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88717\Documents\NetBeansProjects\EFD-ICMS\EFD-ICMS\exemplos\"/>
    </mc:Choice>
  </mc:AlternateContent>
  <bookViews>
    <workbookView xWindow="20370" yWindow="-2100" windowWidth="21840" windowHeight="13290" tabRatio="728" activeTab="1"/>
  </bookViews>
  <sheets>
    <sheet name="EFD REGISTROS e Campos" sheetId="1" r:id="rId1"/>
    <sheet name="EFD REGISTROS e Campos (2)" sheetId="7" r:id="rId2"/>
    <sheet name="Apoio" sheetId="8" r:id="rId3"/>
    <sheet name="Blocos" sheetId="9" r:id="rId4"/>
    <sheet name="Mysql" sheetId="10" r:id="rId5"/>
  </sheets>
  <definedNames>
    <definedName name="_5.2___Tabela_de_Informações_Adicionais_da_Apuração___MG___Atualização_2016.03.01_1" localSheetId="0">'EFD REGISTROS e Campos'!$K$2410:$O$2416</definedName>
    <definedName name="_5.2___Tabela_de_Informações_Adicionais_da_Apuração___MG___Atualização_2016.03.01_1" localSheetId="1">'EFD REGISTROS e Campos (2)'!$L$2371:$P$2377</definedName>
    <definedName name="_5.5___Tipos_de_Utilização_de_Créditos_Fiscais___MG___2017.09" localSheetId="0">'EFD REGISTROS e Campos'!$K$3250:$O$3276</definedName>
    <definedName name="_5.5___Tipos_de_Utilização_de_Créditos_Fiscais___MG___2017.09" localSheetId="1">'EFD REGISTROS e Campos (2)'!$L$3197:$P$3223</definedName>
    <definedName name="_xlnm._FilterDatabase" localSheetId="3" hidden="1">Blocos!$B$1:$G$271</definedName>
    <definedName name="_xlnm._FilterDatabase" localSheetId="0" hidden="1">'EFD REGISTROS e Campos'!$A$1:$A$3655</definedName>
    <definedName name="_xlnm._FilterDatabase" localSheetId="1" hidden="1">'EFD REGISTROS e Campos (2)'!$A$2:$AB$3602</definedName>
    <definedName name="_xlnm._FilterDatabase" localSheetId="4" hidden="1">Mysql!$A$1:$C$269</definedName>
    <definedName name="_Hlk43644917" localSheetId="0">'EFD REGISTROS e Campos'!$K$762</definedName>
    <definedName name="_Hlk43644917" localSheetId="1">'EFD REGISTROS e Campos (2)'!$L$756</definedName>
    <definedName name="_xlnm.Print_Area" localSheetId="0">'EFD REGISTROS e Campos'!$A$1:$R$3656</definedName>
    <definedName name="_xlnm.Print_Area" localSheetId="1">'EFD REGISTROS e Campos (2)'!$A$1:$Q$3603</definedName>
    <definedName name="OLE_LINK4" localSheetId="0">'EFD REGISTROS e Campos'!$K$716</definedName>
    <definedName name="OLE_LINK4" localSheetId="1">'EFD REGISTROS e Campos (2)'!$L$710</definedName>
    <definedName name="OLE_LINK6" localSheetId="0">'EFD REGISTROS e Campos'!$K$726</definedName>
    <definedName name="OLE_LINK6" localSheetId="1">'EFD REGISTROS e Campos (2)'!$L$720</definedName>
    <definedName name="_xlnm.Print_Titles" localSheetId="0">'EFD REGISTROS e Campos'!$1:$2</definedName>
    <definedName name="_xlnm.Print_Titles" localSheetId="1">'EFD REGISTROS e Campos (2)'!$1:$2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9" l="1"/>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8" i="9"/>
  <c r="O149" i="9"/>
  <c r="O150" i="9"/>
  <c r="O151" i="9"/>
  <c r="O152" i="9"/>
  <c r="O153" i="9"/>
  <c r="O154" i="9"/>
  <c r="O155" i="9"/>
  <c r="O156" i="9"/>
  <c r="O157" i="9"/>
  <c r="O158" i="9"/>
  <c r="O159" i="9"/>
  <c r="O160" i="9"/>
  <c r="O161" i="9"/>
  <c r="O162" i="9"/>
  <c r="O163" i="9"/>
  <c r="O164" i="9"/>
  <c r="O165" i="9"/>
  <c r="O166" i="9"/>
  <c r="O167" i="9"/>
  <c r="O168" i="9"/>
  <c r="O169" i="9"/>
  <c r="O170" i="9"/>
  <c r="O171" i="9"/>
  <c r="O172" i="9"/>
  <c r="O173" i="9"/>
  <c r="O174" i="9"/>
  <c r="O175" i="9"/>
  <c r="O176" i="9"/>
  <c r="O177" i="9"/>
  <c r="O178" i="9"/>
  <c r="O179" i="9"/>
  <c r="O180" i="9"/>
  <c r="O181" i="9"/>
  <c r="O182" i="9"/>
  <c r="O183" i="9"/>
  <c r="O184" i="9"/>
  <c r="O185" i="9"/>
  <c r="O186" i="9"/>
  <c r="O187" i="9"/>
  <c r="O188" i="9"/>
  <c r="O189" i="9"/>
  <c r="O190" i="9"/>
  <c r="O191" i="9"/>
  <c r="O192" i="9"/>
  <c r="O193" i="9"/>
  <c r="O194" i="9"/>
  <c r="O195" i="9"/>
  <c r="O196" i="9"/>
  <c r="O197" i="9"/>
  <c r="O198" i="9"/>
  <c r="O199" i="9"/>
  <c r="O200" i="9"/>
  <c r="O201" i="9"/>
  <c r="O202" i="9"/>
  <c r="O203" i="9"/>
  <c r="O204" i="9"/>
  <c r="O205" i="9"/>
  <c r="O206" i="9"/>
  <c r="O207" i="9"/>
  <c r="O208" i="9"/>
  <c r="O209" i="9"/>
  <c r="O210" i="9"/>
  <c r="O211" i="9"/>
  <c r="O212" i="9"/>
  <c r="O213" i="9"/>
  <c r="O214" i="9"/>
  <c r="O215" i="9"/>
  <c r="O216" i="9"/>
  <c r="O217" i="9"/>
  <c r="O218" i="9"/>
  <c r="O219" i="9"/>
  <c r="O220" i="9"/>
  <c r="O221" i="9"/>
  <c r="O222" i="9"/>
  <c r="O223" i="9"/>
  <c r="O224" i="9"/>
  <c r="O225" i="9"/>
  <c r="O226" i="9"/>
  <c r="O227" i="9"/>
  <c r="O228" i="9"/>
  <c r="O229" i="9"/>
  <c r="O230" i="9"/>
  <c r="O231" i="9"/>
  <c r="O232" i="9"/>
  <c r="O233" i="9"/>
  <c r="O234" i="9"/>
  <c r="O235" i="9"/>
  <c r="O236" i="9"/>
  <c r="O237" i="9"/>
  <c r="O238" i="9"/>
  <c r="O239" i="9"/>
  <c r="O240" i="9"/>
  <c r="O241" i="9"/>
  <c r="O242" i="9"/>
  <c r="O243" i="9"/>
  <c r="O244" i="9"/>
  <c r="O245" i="9"/>
  <c r="O246" i="9"/>
  <c r="O247" i="9"/>
  <c r="O248" i="9"/>
  <c r="O249" i="9"/>
  <c r="O250" i="9"/>
  <c r="O251" i="9"/>
  <c r="O252" i="9"/>
  <c r="O253" i="9"/>
  <c r="O254" i="9"/>
  <c r="O255" i="9"/>
  <c r="O256" i="9"/>
  <c r="O257" i="9"/>
  <c r="O258" i="9"/>
  <c r="O259" i="9"/>
  <c r="O260" i="9"/>
  <c r="O261" i="9"/>
  <c r="O262" i="9"/>
  <c r="O263" i="9"/>
  <c r="O264" i="9"/>
  <c r="O265" i="9"/>
  <c r="O266" i="9"/>
  <c r="O267" i="9"/>
  <c r="O268" i="9"/>
  <c r="O269" i="9"/>
  <c r="O270" i="9"/>
  <c r="O271" i="9"/>
  <c r="O2" i="9"/>
  <c r="Z3602" i="7" l="1"/>
  <c r="J800" i="7"/>
  <c r="J801" i="7" s="1"/>
  <c r="J802" i="7" s="1"/>
  <c r="J803" i="7" s="1"/>
  <c r="J804" i="7" s="1"/>
  <c r="J805" i="7" s="1"/>
  <c r="J806" i="7" s="1"/>
  <c r="J807" i="7" s="1"/>
  <c r="J808" i="7" s="1"/>
  <c r="J809" i="7" s="1"/>
  <c r="J810" i="7" s="1"/>
  <c r="J811" i="7" s="1"/>
  <c r="J812" i="7"/>
  <c r="J813" i="7" s="1"/>
  <c r="J814" i="7" s="1"/>
  <c r="J815" i="7"/>
  <c r="J816" i="7" s="1"/>
  <c r="J817" i="7" s="1"/>
  <c r="J818" i="7" s="1"/>
  <c r="J819" i="7" s="1"/>
  <c r="J820" i="7" s="1"/>
  <c r="J821" i="7" s="1"/>
  <c r="J822" i="7" s="1"/>
  <c r="J823" i="7" s="1"/>
  <c r="J824" i="7" s="1"/>
  <c r="J825" i="7"/>
  <c r="J826" i="7" s="1"/>
  <c r="J827" i="7" s="1"/>
  <c r="J828" i="7" s="1"/>
  <c r="J829" i="7" s="1"/>
  <c r="J830" i="7" s="1"/>
  <c r="J831" i="7" s="1"/>
  <c r="J832" i="7" s="1"/>
  <c r="J833" i="7" s="1"/>
  <c r="J834" i="7" s="1"/>
  <c r="J835" i="7" s="1"/>
  <c r="J836" i="7"/>
  <c r="J837" i="7" s="1"/>
  <c r="J838" i="7" s="1"/>
  <c r="J839" i="7" s="1"/>
  <c r="J840" i="7" s="1"/>
  <c r="J841" i="7" s="1"/>
  <c r="J842" i="7" s="1"/>
  <c r="J843" i="7" s="1"/>
  <c r="J844" i="7" s="1"/>
  <c r="J845" i="7" s="1"/>
  <c r="J846" i="7" s="1"/>
  <c r="J847" i="7" s="1"/>
  <c r="J848" i="7" s="1"/>
  <c r="J849" i="7" s="1"/>
  <c r="J850" i="7" s="1"/>
  <c r="J851" i="7"/>
  <c r="J852" i="7" s="1"/>
  <c r="J853" i="7" s="1"/>
  <c r="J854" i="7" s="1"/>
  <c r="J855" i="7" s="1"/>
  <c r="J856" i="7" s="1"/>
  <c r="J857" i="7" s="1"/>
  <c r="J858" i="7" s="1"/>
  <c r="J859" i="7" s="1"/>
  <c r="J860" i="7" s="1"/>
  <c r="J861" i="7" s="1"/>
  <c r="J862" i="7" s="1"/>
  <c r="J863" i="7" s="1"/>
  <c r="J864" i="7"/>
  <c r="J865" i="7" s="1"/>
  <c r="J866" i="7" s="1"/>
  <c r="J867" i="7" s="1"/>
  <c r="J868" i="7" s="1"/>
  <c r="J869" i="7" s="1"/>
  <c r="J870" i="7" s="1"/>
  <c r="J871" i="7" s="1"/>
  <c r="J872" i="7"/>
  <c r="J873" i="7" s="1"/>
  <c r="J874" i="7" s="1"/>
  <c r="J875" i="7" s="1"/>
  <c r="J876" i="7" s="1"/>
  <c r="J877" i="7" s="1"/>
  <c r="J878" i="7" s="1"/>
  <c r="J879" i="7" s="1"/>
  <c r="J880" i="7" s="1"/>
  <c r="J881" i="7" s="1"/>
  <c r="J882" i="7" s="1"/>
  <c r="J883" i="7" s="1"/>
  <c r="J884" i="7" s="1"/>
  <c r="J885" i="7" s="1"/>
  <c r="J886" i="7" s="1"/>
  <c r="J887" i="7" s="1"/>
  <c r="J888" i="7" s="1"/>
  <c r="J889" i="7"/>
  <c r="J890" i="7" s="1"/>
  <c r="J891" i="7" s="1"/>
  <c r="J892" i="7" s="1"/>
  <c r="J893" i="7" s="1"/>
  <c r="J894" i="7" s="1"/>
  <c r="J895" i="7" s="1"/>
  <c r="J896" i="7" s="1"/>
  <c r="J897" i="7" s="1"/>
  <c r="J898" i="7" s="1"/>
  <c r="J899" i="7"/>
  <c r="J900" i="7" s="1"/>
  <c r="J901" i="7" s="1"/>
  <c r="J902" i="7" s="1"/>
  <c r="J903" i="7" s="1"/>
  <c r="J904" i="7" s="1"/>
  <c r="J905" i="7"/>
  <c r="J906" i="7" s="1"/>
  <c r="J907" i="7" s="1"/>
  <c r="J908" i="7" s="1"/>
  <c r="J909" i="7" s="1"/>
  <c r="J910" i="7" s="1"/>
  <c r="J911" i="7" s="1"/>
  <c r="J912" i="7" s="1"/>
  <c r="J913" i="7"/>
  <c r="J914" i="7" s="1"/>
  <c r="J915" i="7" s="1"/>
  <c r="J916" i="7" s="1"/>
  <c r="J917" i="7"/>
  <c r="J918" i="7" s="1"/>
  <c r="J919" i="7" s="1"/>
  <c r="J920" i="7" s="1"/>
  <c r="J921" i="7" s="1"/>
  <c r="J922" i="7" s="1"/>
  <c r="J923" i="7"/>
  <c r="J924" i="7" s="1"/>
  <c r="J925" i="7" s="1"/>
  <c r="J926" i="7" s="1"/>
  <c r="J927" i="7" s="1"/>
  <c r="J928" i="7" s="1"/>
  <c r="J929" i="7" s="1"/>
  <c r="J930" i="7" s="1"/>
  <c r="J931" i="7"/>
  <c r="J932" i="7" s="1"/>
  <c r="J933" i="7" s="1"/>
  <c r="J934" i="7" s="1"/>
  <c r="J935" i="7" s="1"/>
  <c r="J936" i="7" s="1"/>
  <c r="J937" i="7" s="1"/>
  <c r="J938" i="7" s="1"/>
  <c r="J939" i="7" s="1"/>
  <c r="J940" i="7" s="1"/>
  <c r="J941" i="7" s="1"/>
  <c r="J942" i="7" s="1"/>
  <c r="J943" i="7" s="1"/>
  <c r="J944" i="7" s="1"/>
  <c r="J945" i="7" s="1"/>
  <c r="J946" i="7" s="1"/>
  <c r="J947" i="7" s="1"/>
  <c r="J948" i="7"/>
  <c r="J949" i="7" s="1"/>
  <c r="J950" i="7" s="1"/>
  <c r="J951" i="7" s="1"/>
  <c r="J952" i="7" s="1"/>
  <c r="J953" i="7" s="1"/>
  <c r="J954" i="7" s="1"/>
  <c r="J955" i="7" s="1"/>
  <c r="J956" i="7" s="1"/>
  <c r="J957" i="7" s="1"/>
  <c r="J958" i="7" s="1"/>
  <c r="J959" i="7"/>
  <c r="J960" i="7" s="1"/>
  <c r="J961" i="7" s="1"/>
  <c r="J962" i="7" s="1"/>
  <c r="J963" i="7"/>
  <c r="J964" i="7" s="1"/>
  <c r="J965" i="7" s="1"/>
  <c r="J966" i="7" s="1"/>
  <c r="J967" i="7" s="1"/>
  <c r="J968" i="7" s="1"/>
  <c r="J969" i="7" s="1"/>
  <c r="J970" i="7" s="1"/>
  <c r="J971" i="7" s="1"/>
  <c r="J972" i="7" s="1"/>
  <c r="J973" i="7" s="1"/>
  <c r="J974" i="7" s="1"/>
  <c r="J975" i="7"/>
  <c r="J976" i="7" s="1"/>
  <c r="J977" i="7" s="1"/>
  <c r="J978" i="7" s="1"/>
  <c r="J979" i="7" s="1"/>
  <c r="J980" i="7" s="1"/>
  <c r="J981" i="7" s="1"/>
  <c r="J982" i="7" s="1"/>
  <c r="J983" i="7" s="1"/>
  <c r="J984" i="7" s="1"/>
  <c r="J985" i="7" s="1"/>
  <c r="J986" i="7" s="1"/>
  <c r="J987" i="7" s="1"/>
  <c r="J988" i="7" s="1"/>
  <c r="J989" i="7" s="1"/>
  <c r="J990" i="7" s="1"/>
  <c r="J991" i="7" s="1"/>
  <c r="J992" i="7"/>
  <c r="J993" i="7" s="1"/>
  <c r="J994" i="7" s="1"/>
  <c r="J995" i="7" s="1"/>
  <c r="J996" i="7" s="1"/>
  <c r="J997" i="7" s="1"/>
  <c r="J998" i="7" s="1"/>
  <c r="J999" i="7" s="1"/>
  <c r="J1000" i="7" s="1"/>
  <c r="J1001" i="7"/>
  <c r="J1002" i="7" s="1"/>
  <c r="J1003" i="7" s="1"/>
  <c r="J1004" i="7" s="1"/>
  <c r="J1005" i="7" s="1"/>
  <c r="J1006" i="7" s="1"/>
  <c r="J1007" i="7" s="1"/>
  <c r="J1008" i="7" s="1"/>
  <c r="J1009" i="7" s="1"/>
  <c r="J1010" i="7" s="1"/>
  <c r="J1011" i="7" s="1"/>
  <c r="J1012" i="7" s="1"/>
  <c r="J1013" i="7" s="1"/>
  <c r="J1014" i="7" s="1"/>
  <c r="J1015" i="7" s="1"/>
  <c r="J1016" i="7" s="1"/>
  <c r="J1017" i="7"/>
  <c r="J1018" i="7" s="1"/>
  <c r="J1019" i="7" s="1"/>
  <c r="J1020" i="7" s="1"/>
  <c r="J1021" i="7" s="1"/>
  <c r="J1022" i="7" s="1"/>
  <c r="J1023" i="7" s="1"/>
  <c r="J1024" i="7" s="1"/>
  <c r="J1025" i="7" s="1"/>
  <c r="J1026" i="7" s="1"/>
  <c r="J1027" i="7" s="1"/>
  <c r="J1028" i="7" s="1"/>
  <c r="J1029" i="7" s="1"/>
  <c r="J1030" i="7" s="1"/>
  <c r="J1031" i="7" s="1"/>
  <c r="J1032" i="7" s="1"/>
  <c r="J1033" i="7" s="1"/>
  <c r="J1034" i="7" s="1"/>
  <c r="J1035" i="7" s="1"/>
  <c r="J1036" i="7" s="1"/>
  <c r="J1037" i="7" s="1"/>
  <c r="J1038" i="7" s="1"/>
  <c r="J1039" i="7" s="1"/>
  <c r="J1040" i="7" s="1"/>
  <c r="J1041" i="7" s="1"/>
  <c r="J1042" i="7" s="1"/>
  <c r="J1043" i="7" s="1"/>
  <c r="J1044" i="7" s="1"/>
  <c r="J1045" i="7" s="1"/>
  <c r="J1046" i="7" s="1"/>
  <c r="J1047" i="7" s="1"/>
  <c r="J1048" i="7" s="1"/>
  <c r="J1049" i="7" s="1"/>
  <c r="J1050" i="7" s="1"/>
  <c r="J1051" i="7" s="1"/>
  <c r="J1052" i="7" s="1"/>
  <c r="J1053" i="7" s="1"/>
  <c r="J1054" i="7" s="1"/>
  <c r="J1055" i="7" s="1"/>
  <c r="J1056" i="7" s="1"/>
  <c r="J1057" i="7" s="1"/>
  <c r="J1058" i="7" s="1"/>
  <c r="J1059" i="7" s="1"/>
  <c r="J1060" i="7" s="1"/>
  <c r="J1061" i="7" s="1"/>
  <c r="J1062" i="7" s="1"/>
  <c r="J1063" i="7" s="1"/>
  <c r="J1064" i="7" s="1"/>
  <c r="J1065" i="7" s="1"/>
  <c r="J1066" i="7" s="1"/>
  <c r="J1067" i="7" s="1"/>
  <c r="J1068" i="7" s="1"/>
  <c r="J1069" i="7" s="1"/>
  <c r="J1070" i="7" s="1"/>
  <c r="J1071" i="7" s="1"/>
  <c r="J1072" i="7" s="1"/>
  <c r="J1073" i="7" s="1"/>
  <c r="J1074" i="7" s="1"/>
  <c r="J1075" i="7" s="1"/>
  <c r="J1076" i="7" s="1"/>
  <c r="J1077" i="7" s="1"/>
  <c r="J1078" i="7" s="1"/>
  <c r="J1079" i="7" s="1"/>
  <c r="J1080" i="7" s="1"/>
  <c r="J1081" i="7" s="1"/>
  <c r="J1082" i="7" s="1"/>
  <c r="J1083" i="7" s="1"/>
  <c r="J1084" i="7" s="1"/>
  <c r="J1085" i="7" s="1"/>
  <c r="J1086" i="7" s="1"/>
  <c r="J1087" i="7" s="1"/>
  <c r="J1088" i="7" s="1"/>
  <c r="J1089" i="7" s="1"/>
  <c r="J1090" i="7" s="1"/>
  <c r="J1091" i="7" s="1"/>
  <c r="J1092" i="7" s="1"/>
  <c r="J1093" i="7" s="1"/>
  <c r="J1094" i="7" s="1"/>
  <c r="J1095" i="7" s="1"/>
  <c r="J1096" i="7"/>
  <c r="J1097" i="7" s="1"/>
  <c r="J1098" i="7" s="1"/>
  <c r="J1099" i="7" s="1"/>
  <c r="J1100" i="7" s="1"/>
  <c r="J1101" i="7" s="1"/>
  <c r="J1102" i="7" s="1"/>
  <c r="J1103" i="7" s="1"/>
  <c r="J1104" i="7" s="1"/>
  <c r="J1105" i="7" s="1"/>
  <c r="J1106" i="7" s="1"/>
  <c r="J1107" i="7" s="1"/>
  <c r="J1108" i="7" s="1"/>
  <c r="J1109" i="7" s="1"/>
  <c r="J1110" i="7" s="1"/>
  <c r="J1111" i="7" s="1"/>
  <c r="J1112" i="7" s="1"/>
  <c r="J1113" i="7" s="1"/>
  <c r="J1114" i="7" s="1"/>
  <c r="J1115" i="7" s="1"/>
  <c r="J1116" i="7" s="1"/>
  <c r="J1117" i="7" s="1"/>
  <c r="J1118" i="7" s="1"/>
  <c r="J1119" i="7" s="1"/>
  <c r="J1120" i="7"/>
  <c r="J1121" i="7" s="1"/>
  <c r="J1122" i="7" s="1"/>
  <c r="J1123" i="7" s="1"/>
  <c r="J1124" i="7" s="1"/>
  <c r="J1125" i="7" s="1"/>
  <c r="J1126" i="7" s="1"/>
  <c r="J1127" i="7" s="1"/>
  <c r="J1128" i="7" s="1"/>
  <c r="J1129" i="7" s="1"/>
  <c r="J1130" i="7" s="1"/>
  <c r="J1131" i="7" s="1"/>
  <c r="J1132" i="7"/>
  <c r="J1133" i="7" s="1"/>
  <c r="J1134" i="7" s="1"/>
  <c r="J1135" i="7" s="1"/>
  <c r="J1136" i="7"/>
  <c r="J1137" i="7" s="1"/>
  <c r="J1138" i="7" s="1"/>
  <c r="J1139" i="7" s="1"/>
  <c r="J1140" i="7"/>
  <c r="J1141" i="7" s="1"/>
  <c r="J1142" i="7" s="1"/>
  <c r="J1143" i="7" s="1"/>
  <c r="J1144" i="7" s="1"/>
  <c r="J1145" i="7" s="1"/>
  <c r="J1146" i="7" s="1"/>
  <c r="J1147" i="7" s="1"/>
  <c r="J1148" i="7" s="1"/>
  <c r="J1149" i="7"/>
  <c r="J1150" i="7" s="1"/>
  <c r="J1151" i="7" s="1"/>
  <c r="J1152" i="7" s="1"/>
  <c r="J1153" i="7" s="1"/>
  <c r="J1154" i="7" s="1"/>
  <c r="J1155" i="7" s="1"/>
  <c r="J1156" i="7" s="1"/>
  <c r="J1157" i="7" s="1"/>
  <c r="J1158" i="7" s="1"/>
  <c r="J1159" i="7" s="1"/>
  <c r="J1160" i="7" s="1"/>
  <c r="J1161" i="7" s="1"/>
  <c r="J1162" i="7" s="1"/>
  <c r="J1163" i="7" s="1"/>
  <c r="J1164" i="7" s="1"/>
  <c r="J1165" i="7" s="1"/>
  <c r="J1166" i="7" s="1"/>
  <c r="J1167" i="7" s="1"/>
  <c r="J1168" i="7" s="1"/>
  <c r="J1169" i="7" s="1"/>
  <c r="J1170" i="7" s="1"/>
  <c r="J1171" i="7" s="1"/>
  <c r="J1172" i="7" s="1"/>
  <c r="J1173" i="7" s="1"/>
  <c r="J1174" i="7" s="1"/>
  <c r="J1175" i="7" s="1"/>
  <c r="J1176" i="7" s="1"/>
  <c r="J1177" i="7" s="1"/>
  <c r="J1178" i="7" s="1"/>
  <c r="J1179" i="7" s="1"/>
  <c r="J1180" i="7" s="1"/>
  <c r="J1181" i="7"/>
  <c r="J1182" i="7" s="1"/>
  <c r="J1183" i="7" s="1"/>
  <c r="J1184" i="7"/>
  <c r="J1185" i="7" s="1"/>
  <c r="J1186" i="7" s="1"/>
  <c r="J1187" i="7" s="1"/>
  <c r="J1188" i="7" s="1"/>
  <c r="J1189" i="7" s="1"/>
  <c r="J1190" i="7" s="1"/>
  <c r="J1191" i="7" s="1"/>
  <c r="J1192" i="7" s="1"/>
  <c r="J1193" i="7" s="1"/>
  <c r="J1194" i="7" s="1"/>
  <c r="J1195" i="7" s="1"/>
  <c r="J1196" i="7" s="1"/>
  <c r="J1197" i="7" s="1"/>
  <c r="J1198" i="7" s="1"/>
  <c r="J1199" i="7" s="1"/>
  <c r="J1200" i="7" s="1"/>
  <c r="J1201" i="7" s="1"/>
  <c r="J1202" i="7"/>
  <c r="J1203" i="7" s="1"/>
  <c r="J1204" i="7" s="1"/>
  <c r="J1205" i="7" s="1"/>
  <c r="J1206" i="7" s="1"/>
  <c r="J1207" i="7" s="1"/>
  <c r="J1208" i="7" s="1"/>
  <c r="J1209" i="7" s="1"/>
  <c r="J1210" i="7" s="1"/>
  <c r="J1211" i="7" s="1"/>
  <c r="J1212" i="7" s="1"/>
  <c r="J1213" i="7" s="1"/>
  <c r="J1214" i="7"/>
  <c r="J1215" i="7" s="1"/>
  <c r="J1216" i="7" s="1"/>
  <c r="J1217" i="7" s="1"/>
  <c r="J1218" i="7" s="1"/>
  <c r="J1219" i="7" s="1"/>
  <c r="J1220" i="7" s="1"/>
  <c r="J1221" i="7" s="1"/>
  <c r="J1222" i="7" s="1"/>
  <c r="J1223" i="7" s="1"/>
  <c r="J1224" i="7"/>
  <c r="J1225" i="7" s="1"/>
  <c r="J1226" i="7" s="1"/>
  <c r="J1227" i="7" s="1"/>
  <c r="J1228" i="7" s="1"/>
  <c r="J1229" i="7" s="1"/>
  <c r="J1230" i="7" s="1"/>
  <c r="J1231" i="7" s="1"/>
  <c r="J1232" i="7" s="1"/>
  <c r="J1233" i="7" s="1"/>
  <c r="J1234" i="7" s="1"/>
  <c r="J1235" i="7" s="1"/>
  <c r="J1236" i="7"/>
  <c r="J1237" i="7" s="1"/>
  <c r="J1238" i="7" s="1"/>
  <c r="J1239" i="7" s="1"/>
  <c r="J1240" i="7" s="1"/>
  <c r="J1241" i="7"/>
  <c r="J1242" i="7" s="1"/>
  <c r="J1243" i="7" s="1"/>
  <c r="J1244" i="7" s="1"/>
  <c r="J1245" i="7" s="1"/>
  <c r="J1246" i="7" s="1"/>
  <c r="J1247" i="7" s="1"/>
  <c r="J1248" i="7" s="1"/>
  <c r="J1249" i="7" s="1"/>
  <c r="J1250" i="7" s="1"/>
  <c r="J1251" i="7" s="1"/>
  <c r="J1252" i="7" s="1"/>
  <c r="J1253" i="7" s="1"/>
  <c r="J1254" i="7" s="1"/>
  <c r="J1255" i="7" s="1"/>
  <c r="J1256" i="7" s="1"/>
  <c r="J1257" i="7" s="1"/>
  <c r="J1258" i="7" s="1"/>
  <c r="J1259" i="7"/>
  <c r="J1260" i="7" s="1"/>
  <c r="J1261" i="7" s="1"/>
  <c r="J1262" i="7" s="1"/>
  <c r="J1263" i="7" s="1"/>
  <c r="J1264" i="7" s="1"/>
  <c r="J1265" i="7" s="1"/>
  <c r="J1266" i="7" s="1"/>
  <c r="J1267" i="7" s="1"/>
  <c r="J1268" i="7"/>
  <c r="J1269" i="7" s="1"/>
  <c r="J1270" i="7" s="1"/>
  <c r="J1271" i="7" s="1"/>
  <c r="J1272" i="7" s="1"/>
  <c r="J1273" i="7" s="1"/>
  <c r="J1274" i="7" s="1"/>
  <c r="J1275" i="7" s="1"/>
  <c r="J1276" i="7" s="1"/>
  <c r="J1277" i="7" s="1"/>
  <c r="J1278" i="7" s="1"/>
  <c r="J1279" i="7" s="1"/>
  <c r="J1280" i="7" s="1"/>
  <c r="J1281" i="7" s="1"/>
  <c r="J1282" i="7" s="1"/>
  <c r="J1283" i="7"/>
  <c r="J1284" i="7" s="1"/>
  <c r="J1285" i="7" s="1"/>
  <c r="J1286" i="7" s="1"/>
  <c r="J1287" i="7" s="1"/>
  <c r="J1288" i="7" s="1"/>
  <c r="J1289" i="7" s="1"/>
  <c r="J1290" i="7" s="1"/>
  <c r="J1291" i="7" s="1"/>
  <c r="J1292" i="7"/>
  <c r="J1293" i="7" s="1"/>
  <c r="J1294" i="7" s="1"/>
  <c r="J1295" i="7" s="1"/>
  <c r="J1296" i="7"/>
  <c r="J1297" i="7" s="1"/>
  <c r="J1298" i="7" s="1"/>
  <c r="J1299" i="7" s="1"/>
  <c r="J1300" i="7" s="1"/>
  <c r="J1301" i="7" s="1"/>
  <c r="J1302" i="7" s="1"/>
  <c r="J1303" i="7" s="1"/>
  <c r="J1304" i="7" s="1"/>
  <c r="J1305" i="7"/>
  <c r="J1306" i="7" s="1"/>
  <c r="J1307" i="7" s="1"/>
  <c r="J1308" i="7" s="1"/>
  <c r="J1309" i="7" s="1"/>
  <c r="J1310" i="7" s="1"/>
  <c r="J1311" i="7" s="1"/>
  <c r="J1312" i="7"/>
  <c r="J1313" i="7" s="1"/>
  <c r="J1314" i="7" s="1"/>
  <c r="J1315" i="7" s="1"/>
  <c r="J1316" i="7" s="1"/>
  <c r="J1317" i="7" s="1"/>
  <c r="J1318" i="7" s="1"/>
  <c r="J1319" i="7"/>
  <c r="J1320" i="7" s="1"/>
  <c r="J1321" i="7" s="1"/>
  <c r="J1322" i="7" s="1"/>
  <c r="J1323" i="7" s="1"/>
  <c r="J1324" i="7" s="1"/>
  <c r="J1325" i="7" s="1"/>
  <c r="J1326" i="7" s="1"/>
  <c r="J1327" i="7" s="1"/>
  <c r="J1328" i="7" s="1"/>
  <c r="J1329" i="7" s="1"/>
  <c r="J1330" i="7" s="1"/>
  <c r="J1331" i="7" s="1"/>
  <c r="J1332" i="7" s="1"/>
  <c r="J1333" i="7" s="1"/>
  <c r="J1334" i="7"/>
  <c r="J1335" i="7" s="1"/>
  <c r="J1336" i="7" s="1"/>
  <c r="J1337" i="7" s="1"/>
  <c r="J1338" i="7" s="1"/>
  <c r="J1339" i="7" s="1"/>
  <c r="J1340" i="7" s="1"/>
  <c r="J1341" i="7" s="1"/>
  <c r="J1342" i="7" s="1"/>
  <c r="J1343" i="7"/>
  <c r="J1344" i="7" s="1"/>
  <c r="J1345" i="7" s="1"/>
  <c r="J1346" i="7" s="1"/>
  <c r="J1347" i="7"/>
  <c r="J1348" i="7" s="1"/>
  <c r="J1349" i="7" s="1"/>
  <c r="J1350" i="7" s="1"/>
  <c r="J1351" i="7" s="1"/>
  <c r="J1352" i="7" s="1"/>
  <c r="J1353" i="7" s="1"/>
  <c r="J1354" i="7" s="1"/>
  <c r="J1355" i="7" s="1"/>
  <c r="J1356" i="7"/>
  <c r="J1357" i="7" s="1"/>
  <c r="J1358" i="7" s="1"/>
  <c r="J1359" i="7"/>
  <c r="J1360" i="7" s="1"/>
  <c r="J1361" i="7" s="1"/>
  <c r="J1362" i="7" s="1"/>
  <c r="J1363" i="7" s="1"/>
  <c r="J1364" i="7"/>
  <c r="J1365" i="7" s="1"/>
  <c r="J1366" i="7" s="1"/>
  <c r="J1367" i="7" s="1"/>
  <c r="J1368" i="7" s="1"/>
  <c r="J1369" i="7" s="1"/>
  <c r="J1370" i="7" s="1"/>
  <c r="J1371" i="7" s="1"/>
  <c r="J1372" i="7" s="1"/>
  <c r="J1373" i="7" s="1"/>
  <c r="J1374" i="7" s="1"/>
  <c r="J1375" i="7" s="1"/>
  <c r="J1376" i="7" s="1"/>
  <c r="J1377" i="7" s="1"/>
  <c r="J1378" i="7" s="1"/>
  <c r="J1379" i="7" s="1"/>
  <c r="J1380" i="7" s="1"/>
  <c r="J1381" i="7" s="1"/>
  <c r="J1382" i="7" s="1"/>
  <c r="J1383" i="7" s="1"/>
  <c r="J1384" i="7" s="1"/>
  <c r="J1385" i="7" s="1"/>
  <c r="J1386" i="7" s="1"/>
  <c r="J1387" i="7" s="1"/>
  <c r="J1388" i="7" s="1"/>
  <c r="J1389" i="7" s="1"/>
  <c r="J1390" i="7" s="1"/>
  <c r="J1391" i="7" s="1"/>
  <c r="J1392" i="7" s="1"/>
  <c r="J1393" i="7" s="1"/>
  <c r="J1394" i="7" s="1"/>
  <c r="J1395" i="7" s="1"/>
  <c r="J1396" i="7" s="1"/>
  <c r="J1397" i="7" s="1"/>
  <c r="J1398" i="7" s="1"/>
  <c r="J1399" i="7" s="1"/>
  <c r="J1400" i="7" s="1"/>
  <c r="J1401" i="7" s="1"/>
  <c r="J1402" i="7" s="1"/>
  <c r="J1403" i="7" s="1"/>
  <c r="J1404" i="7" s="1"/>
  <c r="J1405" i="7" s="1"/>
  <c r="J1406" i="7"/>
  <c r="J1407" i="7" s="1"/>
  <c r="J1408" i="7" s="1"/>
  <c r="J1409" i="7" s="1"/>
  <c r="J1410" i="7" s="1"/>
  <c r="J1411" i="7"/>
  <c r="J1412" i="7" s="1"/>
  <c r="J1413" i="7" s="1"/>
  <c r="J1414" i="7" s="1"/>
  <c r="J1415" i="7" s="1"/>
  <c r="J1416" i="7" s="1"/>
  <c r="J1417" i="7"/>
  <c r="J1418" i="7" s="1"/>
  <c r="J1419" i="7" s="1"/>
  <c r="J1420" i="7" s="1"/>
  <c r="J1421" i="7" s="1"/>
  <c r="J1422" i="7" s="1"/>
  <c r="J1423" i="7"/>
  <c r="J1424" i="7" s="1"/>
  <c r="J1425" i="7" s="1"/>
  <c r="J1426" i="7" s="1"/>
  <c r="J1427" i="7" s="1"/>
  <c r="J1428" i="7" s="1"/>
  <c r="J1429" i="7" s="1"/>
  <c r="J1430" i="7" s="1"/>
  <c r="J1431" i="7" s="1"/>
  <c r="J1432" i="7" s="1"/>
  <c r="J1433" i="7" s="1"/>
  <c r="J1434" i="7" s="1"/>
  <c r="J1435" i="7" s="1"/>
  <c r="J1436" i="7" s="1"/>
  <c r="J1437" i="7" s="1"/>
  <c r="J1438" i="7" s="1"/>
  <c r="J1439" i="7" s="1"/>
  <c r="J1440" i="7" s="1"/>
  <c r="J1441" i="7" s="1"/>
  <c r="J1442" i="7" s="1"/>
  <c r="J1443" i="7" s="1"/>
  <c r="J1444" i="7"/>
  <c r="J1445" i="7" s="1"/>
  <c r="J1446" i="7" s="1"/>
  <c r="J1447" i="7" s="1"/>
  <c r="J1448" i="7" s="1"/>
  <c r="J1449" i="7" s="1"/>
  <c r="J1450" i="7" s="1"/>
  <c r="J1451" i="7" s="1"/>
  <c r="J1452" i="7" s="1"/>
  <c r="J1453" i="7" s="1"/>
  <c r="J1454" i="7" s="1"/>
  <c r="J1455" i="7" s="1"/>
  <c r="J1456" i="7" s="1"/>
  <c r="J1457" i="7" s="1"/>
  <c r="J1458" i="7" s="1"/>
  <c r="J1459" i="7" s="1"/>
  <c r="J1460" i="7" s="1"/>
  <c r="J1461" i="7" s="1"/>
  <c r="J1462" i="7" s="1"/>
  <c r="J1463" i="7" s="1"/>
  <c r="J1464" i="7"/>
  <c r="J1465" i="7" s="1"/>
  <c r="J1466" i="7" s="1"/>
  <c r="J1467" i="7" s="1"/>
  <c r="J1468" i="7" s="1"/>
  <c r="J1469" i="7" s="1"/>
  <c r="J1470" i="7" s="1"/>
  <c r="J1471" i="7" s="1"/>
  <c r="J1472" i="7" s="1"/>
  <c r="J1473" i="7" s="1"/>
  <c r="J1474" i="7" s="1"/>
  <c r="J1475" i="7" s="1"/>
  <c r="J1476" i="7" s="1"/>
  <c r="J1477" i="7" s="1"/>
  <c r="J1478" i="7" s="1"/>
  <c r="J1479" i="7" s="1"/>
  <c r="J1480" i="7"/>
  <c r="J1481" i="7" s="1"/>
  <c r="J1482" i="7" s="1"/>
  <c r="J1483" i="7" s="1"/>
  <c r="J1484" i="7" s="1"/>
  <c r="J1485" i="7" s="1"/>
  <c r="J1486" i="7" s="1"/>
  <c r="J1487" i="7" s="1"/>
  <c r="J1488" i="7" s="1"/>
  <c r="J1489" i="7"/>
  <c r="J1490" i="7" s="1"/>
  <c r="J1491" i="7" s="1"/>
  <c r="J1492" i="7" s="1"/>
  <c r="J1493" i="7" s="1"/>
  <c r="J1494" i="7" s="1"/>
  <c r="J1495" i="7" s="1"/>
  <c r="J1496" i="7" s="1"/>
  <c r="J1497" i="7" s="1"/>
  <c r="J1498" i="7" s="1"/>
  <c r="J1499" i="7" s="1"/>
  <c r="J1500" i="7" s="1"/>
  <c r="J1501" i="7" s="1"/>
  <c r="J1502" i="7" s="1"/>
  <c r="J1503" i="7" s="1"/>
  <c r="J1504" i="7" s="1"/>
  <c r="J1505" i="7"/>
  <c r="J1506" i="7" s="1"/>
  <c r="J1507" i="7" s="1"/>
  <c r="J1508" i="7" s="1"/>
  <c r="J1509" i="7" s="1"/>
  <c r="J1510" i="7" s="1"/>
  <c r="J1511" i="7" s="1"/>
  <c r="J1512" i="7" s="1"/>
  <c r="J1513" i="7" s="1"/>
  <c r="J1514" i="7" s="1"/>
  <c r="J1515" i="7" s="1"/>
  <c r="J1516" i="7"/>
  <c r="J1517" i="7" s="1"/>
  <c r="J1518" i="7" s="1"/>
  <c r="J1519" i="7" s="1"/>
  <c r="J1520" i="7" s="1"/>
  <c r="J1521" i="7" s="1"/>
  <c r="J1522" i="7" s="1"/>
  <c r="J1523" i="7" s="1"/>
  <c r="J1524" i="7" s="1"/>
  <c r="J1525" i="7" s="1"/>
  <c r="J1526" i="7" s="1"/>
  <c r="J1527" i="7" s="1"/>
  <c r="J1528" i="7" s="1"/>
  <c r="J1529" i="7" s="1"/>
  <c r="J1530" i="7" s="1"/>
  <c r="J1531" i="7" s="1"/>
  <c r="J1532" i="7" s="1"/>
  <c r="J1533" i="7" s="1"/>
  <c r="J1534" i="7" s="1"/>
  <c r="J1535" i="7"/>
  <c r="J1536" i="7" s="1"/>
  <c r="J1537" i="7" s="1"/>
  <c r="J1538" i="7" s="1"/>
  <c r="J1539" i="7" s="1"/>
  <c r="J1540" i="7" s="1"/>
  <c r="J1541" i="7" s="1"/>
  <c r="J1542" i="7" s="1"/>
  <c r="J1543" i="7" s="1"/>
  <c r="J1544" i="7" s="1"/>
  <c r="J1545" i="7" s="1"/>
  <c r="J1546" i="7" s="1"/>
  <c r="J1547" i="7" s="1"/>
  <c r="J1548" i="7" s="1"/>
  <c r="J1549" i="7" s="1"/>
  <c r="J1550" i="7" s="1"/>
  <c r="J1551" i="7" s="1"/>
  <c r="J1552" i="7" s="1"/>
  <c r="J1553" i="7" s="1"/>
  <c r="J1554" i="7" s="1"/>
  <c r="J1555" i="7"/>
  <c r="J1556" i="7" s="1"/>
  <c r="J1557" i="7" s="1"/>
  <c r="J1558" i="7" s="1"/>
  <c r="J1559" i="7" s="1"/>
  <c r="J1560" i="7" s="1"/>
  <c r="J1561" i="7" s="1"/>
  <c r="J1562" i="7" s="1"/>
  <c r="J1563" i="7" s="1"/>
  <c r="J1564" i="7" s="1"/>
  <c r="J1565" i="7"/>
  <c r="J1566" i="7" s="1"/>
  <c r="J1567" i="7" s="1"/>
  <c r="J1568" i="7" s="1"/>
  <c r="J1569" i="7"/>
  <c r="J1570" i="7" s="1"/>
  <c r="J1571" i="7" s="1"/>
  <c r="J1572" i="7" s="1"/>
  <c r="J1573" i="7" s="1"/>
  <c r="J1574" i="7" s="1"/>
  <c r="J1575" i="7" s="1"/>
  <c r="J1576" i="7" s="1"/>
  <c r="J1577" i="7" s="1"/>
  <c r="J1578" i="7" s="1"/>
  <c r="J1579" i="7" s="1"/>
  <c r="J1580" i="7" s="1"/>
  <c r="J1581" i="7" s="1"/>
  <c r="J1582" i="7" s="1"/>
  <c r="J1583" i="7" s="1"/>
  <c r="J1584" i="7" s="1"/>
  <c r="J1585" i="7" s="1"/>
  <c r="J1586" i="7" s="1"/>
  <c r="J1587" i="7" s="1"/>
  <c r="J1588" i="7" s="1"/>
  <c r="J1589" i="7" s="1"/>
  <c r="J1590" i="7" s="1"/>
  <c r="J1591" i="7" s="1"/>
  <c r="J1592" i="7" s="1"/>
  <c r="J1593" i="7" s="1"/>
  <c r="J1594" i="7" s="1"/>
  <c r="J1595" i="7" s="1"/>
  <c r="J1596" i="7" s="1"/>
  <c r="J1597" i="7" s="1"/>
  <c r="J1598" i="7" s="1"/>
  <c r="J1599" i="7" s="1"/>
  <c r="J1600" i="7" s="1"/>
  <c r="J1601" i="7" s="1"/>
  <c r="J1602" i="7" s="1"/>
  <c r="J1603" i="7" s="1"/>
  <c r="J1604" i="7" s="1"/>
  <c r="J1605" i="7" s="1"/>
  <c r="J1606" i="7" s="1"/>
  <c r="J1607" i="7" s="1"/>
  <c r="J1608" i="7" s="1"/>
  <c r="J1609" i="7" s="1"/>
  <c r="J1610" i="7" s="1"/>
  <c r="J1611" i="7" s="1"/>
  <c r="J1612" i="7" s="1"/>
  <c r="J1613" i="7" s="1"/>
  <c r="J1614" i="7" s="1"/>
  <c r="J1615" i="7" s="1"/>
  <c r="J1616" i="7" s="1"/>
  <c r="J1617" i="7" s="1"/>
  <c r="J1618" i="7" s="1"/>
  <c r="J1619" i="7" s="1"/>
  <c r="J1620" i="7" s="1"/>
  <c r="J1621" i="7" s="1"/>
  <c r="J1622" i="7" s="1"/>
  <c r="J1623" i="7" s="1"/>
  <c r="J1624" i="7" s="1"/>
  <c r="J1625" i="7" s="1"/>
  <c r="J1626" i="7" s="1"/>
  <c r="J1627" i="7" s="1"/>
  <c r="J1628" i="7" s="1"/>
  <c r="J1629" i="7" s="1"/>
  <c r="J1630" i="7" s="1"/>
  <c r="J1631" i="7" s="1"/>
  <c r="J1632" i="7" s="1"/>
  <c r="J1633" i="7" s="1"/>
  <c r="J1634" i="7" s="1"/>
  <c r="J1635" i="7" s="1"/>
  <c r="J1636" i="7" s="1"/>
  <c r="J1637" i="7" s="1"/>
  <c r="J1638" i="7" s="1"/>
  <c r="J1639" i="7" s="1"/>
  <c r="J1640" i="7" s="1"/>
  <c r="J1641" i="7" s="1"/>
  <c r="J1642" i="7" s="1"/>
  <c r="J1643" i="7" s="1"/>
  <c r="J1644" i="7" s="1"/>
  <c r="J1645" i="7" s="1"/>
  <c r="J1646" i="7" s="1"/>
  <c r="J1647" i="7" s="1"/>
  <c r="J1648" i="7" s="1"/>
  <c r="J1649" i="7" s="1"/>
  <c r="J1650" i="7" s="1"/>
  <c r="J1651" i="7" s="1"/>
  <c r="J1652" i="7" s="1"/>
  <c r="J1653" i="7" s="1"/>
  <c r="J1654" i="7" s="1"/>
  <c r="J1655" i="7" s="1"/>
  <c r="J1656" i="7" s="1"/>
  <c r="J1657" i="7" s="1"/>
  <c r="J1658" i="7" s="1"/>
  <c r="J1659" i="7" s="1"/>
  <c r="J1660" i="7" s="1"/>
  <c r="J1661" i="7" s="1"/>
  <c r="J1662" i="7" s="1"/>
  <c r="J1663" i="7" s="1"/>
  <c r="J1664" i="7" s="1"/>
  <c r="J1665" i="7" s="1"/>
  <c r="J1666" i="7" s="1"/>
  <c r="J1667" i="7" s="1"/>
  <c r="J1668" i="7" s="1"/>
  <c r="J1669" i="7" s="1"/>
  <c r="J1670" i="7" s="1"/>
  <c r="J1671" i="7" s="1"/>
  <c r="J1672" i="7" s="1"/>
  <c r="J1673" i="7" s="1"/>
  <c r="J1674" i="7" s="1"/>
  <c r="J1675" i="7" s="1"/>
  <c r="J1676" i="7" s="1"/>
  <c r="J1677" i="7" s="1"/>
  <c r="J1678" i="7" s="1"/>
  <c r="J1679" i="7" s="1"/>
  <c r="J1680" i="7" s="1"/>
  <c r="J1681" i="7" s="1"/>
  <c r="J1682" i="7" s="1"/>
  <c r="J1683" i="7" s="1"/>
  <c r="J1684" i="7" s="1"/>
  <c r="J1685" i="7" s="1"/>
  <c r="J1686" i="7" s="1"/>
  <c r="J1687" i="7" s="1"/>
  <c r="J1688" i="7" s="1"/>
  <c r="J1689" i="7" s="1"/>
  <c r="J1690" i="7" s="1"/>
  <c r="J1691" i="7" s="1"/>
  <c r="J1692" i="7" s="1"/>
  <c r="J1693" i="7" s="1"/>
  <c r="J1694" i="7" s="1"/>
  <c r="J1695" i="7" s="1"/>
  <c r="J1696" i="7" s="1"/>
  <c r="J1697" i="7" s="1"/>
  <c r="J1698" i="7" s="1"/>
  <c r="J1699" i="7" s="1"/>
  <c r="J1700" i="7" s="1"/>
  <c r="J1701" i="7" s="1"/>
  <c r="J1702" i="7" s="1"/>
  <c r="J1703" i="7" s="1"/>
  <c r="J1704" i="7" s="1"/>
  <c r="J1705" i="7" s="1"/>
  <c r="J1706" i="7" s="1"/>
  <c r="J1707" i="7" s="1"/>
  <c r="J1708" i="7" s="1"/>
  <c r="J1709" i="7" s="1"/>
  <c r="J1710" i="7" s="1"/>
  <c r="J1711" i="7" s="1"/>
  <c r="J1712" i="7" s="1"/>
  <c r="J1713" i="7" s="1"/>
  <c r="J1714" i="7" s="1"/>
  <c r="J1715" i="7" s="1"/>
  <c r="J1716" i="7" s="1"/>
  <c r="J1717" i="7" s="1"/>
  <c r="J1718" i="7" s="1"/>
  <c r="J1719" i="7" s="1"/>
  <c r="J1720" i="7" s="1"/>
  <c r="J1721" i="7" s="1"/>
  <c r="J1722" i="7" s="1"/>
  <c r="J1723" i="7" s="1"/>
  <c r="J1724" i="7" s="1"/>
  <c r="J1725" i="7"/>
  <c r="J1726" i="7" s="1"/>
  <c r="J1727" i="7" s="1"/>
  <c r="J1728" i="7" s="1"/>
  <c r="J1729" i="7" s="1"/>
  <c r="J1730" i="7" s="1"/>
  <c r="J1731" i="7" s="1"/>
  <c r="J1732" i="7" s="1"/>
  <c r="J1733" i="7" s="1"/>
  <c r="J1734" i="7" s="1"/>
  <c r="J1735" i="7" s="1"/>
  <c r="J1736" i="7" s="1"/>
  <c r="J1737" i="7" s="1"/>
  <c r="J1738" i="7" s="1"/>
  <c r="J1739" i="7" s="1"/>
  <c r="J1740" i="7" s="1"/>
  <c r="J1741" i="7" s="1"/>
  <c r="J1742" i="7" s="1"/>
  <c r="J1743" i="7" s="1"/>
  <c r="J1744" i="7" s="1"/>
  <c r="J1745" i="7" s="1"/>
  <c r="J1746" i="7"/>
  <c r="J1747" i="7" s="1"/>
  <c r="J1748" i="7" s="1"/>
  <c r="J1749" i="7"/>
  <c r="J1750" i="7" s="1"/>
  <c r="J1751" i="7" s="1"/>
  <c r="J1752" i="7" s="1"/>
  <c r="J1753" i="7" s="1"/>
  <c r="J1754" i="7" s="1"/>
  <c r="J1755" i="7"/>
  <c r="J1756" i="7" s="1"/>
  <c r="J1757" i="7" s="1"/>
  <c r="J1758" i="7" s="1"/>
  <c r="J1759" i="7" s="1"/>
  <c r="J1760" i="7" s="1"/>
  <c r="J1761" i="7"/>
  <c r="J1762" i="7" s="1"/>
  <c r="J1763" i="7" s="1"/>
  <c r="J1764" i="7" s="1"/>
  <c r="J1765" i="7" s="1"/>
  <c r="J1766" i="7" s="1"/>
  <c r="J1767" i="7" s="1"/>
  <c r="J1768" i="7" s="1"/>
  <c r="J1769" i="7"/>
  <c r="J1770" i="7" s="1"/>
  <c r="J1771" i="7" s="1"/>
  <c r="J1772" i="7" s="1"/>
  <c r="J1773" i="7"/>
  <c r="J1774" i="7" s="1"/>
  <c r="J1775" i="7" s="1"/>
  <c r="J1776" i="7" s="1"/>
  <c r="J1777" i="7" s="1"/>
  <c r="J1778" i="7" s="1"/>
  <c r="J1779" i="7"/>
  <c r="J1780" i="7" s="1"/>
  <c r="J1781" i="7" s="1"/>
  <c r="J1782" i="7" s="1"/>
  <c r="J1783" i="7" s="1"/>
  <c r="J1784" i="7" s="1"/>
  <c r="J1785" i="7" s="1"/>
  <c r="J1786" i="7"/>
  <c r="J1787" i="7" s="1"/>
  <c r="J1788" i="7" s="1"/>
  <c r="J1789" i="7" s="1"/>
  <c r="J1790" i="7" s="1"/>
  <c r="J1791" i="7" s="1"/>
  <c r="J1792" i="7" s="1"/>
  <c r="J1793" i="7" s="1"/>
  <c r="J1794" i="7" s="1"/>
  <c r="J1795" i="7" s="1"/>
  <c r="J1796" i="7" s="1"/>
  <c r="J1797" i="7" s="1"/>
  <c r="J1798" i="7"/>
  <c r="J1799" i="7" s="1"/>
  <c r="J1800" i="7" s="1"/>
  <c r="J1801" i="7" s="1"/>
  <c r="J1802" i="7" s="1"/>
  <c r="J1803" i="7" s="1"/>
  <c r="J1804" i="7" s="1"/>
  <c r="J1805" i="7" s="1"/>
  <c r="J1806" i="7" s="1"/>
  <c r="J1807" i="7" s="1"/>
  <c r="J1808" i="7" s="1"/>
  <c r="J1809" i="7" s="1"/>
  <c r="J1810" i="7" s="1"/>
  <c r="J1811" i="7" s="1"/>
  <c r="J1812" i="7" s="1"/>
  <c r="J1813" i="7" s="1"/>
  <c r="J1814" i="7" s="1"/>
  <c r="J1815" i="7" s="1"/>
  <c r="J1816" i="7"/>
  <c r="J1817" i="7" s="1"/>
  <c r="J1818" i="7" s="1"/>
  <c r="J1819" i="7" s="1"/>
  <c r="J1820" i="7" s="1"/>
  <c r="J1821" i="7" s="1"/>
  <c r="J1822" i="7" s="1"/>
  <c r="J1823" i="7" s="1"/>
  <c r="J1824" i="7" s="1"/>
  <c r="J1825" i="7" s="1"/>
  <c r="J1826" i="7" s="1"/>
  <c r="J1827" i="7" s="1"/>
  <c r="J1828" i="7" s="1"/>
  <c r="J1829" i="7" s="1"/>
  <c r="J1830" i="7" s="1"/>
  <c r="J1831" i="7" s="1"/>
  <c r="J1832" i="7"/>
  <c r="J1833" i="7" s="1"/>
  <c r="J1834" i="7" s="1"/>
  <c r="J1835" i="7"/>
  <c r="J1836" i="7" s="1"/>
  <c r="J1837" i="7" s="1"/>
  <c r="J1838" i="7" s="1"/>
  <c r="J1839" i="7" s="1"/>
  <c r="J1840" i="7" s="1"/>
  <c r="J1841" i="7"/>
  <c r="J1842" i="7" s="1"/>
  <c r="J1843" i="7" s="1"/>
  <c r="J1844" i="7" s="1"/>
  <c r="J1845" i="7" s="1"/>
  <c r="J1846" i="7" s="1"/>
  <c r="J1847" i="7" s="1"/>
  <c r="J1848" i="7" s="1"/>
  <c r="J1849" i="7" s="1"/>
  <c r="J1850" i="7" s="1"/>
  <c r="J1851" i="7" s="1"/>
  <c r="J1852" i="7" s="1"/>
  <c r="J1853" i="7" s="1"/>
  <c r="J1854" i="7" s="1"/>
  <c r="J1855" i="7" s="1"/>
  <c r="J1856" i="7" s="1"/>
  <c r="J1857" i="7" s="1"/>
  <c r="J1858" i="7" s="1"/>
  <c r="J1859" i="7" s="1"/>
  <c r="J1860" i="7" s="1"/>
  <c r="J1861" i="7" s="1"/>
  <c r="J1862" i="7" s="1"/>
  <c r="J1863" i="7" s="1"/>
  <c r="J1864" i="7" s="1"/>
  <c r="J1865" i="7" s="1"/>
  <c r="J1866" i="7" s="1"/>
  <c r="J1867" i="7" s="1"/>
  <c r="J1868" i="7" s="1"/>
  <c r="J1869" i="7" s="1"/>
  <c r="J1870" i="7" s="1"/>
  <c r="J1871" i="7" s="1"/>
  <c r="J1872" i="7" s="1"/>
  <c r="J1873" i="7" s="1"/>
  <c r="J1874" i="7" s="1"/>
  <c r="J1875" i="7" s="1"/>
  <c r="J1876" i="7" s="1"/>
  <c r="J1877" i="7" s="1"/>
  <c r="J1878" i="7"/>
  <c r="J1879" i="7" s="1"/>
  <c r="J1880" i="7" s="1"/>
  <c r="J1881" i="7" s="1"/>
  <c r="J1882" i="7" s="1"/>
  <c r="J1883" i="7" s="1"/>
  <c r="J1884" i="7" s="1"/>
  <c r="J1885" i="7" s="1"/>
  <c r="J1886" i="7" s="1"/>
  <c r="J1887" i="7" s="1"/>
  <c r="J1888" i="7" s="1"/>
  <c r="J1889" i="7" s="1"/>
  <c r="J1890" i="7" s="1"/>
  <c r="J1891" i="7" s="1"/>
  <c r="J1892" i="7" s="1"/>
  <c r="J1893" i="7" s="1"/>
  <c r="J1894" i="7" s="1"/>
  <c r="J1895" i="7" s="1"/>
  <c r="J1896" i="7" s="1"/>
  <c r="J1897" i="7" s="1"/>
  <c r="J1898" i="7" s="1"/>
  <c r="J1899" i="7" s="1"/>
  <c r="J1900" i="7" s="1"/>
  <c r="J1901" i="7" s="1"/>
  <c r="J1902" i="7" s="1"/>
  <c r="J1903" i="7" s="1"/>
  <c r="J1904" i="7" s="1"/>
  <c r="J1905" i="7" s="1"/>
  <c r="J1906" i="7"/>
  <c r="J1907" i="7" s="1"/>
  <c r="J1908" i="7" s="1"/>
  <c r="J1909" i="7" s="1"/>
  <c r="J1910" i="7" s="1"/>
  <c r="J1911" i="7" s="1"/>
  <c r="J1912" i="7" s="1"/>
  <c r="J1913" i="7" s="1"/>
  <c r="J1914" i="7" s="1"/>
  <c r="J1915" i="7" s="1"/>
  <c r="J1916" i="7" s="1"/>
  <c r="J1917" i="7" s="1"/>
  <c r="J1918" i="7" s="1"/>
  <c r="J1919" i="7" s="1"/>
  <c r="J1920" i="7"/>
  <c r="J1921" i="7" s="1"/>
  <c r="J1922" i="7" s="1"/>
  <c r="J1923" i="7" s="1"/>
  <c r="J1924" i="7" s="1"/>
  <c r="J1925" i="7" s="1"/>
  <c r="J1926" i="7" s="1"/>
  <c r="J1927" i="7" s="1"/>
  <c r="J1928" i="7" s="1"/>
  <c r="J1929" i="7" s="1"/>
  <c r="J1930" i="7" s="1"/>
  <c r="J1931" i="7" s="1"/>
  <c r="J1932" i="7"/>
  <c r="J1933" i="7" s="1"/>
  <c r="J1934" i="7" s="1"/>
  <c r="J1935" i="7" s="1"/>
  <c r="J1936" i="7" s="1"/>
  <c r="J1937" i="7" s="1"/>
  <c r="J1938" i="7" s="1"/>
  <c r="J1939" i="7" s="1"/>
  <c r="J1940" i="7" s="1"/>
  <c r="J1941" i="7" s="1"/>
  <c r="J1942" i="7" s="1"/>
  <c r="J1943" i="7" s="1"/>
  <c r="J1944" i="7" s="1"/>
  <c r="J1945" i="7" s="1"/>
  <c r="J1946" i="7" s="1"/>
  <c r="J1947" i="7" s="1"/>
  <c r="J1948" i="7" s="1"/>
  <c r="J1949" i="7" s="1"/>
  <c r="J1950" i="7" s="1"/>
  <c r="J1951" i="7"/>
  <c r="J1952" i="7" s="1"/>
  <c r="J1953" i="7" s="1"/>
  <c r="J1954" i="7" s="1"/>
  <c r="J1955" i="7" s="1"/>
  <c r="J1956" i="7" s="1"/>
  <c r="J1957" i="7" s="1"/>
  <c r="J1958" i="7" s="1"/>
  <c r="J1959" i="7" s="1"/>
  <c r="J1960" i="7" s="1"/>
  <c r="J1961" i="7" s="1"/>
  <c r="J1962" i="7" s="1"/>
  <c r="J1963" i="7" s="1"/>
  <c r="J1964" i="7" s="1"/>
  <c r="J1965" i="7" s="1"/>
  <c r="J1966" i="7" s="1"/>
  <c r="J1967" i="7" s="1"/>
  <c r="J1968" i="7" s="1"/>
  <c r="J1969" i="7" s="1"/>
  <c r="J1970" i="7"/>
  <c r="J1971" i="7" s="1"/>
  <c r="J1972" i="7" s="1"/>
  <c r="J1973" i="7" s="1"/>
  <c r="J1974" i="7" s="1"/>
  <c r="J1975" i="7" s="1"/>
  <c r="J1976" i="7" s="1"/>
  <c r="J1977" i="7" s="1"/>
  <c r="J1978" i="7" s="1"/>
  <c r="J1979" i="7" s="1"/>
  <c r="J1980" i="7" s="1"/>
  <c r="J1981" i="7" s="1"/>
  <c r="J1982" i="7"/>
  <c r="J1983" i="7" s="1"/>
  <c r="J1984" i="7" s="1"/>
  <c r="J1985" i="7" s="1"/>
  <c r="J1986" i="7" s="1"/>
  <c r="J1987" i="7" s="1"/>
  <c r="J1988" i="7" s="1"/>
  <c r="J1989" i="7" s="1"/>
  <c r="J1990" i="7" s="1"/>
  <c r="J1991" i="7" s="1"/>
  <c r="J1992" i="7"/>
  <c r="J1993" i="7" s="1"/>
  <c r="J1994" i="7" s="1"/>
  <c r="J1995" i="7" s="1"/>
  <c r="J1996" i="7" s="1"/>
  <c r="J1997" i="7" s="1"/>
  <c r="J1998" i="7" s="1"/>
  <c r="J1999" i="7" s="1"/>
  <c r="J2000" i="7" s="1"/>
  <c r="J2001" i="7" s="1"/>
  <c r="J2002" i="7" s="1"/>
  <c r="J2003" i="7" s="1"/>
  <c r="J2004" i="7"/>
  <c r="J2005" i="7" s="1"/>
  <c r="J2006" i="7" s="1"/>
  <c r="J2007" i="7" s="1"/>
  <c r="J2008" i="7" s="1"/>
  <c r="J2009" i="7"/>
  <c r="J2010" i="7" s="1"/>
  <c r="J2011" i="7" s="1"/>
  <c r="J2012" i="7" s="1"/>
  <c r="J2013" i="7" s="1"/>
  <c r="J2014" i="7" s="1"/>
  <c r="J2015" i="7" s="1"/>
  <c r="J2016" i="7" s="1"/>
  <c r="J2017" i="7" s="1"/>
  <c r="J2018" i="7" s="1"/>
  <c r="J2019" i="7" s="1"/>
  <c r="J2020" i="7" s="1"/>
  <c r="J2021" i="7" s="1"/>
  <c r="J2022" i="7" s="1"/>
  <c r="J2023" i="7" s="1"/>
  <c r="J2024" i="7" s="1"/>
  <c r="J2025" i="7" s="1"/>
  <c r="J2026" i="7" s="1"/>
  <c r="J2027" i="7" s="1"/>
  <c r="J2028" i="7" s="1"/>
  <c r="J2029" i="7" s="1"/>
  <c r="J2030" i="7" s="1"/>
  <c r="J2031" i="7" s="1"/>
  <c r="J2032" i="7" s="1"/>
  <c r="J2033" i="7" s="1"/>
  <c r="J2034" i="7" s="1"/>
  <c r="J2035" i="7" s="1"/>
  <c r="J2036" i="7" s="1"/>
  <c r="J2037" i="7" s="1"/>
  <c r="J2038" i="7" s="1"/>
  <c r="J2039" i="7" s="1"/>
  <c r="J2040" i="7" s="1"/>
  <c r="J2041" i="7"/>
  <c r="J2042" i="7" s="1"/>
  <c r="J2043" i="7" s="1"/>
  <c r="J2044" i="7" s="1"/>
  <c r="J2045" i="7" s="1"/>
  <c r="J2046" i="7" s="1"/>
  <c r="J2047" i="7" s="1"/>
  <c r="J2048" i="7" s="1"/>
  <c r="J2049" i="7" s="1"/>
  <c r="J2050" i="7" s="1"/>
  <c r="J2051" i="7"/>
  <c r="J2052" i="7" s="1"/>
  <c r="J2053" i="7" s="1"/>
  <c r="J2054" i="7"/>
  <c r="J2055" i="7" s="1"/>
  <c r="J2056" i="7" s="1"/>
  <c r="J2057" i="7" s="1"/>
  <c r="J2058" i="7"/>
  <c r="J2059" i="7" s="1"/>
  <c r="J2060" i="7" s="1"/>
  <c r="J2061" i="7" s="1"/>
  <c r="J2062" i="7" s="1"/>
  <c r="J2063" i="7" s="1"/>
  <c r="J2064" i="7" s="1"/>
  <c r="J2065" i="7" s="1"/>
  <c r="J2066" i="7" s="1"/>
  <c r="J2067" i="7"/>
  <c r="J2068" i="7" s="1"/>
  <c r="J2069" i="7" s="1"/>
  <c r="J2070" i="7" s="1"/>
  <c r="J2071" i="7" s="1"/>
  <c r="J2072" i="7" s="1"/>
  <c r="J2073" i="7" s="1"/>
  <c r="J2074" i="7" s="1"/>
  <c r="J2075" i="7" s="1"/>
  <c r="J2076" i="7" s="1"/>
  <c r="J2077" i="7" s="1"/>
  <c r="J2078" i="7" s="1"/>
  <c r="J2079" i="7" s="1"/>
  <c r="J2080" i="7" s="1"/>
  <c r="J2081" i="7" s="1"/>
  <c r="J2082" i="7" s="1"/>
  <c r="J2083" i="7" s="1"/>
  <c r="J2084" i="7"/>
  <c r="J2085" i="7" s="1"/>
  <c r="J2086" i="7" s="1"/>
  <c r="J2087" i="7" s="1"/>
  <c r="J2088" i="7" s="1"/>
  <c r="J2089" i="7" s="1"/>
  <c r="J2090" i="7" s="1"/>
  <c r="J2091" i="7" s="1"/>
  <c r="J2092" i="7" s="1"/>
  <c r="J2093" i="7" s="1"/>
  <c r="J2094" i="7"/>
  <c r="J2095" i="7" s="1"/>
  <c r="J2096" i="7" s="1"/>
  <c r="J2097" i="7"/>
  <c r="J2098" i="7" s="1"/>
  <c r="J2099" i="7" s="1"/>
  <c r="J2100" i="7"/>
  <c r="J2101" i="7" s="1"/>
  <c r="J2102" i="7" s="1"/>
  <c r="J2103" i="7" s="1"/>
  <c r="J2104" i="7" s="1"/>
  <c r="J2105" i="7"/>
  <c r="J2106" i="7" s="1"/>
  <c r="J2107" i="7" s="1"/>
  <c r="J2108" i="7" s="1"/>
  <c r="J2109" i="7"/>
  <c r="J2110" i="7" s="1"/>
  <c r="J2111" i="7" s="1"/>
  <c r="J2112" i="7" s="1"/>
  <c r="J2113" i="7" s="1"/>
  <c r="J2114" i="7" s="1"/>
  <c r="J2115" i="7" s="1"/>
  <c r="J2116" i="7" s="1"/>
  <c r="J2117" i="7" s="1"/>
  <c r="J2118" i="7" s="1"/>
  <c r="J2119" i="7" s="1"/>
  <c r="J2120" i="7" s="1"/>
  <c r="J2121" i="7" s="1"/>
  <c r="J2122" i="7" s="1"/>
  <c r="J2123" i="7" s="1"/>
  <c r="J2124" i="7" s="1"/>
  <c r="J2125" i="7" s="1"/>
  <c r="J2126" i="7" s="1"/>
  <c r="J2127" i="7" s="1"/>
  <c r="J2128" i="7" s="1"/>
  <c r="J2129" i="7" s="1"/>
  <c r="J2130" i="7" s="1"/>
  <c r="J2131" i="7" s="1"/>
  <c r="J2132" i="7" s="1"/>
  <c r="J2133" i="7" s="1"/>
  <c r="J2134" i="7" s="1"/>
  <c r="J2135" i="7" s="1"/>
  <c r="J2136" i="7" s="1"/>
  <c r="J2137" i="7" s="1"/>
  <c r="J2138" i="7" s="1"/>
  <c r="J2139" i="7" s="1"/>
  <c r="J2140" i="7" s="1"/>
  <c r="J2141" i="7" s="1"/>
  <c r="J2142" i="7" s="1"/>
  <c r="J2143" i="7" s="1"/>
  <c r="J2144" i="7" s="1"/>
  <c r="J2145" i="7" s="1"/>
  <c r="J2146" i="7" s="1"/>
  <c r="J2147" i="7" s="1"/>
  <c r="J2148" i="7" s="1"/>
  <c r="J2149" i="7" s="1"/>
  <c r="J2150" i="7" s="1"/>
  <c r="J2151" i="7" s="1"/>
  <c r="J2152" i="7" s="1"/>
  <c r="J2153" i="7" s="1"/>
  <c r="J2154" i="7" s="1"/>
  <c r="J2155" i="7" s="1"/>
  <c r="J2156" i="7" s="1"/>
  <c r="J2157" i="7" s="1"/>
  <c r="J2158" i="7" s="1"/>
  <c r="J2159" i="7" s="1"/>
  <c r="J2160" i="7" s="1"/>
  <c r="J2161" i="7" s="1"/>
  <c r="J2162" i="7" s="1"/>
  <c r="J2163" i="7" s="1"/>
  <c r="J2164" i="7" s="1"/>
  <c r="J2165" i="7" s="1"/>
  <c r="J2166" i="7" s="1"/>
  <c r="J2167" i="7" s="1"/>
  <c r="J2168" i="7" s="1"/>
  <c r="J2169" i="7" s="1"/>
  <c r="J2170" i="7" s="1"/>
  <c r="J2171" i="7" s="1"/>
  <c r="J2172" i="7" s="1"/>
  <c r="J2173" i="7" s="1"/>
  <c r="J2174" i="7" s="1"/>
  <c r="J2175" i="7" s="1"/>
  <c r="J2176" i="7" s="1"/>
  <c r="J2177" i="7" s="1"/>
  <c r="J2178" i="7" s="1"/>
  <c r="J2179" i="7" s="1"/>
  <c r="J2180" i="7" s="1"/>
  <c r="J2181" i="7" s="1"/>
  <c r="J2182" i="7" s="1"/>
  <c r="J2183" i="7" s="1"/>
  <c r="J2184" i="7" s="1"/>
  <c r="J2185" i="7" s="1"/>
  <c r="J2186" i="7" s="1"/>
  <c r="J2187" i="7" s="1"/>
  <c r="J2188" i="7" s="1"/>
  <c r="J2189" i="7" s="1"/>
  <c r="J2190" i="7" s="1"/>
  <c r="J2191" i="7" s="1"/>
  <c r="J2192" i="7" s="1"/>
  <c r="J2193" i="7" s="1"/>
  <c r="J2194" i="7" s="1"/>
  <c r="J2195" i="7" s="1"/>
  <c r="J2196" i="7" s="1"/>
  <c r="J2197" i="7" s="1"/>
  <c r="J2198" i="7" s="1"/>
  <c r="J2199" i="7" s="1"/>
  <c r="J2200" i="7" s="1"/>
  <c r="J2201" i="7" s="1"/>
  <c r="J2202" i="7" s="1"/>
  <c r="J2203" i="7" s="1"/>
  <c r="J2204" i="7" s="1"/>
  <c r="J2205" i="7" s="1"/>
  <c r="J2206" i="7" s="1"/>
  <c r="J2207" i="7" s="1"/>
  <c r="J2208" i="7" s="1"/>
  <c r="J2209" i="7" s="1"/>
  <c r="J2210" i="7" s="1"/>
  <c r="J2211" i="7" s="1"/>
  <c r="J2212" i="7" s="1"/>
  <c r="J2213" i="7" s="1"/>
  <c r="J2214" i="7" s="1"/>
  <c r="J2215" i="7" s="1"/>
  <c r="J2216" i="7" s="1"/>
  <c r="J2217" i="7" s="1"/>
  <c r="J2218" i="7" s="1"/>
  <c r="J2219" i="7" s="1"/>
  <c r="J2220" i="7" s="1"/>
  <c r="J2221" i="7" s="1"/>
  <c r="J2222" i="7" s="1"/>
  <c r="J2223" i="7" s="1"/>
  <c r="J2224" i="7" s="1"/>
  <c r="J2225" i="7" s="1"/>
  <c r="J2226" i="7" s="1"/>
  <c r="J2227" i="7" s="1"/>
  <c r="J2228" i="7" s="1"/>
  <c r="J2229" i="7" s="1"/>
  <c r="J2230" i="7" s="1"/>
  <c r="J2231" i="7" s="1"/>
  <c r="J2232" i="7" s="1"/>
  <c r="J2233" i="7" s="1"/>
  <c r="J2234" i="7" s="1"/>
  <c r="J2235" i="7" s="1"/>
  <c r="J2236" i="7" s="1"/>
  <c r="J2237" i="7" s="1"/>
  <c r="J2238" i="7" s="1"/>
  <c r="J2239" i="7" s="1"/>
  <c r="J2240" i="7" s="1"/>
  <c r="J2241" i="7" s="1"/>
  <c r="J2242" i="7" s="1"/>
  <c r="J2243" i="7" s="1"/>
  <c r="J2244" i="7" s="1"/>
  <c r="J2245" i="7" s="1"/>
  <c r="J2246" i="7" s="1"/>
  <c r="J2247" i="7" s="1"/>
  <c r="J2248" i="7" s="1"/>
  <c r="J2249" i="7" s="1"/>
  <c r="J2250" i="7" s="1"/>
  <c r="J2251" i="7" s="1"/>
  <c r="J2252" i="7" s="1"/>
  <c r="J2253" i="7" s="1"/>
  <c r="J2254" i="7" s="1"/>
  <c r="J2255" i="7" s="1"/>
  <c r="J2256" i="7"/>
  <c r="J2257" i="7" s="1"/>
  <c r="J2258" i="7" s="1"/>
  <c r="J2259" i="7" s="1"/>
  <c r="J2260" i="7" s="1"/>
  <c r="J2261" i="7" s="1"/>
  <c r="J2262" i="7" s="1"/>
  <c r="J2263" i="7" s="1"/>
  <c r="J2264" i="7" s="1"/>
  <c r="J2265" i="7" s="1"/>
  <c r="J2266" i="7" s="1"/>
  <c r="J2267" i="7" s="1"/>
  <c r="J2268" i="7" s="1"/>
  <c r="J2269" i="7" s="1"/>
  <c r="J2270" i="7" s="1"/>
  <c r="J2271" i="7" s="1"/>
  <c r="J2272" i="7" s="1"/>
  <c r="J2273" i="7" s="1"/>
  <c r="J2274" i="7" s="1"/>
  <c r="J2275" i="7" s="1"/>
  <c r="J2276" i="7" s="1"/>
  <c r="J2277" i="7" s="1"/>
  <c r="J2278" i="7" s="1"/>
  <c r="J2279" i="7" s="1"/>
  <c r="J2280" i="7" s="1"/>
  <c r="J2281" i="7" s="1"/>
  <c r="J2282" i="7" s="1"/>
  <c r="J2283" i="7" s="1"/>
  <c r="J2284" i="7" s="1"/>
  <c r="J2285" i="7" s="1"/>
  <c r="J2286" i="7" s="1"/>
  <c r="J2287" i="7" s="1"/>
  <c r="J2288" i="7" s="1"/>
  <c r="J2289" i="7" s="1"/>
  <c r="J2290" i="7" s="1"/>
  <c r="J2291" i="7" s="1"/>
  <c r="J2292" i="7" s="1"/>
  <c r="J2293" i="7" s="1"/>
  <c r="J2294" i="7" s="1"/>
  <c r="J2295" i="7" s="1"/>
  <c r="J2296" i="7" s="1"/>
  <c r="J2297" i="7" s="1"/>
  <c r="J2298" i="7" s="1"/>
  <c r="J2299" i="7" s="1"/>
  <c r="J2300" i="7" s="1"/>
  <c r="J2301" i="7" s="1"/>
  <c r="J2302" i="7" s="1"/>
  <c r="J2303" i="7" s="1"/>
  <c r="J2304" i="7" s="1"/>
  <c r="J2305" i="7" s="1"/>
  <c r="J2306" i="7" s="1"/>
  <c r="J2307" i="7" s="1"/>
  <c r="J2308" i="7" s="1"/>
  <c r="J2309" i="7" s="1"/>
  <c r="J2310" i="7" s="1"/>
  <c r="J2311" i="7" s="1"/>
  <c r="J2312" i="7" s="1"/>
  <c r="J2313" i="7" s="1"/>
  <c r="J2314" i="7" s="1"/>
  <c r="J2315" i="7" s="1"/>
  <c r="J2316" i="7" s="1"/>
  <c r="J2317" i="7" s="1"/>
  <c r="J2318" i="7" s="1"/>
  <c r="J2319" i="7" s="1"/>
  <c r="J2320" i="7" s="1"/>
  <c r="J2321" i="7" s="1"/>
  <c r="J2322" i="7" s="1"/>
  <c r="J2323" i="7" s="1"/>
  <c r="J2324" i="7" s="1"/>
  <c r="J2325" i="7" s="1"/>
  <c r="J2326" i="7" s="1"/>
  <c r="J2327" i="7" s="1"/>
  <c r="J2328" i="7" s="1"/>
  <c r="J2329" i="7" s="1"/>
  <c r="J2330" i="7" s="1"/>
  <c r="J2331" i="7" s="1"/>
  <c r="J2332" i="7" s="1"/>
  <c r="J2333" i="7" s="1"/>
  <c r="J2334" i="7" s="1"/>
  <c r="J2335" i="7" s="1"/>
  <c r="J2336" i="7" s="1"/>
  <c r="J2337" i="7" s="1"/>
  <c r="J2338" i="7" s="1"/>
  <c r="J2339" i="7" s="1"/>
  <c r="J2340" i="7" s="1"/>
  <c r="J2341" i="7" s="1"/>
  <c r="J2342" i="7" s="1"/>
  <c r="J2343" i="7"/>
  <c r="J2344" i="7" s="1"/>
  <c r="J2345" i="7" s="1"/>
  <c r="J2346" i="7" s="1"/>
  <c r="J2347" i="7" s="1"/>
  <c r="J2348" i="7" s="1"/>
  <c r="J2349" i="7" s="1"/>
  <c r="J2350" i="7" s="1"/>
  <c r="J2351" i="7" s="1"/>
  <c r="J2352" i="7" s="1"/>
  <c r="J2353" i="7" s="1"/>
  <c r="J2354" i="7"/>
  <c r="J2355" i="7" s="1"/>
  <c r="J2356" i="7" s="1"/>
  <c r="J2357" i="7" s="1"/>
  <c r="J2358" i="7" s="1"/>
  <c r="J2359" i="7" s="1"/>
  <c r="J2360" i="7" s="1"/>
  <c r="J2361" i="7" s="1"/>
  <c r="J2362" i="7" s="1"/>
  <c r="J2363" i="7" s="1"/>
  <c r="J2364" i="7" s="1"/>
  <c r="J2365" i="7" s="1"/>
  <c r="J2366" i="7" s="1"/>
  <c r="J2367" i="7"/>
  <c r="J2368" i="7" s="1"/>
  <c r="J2369" i="7" s="1"/>
  <c r="J2370" i="7" s="1"/>
  <c r="J2371" i="7" s="1"/>
  <c r="J2372" i="7" s="1"/>
  <c r="J2373" i="7" s="1"/>
  <c r="J2374" i="7" s="1"/>
  <c r="J2375" i="7" s="1"/>
  <c r="J2376" i="7" s="1"/>
  <c r="J2377" i="7" s="1"/>
  <c r="J2378" i="7" s="1"/>
  <c r="J2379" i="7" s="1"/>
  <c r="J2380" i="7"/>
  <c r="J2381" i="7" s="1"/>
  <c r="J2382" i="7" s="1"/>
  <c r="J2383" i="7" s="1"/>
  <c r="J2384" i="7" s="1"/>
  <c r="J2385" i="7" s="1"/>
  <c r="J2386" i="7" s="1"/>
  <c r="J2387" i="7" s="1"/>
  <c r="J2388" i="7" s="1"/>
  <c r="J2389" i="7" s="1"/>
  <c r="J2390" i="7" s="1"/>
  <c r="J2391" i="7" s="1"/>
  <c r="J2392" i="7" s="1"/>
  <c r="J2393" i="7" s="1"/>
  <c r="J2394" i="7" s="1"/>
  <c r="J2395" i="7"/>
  <c r="J2396" i="7" s="1"/>
  <c r="J2397" i="7" s="1"/>
  <c r="J2398" i="7" s="1"/>
  <c r="J2399" i="7" s="1"/>
  <c r="J2400" i="7"/>
  <c r="J2401" i="7" s="1"/>
  <c r="J2402" i="7" s="1"/>
  <c r="J2403" i="7" s="1"/>
  <c r="J2404" i="7" s="1"/>
  <c r="J2405" i="7" s="1"/>
  <c r="J2406" i="7" s="1"/>
  <c r="J2407" i="7" s="1"/>
  <c r="J2408" i="7" s="1"/>
  <c r="J2409" i="7" s="1"/>
  <c r="J2410" i="7" s="1"/>
  <c r="J2411" i="7" s="1"/>
  <c r="J2412" i="7" s="1"/>
  <c r="J2413" i="7" s="1"/>
  <c r="J2414" i="7" s="1"/>
  <c r="J2415" i="7" s="1"/>
  <c r="J2416" i="7" s="1"/>
  <c r="J2417" i="7" s="1"/>
  <c r="J2418" i="7" s="1"/>
  <c r="J2419" i="7" s="1"/>
  <c r="J2420" i="7" s="1"/>
  <c r="J2421" i="7" s="1"/>
  <c r="J2422" i="7" s="1"/>
  <c r="J2423" i="7" s="1"/>
  <c r="J2424" i="7" s="1"/>
  <c r="J2425" i="7" s="1"/>
  <c r="J2426" i="7" s="1"/>
  <c r="J2427" i="7" s="1"/>
  <c r="J2428" i="7" s="1"/>
  <c r="J2429" i="7" s="1"/>
  <c r="J2430" i="7" s="1"/>
  <c r="J2431" i="7" s="1"/>
  <c r="J2432" i="7" s="1"/>
  <c r="J2433" i="7" s="1"/>
  <c r="J2434" i="7" s="1"/>
  <c r="J2435" i="7" s="1"/>
  <c r="J2436" i="7" s="1"/>
  <c r="J2437" i="7" s="1"/>
  <c r="J2438" i="7" s="1"/>
  <c r="J2439" i="7" s="1"/>
  <c r="J2440" i="7" s="1"/>
  <c r="J2441" i="7" s="1"/>
  <c r="J2442" i="7" s="1"/>
  <c r="J2443" i="7" s="1"/>
  <c r="J2444" i="7" s="1"/>
  <c r="J2445" i="7" s="1"/>
  <c r="J2446" i="7" s="1"/>
  <c r="J2447" i="7" s="1"/>
  <c r="J2448" i="7" s="1"/>
  <c r="J2449" i="7" s="1"/>
  <c r="J2450" i="7" s="1"/>
  <c r="J2451" i="7" s="1"/>
  <c r="J2452" i="7" s="1"/>
  <c r="J2453" i="7" s="1"/>
  <c r="J2454" i="7" s="1"/>
  <c r="J2455" i="7" s="1"/>
  <c r="J2456" i="7" s="1"/>
  <c r="J2457" i="7" s="1"/>
  <c r="J2458" i="7" s="1"/>
  <c r="J2459" i="7" s="1"/>
  <c r="J2460" i="7" s="1"/>
  <c r="J2461" i="7" s="1"/>
  <c r="J2462" i="7" s="1"/>
  <c r="J2463" i="7" s="1"/>
  <c r="J2464" i="7" s="1"/>
  <c r="J2465" i="7" s="1"/>
  <c r="J2466" i="7" s="1"/>
  <c r="J2467" i="7" s="1"/>
  <c r="J2468" i="7" s="1"/>
  <c r="J2469" i="7" s="1"/>
  <c r="J2470" i="7" s="1"/>
  <c r="J2471" i="7" s="1"/>
  <c r="J2472" i="7" s="1"/>
  <c r="J2473" i="7" s="1"/>
  <c r="J2474" i="7" s="1"/>
  <c r="J2475" i="7" s="1"/>
  <c r="J2476" i="7" s="1"/>
  <c r="J2477" i="7" s="1"/>
  <c r="J2478" i="7" s="1"/>
  <c r="J2479" i="7" s="1"/>
  <c r="J2480" i="7" s="1"/>
  <c r="J2481" i="7" s="1"/>
  <c r="J2482" i="7" s="1"/>
  <c r="J2483" i="7" s="1"/>
  <c r="J2484" i="7" s="1"/>
  <c r="J2485" i="7" s="1"/>
  <c r="J2486" i="7" s="1"/>
  <c r="J2487" i="7" s="1"/>
  <c r="J2488" i="7" s="1"/>
  <c r="J2489" i="7" s="1"/>
  <c r="J2490" i="7" s="1"/>
  <c r="J2491" i="7" s="1"/>
  <c r="J2492" i="7" s="1"/>
  <c r="J2493" i="7" s="1"/>
  <c r="J2494" i="7" s="1"/>
  <c r="J2495" i="7" s="1"/>
  <c r="J2496" i="7" s="1"/>
  <c r="J2497" i="7" s="1"/>
  <c r="J2498" i="7" s="1"/>
  <c r="J2499" i="7" s="1"/>
  <c r="J2500" i="7" s="1"/>
  <c r="J2501" i="7"/>
  <c r="J2502" i="7" s="1"/>
  <c r="J2503" i="7" s="1"/>
  <c r="J2504" i="7" s="1"/>
  <c r="J2505" i="7" s="1"/>
  <c r="J2506" i="7" s="1"/>
  <c r="J2507" i="7" s="1"/>
  <c r="J2508" i="7" s="1"/>
  <c r="J2509" i="7" s="1"/>
  <c r="J2510" i="7" s="1"/>
  <c r="J2511" i="7" s="1"/>
  <c r="J2512" i="7" s="1"/>
  <c r="J2513" i="7" s="1"/>
  <c r="J2514" i="7" s="1"/>
  <c r="J2515" i="7" s="1"/>
  <c r="J2516" i="7" s="1"/>
  <c r="J2517" i="7" s="1"/>
  <c r="J2518" i="7" s="1"/>
  <c r="J2519" i="7" s="1"/>
  <c r="J2520" i="7" s="1"/>
  <c r="J2521" i="7" s="1"/>
  <c r="J2522" i="7" s="1"/>
  <c r="J2523" i="7" s="1"/>
  <c r="J2524" i="7" s="1"/>
  <c r="J2525" i="7" s="1"/>
  <c r="J2526" i="7" s="1"/>
  <c r="J2527" i="7" s="1"/>
  <c r="J2528" i="7" s="1"/>
  <c r="J2529" i="7" s="1"/>
  <c r="J2530" i="7" s="1"/>
  <c r="J2531" i="7" s="1"/>
  <c r="J2532" i="7" s="1"/>
  <c r="J2533" i="7" s="1"/>
  <c r="J2534" i="7" s="1"/>
  <c r="J2535" i="7" s="1"/>
  <c r="J2536" i="7" s="1"/>
  <c r="J2537" i="7" s="1"/>
  <c r="J2538" i="7" s="1"/>
  <c r="J2539" i="7" s="1"/>
  <c r="J2540" i="7"/>
  <c r="J2541" i="7" s="1"/>
  <c r="J2542" i="7" s="1"/>
  <c r="J2543" i="7" s="1"/>
  <c r="J2544" i="7" s="1"/>
  <c r="J2545" i="7" s="1"/>
  <c r="J2546" i="7" s="1"/>
  <c r="J2547" i="7" s="1"/>
  <c r="J2548" i="7" s="1"/>
  <c r="J2549" i="7" s="1"/>
  <c r="J2550" i="7" s="1"/>
  <c r="J2551" i="7"/>
  <c r="J2552" i="7" s="1"/>
  <c r="J2553" i="7" s="1"/>
  <c r="J2554" i="7" s="1"/>
  <c r="J2555" i="7" s="1"/>
  <c r="J2556" i="7" s="1"/>
  <c r="J2557" i="7" s="1"/>
  <c r="J2558" i="7" s="1"/>
  <c r="J2559" i="7" s="1"/>
  <c r="J2560" i="7" s="1"/>
  <c r="J2561" i="7" s="1"/>
  <c r="J2562" i="7" s="1"/>
  <c r="J2563" i="7" s="1"/>
  <c r="J2564" i="7"/>
  <c r="J2565" i="7" s="1"/>
  <c r="J2566" i="7" s="1"/>
  <c r="J2567" i="7" s="1"/>
  <c r="J2568" i="7" s="1"/>
  <c r="J2569" i="7" s="1"/>
  <c r="J2570" i="7" s="1"/>
  <c r="J2571" i="7" s="1"/>
  <c r="J2572" i="7" s="1"/>
  <c r="J2573" i="7" s="1"/>
  <c r="J2574" i="7" s="1"/>
  <c r="J2575" i="7" s="1"/>
  <c r="J2576" i="7" s="1"/>
  <c r="J2577" i="7" s="1"/>
  <c r="J2578" i="7" s="1"/>
  <c r="J2579" i="7"/>
  <c r="J2580" i="7" s="1"/>
  <c r="J2581" i="7" s="1"/>
  <c r="J2582" i="7" s="1"/>
  <c r="J2583" i="7" s="1"/>
  <c r="J2584" i="7"/>
  <c r="J2585" i="7" s="1"/>
  <c r="J2586" i="7" s="1"/>
  <c r="J2587" i="7" s="1"/>
  <c r="J2588" i="7" s="1"/>
  <c r="J2589" i="7" s="1"/>
  <c r="J2590" i="7" s="1"/>
  <c r="J2591" i="7" s="1"/>
  <c r="J2592" i="7" s="1"/>
  <c r="J2593" i="7" s="1"/>
  <c r="J2594" i="7" s="1"/>
  <c r="J2595" i="7" s="1"/>
  <c r="J2596" i="7" s="1"/>
  <c r="J2597" i="7" s="1"/>
  <c r="J2598" i="7" s="1"/>
  <c r="J2599" i="7" s="1"/>
  <c r="J2600" i="7" s="1"/>
  <c r="J2601" i="7" s="1"/>
  <c r="J2602" i="7" s="1"/>
  <c r="J2603" i="7" s="1"/>
  <c r="J2604" i="7" s="1"/>
  <c r="J2605" i="7" s="1"/>
  <c r="J2606" i="7" s="1"/>
  <c r="J2607" i="7" s="1"/>
  <c r="J2608" i="7" s="1"/>
  <c r="J2609" i="7" s="1"/>
  <c r="J2610" i="7" s="1"/>
  <c r="J2611" i="7" s="1"/>
  <c r="J2612" i="7" s="1"/>
  <c r="J2613" i="7" s="1"/>
  <c r="J2614" i="7" s="1"/>
  <c r="J2615" i="7" s="1"/>
  <c r="J2616" i="7" s="1"/>
  <c r="J2617" i="7" s="1"/>
  <c r="J2618" i="7" s="1"/>
  <c r="J2619" i="7" s="1"/>
  <c r="J2620" i="7" s="1"/>
  <c r="J2621" i="7" s="1"/>
  <c r="J2622" i="7" s="1"/>
  <c r="J2623" i="7" s="1"/>
  <c r="J2624" i="7" s="1"/>
  <c r="J2625" i="7" s="1"/>
  <c r="J2626" i="7" s="1"/>
  <c r="J2627" i="7" s="1"/>
  <c r="J2628" i="7" s="1"/>
  <c r="J2629" i="7" s="1"/>
  <c r="J2630" i="7" s="1"/>
  <c r="J2631" i="7" s="1"/>
  <c r="J2632" i="7" s="1"/>
  <c r="J2633" i="7" s="1"/>
  <c r="J2634" i="7" s="1"/>
  <c r="J2635" i="7" s="1"/>
  <c r="J2636" i="7" s="1"/>
  <c r="J2637" i="7" s="1"/>
  <c r="J2638" i="7" s="1"/>
  <c r="J2639" i="7" s="1"/>
  <c r="J2640" i="7" s="1"/>
  <c r="J2641" i="7" s="1"/>
  <c r="J2642" i="7" s="1"/>
  <c r="J2643" i="7" s="1"/>
  <c r="J2644" i="7" s="1"/>
  <c r="J2645" i="7" s="1"/>
  <c r="J2646" i="7" s="1"/>
  <c r="J2647" i="7"/>
  <c r="J2648" i="7" s="1"/>
  <c r="J2649" i="7" s="1"/>
  <c r="J2650" i="7" s="1"/>
  <c r="J2651" i="7" s="1"/>
  <c r="J2652" i="7" s="1"/>
  <c r="J2653" i="7" s="1"/>
  <c r="J2654" i="7" s="1"/>
  <c r="J2655" i="7" s="1"/>
  <c r="J2656" i="7" s="1"/>
  <c r="J2657" i="7" s="1"/>
  <c r="J2658" i="7" s="1"/>
  <c r="J2659" i="7" s="1"/>
  <c r="J2660" i="7" s="1"/>
  <c r="J2661" i="7" s="1"/>
  <c r="J2662" i="7" s="1"/>
  <c r="J2663" i="7" s="1"/>
  <c r="J2664" i="7" s="1"/>
  <c r="J2665" i="7" s="1"/>
  <c r="J2666" i="7" s="1"/>
  <c r="J2667" i="7" s="1"/>
  <c r="J2668" i="7" s="1"/>
  <c r="J2669" i="7" s="1"/>
  <c r="J2670" i="7" s="1"/>
  <c r="J2671" i="7" s="1"/>
  <c r="J2672" i="7" s="1"/>
  <c r="J2673" i="7" s="1"/>
  <c r="J2674" i="7" s="1"/>
  <c r="J2675" i="7" s="1"/>
  <c r="J2676" i="7" s="1"/>
  <c r="J2677" i="7" s="1"/>
  <c r="J2678" i="7" s="1"/>
  <c r="J2679" i="7" s="1"/>
  <c r="J2680" i="7" s="1"/>
  <c r="J2681" i="7" s="1"/>
  <c r="J2682" i="7" s="1"/>
  <c r="J2683" i="7"/>
  <c r="J2684" i="7" s="1"/>
  <c r="J2685" i="7" s="1"/>
  <c r="J2686" i="7" s="1"/>
  <c r="J2687" i="7" s="1"/>
  <c r="J2688" i="7" s="1"/>
  <c r="J2689" i="7" s="1"/>
  <c r="J2690" i="7" s="1"/>
  <c r="J2691" i="7" s="1"/>
  <c r="J2692" i="7" s="1"/>
  <c r="J2693" i="7" s="1"/>
  <c r="J2694" i="7"/>
  <c r="J2695" i="7" s="1"/>
  <c r="J2696" i="7" s="1"/>
  <c r="J2697" i="7" s="1"/>
  <c r="J2698" i="7" s="1"/>
  <c r="J2699" i="7" s="1"/>
  <c r="J2700" i="7" s="1"/>
  <c r="J2701" i="7" s="1"/>
  <c r="J2702" i="7" s="1"/>
  <c r="J2703" i="7" s="1"/>
  <c r="J2704" i="7" s="1"/>
  <c r="J2705" i="7"/>
  <c r="J2706" i="7" s="1"/>
  <c r="J2707" i="7" s="1"/>
  <c r="J2708" i="7" s="1"/>
  <c r="J2709" i="7" s="1"/>
  <c r="J2710" i="7" s="1"/>
  <c r="J2711" i="7" s="1"/>
  <c r="J2712" i="7" s="1"/>
  <c r="J2713" i="7" s="1"/>
  <c r="J2714" i="7" s="1"/>
  <c r="J2715" i="7" s="1"/>
  <c r="J2716" i="7" s="1"/>
  <c r="J2717" i="7" s="1"/>
  <c r="J2718" i="7" s="1"/>
  <c r="J2719" i="7" s="1"/>
  <c r="J2720" i="7"/>
  <c r="J2721" i="7" s="1"/>
  <c r="J2722" i="7" s="1"/>
  <c r="J2723" i="7" s="1"/>
  <c r="J2724" i="7" s="1"/>
  <c r="J2725" i="7" s="1"/>
  <c r="J2726" i="7" s="1"/>
  <c r="J2727" i="7"/>
  <c r="J2728" i="7" s="1"/>
  <c r="J2729" i="7" s="1"/>
  <c r="J2730" i="7" s="1"/>
  <c r="J2731" i="7" s="1"/>
  <c r="J2732" i="7" s="1"/>
  <c r="J2733" i="7" s="1"/>
  <c r="J2734" i="7"/>
  <c r="J2735" i="7" s="1"/>
  <c r="J2736" i="7" s="1"/>
  <c r="J2737" i="7" s="1"/>
  <c r="J2738" i="7" s="1"/>
  <c r="J2739" i="7" s="1"/>
  <c r="J2740" i="7" s="1"/>
  <c r="J2741" i="7" s="1"/>
  <c r="J2742" i="7" s="1"/>
  <c r="J2743" i="7"/>
  <c r="J2744" i="7" s="1"/>
  <c r="J2745" i="7" s="1"/>
  <c r="J2746" i="7" s="1"/>
  <c r="J2747" i="7" s="1"/>
  <c r="J2748" i="7" s="1"/>
  <c r="J2749" i="7" s="1"/>
  <c r="J2750" i="7" s="1"/>
  <c r="J2751" i="7" s="1"/>
  <c r="J2752" i="7" s="1"/>
  <c r="J2753" i="7" s="1"/>
  <c r="J2754" i="7" s="1"/>
  <c r="J2755" i="7" s="1"/>
  <c r="J2756" i="7" s="1"/>
  <c r="J2757" i="7" s="1"/>
  <c r="J2758" i="7"/>
  <c r="J2759" i="7" s="1"/>
  <c r="J2760" i="7" s="1"/>
  <c r="J2761" i="7" s="1"/>
  <c r="J2762" i="7" s="1"/>
  <c r="J2763" i="7" s="1"/>
  <c r="J2764" i="7" s="1"/>
  <c r="J2765" i="7" s="1"/>
  <c r="J2766" i="7" s="1"/>
  <c r="J2767" i="7" s="1"/>
  <c r="J2768" i="7" s="1"/>
  <c r="J2769" i="7" s="1"/>
  <c r="J2770" i="7" s="1"/>
  <c r="J2771" i="7"/>
  <c r="J2772" i="7" s="1"/>
  <c r="J2773" i="7" s="1"/>
  <c r="J2774" i="7"/>
  <c r="J2775" i="7" s="1"/>
  <c r="J2776" i="7" s="1"/>
  <c r="J2777" i="7" s="1"/>
  <c r="J2778" i="7" s="1"/>
  <c r="J2779" i="7"/>
  <c r="J2780" i="7" s="1"/>
  <c r="J2781" i="7" s="1"/>
  <c r="J2782" i="7" s="1"/>
  <c r="J2783" i="7" s="1"/>
  <c r="J2784" i="7" s="1"/>
  <c r="J2785" i="7" s="1"/>
  <c r="J2786" i="7" s="1"/>
  <c r="J2787" i="7" s="1"/>
  <c r="J2788" i="7" s="1"/>
  <c r="J2789" i="7" s="1"/>
  <c r="J2790" i="7"/>
  <c r="J2791" i="7" s="1"/>
  <c r="J2792" i="7" s="1"/>
  <c r="J2793" i="7" s="1"/>
  <c r="J2794" i="7" s="1"/>
  <c r="J2795" i="7" s="1"/>
  <c r="J2796" i="7" s="1"/>
  <c r="J2797" i="7" s="1"/>
  <c r="J2798" i="7" s="1"/>
  <c r="J2799" i="7" s="1"/>
  <c r="J2800" i="7" s="1"/>
  <c r="J2801" i="7" s="1"/>
  <c r="J2802" i="7" s="1"/>
  <c r="J2803" i="7" s="1"/>
  <c r="J2804" i="7" s="1"/>
  <c r="J2805" i="7" s="1"/>
  <c r="J2806" i="7" s="1"/>
  <c r="J2807" i="7" s="1"/>
  <c r="J2808" i="7" s="1"/>
  <c r="J2809" i="7" s="1"/>
  <c r="J2810" i="7"/>
  <c r="J2811" i="7" s="1"/>
  <c r="J2812" i="7" s="1"/>
  <c r="J2813" i="7" s="1"/>
  <c r="J2814" i="7" s="1"/>
  <c r="J2815" i="7" s="1"/>
  <c r="J2816" i="7" s="1"/>
  <c r="J2817" i="7" s="1"/>
  <c r="J2818" i="7" s="1"/>
  <c r="J2819" i="7" s="1"/>
  <c r="J2820" i="7"/>
  <c r="J2821" i="7" s="1"/>
  <c r="J2822" i="7" s="1"/>
  <c r="J2823" i="7" s="1"/>
  <c r="J2824" i="7" s="1"/>
  <c r="J2825" i="7" s="1"/>
  <c r="J2826" i="7" s="1"/>
  <c r="J2827" i="7" s="1"/>
  <c r="J2828" i="7" s="1"/>
  <c r="J2829" i="7" s="1"/>
  <c r="J2830" i="7" s="1"/>
  <c r="J2831" i="7" s="1"/>
  <c r="J2832" i="7" s="1"/>
  <c r="J2833" i="7" s="1"/>
  <c r="J2834" i="7"/>
  <c r="J2835" i="7" s="1"/>
  <c r="J2836" i="7" s="1"/>
  <c r="J2837" i="7" s="1"/>
  <c r="J2838" i="7" s="1"/>
  <c r="J2839" i="7" s="1"/>
  <c r="J2840" i="7" s="1"/>
  <c r="J2841" i="7" s="1"/>
  <c r="J2842" i="7" s="1"/>
  <c r="J2843" i="7" s="1"/>
  <c r="J2844" i="7"/>
  <c r="J2845" i="7" s="1"/>
  <c r="J2846" i="7" s="1"/>
  <c r="J2847" i="7"/>
  <c r="J2848" i="7" s="1"/>
  <c r="J2849" i="7" s="1"/>
  <c r="J2850" i="7" s="1"/>
  <c r="J2851" i="7" s="1"/>
  <c r="J2852" i="7"/>
  <c r="J2853" i="7" s="1"/>
  <c r="J2854" i="7" s="1"/>
  <c r="J2855" i="7" s="1"/>
  <c r="J2856" i="7" s="1"/>
  <c r="J2857" i="7" s="1"/>
  <c r="J2858" i="7" s="1"/>
  <c r="J2859" i="7" s="1"/>
  <c r="J2860" i="7" s="1"/>
  <c r="J2861" i="7" s="1"/>
  <c r="J2862" i="7" s="1"/>
  <c r="J2863" i="7"/>
  <c r="J2864" i="7" s="1"/>
  <c r="J2865" i="7" s="1"/>
  <c r="J2866" i="7" s="1"/>
  <c r="J2867" i="7" s="1"/>
  <c r="J2868" i="7" s="1"/>
  <c r="J2869" i="7" s="1"/>
  <c r="J2870" i="7" s="1"/>
  <c r="J2871" i="7" s="1"/>
  <c r="J2872" i="7" s="1"/>
  <c r="J2873" i="7" s="1"/>
  <c r="J2874" i="7" s="1"/>
  <c r="J2875" i="7" s="1"/>
  <c r="J2876" i="7" s="1"/>
  <c r="J2877" i="7" s="1"/>
  <c r="J2878" i="7" s="1"/>
  <c r="J2879" i="7"/>
  <c r="J2880" i="7" s="1"/>
  <c r="J2881" i="7" s="1"/>
  <c r="J2882" i="7" s="1"/>
  <c r="J2883" i="7" s="1"/>
  <c r="J2884" i="7"/>
  <c r="J2885" i="7" s="1"/>
  <c r="J2886" i="7" s="1"/>
  <c r="J2887" i="7" s="1"/>
  <c r="J2888" i="7" s="1"/>
  <c r="J2889" i="7" s="1"/>
  <c r="J2890" i="7"/>
  <c r="J2891" i="7" s="1"/>
  <c r="J2892" i="7" s="1"/>
  <c r="J2893" i="7"/>
  <c r="J2894" i="7" s="1"/>
  <c r="J2895" i="7" s="1"/>
  <c r="J2896" i="7" s="1"/>
  <c r="J2897" i="7" s="1"/>
  <c r="J2898" i="7"/>
  <c r="J2899" i="7" s="1"/>
  <c r="J2900" i="7" s="1"/>
  <c r="J2901" i="7"/>
  <c r="J2902" i="7" s="1"/>
  <c r="J2903" i="7" s="1"/>
  <c r="J2904" i="7" s="1"/>
  <c r="J2905" i="7"/>
  <c r="J2906" i="7" s="1"/>
  <c r="J2907" i="7" s="1"/>
  <c r="J2908" i="7" s="1"/>
  <c r="J2909" i="7" s="1"/>
  <c r="J2910" i="7" s="1"/>
  <c r="J2911" i="7" s="1"/>
  <c r="J2912" i="7" s="1"/>
  <c r="J2913" i="7" s="1"/>
  <c r="J2914" i="7" s="1"/>
  <c r="J2915" i="7" s="1"/>
  <c r="J2916" i="7"/>
  <c r="J2917" i="7" s="1"/>
  <c r="J2918" i="7" s="1"/>
  <c r="J2919" i="7" s="1"/>
  <c r="J2920" i="7" s="1"/>
  <c r="J2921" i="7" s="1"/>
  <c r="J2922" i="7" s="1"/>
  <c r="J2923" i="7"/>
  <c r="J2924" i="7" s="1"/>
  <c r="J2925" i="7" s="1"/>
  <c r="J2926" i="7" s="1"/>
  <c r="J2927" i="7"/>
  <c r="J2928" i="7" s="1"/>
  <c r="J2929" i="7" s="1"/>
  <c r="J2930" i="7" s="1"/>
  <c r="J2931" i="7" s="1"/>
  <c r="J2932" i="7" s="1"/>
  <c r="J2933" i="7" s="1"/>
  <c r="J2934" i="7"/>
  <c r="J2935" i="7" s="1"/>
  <c r="J2936" i="7" s="1"/>
  <c r="J2937" i="7" s="1"/>
  <c r="J2938" i="7" s="1"/>
  <c r="J2939" i="7" s="1"/>
  <c r="J2940" i="7" s="1"/>
  <c r="J2941" i="7"/>
  <c r="J2942" i="7" s="1"/>
  <c r="J2943" i="7" s="1"/>
  <c r="J2944" i="7" s="1"/>
  <c r="J2945" i="7" s="1"/>
  <c r="J2946" i="7" s="1"/>
  <c r="J2947" i="7"/>
  <c r="J2948" i="7" s="1"/>
  <c r="J2949" i="7" s="1"/>
  <c r="J2950" i="7" s="1"/>
  <c r="J2951" i="7" s="1"/>
  <c r="J2952" i="7"/>
  <c r="J2953" i="7" s="1"/>
  <c r="J2954" i="7" s="1"/>
  <c r="J2955" i="7" s="1"/>
  <c r="J2956" i="7" s="1"/>
  <c r="J2957" i="7" s="1"/>
  <c r="J2958" i="7"/>
  <c r="J2959" i="7" s="1"/>
  <c r="J2960" i="7" s="1"/>
  <c r="J2961" i="7" s="1"/>
  <c r="J2962" i="7" s="1"/>
  <c r="J2963" i="7" s="1"/>
  <c r="J2964" i="7" s="1"/>
  <c r="J2965" i="7" s="1"/>
  <c r="J2966" i="7"/>
  <c r="J2967" i="7" s="1"/>
  <c r="J2968" i="7" s="1"/>
  <c r="J2969" i="7" s="1"/>
  <c r="J2970" i="7" s="1"/>
  <c r="J2971" i="7"/>
  <c r="J2972" i="7" s="1"/>
  <c r="J2973" i="7" s="1"/>
  <c r="J2974" i="7" s="1"/>
  <c r="J2975" i="7" s="1"/>
  <c r="J2976" i="7" s="1"/>
  <c r="J2977" i="7" s="1"/>
  <c r="J2978" i="7" s="1"/>
  <c r="J2979" i="7" s="1"/>
  <c r="J2980" i="7" s="1"/>
  <c r="J2981" i="7" s="1"/>
  <c r="J2982" i="7" s="1"/>
  <c r="J2983" i="7" s="1"/>
  <c r="J2984" i="7" s="1"/>
  <c r="J2985" i="7" s="1"/>
  <c r="J2986" i="7" s="1"/>
  <c r="J2987" i="7" s="1"/>
  <c r="J2988" i="7"/>
  <c r="J2989" i="7" s="1"/>
  <c r="J2990" i="7" s="1"/>
  <c r="J2991" i="7" s="1"/>
  <c r="J2992" i="7" s="1"/>
  <c r="J2993" i="7" s="1"/>
  <c r="J2994" i="7"/>
  <c r="J2995" i="7" s="1"/>
  <c r="J2996" i="7" s="1"/>
  <c r="J2997" i="7" s="1"/>
  <c r="J2998" i="7" s="1"/>
  <c r="J2999" i="7" s="1"/>
  <c r="J3000" i="7" s="1"/>
  <c r="J3001" i="7" s="1"/>
  <c r="J3002" i="7" s="1"/>
  <c r="J3003" i="7" s="1"/>
  <c r="J3004" i="7" s="1"/>
  <c r="J3005" i="7" s="1"/>
  <c r="J3006" i="7"/>
  <c r="J3007" i="7" s="1"/>
  <c r="J3008" i="7" s="1"/>
  <c r="J3009" i="7" s="1"/>
  <c r="J3010" i="7" s="1"/>
  <c r="J3011" i="7"/>
  <c r="J3012" i="7" s="1"/>
  <c r="J3013" i="7" s="1"/>
  <c r="J3014" i="7" s="1"/>
  <c r="J3015" i="7"/>
  <c r="J3016" i="7" s="1"/>
  <c r="J3017" i="7" s="1"/>
  <c r="J3018" i="7" s="1"/>
  <c r="J3019" i="7"/>
  <c r="J3020" i="7" s="1"/>
  <c r="J3021" i="7" s="1"/>
  <c r="J3022" i="7"/>
  <c r="J3023" i="7" s="1"/>
  <c r="J3024" i="7" s="1"/>
  <c r="J3025" i="7" s="1"/>
  <c r="J3026" i="7"/>
  <c r="J3027" i="7" s="1"/>
  <c r="J3028" i="7" s="1"/>
  <c r="J3029" i="7" s="1"/>
  <c r="J3030" i="7"/>
  <c r="J3031" i="7" s="1"/>
  <c r="J3032" i="7" s="1"/>
  <c r="J3033" i="7"/>
  <c r="J3034" i="7" s="1"/>
  <c r="J3035" i="7" s="1"/>
  <c r="J3036" i="7" s="1"/>
  <c r="J3037" i="7" s="1"/>
  <c r="J3038" i="7"/>
  <c r="J3039" i="7" s="1"/>
  <c r="J3040" i="7" s="1"/>
  <c r="J3041" i="7" s="1"/>
  <c r="J3042" i="7" s="1"/>
  <c r="J3043" i="7" s="1"/>
  <c r="J3044" i="7" s="1"/>
  <c r="J3045" i="7" s="1"/>
  <c r="J3046" i="7" s="1"/>
  <c r="J3047" i="7" s="1"/>
  <c r="J3048" i="7" s="1"/>
  <c r="J3049" i="7" s="1"/>
  <c r="J3050" i="7" s="1"/>
  <c r="J3051" i="7" s="1"/>
  <c r="J3052" i="7" s="1"/>
  <c r="J3053" i="7" s="1"/>
  <c r="J3054" i="7" s="1"/>
  <c r="J3055" i="7" s="1"/>
  <c r="J3056" i="7" s="1"/>
  <c r="J3057" i="7" s="1"/>
  <c r="J3058" i="7" s="1"/>
  <c r="J3059" i="7" s="1"/>
  <c r="J3060" i="7" s="1"/>
  <c r="J3061" i="7" s="1"/>
  <c r="J3062" i="7" s="1"/>
  <c r="J3063" i="7" s="1"/>
  <c r="J3064" i="7" s="1"/>
  <c r="J3065" i="7" s="1"/>
  <c r="J3066" i="7" s="1"/>
  <c r="J3067" i="7" s="1"/>
  <c r="J3068" i="7" s="1"/>
  <c r="J3069" i="7" s="1"/>
  <c r="J3070" i="7" s="1"/>
  <c r="J3071" i="7" s="1"/>
  <c r="J3072" i="7" s="1"/>
  <c r="J3073" i="7" s="1"/>
  <c r="J3074" i="7" s="1"/>
  <c r="J3075" i="7" s="1"/>
  <c r="J3076" i="7" s="1"/>
  <c r="J3077" i="7" s="1"/>
  <c r="J3078" i="7" s="1"/>
  <c r="J3079" i="7"/>
  <c r="J3080" i="7" s="1"/>
  <c r="J3081" i="7" s="1"/>
  <c r="J3082" i="7" s="1"/>
  <c r="J3083" i="7" s="1"/>
  <c r="J3084" i="7" s="1"/>
  <c r="J3085" i="7" s="1"/>
  <c r="J3086" i="7"/>
  <c r="J3087" i="7" s="1"/>
  <c r="J3088" i="7" s="1"/>
  <c r="J3089" i="7" s="1"/>
  <c r="J3090" i="7" s="1"/>
  <c r="J3091" i="7" s="1"/>
  <c r="J3092" i="7" s="1"/>
  <c r="J3093" i="7" s="1"/>
  <c r="J3094" i="7"/>
  <c r="J3095" i="7" s="1"/>
  <c r="J3096" i="7" s="1"/>
  <c r="J3097" i="7" s="1"/>
  <c r="J3098" i="7" s="1"/>
  <c r="J3099" i="7" s="1"/>
  <c r="J3100" i="7" s="1"/>
  <c r="J3101" i="7" s="1"/>
  <c r="J3102" i="7" s="1"/>
  <c r="J3103" i="7" s="1"/>
  <c r="J3104" i="7" s="1"/>
  <c r="J3105" i="7" s="1"/>
  <c r="J3106" i="7" s="1"/>
  <c r="J3107" i="7" s="1"/>
  <c r="J3108" i="7" s="1"/>
  <c r="J3109" i="7" s="1"/>
  <c r="J3110" i="7" s="1"/>
  <c r="J3111" i="7" s="1"/>
  <c r="J3112" i="7" s="1"/>
  <c r="J3113" i="7" s="1"/>
  <c r="J3114" i="7" s="1"/>
  <c r="J3115" i="7" s="1"/>
  <c r="J3116" i="7" s="1"/>
  <c r="J3117" i="7" s="1"/>
  <c r="J3118" i="7" s="1"/>
  <c r="J3119" i="7" s="1"/>
  <c r="J3120" i="7" s="1"/>
  <c r="J3121" i="7" s="1"/>
  <c r="J3122" i="7" s="1"/>
  <c r="J3123" i="7" s="1"/>
  <c r="J3124" i="7" s="1"/>
  <c r="J3125" i="7" s="1"/>
  <c r="J3126" i="7" s="1"/>
  <c r="J3127" i="7" s="1"/>
  <c r="J3128" i="7" s="1"/>
  <c r="J3129" i="7" s="1"/>
  <c r="J3130" i="7" s="1"/>
  <c r="J3131" i="7" s="1"/>
  <c r="J3132" i="7" s="1"/>
  <c r="J3133" i="7" s="1"/>
  <c r="J3134" i="7"/>
  <c r="J3135" i="7" s="1"/>
  <c r="J3136" i="7" s="1"/>
  <c r="J3137" i="7" s="1"/>
  <c r="J3138" i="7" s="1"/>
  <c r="J3139" i="7" s="1"/>
  <c r="J3140" i="7" s="1"/>
  <c r="J3141" i="7" s="1"/>
  <c r="J3142" i="7"/>
  <c r="J3143" i="7" s="1"/>
  <c r="J3144" i="7" s="1"/>
  <c r="J3145" i="7" s="1"/>
  <c r="J3146" i="7" s="1"/>
  <c r="J3147" i="7" s="1"/>
  <c r="J3148" i="7" s="1"/>
  <c r="J3149" i="7" s="1"/>
  <c r="J3150" i="7" s="1"/>
  <c r="J3151" i="7" s="1"/>
  <c r="J3152" i="7" s="1"/>
  <c r="J3153" i="7"/>
  <c r="J3154" i="7" s="1"/>
  <c r="J3155" i="7" s="1"/>
  <c r="J3156" i="7" s="1"/>
  <c r="J3157" i="7" s="1"/>
  <c r="J3158" i="7" s="1"/>
  <c r="J3159" i="7" s="1"/>
  <c r="J3160" i="7" s="1"/>
  <c r="J3161" i="7" s="1"/>
  <c r="J3162" i="7" s="1"/>
  <c r="J3163" i="7" s="1"/>
  <c r="J3164" i="7" s="1"/>
  <c r="J3165" i="7" s="1"/>
  <c r="J3166" i="7" s="1"/>
  <c r="J3167" i="7" s="1"/>
  <c r="J3168" i="7" s="1"/>
  <c r="J3169" i="7" s="1"/>
  <c r="J3170" i="7" s="1"/>
  <c r="J3171" i="7" s="1"/>
  <c r="J3172" i="7" s="1"/>
  <c r="J3173" i="7" s="1"/>
  <c r="J3174" i="7" s="1"/>
  <c r="J3175" i="7" s="1"/>
  <c r="J3176" i="7" s="1"/>
  <c r="J3177" i="7" s="1"/>
  <c r="J3178" i="7" s="1"/>
  <c r="J3179" i="7" s="1"/>
  <c r="J3180" i="7" s="1"/>
  <c r="J3181" i="7" s="1"/>
  <c r="J3182" i="7" s="1"/>
  <c r="J3183" i="7" s="1"/>
  <c r="J3184" i="7" s="1"/>
  <c r="J3185" i="7" s="1"/>
  <c r="J3186" i="7" s="1"/>
  <c r="J3187" i="7" s="1"/>
  <c r="J3188" i="7" s="1"/>
  <c r="J3189" i="7" s="1"/>
  <c r="J3190" i="7" s="1"/>
  <c r="J3191" i="7" s="1"/>
  <c r="J3192" i="7" s="1"/>
  <c r="J3193" i="7"/>
  <c r="J3194" i="7" s="1"/>
  <c r="J3195" i="7" s="1"/>
  <c r="J3196" i="7" s="1"/>
  <c r="J3197" i="7" s="1"/>
  <c r="J3198" i="7" s="1"/>
  <c r="J3199" i="7" s="1"/>
  <c r="J3200" i="7" s="1"/>
  <c r="J3201" i="7" s="1"/>
  <c r="J3202" i="7" s="1"/>
  <c r="J3203" i="7" s="1"/>
  <c r="J3204" i="7" s="1"/>
  <c r="J3205" i="7" s="1"/>
  <c r="J3206" i="7" s="1"/>
  <c r="J3207" i="7" s="1"/>
  <c r="J3208" i="7" s="1"/>
  <c r="J3209" i="7" s="1"/>
  <c r="J3210" i="7" s="1"/>
  <c r="J3211" i="7" s="1"/>
  <c r="J3212" i="7" s="1"/>
  <c r="J3213" i="7" s="1"/>
  <c r="J3214" i="7" s="1"/>
  <c r="J3215" i="7" s="1"/>
  <c r="J3216" i="7" s="1"/>
  <c r="J3217" i="7" s="1"/>
  <c r="J3218" i="7" s="1"/>
  <c r="J3219" i="7" s="1"/>
  <c r="J3220" i="7" s="1"/>
  <c r="J3221" i="7" s="1"/>
  <c r="J3222" i="7" s="1"/>
  <c r="J3223" i="7" s="1"/>
  <c r="J3224" i="7" s="1"/>
  <c r="J3225" i="7" s="1"/>
  <c r="J3226" i="7" s="1"/>
  <c r="J3227" i="7"/>
  <c r="J3228" i="7" s="1"/>
  <c r="J3229" i="7" s="1"/>
  <c r="J3230" i="7" s="1"/>
  <c r="J3231" i="7" s="1"/>
  <c r="J3232" i="7" s="1"/>
  <c r="J3233" i="7" s="1"/>
  <c r="J3234" i="7" s="1"/>
  <c r="J3235" i="7" s="1"/>
  <c r="J3236" i="7" s="1"/>
  <c r="J3237" i="7" s="1"/>
  <c r="J3238" i="7" s="1"/>
  <c r="J3239" i="7"/>
  <c r="J3240" i="7" s="1"/>
  <c r="J3241" i="7" s="1"/>
  <c r="J3242" i="7" s="1"/>
  <c r="J3243" i="7" s="1"/>
  <c r="J3244" i="7" s="1"/>
  <c r="J3245" i="7" s="1"/>
  <c r="J3246" i="7" s="1"/>
  <c r="J3247" i="7" s="1"/>
  <c r="J3248" i="7" s="1"/>
  <c r="J3249" i="7" s="1"/>
  <c r="J3250" i="7"/>
  <c r="J3251" i="7" s="1"/>
  <c r="J3252" i="7" s="1"/>
  <c r="J3253" i="7" s="1"/>
  <c r="J3254" i="7" s="1"/>
  <c r="J3255" i="7" s="1"/>
  <c r="J3256" i="7" s="1"/>
  <c r="J3257" i="7" s="1"/>
  <c r="J3258" i="7" s="1"/>
  <c r="J3259" i="7" s="1"/>
  <c r="J3260" i="7" s="1"/>
  <c r="J3261" i="7" s="1"/>
  <c r="J3262" i="7"/>
  <c r="J3263" i="7" s="1"/>
  <c r="J3264" i="7" s="1"/>
  <c r="J3265" i="7" s="1"/>
  <c r="J3266" i="7" s="1"/>
  <c r="J3267" i="7" s="1"/>
  <c r="J3268" i="7" s="1"/>
  <c r="J3269" i="7" s="1"/>
  <c r="J3270" i="7"/>
  <c r="J3271" i="7" s="1"/>
  <c r="J3272" i="7" s="1"/>
  <c r="J3273" i="7" s="1"/>
  <c r="J3274" i="7"/>
  <c r="J3275" i="7" s="1"/>
  <c r="J3276" i="7" s="1"/>
  <c r="J3277" i="7" s="1"/>
  <c r="J3278" i="7" s="1"/>
  <c r="J3279" i="7"/>
  <c r="J3280" i="7" s="1"/>
  <c r="J3281" i="7" s="1"/>
  <c r="J3282" i="7"/>
  <c r="J3283" i="7" s="1"/>
  <c r="J3284" i="7" s="1"/>
  <c r="J3285" i="7" s="1"/>
  <c r="J3286" i="7" s="1"/>
  <c r="J3287" i="7" s="1"/>
  <c r="J3288" i="7" s="1"/>
  <c r="J3289" i="7" s="1"/>
  <c r="J3290" i="7" s="1"/>
  <c r="J3291" i="7" s="1"/>
  <c r="J3292" i="7" s="1"/>
  <c r="J3293" i="7" s="1"/>
  <c r="J3294" i="7" s="1"/>
  <c r="J3295" i="7" s="1"/>
  <c r="J3296" i="7" s="1"/>
  <c r="J3297" i="7" s="1"/>
  <c r="J3298" i="7" s="1"/>
  <c r="J3299" i="7" s="1"/>
  <c r="J3300" i="7" s="1"/>
  <c r="J3301" i="7" s="1"/>
  <c r="J3302" i="7" s="1"/>
  <c r="J3303" i="7" s="1"/>
  <c r="J3304" i="7" s="1"/>
  <c r="J3305" i="7" s="1"/>
  <c r="J3306" i="7" s="1"/>
  <c r="J3307" i="7"/>
  <c r="J3308" i="7" s="1"/>
  <c r="J3309" i="7" s="1"/>
  <c r="J3310" i="7" s="1"/>
  <c r="J3311" i="7" s="1"/>
  <c r="J3312" i="7"/>
  <c r="J3313" i="7" s="1"/>
  <c r="J3314" i="7" s="1"/>
  <c r="J3315" i="7" s="1"/>
  <c r="J3316" i="7" s="1"/>
  <c r="J3317" i="7" s="1"/>
  <c r="J3318" i="7" s="1"/>
  <c r="J3319" i="7" s="1"/>
  <c r="J3320" i="7" s="1"/>
  <c r="J3321" i="7" s="1"/>
  <c r="J3322" i="7" s="1"/>
  <c r="J3323" i="7" s="1"/>
  <c r="J3324" i="7" s="1"/>
  <c r="J3325" i="7" s="1"/>
  <c r="J3326" i="7" s="1"/>
  <c r="J3327" i="7" s="1"/>
  <c r="J3328" i="7" s="1"/>
  <c r="J3329" i="7" s="1"/>
  <c r="J3330" i="7" s="1"/>
  <c r="J3331" i="7" s="1"/>
  <c r="J3332" i="7" s="1"/>
  <c r="J3333" i="7" s="1"/>
  <c r="J3334" i="7" s="1"/>
  <c r="J3335" i="7" s="1"/>
  <c r="J3336" i="7" s="1"/>
  <c r="J3337" i="7" s="1"/>
  <c r="J3338" i="7" s="1"/>
  <c r="J3339" i="7" s="1"/>
  <c r="J3340" i="7" s="1"/>
  <c r="J3341" i="7" s="1"/>
  <c r="J3342" i="7" s="1"/>
  <c r="J3343" i="7" s="1"/>
  <c r="J3344" i="7" s="1"/>
  <c r="J3345" i="7" s="1"/>
  <c r="J3346" i="7" s="1"/>
  <c r="J3347" i="7" s="1"/>
  <c r="J3348" i="7" s="1"/>
  <c r="J3349" i="7" s="1"/>
  <c r="J3350" i="7" s="1"/>
  <c r="J3351" i="7" s="1"/>
  <c r="J3352" i="7" s="1"/>
  <c r="J3353" i="7" s="1"/>
  <c r="J3354" i="7" s="1"/>
  <c r="J3355" i="7" s="1"/>
  <c r="J3356" i="7" s="1"/>
  <c r="J3357" i="7" s="1"/>
  <c r="J3358" i="7" s="1"/>
  <c r="J3359" i="7" s="1"/>
  <c r="J3360" i="7" s="1"/>
  <c r="J3361" i="7" s="1"/>
  <c r="J3362" i="7" s="1"/>
  <c r="J3363" i="7" s="1"/>
  <c r="J3364" i="7" s="1"/>
  <c r="J3365" i="7" s="1"/>
  <c r="J3366" i="7" s="1"/>
  <c r="J3367" i="7" s="1"/>
  <c r="J3368" i="7"/>
  <c r="J3369" i="7" s="1"/>
  <c r="J3370" i="7" s="1"/>
  <c r="J3371" i="7" s="1"/>
  <c r="J3372" i="7" s="1"/>
  <c r="J3373" i="7" s="1"/>
  <c r="J3374" i="7" s="1"/>
  <c r="J3375" i="7" s="1"/>
  <c r="J3376" i="7" s="1"/>
  <c r="J3377" i="7" s="1"/>
  <c r="J3378" i="7" s="1"/>
  <c r="J3379" i="7" s="1"/>
  <c r="J3380" i="7" s="1"/>
  <c r="J3381" i="7" s="1"/>
  <c r="J3382" i="7" s="1"/>
  <c r="J3383" i="7" s="1"/>
  <c r="J3384" i="7" s="1"/>
  <c r="J3385" i="7" s="1"/>
  <c r="J3386" i="7" s="1"/>
  <c r="J3387" i="7" s="1"/>
  <c r="J3388" i="7" s="1"/>
  <c r="J3389" i="7" s="1"/>
  <c r="J3390" i="7" s="1"/>
  <c r="J3391" i="7" s="1"/>
  <c r="J3392" i="7"/>
  <c r="J3393" i="7" s="1"/>
  <c r="J3394" i="7" s="1"/>
  <c r="J3395" i="7" s="1"/>
  <c r="J3396" i="7" s="1"/>
  <c r="J3397" i="7"/>
  <c r="J3398" i="7" s="1"/>
  <c r="J3399" i="7" s="1"/>
  <c r="J3400" i="7" s="1"/>
  <c r="J3401" i="7" s="1"/>
  <c r="J3402" i="7" s="1"/>
  <c r="J3403" i="7" s="1"/>
  <c r="J3404" i="7"/>
  <c r="J3405" i="7" s="1"/>
  <c r="J3406" i="7" s="1"/>
  <c r="J3407" i="7" s="1"/>
  <c r="J3408" i="7" s="1"/>
  <c r="J3409" i="7" s="1"/>
  <c r="J3410" i="7" s="1"/>
  <c r="J3411" i="7" s="1"/>
  <c r="J3412" i="7" s="1"/>
  <c r="J3413" i="7" s="1"/>
  <c r="J3414" i="7" s="1"/>
  <c r="J3415" i="7" s="1"/>
  <c r="J3416" i="7" s="1"/>
  <c r="J3417" i="7" s="1"/>
  <c r="J3418" i="7" s="1"/>
  <c r="J3419" i="7"/>
  <c r="J3420" i="7" s="1"/>
  <c r="J3421" i="7" s="1"/>
  <c r="J3422" i="7" s="1"/>
  <c r="J3423" i="7"/>
  <c r="J3424" i="7" s="1"/>
  <c r="J3425" i="7" s="1"/>
  <c r="J3426" i="7" s="1"/>
  <c r="J3427" i="7" s="1"/>
  <c r="J3428" i="7" s="1"/>
  <c r="J3429" i="7" s="1"/>
  <c r="J3430" i="7" s="1"/>
  <c r="J3431" i="7" s="1"/>
  <c r="J3432" i="7" s="1"/>
  <c r="J3433" i="7" s="1"/>
  <c r="J3434" i="7"/>
  <c r="J3435" i="7" s="1"/>
  <c r="J3436" i="7" s="1"/>
  <c r="J3437" i="7" s="1"/>
  <c r="J3438" i="7" s="1"/>
  <c r="J3439" i="7" s="1"/>
  <c r="J3440" i="7" s="1"/>
  <c r="J3441" i="7" s="1"/>
  <c r="J3442" i="7" s="1"/>
  <c r="J3443" i="7" s="1"/>
  <c r="J3444" i="7"/>
  <c r="J3445" i="7" s="1"/>
  <c r="J3446" i="7" s="1"/>
  <c r="J3447" i="7" s="1"/>
  <c r="J3448" i="7"/>
  <c r="J3449" i="7" s="1"/>
  <c r="J3450" i="7" s="1"/>
  <c r="J3451" i="7" s="1"/>
  <c r="J3452" i="7" s="1"/>
  <c r="J3453" i="7" s="1"/>
  <c r="J3454" i="7" s="1"/>
  <c r="J3455" i="7" s="1"/>
  <c r="J3456" i="7" s="1"/>
  <c r="J3457" i="7" s="1"/>
  <c r="J3458" i="7" s="1"/>
  <c r="J3459" i="7" s="1"/>
  <c r="J3460" i="7" s="1"/>
  <c r="J3461" i="7" s="1"/>
  <c r="J3462" i="7" s="1"/>
  <c r="J3463" i="7" s="1"/>
  <c r="J3464" i="7" s="1"/>
  <c r="J3465" i="7" s="1"/>
  <c r="J3466" i="7" s="1"/>
  <c r="J3467" i="7" s="1"/>
  <c r="J3468" i="7" s="1"/>
  <c r="J3469" i="7" s="1"/>
  <c r="J3470" i="7" s="1"/>
  <c r="J3471" i="7" s="1"/>
  <c r="J3472" i="7" s="1"/>
  <c r="J3473" i="7" s="1"/>
  <c r="J3474" i="7" s="1"/>
  <c r="J3475" i="7" s="1"/>
  <c r="J3476" i="7" s="1"/>
  <c r="J3477" i="7" s="1"/>
  <c r="J3478" i="7" s="1"/>
  <c r="J3479" i="7" s="1"/>
  <c r="J3480" i="7" s="1"/>
  <c r="J3481" i="7" s="1"/>
  <c r="J3482" i="7" s="1"/>
  <c r="J3483" i="7" s="1"/>
  <c r="J3484" i="7" s="1"/>
  <c r="J3485" i="7" s="1"/>
  <c r="J3486" i="7" s="1"/>
  <c r="J3487" i="7" s="1"/>
  <c r="J3488" i="7"/>
  <c r="J3489" i="7" s="1"/>
  <c r="J3490" i="7" s="1"/>
  <c r="J3491" i="7" s="1"/>
  <c r="J3492" i="7" s="1"/>
  <c r="J3493" i="7"/>
  <c r="J3494" i="7" s="1"/>
  <c r="J3495" i="7" s="1"/>
  <c r="J3496" i="7" s="1"/>
  <c r="J3497" i="7" s="1"/>
  <c r="J3498" i="7" s="1"/>
  <c r="J3499" i="7" s="1"/>
  <c r="J3500" i="7" s="1"/>
  <c r="J3501" i="7" s="1"/>
  <c r="J3502" i="7" s="1"/>
  <c r="J3503" i="7" s="1"/>
  <c r="J3504" i="7"/>
  <c r="J3505" i="7" s="1"/>
  <c r="J3506" i="7" s="1"/>
  <c r="J3507" i="7" s="1"/>
  <c r="J3508" i="7" s="1"/>
  <c r="J3509" i="7" s="1"/>
  <c r="J3510" i="7" s="1"/>
  <c r="J3511" i="7" s="1"/>
  <c r="J3512" i="7" s="1"/>
  <c r="J3513" i="7" s="1"/>
  <c r="J3514" i="7" s="1"/>
  <c r="J3515" i="7" s="1"/>
  <c r="J3516" i="7" s="1"/>
  <c r="J3517" i="7"/>
  <c r="J3518" i="7" s="1"/>
  <c r="J3519" i="7" s="1"/>
  <c r="J3520" i="7" s="1"/>
  <c r="J3521" i="7" s="1"/>
  <c r="J3522" i="7"/>
  <c r="J3523" i="7" s="1"/>
  <c r="J3524" i="7" s="1"/>
  <c r="J3525" i="7" s="1"/>
  <c r="J3526" i="7" s="1"/>
  <c r="J3527" i="7" s="1"/>
  <c r="J3528" i="7" s="1"/>
  <c r="J3529" i="7" s="1"/>
  <c r="J3530" i="7" s="1"/>
  <c r="J3531" i="7" s="1"/>
  <c r="J3532" i="7" s="1"/>
  <c r="J3533" i="7" s="1"/>
  <c r="J3534" i="7" s="1"/>
  <c r="J3535" i="7" s="1"/>
  <c r="J3536" i="7" s="1"/>
  <c r="J3537" i="7"/>
  <c r="J3538" i="7" s="1"/>
  <c r="J3539" i="7" s="1"/>
  <c r="J3540" i="7" s="1"/>
  <c r="J3541" i="7" s="1"/>
  <c r="J3542" i="7" s="1"/>
  <c r="J3543" i="7" s="1"/>
  <c r="J3544" i="7" s="1"/>
  <c r="J3545" i="7" s="1"/>
  <c r="J3546" i="7" s="1"/>
  <c r="J3547" i="7" s="1"/>
  <c r="J3548" i="7" s="1"/>
  <c r="J3549" i="7" s="1"/>
  <c r="J3550" i="7" s="1"/>
  <c r="J3551" i="7"/>
  <c r="J3552" i="7" s="1"/>
  <c r="J3553" i="7" s="1"/>
  <c r="J3554" i="7" s="1"/>
  <c r="J3555" i="7" s="1"/>
  <c r="J3556" i="7" s="1"/>
  <c r="J3557" i="7" s="1"/>
  <c r="J3558" i="7" s="1"/>
  <c r="J3559" i="7" s="1"/>
  <c r="J3560" i="7" s="1"/>
  <c r="J3561" i="7" s="1"/>
  <c r="J3562" i="7" s="1"/>
  <c r="J3563" i="7" s="1"/>
  <c r="J3564" i="7"/>
  <c r="J3565" i="7" s="1"/>
  <c r="J3566" i="7" s="1"/>
  <c r="J3567" i="7" s="1"/>
  <c r="J3568" i="7" s="1"/>
  <c r="J3569" i="7" s="1"/>
  <c r="J3570" i="7"/>
  <c r="J3571" i="7" s="1"/>
  <c r="J3572" i="7" s="1"/>
  <c r="J3573" i="7" s="1"/>
  <c r="J3574" i="7" s="1"/>
  <c r="J3575" i="7" s="1"/>
  <c r="J3576" i="7" s="1"/>
  <c r="J3577" i="7" s="1"/>
  <c r="J3578" i="7" s="1"/>
  <c r="J3579" i="7" s="1"/>
  <c r="J3580" i="7" s="1"/>
  <c r="J3581" i="7" s="1"/>
  <c r="J3582" i="7" s="1"/>
  <c r="J3583" i="7" s="1"/>
  <c r="J3584" i="7" s="1"/>
  <c r="J3585" i="7"/>
  <c r="J3586" i="7" s="1"/>
  <c r="J3587" i="7" s="1"/>
  <c r="J3588" i="7"/>
  <c r="J3589" i="7" s="1"/>
  <c r="J3590" i="7" s="1"/>
  <c r="J3591" i="7" s="1"/>
  <c r="J3592" i="7" s="1"/>
  <c r="J3593" i="7"/>
  <c r="J3594" i="7" s="1"/>
  <c r="J3595" i="7" s="1"/>
  <c r="J3596" i="7" s="1"/>
  <c r="J3597" i="7"/>
  <c r="J3598" i="7" s="1"/>
  <c r="J3599" i="7" s="1"/>
  <c r="J3600" i="7"/>
  <c r="J3601" i="7" s="1"/>
  <c r="J3602" i="7" s="1"/>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F3" i="10"/>
  <c r="F2" i="10"/>
  <c r="B3" i="10" l="1"/>
  <c r="B2" i="10"/>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136" i="9"/>
  <c r="N137" i="9"/>
  <c r="N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81" i="9"/>
  <c r="N182" i="9"/>
  <c r="N183" i="9"/>
  <c r="N184" i="9"/>
  <c r="N185" i="9"/>
  <c r="N186" i="9"/>
  <c r="N187" i="9"/>
  <c r="N188" i="9"/>
  <c r="N189" i="9"/>
  <c r="N190" i="9"/>
  <c r="N191" i="9"/>
  <c r="N192" i="9"/>
  <c r="N193" i="9"/>
  <c r="N194" i="9"/>
  <c r="N195" i="9"/>
  <c r="N196" i="9"/>
  <c r="N197" i="9"/>
  <c r="N198" i="9"/>
  <c r="N199" i="9"/>
  <c r="N200" i="9"/>
  <c r="N201" i="9"/>
  <c r="N202" i="9"/>
  <c r="N203" i="9"/>
  <c r="N204" i="9"/>
  <c r="N205" i="9"/>
  <c r="N206" i="9"/>
  <c r="N207" i="9"/>
  <c r="N208" i="9"/>
  <c r="N209" i="9"/>
  <c r="N210" i="9"/>
  <c r="N211" i="9"/>
  <c r="N212" i="9"/>
  <c r="N213" i="9"/>
  <c r="N214" i="9"/>
  <c r="N215" i="9"/>
  <c r="N216" i="9"/>
  <c r="N217" i="9"/>
  <c r="N218" i="9"/>
  <c r="N219" i="9"/>
  <c r="N220" i="9"/>
  <c r="N221" i="9"/>
  <c r="N222" i="9"/>
  <c r="N223" i="9"/>
  <c r="N224" i="9"/>
  <c r="N225" i="9"/>
  <c r="N226" i="9"/>
  <c r="N227" i="9"/>
  <c r="N228" i="9"/>
  <c r="N229" i="9"/>
  <c r="N230" i="9"/>
  <c r="N231" i="9"/>
  <c r="N232" i="9"/>
  <c r="N233" i="9"/>
  <c r="N234" i="9"/>
  <c r="N235" i="9"/>
  <c r="N236" i="9"/>
  <c r="N237" i="9"/>
  <c r="N238" i="9"/>
  <c r="N239" i="9"/>
  <c r="N240" i="9"/>
  <c r="N241" i="9"/>
  <c r="N242" i="9"/>
  <c r="N243" i="9"/>
  <c r="N244" i="9"/>
  <c r="N245" i="9"/>
  <c r="N246" i="9"/>
  <c r="N247" i="9"/>
  <c r="N248" i="9"/>
  <c r="N249" i="9"/>
  <c r="N250" i="9"/>
  <c r="N251" i="9"/>
  <c r="N252" i="9"/>
  <c r="N253" i="9"/>
  <c r="N254" i="9"/>
  <c r="N255" i="9"/>
  <c r="N256" i="9"/>
  <c r="N257" i="9"/>
  <c r="N258" i="9"/>
  <c r="N259" i="9"/>
  <c r="N260" i="9"/>
  <c r="N261" i="9"/>
  <c r="N262" i="9"/>
  <c r="N263" i="9"/>
  <c r="N264" i="9"/>
  <c r="N265" i="9"/>
  <c r="N266" i="9"/>
  <c r="N267" i="9"/>
  <c r="N268" i="9"/>
  <c r="N269" i="9"/>
  <c r="N270" i="9"/>
  <c r="N271" i="9"/>
  <c r="N2" i="9"/>
  <c r="Q2896" i="7" l="1"/>
  <c r="AB2896" i="7" s="1"/>
  <c r="Q2897" i="7"/>
  <c r="AB2897" i="7" s="1"/>
  <c r="Q2898" i="7"/>
  <c r="AB2898" i="7" s="1"/>
  <c r="Q2899" i="7"/>
  <c r="AB2899" i="7" s="1"/>
  <c r="Q2900" i="7"/>
  <c r="AB2900" i="7" s="1"/>
  <c r="Q2901" i="7"/>
  <c r="AB2901" i="7" s="1"/>
  <c r="Q2902" i="7"/>
  <c r="AB2902" i="7" s="1"/>
  <c r="Q2903" i="7"/>
  <c r="AB2903" i="7" s="1"/>
  <c r="Q2904" i="7"/>
  <c r="AB2904" i="7" s="1"/>
  <c r="Q2905" i="7"/>
  <c r="AB2905" i="7" s="1"/>
  <c r="Q2906" i="7"/>
  <c r="AB2906" i="7" s="1"/>
  <c r="Q2907" i="7"/>
  <c r="AB2907" i="7" s="1"/>
  <c r="Q2908" i="7"/>
  <c r="AB2908" i="7" s="1"/>
  <c r="Q2909" i="7"/>
  <c r="AB2909" i="7" s="1"/>
  <c r="Q2910" i="7"/>
  <c r="AB2910" i="7" s="1"/>
  <c r="Q2911" i="7"/>
  <c r="AB2911" i="7" s="1"/>
  <c r="Q2912" i="7"/>
  <c r="AB2912" i="7" s="1"/>
  <c r="Q2913" i="7"/>
  <c r="AB2913" i="7" s="1"/>
  <c r="Q2914" i="7"/>
  <c r="AB2914" i="7" s="1"/>
  <c r="Q2915" i="7"/>
  <c r="AB2915" i="7" s="1"/>
  <c r="Q2916" i="7"/>
  <c r="AB2916" i="7" s="1"/>
  <c r="Q2917" i="7"/>
  <c r="AB2917" i="7" s="1"/>
  <c r="Q2918" i="7"/>
  <c r="AB2918" i="7" s="1"/>
  <c r="Q2919" i="7"/>
  <c r="AB2919" i="7" s="1"/>
  <c r="Q2920" i="7"/>
  <c r="AB2920" i="7" s="1"/>
  <c r="Q2921" i="7"/>
  <c r="AB2921" i="7" s="1"/>
  <c r="Q2922" i="7"/>
  <c r="AB2922" i="7" s="1"/>
  <c r="Q2923" i="7"/>
  <c r="AB2923" i="7" s="1"/>
  <c r="Q2924" i="7"/>
  <c r="AB2924" i="7" s="1"/>
  <c r="Q2925" i="7"/>
  <c r="AB2925" i="7" s="1"/>
  <c r="Q2926" i="7"/>
  <c r="AB2926" i="7" s="1"/>
  <c r="Q2927" i="7"/>
  <c r="AB2927" i="7" s="1"/>
  <c r="Q2928" i="7"/>
  <c r="AB2928" i="7" s="1"/>
  <c r="Q2929" i="7"/>
  <c r="AB2929" i="7" s="1"/>
  <c r="Q2930" i="7"/>
  <c r="AB2930" i="7" s="1"/>
  <c r="Q2931" i="7"/>
  <c r="AB2931" i="7" s="1"/>
  <c r="Q2932" i="7"/>
  <c r="AB2932" i="7" s="1"/>
  <c r="Q2933" i="7"/>
  <c r="AB2933" i="7" s="1"/>
  <c r="Q2934" i="7"/>
  <c r="AB2934" i="7" s="1"/>
  <c r="Q2935" i="7"/>
  <c r="AB2935" i="7" s="1"/>
  <c r="Q2936" i="7"/>
  <c r="AB2936" i="7" s="1"/>
  <c r="Q2937" i="7"/>
  <c r="AB2937" i="7" s="1"/>
  <c r="Q2938" i="7"/>
  <c r="AB2938" i="7" s="1"/>
  <c r="Q2939" i="7"/>
  <c r="AB2939" i="7" s="1"/>
  <c r="Q2940" i="7"/>
  <c r="AB2940" i="7" s="1"/>
  <c r="Q2941" i="7"/>
  <c r="AB2941" i="7" s="1"/>
  <c r="Q2942" i="7"/>
  <c r="AB2942" i="7" s="1"/>
  <c r="Q2943" i="7"/>
  <c r="AB2943" i="7" s="1"/>
  <c r="Q2944" i="7"/>
  <c r="AB2944" i="7" s="1"/>
  <c r="Q2945" i="7"/>
  <c r="AB2945" i="7" s="1"/>
  <c r="Q2946" i="7"/>
  <c r="AB2946" i="7" s="1"/>
  <c r="Q2947" i="7"/>
  <c r="AB2947" i="7" s="1"/>
  <c r="Q2948" i="7"/>
  <c r="AB2948" i="7" s="1"/>
  <c r="Q2949" i="7"/>
  <c r="AB2949" i="7" s="1"/>
  <c r="Q2950" i="7"/>
  <c r="AB2950" i="7" s="1"/>
  <c r="Q2951" i="7"/>
  <c r="AB2951" i="7" s="1"/>
  <c r="Q2952" i="7"/>
  <c r="AB2952" i="7" s="1"/>
  <c r="Q2953" i="7"/>
  <c r="AB2953" i="7" s="1"/>
  <c r="Q2954" i="7"/>
  <c r="AB2954" i="7" s="1"/>
  <c r="Q2955" i="7"/>
  <c r="AB2955" i="7" s="1"/>
  <c r="Q2956" i="7"/>
  <c r="AB2956" i="7" s="1"/>
  <c r="Q2957" i="7"/>
  <c r="AB2957" i="7" s="1"/>
  <c r="Q2958" i="7"/>
  <c r="AB2958" i="7" s="1"/>
  <c r="Q2959" i="7"/>
  <c r="AB2959" i="7" s="1"/>
  <c r="Q2960" i="7"/>
  <c r="AB2960" i="7" s="1"/>
  <c r="Q2961" i="7"/>
  <c r="AB2961" i="7" s="1"/>
  <c r="Q2962" i="7"/>
  <c r="AB2962" i="7" s="1"/>
  <c r="Q2963" i="7"/>
  <c r="AB2963" i="7" s="1"/>
  <c r="Q2964" i="7"/>
  <c r="AB2964" i="7" s="1"/>
  <c r="Q2965" i="7"/>
  <c r="AB2965" i="7" s="1"/>
  <c r="Q2966" i="7"/>
  <c r="AB2966" i="7" s="1"/>
  <c r="Q2967" i="7"/>
  <c r="AB2967" i="7" s="1"/>
  <c r="Q2968" i="7"/>
  <c r="AB2968" i="7" s="1"/>
  <c r="Q2969" i="7"/>
  <c r="AB2969" i="7" s="1"/>
  <c r="Q2970" i="7"/>
  <c r="AB2970" i="7" s="1"/>
  <c r="Q2971" i="7"/>
  <c r="AB2971" i="7" s="1"/>
  <c r="Q2972" i="7"/>
  <c r="AB2972" i="7" s="1"/>
  <c r="Q2973" i="7"/>
  <c r="AB2973" i="7" s="1"/>
  <c r="Q2974" i="7"/>
  <c r="AB2974" i="7" s="1"/>
  <c r="Q2975" i="7"/>
  <c r="AB2975" i="7" s="1"/>
  <c r="Q2976" i="7"/>
  <c r="AB2976" i="7" s="1"/>
  <c r="Q2977" i="7"/>
  <c r="AB2977" i="7" s="1"/>
  <c r="Q2978" i="7"/>
  <c r="AB2978" i="7" s="1"/>
  <c r="Q2979" i="7"/>
  <c r="AB2979" i="7" s="1"/>
  <c r="Q2980" i="7"/>
  <c r="AB2980" i="7" s="1"/>
  <c r="Q2981" i="7"/>
  <c r="AB2981" i="7" s="1"/>
  <c r="Q2982" i="7"/>
  <c r="AB2982" i="7" s="1"/>
  <c r="Q2983" i="7"/>
  <c r="AB2983" i="7" s="1"/>
  <c r="Q2984" i="7"/>
  <c r="AB2984" i="7" s="1"/>
  <c r="Q2985" i="7"/>
  <c r="AB2985" i="7" s="1"/>
  <c r="Q2986" i="7"/>
  <c r="AB2986" i="7" s="1"/>
  <c r="Q2987" i="7"/>
  <c r="AB2987" i="7" s="1"/>
  <c r="Q2988" i="7"/>
  <c r="AB2988" i="7" s="1"/>
  <c r="Q2989" i="7"/>
  <c r="AB2989" i="7" s="1"/>
  <c r="Q2990" i="7"/>
  <c r="AB2990" i="7" s="1"/>
  <c r="Q2991" i="7"/>
  <c r="AB2991" i="7" s="1"/>
  <c r="Q2992" i="7"/>
  <c r="AB2992" i="7" s="1"/>
  <c r="Q2993" i="7"/>
  <c r="AB2993" i="7" s="1"/>
  <c r="Q2994" i="7"/>
  <c r="AB2994" i="7" s="1"/>
  <c r="Q2995" i="7"/>
  <c r="AB2995" i="7" s="1"/>
  <c r="Q2996" i="7"/>
  <c r="AB2996" i="7" s="1"/>
  <c r="Q2997" i="7"/>
  <c r="AB2997" i="7" s="1"/>
  <c r="Q2998" i="7"/>
  <c r="AB2998" i="7" s="1"/>
  <c r="Q2999" i="7"/>
  <c r="AB2999" i="7" s="1"/>
  <c r="Q3000" i="7"/>
  <c r="AB3000" i="7" s="1"/>
  <c r="Q3001" i="7"/>
  <c r="AB3001" i="7" s="1"/>
  <c r="Q3002" i="7"/>
  <c r="AB3002" i="7" s="1"/>
  <c r="Q3003" i="7"/>
  <c r="AB3003" i="7" s="1"/>
  <c r="Q3004" i="7"/>
  <c r="AB3004" i="7" s="1"/>
  <c r="Q3005" i="7"/>
  <c r="AB3005" i="7" s="1"/>
  <c r="Q3006" i="7"/>
  <c r="AB3006" i="7" s="1"/>
  <c r="Q3007" i="7"/>
  <c r="AB3007" i="7" s="1"/>
  <c r="Q3008" i="7"/>
  <c r="AB3008" i="7" s="1"/>
  <c r="Q3009" i="7"/>
  <c r="AB3009" i="7" s="1"/>
  <c r="Q3010" i="7"/>
  <c r="AB3010" i="7" s="1"/>
  <c r="Q3011" i="7"/>
  <c r="AB3011" i="7" s="1"/>
  <c r="Q3012" i="7"/>
  <c r="AB3012" i="7" s="1"/>
  <c r="Q3013" i="7"/>
  <c r="AB3013" i="7" s="1"/>
  <c r="Q3014" i="7"/>
  <c r="AB3014" i="7" s="1"/>
  <c r="Q3015" i="7"/>
  <c r="AB3015" i="7" s="1"/>
  <c r="Q3016" i="7"/>
  <c r="AB3016" i="7" s="1"/>
  <c r="Q3017" i="7"/>
  <c r="AB3017" i="7" s="1"/>
  <c r="Q3018" i="7"/>
  <c r="AB3018" i="7" s="1"/>
  <c r="Q3019" i="7"/>
  <c r="AB3019" i="7" s="1"/>
  <c r="Q3020" i="7"/>
  <c r="AB3020" i="7" s="1"/>
  <c r="Q3021" i="7"/>
  <c r="AB3021" i="7" s="1"/>
  <c r="Q3022" i="7"/>
  <c r="AB3022" i="7" s="1"/>
  <c r="Q3023" i="7"/>
  <c r="AB3023" i="7" s="1"/>
  <c r="Q3024" i="7"/>
  <c r="AB3024" i="7" s="1"/>
  <c r="Q3025" i="7"/>
  <c r="AB3025" i="7" s="1"/>
  <c r="Q3026" i="7"/>
  <c r="AB3026" i="7" s="1"/>
  <c r="Q3027" i="7"/>
  <c r="AB3027" i="7" s="1"/>
  <c r="Q3028" i="7"/>
  <c r="AB3028" i="7" s="1"/>
  <c r="Q3029" i="7"/>
  <c r="AB3029" i="7" s="1"/>
  <c r="Q3030" i="7"/>
  <c r="AB3030" i="7" s="1"/>
  <c r="Q3031" i="7"/>
  <c r="AB3031" i="7" s="1"/>
  <c r="Q3032" i="7"/>
  <c r="AB3032" i="7" s="1"/>
  <c r="Q3033" i="7"/>
  <c r="AB3033" i="7" s="1"/>
  <c r="Q3034" i="7"/>
  <c r="AB3034" i="7" s="1"/>
  <c r="Q3035" i="7"/>
  <c r="AB3035" i="7" s="1"/>
  <c r="Q3036" i="7"/>
  <c r="AB3036" i="7" s="1"/>
  <c r="Q3037" i="7"/>
  <c r="AB3037" i="7" s="1"/>
  <c r="Q3038" i="7"/>
  <c r="AB3038" i="7" s="1"/>
  <c r="Q3039" i="7"/>
  <c r="AB3039" i="7" s="1"/>
  <c r="Q3040" i="7"/>
  <c r="AB3040" i="7" s="1"/>
  <c r="Q3041" i="7"/>
  <c r="AB3041" i="7" s="1"/>
  <c r="Q3042" i="7"/>
  <c r="AB3042" i="7" s="1"/>
  <c r="Q3043" i="7"/>
  <c r="AB3043" i="7" s="1"/>
  <c r="Q3044" i="7"/>
  <c r="AB3044" i="7" s="1"/>
  <c r="Q3045" i="7"/>
  <c r="AB3045" i="7" s="1"/>
  <c r="Q3046" i="7"/>
  <c r="AB3046" i="7" s="1"/>
  <c r="Q3047" i="7"/>
  <c r="AB3047" i="7" s="1"/>
  <c r="Q3048" i="7"/>
  <c r="AB3048" i="7" s="1"/>
  <c r="Q3049" i="7"/>
  <c r="AB3049" i="7" s="1"/>
  <c r="Q3050" i="7"/>
  <c r="AB3050" i="7" s="1"/>
  <c r="Q3051" i="7"/>
  <c r="AB3051" i="7" s="1"/>
  <c r="Q3052" i="7"/>
  <c r="AB3052" i="7" s="1"/>
  <c r="Q3053" i="7"/>
  <c r="AB3053" i="7" s="1"/>
  <c r="Q3054" i="7"/>
  <c r="AB3054" i="7" s="1"/>
  <c r="Q3055" i="7"/>
  <c r="AB3055" i="7" s="1"/>
  <c r="Q3056" i="7"/>
  <c r="AB3056" i="7" s="1"/>
  <c r="Q3057" i="7"/>
  <c r="AB3057" i="7" s="1"/>
  <c r="Q3058" i="7"/>
  <c r="AB3058" i="7" s="1"/>
  <c r="Q3059" i="7"/>
  <c r="AB3059" i="7" s="1"/>
  <c r="Q3060" i="7"/>
  <c r="AB3060" i="7" s="1"/>
  <c r="Q3061" i="7"/>
  <c r="AB3061" i="7" s="1"/>
  <c r="Q3062" i="7"/>
  <c r="AB3062" i="7" s="1"/>
  <c r="Q3063" i="7"/>
  <c r="AB3063" i="7" s="1"/>
  <c r="Q3064" i="7"/>
  <c r="AB3064" i="7" s="1"/>
  <c r="Q3065" i="7"/>
  <c r="AB3065" i="7" s="1"/>
  <c r="Q3066" i="7"/>
  <c r="AB3066" i="7" s="1"/>
  <c r="Q3067" i="7"/>
  <c r="AB3067" i="7" s="1"/>
  <c r="Q3068" i="7"/>
  <c r="AB3068" i="7" s="1"/>
  <c r="Q3069" i="7"/>
  <c r="AB3069" i="7" s="1"/>
  <c r="Q3070" i="7"/>
  <c r="AB3070" i="7" s="1"/>
  <c r="Q3071" i="7"/>
  <c r="AB3071" i="7" s="1"/>
  <c r="Q3072" i="7"/>
  <c r="AB3072" i="7" s="1"/>
  <c r="Q3073" i="7"/>
  <c r="AB3073" i="7" s="1"/>
  <c r="Q3074" i="7"/>
  <c r="AB3074" i="7" s="1"/>
  <c r="Q3075" i="7"/>
  <c r="AB3075" i="7" s="1"/>
  <c r="Q3076" i="7"/>
  <c r="AB3076" i="7" s="1"/>
  <c r="Q3077" i="7"/>
  <c r="AB3077" i="7" s="1"/>
  <c r="Q3078" i="7"/>
  <c r="AB3078" i="7" s="1"/>
  <c r="Q3079" i="7"/>
  <c r="AB3079" i="7" s="1"/>
  <c r="Q3080" i="7"/>
  <c r="AB3080" i="7" s="1"/>
  <c r="Q3081" i="7"/>
  <c r="AB3081" i="7" s="1"/>
  <c r="Q3082" i="7"/>
  <c r="AB3082" i="7" s="1"/>
  <c r="Q3083" i="7"/>
  <c r="AB3083" i="7" s="1"/>
  <c r="Q3084" i="7"/>
  <c r="AB3084" i="7" s="1"/>
  <c r="Q3085" i="7"/>
  <c r="AB3085" i="7" s="1"/>
  <c r="Q3086" i="7"/>
  <c r="AB3086" i="7" s="1"/>
  <c r="Q3087" i="7"/>
  <c r="AB3087" i="7" s="1"/>
  <c r="Q3088" i="7"/>
  <c r="AB3088" i="7" s="1"/>
  <c r="Q3089" i="7"/>
  <c r="AB3089" i="7" s="1"/>
  <c r="Q3090" i="7"/>
  <c r="AB3090" i="7" s="1"/>
  <c r="Q3091" i="7"/>
  <c r="AB3091" i="7" s="1"/>
  <c r="Q3092" i="7"/>
  <c r="AB3092" i="7" s="1"/>
  <c r="Q3093" i="7"/>
  <c r="AB3093" i="7" s="1"/>
  <c r="Q3094" i="7"/>
  <c r="AB3094" i="7" s="1"/>
  <c r="Q3095" i="7"/>
  <c r="AB3095" i="7" s="1"/>
  <c r="Q3096" i="7"/>
  <c r="AB3096" i="7" s="1"/>
  <c r="Q3097" i="7"/>
  <c r="AB3097" i="7" s="1"/>
  <c r="Q3098" i="7"/>
  <c r="AB3098" i="7" s="1"/>
  <c r="Q3099" i="7"/>
  <c r="AB3099" i="7" s="1"/>
  <c r="Q3100" i="7"/>
  <c r="AB3100" i="7" s="1"/>
  <c r="Q3101" i="7"/>
  <c r="AB3101" i="7" s="1"/>
  <c r="Q3102" i="7"/>
  <c r="AB3102" i="7" s="1"/>
  <c r="Q3103" i="7"/>
  <c r="AB3103" i="7" s="1"/>
  <c r="Q3104" i="7"/>
  <c r="AB3104" i="7" s="1"/>
  <c r="Q3105" i="7"/>
  <c r="AB3105" i="7" s="1"/>
  <c r="Q3106" i="7"/>
  <c r="AB3106" i="7" s="1"/>
  <c r="Q3107" i="7"/>
  <c r="AB3107" i="7" s="1"/>
  <c r="Q3108" i="7"/>
  <c r="AB3108" i="7" s="1"/>
  <c r="Q3109" i="7"/>
  <c r="AB3109" i="7" s="1"/>
  <c r="Q3110" i="7"/>
  <c r="AB3110" i="7" s="1"/>
  <c r="Q3111" i="7"/>
  <c r="AB3111" i="7" s="1"/>
  <c r="Q3112" i="7"/>
  <c r="AB3112" i="7" s="1"/>
  <c r="Q3113" i="7"/>
  <c r="AB3113" i="7" s="1"/>
  <c r="Q3114" i="7"/>
  <c r="AB3114" i="7" s="1"/>
  <c r="Q3115" i="7"/>
  <c r="AB3115" i="7" s="1"/>
  <c r="Q3116" i="7"/>
  <c r="AB3116" i="7" s="1"/>
  <c r="Q3117" i="7"/>
  <c r="AB3117" i="7" s="1"/>
  <c r="Q3118" i="7"/>
  <c r="AB3118" i="7" s="1"/>
  <c r="Q3119" i="7"/>
  <c r="AB3119" i="7" s="1"/>
  <c r="Q3120" i="7"/>
  <c r="AB3120" i="7" s="1"/>
  <c r="Q3121" i="7"/>
  <c r="AB3121" i="7" s="1"/>
  <c r="Q3122" i="7"/>
  <c r="AB3122" i="7" s="1"/>
  <c r="Q3123" i="7"/>
  <c r="AB3123" i="7" s="1"/>
  <c r="Q3124" i="7"/>
  <c r="AB3124" i="7" s="1"/>
  <c r="Q3125" i="7"/>
  <c r="AB3125" i="7" s="1"/>
  <c r="Q3126" i="7"/>
  <c r="AB3126" i="7" s="1"/>
  <c r="Q3127" i="7"/>
  <c r="AB3127" i="7" s="1"/>
  <c r="Q3128" i="7"/>
  <c r="AB3128" i="7" s="1"/>
  <c r="Q3129" i="7"/>
  <c r="AB3129" i="7" s="1"/>
  <c r="Q3130" i="7"/>
  <c r="AB3130" i="7" s="1"/>
  <c r="Q3131" i="7"/>
  <c r="AB3131" i="7" s="1"/>
  <c r="Q3132" i="7"/>
  <c r="AB3132" i="7" s="1"/>
  <c r="Q3133" i="7"/>
  <c r="AB3133" i="7" s="1"/>
  <c r="Q3134" i="7"/>
  <c r="AB3134" i="7" s="1"/>
  <c r="Q3135" i="7"/>
  <c r="AB3135" i="7" s="1"/>
  <c r="Q3136" i="7"/>
  <c r="AB3136" i="7" s="1"/>
  <c r="Q3137" i="7"/>
  <c r="AB3137" i="7" s="1"/>
  <c r="Q3138" i="7"/>
  <c r="AB3138" i="7" s="1"/>
  <c r="Q3139" i="7"/>
  <c r="AB3139" i="7" s="1"/>
  <c r="Q3140" i="7"/>
  <c r="AB3140" i="7" s="1"/>
  <c r="Q3141" i="7"/>
  <c r="AB3141" i="7" s="1"/>
  <c r="Q3142" i="7"/>
  <c r="AB3142" i="7" s="1"/>
  <c r="Q3143" i="7"/>
  <c r="AB3143" i="7" s="1"/>
  <c r="Q3144" i="7"/>
  <c r="AB3144" i="7" s="1"/>
  <c r="Q3145" i="7"/>
  <c r="AB3145" i="7" s="1"/>
  <c r="Q3146" i="7"/>
  <c r="AB3146" i="7" s="1"/>
  <c r="Q3147" i="7"/>
  <c r="AB3147" i="7" s="1"/>
  <c r="Q3148" i="7"/>
  <c r="AB3148" i="7" s="1"/>
  <c r="Q3149" i="7"/>
  <c r="AB3149" i="7" s="1"/>
  <c r="Q3150" i="7"/>
  <c r="AB3150" i="7" s="1"/>
  <c r="Q3151" i="7"/>
  <c r="AB3151" i="7" s="1"/>
  <c r="Q3152" i="7"/>
  <c r="AB3152" i="7" s="1"/>
  <c r="Q3153" i="7"/>
  <c r="AB3153" i="7" s="1"/>
  <c r="Q3154" i="7"/>
  <c r="AB3154" i="7" s="1"/>
  <c r="Q3155" i="7"/>
  <c r="AB3155" i="7" s="1"/>
  <c r="Q3156" i="7"/>
  <c r="AB3156" i="7" s="1"/>
  <c r="Q3157" i="7"/>
  <c r="AB3157" i="7" s="1"/>
  <c r="Q3158" i="7"/>
  <c r="AB3158" i="7" s="1"/>
  <c r="Q3159" i="7"/>
  <c r="AB3159" i="7" s="1"/>
  <c r="Q3160" i="7"/>
  <c r="AB3160" i="7" s="1"/>
  <c r="Q3161" i="7"/>
  <c r="AB3161" i="7" s="1"/>
  <c r="Q3162" i="7"/>
  <c r="AB3162" i="7" s="1"/>
  <c r="Q3163" i="7"/>
  <c r="AB3163" i="7" s="1"/>
  <c r="Q3164" i="7"/>
  <c r="AB3164" i="7" s="1"/>
  <c r="Q3165" i="7"/>
  <c r="AB3165" i="7" s="1"/>
  <c r="Q3166" i="7"/>
  <c r="AB3166" i="7" s="1"/>
  <c r="Q3167" i="7"/>
  <c r="AB3167" i="7" s="1"/>
  <c r="Q3168" i="7"/>
  <c r="AB3168" i="7" s="1"/>
  <c r="Q3169" i="7"/>
  <c r="AB3169" i="7" s="1"/>
  <c r="Q3170" i="7"/>
  <c r="AB3170" i="7" s="1"/>
  <c r="Q3171" i="7"/>
  <c r="AB3171" i="7" s="1"/>
  <c r="Q3172" i="7"/>
  <c r="AB3172" i="7" s="1"/>
  <c r="Q3173" i="7"/>
  <c r="AB3173" i="7" s="1"/>
  <c r="Q3174" i="7"/>
  <c r="AB3174" i="7" s="1"/>
  <c r="Q3175" i="7"/>
  <c r="AB3175" i="7" s="1"/>
  <c r="Q3176" i="7"/>
  <c r="AB3176" i="7" s="1"/>
  <c r="Q3177" i="7"/>
  <c r="AB3177" i="7" s="1"/>
  <c r="Q3178" i="7"/>
  <c r="AB3178" i="7" s="1"/>
  <c r="Q3179" i="7"/>
  <c r="AB3179" i="7" s="1"/>
  <c r="Q3180" i="7"/>
  <c r="AB3180" i="7" s="1"/>
  <c r="Q3181" i="7"/>
  <c r="AB3181" i="7" s="1"/>
  <c r="Q3182" i="7"/>
  <c r="AB3182" i="7" s="1"/>
  <c r="Q3183" i="7"/>
  <c r="AB3183" i="7" s="1"/>
  <c r="Q3184" i="7"/>
  <c r="AB3184" i="7" s="1"/>
  <c r="Q3185" i="7"/>
  <c r="AB3185" i="7" s="1"/>
  <c r="Q3186" i="7"/>
  <c r="AB3186" i="7" s="1"/>
  <c r="Q3187" i="7"/>
  <c r="AB3187" i="7" s="1"/>
  <c r="Q3188" i="7"/>
  <c r="AB3188" i="7" s="1"/>
  <c r="Q3189" i="7"/>
  <c r="AB3189" i="7" s="1"/>
  <c r="Q3190" i="7"/>
  <c r="AB3190" i="7" s="1"/>
  <c r="Q3191" i="7"/>
  <c r="AB3191" i="7" s="1"/>
  <c r="Q3192" i="7"/>
  <c r="AB3192" i="7" s="1"/>
  <c r="Q3193" i="7"/>
  <c r="AB3193" i="7" s="1"/>
  <c r="Q3194" i="7"/>
  <c r="AB3194" i="7" s="1"/>
  <c r="Q3195" i="7"/>
  <c r="AB3195" i="7" s="1"/>
  <c r="Q3196" i="7"/>
  <c r="AB3196" i="7" s="1"/>
  <c r="Q3197" i="7"/>
  <c r="AB3197" i="7" s="1"/>
  <c r="Q3198" i="7"/>
  <c r="AB3198" i="7" s="1"/>
  <c r="Q3199" i="7"/>
  <c r="AB3199" i="7" s="1"/>
  <c r="Q3200" i="7"/>
  <c r="AB3200" i="7" s="1"/>
  <c r="Q3201" i="7"/>
  <c r="AB3201" i="7" s="1"/>
  <c r="Q3202" i="7"/>
  <c r="AB3202" i="7" s="1"/>
  <c r="Q3203" i="7"/>
  <c r="AB3203" i="7" s="1"/>
  <c r="Q3204" i="7"/>
  <c r="AB3204" i="7" s="1"/>
  <c r="Q3205" i="7"/>
  <c r="AB3205" i="7" s="1"/>
  <c r="Q3206" i="7"/>
  <c r="AB3206" i="7" s="1"/>
  <c r="Q3207" i="7"/>
  <c r="AB3207" i="7" s="1"/>
  <c r="Q3208" i="7"/>
  <c r="AB3208" i="7" s="1"/>
  <c r="Q3209" i="7"/>
  <c r="AB3209" i="7" s="1"/>
  <c r="Q3210" i="7"/>
  <c r="AB3210" i="7" s="1"/>
  <c r="Q3211" i="7"/>
  <c r="AB3211" i="7" s="1"/>
  <c r="Q3212" i="7"/>
  <c r="AB3212" i="7" s="1"/>
  <c r="Q3213" i="7"/>
  <c r="AB3213" i="7" s="1"/>
  <c r="Q3214" i="7"/>
  <c r="AB3214" i="7" s="1"/>
  <c r="Q3215" i="7"/>
  <c r="AB3215" i="7" s="1"/>
  <c r="Q3216" i="7"/>
  <c r="AB3216" i="7" s="1"/>
  <c r="Q3217" i="7"/>
  <c r="AB3217" i="7" s="1"/>
  <c r="Q3218" i="7"/>
  <c r="AB3218" i="7" s="1"/>
  <c r="Q3219" i="7"/>
  <c r="AB3219" i="7" s="1"/>
  <c r="Q3220" i="7"/>
  <c r="AB3220" i="7" s="1"/>
  <c r="Q3221" i="7"/>
  <c r="AB3221" i="7" s="1"/>
  <c r="Q3222" i="7"/>
  <c r="AB3222" i="7" s="1"/>
  <c r="Q3223" i="7"/>
  <c r="AB3223" i="7" s="1"/>
  <c r="Q3224" i="7"/>
  <c r="AB3224" i="7" s="1"/>
  <c r="Q3225" i="7"/>
  <c r="AB3225" i="7" s="1"/>
  <c r="Q3226" i="7"/>
  <c r="AB3226" i="7" s="1"/>
  <c r="Q3227" i="7"/>
  <c r="AB3227" i="7" s="1"/>
  <c r="Q3228" i="7"/>
  <c r="AB3228" i="7" s="1"/>
  <c r="Q3229" i="7"/>
  <c r="AB3229" i="7" s="1"/>
  <c r="Q3230" i="7"/>
  <c r="AB3230" i="7" s="1"/>
  <c r="Q3231" i="7"/>
  <c r="AB3231" i="7" s="1"/>
  <c r="Q3232" i="7"/>
  <c r="AB3232" i="7" s="1"/>
  <c r="Q3233" i="7"/>
  <c r="AB3233" i="7" s="1"/>
  <c r="Q3234" i="7"/>
  <c r="AB3234" i="7" s="1"/>
  <c r="Q3235" i="7"/>
  <c r="AB3235" i="7" s="1"/>
  <c r="Q3236" i="7"/>
  <c r="AB3236" i="7" s="1"/>
  <c r="Q3237" i="7"/>
  <c r="AB3237" i="7" s="1"/>
  <c r="Q3238" i="7"/>
  <c r="AB3238" i="7" s="1"/>
  <c r="Q3239" i="7"/>
  <c r="AB3239" i="7" s="1"/>
  <c r="Q3240" i="7"/>
  <c r="AB3240" i="7" s="1"/>
  <c r="Q3241" i="7"/>
  <c r="AB3241" i="7" s="1"/>
  <c r="Q3242" i="7"/>
  <c r="AB3242" i="7" s="1"/>
  <c r="Q3243" i="7"/>
  <c r="AB3243" i="7" s="1"/>
  <c r="Q3244" i="7"/>
  <c r="AB3244" i="7" s="1"/>
  <c r="Q3245" i="7"/>
  <c r="AB3245" i="7" s="1"/>
  <c r="Q3246" i="7"/>
  <c r="AB3246" i="7" s="1"/>
  <c r="Q3247" i="7"/>
  <c r="AB3247" i="7" s="1"/>
  <c r="Q3248" i="7"/>
  <c r="AB3248" i="7" s="1"/>
  <c r="Q3249" i="7"/>
  <c r="AB3249" i="7" s="1"/>
  <c r="Q3250" i="7"/>
  <c r="AB3250" i="7" s="1"/>
  <c r="Q3251" i="7"/>
  <c r="AB3251" i="7" s="1"/>
  <c r="Q3252" i="7"/>
  <c r="AB3252" i="7" s="1"/>
  <c r="Q3253" i="7"/>
  <c r="AB3253" i="7" s="1"/>
  <c r="Q3254" i="7"/>
  <c r="AB3254" i="7" s="1"/>
  <c r="Q3255" i="7"/>
  <c r="AB3255" i="7" s="1"/>
  <c r="Q3256" i="7"/>
  <c r="AB3256" i="7" s="1"/>
  <c r="Q3257" i="7"/>
  <c r="AB3257" i="7" s="1"/>
  <c r="Q3258" i="7"/>
  <c r="AB3258" i="7" s="1"/>
  <c r="Q3259" i="7"/>
  <c r="AB3259" i="7" s="1"/>
  <c r="Q3260" i="7"/>
  <c r="AB3260" i="7" s="1"/>
  <c r="Q3261" i="7"/>
  <c r="AB3261" i="7" s="1"/>
  <c r="Q3262" i="7"/>
  <c r="AB3262" i="7" s="1"/>
  <c r="Q3263" i="7"/>
  <c r="AB3263" i="7" s="1"/>
  <c r="Q3264" i="7"/>
  <c r="AB3264" i="7" s="1"/>
  <c r="Q3265" i="7"/>
  <c r="AB3265" i="7" s="1"/>
  <c r="Q3266" i="7"/>
  <c r="AB3266" i="7" s="1"/>
  <c r="Q3267" i="7"/>
  <c r="AB3267" i="7" s="1"/>
  <c r="Q3268" i="7"/>
  <c r="AB3268" i="7" s="1"/>
  <c r="Q3269" i="7"/>
  <c r="AB3269" i="7" s="1"/>
  <c r="Q3270" i="7"/>
  <c r="AB3270" i="7" s="1"/>
  <c r="Q3271" i="7"/>
  <c r="AB3271" i="7" s="1"/>
  <c r="Q3272" i="7"/>
  <c r="AB3272" i="7" s="1"/>
  <c r="Q3273" i="7"/>
  <c r="AB3273" i="7" s="1"/>
  <c r="Q3274" i="7"/>
  <c r="AB3274" i="7" s="1"/>
  <c r="Q3275" i="7"/>
  <c r="AB3275" i="7" s="1"/>
  <c r="Q3276" i="7"/>
  <c r="AB3276" i="7" s="1"/>
  <c r="Q3277" i="7"/>
  <c r="AB3277" i="7" s="1"/>
  <c r="Q3278" i="7"/>
  <c r="AB3278" i="7" s="1"/>
  <c r="Q3279" i="7"/>
  <c r="AB3279" i="7" s="1"/>
  <c r="Q3280" i="7"/>
  <c r="AB3280" i="7" s="1"/>
  <c r="Q3281" i="7"/>
  <c r="AB3281" i="7" s="1"/>
  <c r="Q3282" i="7"/>
  <c r="AB3282" i="7" s="1"/>
  <c r="Q3283" i="7"/>
  <c r="AB3283" i="7" s="1"/>
  <c r="Q3284" i="7"/>
  <c r="AB3284" i="7" s="1"/>
  <c r="Q3285" i="7"/>
  <c r="AB3285" i="7" s="1"/>
  <c r="Q3286" i="7"/>
  <c r="AB3286" i="7" s="1"/>
  <c r="Q3287" i="7"/>
  <c r="AB3287" i="7" s="1"/>
  <c r="Q3288" i="7"/>
  <c r="AB3288" i="7" s="1"/>
  <c r="Q3289" i="7"/>
  <c r="AB3289" i="7" s="1"/>
  <c r="Q3290" i="7"/>
  <c r="AB3290" i="7" s="1"/>
  <c r="Q3291" i="7"/>
  <c r="AB3291" i="7" s="1"/>
  <c r="Q3292" i="7"/>
  <c r="AB3292" i="7" s="1"/>
  <c r="Q3293" i="7"/>
  <c r="AB3293" i="7" s="1"/>
  <c r="Q3294" i="7"/>
  <c r="AB3294" i="7" s="1"/>
  <c r="Q3295" i="7"/>
  <c r="AB3295" i="7" s="1"/>
  <c r="Q3296" i="7"/>
  <c r="AB3296" i="7" s="1"/>
  <c r="Q3297" i="7"/>
  <c r="AB3297" i="7" s="1"/>
  <c r="Q3298" i="7"/>
  <c r="AB3298" i="7" s="1"/>
  <c r="Q3299" i="7"/>
  <c r="AB3299" i="7" s="1"/>
  <c r="Q3300" i="7"/>
  <c r="AB3300" i="7" s="1"/>
  <c r="Q3301" i="7"/>
  <c r="AB3301" i="7" s="1"/>
  <c r="Q3302" i="7"/>
  <c r="AB3302" i="7" s="1"/>
  <c r="Q3303" i="7"/>
  <c r="AB3303" i="7" s="1"/>
  <c r="Q3304" i="7"/>
  <c r="AB3304" i="7" s="1"/>
  <c r="Q3305" i="7"/>
  <c r="AB3305" i="7" s="1"/>
  <c r="Q3306" i="7"/>
  <c r="AB3306" i="7" s="1"/>
  <c r="Q3307" i="7"/>
  <c r="AB3307" i="7" s="1"/>
  <c r="Q3308" i="7"/>
  <c r="AB3308" i="7" s="1"/>
  <c r="Q3309" i="7"/>
  <c r="AB3309" i="7" s="1"/>
  <c r="Q3310" i="7"/>
  <c r="AB3310" i="7" s="1"/>
  <c r="Q3311" i="7"/>
  <c r="AB3311" i="7" s="1"/>
  <c r="Q3312" i="7"/>
  <c r="AB3312" i="7" s="1"/>
  <c r="Q3313" i="7"/>
  <c r="AB3313" i="7" s="1"/>
  <c r="Q3314" i="7"/>
  <c r="AB3314" i="7" s="1"/>
  <c r="Q3315" i="7"/>
  <c r="AB3315" i="7" s="1"/>
  <c r="Q3316" i="7"/>
  <c r="AB3316" i="7" s="1"/>
  <c r="Q3317" i="7"/>
  <c r="AB3317" i="7" s="1"/>
  <c r="Q3318" i="7"/>
  <c r="AB3318" i="7" s="1"/>
  <c r="Q3319" i="7"/>
  <c r="AB3319" i="7" s="1"/>
  <c r="Q3320" i="7"/>
  <c r="AB3320" i="7" s="1"/>
  <c r="Q3321" i="7"/>
  <c r="AB3321" i="7" s="1"/>
  <c r="Q3322" i="7"/>
  <c r="AB3322" i="7" s="1"/>
  <c r="Q3323" i="7"/>
  <c r="AB3323" i="7" s="1"/>
  <c r="Q3324" i="7"/>
  <c r="AB3324" i="7" s="1"/>
  <c r="Q3325" i="7"/>
  <c r="AB3325" i="7" s="1"/>
  <c r="Q3326" i="7"/>
  <c r="AB3326" i="7" s="1"/>
  <c r="Q3327" i="7"/>
  <c r="AB3327" i="7" s="1"/>
  <c r="Q3328" i="7"/>
  <c r="AB3328" i="7" s="1"/>
  <c r="Q3329" i="7"/>
  <c r="AB3329" i="7" s="1"/>
  <c r="Q3330" i="7"/>
  <c r="AB3330" i="7" s="1"/>
  <c r="Q3331" i="7"/>
  <c r="AB3331" i="7" s="1"/>
  <c r="Q3332" i="7"/>
  <c r="AB3332" i="7" s="1"/>
  <c r="Q3333" i="7"/>
  <c r="AB3333" i="7" s="1"/>
  <c r="Q3334" i="7"/>
  <c r="AB3334" i="7" s="1"/>
  <c r="Q3335" i="7"/>
  <c r="AB3335" i="7" s="1"/>
  <c r="Q3336" i="7"/>
  <c r="AB3336" i="7" s="1"/>
  <c r="Q3337" i="7"/>
  <c r="AB3337" i="7" s="1"/>
  <c r="Q3338" i="7"/>
  <c r="AB3338" i="7" s="1"/>
  <c r="Q3339" i="7"/>
  <c r="AB3339" i="7" s="1"/>
  <c r="Q3340" i="7"/>
  <c r="AB3340" i="7" s="1"/>
  <c r="Q3341" i="7"/>
  <c r="AB3341" i="7" s="1"/>
  <c r="Q3342" i="7"/>
  <c r="AB3342" i="7" s="1"/>
  <c r="Q3343" i="7"/>
  <c r="AB3343" i="7" s="1"/>
  <c r="Q3344" i="7"/>
  <c r="AB3344" i="7" s="1"/>
  <c r="Q3345" i="7"/>
  <c r="AB3345" i="7" s="1"/>
  <c r="Q3346" i="7"/>
  <c r="AB3346" i="7" s="1"/>
  <c r="Q3347" i="7"/>
  <c r="AB3347" i="7" s="1"/>
  <c r="Q3348" i="7"/>
  <c r="AB3348" i="7" s="1"/>
  <c r="Q3349" i="7"/>
  <c r="AB3349" i="7" s="1"/>
  <c r="Q3350" i="7"/>
  <c r="AB3350" i="7" s="1"/>
  <c r="Q3351" i="7"/>
  <c r="AB3351" i="7" s="1"/>
  <c r="Q3352" i="7"/>
  <c r="AB3352" i="7" s="1"/>
  <c r="Q3353" i="7"/>
  <c r="AB3353" i="7" s="1"/>
  <c r="Q3354" i="7"/>
  <c r="AB3354" i="7" s="1"/>
  <c r="Q3355" i="7"/>
  <c r="AB3355" i="7" s="1"/>
  <c r="Q3356" i="7"/>
  <c r="AB3356" i="7" s="1"/>
  <c r="Q3357" i="7"/>
  <c r="AB3357" i="7" s="1"/>
  <c r="Q3358" i="7"/>
  <c r="AB3358" i="7" s="1"/>
  <c r="Q3359" i="7"/>
  <c r="AB3359" i="7" s="1"/>
  <c r="Q3360" i="7"/>
  <c r="AB3360" i="7" s="1"/>
  <c r="Q3361" i="7"/>
  <c r="AB3361" i="7" s="1"/>
  <c r="Q3362" i="7"/>
  <c r="AB3362" i="7" s="1"/>
  <c r="Q3363" i="7"/>
  <c r="AB3363" i="7" s="1"/>
  <c r="Q3364" i="7"/>
  <c r="AB3364" i="7" s="1"/>
  <c r="Q3365" i="7"/>
  <c r="AB3365" i="7" s="1"/>
  <c r="Q3366" i="7"/>
  <c r="AB3366" i="7" s="1"/>
  <c r="Q3367" i="7"/>
  <c r="AB3367" i="7" s="1"/>
  <c r="Q3368" i="7"/>
  <c r="AB3368" i="7" s="1"/>
  <c r="Q3369" i="7"/>
  <c r="AB3369" i="7" s="1"/>
  <c r="Q3370" i="7"/>
  <c r="AB3370" i="7" s="1"/>
  <c r="Q3371" i="7"/>
  <c r="AB3371" i="7" s="1"/>
  <c r="Q3372" i="7"/>
  <c r="AB3372" i="7" s="1"/>
  <c r="Q3373" i="7"/>
  <c r="AB3373" i="7" s="1"/>
  <c r="Q3374" i="7"/>
  <c r="AB3374" i="7" s="1"/>
  <c r="Q3375" i="7"/>
  <c r="AB3375" i="7" s="1"/>
  <c r="Q3376" i="7"/>
  <c r="AB3376" i="7" s="1"/>
  <c r="Q3377" i="7"/>
  <c r="AB3377" i="7" s="1"/>
  <c r="Q3378" i="7"/>
  <c r="AB3378" i="7" s="1"/>
  <c r="Q3379" i="7"/>
  <c r="AB3379" i="7" s="1"/>
  <c r="Q3380" i="7"/>
  <c r="AB3380" i="7" s="1"/>
  <c r="Q3381" i="7"/>
  <c r="AB3381" i="7" s="1"/>
  <c r="Q3382" i="7"/>
  <c r="AB3382" i="7" s="1"/>
  <c r="Q3383" i="7"/>
  <c r="AB3383" i="7" s="1"/>
  <c r="Q3384" i="7"/>
  <c r="AB3384" i="7" s="1"/>
  <c r="Q3385" i="7"/>
  <c r="AB3385" i="7" s="1"/>
  <c r="Q3386" i="7"/>
  <c r="AB3386" i="7" s="1"/>
  <c r="Q3387" i="7"/>
  <c r="AB3387" i="7" s="1"/>
  <c r="Q3388" i="7"/>
  <c r="AB3388" i="7" s="1"/>
  <c r="Q3389" i="7"/>
  <c r="AB3389" i="7" s="1"/>
  <c r="Q3390" i="7"/>
  <c r="AB3390" i="7" s="1"/>
  <c r="Q3391" i="7"/>
  <c r="AB3391" i="7" s="1"/>
  <c r="Q3392" i="7"/>
  <c r="AB3392" i="7" s="1"/>
  <c r="Q3393" i="7"/>
  <c r="AB3393" i="7" s="1"/>
  <c r="Q3394" i="7"/>
  <c r="AB3394" i="7" s="1"/>
  <c r="Q3395" i="7"/>
  <c r="AB3395" i="7" s="1"/>
  <c r="Q3396" i="7"/>
  <c r="AB3396" i="7" s="1"/>
  <c r="Q3397" i="7"/>
  <c r="AB3397" i="7" s="1"/>
  <c r="Q3398" i="7"/>
  <c r="AB3398" i="7" s="1"/>
  <c r="Q3399" i="7"/>
  <c r="AB3399" i="7" s="1"/>
  <c r="Q3400" i="7"/>
  <c r="AB3400" i="7" s="1"/>
  <c r="Q3401" i="7"/>
  <c r="AB3401" i="7" s="1"/>
  <c r="Q3402" i="7"/>
  <c r="AB3402" i="7" s="1"/>
  <c r="Q3403" i="7"/>
  <c r="AB3403" i="7" s="1"/>
  <c r="Q3404" i="7"/>
  <c r="AB3404" i="7" s="1"/>
  <c r="Q3405" i="7"/>
  <c r="AB3405" i="7" s="1"/>
  <c r="Q3406" i="7"/>
  <c r="AB3406" i="7" s="1"/>
  <c r="Q3407" i="7"/>
  <c r="AB3407" i="7" s="1"/>
  <c r="Q3408" i="7"/>
  <c r="AB3408" i="7" s="1"/>
  <c r="Q3409" i="7"/>
  <c r="AB3409" i="7" s="1"/>
  <c r="Q3410" i="7"/>
  <c r="AB3410" i="7" s="1"/>
  <c r="Q3411" i="7"/>
  <c r="AB3411" i="7" s="1"/>
  <c r="Q3412" i="7"/>
  <c r="AB3412" i="7" s="1"/>
  <c r="Q3413" i="7"/>
  <c r="AB3413" i="7" s="1"/>
  <c r="Q3414" i="7"/>
  <c r="AB3414" i="7" s="1"/>
  <c r="Q3415" i="7"/>
  <c r="AB3415" i="7" s="1"/>
  <c r="Q3416" i="7"/>
  <c r="AB3416" i="7" s="1"/>
  <c r="Q3417" i="7"/>
  <c r="AB3417" i="7" s="1"/>
  <c r="Q3418" i="7"/>
  <c r="AB3418" i="7" s="1"/>
  <c r="Q3419" i="7"/>
  <c r="AB3419" i="7" s="1"/>
  <c r="Q3420" i="7"/>
  <c r="AB3420" i="7" s="1"/>
  <c r="Q3421" i="7"/>
  <c r="AB3421" i="7" s="1"/>
  <c r="Q3422" i="7"/>
  <c r="AB3422" i="7" s="1"/>
  <c r="Q3423" i="7"/>
  <c r="AB3423" i="7" s="1"/>
  <c r="Q3424" i="7"/>
  <c r="AB3424" i="7" s="1"/>
  <c r="Q3425" i="7"/>
  <c r="AB3425" i="7" s="1"/>
  <c r="Q3426" i="7"/>
  <c r="AB3426" i="7" s="1"/>
  <c r="Q3427" i="7"/>
  <c r="AB3427" i="7" s="1"/>
  <c r="Q3428" i="7"/>
  <c r="AB3428" i="7" s="1"/>
  <c r="Q3429" i="7"/>
  <c r="AB3429" i="7" s="1"/>
  <c r="Q3430" i="7"/>
  <c r="AB3430" i="7" s="1"/>
  <c r="Q3431" i="7"/>
  <c r="AB3431" i="7" s="1"/>
  <c r="Q3432" i="7"/>
  <c r="AB3432" i="7" s="1"/>
  <c r="Q3433" i="7"/>
  <c r="AB3433" i="7" s="1"/>
  <c r="Q3434" i="7"/>
  <c r="AB3434" i="7" s="1"/>
  <c r="Q3435" i="7"/>
  <c r="AB3435" i="7" s="1"/>
  <c r="Q3436" i="7"/>
  <c r="AB3436" i="7" s="1"/>
  <c r="Q3437" i="7"/>
  <c r="AB3437" i="7" s="1"/>
  <c r="Q3438" i="7"/>
  <c r="AB3438" i="7" s="1"/>
  <c r="Q3439" i="7"/>
  <c r="AB3439" i="7" s="1"/>
  <c r="Q3440" i="7"/>
  <c r="AB3440" i="7" s="1"/>
  <c r="Q3441" i="7"/>
  <c r="AB3441" i="7" s="1"/>
  <c r="Q3442" i="7"/>
  <c r="AB3442" i="7" s="1"/>
  <c r="Q3443" i="7"/>
  <c r="AB3443" i="7" s="1"/>
  <c r="Q3444" i="7"/>
  <c r="AB3444" i="7" s="1"/>
  <c r="Q3445" i="7"/>
  <c r="AB3445" i="7" s="1"/>
  <c r="Q3446" i="7"/>
  <c r="AB3446" i="7" s="1"/>
  <c r="Q3447" i="7"/>
  <c r="AB3447" i="7" s="1"/>
  <c r="Q3448" i="7"/>
  <c r="AB3448" i="7" s="1"/>
  <c r="Q3449" i="7"/>
  <c r="AB3449" i="7" s="1"/>
  <c r="Q3450" i="7"/>
  <c r="AB3450" i="7" s="1"/>
  <c r="Q3451" i="7"/>
  <c r="AB3451" i="7" s="1"/>
  <c r="Q3452" i="7"/>
  <c r="AB3452" i="7" s="1"/>
  <c r="Q3453" i="7"/>
  <c r="AB3453" i="7" s="1"/>
  <c r="Q3454" i="7"/>
  <c r="AB3454" i="7" s="1"/>
  <c r="Q3455" i="7"/>
  <c r="AB3455" i="7" s="1"/>
  <c r="Q3456" i="7"/>
  <c r="AB3456" i="7" s="1"/>
  <c r="Q3457" i="7"/>
  <c r="AB3457" i="7" s="1"/>
  <c r="Q3458" i="7"/>
  <c r="AB3458" i="7" s="1"/>
  <c r="Q3459" i="7"/>
  <c r="AB3459" i="7" s="1"/>
  <c r="Q3460" i="7"/>
  <c r="AB3460" i="7" s="1"/>
  <c r="Q3461" i="7"/>
  <c r="AB3461" i="7" s="1"/>
  <c r="Q3462" i="7"/>
  <c r="AB3462" i="7" s="1"/>
  <c r="Q3463" i="7"/>
  <c r="AB3463" i="7" s="1"/>
  <c r="Q3464" i="7"/>
  <c r="AB3464" i="7" s="1"/>
  <c r="Q3465" i="7"/>
  <c r="AB3465" i="7" s="1"/>
  <c r="Q3466" i="7"/>
  <c r="AB3466" i="7" s="1"/>
  <c r="Q3467" i="7"/>
  <c r="AB3467" i="7" s="1"/>
  <c r="Q3468" i="7"/>
  <c r="AB3468" i="7" s="1"/>
  <c r="Q3469" i="7"/>
  <c r="AB3469" i="7" s="1"/>
  <c r="Q3470" i="7"/>
  <c r="AB3470" i="7" s="1"/>
  <c r="Q3471" i="7"/>
  <c r="AB3471" i="7" s="1"/>
  <c r="Q3472" i="7"/>
  <c r="AB3472" i="7" s="1"/>
  <c r="Q3473" i="7"/>
  <c r="AB3473" i="7" s="1"/>
  <c r="Q3474" i="7"/>
  <c r="AB3474" i="7" s="1"/>
  <c r="Q3475" i="7"/>
  <c r="AB3475" i="7" s="1"/>
  <c r="Q3476" i="7"/>
  <c r="AB3476" i="7" s="1"/>
  <c r="Q3477" i="7"/>
  <c r="AB3477" i="7" s="1"/>
  <c r="Q3478" i="7"/>
  <c r="AB3478" i="7" s="1"/>
  <c r="Q3479" i="7"/>
  <c r="AB3479" i="7" s="1"/>
  <c r="Q3480" i="7"/>
  <c r="AB3480" i="7" s="1"/>
  <c r="Q3481" i="7"/>
  <c r="AB3481" i="7" s="1"/>
  <c r="Q3482" i="7"/>
  <c r="AB3482" i="7" s="1"/>
  <c r="Q3483" i="7"/>
  <c r="AB3483" i="7" s="1"/>
  <c r="Q3484" i="7"/>
  <c r="AB3484" i="7" s="1"/>
  <c r="Q3485" i="7"/>
  <c r="AB3485" i="7" s="1"/>
  <c r="Q3486" i="7"/>
  <c r="AB3486" i="7" s="1"/>
  <c r="Q3487" i="7"/>
  <c r="AB3487" i="7" s="1"/>
  <c r="Q3488" i="7"/>
  <c r="AB3488" i="7" s="1"/>
  <c r="Q3489" i="7"/>
  <c r="AB3489" i="7" s="1"/>
  <c r="Q3490" i="7"/>
  <c r="AB3490" i="7" s="1"/>
  <c r="Q3491" i="7"/>
  <c r="AB3491" i="7" s="1"/>
  <c r="Q3492" i="7"/>
  <c r="AB3492" i="7" s="1"/>
  <c r="Q3493" i="7"/>
  <c r="AB3493" i="7" s="1"/>
  <c r="Q3494" i="7"/>
  <c r="AB3494" i="7" s="1"/>
  <c r="Q3495" i="7"/>
  <c r="AB3495" i="7" s="1"/>
  <c r="Q3496" i="7"/>
  <c r="AB3496" i="7" s="1"/>
  <c r="Q3497" i="7"/>
  <c r="AB3497" i="7" s="1"/>
  <c r="Q3498" i="7"/>
  <c r="AB3498" i="7" s="1"/>
  <c r="Q3499" i="7"/>
  <c r="AB3499" i="7" s="1"/>
  <c r="Q3500" i="7"/>
  <c r="AB3500" i="7" s="1"/>
  <c r="Q3501" i="7"/>
  <c r="AB3501" i="7" s="1"/>
  <c r="Q3502" i="7"/>
  <c r="AB3502" i="7" s="1"/>
  <c r="Q3503" i="7"/>
  <c r="AB3503" i="7" s="1"/>
  <c r="Q3504" i="7"/>
  <c r="AB3504" i="7" s="1"/>
  <c r="Q3505" i="7"/>
  <c r="AB3505" i="7" s="1"/>
  <c r="Q3506" i="7"/>
  <c r="AB3506" i="7" s="1"/>
  <c r="Q3507" i="7"/>
  <c r="AB3507" i="7" s="1"/>
  <c r="Q3508" i="7"/>
  <c r="AB3508" i="7" s="1"/>
  <c r="Q3509" i="7"/>
  <c r="AB3509" i="7" s="1"/>
  <c r="Q3510" i="7"/>
  <c r="AB3510" i="7" s="1"/>
  <c r="Q3511" i="7"/>
  <c r="AB3511" i="7" s="1"/>
  <c r="Q3512" i="7"/>
  <c r="AB3512" i="7" s="1"/>
  <c r="Q3513" i="7"/>
  <c r="AB3513" i="7" s="1"/>
  <c r="Q3514" i="7"/>
  <c r="AB3514" i="7" s="1"/>
  <c r="Q3515" i="7"/>
  <c r="AB3515" i="7" s="1"/>
  <c r="Q3516" i="7"/>
  <c r="AB3516" i="7" s="1"/>
  <c r="Q3517" i="7"/>
  <c r="AB3517" i="7" s="1"/>
  <c r="Q3518" i="7"/>
  <c r="AB3518" i="7" s="1"/>
  <c r="Q3519" i="7"/>
  <c r="AB3519" i="7" s="1"/>
  <c r="Q3520" i="7"/>
  <c r="AB3520" i="7" s="1"/>
  <c r="Q3521" i="7"/>
  <c r="AB3521" i="7" s="1"/>
  <c r="Q3522" i="7"/>
  <c r="AB3522" i="7" s="1"/>
  <c r="Q3523" i="7"/>
  <c r="AB3523" i="7" s="1"/>
  <c r="Q3524" i="7"/>
  <c r="AB3524" i="7" s="1"/>
  <c r="Q3525" i="7"/>
  <c r="AB3525" i="7" s="1"/>
  <c r="Q3526" i="7"/>
  <c r="AB3526" i="7" s="1"/>
  <c r="Q3527" i="7"/>
  <c r="AB3527" i="7" s="1"/>
  <c r="Q3528" i="7"/>
  <c r="AB3528" i="7" s="1"/>
  <c r="Q3529" i="7"/>
  <c r="AB3529" i="7" s="1"/>
  <c r="Q3530" i="7"/>
  <c r="AB3530" i="7" s="1"/>
  <c r="Q3531" i="7"/>
  <c r="AB3531" i="7" s="1"/>
  <c r="Q3532" i="7"/>
  <c r="AB3532" i="7" s="1"/>
  <c r="Q3533" i="7"/>
  <c r="AB3533" i="7" s="1"/>
  <c r="Q3534" i="7"/>
  <c r="AB3534" i="7" s="1"/>
  <c r="Q3535" i="7"/>
  <c r="AB3535" i="7" s="1"/>
  <c r="Q3536" i="7"/>
  <c r="AB3536" i="7" s="1"/>
  <c r="Q3537" i="7"/>
  <c r="AB3537" i="7" s="1"/>
  <c r="Q3538" i="7"/>
  <c r="AB3538" i="7" s="1"/>
  <c r="Q3539" i="7"/>
  <c r="AB3539" i="7" s="1"/>
  <c r="Q3540" i="7"/>
  <c r="AB3540" i="7" s="1"/>
  <c r="Q3541" i="7"/>
  <c r="AB3541" i="7" s="1"/>
  <c r="Q3542" i="7"/>
  <c r="AB3542" i="7" s="1"/>
  <c r="Q3543" i="7"/>
  <c r="AB3543" i="7" s="1"/>
  <c r="Q3544" i="7"/>
  <c r="AB3544" i="7" s="1"/>
  <c r="Q3545" i="7"/>
  <c r="AB3545" i="7" s="1"/>
  <c r="Q3546" i="7"/>
  <c r="AB3546" i="7" s="1"/>
  <c r="Q3547" i="7"/>
  <c r="AB3547" i="7" s="1"/>
  <c r="Q3548" i="7"/>
  <c r="AB3548" i="7" s="1"/>
  <c r="Q3549" i="7"/>
  <c r="AB3549" i="7" s="1"/>
  <c r="Q3550" i="7"/>
  <c r="AB3550" i="7" s="1"/>
  <c r="Q3551" i="7"/>
  <c r="AB3551" i="7" s="1"/>
  <c r="Q3552" i="7"/>
  <c r="AB3552" i="7" s="1"/>
  <c r="Q3553" i="7"/>
  <c r="AB3553" i="7" s="1"/>
  <c r="Q3554" i="7"/>
  <c r="AB3554" i="7" s="1"/>
  <c r="Q3555" i="7"/>
  <c r="AB3555" i="7" s="1"/>
  <c r="Q3556" i="7"/>
  <c r="AB3556" i="7" s="1"/>
  <c r="Q3557" i="7"/>
  <c r="AB3557" i="7" s="1"/>
  <c r="Q3558" i="7"/>
  <c r="AB3558" i="7" s="1"/>
  <c r="Q3559" i="7"/>
  <c r="AB3559" i="7" s="1"/>
  <c r="Q3560" i="7"/>
  <c r="AB3560" i="7" s="1"/>
  <c r="Q3561" i="7"/>
  <c r="AB3561" i="7" s="1"/>
  <c r="Q3562" i="7"/>
  <c r="AB3562" i="7" s="1"/>
  <c r="Q3563" i="7"/>
  <c r="AB3563" i="7" s="1"/>
  <c r="Q3564" i="7"/>
  <c r="AB3564" i="7" s="1"/>
  <c r="Q3565" i="7"/>
  <c r="AB3565" i="7" s="1"/>
  <c r="Q3566" i="7"/>
  <c r="AB3566" i="7" s="1"/>
  <c r="Q3567" i="7"/>
  <c r="AB3567" i="7" s="1"/>
  <c r="Q3568" i="7"/>
  <c r="AB3568" i="7" s="1"/>
  <c r="Q3569" i="7"/>
  <c r="AB3569" i="7" s="1"/>
  <c r="Q3570" i="7"/>
  <c r="AB3570" i="7" s="1"/>
  <c r="Q3571" i="7"/>
  <c r="AB3571" i="7" s="1"/>
  <c r="Q3572" i="7"/>
  <c r="AB3572" i="7" s="1"/>
  <c r="Q3573" i="7"/>
  <c r="AB3573" i="7" s="1"/>
  <c r="Q3574" i="7"/>
  <c r="AB3574" i="7" s="1"/>
  <c r="Q3575" i="7"/>
  <c r="AB3575" i="7" s="1"/>
  <c r="Q3576" i="7"/>
  <c r="AB3576" i="7" s="1"/>
  <c r="Q3577" i="7"/>
  <c r="AB3577" i="7" s="1"/>
  <c r="Q3578" i="7"/>
  <c r="AB3578" i="7" s="1"/>
  <c r="Q3579" i="7"/>
  <c r="AB3579" i="7" s="1"/>
  <c r="Q3580" i="7"/>
  <c r="AB3580" i="7" s="1"/>
  <c r="Q3581" i="7"/>
  <c r="AB3581" i="7" s="1"/>
  <c r="Q3582" i="7"/>
  <c r="AB3582" i="7" s="1"/>
  <c r="Q3583" i="7"/>
  <c r="AB3583" i="7" s="1"/>
  <c r="Q3584" i="7"/>
  <c r="AB3584" i="7" s="1"/>
  <c r="Q3585" i="7"/>
  <c r="AB3585" i="7" s="1"/>
  <c r="Q3586" i="7"/>
  <c r="AB3586" i="7" s="1"/>
  <c r="Q3587" i="7"/>
  <c r="AB3587" i="7" s="1"/>
  <c r="Q3588" i="7"/>
  <c r="AB3588" i="7" s="1"/>
  <c r="Q3589" i="7"/>
  <c r="AB3589" i="7" s="1"/>
  <c r="Q3590" i="7"/>
  <c r="AB3590" i="7" s="1"/>
  <c r="Q3591" i="7"/>
  <c r="AB3591" i="7" s="1"/>
  <c r="Q3592" i="7"/>
  <c r="AB3592" i="7" s="1"/>
  <c r="Q3593" i="7"/>
  <c r="AB3593" i="7" s="1"/>
  <c r="Q3594" i="7"/>
  <c r="AB3594" i="7" s="1"/>
  <c r="Q3595" i="7"/>
  <c r="AB3595" i="7" s="1"/>
  <c r="Q3596" i="7"/>
  <c r="AB3596" i="7" s="1"/>
  <c r="Q3597" i="7"/>
  <c r="AB3597" i="7" s="1"/>
  <c r="Q3598" i="7"/>
  <c r="AB3598" i="7" s="1"/>
  <c r="Q3599" i="7"/>
  <c r="AB3599" i="7" s="1"/>
  <c r="Q3600" i="7"/>
  <c r="AB3600" i="7" s="1"/>
  <c r="Q3601" i="7"/>
  <c r="AB3601" i="7" s="1"/>
  <c r="Q3602" i="7"/>
  <c r="AB3602" i="7" s="1"/>
  <c r="Q2581" i="7"/>
  <c r="AB2581" i="7" s="1"/>
  <c r="Q2582" i="7"/>
  <c r="AB2582" i="7" s="1"/>
  <c r="Q2583" i="7"/>
  <c r="AB2583" i="7" s="1"/>
  <c r="Q2584" i="7"/>
  <c r="AB2584" i="7" s="1"/>
  <c r="Q2585" i="7"/>
  <c r="AB2585" i="7" s="1"/>
  <c r="Q2586" i="7"/>
  <c r="AB2586" i="7" s="1"/>
  <c r="Q2587" i="7"/>
  <c r="AB2587" i="7" s="1"/>
  <c r="Q2588" i="7"/>
  <c r="AB2588" i="7" s="1"/>
  <c r="Q2589" i="7"/>
  <c r="AB2589" i="7" s="1"/>
  <c r="Q2590" i="7"/>
  <c r="AB2590" i="7" s="1"/>
  <c r="Q2591" i="7"/>
  <c r="AB2591" i="7" s="1"/>
  <c r="Q2592" i="7"/>
  <c r="AB2592" i="7" s="1"/>
  <c r="Q2593" i="7"/>
  <c r="AB2593" i="7" s="1"/>
  <c r="Q2594" i="7"/>
  <c r="AB2594" i="7" s="1"/>
  <c r="Q2595" i="7"/>
  <c r="AB2595" i="7" s="1"/>
  <c r="Q2596" i="7"/>
  <c r="AB2596" i="7" s="1"/>
  <c r="Q2597" i="7"/>
  <c r="AB2597" i="7" s="1"/>
  <c r="Q2598" i="7"/>
  <c r="AB2598" i="7" s="1"/>
  <c r="Q2599" i="7"/>
  <c r="AB2599" i="7" s="1"/>
  <c r="Q2600" i="7"/>
  <c r="AB2600" i="7" s="1"/>
  <c r="Q2601" i="7"/>
  <c r="AB2601" i="7" s="1"/>
  <c r="Q2602" i="7"/>
  <c r="AB2602" i="7" s="1"/>
  <c r="Q2603" i="7"/>
  <c r="AB2603" i="7" s="1"/>
  <c r="Q2604" i="7"/>
  <c r="AB2604" i="7" s="1"/>
  <c r="Q2605" i="7"/>
  <c r="AB2605" i="7" s="1"/>
  <c r="Q2606" i="7"/>
  <c r="AB2606" i="7" s="1"/>
  <c r="Q2607" i="7"/>
  <c r="AB2607" i="7" s="1"/>
  <c r="Q2608" i="7"/>
  <c r="AB2608" i="7" s="1"/>
  <c r="Q2609" i="7"/>
  <c r="AB2609" i="7" s="1"/>
  <c r="Q2610" i="7"/>
  <c r="AB2610" i="7" s="1"/>
  <c r="Q2611" i="7"/>
  <c r="AB2611" i="7" s="1"/>
  <c r="Q2612" i="7"/>
  <c r="AB2612" i="7" s="1"/>
  <c r="Q2613" i="7"/>
  <c r="AB2613" i="7" s="1"/>
  <c r="Q2614" i="7"/>
  <c r="AB2614" i="7" s="1"/>
  <c r="Q2615" i="7"/>
  <c r="AB2615" i="7" s="1"/>
  <c r="Q2616" i="7"/>
  <c r="AB2616" i="7" s="1"/>
  <c r="Q2617" i="7"/>
  <c r="AB2617" i="7" s="1"/>
  <c r="Q2618" i="7"/>
  <c r="AB2618" i="7" s="1"/>
  <c r="Q2619" i="7"/>
  <c r="AB2619" i="7" s="1"/>
  <c r="Q2620" i="7"/>
  <c r="AB2620" i="7" s="1"/>
  <c r="Q2621" i="7"/>
  <c r="AB2621" i="7" s="1"/>
  <c r="Q2622" i="7"/>
  <c r="AB2622" i="7" s="1"/>
  <c r="Q2623" i="7"/>
  <c r="AB2623" i="7" s="1"/>
  <c r="Q2624" i="7"/>
  <c r="AB2624" i="7" s="1"/>
  <c r="Q2625" i="7"/>
  <c r="AB2625" i="7" s="1"/>
  <c r="Q2626" i="7"/>
  <c r="AB2626" i="7" s="1"/>
  <c r="Q2627" i="7"/>
  <c r="AB2627" i="7" s="1"/>
  <c r="Q2628" i="7"/>
  <c r="AB2628" i="7" s="1"/>
  <c r="Q2629" i="7"/>
  <c r="AB2629" i="7" s="1"/>
  <c r="Q2630" i="7"/>
  <c r="AB2630" i="7" s="1"/>
  <c r="Q2631" i="7"/>
  <c r="AB2631" i="7" s="1"/>
  <c r="Q2632" i="7"/>
  <c r="AB2632" i="7" s="1"/>
  <c r="Q2633" i="7"/>
  <c r="AB2633" i="7" s="1"/>
  <c r="Q2634" i="7"/>
  <c r="AB2634" i="7" s="1"/>
  <c r="Q2635" i="7"/>
  <c r="AB2635" i="7" s="1"/>
  <c r="Q2636" i="7"/>
  <c r="AB2636" i="7" s="1"/>
  <c r="Q2637" i="7"/>
  <c r="AB2637" i="7" s="1"/>
  <c r="Q2638" i="7"/>
  <c r="AB2638" i="7" s="1"/>
  <c r="Q2639" i="7"/>
  <c r="AB2639" i="7" s="1"/>
  <c r="Q2640" i="7"/>
  <c r="AB2640" i="7" s="1"/>
  <c r="Q2641" i="7"/>
  <c r="AB2641" i="7" s="1"/>
  <c r="Q2642" i="7"/>
  <c r="AB2642" i="7" s="1"/>
  <c r="Q2643" i="7"/>
  <c r="AB2643" i="7" s="1"/>
  <c r="Q2644" i="7"/>
  <c r="AB2644" i="7" s="1"/>
  <c r="Q2645" i="7"/>
  <c r="AB2645" i="7" s="1"/>
  <c r="Q2646" i="7"/>
  <c r="AB2646" i="7" s="1"/>
  <c r="Q2647" i="7"/>
  <c r="AB2647" i="7" s="1"/>
  <c r="Q2648" i="7"/>
  <c r="AB2648" i="7" s="1"/>
  <c r="Q2649" i="7"/>
  <c r="AB2649" i="7" s="1"/>
  <c r="Q2650" i="7"/>
  <c r="AB2650" i="7" s="1"/>
  <c r="Q2651" i="7"/>
  <c r="AB2651" i="7" s="1"/>
  <c r="Q2652" i="7"/>
  <c r="AB2652" i="7" s="1"/>
  <c r="Q2653" i="7"/>
  <c r="AB2653" i="7" s="1"/>
  <c r="Q2654" i="7"/>
  <c r="AB2654" i="7" s="1"/>
  <c r="Q2655" i="7"/>
  <c r="AB2655" i="7" s="1"/>
  <c r="Q2656" i="7"/>
  <c r="AB2656" i="7" s="1"/>
  <c r="Q2657" i="7"/>
  <c r="AB2657" i="7" s="1"/>
  <c r="Q2658" i="7"/>
  <c r="AB2658" i="7" s="1"/>
  <c r="Q2659" i="7"/>
  <c r="AB2659" i="7" s="1"/>
  <c r="Q2660" i="7"/>
  <c r="AB2660" i="7" s="1"/>
  <c r="Q2661" i="7"/>
  <c r="AB2661" i="7" s="1"/>
  <c r="Q2662" i="7"/>
  <c r="AB2662" i="7" s="1"/>
  <c r="Q2663" i="7"/>
  <c r="AB2663" i="7" s="1"/>
  <c r="Q2664" i="7"/>
  <c r="AB2664" i="7" s="1"/>
  <c r="Q2665" i="7"/>
  <c r="AB2665" i="7" s="1"/>
  <c r="Q2666" i="7"/>
  <c r="AB2666" i="7" s="1"/>
  <c r="Q2667" i="7"/>
  <c r="AB2667" i="7" s="1"/>
  <c r="Q2668" i="7"/>
  <c r="AB2668" i="7" s="1"/>
  <c r="Q2669" i="7"/>
  <c r="AB2669" i="7" s="1"/>
  <c r="Q2670" i="7"/>
  <c r="AB2670" i="7" s="1"/>
  <c r="Q2671" i="7"/>
  <c r="AB2671" i="7" s="1"/>
  <c r="Q2672" i="7"/>
  <c r="AB2672" i="7" s="1"/>
  <c r="Q2673" i="7"/>
  <c r="AB2673" i="7" s="1"/>
  <c r="Q2674" i="7"/>
  <c r="AB2674" i="7" s="1"/>
  <c r="Q2675" i="7"/>
  <c r="AB2675" i="7" s="1"/>
  <c r="Q2676" i="7"/>
  <c r="AB2676" i="7" s="1"/>
  <c r="Q2677" i="7"/>
  <c r="AB2677" i="7" s="1"/>
  <c r="Q2678" i="7"/>
  <c r="AB2678" i="7" s="1"/>
  <c r="Q2679" i="7"/>
  <c r="AB2679" i="7" s="1"/>
  <c r="Q2680" i="7"/>
  <c r="AB2680" i="7" s="1"/>
  <c r="Q2681" i="7"/>
  <c r="AB2681" i="7" s="1"/>
  <c r="Q2682" i="7"/>
  <c r="AB2682" i="7" s="1"/>
  <c r="Q2683" i="7"/>
  <c r="AB2683" i="7" s="1"/>
  <c r="Q2684" i="7"/>
  <c r="AB2684" i="7" s="1"/>
  <c r="Q2685" i="7"/>
  <c r="AB2685" i="7" s="1"/>
  <c r="Q2686" i="7"/>
  <c r="AB2686" i="7" s="1"/>
  <c r="Q2687" i="7"/>
  <c r="AB2687" i="7" s="1"/>
  <c r="Q2688" i="7"/>
  <c r="AB2688" i="7" s="1"/>
  <c r="Q2689" i="7"/>
  <c r="AB2689" i="7" s="1"/>
  <c r="Q2690" i="7"/>
  <c r="AB2690" i="7" s="1"/>
  <c r="Q2691" i="7"/>
  <c r="AB2691" i="7" s="1"/>
  <c r="Q2692" i="7"/>
  <c r="AB2692" i="7" s="1"/>
  <c r="Q2693" i="7"/>
  <c r="AB2693" i="7" s="1"/>
  <c r="Q2694" i="7"/>
  <c r="AB2694" i="7" s="1"/>
  <c r="Q2695" i="7"/>
  <c r="AB2695" i="7" s="1"/>
  <c r="Q2696" i="7"/>
  <c r="AB2696" i="7" s="1"/>
  <c r="Q2697" i="7"/>
  <c r="AB2697" i="7" s="1"/>
  <c r="Q2698" i="7"/>
  <c r="AB2698" i="7" s="1"/>
  <c r="Q2699" i="7"/>
  <c r="AB2699" i="7" s="1"/>
  <c r="Q2700" i="7"/>
  <c r="AB2700" i="7" s="1"/>
  <c r="Q2701" i="7"/>
  <c r="AB2701" i="7" s="1"/>
  <c r="Q2702" i="7"/>
  <c r="AB2702" i="7" s="1"/>
  <c r="Q2703" i="7"/>
  <c r="AB2703" i="7" s="1"/>
  <c r="Q2704" i="7"/>
  <c r="AB2704" i="7" s="1"/>
  <c r="Q2705" i="7"/>
  <c r="AB2705" i="7" s="1"/>
  <c r="Q2706" i="7"/>
  <c r="AB2706" i="7" s="1"/>
  <c r="Q2707" i="7"/>
  <c r="AB2707" i="7" s="1"/>
  <c r="Q2708" i="7"/>
  <c r="AB2708" i="7" s="1"/>
  <c r="Q2709" i="7"/>
  <c r="AB2709" i="7" s="1"/>
  <c r="Q2710" i="7"/>
  <c r="AB2710" i="7" s="1"/>
  <c r="Q2711" i="7"/>
  <c r="AB2711" i="7" s="1"/>
  <c r="Q2712" i="7"/>
  <c r="AB2712" i="7" s="1"/>
  <c r="Q2713" i="7"/>
  <c r="AB2713" i="7" s="1"/>
  <c r="Q2714" i="7"/>
  <c r="AB2714" i="7" s="1"/>
  <c r="Q2715" i="7"/>
  <c r="AB2715" i="7" s="1"/>
  <c r="Q2716" i="7"/>
  <c r="AB2716" i="7" s="1"/>
  <c r="Q2717" i="7"/>
  <c r="AB2717" i="7" s="1"/>
  <c r="Q2718" i="7"/>
  <c r="AB2718" i="7" s="1"/>
  <c r="Q2719" i="7"/>
  <c r="AB2719" i="7" s="1"/>
  <c r="Q2720" i="7"/>
  <c r="AB2720" i="7" s="1"/>
  <c r="Q2721" i="7"/>
  <c r="AB2721" i="7" s="1"/>
  <c r="Q2722" i="7"/>
  <c r="AB2722" i="7" s="1"/>
  <c r="Q2723" i="7"/>
  <c r="AB2723" i="7" s="1"/>
  <c r="Q2724" i="7"/>
  <c r="AB2724" i="7" s="1"/>
  <c r="Q2725" i="7"/>
  <c r="AB2725" i="7" s="1"/>
  <c r="Q2726" i="7"/>
  <c r="AB2726" i="7" s="1"/>
  <c r="Q2727" i="7"/>
  <c r="AB2727" i="7" s="1"/>
  <c r="Q2728" i="7"/>
  <c r="AB2728" i="7" s="1"/>
  <c r="Q2729" i="7"/>
  <c r="AB2729" i="7" s="1"/>
  <c r="Q2730" i="7"/>
  <c r="AB2730" i="7" s="1"/>
  <c r="Q2731" i="7"/>
  <c r="AB2731" i="7" s="1"/>
  <c r="Q2732" i="7"/>
  <c r="AB2732" i="7" s="1"/>
  <c r="Q2733" i="7"/>
  <c r="AB2733" i="7" s="1"/>
  <c r="Q2734" i="7"/>
  <c r="AB2734" i="7" s="1"/>
  <c r="Q2735" i="7"/>
  <c r="AB2735" i="7" s="1"/>
  <c r="Q2736" i="7"/>
  <c r="AB2736" i="7" s="1"/>
  <c r="Q2737" i="7"/>
  <c r="AB2737" i="7" s="1"/>
  <c r="Q2738" i="7"/>
  <c r="AB2738" i="7" s="1"/>
  <c r="Q2739" i="7"/>
  <c r="AB2739" i="7" s="1"/>
  <c r="Q2740" i="7"/>
  <c r="AB2740" i="7" s="1"/>
  <c r="Q2741" i="7"/>
  <c r="AB2741" i="7" s="1"/>
  <c r="Q2742" i="7"/>
  <c r="AB2742" i="7" s="1"/>
  <c r="Q2743" i="7"/>
  <c r="AB2743" i="7" s="1"/>
  <c r="Q2744" i="7"/>
  <c r="AB2744" i="7" s="1"/>
  <c r="Q2745" i="7"/>
  <c r="AB2745" i="7" s="1"/>
  <c r="Q2746" i="7"/>
  <c r="AB2746" i="7" s="1"/>
  <c r="Q2747" i="7"/>
  <c r="AB2747" i="7" s="1"/>
  <c r="Q2748" i="7"/>
  <c r="AB2748" i="7" s="1"/>
  <c r="Q2749" i="7"/>
  <c r="AB2749" i="7" s="1"/>
  <c r="Q2750" i="7"/>
  <c r="AB2750" i="7" s="1"/>
  <c r="Q2751" i="7"/>
  <c r="AB2751" i="7" s="1"/>
  <c r="Q2752" i="7"/>
  <c r="AB2752" i="7" s="1"/>
  <c r="Q2753" i="7"/>
  <c r="AB2753" i="7" s="1"/>
  <c r="Q2754" i="7"/>
  <c r="AB2754" i="7" s="1"/>
  <c r="Q2755" i="7"/>
  <c r="AB2755" i="7" s="1"/>
  <c r="Q2756" i="7"/>
  <c r="AB2756" i="7" s="1"/>
  <c r="Q2757" i="7"/>
  <c r="AB2757" i="7" s="1"/>
  <c r="Q2758" i="7"/>
  <c r="AB2758" i="7" s="1"/>
  <c r="Q2759" i="7"/>
  <c r="AB2759" i="7" s="1"/>
  <c r="Q2760" i="7"/>
  <c r="AB2760" i="7" s="1"/>
  <c r="Q2761" i="7"/>
  <c r="AB2761" i="7" s="1"/>
  <c r="Q2762" i="7"/>
  <c r="AB2762" i="7" s="1"/>
  <c r="Q2763" i="7"/>
  <c r="AB2763" i="7" s="1"/>
  <c r="Q2764" i="7"/>
  <c r="AB2764" i="7" s="1"/>
  <c r="Q2765" i="7"/>
  <c r="AB2765" i="7" s="1"/>
  <c r="Q2766" i="7"/>
  <c r="AB2766" i="7" s="1"/>
  <c r="Q2767" i="7"/>
  <c r="AB2767" i="7" s="1"/>
  <c r="Q2768" i="7"/>
  <c r="AB2768" i="7" s="1"/>
  <c r="Q2769" i="7"/>
  <c r="AB2769" i="7" s="1"/>
  <c r="Q2770" i="7"/>
  <c r="AB2770" i="7" s="1"/>
  <c r="Q2771" i="7"/>
  <c r="AB2771" i="7" s="1"/>
  <c r="Q2772" i="7"/>
  <c r="AB2772" i="7" s="1"/>
  <c r="Q2773" i="7"/>
  <c r="AB2773" i="7" s="1"/>
  <c r="Q2774" i="7"/>
  <c r="AB2774" i="7" s="1"/>
  <c r="Q2775" i="7"/>
  <c r="AB2775" i="7" s="1"/>
  <c r="Q2776" i="7"/>
  <c r="AB2776" i="7" s="1"/>
  <c r="Q2777" i="7"/>
  <c r="AB2777" i="7" s="1"/>
  <c r="Q2778" i="7"/>
  <c r="AB2778" i="7" s="1"/>
  <c r="Q2779" i="7"/>
  <c r="AB2779" i="7" s="1"/>
  <c r="Q2780" i="7"/>
  <c r="AB2780" i="7" s="1"/>
  <c r="Q2781" i="7"/>
  <c r="AB2781" i="7" s="1"/>
  <c r="Q2782" i="7"/>
  <c r="AB2782" i="7" s="1"/>
  <c r="Q2783" i="7"/>
  <c r="AB2783" i="7" s="1"/>
  <c r="Q2784" i="7"/>
  <c r="AB2784" i="7" s="1"/>
  <c r="Q2785" i="7"/>
  <c r="AB2785" i="7" s="1"/>
  <c r="Q2786" i="7"/>
  <c r="AB2786" i="7" s="1"/>
  <c r="Q2787" i="7"/>
  <c r="AB2787" i="7" s="1"/>
  <c r="Q2788" i="7"/>
  <c r="AB2788" i="7" s="1"/>
  <c r="Q2789" i="7"/>
  <c r="AB2789" i="7" s="1"/>
  <c r="Q2790" i="7"/>
  <c r="AB2790" i="7" s="1"/>
  <c r="Q2791" i="7"/>
  <c r="AB2791" i="7" s="1"/>
  <c r="Q2792" i="7"/>
  <c r="AB2792" i="7" s="1"/>
  <c r="Q2793" i="7"/>
  <c r="AB2793" i="7" s="1"/>
  <c r="Q2794" i="7"/>
  <c r="AB2794" i="7" s="1"/>
  <c r="Q2795" i="7"/>
  <c r="AB2795" i="7" s="1"/>
  <c r="Q2796" i="7"/>
  <c r="AB2796" i="7" s="1"/>
  <c r="Q2797" i="7"/>
  <c r="AB2797" i="7" s="1"/>
  <c r="Q2798" i="7"/>
  <c r="AB2798" i="7" s="1"/>
  <c r="Q2799" i="7"/>
  <c r="AB2799" i="7" s="1"/>
  <c r="Q2800" i="7"/>
  <c r="AB2800" i="7" s="1"/>
  <c r="Q2801" i="7"/>
  <c r="AB2801" i="7" s="1"/>
  <c r="Q2802" i="7"/>
  <c r="AB2802" i="7" s="1"/>
  <c r="Q2803" i="7"/>
  <c r="AB2803" i="7" s="1"/>
  <c r="Q2804" i="7"/>
  <c r="AB2804" i="7" s="1"/>
  <c r="Q2805" i="7"/>
  <c r="AB2805" i="7" s="1"/>
  <c r="Q2806" i="7"/>
  <c r="AB2806" i="7" s="1"/>
  <c r="Q2807" i="7"/>
  <c r="AB2807" i="7" s="1"/>
  <c r="Q2808" i="7"/>
  <c r="AB2808" i="7" s="1"/>
  <c r="Q2809" i="7"/>
  <c r="AB2809" i="7" s="1"/>
  <c r="Q2810" i="7"/>
  <c r="AB2810" i="7" s="1"/>
  <c r="Q2811" i="7"/>
  <c r="AB2811" i="7" s="1"/>
  <c r="Q2812" i="7"/>
  <c r="AB2812" i="7" s="1"/>
  <c r="Q2813" i="7"/>
  <c r="AB2813" i="7" s="1"/>
  <c r="Q2814" i="7"/>
  <c r="AB2814" i="7" s="1"/>
  <c r="Q2815" i="7"/>
  <c r="AB2815" i="7" s="1"/>
  <c r="Q2816" i="7"/>
  <c r="AB2816" i="7" s="1"/>
  <c r="Q2817" i="7"/>
  <c r="AB2817" i="7" s="1"/>
  <c r="Q2818" i="7"/>
  <c r="AB2818" i="7" s="1"/>
  <c r="Q2819" i="7"/>
  <c r="AB2819" i="7" s="1"/>
  <c r="Q2820" i="7"/>
  <c r="AB2820" i="7" s="1"/>
  <c r="Q2821" i="7"/>
  <c r="AB2821" i="7" s="1"/>
  <c r="Q2822" i="7"/>
  <c r="AB2822" i="7" s="1"/>
  <c r="Q2823" i="7"/>
  <c r="AB2823" i="7" s="1"/>
  <c r="Q2824" i="7"/>
  <c r="AB2824" i="7" s="1"/>
  <c r="Q2825" i="7"/>
  <c r="AB2825" i="7" s="1"/>
  <c r="Q2826" i="7"/>
  <c r="AB2826" i="7" s="1"/>
  <c r="Q2827" i="7"/>
  <c r="AB2827" i="7" s="1"/>
  <c r="Q2828" i="7"/>
  <c r="AB2828" i="7" s="1"/>
  <c r="Q2829" i="7"/>
  <c r="AB2829" i="7" s="1"/>
  <c r="Q2830" i="7"/>
  <c r="AB2830" i="7" s="1"/>
  <c r="Q2831" i="7"/>
  <c r="AB2831" i="7" s="1"/>
  <c r="Q2832" i="7"/>
  <c r="AB2832" i="7" s="1"/>
  <c r="Q2833" i="7"/>
  <c r="AB2833" i="7" s="1"/>
  <c r="Q2834" i="7"/>
  <c r="AB2834" i="7" s="1"/>
  <c r="Q2835" i="7"/>
  <c r="AB2835" i="7" s="1"/>
  <c r="Q2836" i="7"/>
  <c r="AB2836" i="7" s="1"/>
  <c r="Q2837" i="7"/>
  <c r="AB2837" i="7" s="1"/>
  <c r="Q2838" i="7"/>
  <c r="AB2838" i="7" s="1"/>
  <c r="Q2839" i="7"/>
  <c r="AB2839" i="7" s="1"/>
  <c r="Q2840" i="7"/>
  <c r="AB2840" i="7" s="1"/>
  <c r="Q2841" i="7"/>
  <c r="AB2841" i="7" s="1"/>
  <c r="Q2842" i="7"/>
  <c r="AB2842" i="7" s="1"/>
  <c r="Q2843" i="7"/>
  <c r="AB2843" i="7" s="1"/>
  <c r="Q2844" i="7"/>
  <c r="AB2844" i="7" s="1"/>
  <c r="Q2845" i="7"/>
  <c r="AB2845" i="7" s="1"/>
  <c r="Q2846" i="7"/>
  <c r="AB2846" i="7" s="1"/>
  <c r="Q2847" i="7"/>
  <c r="AB2847" i="7" s="1"/>
  <c r="Q2848" i="7"/>
  <c r="AB2848" i="7" s="1"/>
  <c r="Q2849" i="7"/>
  <c r="AB2849" i="7" s="1"/>
  <c r="Q2850" i="7"/>
  <c r="AB2850" i="7" s="1"/>
  <c r="Q2851" i="7"/>
  <c r="AB2851" i="7" s="1"/>
  <c r="Q2852" i="7"/>
  <c r="AB2852" i="7" s="1"/>
  <c r="Q2853" i="7"/>
  <c r="AB2853" i="7" s="1"/>
  <c r="Q2854" i="7"/>
  <c r="AB2854" i="7" s="1"/>
  <c r="Q2855" i="7"/>
  <c r="AB2855" i="7" s="1"/>
  <c r="Q2856" i="7"/>
  <c r="AB2856" i="7" s="1"/>
  <c r="Q2857" i="7"/>
  <c r="AB2857" i="7" s="1"/>
  <c r="Q2858" i="7"/>
  <c r="AB2858" i="7" s="1"/>
  <c r="Q2859" i="7"/>
  <c r="AB2859" i="7" s="1"/>
  <c r="Q2860" i="7"/>
  <c r="AB2860" i="7" s="1"/>
  <c r="Q2861" i="7"/>
  <c r="AB2861" i="7" s="1"/>
  <c r="Q2862" i="7"/>
  <c r="AB2862" i="7" s="1"/>
  <c r="Q2863" i="7"/>
  <c r="AB2863" i="7" s="1"/>
  <c r="Q2864" i="7"/>
  <c r="AB2864" i="7" s="1"/>
  <c r="Q2865" i="7"/>
  <c r="AB2865" i="7" s="1"/>
  <c r="Q2866" i="7"/>
  <c r="AB2866" i="7" s="1"/>
  <c r="Q2867" i="7"/>
  <c r="AB2867" i="7" s="1"/>
  <c r="Q2868" i="7"/>
  <c r="AB2868" i="7" s="1"/>
  <c r="Q2869" i="7"/>
  <c r="AB2869" i="7" s="1"/>
  <c r="Q2870" i="7"/>
  <c r="AB2870" i="7" s="1"/>
  <c r="Q2871" i="7"/>
  <c r="AB2871" i="7" s="1"/>
  <c r="Q2872" i="7"/>
  <c r="AB2872" i="7" s="1"/>
  <c r="Q2873" i="7"/>
  <c r="AB2873" i="7" s="1"/>
  <c r="Q2874" i="7"/>
  <c r="AB2874" i="7" s="1"/>
  <c r="Q2875" i="7"/>
  <c r="AB2875" i="7" s="1"/>
  <c r="Q2876" i="7"/>
  <c r="AB2876" i="7" s="1"/>
  <c r="Q2877" i="7"/>
  <c r="AB2877" i="7" s="1"/>
  <c r="Q2878" i="7"/>
  <c r="AB2878" i="7" s="1"/>
  <c r="Q2879" i="7"/>
  <c r="AB2879" i="7" s="1"/>
  <c r="Q2880" i="7"/>
  <c r="AB2880" i="7" s="1"/>
  <c r="Q2881" i="7"/>
  <c r="AB2881" i="7" s="1"/>
  <c r="Q2882" i="7"/>
  <c r="AB2882" i="7" s="1"/>
  <c r="Q2883" i="7"/>
  <c r="AB2883" i="7" s="1"/>
  <c r="Q2884" i="7"/>
  <c r="AB2884" i="7" s="1"/>
  <c r="Q2885" i="7"/>
  <c r="AB2885" i="7" s="1"/>
  <c r="Q2886" i="7"/>
  <c r="AB2886" i="7" s="1"/>
  <c r="Q2887" i="7"/>
  <c r="AB2887" i="7" s="1"/>
  <c r="Q2888" i="7"/>
  <c r="AB2888" i="7" s="1"/>
  <c r="Q2889" i="7"/>
  <c r="AB2889" i="7" s="1"/>
  <c r="Q2890" i="7"/>
  <c r="AB2890" i="7" s="1"/>
  <c r="Q2891" i="7"/>
  <c r="AB2891" i="7" s="1"/>
  <c r="Q2892" i="7"/>
  <c r="AB2892" i="7" s="1"/>
  <c r="Q2893" i="7"/>
  <c r="AB2893" i="7" s="1"/>
  <c r="Q2894" i="7"/>
  <c r="AB2894" i="7" s="1"/>
  <c r="Q2895" i="7"/>
  <c r="AB2895" i="7" s="1"/>
  <c r="Q2580" i="7"/>
  <c r="AB2580" i="7" s="1"/>
  <c r="Q2579" i="7"/>
  <c r="AB2579" i="7" s="1"/>
  <c r="Q2578" i="7"/>
  <c r="AB2578" i="7" s="1"/>
  <c r="Q2577" i="7"/>
  <c r="AB2577" i="7" s="1"/>
  <c r="Q2576" i="7"/>
  <c r="AB2576" i="7" s="1"/>
  <c r="Q2571" i="7"/>
  <c r="AB2571" i="7" s="1"/>
  <c r="Q2570" i="7"/>
  <c r="AB2570" i="7" s="1"/>
  <c r="Q2569" i="7"/>
  <c r="AB2569" i="7" s="1"/>
  <c r="Q2568" i="7"/>
  <c r="AB2568" i="7" s="1"/>
  <c r="Q2567" i="7"/>
  <c r="AB2567" i="7" s="1"/>
  <c r="Q2566" i="7"/>
  <c r="AB2566" i="7" s="1"/>
  <c r="Q2565" i="7"/>
  <c r="AB2565" i="7" s="1"/>
  <c r="Q2564" i="7"/>
  <c r="AB2564" i="7" s="1"/>
  <c r="Q2563" i="7"/>
  <c r="AB2563" i="7" s="1"/>
  <c r="Q2562" i="7"/>
  <c r="AB2562" i="7" s="1"/>
  <c r="Q2561" i="7"/>
  <c r="AB2561" i="7" s="1"/>
  <c r="Q2560" i="7"/>
  <c r="AB2560" i="7" s="1"/>
  <c r="Q2559" i="7"/>
  <c r="AB2559" i="7" s="1"/>
  <c r="Q2558" i="7"/>
  <c r="AB2558" i="7" s="1"/>
  <c r="Q2557" i="7"/>
  <c r="AB2557" i="7" s="1"/>
  <c r="Q2556" i="7"/>
  <c r="AB2556" i="7" s="1"/>
  <c r="Q2553" i="7"/>
  <c r="AB2553" i="7" s="1"/>
  <c r="Q2552" i="7"/>
  <c r="AB2552" i="7" s="1"/>
  <c r="Q2551" i="7"/>
  <c r="AB2551" i="7" s="1"/>
  <c r="Q2550" i="7"/>
  <c r="AB2550" i="7" s="1"/>
  <c r="Q2549" i="7"/>
  <c r="AB2549" i="7" s="1"/>
  <c r="Q2544" i="7"/>
  <c r="AB2544" i="7" s="1"/>
  <c r="Q2543" i="7"/>
  <c r="AB2543" i="7" s="1"/>
  <c r="Q2542" i="7"/>
  <c r="AB2542" i="7" s="1"/>
  <c r="Q2541" i="7"/>
  <c r="AB2541" i="7" s="1"/>
  <c r="Q2540" i="7"/>
  <c r="AB2540" i="7" s="1"/>
  <c r="Q2539" i="7"/>
  <c r="AB2539" i="7" s="1"/>
  <c r="Q2538" i="7"/>
  <c r="AB2538" i="7" s="1"/>
  <c r="Q2503" i="7"/>
  <c r="AB2503" i="7" s="1"/>
  <c r="Q2502" i="7"/>
  <c r="AB2502" i="7" s="1"/>
  <c r="Q2501" i="7"/>
  <c r="AB2501" i="7" s="1"/>
  <c r="Q2458" i="7"/>
  <c r="AB2458" i="7" s="1"/>
  <c r="Q2457" i="7"/>
  <c r="AB2457" i="7" s="1"/>
  <c r="Q2456" i="7"/>
  <c r="AB2456" i="7" s="1"/>
  <c r="Q2453" i="7"/>
  <c r="AB2453" i="7" s="1"/>
  <c r="Q2452" i="7"/>
  <c r="AB2452" i="7" s="1"/>
  <c r="Q2445" i="7"/>
  <c r="AB2445" i="7" s="1"/>
  <c r="Q2441" i="7"/>
  <c r="AB2441" i="7" s="1"/>
  <c r="Q2440" i="7"/>
  <c r="AB2440" i="7" s="1"/>
  <c r="Q2422" i="7"/>
  <c r="AB2422" i="7" s="1"/>
  <c r="Q2408" i="7"/>
  <c r="AB2408" i="7" s="1"/>
  <c r="Q2407" i="7"/>
  <c r="AB2407" i="7" s="1"/>
  <c r="Q2406" i="7"/>
  <c r="AB2406" i="7" s="1"/>
  <c r="Q2405" i="7"/>
  <c r="AB2405" i="7" s="1"/>
  <c r="Q2402" i="7"/>
  <c r="AB2402" i="7" s="1"/>
  <c r="Q2401" i="7"/>
  <c r="AB2401" i="7" s="1"/>
  <c r="Q2400" i="7"/>
  <c r="AB2400" i="7" s="1"/>
  <c r="Q2399" i="7"/>
  <c r="AB2399" i="7" s="1"/>
  <c r="Q2398" i="7"/>
  <c r="AB2398" i="7" s="1"/>
  <c r="Q2397" i="7"/>
  <c r="AB2397" i="7" s="1"/>
  <c r="Q2396" i="7"/>
  <c r="AB2396" i="7" s="1"/>
  <c r="Q2395" i="7"/>
  <c r="AB2395" i="7" s="1"/>
  <c r="Q2394" i="7"/>
  <c r="AB2394" i="7" s="1"/>
  <c r="Q2393" i="7"/>
  <c r="AB2393" i="7" s="1"/>
  <c r="Q2392" i="7"/>
  <c r="AB2392" i="7" s="1"/>
  <c r="Q2387" i="7"/>
  <c r="AB2387" i="7" s="1"/>
  <c r="Q2386" i="7"/>
  <c r="AB2386" i="7" s="1"/>
  <c r="Q2385" i="7"/>
  <c r="AB2385" i="7" s="1"/>
  <c r="Q2384" i="7"/>
  <c r="AB2384" i="7" s="1"/>
  <c r="Q2383" i="7"/>
  <c r="AB2383" i="7" s="1"/>
  <c r="Q2382" i="7"/>
  <c r="AB2382" i="7" s="1"/>
  <c r="Q2381" i="7"/>
  <c r="AB2381" i="7" s="1"/>
  <c r="Q2380" i="7"/>
  <c r="AB2380" i="7" s="1"/>
  <c r="Q2379" i="7"/>
  <c r="AB2379" i="7" s="1"/>
  <c r="Q2378" i="7"/>
  <c r="AB2378" i="7" s="1"/>
  <c r="Q2369" i="7"/>
  <c r="AB2369" i="7" s="1"/>
  <c r="Q2368" i="7"/>
  <c r="AB2368" i="7" s="1"/>
  <c r="Q2367" i="7"/>
  <c r="AB2367" i="7" s="1"/>
  <c r="Q2366" i="7"/>
  <c r="AB2366" i="7" s="1"/>
  <c r="Q2365" i="7"/>
  <c r="AB2365" i="7" s="1"/>
  <c r="Q2364" i="7"/>
  <c r="AB2364" i="7" s="1"/>
  <c r="Q2363" i="7"/>
  <c r="AB2363" i="7" s="1"/>
  <c r="Q2362" i="7"/>
  <c r="AB2362" i="7" s="1"/>
  <c r="Q2361" i="7"/>
  <c r="AB2361" i="7" s="1"/>
  <c r="Q2360" i="7"/>
  <c r="AB2360" i="7" s="1"/>
  <c r="Q2359" i="7"/>
  <c r="AB2359" i="7" s="1"/>
  <c r="Q2356" i="7"/>
  <c r="AB2356" i="7" s="1"/>
  <c r="Q2355" i="7"/>
  <c r="AB2355" i="7" s="1"/>
  <c r="Q2354" i="7"/>
  <c r="AB2354" i="7" s="1"/>
  <c r="Q2353" i="7"/>
  <c r="AB2353" i="7" s="1"/>
  <c r="Q2352" i="7"/>
  <c r="AB2352" i="7" s="1"/>
  <c r="Q2347" i="7"/>
  <c r="AB2347" i="7" s="1"/>
  <c r="Q2346" i="7"/>
  <c r="AB2346" i="7" s="1"/>
  <c r="Q2345" i="7"/>
  <c r="AB2345" i="7" s="1"/>
  <c r="Q2344" i="7"/>
  <c r="AB2344" i="7" s="1"/>
  <c r="Q2343" i="7"/>
  <c r="AB2343" i="7" s="1"/>
  <c r="Q2342" i="7"/>
  <c r="AB2342" i="7" s="1"/>
  <c r="Q2341" i="7"/>
  <c r="AB2341" i="7" s="1"/>
  <c r="Q2258" i="7"/>
  <c r="AB2258" i="7" s="1"/>
  <c r="Q2257" i="7"/>
  <c r="AB2257" i="7" s="1"/>
  <c r="Q2256" i="7"/>
  <c r="AB2256" i="7" s="1"/>
  <c r="Q2208" i="7"/>
  <c r="AB2208" i="7" s="1"/>
  <c r="Q2207" i="7"/>
  <c r="AB2207" i="7" s="1"/>
  <c r="Q2206" i="7"/>
  <c r="AB2206" i="7" s="1"/>
  <c r="Q2196" i="7"/>
  <c r="AB2196" i="7" s="1"/>
  <c r="Q2195" i="7"/>
  <c r="AB2195" i="7" s="1"/>
  <c r="Q2194" i="7"/>
  <c r="AB2194" i="7" s="1"/>
  <c r="Q2184" i="7"/>
  <c r="AB2184" i="7" s="1"/>
  <c r="Q2172" i="7"/>
  <c r="AB2172" i="7" s="1"/>
  <c r="Q2137" i="7"/>
  <c r="AB2137" i="7" s="1"/>
  <c r="Q2136" i="7"/>
  <c r="AB2136" i="7" s="1"/>
  <c r="Q2131" i="7"/>
  <c r="AB2131" i="7" s="1"/>
  <c r="Q2127" i="7"/>
  <c r="AB2127" i="7" s="1"/>
  <c r="Q2112" i="7"/>
  <c r="AB2112" i="7" s="1"/>
  <c r="Q2111" i="7"/>
  <c r="AB2111" i="7" s="1"/>
  <c r="Q2110" i="7"/>
  <c r="AB2110" i="7" s="1"/>
  <c r="Q2109" i="7"/>
  <c r="AB2109" i="7" s="1"/>
  <c r="Q2108" i="7"/>
  <c r="AB2108" i="7" s="1"/>
  <c r="Q2107" i="7"/>
  <c r="AB2107" i="7" s="1"/>
  <c r="Q2106" i="7"/>
  <c r="AB2106" i="7" s="1"/>
  <c r="Q2105" i="7"/>
  <c r="AB2105" i="7" s="1"/>
  <c r="Q2102" i="7"/>
  <c r="AB2102" i="7" s="1"/>
  <c r="Q2101" i="7"/>
  <c r="AB2101" i="7" s="1"/>
  <c r="Q2100" i="7"/>
  <c r="AB2100" i="7" s="1"/>
  <c r="Q2099" i="7"/>
  <c r="AB2099" i="7" s="1"/>
  <c r="Q2098" i="7"/>
  <c r="AB2098" i="7" s="1"/>
  <c r="Q2097" i="7"/>
  <c r="AB2097" i="7" s="1"/>
  <c r="Q2096" i="7"/>
  <c r="AB2096" i="7" s="1"/>
  <c r="Q2095" i="7"/>
  <c r="AB2095" i="7" s="1"/>
  <c r="Q2094" i="7"/>
  <c r="AB2094" i="7" s="1"/>
  <c r="Q2093" i="7"/>
  <c r="AB2093" i="7" s="1"/>
  <c r="Q2092" i="7"/>
  <c r="AB2092" i="7" s="1"/>
  <c r="Q2091" i="7"/>
  <c r="AB2091" i="7" s="1"/>
  <c r="Q2090" i="7"/>
  <c r="AB2090" i="7" s="1"/>
  <c r="Q2089" i="7"/>
  <c r="AB2089" i="7" s="1"/>
  <c r="Q2088" i="7"/>
  <c r="AB2088" i="7" s="1"/>
  <c r="Q2087" i="7"/>
  <c r="AB2087" i="7" s="1"/>
  <c r="Q2086" i="7"/>
  <c r="AB2086" i="7" s="1"/>
  <c r="Q2085" i="7"/>
  <c r="AB2085" i="7" s="1"/>
  <c r="Q2084" i="7"/>
  <c r="AB2084" i="7" s="1"/>
  <c r="Q2083" i="7"/>
  <c r="AB2083" i="7" s="1"/>
  <c r="Q2082" i="7"/>
  <c r="AB2082" i="7" s="1"/>
  <c r="Q2081" i="7"/>
  <c r="AB2081" i="7" s="1"/>
  <c r="Q2080" i="7"/>
  <c r="AB2080" i="7" s="1"/>
  <c r="Q2079" i="7"/>
  <c r="AB2079" i="7" s="1"/>
  <c r="Q2078" i="7"/>
  <c r="AB2078" i="7" s="1"/>
  <c r="Q2077" i="7"/>
  <c r="AB2077" i="7" s="1"/>
  <c r="Q2076" i="7"/>
  <c r="AB2076" i="7" s="1"/>
  <c r="Q2075" i="7"/>
  <c r="AB2075" i="7" s="1"/>
  <c r="Q2074" i="7"/>
  <c r="AB2074" i="7" s="1"/>
  <c r="Q2073" i="7"/>
  <c r="AB2073" i="7" s="1"/>
  <c r="Q2072" i="7"/>
  <c r="AB2072" i="7" s="1"/>
  <c r="Q2071" i="7"/>
  <c r="AB2071" i="7" s="1"/>
  <c r="Q2070" i="7"/>
  <c r="AB2070" i="7" s="1"/>
  <c r="Q2069" i="7"/>
  <c r="AB2069" i="7" s="1"/>
  <c r="Q2068" i="7"/>
  <c r="AB2068" i="7" s="1"/>
  <c r="Q2067" i="7"/>
  <c r="AB2067" i="7" s="1"/>
  <c r="Q2066" i="7"/>
  <c r="AB2066" i="7" s="1"/>
  <c r="Q2065" i="7"/>
  <c r="AB2065" i="7" s="1"/>
  <c r="Q2064" i="7"/>
  <c r="AB2064" i="7" s="1"/>
  <c r="Q2063" i="7"/>
  <c r="AB2063" i="7" s="1"/>
  <c r="Q2062" i="7"/>
  <c r="AB2062" i="7" s="1"/>
  <c r="Q2061" i="7"/>
  <c r="AB2061" i="7" s="1"/>
  <c r="Q2060" i="7"/>
  <c r="AB2060" i="7" s="1"/>
  <c r="Q2059" i="7"/>
  <c r="AB2059" i="7" s="1"/>
  <c r="Q2058" i="7"/>
  <c r="AB2058" i="7" s="1"/>
  <c r="Q2057" i="7"/>
  <c r="AB2057" i="7" s="1"/>
  <c r="Q2056" i="7"/>
  <c r="AB2056" i="7" s="1"/>
  <c r="Q2055" i="7"/>
  <c r="AB2055" i="7" s="1"/>
  <c r="Q2054" i="7"/>
  <c r="AB2054" i="7" s="1"/>
  <c r="Q2053" i="7"/>
  <c r="AB2053" i="7" s="1"/>
  <c r="Q2052" i="7"/>
  <c r="AB2052" i="7" s="1"/>
  <c r="Q2051" i="7"/>
  <c r="AB2051" i="7" s="1"/>
  <c r="Q2050" i="7"/>
  <c r="AB2050" i="7" s="1"/>
  <c r="Q2049" i="7"/>
  <c r="AB2049" i="7" s="1"/>
  <c r="Q2048" i="7"/>
  <c r="AB2048" i="7" s="1"/>
  <c r="Q2047" i="7"/>
  <c r="AB2047" i="7" s="1"/>
  <c r="Q2046" i="7"/>
  <c r="AB2046" i="7" s="1"/>
  <c r="Q2045" i="7"/>
  <c r="AB2045" i="7" s="1"/>
  <c r="Q2044" i="7"/>
  <c r="AB2044" i="7" s="1"/>
  <c r="Q2043" i="7"/>
  <c r="AB2043" i="7" s="1"/>
  <c r="Q2042" i="7"/>
  <c r="AB2042" i="7" s="1"/>
  <c r="Q2041" i="7"/>
  <c r="AB2041" i="7" s="1"/>
  <c r="Q2040" i="7"/>
  <c r="AB2040" i="7" s="1"/>
  <c r="Q2039" i="7"/>
  <c r="AB2039" i="7" s="1"/>
  <c r="Q2038" i="7"/>
  <c r="AB2038" i="7" s="1"/>
  <c r="Q2037" i="7"/>
  <c r="AB2037" i="7" s="1"/>
  <c r="Q2036" i="7"/>
  <c r="AB2036" i="7" s="1"/>
  <c r="Q2035" i="7"/>
  <c r="AB2035" i="7" s="1"/>
  <c r="Q2034" i="7"/>
  <c r="AB2034" i="7" s="1"/>
  <c r="Q2033" i="7"/>
  <c r="AB2033" i="7" s="1"/>
  <c r="Q2032" i="7"/>
  <c r="AB2032" i="7" s="1"/>
  <c r="Q2031" i="7"/>
  <c r="AB2031" i="7" s="1"/>
  <c r="Q2030" i="7"/>
  <c r="AB2030" i="7" s="1"/>
  <c r="Q2029" i="7"/>
  <c r="AB2029" i="7" s="1"/>
  <c r="Q2028" i="7"/>
  <c r="AB2028" i="7" s="1"/>
  <c r="Q2027" i="7"/>
  <c r="AB2027" i="7" s="1"/>
  <c r="Q2026" i="7"/>
  <c r="AB2026" i="7" s="1"/>
  <c r="Q2025" i="7"/>
  <c r="AB2025" i="7" s="1"/>
  <c r="Q2024" i="7"/>
  <c r="AB2024" i="7" s="1"/>
  <c r="Q2023" i="7"/>
  <c r="AB2023" i="7" s="1"/>
  <c r="Q2022" i="7"/>
  <c r="AB2022" i="7" s="1"/>
  <c r="Q2021" i="7"/>
  <c r="AB2021" i="7" s="1"/>
  <c r="Q2020" i="7"/>
  <c r="AB2020" i="7" s="1"/>
  <c r="Q2019" i="7"/>
  <c r="AB2019" i="7" s="1"/>
  <c r="Q2018" i="7"/>
  <c r="AB2018" i="7" s="1"/>
  <c r="Q2017" i="7"/>
  <c r="AB2017" i="7" s="1"/>
  <c r="Q2016" i="7"/>
  <c r="AB2016" i="7" s="1"/>
  <c r="Q2015" i="7"/>
  <c r="AB2015" i="7" s="1"/>
  <c r="Q2014" i="7"/>
  <c r="AB2014" i="7" s="1"/>
  <c r="Q2013" i="7"/>
  <c r="AB2013" i="7" s="1"/>
  <c r="Q2012" i="7"/>
  <c r="AB2012" i="7" s="1"/>
  <c r="Q2011" i="7"/>
  <c r="AB2011" i="7" s="1"/>
  <c r="Q2010" i="7"/>
  <c r="AB2010" i="7" s="1"/>
  <c r="Q2009" i="7"/>
  <c r="AB2009" i="7" s="1"/>
  <c r="Q2008" i="7"/>
  <c r="AB2008" i="7" s="1"/>
  <c r="Q2007" i="7"/>
  <c r="AB2007" i="7" s="1"/>
  <c r="Q2006" i="7"/>
  <c r="AB2006" i="7" s="1"/>
  <c r="Q2005" i="7"/>
  <c r="AB2005" i="7" s="1"/>
  <c r="Q2004" i="7"/>
  <c r="AB2004" i="7" s="1"/>
  <c r="Q2003" i="7"/>
  <c r="AB2003" i="7" s="1"/>
  <c r="Q2002" i="7"/>
  <c r="AB2002" i="7" s="1"/>
  <c r="Q2001" i="7"/>
  <c r="AB2001" i="7" s="1"/>
  <c r="Q2000" i="7"/>
  <c r="AB2000" i="7" s="1"/>
  <c r="Q1999" i="7"/>
  <c r="AB1999" i="7" s="1"/>
  <c r="Q1998" i="7"/>
  <c r="AB1998" i="7" s="1"/>
  <c r="Q1997" i="7"/>
  <c r="AB1997" i="7" s="1"/>
  <c r="Q1996" i="7"/>
  <c r="AB1996" i="7" s="1"/>
  <c r="Q1995" i="7"/>
  <c r="AB1995" i="7" s="1"/>
  <c r="Q1994" i="7"/>
  <c r="AB1994" i="7" s="1"/>
  <c r="Q1993" i="7"/>
  <c r="AB1993" i="7" s="1"/>
  <c r="Q1992" i="7"/>
  <c r="AB1992" i="7" s="1"/>
  <c r="Q1991" i="7"/>
  <c r="AB1991" i="7" s="1"/>
  <c r="Q1990" i="7"/>
  <c r="AB1990" i="7" s="1"/>
  <c r="Q1989" i="7"/>
  <c r="AB1989" i="7" s="1"/>
  <c r="Q1988" i="7"/>
  <c r="AB1988" i="7" s="1"/>
  <c r="Q1987" i="7"/>
  <c r="AB1987" i="7" s="1"/>
  <c r="Q1986" i="7"/>
  <c r="AB1986" i="7" s="1"/>
  <c r="Q1985" i="7"/>
  <c r="AB1985" i="7" s="1"/>
  <c r="Q1984" i="7"/>
  <c r="AB1984" i="7" s="1"/>
  <c r="Q1983" i="7"/>
  <c r="AB1983" i="7" s="1"/>
  <c r="Q1982" i="7"/>
  <c r="AB1982" i="7" s="1"/>
  <c r="Q1981" i="7"/>
  <c r="AB1981" i="7" s="1"/>
  <c r="Q1980" i="7"/>
  <c r="AB1980" i="7" s="1"/>
  <c r="Q1979" i="7"/>
  <c r="AB1979" i="7" s="1"/>
  <c r="Q1978" i="7"/>
  <c r="AB1978" i="7" s="1"/>
  <c r="Q1977" i="7"/>
  <c r="AB1977" i="7" s="1"/>
  <c r="Q1976" i="7"/>
  <c r="AB1976" i="7" s="1"/>
  <c r="Q1975" i="7"/>
  <c r="AB1975" i="7" s="1"/>
  <c r="Q1974" i="7"/>
  <c r="AB1974" i="7" s="1"/>
  <c r="Q1973" i="7"/>
  <c r="AB1973" i="7" s="1"/>
  <c r="Q1972" i="7"/>
  <c r="AB1972" i="7" s="1"/>
  <c r="Q1971" i="7"/>
  <c r="AB1971" i="7" s="1"/>
  <c r="Q1970" i="7"/>
  <c r="AB1970" i="7" s="1"/>
  <c r="Q1969" i="7"/>
  <c r="AB1969" i="7" s="1"/>
  <c r="Q1968" i="7"/>
  <c r="AB1968" i="7" s="1"/>
  <c r="Q1967" i="7"/>
  <c r="AB1967" i="7" s="1"/>
  <c r="Q1966" i="7"/>
  <c r="AB1966" i="7" s="1"/>
  <c r="Q1965" i="7"/>
  <c r="AB1965" i="7" s="1"/>
  <c r="Q1964" i="7"/>
  <c r="AB1964" i="7" s="1"/>
  <c r="Q1963" i="7"/>
  <c r="AB1963" i="7" s="1"/>
  <c r="Q1962" i="7"/>
  <c r="AB1962" i="7" s="1"/>
  <c r="Q1961" i="7"/>
  <c r="AB1961" i="7" s="1"/>
  <c r="Q1960" i="7"/>
  <c r="AB1960" i="7" s="1"/>
  <c r="Q1959" i="7"/>
  <c r="AB1959" i="7" s="1"/>
  <c r="Q1958" i="7"/>
  <c r="AB1958" i="7" s="1"/>
  <c r="Q1957" i="7"/>
  <c r="AB1957" i="7" s="1"/>
  <c r="Q1956" i="7"/>
  <c r="AB1956" i="7" s="1"/>
  <c r="Q1955" i="7"/>
  <c r="AB1955" i="7" s="1"/>
  <c r="Q1954" i="7"/>
  <c r="AB1954" i="7" s="1"/>
  <c r="Q1953" i="7"/>
  <c r="AB1953" i="7" s="1"/>
  <c r="Q1952" i="7"/>
  <c r="AB1952" i="7" s="1"/>
  <c r="Q1951" i="7"/>
  <c r="AB1951" i="7" s="1"/>
  <c r="Q1950" i="7"/>
  <c r="AB1950" i="7" s="1"/>
  <c r="Q1949" i="7"/>
  <c r="AB1949" i="7" s="1"/>
  <c r="Q1948" i="7"/>
  <c r="AB1948" i="7" s="1"/>
  <c r="Q1947" i="7"/>
  <c r="AB1947" i="7" s="1"/>
  <c r="Q1946" i="7"/>
  <c r="AB1946" i="7" s="1"/>
  <c r="Q1945" i="7"/>
  <c r="AB1945" i="7" s="1"/>
  <c r="Q1944" i="7"/>
  <c r="AB1944" i="7" s="1"/>
  <c r="Q1943" i="7"/>
  <c r="AB1943" i="7" s="1"/>
  <c r="Q1942" i="7"/>
  <c r="AB1942" i="7" s="1"/>
  <c r="Q1941" i="7"/>
  <c r="AB1941" i="7" s="1"/>
  <c r="Q1940" i="7"/>
  <c r="AB1940" i="7" s="1"/>
  <c r="Q1939" i="7"/>
  <c r="AB1939" i="7" s="1"/>
  <c r="Q1938" i="7"/>
  <c r="AB1938" i="7" s="1"/>
  <c r="Q1937" i="7"/>
  <c r="AB1937" i="7" s="1"/>
  <c r="Q1936" i="7"/>
  <c r="AB1936" i="7" s="1"/>
  <c r="Q1935" i="7"/>
  <c r="AB1935" i="7" s="1"/>
  <c r="Q1934" i="7"/>
  <c r="AB1934" i="7" s="1"/>
  <c r="Q1933" i="7"/>
  <c r="AB1933" i="7" s="1"/>
  <c r="Q1932" i="7"/>
  <c r="AB1932" i="7" s="1"/>
  <c r="Q1931" i="7"/>
  <c r="AB1931" i="7" s="1"/>
  <c r="Q1930" i="7"/>
  <c r="AB1930" i="7" s="1"/>
  <c r="Q1929" i="7"/>
  <c r="AB1929" i="7" s="1"/>
  <c r="Q1928" i="7"/>
  <c r="AB1928" i="7" s="1"/>
  <c r="Q1927" i="7"/>
  <c r="AB1927" i="7" s="1"/>
  <c r="Q1926" i="7"/>
  <c r="AB1926" i="7" s="1"/>
  <c r="Q1925" i="7"/>
  <c r="AB1925" i="7" s="1"/>
  <c r="Q1924" i="7"/>
  <c r="AB1924" i="7" s="1"/>
  <c r="Q1923" i="7"/>
  <c r="AB1923" i="7" s="1"/>
  <c r="Q1922" i="7"/>
  <c r="AB1922" i="7" s="1"/>
  <c r="Q1921" i="7"/>
  <c r="AB1921" i="7" s="1"/>
  <c r="Q1920" i="7"/>
  <c r="AB1920" i="7" s="1"/>
  <c r="Q1919" i="7"/>
  <c r="AB1919" i="7" s="1"/>
  <c r="Q1918" i="7"/>
  <c r="AB1918" i="7" s="1"/>
  <c r="Q1917" i="7"/>
  <c r="AB1917" i="7" s="1"/>
  <c r="Q1916" i="7"/>
  <c r="AB1916" i="7" s="1"/>
  <c r="Q1915" i="7"/>
  <c r="AB1915" i="7" s="1"/>
  <c r="Q1908" i="7"/>
  <c r="AB1908" i="7" s="1"/>
  <c r="Q1907" i="7"/>
  <c r="AB1907" i="7" s="1"/>
  <c r="Q1906" i="7"/>
  <c r="AB1906" i="7" s="1"/>
  <c r="Q1905" i="7"/>
  <c r="AB1905" i="7" s="1"/>
  <c r="Q1904" i="7"/>
  <c r="AB1904" i="7" s="1"/>
  <c r="Q1903" i="7"/>
  <c r="AB1903" i="7" s="1"/>
  <c r="Q1902" i="7"/>
  <c r="AB1902" i="7" s="1"/>
  <c r="Q1894" i="7"/>
  <c r="AB1894" i="7" s="1"/>
  <c r="Q1893" i="7"/>
  <c r="AB1893" i="7" s="1"/>
  <c r="Q1892" i="7"/>
  <c r="AB1892" i="7" s="1"/>
  <c r="Q1891" i="7"/>
  <c r="AB1891" i="7" s="1"/>
  <c r="Q1890" i="7"/>
  <c r="AB1890" i="7" s="1"/>
  <c r="Q1889" i="7"/>
  <c r="AB1889" i="7" s="1"/>
  <c r="Q1888" i="7"/>
  <c r="AB1888" i="7" s="1"/>
  <c r="Q1887" i="7"/>
  <c r="AB1887" i="7" s="1"/>
  <c r="Q1886" i="7"/>
  <c r="AB1886" i="7" s="1"/>
  <c r="Q1885" i="7"/>
  <c r="AB1885" i="7" s="1"/>
  <c r="Q1884" i="7"/>
  <c r="AB1884" i="7" s="1"/>
  <c r="Q1883" i="7"/>
  <c r="AB1883" i="7" s="1"/>
  <c r="Q1882" i="7"/>
  <c r="AB1882" i="7" s="1"/>
  <c r="Q1881" i="7"/>
  <c r="AB1881" i="7" s="1"/>
  <c r="Q1880" i="7"/>
  <c r="AB1880" i="7" s="1"/>
  <c r="Q1879" i="7"/>
  <c r="AB1879" i="7" s="1"/>
  <c r="Q1878" i="7"/>
  <c r="AB1878" i="7" s="1"/>
  <c r="Q1871" i="7"/>
  <c r="AB1871" i="7" s="1"/>
  <c r="Q1870" i="7"/>
  <c r="AB1870" i="7" s="1"/>
  <c r="Q1869" i="7"/>
  <c r="AB1869" i="7" s="1"/>
  <c r="Q1868" i="7"/>
  <c r="AB1868" i="7" s="1"/>
  <c r="Q1867" i="7"/>
  <c r="AB1867" i="7" s="1"/>
  <c r="Q1866" i="7"/>
  <c r="AB1866" i="7" s="1"/>
  <c r="Q1865" i="7"/>
  <c r="AB1865" i="7" s="1"/>
  <c r="Q1864" i="7"/>
  <c r="AB1864" i="7" s="1"/>
  <c r="Q1863" i="7"/>
  <c r="AB1863" i="7" s="1"/>
  <c r="Q1862" i="7"/>
  <c r="AB1862" i="7" s="1"/>
  <c r="Q1861" i="7"/>
  <c r="AB1861" i="7" s="1"/>
  <c r="Q1860" i="7"/>
  <c r="AB1860" i="7" s="1"/>
  <c r="Q1859" i="7"/>
  <c r="AB1859" i="7" s="1"/>
  <c r="Q1858" i="7"/>
  <c r="AB1858" i="7" s="1"/>
  <c r="Q1857" i="7"/>
  <c r="AB1857" i="7" s="1"/>
  <c r="Q1856" i="7"/>
  <c r="AB1856" i="7" s="1"/>
  <c r="Q1855" i="7"/>
  <c r="AB1855" i="7" s="1"/>
  <c r="Q1854" i="7"/>
  <c r="AB1854" i="7" s="1"/>
  <c r="Q1853" i="7"/>
  <c r="AB1853" i="7" s="1"/>
  <c r="Q1852" i="7"/>
  <c r="AB1852" i="7" s="1"/>
  <c r="Q1849" i="7"/>
  <c r="AB1849" i="7" s="1"/>
  <c r="Q1846" i="7"/>
  <c r="AB1846" i="7" s="1"/>
  <c r="Q1843" i="7"/>
  <c r="AB1843" i="7" s="1"/>
  <c r="Q1842" i="7"/>
  <c r="AB1842" i="7" s="1"/>
  <c r="Q1841" i="7"/>
  <c r="AB1841" i="7" s="1"/>
  <c r="Q1840" i="7"/>
  <c r="AB1840" i="7" s="1"/>
  <c r="Q1839" i="7"/>
  <c r="AB1839" i="7" s="1"/>
  <c r="Q1838" i="7"/>
  <c r="AB1838" i="7" s="1"/>
  <c r="Q1837" i="7"/>
  <c r="AB1837" i="7" s="1"/>
  <c r="Q1836" i="7"/>
  <c r="AB1836" i="7" s="1"/>
  <c r="Q1835" i="7"/>
  <c r="AB1835" i="7" s="1"/>
  <c r="Q1834" i="7"/>
  <c r="AB1834" i="7" s="1"/>
  <c r="Q1833" i="7"/>
  <c r="AB1833" i="7" s="1"/>
  <c r="Q1832" i="7"/>
  <c r="AB1832" i="7" s="1"/>
  <c r="Q1831" i="7"/>
  <c r="AB1831" i="7" s="1"/>
  <c r="Q1830" i="7"/>
  <c r="AB1830" i="7" s="1"/>
  <c r="Q1829" i="7"/>
  <c r="AB1829" i="7" s="1"/>
  <c r="Q1828" i="7"/>
  <c r="AB1828" i="7" s="1"/>
  <c r="Q1827" i="7"/>
  <c r="AB1827" i="7" s="1"/>
  <c r="Q1826" i="7"/>
  <c r="AB1826" i="7" s="1"/>
  <c r="Q1825" i="7"/>
  <c r="AB1825" i="7" s="1"/>
  <c r="Q1824" i="7"/>
  <c r="AB1824" i="7" s="1"/>
  <c r="Q1823" i="7"/>
  <c r="AB1823" i="7" s="1"/>
  <c r="Q1822" i="7"/>
  <c r="AB1822" i="7" s="1"/>
  <c r="Q1821" i="7"/>
  <c r="AB1821" i="7" s="1"/>
  <c r="Q1820" i="7"/>
  <c r="AB1820" i="7" s="1"/>
  <c r="Q1819" i="7"/>
  <c r="AB1819" i="7" s="1"/>
  <c r="Q1818" i="7"/>
  <c r="AB1818" i="7" s="1"/>
  <c r="Q1817" i="7"/>
  <c r="AB1817" i="7" s="1"/>
  <c r="Q1816" i="7"/>
  <c r="AB1816" i="7" s="1"/>
  <c r="Q1815" i="7"/>
  <c r="AB1815" i="7" s="1"/>
  <c r="Q1814" i="7"/>
  <c r="AB1814" i="7" s="1"/>
  <c r="Q1813" i="7"/>
  <c r="AB1813" i="7" s="1"/>
  <c r="Q1812" i="7"/>
  <c r="AB1812" i="7" s="1"/>
  <c r="Q1811" i="7"/>
  <c r="AB1811" i="7" s="1"/>
  <c r="Q1810" i="7"/>
  <c r="AB1810" i="7" s="1"/>
  <c r="Q1809" i="7"/>
  <c r="AB1809" i="7" s="1"/>
  <c r="Q1808" i="7"/>
  <c r="AB1808" i="7" s="1"/>
  <c r="Q1807" i="7"/>
  <c r="AB1807" i="7" s="1"/>
  <c r="Q1806" i="7"/>
  <c r="AB1806" i="7" s="1"/>
  <c r="Q1805" i="7"/>
  <c r="AB1805" i="7" s="1"/>
  <c r="Q1804" i="7"/>
  <c r="AB1804" i="7" s="1"/>
  <c r="Q1803" i="7"/>
  <c r="AB1803" i="7" s="1"/>
  <c r="Q1802" i="7"/>
  <c r="AB1802" i="7" s="1"/>
  <c r="Q1800" i="7"/>
  <c r="AB1800" i="7" s="1"/>
  <c r="Q1799" i="7"/>
  <c r="AB1799" i="7" s="1"/>
  <c r="Q1798" i="7"/>
  <c r="AB1798" i="7" s="1"/>
  <c r="Q1797" i="7"/>
  <c r="AB1797" i="7" s="1"/>
  <c r="Q1796" i="7"/>
  <c r="AB1796" i="7" s="1"/>
  <c r="Q1795" i="7"/>
  <c r="AB1795" i="7" s="1"/>
  <c r="Q1794" i="7"/>
  <c r="AB1794" i="7" s="1"/>
  <c r="Q1793" i="7"/>
  <c r="AB1793" i="7" s="1"/>
  <c r="Q1792" i="7"/>
  <c r="AB1792" i="7" s="1"/>
  <c r="Q1791" i="7"/>
  <c r="AB1791" i="7" s="1"/>
  <c r="Q1790" i="7"/>
  <c r="AB1790" i="7" s="1"/>
  <c r="Q1789" i="7"/>
  <c r="AB1789" i="7" s="1"/>
  <c r="Q1788" i="7"/>
  <c r="AB1788" i="7" s="1"/>
  <c r="Q1787" i="7"/>
  <c r="AB1787" i="7" s="1"/>
  <c r="Q1786" i="7"/>
  <c r="AB1786" i="7" s="1"/>
  <c r="Q1785" i="7"/>
  <c r="AB1785" i="7" s="1"/>
  <c r="Q1784" i="7"/>
  <c r="AB1784" i="7" s="1"/>
  <c r="Q1783" i="7"/>
  <c r="AB1783" i="7" s="1"/>
  <c r="Q1782" i="7"/>
  <c r="AB1782" i="7" s="1"/>
  <c r="Q1781" i="7"/>
  <c r="AB1781" i="7" s="1"/>
  <c r="Q1780" i="7"/>
  <c r="AB1780" i="7" s="1"/>
  <c r="Q1779" i="7"/>
  <c r="AB1779" i="7" s="1"/>
  <c r="Q1778" i="7"/>
  <c r="AB1778" i="7" s="1"/>
  <c r="Q1777" i="7"/>
  <c r="AB1777" i="7" s="1"/>
  <c r="Q1776" i="7"/>
  <c r="AB1776" i="7" s="1"/>
  <c r="Q1775" i="7"/>
  <c r="AB1775" i="7" s="1"/>
  <c r="Q1774" i="7"/>
  <c r="AB1774" i="7" s="1"/>
  <c r="Q1773" i="7"/>
  <c r="AB1773" i="7" s="1"/>
  <c r="Q1772" i="7"/>
  <c r="AB1772" i="7" s="1"/>
  <c r="Q1771" i="7"/>
  <c r="AB1771" i="7" s="1"/>
  <c r="Q1770" i="7"/>
  <c r="AB1770" i="7" s="1"/>
  <c r="Q1769" i="7"/>
  <c r="AB1769" i="7" s="1"/>
  <c r="Q1768" i="7"/>
  <c r="AB1768" i="7" s="1"/>
  <c r="Q1767" i="7"/>
  <c r="AB1767" i="7" s="1"/>
  <c r="Q1766" i="7"/>
  <c r="AB1766" i="7" s="1"/>
  <c r="Q1765" i="7"/>
  <c r="AB1765" i="7" s="1"/>
  <c r="Q1764" i="7"/>
  <c r="AB1764" i="7" s="1"/>
  <c r="Q1763" i="7"/>
  <c r="AB1763" i="7" s="1"/>
  <c r="Q1762" i="7"/>
  <c r="AB1762" i="7" s="1"/>
  <c r="Q1761" i="7"/>
  <c r="AB1761" i="7" s="1"/>
  <c r="Q1760" i="7"/>
  <c r="AB1760" i="7" s="1"/>
  <c r="Q1759" i="7"/>
  <c r="AB1759" i="7" s="1"/>
  <c r="Q1758" i="7"/>
  <c r="AB1758" i="7" s="1"/>
  <c r="Q1757" i="7"/>
  <c r="AB1757" i="7" s="1"/>
  <c r="Q1756" i="7"/>
  <c r="AB1756" i="7" s="1"/>
  <c r="Q1755" i="7"/>
  <c r="AB1755" i="7" s="1"/>
  <c r="Q1754" i="7"/>
  <c r="AB1754" i="7" s="1"/>
  <c r="Q1753" i="7"/>
  <c r="AB1753" i="7" s="1"/>
  <c r="Q1752" i="7"/>
  <c r="AB1752" i="7" s="1"/>
  <c r="Q1751" i="7"/>
  <c r="AB1751" i="7" s="1"/>
  <c r="Q1750" i="7"/>
  <c r="AB1750" i="7" s="1"/>
  <c r="Q1749" i="7"/>
  <c r="AB1749" i="7" s="1"/>
  <c r="Q1748" i="7"/>
  <c r="AB1748" i="7" s="1"/>
  <c r="Q1747" i="7"/>
  <c r="AB1747" i="7" s="1"/>
  <c r="Q1746" i="7"/>
  <c r="AB1746" i="7" s="1"/>
  <c r="Q1745" i="7"/>
  <c r="AB1745" i="7" s="1"/>
  <c r="Q1744" i="7"/>
  <c r="AB1744" i="7" s="1"/>
  <c r="Q1743" i="7"/>
  <c r="AB1743" i="7" s="1"/>
  <c r="Q1742" i="7"/>
  <c r="AB1742" i="7" s="1"/>
  <c r="Q1741" i="7"/>
  <c r="AB1741" i="7" s="1"/>
  <c r="Q1740" i="7"/>
  <c r="AB1740" i="7" s="1"/>
  <c r="Q1739" i="7"/>
  <c r="AB1739" i="7" s="1"/>
  <c r="Q1738" i="7"/>
  <c r="AB1738" i="7" s="1"/>
  <c r="Q1737" i="7"/>
  <c r="AB1737" i="7" s="1"/>
  <c r="Q1736" i="7"/>
  <c r="AB1736" i="7" s="1"/>
  <c r="Q1735" i="7"/>
  <c r="AB1735" i="7" s="1"/>
  <c r="Q1734" i="7"/>
  <c r="AB1734" i="7" s="1"/>
  <c r="Q1733" i="7"/>
  <c r="AB1733" i="7" s="1"/>
  <c r="Q1732" i="7"/>
  <c r="AB1732" i="7" s="1"/>
  <c r="Q1731" i="7"/>
  <c r="AB1731" i="7" s="1"/>
  <c r="Q1730" i="7"/>
  <c r="AB1730" i="7" s="1"/>
  <c r="Q1729" i="7"/>
  <c r="AB1729" i="7" s="1"/>
  <c r="Q1728" i="7"/>
  <c r="AB1728" i="7" s="1"/>
  <c r="Q1727" i="7"/>
  <c r="AB1727" i="7" s="1"/>
  <c r="Q1726" i="7"/>
  <c r="AB1726" i="7" s="1"/>
  <c r="Q1725" i="7"/>
  <c r="AB1725" i="7" s="1"/>
  <c r="Q1724" i="7"/>
  <c r="AB1724" i="7" s="1"/>
  <c r="Q1723" i="7"/>
  <c r="AB1723" i="7" s="1"/>
  <c r="Q1722" i="7"/>
  <c r="AB1722" i="7" s="1"/>
  <c r="Q1721" i="7"/>
  <c r="AB1721" i="7" s="1"/>
  <c r="Q1720" i="7"/>
  <c r="AB1720" i="7" s="1"/>
  <c r="Q1719" i="7"/>
  <c r="AB1719" i="7" s="1"/>
  <c r="Q1571" i="7"/>
  <c r="AB1571" i="7" s="1"/>
  <c r="Q1570" i="7"/>
  <c r="AB1570" i="7" s="1"/>
  <c r="Q1569" i="7"/>
  <c r="AB1569" i="7" s="1"/>
  <c r="Q1568" i="7"/>
  <c r="AB1568" i="7" s="1"/>
  <c r="Q1567" i="7"/>
  <c r="AB1567" i="7" s="1"/>
  <c r="Q1566" i="7"/>
  <c r="AB1566" i="7" s="1"/>
  <c r="Q1565" i="7"/>
  <c r="AB1565" i="7" s="1"/>
  <c r="Q1564" i="7"/>
  <c r="AB1564" i="7" s="1"/>
  <c r="Q1563" i="7"/>
  <c r="AB1563" i="7" s="1"/>
  <c r="Q1562" i="7"/>
  <c r="AB1562" i="7" s="1"/>
  <c r="Q1561" i="7"/>
  <c r="AB1561" i="7" s="1"/>
  <c r="Q1560" i="7"/>
  <c r="AB1560" i="7" s="1"/>
  <c r="Q1559" i="7"/>
  <c r="AB1559" i="7" s="1"/>
  <c r="Q1558" i="7"/>
  <c r="AB1558" i="7" s="1"/>
  <c r="Q1557" i="7"/>
  <c r="AB1557" i="7" s="1"/>
  <c r="Q1556" i="7"/>
  <c r="AB1556" i="7" s="1"/>
  <c r="Q1555" i="7"/>
  <c r="AB1555" i="7" s="1"/>
  <c r="Q1554" i="7"/>
  <c r="AB1554" i="7" s="1"/>
  <c r="Q1553" i="7"/>
  <c r="AB1553" i="7" s="1"/>
  <c r="Q1552" i="7"/>
  <c r="AB1552" i="7" s="1"/>
  <c r="Q1551" i="7"/>
  <c r="AB1551" i="7" s="1"/>
  <c r="Q1550" i="7"/>
  <c r="AB1550" i="7" s="1"/>
  <c r="Q1549" i="7"/>
  <c r="AB1549" i="7" s="1"/>
  <c r="Q1548" i="7"/>
  <c r="AB1548" i="7" s="1"/>
  <c r="Q1547" i="7"/>
  <c r="AB1547" i="7" s="1"/>
  <c r="Q1546" i="7"/>
  <c r="AB1546" i="7" s="1"/>
  <c r="Q1545" i="7"/>
  <c r="AB1545" i="7" s="1"/>
  <c r="Q1544" i="7"/>
  <c r="AB1544" i="7" s="1"/>
  <c r="Q1543" i="7"/>
  <c r="AB1543" i="7" s="1"/>
  <c r="Q1542" i="7"/>
  <c r="AB1542" i="7" s="1"/>
  <c r="Q1541" i="7"/>
  <c r="AB1541" i="7" s="1"/>
  <c r="Q1538" i="7"/>
  <c r="AB1538" i="7" s="1"/>
  <c r="Q1537" i="7"/>
  <c r="AB1537" i="7" s="1"/>
  <c r="Q1536" i="7"/>
  <c r="AB1536" i="7" s="1"/>
  <c r="Q1535" i="7"/>
  <c r="AB1535" i="7" s="1"/>
  <c r="Q1534" i="7"/>
  <c r="AB1534" i="7" s="1"/>
  <c r="Q1533" i="7"/>
  <c r="AB1533" i="7" s="1"/>
  <c r="Q1532" i="7"/>
  <c r="AB1532" i="7" s="1"/>
  <c r="Q1531" i="7"/>
  <c r="AB1531" i="7" s="1"/>
  <c r="Q1530" i="7"/>
  <c r="AB1530" i="7" s="1"/>
  <c r="Q1529" i="7"/>
  <c r="AB1529" i="7" s="1"/>
  <c r="Q1528" i="7"/>
  <c r="AB1528" i="7" s="1"/>
  <c r="Q1525" i="7"/>
  <c r="AB1525" i="7" s="1"/>
  <c r="Q1524" i="7"/>
  <c r="AB1524" i="7" s="1"/>
  <c r="Q1523" i="7"/>
  <c r="AB1523" i="7" s="1"/>
  <c r="Q1522" i="7"/>
  <c r="AB1522" i="7" s="1"/>
  <c r="Q1520" i="7"/>
  <c r="AB1520" i="7" s="1"/>
  <c r="Q1518" i="7"/>
  <c r="AB1518" i="7" s="1"/>
  <c r="Q1517" i="7"/>
  <c r="AB1517" i="7" s="1"/>
  <c r="Q1516" i="7"/>
  <c r="AB1516" i="7" s="1"/>
  <c r="Q1515" i="7"/>
  <c r="AB1515" i="7" s="1"/>
  <c r="Q1514" i="7"/>
  <c r="AB1514" i="7" s="1"/>
  <c r="Q1513" i="7"/>
  <c r="AB1513" i="7" s="1"/>
  <c r="Q1512" i="7"/>
  <c r="AB1512" i="7" s="1"/>
  <c r="Q1511" i="7"/>
  <c r="AB1511" i="7" s="1"/>
  <c r="Q1510" i="7"/>
  <c r="AB1510" i="7" s="1"/>
  <c r="Q1509" i="7"/>
  <c r="AB1509" i="7" s="1"/>
  <c r="Q1508" i="7"/>
  <c r="AB1508" i="7" s="1"/>
  <c r="Q1507" i="7"/>
  <c r="AB1507" i="7" s="1"/>
  <c r="Q1506" i="7"/>
  <c r="AB1506" i="7" s="1"/>
  <c r="Q1505" i="7"/>
  <c r="AB1505" i="7" s="1"/>
  <c r="Q1504" i="7"/>
  <c r="AB1504" i="7" s="1"/>
  <c r="Q1503" i="7"/>
  <c r="AB1503" i="7" s="1"/>
  <c r="Q1502" i="7"/>
  <c r="AB1502" i="7" s="1"/>
  <c r="Q1501" i="7"/>
  <c r="AB1501" i="7" s="1"/>
  <c r="Q1500" i="7"/>
  <c r="AB1500" i="7" s="1"/>
  <c r="Q1499" i="7"/>
  <c r="AB1499" i="7" s="1"/>
  <c r="Q1491" i="7"/>
  <c r="AB1491" i="7" s="1"/>
  <c r="Q1490" i="7"/>
  <c r="AB1490" i="7" s="1"/>
  <c r="Q1489" i="7"/>
  <c r="AB1489" i="7" s="1"/>
  <c r="Q1488" i="7"/>
  <c r="AB1488" i="7" s="1"/>
  <c r="Q1487" i="7"/>
  <c r="AB1487" i="7" s="1"/>
  <c r="Q1486" i="7"/>
  <c r="AB1486" i="7" s="1"/>
  <c r="Q1485" i="7"/>
  <c r="AB1485" i="7" s="1"/>
  <c r="Q1484" i="7"/>
  <c r="AB1484" i="7" s="1"/>
  <c r="Q1483" i="7"/>
  <c r="AB1483" i="7" s="1"/>
  <c r="Q1482" i="7"/>
  <c r="AB1482" i="7" s="1"/>
  <c r="Q1481" i="7"/>
  <c r="AB1481" i="7" s="1"/>
  <c r="Q1480" i="7"/>
  <c r="AB1480" i="7" s="1"/>
  <c r="Q1479" i="7"/>
  <c r="AB1479" i="7" s="1"/>
  <c r="Q1478" i="7"/>
  <c r="AB1478" i="7" s="1"/>
  <c r="Q1477" i="7"/>
  <c r="AB1477" i="7" s="1"/>
  <c r="Q1476" i="7"/>
  <c r="AB1476" i="7" s="1"/>
  <c r="Q1475" i="7"/>
  <c r="AB1475" i="7" s="1"/>
  <c r="Q1470" i="7"/>
  <c r="AB1470" i="7" s="1"/>
  <c r="Q1469" i="7"/>
  <c r="AB1469" i="7" s="1"/>
  <c r="Q1468" i="7"/>
  <c r="AB1468" i="7" s="1"/>
  <c r="Q1467" i="7"/>
  <c r="AB1467" i="7" s="1"/>
  <c r="Q1466" i="7"/>
  <c r="AB1466" i="7" s="1"/>
  <c r="Q1465" i="7"/>
  <c r="AB1465" i="7" s="1"/>
  <c r="Q1464" i="7"/>
  <c r="AB1464" i="7" s="1"/>
  <c r="Q1463" i="7"/>
  <c r="AB1463" i="7" s="1"/>
  <c r="Q1462" i="7"/>
  <c r="AB1462" i="7" s="1"/>
  <c r="Q1461" i="7"/>
  <c r="AB1461" i="7" s="1"/>
  <c r="Q1460" i="7"/>
  <c r="AB1460" i="7" s="1"/>
  <c r="Q1459" i="7"/>
  <c r="AB1459" i="7" s="1"/>
  <c r="Q1458" i="7"/>
  <c r="AB1458" i="7" s="1"/>
  <c r="Q1457" i="7"/>
  <c r="AB1457" i="7" s="1"/>
  <c r="Q1454" i="7"/>
  <c r="AB1454" i="7" s="1"/>
  <c r="Q1453" i="7"/>
  <c r="AB1453" i="7" s="1"/>
  <c r="Q1450" i="7"/>
  <c r="AB1450" i="7" s="1"/>
  <c r="Q1449" i="7"/>
  <c r="AB1449" i="7" s="1"/>
  <c r="Q1448" i="7"/>
  <c r="AB1448" i="7" s="1"/>
  <c r="Q1446" i="7"/>
  <c r="AB1446" i="7" s="1"/>
  <c r="Q1445" i="7"/>
  <c r="AB1445" i="7" s="1"/>
  <c r="Q1444" i="7"/>
  <c r="AB1444" i="7" s="1"/>
  <c r="Q1443" i="7"/>
  <c r="AB1443" i="7" s="1"/>
  <c r="Q1442" i="7"/>
  <c r="AB1442" i="7" s="1"/>
  <c r="Q1441" i="7"/>
  <c r="AB1441" i="7" s="1"/>
  <c r="Q1440" i="7"/>
  <c r="AB1440" i="7" s="1"/>
  <c r="Q1439" i="7"/>
  <c r="AB1439" i="7" s="1"/>
  <c r="Q1438" i="7"/>
  <c r="AB1438" i="7" s="1"/>
  <c r="Q1437" i="7"/>
  <c r="AB1437" i="7" s="1"/>
  <c r="Q1436" i="7"/>
  <c r="AB1436" i="7" s="1"/>
  <c r="Q1435" i="7"/>
  <c r="AB1435" i="7" s="1"/>
  <c r="Q1434" i="7"/>
  <c r="AB1434" i="7" s="1"/>
  <c r="Q1429" i="7"/>
  <c r="AB1429" i="7" s="1"/>
  <c r="Q1427" i="7"/>
  <c r="AB1427" i="7" s="1"/>
  <c r="Q1425" i="7"/>
  <c r="AB1425" i="7" s="1"/>
  <c r="Q1424" i="7"/>
  <c r="AB1424" i="7" s="1"/>
  <c r="Q1423" i="7"/>
  <c r="AB1423" i="7" s="1"/>
  <c r="Q1422" i="7"/>
  <c r="AB1422" i="7" s="1"/>
  <c r="Q1421" i="7"/>
  <c r="AB1421" i="7" s="1"/>
  <c r="Q1420" i="7"/>
  <c r="AB1420" i="7" s="1"/>
  <c r="Q1419" i="7"/>
  <c r="AB1419" i="7" s="1"/>
  <c r="Q1418" i="7"/>
  <c r="AB1418" i="7" s="1"/>
  <c r="Q1417" i="7"/>
  <c r="AB1417" i="7" s="1"/>
  <c r="Q1416" i="7"/>
  <c r="AB1416" i="7" s="1"/>
  <c r="Q1415" i="7"/>
  <c r="AB1415" i="7" s="1"/>
  <c r="Q1414" i="7"/>
  <c r="AB1414" i="7" s="1"/>
  <c r="Q1413" i="7"/>
  <c r="AB1413" i="7" s="1"/>
  <c r="Q1412" i="7"/>
  <c r="AB1412" i="7" s="1"/>
  <c r="Q1411" i="7"/>
  <c r="AB1411" i="7" s="1"/>
  <c r="Q1410" i="7"/>
  <c r="AB1410" i="7" s="1"/>
  <c r="Q1409" i="7"/>
  <c r="AB1409" i="7" s="1"/>
  <c r="Q1408" i="7"/>
  <c r="AB1408" i="7" s="1"/>
  <c r="Q1407" i="7"/>
  <c r="AB1407" i="7" s="1"/>
  <c r="Q1406" i="7"/>
  <c r="AB1406" i="7" s="1"/>
  <c r="Q1405" i="7"/>
  <c r="AB1405" i="7" s="1"/>
  <c r="Q1404" i="7"/>
  <c r="AB1404" i="7" s="1"/>
  <c r="Q1403" i="7"/>
  <c r="AB1403" i="7" s="1"/>
  <c r="Q1402" i="7"/>
  <c r="AB1402" i="7" s="1"/>
  <c r="Q1401" i="7"/>
  <c r="AB1401" i="7" s="1"/>
  <c r="Q1400" i="7"/>
  <c r="AB1400" i="7" s="1"/>
  <c r="Q1399" i="7"/>
  <c r="AB1399" i="7" s="1"/>
  <c r="Q1398" i="7"/>
  <c r="AB1398" i="7" s="1"/>
  <c r="Q1387" i="7"/>
  <c r="AB1387" i="7" s="1"/>
  <c r="Q1386" i="7"/>
  <c r="AB1386" i="7" s="1"/>
  <c r="Q1385" i="7"/>
  <c r="AB1385" i="7" s="1"/>
  <c r="Q1384" i="7"/>
  <c r="AB1384" i="7" s="1"/>
  <c r="Q1383" i="7"/>
  <c r="AB1383" i="7" s="1"/>
  <c r="Q1382" i="7"/>
  <c r="AB1382" i="7" s="1"/>
  <c r="Q1381" i="7"/>
  <c r="AB1381" i="7" s="1"/>
  <c r="Q1380" i="7"/>
  <c r="AB1380" i="7" s="1"/>
  <c r="Q1379" i="7"/>
  <c r="AB1379" i="7" s="1"/>
  <c r="Q1378" i="7"/>
  <c r="AB1378" i="7" s="1"/>
  <c r="Q1377" i="7"/>
  <c r="AB1377" i="7" s="1"/>
  <c r="Q1376" i="7"/>
  <c r="AB1376" i="7" s="1"/>
  <c r="Q1375" i="7"/>
  <c r="AB1375" i="7" s="1"/>
  <c r="Q1372" i="7"/>
  <c r="AB1372" i="7" s="1"/>
  <c r="Q1369" i="7"/>
  <c r="AB1369" i="7" s="1"/>
  <c r="Q1366" i="7"/>
  <c r="AB1366" i="7" s="1"/>
  <c r="Q1365" i="7"/>
  <c r="AB1365" i="7" s="1"/>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243" i="7"/>
  <c r="Q244" i="7"/>
  <c r="Q245" i="7"/>
  <c r="Q246" i="7"/>
  <c r="Q247" i="7"/>
  <c r="Q248" i="7"/>
  <c r="Q249" i="7"/>
  <c r="Q250" i="7"/>
  <c r="Q251" i="7"/>
  <c r="Q252" i="7"/>
  <c r="Q253" i="7"/>
  <c r="Q254" i="7"/>
  <c r="Q255" i="7"/>
  <c r="Q256" i="7"/>
  <c r="Q257" i="7"/>
  <c r="Q258" i="7"/>
  <c r="Q259" i="7"/>
  <c r="Q260" i="7"/>
  <c r="Q261" i="7"/>
  <c r="Q262" i="7"/>
  <c r="Q263" i="7"/>
  <c r="Q264" i="7"/>
  <c r="Q265" i="7"/>
  <c r="Q266" i="7"/>
  <c r="Q267" i="7"/>
  <c r="Q268" i="7"/>
  <c r="Q269" i="7"/>
  <c r="Q270" i="7"/>
  <c r="Q271" i="7"/>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300" i="7"/>
  <c r="Q301" i="7"/>
  <c r="Q302" i="7"/>
  <c r="Q303" i="7"/>
  <c r="Q304" i="7"/>
  <c r="Q305" i="7"/>
  <c r="Q306" i="7"/>
  <c r="Q307" i="7"/>
  <c r="Q308" i="7"/>
  <c r="Q309" i="7"/>
  <c r="Q310" i="7"/>
  <c r="Q311" i="7"/>
  <c r="Q312" i="7"/>
  <c r="Q313" i="7"/>
  <c r="Q314" i="7"/>
  <c r="Q315" i="7"/>
  <c r="Q316" i="7"/>
  <c r="Q317" i="7"/>
  <c r="Q318" i="7"/>
  <c r="Q319" i="7"/>
  <c r="Q320" i="7"/>
  <c r="Q321" i="7"/>
  <c r="Q322" i="7"/>
  <c r="Q323" i="7"/>
  <c r="Q324" i="7"/>
  <c r="Q325" i="7"/>
  <c r="Q326" i="7"/>
  <c r="Q327" i="7"/>
  <c r="Q328" i="7"/>
  <c r="Q329" i="7"/>
  <c r="Q330" i="7"/>
  <c r="Q331" i="7"/>
  <c r="Q332" i="7"/>
  <c r="Q333" i="7"/>
  <c r="Q334" i="7"/>
  <c r="Q335" i="7"/>
  <c r="Q336" i="7"/>
  <c r="Q337" i="7"/>
  <c r="Q338" i="7"/>
  <c r="Q339" i="7"/>
  <c r="Q340" i="7"/>
  <c r="Q341" i="7"/>
  <c r="Q342" i="7"/>
  <c r="Q343" i="7"/>
  <c r="Q344" i="7"/>
  <c r="Q345" i="7"/>
  <c r="Q346" i="7"/>
  <c r="Q347" i="7"/>
  <c r="Q348" i="7"/>
  <c r="Q349" i="7"/>
  <c r="Q350" i="7"/>
  <c r="Q351" i="7"/>
  <c r="Q352" i="7"/>
  <c r="Q353" i="7"/>
  <c r="Q354" i="7"/>
  <c r="Q355" i="7"/>
  <c r="Q356" i="7"/>
  <c r="Q357" i="7"/>
  <c r="Q358" i="7"/>
  <c r="Q359" i="7"/>
  <c r="Q360" i="7"/>
  <c r="Q361" i="7"/>
  <c r="Q362" i="7"/>
  <c r="Q363" i="7"/>
  <c r="Q364" i="7"/>
  <c r="Q365" i="7"/>
  <c r="Q366" i="7"/>
  <c r="Q367" i="7"/>
  <c r="Q368" i="7"/>
  <c r="Q369" i="7"/>
  <c r="Q370" i="7"/>
  <c r="Q371" i="7"/>
  <c r="Q372" i="7"/>
  <c r="Q373" i="7"/>
  <c r="Q374" i="7"/>
  <c r="Q375" i="7"/>
  <c r="Q376" i="7"/>
  <c r="Q377" i="7"/>
  <c r="Q378" i="7"/>
  <c r="Q379" i="7"/>
  <c r="Q380" i="7"/>
  <c r="Q381" i="7"/>
  <c r="Q382" i="7"/>
  <c r="Q383" i="7"/>
  <c r="Q384" i="7"/>
  <c r="Q385" i="7"/>
  <c r="Q386" i="7"/>
  <c r="Q387" i="7"/>
  <c r="Q388" i="7"/>
  <c r="Q389" i="7"/>
  <c r="Q390" i="7"/>
  <c r="Q391" i="7"/>
  <c r="Q392" i="7"/>
  <c r="Q393" i="7"/>
  <c r="Q394" i="7"/>
  <c r="Q395" i="7"/>
  <c r="Q396" i="7"/>
  <c r="Q397" i="7"/>
  <c r="Q398" i="7"/>
  <c r="Q399" i="7"/>
  <c r="Q400" i="7"/>
  <c r="Q401" i="7"/>
  <c r="Q402" i="7"/>
  <c r="Q403" i="7"/>
  <c r="Q404" i="7"/>
  <c r="Q405" i="7"/>
  <c r="Q406" i="7"/>
  <c r="Q407" i="7"/>
  <c r="Q408" i="7"/>
  <c r="Q409" i="7"/>
  <c r="Q410" i="7"/>
  <c r="Q411" i="7"/>
  <c r="Q412" i="7"/>
  <c r="Q413" i="7"/>
  <c r="Q414" i="7"/>
  <c r="Q415" i="7"/>
  <c r="Q416" i="7"/>
  <c r="Q417" i="7"/>
  <c r="Q418" i="7"/>
  <c r="Q419" i="7"/>
  <c r="Q420" i="7"/>
  <c r="Q421" i="7"/>
  <c r="Q422" i="7"/>
  <c r="Q423" i="7"/>
  <c r="Q424" i="7"/>
  <c r="Q425" i="7"/>
  <c r="Q426" i="7"/>
  <c r="Q427" i="7"/>
  <c r="Q428" i="7"/>
  <c r="Q429" i="7"/>
  <c r="Q430" i="7"/>
  <c r="Q431" i="7"/>
  <c r="Q432" i="7"/>
  <c r="Q433" i="7"/>
  <c r="Q434" i="7"/>
  <c r="Q435" i="7"/>
  <c r="Q436" i="7"/>
  <c r="Q437" i="7"/>
  <c r="Q438" i="7"/>
  <c r="Q439" i="7"/>
  <c r="Q440" i="7"/>
  <c r="Q441" i="7"/>
  <c r="Q442" i="7"/>
  <c r="Q443" i="7"/>
  <c r="Q444" i="7"/>
  <c r="Q445" i="7"/>
  <c r="Q446" i="7"/>
  <c r="Q447" i="7"/>
  <c r="Q448" i="7"/>
  <c r="Q449" i="7"/>
  <c r="Q450" i="7"/>
  <c r="Q451" i="7"/>
  <c r="Q452" i="7"/>
  <c r="Q453" i="7"/>
  <c r="Q454" i="7"/>
  <c r="Q455" i="7"/>
  <c r="Q456" i="7"/>
  <c r="Q457" i="7"/>
  <c r="Q458" i="7"/>
  <c r="Q459" i="7"/>
  <c r="Q460" i="7"/>
  <c r="Q461" i="7"/>
  <c r="Q462" i="7"/>
  <c r="Q463" i="7"/>
  <c r="Q464" i="7"/>
  <c r="Q465" i="7"/>
  <c r="Q466" i="7"/>
  <c r="Q467" i="7"/>
  <c r="Q468" i="7"/>
  <c r="Q469" i="7"/>
  <c r="Q470" i="7"/>
  <c r="Q471" i="7"/>
  <c r="Q472" i="7"/>
  <c r="Q473" i="7"/>
  <c r="Q474" i="7"/>
  <c r="Q475" i="7"/>
  <c r="Q476" i="7"/>
  <c r="Q477" i="7"/>
  <c r="Q478" i="7"/>
  <c r="Q479" i="7"/>
  <c r="Q480" i="7"/>
  <c r="Q481" i="7"/>
  <c r="Q482" i="7"/>
  <c r="Q483" i="7"/>
  <c r="Q484" i="7"/>
  <c r="Q485" i="7"/>
  <c r="Q486" i="7"/>
  <c r="Q487" i="7"/>
  <c r="Q488" i="7"/>
  <c r="Q489" i="7"/>
  <c r="Q490" i="7"/>
  <c r="Q491" i="7"/>
  <c r="Q492" i="7"/>
  <c r="Q493" i="7"/>
  <c r="Q494" i="7"/>
  <c r="Q495" i="7"/>
  <c r="Q496" i="7"/>
  <c r="Q497" i="7"/>
  <c r="Q498" i="7"/>
  <c r="Q499" i="7"/>
  <c r="Q500" i="7"/>
  <c r="Q501" i="7"/>
  <c r="Q502" i="7"/>
  <c r="Q503" i="7"/>
  <c r="Q504" i="7"/>
  <c r="Q505" i="7"/>
  <c r="Q506" i="7"/>
  <c r="Q507" i="7"/>
  <c r="Q508" i="7"/>
  <c r="Q509" i="7"/>
  <c r="Q510" i="7"/>
  <c r="Q511" i="7"/>
  <c r="Q512" i="7"/>
  <c r="Q513" i="7"/>
  <c r="Q514" i="7"/>
  <c r="Q515" i="7"/>
  <c r="Q516" i="7"/>
  <c r="Q517" i="7"/>
  <c r="Q518" i="7"/>
  <c r="Q519" i="7"/>
  <c r="Q520" i="7"/>
  <c r="Q521" i="7"/>
  <c r="Q522" i="7"/>
  <c r="Q523" i="7"/>
  <c r="Q524" i="7"/>
  <c r="Q525" i="7"/>
  <c r="Q526" i="7"/>
  <c r="Q527" i="7"/>
  <c r="Q528" i="7"/>
  <c r="Q529" i="7"/>
  <c r="Q530" i="7"/>
  <c r="Q531" i="7"/>
  <c r="Q532" i="7"/>
  <c r="Q533" i="7"/>
  <c r="Q534" i="7"/>
  <c r="Q535" i="7"/>
  <c r="Q536" i="7"/>
  <c r="Q537" i="7"/>
  <c r="Q538" i="7"/>
  <c r="Q539" i="7"/>
  <c r="Q540" i="7"/>
  <c r="Q541" i="7"/>
  <c r="Q542" i="7"/>
  <c r="Q543" i="7"/>
  <c r="Q544" i="7"/>
  <c r="Q545" i="7"/>
  <c r="Q546" i="7"/>
  <c r="Q547" i="7"/>
  <c r="Q548" i="7"/>
  <c r="Q549" i="7"/>
  <c r="Q550" i="7"/>
  <c r="Q551" i="7"/>
  <c r="Q552" i="7"/>
  <c r="Q553" i="7"/>
  <c r="Q554" i="7"/>
  <c r="Q555" i="7"/>
  <c r="Q556" i="7"/>
  <c r="Q557" i="7"/>
  <c r="Q558" i="7"/>
  <c r="Q559" i="7"/>
  <c r="Q560" i="7"/>
  <c r="Q561" i="7"/>
  <c r="Q562" i="7"/>
  <c r="Q563" i="7"/>
  <c r="Q564" i="7"/>
  <c r="Q565" i="7"/>
  <c r="Q566" i="7"/>
  <c r="Q567" i="7"/>
  <c r="Q568" i="7"/>
  <c r="Q569" i="7"/>
  <c r="Q570" i="7"/>
  <c r="Q571" i="7"/>
  <c r="Q572" i="7"/>
  <c r="Q573" i="7"/>
  <c r="Q574" i="7"/>
  <c r="Q575" i="7"/>
  <c r="Q576" i="7"/>
  <c r="Q577" i="7"/>
  <c r="Q578" i="7"/>
  <c r="Q579" i="7"/>
  <c r="Q580" i="7"/>
  <c r="Q581" i="7"/>
  <c r="Q582" i="7"/>
  <c r="Q583" i="7"/>
  <c r="Q584" i="7"/>
  <c r="Q585" i="7"/>
  <c r="Q586" i="7"/>
  <c r="Q587" i="7"/>
  <c r="Q588" i="7"/>
  <c r="Q589" i="7"/>
  <c r="Q590" i="7"/>
  <c r="Q591" i="7"/>
  <c r="Q592" i="7"/>
  <c r="Q593" i="7"/>
  <c r="Q594" i="7"/>
  <c r="Q595" i="7"/>
  <c r="Q596" i="7"/>
  <c r="Q597" i="7"/>
  <c r="Q598" i="7"/>
  <c r="Q599" i="7"/>
  <c r="Q600" i="7"/>
  <c r="Q601" i="7"/>
  <c r="Q602" i="7"/>
  <c r="Q603" i="7"/>
  <c r="Q604" i="7"/>
  <c r="Q605" i="7"/>
  <c r="Q606" i="7"/>
  <c r="Q607" i="7"/>
  <c r="Q608" i="7"/>
  <c r="Q609" i="7"/>
  <c r="Q610" i="7"/>
  <c r="Q611" i="7"/>
  <c r="Q612" i="7"/>
  <c r="Q613" i="7"/>
  <c r="Q614" i="7"/>
  <c r="Q615" i="7"/>
  <c r="Q616" i="7"/>
  <c r="Q617" i="7"/>
  <c r="Q618" i="7"/>
  <c r="Q619" i="7"/>
  <c r="Q620" i="7"/>
  <c r="Q621" i="7"/>
  <c r="Q622" i="7"/>
  <c r="Q623" i="7"/>
  <c r="Q624" i="7"/>
  <c r="Q625" i="7"/>
  <c r="Q626" i="7"/>
  <c r="Q627" i="7"/>
  <c r="Q628" i="7"/>
  <c r="Q629" i="7"/>
  <c r="Q630" i="7"/>
  <c r="Q631" i="7"/>
  <c r="Q632" i="7"/>
  <c r="Q633" i="7"/>
  <c r="Q634" i="7"/>
  <c r="Q635" i="7"/>
  <c r="Q636" i="7"/>
  <c r="Q637" i="7"/>
  <c r="Q638" i="7"/>
  <c r="Q639" i="7"/>
  <c r="Q640" i="7"/>
  <c r="Q641" i="7"/>
  <c r="Q642" i="7"/>
  <c r="Q643" i="7"/>
  <c r="Q644" i="7"/>
  <c r="Q645" i="7"/>
  <c r="Q646" i="7"/>
  <c r="Q647" i="7"/>
  <c r="Q648" i="7"/>
  <c r="Q649" i="7"/>
  <c r="Q650" i="7"/>
  <c r="Q651" i="7"/>
  <c r="Q652" i="7"/>
  <c r="Q653" i="7"/>
  <c r="Q654" i="7"/>
  <c r="Q655" i="7"/>
  <c r="Q656" i="7"/>
  <c r="Q657" i="7"/>
  <c r="Q658" i="7"/>
  <c r="Q659" i="7"/>
  <c r="Q660" i="7"/>
  <c r="Q661" i="7"/>
  <c r="Q662" i="7"/>
  <c r="Q663" i="7"/>
  <c r="Q664" i="7"/>
  <c r="Q665" i="7"/>
  <c r="Q666" i="7"/>
  <c r="Q667" i="7"/>
  <c r="Q668" i="7"/>
  <c r="Q669" i="7"/>
  <c r="Q670" i="7"/>
  <c r="Q671" i="7"/>
  <c r="Q672" i="7"/>
  <c r="Q673" i="7"/>
  <c r="Q674" i="7"/>
  <c r="Q675" i="7"/>
  <c r="Q676" i="7"/>
  <c r="Q677" i="7"/>
  <c r="Q678" i="7"/>
  <c r="Q679" i="7"/>
  <c r="Q680" i="7"/>
  <c r="Q681" i="7"/>
  <c r="Q682" i="7"/>
  <c r="Q683" i="7"/>
  <c r="Q684" i="7"/>
  <c r="Q685" i="7"/>
  <c r="Q686" i="7"/>
  <c r="Q687" i="7"/>
  <c r="Q688" i="7"/>
  <c r="Q689" i="7"/>
  <c r="Q690" i="7"/>
  <c r="Q691" i="7"/>
  <c r="Q692" i="7"/>
  <c r="Q693" i="7"/>
  <c r="Q694" i="7"/>
  <c r="Q695" i="7"/>
  <c r="Q696" i="7"/>
  <c r="Q697" i="7"/>
  <c r="Q698" i="7"/>
  <c r="Q699" i="7"/>
  <c r="Q700" i="7"/>
  <c r="Q701" i="7"/>
  <c r="Q702" i="7"/>
  <c r="Q703" i="7"/>
  <c r="Q704" i="7"/>
  <c r="Q705" i="7"/>
  <c r="Q706" i="7"/>
  <c r="Q707" i="7"/>
  <c r="Q708" i="7"/>
  <c r="Q709" i="7"/>
  <c r="Q710" i="7"/>
  <c r="Q711" i="7"/>
  <c r="Q712" i="7"/>
  <c r="Q713" i="7"/>
  <c r="Q714" i="7"/>
  <c r="Q715" i="7"/>
  <c r="Q716" i="7"/>
  <c r="Q717" i="7"/>
  <c r="Q718" i="7"/>
  <c r="Q719" i="7"/>
  <c r="Q720" i="7"/>
  <c r="Q721" i="7"/>
  <c r="Q722" i="7"/>
  <c r="Q723" i="7"/>
  <c r="Q724" i="7"/>
  <c r="Q725" i="7"/>
  <c r="Q726" i="7"/>
  <c r="Q727" i="7"/>
  <c r="Q728" i="7"/>
  <c r="Q729" i="7"/>
  <c r="Q730" i="7"/>
  <c r="Q731" i="7"/>
  <c r="Q732" i="7"/>
  <c r="Q733" i="7"/>
  <c r="Q734" i="7"/>
  <c r="Q735" i="7"/>
  <c r="Q736" i="7"/>
  <c r="Q737" i="7"/>
  <c r="Q738" i="7"/>
  <c r="Q739" i="7"/>
  <c r="Q740" i="7"/>
  <c r="Q741" i="7"/>
  <c r="Q742" i="7"/>
  <c r="Q743" i="7"/>
  <c r="Q744" i="7"/>
  <c r="Q745" i="7"/>
  <c r="Q746" i="7"/>
  <c r="Q747" i="7"/>
  <c r="Q748" i="7"/>
  <c r="Q749" i="7"/>
  <c r="Q750" i="7"/>
  <c r="Q751" i="7"/>
  <c r="Q752" i="7"/>
  <c r="Q753" i="7"/>
  <c r="Q754" i="7"/>
  <c r="Q755" i="7"/>
  <c r="Q756" i="7"/>
  <c r="Q757" i="7"/>
  <c r="Q758" i="7"/>
  <c r="Q759" i="7"/>
  <c r="Q760" i="7"/>
  <c r="Q761" i="7"/>
  <c r="Q762" i="7"/>
  <c r="Q763" i="7"/>
  <c r="Q764" i="7"/>
  <c r="Q765" i="7"/>
  <c r="Q766" i="7"/>
  <c r="Q767" i="7"/>
  <c r="Q768" i="7"/>
  <c r="Q769" i="7"/>
  <c r="Q770" i="7"/>
  <c r="Q771" i="7"/>
  <c r="Q772" i="7"/>
  <c r="Q773" i="7"/>
  <c r="Q774" i="7"/>
  <c r="Q775" i="7"/>
  <c r="Q776" i="7"/>
  <c r="Q777" i="7"/>
  <c r="Q778" i="7"/>
  <c r="Q779" i="7"/>
  <c r="Q780" i="7"/>
  <c r="Q781" i="7"/>
  <c r="Q782" i="7"/>
  <c r="Q783" i="7"/>
  <c r="Q784" i="7"/>
  <c r="Q785" i="7"/>
  <c r="Q786" i="7"/>
  <c r="Q787" i="7"/>
  <c r="Q788" i="7"/>
  <c r="Q789" i="7"/>
  <c r="Q790" i="7"/>
  <c r="Q791" i="7"/>
  <c r="Q792" i="7"/>
  <c r="Q793" i="7"/>
  <c r="Q794" i="7"/>
  <c r="Q795" i="7"/>
  <c r="Q796" i="7"/>
  <c r="Q797" i="7"/>
  <c r="Q798" i="7"/>
  <c r="Q799" i="7"/>
  <c r="Q800" i="7"/>
  <c r="AB800" i="7" s="1"/>
  <c r="Q801" i="7"/>
  <c r="AB801" i="7" s="1"/>
  <c r="Q802" i="7"/>
  <c r="AB802" i="7" s="1"/>
  <c r="Q803" i="7"/>
  <c r="AB803" i="7" s="1"/>
  <c r="Q804" i="7"/>
  <c r="AB804" i="7" s="1"/>
  <c r="Q805" i="7"/>
  <c r="AB805" i="7" s="1"/>
  <c r="Q806" i="7"/>
  <c r="AB806" i="7" s="1"/>
  <c r="Q807" i="7"/>
  <c r="AB807" i="7" s="1"/>
  <c r="Q808" i="7"/>
  <c r="AB808" i="7" s="1"/>
  <c r="Q809" i="7"/>
  <c r="AB809" i="7" s="1"/>
  <c r="Q810" i="7"/>
  <c r="AB810" i="7" s="1"/>
  <c r="Q811" i="7"/>
  <c r="AB811" i="7" s="1"/>
  <c r="Q812" i="7"/>
  <c r="AB812" i="7" s="1"/>
  <c r="Q813" i="7"/>
  <c r="AB813" i="7" s="1"/>
  <c r="Q814" i="7"/>
  <c r="AB814" i="7" s="1"/>
  <c r="Q815" i="7"/>
  <c r="AB815" i="7" s="1"/>
  <c r="Q816" i="7"/>
  <c r="AB816" i="7" s="1"/>
  <c r="Q817" i="7"/>
  <c r="AB817" i="7" s="1"/>
  <c r="Q818" i="7"/>
  <c r="AB818" i="7" s="1"/>
  <c r="Q819" i="7"/>
  <c r="AB819" i="7" s="1"/>
  <c r="Q820" i="7"/>
  <c r="AB820" i="7" s="1"/>
  <c r="Q821" i="7"/>
  <c r="AB821" i="7" s="1"/>
  <c r="Q822" i="7"/>
  <c r="AB822" i="7" s="1"/>
  <c r="Q823" i="7"/>
  <c r="AB823" i="7" s="1"/>
  <c r="Q824" i="7"/>
  <c r="AB824" i="7" s="1"/>
  <c r="Q825" i="7"/>
  <c r="AB825" i="7" s="1"/>
  <c r="Q826" i="7"/>
  <c r="AB826" i="7" s="1"/>
  <c r="Q827" i="7"/>
  <c r="AB827" i="7" s="1"/>
  <c r="Q828" i="7"/>
  <c r="AB828" i="7" s="1"/>
  <c r="Q829" i="7"/>
  <c r="AB829" i="7" s="1"/>
  <c r="Q830" i="7"/>
  <c r="AB830" i="7" s="1"/>
  <c r="Q831" i="7"/>
  <c r="AB831" i="7" s="1"/>
  <c r="Q832" i="7"/>
  <c r="AB832" i="7" s="1"/>
  <c r="Q833" i="7"/>
  <c r="AB833" i="7" s="1"/>
  <c r="Q834" i="7"/>
  <c r="AB834" i="7" s="1"/>
  <c r="Q835" i="7"/>
  <c r="AB835" i="7" s="1"/>
  <c r="Q836" i="7"/>
  <c r="AB836" i="7" s="1"/>
  <c r="Q837" i="7"/>
  <c r="AB837" i="7" s="1"/>
  <c r="Q838" i="7"/>
  <c r="AB838" i="7" s="1"/>
  <c r="Q839" i="7"/>
  <c r="AB839" i="7" s="1"/>
  <c r="Q840" i="7"/>
  <c r="AB840" i="7" s="1"/>
  <c r="Q841" i="7"/>
  <c r="AB841" i="7" s="1"/>
  <c r="Q842" i="7"/>
  <c r="AB842" i="7" s="1"/>
  <c r="Q843" i="7"/>
  <c r="AB843" i="7" s="1"/>
  <c r="Q844" i="7"/>
  <c r="AB844" i="7" s="1"/>
  <c r="Q845" i="7"/>
  <c r="AB845" i="7" s="1"/>
  <c r="Q846" i="7"/>
  <c r="AB846" i="7" s="1"/>
  <c r="Q847" i="7"/>
  <c r="AB847" i="7" s="1"/>
  <c r="Q848" i="7"/>
  <c r="AB848" i="7" s="1"/>
  <c r="Q849" i="7"/>
  <c r="AB849" i="7" s="1"/>
  <c r="Q850" i="7"/>
  <c r="AB850" i="7" s="1"/>
  <c r="Q851" i="7"/>
  <c r="AB851" i="7" s="1"/>
  <c r="Q852" i="7"/>
  <c r="AB852" i="7" s="1"/>
  <c r="Q853" i="7"/>
  <c r="AB853" i="7" s="1"/>
  <c r="Q854" i="7"/>
  <c r="AB854" i="7" s="1"/>
  <c r="Q855" i="7"/>
  <c r="AB855" i="7" s="1"/>
  <c r="Q856" i="7"/>
  <c r="AB856" i="7" s="1"/>
  <c r="Q857" i="7"/>
  <c r="AB857" i="7" s="1"/>
  <c r="Q858" i="7"/>
  <c r="AB858" i="7" s="1"/>
  <c r="Q859" i="7"/>
  <c r="AB859" i="7" s="1"/>
  <c r="Q860" i="7"/>
  <c r="AB860" i="7" s="1"/>
  <c r="Q861" i="7"/>
  <c r="AB861" i="7" s="1"/>
  <c r="Q862" i="7"/>
  <c r="AB862" i="7" s="1"/>
  <c r="Q863" i="7"/>
  <c r="AB863" i="7" s="1"/>
  <c r="Q864" i="7"/>
  <c r="AB864" i="7" s="1"/>
  <c r="Q865" i="7"/>
  <c r="AB865" i="7" s="1"/>
  <c r="Q866" i="7"/>
  <c r="AB866" i="7" s="1"/>
  <c r="Q867" i="7"/>
  <c r="AB867" i="7" s="1"/>
  <c r="Q868" i="7"/>
  <c r="AB868" i="7" s="1"/>
  <c r="Q869" i="7"/>
  <c r="AB869" i="7" s="1"/>
  <c r="Q870" i="7"/>
  <c r="AB870" i="7" s="1"/>
  <c r="Q871" i="7"/>
  <c r="AB871" i="7" s="1"/>
  <c r="Q872" i="7"/>
  <c r="AB872" i="7" s="1"/>
  <c r="Q873" i="7"/>
  <c r="AB873" i="7" s="1"/>
  <c r="Q874" i="7"/>
  <c r="AB874" i="7" s="1"/>
  <c r="Q875" i="7"/>
  <c r="AB875" i="7" s="1"/>
  <c r="Q876" i="7"/>
  <c r="AB876" i="7" s="1"/>
  <c r="Q877" i="7"/>
  <c r="AB877" i="7" s="1"/>
  <c r="Q878" i="7"/>
  <c r="AB878" i="7" s="1"/>
  <c r="Q879" i="7"/>
  <c r="AB879" i="7" s="1"/>
  <c r="Q880" i="7"/>
  <c r="AB880" i="7" s="1"/>
  <c r="Q881" i="7"/>
  <c r="AB881" i="7" s="1"/>
  <c r="Q882" i="7"/>
  <c r="AB882" i="7" s="1"/>
  <c r="Q883" i="7"/>
  <c r="AB883" i="7" s="1"/>
  <c r="Q884" i="7"/>
  <c r="AB884" i="7" s="1"/>
  <c r="Q885" i="7"/>
  <c r="AB885" i="7" s="1"/>
  <c r="Q886" i="7"/>
  <c r="AB886" i="7" s="1"/>
  <c r="Q887" i="7"/>
  <c r="AB887" i="7" s="1"/>
  <c r="Q888" i="7"/>
  <c r="AB888" i="7" s="1"/>
  <c r="Q889" i="7"/>
  <c r="AB889" i="7" s="1"/>
  <c r="Q890" i="7"/>
  <c r="AB890" i="7" s="1"/>
  <c r="Q891" i="7"/>
  <c r="AB891" i="7" s="1"/>
  <c r="Q892" i="7"/>
  <c r="AB892" i="7" s="1"/>
  <c r="Q893" i="7"/>
  <c r="AB893" i="7" s="1"/>
  <c r="Q894" i="7"/>
  <c r="AB894" i="7" s="1"/>
  <c r="Q895" i="7"/>
  <c r="AB895" i="7" s="1"/>
  <c r="Q896" i="7"/>
  <c r="AB896" i="7" s="1"/>
  <c r="Q897" i="7"/>
  <c r="AB897" i="7" s="1"/>
  <c r="Q898" i="7"/>
  <c r="AB898" i="7" s="1"/>
  <c r="Q899" i="7"/>
  <c r="AB899" i="7" s="1"/>
  <c r="Q900" i="7"/>
  <c r="AB900" i="7" s="1"/>
  <c r="Q901" i="7"/>
  <c r="AB901" i="7" s="1"/>
  <c r="Q902" i="7"/>
  <c r="AB902" i="7" s="1"/>
  <c r="Q903" i="7"/>
  <c r="AB903" i="7" s="1"/>
  <c r="Q904" i="7"/>
  <c r="AB904" i="7" s="1"/>
  <c r="Q905" i="7"/>
  <c r="AB905" i="7" s="1"/>
  <c r="Q906" i="7"/>
  <c r="AB906" i="7" s="1"/>
  <c r="Q907" i="7"/>
  <c r="AB907" i="7" s="1"/>
  <c r="Q908" i="7"/>
  <c r="AB908" i="7" s="1"/>
  <c r="Q909" i="7"/>
  <c r="AB909" i="7" s="1"/>
  <c r="Q910" i="7"/>
  <c r="AB910" i="7" s="1"/>
  <c r="Q911" i="7"/>
  <c r="AB911" i="7" s="1"/>
  <c r="Q912" i="7"/>
  <c r="AB912" i="7" s="1"/>
  <c r="Q913" i="7"/>
  <c r="AB913" i="7" s="1"/>
  <c r="Q914" i="7"/>
  <c r="AB914" i="7" s="1"/>
  <c r="Q915" i="7"/>
  <c r="AB915" i="7" s="1"/>
  <c r="Q916" i="7"/>
  <c r="AB916" i="7" s="1"/>
  <c r="Q917" i="7"/>
  <c r="AB917" i="7" s="1"/>
  <c r="Q918" i="7"/>
  <c r="AB918" i="7" s="1"/>
  <c r="Q919" i="7"/>
  <c r="AB919" i="7" s="1"/>
  <c r="Q920" i="7"/>
  <c r="AB920" i="7" s="1"/>
  <c r="Q921" i="7"/>
  <c r="AB921" i="7" s="1"/>
  <c r="Q922" i="7"/>
  <c r="AB922" i="7" s="1"/>
  <c r="Q923" i="7"/>
  <c r="AB923" i="7" s="1"/>
  <c r="Q924" i="7"/>
  <c r="AB924" i="7" s="1"/>
  <c r="Q925" i="7"/>
  <c r="AB925" i="7" s="1"/>
  <c r="Q926" i="7"/>
  <c r="AB926" i="7" s="1"/>
  <c r="Q927" i="7"/>
  <c r="AB927" i="7" s="1"/>
  <c r="Q928" i="7"/>
  <c r="AB928" i="7" s="1"/>
  <c r="Q929" i="7"/>
  <c r="AB929" i="7" s="1"/>
  <c r="Q930" i="7"/>
  <c r="AB930" i="7" s="1"/>
  <c r="Q931" i="7"/>
  <c r="AB931" i="7" s="1"/>
  <c r="Q932" i="7"/>
  <c r="AB932" i="7" s="1"/>
  <c r="Q933" i="7"/>
  <c r="AB933" i="7" s="1"/>
  <c r="Q934" i="7"/>
  <c r="AB934" i="7" s="1"/>
  <c r="Q935" i="7"/>
  <c r="AB935" i="7" s="1"/>
  <c r="Q936" i="7"/>
  <c r="AB936" i="7" s="1"/>
  <c r="Q937" i="7"/>
  <c r="AB937" i="7" s="1"/>
  <c r="Q938" i="7"/>
  <c r="AB938" i="7" s="1"/>
  <c r="Q939" i="7"/>
  <c r="AB939" i="7" s="1"/>
  <c r="Q940" i="7"/>
  <c r="AB940" i="7" s="1"/>
  <c r="Q941" i="7"/>
  <c r="AB941" i="7" s="1"/>
  <c r="Q942" i="7"/>
  <c r="AB942" i="7" s="1"/>
  <c r="Q943" i="7"/>
  <c r="AB943" i="7" s="1"/>
  <c r="Q944" i="7"/>
  <c r="AB944" i="7" s="1"/>
  <c r="Q945" i="7"/>
  <c r="AB945" i="7" s="1"/>
  <c r="Q946" i="7"/>
  <c r="AB946" i="7" s="1"/>
  <c r="Q947" i="7"/>
  <c r="AB947" i="7" s="1"/>
  <c r="Q948" i="7"/>
  <c r="AB948" i="7" s="1"/>
  <c r="Q949" i="7"/>
  <c r="AB949" i="7" s="1"/>
  <c r="Q950" i="7"/>
  <c r="AB950" i="7" s="1"/>
  <c r="Q951" i="7"/>
  <c r="AB951" i="7" s="1"/>
  <c r="Q952" i="7"/>
  <c r="AB952" i="7" s="1"/>
  <c r="Q953" i="7"/>
  <c r="AB953" i="7" s="1"/>
  <c r="Q954" i="7"/>
  <c r="AB954" i="7" s="1"/>
  <c r="Q955" i="7"/>
  <c r="AB955" i="7" s="1"/>
  <c r="Q956" i="7"/>
  <c r="AB956" i="7" s="1"/>
  <c r="Q957" i="7"/>
  <c r="AB957" i="7" s="1"/>
  <c r="Q958" i="7"/>
  <c r="AB958" i="7" s="1"/>
  <c r="Q959" i="7"/>
  <c r="AB959" i="7" s="1"/>
  <c r="Q960" i="7"/>
  <c r="AB960" i="7" s="1"/>
  <c r="Q961" i="7"/>
  <c r="AB961" i="7" s="1"/>
  <c r="Q962" i="7"/>
  <c r="AB962" i="7" s="1"/>
  <c r="Q963" i="7"/>
  <c r="AB963" i="7" s="1"/>
  <c r="Q964" i="7"/>
  <c r="AB964" i="7" s="1"/>
  <c r="Q965" i="7"/>
  <c r="AB965" i="7" s="1"/>
  <c r="Q966" i="7"/>
  <c r="AB966" i="7" s="1"/>
  <c r="Q967" i="7"/>
  <c r="AB967" i="7" s="1"/>
  <c r="Q968" i="7"/>
  <c r="AB968" i="7" s="1"/>
  <c r="Q969" i="7"/>
  <c r="AB969" i="7" s="1"/>
  <c r="Q970" i="7"/>
  <c r="AB970" i="7" s="1"/>
  <c r="Q971" i="7"/>
  <c r="AB971" i="7" s="1"/>
  <c r="Q972" i="7"/>
  <c r="AB972" i="7" s="1"/>
  <c r="Q973" i="7"/>
  <c r="AB973" i="7" s="1"/>
  <c r="Q974" i="7"/>
  <c r="AB974" i="7" s="1"/>
  <c r="Q975" i="7"/>
  <c r="AB975" i="7" s="1"/>
  <c r="Q976" i="7"/>
  <c r="AB976" i="7" s="1"/>
  <c r="Q977" i="7"/>
  <c r="AB977" i="7" s="1"/>
  <c r="Q978" i="7"/>
  <c r="AB978" i="7" s="1"/>
  <c r="Q979" i="7"/>
  <c r="AB979" i="7" s="1"/>
  <c r="Q980" i="7"/>
  <c r="AB980" i="7" s="1"/>
  <c r="Q981" i="7"/>
  <c r="AB981" i="7" s="1"/>
  <c r="Q982" i="7"/>
  <c r="AB982" i="7" s="1"/>
  <c r="Q983" i="7"/>
  <c r="AB983" i="7" s="1"/>
  <c r="Q984" i="7"/>
  <c r="AB984" i="7" s="1"/>
  <c r="Q985" i="7"/>
  <c r="AB985" i="7" s="1"/>
  <c r="Q986" i="7"/>
  <c r="AB986" i="7" s="1"/>
  <c r="Q987" i="7"/>
  <c r="AB987" i="7" s="1"/>
  <c r="Q988" i="7"/>
  <c r="AB988" i="7" s="1"/>
  <c r="Q989" i="7"/>
  <c r="AB989" i="7" s="1"/>
  <c r="Q990" i="7"/>
  <c r="AB990" i="7" s="1"/>
  <c r="Q991" i="7"/>
  <c r="AB991" i="7" s="1"/>
  <c r="Q992" i="7"/>
  <c r="AB992" i="7" s="1"/>
  <c r="Q993" i="7"/>
  <c r="AB993" i="7" s="1"/>
  <c r="Q994" i="7"/>
  <c r="AB994" i="7" s="1"/>
  <c r="Q995" i="7"/>
  <c r="AB995" i="7" s="1"/>
  <c r="Q996" i="7"/>
  <c r="AB996" i="7" s="1"/>
  <c r="Q997" i="7"/>
  <c r="AB997" i="7" s="1"/>
  <c r="Q998" i="7"/>
  <c r="AB998" i="7" s="1"/>
  <c r="Q999" i="7"/>
  <c r="AB999" i="7" s="1"/>
  <c r="Q1000" i="7"/>
  <c r="AB1000" i="7" s="1"/>
  <c r="Q1001" i="7"/>
  <c r="AB1001" i="7" s="1"/>
  <c r="Q1002" i="7"/>
  <c r="AB1002" i="7" s="1"/>
  <c r="Q1003" i="7"/>
  <c r="AB1003" i="7" s="1"/>
  <c r="Q1004" i="7"/>
  <c r="AB1004" i="7" s="1"/>
  <c r="Q1005" i="7"/>
  <c r="AB1005" i="7" s="1"/>
  <c r="Q1006" i="7"/>
  <c r="AB1006" i="7" s="1"/>
  <c r="Q1007" i="7"/>
  <c r="AB1007" i="7" s="1"/>
  <c r="Q1008" i="7"/>
  <c r="AB1008" i="7" s="1"/>
  <c r="Q1009" i="7"/>
  <c r="AB1009" i="7" s="1"/>
  <c r="Q1010" i="7"/>
  <c r="AB1010" i="7" s="1"/>
  <c r="Q1011" i="7"/>
  <c r="AB1011" i="7" s="1"/>
  <c r="Q1012" i="7"/>
  <c r="AB1012" i="7" s="1"/>
  <c r="Q1013" i="7"/>
  <c r="AB1013" i="7" s="1"/>
  <c r="Q1014" i="7"/>
  <c r="AB1014" i="7" s="1"/>
  <c r="Q1015" i="7"/>
  <c r="AB1015" i="7" s="1"/>
  <c r="Q1016" i="7"/>
  <c r="AB1016" i="7" s="1"/>
  <c r="Q1017" i="7"/>
  <c r="AB1017" i="7" s="1"/>
  <c r="Q1018" i="7"/>
  <c r="AB1018" i="7" s="1"/>
  <c r="Q1019" i="7"/>
  <c r="AB1019" i="7" s="1"/>
  <c r="Q1020" i="7"/>
  <c r="AB1020" i="7" s="1"/>
  <c r="Q1021" i="7"/>
  <c r="AB1021" i="7" s="1"/>
  <c r="Q1022" i="7"/>
  <c r="AB1022" i="7" s="1"/>
  <c r="Q1023" i="7"/>
  <c r="AB1023" i="7" s="1"/>
  <c r="Q1024" i="7"/>
  <c r="AB1024" i="7" s="1"/>
  <c r="Q1025" i="7"/>
  <c r="AB1025" i="7" s="1"/>
  <c r="Q1026" i="7"/>
  <c r="AB1026" i="7" s="1"/>
  <c r="Q1027" i="7"/>
  <c r="AB1027" i="7" s="1"/>
  <c r="Q1028" i="7"/>
  <c r="AB1028" i="7" s="1"/>
  <c r="Q1029" i="7"/>
  <c r="AB1029" i="7" s="1"/>
  <c r="Q1030" i="7"/>
  <c r="AB1030" i="7" s="1"/>
  <c r="Q1031" i="7"/>
  <c r="AB1031" i="7" s="1"/>
  <c r="Q1032" i="7"/>
  <c r="AB1032" i="7" s="1"/>
  <c r="Q1033" i="7"/>
  <c r="AB1033" i="7" s="1"/>
  <c r="Q1034" i="7"/>
  <c r="AB1034" i="7" s="1"/>
  <c r="Q1035" i="7"/>
  <c r="AB1035" i="7" s="1"/>
  <c r="Q1036" i="7"/>
  <c r="AB1036" i="7" s="1"/>
  <c r="Q1037" i="7"/>
  <c r="AB1037" i="7" s="1"/>
  <c r="Q1038" i="7"/>
  <c r="AB1038" i="7" s="1"/>
  <c r="Q1039" i="7"/>
  <c r="AB1039" i="7" s="1"/>
  <c r="Q1040" i="7"/>
  <c r="AB1040" i="7" s="1"/>
  <c r="Q1041" i="7"/>
  <c r="AB1041" i="7" s="1"/>
  <c r="Q1042" i="7"/>
  <c r="AB1042" i="7" s="1"/>
  <c r="Q1043" i="7"/>
  <c r="AB1043" i="7" s="1"/>
  <c r="Q1044" i="7"/>
  <c r="AB1044" i="7" s="1"/>
  <c r="Q1045" i="7"/>
  <c r="AB1045" i="7" s="1"/>
  <c r="Q1046" i="7"/>
  <c r="AB1046" i="7" s="1"/>
  <c r="Q1047" i="7"/>
  <c r="AB1047" i="7" s="1"/>
  <c r="Q1048" i="7"/>
  <c r="AB1048" i="7" s="1"/>
  <c r="Q1049" i="7"/>
  <c r="AB1049" i="7" s="1"/>
  <c r="Q1050" i="7"/>
  <c r="AB1050" i="7" s="1"/>
  <c r="Q1051" i="7"/>
  <c r="AB1051" i="7" s="1"/>
  <c r="Q1052" i="7"/>
  <c r="AB1052" i="7" s="1"/>
  <c r="Q1053" i="7"/>
  <c r="AB1053" i="7" s="1"/>
  <c r="Q1054" i="7"/>
  <c r="AB1054" i="7" s="1"/>
  <c r="Q1055" i="7"/>
  <c r="AB1055" i="7" s="1"/>
  <c r="Q1056" i="7"/>
  <c r="AB1056" i="7" s="1"/>
  <c r="Q1057" i="7"/>
  <c r="AB1057" i="7" s="1"/>
  <c r="Q1058" i="7"/>
  <c r="AB1058" i="7" s="1"/>
  <c r="Q1059" i="7"/>
  <c r="AB1059" i="7" s="1"/>
  <c r="Q1060" i="7"/>
  <c r="AB1060" i="7" s="1"/>
  <c r="Q1061" i="7"/>
  <c r="AB1061" i="7" s="1"/>
  <c r="Q1062" i="7"/>
  <c r="AB1062" i="7" s="1"/>
  <c r="Q1063" i="7"/>
  <c r="AB1063" i="7" s="1"/>
  <c r="Q1064" i="7"/>
  <c r="AB1064" i="7" s="1"/>
  <c r="Q1065" i="7"/>
  <c r="AB1065" i="7" s="1"/>
  <c r="Q1066" i="7"/>
  <c r="AB1066" i="7" s="1"/>
  <c r="Q1067" i="7"/>
  <c r="AB1067" i="7" s="1"/>
  <c r="Q1068" i="7"/>
  <c r="AB1068" i="7" s="1"/>
  <c r="Q1069" i="7"/>
  <c r="AB1069" i="7" s="1"/>
  <c r="Q1070" i="7"/>
  <c r="AB1070" i="7" s="1"/>
  <c r="Q1071" i="7"/>
  <c r="AB1071" i="7" s="1"/>
  <c r="Q1072" i="7"/>
  <c r="AB1072" i="7" s="1"/>
  <c r="Q1073" i="7"/>
  <c r="AB1073" i="7" s="1"/>
  <c r="Q1074" i="7"/>
  <c r="AB1074" i="7" s="1"/>
  <c r="Q1075" i="7"/>
  <c r="AB1075" i="7" s="1"/>
  <c r="Q1076" i="7"/>
  <c r="AB1076" i="7" s="1"/>
  <c r="Q1077" i="7"/>
  <c r="AB1077" i="7" s="1"/>
  <c r="Q1078" i="7"/>
  <c r="AB1078" i="7" s="1"/>
  <c r="Q1079" i="7"/>
  <c r="AB1079" i="7" s="1"/>
  <c r="Q1080" i="7"/>
  <c r="AB1080" i="7" s="1"/>
  <c r="Q1081" i="7"/>
  <c r="AB1081" i="7" s="1"/>
  <c r="Q1082" i="7"/>
  <c r="AB1082" i="7" s="1"/>
  <c r="Q1083" i="7"/>
  <c r="AB1083" i="7" s="1"/>
  <c r="Q1084" i="7"/>
  <c r="AB1084" i="7" s="1"/>
  <c r="Q1085" i="7"/>
  <c r="AB1085" i="7" s="1"/>
  <c r="Q1086" i="7"/>
  <c r="AB1086" i="7" s="1"/>
  <c r="Q1087" i="7"/>
  <c r="AB1087" i="7" s="1"/>
  <c r="Q1088" i="7"/>
  <c r="AB1088" i="7" s="1"/>
  <c r="Q1089" i="7"/>
  <c r="AB1089" i="7" s="1"/>
  <c r="Q1090" i="7"/>
  <c r="AB1090" i="7" s="1"/>
  <c r="Q1091" i="7"/>
  <c r="AB1091" i="7" s="1"/>
  <c r="Q1092" i="7"/>
  <c r="AB1092" i="7" s="1"/>
  <c r="Q1093" i="7"/>
  <c r="AB1093" i="7" s="1"/>
  <c r="Q1094" i="7"/>
  <c r="AB1094" i="7" s="1"/>
  <c r="Q1095" i="7"/>
  <c r="AB1095" i="7" s="1"/>
  <c r="Q1096" i="7"/>
  <c r="AB1096" i="7" s="1"/>
  <c r="Q1097" i="7"/>
  <c r="AB1097" i="7" s="1"/>
  <c r="Q1098" i="7"/>
  <c r="AB1098" i="7" s="1"/>
  <c r="Q1099" i="7"/>
  <c r="AB1099" i="7" s="1"/>
  <c r="Q1100" i="7"/>
  <c r="AB1100" i="7" s="1"/>
  <c r="Q1101" i="7"/>
  <c r="AB1101" i="7" s="1"/>
  <c r="Q1102" i="7"/>
  <c r="AB1102" i="7" s="1"/>
  <c r="Q1103" i="7"/>
  <c r="AB1103" i="7" s="1"/>
  <c r="Q1104" i="7"/>
  <c r="AB1104" i="7" s="1"/>
  <c r="Q1105" i="7"/>
  <c r="AB1105" i="7" s="1"/>
  <c r="Q1106" i="7"/>
  <c r="AB1106" i="7" s="1"/>
  <c r="Q1107" i="7"/>
  <c r="AB1107" i="7" s="1"/>
  <c r="Q1108" i="7"/>
  <c r="AB1108" i="7" s="1"/>
  <c r="Q1109" i="7"/>
  <c r="AB1109" i="7" s="1"/>
  <c r="Q1110" i="7"/>
  <c r="AB1110" i="7" s="1"/>
  <c r="Q1111" i="7"/>
  <c r="AB1111" i="7" s="1"/>
  <c r="Q1112" i="7"/>
  <c r="AB1112" i="7" s="1"/>
  <c r="Q1113" i="7"/>
  <c r="AB1113" i="7" s="1"/>
  <c r="Q1114" i="7"/>
  <c r="AB1114" i="7" s="1"/>
  <c r="Q1115" i="7"/>
  <c r="AB1115" i="7" s="1"/>
  <c r="Q1116" i="7"/>
  <c r="AB1116" i="7" s="1"/>
  <c r="Q1117" i="7"/>
  <c r="AB1117" i="7" s="1"/>
  <c r="Q1118" i="7"/>
  <c r="AB1118" i="7" s="1"/>
  <c r="Q1119" i="7"/>
  <c r="AB1119" i="7" s="1"/>
  <c r="Q1120" i="7"/>
  <c r="AB1120" i="7" s="1"/>
  <c r="Q1121" i="7"/>
  <c r="AB1121" i="7" s="1"/>
  <c r="Q1122" i="7"/>
  <c r="AB1122" i="7" s="1"/>
  <c r="Q1123" i="7"/>
  <c r="AB1123" i="7" s="1"/>
  <c r="Q1124" i="7"/>
  <c r="AB1124" i="7" s="1"/>
  <c r="Q1125" i="7"/>
  <c r="AB1125" i="7" s="1"/>
  <c r="Q1126" i="7"/>
  <c r="AB1126" i="7" s="1"/>
  <c r="Q1127" i="7"/>
  <c r="AB1127" i="7" s="1"/>
  <c r="Q1128" i="7"/>
  <c r="AB1128" i="7" s="1"/>
  <c r="Q1129" i="7"/>
  <c r="AB1129" i="7" s="1"/>
  <c r="Q1130" i="7"/>
  <c r="AB1130" i="7" s="1"/>
  <c r="Q1131" i="7"/>
  <c r="AB1131" i="7" s="1"/>
  <c r="Q1132" i="7"/>
  <c r="AB1132" i="7" s="1"/>
  <c r="Q1133" i="7"/>
  <c r="AB1133" i="7" s="1"/>
  <c r="Q1134" i="7"/>
  <c r="AB1134" i="7" s="1"/>
  <c r="Q1135" i="7"/>
  <c r="AB1135" i="7" s="1"/>
  <c r="Q1136" i="7"/>
  <c r="AB1136" i="7" s="1"/>
  <c r="Q1137" i="7"/>
  <c r="AB1137" i="7" s="1"/>
  <c r="Q1138" i="7"/>
  <c r="AB1138" i="7" s="1"/>
  <c r="Q1139" i="7"/>
  <c r="AB1139" i="7" s="1"/>
  <c r="Q1140" i="7"/>
  <c r="AB1140" i="7" s="1"/>
  <c r="Q1141" i="7"/>
  <c r="AB1141" i="7" s="1"/>
  <c r="Q1142" i="7"/>
  <c r="AB1142" i="7" s="1"/>
  <c r="Q1143" i="7"/>
  <c r="AB1143" i="7" s="1"/>
  <c r="Q1144" i="7"/>
  <c r="AB1144" i="7" s="1"/>
  <c r="Q1145" i="7"/>
  <c r="AB1145" i="7" s="1"/>
  <c r="Q1146" i="7"/>
  <c r="AB1146" i="7" s="1"/>
  <c r="Q1147" i="7"/>
  <c r="AB1147" i="7" s="1"/>
  <c r="Q1148" i="7"/>
  <c r="AB1148" i="7" s="1"/>
  <c r="Q1149" i="7"/>
  <c r="AB1149" i="7" s="1"/>
  <c r="Q1150" i="7"/>
  <c r="AB1150" i="7" s="1"/>
  <c r="Q1151" i="7"/>
  <c r="AB1151" i="7" s="1"/>
  <c r="Q1152" i="7"/>
  <c r="AB1152" i="7" s="1"/>
  <c r="Q1153" i="7"/>
  <c r="AB1153" i="7" s="1"/>
  <c r="Q1154" i="7"/>
  <c r="AB1154" i="7" s="1"/>
  <c r="Q1155" i="7"/>
  <c r="AB1155" i="7" s="1"/>
  <c r="Q1156" i="7"/>
  <c r="AB1156" i="7" s="1"/>
  <c r="Q1157" i="7"/>
  <c r="AB1157" i="7" s="1"/>
  <c r="Q1158" i="7"/>
  <c r="AB1158" i="7" s="1"/>
  <c r="Q1159" i="7"/>
  <c r="AB1159" i="7" s="1"/>
  <c r="Q1160" i="7"/>
  <c r="AB1160" i="7" s="1"/>
  <c r="Q1161" i="7"/>
  <c r="AB1161" i="7" s="1"/>
  <c r="Q1162" i="7"/>
  <c r="AB1162" i="7" s="1"/>
  <c r="Q1163" i="7"/>
  <c r="AB1163" i="7" s="1"/>
  <c r="Q1164" i="7"/>
  <c r="AB1164" i="7" s="1"/>
  <c r="Q1165" i="7"/>
  <c r="AB1165" i="7" s="1"/>
  <c r="Q1166" i="7"/>
  <c r="AB1166" i="7" s="1"/>
  <c r="Q1167" i="7"/>
  <c r="AB1167" i="7" s="1"/>
  <c r="Q1168" i="7"/>
  <c r="AB1168" i="7" s="1"/>
  <c r="Q1169" i="7"/>
  <c r="AB1169" i="7" s="1"/>
  <c r="Q1170" i="7"/>
  <c r="AB1170" i="7" s="1"/>
  <c r="Q1171" i="7"/>
  <c r="AB1171" i="7" s="1"/>
  <c r="Q1172" i="7"/>
  <c r="AB1172" i="7" s="1"/>
  <c r="Q1173" i="7"/>
  <c r="AB1173" i="7" s="1"/>
  <c r="Q1174" i="7"/>
  <c r="AB1174" i="7" s="1"/>
  <c r="Q1175" i="7"/>
  <c r="AB1175" i="7" s="1"/>
  <c r="Q1176" i="7"/>
  <c r="AB1176" i="7" s="1"/>
  <c r="Q1177" i="7"/>
  <c r="AB1177" i="7" s="1"/>
  <c r="Q1178" i="7"/>
  <c r="AB1178" i="7" s="1"/>
  <c r="Q1179" i="7"/>
  <c r="AB1179" i="7" s="1"/>
  <c r="Q1180" i="7"/>
  <c r="AB1180" i="7" s="1"/>
  <c r="Q1181" i="7"/>
  <c r="AB1181" i="7" s="1"/>
  <c r="Q1182" i="7"/>
  <c r="AB1182" i="7" s="1"/>
  <c r="Q1183" i="7"/>
  <c r="AB1183" i="7" s="1"/>
  <c r="Q1184" i="7"/>
  <c r="AB1184" i="7" s="1"/>
  <c r="Q1185" i="7"/>
  <c r="AB1185" i="7" s="1"/>
  <c r="Q1186" i="7"/>
  <c r="AB1186" i="7" s="1"/>
  <c r="Q1187" i="7"/>
  <c r="AB1187" i="7" s="1"/>
  <c r="Q1188" i="7"/>
  <c r="AB1188" i="7" s="1"/>
  <c r="Q1189" i="7"/>
  <c r="AB1189" i="7" s="1"/>
  <c r="Q1190" i="7"/>
  <c r="AB1190" i="7" s="1"/>
  <c r="Q1191" i="7"/>
  <c r="AB1191" i="7" s="1"/>
  <c r="Q1192" i="7"/>
  <c r="AB1192" i="7" s="1"/>
  <c r="Q1193" i="7"/>
  <c r="AB1193" i="7" s="1"/>
  <c r="Q1194" i="7"/>
  <c r="AB1194" i="7" s="1"/>
  <c r="Q1195" i="7"/>
  <c r="AB1195" i="7" s="1"/>
  <c r="Q1196" i="7"/>
  <c r="AB1196" i="7" s="1"/>
  <c r="Q1197" i="7"/>
  <c r="AB1197" i="7" s="1"/>
  <c r="Q1198" i="7"/>
  <c r="AB1198" i="7" s="1"/>
  <c r="Q1199" i="7"/>
  <c r="AB1199" i="7" s="1"/>
  <c r="Q1200" i="7"/>
  <c r="AB1200" i="7" s="1"/>
  <c r="Q1201" i="7"/>
  <c r="AB1201" i="7" s="1"/>
  <c r="Q1202" i="7"/>
  <c r="AB1202" i="7" s="1"/>
  <c r="Q1203" i="7"/>
  <c r="AB1203" i="7" s="1"/>
  <c r="Q1204" i="7"/>
  <c r="AB1204" i="7" s="1"/>
  <c r="Q1205" i="7"/>
  <c r="AB1205" i="7" s="1"/>
  <c r="Q1206" i="7"/>
  <c r="AB1206" i="7" s="1"/>
  <c r="Q1207" i="7"/>
  <c r="AB1207" i="7" s="1"/>
  <c r="Q1208" i="7"/>
  <c r="AB1208" i="7" s="1"/>
  <c r="Q1209" i="7"/>
  <c r="AB1209" i="7" s="1"/>
  <c r="Q1210" i="7"/>
  <c r="AB1210" i="7" s="1"/>
  <c r="Q1211" i="7"/>
  <c r="AB1211" i="7" s="1"/>
  <c r="Q1212" i="7"/>
  <c r="AB1212" i="7" s="1"/>
  <c r="Q1213" i="7"/>
  <c r="AB1213" i="7" s="1"/>
  <c r="Q1214" i="7"/>
  <c r="AB1214" i="7" s="1"/>
  <c r="Q1215" i="7"/>
  <c r="AB1215" i="7" s="1"/>
  <c r="Q1216" i="7"/>
  <c r="AB1216" i="7" s="1"/>
  <c r="Q1217" i="7"/>
  <c r="AB1217" i="7" s="1"/>
  <c r="Q1218" i="7"/>
  <c r="AB1218" i="7" s="1"/>
  <c r="Q1219" i="7"/>
  <c r="AB1219" i="7" s="1"/>
  <c r="Q1220" i="7"/>
  <c r="AB1220" i="7" s="1"/>
  <c r="Q1221" i="7"/>
  <c r="AB1221" i="7" s="1"/>
  <c r="Q1222" i="7"/>
  <c r="AB1222" i="7" s="1"/>
  <c r="Q1223" i="7"/>
  <c r="AB1223" i="7" s="1"/>
  <c r="Q1224" i="7"/>
  <c r="AB1224" i="7" s="1"/>
  <c r="Q1225" i="7"/>
  <c r="AB1225" i="7" s="1"/>
  <c r="Q1226" i="7"/>
  <c r="AB1226" i="7" s="1"/>
  <c r="Q1227" i="7"/>
  <c r="AB1227" i="7" s="1"/>
  <c r="Q1228" i="7"/>
  <c r="AB1228" i="7" s="1"/>
  <c r="Q1229" i="7"/>
  <c r="AB1229" i="7" s="1"/>
  <c r="Q1230" i="7"/>
  <c r="AB1230" i="7" s="1"/>
  <c r="Q1231" i="7"/>
  <c r="AB1231" i="7" s="1"/>
  <c r="Q1232" i="7"/>
  <c r="AB1232" i="7" s="1"/>
  <c r="Q1233" i="7"/>
  <c r="AB1233" i="7" s="1"/>
  <c r="Q1234" i="7"/>
  <c r="AB1234" i="7" s="1"/>
  <c r="Q1235" i="7"/>
  <c r="AB1235" i="7" s="1"/>
  <c r="Q1236" i="7"/>
  <c r="AB1236" i="7" s="1"/>
  <c r="Q1237" i="7"/>
  <c r="AB1237" i="7" s="1"/>
  <c r="Q1238" i="7"/>
  <c r="AB1238" i="7" s="1"/>
  <c r="Q1239" i="7"/>
  <c r="AB1239" i="7" s="1"/>
  <c r="Q1240" i="7"/>
  <c r="AB1240" i="7" s="1"/>
  <c r="Q1241" i="7"/>
  <c r="AB1241" i="7" s="1"/>
  <c r="Q1242" i="7"/>
  <c r="AB1242" i="7" s="1"/>
  <c r="Q1243" i="7"/>
  <c r="AB1243" i="7" s="1"/>
  <c r="Q1244" i="7"/>
  <c r="AB1244" i="7" s="1"/>
  <c r="Q1245" i="7"/>
  <c r="AB1245" i="7" s="1"/>
  <c r="Q1246" i="7"/>
  <c r="AB1246" i="7" s="1"/>
  <c r="Q1247" i="7"/>
  <c r="AB1247" i="7" s="1"/>
  <c r="Q1248" i="7"/>
  <c r="AB1248" i="7" s="1"/>
  <c r="Q1249" i="7"/>
  <c r="AB1249" i="7" s="1"/>
  <c r="Q1250" i="7"/>
  <c r="AB1250" i="7" s="1"/>
  <c r="Q1251" i="7"/>
  <c r="AB1251" i="7" s="1"/>
  <c r="Q1252" i="7"/>
  <c r="AB1252" i="7" s="1"/>
  <c r="Q1253" i="7"/>
  <c r="AB1253" i="7" s="1"/>
  <c r="Q1254" i="7"/>
  <c r="AB1254" i="7" s="1"/>
  <c r="Q1255" i="7"/>
  <c r="AB1255" i="7" s="1"/>
  <c r="Q1256" i="7"/>
  <c r="AB1256" i="7" s="1"/>
  <c r="Q1257" i="7"/>
  <c r="AB1257" i="7" s="1"/>
  <c r="Q1258" i="7"/>
  <c r="AB1258" i="7" s="1"/>
  <c r="Q1259" i="7"/>
  <c r="AB1259" i="7" s="1"/>
  <c r="Q1260" i="7"/>
  <c r="AB1260" i="7" s="1"/>
  <c r="Q1261" i="7"/>
  <c r="AB1261" i="7" s="1"/>
  <c r="Q1262" i="7"/>
  <c r="AB1262" i="7" s="1"/>
  <c r="Q1263" i="7"/>
  <c r="AB1263" i="7" s="1"/>
  <c r="Q1264" i="7"/>
  <c r="AB1264" i="7" s="1"/>
  <c r="Q1265" i="7"/>
  <c r="AB1265" i="7" s="1"/>
  <c r="Q1266" i="7"/>
  <c r="AB1266" i="7" s="1"/>
  <c r="Q1267" i="7"/>
  <c r="AB1267" i="7" s="1"/>
  <c r="Q1268" i="7"/>
  <c r="AB1268" i="7" s="1"/>
  <c r="Q1269" i="7"/>
  <c r="AB1269" i="7" s="1"/>
  <c r="Q1270" i="7"/>
  <c r="AB1270" i="7" s="1"/>
  <c r="Q1271" i="7"/>
  <c r="AB1271" i="7" s="1"/>
  <c r="Q1272" i="7"/>
  <c r="AB1272" i="7" s="1"/>
  <c r="Q1273" i="7"/>
  <c r="AB1273" i="7" s="1"/>
  <c r="Q1274" i="7"/>
  <c r="AB1274" i="7" s="1"/>
  <c r="Q1275" i="7"/>
  <c r="AB1275" i="7" s="1"/>
  <c r="Q1276" i="7"/>
  <c r="AB1276" i="7" s="1"/>
  <c r="Q1277" i="7"/>
  <c r="AB1277" i="7" s="1"/>
  <c r="Q1278" i="7"/>
  <c r="AB1278" i="7" s="1"/>
  <c r="Q1279" i="7"/>
  <c r="AB1279" i="7" s="1"/>
  <c r="Q1280" i="7"/>
  <c r="AB1280" i="7" s="1"/>
  <c r="Q1281" i="7"/>
  <c r="AB1281" i="7" s="1"/>
  <c r="Q1282" i="7"/>
  <c r="AB1282" i="7" s="1"/>
  <c r="Q1283" i="7"/>
  <c r="AB1283" i="7" s="1"/>
  <c r="Q1284" i="7"/>
  <c r="AB1284" i="7" s="1"/>
  <c r="Q1285" i="7"/>
  <c r="AB1285" i="7" s="1"/>
  <c r="Q1286" i="7"/>
  <c r="AB1286" i="7" s="1"/>
  <c r="Q1287" i="7"/>
  <c r="AB1287" i="7" s="1"/>
  <c r="Q1288" i="7"/>
  <c r="AB1288" i="7" s="1"/>
  <c r="Q1289" i="7"/>
  <c r="AB1289" i="7" s="1"/>
  <c r="Q1290" i="7"/>
  <c r="AB1290" i="7" s="1"/>
  <c r="Q1291" i="7"/>
  <c r="AB1291" i="7" s="1"/>
  <c r="Q1292" i="7"/>
  <c r="AB1292" i="7" s="1"/>
  <c r="Q1293" i="7"/>
  <c r="AB1293" i="7" s="1"/>
  <c r="Q1294" i="7"/>
  <c r="AB1294" i="7" s="1"/>
  <c r="Q1295" i="7"/>
  <c r="AB1295" i="7" s="1"/>
  <c r="Q1296" i="7"/>
  <c r="AB1296" i="7" s="1"/>
  <c r="Q1297" i="7"/>
  <c r="AB1297" i="7" s="1"/>
  <c r="Q1298" i="7"/>
  <c r="AB1298" i="7" s="1"/>
  <c r="Q1299" i="7"/>
  <c r="AB1299" i="7" s="1"/>
  <c r="Q1300" i="7"/>
  <c r="AB1300" i="7" s="1"/>
  <c r="Q1301" i="7"/>
  <c r="AB1301" i="7" s="1"/>
  <c r="Q1302" i="7"/>
  <c r="AB1302" i="7" s="1"/>
  <c r="Q1303" i="7"/>
  <c r="AB1303" i="7" s="1"/>
  <c r="Q1304" i="7"/>
  <c r="AB1304" i="7" s="1"/>
  <c r="Q1305" i="7"/>
  <c r="AB1305" i="7" s="1"/>
  <c r="Q1306" i="7"/>
  <c r="AB1306" i="7" s="1"/>
  <c r="Q1307" i="7"/>
  <c r="AB1307" i="7" s="1"/>
  <c r="Q1308" i="7"/>
  <c r="AB1308" i="7" s="1"/>
  <c r="Q1309" i="7"/>
  <c r="AB1309" i="7" s="1"/>
  <c r="Q1310" i="7"/>
  <c r="AB1310" i="7" s="1"/>
  <c r="Q1311" i="7"/>
  <c r="AB1311" i="7" s="1"/>
  <c r="Q1312" i="7"/>
  <c r="AB1312" i="7" s="1"/>
  <c r="Q1313" i="7"/>
  <c r="AB1313" i="7" s="1"/>
  <c r="Q1314" i="7"/>
  <c r="AB1314" i="7" s="1"/>
  <c r="Q1315" i="7"/>
  <c r="AB1315" i="7" s="1"/>
  <c r="Q1316" i="7"/>
  <c r="AB1316" i="7" s="1"/>
  <c r="Q1317" i="7"/>
  <c r="AB1317" i="7" s="1"/>
  <c r="Q1318" i="7"/>
  <c r="AB1318" i="7" s="1"/>
  <c r="Q1319" i="7"/>
  <c r="AB1319" i="7" s="1"/>
  <c r="Q1320" i="7"/>
  <c r="AB1320" i="7" s="1"/>
  <c r="Q1321" i="7"/>
  <c r="AB1321" i="7" s="1"/>
  <c r="Q1322" i="7"/>
  <c r="AB1322" i="7" s="1"/>
  <c r="Q1323" i="7"/>
  <c r="AB1323" i="7" s="1"/>
  <c r="Q1324" i="7"/>
  <c r="AB1324" i="7" s="1"/>
  <c r="Q1325" i="7"/>
  <c r="AB1325" i="7" s="1"/>
  <c r="Q1326" i="7"/>
  <c r="AB1326" i="7" s="1"/>
  <c r="Q1327" i="7"/>
  <c r="AB1327" i="7" s="1"/>
  <c r="Q1328" i="7"/>
  <c r="AB1328" i="7" s="1"/>
  <c r="Q1329" i="7"/>
  <c r="AB1329" i="7" s="1"/>
  <c r="Q1330" i="7"/>
  <c r="AB1330" i="7" s="1"/>
  <c r="Q1331" i="7"/>
  <c r="AB1331" i="7" s="1"/>
  <c r="Q1332" i="7"/>
  <c r="AB1332" i="7" s="1"/>
  <c r="Q1333" i="7"/>
  <c r="AB1333" i="7" s="1"/>
  <c r="Q1334" i="7"/>
  <c r="AB1334" i="7" s="1"/>
  <c r="Q1335" i="7"/>
  <c r="AB1335" i="7" s="1"/>
  <c r="Q1336" i="7"/>
  <c r="AB1336" i="7" s="1"/>
  <c r="Q1337" i="7"/>
  <c r="AB1337" i="7" s="1"/>
  <c r="Q1338" i="7"/>
  <c r="AB1338" i="7" s="1"/>
  <c r="Q1339" i="7"/>
  <c r="AB1339" i="7" s="1"/>
  <c r="Q1340" i="7"/>
  <c r="AB1340" i="7" s="1"/>
  <c r="Q1341" i="7"/>
  <c r="AB1341" i="7" s="1"/>
  <c r="Q1342" i="7"/>
  <c r="AB1342" i="7" s="1"/>
  <c r="Q1343" i="7"/>
  <c r="AB1343" i="7" s="1"/>
  <c r="Q1344" i="7"/>
  <c r="AB1344" i="7" s="1"/>
  <c r="Q1345" i="7"/>
  <c r="AB1345" i="7" s="1"/>
  <c r="Q1346" i="7"/>
  <c r="AB1346" i="7" s="1"/>
  <c r="Q1347" i="7"/>
  <c r="AB1347" i="7" s="1"/>
  <c r="Q1348" i="7"/>
  <c r="AB1348" i="7" s="1"/>
  <c r="Q1349" i="7"/>
  <c r="AB1349" i="7" s="1"/>
  <c r="Q1350" i="7"/>
  <c r="AB1350" i="7" s="1"/>
  <c r="Q1351" i="7"/>
  <c r="AB1351" i="7" s="1"/>
  <c r="Q1352" i="7"/>
  <c r="AB1352" i="7" s="1"/>
  <c r="Q1353" i="7"/>
  <c r="AB1353" i="7" s="1"/>
  <c r="Q1354" i="7"/>
  <c r="AB1354" i="7" s="1"/>
  <c r="Q1355" i="7"/>
  <c r="AB1355" i="7" s="1"/>
  <c r="Q1356" i="7"/>
  <c r="AB1356" i="7" s="1"/>
  <c r="Q1357" i="7"/>
  <c r="AB1357" i="7" s="1"/>
  <c r="Q1358" i="7"/>
  <c r="AB1358" i="7" s="1"/>
  <c r="Q1359" i="7"/>
  <c r="AB1359" i="7" s="1"/>
  <c r="Q1360" i="7"/>
  <c r="AB1360" i="7" s="1"/>
  <c r="Q1361" i="7"/>
  <c r="AB1361" i="7" s="1"/>
  <c r="Q1362" i="7"/>
  <c r="AB1362" i="7" s="1"/>
  <c r="Q1363" i="7"/>
  <c r="AB1363" i="7" s="1"/>
  <c r="Q1364" i="7"/>
  <c r="AB1364" i="7" s="1"/>
  <c r="Q1367" i="7"/>
  <c r="AB1367" i="7" s="1"/>
  <c r="Q1368" i="7"/>
  <c r="AB1368" i="7" s="1"/>
  <c r="Q1370" i="7"/>
  <c r="AB1370" i="7" s="1"/>
  <c r="Q1371" i="7"/>
  <c r="AB1371" i="7" s="1"/>
  <c r="Q1373" i="7"/>
  <c r="AB1373" i="7" s="1"/>
  <c r="Q1374" i="7"/>
  <c r="AB1374" i="7" s="1"/>
  <c r="Q1388" i="7"/>
  <c r="AB1388" i="7" s="1"/>
  <c r="Q1389" i="7"/>
  <c r="AB1389" i="7" s="1"/>
  <c r="Q1390" i="7"/>
  <c r="AB1390" i="7" s="1"/>
  <c r="Q1391" i="7"/>
  <c r="AB1391" i="7" s="1"/>
  <c r="Q1392" i="7"/>
  <c r="AB1392" i="7" s="1"/>
  <c r="Q1393" i="7"/>
  <c r="AB1393" i="7" s="1"/>
  <c r="Q1394" i="7"/>
  <c r="AB1394" i="7" s="1"/>
  <c r="Q1395" i="7"/>
  <c r="AB1395" i="7" s="1"/>
  <c r="Q1396" i="7"/>
  <c r="AB1396" i="7" s="1"/>
  <c r="Q1397" i="7"/>
  <c r="AB1397" i="7" s="1"/>
  <c r="Q1426" i="7"/>
  <c r="AB1426" i="7" s="1"/>
  <c r="Q1428" i="7"/>
  <c r="AB1428" i="7" s="1"/>
  <c r="Q1430" i="7"/>
  <c r="AB1430" i="7" s="1"/>
  <c r="Q1431" i="7"/>
  <c r="AB1431" i="7" s="1"/>
  <c r="Q1432" i="7"/>
  <c r="AB1432" i="7" s="1"/>
  <c r="Q1433" i="7"/>
  <c r="AB1433" i="7" s="1"/>
  <c r="Q1447" i="7"/>
  <c r="AB1447" i="7" s="1"/>
  <c r="Q1451" i="7"/>
  <c r="AB1451" i="7" s="1"/>
  <c r="Q1452" i="7"/>
  <c r="AB1452" i="7" s="1"/>
  <c r="Q1455" i="7"/>
  <c r="AB1455" i="7" s="1"/>
  <c r="Q1456" i="7"/>
  <c r="AB1456" i="7" s="1"/>
  <c r="Q1471" i="7"/>
  <c r="AB1471" i="7" s="1"/>
  <c r="Q1472" i="7"/>
  <c r="AB1472" i="7" s="1"/>
  <c r="Q1473" i="7"/>
  <c r="AB1473" i="7" s="1"/>
  <c r="Q1474" i="7"/>
  <c r="AB1474" i="7" s="1"/>
  <c r="Q1492" i="7"/>
  <c r="AB1492" i="7" s="1"/>
  <c r="Q1493" i="7"/>
  <c r="AB1493" i="7" s="1"/>
  <c r="Q1494" i="7"/>
  <c r="AB1494" i="7" s="1"/>
  <c r="Q1495" i="7"/>
  <c r="AB1495" i="7" s="1"/>
  <c r="Q1496" i="7"/>
  <c r="AB1496" i="7" s="1"/>
  <c r="Q1497" i="7"/>
  <c r="AB1497" i="7" s="1"/>
  <c r="Q1498" i="7"/>
  <c r="AB1498" i="7" s="1"/>
  <c r="Q1519" i="7"/>
  <c r="AB1519" i="7" s="1"/>
  <c r="Q1521" i="7"/>
  <c r="AB1521" i="7" s="1"/>
  <c r="Q1526" i="7"/>
  <c r="AB1526" i="7" s="1"/>
  <c r="Q1527" i="7"/>
  <c r="AB1527" i="7" s="1"/>
  <c r="Q1539" i="7"/>
  <c r="AB1539" i="7" s="1"/>
  <c r="Q1540" i="7"/>
  <c r="AB1540" i="7" s="1"/>
  <c r="Q1572" i="7"/>
  <c r="AB1572" i="7" s="1"/>
  <c r="Q1573" i="7"/>
  <c r="AB1573" i="7" s="1"/>
  <c r="Q1574" i="7"/>
  <c r="AB1574" i="7" s="1"/>
  <c r="Q1575" i="7"/>
  <c r="AB1575" i="7" s="1"/>
  <c r="Q1576" i="7"/>
  <c r="AB1576" i="7" s="1"/>
  <c r="Q1577" i="7"/>
  <c r="AB1577" i="7" s="1"/>
  <c r="Q1578" i="7"/>
  <c r="AB1578" i="7" s="1"/>
  <c r="Q1579" i="7"/>
  <c r="AB1579" i="7" s="1"/>
  <c r="Q1580" i="7"/>
  <c r="AB1580" i="7" s="1"/>
  <c r="Q1581" i="7"/>
  <c r="AB1581" i="7" s="1"/>
  <c r="Q1582" i="7"/>
  <c r="AB1582" i="7" s="1"/>
  <c r="Q1583" i="7"/>
  <c r="AB1583" i="7" s="1"/>
  <c r="Q1584" i="7"/>
  <c r="AB1584" i="7" s="1"/>
  <c r="Q1585" i="7"/>
  <c r="AB1585" i="7" s="1"/>
  <c r="Q1586" i="7"/>
  <c r="AB1586" i="7" s="1"/>
  <c r="Q1587" i="7"/>
  <c r="AB1587" i="7" s="1"/>
  <c r="Q1588" i="7"/>
  <c r="AB1588" i="7" s="1"/>
  <c r="Q1589" i="7"/>
  <c r="AB1589" i="7" s="1"/>
  <c r="Q1590" i="7"/>
  <c r="AB1590" i="7" s="1"/>
  <c r="Q1591" i="7"/>
  <c r="AB1591" i="7" s="1"/>
  <c r="Q1592" i="7"/>
  <c r="AB1592" i="7" s="1"/>
  <c r="Q1593" i="7"/>
  <c r="AB1593" i="7" s="1"/>
  <c r="Q1594" i="7"/>
  <c r="AB1594" i="7" s="1"/>
  <c r="Q1595" i="7"/>
  <c r="AB1595" i="7" s="1"/>
  <c r="Q1596" i="7"/>
  <c r="AB1596" i="7" s="1"/>
  <c r="Q1597" i="7"/>
  <c r="AB1597" i="7" s="1"/>
  <c r="Q1598" i="7"/>
  <c r="AB1598" i="7" s="1"/>
  <c r="Q1599" i="7"/>
  <c r="AB1599" i="7" s="1"/>
  <c r="Q1600" i="7"/>
  <c r="AB1600" i="7" s="1"/>
  <c r="Q1601" i="7"/>
  <c r="AB1601" i="7" s="1"/>
  <c r="Q1602" i="7"/>
  <c r="AB1602" i="7" s="1"/>
  <c r="Q1603" i="7"/>
  <c r="AB1603" i="7" s="1"/>
  <c r="Q1604" i="7"/>
  <c r="AB1604" i="7" s="1"/>
  <c r="Q1605" i="7"/>
  <c r="AB1605" i="7" s="1"/>
  <c r="Q1606" i="7"/>
  <c r="AB1606" i="7" s="1"/>
  <c r="Q1607" i="7"/>
  <c r="AB1607" i="7" s="1"/>
  <c r="Q1608" i="7"/>
  <c r="AB1608" i="7" s="1"/>
  <c r="Q1609" i="7"/>
  <c r="AB1609" i="7" s="1"/>
  <c r="Q1610" i="7"/>
  <c r="AB1610" i="7" s="1"/>
  <c r="Q1611" i="7"/>
  <c r="AB1611" i="7" s="1"/>
  <c r="Q1612" i="7"/>
  <c r="AB1612" i="7" s="1"/>
  <c r="Q1613" i="7"/>
  <c r="AB1613" i="7" s="1"/>
  <c r="Q1614" i="7"/>
  <c r="AB1614" i="7" s="1"/>
  <c r="Q1615" i="7"/>
  <c r="AB1615" i="7" s="1"/>
  <c r="Q1616" i="7"/>
  <c r="AB1616" i="7" s="1"/>
  <c r="Q1617" i="7"/>
  <c r="AB1617" i="7" s="1"/>
  <c r="Q1618" i="7"/>
  <c r="AB1618" i="7" s="1"/>
  <c r="Q1619" i="7"/>
  <c r="AB1619" i="7" s="1"/>
  <c r="Q1620" i="7"/>
  <c r="AB1620" i="7" s="1"/>
  <c r="Q1621" i="7"/>
  <c r="AB1621" i="7" s="1"/>
  <c r="Q1622" i="7"/>
  <c r="AB1622" i="7" s="1"/>
  <c r="Q1623" i="7"/>
  <c r="AB1623" i="7" s="1"/>
  <c r="Q1624" i="7"/>
  <c r="AB1624" i="7" s="1"/>
  <c r="Q1625" i="7"/>
  <c r="AB1625" i="7" s="1"/>
  <c r="Q1626" i="7"/>
  <c r="AB1626" i="7" s="1"/>
  <c r="Q1627" i="7"/>
  <c r="AB1627" i="7" s="1"/>
  <c r="Q1628" i="7"/>
  <c r="AB1628" i="7" s="1"/>
  <c r="Q1629" i="7"/>
  <c r="AB1629" i="7" s="1"/>
  <c r="Q1630" i="7"/>
  <c r="AB1630" i="7" s="1"/>
  <c r="Q1631" i="7"/>
  <c r="AB1631" i="7" s="1"/>
  <c r="Q1632" i="7"/>
  <c r="AB1632" i="7" s="1"/>
  <c r="Q1633" i="7"/>
  <c r="AB1633" i="7" s="1"/>
  <c r="Q1634" i="7"/>
  <c r="AB1634" i="7" s="1"/>
  <c r="Q1635" i="7"/>
  <c r="AB1635" i="7" s="1"/>
  <c r="Q1636" i="7"/>
  <c r="AB1636" i="7" s="1"/>
  <c r="Q1637" i="7"/>
  <c r="AB1637" i="7" s="1"/>
  <c r="Q1638" i="7"/>
  <c r="AB1638" i="7" s="1"/>
  <c r="Q1639" i="7"/>
  <c r="AB1639" i="7" s="1"/>
  <c r="Q1640" i="7"/>
  <c r="AB1640" i="7" s="1"/>
  <c r="Q1641" i="7"/>
  <c r="AB1641" i="7" s="1"/>
  <c r="Q1642" i="7"/>
  <c r="AB1642" i="7" s="1"/>
  <c r="Q1643" i="7"/>
  <c r="AB1643" i="7" s="1"/>
  <c r="Q1644" i="7"/>
  <c r="AB1644" i="7" s="1"/>
  <c r="Q1645" i="7"/>
  <c r="AB1645" i="7" s="1"/>
  <c r="Q1646" i="7"/>
  <c r="AB1646" i="7" s="1"/>
  <c r="Q1647" i="7"/>
  <c r="AB1647" i="7" s="1"/>
  <c r="Q1648" i="7"/>
  <c r="AB1648" i="7" s="1"/>
  <c r="Q1649" i="7"/>
  <c r="AB1649" i="7" s="1"/>
  <c r="Q1650" i="7"/>
  <c r="AB1650" i="7" s="1"/>
  <c r="Q1651" i="7"/>
  <c r="AB1651" i="7" s="1"/>
  <c r="Q1652" i="7"/>
  <c r="AB1652" i="7" s="1"/>
  <c r="Q1653" i="7"/>
  <c r="AB1653" i="7" s="1"/>
  <c r="Q1654" i="7"/>
  <c r="AB1654" i="7" s="1"/>
  <c r="Q1655" i="7"/>
  <c r="AB1655" i="7" s="1"/>
  <c r="Q1656" i="7"/>
  <c r="AB1656" i="7" s="1"/>
  <c r="Q1657" i="7"/>
  <c r="AB1657" i="7" s="1"/>
  <c r="Q1658" i="7"/>
  <c r="AB1658" i="7" s="1"/>
  <c r="Q1659" i="7"/>
  <c r="AB1659" i="7" s="1"/>
  <c r="Q1660" i="7"/>
  <c r="AB1660" i="7" s="1"/>
  <c r="Q1661" i="7"/>
  <c r="AB1661" i="7" s="1"/>
  <c r="Q1662" i="7"/>
  <c r="AB1662" i="7" s="1"/>
  <c r="Q1663" i="7"/>
  <c r="AB1663" i="7" s="1"/>
  <c r="Q1664" i="7"/>
  <c r="AB1664" i="7" s="1"/>
  <c r="Q1665" i="7"/>
  <c r="AB1665" i="7" s="1"/>
  <c r="Q1666" i="7"/>
  <c r="AB1666" i="7" s="1"/>
  <c r="Q1667" i="7"/>
  <c r="AB1667" i="7" s="1"/>
  <c r="Q1668" i="7"/>
  <c r="AB1668" i="7" s="1"/>
  <c r="Q1669" i="7"/>
  <c r="AB1669" i="7" s="1"/>
  <c r="Q1670" i="7"/>
  <c r="AB1670" i="7" s="1"/>
  <c r="Q1671" i="7"/>
  <c r="AB1671" i="7" s="1"/>
  <c r="Q1672" i="7"/>
  <c r="AB1672" i="7" s="1"/>
  <c r="Q1673" i="7"/>
  <c r="AB1673" i="7" s="1"/>
  <c r="Q1674" i="7"/>
  <c r="AB1674" i="7" s="1"/>
  <c r="Q1675" i="7"/>
  <c r="AB1675" i="7" s="1"/>
  <c r="Q1676" i="7"/>
  <c r="AB1676" i="7" s="1"/>
  <c r="Q1677" i="7"/>
  <c r="AB1677" i="7" s="1"/>
  <c r="Q1678" i="7"/>
  <c r="AB1678" i="7" s="1"/>
  <c r="Q1679" i="7"/>
  <c r="AB1679" i="7" s="1"/>
  <c r="Q1680" i="7"/>
  <c r="AB1680" i="7" s="1"/>
  <c r="Q1681" i="7"/>
  <c r="AB1681" i="7" s="1"/>
  <c r="Q1682" i="7"/>
  <c r="AB1682" i="7" s="1"/>
  <c r="Q1683" i="7"/>
  <c r="AB1683" i="7" s="1"/>
  <c r="Q1684" i="7"/>
  <c r="AB1684" i="7" s="1"/>
  <c r="Q1685" i="7"/>
  <c r="AB1685" i="7" s="1"/>
  <c r="Q1686" i="7"/>
  <c r="AB1686" i="7" s="1"/>
  <c r="Q1687" i="7"/>
  <c r="AB1687" i="7" s="1"/>
  <c r="Q1688" i="7"/>
  <c r="AB1688" i="7" s="1"/>
  <c r="Q1689" i="7"/>
  <c r="AB1689" i="7" s="1"/>
  <c r="Q1690" i="7"/>
  <c r="AB1690" i="7" s="1"/>
  <c r="Q1691" i="7"/>
  <c r="AB1691" i="7" s="1"/>
  <c r="Q1692" i="7"/>
  <c r="AB1692" i="7" s="1"/>
  <c r="Q1693" i="7"/>
  <c r="AB1693" i="7" s="1"/>
  <c r="Q1694" i="7"/>
  <c r="AB1694" i="7" s="1"/>
  <c r="Q1695" i="7"/>
  <c r="AB1695" i="7" s="1"/>
  <c r="Q1696" i="7"/>
  <c r="AB1696" i="7" s="1"/>
  <c r="Q1697" i="7"/>
  <c r="AB1697" i="7" s="1"/>
  <c r="Q1698" i="7"/>
  <c r="AB1698" i="7" s="1"/>
  <c r="Q1699" i="7"/>
  <c r="AB1699" i="7" s="1"/>
  <c r="Q1700" i="7"/>
  <c r="AB1700" i="7" s="1"/>
  <c r="Q1701" i="7"/>
  <c r="AB1701" i="7" s="1"/>
  <c r="Q1702" i="7"/>
  <c r="AB1702" i="7" s="1"/>
  <c r="Q1703" i="7"/>
  <c r="AB1703" i="7" s="1"/>
  <c r="Q1704" i="7"/>
  <c r="AB1704" i="7" s="1"/>
  <c r="Q1705" i="7"/>
  <c r="AB1705" i="7" s="1"/>
  <c r="Q1706" i="7"/>
  <c r="AB1706" i="7" s="1"/>
  <c r="Q1707" i="7"/>
  <c r="AB1707" i="7" s="1"/>
  <c r="Q1708" i="7"/>
  <c r="AB1708" i="7" s="1"/>
  <c r="Q1709" i="7"/>
  <c r="AB1709" i="7" s="1"/>
  <c r="Q1710" i="7"/>
  <c r="AB1710" i="7" s="1"/>
  <c r="Q1711" i="7"/>
  <c r="AB1711" i="7" s="1"/>
  <c r="Q1712" i="7"/>
  <c r="AB1712" i="7" s="1"/>
  <c r="Q1713" i="7"/>
  <c r="AB1713" i="7" s="1"/>
  <c r="Q1714" i="7"/>
  <c r="AB1714" i="7" s="1"/>
  <c r="Q1715" i="7"/>
  <c r="AB1715" i="7" s="1"/>
  <c r="Q1716" i="7"/>
  <c r="AB1716" i="7" s="1"/>
  <c r="Q1717" i="7"/>
  <c r="AB1717" i="7" s="1"/>
  <c r="Q1718" i="7"/>
  <c r="AB1718" i="7" s="1"/>
  <c r="Q1801" i="7"/>
  <c r="AB1801" i="7" s="1"/>
  <c r="Q1844" i="7"/>
  <c r="AB1844" i="7" s="1"/>
  <c r="Q1845" i="7"/>
  <c r="AB1845" i="7" s="1"/>
  <c r="Q1847" i="7"/>
  <c r="AB1847" i="7" s="1"/>
  <c r="Q1848" i="7"/>
  <c r="AB1848" i="7" s="1"/>
  <c r="Q1850" i="7"/>
  <c r="AB1850" i="7" s="1"/>
  <c r="Q1851" i="7"/>
  <c r="AB1851" i="7" s="1"/>
  <c r="Q1872" i="7"/>
  <c r="AB1872" i="7" s="1"/>
  <c r="Q1873" i="7"/>
  <c r="AB1873" i="7" s="1"/>
  <c r="Q1874" i="7"/>
  <c r="AB1874" i="7" s="1"/>
  <c r="Q1875" i="7"/>
  <c r="AB1875" i="7" s="1"/>
  <c r="Q1876" i="7"/>
  <c r="AB1876" i="7" s="1"/>
  <c r="Q1877" i="7"/>
  <c r="AB1877" i="7" s="1"/>
  <c r="Q1895" i="7"/>
  <c r="AB1895" i="7" s="1"/>
  <c r="Q1896" i="7"/>
  <c r="AB1896" i="7" s="1"/>
  <c r="Q1897" i="7"/>
  <c r="AB1897" i="7" s="1"/>
  <c r="Q1898" i="7"/>
  <c r="AB1898" i="7" s="1"/>
  <c r="Q1899" i="7"/>
  <c r="AB1899" i="7" s="1"/>
  <c r="Q1900" i="7"/>
  <c r="AB1900" i="7" s="1"/>
  <c r="Q1901" i="7"/>
  <c r="AB1901" i="7" s="1"/>
  <c r="Q1909" i="7"/>
  <c r="AB1909" i="7" s="1"/>
  <c r="Q1910" i="7"/>
  <c r="AB1910" i="7" s="1"/>
  <c r="Q1911" i="7"/>
  <c r="AB1911" i="7" s="1"/>
  <c r="Q1912" i="7"/>
  <c r="AB1912" i="7" s="1"/>
  <c r="Q1913" i="7"/>
  <c r="AB1913" i="7" s="1"/>
  <c r="Q1914" i="7"/>
  <c r="AB1914" i="7" s="1"/>
  <c r="Q2103" i="7"/>
  <c r="AB2103" i="7" s="1"/>
  <c r="Q2104" i="7"/>
  <c r="AB2104" i="7" s="1"/>
  <c r="Q2113" i="7"/>
  <c r="AB2113" i="7" s="1"/>
  <c r="Q2114" i="7"/>
  <c r="AB2114" i="7" s="1"/>
  <c r="Q2115" i="7"/>
  <c r="AB2115" i="7" s="1"/>
  <c r="Q2116" i="7"/>
  <c r="AB2116" i="7" s="1"/>
  <c r="Q2117" i="7"/>
  <c r="AB2117" i="7" s="1"/>
  <c r="Q2118" i="7"/>
  <c r="AB2118" i="7" s="1"/>
  <c r="Q2119" i="7"/>
  <c r="AB2119" i="7" s="1"/>
  <c r="Q2120" i="7"/>
  <c r="AB2120" i="7" s="1"/>
  <c r="Q2121" i="7"/>
  <c r="AB2121" i="7" s="1"/>
  <c r="Q2122" i="7"/>
  <c r="AB2122" i="7" s="1"/>
  <c r="Q2123" i="7"/>
  <c r="AB2123" i="7" s="1"/>
  <c r="Q2124" i="7"/>
  <c r="AB2124" i="7" s="1"/>
  <c r="Q2125" i="7"/>
  <c r="AB2125" i="7" s="1"/>
  <c r="Q2126" i="7"/>
  <c r="AB2126" i="7" s="1"/>
  <c r="Q2128" i="7"/>
  <c r="AB2128" i="7" s="1"/>
  <c r="Q2129" i="7"/>
  <c r="AB2129" i="7" s="1"/>
  <c r="Q2130" i="7"/>
  <c r="AB2130" i="7" s="1"/>
  <c r="Q2132" i="7"/>
  <c r="AB2132" i="7" s="1"/>
  <c r="Q2133" i="7"/>
  <c r="AB2133" i="7" s="1"/>
  <c r="Q2134" i="7"/>
  <c r="AB2134" i="7" s="1"/>
  <c r="Q2135" i="7"/>
  <c r="AB2135" i="7" s="1"/>
  <c r="Q2138" i="7"/>
  <c r="AB2138" i="7" s="1"/>
  <c r="Q2139" i="7"/>
  <c r="AB2139" i="7" s="1"/>
  <c r="Q2140" i="7"/>
  <c r="AB2140" i="7" s="1"/>
  <c r="Q2141" i="7"/>
  <c r="AB2141" i="7" s="1"/>
  <c r="Q2142" i="7"/>
  <c r="AB2142" i="7" s="1"/>
  <c r="Q2143" i="7"/>
  <c r="AB2143" i="7" s="1"/>
  <c r="Q2144" i="7"/>
  <c r="AB2144" i="7" s="1"/>
  <c r="Q2145" i="7"/>
  <c r="AB2145" i="7" s="1"/>
  <c r="Q2146" i="7"/>
  <c r="AB2146" i="7" s="1"/>
  <c r="Q2147" i="7"/>
  <c r="AB2147" i="7" s="1"/>
  <c r="Q2148" i="7"/>
  <c r="AB2148" i="7" s="1"/>
  <c r="Q2149" i="7"/>
  <c r="AB2149" i="7" s="1"/>
  <c r="Q2150" i="7"/>
  <c r="AB2150" i="7" s="1"/>
  <c r="Q2151" i="7"/>
  <c r="AB2151" i="7" s="1"/>
  <c r="Q2152" i="7"/>
  <c r="AB2152" i="7" s="1"/>
  <c r="Q2153" i="7"/>
  <c r="AB2153" i="7" s="1"/>
  <c r="Q2154" i="7"/>
  <c r="AB2154" i="7" s="1"/>
  <c r="Q2155" i="7"/>
  <c r="AB2155" i="7" s="1"/>
  <c r="Q2156" i="7"/>
  <c r="AB2156" i="7" s="1"/>
  <c r="Q2157" i="7"/>
  <c r="AB2157" i="7" s="1"/>
  <c r="Q2158" i="7"/>
  <c r="AB2158" i="7" s="1"/>
  <c r="Q2159" i="7"/>
  <c r="AB2159" i="7" s="1"/>
  <c r="Q2160" i="7"/>
  <c r="AB2160" i="7" s="1"/>
  <c r="Q2161" i="7"/>
  <c r="AB2161" i="7" s="1"/>
  <c r="Q2162" i="7"/>
  <c r="AB2162" i="7" s="1"/>
  <c r="Q2163" i="7"/>
  <c r="AB2163" i="7" s="1"/>
  <c r="Q2164" i="7"/>
  <c r="AB2164" i="7" s="1"/>
  <c r="Q2165" i="7"/>
  <c r="AB2165" i="7" s="1"/>
  <c r="Q2166" i="7"/>
  <c r="AB2166" i="7" s="1"/>
  <c r="Q2167" i="7"/>
  <c r="AB2167" i="7" s="1"/>
  <c r="Q2168" i="7"/>
  <c r="AB2168" i="7" s="1"/>
  <c r="Q2169" i="7"/>
  <c r="AB2169" i="7" s="1"/>
  <c r="Q2170" i="7"/>
  <c r="AB2170" i="7" s="1"/>
  <c r="Q2171" i="7"/>
  <c r="AB2171" i="7" s="1"/>
  <c r="Q2173" i="7"/>
  <c r="AB2173" i="7" s="1"/>
  <c r="Q2174" i="7"/>
  <c r="AB2174" i="7" s="1"/>
  <c r="Q2175" i="7"/>
  <c r="AB2175" i="7" s="1"/>
  <c r="Q2176" i="7"/>
  <c r="AB2176" i="7" s="1"/>
  <c r="Q2177" i="7"/>
  <c r="AB2177" i="7" s="1"/>
  <c r="Q2178" i="7"/>
  <c r="AB2178" i="7" s="1"/>
  <c r="Q2179" i="7"/>
  <c r="AB2179" i="7" s="1"/>
  <c r="Q2180" i="7"/>
  <c r="AB2180" i="7" s="1"/>
  <c r="Q2181" i="7"/>
  <c r="AB2181" i="7" s="1"/>
  <c r="Q2182" i="7"/>
  <c r="AB2182" i="7" s="1"/>
  <c r="Q2183" i="7"/>
  <c r="AB2183" i="7" s="1"/>
  <c r="Q2185" i="7"/>
  <c r="AB2185" i="7" s="1"/>
  <c r="Q2186" i="7"/>
  <c r="AB2186" i="7" s="1"/>
  <c r="Q2187" i="7"/>
  <c r="AB2187" i="7" s="1"/>
  <c r="Q2188" i="7"/>
  <c r="AB2188" i="7" s="1"/>
  <c r="Q2189" i="7"/>
  <c r="AB2189" i="7" s="1"/>
  <c r="Q2190" i="7"/>
  <c r="AB2190" i="7" s="1"/>
  <c r="Q2191" i="7"/>
  <c r="AB2191" i="7" s="1"/>
  <c r="Q2192" i="7"/>
  <c r="AB2192" i="7" s="1"/>
  <c r="Q2193" i="7"/>
  <c r="AB2193" i="7" s="1"/>
  <c r="Q2197" i="7"/>
  <c r="AB2197" i="7" s="1"/>
  <c r="Q2198" i="7"/>
  <c r="AB2198" i="7" s="1"/>
  <c r="Q2199" i="7"/>
  <c r="AB2199" i="7" s="1"/>
  <c r="Q2200" i="7"/>
  <c r="AB2200" i="7" s="1"/>
  <c r="Q2201" i="7"/>
  <c r="AB2201" i="7" s="1"/>
  <c r="Q2202" i="7"/>
  <c r="AB2202" i="7" s="1"/>
  <c r="Q2203" i="7"/>
  <c r="AB2203" i="7" s="1"/>
  <c r="Q2204" i="7"/>
  <c r="AB2204" i="7" s="1"/>
  <c r="Q2205" i="7"/>
  <c r="AB2205" i="7" s="1"/>
  <c r="Q2209" i="7"/>
  <c r="AB2209" i="7" s="1"/>
  <c r="Q2210" i="7"/>
  <c r="AB2210" i="7" s="1"/>
  <c r="Q2211" i="7"/>
  <c r="AB2211" i="7" s="1"/>
  <c r="Q2212" i="7"/>
  <c r="AB2212" i="7" s="1"/>
  <c r="Q2213" i="7"/>
  <c r="AB2213" i="7" s="1"/>
  <c r="Q2214" i="7"/>
  <c r="AB2214" i="7" s="1"/>
  <c r="Q2215" i="7"/>
  <c r="AB2215" i="7" s="1"/>
  <c r="Q2216" i="7"/>
  <c r="AB2216" i="7" s="1"/>
  <c r="Q2217" i="7"/>
  <c r="AB2217" i="7" s="1"/>
  <c r="Q2218" i="7"/>
  <c r="AB2218" i="7" s="1"/>
  <c r="Q2219" i="7"/>
  <c r="AB2219" i="7" s="1"/>
  <c r="Q2220" i="7"/>
  <c r="AB2220" i="7" s="1"/>
  <c r="Q2221" i="7"/>
  <c r="AB2221" i="7" s="1"/>
  <c r="Q2222" i="7"/>
  <c r="AB2222" i="7" s="1"/>
  <c r="Q2223" i="7"/>
  <c r="AB2223" i="7" s="1"/>
  <c r="Q2224" i="7"/>
  <c r="AB2224" i="7" s="1"/>
  <c r="Q2225" i="7"/>
  <c r="AB2225" i="7" s="1"/>
  <c r="Q2226" i="7"/>
  <c r="AB2226" i="7" s="1"/>
  <c r="Q2227" i="7"/>
  <c r="AB2227" i="7" s="1"/>
  <c r="Q2228" i="7"/>
  <c r="AB2228" i="7" s="1"/>
  <c r="Q2229" i="7"/>
  <c r="AB2229" i="7" s="1"/>
  <c r="Q2230" i="7"/>
  <c r="AB2230" i="7" s="1"/>
  <c r="Q2231" i="7"/>
  <c r="AB2231" i="7" s="1"/>
  <c r="Q2232" i="7"/>
  <c r="AB2232" i="7" s="1"/>
  <c r="Q2233" i="7"/>
  <c r="AB2233" i="7" s="1"/>
  <c r="Q2234" i="7"/>
  <c r="AB2234" i="7" s="1"/>
  <c r="Q2235" i="7"/>
  <c r="AB2235" i="7" s="1"/>
  <c r="Q2236" i="7"/>
  <c r="AB2236" i="7" s="1"/>
  <c r="Q2237" i="7"/>
  <c r="AB2237" i="7" s="1"/>
  <c r="Q2238" i="7"/>
  <c r="AB2238" i="7" s="1"/>
  <c r="Q2239" i="7"/>
  <c r="AB2239" i="7" s="1"/>
  <c r="Q2240" i="7"/>
  <c r="AB2240" i="7" s="1"/>
  <c r="Q2241" i="7"/>
  <c r="AB2241" i="7" s="1"/>
  <c r="Q2242" i="7"/>
  <c r="AB2242" i="7" s="1"/>
  <c r="Q2243" i="7"/>
  <c r="AB2243" i="7" s="1"/>
  <c r="Q2244" i="7"/>
  <c r="AB2244" i="7" s="1"/>
  <c r="Q2245" i="7"/>
  <c r="AB2245" i="7" s="1"/>
  <c r="Q2246" i="7"/>
  <c r="AB2246" i="7" s="1"/>
  <c r="Q2247" i="7"/>
  <c r="AB2247" i="7" s="1"/>
  <c r="Q2248" i="7"/>
  <c r="AB2248" i="7" s="1"/>
  <c r="Q2249" i="7"/>
  <c r="AB2249" i="7" s="1"/>
  <c r="Q2250" i="7"/>
  <c r="AB2250" i="7" s="1"/>
  <c r="Q2251" i="7"/>
  <c r="AB2251" i="7" s="1"/>
  <c r="Q2252" i="7"/>
  <c r="AB2252" i="7" s="1"/>
  <c r="Q2253" i="7"/>
  <c r="AB2253" i="7" s="1"/>
  <c r="Q2254" i="7"/>
  <c r="AB2254" i="7" s="1"/>
  <c r="Q2255" i="7"/>
  <c r="AB2255" i="7" s="1"/>
  <c r="Q2259" i="7"/>
  <c r="AB2259" i="7" s="1"/>
  <c r="Q2260" i="7"/>
  <c r="AB2260" i="7" s="1"/>
  <c r="Q2261" i="7"/>
  <c r="AB2261" i="7" s="1"/>
  <c r="Q2262" i="7"/>
  <c r="AB2262" i="7" s="1"/>
  <c r="Q2263" i="7"/>
  <c r="AB2263" i="7" s="1"/>
  <c r="Q2264" i="7"/>
  <c r="AB2264" i="7" s="1"/>
  <c r="Q2265" i="7"/>
  <c r="AB2265" i="7" s="1"/>
  <c r="Q2266" i="7"/>
  <c r="AB2266" i="7" s="1"/>
  <c r="Q2267" i="7"/>
  <c r="AB2267" i="7" s="1"/>
  <c r="Q2268" i="7"/>
  <c r="AB2268" i="7" s="1"/>
  <c r="Q2269" i="7"/>
  <c r="AB2269" i="7" s="1"/>
  <c r="Q2270" i="7"/>
  <c r="AB2270" i="7" s="1"/>
  <c r="Q2271" i="7"/>
  <c r="AB2271" i="7" s="1"/>
  <c r="Q2272" i="7"/>
  <c r="AB2272" i="7" s="1"/>
  <c r="Q2273" i="7"/>
  <c r="AB2273" i="7" s="1"/>
  <c r="Q2274" i="7"/>
  <c r="AB2274" i="7" s="1"/>
  <c r="Q2275" i="7"/>
  <c r="AB2275" i="7" s="1"/>
  <c r="Q2276" i="7"/>
  <c r="AB2276" i="7" s="1"/>
  <c r="Q2277" i="7"/>
  <c r="AB2277" i="7" s="1"/>
  <c r="Q2278" i="7"/>
  <c r="AB2278" i="7" s="1"/>
  <c r="Q2279" i="7"/>
  <c r="AB2279" i="7" s="1"/>
  <c r="Q2280" i="7"/>
  <c r="AB2280" i="7" s="1"/>
  <c r="Q2281" i="7"/>
  <c r="AB2281" i="7" s="1"/>
  <c r="Q2282" i="7"/>
  <c r="AB2282" i="7" s="1"/>
  <c r="Q2283" i="7"/>
  <c r="AB2283" i="7" s="1"/>
  <c r="Q2284" i="7"/>
  <c r="AB2284" i="7" s="1"/>
  <c r="Q2285" i="7"/>
  <c r="AB2285" i="7" s="1"/>
  <c r="Q2286" i="7"/>
  <c r="AB2286" i="7" s="1"/>
  <c r="Q2287" i="7"/>
  <c r="AB2287" i="7" s="1"/>
  <c r="Q2288" i="7"/>
  <c r="AB2288" i="7" s="1"/>
  <c r="Q2289" i="7"/>
  <c r="AB2289" i="7" s="1"/>
  <c r="Q2290" i="7"/>
  <c r="AB2290" i="7" s="1"/>
  <c r="Q2291" i="7"/>
  <c r="AB2291" i="7" s="1"/>
  <c r="Q2292" i="7"/>
  <c r="AB2292" i="7" s="1"/>
  <c r="Q2293" i="7"/>
  <c r="AB2293" i="7" s="1"/>
  <c r="Q2294" i="7"/>
  <c r="AB2294" i="7" s="1"/>
  <c r="Q2295" i="7"/>
  <c r="AB2295" i="7" s="1"/>
  <c r="Q2296" i="7"/>
  <c r="AB2296" i="7" s="1"/>
  <c r="Q2297" i="7"/>
  <c r="AB2297" i="7" s="1"/>
  <c r="Q2298" i="7"/>
  <c r="AB2298" i="7" s="1"/>
  <c r="Q2299" i="7"/>
  <c r="AB2299" i="7" s="1"/>
  <c r="Q2300" i="7"/>
  <c r="AB2300" i="7" s="1"/>
  <c r="Q2301" i="7"/>
  <c r="AB2301" i="7" s="1"/>
  <c r="Q2302" i="7"/>
  <c r="AB2302" i="7" s="1"/>
  <c r="Q2303" i="7"/>
  <c r="AB2303" i="7" s="1"/>
  <c r="Q2304" i="7"/>
  <c r="AB2304" i="7" s="1"/>
  <c r="Q2305" i="7"/>
  <c r="AB2305" i="7" s="1"/>
  <c r="Q2306" i="7"/>
  <c r="AB2306" i="7" s="1"/>
  <c r="Q2307" i="7"/>
  <c r="AB2307" i="7" s="1"/>
  <c r="Q2308" i="7"/>
  <c r="AB2308" i="7" s="1"/>
  <c r="Q2309" i="7"/>
  <c r="AB2309" i="7" s="1"/>
  <c r="Q2310" i="7"/>
  <c r="AB2310" i="7" s="1"/>
  <c r="Q2311" i="7"/>
  <c r="AB2311" i="7" s="1"/>
  <c r="Q2312" i="7"/>
  <c r="AB2312" i="7" s="1"/>
  <c r="Q2313" i="7"/>
  <c r="AB2313" i="7" s="1"/>
  <c r="Q2314" i="7"/>
  <c r="AB2314" i="7" s="1"/>
  <c r="Q2315" i="7"/>
  <c r="AB2315" i="7" s="1"/>
  <c r="Q2316" i="7"/>
  <c r="AB2316" i="7" s="1"/>
  <c r="Q2317" i="7"/>
  <c r="AB2317" i="7" s="1"/>
  <c r="Q2318" i="7"/>
  <c r="AB2318" i="7" s="1"/>
  <c r="Q2319" i="7"/>
  <c r="AB2319" i="7" s="1"/>
  <c r="Q2320" i="7"/>
  <c r="AB2320" i="7" s="1"/>
  <c r="Q2321" i="7"/>
  <c r="AB2321" i="7" s="1"/>
  <c r="Q2322" i="7"/>
  <c r="AB2322" i="7" s="1"/>
  <c r="Q2323" i="7"/>
  <c r="AB2323" i="7" s="1"/>
  <c r="Q2324" i="7"/>
  <c r="AB2324" i="7" s="1"/>
  <c r="Q2325" i="7"/>
  <c r="AB2325" i="7" s="1"/>
  <c r="Q2326" i="7"/>
  <c r="AB2326" i="7" s="1"/>
  <c r="Q2327" i="7"/>
  <c r="AB2327" i="7" s="1"/>
  <c r="Q2328" i="7"/>
  <c r="AB2328" i="7" s="1"/>
  <c r="Q2329" i="7"/>
  <c r="AB2329" i="7" s="1"/>
  <c r="Q2330" i="7"/>
  <c r="AB2330" i="7" s="1"/>
  <c r="Q2331" i="7"/>
  <c r="AB2331" i="7" s="1"/>
  <c r="Q2332" i="7"/>
  <c r="AB2332" i="7" s="1"/>
  <c r="Q2333" i="7"/>
  <c r="AB2333" i="7" s="1"/>
  <c r="Q2334" i="7"/>
  <c r="AB2334" i="7" s="1"/>
  <c r="Q2335" i="7"/>
  <c r="AB2335" i="7" s="1"/>
  <c r="Q2336" i="7"/>
  <c r="AB2336" i="7" s="1"/>
  <c r="Q2337" i="7"/>
  <c r="AB2337" i="7" s="1"/>
  <c r="Q2338" i="7"/>
  <c r="AB2338" i="7" s="1"/>
  <c r="Q2339" i="7"/>
  <c r="AB2339" i="7" s="1"/>
  <c r="Q2340" i="7"/>
  <c r="AB2340" i="7" s="1"/>
  <c r="Q2348" i="7"/>
  <c r="AB2348" i="7" s="1"/>
  <c r="Q2349" i="7"/>
  <c r="AB2349" i="7" s="1"/>
  <c r="Q2350" i="7"/>
  <c r="AB2350" i="7" s="1"/>
  <c r="Q2351" i="7"/>
  <c r="AB2351" i="7" s="1"/>
  <c r="Q2357" i="7"/>
  <c r="AB2357" i="7" s="1"/>
  <c r="Q2358" i="7"/>
  <c r="AB2358" i="7" s="1"/>
  <c r="Q2370" i="7"/>
  <c r="AB2370" i="7" s="1"/>
  <c r="Q2371" i="7"/>
  <c r="AB2371" i="7" s="1"/>
  <c r="Q2372" i="7"/>
  <c r="AB2372" i="7" s="1"/>
  <c r="Q2373" i="7"/>
  <c r="AB2373" i="7" s="1"/>
  <c r="Q2374" i="7"/>
  <c r="AB2374" i="7" s="1"/>
  <c r="Q2375" i="7"/>
  <c r="AB2375" i="7" s="1"/>
  <c r="Q2376" i="7"/>
  <c r="AB2376" i="7" s="1"/>
  <c r="Q2377" i="7"/>
  <c r="AB2377" i="7" s="1"/>
  <c r="Q2388" i="7"/>
  <c r="AB2388" i="7" s="1"/>
  <c r="Q2389" i="7"/>
  <c r="AB2389" i="7" s="1"/>
  <c r="Q2390" i="7"/>
  <c r="AB2390" i="7" s="1"/>
  <c r="Q2391" i="7"/>
  <c r="AB2391" i="7" s="1"/>
  <c r="Q2403" i="7"/>
  <c r="AB2403" i="7" s="1"/>
  <c r="Q2404" i="7"/>
  <c r="AB2404" i="7" s="1"/>
  <c r="Q2409" i="7"/>
  <c r="AB2409" i="7" s="1"/>
  <c r="Q2410" i="7"/>
  <c r="AB2410" i="7" s="1"/>
  <c r="Q2411" i="7"/>
  <c r="AB2411" i="7" s="1"/>
  <c r="Q2412" i="7"/>
  <c r="AB2412" i="7" s="1"/>
  <c r="Q2413" i="7"/>
  <c r="AB2413" i="7" s="1"/>
  <c r="Q2414" i="7"/>
  <c r="AB2414" i="7" s="1"/>
  <c r="Q2415" i="7"/>
  <c r="AB2415" i="7" s="1"/>
  <c r="Q2416" i="7"/>
  <c r="AB2416" i="7" s="1"/>
  <c r="Q2417" i="7"/>
  <c r="AB2417" i="7" s="1"/>
  <c r="Q2418" i="7"/>
  <c r="AB2418" i="7" s="1"/>
  <c r="Q2419" i="7"/>
  <c r="AB2419" i="7" s="1"/>
  <c r="Q2420" i="7"/>
  <c r="AB2420" i="7" s="1"/>
  <c r="Q2421" i="7"/>
  <c r="AB2421" i="7" s="1"/>
  <c r="Q2423" i="7"/>
  <c r="AB2423" i="7" s="1"/>
  <c r="Q2424" i="7"/>
  <c r="AB2424" i="7" s="1"/>
  <c r="Q2425" i="7"/>
  <c r="AB2425" i="7" s="1"/>
  <c r="Q2426" i="7"/>
  <c r="AB2426" i="7" s="1"/>
  <c r="Q2427" i="7"/>
  <c r="AB2427" i="7" s="1"/>
  <c r="Q2428" i="7"/>
  <c r="AB2428" i="7" s="1"/>
  <c r="Q2429" i="7"/>
  <c r="AB2429" i="7" s="1"/>
  <c r="Q2430" i="7"/>
  <c r="AB2430" i="7" s="1"/>
  <c r="Q2431" i="7"/>
  <c r="AB2431" i="7" s="1"/>
  <c r="Q2432" i="7"/>
  <c r="AB2432" i="7" s="1"/>
  <c r="Q2433" i="7"/>
  <c r="AB2433" i="7" s="1"/>
  <c r="Q2434" i="7"/>
  <c r="AB2434" i="7" s="1"/>
  <c r="Q2435" i="7"/>
  <c r="AB2435" i="7" s="1"/>
  <c r="Q2436" i="7"/>
  <c r="AB2436" i="7" s="1"/>
  <c r="Q2437" i="7"/>
  <c r="AB2437" i="7" s="1"/>
  <c r="Q2438" i="7"/>
  <c r="AB2438" i="7" s="1"/>
  <c r="Q2439" i="7"/>
  <c r="AB2439" i="7" s="1"/>
  <c r="Q2442" i="7"/>
  <c r="AB2442" i="7" s="1"/>
  <c r="Q2443" i="7"/>
  <c r="AB2443" i="7" s="1"/>
  <c r="Q2444" i="7"/>
  <c r="AB2444" i="7" s="1"/>
  <c r="Q2446" i="7"/>
  <c r="AB2446" i="7" s="1"/>
  <c r="Q2447" i="7"/>
  <c r="AB2447" i="7" s="1"/>
  <c r="Q2448" i="7"/>
  <c r="AB2448" i="7" s="1"/>
  <c r="Q2449" i="7"/>
  <c r="AB2449" i="7" s="1"/>
  <c r="Q2450" i="7"/>
  <c r="AB2450" i="7" s="1"/>
  <c r="Q2451" i="7"/>
  <c r="AB2451" i="7" s="1"/>
  <c r="Q2454" i="7"/>
  <c r="AB2454" i="7" s="1"/>
  <c r="Q2455" i="7"/>
  <c r="AB2455" i="7" s="1"/>
  <c r="Q2459" i="7"/>
  <c r="AB2459" i="7" s="1"/>
  <c r="Q2460" i="7"/>
  <c r="AB2460" i="7" s="1"/>
  <c r="Q2461" i="7"/>
  <c r="AB2461" i="7" s="1"/>
  <c r="Q2462" i="7"/>
  <c r="AB2462" i="7" s="1"/>
  <c r="Q2463" i="7"/>
  <c r="AB2463" i="7" s="1"/>
  <c r="Q2464" i="7"/>
  <c r="AB2464" i="7" s="1"/>
  <c r="Q2465" i="7"/>
  <c r="AB2465" i="7" s="1"/>
  <c r="Q2466" i="7"/>
  <c r="AB2466" i="7" s="1"/>
  <c r="Q2467" i="7"/>
  <c r="AB2467" i="7" s="1"/>
  <c r="Q2468" i="7"/>
  <c r="AB2468" i="7" s="1"/>
  <c r="Q2469" i="7"/>
  <c r="AB2469" i="7" s="1"/>
  <c r="Q2470" i="7"/>
  <c r="AB2470" i="7" s="1"/>
  <c r="Q2471" i="7"/>
  <c r="AB2471" i="7" s="1"/>
  <c r="Q2472" i="7"/>
  <c r="AB2472" i="7" s="1"/>
  <c r="Q2473" i="7"/>
  <c r="AB2473" i="7" s="1"/>
  <c r="Q2474" i="7"/>
  <c r="AB2474" i="7" s="1"/>
  <c r="Q2475" i="7"/>
  <c r="AB2475" i="7" s="1"/>
  <c r="Q2476" i="7"/>
  <c r="AB2476" i="7" s="1"/>
  <c r="Q2477" i="7"/>
  <c r="AB2477" i="7" s="1"/>
  <c r="Q2478" i="7"/>
  <c r="AB2478" i="7" s="1"/>
  <c r="Q2479" i="7"/>
  <c r="AB2479" i="7" s="1"/>
  <c r="Q2480" i="7"/>
  <c r="AB2480" i="7" s="1"/>
  <c r="Q2481" i="7"/>
  <c r="AB2481" i="7" s="1"/>
  <c r="Q2482" i="7"/>
  <c r="AB2482" i="7" s="1"/>
  <c r="Q2483" i="7"/>
  <c r="AB2483" i="7" s="1"/>
  <c r="Q2484" i="7"/>
  <c r="AB2484" i="7" s="1"/>
  <c r="Q2485" i="7"/>
  <c r="AB2485" i="7" s="1"/>
  <c r="Q2486" i="7"/>
  <c r="AB2486" i="7" s="1"/>
  <c r="Q2487" i="7"/>
  <c r="AB2487" i="7" s="1"/>
  <c r="Q2488" i="7"/>
  <c r="AB2488" i="7" s="1"/>
  <c r="Q2489" i="7"/>
  <c r="AB2489" i="7" s="1"/>
  <c r="Q2490" i="7"/>
  <c r="AB2490" i="7" s="1"/>
  <c r="Q2491" i="7"/>
  <c r="AB2491" i="7" s="1"/>
  <c r="Q2492" i="7"/>
  <c r="AB2492" i="7" s="1"/>
  <c r="Q2493" i="7"/>
  <c r="AB2493" i="7" s="1"/>
  <c r="Q2494" i="7"/>
  <c r="AB2494" i="7" s="1"/>
  <c r="Q2495" i="7"/>
  <c r="AB2495" i="7" s="1"/>
  <c r="Q2496" i="7"/>
  <c r="AB2496" i="7" s="1"/>
  <c r="Q2497" i="7"/>
  <c r="AB2497" i="7" s="1"/>
  <c r="Q2498" i="7"/>
  <c r="AB2498" i="7" s="1"/>
  <c r="Q2499" i="7"/>
  <c r="AB2499" i="7" s="1"/>
  <c r="Q2500" i="7"/>
  <c r="AB2500" i="7" s="1"/>
  <c r="Q2504" i="7"/>
  <c r="AB2504" i="7" s="1"/>
  <c r="Q2505" i="7"/>
  <c r="AB2505" i="7" s="1"/>
  <c r="Q2506" i="7"/>
  <c r="AB2506" i="7" s="1"/>
  <c r="Q2507" i="7"/>
  <c r="AB2507" i="7" s="1"/>
  <c r="Q2508" i="7"/>
  <c r="AB2508" i="7" s="1"/>
  <c r="Q2509" i="7"/>
  <c r="AB2509" i="7" s="1"/>
  <c r="Q2510" i="7"/>
  <c r="AB2510" i="7" s="1"/>
  <c r="Q2511" i="7"/>
  <c r="AB2511" i="7" s="1"/>
  <c r="Q2512" i="7"/>
  <c r="AB2512" i="7" s="1"/>
  <c r="Q2513" i="7"/>
  <c r="AB2513" i="7" s="1"/>
  <c r="Q2514" i="7"/>
  <c r="AB2514" i="7" s="1"/>
  <c r="Q2515" i="7"/>
  <c r="AB2515" i="7" s="1"/>
  <c r="Q2516" i="7"/>
  <c r="AB2516" i="7" s="1"/>
  <c r="Q2517" i="7"/>
  <c r="AB2517" i="7" s="1"/>
  <c r="Q2518" i="7"/>
  <c r="AB2518" i="7" s="1"/>
  <c r="Q2519" i="7"/>
  <c r="AB2519" i="7" s="1"/>
  <c r="Q2520" i="7"/>
  <c r="AB2520" i="7" s="1"/>
  <c r="Q2521" i="7"/>
  <c r="AB2521" i="7" s="1"/>
  <c r="Q2522" i="7"/>
  <c r="AB2522" i="7" s="1"/>
  <c r="Q2523" i="7"/>
  <c r="AB2523" i="7" s="1"/>
  <c r="Q2524" i="7"/>
  <c r="AB2524" i="7" s="1"/>
  <c r="Q2525" i="7"/>
  <c r="AB2525" i="7" s="1"/>
  <c r="Q2526" i="7"/>
  <c r="AB2526" i="7" s="1"/>
  <c r="Q2527" i="7"/>
  <c r="AB2527" i="7" s="1"/>
  <c r="Q2528" i="7"/>
  <c r="AB2528" i="7" s="1"/>
  <c r="Q2529" i="7"/>
  <c r="AB2529" i="7" s="1"/>
  <c r="Q2530" i="7"/>
  <c r="AB2530" i="7" s="1"/>
  <c r="Q2531" i="7"/>
  <c r="AB2531" i="7" s="1"/>
  <c r="Q2532" i="7"/>
  <c r="AB2532" i="7" s="1"/>
  <c r="Q2533" i="7"/>
  <c r="AB2533" i="7" s="1"/>
  <c r="Q2534" i="7"/>
  <c r="AB2534" i="7" s="1"/>
  <c r="Q2535" i="7"/>
  <c r="AB2535" i="7" s="1"/>
  <c r="Q2536" i="7"/>
  <c r="AB2536" i="7" s="1"/>
  <c r="Q2537" i="7"/>
  <c r="AB2537" i="7" s="1"/>
  <c r="Q2545" i="7"/>
  <c r="AB2545" i="7" s="1"/>
  <c r="Q2546" i="7"/>
  <c r="AB2546" i="7" s="1"/>
  <c r="Q2547" i="7"/>
  <c r="AB2547" i="7" s="1"/>
  <c r="Q2548" i="7"/>
  <c r="AB2548" i="7" s="1"/>
  <c r="Q2554" i="7"/>
  <c r="AB2554" i="7" s="1"/>
  <c r="Q2555" i="7"/>
  <c r="AB2555" i="7" s="1"/>
  <c r="Q2572" i="7"/>
  <c r="AB2572" i="7" s="1"/>
  <c r="Q2573" i="7"/>
  <c r="AB2573" i="7" s="1"/>
  <c r="Q2574" i="7"/>
  <c r="AB2574" i="7" s="1"/>
  <c r="Q2575" i="7"/>
  <c r="AB2575" i="7" s="1"/>
  <c r="J26" i="7"/>
  <c r="J27" i="7" s="1"/>
  <c r="J28" i="7" s="1"/>
  <c r="J29" i="7" s="1"/>
  <c r="J30" i="7" s="1"/>
  <c r="J31" i="7"/>
  <c r="J32" i="7" s="1"/>
  <c r="J33" i="7" s="1"/>
  <c r="J34" i="7"/>
  <c r="J35" i="7" s="1"/>
  <c r="J36" i="7" s="1"/>
  <c r="J37" i="7" s="1"/>
  <c r="J38" i="7" s="1"/>
  <c r="J39" i="7" s="1"/>
  <c r="J40" i="7" s="1"/>
  <c r="J41" i="7" s="1"/>
  <c r="J42" i="7" s="1"/>
  <c r="J43" i="7" s="1"/>
  <c r="J44" i="7" s="1"/>
  <c r="J45" i="7"/>
  <c r="J46" i="7" s="1"/>
  <c r="J47" i="7" s="1"/>
  <c r="J48" i="7" s="1"/>
  <c r="J49" i="7"/>
  <c r="J50" i="7" s="1"/>
  <c r="J51" i="7" s="1"/>
  <c r="J52" i="7" s="1"/>
  <c r="J53" i="7" s="1"/>
  <c r="J54" i="7" s="1"/>
  <c r="J55" i="7" s="1"/>
  <c r="J56" i="7" s="1"/>
  <c r="J57" i="7" s="1"/>
  <c r="J58" i="7" s="1"/>
  <c r="J59" i="7" s="1"/>
  <c r="J60" i="7" s="1"/>
  <c r="J61" i="7" s="1"/>
  <c r="J62" i="7" s="1"/>
  <c r="J63" i="7" s="1"/>
  <c r="J64" i="7"/>
  <c r="J65" i="7" s="1"/>
  <c r="J66" i="7" s="1"/>
  <c r="J67" i="7" s="1"/>
  <c r="J68" i="7" s="1"/>
  <c r="J69" i="7" s="1"/>
  <c r="J70" i="7" s="1"/>
  <c r="J71" i="7" s="1"/>
  <c r="J72" i="7" s="1"/>
  <c r="J73" i="7" s="1"/>
  <c r="J74" i="7" s="1"/>
  <c r="J75" i="7" s="1"/>
  <c r="J76" i="7" s="1"/>
  <c r="J77" i="7" s="1"/>
  <c r="J78" i="7"/>
  <c r="J79" i="7" s="1"/>
  <c r="J80" i="7" s="1"/>
  <c r="J81" i="7" s="1"/>
  <c r="J82" i="7" s="1"/>
  <c r="J83" i="7"/>
  <c r="J84" i="7" s="1"/>
  <c r="J85" i="7" s="1"/>
  <c r="J86" i="7" s="1"/>
  <c r="J87" i="7"/>
  <c r="J88" i="7" s="1"/>
  <c r="J89" i="7" s="1"/>
  <c r="J90" i="7" s="1"/>
  <c r="J91" i="7" s="1"/>
  <c r="J92" i="7" s="1"/>
  <c r="J93" i="7" s="1"/>
  <c r="J94" i="7" s="1"/>
  <c r="J95" i="7" s="1"/>
  <c r="J96" i="7" s="1"/>
  <c r="J97" i="7" s="1"/>
  <c r="J98" i="7" s="1"/>
  <c r="J99" i="7" s="1"/>
  <c r="J100" i="7" s="1"/>
  <c r="J101" i="7" s="1"/>
  <c r="J102" i="7" s="1"/>
  <c r="J103" i="7" s="1"/>
  <c r="J104" i="7" s="1"/>
  <c r="J105" i="7" s="1"/>
  <c r="J106" i="7" s="1"/>
  <c r="J107" i="7" s="1"/>
  <c r="J108" i="7" s="1"/>
  <c r="J109" i="7" s="1"/>
  <c r="J110" i="7" s="1"/>
  <c r="J111" i="7" s="1"/>
  <c r="J112" i="7" s="1"/>
  <c r="J113" i="7"/>
  <c r="J114" i="7" s="1"/>
  <c r="J115" i="7" s="1"/>
  <c r="J116" i="7" s="1"/>
  <c r="J117" i="7" s="1"/>
  <c r="J118" i="7" s="1"/>
  <c r="J119" i="7"/>
  <c r="J120" i="7" s="1"/>
  <c r="J121" i="7" s="1"/>
  <c r="J122" i="7"/>
  <c r="J123" i="7" s="1"/>
  <c r="J124" i="7" s="1"/>
  <c r="J125" i="7" s="1"/>
  <c r="J126" i="7" s="1"/>
  <c r="J127" i="7"/>
  <c r="J128" i="7" s="1"/>
  <c r="J129" i="7" s="1"/>
  <c r="J130" i="7" s="1"/>
  <c r="J131" i="7" s="1"/>
  <c r="J132" i="7"/>
  <c r="J133" i="7" s="1"/>
  <c r="J134" i="7" s="1"/>
  <c r="J135" i="7" s="1"/>
  <c r="J136" i="7" s="1"/>
  <c r="J137" i="7" s="1"/>
  <c r="J138" i="7" s="1"/>
  <c r="J139" i="7" s="1"/>
  <c r="J140" i="7" s="1"/>
  <c r="J141" i="7" s="1"/>
  <c r="J142" i="7"/>
  <c r="J143" i="7" s="1"/>
  <c r="J144" i="7" s="1"/>
  <c r="J145" i="7" s="1"/>
  <c r="J146" i="7" s="1"/>
  <c r="J147" i="7"/>
  <c r="J148" i="7" s="1"/>
  <c r="J149" i="7" s="1"/>
  <c r="J150" i="7" s="1"/>
  <c r="J151" i="7"/>
  <c r="J152" i="7" s="1"/>
  <c r="J153" i="7" s="1"/>
  <c r="J154" i="7" s="1"/>
  <c r="J155" i="7"/>
  <c r="J156" i="7" s="1"/>
  <c r="J157" i="7" s="1"/>
  <c r="J158" i="7" s="1"/>
  <c r="J159" i="7"/>
  <c r="J160" i="7" s="1"/>
  <c r="J161" i="7" s="1"/>
  <c r="J162" i="7" s="1"/>
  <c r="J163" i="7" s="1"/>
  <c r="J164" i="7" s="1"/>
  <c r="J165" i="7" s="1"/>
  <c r="J166" i="7" s="1"/>
  <c r="J167" i="7" s="1"/>
  <c r="J168" i="7" s="1"/>
  <c r="J169" i="7" s="1"/>
  <c r="J170" i="7" s="1"/>
  <c r="J171" i="7" s="1"/>
  <c r="J172" i="7" s="1"/>
  <c r="J173" i="7" s="1"/>
  <c r="J174" i="7" s="1"/>
  <c r="J175" i="7"/>
  <c r="J176" i="7" s="1"/>
  <c r="J177" i="7" s="1"/>
  <c r="J178" i="7" s="1"/>
  <c r="J179" i="7" s="1"/>
  <c r="J180" i="7"/>
  <c r="J181" i="7" s="1"/>
  <c r="J182" i="7" s="1"/>
  <c r="J183" i="7"/>
  <c r="J184" i="7" s="1"/>
  <c r="J185" i="7" s="1"/>
  <c r="J186" i="7" s="1"/>
  <c r="J187" i="7" s="1"/>
  <c r="J188" i="7"/>
  <c r="J189" i="7" s="1"/>
  <c r="J190" i="7" s="1"/>
  <c r="J191" i="7" s="1"/>
  <c r="J192" i="7" s="1"/>
  <c r="J193" i="7" s="1"/>
  <c r="J194" i="7" s="1"/>
  <c r="J195" i="7" s="1"/>
  <c r="J196" i="7" s="1"/>
  <c r="J197" i="7" s="1"/>
  <c r="J198" i="7" s="1"/>
  <c r="J199" i="7" s="1"/>
  <c r="J200" i="7" s="1"/>
  <c r="J201" i="7" s="1"/>
  <c r="J202" i="7" s="1"/>
  <c r="J203" i="7" s="1"/>
  <c r="J204" i="7" s="1"/>
  <c r="J205" i="7" s="1"/>
  <c r="J206" i="7" s="1"/>
  <c r="J207" i="7" s="1"/>
  <c r="J208" i="7" s="1"/>
  <c r="J209" i="7" s="1"/>
  <c r="J210" i="7" s="1"/>
  <c r="J211" i="7" s="1"/>
  <c r="J212" i="7" s="1"/>
  <c r="J213" i="7" s="1"/>
  <c r="J214" i="7" s="1"/>
  <c r="J215" i="7" s="1"/>
  <c r="J216" i="7"/>
  <c r="J217" i="7" s="1"/>
  <c r="J218" i="7" s="1"/>
  <c r="J219" i="7" s="1"/>
  <c r="J220" i="7" s="1"/>
  <c r="J221" i="7" s="1"/>
  <c r="J222" i="7" s="1"/>
  <c r="J223" i="7" s="1"/>
  <c r="J224" i="7"/>
  <c r="J225" i="7" s="1"/>
  <c r="J226" i="7" s="1"/>
  <c r="J227" i="7" s="1"/>
  <c r="J228" i="7" s="1"/>
  <c r="J229" i="7" s="1"/>
  <c r="J230" i="7" s="1"/>
  <c r="J231" i="7" s="1"/>
  <c r="J232" i="7" s="1"/>
  <c r="J233" i="7" s="1"/>
  <c r="J234" i="7" s="1"/>
  <c r="J235" i="7" s="1"/>
  <c r="J236" i="7" s="1"/>
  <c r="J237" i="7"/>
  <c r="J238" i="7" s="1"/>
  <c r="J239" i="7" s="1"/>
  <c r="J240" i="7" s="1"/>
  <c r="J241" i="7" s="1"/>
  <c r="J242" i="7" s="1"/>
  <c r="J243" i="7" s="1"/>
  <c r="J244" i="7" s="1"/>
  <c r="J245" i="7"/>
  <c r="J246" i="7" s="1"/>
  <c r="J247" i="7" s="1"/>
  <c r="J248" i="7" s="1"/>
  <c r="J249" i="7" s="1"/>
  <c r="J250" i="7" s="1"/>
  <c r="J251" i="7" s="1"/>
  <c r="J252" i="7" s="1"/>
  <c r="J253" i="7" s="1"/>
  <c r="J254" i="7" s="1"/>
  <c r="J255" i="7" s="1"/>
  <c r="J256" i="7" s="1"/>
  <c r="J257" i="7"/>
  <c r="J258" i="7" s="1"/>
  <c r="J259" i="7" s="1"/>
  <c r="J260" i="7" s="1"/>
  <c r="J261" i="7" s="1"/>
  <c r="J262" i="7" s="1"/>
  <c r="J263" i="7" s="1"/>
  <c r="J264" i="7" s="1"/>
  <c r="J265" i="7"/>
  <c r="J266" i="7" s="1"/>
  <c r="J267" i="7" s="1"/>
  <c r="J268" i="7" s="1"/>
  <c r="J269" i="7" s="1"/>
  <c r="J270" i="7" s="1"/>
  <c r="J271" i="7" s="1"/>
  <c r="J272" i="7" s="1"/>
  <c r="J273" i="7" s="1"/>
  <c r="J274" i="7" s="1"/>
  <c r="J275" i="7" s="1"/>
  <c r="J276" i="7"/>
  <c r="J277" i="7" s="1"/>
  <c r="J278" i="7" s="1"/>
  <c r="J279" i="7" s="1"/>
  <c r="J280" i="7" s="1"/>
  <c r="J281" i="7" s="1"/>
  <c r="J282" i="7" s="1"/>
  <c r="J283" i="7" s="1"/>
  <c r="J284" i="7" s="1"/>
  <c r="J285" i="7" s="1"/>
  <c r="J286" i="7" s="1"/>
  <c r="J287" i="7" s="1"/>
  <c r="J288" i="7" s="1"/>
  <c r="J289" i="7" s="1"/>
  <c r="J290" i="7" s="1"/>
  <c r="J291" i="7" s="1"/>
  <c r="J292" i="7" s="1"/>
  <c r="J293" i="7" s="1"/>
  <c r="J294" i="7" s="1"/>
  <c r="J295" i="7" s="1"/>
  <c r="J296" i="7"/>
  <c r="J297" i="7" s="1"/>
  <c r="J298" i="7" s="1"/>
  <c r="J299" i="7" s="1"/>
  <c r="J300" i="7" s="1"/>
  <c r="J301" i="7" s="1"/>
  <c r="J302" i="7" s="1"/>
  <c r="J303" i="7" s="1"/>
  <c r="J304" i="7" s="1"/>
  <c r="J305" i="7" s="1"/>
  <c r="J306" i="7" s="1"/>
  <c r="J307" i="7" s="1"/>
  <c r="J308" i="7" s="1"/>
  <c r="J309" i="7" s="1"/>
  <c r="J310" i="7" s="1"/>
  <c r="J311" i="7" s="1"/>
  <c r="J312" i="7"/>
  <c r="J313" i="7" s="1"/>
  <c r="J314" i="7" s="1"/>
  <c r="J315" i="7" s="1"/>
  <c r="J316" i="7" s="1"/>
  <c r="J317" i="7"/>
  <c r="J318" i="7" s="1"/>
  <c r="J319" i="7" s="1"/>
  <c r="J320" i="7" s="1"/>
  <c r="J321" i="7" s="1"/>
  <c r="J322" i="7" s="1"/>
  <c r="J323" i="7" s="1"/>
  <c r="J324" i="7" s="1"/>
  <c r="J325" i="7" s="1"/>
  <c r="J326" i="7" s="1"/>
  <c r="J327" i="7" s="1"/>
  <c r="J328" i="7" s="1"/>
  <c r="J329" i="7" s="1"/>
  <c r="J330" i="7"/>
  <c r="J331" i="7" s="1"/>
  <c r="J332" i="7" s="1"/>
  <c r="J333" i="7"/>
  <c r="J334" i="7" s="1"/>
  <c r="J335" i="7" s="1"/>
  <c r="J336" i="7" s="1"/>
  <c r="J337" i="7" s="1"/>
  <c r="J338" i="7"/>
  <c r="J339" i="7" s="1"/>
  <c r="J340" i="7" s="1"/>
  <c r="J341" i="7" s="1"/>
  <c r="J342" i="7" s="1"/>
  <c r="J343" i="7" s="1"/>
  <c r="J344" i="7" s="1"/>
  <c r="J345" i="7" s="1"/>
  <c r="J346" i="7" s="1"/>
  <c r="J347" i="7" s="1"/>
  <c r="J348" i="7" s="1"/>
  <c r="J349" i="7" s="1"/>
  <c r="J350" i="7" s="1"/>
  <c r="J351" i="7" s="1"/>
  <c r="J352" i="7" s="1"/>
  <c r="J353" i="7" s="1"/>
  <c r="J354" i="7" s="1"/>
  <c r="J355" i="7" s="1"/>
  <c r="J356" i="7" s="1"/>
  <c r="J357" i="7" s="1"/>
  <c r="J358" i="7" s="1"/>
  <c r="J359" i="7" s="1"/>
  <c r="J360" i="7" s="1"/>
  <c r="J361" i="7" s="1"/>
  <c r="J362" i="7" s="1"/>
  <c r="J363" i="7" s="1"/>
  <c r="J364" i="7" s="1"/>
  <c r="J365" i="7" s="1"/>
  <c r="J366" i="7" s="1"/>
  <c r="J367" i="7" s="1"/>
  <c r="J368" i="7" s="1"/>
  <c r="J369" i="7" s="1"/>
  <c r="J370" i="7" s="1"/>
  <c r="J371" i="7" s="1"/>
  <c r="J372" i="7" s="1"/>
  <c r="J373" i="7" s="1"/>
  <c r="J374" i="7" s="1"/>
  <c r="J375" i="7" s="1"/>
  <c r="J376" i="7" s="1"/>
  <c r="J377" i="7" s="1"/>
  <c r="J378" i="7" s="1"/>
  <c r="J379" i="7" s="1"/>
  <c r="J380" i="7" s="1"/>
  <c r="J381" i="7" s="1"/>
  <c r="J382" i="7" s="1"/>
  <c r="J383" i="7" s="1"/>
  <c r="J384" i="7" s="1"/>
  <c r="J385" i="7" s="1"/>
  <c r="J386" i="7" s="1"/>
  <c r="J387" i="7" s="1"/>
  <c r="J388" i="7" s="1"/>
  <c r="J389" i="7" s="1"/>
  <c r="J390" i="7" s="1"/>
  <c r="J391" i="7" s="1"/>
  <c r="J392" i="7" s="1"/>
  <c r="J393" i="7" s="1"/>
  <c r="J394" i="7" s="1"/>
  <c r="J395" i="7" s="1"/>
  <c r="J396" i="7" s="1"/>
  <c r="J397" i="7" s="1"/>
  <c r="J398" i="7" s="1"/>
  <c r="J399" i="7" s="1"/>
  <c r="J400" i="7"/>
  <c r="J401" i="7" s="1"/>
  <c r="J402" i="7" s="1"/>
  <c r="J403" i="7" s="1"/>
  <c r="J404" i="7" s="1"/>
  <c r="J405" i="7"/>
  <c r="J406" i="7" s="1"/>
  <c r="J407" i="7" s="1"/>
  <c r="J408" i="7" s="1"/>
  <c r="J409" i="7" s="1"/>
  <c r="J410" i="7" s="1"/>
  <c r="J411" i="7"/>
  <c r="J412" i="7" s="1"/>
  <c r="J413" i="7" s="1"/>
  <c r="J414" i="7" s="1"/>
  <c r="J415" i="7"/>
  <c r="J416" i="7" s="1"/>
  <c r="J417" i="7" s="1"/>
  <c r="J418" i="7" s="1"/>
  <c r="J419" i="7" s="1"/>
  <c r="J420" i="7" s="1"/>
  <c r="J421" i="7" s="1"/>
  <c r="J422" i="7" s="1"/>
  <c r="J423" i="7" s="1"/>
  <c r="J424" i="7"/>
  <c r="J425" i="7" s="1"/>
  <c r="J426" i="7" s="1"/>
  <c r="J427" i="7" s="1"/>
  <c r="J428" i="7" s="1"/>
  <c r="J429" i="7" s="1"/>
  <c r="J430" i="7" s="1"/>
  <c r="J431" i="7" s="1"/>
  <c r="J432" i="7" s="1"/>
  <c r="J433" i="7" s="1"/>
  <c r="J434" i="7" s="1"/>
  <c r="J435" i="7"/>
  <c r="J436" i="7" s="1"/>
  <c r="J437" i="7" s="1"/>
  <c r="J438" i="7" s="1"/>
  <c r="J439" i="7" s="1"/>
  <c r="J440" i="7" s="1"/>
  <c r="J441" i="7" s="1"/>
  <c r="J442" i="7" s="1"/>
  <c r="J443" i="7" s="1"/>
  <c r="J444" i="7" s="1"/>
  <c r="J445" i="7" s="1"/>
  <c r="J446" i="7" s="1"/>
  <c r="J447" i="7" s="1"/>
  <c r="J448" i="7" s="1"/>
  <c r="J449" i="7" s="1"/>
  <c r="J450" i="7"/>
  <c r="J451" i="7" s="1"/>
  <c r="J452" i="7" s="1"/>
  <c r="J453" i="7" s="1"/>
  <c r="J454" i="7" s="1"/>
  <c r="J455" i="7" s="1"/>
  <c r="J456" i="7" s="1"/>
  <c r="J457" i="7"/>
  <c r="J458" i="7" s="1"/>
  <c r="J459" i="7" s="1"/>
  <c r="J460" i="7" s="1"/>
  <c r="J461" i="7" s="1"/>
  <c r="J462" i="7" s="1"/>
  <c r="J463" i="7" s="1"/>
  <c r="J464" i="7" s="1"/>
  <c r="J465" i="7" s="1"/>
  <c r="J466" i="7" s="1"/>
  <c r="J467" i="7" s="1"/>
  <c r="J468" i="7" s="1"/>
  <c r="J469" i="7" s="1"/>
  <c r="J470" i="7" s="1"/>
  <c r="J471" i="7" s="1"/>
  <c r="J472" i="7" s="1"/>
  <c r="J473" i="7" s="1"/>
  <c r="J474" i="7" s="1"/>
  <c r="J475" i="7"/>
  <c r="J476" i="7" s="1"/>
  <c r="J477" i="7" s="1"/>
  <c r="J478" i="7" s="1"/>
  <c r="J479" i="7" s="1"/>
  <c r="J480" i="7" s="1"/>
  <c r="J481" i="7" s="1"/>
  <c r="J482" i="7"/>
  <c r="J483" i="7" s="1"/>
  <c r="J484" i="7" s="1"/>
  <c r="J485" i="7" s="1"/>
  <c r="J486" i="7" s="1"/>
  <c r="J487" i="7" s="1"/>
  <c r="J488" i="7" s="1"/>
  <c r="J489" i="7" s="1"/>
  <c r="J490" i="7" s="1"/>
  <c r="J491" i="7"/>
  <c r="J492" i="7" s="1"/>
  <c r="J493" i="7" s="1"/>
  <c r="J494" i="7" s="1"/>
  <c r="J495" i="7" s="1"/>
  <c r="J496" i="7" s="1"/>
  <c r="J497" i="7" s="1"/>
  <c r="J498" i="7" s="1"/>
  <c r="J499" i="7" s="1"/>
  <c r="J500" i="7"/>
  <c r="J501" i="7" s="1"/>
  <c r="J502" i="7" s="1"/>
  <c r="J503" i="7" s="1"/>
  <c r="J504" i="7" s="1"/>
  <c r="J505" i="7" s="1"/>
  <c r="J506" i="7" s="1"/>
  <c r="J507" i="7" s="1"/>
  <c r="J508" i="7" s="1"/>
  <c r="J509" i="7" s="1"/>
  <c r="J510" i="7" s="1"/>
  <c r="J511" i="7" s="1"/>
  <c r="J512" i="7" s="1"/>
  <c r="J513" i="7" s="1"/>
  <c r="J514" i="7" s="1"/>
  <c r="J515" i="7"/>
  <c r="J516" i="7" s="1"/>
  <c r="J517" i="7" s="1"/>
  <c r="J518" i="7" s="1"/>
  <c r="J519" i="7" s="1"/>
  <c r="J520" i="7"/>
  <c r="J521" i="7" s="1"/>
  <c r="J522" i="7" s="1"/>
  <c r="J523" i="7" s="1"/>
  <c r="J524" i="7" s="1"/>
  <c r="J525" i="7" s="1"/>
  <c r="J526" i="7" s="1"/>
  <c r="J527" i="7" s="1"/>
  <c r="J528" i="7" s="1"/>
  <c r="J529" i="7"/>
  <c r="J530" i="7" s="1"/>
  <c r="J531" i="7" s="1"/>
  <c r="J532" i="7" s="1"/>
  <c r="J533" i="7" s="1"/>
  <c r="J534" i="7" s="1"/>
  <c r="J535" i="7" s="1"/>
  <c r="J536" i="7" s="1"/>
  <c r="J537" i="7" s="1"/>
  <c r="J538" i="7" s="1"/>
  <c r="J539" i="7" s="1"/>
  <c r="J540" i="7" s="1"/>
  <c r="J541" i="7" s="1"/>
  <c r="J542" i="7" s="1"/>
  <c r="J543" i="7" s="1"/>
  <c r="J544" i="7"/>
  <c r="J545" i="7" s="1"/>
  <c r="J546" i="7" s="1"/>
  <c r="J547" i="7" s="1"/>
  <c r="J548" i="7" s="1"/>
  <c r="J549" i="7" s="1"/>
  <c r="J550" i="7" s="1"/>
  <c r="J551" i="7" s="1"/>
  <c r="J552" i="7" s="1"/>
  <c r="J553" i="7" s="1"/>
  <c r="J554" i="7" s="1"/>
  <c r="J555" i="7" s="1"/>
  <c r="J556" i="7" s="1"/>
  <c r="J557" i="7" s="1"/>
  <c r="J558" i="7" s="1"/>
  <c r="J559" i="7" s="1"/>
  <c r="J560" i="7" s="1"/>
  <c r="J561" i="7" s="1"/>
  <c r="J562" i="7" s="1"/>
  <c r="J563" i="7" s="1"/>
  <c r="J564" i="7" s="1"/>
  <c r="J565" i="7" s="1"/>
  <c r="J566" i="7" s="1"/>
  <c r="J567" i="7" s="1"/>
  <c r="J568" i="7" s="1"/>
  <c r="J569" i="7" s="1"/>
  <c r="J570" i="7" s="1"/>
  <c r="J571" i="7" s="1"/>
  <c r="J572" i="7" s="1"/>
  <c r="J573" i="7" s="1"/>
  <c r="J574" i="7" s="1"/>
  <c r="J575" i="7" s="1"/>
  <c r="J576" i="7" s="1"/>
  <c r="J577" i="7" s="1"/>
  <c r="J578" i="7" s="1"/>
  <c r="J579" i="7" s="1"/>
  <c r="J580" i="7" s="1"/>
  <c r="J581" i="7" s="1"/>
  <c r="J582" i="7" s="1"/>
  <c r="J583" i="7" s="1"/>
  <c r="J584" i="7" s="1"/>
  <c r="J585" i="7" s="1"/>
  <c r="J586" i="7" s="1"/>
  <c r="J587" i="7" s="1"/>
  <c r="J588" i="7"/>
  <c r="J589" i="7" s="1"/>
  <c r="J590" i="7" s="1"/>
  <c r="J591" i="7" s="1"/>
  <c r="J592" i="7"/>
  <c r="J593" i="7" s="1"/>
  <c r="J594" i="7" s="1"/>
  <c r="J595" i="7" s="1"/>
  <c r="J596" i="7" s="1"/>
  <c r="J597" i="7"/>
  <c r="J598" i="7" s="1"/>
  <c r="J599" i="7" s="1"/>
  <c r="J600" i="7" s="1"/>
  <c r="J601" i="7" s="1"/>
  <c r="J602" i="7" s="1"/>
  <c r="J603" i="7" s="1"/>
  <c r="J604" i="7" s="1"/>
  <c r="J605" i="7" s="1"/>
  <c r="J606" i="7" s="1"/>
  <c r="J607" i="7" s="1"/>
  <c r="J608" i="7" s="1"/>
  <c r="J609" i="7" s="1"/>
  <c r="J610" i="7" s="1"/>
  <c r="J611" i="7" s="1"/>
  <c r="J612" i="7" s="1"/>
  <c r="J613" i="7" s="1"/>
  <c r="J614" i="7"/>
  <c r="J615" i="7" s="1"/>
  <c r="J616" i="7" s="1"/>
  <c r="J617" i="7" s="1"/>
  <c r="J618" i="7" s="1"/>
  <c r="J619" i="7" s="1"/>
  <c r="J620" i="7" s="1"/>
  <c r="J621" i="7"/>
  <c r="J622" i="7" s="1"/>
  <c r="J623" i="7" s="1"/>
  <c r="J624" i="7" s="1"/>
  <c r="J625" i="7" s="1"/>
  <c r="J626" i="7" s="1"/>
  <c r="J627" i="7" s="1"/>
  <c r="J628" i="7" s="1"/>
  <c r="J629" i="7" s="1"/>
  <c r="J630" i="7" s="1"/>
  <c r="J631" i="7" s="1"/>
  <c r="J632" i="7"/>
  <c r="J633" i="7" s="1"/>
  <c r="J634" i="7" s="1"/>
  <c r="J635" i="7" s="1"/>
  <c r="J636" i="7" s="1"/>
  <c r="J637" i="7" s="1"/>
  <c r="J638" i="7" s="1"/>
  <c r="J639" i="7" s="1"/>
  <c r="J640" i="7" s="1"/>
  <c r="J641" i="7" s="1"/>
  <c r="J642" i="7" s="1"/>
  <c r="J643" i="7" s="1"/>
  <c r="J644" i="7" s="1"/>
  <c r="J645" i="7" s="1"/>
  <c r="J646" i="7" s="1"/>
  <c r="J647" i="7" s="1"/>
  <c r="J648" i="7" s="1"/>
  <c r="J649" i="7" s="1"/>
  <c r="J650" i="7" s="1"/>
  <c r="J651" i="7" s="1"/>
  <c r="J652" i="7" s="1"/>
  <c r="J653" i="7" s="1"/>
  <c r="J654" i="7" s="1"/>
  <c r="J655" i="7" s="1"/>
  <c r="J656" i="7" s="1"/>
  <c r="J657" i="7" s="1"/>
  <c r="J658" i="7" s="1"/>
  <c r="J659" i="7" s="1"/>
  <c r="J660" i="7" s="1"/>
  <c r="J661" i="7" s="1"/>
  <c r="J662" i="7" s="1"/>
  <c r="J663" i="7" s="1"/>
  <c r="J664" i="7" s="1"/>
  <c r="J665" i="7" s="1"/>
  <c r="J666" i="7" s="1"/>
  <c r="J667" i="7" s="1"/>
  <c r="J668" i="7" s="1"/>
  <c r="J669" i="7" s="1"/>
  <c r="J670" i="7" s="1"/>
  <c r="J671" i="7" s="1"/>
  <c r="J672" i="7" s="1"/>
  <c r="J673" i="7"/>
  <c r="J674" i="7" s="1"/>
  <c r="J675" i="7" s="1"/>
  <c r="J676" i="7"/>
  <c r="J677" i="7" s="1"/>
  <c r="J678" i="7" s="1"/>
  <c r="J679" i="7" s="1"/>
  <c r="J680" i="7" s="1"/>
  <c r="J681" i="7"/>
  <c r="J682" i="7" s="1"/>
  <c r="J683" i="7" s="1"/>
  <c r="J684" i="7" s="1"/>
  <c r="J685" i="7" s="1"/>
  <c r="J686" i="7" s="1"/>
  <c r="J687" i="7" s="1"/>
  <c r="J688" i="7"/>
  <c r="J689" i="7" s="1"/>
  <c r="J690" i="7" s="1"/>
  <c r="J691" i="7" s="1"/>
  <c r="J692" i="7" s="1"/>
  <c r="J693" i="7" s="1"/>
  <c r="J694" i="7" s="1"/>
  <c r="J695" i="7" s="1"/>
  <c r="J696" i="7" s="1"/>
  <c r="J697" i="7" s="1"/>
  <c r="J698" i="7" s="1"/>
  <c r="J699" i="7" s="1"/>
  <c r="J700" i="7" s="1"/>
  <c r="J701" i="7" s="1"/>
  <c r="J702" i="7" s="1"/>
  <c r="J703" i="7" s="1"/>
  <c r="J704" i="7" s="1"/>
  <c r="J705" i="7"/>
  <c r="J706" i="7" s="1"/>
  <c r="J707" i="7" s="1"/>
  <c r="J708" i="7" s="1"/>
  <c r="J709" i="7" s="1"/>
  <c r="J710" i="7" s="1"/>
  <c r="J711" i="7" s="1"/>
  <c r="J712" i="7" s="1"/>
  <c r="J713" i="7" s="1"/>
  <c r="J714" i="7" s="1"/>
  <c r="J715" i="7" s="1"/>
  <c r="J716" i="7" s="1"/>
  <c r="J717" i="7" s="1"/>
  <c r="J718" i="7" s="1"/>
  <c r="J719" i="7" s="1"/>
  <c r="J720" i="7" s="1"/>
  <c r="J721" i="7" s="1"/>
  <c r="J722" i="7" s="1"/>
  <c r="J723" i="7" s="1"/>
  <c r="J724" i="7" s="1"/>
  <c r="J725" i="7" s="1"/>
  <c r="J726" i="7" s="1"/>
  <c r="J727" i="7"/>
  <c r="J728" i="7" s="1"/>
  <c r="J729" i="7" s="1"/>
  <c r="J730" i="7" s="1"/>
  <c r="J731" i="7" s="1"/>
  <c r="J732" i="7" s="1"/>
  <c r="J733" i="7" s="1"/>
  <c r="J734" i="7" s="1"/>
  <c r="J735" i="7" s="1"/>
  <c r="J736" i="7" s="1"/>
  <c r="J737" i="7" s="1"/>
  <c r="J738" i="7" s="1"/>
  <c r="J739" i="7" s="1"/>
  <c r="J740" i="7" s="1"/>
  <c r="J741" i="7" s="1"/>
  <c r="J742" i="7" s="1"/>
  <c r="J743" i="7" s="1"/>
  <c r="J744" i="7" s="1"/>
  <c r="J745" i="7" s="1"/>
  <c r="J746" i="7"/>
  <c r="J747" i="7" s="1"/>
  <c r="J748" i="7" s="1"/>
  <c r="J749" i="7" s="1"/>
  <c r="J750" i="7" s="1"/>
  <c r="J751" i="7" s="1"/>
  <c r="J752" i="7" s="1"/>
  <c r="J753" i="7" s="1"/>
  <c r="J754" i="7" s="1"/>
  <c r="J755" i="7" s="1"/>
  <c r="J756" i="7" s="1"/>
  <c r="J757" i="7" s="1"/>
  <c r="J758" i="7" s="1"/>
  <c r="J759" i="7" s="1"/>
  <c r="J760" i="7" s="1"/>
  <c r="J761" i="7" s="1"/>
  <c r="J762" i="7" s="1"/>
  <c r="J763" i="7" s="1"/>
  <c r="J764" i="7" s="1"/>
  <c r="J765" i="7" s="1"/>
  <c r="J766" i="7" s="1"/>
  <c r="J767" i="7" s="1"/>
  <c r="J768" i="7" s="1"/>
  <c r="J769" i="7"/>
  <c r="J770" i="7" s="1"/>
  <c r="J771" i="7" s="1"/>
  <c r="J772" i="7" s="1"/>
  <c r="J773" i="7" s="1"/>
  <c r="J774" i="7" s="1"/>
  <c r="J775" i="7" s="1"/>
  <c r="J776" i="7" s="1"/>
  <c r="J777" i="7" s="1"/>
  <c r="J778" i="7" s="1"/>
  <c r="J779" i="7" s="1"/>
  <c r="J780" i="7" s="1"/>
  <c r="J781" i="7" s="1"/>
  <c r="J782" i="7"/>
  <c r="J783" i="7" s="1"/>
  <c r="J784" i="7" s="1"/>
  <c r="J785" i="7" s="1"/>
  <c r="J786" i="7" s="1"/>
  <c r="J787" i="7"/>
  <c r="J788" i="7" s="1"/>
  <c r="J789" i="7" s="1"/>
  <c r="J790" i="7" s="1"/>
  <c r="J791" i="7"/>
  <c r="J792" i="7" s="1"/>
  <c r="J793" i="7" s="1"/>
  <c r="J794" i="7" s="1"/>
  <c r="J795" i="7" s="1"/>
  <c r="J796" i="7" s="1"/>
  <c r="J797" i="7" s="1"/>
  <c r="J798" i="7" s="1"/>
  <c r="J799" i="7" s="1"/>
  <c r="V1292" i="7"/>
  <c r="V1293" i="7"/>
  <c r="AB793" i="7" l="1"/>
  <c r="AB761" i="7"/>
  <c r="AB753" i="7"/>
  <c r="AB745" i="7"/>
  <c r="AB737" i="7"/>
  <c r="AB729" i="7"/>
  <c r="AB721" i="7"/>
  <c r="AB713" i="7"/>
  <c r="AB705" i="7"/>
  <c r="AB697" i="7"/>
  <c r="AB689" i="7"/>
  <c r="AB681" i="7"/>
  <c r="AB625" i="7"/>
  <c r="AB617" i="7"/>
  <c r="AB609" i="7"/>
  <c r="AB601" i="7"/>
  <c r="AB593" i="7"/>
  <c r="AB585" i="7"/>
  <c r="AB577" i="7"/>
  <c r="AB569" i="7"/>
  <c r="AB561" i="7"/>
  <c r="AB553" i="7"/>
  <c r="AB545" i="7"/>
  <c r="AB513" i="7"/>
  <c r="AB505" i="7"/>
  <c r="AB497" i="7"/>
  <c r="AB489" i="7"/>
  <c r="AB481" i="7"/>
  <c r="AB473" i="7"/>
  <c r="AB465" i="7"/>
  <c r="AB457" i="7"/>
  <c r="AB433" i="7"/>
  <c r="AB425" i="7"/>
  <c r="AB417" i="7"/>
  <c r="AB409" i="7"/>
  <c r="AB401" i="7"/>
  <c r="AB393" i="7"/>
  <c r="AB385" i="7"/>
  <c r="AB377" i="7"/>
  <c r="AB369" i="7"/>
  <c r="AB361" i="7"/>
  <c r="AB353" i="7"/>
  <c r="AB345" i="7"/>
  <c r="AB321" i="7"/>
  <c r="AB313" i="7"/>
  <c r="AB305" i="7"/>
  <c r="AB297" i="7"/>
  <c r="AB289" i="7"/>
  <c r="AB281" i="7"/>
  <c r="AB273" i="7"/>
  <c r="AB265" i="7"/>
  <c r="AB257" i="7"/>
  <c r="AB233" i="7"/>
  <c r="AB225" i="7"/>
  <c r="AB217" i="7"/>
  <c r="AB209" i="7"/>
  <c r="AB201" i="7"/>
  <c r="AB193" i="7"/>
  <c r="AB185" i="7"/>
  <c r="AB177" i="7"/>
  <c r="AB153" i="7"/>
  <c r="AB145" i="7"/>
  <c r="AB137" i="7"/>
  <c r="AB129" i="7"/>
  <c r="AB105" i="7"/>
  <c r="AB97" i="7"/>
  <c r="AB89" i="7"/>
  <c r="AB81" i="7"/>
  <c r="AB73" i="7"/>
  <c r="AB65" i="7"/>
  <c r="AB57" i="7"/>
  <c r="AB49" i="7"/>
  <c r="AB794" i="7"/>
  <c r="AB786" i="7"/>
  <c r="AB778" i="7"/>
  <c r="AB770" i="7"/>
  <c r="AB762" i="7"/>
  <c r="AB754" i="7"/>
  <c r="AB746" i="7"/>
  <c r="AB738" i="7"/>
  <c r="AB730" i="7"/>
  <c r="AB722" i="7"/>
  <c r="AB714" i="7"/>
  <c r="AB706" i="7"/>
  <c r="AB698" i="7"/>
  <c r="AB690" i="7"/>
  <c r="AB682" i="7"/>
  <c r="AB674" i="7"/>
  <c r="AB666" i="7"/>
  <c r="AB658" i="7"/>
  <c r="AB650" i="7"/>
  <c r="AB642" i="7"/>
  <c r="AB634" i="7"/>
  <c r="AB626" i="7"/>
  <c r="AB618" i="7"/>
  <c r="AB610" i="7"/>
  <c r="AB602" i="7"/>
  <c r="AB594" i="7"/>
  <c r="AB586" i="7"/>
  <c r="AB578" i="7"/>
  <c r="AB570" i="7"/>
  <c r="AB562" i="7"/>
  <c r="AB554" i="7"/>
  <c r="AB546" i="7"/>
  <c r="AB538" i="7"/>
  <c r="AB530" i="7"/>
  <c r="AB522" i="7"/>
  <c r="AB514" i="7"/>
  <c r="AB506" i="7"/>
  <c r="AB498" i="7"/>
  <c r="AB490" i="7"/>
  <c r="AB482" i="7"/>
  <c r="AB474" i="7"/>
  <c r="AB466" i="7"/>
  <c r="AB458" i="7"/>
  <c r="AB450" i="7"/>
  <c r="AB442" i="7"/>
  <c r="AB434" i="7"/>
  <c r="AB426" i="7"/>
  <c r="AB418" i="7"/>
  <c r="AB410" i="7"/>
  <c r="AB402" i="7"/>
  <c r="AB394" i="7"/>
  <c r="AB386" i="7"/>
  <c r="AB378" i="7"/>
  <c r="AB370" i="7"/>
  <c r="AB362" i="7"/>
  <c r="AB354" i="7"/>
  <c r="AB346" i="7"/>
  <c r="AB338" i="7"/>
  <c r="AB330" i="7"/>
  <c r="AB322" i="7"/>
  <c r="AB314" i="7"/>
  <c r="AB306" i="7"/>
  <c r="AB298" i="7"/>
  <c r="AB290" i="7"/>
  <c r="AB282" i="7"/>
  <c r="AB274" i="7"/>
  <c r="AB266" i="7"/>
  <c r="AB258" i="7"/>
  <c r="AB250" i="7"/>
  <c r="AB242" i="7"/>
  <c r="AB234" i="7"/>
  <c r="AB226" i="7"/>
  <c r="AB218" i="7"/>
  <c r="AB210" i="7"/>
  <c r="AB202" i="7"/>
  <c r="AB194" i="7"/>
  <c r="AB186" i="7"/>
  <c r="AB178" i="7"/>
  <c r="AB170" i="7"/>
  <c r="AB162" i="7"/>
  <c r="AB154" i="7"/>
  <c r="AB146" i="7"/>
  <c r="AB138" i="7"/>
  <c r="AB130" i="7"/>
  <c r="AB122" i="7"/>
  <c r="AB114" i="7"/>
  <c r="AB106" i="7"/>
  <c r="AB98" i="7"/>
  <c r="AB90" i="7"/>
  <c r="AB82" i="7"/>
  <c r="AB74" i="7"/>
  <c r="AB66" i="7"/>
  <c r="AB58" i="7"/>
  <c r="AB50" i="7"/>
  <c r="AB42" i="7"/>
  <c r="AB34" i="7"/>
  <c r="AB26" i="7"/>
  <c r="AB121" i="7"/>
  <c r="AB649" i="7"/>
  <c r="AB329" i="7"/>
  <c r="AB241" i="7"/>
  <c r="AB169" i="7"/>
  <c r="AB33" i="7"/>
  <c r="AB792" i="7"/>
  <c r="AB784" i="7"/>
  <c r="AB776" i="7"/>
  <c r="AB768" i="7"/>
  <c r="AB760" i="7"/>
  <c r="AB752" i="7"/>
  <c r="AB744" i="7"/>
  <c r="AB736" i="7"/>
  <c r="AB728" i="7"/>
  <c r="AB720" i="7"/>
  <c r="AB712" i="7"/>
  <c r="AB704" i="7"/>
  <c r="AB696" i="7"/>
  <c r="AB688" i="7"/>
  <c r="AB680" i="7"/>
  <c r="AB672" i="7"/>
  <c r="AB664" i="7"/>
  <c r="AB656" i="7"/>
  <c r="AB648" i="7"/>
  <c r="AB640" i="7"/>
  <c r="AB632" i="7"/>
  <c r="AB624" i="7"/>
  <c r="AB616" i="7"/>
  <c r="AB608" i="7"/>
  <c r="AB600" i="7"/>
  <c r="AB592" i="7"/>
  <c r="AB584" i="7"/>
  <c r="AB576" i="7"/>
  <c r="AB568" i="7"/>
  <c r="AB560" i="7"/>
  <c r="AB552" i="7"/>
  <c r="AB544" i="7"/>
  <c r="AB536" i="7"/>
  <c r="AB528" i="7"/>
  <c r="AB520" i="7"/>
  <c r="AB512" i="7"/>
  <c r="AB504" i="7"/>
  <c r="AB496" i="7"/>
  <c r="AB488" i="7"/>
  <c r="AB480" i="7"/>
  <c r="AB472" i="7"/>
  <c r="AB464" i="7"/>
  <c r="AB456" i="7"/>
  <c r="AB448" i="7"/>
  <c r="AB440" i="7"/>
  <c r="AB432" i="7"/>
  <c r="AB424" i="7"/>
  <c r="AB416" i="7"/>
  <c r="AB408" i="7"/>
  <c r="AB400" i="7"/>
  <c r="AB392" i="7"/>
  <c r="AB384" i="7"/>
  <c r="AB376" i="7"/>
  <c r="AB368" i="7"/>
  <c r="AB360" i="7"/>
  <c r="AB352" i="7"/>
  <c r="AB344" i="7"/>
  <c r="AB336" i="7"/>
  <c r="AB328" i="7"/>
  <c r="AB320" i="7"/>
  <c r="AB312" i="7"/>
  <c r="AB304" i="7"/>
  <c r="AB296" i="7"/>
  <c r="AB288" i="7"/>
  <c r="AB280" i="7"/>
  <c r="AB272" i="7"/>
  <c r="AB264" i="7"/>
  <c r="AB256" i="7"/>
  <c r="AB248" i="7"/>
  <c r="AB240" i="7"/>
  <c r="AB232" i="7"/>
  <c r="AB224" i="7"/>
  <c r="AB216" i="7"/>
  <c r="AB208" i="7"/>
  <c r="AB200" i="7"/>
  <c r="AB192" i="7"/>
  <c r="AB184" i="7"/>
  <c r="AB176" i="7"/>
  <c r="AB168" i="7"/>
  <c r="AB160" i="7"/>
  <c r="AB152" i="7"/>
  <c r="AB144" i="7"/>
  <c r="AB136" i="7"/>
  <c r="AB128" i="7"/>
  <c r="AB120" i="7"/>
  <c r="AB112" i="7"/>
  <c r="AB104" i="7"/>
  <c r="AB96" i="7"/>
  <c r="AB88" i="7"/>
  <c r="AB80" i="7"/>
  <c r="AB72" i="7"/>
  <c r="AB64" i="7"/>
  <c r="AB56" i="7"/>
  <c r="AB48" i="7"/>
  <c r="AB40" i="7"/>
  <c r="AB32" i="7"/>
  <c r="AB799" i="7"/>
  <c r="AB791" i="7"/>
  <c r="AB783" i="7"/>
  <c r="AB775" i="7"/>
  <c r="AB767" i="7"/>
  <c r="AB759" i="7"/>
  <c r="AB751" i="7"/>
  <c r="AB743" i="7"/>
  <c r="AB735" i="7"/>
  <c r="AB727" i="7"/>
  <c r="AB719" i="7"/>
  <c r="AB711" i="7"/>
  <c r="AB703" i="7"/>
  <c r="AB695" i="7"/>
  <c r="AB687" i="7"/>
  <c r="AB679" i="7"/>
  <c r="AB671" i="7"/>
  <c r="AB663" i="7"/>
  <c r="AB655" i="7"/>
  <c r="AB647" i="7"/>
  <c r="AB639" i="7"/>
  <c r="AB631" i="7"/>
  <c r="AB623" i="7"/>
  <c r="AB615" i="7"/>
  <c r="AB607" i="7"/>
  <c r="AB599" i="7"/>
  <c r="AB591" i="7"/>
  <c r="AB583" i="7"/>
  <c r="AB575" i="7"/>
  <c r="AB567" i="7"/>
  <c r="AB559" i="7"/>
  <c r="AB551" i="7"/>
  <c r="AB543" i="7"/>
  <c r="AB535" i="7"/>
  <c r="AB527" i="7"/>
  <c r="AB519" i="7"/>
  <c r="AB511" i="7"/>
  <c r="AB503" i="7"/>
  <c r="AB495" i="7"/>
  <c r="AB487" i="7"/>
  <c r="AB479" i="7"/>
  <c r="AB471" i="7"/>
  <c r="AB463" i="7"/>
  <c r="AB455" i="7"/>
  <c r="AB447" i="7"/>
  <c r="AB439" i="7"/>
  <c r="AB431" i="7"/>
  <c r="AB423" i="7"/>
  <c r="AB415" i="7"/>
  <c r="AB407" i="7"/>
  <c r="AB399" i="7"/>
  <c r="AB391" i="7"/>
  <c r="AB383" i="7"/>
  <c r="AB375" i="7"/>
  <c r="AB367" i="7"/>
  <c r="AB359" i="7"/>
  <c r="AB351" i="7"/>
  <c r="AB343" i="7"/>
  <c r="AB335" i="7"/>
  <c r="AB327" i="7"/>
  <c r="AB319" i="7"/>
  <c r="AB311" i="7"/>
  <c r="AB303" i="7"/>
  <c r="AB295" i="7"/>
  <c r="AB287" i="7"/>
  <c r="AB279" i="7"/>
  <c r="AB271" i="7"/>
  <c r="AB263" i="7"/>
  <c r="AB255" i="7"/>
  <c r="AB247" i="7"/>
  <c r="AB239" i="7"/>
  <c r="AB231" i="7"/>
  <c r="AB223" i="7"/>
  <c r="AB215" i="7"/>
  <c r="AB207" i="7"/>
  <c r="AB199" i="7"/>
  <c r="AB191" i="7"/>
  <c r="AB183" i="7"/>
  <c r="AB175" i="7"/>
  <c r="AB167" i="7"/>
  <c r="AB159" i="7"/>
  <c r="AB151" i="7"/>
  <c r="AB143" i="7"/>
  <c r="AB135" i="7"/>
  <c r="AB127" i="7"/>
  <c r="AB119" i="7"/>
  <c r="AB111" i="7"/>
  <c r="AB103" i="7"/>
  <c r="AB95" i="7"/>
  <c r="AB87" i="7"/>
  <c r="AB79" i="7"/>
  <c r="AB71" i="7"/>
  <c r="AB63" i="7"/>
  <c r="AB55" i="7"/>
  <c r="AB47" i="7"/>
  <c r="AB39" i="7"/>
  <c r="AB31" i="7"/>
  <c r="AB777" i="7"/>
  <c r="AB665" i="7"/>
  <c r="AB529" i="7"/>
  <c r="AB798" i="7"/>
  <c r="AB790" i="7"/>
  <c r="AB782" i="7"/>
  <c r="AB774" i="7"/>
  <c r="AB766" i="7"/>
  <c r="AB758" i="7"/>
  <c r="AB750" i="7"/>
  <c r="AB742" i="7"/>
  <c r="AB734" i="7"/>
  <c r="AB726" i="7"/>
  <c r="AB718" i="7"/>
  <c r="AB710" i="7"/>
  <c r="AB702" i="7"/>
  <c r="AB694" i="7"/>
  <c r="AB686" i="7"/>
  <c r="AB678" i="7"/>
  <c r="AB670" i="7"/>
  <c r="AB662" i="7"/>
  <c r="AB654" i="7"/>
  <c r="AB646" i="7"/>
  <c r="AB638" i="7"/>
  <c r="AB630" i="7"/>
  <c r="AB622" i="7"/>
  <c r="AB614" i="7"/>
  <c r="AB606" i="7"/>
  <c r="AB598" i="7"/>
  <c r="AB590" i="7"/>
  <c r="AB582" i="7"/>
  <c r="AB574" i="7"/>
  <c r="AB566" i="7"/>
  <c r="AB558" i="7"/>
  <c r="AB550" i="7"/>
  <c r="AB542" i="7"/>
  <c r="AB534" i="7"/>
  <c r="AB526" i="7"/>
  <c r="AB518" i="7"/>
  <c r="AB510" i="7"/>
  <c r="AB502" i="7"/>
  <c r="AB494" i="7"/>
  <c r="AB486" i="7"/>
  <c r="AB478" i="7"/>
  <c r="AB470" i="7"/>
  <c r="AB462" i="7"/>
  <c r="AB454" i="7"/>
  <c r="AB446" i="7"/>
  <c r="AB438" i="7"/>
  <c r="AB430" i="7"/>
  <c r="AB422" i="7"/>
  <c r="AB414" i="7"/>
  <c r="AB406" i="7"/>
  <c r="AB398" i="7"/>
  <c r="AB390" i="7"/>
  <c r="AB382" i="7"/>
  <c r="AB374" i="7"/>
  <c r="AB366" i="7"/>
  <c r="AB358" i="7"/>
  <c r="AB350" i="7"/>
  <c r="AB342" i="7"/>
  <c r="AB334" i="7"/>
  <c r="AB326" i="7"/>
  <c r="AB318" i="7"/>
  <c r="AB310" i="7"/>
  <c r="AB302" i="7"/>
  <c r="AB294" i="7"/>
  <c r="AB286" i="7"/>
  <c r="AB278" i="7"/>
  <c r="AB270" i="7"/>
  <c r="AB262" i="7"/>
  <c r="AB254" i="7"/>
  <c r="AB246" i="7"/>
  <c r="AB238" i="7"/>
  <c r="AB230" i="7"/>
  <c r="AB222" i="7"/>
  <c r="AB214" i="7"/>
  <c r="AB206" i="7"/>
  <c r="AB198" i="7"/>
  <c r="AB190" i="7"/>
  <c r="AB182" i="7"/>
  <c r="AB174" i="7"/>
  <c r="AB166" i="7"/>
  <c r="AB158" i="7"/>
  <c r="AB150" i="7"/>
  <c r="AB142" i="7"/>
  <c r="AB134" i="7"/>
  <c r="AB126" i="7"/>
  <c r="AB118" i="7"/>
  <c r="AB110" i="7"/>
  <c r="AB102" i="7"/>
  <c r="AB94" i="7"/>
  <c r="AB86" i="7"/>
  <c r="AB78" i="7"/>
  <c r="AB70" i="7"/>
  <c r="AB62" i="7"/>
  <c r="AB54" i="7"/>
  <c r="AB46" i="7"/>
  <c r="AB38" i="7"/>
  <c r="AB30" i="7"/>
  <c r="AB641" i="7"/>
  <c r="AB449" i="7"/>
  <c r="AB249" i="7"/>
  <c r="AB797" i="7"/>
  <c r="AB789" i="7"/>
  <c r="AB781" i="7"/>
  <c r="AB773" i="7"/>
  <c r="AB765" i="7"/>
  <c r="AB757" i="7"/>
  <c r="AB749" i="7"/>
  <c r="AB741" i="7"/>
  <c r="AB733" i="7"/>
  <c r="AB725" i="7"/>
  <c r="AB717" i="7"/>
  <c r="AB709" i="7"/>
  <c r="AB701" i="7"/>
  <c r="AB693" i="7"/>
  <c r="AB685" i="7"/>
  <c r="AB677" i="7"/>
  <c r="AB669" i="7"/>
  <c r="AB661" i="7"/>
  <c r="AB653" i="7"/>
  <c r="AB645" i="7"/>
  <c r="AB637" i="7"/>
  <c r="AB629" i="7"/>
  <c r="AB621" i="7"/>
  <c r="AB613" i="7"/>
  <c r="AB605" i="7"/>
  <c r="AB597" i="7"/>
  <c r="AB589" i="7"/>
  <c r="AB581" i="7"/>
  <c r="AB573" i="7"/>
  <c r="AB565" i="7"/>
  <c r="AB557" i="7"/>
  <c r="AB549" i="7"/>
  <c r="AB541" i="7"/>
  <c r="AB533" i="7"/>
  <c r="AB525" i="7"/>
  <c r="AB517" i="7"/>
  <c r="AB509" i="7"/>
  <c r="AB501" i="7"/>
  <c r="AB493" i="7"/>
  <c r="AB485" i="7"/>
  <c r="AB477" i="7"/>
  <c r="AB469" i="7"/>
  <c r="AB461" i="7"/>
  <c r="AB453" i="7"/>
  <c r="AB445" i="7"/>
  <c r="AB437" i="7"/>
  <c r="AB429" i="7"/>
  <c r="AB421" i="7"/>
  <c r="AB413" i="7"/>
  <c r="AB405" i="7"/>
  <c r="AB397" i="7"/>
  <c r="AB389" i="7"/>
  <c r="AB381" i="7"/>
  <c r="AB373" i="7"/>
  <c r="AB365" i="7"/>
  <c r="AB357" i="7"/>
  <c r="AB349" i="7"/>
  <c r="AB341" i="7"/>
  <c r="AB333" i="7"/>
  <c r="AB325" i="7"/>
  <c r="AB317" i="7"/>
  <c r="AB309" i="7"/>
  <c r="AB301" i="7"/>
  <c r="AB293" i="7"/>
  <c r="AB285" i="7"/>
  <c r="AB277" i="7"/>
  <c r="AB269" i="7"/>
  <c r="AB261" i="7"/>
  <c r="AB253" i="7"/>
  <c r="AB245" i="7"/>
  <c r="AB237" i="7"/>
  <c r="AB229" i="7"/>
  <c r="AB221" i="7"/>
  <c r="AB213" i="7"/>
  <c r="AB205" i="7"/>
  <c r="AB197" i="7"/>
  <c r="AB189" i="7"/>
  <c r="AB181" i="7"/>
  <c r="AB173" i="7"/>
  <c r="AB165" i="7"/>
  <c r="AB157" i="7"/>
  <c r="AB149" i="7"/>
  <c r="AB141" i="7"/>
  <c r="AB133" i="7"/>
  <c r="AB125" i="7"/>
  <c r="AB117" i="7"/>
  <c r="AB109" i="7"/>
  <c r="AB101" i="7"/>
  <c r="AB93" i="7"/>
  <c r="AB85" i="7"/>
  <c r="AB77" i="7"/>
  <c r="AB69" i="7"/>
  <c r="AB61" i="7"/>
  <c r="AB53" i="7"/>
  <c r="AB45" i="7"/>
  <c r="AB37" i="7"/>
  <c r="AB29" i="7"/>
  <c r="AB673" i="7"/>
  <c r="AB633" i="7"/>
  <c r="AB537" i="7"/>
  <c r="AB441" i="7"/>
  <c r="AB161" i="7"/>
  <c r="AB796" i="7"/>
  <c r="AB788" i="7"/>
  <c r="AB780" i="7"/>
  <c r="AB772" i="7"/>
  <c r="AB764" i="7"/>
  <c r="AB756" i="7"/>
  <c r="AB748" i="7"/>
  <c r="AB740" i="7"/>
  <c r="AB732" i="7"/>
  <c r="AB724" i="7"/>
  <c r="AB716" i="7"/>
  <c r="AB708" i="7"/>
  <c r="AB700" i="7"/>
  <c r="AB692" i="7"/>
  <c r="AB684" i="7"/>
  <c r="AB676" i="7"/>
  <c r="AB668" i="7"/>
  <c r="AB660" i="7"/>
  <c r="AB652" i="7"/>
  <c r="AB644" i="7"/>
  <c r="AB636" i="7"/>
  <c r="AB628" i="7"/>
  <c r="AB620" i="7"/>
  <c r="AB612" i="7"/>
  <c r="AB604" i="7"/>
  <c r="AB596" i="7"/>
  <c r="AB588" i="7"/>
  <c r="AB580" i="7"/>
  <c r="AB572" i="7"/>
  <c r="AB564" i="7"/>
  <c r="AB556" i="7"/>
  <c r="AB548" i="7"/>
  <c r="AB540" i="7"/>
  <c r="AB532" i="7"/>
  <c r="AB524" i="7"/>
  <c r="AB516" i="7"/>
  <c r="AB508" i="7"/>
  <c r="AB500" i="7"/>
  <c r="AB492" i="7"/>
  <c r="AB484" i="7"/>
  <c r="AB476" i="7"/>
  <c r="AB468" i="7"/>
  <c r="AB460" i="7"/>
  <c r="AB452" i="7"/>
  <c r="AB444" i="7"/>
  <c r="AB436" i="7"/>
  <c r="AB428" i="7"/>
  <c r="AB420" i="7"/>
  <c r="AB412" i="7"/>
  <c r="AB404" i="7"/>
  <c r="AB396" i="7"/>
  <c r="AB388" i="7"/>
  <c r="AB380" i="7"/>
  <c r="AB372" i="7"/>
  <c r="AB364" i="7"/>
  <c r="AB356" i="7"/>
  <c r="AB348" i="7"/>
  <c r="AB340" i="7"/>
  <c r="AB332" i="7"/>
  <c r="AB324" i="7"/>
  <c r="AB316" i="7"/>
  <c r="AB308" i="7"/>
  <c r="AB300" i="7"/>
  <c r="AB292" i="7"/>
  <c r="AB284" i="7"/>
  <c r="AB276" i="7"/>
  <c r="AB268" i="7"/>
  <c r="AB260" i="7"/>
  <c r="AB252" i="7"/>
  <c r="AB244" i="7"/>
  <c r="AB236" i="7"/>
  <c r="AB228" i="7"/>
  <c r="AB220" i="7"/>
  <c r="AB212" i="7"/>
  <c r="AB204" i="7"/>
  <c r="AB196" i="7"/>
  <c r="AB188" i="7"/>
  <c r="AB180" i="7"/>
  <c r="AB172" i="7"/>
  <c r="AB164" i="7"/>
  <c r="AB156" i="7"/>
  <c r="AB148" i="7"/>
  <c r="AB140" i="7"/>
  <c r="AB132" i="7"/>
  <c r="AB124" i="7"/>
  <c r="AB116" i="7"/>
  <c r="AB108" i="7"/>
  <c r="AB100" i="7"/>
  <c r="AB92" i="7"/>
  <c r="AB84" i="7"/>
  <c r="AB76" i="7"/>
  <c r="AB68" i="7"/>
  <c r="AB60" i="7"/>
  <c r="AB52" i="7"/>
  <c r="AB44" i="7"/>
  <c r="AB36" i="7"/>
  <c r="AB28" i="7"/>
  <c r="AB785" i="7"/>
  <c r="AB769" i="7"/>
  <c r="AB657" i="7"/>
  <c r="AB521" i="7"/>
  <c r="AB337" i="7"/>
  <c r="AB113" i="7"/>
  <c r="AB41" i="7"/>
  <c r="AB795" i="7"/>
  <c r="AB787" i="7"/>
  <c r="AB779" i="7"/>
  <c r="AB771" i="7"/>
  <c r="AB763" i="7"/>
  <c r="AB755" i="7"/>
  <c r="AB747" i="7"/>
  <c r="AB739" i="7"/>
  <c r="AB731" i="7"/>
  <c r="AB723" i="7"/>
  <c r="AB715" i="7"/>
  <c r="AB707" i="7"/>
  <c r="AB699" i="7"/>
  <c r="AB691" i="7"/>
  <c r="AB683" i="7"/>
  <c r="AB675" i="7"/>
  <c r="AB667" i="7"/>
  <c r="AB659" i="7"/>
  <c r="AB651" i="7"/>
  <c r="AB643" i="7"/>
  <c r="AB635" i="7"/>
  <c r="AB627" i="7"/>
  <c r="AB619" i="7"/>
  <c r="AB611" i="7"/>
  <c r="AB603" i="7"/>
  <c r="AB595" i="7"/>
  <c r="AB587" i="7"/>
  <c r="AB579" i="7"/>
  <c r="AB571" i="7"/>
  <c r="AB563" i="7"/>
  <c r="AB555" i="7"/>
  <c r="AB547" i="7"/>
  <c r="AB539" i="7"/>
  <c r="AB531" i="7"/>
  <c r="AB523" i="7"/>
  <c r="AB515" i="7"/>
  <c r="AB507" i="7"/>
  <c r="AB499" i="7"/>
  <c r="AB491" i="7"/>
  <c r="AB483" i="7"/>
  <c r="AB475" i="7"/>
  <c r="AB467" i="7"/>
  <c r="AB459" i="7"/>
  <c r="AB451" i="7"/>
  <c r="AB443" i="7"/>
  <c r="AB435" i="7"/>
  <c r="AB427" i="7"/>
  <c r="AB419" i="7"/>
  <c r="AB411" i="7"/>
  <c r="AB403" i="7"/>
  <c r="AB395" i="7"/>
  <c r="AB387" i="7"/>
  <c r="AB379" i="7"/>
  <c r="AB371" i="7"/>
  <c r="AB363" i="7"/>
  <c r="AB355" i="7"/>
  <c r="AB347" i="7"/>
  <c r="AB339" i="7"/>
  <c r="AB331" i="7"/>
  <c r="AB323" i="7"/>
  <c r="AB315" i="7"/>
  <c r="AB307" i="7"/>
  <c r="AB299" i="7"/>
  <c r="AB291" i="7"/>
  <c r="AB283" i="7"/>
  <c r="AB275" i="7"/>
  <c r="AB267" i="7"/>
  <c r="AB259" i="7"/>
  <c r="AB251" i="7"/>
  <c r="AB243" i="7"/>
  <c r="AB235" i="7"/>
  <c r="AB227" i="7"/>
  <c r="AB219" i="7"/>
  <c r="AB211" i="7"/>
  <c r="AB203" i="7"/>
  <c r="AB195" i="7"/>
  <c r="AB187" i="7"/>
  <c r="AB179" i="7"/>
  <c r="AB171" i="7"/>
  <c r="AB163" i="7"/>
  <c r="AB155" i="7"/>
  <c r="AB147" i="7"/>
  <c r="AB139" i="7"/>
  <c r="AB131" i="7"/>
  <c r="AB123" i="7"/>
  <c r="AB115" i="7"/>
  <c r="AB107" i="7"/>
  <c r="AB99" i="7"/>
  <c r="AB91" i="7"/>
  <c r="AB83" i="7"/>
  <c r="AB75" i="7"/>
  <c r="AB67" i="7"/>
  <c r="AB59" i="7"/>
  <c r="AB51" i="7"/>
  <c r="AB43" i="7"/>
  <c r="AB35" i="7"/>
  <c r="AB27" i="7"/>
  <c r="AA3602" i="7"/>
  <c r="Z904" i="7"/>
  <c r="AA904" i="7" s="1"/>
  <c r="Z848" i="7"/>
  <c r="AA848" i="7" s="1"/>
  <c r="Z776" i="7"/>
  <c r="Z720" i="7"/>
  <c r="AA720" i="7" s="1"/>
  <c r="Z680" i="7"/>
  <c r="AA680" i="7" s="1"/>
  <c r="Z600" i="7"/>
  <c r="Z560" i="7"/>
  <c r="Z496" i="7"/>
  <c r="Z432" i="7"/>
  <c r="AA432" i="7" s="1"/>
  <c r="Z360" i="7"/>
  <c r="AA360" i="7" s="1"/>
  <c r="Z304" i="7"/>
  <c r="Z240" i="7"/>
  <c r="AA240" i="7" s="1"/>
  <c r="Z176" i="7"/>
  <c r="AA176" i="7" s="1"/>
  <c r="Z128" i="7"/>
  <c r="Z64" i="7"/>
  <c r="Z8" i="7"/>
  <c r="Z968" i="7"/>
  <c r="Z912" i="7"/>
  <c r="AA912" i="7" s="1"/>
  <c r="Z856" i="7"/>
  <c r="Z800" i="7"/>
  <c r="AA800" i="7" s="1"/>
  <c r="Z736" i="7"/>
  <c r="AA736" i="7" s="1"/>
  <c r="Z688" i="7"/>
  <c r="Z640" i="7"/>
  <c r="Z576" i="7"/>
  <c r="Z512" i="7"/>
  <c r="AA512" i="7" s="1"/>
  <c r="Z448" i="7"/>
  <c r="AA448" i="7" s="1"/>
  <c r="Z384" i="7"/>
  <c r="Z328" i="7"/>
  <c r="AA328" i="7" s="1"/>
  <c r="Z272" i="7"/>
  <c r="AA272" i="7" s="1"/>
  <c r="Z208" i="7"/>
  <c r="Z136" i="7"/>
  <c r="Z72" i="7"/>
  <c r="Z16" i="7"/>
  <c r="AA16" i="7" s="1"/>
  <c r="Z944" i="7"/>
  <c r="AA944" i="7" s="1"/>
  <c r="Z888" i="7"/>
  <c r="Z816" i="7"/>
  <c r="AA816" i="7" s="1"/>
  <c r="Z768" i="7"/>
  <c r="AA768" i="7" s="1"/>
  <c r="Z696" i="7"/>
  <c r="Z624" i="7"/>
  <c r="Z480" i="7"/>
  <c r="Z416" i="7"/>
  <c r="AA416" i="7" s="1"/>
  <c r="Z368" i="7"/>
  <c r="AA368" i="7" s="1"/>
  <c r="Z312" i="7"/>
  <c r="Z264" i="7"/>
  <c r="AA264" i="7" s="1"/>
  <c r="Z224" i="7"/>
  <c r="AA224" i="7" s="1"/>
  <c r="Z160" i="7"/>
  <c r="Z104" i="7"/>
  <c r="Z40" i="7"/>
  <c r="Z1000" i="7"/>
  <c r="AA1000" i="7" s="1"/>
  <c r="Z936" i="7"/>
  <c r="AA936" i="7" s="1"/>
  <c r="Z864" i="7"/>
  <c r="Z792" i="7"/>
  <c r="Z616" i="7"/>
  <c r="AA616" i="7" s="1"/>
  <c r="Z568" i="7"/>
  <c r="Z504" i="7"/>
  <c r="Z440" i="7"/>
  <c r="Z376" i="7"/>
  <c r="Z192" i="7"/>
  <c r="AA192" i="7" s="1"/>
  <c r="Z96" i="7"/>
  <c r="Z984" i="7"/>
  <c r="AA984" i="7" s="1"/>
  <c r="Z920" i="7"/>
  <c r="AA920" i="7" s="1"/>
  <c r="Z840" i="7"/>
  <c r="Z784" i="7"/>
  <c r="Z728" i="7"/>
  <c r="Z664" i="7"/>
  <c r="AA664" i="7" s="1"/>
  <c r="Z608" i="7"/>
  <c r="AA608" i="7" s="1"/>
  <c r="Z544" i="7"/>
  <c r="Z488" i="7"/>
  <c r="AA488" i="7" s="1"/>
  <c r="Z424" i="7"/>
  <c r="AA424" i="7" s="1"/>
  <c r="Z352" i="7"/>
  <c r="Z296" i="7"/>
  <c r="Z232" i="7"/>
  <c r="Z168" i="7"/>
  <c r="AA168" i="7" s="1"/>
  <c r="Z120" i="7"/>
  <c r="AA120" i="7" s="1"/>
  <c r="Z56" i="7"/>
  <c r="Z32" i="7"/>
  <c r="Z992" i="7"/>
  <c r="AA992" i="7" s="1"/>
  <c r="Z928" i="7"/>
  <c r="Z872" i="7"/>
  <c r="Z824" i="7"/>
  <c r="Z760" i="7"/>
  <c r="AA760" i="7" s="1"/>
  <c r="Z712" i="7"/>
  <c r="AA712" i="7" s="1"/>
  <c r="Z648" i="7"/>
  <c r="Z584" i="7"/>
  <c r="AA584" i="7" s="1"/>
  <c r="Z520" i="7"/>
  <c r="AA520" i="7" s="1"/>
  <c r="Z464" i="7"/>
  <c r="Z392" i="7"/>
  <c r="Z336" i="7"/>
  <c r="Z280" i="7"/>
  <c r="AA280" i="7" s="1"/>
  <c r="Z216" i="7"/>
  <c r="AA216" i="7" s="1"/>
  <c r="Z152" i="7"/>
  <c r="Z80" i="7"/>
  <c r="AA80" i="7" s="1"/>
  <c r="Z24" i="7"/>
  <c r="AA24" i="7" s="1"/>
  <c r="Z952" i="7"/>
  <c r="Z880" i="7"/>
  <c r="Z808" i="7"/>
  <c r="Z744" i="7"/>
  <c r="AA744" i="7" s="1"/>
  <c r="Z704" i="7"/>
  <c r="AA704" i="7" s="1"/>
  <c r="Z632" i="7"/>
  <c r="Z552" i="7"/>
  <c r="AA552" i="7" s="1"/>
  <c r="Z400" i="7"/>
  <c r="AA400" i="7" s="1"/>
  <c r="Z344" i="7"/>
  <c r="Z288" i="7"/>
  <c r="Z200" i="7"/>
  <c r="Z144" i="7"/>
  <c r="AA144" i="7" s="1"/>
  <c r="Z88" i="7"/>
  <c r="AA88" i="7" s="1"/>
  <c r="Z48" i="7"/>
  <c r="Z960" i="7"/>
  <c r="AA960" i="7" s="1"/>
  <c r="Z896" i="7"/>
  <c r="Z832" i="7"/>
  <c r="Z752" i="7"/>
  <c r="Z656" i="7"/>
  <c r="Z592" i="7"/>
  <c r="AA592" i="7" s="1"/>
  <c r="Z536" i="7"/>
  <c r="AA536" i="7" s="1"/>
  <c r="Z472" i="7"/>
  <c r="Z408" i="7"/>
  <c r="AA408" i="7" s="1"/>
  <c r="Z320" i="7"/>
  <c r="AA320" i="7" s="1"/>
  <c r="Z248" i="7"/>
  <c r="Z184" i="7"/>
  <c r="Z112" i="7"/>
  <c r="Z1305" i="7"/>
  <c r="AA1305" i="7" s="1"/>
  <c r="Z1297" i="7"/>
  <c r="AA1297" i="7" s="1"/>
  <c r="Z1289" i="7"/>
  <c r="AA1289" i="7" s="1"/>
  <c r="Z1281" i="7"/>
  <c r="AA1281" i="7" s="1"/>
  <c r="Z1273" i="7"/>
  <c r="AA1273" i="7" s="1"/>
  <c r="Z1265" i="7"/>
  <c r="AA1265" i="7" s="1"/>
  <c r="Z1257" i="7"/>
  <c r="AA1257" i="7" s="1"/>
  <c r="Z1249" i="7"/>
  <c r="AA1249" i="7" s="1"/>
  <c r="Z1241" i="7"/>
  <c r="AA1241" i="7" s="1"/>
  <c r="Z1233" i="7"/>
  <c r="AA1233" i="7" s="1"/>
  <c r="Z1225" i="7"/>
  <c r="AA1225" i="7" s="1"/>
  <c r="Z1217" i="7"/>
  <c r="AA1217" i="7" s="1"/>
  <c r="Z1209" i="7"/>
  <c r="AA1209" i="7" s="1"/>
  <c r="Z1201" i="7"/>
  <c r="AA1201" i="7" s="1"/>
  <c r="Z1193" i="7"/>
  <c r="AA1193" i="7" s="1"/>
  <c r="Z1185" i="7"/>
  <c r="AA1185" i="7" s="1"/>
  <c r="Z1177" i="7"/>
  <c r="AA1177" i="7" s="1"/>
  <c r="Z1169" i="7"/>
  <c r="AA1169" i="7" s="1"/>
  <c r="Z1161" i="7"/>
  <c r="AA1161" i="7" s="1"/>
  <c r="Z1153" i="7"/>
  <c r="AA1153" i="7" s="1"/>
  <c r="Z1145" i="7"/>
  <c r="AA1145" i="7" s="1"/>
  <c r="Z1137" i="7"/>
  <c r="AA1137" i="7" s="1"/>
  <c r="Z1129" i="7"/>
  <c r="AA1129" i="7" s="1"/>
  <c r="Z1121" i="7"/>
  <c r="AA1121" i="7" s="1"/>
  <c r="Z1113" i="7"/>
  <c r="AA1113" i="7" s="1"/>
  <c r="Z1105" i="7"/>
  <c r="AA1105" i="7" s="1"/>
  <c r="Z1097" i="7"/>
  <c r="AA1097" i="7" s="1"/>
  <c r="Z1089" i="7"/>
  <c r="AA1089" i="7" s="1"/>
  <c r="Z1081" i="7"/>
  <c r="AA1081" i="7" s="1"/>
  <c r="Z1073" i="7"/>
  <c r="AA1073" i="7" s="1"/>
  <c r="Z1065" i="7"/>
  <c r="AA1065" i="7" s="1"/>
  <c r="Z1057" i="7"/>
  <c r="AA1057" i="7" s="1"/>
  <c r="Z1049" i="7"/>
  <c r="AA1049" i="7" s="1"/>
  <c r="Z1041" i="7"/>
  <c r="AA1041" i="7" s="1"/>
  <c r="Z1033" i="7"/>
  <c r="AA1033" i="7" s="1"/>
  <c r="Z1025" i="7"/>
  <c r="AA1025" i="7" s="1"/>
  <c r="Z1017" i="7"/>
  <c r="AA1017" i="7" s="1"/>
  <c r="Z1009" i="7"/>
  <c r="AA1009" i="7" s="1"/>
  <c r="Z1001" i="7"/>
  <c r="AA1001" i="7" s="1"/>
  <c r="Z993" i="7"/>
  <c r="AA993" i="7" s="1"/>
  <c r="Z977" i="7"/>
  <c r="AA977" i="7" s="1"/>
  <c r="Z969" i="7"/>
  <c r="AA969" i="7" s="1"/>
  <c r="Z961" i="7"/>
  <c r="AA961" i="7" s="1"/>
  <c r="Z953" i="7"/>
  <c r="AA953" i="7" s="1"/>
  <c r="Z945" i="7"/>
  <c r="AA945" i="7" s="1"/>
  <c r="Z937" i="7"/>
  <c r="AA937" i="7" s="1"/>
  <c r="Z929" i="7"/>
  <c r="AA929" i="7" s="1"/>
  <c r="Z921" i="7"/>
  <c r="AA921" i="7" s="1"/>
  <c r="Z913" i="7"/>
  <c r="AA913" i="7" s="1"/>
  <c r="Z905" i="7"/>
  <c r="AA905" i="7" s="1"/>
  <c r="Z897" i="7"/>
  <c r="AA897" i="7" s="1"/>
  <c r="Z889" i="7"/>
  <c r="AA889" i="7" s="1"/>
  <c r="Z881" i="7"/>
  <c r="AA881" i="7" s="1"/>
  <c r="Z873" i="7"/>
  <c r="AA873" i="7" s="1"/>
  <c r="Z865" i="7"/>
  <c r="AA865" i="7" s="1"/>
  <c r="Z857" i="7"/>
  <c r="AA857" i="7" s="1"/>
  <c r="Z841" i="7"/>
  <c r="AA841" i="7" s="1"/>
  <c r="Z825" i="7"/>
  <c r="AA825" i="7" s="1"/>
  <c r="Z809" i="7"/>
  <c r="AA809" i="7" s="1"/>
  <c r="Z793" i="7"/>
  <c r="AA793" i="7" s="1"/>
  <c r="Z785" i="7"/>
  <c r="AA785" i="7" s="1"/>
  <c r="Z777" i="7"/>
  <c r="AA777" i="7" s="1"/>
  <c r="Z769" i="7"/>
  <c r="AA769" i="7" s="1"/>
  <c r="Z761" i="7"/>
  <c r="AA761" i="7" s="1"/>
  <c r="Z753" i="7"/>
  <c r="AA753" i="7" s="1"/>
  <c r="Z737" i="7"/>
  <c r="AA737" i="7" s="1"/>
  <c r="Z729" i="7"/>
  <c r="AA729" i="7" s="1"/>
  <c r="Z721" i="7"/>
  <c r="AA721" i="7" s="1"/>
  <c r="Z713" i="7"/>
  <c r="AA713" i="7" s="1"/>
  <c r="Z705" i="7"/>
  <c r="AA705" i="7" s="1"/>
  <c r="Z697" i="7"/>
  <c r="AA697" i="7" s="1"/>
  <c r="Z689" i="7"/>
  <c r="AA689" i="7" s="1"/>
  <c r="Z681" i="7"/>
  <c r="AA681" i="7" s="1"/>
  <c r="Z673" i="7"/>
  <c r="AA673" i="7" s="1"/>
  <c r="Z665" i="7"/>
  <c r="AA665" i="7" s="1"/>
  <c r="Z657" i="7"/>
  <c r="AA657" i="7" s="1"/>
  <c r="Z649" i="7"/>
  <c r="AA649" i="7" s="1"/>
  <c r="Z641" i="7"/>
  <c r="AA641" i="7" s="1"/>
  <c r="Z633" i="7"/>
  <c r="AA633" i="7" s="1"/>
  <c r="Z625" i="7"/>
  <c r="AA625" i="7" s="1"/>
  <c r="Z617" i="7"/>
  <c r="AA617" i="7" s="1"/>
  <c r="Z609" i="7"/>
  <c r="AA609" i="7" s="1"/>
  <c r="Z601" i="7"/>
  <c r="AA601" i="7" s="1"/>
  <c r="Z593" i="7"/>
  <c r="AA593" i="7" s="1"/>
  <c r="Z585" i="7"/>
  <c r="AA585" i="7" s="1"/>
  <c r="Z577" i="7"/>
  <c r="AA577" i="7" s="1"/>
  <c r="Z569" i="7"/>
  <c r="AA569" i="7" s="1"/>
  <c r="Z561" i="7"/>
  <c r="AA561" i="7" s="1"/>
  <c r="Z553" i="7"/>
  <c r="AA553" i="7" s="1"/>
  <c r="Z545" i="7"/>
  <c r="AA545" i="7" s="1"/>
  <c r="Z537" i="7"/>
  <c r="AA537" i="7" s="1"/>
  <c r="Z529" i="7"/>
  <c r="AA529" i="7" s="1"/>
  <c r="Z321" i="7"/>
  <c r="AA321" i="7" s="1"/>
  <c r="Z313" i="7"/>
  <c r="AA313" i="7" s="1"/>
  <c r="Z305" i="7"/>
  <c r="AA305" i="7" s="1"/>
  <c r="Z297" i="7"/>
  <c r="AA297" i="7" s="1"/>
  <c r="Z289" i="7"/>
  <c r="AA289" i="7" s="1"/>
  <c r="Z281" i="7"/>
  <c r="AA281" i="7" s="1"/>
  <c r="Z273" i="7"/>
  <c r="AA273" i="7" s="1"/>
  <c r="Z265" i="7"/>
  <c r="AA265" i="7" s="1"/>
  <c r="Z257" i="7"/>
  <c r="AA257" i="7" s="1"/>
  <c r="Z249" i="7"/>
  <c r="AA249" i="7" s="1"/>
  <c r="Z241" i="7"/>
  <c r="AA241" i="7" s="1"/>
  <c r="Z233" i="7"/>
  <c r="AA233" i="7" s="1"/>
  <c r="Z225" i="7"/>
  <c r="AA225" i="7" s="1"/>
  <c r="Z217" i="7"/>
  <c r="AA217" i="7" s="1"/>
  <c r="Z209" i="7"/>
  <c r="AA209" i="7" s="1"/>
  <c r="Z201" i="7"/>
  <c r="AA201" i="7" s="1"/>
  <c r="Z193" i="7"/>
  <c r="AA193" i="7" s="1"/>
  <c r="Z185" i="7"/>
  <c r="AA185" i="7" s="1"/>
  <c r="Z177" i="7"/>
  <c r="AA177" i="7" s="1"/>
  <c r="Z169" i="7"/>
  <c r="AA169" i="7" s="1"/>
  <c r="Z161" i="7"/>
  <c r="AA161" i="7" s="1"/>
  <c r="Z153" i="7"/>
  <c r="AA153" i="7" s="1"/>
  <c r="Z145" i="7"/>
  <c r="AA145" i="7" s="1"/>
  <c r="Z137" i="7"/>
  <c r="AA137" i="7" s="1"/>
  <c r="Z129" i="7"/>
  <c r="AA129" i="7" s="1"/>
  <c r="Z113" i="7"/>
  <c r="AA113" i="7" s="1"/>
  <c r="Z105" i="7"/>
  <c r="AA105" i="7" s="1"/>
  <c r="Z97" i="7"/>
  <c r="AA97" i="7" s="1"/>
  <c r="Z89" i="7"/>
  <c r="AA89" i="7" s="1"/>
  <c r="Z81" i="7"/>
  <c r="AA81" i="7" s="1"/>
  <c r="Z73" i="7"/>
  <c r="AA73" i="7" s="1"/>
  <c r="Z65" i="7"/>
  <c r="AA65" i="7" s="1"/>
  <c r="Z57" i="7"/>
  <c r="AA57" i="7" s="1"/>
  <c r="Z49" i="7"/>
  <c r="AA49" i="7" s="1"/>
  <c r="Z41" i="7"/>
  <c r="AA41" i="7" s="1"/>
  <c r="Z17" i="7"/>
  <c r="AA17" i="7" s="1"/>
  <c r="Z9" i="7"/>
  <c r="AA9" i="7" s="1"/>
  <c r="Z1007" i="7"/>
  <c r="AA1007" i="7" s="1"/>
  <c r="Z999" i="7"/>
  <c r="Z991" i="7"/>
  <c r="AA991" i="7" s="1"/>
  <c r="Z983" i="7"/>
  <c r="AA983" i="7" s="1"/>
  <c r="Z975" i="7"/>
  <c r="Z967" i="7"/>
  <c r="AA968" i="7"/>
  <c r="Z959" i="7"/>
  <c r="AA959" i="7" s="1"/>
  <c r="Z951" i="7"/>
  <c r="AA952" i="7"/>
  <c r="Z943" i="7"/>
  <c r="Z935" i="7"/>
  <c r="Z927" i="7"/>
  <c r="AA927" i="7" s="1"/>
  <c r="AA928" i="7"/>
  <c r="Z919" i="7"/>
  <c r="Z911" i="7"/>
  <c r="AA911" i="7" s="1"/>
  <c r="Z903" i="7"/>
  <c r="Z895" i="7"/>
  <c r="AA895" i="7" s="1"/>
  <c r="AA896" i="7"/>
  <c r="Z887" i="7"/>
  <c r="AA887" i="7" s="1"/>
  <c r="AA888" i="7"/>
  <c r="Z879" i="7"/>
  <c r="AA880" i="7"/>
  <c r="Z871" i="7"/>
  <c r="AA871" i="7" s="1"/>
  <c r="AA872" i="7"/>
  <c r="Z863" i="7"/>
  <c r="AA863" i="7" s="1"/>
  <c r="AA864" i="7"/>
  <c r="Z855" i="7"/>
  <c r="AA855" i="7" s="1"/>
  <c r="AA856" i="7"/>
  <c r="Z847" i="7"/>
  <c r="Z839" i="7"/>
  <c r="AA839" i="7" s="1"/>
  <c r="AA840" i="7"/>
  <c r="Z831" i="7"/>
  <c r="AA831" i="7" s="1"/>
  <c r="AA832" i="7"/>
  <c r="Z823" i="7"/>
  <c r="AA823" i="7" s="1"/>
  <c r="AA824" i="7"/>
  <c r="Z815" i="7"/>
  <c r="AA815" i="7" s="1"/>
  <c r="Z807" i="7"/>
  <c r="AA808" i="7"/>
  <c r="Z791" i="7"/>
  <c r="AA791" i="7" s="1"/>
  <c r="AA792" i="7"/>
  <c r="Z783" i="7"/>
  <c r="AA783" i="7" s="1"/>
  <c r="AA784" i="7"/>
  <c r="Z775" i="7"/>
  <c r="AA775" i="7" s="1"/>
  <c r="AA776" i="7"/>
  <c r="Z767" i="7"/>
  <c r="AA767" i="7" s="1"/>
  <c r="Z759" i="7"/>
  <c r="AA759" i="7" s="1"/>
  <c r="Z751" i="7"/>
  <c r="AA751" i="7" s="1"/>
  <c r="AA752" i="7"/>
  <c r="Z743" i="7"/>
  <c r="AA743" i="7" s="1"/>
  <c r="Z735" i="7"/>
  <c r="Z727" i="7"/>
  <c r="AA727" i="7" s="1"/>
  <c r="AA728" i="7"/>
  <c r="Z719" i="7"/>
  <c r="AA719" i="7" s="1"/>
  <c r="Z711" i="7"/>
  <c r="Z703" i="7"/>
  <c r="AA703" i="7" s="1"/>
  <c r="Z695" i="7"/>
  <c r="AA695" i="7" s="1"/>
  <c r="AA696" i="7"/>
  <c r="AA688" i="7"/>
  <c r="Z679" i="7"/>
  <c r="AA679" i="7" s="1"/>
  <c r="Z671" i="7"/>
  <c r="AA671" i="7" s="1"/>
  <c r="Z663" i="7"/>
  <c r="AA663" i="7" s="1"/>
  <c r="Z655" i="7"/>
  <c r="AA655" i="7" s="1"/>
  <c r="AA656" i="7"/>
  <c r="AA648" i="7"/>
  <c r="AA640" i="7"/>
  <c r="AA632" i="7"/>
  <c r="AA624" i="7"/>
  <c r="AA600" i="7"/>
  <c r="AA576" i="7"/>
  <c r="AA568" i="7"/>
  <c r="AA560" i="7"/>
  <c r="AA544" i="7"/>
  <c r="AA504" i="7"/>
  <c r="AA496" i="7"/>
  <c r="AA480" i="7"/>
  <c r="AA472" i="7"/>
  <c r="AA464" i="7"/>
  <c r="AA440" i="7"/>
  <c r="AA392" i="7"/>
  <c r="AA384" i="7"/>
  <c r="AA376" i="7"/>
  <c r="AA352" i="7"/>
  <c r="AA344" i="7"/>
  <c r="AA336" i="7"/>
  <c r="AA312" i="7"/>
  <c r="AA304" i="7"/>
  <c r="AA296" i="7"/>
  <c r="Z287" i="7"/>
  <c r="AA287" i="7" s="1"/>
  <c r="AA288" i="7"/>
  <c r="Z279" i="7"/>
  <c r="AA279" i="7" s="1"/>
  <c r="Z271" i="7"/>
  <c r="AA271" i="7" s="1"/>
  <c r="Z263" i="7"/>
  <c r="Z255" i="7"/>
  <c r="AA255" i="7" s="1"/>
  <c r="Z247" i="7"/>
  <c r="AA247" i="7" s="1"/>
  <c r="AA248" i="7"/>
  <c r="Z239" i="7"/>
  <c r="AA239" i="7" s="1"/>
  <c r="Z231" i="7"/>
  <c r="AA231" i="7" s="1"/>
  <c r="AA232" i="7"/>
  <c r="Z207" i="7"/>
  <c r="AA207" i="7" s="1"/>
  <c r="AA208" i="7"/>
  <c r="Z199" i="7"/>
  <c r="AA199" i="7" s="1"/>
  <c r="AA200" i="7"/>
  <c r="Z191" i="7"/>
  <c r="Z183" i="7"/>
  <c r="AA184" i="7"/>
  <c r="Z175" i="7"/>
  <c r="AA175" i="7" s="1"/>
  <c r="Z167" i="7"/>
  <c r="AA167" i="7" s="1"/>
  <c r="Z159" i="7"/>
  <c r="AA159" i="7" s="1"/>
  <c r="AA160" i="7"/>
  <c r="Z151" i="7"/>
  <c r="AA152" i="7"/>
  <c r="Z143" i="7"/>
  <c r="Z135" i="7"/>
  <c r="AA135" i="7" s="1"/>
  <c r="AA136" i="7"/>
  <c r="Z127" i="7"/>
  <c r="AA127" i="7" s="1"/>
  <c r="AA128" i="7"/>
  <c r="Z119" i="7"/>
  <c r="Z111" i="7"/>
  <c r="AA112" i="7"/>
  <c r="Z103" i="7"/>
  <c r="AA103" i="7" s="1"/>
  <c r="AA104" i="7"/>
  <c r="Z95" i="7"/>
  <c r="AA95" i="7" s="1"/>
  <c r="AA96" i="7"/>
  <c r="Z87" i="7"/>
  <c r="AA87" i="7" s="1"/>
  <c r="Z79" i="7"/>
  <c r="Z71" i="7"/>
  <c r="AA71" i="7" s="1"/>
  <c r="AA72" i="7"/>
  <c r="AA64" i="7"/>
  <c r="Z55" i="7"/>
  <c r="AA56" i="7"/>
  <c r="AA999" i="7"/>
  <c r="Z990" i="7"/>
  <c r="AA990" i="7" s="1"/>
  <c r="AA975" i="7"/>
  <c r="AA967" i="7"/>
  <c r="Z958" i="7"/>
  <c r="AA958" i="7" s="1"/>
  <c r="Z950" i="7"/>
  <c r="AA950" i="7" s="1"/>
  <c r="AA951" i="7"/>
  <c r="Z942" i="7"/>
  <c r="AA942" i="7" s="1"/>
  <c r="AA943" i="7"/>
  <c r="Z934" i="7"/>
  <c r="AA934" i="7" s="1"/>
  <c r="AA935" i="7"/>
  <c r="Z926" i="7"/>
  <c r="AA926" i="7" s="1"/>
  <c r="Z918" i="7"/>
  <c r="AA919" i="7"/>
  <c r="Z910" i="7"/>
  <c r="AA910" i="7" s="1"/>
  <c r="Z902" i="7"/>
  <c r="AA902" i="7" s="1"/>
  <c r="AA903" i="7"/>
  <c r="Z894" i="7"/>
  <c r="AA894" i="7" s="1"/>
  <c r="Z886" i="7"/>
  <c r="Z878" i="7"/>
  <c r="AA878" i="7" s="1"/>
  <c r="AA879" i="7"/>
  <c r="Z870" i="7"/>
  <c r="AA870" i="7" s="1"/>
  <c r="Z862" i="7"/>
  <c r="AA862" i="7" s="1"/>
  <c r="Z846" i="7"/>
  <c r="AA847" i="7"/>
  <c r="Z830" i="7"/>
  <c r="AA830" i="7" s="1"/>
  <c r="Z814" i="7"/>
  <c r="AA814" i="7" s="1"/>
  <c r="AA807" i="7"/>
  <c r="Z798" i="7"/>
  <c r="AA798" i="7" s="1"/>
  <c r="Z782" i="7"/>
  <c r="AA782" i="7" s="1"/>
  <c r="Z774" i="7"/>
  <c r="AA774" i="7" s="1"/>
  <c r="Z766" i="7"/>
  <c r="AA766" i="7" s="1"/>
  <c r="Z750" i="7"/>
  <c r="AA750" i="7" s="1"/>
  <c r="Z742" i="7"/>
  <c r="Z734" i="7"/>
  <c r="AA735" i="7"/>
  <c r="Z718" i="7"/>
  <c r="AA718" i="7" s="1"/>
  <c r="Z710" i="7"/>
  <c r="AA710" i="7" s="1"/>
  <c r="AA711" i="7"/>
  <c r="Z702" i="7"/>
  <c r="AA702" i="7" s="1"/>
  <c r="Z686" i="7"/>
  <c r="AA686" i="7" s="1"/>
  <c r="Z678" i="7"/>
  <c r="Z646" i="7"/>
  <c r="AA646" i="7" s="1"/>
  <c r="Z638" i="7"/>
  <c r="AA638" i="7" s="1"/>
  <c r="Z630" i="7"/>
  <c r="AA630" i="7" s="1"/>
  <c r="Z622" i="7"/>
  <c r="AA622" i="7" s="1"/>
  <c r="Z614" i="7"/>
  <c r="AA614" i="7" s="1"/>
  <c r="Z606" i="7"/>
  <c r="AA606" i="7" s="1"/>
  <c r="Z598" i="7"/>
  <c r="AA598" i="7" s="1"/>
  <c r="Z590" i="7"/>
  <c r="AA590" i="7" s="1"/>
  <c r="Z582" i="7"/>
  <c r="AA582" i="7" s="1"/>
  <c r="Z574" i="7"/>
  <c r="AA574" i="7" s="1"/>
  <c r="Z566" i="7"/>
  <c r="AA566" i="7" s="1"/>
  <c r="Z558" i="7"/>
  <c r="AA558" i="7" s="1"/>
  <c r="Z550" i="7"/>
  <c r="AA550" i="7" s="1"/>
  <c r="Z542" i="7"/>
  <c r="AA542" i="7" s="1"/>
  <c r="Z534" i="7"/>
  <c r="AA534" i="7" s="1"/>
  <c r="Z526" i="7"/>
  <c r="AA526" i="7" s="1"/>
  <c r="Z518" i="7"/>
  <c r="AA518" i="7" s="1"/>
  <c r="Z510" i="7"/>
  <c r="AA510" i="7" s="1"/>
  <c r="Z502" i="7"/>
  <c r="AA502" i="7" s="1"/>
  <c r="Z494" i="7"/>
  <c r="AA494" i="7" s="1"/>
  <c r="Z486" i="7"/>
  <c r="AA486" i="7" s="1"/>
  <c r="Z478" i="7"/>
  <c r="AA478" i="7" s="1"/>
  <c r="Z470" i="7"/>
  <c r="AA470" i="7" s="1"/>
  <c r="Z462" i="7"/>
  <c r="AA462" i="7" s="1"/>
  <c r="Z454" i="7"/>
  <c r="AA454" i="7" s="1"/>
  <c r="Z446" i="7"/>
  <c r="AA446" i="7" s="1"/>
  <c r="Z438" i="7"/>
  <c r="Z430" i="7"/>
  <c r="AA430" i="7" s="1"/>
  <c r="Z422" i="7"/>
  <c r="AA422" i="7" s="1"/>
  <c r="Z406" i="7"/>
  <c r="AA406" i="7" s="1"/>
  <c r="Z398" i="7"/>
  <c r="AA398" i="7" s="1"/>
  <c r="Z390" i="7"/>
  <c r="AA390" i="7" s="1"/>
  <c r="Z382" i="7"/>
  <c r="AA382" i="7" s="1"/>
  <c r="Z374" i="7"/>
  <c r="AA374" i="7" s="1"/>
  <c r="Z366" i="7"/>
  <c r="AA366" i="7" s="1"/>
  <c r="Z358" i="7"/>
  <c r="AA358" i="7" s="1"/>
  <c r="Z350" i="7"/>
  <c r="AA350" i="7" s="1"/>
  <c r="Z342" i="7"/>
  <c r="AA342" i="7" s="1"/>
  <c r="Z334" i="7"/>
  <c r="AA334" i="7" s="1"/>
  <c r="Z326" i="7"/>
  <c r="AA326" i="7" s="1"/>
  <c r="Z318" i="7"/>
  <c r="AA318" i="7" s="1"/>
  <c r="Z310" i="7"/>
  <c r="Z302" i="7"/>
  <c r="AA302" i="7" s="1"/>
  <c r="Z294" i="7"/>
  <c r="AA294" i="7" s="1"/>
  <c r="Z278" i="7"/>
  <c r="AA278" i="7" s="1"/>
  <c r="Z262" i="7"/>
  <c r="AA262" i="7" s="1"/>
  <c r="AA263" i="7"/>
  <c r="Z246" i="7"/>
  <c r="Z230" i="7"/>
  <c r="Z1309" i="7"/>
  <c r="AA1309" i="7" s="1"/>
  <c r="Z1301" i="7"/>
  <c r="AA1301" i="7" s="1"/>
  <c r="Z1293" i="7"/>
  <c r="AA1293" i="7" s="1"/>
  <c r="Z1285" i="7"/>
  <c r="AA1285" i="7" s="1"/>
  <c r="Z1277" i="7"/>
  <c r="AA1277" i="7" s="1"/>
  <c r="Z1269" i="7"/>
  <c r="AA1269" i="7" s="1"/>
  <c r="Z1261" i="7"/>
  <c r="AA1261" i="7" s="1"/>
  <c r="Z1253" i="7"/>
  <c r="AA1253" i="7" s="1"/>
  <c r="Z1245" i="7"/>
  <c r="AA1245" i="7" s="1"/>
  <c r="Z1237" i="7"/>
  <c r="AA1237" i="7" s="1"/>
  <c r="Z1229" i="7"/>
  <c r="AA1229" i="7" s="1"/>
  <c r="Z1221" i="7"/>
  <c r="AA1221" i="7" s="1"/>
  <c r="Z1213" i="7"/>
  <c r="AA1213" i="7" s="1"/>
  <c r="Z1205" i="7"/>
  <c r="Z1197" i="7"/>
  <c r="Z1189" i="7"/>
  <c r="AA1189" i="7" s="1"/>
  <c r="Z1181" i="7"/>
  <c r="AA1181" i="7" s="1"/>
  <c r="Z1173" i="7"/>
  <c r="AA1173" i="7" s="1"/>
  <c r="Z1165" i="7"/>
  <c r="AA1165" i="7" s="1"/>
  <c r="Z1157" i="7"/>
  <c r="AA1157" i="7" s="1"/>
  <c r="Z1149" i="7"/>
  <c r="AA1149" i="7" s="1"/>
  <c r="Z1141" i="7"/>
  <c r="Z1133" i="7"/>
  <c r="Z1125" i="7"/>
  <c r="AA1125" i="7" s="1"/>
  <c r="Z1117" i="7"/>
  <c r="AA1117" i="7" s="1"/>
  <c r="Z1109" i="7"/>
  <c r="AA1109" i="7" s="1"/>
  <c r="Z1101" i="7"/>
  <c r="AA1101" i="7" s="1"/>
  <c r="Z1093" i="7"/>
  <c r="AA1093" i="7" s="1"/>
  <c r="Z1085" i="7"/>
  <c r="AA1085" i="7" s="1"/>
  <c r="Z1077" i="7"/>
  <c r="Z1069" i="7"/>
  <c r="Z1061" i="7"/>
  <c r="AA1061" i="7" s="1"/>
  <c r="Z1053" i="7"/>
  <c r="AA1053" i="7" s="1"/>
  <c r="Z1045" i="7"/>
  <c r="AA1045" i="7" s="1"/>
  <c r="Z1037" i="7"/>
  <c r="AA1037" i="7" s="1"/>
  <c r="Z1029" i="7"/>
  <c r="AA1029" i="7" s="1"/>
  <c r="Z1021" i="7"/>
  <c r="AA1021" i="7" s="1"/>
  <c r="Z1013" i="7"/>
  <c r="AA1013" i="7" s="1"/>
  <c r="Z981" i="7"/>
  <c r="AA981" i="7" s="1"/>
  <c r="Z949" i="7"/>
  <c r="AA949" i="7" s="1"/>
  <c r="Z933" i="7"/>
  <c r="AA933" i="7" s="1"/>
  <c r="Z917" i="7"/>
  <c r="AA917" i="7" s="1"/>
  <c r="AA918" i="7"/>
  <c r="Z901" i="7"/>
  <c r="AA901" i="7" s="1"/>
  <c r="Z885" i="7"/>
  <c r="AA885" i="7" s="1"/>
  <c r="AA886" i="7"/>
  <c r="Z869" i="7"/>
  <c r="AA869" i="7" s="1"/>
  <c r="Z853" i="7"/>
  <c r="AA853" i="7" s="1"/>
  <c r="AA846" i="7"/>
  <c r="Z837" i="7"/>
  <c r="AA837" i="7" s="1"/>
  <c r="Z821" i="7"/>
  <c r="AA821" i="7" s="1"/>
  <c r="Z805" i="7"/>
  <c r="Z797" i="7"/>
  <c r="AA797" i="7" s="1"/>
  <c r="Z789" i="7"/>
  <c r="Z773" i="7"/>
  <c r="AA773" i="7" s="1"/>
  <c r="Z765" i="7"/>
  <c r="AA765" i="7" s="1"/>
  <c r="Z757" i="7"/>
  <c r="AA757" i="7" s="1"/>
  <c r="Z749" i="7"/>
  <c r="AA749" i="7" s="1"/>
  <c r="Z741" i="7"/>
  <c r="AA741" i="7" s="1"/>
  <c r="AA742" i="7"/>
  <c r="Z733" i="7"/>
  <c r="AA733" i="7" s="1"/>
  <c r="AA734" i="7"/>
  <c r="Z725" i="7"/>
  <c r="AA725" i="7" s="1"/>
  <c r="Z717" i="7"/>
  <c r="AA717" i="7" s="1"/>
  <c r="Z709" i="7"/>
  <c r="AA709" i="7" s="1"/>
  <c r="Z701" i="7"/>
  <c r="AA701" i="7" s="1"/>
  <c r="Z693" i="7"/>
  <c r="AA693" i="7" s="1"/>
  <c r="Z685" i="7"/>
  <c r="Z677" i="7"/>
  <c r="AA677" i="7" s="1"/>
  <c r="AA678" i="7"/>
  <c r="Z669" i="7"/>
  <c r="AA669" i="7" s="1"/>
  <c r="Z661" i="7"/>
  <c r="AA661" i="7" s="1"/>
  <c r="Z653" i="7"/>
  <c r="AA653" i="7" s="1"/>
  <c r="Z637" i="7"/>
  <c r="AA637" i="7" s="1"/>
  <c r="Z621" i="7"/>
  <c r="AA621" i="7" s="1"/>
  <c r="Z605" i="7"/>
  <c r="AA605" i="7" s="1"/>
  <c r="Z589" i="7"/>
  <c r="AA589" i="7" s="1"/>
  <c r="Z573" i="7"/>
  <c r="AA573" i="7" s="1"/>
  <c r="Z557" i="7"/>
  <c r="Z541" i="7"/>
  <c r="AA541" i="7" s="1"/>
  <c r="AA438" i="7"/>
  <c r="Z341" i="7"/>
  <c r="AA341" i="7" s="1"/>
  <c r="Z333" i="7"/>
  <c r="AA333" i="7" s="1"/>
  <c r="Z325" i="7"/>
  <c r="AA325" i="7" s="1"/>
  <c r="Z317" i="7"/>
  <c r="AA317" i="7" s="1"/>
  <c r="Z309" i="7"/>
  <c r="AA309" i="7" s="1"/>
  <c r="AA310" i="7"/>
  <c r="Z301" i="7"/>
  <c r="AA301" i="7" s="1"/>
  <c r="Z293" i="7"/>
  <c r="AA293" i="7" s="1"/>
  <c r="Z285" i="7"/>
  <c r="AA285" i="7" s="1"/>
  <c r="Z277" i="7"/>
  <c r="AA277" i="7" s="1"/>
  <c r="Z269" i="7"/>
  <c r="AA269" i="7" s="1"/>
  <c r="Z261" i="7"/>
  <c r="AA261" i="7" s="1"/>
  <c r="Z253" i="7"/>
  <c r="AA253" i="7" s="1"/>
  <c r="AA1205" i="7"/>
  <c r="AA1197" i="7"/>
  <c r="AA1141" i="7"/>
  <c r="AA1133" i="7"/>
  <c r="AA1077" i="7"/>
  <c r="AA1069" i="7"/>
  <c r="Z1004" i="7"/>
  <c r="AA1004" i="7" s="1"/>
  <c r="Z972" i="7"/>
  <c r="AA972" i="7" s="1"/>
  <c r="Z956" i="7"/>
  <c r="AA956" i="7" s="1"/>
  <c r="Z948" i="7"/>
  <c r="Z940" i="7"/>
  <c r="AA940" i="7" s="1"/>
  <c r="Z932" i="7"/>
  <c r="AA932" i="7" s="1"/>
  <c r="Z924" i="7"/>
  <c r="Z916" i="7"/>
  <c r="AA916" i="7" s="1"/>
  <c r="Z908" i="7"/>
  <c r="AA908" i="7" s="1"/>
  <c r="Z900" i="7"/>
  <c r="Z892" i="7"/>
  <c r="AA892" i="7" s="1"/>
  <c r="Z884" i="7"/>
  <c r="AA884" i="7" s="1"/>
  <c r="Z876" i="7"/>
  <c r="Z868" i="7"/>
  <c r="AA868" i="7" s="1"/>
  <c r="Z860" i="7"/>
  <c r="AA860" i="7" s="1"/>
  <c r="Z852" i="7"/>
  <c r="AA852" i="7" s="1"/>
  <c r="Z844" i="7"/>
  <c r="AA844" i="7" s="1"/>
  <c r="Z836" i="7"/>
  <c r="AA836" i="7" s="1"/>
  <c r="Z828" i="7"/>
  <c r="AA828" i="7" s="1"/>
  <c r="Z820" i="7"/>
  <c r="AA820" i="7" s="1"/>
  <c r="Z812" i="7"/>
  <c r="AA812" i="7" s="1"/>
  <c r="Z804" i="7"/>
  <c r="AA804" i="7" s="1"/>
  <c r="AA805" i="7"/>
  <c r="Z796" i="7"/>
  <c r="AA796" i="7" s="1"/>
  <c r="Z788" i="7"/>
  <c r="AA788" i="7" s="1"/>
  <c r="AA789" i="7"/>
  <c r="Z780" i="7"/>
  <c r="AA780" i="7" s="1"/>
  <c r="Z772" i="7"/>
  <c r="Z764" i="7"/>
  <c r="Z756" i="7"/>
  <c r="AA756" i="7" s="1"/>
  <c r="Z748" i="7"/>
  <c r="AA748" i="7" s="1"/>
  <c r="Z740" i="7"/>
  <c r="AA740" i="7" s="1"/>
  <c r="Z732" i="7"/>
  <c r="AA732" i="7" s="1"/>
  <c r="Z724" i="7"/>
  <c r="AA724" i="7" s="1"/>
  <c r="Z716" i="7"/>
  <c r="Z708" i="7"/>
  <c r="AA708" i="7" s="1"/>
  <c r="Z700" i="7"/>
  <c r="AA700" i="7" s="1"/>
  <c r="Z692" i="7"/>
  <c r="AA692" i="7" s="1"/>
  <c r="Z684" i="7"/>
  <c r="AA684" i="7" s="1"/>
  <c r="AA685" i="7"/>
  <c r="Z676" i="7"/>
  <c r="Z668" i="7"/>
  <c r="AA668" i="7" s="1"/>
  <c r="Z660" i="7"/>
  <c r="AA660" i="7" s="1"/>
  <c r="Z652" i="7"/>
  <c r="AA652" i="7" s="1"/>
  <c r="Z644" i="7"/>
  <c r="AA644" i="7" s="1"/>
  <c r="Z636" i="7"/>
  <c r="AA636" i="7" s="1"/>
  <c r="Z628" i="7"/>
  <c r="AA628" i="7" s="1"/>
  <c r="Z612" i="7"/>
  <c r="AA612" i="7" s="1"/>
  <c r="Z604" i="7"/>
  <c r="AA604" i="7" s="1"/>
  <c r="Z588" i="7"/>
  <c r="AA588" i="7" s="1"/>
  <c r="Z580" i="7"/>
  <c r="AA580" i="7" s="1"/>
  <c r="Z572" i="7"/>
  <c r="AA572" i="7" s="1"/>
  <c r="Z564" i="7"/>
  <c r="AA564" i="7" s="1"/>
  <c r="Z556" i="7"/>
  <c r="AA556" i="7" s="1"/>
  <c r="AA557" i="7"/>
  <c r="Z548" i="7"/>
  <c r="AA548" i="7" s="1"/>
  <c r="Z540" i="7"/>
  <c r="Z532" i="7"/>
  <c r="AA532" i="7" s="1"/>
  <c r="Z524" i="7"/>
  <c r="AA524" i="7" s="1"/>
  <c r="Z516" i="7"/>
  <c r="Z508" i="7"/>
  <c r="AA508" i="7" s="1"/>
  <c r="Z500" i="7"/>
  <c r="AA500" i="7" s="1"/>
  <c r="Z492" i="7"/>
  <c r="AA492" i="7" s="1"/>
  <c r="Z484" i="7"/>
  <c r="AA484" i="7" s="1"/>
  <c r="Z476" i="7"/>
  <c r="AA476" i="7" s="1"/>
  <c r="Z468" i="7"/>
  <c r="AA468" i="7" s="1"/>
  <c r="Z460" i="7"/>
  <c r="AA460" i="7" s="1"/>
  <c r="Z452" i="7"/>
  <c r="Z444" i="7"/>
  <c r="AA444" i="7" s="1"/>
  <c r="Z436" i="7"/>
  <c r="AA436" i="7" s="1"/>
  <c r="Z428" i="7"/>
  <c r="AA428" i="7" s="1"/>
  <c r="Z420" i="7"/>
  <c r="AA420" i="7" s="1"/>
  <c r="Z412" i="7"/>
  <c r="AA412" i="7" s="1"/>
  <c r="Z396" i="7"/>
  <c r="AA396" i="7" s="1"/>
  <c r="Z388" i="7"/>
  <c r="AA388" i="7" s="1"/>
  <c r="Z380" i="7"/>
  <c r="Z372" i="7"/>
  <c r="AA372" i="7" s="1"/>
  <c r="Z364" i="7"/>
  <c r="AA364" i="7" s="1"/>
  <c r="Z356" i="7"/>
  <c r="AA356" i="7" s="1"/>
  <c r="Z348" i="7"/>
  <c r="AA348" i="7" s="1"/>
  <c r="Z340" i="7"/>
  <c r="AA340" i="7" s="1"/>
  <c r="Z324" i="7"/>
  <c r="Z308" i="7"/>
  <c r="AA308" i="7" s="1"/>
  <c r="Z300" i="7"/>
  <c r="AA300" i="7" s="1"/>
  <c r="Z292" i="7"/>
  <c r="AA292" i="7" s="1"/>
  <c r="Z284" i="7"/>
  <c r="AA284" i="7" s="1"/>
  <c r="Z276" i="7"/>
  <c r="AA276" i="7" s="1"/>
  <c r="Z268" i="7"/>
  <c r="Z260" i="7"/>
  <c r="AA260" i="7" s="1"/>
  <c r="Z252" i="7"/>
  <c r="AA252" i="7" s="1"/>
  <c r="Z228" i="7"/>
  <c r="AA228" i="7" s="1"/>
  <c r="Z220" i="7"/>
  <c r="AA220" i="7" s="1"/>
  <c r="Z212" i="7"/>
  <c r="AA212" i="7" s="1"/>
  <c r="Z204" i="7"/>
  <c r="AA204" i="7" s="1"/>
  <c r="Z196" i="7"/>
  <c r="AA196" i="7" s="1"/>
  <c r="Z188" i="7"/>
  <c r="AA188" i="7" s="1"/>
  <c r="Z180" i="7"/>
  <c r="Z172" i="7"/>
  <c r="AA172" i="7" s="1"/>
  <c r="Z164" i="7"/>
  <c r="AA164" i="7" s="1"/>
  <c r="Z156" i="7"/>
  <c r="AA156" i="7" s="1"/>
  <c r="Z148" i="7"/>
  <c r="Z140" i="7"/>
  <c r="AA140" i="7" s="1"/>
  <c r="Z132" i="7"/>
  <c r="AA132" i="7" s="1"/>
  <c r="Z124" i="7"/>
  <c r="Z116" i="7"/>
  <c r="Z108" i="7"/>
  <c r="Z100" i="7"/>
  <c r="Z92" i="7"/>
  <c r="AA92" i="7" s="1"/>
  <c r="Z84" i="7"/>
  <c r="Z76" i="7"/>
  <c r="AA76" i="7" s="1"/>
  <c r="Z68" i="7"/>
  <c r="AA68" i="7" s="1"/>
  <c r="Z60" i="7"/>
  <c r="AA60" i="7" s="1"/>
  <c r="Z52" i="7"/>
  <c r="Z36" i="7"/>
  <c r="AA36" i="7" s="1"/>
  <c r="Z28" i="7"/>
  <c r="AA28" i="7" s="1"/>
  <c r="Z20" i="7"/>
  <c r="AA20" i="7" s="1"/>
  <c r="Z12" i="7"/>
  <c r="Z1011" i="7"/>
  <c r="AA1011" i="7" s="1"/>
  <c r="Z1003" i="7"/>
  <c r="AA1003" i="7" s="1"/>
  <c r="Z995" i="7"/>
  <c r="AA995" i="7" s="1"/>
  <c r="Z987" i="7"/>
  <c r="Z979" i="7"/>
  <c r="AA979" i="7" s="1"/>
  <c r="Z971" i="7"/>
  <c r="AA971" i="7" s="1"/>
  <c r="Z963" i="7"/>
  <c r="AA963" i="7" s="1"/>
  <c r="Z955" i="7"/>
  <c r="AA955" i="7" s="1"/>
  <c r="Z947" i="7"/>
  <c r="AA947" i="7" s="1"/>
  <c r="AA948" i="7"/>
  <c r="Z939" i="7"/>
  <c r="AA939" i="7" s="1"/>
  <c r="Z931" i="7"/>
  <c r="AA931" i="7" s="1"/>
  <c r="Z923" i="7"/>
  <c r="AA923" i="7" s="1"/>
  <c r="AA924" i="7"/>
  <c r="Z915" i="7"/>
  <c r="AA915" i="7" s="1"/>
  <c r="Z907" i="7"/>
  <c r="AA907" i="7" s="1"/>
  <c r="Z899" i="7"/>
  <c r="AA900" i="7"/>
  <c r="Z891" i="7"/>
  <c r="AA891" i="7" s="1"/>
  <c r="Z883" i="7"/>
  <c r="AA883" i="7" s="1"/>
  <c r="Z875" i="7"/>
  <c r="AA875" i="7" s="1"/>
  <c r="AA876" i="7"/>
  <c r="Z867" i="7"/>
  <c r="AA867" i="7" s="1"/>
  <c r="Z859" i="7"/>
  <c r="AA859" i="7" s="1"/>
  <c r="Z851" i="7"/>
  <c r="AA851" i="7" s="1"/>
  <c r="Z843" i="7"/>
  <c r="AA843" i="7" s="1"/>
  <c r="Z835" i="7"/>
  <c r="AA835" i="7" s="1"/>
  <c r="Z827" i="7"/>
  <c r="AA827" i="7" s="1"/>
  <c r="Z819" i="7"/>
  <c r="Z811" i="7"/>
  <c r="AA811" i="7" s="1"/>
  <c r="Z803" i="7"/>
  <c r="AA803" i="7" s="1"/>
  <c r="Z795" i="7"/>
  <c r="AA795" i="7" s="1"/>
  <c r="Z787" i="7"/>
  <c r="AA787" i="7" s="1"/>
  <c r="Z779" i="7"/>
  <c r="AA779" i="7" s="1"/>
  <c r="Z771" i="7"/>
  <c r="AA772" i="7"/>
  <c r="Z763" i="7"/>
  <c r="AA763" i="7" s="1"/>
  <c r="AA764" i="7"/>
  <c r="Z755" i="7"/>
  <c r="AA755" i="7" s="1"/>
  <c r="Z747" i="7"/>
  <c r="AA747" i="7" s="1"/>
  <c r="Z739" i="7"/>
  <c r="AA739" i="7" s="1"/>
  <c r="Z731" i="7"/>
  <c r="AA731" i="7" s="1"/>
  <c r="Z723" i="7"/>
  <c r="AA723" i="7" s="1"/>
  <c r="Z715" i="7"/>
  <c r="AA715" i="7" s="1"/>
  <c r="AA716" i="7"/>
  <c r="Z707" i="7"/>
  <c r="AA707" i="7" s="1"/>
  <c r="Z699" i="7"/>
  <c r="AA699" i="7" s="1"/>
  <c r="Z691" i="7"/>
  <c r="AA691" i="7" s="1"/>
  <c r="Z683" i="7"/>
  <c r="AA683" i="7" s="1"/>
  <c r="AA676" i="7"/>
  <c r="Z667" i="7"/>
  <c r="AA667" i="7" s="1"/>
  <c r="Z659" i="7"/>
  <c r="AA659" i="7" s="1"/>
  <c r="Z651" i="7"/>
  <c r="AA651" i="7" s="1"/>
  <c r="AA540" i="7"/>
  <c r="AA516" i="7"/>
  <c r="AA452" i="7"/>
  <c r="AA380" i="7"/>
  <c r="Z339" i="7"/>
  <c r="AA339" i="7" s="1"/>
  <c r="Z331" i="7"/>
  <c r="AA331" i="7" s="1"/>
  <c r="Z323" i="7"/>
  <c r="AA323" i="7" s="1"/>
  <c r="AA324" i="7"/>
  <c r="Z315" i="7"/>
  <c r="AA315" i="7" s="1"/>
  <c r="Z307" i="7"/>
  <c r="AA307" i="7" s="1"/>
  <c r="Z299" i="7"/>
  <c r="AA299" i="7" s="1"/>
  <c r="Z291" i="7"/>
  <c r="Z283" i="7"/>
  <c r="AA283" i="7" s="1"/>
  <c r="Z267" i="7"/>
  <c r="AA268" i="7"/>
  <c r="Z259" i="7"/>
  <c r="AA259" i="7" s="1"/>
  <c r="Z251" i="7"/>
  <c r="AA251" i="7" s="1"/>
  <c r="Z243" i="7"/>
  <c r="AA243" i="7" s="1"/>
  <c r="Z235" i="7"/>
  <c r="AA235" i="7" s="1"/>
  <c r="Z227" i="7"/>
  <c r="AA227" i="7" s="1"/>
  <c r="Z219" i="7"/>
  <c r="AA219" i="7" s="1"/>
  <c r="Z211" i="7"/>
  <c r="AA211" i="7" s="1"/>
  <c r="Z203" i="7"/>
  <c r="AA203" i="7" s="1"/>
  <c r="Z195" i="7"/>
  <c r="AA195" i="7" s="1"/>
  <c r="AA180" i="7"/>
  <c r="Z1010" i="7"/>
  <c r="AA1010" i="7" s="1"/>
  <c r="Z1002" i="7"/>
  <c r="AA1002" i="7" s="1"/>
  <c r="Z986" i="7"/>
  <c r="AA986" i="7" s="1"/>
  <c r="AA987" i="7"/>
  <c r="Z978" i="7"/>
  <c r="AA978" i="7" s="1"/>
  <c r="Z970" i="7"/>
  <c r="AA970" i="7" s="1"/>
  <c r="Z954" i="7"/>
  <c r="AA954" i="7" s="1"/>
  <c r="Z938" i="7"/>
  <c r="AA938" i="7" s="1"/>
  <c r="Z922" i="7"/>
  <c r="AA922" i="7" s="1"/>
  <c r="Z906" i="7"/>
  <c r="AA906" i="7" s="1"/>
  <c r="AA899" i="7"/>
  <c r="Z890" i="7"/>
  <c r="AA890" i="7" s="1"/>
  <c r="Z874" i="7"/>
  <c r="AA874" i="7" s="1"/>
  <c r="Z858" i="7"/>
  <c r="AA858" i="7" s="1"/>
  <c r="Z842" i="7"/>
  <c r="AA842" i="7" s="1"/>
  <c r="Z826" i="7"/>
  <c r="AA826" i="7" s="1"/>
  <c r="AA819" i="7"/>
  <c r="Z810" i="7"/>
  <c r="AA810" i="7" s="1"/>
  <c r="Z778" i="7"/>
  <c r="AA778" i="7" s="1"/>
  <c r="AA771" i="7"/>
  <c r="Z746" i="7"/>
  <c r="AA746" i="7" s="1"/>
  <c r="Z714" i="7"/>
  <c r="AA714" i="7" s="1"/>
  <c r="Z682" i="7"/>
  <c r="AA682" i="7" s="1"/>
  <c r="Z642" i="7"/>
  <c r="AA642" i="7" s="1"/>
  <c r="Z634" i="7"/>
  <c r="AA634" i="7" s="1"/>
  <c r="Z626" i="7"/>
  <c r="AA626" i="7" s="1"/>
  <c r="Z618" i="7"/>
  <c r="AA618" i="7" s="1"/>
  <c r="Z610" i="7"/>
  <c r="AA610" i="7" s="1"/>
  <c r="Z602" i="7"/>
  <c r="AA602" i="7" s="1"/>
  <c r="Z594" i="7"/>
  <c r="AA594" i="7" s="1"/>
  <c r="Z586" i="7"/>
  <c r="AA586" i="7" s="1"/>
  <c r="Z578" i="7"/>
  <c r="AA578" i="7" s="1"/>
  <c r="Z570" i="7"/>
  <c r="AA570" i="7" s="1"/>
  <c r="Z562" i="7"/>
  <c r="AA562" i="7" s="1"/>
  <c r="Z554" i="7"/>
  <c r="AA554" i="7" s="1"/>
  <c r="Z546" i="7"/>
  <c r="AA546" i="7" s="1"/>
  <c r="Z538" i="7"/>
  <c r="AA538" i="7" s="1"/>
  <c r="Z530" i="7"/>
  <c r="AA530" i="7" s="1"/>
  <c r="Z522" i="7"/>
  <c r="AA522" i="7" s="1"/>
  <c r="Z506" i="7"/>
  <c r="AA506" i="7" s="1"/>
  <c r="Z498" i="7"/>
  <c r="AA498" i="7" s="1"/>
  <c r="Z482" i="7"/>
  <c r="AA482" i="7" s="1"/>
  <c r="Z466" i="7"/>
  <c r="AA466" i="7" s="1"/>
  <c r="Z458" i="7"/>
  <c r="AA458" i="7" s="1"/>
  <c r="Z450" i="7"/>
  <c r="AA450" i="7" s="1"/>
  <c r="Z442" i="7"/>
  <c r="AA442" i="7" s="1"/>
  <c r="Z426" i="7"/>
  <c r="AA426" i="7" s="1"/>
  <c r="Z418" i="7"/>
  <c r="AA418" i="7" s="1"/>
  <c r="Z402" i="7"/>
  <c r="AA402" i="7" s="1"/>
  <c r="Z394" i="7"/>
  <c r="AA394" i="7" s="1"/>
  <c r="Z386" i="7"/>
  <c r="AA386" i="7" s="1"/>
  <c r="Z378" i="7"/>
  <c r="AA378" i="7" s="1"/>
  <c r="Z370" i="7"/>
  <c r="AA370" i="7" s="1"/>
  <c r="Z362" i="7"/>
  <c r="AA362" i="7" s="1"/>
  <c r="Z354" i="7"/>
  <c r="AA354" i="7" s="1"/>
  <c r="Z346" i="7"/>
  <c r="AA346" i="7" s="1"/>
  <c r="Z290" i="7"/>
  <c r="AA290" i="7" s="1"/>
  <c r="AA291" i="7"/>
  <c r="Z282" i="7"/>
  <c r="AA282" i="7" s="1"/>
  <c r="Z266" i="7"/>
  <c r="AA266" i="7" s="1"/>
  <c r="AA267" i="7"/>
  <c r="Z250" i="7"/>
  <c r="AA250" i="7" s="1"/>
  <c r="Z234" i="7"/>
  <c r="AA234" i="7" s="1"/>
  <c r="Z226" i="7"/>
  <c r="AA226" i="7" s="1"/>
  <c r="Z47" i="7"/>
  <c r="AA47" i="7" s="1"/>
  <c r="AA48" i="7"/>
  <c r="Z39" i="7"/>
  <c r="AA39" i="7" s="1"/>
  <c r="AA40" i="7"/>
  <c r="Z31" i="7"/>
  <c r="AA31" i="7" s="1"/>
  <c r="AA32" i="7"/>
  <c r="Z23" i="7"/>
  <c r="AA23" i="7" s="1"/>
  <c r="Z15" i="7"/>
  <c r="AA15" i="7" s="1"/>
  <c r="Z7" i="7"/>
  <c r="AA7" i="7" s="1"/>
  <c r="AA8" i="7"/>
  <c r="AA191" i="7"/>
  <c r="AA183" i="7"/>
  <c r="AA151" i="7"/>
  <c r="AA143" i="7"/>
  <c r="AA119" i="7"/>
  <c r="AA111" i="7"/>
  <c r="AA79" i="7"/>
  <c r="AA55" i="7"/>
  <c r="Z245" i="7"/>
  <c r="AA245" i="7" s="1"/>
  <c r="AA246" i="7"/>
  <c r="Z237" i="7"/>
  <c r="AA237" i="7" s="1"/>
  <c r="Z229" i="7"/>
  <c r="AA229" i="7" s="1"/>
  <c r="AA230" i="7"/>
  <c r="Z221" i="7"/>
  <c r="AA221" i="7" s="1"/>
  <c r="Z213" i="7"/>
  <c r="AA213" i="7" s="1"/>
  <c r="Z205" i="7"/>
  <c r="AA205" i="7" s="1"/>
  <c r="Z197" i="7"/>
  <c r="AA197" i="7" s="1"/>
  <c r="Z189" i="7"/>
  <c r="AA189" i="7" s="1"/>
  <c r="Z181" i="7"/>
  <c r="AA181" i="7" s="1"/>
  <c r="Z173" i="7"/>
  <c r="AA173" i="7" s="1"/>
  <c r="Z165" i="7"/>
  <c r="AA165" i="7" s="1"/>
  <c r="Z157" i="7"/>
  <c r="AA157" i="7" s="1"/>
  <c r="Z149" i="7"/>
  <c r="AA149" i="7" s="1"/>
  <c r="Z133" i="7"/>
  <c r="AA133" i="7" s="1"/>
  <c r="Z125" i="7"/>
  <c r="AA125" i="7" s="1"/>
  <c r="Z117" i="7"/>
  <c r="AA117" i="7" s="1"/>
  <c r="Z109" i="7"/>
  <c r="AA109" i="7" s="1"/>
  <c r="Z101" i="7"/>
  <c r="AA101" i="7" s="1"/>
  <c r="Z93" i="7"/>
  <c r="AA93" i="7" s="1"/>
  <c r="Z85" i="7"/>
  <c r="AA85" i="7" s="1"/>
  <c r="Z69" i="7"/>
  <c r="AA69" i="7" s="1"/>
  <c r="Z61" i="7"/>
  <c r="AA61" i="7" s="1"/>
  <c r="Z53" i="7"/>
  <c r="AA53" i="7" s="1"/>
  <c r="Z45" i="7"/>
  <c r="AA45" i="7" s="1"/>
  <c r="Z37" i="7"/>
  <c r="AA37" i="7" s="1"/>
  <c r="Z29" i="7"/>
  <c r="AA29" i="7" s="1"/>
  <c r="Z21" i="7"/>
  <c r="AA21" i="7" s="1"/>
  <c r="Z13" i="7"/>
  <c r="AA13" i="7" s="1"/>
  <c r="Z5" i="7"/>
  <c r="Z171" i="7"/>
  <c r="AA171" i="7" s="1"/>
  <c r="Z163" i="7"/>
  <c r="AA163" i="7" s="1"/>
  <c r="Z155" i="7"/>
  <c r="AA155" i="7" s="1"/>
  <c r="Z147" i="7"/>
  <c r="AA147" i="7" s="1"/>
  <c r="AA148" i="7"/>
  <c r="Z139" i="7"/>
  <c r="AA139" i="7" s="1"/>
  <c r="Z123" i="7"/>
  <c r="AA123" i="7" s="1"/>
  <c r="AA124" i="7"/>
  <c r="Z115" i="7"/>
  <c r="AA115" i="7" s="1"/>
  <c r="AA116" i="7"/>
  <c r="Z107" i="7"/>
  <c r="AA107" i="7" s="1"/>
  <c r="AA108" i="7"/>
  <c r="Z99" i="7"/>
  <c r="AA99" i="7" s="1"/>
  <c r="AA100" i="7"/>
  <c r="Z91" i="7"/>
  <c r="AA91" i="7" s="1"/>
  <c r="Z83" i="7"/>
  <c r="AA83" i="7" s="1"/>
  <c r="AA84" i="7"/>
  <c r="Z75" i="7"/>
  <c r="AA75" i="7" s="1"/>
  <c r="Z67" i="7"/>
  <c r="AA67" i="7" s="1"/>
  <c r="Z59" i="7"/>
  <c r="AA59" i="7" s="1"/>
  <c r="Z51" i="7"/>
  <c r="AA51" i="7" s="1"/>
  <c r="AA52" i="7"/>
  <c r="Z43" i="7"/>
  <c r="AA43" i="7" s="1"/>
  <c r="Z35" i="7"/>
  <c r="AA35" i="7" s="1"/>
  <c r="Z27" i="7"/>
  <c r="AA27" i="7" s="1"/>
  <c r="Z19" i="7"/>
  <c r="AA19" i="7" s="1"/>
  <c r="Z11" i="7"/>
  <c r="AA11" i="7" s="1"/>
  <c r="AA12" i="7"/>
  <c r="Z745" i="7"/>
  <c r="AA745" i="7" s="1"/>
  <c r="Z329" i="7"/>
  <c r="AA329" i="7" s="1"/>
  <c r="Z33" i="7"/>
  <c r="AA33" i="7" s="1"/>
  <c r="Z2902" i="7"/>
  <c r="AA2902" i="7" s="1"/>
  <c r="Z2553" i="7"/>
  <c r="AA2553" i="7" s="1"/>
  <c r="Z2490" i="7"/>
  <c r="AA2490" i="7" s="1"/>
  <c r="Z2417" i="7"/>
  <c r="AA2417" i="7" s="1"/>
  <c r="Z2313" i="7"/>
  <c r="AA2313" i="7" s="1"/>
  <c r="Z2265" i="7"/>
  <c r="AA2265" i="7" s="1"/>
  <c r="Z2203" i="7"/>
  <c r="AA2203" i="7" s="1"/>
  <c r="Z2150" i="7"/>
  <c r="AA2150" i="7" s="1"/>
  <c r="Z1850" i="7"/>
  <c r="AA1850" i="7" s="1"/>
  <c r="Z1660" i="7"/>
  <c r="AA1660" i="7" s="1"/>
  <c r="Z1612" i="7"/>
  <c r="AA1612" i="7" s="1"/>
  <c r="Z1497" i="7"/>
  <c r="AA1497" i="7" s="1"/>
  <c r="Z1361" i="7"/>
  <c r="AA1361" i="7" s="1"/>
  <c r="Z1313" i="7"/>
  <c r="AA1313" i="7" s="1"/>
  <c r="Z849" i="7"/>
  <c r="AA849" i="7" s="1"/>
  <c r="Z817" i="7"/>
  <c r="AA817" i="7" s="1"/>
  <c r="Z497" i="7"/>
  <c r="AA497" i="7" s="1"/>
  <c r="Z449" i="7"/>
  <c r="AA449" i="7" s="1"/>
  <c r="Z409" i="7"/>
  <c r="AA409" i="7" s="1"/>
  <c r="Z353" i="7"/>
  <c r="AA353" i="7" s="1"/>
  <c r="Z1381" i="7"/>
  <c r="AA1381" i="7" s="1"/>
  <c r="Z1458" i="7"/>
  <c r="AA1458" i="7" s="1"/>
  <c r="Z1529" i="7"/>
  <c r="AA1529" i="7" s="1"/>
  <c r="Z1726" i="7"/>
  <c r="AA1726" i="7" s="1"/>
  <c r="Z1774" i="7"/>
  <c r="AA1774" i="7" s="1"/>
  <c r="Z1815" i="7"/>
  <c r="AA1815" i="7" s="1"/>
  <c r="Z1883" i="7"/>
  <c r="AA1883" i="7" s="1"/>
  <c r="Z1952" i="7"/>
  <c r="AA1952" i="7" s="1"/>
  <c r="Z2016" i="7"/>
  <c r="AA2016" i="7" s="1"/>
  <c r="Z2072" i="7"/>
  <c r="AA2072" i="7" s="1"/>
  <c r="Z2206" i="7"/>
  <c r="AA2206" i="7" s="1"/>
  <c r="Z2502" i="7"/>
  <c r="AA2502" i="7" s="1"/>
  <c r="Z2872" i="7"/>
  <c r="AA2872" i="7" s="1"/>
  <c r="Z2816" i="7"/>
  <c r="AA2816" i="7" s="1"/>
  <c r="Z2768" i="7"/>
  <c r="AA2768" i="7" s="1"/>
  <c r="Z2712" i="7"/>
  <c r="AA2712" i="7" s="1"/>
  <c r="Z2656" i="7"/>
  <c r="AA2656" i="7" s="1"/>
  <c r="Z2600" i="7"/>
  <c r="AA2600" i="7" s="1"/>
  <c r="Z3582" i="7"/>
  <c r="AA3582" i="7" s="1"/>
  <c r="Z3526" i="7"/>
  <c r="AA3526" i="7" s="1"/>
  <c r="Z3478" i="7"/>
  <c r="AA3478" i="7" s="1"/>
  <c r="Z3422" i="7"/>
  <c r="AA3422" i="7" s="1"/>
  <c r="Z3366" i="7"/>
  <c r="AA3366" i="7" s="1"/>
  <c r="Z3334" i="7"/>
  <c r="AA3334" i="7" s="1"/>
  <c r="Z3286" i="7"/>
  <c r="AA3286" i="7" s="1"/>
  <c r="Z3246" i="7"/>
  <c r="AA3246" i="7" s="1"/>
  <c r="Z3190" i="7"/>
  <c r="AA3190" i="7" s="1"/>
  <c r="Z3142" i="7"/>
  <c r="AA3142" i="7" s="1"/>
  <c r="Z3110" i="7"/>
  <c r="AA3110" i="7" s="1"/>
  <c r="Z3062" i="7"/>
  <c r="AA3062" i="7" s="1"/>
  <c r="Z3022" i="7"/>
  <c r="AA3022" i="7" s="1"/>
  <c r="Z3006" i="7"/>
  <c r="AA3006" i="7" s="1"/>
  <c r="Z2990" i="7"/>
  <c r="AA2990" i="7" s="1"/>
  <c r="Z2974" i="7"/>
  <c r="AA2974" i="7" s="1"/>
  <c r="Z2918" i="7"/>
  <c r="AA2918" i="7" s="1"/>
  <c r="Z2516" i="7"/>
  <c r="AA2516" i="7" s="1"/>
  <c r="Z2454" i="7"/>
  <c r="AA2454" i="7" s="1"/>
  <c r="Z2356" i="7"/>
  <c r="AA2356" i="7" s="1"/>
  <c r="Z2272" i="7"/>
  <c r="AA2272" i="7" s="1"/>
  <c r="Z2149" i="7"/>
  <c r="AA2149" i="7" s="1"/>
  <c r="Z1849" i="7"/>
  <c r="AA1849" i="7" s="1"/>
  <c r="Z1667" i="7"/>
  <c r="AA1667" i="7" s="1"/>
  <c r="Z1611" i="7"/>
  <c r="AA1611" i="7" s="1"/>
  <c r="Z1471" i="7"/>
  <c r="AA1471" i="7" s="1"/>
  <c r="Z1328" i="7"/>
  <c r="AA1328" i="7" s="1"/>
  <c r="Z1240" i="7"/>
  <c r="AA1240" i="7" s="1"/>
  <c r="Z1416" i="7"/>
  <c r="AA1416" i="7" s="1"/>
  <c r="Z1487" i="7"/>
  <c r="AA1487" i="7" s="1"/>
  <c r="Z1556" i="7"/>
  <c r="AA1556" i="7" s="1"/>
  <c r="Z1783" i="7"/>
  <c r="AA1783" i="7" s="1"/>
  <c r="Z1854" i="7"/>
  <c r="AA1854" i="7" s="1"/>
  <c r="Z1929" i="7"/>
  <c r="AA1929" i="7" s="1"/>
  <c r="Z2001" i="7"/>
  <c r="AA2001" i="7" s="1"/>
  <c r="Z2057" i="7"/>
  <c r="AA2057" i="7" s="1"/>
  <c r="Z2136" i="7"/>
  <c r="AA2136" i="7" s="1"/>
  <c r="Z2451" i="7"/>
  <c r="AA2451" i="7" s="1"/>
  <c r="Z2887" i="7"/>
  <c r="AA2887" i="7" s="1"/>
  <c r="Z2831" i="7"/>
  <c r="AA2831" i="7" s="1"/>
  <c r="Z2775" i="7"/>
  <c r="AA2775" i="7" s="1"/>
  <c r="Z2719" i="7"/>
  <c r="AA2719" i="7" s="1"/>
  <c r="Z2663" i="7"/>
  <c r="AA2663" i="7" s="1"/>
  <c r="Z2607" i="7"/>
  <c r="AA2607" i="7" s="1"/>
  <c r="Z3573" i="7"/>
  <c r="AA3573" i="7" s="1"/>
  <c r="Z3517" i="7"/>
  <c r="AA3517" i="7" s="1"/>
  <c r="Z3445" i="7"/>
  <c r="AA3445" i="7" s="1"/>
  <c r="Z3381" i="7"/>
  <c r="AA3381" i="7" s="1"/>
  <c r="Z3325" i="7"/>
  <c r="AA3325" i="7" s="1"/>
  <c r="Z3269" i="7"/>
  <c r="AA3269" i="7" s="1"/>
  <c r="Z3213" i="7"/>
  <c r="AA3213" i="7" s="1"/>
  <c r="Z3157" i="7"/>
  <c r="AA3157" i="7" s="1"/>
  <c r="Z3109" i="7"/>
  <c r="AA3109" i="7" s="1"/>
  <c r="Z3069" i="7"/>
  <c r="AA3069" i="7" s="1"/>
  <c r="Z3021" i="7"/>
  <c r="AA3021" i="7" s="1"/>
  <c r="Z2997" i="7"/>
  <c r="AA2997" i="7" s="1"/>
  <c r="Z2989" i="7"/>
  <c r="AA2989" i="7" s="1"/>
  <c r="Z2981" i="7"/>
  <c r="AA2981" i="7" s="1"/>
  <c r="Z2973" i="7"/>
  <c r="AA2973" i="7" s="1"/>
  <c r="Z2965" i="7"/>
  <c r="AA2965" i="7" s="1"/>
  <c r="Z2957" i="7"/>
  <c r="AA2957" i="7" s="1"/>
  <c r="Z2901" i="7"/>
  <c r="AA2901" i="7" s="1"/>
  <c r="Z2517" i="7"/>
  <c r="AA2517" i="7" s="1"/>
  <c r="Z2458" i="7"/>
  <c r="AA2458" i="7" s="1"/>
  <c r="Z2357" i="7"/>
  <c r="AA2357" i="7" s="1"/>
  <c r="Z2297" i="7"/>
  <c r="AA2297" i="7" s="1"/>
  <c r="Z2246" i="7"/>
  <c r="AA2246" i="7" s="1"/>
  <c r="Z2184" i="7"/>
  <c r="AA2184" i="7" s="1"/>
  <c r="Z2122" i="7"/>
  <c r="AA2122" i="7" s="1"/>
  <c r="Z1700" i="7"/>
  <c r="AA1700" i="7" s="1"/>
  <c r="Z1644" i="7"/>
  <c r="AA1644" i="7" s="1"/>
  <c r="Z1596" i="7"/>
  <c r="AA1596" i="7" s="1"/>
  <c r="Z1394" i="7"/>
  <c r="AA1394" i="7" s="1"/>
  <c r="Z1337" i="7"/>
  <c r="AA1337" i="7" s="1"/>
  <c r="Z505" i="7"/>
  <c r="AA505" i="7" s="1"/>
  <c r="Z465" i="7"/>
  <c r="AA465" i="7" s="1"/>
  <c r="Z417" i="7"/>
  <c r="AA417" i="7" s="1"/>
  <c r="Z377" i="7"/>
  <c r="AA377" i="7" s="1"/>
  <c r="Z345" i="7"/>
  <c r="AA345" i="7" s="1"/>
  <c r="Z1407" i="7"/>
  <c r="AA1407" i="7" s="1"/>
  <c r="Z1478" i="7"/>
  <c r="AA1478" i="7" s="1"/>
  <c r="Z1555" i="7"/>
  <c r="AA1555" i="7" s="1"/>
  <c r="Z1758" i="7"/>
  <c r="AA1758" i="7" s="1"/>
  <c r="Z1823" i="7"/>
  <c r="AA1823" i="7" s="1"/>
  <c r="Z1869" i="7"/>
  <c r="AA1869" i="7" s="1"/>
  <c r="Z1936" i="7"/>
  <c r="AA1936" i="7" s="1"/>
  <c r="Z1992" i="7"/>
  <c r="AA1992" i="7" s="1"/>
  <c r="Z2048" i="7"/>
  <c r="AA2048" i="7" s="1"/>
  <c r="Z2135" i="7"/>
  <c r="AA2135" i="7" s="1"/>
  <c r="Z2401" i="7"/>
  <c r="AA2401" i="7" s="1"/>
  <c r="Z2578" i="7"/>
  <c r="AA2578" i="7" s="1"/>
  <c r="Z2840" i="7"/>
  <c r="AA2840" i="7" s="1"/>
  <c r="Z2784" i="7"/>
  <c r="AA2784" i="7" s="1"/>
  <c r="Z2728" i="7"/>
  <c r="AA2728" i="7" s="1"/>
  <c r="Z2672" i="7"/>
  <c r="AA2672" i="7" s="1"/>
  <c r="Z2632" i="7"/>
  <c r="AA2632" i="7" s="1"/>
  <c r="Z3598" i="7"/>
  <c r="AA3598" i="7" s="1"/>
  <c r="Z3550" i="7"/>
  <c r="AA3550" i="7" s="1"/>
  <c r="Z3518" i="7"/>
  <c r="AA3518" i="7" s="1"/>
  <c r="Z3470" i="7"/>
  <c r="AA3470" i="7" s="1"/>
  <c r="Z3414" i="7"/>
  <c r="AA3414" i="7" s="1"/>
  <c r="Z3374" i="7"/>
  <c r="AA3374" i="7" s="1"/>
  <c r="Z3342" i="7"/>
  <c r="AA3342" i="7" s="1"/>
  <c r="Z3294" i="7"/>
  <c r="AA3294" i="7" s="1"/>
  <c r="Z3254" i="7"/>
  <c r="AA3254" i="7" s="1"/>
  <c r="Z3198" i="7"/>
  <c r="AA3198" i="7" s="1"/>
  <c r="Z3158" i="7"/>
  <c r="AA3158" i="7" s="1"/>
  <c r="Z3094" i="7"/>
  <c r="AA3094" i="7" s="1"/>
  <c r="Z3038" i="7"/>
  <c r="AA3038" i="7" s="1"/>
  <c r="Z2950" i="7"/>
  <c r="AA2950" i="7" s="1"/>
  <c r="Z2524" i="7"/>
  <c r="AA2524" i="7" s="1"/>
  <c r="Z2465" i="7"/>
  <c r="AA2465" i="7" s="1"/>
  <c r="Z2375" i="7"/>
  <c r="AA2375" i="7" s="1"/>
  <c r="Z2304" i="7"/>
  <c r="AA2304" i="7" s="1"/>
  <c r="Z2264" i="7"/>
  <c r="AA2264" i="7" s="1"/>
  <c r="Z2221" i="7"/>
  <c r="AA2221" i="7" s="1"/>
  <c r="Z2174" i="7"/>
  <c r="AA2174" i="7" s="1"/>
  <c r="Z2113" i="7"/>
  <c r="AA2113" i="7" s="1"/>
  <c r="Z1691" i="7"/>
  <c r="AA1691" i="7" s="1"/>
  <c r="Z1635" i="7"/>
  <c r="AA1635" i="7" s="1"/>
  <c r="Z1579" i="7"/>
  <c r="AA1579" i="7" s="1"/>
  <c r="Z1360" i="7"/>
  <c r="AA1360" i="7" s="1"/>
  <c r="Z1296" i="7"/>
  <c r="AA1296" i="7" s="1"/>
  <c r="Z1248" i="7"/>
  <c r="AA1248" i="7" s="1"/>
  <c r="Z1200" i="7"/>
  <c r="AA1200" i="7" s="1"/>
  <c r="Z1152" i="7"/>
  <c r="AA1152" i="7" s="1"/>
  <c r="Z1104" i="7"/>
  <c r="AA1104" i="7" s="1"/>
  <c r="Z256" i="7"/>
  <c r="AA256" i="7" s="1"/>
  <c r="Z1424" i="7"/>
  <c r="AA1424" i="7" s="1"/>
  <c r="Z1502" i="7"/>
  <c r="AA1502" i="7" s="1"/>
  <c r="Z1719" i="7"/>
  <c r="AA1719" i="7" s="1"/>
  <c r="Z1775" i="7"/>
  <c r="AA1775" i="7" s="1"/>
  <c r="Z1832" i="7"/>
  <c r="AA1832" i="7" s="1"/>
  <c r="Z1921" i="7"/>
  <c r="AA1921" i="7" s="1"/>
  <c r="Z1977" i="7"/>
  <c r="AA1977" i="7" s="1"/>
  <c r="Z2025" i="7"/>
  <c r="AA2025" i="7" s="1"/>
  <c r="Z2081" i="7"/>
  <c r="AA2081" i="7" s="1"/>
  <c r="Z2344" i="7"/>
  <c r="AA2344" i="7" s="1"/>
  <c r="Z2549" i="7"/>
  <c r="AA2549" i="7" s="1"/>
  <c r="Z2863" i="7"/>
  <c r="AA2863" i="7" s="1"/>
  <c r="Z2807" i="7"/>
  <c r="AA2807" i="7" s="1"/>
  <c r="Z2767" i="7"/>
  <c r="AA2767" i="7" s="1"/>
  <c r="Z2711" i="7"/>
  <c r="AA2711" i="7" s="1"/>
  <c r="Z2647" i="7"/>
  <c r="AA2647" i="7" s="1"/>
  <c r="Z2599" i="7"/>
  <c r="AA2599" i="7" s="1"/>
  <c r="Z3581" i="7"/>
  <c r="AA3581" i="7" s="1"/>
  <c r="Z3525" i="7"/>
  <c r="AA3525" i="7" s="1"/>
  <c r="Z3469" i="7"/>
  <c r="AA3469" i="7" s="1"/>
  <c r="Z3413" i="7"/>
  <c r="AA3413" i="7" s="1"/>
  <c r="Z3357" i="7"/>
  <c r="AA3357" i="7" s="1"/>
  <c r="Z3309" i="7"/>
  <c r="AA3309" i="7" s="1"/>
  <c r="Z3253" i="7"/>
  <c r="AA3253" i="7" s="1"/>
  <c r="Z3237" i="7"/>
  <c r="AA3237" i="7" s="1"/>
  <c r="Z3197" i="7"/>
  <c r="AA3197" i="7" s="1"/>
  <c r="Z3149" i="7"/>
  <c r="AA3149" i="7" s="1"/>
  <c r="Z3085" i="7"/>
  <c r="AA3085" i="7" s="1"/>
  <c r="Z3029" i="7"/>
  <c r="AA3029" i="7" s="1"/>
  <c r="Z2949" i="7"/>
  <c r="AA2949" i="7" s="1"/>
  <c r="Z2546" i="7"/>
  <c r="AA2546" i="7" s="1"/>
  <c r="Z2531" i="7"/>
  <c r="AA2531" i="7" s="1"/>
  <c r="Z2523" i="7"/>
  <c r="AA2523" i="7" s="1"/>
  <c r="Z2515" i="7"/>
  <c r="AA2515" i="7" s="1"/>
  <c r="Z2507" i="7"/>
  <c r="AA2507" i="7" s="1"/>
  <c r="Z2496" i="7"/>
  <c r="AA2496" i="7" s="1"/>
  <c r="Z2488" i="7"/>
  <c r="AA2488" i="7" s="1"/>
  <c r="Z2480" i="7"/>
  <c r="AA2480" i="7" s="1"/>
  <c r="Z2472" i="7"/>
  <c r="AA2472" i="7" s="1"/>
  <c r="Z2464" i="7"/>
  <c r="AA2464" i="7" s="1"/>
  <c r="Z2453" i="7"/>
  <c r="AA2453" i="7" s="1"/>
  <c r="Z2442" i="7"/>
  <c r="AA2442" i="7" s="1"/>
  <c r="Z2432" i="7"/>
  <c r="AA2432" i="7" s="1"/>
  <c r="Z2424" i="7"/>
  <c r="AA2424" i="7" s="1"/>
  <c r="Z2415" i="7"/>
  <c r="AA2415" i="7" s="1"/>
  <c r="Z2403" i="7"/>
  <c r="AA2403" i="7" s="1"/>
  <c r="Z2374" i="7"/>
  <c r="AA2374" i="7" s="1"/>
  <c r="Z2350" i="7"/>
  <c r="AA2350" i="7" s="1"/>
  <c r="Z2335" i="7"/>
  <c r="AA2335" i="7" s="1"/>
  <c r="Z2327" i="7"/>
  <c r="AA2327" i="7" s="1"/>
  <c r="Z2319" i="7"/>
  <c r="AA2319" i="7" s="1"/>
  <c r="Z2311" i="7"/>
  <c r="AA2311" i="7" s="1"/>
  <c r="Z2303" i="7"/>
  <c r="AA2303" i="7" s="1"/>
  <c r="Z2295" i="7"/>
  <c r="AA2295" i="7" s="1"/>
  <c r="Z2287" i="7"/>
  <c r="AA2287" i="7" s="1"/>
  <c r="Z2279" i="7"/>
  <c r="AA2279" i="7" s="1"/>
  <c r="Z2271" i="7"/>
  <c r="AA2271" i="7" s="1"/>
  <c r="Z2263" i="7"/>
  <c r="AA2263" i="7" s="1"/>
  <c r="Z2252" i="7"/>
  <c r="AA2252" i="7" s="1"/>
  <c r="Z2244" i="7"/>
  <c r="AA2244" i="7" s="1"/>
  <c r="Z2236" i="7"/>
  <c r="AA2236" i="7" s="1"/>
  <c r="Z2228" i="7"/>
  <c r="AA2228" i="7" s="1"/>
  <c r="Z2220" i="7"/>
  <c r="AA2220" i="7" s="1"/>
  <c r="Z2212" i="7"/>
  <c r="AA2212" i="7" s="1"/>
  <c r="Z2201" i="7"/>
  <c r="AA2201" i="7" s="1"/>
  <c r="Z2190" i="7"/>
  <c r="AA2190" i="7" s="1"/>
  <c r="Z2181" i="7"/>
  <c r="AA2181" i="7" s="1"/>
  <c r="Z2173" i="7"/>
  <c r="AA2173" i="7" s="1"/>
  <c r="Z2164" i="7"/>
  <c r="AA2164" i="7" s="1"/>
  <c r="Z2156" i="7"/>
  <c r="AA2156" i="7" s="1"/>
  <c r="Z2148" i="7"/>
  <c r="AA2148" i="7" s="1"/>
  <c r="Z2140" i="7"/>
  <c r="AA2140" i="7" s="1"/>
  <c r="Z2129" i="7"/>
  <c r="AA2129" i="7" s="1"/>
  <c r="Z2120" i="7"/>
  <c r="AA2120" i="7" s="1"/>
  <c r="Z2112" i="7"/>
  <c r="AA2112" i="7" s="1"/>
  <c r="Z1908" i="7"/>
  <c r="AA1908" i="7" s="1"/>
  <c r="Z1876" i="7"/>
  <c r="AA1876" i="7" s="1"/>
  <c r="Z1847" i="7"/>
  <c r="AA1847" i="7" s="1"/>
  <c r="Z1714" i="7"/>
  <c r="AA1714" i="7" s="1"/>
  <c r="Z1706" i="7"/>
  <c r="AA1706" i="7" s="1"/>
  <c r="Z1698" i="7"/>
  <c r="AA1698" i="7" s="1"/>
  <c r="Z1690" i="7"/>
  <c r="AA1690" i="7" s="1"/>
  <c r="Z1682" i="7"/>
  <c r="AA1682" i="7" s="1"/>
  <c r="Z1674" i="7"/>
  <c r="AA1674" i="7" s="1"/>
  <c r="Z1666" i="7"/>
  <c r="AA1666" i="7" s="1"/>
  <c r="Z1658" i="7"/>
  <c r="AA1658" i="7" s="1"/>
  <c r="Z1650" i="7"/>
  <c r="AA1650" i="7" s="1"/>
  <c r="Z1642" i="7"/>
  <c r="AA1642" i="7" s="1"/>
  <c r="Z1634" i="7"/>
  <c r="AA1634" i="7" s="1"/>
  <c r="Z1626" i="7"/>
  <c r="AA1626" i="7" s="1"/>
  <c r="Z1618" i="7"/>
  <c r="AA1618" i="7" s="1"/>
  <c r="Z1610" i="7"/>
  <c r="AA1610" i="7" s="1"/>
  <c r="Z1602" i="7"/>
  <c r="AA1602" i="7" s="1"/>
  <c r="Z1594" i="7"/>
  <c r="AA1594" i="7" s="1"/>
  <c r="Z1586" i="7"/>
  <c r="AA1586" i="7" s="1"/>
  <c r="Z1578" i="7"/>
  <c r="AA1578" i="7" s="1"/>
  <c r="Z1539" i="7"/>
  <c r="AA1539" i="7" s="1"/>
  <c r="Z1495" i="7"/>
  <c r="AA1495" i="7" s="1"/>
  <c r="Z1470" i="7"/>
  <c r="AA1470" i="7" s="1"/>
  <c r="Z1430" i="7"/>
  <c r="AA1430" i="7" s="1"/>
  <c r="Z1392" i="7"/>
  <c r="AA1392" i="7" s="1"/>
  <c r="Z1370" i="7"/>
  <c r="AA1370" i="7" s="1"/>
  <c r="Z1359" i="7"/>
  <c r="AA1359" i="7" s="1"/>
  <c r="Z1351" i="7"/>
  <c r="AA1351" i="7" s="1"/>
  <c r="Z1343" i="7"/>
  <c r="AA1343" i="7" s="1"/>
  <c r="Z1335" i="7"/>
  <c r="AA1335" i="7" s="1"/>
  <c r="Z1327" i="7"/>
  <c r="AA1327" i="7" s="1"/>
  <c r="Z1319" i="7"/>
  <c r="AA1319" i="7" s="1"/>
  <c r="Z1311" i="7"/>
  <c r="AA1311" i="7" s="1"/>
  <c r="Z1303" i="7"/>
  <c r="AA1303" i="7" s="1"/>
  <c r="Z1295" i="7"/>
  <c r="AA1295" i="7" s="1"/>
  <c r="Z1287" i="7"/>
  <c r="AA1287" i="7" s="1"/>
  <c r="Z1279" i="7"/>
  <c r="AA1279" i="7" s="1"/>
  <c r="Z1271" i="7"/>
  <c r="AA1271" i="7" s="1"/>
  <c r="Z1263" i="7"/>
  <c r="AA1263" i="7" s="1"/>
  <c r="Z1255" i="7"/>
  <c r="AA1255" i="7" s="1"/>
  <c r="Z1247" i="7"/>
  <c r="AA1247" i="7" s="1"/>
  <c r="Z1239" i="7"/>
  <c r="AA1239" i="7" s="1"/>
  <c r="Z1231" i="7"/>
  <c r="AA1231" i="7" s="1"/>
  <c r="Z1223" i="7"/>
  <c r="AA1223" i="7" s="1"/>
  <c r="Z1215" i="7"/>
  <c r="AA1215" i="7" s="1"/>
  <c r="Z1207" i="7"/>
  <c r="AA1207" i="7" s="1"/>
  <c r="Z1199" i="7"/>
  <c r="AA1199" i="7" s="1"/>
  <c r="Z1191" i="7"/>
  <c r="AA1191" i="7" s="1"/>
  <c r="Z1183" i="7"/>
  <c r="AA1183" i="7" s="1"/>
  <c r="Z1175" i="7"/>
  <c r="AA1175" i="7" s="1"/>
  <c r="Z1167" i="7"/>
  <c r="AA1167" i="7" s="1"/>
  <c r="Z1159" i="7"/>
  <c r="AA1159" i="7" s="1"/>
  <c r="Z1151" i="7"/>
  <c r="AA1151" i="7" s="1"/>
  <c r="Z1143" i="7"/>
  <c r="AA1143" i="7" s="1"/>
  <c r="Z1135" i="7"/>
  <c r="AA1135" i="7" s="1"/>
  <c r="Z1127" i="7"/>
  <c r="AA1127" i="7" s="1"/>
  <c r="Z1119" i="7"/>
  <c r="AA1119" i="7" s="1"/>
  <c r="Z1111" i="7"/>
  <c r="AA1111" i="7" s="1"/>
  <c r="Z1103" i="7"/>
  <c r="AA1103" i="7" s="1"/>
  <c r="Z1095" i="7"/>
  <c r="AA1095" i="7" s="1"/>
  <c r="Z1087" i="7"/>
  <c r="AA1087" i="7" s="1"/>
  <c r="Z1079" i="7"/>
  <c r="AA1079" i="7" s="1"/>
  <c r="Z1071" i="7"/>
  <c r="AA1071" i="7" s="1"/>
  <c r="Z1063" i="7"/>
  <c r="AA1063" i="7" s="1"/>
  <c r="Z1055" i="7"/>
  <c r="AA1055" i="7" s="1"/>
  <c r="Z1047" i="7"/>
  <c r="AA1047" i="7" s="1"/>
  <c r="Z1039" i="7"/>
  <c r="AA1039" i="7" s="1"/>
  <c r="Z1031" i="7"/>
  <c r="AA1031" i="7" s="1"/>
  <c r="Z1023" i="7"/>
  <c r="AA1023" i="7" s="1"/>
  <c r="Z1015" i="7"/>
  <c r="AA1015" i="7" s="1"/>
  <c r="Z799" i="7"/>
  <c r="AA799" i="7" s="1"/>
  <c r="Z687" i="7"/>
  <c r="AA687" i="7" s="1"/>
  <c r="Z647" i="7"/>
  <c r="AA647" i="7" s="1"/>
  <c r="Z639" i="7"/>
  <c r="AA639" i="7" s="1"/>
  <c r="Z631" i="7"/>
  <c r="AA631" i="7" s="1"/>
  <c r="Z623" i="7"/>
  <c r="AA623" i="7" s="1"/>
  <c r="Z615" i="7"/>
  <c r="AA615" i="7" s="1"/>
  <c r="Z607" i="7"/>
  <c r="AA607" i="7" s="1"/>
  <c r="Z599" i="7"/>
  <c r="AA599" i="7" s="1"/>
  <c r="Z591" i="7"/>
  <c r="AA591" i="7" s="1"/>
  <c r="Z583" i="7"/>
  <c r="AA583" i="7" s="1"/>
  <c r="Z575" i="7"/>
  <c r="AA575" i="7" s="1"/>
  <c r="Z567" i="7"/>
  <c r="AA567" i="7" s="1"/>
  <c r="Z559" i="7"/>
  <c r="AA559" i="7" s="1"/>
  <c r="Z551" i="7"/>
  <c r="AA551" i="7" s="1"/>
  <c r="Z543" i="7"/>
  <c r="AA543" i="7" s="1"/>
  <c r="Z535" i="7"/>
  <c r="AA535" i="7" s="1"/>
  <c r="Z527" i="7"/>
  <c r="AA527" i="7" s="1"/>
  <c r="Z519" i="7"/>
  <c r="AA519" i="7" s="1"/>
  <c r="Z511" i="7"/>
  <c r="AA511" i="7" s="1"/>
  <c r="Z503" i="7"/>
  <c r="AA503" i="7" s="1"/>
  <c r="Z495" i="7"/>
  <c r="AA495" i="7" s="1"/>
  <c r="Z487" i="7"/>
  <c r="AA487" i="7" s="1"/>
  <c r="Z479" i="7"/>
  <c r="AA479" i="7" s="1"/>
  <c r="Z471" i="7"/>
  <c r="AA471" i="7" s="1"/>
  <c r="Z463" i="7"/>
  <c r="AA463" i="7" s="1"/>
  <c r="Z455" i="7"/>
  <c r="AA455" i="7" s="1"/>
  <c r="Z447" i="7"/>
  <c r="AA447" i="7" s="1"/>
  <c r="Z439" i="7"/>
  <c r="AA439" i="7" s="1"/>
  <c r="Z431" i="7"/>
  <c r="AA431" i="7" s="1"/>
  <c r="Z423" i="7"/>
  <c r="AA423" i="7" s="1"/>
  <c r="Z415" i="7"/>
  <c r="AA415" i="7" s="1"/>
  <c r="Z407" i="7"/>
  <c r="AA407" i="7" s="1"/>
  <c r="Z399" i="7"/>
  <c r="AA399" i="7" s="1"/>
  <c r="Z391" i="7"/>
  <c r="AA391" i="7" s="1"/>
  <c r="Z383" i="7"/>
  <c r="AA383" i="7" s="1"/>
  <c r="Z375" i="7"/>
  <c r="AA375" i="7" s="1"/>
  <c r="Z367" i="7"/>
  <c r="AA367" i="7" s="1"/>
  <c r="Z359" i="7"/>
  <c r="AA359" i="7" s="1"/>
  <c r="Z351" i="7"/>
  <c r="AA351" i="7" s="1"/>
  <c r="Z343" i="7"/>
  <c r="AA343" i="7" s="1"/>
  <c r="Z335" i="7"/>
  <c r="AA335" i="7" s="1"/>
  <c r="Z327" i="7"/>
  <c r="AA327" i="7" s="1"/>
  <c r="Z319" i="7"/>
  <c r="AA319" i="7" s="1"/>
  <c r="Z311" i="7"/>
  <c r="AA311" i="7" s="1"/>
  <c r="Z303" i="7"/>
  <c r="AA303" i="7" s="1"/>
  <c r="Z295" i="7"/>
  <c r="AA295" i="7" s="1"/>
  <c r="Z223" i="7"/>
  <c r="AA223" i="7" s="1"/>
  <c r="Z215" i="7"/>
  <c r="AA215" i="7" s="1"/>
  <c r="Z63" i="7"/>
  <c r="AA63" i="7" s="1"/>
  <c r="Z1375" i="7"/>
  <c r="AA1375" i="7" s="1"/>
  <c r="Z1383" i="7"/>
  <c r="AA1383" i="7" s="1"/>
  <c r="Z1401" i="7"/>
  <c r="AA1401" i="7" s="1"/>
  <c r="Z1409" i="7"/>
  <c r="AA1409" i="7" s="1"/>
  <c r="Z1417" i="7"/>
  <c r="AA1417" i="7" s="1"/>
  <c r="Z1426" i="7"/>
  <c r="AA1426" i="7" s="1"/>
  <c r="Z1439" i="7"/>
  <c r="AA1439" i="7" s="1"/>
  <c r="Z1448" i="7"/>
  <c r="AA1448" i="7" s="1"/>
  <c r="Z1460" i="7"/>
  <c r="AA1460" i="7" s="1"/>
  <c r="Z1468" i="7"/>
  <c r="AA1468" i="7" s="1"/>
  <c r="Z1480" i="7"/>
  <c r="AA1480" i="7" s="1"/>
  <c r="Z1488" i="7"/>
  <c r="AA1488" i="7" s="1"/>
  <c r="Z1503" i="7"/>
  <c r="AA1503" i="7" s="1"/>
  <c r="Z1511" i="7"/>
  <c r="AA1511" i="7" s="1"/>
  <c r="Z1521" i="7"/>
  <c r="AA1521" i="7" s="1"/>
  <c r="Z1531" i="7"/>
  <c r="AA1531" i="7" s="1"/>
  <c r="Z1541" i="7"/>
  <c r="AA1541" i="7" s="1"/>
  <c r="Z1549" i="7"/>
  <c r="AA1549" i="7" s="1"/>
  <c r="Z1557" i="7"/>
  <c r="AA1557" i="7" s="1"/>
  <c r="Z1565" i="7"/>
  <c r="AA1565" i="7" s="1"/>
  <c r="Z1720" i="7"/>
  <c r="AA1720" i="7" s="1"/>
  <c r="Z1728" i="7"/>
  <c r="AA1728" i="7" s="1"/>
  <c r="Z1736" i="7"/>
  <c r="AA1736" i="7" s="1"/>
  <c r="Z1744" i="7"/>
  <c r="AA1744" i="7" s="1"/>
  <c r="Z1752" i="7"/>
  <c r="AA1752" i="7" s="1"/>
  <c r="Z1760" i="7"/>
  <c r="AA1760" i="7" s="1"/>
  <c r="Z1768" i="7"/>
  <c r="AA1768" i="7" s="1"/>
  <c r="Z1776" i="7"/>
  <c r="AA1776" i="7" s="1"/>
  <c r="Z1784" i="7"/>
  <c r="AA1784" i="7" s="1"/>
  <c r="Z1792" i="7"/>
  <c r="AA1792" i="7" s="1"/>
  <c r="Z1801" i="7"/>
  <c r="AA1801" i="7" s="1"/>
  <c r="Z1809" i="7"/>
  <c r="AA1809" i="7" s="1"/>
  <c r="Z1817" i="7"/>
  <c r="AA1817" i="7" s="1"/>
  <c r="Z1825" i="7"/>
  <c r="AA1825" i="7" s="1"/>
  <c r="Z1833" i="7"/>
  <c r="AA1833" i="7" s="1"/>
  <c r="Z1841" i="7"/>
  <c r="AA1841" i="7" s="1"/>
  <c r="Z1855" i="7"/>
  <c r="AA1855" i="7" s="1"/>
  <c r="Z1863" i="7"/>
  <c r="AA1863" i="7" s="1"/>
  <c r="Z1877" i="7"/>
  <c r="AA1877" i="7" s="1"/>
  <c r="Z1885" i="7"/>
  <c r="AA1885" i="7" s="1"/>
  <c r="Z1893" i="7"/>
  <c r="AA1893" i="7" s="1"/>
  <c r="Z1914" i="7"/>
  <c r="AA1914" i="7" s="1"/>
  <c r="Z1922" i="7"/>
  <c r="AA1922" i="7" s="1"/>
  <c r="Z1930" i="7"/>
  <c r="AA1930" i="7" s="1"/>
  <c r="Z1938" i="7"/>
  <c r="AA1938" i="7" s="1"/>
  <c r="Z1946" i="7"/>
  <c r="AA1946" i="7" s="1"/>
  <c r="Z1954" i="7"/>
  <c r="AA1954" i="7" s="1"/>
  <c r="Z1962" i="7"/>
  <c r="AA1962" i="7" s="1"/>
  <c r="Z1970" i="7"/>
  <c r="AA1970" i="7" s="1"/>
  <c r="Z1978" i="7"/>
  <c r="AA1978" i="7" s="1"/>
  <c r="Z1986" i="7"/>
  <c r="AA1986" i="7" s="1"/>
  <c r="Z1994" i="7"/>
  <c r="AA1994" i="7" s="1"/>
  <c r="Z2002" i="7"/>
  <c r="AA2002" i="7" s="1"/>
  <c r="Z2010" i="7"/>
  <c r="AA2010" i="7" s="1"/>
  <c r="Z2018" i="7"/>
  <c r="AA2018" i="7" s="1"/>
  <c r="Z2026" i="7"/>
  <c r="AA2026" i="7" s="1"/>
  <c r="Z2034" i="7"/>
  <c r="AA2034" i="7" s="1"/>
  <c r="Z2042" i="7"/>
  <c r="AA2042" i="7" s="1"/>
  <c r="Z2050" i="7"/>
  <c r="AA2050" i="7" s="1"/>
  <c r="Z2058" i="7"/>
  <c r="AA2058" i="7" s="1"/>
  <c r="Z2066" i="7"/>
  <c r="AA2066" i="7" s="1"/>
  <c r="Z2074" i="7"/>
  <c r="AA2074" i="7" s="1"/>
  <c r="Z2082" i="7"/>
  <c r="AA2082" i="7" s="1"/>
  <c r="Z2090" i="7"/>
  <c r="AA2090" i="7" s="1"/>
  <c r="Z2098" i="7"/>
  <c r="AA2098" i="7" s="1"/>
  <c r="Z2108" i="7"/>
  <c r="AA2108" i="7" s="1"/>
  <c r="Z2171" i="7"/>
  <c r="AA2171" i="7" s="1"/>
  <c r="Z2255" i="7"/>
  <c r="AA2255" i="7" s="1"/>
  <c r="Z2345" i="7"/>
  <c r="AA2345" i="7" s="1"/>
  <c r="Z2359" i="7"/>
  <c r="AA2359" i="7" s="1"/>
  <c r="Z2367" i="7"/>
  <c r="AA2367" i="7" s="1"/>
  <c r="Z2383" i="7"/>
  <c r="AA2383" i="7" s="1"/>
  <c r="Z2395" i="7"/>
  <c r="AA2395" i="7" s="1"/>
  <c r="Z2405" i="7"/>
  <c r="AA2405" i="7" s="1"/>
  <c r="Z2452" i="7"/>
  <c r="AA2452" i="7" s="1"/>
  <c r="Z2538" i="7"/>
  <c r="AA2538" i="7" s="1"/>
  <c r="Z2550" i="7"/>
  <c r="AA2550" i="7" s="1"/>
  <c r="Z2560" i="7"/>
  <c r="AA2560" i="7" s="1"/>
  <c r="Z2568" i="7"/>
  <c r="AA2568" i="7" s="1"/>
  <c r="Z2894" i="7"/>
  <c r="AA2894" i="7" s="1"/>
  <c r="Z2886" i="7"/>
  <c r="AA2886" i="7" s="1"/>
  <c r="Z2878" i="7"/>
  <c r="AA2878" i="7" s="1"/>
  <c r="Z2870" i="7"/>
  <c r="AA2870" i="7" s="1"/>
  <c r="Z2862" i="7"/>
  <c r="AA2862" i="7" s="1"/>
  <c r="Z2854" i="7"/>
  <c r="AA2854" i="7" s="1"/>
  <c r="Z2846" i="7"/>
  <c r="AA2846" i="7" s="1"/>
  <c r="Z2838" i="7"/>
  <c r="AA2838" i="7" s="1"/>
  <c r="Z2830" i="7"/>
  <c r="AA2830" i="7" s="1"/>
  <c r="Z2822" i="7"/>
  <c r="AA2822" i="7" s="1"/>
  <c r="Z2814" i="7"/>
  <c r="AA2814" i="7" s="1"/>
  <c r="Z2806" i="7"/>
  <c r="AA2806" i="7" s="1"/>
  <c r="Z2798" i="7"/>
  <c r="AA2798" i="7" s="1"/>
  <c r="Z2790" i="7"/>
  <c r="AA2790" i="7" s="1"/>
  <c r="Z2782" i="7"/>
  <c r="AA2782" i="7" s="1"/>
  <c r="Z2774" i="7"/>
  <c r="AA2774" i="7" s="1"/>
  <c r="Z2766" i="7"/>
  <c r="AA2766" i="7" s="1"/>
  <c r="Z2758" i="7"/>
  <c r="AA2758" i="7" s="1"/>
  <c r="Z2750" i="7"/>
  <c r="AA2750" i="7" s="1"/>
  <c r="Z2742" i="7"/>
  <c r="AA2742" i="7" s="1"/>
  <c r="Z2734" i="7"/>
  <c r="AA2734" i="7" s="1"/>
  <c r="Z2726" i="7"/>
  <c r="AA2726" i="7" s="1"/>
  <c r="Z2718" i="7"/>
  <c r="AA2718" i="7" s="1"/>
  <c r="Z2710" i="7"/>
  <c r="AA2710" i="7" s="1"/>
  <c r="Z2702" i="7"/>
  <c r="AA2702" i="7" s="1"/>
  <c r="Z2694" i="7"/>
  <c r="AA2694" i="7" s="1"/>
  <c r="Z2686" i="7"/>
  <c r="AA2686" i="7" s="1"/>
  <c r="Z2678" i="7"/>
  <c r="AA2678" i="7" s="1"/>
  <c r="Z2670" i="7"/>
  <c r="AA2670" i="7" s="1"/>
  <c r="Z2662" i="7"/>
  <c r="AA2662" i="7" s="1"/>
  <c r="Z2654" i="7"/>
  <c r="AA2654" i="7" s="1"/>
  <c r="Z2646" i="7"/>
  <c r="AA2646" i="7" s="1"/>
  <c r="Z2638" i="7"/>
  <c r="AA2638" i="7" s="1"/>
  <c r="Z2630" i="7"/>
  <c r="AA2630" i="7" s="1"/>
  <c r="Z2622" i="7"/>
  <c r="AA2622" i="7" s="1"/>
  <c r="Z2614" i="7"/>
  <c r="AA2614" i="7" s="1"/>
  <c r="Z2606" i="7"/>
  <c r="AA2606" i="7" s="1"/>
  <c r="Z2598" i="7"/>
  <c r="AA2598" i="7" s="1"/>
  <c r="Z2590" i="7"/>
  <c r="AA2590" i="7" s="1"/>
  <c r="Z2582" i="7"/>
  <c r="AA2582" i="7" s="1"/>
  <c r="Z3596" i="7"/>
  <c r="AA3596" i="7" s="1"/>
  <c r="Z3588" i="7"/>
  <c r="AA3588" i="7" s="1"/>
  <c r="Z3580" i="7"/>
  <c r="AA3580" i="7" s="1"/>
  <c r="Z3572" i="7"/>
  <c r="AA3572" i="7" s="1"/>
  <c r="Z3564" i="7"/>
  <c r="AA3564" i="7" s="1"/>
  <c r="Z3556" i="7"/>
  <c r="AA3556" i="7" s="1"/>
  <c r="Z3548" i="7"/>
  <c r="AA3548" i="7" s="1"/>
  <c r="Z3540" i="7"/>
  <c r="AA3540" i="7" s="1"/>
  <c r="Z3532" i="7"/>
  <c r="AA3532" i="7" s="1"/>
  <c r="Z3524" i="7"/>
  <c r="AA3524" i="7" s="1"/>
  <c r="Z3516" i="7"/>
  <c r="AA3516" i="7" s="1"/>
  <c r="Z3508" i="7"/>
  <c r="AA3508" i="7" s="1"/>
  <c r="Z3500" i="7"/>
  <c r="AA3500" i="7" s="1"/>
  <c r="Z3492" i="7"/>
  <c r="AA3492" i="7" s="1"/>
  <c r="Z3484" i="7"/>
  <c r="AA3484" i="7" s="1"/>
  <c r="Z3476" i="7"/>
  <c r="AA3476" i="7" s="1"/>
  <c r="Z3468" i="7"/>
  <c r="AA3468" i="7" s="1"/>
  <c r="Z3460" i="7"/>
  <c r="AA3460" i="7" s="1"/>
  <c r="Z3452" i="7"/>
  <c r="AA3452" i="7" s="1"/>
  <c r="Z3444" i="7"/>
  <c r="AA3444" i="7" s="1"/>
  <c r="Z3436" i="7"/>
  <c r="AA3436" i="7" s="1"/>
  <c r="Z3428" i="7"/>
  <c r="AA3428" i="7" s="1"/>
  <c r="Z3420" i="7"/>
  <c r="AA3420" i="7" s="1"/>
  <c r="Z3412" i="7"/>
  <c r="AA3412" i="7" s="1"/>
  <c r="Z3404" i="7"/>
  <c r="AA3404" i="7" s="1"/>
  <c r="Z3396" i="7"/>
  <c r="AA3396" i="7" s="1"/>
  <c r="Z3388" i="7"/>
  <c r="AA3388" i="7" s="1"/>
  <c r="Z3380" i="7"/>
  <c r="AA3380" i="7" s="1"/>
  <c r="Z3372" i="7"/>
  <c r="AA3372" i="7" s="1"/>
  <c r="Z3364" i="7"/>
  <c r="AA3364" i="7" s="1"/>
  <c r="Z3356" i="7"/>
  <c r="AA3356" i="7" s="1"/>
  <c r="Z3348" i="7"/>
  <c r="AA3348" i="7" s="1"/>
  <c r="Z3340" i="7"/>
  <c r="AA3340" i="7" s="1"/>
  <c r="Z3332" i="7"/>
  <c r="AA3332" i="7" s="1"/>
  <c r="Z3324" i="7"/>
  <c r="AA3324" i="7" s="1"/>
  <c r="Z3316" i="7"/>
  <c r="AA3316" i="7" s="1"/>
  <c r="Z3308" i="7"/>
  <c r="AA3308" i="7" s="1"/>
  <c r="Z3300" i="7"/>
  <c r="AA3300" i="7" s="1"/>
  <c r="Z3292" i="7"/>
  <c r="AA3292" i="7" s="1"/>
  <c r="Z3284" i="7"/>
  <c r="AA3284" i="7" s="1"/>
  <c r="Z3276" i="7"/>
  <c r="AA3276" i="7" s="1"/>
  <c r="Z3268" i="7"/>
  <c r="AA3268" i="7" s="1"/>
  <c r="Z3260" i="7"/>
  <c r="AA3260" i="7" s="1"/>
  <c r="Z3252" i="7"/>
  <c r="AA3252" i="7" s="1"/>
  <c r="Z3244" i="7"/>
  <c r="AA3244" i="7" s="1"/>
  <c r="Z3236" i="7"/>
  <c r="AA3236" i="7" s="1"/>
  <c r="Z3228" i="7"/>
  <c r="AA3228" i="7" s="1"/>
  <c r="Z3220" i="7"/>
  <c r="AA3220" i="7" s="1"/>
  <c r="Z3212" i="7"/>
  <c r="AA3212" i="7" s="1"/>
  <c r="Z3204" i="7"/>
  <c r="AA3204" i="7" s="1"/>
  <c r="Z3196" i="7"/>
  <c r="AA3196" i="7" s="1"/>
  <c r="Z3188" i="7"/>
  <c r="AA3188" i="7" s="1"/>
  <c r="Z3180" i="7"/>
  <c r="AA3180" i="7" s="1"/>
  <c r="Z3172" i="7"/>
  <c r="AA3172" i="7" s="1"/>
  <c r="Z3164" i="7"/>
  <c r="AA3164" i="7" s="1"/>
  <c r="Z3156" i="7"/>
  <c r="AA3156" i="7" s="1"/>
  <c r="Z3148" i="7"/>
  <c r="AA3148" i="7" s="1"/>
  <c r="Z3140" i="7"/>
  <c r="AA3140" i="7" s="1"/>
  <c r="Z3132" i="7"/>
  <c r="AA3132" i="7" s="1"/>
  <c r="Z3124" i="7"/>
  <c r="AA3124" i="7" s="1"/>
  <c r="Z3116" i="7"/>
  <c r="AA3116" i="7" s="1"/>
  <c r="Z3108" i="7"/>
  <c r="AA3108" i="7" s="1"/>
  <c r="Z3100" i="7"/>
  <c r="AA3100" i="7" s="1"/>
  <c r="Z3092" i="7"/>
  <c r="AA3092" i="7" s="1"/>
  <c r="Z3084" i="7"/>
  <c r="AA3084" i="7" s="1"/>
  <c r="Z3076" i="7"/>
  <c r="AA3076" i="7" s="1"/>
  <c r="Z3068" i="7"/>
  <c r="AA3068" i="7" s="1"/>
  <c r="Z3060" i="7"/>
  <c r="AA3060" i="7" s="1"/>
  <c r="Z3052" i="7"/>
  <c r="AA3052" i="7" s="1"/>
  <c r="Z3044" i="7"/>
  <c r="AA3044" i="7" s="1"/>
  <c r="Z3036" i="7"/>
  <c r="AA3036" i="7" s="1"/>
  <c r="Z3028" i="7"/>
  <c r="AA3028" i="7" s="1"/>
  <c r="Z3020" i="7"/>
  <c r="AA3020" i="7" s="1"/>
  <c r="Z3012" i="7"/>
  <c r="AA3012" i="7" s="1"/>
  <c r="Z3004" i="7"/>
  <c r="AA3004" i="7" s="1"/>
  <c r="Z2996" i="7"/>
  <c r="AA2996" i="7" s="1"/>
  <c r="Z2988" i="7"/>
  <c r="AA2988" i="7" s="1"/>
  <c r="Z2980" i="7"/>
  <c r="AA2980" i="7" s="1"/>
  <c r="Z2972" i="7"/>
  <c r="AA2972" i="7" s="1"/>
  <c r="Z2964" i="7"/>
  <c r="AA2964" i="7" s="1"/>
  <c r="Z2956" i="7"/>
  <c r="AA2956" i="7" s="1"/>
  <c r="Z2948" i="7"/>
  <c r="AA2948" i="7" s="1"/>
  <c r="Z2940" i="7"/>
  <c r="AA2940" i="7" s="1"/>
  <c r="Z2932" i="7"/>
  <c r="AA2932" i="7" s="1"/>
  <c r="Z2924" i="7"/>
  <c r="AA2924" i="7" s="1"/>
  <c r="Z2916" i="7"/>
  <c r="AA2916" i="7" s="1"/>
  <c r="Z2908" i="7"/>
  <c r="AA2908" i="7" s="1"/>
  <c r="Z2900" i="7"/>
  <c r="AA2900" i="7" s="1"/>
  <c r="Z2509" i="7"/>
  <c r="AA2509" i="7" s="1"/>
  <c r="Z2434" i="7"/>
  <c r="AA2434" i="7" s="1"/>
  <c r="Z2337" i="7"/>
  <c r="AA2337" i="7" s="1"/>
  <c r="Z2281" i="7"/>
  <c r="AA2281" i="7" s="1"/>
  <c r="Z2230" i="7"/>
  <c r="AA2230" i="7" s="1"/>
  <c r="Z2166" i="7"/>
  <c r="AA2166" i="7" s="1"/>
  <c r="Z1910" i="7"/>
  <c r="AA1910" i="7" s="1"/>
  <c r="Z1684" i="7"/>
  <c r="AA1684" i="7" s="1"/>
  <c r="Z1628" i="7"/>
  <c r="AA1628" i="7" s="1"/>
  <c r="Z1572" i="7"/>
  <c r="AA1572" i="7" s="1"/>
  <c r="Z1345" i="7"/>
  <c r="AA1345" i="7" s="1"/>
  <c r="Z833" i="7"/>
  <c r="AA833" i="7" s="1"/>
  <c r="Z481" i="7"/>
  <c r="AA481" i="7" s="1"/>
  <c r="Z425" i="7"/>
  <c r="AA425" i="7" s="1"/>
  <c r="Z369" i="7"/>
  <c r="AA369" i="7" s="1"/>
  <c r="Z1423" i="7"/>
  <c r="AA1423" i="7" s="1"/>
  <c r="Z1501" i="7"/>
  <c r="AA1501" i="7" s="1"/>
  <c r="Z1563" i="7"/>
  <c r="AA1563" i="7" s="1"/>
  <c r="Z1766" i="7"/>
  <c r="AA1766" i="7" s="1"/>
  <c r="Z1839" i="7"/>
  <c r="AA1839" i="7" s="1"/>
  <c r="Z1920" i="7"/>
  <c r="AA1920" i="7" s="1"/>
  <c r="Z1968" i="7"/>
  <c r="AA1968" i="7" s="1"/>
  <c r="Z2024" i="7"/>
  <c r="AA2024" i="7" s="1"/>
  <c r="Z2080" i="7"/>
  <c r="AA2080" i="7" s="1"/>
  <c r="Z2343" i="7"/>
  <c r="AA2343" i="7" s="1"/>
  <c r="Z2444" i="7"/>
  <c r="AA2444" i="7" s="1"/>
  <c r="Z2880" i="7"/>
  <c r="AA2880" i="7" s="1"/>
  <c r="Z2824" i="7"/>
  <c r="AA2824" i="7" s="1"/>
  <c r="Z2776" i="7"/>
  <c r="AA2776" i="7" s="1"/>
  <c r="Z2720" i="7"/>
  <c r="AA2720" i="7" s="1"/>
  <c r="Z2664" i="7"/>
  <c r="AA2664" i="7" s="1"/>
  <c r="Z2608" i="7"/>
  <c r="AA2608" i="7" s="1"/>
  <c r="Z3574" i="7"/>
  <c r="AA3574" i="7" s="1"/>
  <c r="Z3430" i="7"/>
  <c r="AA3430" i="7" s="1"/>
  <c r="Z2958" i="7"/>
  <c r="AA2958" i="7" s="1"/>
  <c r="Z2489" i="7"/>
  <c r="AA2489" i="7" s="1"/>
  <c r="Z2425" i="7"/>
  <c r="AA2425" i="7" s="1"/>
  <c r="Z2320" i="7"/>
  <c r="AA2320" i="7" s="1"/>
  <c r="Z2245" i="7"/>
  <c r="AA2245" i="7" s="1"/>
  <c r="Z2182" i="7"/>
  <c r="AA2182" i="7" s="1"/>
  <c r="Z2121" i="7"/>
  <c r="AA2121" i="7" s="1"/>
  <c r="Z1707" i="7"/>
  <c r="AA1707" i="7" s="1"/>
  <c r="Z1651" i="7"/>
  <c r="AA1651" i="7" s="1"/>
  <c r="Z1587" i="7"/>
  <c r="AA1587" i="7" s="1"/>
  <c r="Z1372" i="7"/>
  <c r="AA1372" i="7" s="1"/>
  <c r="Z1312" i="7"/>
  <c r="AA1312" i="7" s="1"/>
  <c r="Z1272" i="7"/>
  <c r="AA1272" i="7" s="1"/>
  <c r="Z1232" i="7"/>
  <c r="AA1232" i="7" s="1"/>
  <c r="Z1184" i="7"/>
  <c r="AA1184" i="7" s="1"/>
  <c r="Z1128" i="7"/>
  <c r="AA1128" i="7" s="1"/>
  <c r="Z1088" i="7"/>
  <c r="AA1088" i="7" s="1"/>
  <c r="Z1048" i="7"/>
  <c r="AA1048" i="7" s="1"/>
  <c r="Z528" i="7"/>
  <c r="AA528" i="7" s="1"/>
  <c r="Z1438" i="7"/>
  <c r="AA1438" i="7" s="1"/>
  <c r="Z1479" i="7"/>
  <c r="AA1479" i="7" s="1"/>
  <c r="Z1548" i="7"/>
  <c r="AA1548" i="7" s="1"/>
  <c r="Z1743" i="7"/>
  <c r="AA1743" i="7" s="1"/>
  <c r="Z1799" i="7"/>
  <c r="AA1799" i="7" s="1"/>
  <c r="Z1840" i="7"/>
  <c r="AA1840" i="7" s="1"/>
  <c r="Z1907" i="7"/>
  <c r="AA1907" i="7" s="1"/>
  <c r="Z1961" i="7"/>
  <c r="AA1961" i="7" s="1"/>
  <c r="Z2017" i="7"/>
  <c r="AA2017" i="7" s="1"/>
  <c r="Z2073" i="7"/>
  <c r="AA2073" i="7" s="1"/>
  <c r="Z2207" i="7"/>
  <c r="AA2207" i="7" s="1"/>
  <c r="Z2394" i="7"/>
  <c r="AA2394" i="7" s="1"/>
  <c r="Z2579" i="7"/>
  <c r="AA2579" i="7" s="1"/>
  <c r="Z2847" i="7"/>
  <c r="AA2847" i="7" s="1"/>
  <c r="Z2791" i="7"/>
  <c r="AA2791" i="7" s="1"/>
  <c r="Z2735" i="7"/>
  <c r="AA2735" i="7" s="1"/>
  <c r="Z2687" i="7"/>
  <c r="AA2687" i="7" s="1"/>
  <c r="Z2639" i="7"/>
  <c r="AA2639" i="7" s="1"/>
  <c r="Z2583" i="7"/>
  <c r="AA2583" i="7" s="1"/>
  <c r="Z3549" i="7"/>
  <c r="AA3549" i="7" s="1"/>
  <c r="Z3501" i="7"/>
  <c r="AA3501" i="7" s="1"/>
  <c r="Z3453" i="7"/>
  <c r="AA3453" i="7" s="1"/>
  <c r="Z3397" i="7"/>
  <c r="AA3397" i="7" s="1"/>
  <c r="Z3333" i="7"/>
  <c r="AA3333" i="7" s="1"/>
  <c r="Z3277" i="7"/>
  <c r="AA3277" i="7" s="1"/>
  <c r="Z3181" i="7"/>
  <c r="AA3181" i="7" s="1"/>
  <c r="Z3117" i="7"/>
  <c r="AA3117" i="7" s="1"/>
  <c r="Z3045" i="7"/>
  <c r="AA3045" i="7" s="1"/>
  <c r="Z2917" i="7"/>
  <c r="AA2917" i="7" s="1"/>
  <c r="Z2574" i="7"/>
  <c r="AA2574" i="7" s="1"/>
  <c r="Z2545" i="7"/>
  <c r="AA2545" i="7" s="1"/>
  <c r="Z2530" i="7"/>
  <c r="AA2530" i="7" s="1"/>
  <c r="Z2522" i="7"/>
  <c r="AA2522" i="7" s="1"/>
  <c r="Z2514" i="7"/>
  <c r="AA2514" i="7" s="1"/>
  <c r="Z2506" i="7"/>
  <c r="AA2506" i="7" s="1"/>
  <c r="Z2495" i="7"/>
  <c r="AA2495" i="7" s="1"/>
  <c r="Z2487" i="7"/>
  <c r="AA2487" i="7" s="1"/>
  <c r="Z2479" i="7"/>
  <c r="AA2479" i="7" s="1"/>
  <c r="Z2471" i="7"/>
  <c r="AA2471" i="7" s="1"/>
  <c r="Z2463" i="7"/>
  <c r="AA2463" i="7" s="1"/>
  <c r="Z2450" i="7"/>
  <c r="AA2450" i="7" s="1"/>
  <c r="Z2441" i="7"/>
  <c r="AA2441" i="7" s="1"/>
  <c r="Z2431" i="7"/>
  <c r="AA2431" i="7" s="1"/>
  <c r="Z2423" i="7"/>
  <c r="AA2423" i="7" s="1"/>
  <c r="Z2414" i="7"/>
  <c r="AA2414" i="7" s="1"/>
  <c r="Z2402" i="7"/>
  <c r="AA2402" i="7" s="1"/>
  <c r="Z2373" i="7"/>
  <c r="AA2373" i="7" s="1"/>
  <c r="Z2349" i="7"/>
  <c r="AA2349" i="7" s="1"/>
  <c r="Z2334" i="7"/>
  <c r="AA2334" i="7" s="1"/>
  <c r="Z2326" i="7"/>
  <c r="AA2326" i="7" s="1"/>
  <c r="Z2318" i="7"/>
  <c r="AA2318" i="7" s="1"/>
  <c r="Z2310" i="7"/>
  <c r="AA2310" i="7" s="1"/>
  <c r="Z2302" i="7"/>
  <c r="AA2302" i="7" s="1"/>
  <c r="Z2294" i="7"/>
  <c r="AA2294" i="7" s="1"/>
  <c r="Z2286" i="7"/>
  <c r="AA2286" i="7" s="1"/>
  <c r="Z2278" i="7"/>
  <c r="AA2278" i="7" s="1"/>
  <c r="Z2270" i="7"/>
  <c r="AA2270" i="7" s="1"/>
  <c r="Z2262" i="7"/>
  <c r="AA2262" i="7" s="1"/>
  <c r="Z2251" i="7"/>
  <c r="AA2251" i="7" s="1"/>
  <c r="Z2243" i="7"/>
  <c r="AA2243" i="7" s="1"/>
  <c r="Z2235" i="7"/>
  <c r="AA2235" i="7" s="1"/>
  <c r="Z2227" i="7"/>
  <c r="AA2227" i="7" s="1"/>
  <c r="Z2219" i="7"/>
  <c r="AA2219" i="7" s="1"/>
  <c r="Z2211" i="7"/>
  <c r="AA2211" i="7" s="1"/>
  <c r="Z2200" i="7"/>
  <c r="AA2200" i="7" s="1"/>
  <c r="Z2189" i="7"/>
  <c r="AA2189" i="7" s="1"/>
  <c r="Z2180" i="7"/>
  <c r="AA2180" i="7" s="1"/>
  <c r="Z2172" i="7"/>
  <c r="AA2172" i="7" s="1"/>
  <c r="Z2163" i="7"/>
  <c r="AA2163" i="7" s="1"/>
  <c r="Z2155" i="7"/>
  <c r="AA2155" i="7" s="1"/>
  <c r="Z2147" i="7"/>
  <c r="AA2147" i="7" s="1"/>
  <c r="Z2139" i="7"/>
  <c r="AA2139" i="7" s="1"/>
  <c r="Z2128" i="7"/>
  <c r="AA2128" i="7" s="1"/>
  <c r="Z2119" i="7"/>
  <c r="AA2119" i="7" s="1"/>
  <c r="Z2103" i="7"/>
  <c r="AA2103" i="7" s="1"/>
  <c r="Z1900" i="7"/>
  <c r="AA1900" i="7" s="1"/>
  <c r="Z1875" i="7"/>
  <c r="AA1875" i="7" s="1"/>
  <c r="Z1846" i="7"/>
  <c r="AA1846" i="7" s="1"/>
  <c r="Z1713" i="7"/>
  <c r="AA1713" i="7" s="1"/>
  <c r="Z1705" i="7"/>
  <c r="AA1705" i="7" s="1"/>
  <c r="Z1697" i="7"/>
  <c r="AA1697" i="7" s="1"/>
  <c r="Z1689" i="7"/>
  <c r="AA1689" i="7" s="1"/>
  <c r="Z1681" i="7"/>
  <c r="AA1681" i="7" s="1"/>
  <c r="Z1673" i="7"/>
  <c r="AA1673" i="7" s="1"/>
  <c r="Z1665" i="7"/>
  <c r="AA1665" i="7" s="1"/>
  <c r="Z1657" i="7"/>
  <c r="AA1657" i="7" s="1"/>
  <c r="Z1649" i="7"/>
  <c r="AA1649" i="7" s="1"/>
  <c r="Z1641" i="7"/>
  <c r="AA1641" i="7" s="1"/>
  <c r="Z1633" i="7"/>
  <c r="AA1633" i="7" s="1"/>
  <c r="Z1625" i="7"/>
  <c r="AA1625" i="7" s="1"/>
  <c r="Z1617" i="7"/>
  <c r="AA1617" i="7" s="1"/>
  <c r="Z1609" i="7"/>
  <c r="AA1609" i="7" s="1"/>
  <c r="Z1601" i="7"/>
  <c r="AA1601" i="7" s="1"/>
  <c r="Z1593" i="7"/>
  <c r="AA1593" i="7" s="1"/>
  <c r="Z1585" i="7"/>
  <c r="AA1585" i="7" s="1"/>
  <c r="Z1577" i="7"/>
  <c r="AA1577" i="7" s="1"/>
  <c r="Z1538" i="7"/>
  <c r="AA1538" i="7" s="1"/>
  <c r="Z1494" i="7"/>
  <c r="AA1494" i="7" s="1"/>
  <c r="Z1455" i="7"/>
  <c r="AA1455" i="7" s="1"/>
  <c r="Z1429" i="7"/>
  <c r="AA1429" i="7" s="1"/>
  <c r="Z1391" i="7"/>
  <c r="AA1391" i="7" s="1"/>
  <c r="Z1369" i="7"/>
  <c r="AA1369" i="7" s="1"/>
  <c r="Z1358" i="7"/>
  <c r="AA1358" i="7" s="1"/>
  <c r="Z1350" i="7"/>
  <c r="AA1350" i="7" s="1"/>
  <c r="Z1342" i="7"/>
  <c r="AA1342" i="7" s="1"/>
  <c r="Z1334" i="7"/>
  <c r="AA1334" i="7" s="1"/>
  <c r="Z1326" i="7"/>
  <c r="AA1326" i="7" s="1"/>
  <c r="Z1318" i="7"/>
  <c r="AA1318" i="7" s="1"/>
  <c r="Z1310" i="7"/>
  <c r="AA1310" i="7" s="1"/>
  <c r="Z1302" i="7"/>
  <c r="AA1302" i="7" s="1"/>
  <c r="Z1294" i="7"/>
  <c r="AA1294" i="7" s="1"/>
  <c r="Z1286" i="7"/>
  <c r="AA1286" i="7" s="1"/>
  <c r="Z1278" i="7"/>
  <c r="AA1278" i="7" s="1"/>
  <c r="Z1270" i="7"/>
  <c r="AA1270" i="7" s="1"/>
  <c r="Z1262" i="7"/>
  <c r="AA1262" i="7" s="1"/>
  <c r="Z1254" i="7"/>
  <c r="AA1254" i="7" s="1"/>
  <c r="Z1246" i="7"/>
  <c r="AA1246" i="7" s="1"/>
  <c r="Z1238" i="7"/>
  <c r="AA1238" i="7" s="1"/>
  <c r="Z1230" i="7"/>
  <c r="AA1230" i="7" s="1"/>
  <c r="Z1222" i="7"/>
  <c r="AA1222" i="7" s="1"/>
  <c r="Z1214" i="7"/>
  <c r="AA1214" i="7" s="1"/>
  <c r="Z1206" i="7"/>
  <c r="AA1206" i="7" s="1"/>
  <c r="Z1198" i="7"/>
  <c r="AA1198" i="7" s="1"/>
  <c r="Z1190" i="7"/>
  <c r="AA1190" i="7" s="1"/>
  <c r="Z1182" i="7"/>
  <c r="AA1182" i="7" s="1"/>
  <c r="Z1174" i="7"/>
  <c r="AA1174" i="7" s="1"/>
  <c r="Z1166" i="7"/>
  <c r="AA1166" i="7" s="1"/>
  <c r="Z1158" i="7"/>
  <c r="AA1158" i="7" s="1"/>
  <c r="Z1150" i="7"/>
  <c r="AA1150" i="7" s="1"/>
  <c r="Z1142" i="7"/>
  <c r="AA1142" i="7" s="1"/>
  <c r="Z1134" i="7"/>
  <c r="AA1134" i="7" s="1"/>
  <c r="Z1126" i="7"/>
  <c r="AA1126" i="7" s="1"/>
  <c r="Z1118" i="7"/>
  <c r="AA1118" i="7" s="1"/>
  <c r="Z1110" i="7"/>
  <c r="AA1110" i="7" s="1"/>
  <c r="Z1102" i="7"/>
  <c r="AA1102" i="7" s="1"/>
  <c r="Z1094" i="7"/>
  <c r="AA1094" i="7" s="1"/>
  <c r="Z1086" i="7"/>
  <c r="AA1086" i="7" s="1"/>
  <c r="Z1078" i="7"/>
  <c r="AA1078" i="7" s="1"/>
  <c r="Z1070" i="7"/>
  <c r="AA1070" i="7" s="1"/>
  <c r="Z1062" i="7"/>
  <c r="AA1062" i="7" s="1"/>
  <c r="Z1054" i="7"/>
  <c r="AA1054" i="7" s="1"/>
  <c r="Z1046" i="7"/>
  <c r="AA1046" i="7" s="1"/>
  <c r="Z1038" i="7"/>
  <c r="AA1038" i="7" s="1"/>
  <c r="Z1030" i="7"/>
  <c r="AA1030" i="7" s="1"/>
  <c r="Z1022" i="7"/>
  <c r="AA1022" i="7" s="1"/>
  <c r="Z1014" i="7"/>
  <c r="AA1014" i="7" s="1"/>
  <c r="Z1006" i="7"/>
  <c r="AA1006" i="7" s="1"/>
  <c r="Z998" i="7"/>
  <c r="AA998" i="7" s="1"/>
  <c r="Z982" i="7"/>
  <c r="AA982" i="7" s="1"/>
  <c r="Z974" i="7"/>
  <c r="AA974" i="7" s="1"/>
  <c r="Z966" i="7"/>
  <c r="AA966" i="7" s="1"/>
  <c r="Z854" i="7"/>
  <c r="AA854" i="7" s="1"/>
  <c r="Z838" i="7"/>
  <c r="AA838" i="7" s="1"/>
  <c r="Z822" i="7"/>
  <c r="AA822" i="7" s="1"/>
  <c r="Z806" i="7"/>
  <c r="AA806" i="7" s="1"/>
  <c r="Z790" i="7"/>
  <c r="AA790" i="7" s="1"/>
  <c r="Z758" i="7"/>
  <c r="AA758" i="7" s="1"/>
  <c r="Z726" i="7"/>
  <c r="AA726" i="7" s="1"/>
  <c r="Z694" i="7"/>
  <c r="AA694" i="7" s="1"/>
  <c r="Z670" i="7"/>
  <c r="AA670" i="7" s="1"/>
  <c r="Z662" i="7"/>
  <c r="AA662" i="7" s="1"/>
  <c r="Z654" i="7"/>
  <c r="AA654" i="7" s="1"/>
  <c r="Z414" i="7"/>
  <c r="AA414" i="7" s="1"/>
  <c r="Z286" i="7"/>
  <c r="AA286" i="7" s="1"/>
  <c r="Z270" i="7"/>
  <c r="AA270" i="7" s="1"/>
  <c r="Z254" i="7"/>
  <c r="AA254" i="7" s="1"/>
  <c r="Z238" i="7"/>
  <c r="AA238" i="7" s="1"/>
  <c r="Z222" i="7"/>
  <c r="AA222" i="7" s="1"/>
  <c r="Z214" i="7"/>
  <c r="AA214" i="7" s="1"/>
  <c r="Z206" i="7"/>
  <c r="AA206" i="7" s="1"/>
  <c r="Z198" i="7"/>
  <c r="AA198" i="7" s="1"/>
  <c r="Z190" i="7"/>
  <c r="AA190" i="7" s="1"/>
  <c r="Z182" i="7"/>
  <c r="AA182" i="7" s="1"/>
  <c r="Z174" i="7"/>
  <c r="AA174" i="7" s="1"/>
  <c r="Z166" i="7"/>
  <c r="AA166" i="7" s="1"/>
  <c r="Z158" i="7"/>
  <c r="AA158" i="7" s="1"/>
  <c r="Z150" i="7"/>
  <c r="AA150" i="7" s="1"/>
  <c r="Z142" i="7"/>
  <c r="AA142" i="7" s="1"/>
  <c r="Z134" i="7"/>
  <c r="AA134" i="7" s="1"/>
  <c r="Z126" i="7"/>
  <c r="AA126" i="7" s="1"/>
  <c r="Z118" i="7"/>
  <c r="AA118" i="7" s="1"/>
  <c r="Z110" i="7"/>
  <c r="AA110" i="7" s="1"/>
  <c r="Z102" i="7"/>
  <c r="AA102" i="7" s="1"/>
  <c r="Z94" i="7"/>
  <c r="AA94" i="7" s="1"/>
  <c r="Z86" i="7"/>
  <c r="AA86" i="7" s="1"/>
  <c r="Z78" i="7"/>
  <c r="AA78" i="7" s="1"/>
  <c r="Z70" i="7"/>
  <c r="AA70" i="7" s="1"/>
  <c r="Z62" i="7"/>
  <c r="AA62" i="7" s="1"/>
  <c r="Z54" i="7"/>
  <c r="AA54" i="7" s="1"/>
  <c r="Z46" i="7"/>
  <c r="AA46" i="7" s="1"/>
  <c r="Z38" i="7"/>
  <c r="AA38" i="7" s="1"/>
  <c r="Z30" i="7"/>
  <c r="AA30" i="7" s="1"/>
  <c r="Z22" i="7"/>
  <c r="AA22" i="7" s="1"/>
  <c r="Z14" i="7"/>
  <c r="AA14" i="7" s="1"/>
  <c r="Z6" i="7"/>
  <c r="AA6" i="7" s="1"/>
  <c r="Z1376" i="7"/>
  <c r="AA1376" i="7" s="1"/>
  <c r="Z1384" i="7"/>
  <c r="AA1384" i="7" s="1"/>
  <c r="Z1402" i="7"/>
  <c r="AA1402" i="7" s="1"/>
  <c r="Z1410" i="7"/>
  <c r="AA1410" i="7" s="1"/>
  <c r="Z1418" i="7"/>
  <c r="AA1418" i="7" s="1"/>
  <c r="Z1428" i="7"/>
  <c r="AA1428" i="7" s="1"/>
  <c r="Z1440" i="7"/>
  <c r="AA1440" i="7" s="1"/>
  <c r="Z1449" i="7"/>
  <c r="AA1449" i="7" s="1"/>
  <c r="Z1461" i="7"/>
  <c r="AA1461" i="7" s="1"/>
  <c r="Z1469" i="7"/>
  <c r="AA1469" i="7" s="1"/>
  <c r="Z1481" i="7"/>
  <c r="AA1481" i="7" s="1"/>
  <c r="Z1489" i="7"/>
  <c r="AA1489" i="7" s="1"/>
  <c r="Z1504" i="7"/>
  <c r="AA1504" i="7" s="1"/>
  <c r="Z1512" i="7"/>
  <c r="AA1512" i="7" s="1"/>
  <c r="Z1522" i="7"/>
  <c r="AA1522" i="7" s="1"/>
  <c r="Z1532" i="7"/>
  <c r="AA1532" i="7" s="1"/>
  <c r="Z1542" i="7"/>
  <c r="AA1542" i="7" s="1"/>
  <c r="Z1550" i="7"/>
  <c r="AA1550" i="7" s="1"/>
  <c r="Z1558" i="7"/>
  <c r="AA1558" i="7" s="1"/>
  <c r="Z1566" i="7"/>
  <c r="AA1566" i="7" s="1"/>
  <c r="Z1721" i="7"/>
  <c r="AA1721" i="7" s="1"/>
  <c r="Z1729" i="7"/>
  <c r="AA1729" i="7" s="1"/>
  <c r="Z1737" i="7"/>
  <c r="AA1737" i="7" s="1"/>
  <c r="Z1745" i="7"/>
  <c r="AA1745" i="7" s="1"/>
  <c r="Z1753" i="7"/>
  <c r="AA1753" i="7" s="1"/>
  <c r="Z1761" i="7"/>
  <c r="AA1761" i="7" s="1"/>
  <c r="Z1769" i="7"/>
  <c r="AA1769" i="7" s="1"/>
  <c r="Z1777" i="7"/>
  <c r="AA1777" i="7" s="1"/>
  <c r="Z1785" i="7"/>
  <c r="AA1785" i="7" s="1"/>
  <c r="Z1793" i="7"/>
  <c r="AA1793" i="7" s="1"/>
  <c r="Z1802" i="7"/>
  <c r="AA1802" i="7" s="1"/>
  <c r="Z1810" i="7"/>
  <c r="AA1810" i="7" s="1"/>
  <c r="Z1818" i="7"/>
  <c r="AA1818" i="7" s="1"/>
  <c r="Z1826" i="7"/>
  <c r="AA1826" i="7" s="1"/>
  <c r="Z1834" i="7"/>
  <c r="AA1834" i="7" s="1"/>
  <c r="Z1842" i="7"/>
  <c r="AA1842" i="7" s="1"/>
  <c r="Z1856" i="7"/>
  <c r="AA1856" i="7" s="1"/>
  <c r="Z1864" i="7"/>
  <c r="AA1864" i="7" s="1"/>
  <c r="Z1878" i="7"/>
  <c r="AA1878" i="7" s="1"/>
  <c r="Z1886" i="7"/>
  <c r="AA1886" i="7" s="1"/>
  <c r="Z1901" i="7"/>
  <c r="AA1901" i="7" s="1"/>
  <c r="Z1915" i="7"/>
  <c r="AA1915" i="7" s="1"/>
  <c r="Z1923" i="7"/>
  <c r="AA1923" i="7" s="1"/>
  <c r="Z1931" i="7"/>
  <c r="AA1931" i="7" s="1"/>
  <c r="Z1939" i="7"/>
  <c r="AA1939" i="7" s="1"/>
  <c r="Z1947" i="7"/>
  <c r="AA1947" i="7" s="1"/>
  <c r="Z1955" i="7"/>
  <c r="AA1955" i="7" s="1"/>
  <c r="Z1963" i="7"/>
  <c r="AA1963" i="7" s="1"/>
  <c r="Z1971" i="7"/>
  <c r="AA1971" i="7" s="1"/>
  <c r="Z1979" i="7"/>
  <c r="AA1979" i="7" s="1"/>
  <c r="Z1987" i="7"/>
  <c r="AA1987" i="7" s="1"/>
  <c r="Z1995" i="7"/>
  <c r="AA1995" i="7" s="1"/>
  <c r="Z2003" i="7"/>
  <c r="AA2003" i="7" s="1"/>
  <c r="Z2011" i="7"/>
  <c r="AA2011" i="7" s="1"/>
  <c r="Z2019" i="7"/>
  <c r="AA2019" i="7" s="1"/>
  <c r="Z2027" i="7"/>
  <c r="AA2027" i="7" s="1"/>
  <c r="Z2035" i="7"/>
  <c r="AA2035" i="7" s="1"/>
  <c r="Z2043" i="7"/>
  <c r="AA2043" i="7" s="1"/>
  <c r="Z2051" i="7"/>
  <c r="AA2051" i="7" s="1"/>
  <c r="Z2059" i="7"/>
  <c r="AA2059" i="7" s="1"/>
  <c r="Z2067" i="7"/>
  <c r="AA2067" i="7" s="1"/>
  <c r="Z2075" i="7"/>
  <c r="AA2075" i="7" s="1"/>
  <c r="Z2083" i="7"/>
  <c r="AA2083" i="7" s="1"/>
  <c r="Z2091" i="7"/>
  <c r="AA2091" i="7" s="1"/>
  <c r="Z2099" i="7"/>
  <c r="AA2099" i="7" s="1"/>
  <c r="Z2109" i="7"/>
  <c r="AA2109" i="7" s="1"/>
  <c r="Z2183" i="7"/>
  <c r="AA2183" i="7" s="1"/>
  <c r="Z2256" i="7"/>
  <c r="AA2256" i="7" s="1"/>
  <c r="Z2346" i="7"/>
  <c r="AA2346" i="7" s="1"/>
  <c r="Z2360" i="7"/>
  <c r="AA2360" i="7" s="1"/>
  <c r="Z2368" i="7"/>
  <c r="AA2368" i="7" s="1"/>
  <c r="Z2384" i="7"/>
  <c r="AA2384" i="7" s="1"/>
  <c r="Z2396" i="7"/>
  <c r="AA2396" i="7" s="1"/>
  <c r="Z2406" i="7"/>
  <c r="AA2406" i="7" s="1"/>
  <c r="Z2455" i="7"/>
  <c r="AA2455" i="7" s="1"/>
  <c r="Z2539" i="7"/>
  <c r="AA2539" i="7" s="1"/>
  <c r="Z2551" i="7"/>
  <c r="AA2551" i="7" s="1"/>
  <c r="Z2561" i="7"/>
  <c r="AA2561" i="7" s="1"/>
  <c r="Z2569" i="7"/>
  <c r="AA2569" i="7" s="1"/>
  <c r="Z2893" i="7"/>
  <c r="AA2893" i="7" s="1"/>
  <c r="Z2885" i="7"/>
  <c r="AA2885" i="7" s="1"/>
  <c r="Z2877" i="7"/>
  <c r="AA2877" i="7" s="1"/>
  <c r="Z2869" i="7"/>
  <c r="AA2869" i="7" s="1"/>
  <c r="Z2861" i="7"/>
  <c r="AA2861" i="7" s="1"/>
  <c r="Z2853" i="7"/>
  <c r="AA2853" i="7" s="1"/>
  <c r="Z2845" i="7"/>
  <c r="AA2845" i="7" s="1"/>
  <c r="Z2837" i="7"/>
  <c r="AA2837" i="7" s="1"/>
  <c r="Z2829" i="7"/>
  <c r="AA2829" i="7" s="1"/>
  <c r="Z2821" i="7"/>
  <c r="AA2821" i="7" s="1"/>
  <c r="Z2813" i="7"/>
  <c r="AA2813" i="7" s="1"/>
  <c r="Z2805" i="7"/>
  <c r="AA2805" i="7" s="1"/>
  <c r="Z2797" i="7"/>
  <c r="AA2797" i="7" s="1"/>
  <c r="Z2789" i="7"/>
  <c r="AA2789" i="7" s="1"/>
  <c r="Z2781" i="7"/>
  <c r="AA2781" i="7" s="1"/>
  <c r="Z2773" i="7"/>
  <c r="AA2773" i="7" s="1"/>
  <c r="Z2765" i="7"/>
  <c r="AA2765" i="7" s="1"/>
  <c r="Z2757" i="7"/>
  <c r="AA2757" i="7" s="1"/>
  <c r="Z2749" i="7"/>
  <c r="AA2749" i="7" s="1"/>
  <c r="Z2741" i="7"/>
  <c r="AA2741" i="7" s="1"/>
  <c r="Z2733" i="7"/>
  <c r="AA2733" i="7" s="1"/>
  <c r="Z2725" i="7"/>
  <c r="AA2725" i="7" s="1"/>
  <c r="Z2717" i="7"/>
  <c r="AA2717" i="7" s="1"/>
  <c r="Z2709" i="7"/>
  <c r="AA2709" i="7" s="1"/>
  <c r="Z2701" i="7"/>
  <c r="AA2701" i="7" s="1"/>
  <c r="Z2693" i="7"/>
  <c r="AA2693" i="7" s="1"/>
  <c r="Z2685" i="7"/>
  <c r="AA2685" i="7" s="1"/>
  <c r="Z2677" i="7"/>
  <c r="AA2677" i="7" s="1"/>
  <c r="Z2669" i="7"/>
  <c r="AA2669" i="7" s="1"/>
  <c r="Z2661" i="7"/>
  <c r="AA2661" i="7" s="1"/>
  <c r="Z2653" i="7"/>
  <c r="AA2653" i="7" s="1"/>
  <c r="Z2645" i="7"/>
  <c r="AA2645" i="7" s="1"/>
  <c r="Z2637" i="7"/>
  <c r="AA2637" i="7" s="1"/>
  <c r="Z2629" i="7"/>
  <c r="AA2629" i="7" s="1"/>
  <c r="Z2621" i="7"/>
  <c r="AA2621" i="7" s="1"/>
  <c r="Z2613" i="7"/>
  <c r="AA2613" i="7" s="1"/>
  <c r="Z2605" i="7"/>
  <c r="AA2605" i="7" s="1"/>
  <c r="Z2597" i="7"/>
  <c r="AA2597" i="7" s="1"/>
  <c r="Z2589" i="7"/>
  <c r="AA2589" i="7" s="1"/>
  <c r="Z2581" i="7"/>
  <c r="AA2581" i="7" s="1"/>
  <c r="Z3595" i="7"/>
  <c r="AA3595" i="7" s="1"/>
  <c r="Z3587" i="7"/>
  <c r="AA3587" i="7" s="1"/>
  <c r="Z3579" i="7"/>
  <c r="AA3579" i="7" s="1"/>
  <c r="Z3571" i="7"/>
  <c r="AA3571" i="7" s="1"/>
  <c r="Z3563" i="7"/>
  <c r="AA3563" i="7" s="1"/>
  <c r="Z3555" i="7"/>
  <c r="AA3555" i="7" s="1"/>
  <c r="Z3547" i="7"/>
  <c r="AA3547" i="7" s="1"/>
  <c r="Z3539" i="7"/>
  <c r="AA3539" i="7" s="1"/>
  <c r="Z3531" i="7"/>
  <c r="AA3531" i="7" s="1"/>
  <c r="Z3523" i="7"/>
  <c r="AA3523" i="7" s="1"/>
  <c r="Z3515" i="7"/>
  <c r="AA3515" i="7" s="1"/>
  <c r="Z3507" i="7"/>
  <c r="AA3507" i="7" s="1"/>
  <c r="Z3499" i="7"/>
  <c r="AA3499" i="7" s="1"/>
  <c r="Z3491" i="7"/>
  <c r="AA3491" i="7" s="1"/>
  <c r="Z3483" i="7"/>
  <c r="AA3483" i="7" s="1"/>
  <c r="Z3475" i="7"/>
  <c r="AA3475" i="7" s="1"/>
  <c r="Z3467" i="7"/>
  <c r="AA3467" i="7" s="1"/>
  <c r="Z3459" i="7"/>
  <c r="AA3459" i="7" s="1"/>
  <c r="Z3451" i="7"/>
  <c r="AA3451" i="7" s="1"/>
  <c r="Z3443" i="7"/>
  <c r="AA3443" i="7" s="1"/>
  <c r="Z3435" i="7"/>
  <c r="AA3435" i="7" s="1"/>
  <c r="Z3427" i="7"/>
  <c r="AA3427" i="7" s="1"/>
  <c r="Z3419" i="7"/>
  <c r="AA3419" i="7" s="1"/>
  <c r="Z3411" i="7"/>
  <c r="AA3411" i="7" s="1"/>
  <c r="Z3403" i="7"/>
  <c r="AA3403" i="7" s="1"/>
  <c r="Z3395" i="7"/>
  <c r="AA3395" i="7" s="1"/>
  <c r="Z3387" i="7"/>
  <c r="AA3387" i="7" s="1"/>
  <c r="Z3379" i="7"/>
  <c r="AA3379" i="7" s="1"/>
  <c r="Z3371" i="7"/>
  <c r="AA3371" i="7" s="1"/>
  <c r="Z3363" i="7"/>
  <c r="AA3363" i="7" s="1"/>
  <c r="Z3355" i="7"/>
  <c r="AA3355" i="7" s="1"/>
  <c r="Z3347" i="7"/>
  <c r="AA3347" i="7" s="1"/>
  <c r="Z3339" i="7"/>
  <c r="AA3339" i="7" s="1"/>
  <c r="Z3331" i="7"/>
  <c r="AA3331" i="7" s="1"/>
  <c r="Z3323" i="7"/>
  <c r="AA3323" i="7" s="1"/>
  <c r="Z3315" i="7"/>
  <c r="AA3315" i="7" s="1"/>
  <c r="Z3307" i="7"/>
  <c r="AA3307" i="7" s="1"/>
  <c r="Z3299" i="7"/>
  <c r="AA3299" i="7" s="1"/>
  <c r="Z3291" i="7"/>
  <c r="AA3291" i="7" s="1"/>
  <c r="Z3283" i="7"/>
  <c r="AA3283" i="7" s="1"/>
  <c r="Z3275" i="7"/>
  <c r="AA3275" i="7" s="1"/>
  <c r="Z3267" i="7"/>
  <c r="AA3267" i="7" s="1"/>
  <c r="Z3259" i="7"/>
  <c r="AA3259" i="7" s="1"/>
  <c r="Z3251" i="7"/>
  <c r="AA3251" i="7" s="1"/>
  <c r="Z3243" i="7"/>
  <c r="AA3243" i="7" s="1"/>
  <c r="Z3235" i="7"/>
  <c r="AA3235" i="7" s="1"/>
  <c r="Z3227" i="7"/>
  <c r="AA3227" i="7" s="1"/>
  <c r="Z3219" i="7"/>
  <c r="AA3219" i="7" s="1"/>
  <c r="Z3211" i="7"/>
  <c r="AA3211" i="7" s="1"/>
  <c r="Z3203" i="7"/>
  <c r="AA3203" i="7" s="1"/>
  <c r="Z3195" i="7"/>
  <c r="AA3195" i="7" s="1"/>
  <c r="Z3187" i="7"/>
  <c r="AA3187" i="7" s="1"/>
  <c r="Z3179" i="7"/>
  <c r="AA3179" i="7" s="1"/>
  <c r="Z3171" i="7"/>
  <c r="AA3171" i="7" s="1"/>
  <c r="Z3163" i="7"/>
  <c r="AA3163" i="7" s="1"/>
  <c r="Z3155" i="7"/>
  <c r="AA3155" i="7" s="1"/>
  <c r="Z3147" i="7"/>
  <c r="AA3147" i="7" s="1"/>
  <c r="Z3139" i="7"/>
  <c r="AA3139" i="7" s="1"/>
  <c r="Z3131" i="7"/>
  <c r="AA3131" i="7" s="1"/>
  <c r="Z3123" i="7"/>
  <c r="AA3123" i="7" s="1"/>
  <c r="Z3115" i="7"/>
  <c r="AA3115" i="7" s="1"/>
  <c r="Z3107" i="7"/>
  <c r="AA3107" i="7" s="1"/>
  <c r="Z3099" i="7"/>
  <c r="AA3099" i="7" s="1"/>
  <c r="Z3091" i="7"/>
  <c r="AA3091" i="7" s="1"/>
  <c r="Z3083" i="7"/>
  <c r="AA3083" i="7" s="1"/>
  <c r="Z3075" i="7"/>
  <c r="AA3075" i="7" s="1"/>
  <c r="Z3067" i="7"/>
  <c r="AA3067" i="7" s="1"/>
  <c r="Z3059" i="7"/>
  <c r="AA3059" i="7" s="1"/>
  <c r="Z3051" i="7"/>
  <c r="AA3051" i="7" s="1"/>
  <c r="Z3043" i="7"/>
  <c r="AA3043" i="7" s="1"/>
  <c r="Z3035" i="7"/>
  <c r="AA3035" i="7" s="1"/>
  <c r="Z3027" i="7"/>
  <c r="AA3027" i="7" s="1"/>
  <c r="Z3019" i="7"/>
  <c r="AA3019" i="7" s="1"/>
  <c r="Z3011" i="7"/>
  <c r="AA3011" i="7" s="1"/>
  <c r="Z3003" i="7"/>
  <c r="AA3003" i="7" s="1"/>
  <c r="Z2995" i="7"/>
  <c r="AA2995" i="7" s="1"/>
  <c r="Z2987" i="7"/>
  <c r="AA2987" i="7" s="1"/>
  <c r="Z2979" i="7"/>
  <c r="AA2979" i="7" s="1"/>
  <c r="Z2971" i="7"/>
  <c r="AA2971" i="7" s="1"/>
  <c r="Z2963" i="7"/>
  <c r="AA2963" i="7" s="1"/>
  <c r="Z2955" i="7"/>
  <c r="AA2955" i="7" s="1"/>
  <c r="Z2947" i="7"/>
  <c r="AA2947" i="7" s="1"/>
  <c r="Z2939" i="7"/>
  <c r="AA2939" i="7" s="1"/>
  <c r="Z2931" i="7"/>
  <c r="AA2931" i="7" s="1"/>
  <c r="Z2923" i="7"/>
  <c r="AA2923" i="7" s="1"/>
  <c r="Z2915" i="7"/>
  <c r="AA2915" i="7" s="1"/>
  <c r="Z2907" i="7"/>
  <c r="AA2907" i="7" s="1"/>
  <c r="Z2899" i="7"/>
  <c r="AA2899" i="7" s="1"/>
  <c r="Z2482" i="7"/>
  <c r="AA2482" i="7" s="1"/>
  <c r="Z2409" i="7"/>
  <c r="AA2409" i="7" s="1"/>
  <c r="Z2289" i="7"/>
  <c r="AA2289" i="7" s="1"/>
  <c r="Z2214" i="7"/>
  <c r="AA2214" i="7" s="1"/>
  <c r="Z2114" i="7"/>
  <c r="AA2114" i="7" s="1"/>
  <c r="Z1668" i="7"/>
  <c r="AA1668" i="7" s="1"/>
  <c r="Z1604" i="7"/>
  <c r="AA1604" i="7" s="1"/>
  <c r="Z1432" i="7"/>
  <c r="AA1432" i="7" s="1"/>
  <c r="Z1329" i="7"/>
  <c r="AA1329" i="7" s="1"/>
  <c r="Z801" i="7"/>
  <c r="AA801" i="7" s="1"/>
  <c r="Z121" i="7"/>
  <c r="AA121" i="7" s="1"/>
  <c r="Z1371" i="7"/>
  <c r="AA1371" i="7" s="1"/>
  <c r="Z1445" i="7"/>
  <c r="AA1445" i="7" s="1"/>
  <c r="Z1517" i="7"/>
  <c r="AA1517" i="7" s="1"/>
  <c r="Z1734" i="7"/>
  <c r="AA1734" i="7" s="1"/>
  <c r="Z1798" i="7"/>
  <c r="AA1798" i="7" s="1"/>
  <c r="Z1906" i="7"/>
  <c r="AA1906" i="7" s="1"/>
  <c r="Z1984" i="7"/>
  <c r="AA1984" i="7" s="1"/>
  <c r="Z2064" i="7"/>
  <c r="AA2064" i="7" s="1"/>
  <c r="Z2355" i="7"/>
  <c r="AA2355" i="7" s="1"/>
  <c r="Z2558" i="7"/>
  <c r="AA2558" i="7" s="1"/>
  <c r="Z2832" i="7"/>
  <c r="AA2832" i="7" s="1"/>
  <c r="Z2752" i="7"/>
  <c r="AA2752" i="7" s="1"/>
  <c r="Z2688" i="7"/>
  <c r="AA2688" i="7" s="1"/>
  <c r="Z2616" i="7"/>
  <c r="AA2616" i="7" s="1"/>
  <c r="Z3542" i="7"/>
  <c r="AA3542" i="7" s="1"/>
  <c r="Z3486" i="7"/>
  <c r="AA3486" i="7" s="1"/>
  <c r="Z3438" i="7"/>
  <c r="AA3438" i="7" s="1"/>
  <c r="Z3390" i="7"/>
  <c r="AA3390" i="7" s="1"/>
  <c r="Z3326" i="7"/>
  <c r="AA3326" i="7" s="1"/>
  <c r="Z3278" i="7"/>
  <c r="AA3278" i="7" s="1"/>
  <c r="Z3222" i="7"/>
  <c r="AA3222" i="7" s="1"/>
  <c r="Z3166" i="7"/>
  <c r="AA3166" i="7" s="1"/>
  <c r="Z3118" i="7"/>
  <c r="AA3118" i="7" s="1"/>
  <c r="Z3054" i="7"/>
  <c r="AA3054" i="7" s="1"/>
  <c r="Z2910" i="7"/>
  <c r="AA2910" i="7" s="1"/>
  <c r="Z2508" i="7"/>
  <c r="AA2508" i="7" s="1"/>
  <c r="Z2433" i="7"/>
  <c r="AA2433" i="7" s="1"/>
  <c r="Z2328" i="7"/>
  <c r="AA2328" i="7" s="1"/>
  <c r="Z2280" i="7"/>
  <c r="AA2280" i="7" s="1"/>
  <c r="Z2213" i="7"/>
  <c r="AA2213" i="7" s="1"/>
  <c r="Z2141" i="7"/>
  <c r="AA2141" i="7" s="1"/>
  <c r="Z1715" i="7"/>
  <c r="AA1715" i="7" s="1"/>
  <c r="Z1659" i="7"/>
  <c r="AA1659" i="7" s="1"/>
  <c r="Z1603" i="7"/>
  <c r="AA1603" i="7" s="1"/>
  <c r="Z1393" i="7"/>
  <c r="AA1393" i="7" s="1"/>
  <c r="Z1320" i="7"/>
  <c r="AA1320" i="7" s="1"/>
  <c r="Z1264" i="7"/>
  <c r="AA1264" i="7" s="1"/>
  <c r="Z1192" i="7"/>
  <c r="AA1192" i="7" s="1"/>
  <c r="Z1160" i="7"/>
  <c r="AA1160" i="7" s="1"/>
  <c r="Z1112" i="7"/>
  <c r="AA1112" i="7" s="1"/>
  <c r="Z1064" i="7"/>
  <c r="AA1064" i="7" s="1"/>
  <c r="Z1032" i="7"/>
  <c r="AA1032" i="7" s="1"/>
  <c r="Z1008" i="7"/>
  <c r="AA1008" i="7" s="1"/>
  <c r="Z976" i="7"/>
  <c r="AA976" i="7" s="1"/>
  <c r="Z672" i="7"/>
  <c r="AA672" i="7" s="1"/>
  <c r="Z1374" i="7"/>
  <c r="AA1374" i="7" s="1"/>
  <c r="Z1459" i="7"/>
  <c r="AA1459" i="7" s="1"/>
  <c r="Z1540" i="7"/>
  <c r="AA1540" i="7" s="1"/>
  <c r="Z1751" i="7"/>
  <c r="AA1751" i="7" s="1"/>
  <c r="Z1824" i="7"/>
  <c r="AA1824" i="7" s="1"/>
  <c r="Z1892" i="7"/>
  <c r="AA1892" i="7" s="1"/>
  <c r="Z1969" i="7"/>
  <c r="AA1969" i="7" s="1"/>
  <c r="Z2065" i="7"/>
  <c r="AA2065" i="7" s="1"/>
  <c r="Z2358" i="7"/>
  <c r="AA2358" i="7" s="1"/>
  <c r="Z2871" i="7"/>
  <c r="AA2871" i="7" s="1"/>
  <c r="Z2815" i="7"/>
  <c r="AA2815" i="7" s="1"/>
  <c r="Z2751" i="7"/>
  <c r="AA2751" i="7" s="1"/>
  <c r="Z2695" i="7"/>
  <c r="AA2695" i="7" s="1"/>
  <c r="Z2631" i="7"/>
  <c r="AA2631" i="7" s="1"/>
  <c r="Z3565" i="7"/>
  <c r="AA3565" i="7" s="1"/>
  <c r="Z3493" i="7"/>
  <c r="AA3493" i="7" s="1"/>
  <c r="Z3429" i="7"/>
  <c r="AA3429" i="7" s="1"/>
  <c r="Z3365" i="7"/>
  <c r="AA3365" i="7" s="1"/>
  <c r="Z3301" i="7"/>
  <c r="AA3301" i="7" s="1"/>
  <c r="Z3245" i="7"/>
  <c r="AA3245" i="7" s="1"/>
  <c r="Z3205" i="7"/>
  <c r="AA3205" i="7" s="1"/>
  <c r="Z3133" i="7"/>
  <c r="AA3133" i="7" s="1"/>
  <c r="Z3053" i="7"/>
  <c r="AA3053" i="7" s="1"/>
  <c r="Z2909" i="7"/>
  <c r="AA2909" i="7" s="1"/>
  <c r="Z2573" i="7"/>
  <c r="AA2573" i="7" s="1"/>
  <c r="Z2544" i="7"/>
  <c r="AA2544" i="7" s="1"/>
  <c r="Z2529" i="7"/>
  <c r="AA2529" i="7" s="1"/>
  <c r="Z2521" i="7"/>
  <c r="AA2521" i="7" s="1"/>
  <c r="Z2513" i="7"/>
  <c r="AA2513" i="7" s="1"/>
  <c r="Z2505" i="7"/>
  <c r="AA2505" i="7" s="1"/>
  <c r="Z2494" i="7"/>
  <c r="AA2494" i="7" s="1"/>
  <c r="Z2486" i="7"/>
  <c r="AA2486" i="7" s="1"/>
  <c r="Z2478" i="7"/>
  <c r="AA2478" i="7" s="1"/>
  <c r="Z2470" i="7"/>
  <c r="AA2470" i="7" s="1"/>
  <c r="Z2462" i="7"/>
  <c r="AA2462" i="7" s="1"/>
  <c r="Z2449" i="7"/>
  <c r="AA2449" i="7" s="1"/>
  <c r="Z2438" i="7"/>
  <c r="AA2438" i="7" s="1"/>
  <c r="Z2430" i="7"/>
  <c r="AA2430" i="7" s="1"/>
  <c r="Z2422" i="7"/>
  <c r="AA2422" i="7" s="1"/>
  <c r="Z2413" i="7"/>
  <c r="AA2413" i="7" s="1"/>
  <c r="Z2390" i="7"/>
  <c r="AA2390" i="7" s="1"/>
  <c r="Z2372" i="7"/>
  <c r="AA2372" i="7" s="1"/>
  <c r="Z2348" i="7"/>
  <c r="AA2348" i="7" s="1"/>
  <c r="Z2333" i="7"/>
  <c r="AA2333" i="7" s="1"/>
  <c r="Z2325" i="7"/>
  <c r="AA2325" i="7" s="1"/>
  <c r="Z2317" i="7"/>
  <c r="AA2317" i="7" s="1"/>
  <c r="Z2309" i="7"/>
  <c r="AA2309" i="7" s="1"/>
  <c r="Z2301" i="7"/>
  <c r="AA2301" i="7" s="1"/>
  <c r="Z2293" i="7"/>
  <c r="AA2293" i="7" s="1"/>
  <c r="Z2285" i="7"/>
  <c r="AA2285" i="7" s="1"/>
  <c r="Z2277" i="7"/>
  <c r="AA2277" i="7" s="1"/>
  <c r="Z2269" i="7"/>
  <c r="AA2269" i="7" s="1"/>
  <c r="Z2261" i="7"/>
  <c r="AA2261" i="7" s="1"/>
  <c r="Z2250" i="7"/>
  <c r="AA2250" i="7" s="1"/>
  <c r="Z2242" i="7"/>
  <c r="AA2242" i="7" s="1"/>
  <c r="Z2234" i="7"/>
  <c r="AA2234" i="7" s="1"/>
  <c r="Z2226" i="7"/>
  <c r="AA2226" i="7" s="1"/>
  <c r="Z2218" i="7"/>
  <c r="AA2218" i="7" s="1"/>
  <c r="Z2210" i="7"/>
  <c r="AA2210" i="7" s="1"/>
  <c r="Z2199" i="7"/>
  <c r="AA2199" i="7" s="1"/>
  <c r="Z2188" i="7"/>
  <c r="AA2188" i="7" s="1"/>
  <c r="Z2179" i="7"/>
  <c r="AA2179" i="7" s="1"/>
  <c r="Z2170" i="7"/>
  <c r="AA2170" i="7" s="1"/>
  <c r="Z2162" i="7"/>
  <c r="AA2162" i="7" s="1"/>
  <c r="Z2154" i="7"/>
  <c r="AA2154" i="7" s="1"/>
  <c r="Z2146" i="7"/>
  <c r="AA2146" i="7" s="1"/>
  <c r="Z2138" i="7"/>
  <c r="AA2138" i="7" s="1"/>
  <c r="Z2127" i="7"/>
  <c r="AA2127" i="7" s="1"/>
  <c r="Z2118" i="7"/>
  <c r="AA2118" i="7" s="1"/>
  <c r="Z2102" i="7"/>
  <c r="AA2102" i="7" s="1"/>
  <c r="Z1899" i="7"/>
  <c r="AA1899" i="7" s="1"/>
  <c r="Z1874" i="7"/>
  <c r="AA1874" i="7" s="1"/>
  <c r="Z1844" i="7"/>
  <c r="AA1844" i="7" s="1"/>
  <c r="Z1712" i="7"/>
  <c r="AA1712" i="7" s="1"/>
  <c r="Z1704" i="7"/>
  <c r="AA1704" i="7" s="1"/>
  <c r="Z1696" i="7"/>
  <c r="AA1696" i="7" s="1"/>
  <c r="Z1688" i="7"/>
  <c r="AA1688" i="7" s="1"/>
  <c r="Z1680" i="7"/>
  <c r="AA1680" i="7" s="1"/>
  <c r="Z1672" i="7"/>
  <c r="AA1672" i="7" s="1"/>
  <c r="Z1664" i="7"/>
  <c r="AA1664" i="7" s="1"/>
  <c r="Z1656" i="7"/>
  <c r="AA1656" i="7" s="1"/>
  <c r="Z1648" i="7"/>
  <c r="AA1648" i="7" s="1"/>
  <c r="Z1640" i="7"/>
  <c r="AA1640" i="7" s="1"/>
  <c r="Z1632" i="7"/>
  <c r="AA1632" i="7" s="1"/>
  <c r="Z1624" i="7"/>
  <c r="AA1624" i="7" s="1"/>
  <c r="Z1616" i="7"/>
  <c r="AA1616" i="7" s="1"/>
  <c r="Z1608" i="7"/>
  <c r="AA1608" i="7" s="1"/>
  <c r="Z1600" i="7"/>
  <c r="AA1600" i="7" s="1"/>
  <c r="Z1592" i="7"/>
  <c r="AA1592" i="7" s="1"/>
  <c r="Z1584" i="7"/>
  <c r="AA1584" i="7" s="1"/>
  <c r="Z1576" i="7"/>
  <c r="AA1576" i="7" s="1"/>
  <c r="Z1526" i="7"/>
  <c r="AA1526" i="7" s="1"/>
  <c r="Z1493" i="7"/>
  <c r="AA1493" i="7" s="1"/>
  <c r="Z1454" i="7"/>
  <c r="AA1454" i="7" s="1"/>
  <c r="Z1427" i="7"/>
  <c r="AA1427" i="7" s="1"/>
  <c r="Z1390" i="7"/>
  <c r="AA1390" i="7" s="1"/>
  <c r="Z1367" i="7"/>
  <c r="AA1367" i="7" s="1"/>
  <c r="Z1357" i="7"/>
  <c r="AA1357" i="7" s="1"/>
  <c r="Z1349" i="7"/>
  <c r="AA1349" i="7" s="1"/>
  <c r="Z1341" i="7"/>
  <c r="AA1341" i="7" s="1"/>
  <c r="Z1333" i="7"/>
  <c r="AA1333" i="7" s="1"/>
  <c r="Z1325" i="7"/>
  <c r="AA1325" i="7" s="1"/>
  <c r="Z1317" i="7"/>
  <c r="AA1317" i="7" s="1"/>
  <c r="Z1005" i="7"/>
  <c r="AA1005" i="7" s="1"/>
  <c r="Z997" i="7"/>
  <c r="AA997" i="7" s="1"/>
  <c r="Z989" i="7"/>
  <c r="AA989" i="7" s="1"/>
  <c r="Z973" i="7"/>
  <c r="AA973" i="7" s="1"/>
  <c r="Z965" i="7"/>
  <c r="AA965" i="7" s="1"/>
  <c r="Z957" i="7"/>
  <c r="AA957" i="7" s="1"/>
  <c r="Z941" i="7"/>
  <c r="AA941" i="7" s="1"/>
  <c r="Z925" i="7"/>
  <c r="AA925" i="7" s="1"/>
  <c r="Z909" i="7"/>
  <c r="AA909" i="7" s="1"/>
  <c r="Z893" i="7"/>
  <c r="AA893" i="7" s="1"/>
  <c r="Z877" i="7"/>
  <c r="AA877" i="7" s="1"/>
  <c r="Z861" i="7"/>
  <c r="AA861" i="7" s="1"/>
  <c r="Z845" i="7"/>
  <c r="AA845" i="7" s="1"/>
  <c r="Z829" i="7"/>
  <c r="AA829" i="7" s="1"/>
  <c r="Z813" i="7"/>
  <c r="AA813" i="7" s="1"/>
  <c r="Z781" i="7"/>
  <c r="AA781" i="7" s="1"/>
  <c r="Z645" i="7"/>
  <c r="AA645" i="7" s="1"/>
  <c r="Z629" i="7"/>
  <c r="AA629" i="7" s="1"/>
  <c r="Z613" i="7"/>
  <c r="AA613" i="7" s="1"/>
  <c r="Z597" i="7"/>
  <c r="AA597" i="7" s="1"/>
  <c r="Z581" i="7"/>
  <c r="AA581" i="7" s="1"/>
  <c r="Z565" i="7"/>
  <c r="AA565" i="7" s="1"/>
  <c r="Z549" i="7"/>
  <c r="AA549" i="7" s="1"/>
  <c r="Z533" i="7"/>
  <c r="AA533" i="7" s="1"/>
  <c r="Z525" i="7"/>
  <c r="AA525" i="7" s="1"/>
  <c r="Z517" i="7"/>
  <c r="AA517" i="7" s="1"/>
  <c r="Z509" i="7"/>
  <c r="AA509" i="7" s="1"/>
  <c r="Z501" i="7"/>
  <c r="AA501" i="7" s="1"/>
  <c r="Z493" i="7"/>
  <c r="AA493" i="7" s="1"/>
  <c r="Z485" i="7"/>
  <c r="AA485" i="7" s="1"/>
  <c r="Z477" i="7"/>
  <c r="AA477" i="7" s="1"/>
  <c r="Z469" i="7"/>
  <c r="AA469" i="7" s="1"/>
  <c r="Z461" i="7"/>
  <c r="AA461" i="7" s="1"/>
  <c r="Z453" i="7"/>
  <c r="AA453" i="7" s="1"/>
  <c r="Z445" i="7"/>
  <c r="AA445" i="7" s="1"/>
  <c r="Z437" i="7"/>
  <c r="AA437" i="7" s="1"/>
  <c r="Z429" i="7"/>
  <c r="AA429" i="7" s="1"/>
  <c r="Z421" i="7"/>
  <c r="AA421" i="7" s="1"/>
  <c r="Z413" i="7"/>
  <c r="AA413" i="7" s="1"/>
  <c r="Z405" i="7"/>
  <c r="AA405" i="7" s="1"/>
  <c r="Z397" i="7"/>
  <c r="AA397" i="7" s="1"/>
  <c r="Z389" i="7"/>
  <c r="AA389" i="7" s="1"/>
  <c r="Z381" i="7"/>
  <c r="AA381" i="7" s="1"/>
  <c r="Z373" i="7"/>
  <c r="AA373" i="7" s="1"/>
  <c r="Z365" i="7"/>
  <c r="AA365" i="7" s="1"/>
  <c r="Z357" i="7"/>
  <c r="AA357" i="7" s="1"/>
  <c r="Z349" i="7"/>
  <c r="AA349" i="7" s="1"/>
  <c r="Z141" i="7"/>
  <c r="AA141" i="7" s="1"/>
  <c r="Z77" i="7"/>
  <c r="AA77" i="7" s="1"/>
  <c r="Z1377" i="7"/>
  <c r="AA1377" i="7" s="1"/>
  <c r="Z1385" i="7"/>
  <c r="AA1385" i="7" s="1"/>
  <c r="Z1403" i="7"/>
  <c r="AA1403" i="7" s="1"/>
  <c r="Z1411" i="7"/>
  <c r="AA1411" i="7" s="1"/>
  <c r="Z1419" i="7"/>
  <c r="AA1419" i="7" s="1"/>
  <c r="Z1433" i="7"/>
  <c r="AA1433" i="7" s="1"/>
  <c r="Z1441" i="7"/>
  <c r="AA1441" i="7" s="1"/>
  <c r="Z1452" i="7"/>
  <c r="AA1452" i="7" s="1"/>
  <c r="Z1462" i="7"/>
  <c r="AA1462" i="7" s="1"/>
  <c r="Z1474" i="7"/>
  <c r="AA1474" i="7" s="1"/>
  <c r="Z1482" i="7"/>
  <c r="AA1482" i="7" s="1"/>
  <c r="Z1490" i="7"/>
  <c r="AA1490" i="7" s="1"/>
  <c r="Z1505" i="7"/>
  <c r="AA1505" i="7" s="1"/>
  <c r="Z1513" i="7"/>
  <c r="AA1513" i="7" s="1"/>
  <c r="Z1523" i="7"/>
  <c r="AA1523" i="7" s="1"/>
  <c r="Z1533" i="7"/>
  <c r="AA1533" i="7" s="1"/>
  <c r="Z1543" i="7"/>
  <c r="AA1543" i="7" s="1"/>
  <c r="Z1551" i="7"/>
  <c r="AA1551" i="7" s="1"/>
  <c r="Z1559" i="7"/>
  <c r="AA1559" i="7" s="1"/>
  <c r="Z1567" i="7"/>
  <c r="AA1567" i="7" s="1"/>
  <c r="Z1722" i="7"/>
  <c r="AA1722" i="7" s="1"/>
  <c r="Z1730" i="7"/>
  <c r="AA1730" i="7" s="1"/>
  <c r="Z1738" i="7"/>
  <c r="AA1738" i="7" s="1"/>
  <c r="Z1746" i="7"/>
  <c r="AA1746" i="7" s="1"/>
  <c r="Z1754" i="7"/>
  <c r="AA1754" i="7" s="1"/>
  <c r="Z1762" i="7"/>
  <c r="AA1762" i="7" s="1"/>
  <c r="Z1770" i="7"/>
  <c r="AA1770" i="7" s="1"/>
  <c r="Z1778" i="7"/>
  <c r="AA1778" i="7" s="1"/>
  <c r="Z1786" i="7"/>
  <c r="AA1786" i="7" s="1"/>
  <c r="Z1794" i="7"/>
  <c r="AA1794" i="7" s="1"/>
  <c r="Z1803" i="7"/>
  <c r="AA1803" i="7" s="1"/>
  <c r="Z1811" i="7"/>
  <c r="AA1811" i="7" s="1"/>
  <c r="Z1819" i="7"/>
  <c r="AA1819" i="7" s="1"/>
  <c r="Z1827" i="7"/>
  <c r="AA1827" i="7" s="1"/>
  <c r="Z1835" i="7"/>
  <c r="AA1835" i="7" s="1"/>
  <c r="Z1845" i="7"/>
  <c r="AA1845" i="7" s="1"/>
  <c r="Z1857" i="7"/>
  <c r="AA1857" i="7" s="1"/>
  <c r="Z1865" i="7"/>
  <c r="AA1865" i="7" s="1"/>
  <c r="Z1879" i="7"/>
  <c r="AA1879" i="7" s="1"/>
  <c r="Z1887" i="7"/>
  <c r="AA1887" i="7" s="1"/>
  <c r="Z1902" i="7"/>
  <c r="AA1902" i="7" s="1"/>
  <c r="Z1916" i="7"/>
  <c r="AA1916" i="7" s="1"/>
  <c r="Z1924" i="7"/>
  <c r="AA1924" i="7" s="1"/>
  <c r="Z1932" i="7"/>
  <c r="AA1932" i="7" s="1"/>
  <c r="Z1940" i="7"/>
  <c r="AA1940" i="7" s="1"/>
  <c r="Z1948" i="7"/>
  <c r="AA1948" i="7" s="1"/>
  <c r="Z1956" i="7"/>
  <c r="AA1956" i="7" s="1"/>
  <c r="Z1964" i="7"/>
  <c r="AA1964" i="7" s="1"/>
  <c r="Z1972" i="7"/>
  <c r="AA1972" i="7" s="1"/>
  <c r="Z1980" i="7"/>
  <c r="AA1980" i="7" s="1"/>
  <c r="Z1988" i="7"/>
  <c r="AA1988" i="7" s="1"/>
  <c r="Z1996" i="7"/>
  <c r="AA1996" i="7" s="1"/>
  <c r="Z2004" i="7"/>
  <c r="AA2004" i="7" s="1"/>
  <c r="Z2012" i="7"/>
  <c r="AA2012" i="7" s="1"/>
  <c r="Z2020" i="7"/>
  <c r="AA2020" i="7" s="1"/>
  <c r="Z2028" i="7"/>
  <c r="AA2028" i="7" s="1"/>
  <c r="Z2036" i="7"/>
  <c r="AA2036" i="7" s="1"/>
  <c r="Z2044" i="7"/>
  <c r="AA2044" i="7" s="1"/>
  <c r="Z2052" i="7"/>
  <c r="AA2052" i="7" s="1"/>
  <c r="Z2060" i="7"/>
  <c r="AA2060" i="7" s="1"/>
  <c r="Z2068" i="7"/>
  <c r="AA2068" i="7" s="1"/>
  <c r="Z2076" i="7"/>
  <c r="AA2076" i="7" s="1"/>
  <c r="Z2084" i="7"/>
  <c r="AA2084" i="7" s="1"/>
  <c r="Z2092" i="7"/>
  <c r="AA2092" i="7" s="1"/>
  <c r="Z2100" i="7"/>
  <c r="AA2100" i="7" s="1"/>
  <c r="Z2110" i="7"/>
  <c r="AA2110" i="7" s="1"/>
  <c r="Z2193" i="7"/>
  <c r="AA2193" i="7" s="1"/>
  <c r="Z2257" i="7"/>
  <c r="AA2257" i="7" s="1"/>
  <c r="Z2351" i="7"/>
  <c r="AA2351" i="7" s="1"/>
  <c r="Z2361" i="7"/>
  <c r="AA2361" i="7" s="1"/>
  <c r="Z2377" i="7"/>
  <c r="AA2377" i="7" s="1"/>
  <c r="Z2385" i="7"/>
  <c r="AA2385" i="7" s="1"/>
  <c r="Z2397" i="7"/>
  <c r="AA2397" i="7" s="1"/>
  <c r="Z2407" i="7"/>
  <c r="AA2407" i="7" s="1"/>
  <c r="Z2456" i="7"/>
  <c r="AA2456" i="7" s="1"/>
  <c r="Z2540" i="7"/>
  <c r="AA2540" i="7" s="1"/>
  <c r="Z2552" i="7"/>
  <c r="AA2552" i="7" s="1"/>
  <c r="Z2562" i="7"/>
  <c r="AA2562" i="7" s="1"/>
  <c r="Z2570" i="7"/>
  <c r="AA2570" i="7" s="1"/>
  <c r="Z2892" i="7"/>
  <c r="AA2892" i="7" s="1"/>
  <c r="Z2884" i="7"/>
  <c r="AA2884" i="7" s="1"/>
  <c r="Z2876" i="7"/>
  <c r="AA2876" i="7" s="1"/>
  <c r="Z2868" i="7"/>
  <c r="AA2868" i="7" s="1"/>
  <c r="Z2860" i="7"/>
  <c r="AA2860" i="7" s="1"/>
  <c r="Z2852" i="7"/>
  <c r="AA2852" i="7" s="1"/>
  <c r="Z2844" i="7"/>
  <c r="AA2844" i="7" s="1"/>
  <c r="Z2836" i="7"/>
  <c r="AA2836" i="7" s="1"/>
  <c r="Z2828" i="7"/>
  <c r="AA2828" i="7" s="1"/>
  <c r="Z2820" i="7"/>
  <c r="AA2820" i="7" s="1"/>
  <c r="Z2812" i="7"/>
  <c r="AA2812" i="7" s="1"/>
  <c r="Z2804" i="7"/>
  <c r="AA2804" i="7" s="1"/>
  <c r="Z2796" i="7"/>
  <c r="AA2796" i="7" s="1"/>
  <c r="Z2788" i="7"/>
  <c r="AA2788" i="7" s="1"/>
  <c r="Z2780" i="7"/>
  <c r="AA2780" i="7" s="1"/>
  <c r="Z2772" i="7"/>
  <c r="AA2772" i="7" s="1"/>
  <c r="Z2764" i="7"/>
  <c r="AA2764" i="7" s="1"/>
  <c r="Z2756" i="7"/>
  <c r="AA2756" i="7" s="1"/>
  <c r="Z2748" i="7"/>
  <c r="AA2748" i="7" s="1"/>
  <c r="Z2740" i="7"/>
  <c r="AA2740" i="7" s="1"/>
  <c r="Z2732" i="7"/>
  <c r="AA2732" i="7" s="1"/>
  <c r="Z2724" i="7"/>
  <c r="AA2724" i="7" s="1"/>
  <c r="Z2716" i="7"/>
  <c r="AA2716" i="7" s="1"/>
  <c r="Z2708" i="7"/>
  <c r="AA2708" i="7" s="1"/>
  <c r="Z2700" i="7"/>
  <c r="AA2700" i="7" s="1"/>
  <c r="Z2692" i="7"/>
  <c r="AA2692" i="7" s="1"/>
  <c r="Z2684" i="7"/>
  <c r="AA2684" i="7" s="1"/>
  <c r="Z2676" i="7"/>
  <c r="AA2676" i="7" s="1"/>
  <c r="Z2668" i="7"/>
  <c r="AA2668" i="7" s="1"/>
  <c r="Z2660" i="7"/>
  <c r="AA2660" i="7" s="1"/>
  <c r="Z2652" i="7"/>
  <c r="AA2652" i="7" s="1"/>
  <c r="Z2644" i="7"/>
  <c r="AA2644" i="7" s="1"/>
  <c r="Z2636" i="7"/>
  <c r="AA2636" i="7" s="1"/>
  <c r="Z2628" i="7"/>
  <c r="AA2628" i="7" s="1"/>
  <c r="Z2620" i="7"/>
  <c r="AA2620" i="7" s="1"/>
  <c r="Z2612" i="7"/>
  <c r="AA2612" i="7" s="1"/>
  <c r="Z2604" i="7"/>
  <c r="AA2604" i="7" s="1"/>
  <c r="Z2596" i="7"/>
  <c r="AA2596" i="7" s="1"/>
  <c r="Z2588" i="7"/>
  <c r="AA2588" i="7" s="1"/>
  <c r="Z2580" i="7"/>
  <c r="AA2580" i="7" s="1"/>
  <c r="Z3594" i="7"/>
  <c r="AA3594" i="7" s="1"/>
  <c r="Z3586" i="7"/>
  <c r="AA3586" i="7" s="1"/>
  <c r="Z3578" i="7"/>
  <c r="AA3578" i="7" s="1"/>
  <c r="Z3570" i="7"/>
  <c r="AA3570" i="7" s="1"/>
  <c r="Z3562" i="7"/>
  <c r="AA3562" i="7" s="1"/>
  <c r="Z3554" i="7"/>
  <c r="AA3554" i="7" s="1"/>
  <c r="Z3546" i="7"/>
  <c r="AA3546" i="7" s="1"/>
  <c r="Z3538" i="7"/>
  <c r="AA3538" i="7" s="1"/>
  <c r="Z3530" i="7"/>
  <c r="AA3530" i="7" s="1"/>
  <c r="Z3522" i="7"/>
  <c r="AA3522" i="7" s="1"/>
  <c r="Z3514" i="7"/>
  <c r="AA3514" i="7" s="1"/>
  <c r="Z3506" i="7"/>
  <c r="AA3506" i="7" s="1"/>
  <c r="Z3498" i="7"/>
  <c r="AA3498" i="7" s="1"/>
  <c r="Z3490" i="7"/>
  <c r="AA3490" i="7" s="1"/>
  <c r="Z3482" i="7"/>
  <c r="AA3482" i="7" s="1"/>
  <c r="Z3474" i="7"/>
  <c r="AA3474" i="7" s="1"/>
  <c r="Z3466" i="7"/>
  <c r="AA3466" i="7" s="1"/>
  <c r="Z3458" i="7"/>
  <c r="AA3458" i="7" s="1"/>
  <c r="Z3450" i="7"/>
  <c r="AA3450" i="7" s="1"/>
  <c r="Z3442" i="7"/>
  <c r="AA3442" i="7" s="1"/>
  <c r="Z3434" i="7"/>
  <c r="AA3434" i="7" s="1"/>
  <c r="Z3426" i="7"/>
  <c r="AA3426" i="7" s="1"/>
  <c r="Z3418" i="7"/>
  <c r="AA3418" i="7" s="1"/>
  <c r="Z3410" i="7"/>
  <c r="AA3410" i="7" s="1"/>
  <c r="Z3402" i="7"/>
  <c r="AA3402" i="7" s="1"/>
  <c r="Z3394" i="7"/>
  <c r="AA3394" i="7" s="1"/>
  <c r="Z3386" i="7"/>
  <c r="AA3386" i="7" s="1"/>
  <c r="Z3378" i="7"/>
  <c r="AA3378" i="7" s="1"/>
  <c r="Z3370" i="7"/>
  <c r="AA3370" i="7" s="1"/>
  <c r="Z3362" i="7"/>
  <c r="AA3362" i="7" s="1"/>
  <c r="Z3354" i="7"/>
  <c r="AA3354" i="7" s="1"/>
  <c r="Z3346" i="7"/>
  <c r="AA3346" i="7" s="1"/>
  <c r="Z3338" i="7"/>
  <c r="AA3338" i="7" s="1"/>
  <c r="Z3330" i="7"/>
  <c r="AA3330" i="7" s="1"/>
  <c r="Z3322" i="7"/>
  <c r="AA3322" i="7" s="1"/>
  <c r="Z3314" i="7"/>
  <c r="AA3314" i="7" s="1"/>
  <c r="Z3306" i="7"/>
  <c r="AA3306" i="7" s="1"/>
  <c r="Z3298" i="7"/>
  <c r="AA3298" i="7" s="1"/>
  <c r="Z3290" i="7"/>
  <c r="AA3290" i="7" s="1"/>
  <c r="Z3282" i="7"/>
  <c r="AA3282" i="7" s="1"/>
  <c r="Z3274" i="7"/>
  <c r="AA3274" i="7" s="1"/>
  <c r="Z3266" i="7"/>
  <c r="AA3266" i="7" s="1"/>
  <c r="Z3258" i="7"/>
  <c r="AA3258" i="7" s="1"/>
  <c r="Z3250" i="7"/>
  <c r="AA3250" i="7" s="1"/>
  <c r="Z3242" i="7"/>
  <c r="AA3242" i="7" s="1"/>
  <c r="Z3234" i="7"/>
  <c r="AA3234" i="7" s="1"/>
  <c r="Z3226" i="7"/>
  <c r="AA3226" i="7" s="1"/>
  <c r="Z3218" i="7"/>
  <c r="AA3218" i="7" s="1"/>
  <c r="Z3210" i="7"/>
  <c r="AA3210" i="7" s="1"/>
  <c r="Z3202" i="7"/>
  <c r="AA3202" i="7" s="1"/>
  <c r="Z3194" i="7"/>
  <c r="AA3194" i="7" s="1"/>
  <c r="Z3186" i="7"/>
  <c r="AA3186" i="7" s="1"/>
  <c r="Z3178" i="7"/>
  <c r="AA3178" i="7" s="1"/>
  <c r="Z3170" i="7"/>
  <c r="AA3170" i="7" s="1"/>
  <c r="Z3162" i="7"/>
  <c r="AA3162" i="7" s="1"/>
  <c r="Z3154" i="7"/>
  <c r="AA3154" i="7" s="1"/>
  <c r="Z3146" i="7"/>
  <c r="AA3146" i="7" s="1"/>
  <c r="Z3138" i="7"/>
  <c r="AA3138" i="7" s="1"/>
  <c r="Z3130" i="7"/>
  <c r="AA3130" i="7" s="1"/>
  <c r="Z3122" i="7"/>
  <c r="AA3122" i="7" s="1"/>
  <c r="Z3114" i="7"/>
  <c r="AA3114" i="7" s="1"/>
  <c r="Z3106" i="7"/>
  <c r="AA3106" i="7" s="1"/>
  <c r="Z3098" i="7"/>
  <c r="AA3098" i="7" s="1"/>
  <c r="Z3090" i="7"/>
  <c r="AA3090" i="7" s="1"/>
  <c r="Z3082" i="7"/>
  <c r="AA3082" i="7" s="1"/>
  <c r="Z3074" i="7"/>
  <c r="AA3074" i="7" s="1"/>
  <c r="Z3066" i="7"/>
  <c r="AA3066" i="7" s="1"/>
  <c r="Z3058" i="7"/>
  <c r="AA3058" i="7" s="1"/>
  <c r="Z3050" i="7"/>
  <c r="AA3050" i="7" s="1"/>
  <c r="Z3042" i="7"/>
  <c r="AA3042" i="7" s="1"/>
  <c r="Z3034" i="7"/>
  <c r="AA3034" i="7" s="1"/>
  <c r="Z3026" i="7"/>
  <c r="AA3026" i="7" s="1"/>
  <c r="Z3018" i="7"/>
  <c r="AA3018" i="7" s="1"/>
  <c r="Z3010" i="7"/>
  <c r="AA3010" i="7" s="1"/>
  <c r="Z3002" i="7"/>
  <c r="AA3002" i="7" s="1"/>
  <c r="Z2994" i="7"/>
  <c r="AA2994" i="7" s="1"/>
  <c r="Z2986" i="7"/>
  <c r="AA2986" i="7" s="1"/>
  <c r="Z2978" i="7"/>
  <c r="AA2978" i="7" s="1"/>
  <c r="Z2970" i="7"/>
  <c r="AA2970" i="7" s="1"/>
  <c r="Z2962" i="7"/>
  <c r="AA2962" i="7" s="1"/>
  <c r="Z2954" i="7"/>
  <c r="AA2954" i="7" s="1"/>
  <c r="Z2946" i="7"/>
  <c r="AA2946" i="7" s="1"/>
  <c r="Z2938" i="7"/>
  <c r="AA2938" i="7" s="1"/>
  <c r="Z2930" i="7"/>
  <c r="AA2930" i="7" s="1"/>
  <c r="Z2922" i="7"/>
  <c r="AA2922" i="7" s="1"/>
  <c r="Z2914" i="7"/>
  <c r="AA2914" i="7" s="1"/>
  <c r="Z2906" i="7"/>
  <c r="AA2906" i="7" s="1"/>
  <c r="Z2898" i="7"/>
  <c r="AA2898" i="7" s="1"/>
  <c r="Z2525" i="7"/>
  <c r="AA2525" i="7" s="1"/>
  <c r="Z2466" i="7"/>
  <c r="AA2466" i="7" s="1"/>
  <c r="Z2376" i="7"/>
  <c r="AA2376" i="7" s="1"/>
  <c r="Z2305" i="7"/>
  <c r="AA2305" i="7" s="1"/>
  <c r="Z2238" i="7"/>
  <c r="AA2238" i="7" s="1"/>
  <c r="Z2175" i="7"/>
  <c r="AA2175" i="7" s="1"/>
  <c r="Z2132" i="7"/>
  <c r="AA2132" i="7" s="1"/>
  <c r="Z1708" i="7"/>
  <c r="AA1708" i="7" s="1"/>
  <c r="Z1652" i="7"/>
  <c r="AA1652" i="7" s="1"/>
  <c r="Z1588" i="7"/>
  <c r="AA1588" i="7" s="1"/>
  <c r="Z521" i="7"/>
  <c r="AA521" i="7" s="1"/>
  <c r="Z473" i="7"/>
  <c r="AA473" i="7" s="1"/>
  <c r="Z433" i="7"/>
  <c r="AA433" i="7" s="1"/>
  <c r="Z385" i="7"/>
  <c r="AA385" i="7" s="1"/>
  <c r="Z1437" i="7"/>
  <c r="AA1437" i="7" s="1"/>
  <c r="Z1486" i="7"/>
  <c r="AA1486" i="7" s="1"/>
  <c r="Z1547" i="7"/>
  <c r="AA1547" i="7" s="1"/>
  <c r="Z1750" i="7"/>
  <c r="AA1750" i="7" s="1"/>
  <c r="Z1807" i="7"/>
  <c r="AA1807" i="7" s="1"/>
  <c r="Z1861" i="7"/>
  <c r="AA1861" i="7" s="1"/>
  <c r="Z1944" i="7"/>
  <c r="AA1944" i="7" s="1"/>
  <c r="Z2000" i="7"/>
  <c r="AA2000" i="7" s="1"/>
  <c r="Z2040" i="7"/>
  <c r="AA2040" i="7" s="1"/>
  <c r="Z2106" i="7"/>
  <c r="AA2106" i="7" s="1"/>
  <c r="Z2381" i="7"/>
  <c r="AA2381" i="7" s="1"/>
  <c r="Z2566" i="7"/>
  <c r="AA2566" i="7" s="1"/>
  <c r="Z2856" i="7"/>
  <c r="AA2856" i="7" s="1"/>
  <c r="Z2800" i="7"/>
  <c r="AA2800" i="7" s="1"/>
  <c r="Z2744" i="7"/>
  <c r="AA2744" i="7" s="1"/>
  <c r="Z2696" i="7"/>
  <c r="AA2696" i="7" s="1"/>
  <c r="Z2640" i="7"/>
  <c r="AA2640" i="7" s="1"/>
  <c r="Z2584" i="7"/>
  <c r="AA2584" i="7" s="1"/>
  <c r="Z3558" i="7"/>
  <c r="AA3558" i="7" s="1"/>
  <c r="Z3510" i="7"/>
  <c r="AA3510" i="7" s="1"/>
  <c r="Z3462" i="7"/>
  <c r="AA3462" i="7" s="1"/>
  <c r="Z3406" i="7"/>
  <c r="AA3406" i="7" s="1"/>
  <c r="Z3358" i="7"/>
  <c r="AA3358" i="7" s="1"/>
  <c r="Z3318" i="7"/>
  <c r="AA3318" i="7" s="1"/>
  <c r="Z3270" i="7"/>
  <c r="AA3270" i="7" s="1"/>
  <c r="Z3238" i="7"/>
  <c r="AA3238" i="7" s="1"/>
  <c r="Z3206" i="7"/>
  <c r="AA3206" i="7" s="1"/>
  <c r="Z3150" i="7"/>
  <c r="AA3150" i="7" s="1"/>
  <c r="Z3102" i="7"/>
  <c r="AA3102" i="7" s="1"/>
  <c r="Z3046" i="7"/>
  <c r="AA3046" i="7" s="1"/>
  <c r="Z2942" i="7"/>
  <c r="AA2942" i="7" s="1"/>
  <c r="Z2532" i="7"/>
  <c r="AA2532" i="7" s="1"/>
  <c r="Z2481" i="7"/>
  <c r="AA2481" i="7" s="1"/>
  <c r="Z2416" i="7"/>
  <c r="AA2416" i="7" s="1"/>
  <c r="Z2312" i="7"/>
  <c r="AA2312" i="7" s="1"/>
  <c r="Z2253" i="7"/>
  <c r="AA2253" i="7" s="1"/>
  <c r="Z2202" i="7"/>
  <c r="AA2202" i="7" s="1"/>
  <c r="Z2157" i="7"/>
  <c r="AA2157" i="7" s="1"/>
  <c r="Z1894" i="7"/>
  <c r="AA1894" i="7" s="1"/>
  <c r="Z1675" i="7"/>
  <c r="AA1675" i="7" s="1"/>
  <c r="Z1619" i="7"/>
  <c r="AA1619" i="7" s="1"/>
  <c r="Z1496" i="7"/>
  <c r="AA1496" i="7" s="1"/>
  <c r="Z1344" i="7"/>
  <c r="AA1344" i="7" s="1"/>
  <c r="Z1304" i="7"/>
  <c r="AA1304" i="7" s="1"/>
  <c r="Z1256" i="7"/>
  <c r="AA1256" i="7" s="1"/>
  <c r="Z1208" i="7"/>
  <c r="AA1208" i="7" s="1"/>
  <c r="Z1168" i="7"/>
  <c r="AA1168" i="7" s="1"/>
  <c r="Z1120" i="7"/>
  <c r="AA1120" i="7" s="1"/>
  <c r="Z1072" i="7"/>
  <c r="AA1072" i="7" s="1"/>
  <c r="Z1040" i="7"/>
  <c r="AA1040" i="7" s="1"/>
  <c r="Z1016" i="7"/>
  <c r="AA1016" i="7" s="1"/>
  <c r="Z1400" i="7"/>
  <c r="AA1400" i="7" s="1"/>
  <c r="Z1467" i="7"/>
  <c r="AA1467" i="7" s="1"/>
  <c r="Z1530" i="7"/>
  <c r="AA1530" i="7" s="1"/>
  <c r="Z1564" i="7"/>
  <c r="AA1564" i="7" s="1"/>
  <c r="Z1759" i="7"/>
  <c r="AA1759" i="7" s="1"/>
  <c r="Z1808" i="7"/>
  <c r="AA1808" i="7" s="1"/>
  <c r="Z1870" i="7"/>
  <c r="AA1870" i="7" s="1"/>
  <c r="Z1953" i="7"/>
  <c r="AA1953" i="7" s="1"/>
  <c r="Z2009" i="7"/>
  <c r="AA2009" i="7" s="1"/>
  <c r="Z2049" i="7"/>
  <c r="AA2049" i="7" s="1"/>
  <c r="Z2097" i="7"/>
  <c r="AA2097" i="7" s="1"/>
  <c r="Z2366" i="7"/>
  <c r="AA2366" i="7" s="1"/>
  <c r="Z2537" i="7"/>
  <c r="AA2537" i="7" s="1"/>
  <c r="Z2879" i="7"/>
  <c r="AA2879" i="7" s="1"/>
  <c r="Z2823" i="7"/>
  <c r="AA2823" i="7" s="1"/>
  <c r="Z2759" i="7"/>
  <c r="AA2759" i="7" s="1"/>
  <c r="Z2703" i="7"/>
  <c r="AA2703" i="7" s="1"/>
  <c r="Z2655" i="7"/>
  <c r="AA2655" i="7" s="1"/>
  <c r="Z2591" i="7"/>
  <c r="AA2591" i="7" s="1"/>
  <c r="Z3557" i="7"/>
  <c r="AA3557" i="7" s="1"/>
  <c r="Z3509" i="7"/>
  <c r="AA3509" i="7" s="1"/>
  <c r="Z3461" i="7"/>
  <c r="AA3461" i="7" s="1"/>
  <c r="Z3405" i="7"/>
  <c r="AA3405" i="7" s="1"/>
  <c r="Z3349" i="7"/>
  <c r="AA3349" i="7" s="1"/>
  <c r="Z3293" i="7"/>
  <c r="AA3293" i="7" s="1"/>
  <c r="Z3229" i="7"/>
  <c r="AA3229" i="7" s="1"/>
  <c r="Z3189" i="7"/>
  <c r="AA3189" i="7" s="1"/>
  <c r="Z3141" i="7"/>
  <c r="AA3141" i="7" s="1"/>
  <c r="Z3093" i="7"/>
  <c r="AA3093" i="7" s="1"/>
  <c r="Z3037" i="7"/>
  <c r="AA3037" i="7" s="1"/>
  <c r="Z2925" i="7"/>
  <c r="AA2925" i="7" s="1"/>
  <c r="Z2572" i="7"/>
  <c r="AA2572" i="7" s="1"/>
  <c r="Z2528" i="7"/>
  <c r="AA2528" i="7" s="1"/>
  <c r="Z2504" i="7"/>
  <c r="AA2504" i="7" s="1"/>
  <c r="Z2477" i="7"/>
  <c r="AA2477" i="7" s="1"/>
  <c r="Z2437" i="7"/>
  <c r="AA2437" i="7" s="1"/>
  <c r="Z2412" i="7"/>
  <c r="AA2412" i="7" s="1"/>
  <c r="Z2371" i="7"/>
  <c r="AA2371" i="7" s="1"/>
  <c r="Z2324" i="7"/>
  <c r="AA2324" i="7" s="1"/>
  <c r="Z2308" i="7"/>
  <c r="AA2308" i="7" s="1"/>
  <c r="Z2292" i="7"/>
  <c r="AA2292" i="7" s="1"/>
  <c r="Z2276" i="7"/>
  <c r="AA2276" i="7" s="1"/>
  <c r="Z2260" i="7"/>
  <c r="AA2260" i="7" s="1"/>
  <c r="Z2241" i="7"/>
  <c r="AA2241" i="7" s="1"/>
  <c r="Z2233" i="7"/>
  <c r="AA2233" i="7" s="1"/>
  <c r="Z2225" i="7"/>
  <c r="AA2225" i="7" s="1"/>
  <c r="Z2209" i="7"/>
  <c r="AA2209" i="7" s="1"/>
  <c r="Z2198" i="7"/>
  <c r="AA2198" i="7" s="1"/>
  <c r="Z2187" i="7"/>
  <c r="AA2187" i="7" s="1"/>
  <c r="Z2178" i="7"/>
  <c r="AA2178" i="7" s="1"/>
  <c r="Z2169" i="7"/>
  <c r="AA2169" i="7" s="1"/>
  <c r="Z2161" i="7"/>
  <c r="AA2161" i="7" s="1"/>
  <c r="Z2153" i="7"/>
  <c r="AA2153" i="7" s="1"/>
  <c r="Z2145" i="7"/>
  <c r="AA2145" i="7" s="1"/>
  <c r="Z2137" i="7"/>
  <c r="AA2137" i="7" s="1"/>
  <c r="Z2125" i="7"/>
  <c r="AA2125" i="7" s="1"/>
  <c r="Z2117" i="7"/>
  <c r="AA2117" i="7" s="1"/>
  <c r="Z1913" i="7"/>
  <c r="AA1913" i="7" s="1"/>
  <c r="Z1898" i="7"/>
  <c r="AA1898" i="7" s="1"/>
  <c r="Z1873" i="7"/>
  <c r="AA1873" i="7" s="1"/>
  <c r="Z1843" i="7"/>
  <c r="AA1843" i="7" s="1"/>
  <c r="Z1711" i="7"/>
  <c r="AA1711" i="7" s="1"/>
  <c r="Z1703" i="7"/>
  <c r="AA1703" i="7" s="1"/>
  <c r="Z1695" i="7"/>
  <c r="AA1695" i="7" s="1"/>
  <c r="Z1687" i="7"/>
  <c r="AA1687" i="7" s="1"/>
  <c r="Z1679" i="7"/>
  <c r="AA1679" i="7" s="1"/>
  <c r="Z1671" i="7"/>
  <c r="AA1671" i="7" s="1"/>
  <c r="Z1663" i="7"/>
  <c r="AA1663" i="7" s="1"/>
  <c r="Z1655" i="7"/>
  <c r="AA1655" i="7" s="1"/>
  <c r="Z1647" i="7"/>
  <c r="AA1647" i="7" s="1"/>
  <c r="Z1639" i="7"/>
  <c r="AA1639" i="7" s="1"/>
  <c r="Z1631" i="7"/>
  <c r="AA1631" i="7" s="1"/>
  <c r="Z1623" i="7"/>
  <c r="AA1623" i="7" s="1"/>
  <c r="Z1615" i="7"/>
  <c r="AA1615" i="7" s="1"/>
  <c r="Z1607" i="7"/>
  <c r="AA1607" i="7" s="1"/>
  <c r="Z1599" i="7"/>
  <c r="AA1599" i="7" s="1"/>
  <c r="Z1591" i="7"/>
  <c r="AA1591" i="7" s="1"/>
  <c r="Z1583" i="7"/>
  <c r="AA1583" i="7" s="1"/>
  <c r="Z1575" i="7"/>
  <c r="AA1575" i="7" s="1"/>
  <c r="Z1525" i="7"/>
  <c r="AA1525" i="7" s="1"/>
  <c r="Z1492" i="7"/>
  <c r="AA1492" i="7" s="1"/>
  <c r="Z1451" i="7"/>
  <c r="AA1451" i="7" s="1"/>
  <c r="Z1425" i="7"/>
  <c r="AA1425" i="7" s="1"/>
  <c r="Z1389" i="7"/>
  <c r="AA1389" i="7" s="1"/>
  <c r="Z1366" i="7"/>
  <c r="AA1366" i="7" s="1"/>
  <c r="Z1356" i="7"/>
  <c r="AA1356" i="7" s="1"/>
  <c r="Z1348" i="7"/>
  <c r="AA1348" i="7" s="1"/>
  <c r="Z1340" i="7"/>
  <c r="AA1340" i="7" s="1"/>
  <c r="Z1332" i="7"/>
  <c r="AA1332" i="7" s="1"/>
  <c r="Z1324" i="7"/>
  <c r="AA1324" i="7" s="1"/>
  <c r="Z1316" i="7"/>
  <c r="AA1316" i="7" s="1"/>
  <c r="Z1308" i="7"/>
  <c r="AA1308" i="7" s="1"/>
  <c r="Z1300" i="7"/>
  <c r="AA1300" i="7" s="1"/>
  <c r="Z1292" i="7"/>
  <c r="AA1292" i="7" s="1"/>
  <c r="Z1284" i="7"/>
  <c r="AA1284" i="7" s="1"/>
  <c r="Z1276" i="7"/>
  <c r="AA1276" i="7" s="1"/>
  <c r="Z1268" i="7"/>
  <c r="AA1268" i="7" s="1"/>
  <c r="Z1260" i="7"/>
  <c r="AA1260" i="7" s="1"/>
  <c r="Z1252" i="7"/>
  <c r="AA1252" i="7" s="1"/>
  <c r="Z1244" i="7"/>
  <c r="AA1244" i="7" s="1"/>
  <c r="Z1236" i="7"/>
  <c r="AA1236" i="7" s="1"/>
  <c r="Z1228" i="7"/>
  <c r="AA1228" i="7" s="1"/>
  <c r="Z1220" i="7"/>
  <c r="AA1220" i="7" s="1"/>
  <c r="Z1212" i="7"/>
  <c r="AA1212" i="7" s="1"/>
  <c r="Z1204" i="7"/>
  <c r="AA1204" i="7" s="1"/>
  <c r="Z1196" i="7"/>
  <c r="AA1196" i="7" s="1"/>
  <c r="Z1188" i="7"/>
  <c r="AA1188" i="7" s="1"/>
  <c r="Z1180" i="7"/>
  <c r="AA1180" i="7" s="1"/>
  <c r="Z1172" i="7"/>
  <c r="AA1172" i="7" s="1"/>
  <c r="Z1164" i="7"/>
  <c r="AA1164" i="7" s="1"/>
  <c r="Z1156" i="7"/>
  <c r="AA1156" i="7" s="1"/>
  <c r="Z1148" i="7"/>
  <c r="AA1148" i="7" s="1"/>
  <c r="Z1140" i="7"/>
  <c r="AA1140" i="7" s="1"/>
  <c r="Z1132" i="7"/>
  <c r="AA1132" i="7" s="1"/>
  <c r="Z1124" i="7"/>
  <c r="AA1124" i="7" s="1"/>
  <c r="Z1116" i="7"/>
  <c r="AA1116" i="7" s="1"/>
  <c r="Z1108" i="7"/>
  <c r="AA1108" i="7" s="1"/>
  <c r="Z1100" i="7"/>
  <c r="AA1100" i="7" s="1"/>
  <c r="Z1092" i="7"/>
  <c r="AA1092" i="7" s="1"/>
  <c r="Z1084" i="7"/>
  <c r="AA1084" i="7" s="1"/>
  <c r="Z1076" i="7"/>
  <c r="AA1076" i="7" s="1"/>
  <c r="Z1068" i="7"/>
  <c r="AA1068" i="7" s="1"/>
  <c r="Z1060" i="7"/>
  <c r="AA1060" i="7" s="1"/>
  <c r="Z1052" i="7"/>
  <c r="AA1052" i="7" s="1"/>
  <c r="Z1044" i="7"/>
  <c r="AA1044" i="7" s="1"/>
  <c r="Z1036" i="7"/>
  <c r="AA1036" i="7" s="1"/>
  <c r="Z1028" i="7"/>
  <c r="AA1028" i="7" s="1"/>
  <c r="Z1020" i="7"/>
  <c r="AA1020" i="7" s="1"/>
  <c r="Z1012" i="7"/>
  <c r="AA1012" i="7" s="1"/>
  <c r="Z996" i="7"/>
  <c r="AA996" i="7" s="1"/>
  <c r="Z988" i="7"/>
  <c r="AA988" i="7" s="1"/>
  <c r="Z980" i="7"/>
  <c r="AA980" i="7" s="1"/>
  <c r="Z964" i="7"/>
  <c r="AA964" i="7" s="1"/>
  <c r="Z620" i="7"/>
  <c r="AA620" i="7" s="1"/>
  <c r="Z596" i="7"/>
  <c r="AA596" i="7" s="1"/>
  <c r="Z404" i="7"/>
  <c r="AA404" i="7" s="1"/>
  <c r="Z332" i="7"/>
  <c r="AA332" i="7" s="1"/>
  <c r="Z316" i="7"/>
  <c r="AA316" i="7" s="1"/>
  <c r="Z244" i="7"/>
  <c r="AA244" i="7" s="1"/>
  <c r="Z236" i="7"/>
  <c r="AA236" i="7" s="1"/>
  <c r="Z44" i="7"/>
  <c r="AA44" i="7" s="1"/>
  <c r="Z1364" i="7"/>
  <c r="AA1364" i="7" s="1"/>
  <c r="Z1378" i="7"/>
  <c r="AA1378" i="7" s="1"/>
  <c r="Z1386" i="7"/>
  <c r="AA1386" i="7" s="1"/>
  <c r="Z1404" i="7"/>
  <c r="AA1404" i="7" s="1"/>
  <c r="Z1412" i="7"/>
  <c r="AA1412" i="7" s="1"/>
  <c r="Z1420" i="7"/>
  <c r="AA1420" i="7" s="1"/>
  <c r="Z1434" i="7"/>
  <c r="AA1434" i="7" s="1"/>
  <c r="Z1442" i="7"/>
  <c r="AA1442" i="7" s="1"/>
  <c r="Z1453" i="7"/>
  <c r="AA1453" i="7" s="1"/>
  <c r="Z1463" i="7"/>
  <c r="AA1463" i="7" s="1"/>
  <c r="Z1475" i="7"/>
  <c r="AA1475" i="7" s="1"/>
  <c r="Z1483" i="7"/>
  <c r="AA1483" i="7" s="1"/>
  <c r="Z1498" i="7"/>
  <c r="AA1498" i="7" s="1"/>
  <c r="Z1506" i="7"/>
  <c r="AA1506" i="7" s="1"/>
  <c r="Z1514" i="7"/>
  <c r="AA1514" i="7" s="1"/>
  <c r="Z1524" i="7"/>
  <c r="AA1524" i="7" s="1"/>
  <c r="Z1534" i="7"/>
  <c r="AA1534" i="7" s="1"/>
  <c r="Z1544" i="7"/>
  <c r="AA1544" i="7" s="1"/>
  <c r="Z1552" i="7"/>
  <c r="AA1552" i="7" s="1"/>
  <c r="Z1560" i="7"/>
  <c r="AA1560" i="7" s="1"/>
  <c r="Z1568" i="7"/>
  <c r="AA1568" i="7" s="1"/>
  <c r="Z1723" i="7"/>
  <c r="AA1723" i="7" s="1"/>
  <c r="Z1731" i="7"/>
  <c r="AA1731" i="7" s="1"/>
  <c r="Z1739" i="7"/>
  <c r="AA1739" i="7" s="1"/>
  <c r="Z1747" i="7"/>
  <c r="AA1747" i="7" s="1"/>
  <c r="Z1755" i="7"/>
  <c r="AA1755" i="7" s="1"/>
  <c r="Z1763" i="7"/>
  <c r="AA1763" i="7" s="1"/>
  <c r="Z1771" i="7"/>
  <c r="AA1771" i="7" s="1"/>
  <c r="Z1779" i="7"/>
  <c r="AA1779" i="7" s="1"/>
  <c r="Z1787" i="7"/>
  <c r="AA1787" i="7" s="1"/>
  <c r="Z1795" i="7"/>
  <c r="AA1795" i="7" s="1"/>
  <c r="Z1804" i="7"/>
  <c r="AA1804" i="7" s="1"/>
  <c r="Z1812" i="7"/>
  <c r="AA1812" i="7" s="1"/>
  <c r="Z1820" i="7"/>
  <c r="AA1820" i="7" s="1"/>
  <c r="Z1828" i="7"/>
  <c r="AA1828" i="7" s="1"/>
  <c r="Z1836" i="7"/>
  <c r="AA1836" i="7" s="1"/>
  <c r="Z1848" i="7"/>
  <c r="AA1848" i="7" s="1"/>
  <c r="Z1858" i="7"/>
  <c r="AA1858" i="7" s="1"/>
  <c r="Z1866" i="7"/>
  <c r="AA1866" i="7" s="1"/>
  <c r="Z1880" i="7"/>
  <c r="AA1880" i="7" s="1"/>
  <c r="Z1888" i="7"/>
  <c r="AA1888" i="7" s="1"/>
  <c r="Z1903" i="7"/>
  <c r="AA1903" i="7" s="1"/>
  <c r="Z1917" i="7"/>
  <c r="AA1917" i="7" s="1"/>
  <c r="Z1925" i="7"/>
  <c r="AA1925" i="7" s="1"/>
  <c r="Z1933" i="7"/>
  <c r="AA1933" i="7" s="1"/>
  <c r="Z1941" i="7"/>
  <c r="AA1941" i="7" s="1"/>
  <c r="Z1949" i="7"/>
  <c r="AA1949" i="7" s="1"/>
  <c r="Z1957" i="7"/>
  <c r="AA1957" i="7" s="1"/>
  <c r="Z1965" i="7"/>
  <c r="AA1965" i="7" s="1"/>
  <c r="Z1973" i="7"/>
  <c r="AA1973" i="7" s="1"/>
  <c r="Z1981" i="7"/>
  <c r="AA1981" i="7" s="1"/>
  <c r="Z1989" i="7"/>
  <c r="AA1989" i="7" s="1"/>
  <c r="Z1997" i="7"/>
  <c r="AA1997" i="7" s="1"/>
  <c r="Z2005" i="7"/>
  <c r="AA2005" i="7" s="1"/>
  <c r="Z2013" i="7"/>
  <c r="AA2013" i="7" s="1"/>
  <c r="Z2021" i="7"/>
  <c r="AA2021" i="7" s="1"/>
  <c r="Z2029" i="7"/>
  <c r="AA2029" i="7" s="1"/>
  <c r="Z2037" i="7"/>
  <c r="AA2037" i="7" s="1"/>
  <c r="Z2045" i="7"/>
  <c r="AA2045" i="7" s="1"/>
  <c r="Z2053" i="7"/>
  <c r="AA2053" i="7" s="1"/>
  <c r="Z2061" i="7"/>
  <c r="AA2061" i="7" s="1"/>
  <c r="Z2069" i="7"/>
  <c r="AA2069" i="7" s="1"/>
  <c r="Z2077" i="7"/>
  <c r="AA2077" i="7" s="1"/>
  <c r="Z2085" i="7"/>
  <c r="AA2085" i="7" s="1"/>
  <c r="Z2093" i="7"/>
  <c r="AA2093" i="7" s="1"/>
  <c r="Z2101" i="7"/>
  <c r="AA2101" i="7" s="1"/>
  <c r="Z2111" i="7"/>
  <c r="AA2111" i="7" s="1"/>
  <c r="Z2194" i="7"/>
  <c r="AA2194" i="7" s="1"/>
  <c r="Z2340" i="7"/>
  <c r="AA2340" i="7" s="1"/>
  <c r="Z2352" i="7"/>
  <c r="AA2352" i="7" s="1"/>
  <c r="Z2362" i="7"/>
  <c r="AA2362" i="7" s="1"/>
  <c r="Z2378" i="7"/>
  <c r="AA2378" i="7" s="1"/>
  <c r="Z2386" i="7"/>
  <c r="AA2386" i="7" s="1"/>
  <c r="Z2398" i="7"/>
  <c r="AA2398" i="7" s="1"/>
  <c r="Z2421" i="7"/>
  <c r="AA2421" i="7" s="1"/>
  <c r="Z2457" i="7"/>
  <c r="AA2457" i="7" s="1"/>
  <c r="Z2541" i="7"/>
  <c r="AA2541" i="7" s="1"/>
  <c r="Z2555" i="7"/>
  <c r="AA2555" i="7" s="1"/>
  <c r="Z2563" i="7"/>
  <c r="AA2563" i="7" s="1"/>
  <c r="Z2575" i="7"/>
  <c r="AA2575" i="7" s="1"/>
  <c r="Z2891" i="7"/>
  <c r="AA2891" i="7" s="1"/>
  <c r="Z2883" i="7"/>
  <c r="AA2883" i="7" s="1"/>
  <c r="Z2875" i="7"/>
  <c r="AA2875" i="7" s="1"/>
  <c r="Z2867" i="7"/>
  <c r="AA2867" i="7" s="1"/>
  <c r="Z2859" i="7"/>
  <c r="AA2859" i="7" s="1"/>
  <c r="Z2851" i="7"/>
  <c r="AA2851" i="7" s="1"/>
  <c r="Z2843" i="7"/>
  <c r="AA2843" i="7" s="1"/>
  <c r="Z2835" i="7"/>
  <c r="AA2835" i="7" s="1"/>
  <c r="Z2827" i="7"/>
  <c r="AA2827" i="7" s="1"/>
  <c r="Z2819" i="7"/>
  <c r="AA2819" i="7" s="1"/>
  <c r="Z2811" i="7"/>
  <c r="AA2811" i="7" s="1"/>
  <c r="Z2803" i="7"/>
  <c r="AA2803" i="7" s="1"/>
  <c r="Z2795" i="7"/>
  <c r="AA2795" i="7" s="1"/>
  <c r="Z2787" i="7"/>
  <c r="AA2787" i="7" s="1"/>
  <c r="Z2779" i="7"/>
  <c r="AA2779" i="7" s="1"/>
  <c r="Z2771" i="7"/>
  <c r="AA2771" i="7" s="1"/>
  <c r="Z2763" i="7"/>
  <c r="AA2763" i="7" s="1"/>
  <c r="Z2755" i="7"/>
  <c r="AA2755" i="7" s="1"/>
  <c r="Z2747" i="7"/>
  <c r="AA2747" i="7" s="1"/>
  <c r="Z2739" i="7"/>
  <c r="AA2739" i="7" s="1"/>
  <c r="Z2731" i="7"/>
  <c r="AA2731" i="7" s="1"/>
  <c r="Z2723" i="7"/>
  <c r="AA2723" i="7" s="1"/>
  <c r="Z2715" i="7"/>
  <c r="AA2715" i="7" s="1"/>
  <c r="Z2707" i="7"/>
  <c r="AA2707" i="7" s="1"/>
  <c r="Z2699" i="7"/>
  <c r="AA2699" i="7" s="1"/>
  <c r="Z2691" i="7"/>
  <c r="AA2691" i="7" s="1"/>
  <c r="Z2683" i="7"/>
  <c r="AA2683" i="7" s="1"/>
  <c r="Z2675" i="7"/>
  <c r="AA2675" i="7" s="1"/>
  <c r="Z2667" i="7"/>
  <c r="AA2667" i="7" s="1"/>
  <c r="Z2659" i="7"/>
  <c r="AA2659" i="7" s="1"/>
  <c r="Z2651" i="7"/>
  <c r="AA2651" i="7" s="1"/>
  <c r="Z2643" i="7"/>
  <c r="AA2643" i="7" s="1"/>
  <c r="Z2635" i="7"/>
  <c r="AA2635" i="7" s="1"/>
  <c r="Z2627" i="7"/>
  <c r="AA2627" i="7" s="1"/>
  <c r="Z2619" i="7"/>
  <c r="AA2619" i="7" s="1"/>
  <c r="Z2611" i="7"/>
  <c r="AA2611" i="7" s="1"/>
  <c r="Z2603" i="7"/>
  <c r="AA2603" i="7" s="1"/>
  <c r="Z2595" i="7"/>
  <c r="AA2595" i="7" s="1"/>
  <c r="Z2587" i="7"/>
  <c r="AA2587" i="7" s="1"/>
  <c r="Z3601" i="7"/>
  <c r="AA3601" i="7" s="1"/>
  <c r="Z3593" i="7"/>
  <c r="AA3593" i="7" s="1"/>
  <c r="Z3585" i="7"/>
  <c r="AA3585" i="7" s="1"/>
  <c r="Z3577" i="7"/>
  <c r="AA3577" i="7" s="1"/>
  <c r="Z3569" i="7"/>
  <c r="AA3569" i="7" s="1"/>
  <c r="Z3561" i="7"/>
  <c r="AA3561" i="7" s="1"/>
  <c r="Z3553" i="7"/>
  <c r="AA3553" i="7" s="1"/>
  <c r="Z3545" i="7"/>
  <c r="AA3545" i="7" s="1"/>
  <c r="Z3537" i="7"/>
  <c r="AA3537" i="7" s="1"/>
  <c r="Z3529" i="7"/>
  <c r="AA3529" i="7" s="1"/>
  <c r="Z3521" i="7"/>
  <c r="AA3521" i="7" s="1"/>
  <c r="Z3513" i="7"/>
  <c r="AA3513" i="7" s="1"/>
  <c r="Z3505" i="7"/>
  <c r="AA3505" i="7" s="1"/>
  <c r="Z3497" i="7"/>
  <c r="AA3497" i="7" s="1"/>
  <c r="Z3489" i="7"/>
  <c r="AA3489" i="7" s="1"/>
  <c r="Z3481" i="7"/>
  <c r="AA3481" i="7" s="1"/>
  <c r="Z3473" i="7"/>
  <c r="AA3473" i="7" s="1"/>
  <c r="Z3465" i="7"/>
  <c r="AA3465" i="7" s="1"/>
  <c r="Z3457" i="7"/>
  <c r="AA3457" i="7" s="1"/>
  <c r="Z3449" i="7"/>
  <c r="AA3449" i="7" s="1"/>
  <c r="Z3441" i="7"/>
  <c r="AA3441" i="7" s="1"/>
  <c r="Z3433" i="7"/>
  <c r="AA3433" i="7" s="1"/>
  <c r="Z3425" i="7"/>
  <c r="AA3425" i="7" s="1"/>
  <c r="Z3417" i="7"/>
  <c r="AA3417" i="7" s="1"/>
  <c r="Z3409" i="7"/>
  <c r="AA3409" i="7" s="1"/>
  <c r="Z3401" i="7"/>
  <c r="AA3401" i="7" s="1"/>
  <c r="Z3393" i="7"/>
  <c r="AA3393" i="7" s="1"/>
  <c r="Z3385" i="7"/>
  <c r="AA3385" i="7" s="1"/>
  <c r="Z3377" i="7"/>
  <c r="AA3377" i="7" s="1"/>
  <c r="Z3369" i="7"/>
  <c r="AA3369" i="7" s="1"/>
  <c r="Z3361" i="7"/>
  <c r="AA3361" i="7" s="1"/>
  <c r="Z3353" i="7"/>
  <c r="AA3353" i="7" s="1"/>
  <c r="Z3345" i="7"/>
  <c r="AA3345" i="7" s="1"/>
  <c r="Z3337" i="7"/>
  <c r="AA3337" i="7" s="1"/>
  <c r="Z3329" i="7"/>
  <c r="AA3329" i="7" s="1"/>
  <c r="Z3321" i="7"/>
  <c r="AA3321" i="7" s="1"/>
  <c r="Z3313" i="7"/>
  <c r="AA3313" i="7" s="1"/>
  <c r="Z3305" i="7"/>
  <c r="AA3305" i="7" s="1"/>
  <c r="Z3297" i="7"/>
  <c r="AA3297" i="7" s="1"/>
  <c r="Z3289" i="7"/>
  <c r="AA3289" i="7" s="1"/>
  <c r="Z3281" i="7"/>
  <c r="AA3281" i="7" s="1"/>
  <c r="Z3273" i="7"/>
  <c r="AA3273" i="7" s="1"/>
  <c r="Z3265" i="7"/>
  <c r="AA3265" i="7" s="1"/>
  <c r="Z3257" i="7"/>
  <c r="AA3257" i="7" s="1"/>
  <c r="Z3249" i="7"/>
  <c r="AA3249" i="7" s="1"/>
  <c r="Z3241" i="7"/>
  <c r="AA3241" i="7" s="1"/>
  <c r="Z3233" i="7"/>
  <c r="AA3233" i="7" s="1"/>
  <c r="Z3225" i="7"/>
  <c r="AA3225" i="7" s="1"/>
  <c r="Z3217" i="7"/>
  <c r="AA3217" i="7" s="1"/>
  <c r="Z3209" i="7"/>
  <c r="AA3209" i="7" s="1"/>
  <c r="Z3201" i="7"/>
  <c r="AA3201" i="7" s="1"/>
  <c r="Z3193" i="7"/>
  <c r="AA3193" i="7" s="1"/>
  <c r="Z3185" i="7"/>
  <c r="AA3185" i="7" s="1"/>
  <c r="Z3177" i="7"/>
  <c r="AA3177" i="7" s="1"/>
  <c r="Z3169" i="7"/>
  <c r="AA3169" i="7" s="1"/>
  <c r="Z3161" i="7"/>
  <c r="AA3161" i="7" s="1"/>
  <c r="Z3153" i="7"/>
  <c r="AA3153" i="7" s="1"/>
  <c r="Z3145" i="7"/>
  <c r="AA3145" i="7" s="1"/>
  <c r="Z3137" i="7"/>
  <c r="AA3137" i="7" s="1"/>
  <c r="Z3129" i="7"/>
  <c r="AA3129" i="7" s="1"/>
  <c r="Z3121" i="7"/>
  <c r="AA3121" i="7" s="1"/>
  <c r="Z3113" i="7"/>
  <c r="AA3113" i="7" s="1"/>
  <c r="Z3105" i="7"/>
  <c r="AA3105" i="7" s="1"/>
  <c r="Z3097" i="7"/>
  <c r="AA3097" i="7" s="1"/>
  <c r="Z3089" i="7"/>
  <c r="AA3089" i="7" s="1"/>
  <c r="Z3081" i="7"/>
  <c r="AA3081" i="7" s="1"/>
  <c r="Z3073" i="7"/>
  <c r="AA3073" i="7" s="1"/>
  <c r="Z3065" i="7"/>
  <c r="AA3065" i="7" s="1"/>
  <c r="Z3057" i="7"/>
  <c r="AA3057" i="7" s="1"/>
  <c r="Z3049" i="7"/>
  <c r="AA3049" i="7" s="1"/>
  <c r="Z3041" i="7"/>
  <c r="AA3041" i="7" s="1"/>
  <c r="Z3033" i="7"/>
  <c r="AA3033" i="7" s="1"/>
  <c r="Z3025" i="7"/>
  <c r="AA3025" i="7" s="1"/>
  <c r="Z3017" i="7"/>
  <c r="AA3017" i="7" s="1"/>
  <c r="Z3009" i="7"/>
  <c r="AA3009" i="7" s="1"/>
  <c r="Z3001" i="7"/>
  <c r="AA3001" i="7" s="1"/>
  <c r="Z2993" i="7"/>
  <c r="AA2993" i="7" s="1"/>
  <c r="Z2985" i="7"/>
  <c r="AA2985" i="7" s="1"/>
  <c r="Z2977" i="7"/>
  <c r="AA2977" i="7" s="1"/>
  <c r="Z2969" i="7"/>
  <c r="AA2969" i="7" s="1"/>
  <c r="Z2961" i="7"/>
  <c r="AA2961" i="7" s="1"/>
  <c r="Z2953" i="7"/>
  <c r="AA2953" i="7" s="1"/>
  <c r="Z2945" i="7"/>
  <c r="AA2945" i="7" s="1"/>
  <c r="Z2937" i="7"/>
  <c r="AA2937" i="7" s="1"/>
  <c r="Z2929" i="7"/>
  <c r="AA2929" i="7" s="1"/>
  <c r="Z2921" i="7"/>
  <c r="AA2921" i="7" s="1"/>
  <c r="Z2913" i="7"/>
  <c r="AA2913" i="7" s="1"/>
  <c r="Z2905" i="7"/>
  <c r="AA2905" i="7" s="1"/>
  <c r="Z2897" i="7"/>
  <c r="AA2897" i="7" s="1"/>
  <c r="Z2533" i="7"/>
  <c r="AA2533" i="7" s="1"/>
  <c r="Z2474" i="7"/>
  <c r="AA2474" i="7" s="1"/>
  <c r="Z2426" i="7"/>
  <c r="AA2426" i="7" s="1"/>
  <c r="Z2321" i="7"/>
  <c r="AA2321" i="7" s="1"/>
  <c r="Z2254" i="7"/>
  <c r="AA2254" i="7" s="1"/>
  <c r="Z2192" i="7"/>
  <c r="AA2192" i="7" s="1"/>
  <c r="Z2142" i="7"/>
  <c r="AA2142" i="7" s="1"/>
  <c r="Z1716" i="7"/>
  <c r="AA1716" i="7" s="1"/>
  <c r="Z1676" i="7"/>
  <c r="AA1676" i="7" s="1"/>
  <c r="Z1636" i="7"/>
  <c r="AA1636" i="7" s="1"/>
  <c r="Z1580" i="7"/>
  <c r="AA1580" i="7" s="1"/>
  <c r="Z1373" i="7"/>
  <c r="AA1373" i="7" s="1"/>
  <c r="Z1321" i="7"/>
  <c r="AA1321" i="7" s="1"/>
  <c r="Z513" i="7"/>
  <c r="AA513" i="7" s="1"/>
  <c r="Z457" i="7"/>
  <c r="AA457" i="7" s="1"/>
  <c r="Z401" i="7"/>
  <c r="AA401" i="7" s="1"/>
  <c r="Z361" i="7"/>
  <c r="AA361" i="7" s="1"/>
  <c r="Z337" i="7"/>
  <c r="AA337" i="7" s="1"/>
  <c r="Z1399" i="7"/>
  <c r="AA1399" i="7" s="1"/>
  <c r="Z1466" i="7"/>
  <c r="AA1466" i="7" s="1"/>
  <c r="Z1537" i="7"/>
  <c r="AA1537" i="7" s="1"/>
  <c r="Z1742" i="7"/>
  <c r="AA1742" i="7" s="1"/>
  <c r="Z1790" i="7"/>
  <c r="AA1790" i="7" s="1"/>
  <c r="Z1853" i="7"/>
  <c r="AA1853" i="7" s="1"/>
  <c r="Z1928" i="7"/>
  <c r="AA1928" i="7" s="1"/>
  <c r="Z1976" i="7"/>
  <c r="AA1976" i="7" s="1"/>
  <c r="Z2008" i="7"/>
  <c r="AA2008" i="7" s="1"/>
  <c r="Z2056" i="7"/>
  <c r="AA2056" i="7" s="1"/>
  <c r="Z2096" i="7"/>
  <c r="AA2096" i="7" s="1"/>
  <c r="Z2393" i="7"/>
  <c r="AA2393" i="7" s="1"/>
  <c r="Z2888" i="7"/>
  <c r="AA2888" i="7" s="1"/>
  <c r="Z2848" i="7"/>
  <c r="AA2848" i="7" s="1"/>
  <c r="Z2792" i="7"/>
  <c r="AA2792" i="7" s="1"/>
  <c r="Z2736" i="7"/>
  <c r="AA2736" i="7" s="1"/>
  <c r="Z2680" i="7"/>
  <c r="AA2680" i="7" s="1"/>
  <c r="Z2624" i="7"/>
  <c r="AA2624" i="7" s="1"/>
  <c r="Z3590" i="7"/>
  <c r="AA3590" i="7" s="1"/>
  <c r="Z3534" i="7"/>
  <c r="AA3534" i="7" s="1"/>
  <c r="Z3494" i="7"/>
  <c r="AA3494" i="7" s="1"/>
  <c r="Z3454" i="7"/>
  <c r="AA3454" i="7" s="1"/>
  <c r="Z3398" i="7"/>
  <c r="AA3398" i="7" s="1"/>
  <c r="Z3350" i="7"/>
  <c r="AA3350" i="7" s="1"/>
  <c r="Z3310" i="7"/>
  <c r="AA3310" i="7" s="1"/>
  <c r="Z3262" i="7"/>
  <c r="AA3262" i="7" s="1"/>
  <c r="Z3214" i="7"/>
  <c r="AA3214" i="7" s="1"/>
  <c r="Z3174" i="7"/>
  <c r="AA3174" i="7" s="1"/>
  <c r="Z3134" i="7"/>
  <c r="AA3134" i="7" s="1"/>
  <c r="Z3086" i="7"/>
  <c r="AA3086" i="7" s="1"/>
  <c r="Z3070" i="7"/>
  <c r="AA3070" i="7" s="1"/>
  <c r="Z3014" i="7"/>
  <c r="AA3014" i="7" s="1"/>
  <c r="Z2998" i="7"/>
  <c r="AA2998" i="7" s="1"/>
  <c r="Z2982" i="7"/>
  <c r="AA2982" i="7" s="1"/>
  <c r="Z2966" i="7"/>
  <c r="AA2966" i="7" s="1"/>
  <c r="Z2926" i="7"/>
  <c r="AA2926" i="7" s="1"/>
  <c r="Z2497" i="7"/>
  <c r="AA2497" i="7" s="1"/>
  <c r="Z2443" i="7"/>
  <c r="AA2443" i="7" s="1"/>
  <c r="Z2336" i="7"/>
  <c r="AA2336" i="7" s="1"/>
  <c r="Z2288" i="7"/>
  <c r="AA2288" i="7" s="1"/>
  <c r="Z2229" i="7"/>
  <c r="AA2229" i="7" s="1"/>
  <c r="Z2165" i="7"/>
  <c r="AA2165" i="7" s="1"/>
  <c r="Z1909" i="7"/>
  <c r="AA1909" i="7" s="1"/>
  <c r="Z1683" i="7"/>
  <c r="AA1683" i="7" s="1"/>
  <c r="Z1627" i="7"/>
  <c r="AA1627" i="7" s="1"/>
  <c r="Z1571" i="7"/>
  <c r="AA1571" i="7" s="1"/>
  <c r="Z1352" i="7"/>
  <c r="AA1352" i="7" s="1"/>
  <c r="Z1288" i="7"/>
  <c r="AA1288" i="7" s="1"/>
  <c r="Z1216" i="7"/>
  <c r="AA1216" i="7" s="1"/>
  <c r="Z1144" i="7"/>
  <c r="AA1144" i="7" s="1"/>
  <c r="Z1080" i="7"/>
  <c r="AA1080" i="7" s="1"/>
  <c r="Z456" i="7"/>
  <c r="AA456" i="7" s="1"/>
  <c r="Z1408" i="7"/>
  <c r="AA1408" i="7" s="1"/>
  <c r="Z1510" i="7"/>
  <c r="AA1510" i="7" s="1"/>
  <c r="Z1735" i="7"/>
  <c r="AA1735" i="7" s="1"/>
  <c r="Z1791" i="7"/>
  <c r="AA1791" i="7" s="1"/>
  <c r="Z1862" i="7"/>
  <c r="AA1862" i="7" s="1"/>
  <c r="Z1937" i="7"/>
  <c r="AA1937" i="7" s="1"/>
  <c r="Z1985" i="7"/>
  <c r="AA1985" i="7" s="1"/>
  <c r="Z2041" i="7"/>
  <c r="AA2041" i="7" s="1"/>
  <c r="Z2107" i="7"/>
  <c r="AA2107" i="7" s="1"/>
  <c r="Z2404" i="7"/>
  <c r="AA2404" i="7" s="1"/>
  <c r="Z2567" i="7"/>
  <c r="AA2567" i="7" s="1"/>
  <c r="Z2855" i="7"/>
  <c r="AA2855" i="7" s="1"/>
  <c r="Z2783" i="7"/>
  <c r="AA2783" i="7" s="1"/>
  <c r="Z2727" i="7"/>
  <c r="AA2727" i="7" s="1"/>
  <c r="Z2671" i="7"/>
  <c r="AA2671" i="7" s="1"/>
  <c r="Z2623" i="7"/>
  <c r="AA2623" i="7" s="1"/>
  <c r="Z3597" i="7"/>
  <c r="AA3597" i="7" s="1"/>
  <c r="Z3541" i="7"/>
  <c r="AA3541" i="7" s="1"/>
  <c r="Z3485" i="7"/>
  <c r="AA3485" i="7" s="1"/>
  <c r="Z3437" i="7"/>
  <c r="AA3437" i="7" s="1"/>
  <c r="Z3389" i="7"/>
  <c r="AA3389" i="7" s="1"/>
  <c r="Z3341" i="7"/>
  <c r="AA3341" i="7" s="1"/>
  <c r="Z3285" i="7"/>
  <c r="AA3285" i="7" s="1"/>
  <c r="Z3221" i="7"/>
  <c r="AA3221" i="7" s="1"/>
  <c r="Z3173" i="7"/>
  <c r="AA3173" i="7" s="1"/>
  <c r="Z3125" i="7"/>
  <c r="AA3125" i="7" s="1"/>
  <c r="Z3077" i="7"/>
  <c r="AA3077" i="7" s="1"/>
  <c r="Z3013" i="7"/>
  <c r="AA3013" i="7" s="1"/>
  <c r="Z2941" i="7"/>
  <c r="AA2941" i="7" s="1"/>
  <c r="Z2536" i="7"/>
  <c r="AA2536" i="7" s="1"/>
  <c r="Z2520" i="7"/>
  <c r="AA2520" i="7" s="1"/>
  <c r="Z2512" i="7"/>
  <c r="AA2512" i="7" s="1"/>
  <c r="Z2493" i="7"/>
  <c r="AA2493" i="7" s="1"/>
  <c r="Z2485" i="7"/>
  <c r="AA2485" i="7" s="1"/>
  <c r="Z2469" i="7"/>
  <c r="AA2469" i="7" s="1"/>
  <c r="Z2461" i="7"/>
  <c r="AA2461" i="7" s="1"/>
  <c r="Z2448" i="7"/>
  <c r="AA2448" i="7" s="1"/>
  <c r="Z2429" i="7"/>
  <c r="AA2429" i="7" s="1"/>
  <c r="Z2420" i="7"/>
  <c r="AA2420" i="7" s="1"/>
  <c r="Z2389" i="7"/>
  <c r="AA2389" i="7" s="1"/>
  <c r="Z2347" i="7"/>
  <c r="AA2347" i="7" s="1"/>
  <c r="Z2332" i="7"/>
  <c r="AA2332" i="7" s="1"/>
  <c r="Z2316" i="7"/>
  <c r="AA2316" i="7" s="1"/>
  <c r="Z2300" i="7"/>
  <c r="AA2300" i="7" s="1"/>
  <c r="Z2284" i="7"/>
  <c r="AA2284" i="7" s="1"/>
  <c r="Z2268" i="7"/>
  <c r="AA2268" i="7" s="1"/>
  <c r="Z2249" i="7"/>
  <c r="AA2249" i="7" s="1"/>
  <c r="Z2217" i="7"/>
  <c r="AA2217" i="7" s="1"/>
  <c r="Z2571" i="7"/>
  <c r="AA2571" i="7" s="1"/>
  <c r="Z2535" i="7"/>
  <c r="AA2535" i="7" s="1"/>
  <c r="Z2527" i="7"/>
  <c r="AA2527" i="7" s="1"/>
  <c r="Z2519" i="7"/>
  <c r="AA2519" i="7" s="1"/>
  <c r="Z2511" i="7"/>
  <c r="AA2511" i="7" s="1"/>
  <c r="Z2503" i="7"/>
  <c r="AA2503" i="7" s="1"/>
  <c r="Z2492" i="7"/>
  <c r="AA2492" i="7" s="1"/>
  <c r="Z2484" i="7"/>
  <c r="AA2484" i="7" s="1"/>
  <c r="Z2476" i="7"/>
  <c r="AA2476" i="7" s="1"/>
  <c r="Z2468" i="7"/>
  <c r="AA2468" i="7" s="1"/>
  <c r="Z2460" i="7"/>
  <c r="AA2460" i="7" s="1"/>
  <c r="Z2447" i="7"/>
  <c r="AA2447" i="7" s="1"/>
  <c r="Z2436" i="7"/>
  <c r="AA2436" i="7" s="1"/>
  <c r="Z2428" i="7"/>
  <c r="AA2428" i="7" s="1"/>
  <c r="Z2419" i="7"/>
  <c r="AA2419" i="7" s="1"/>
  <c r="Z2411" i="7"/>
  <c r="AA2411" i="7" s="1"/>
  <c r="Z2388" i="7"/>
  <c r="AA2388" i="7" s="1"/>
  <c r="Z2370" i="7"/>
  <c r="AA2370" i="7" s="1"/>
  <c r="Z2339" i="7"/>
  <c r="AA2339" i="7" s="1"/>
  <c r="Z2331" i="7"/>
  <c r="AA2331" i="7" s="1"/>
  <c r="Z2323" i="7"/>
  <c r="AA2323" i="7" s="1"/>
  <c r="Z2315" i="7"/>
  <c r="AA2315" i="7" s="1"/>
  <c r="Z2307" i="7"/>
  <c r="AA2307" i="7" s="1"/>
  <c r="Z2299" i="7"/>
  <c r="AA2299" i="7" s="1"/>
  <c r="Z2291" i="7"/>
  <c r="AA2291" i="7" s="1"/>
  <c r="Z2283" i="7"/>
  <c r="AA2283" i="7" s="1"/>
  <c r="Z2275" i="7"/>
  <c r="AA2275" i="7" s="1"/>
  <c r="Z2267" i="7"/>
  <c r="AA2267" i="7" s="1"/>
  <c r="Z2259" i="7"/>
  <c r="AA2259" i="7" s="1"/>
  <c r="Z2248" i="7"/>
  <c r="AA2248" i="7" s="1"/>
  <c r="Z2240" i="7"/>
  <c r="AA2240" i="7" s="1"/>
  <c r="Z2232" i="7"/>
  <c r="AA2232" i="7" s="1"/>
  <c r="Z2224" i="7"/>
  <c r="AA2224" i="7" s="1"/>
  <c r="Z2216" i="7"/>
  <c r="AA2216" i="7" s="1"/>
  <c r="Z2208" i="7"/>
  <c r="AA2208" i="7" s="1"/>
  <c r="Z2197" i="7"/>
  <c r="AA2197" i="7" s="1"/>
  <c r="Z2186" i="7"/>
  <c r="AA2186" i="7" s="1"/>
  <c r="Z2177" i="7"/>
  <c r="AA2177" i="7" s="1"/>
  <c r="Z2168" i="7"/>
  <c r="AA2168" i="7" s="1"/>
  <c r="Z2160" i="7"/>
  <c r="AA2160" i="7" s="1"/>
  <c r="Z2152" i="7"/>
  <c r="AA2152" i="7" s="1"/>
  <c r="Z2144" i="7"/>
  <c r="AA2144" i="7" s="1"/>
  <c r="Z2134" i="7"/>
  <c r="AA2134" i="7" s="1"/>
  <c r="Z2124" i="7"/>
  <c r="AA2124" i="7" s="1"/>
  <c r="Z2116" i="7"/>
  <c r="AA2116" i="7" s="1"/>
  <c r="Z1912" i="7"/>
  <c r="AA1912" i="7" s="1"/>
  <c r="Z1897" i="7"/>
  <c r="AA1897" i="7" s="1"/>
  <c r="Z1872" i="7"/>
  <c r="AA1872" i="7" s="1"/>
  <c r="Z1800" i="7"/>
  <c r="AA1800" i="7" s="1"/>
  <c r="Z1710" i="7"/>
  <c r="AA1710" i="7" s="1"/>
  <c r="Z1702" i="7"/>
  <c r="AA1702" i="7" s="1"/>
  <c r="Z1694" i="7"/>
  <c r="AA1694" i="7" s="1"/>
  <c r="Z1686" i="7"/>
  <c r="AA1686" i="7" s="1"/>
  <c r="Z1678" i="7"/>
  <c r="AA1678" i="7" s="1"/>
  <c r="Z1670" i="7"/>
  <c r="AA1670" i="7" s="1"/>
  <c r="Z1662" i="7"/>
  <c r="AA1662" i="7" s="1"/>
  <c r="Z1654" i="7"/>
  <c r="AA1654" i="7" s="1"/>
  <c r="Z1646" i="7"/>
  <c r="AA1646" i="7" s="1"/>
  <c r="Z1638" i="7"/>
  <c r="AA1638" i="7" s="1"/>
  <c r="Z1630" i="7"/>
  <c r="AA1630" i="7" s="1"/>
  <c r="Z1622" i="7"/>
  <c r="AA1622" i="7" s="1"/>
  <c r="Z1614" i="7"/>
  <c r="AA1614" i="7" s="1"/>
  <c r="Z1606" i="7"/>
  <c r="AA1606" i="7" s="1"/>
  <c r="Z1598" i="7"/>
  <c r="AA1598" i="7" s="1"/>
  <c r="Z1590" i="7"/>
  <c r="AA1590" i="7" s="1"/>
  <c r="Z1582" i="7"/>
  <c r="AA1582" i="7" s="1"/>
  <c r="Z1574" i="7"/>
  <c r="AA1574" i="7" s="1"/>
  <c r="Z1520" i="7"/>
  <c r="AA1520" i="7" s="1"/>
  <c r="Z1491" i="7"/>
  <c r="AA1491" i="7" s="1"/>
  <c r="Z1450" i="7"/>
  <c r="AA1450" i="7" s="1"/>
  <c r="Z1396" i="7"/>
  <c r="AA1396" i="7" s="1"/>
  <c r="Z1388" i="7"/>
  <c r="AA1388" i="7" s="1"/>
  <c r="Z1363" i="7"/>
  <c r="AA1363" i="7" s="1"/>
  <c r="Z1355" i="7"/>
  <c r="AA1355" i="7" s="1"/>
  <c r="Z1347" i="7"/>
  <c r="AA1347" i="7" s="1"/>
  <c r="Z1339" i="7"/>
  <c r="AA1339" i="7" s="1"/>
  <c r="Z1331" i="7"/>
  <c r="AA1331" i="7" s="1"/>
  <c r="Z1323" i="7"/>
  <c r="AA1323" i="7" s="1"/>
  <c r="Z1315" i="7"/>
  <c r="AA1315" i="7" s="1"/>
  <c r="Z1307" i="7"/>
  <c r="AA1307" i="7" s="1"/>
  <c r="Z1299" i="7"/>
  <c r="AA1299" i="7" s="1"/>
  <c r="Z1291" i="7"/>
  <c r="AA1291" i="7" s="1"/>
  <c r="Z1283" i="7"/>
  <c r="AA1283" i="7" s="1"/>
  <c r="Z1275" i="7"/>
  <c r="AA1275" i="7" s="1"/>
  <c r="Z1267" i="7"/>
  <c r="AA1267" i="7" s="1"/>
  <c r="Z1259" i="7"/>
  <c r="AA1259" i="7" s="1"/>
  <c r="Z1251" i="7"/>
  <c r="AA1251" i="7" s="1"/>
  <c r="Z1243" i="7"/>
  <c r="AA1243" i="7" s="1"/>
  <c r="Z1235" i="7"/>
  <c r="AA1235" i="7" s="1"/>
  <c r="Z1227" i="7"/>
  <c r="AA1227" i="7" s="1"/>
  <c r="Z1219" i="7"/>
  <c r="AA1219" i="7" s="1"/>
  <c r="Z1211" i="7"/>
  <c r="AA1211" i="7" s="1"/>
  <c r="Z1203" i="7"/>
  <c r="AA1203" i="7" s="1"/>
  <c r="Z1195" i="7"/>
  <c r="AA1195" i="7" s="1"/>
  <c r="Z1187" i="7"/>
  <c r="AA1187" i="7" s="1"/>
  <c r="Z1179" i="7"/>
  <c r="AA1179" i="7" s="1"/>
  <c r="Z1171" i="7"/>
  <c r="AA1171" i="7" s="1"/>
  <c r="Z1163" i="7"/>
  <c r="AA1163" i="7" s="1"/>
  <c r="Z1155" i="7"/>
  <c r="AA1155" i="7" s="1"/>
  <c r="Z1147" i="7"/>
  <c r="AA1147" i="7" s="1"/>
  <c r="Z1139" i="7"/>
  <c r="AA1139" i="7" s="1"/>
  <c r="Z1131" i="7"/>
  <c r="AA1131" i="7" s="1"/>
  <c r="Z1123" i="7"/>
  <c r="AA1123" i="7" s="1"/>
  <c r="Z1115" i="7"/>
  <c r="AA1115" i="7" s="1"/>
  <c r="Z1107" i="7"/>
  <c r="AA1107" i="7" s="1"/>
  <c r="Z1099" i="7"/>
  <c r="AA1099" i="7" s="1"/>
  <c r="Z1091" i="7"/>
  <c r="AA1091" i="7" s="1"/>
  <c r="Z1083" i="7"/>
  <c r="AA1083" i="7" s="1"/>
  <c r="Z1075" i="7"/>
  <c r="AA1075" i="7" s="1"/>
  <c r="Z1067" i="7"/>
  <c r="AA1067" i="7" s="1"/>
  <c r="Z1059" i="7"/>
  <c r="AA1059" i="7" s="1"/>
  <c r="Z1051" i="7"/>
  <c r="AA1051" i="7" s="1"/>
  <c r="Z1043" i="7"/>
  <c r="AA1043" i="7" s="1"/>
  <c r="Z1035" i="7"/>
  <c r="AA1035" i="7" s="1"/>
  <c r="Z1027" i="7"/>
  <c r="AA1027" i="7" s="1"/>
  <c r="Z1019" i="7"/>
  <c r="AA1019" i="7" s="1"/>
  <c r="Z675" i="7"/>
  <c r="AA675" i="7" s="1"/>
  <c r="Z643" i="7"/>
  <c r="AA643" i="7" s="1"/>
  <c r="Z635" i="7"/>
  <c r="AA635" i="7" s="1"/>
  <c r="Z627" i="7"/>
  <c r="AA627" i="7" s="1"/>
  <c r="Z619" i="7"/>
  <c r="AA619" i="7" s="1"/>
  <c r="Z611" i="7"/>
  <c r="AA611" i="7" s="1"/>
  <c r="Z603" i="7"/>
  <c r="AA603" i="7" s="1"/>
  <c r="Z595" i="7"/>
  <c r="AA595" i="7" s="1"/>
  <c r="Z587" i="7"/>
  <c r="AA587" i="7" s="1"/>
  <c r="Z579" i="7"/>
  <c r="AA579" i="7" s="1"/>
  <c r="Z571" i="7"/>
  <c r="AA571" i="7" s="1"/>
  <c r="Z563" i="7"/>
  <c r="AA563" i="7" s="1"/>
  <c r="Z555" i="7"/>
  <c r="AA555" i="7" s="1"/>
  <c r="Z547" i="7"/>
  <c r="AA547" i="7" s="1"/>
  <c r="Z539" i="7"/>
  <c r="AA539" i="7" s="1"/>
  <c r="Z531" i="7"/>
  <c r="AA531" i="7" s="1"/>
  <c r="Z523" i="7"/>
  <c r="AA523" i="7" s="1"/>
  <c r="Z515" i="7"/>
  <c r="AA515" i="7" s="1"/>
  <c r="Z507" i="7"/>
  <c r="AA507" i="7" s="1"/>
  <c r="Z499" i="7"/>
  <c r="AA499" i="7" s="1"/>
  <c r="Z491" i="7"/>
  <c r="AA491" i="7" s="1"/>
  <c r="Z483" i="7"/>
  <c r="AA483" i="7" s="1"/>
  <c r="Z475" i="7"/>
  <c r="AA475" i="7" s="1"/>
  <c r="Z467" i="7"/>
  <c r="AA467" i="7" s="1"/>
  <c r="Z459" i="7"/>
  <c r="AA459" i="7" s="1"/>
  <c r="Z451" i="7"/>
  <c r="AA451" i="7" s="1"/>
  <c r="Z443" i="7"/>
  <c r="AA443" i="7" s="1"/>
  <c r="Z435" i="7"/>
  <c r="AA435" i="7" s="1"/>
  <c r="Z427" i="7"/>
  <c r="AA427" i="7" s="1"/>
  <c r="Z419" i="7"/>
  <c r="AA419" i="7" s="1"/>
  <c r="Z411" i="7"/>
  <c r="AA411" i="7" s="1"/>
  <c r="Z403" i="7"/>
  <c r="AA403" i="7" s="1"/>
  <c r="Z395" i="7"/>
  <c r="AA395" i="7" s="1"/>
  <c r="Z387" i="7"/>
  <c r="AA387" i="7" s="1"/>
  <c r="Z379" i="7"/>
  <c r="AA379" i="7" s="1"/>
  <c r="Z371" i="7"/>
  <c r="AA371" i="7" s="1"/>
  <c r="Z363" i="7"/>
  <c r="AA363" i="7" s="1"/>
  <c r="Z355" i="7"/>
  <c r="AA355" i="7" s="1"/>
  <c r="Z347" i="7"/>
  <c r="AA347" i="7" s="1"/>
  <c r="Z275" i="7"/>
  <c r="AA275" i="7" s="1"/>
  <c r="Z187" i="7"/>
  <c r="AA187" i="7" s="1"/>
  <c r="Z179" i="7"/>
  <c r="AA179" i="7" s="1"/>
  <c r="Z131" i="7"/>
  <c r="AA131" i="7" s="1"/>
  <c r="Z1365" i="7"/>
  <c r="AA1365" i="7" s="1"/>
  <c r="Z1379" i="7"/>
  <c r="AA1379" i="7" s="1"/>
  <c r="Z1397" i="7"/>
  <c r="AA1397" i="7" s="1"/>
  <c r="Z1405" i="7"/>
  <c r="AA1405" i="7" s="1"/>
  <c r="Z1413" i="7"/>
  <c r="AA1413" i="7" s="1"/>
  <c r="Z1421" i="7"/>
  <c r="AA1421" i="7" s="1"/>
  <c r="Z1435" i="7"/>
  <c r="AA1435" i="7" s="1"/>
  <c r="Z1443" i="7"/>
  <c r="AA1443" i="7" s="1"/>
  <c r="Z1456" i="7"/>
  <c r="AA1456" i="7" s="1"/>
  <c r="Z1464" i="7"/>
  <c r="AA1464" i="7" s="1"/>
  <c r="Z1476" i="7"/>
  <c r="AA1476" i="7" s="1"/>
  <c r="Z1484" i="7"/>
  <c r="AA1484" i="7" s="1"/>
  <c r="Z1499" i="7"/>
  <c r="AA1499" i="7" s="1"/>
  <c r="Z1507" i="7"/>
  <c r="AA1507" i="7" s="1"/>
  <c r="Z1515" i="7"/>
  <c r="AA1515" i="7" s="1"/>
  <c r="Z1527" i="7"/>
  <c r="AA1527" i="7" s="1"/>
  <c r="Z1535" i="7"/>
  <c r="AA1535" i="7" s="1"/>
  <c r="Z1545" i="7"/>
  <c r="AA1545" i="7" s="1"/>
  <c r="Z1553" i="7"/>
  <c r="AA1553" i="7" s="1"/>
  <c r="Z1561" i="7"/>
  <c r="AA1561" i="7" s="1"/>
  <c r="Z1569" i="7"/>
  <c r="AA1569" i="7" s="1"/>
  <c r="Z1724" i="7"/>
  <c r="AA1724" i="7" s="1"/>
  <c r="Z1732" i="7"/>
  <c r="AA1732" i="7" s="1"/>
  <c r="Z1740" i="7"/>
  <c r="AA1740" i="7" s="1"/>
  <c r="Z1748" i="7"/>
  <c r="AA1748" i="7" s="1"/>
  <c r="Z1756" i="7"/>
  <c r="AA1756" i="7" s="1"/>
  <c r="Z1764" i="7"/>
  <c r="AA1764" i="7" s="1"/>
  <c r="Z1772" i="7"/>
  <c r="AA1772" i="7" s="1"/>
  <c r="Z1780" i="7"/>
  <c r="AA1780" i="7" s="1"/>
  <c r="Z1788" i="7"/>
  <c r="AA1788" i="7" s="1"/>
  <c r="Z1796" i="7"/>
  <c r="AA1796" i="7" s="1"/>
  <c r="Z1805" i="7"/>
  <c r="AA1805" i="7" s="1"/>
  <c r="Z1813" i="7"/>
  <c r="AA1813" i="7" s="1"/>
  <c r="Z1821" i="7"/>
  <c r="AA1821" i="7" s="1"/>
  <c r="Z1829" i="7"/>
  <c r="AA1829" i="7" s="1"/>
  <c r="Z1837" i="7"/>
  <c r="AA1837" i="7" s="1"/>
  <c r="Z1851" i="7"/>
  <c r="AA1851" i="7" s="1"/>
  <c r="Z1859" i="7"/>
  <c r="AA1859" i="7" s="1"/>
  <c r="Z1867" i="7"/>
  <c r="AA1867" i="7" s="1"/>
  <c r="Z1881" i="7"/>
  <c r="AA1881" i="7" s="1"/>
  <c r="Z1889" i="7"/>
  <c r="AA1889" i="7" s="1"/>
  <c r="Z1904" i="7"/>
  <c r="AA1904" i="7" s="1"/>
  <c r="Z1918" i="7"/>
  <c r="AA1918" i="7" s="1"/>
  <c r="Z1926" i="7"/>
  <c r="AA1926" i="7" s="1"/>
  <c r="Z1934" i="7"/>
  <c r="AA1934" i="7" s="1"/>
  <c r="Z1942" i="7"/>
  <c r="AA1942" i="7" s="1"/>
  <c r="Z1950" i="7"/>
  <c r="AA1950" i="7" s="1"/>
  <c r="Z1958" i="7"/>
  <c r="AA1958" i="7" s="1"/>
  <c r="Z1966" i="7"/>
  <c r="AA1966" i="7" s="1"/>
  <c r="Z1974" i="7"/>
  <c r="AA1974" i="7" s="1"/>
  <c r="Z1982" i="7"/>
  <c r="AA1982" i="7" s="1"/>
  <c r="Z1990" i="7"/>
  <c r="AA1990" i="7" s="1"/>
  <c r="Z1998" i="7"/>
  <c r="AA1998" i="7" s="1"/>
  <c r="Z2006" i="7"/>
  <c r="AA2006" i="7" s="1"/>
  <c r="Z2014" i="7"/>
  <c r="AA2014" i="7" s="1"/>
  <c r="Z2022" i="7"/>
  <c r="AA2022" i="7" s="1"/>
  <c r="Z2030" i="7"/>
  <c r="AA2030" i="7" s="1"/>
  <c r="Z2038" i="7"/>
  <c r="AA2038" i="7" s="1"/>
  <c r="Z2046" i="7"/>
  <c r="AA2046" i="7" s="1"/>
  <c r="Z2054" i="7"/>
  <c r="AA2054" i="7" s="1"/>
  <c r="Z2062" i="7"/>
  <c r="AA2062" i="7" s="1"/>
  <c r="Z2070" i="7"/>
  <c r="AA2070" i="7" s="1"/>
  <c r="Z2078" i="7"/>
  <c r="AA2078" i="7" s="1"/>
  <c r="Z2086" i="7"/>
  <c r="AA2086" i="7" s="1"/>
  <c r="Z2094" i="7"/>
  <c r="AA2094" i="7" s="1"/>
  <c r="Z2104" i="7"/>
  <c r="AA2104" i="7" s="1"/>
  <c r="Z2126" i="7"/>
  <c r="AA2126" i="7" s="1"/>
  <c r="Z2195" i="7"/>
  <c r="AA2195" i="7" s="1"/>
  <c r="Z2341" i="7"/>
  <c r="AA2341" i="7" s="1"/>
  <c r="Z2353" i="7"/>
  <c r="AA2353" i="7" s="1"/>
  <c r="Z2363" i="7"/>
  <c r="AA2363" i="7" s="1"/>
  <c r="Z2379" i="7"/>
  <c r="AA2379" i="7" s="1"/>
  <c r="Z2391" i="7"/>
  <c r="AA2391" i="7" s="1"/>
  <c r="Z2399" i="7"/>
  <c r="AA2399" i="7" s="1"/>
  <c r="Z2439" i="7"/>
  <c r="AA2439" i="7" s="1"/>
  <c r="Z2500" i="7"/>
  <c r="AA2500" i="7" s="1"/>
  <c r="Z2542" i="7"/>
  <c r="AA2542" i="7" s="1"/>
  <c r="Z2556" i="7"/>
  <c r="AA2556" i="7" s="1"/>
  <c r="Z2564" i="7"/>
  <c r="AA2564" i="7" s="1"/>
  <c r="Z2576" i="7"/>
  <c r="AA2576" i="7" s="1"/>
  <c r="Z2890" i="7"/>
  <c r="AA2890" i="7" s="1"/>
  <c r="Z2882" i="7"/>
  <c r="AA2882" i="7" s="1"/>
  <c r="Z2874" i="7"/>
  <c r="AA2874" i="7" s="1"/>
  <c r="Z2866" i="7"/>
  <c r="AA2866" i="7" s="1"/>
  <c r="Z2858" i="7"/>
  <c r="AA2858" i="7" s="1"/>
  <c r="Z2850" i="7"/>
  <c r="AA2850" i="7" s="1"/>
  <c r="Z2842" i="7"/>
  <c r="AA2842" i="7" s="1"/>
  <c r="Z2834" i="7"/>
  <c r="AA2834" i="7" s="1"/>
  <c r="Z2826" i="7"/>
  <c r="AA2826" i="7" s="1"/>
  <c r="Z2818" i="7"/>
  <c r="AA2818" i="7" s="1"/>
  <c r="Z2810" i="7"/>
  <c r="AA2810" i="7" s="1"/>
  <c r="Z2802" i="7"/>
  <c r="AA2802" i="7" s="1"/>
  <c r="Z2794" i="7"/>
  <c r="AA2794" i="7" s="1"/>
  <c r="Z2786" i="7"/>
  <c r="AA2786" i="7" s="1"/>
  <c r="Z2778" i="7"/>
  <c r="AA2778" i="7" s="1"/>
  <c r="Z2770" i="7"/>
  <c r="AA2770" i="7" s="1"/>
  <c r="Z2762" i="7"/>
  <c r="AA2762" i="7" s="1"/>
  <c r="Z2754" i="7"/>
  <c r="AA2754" i="7" s="1"/>
  <c r="Z2746" i="7"/>
  <c r="AA2746" i="7" s="1"/>
  <c r="Z2738" i="7"/>
  <c r="AA2738" i="7" s="1"/>
  <c r="Z2730" i="7"/>
  <c r="AA2730" i="7" s="1"/>
  <c r="Z2722" i="7"/>
  <c r="AA2722" i="7" s="1"/>
  <c r="Z2714" i="7"/>
  <c r="AA2714" i="7" s="1"/>
  <c r="Z2706" i="7"/>
  <c r="AA2706" i="7" s="1"/>
  <c r="Z2698" i="7"/>
  <c r="AA2698" i="7" s="1"/>
  <c r="Z2690" i="7"/>
  <c r="AA2690" i="7" s="1"/>
  <c r="Z2682" i="7"/>
  <c r="AA2682" i="7" s="1"/>
  <c r="Z2674" i="7"/>
  <c r="AA2674" i="7" s="1"/>
  <c r="Z2666" i="7"/>
  <c r="AA2666" i="7" s="1"/>
  <c r="Z2658" i="7"/>
  <c r="AA2658" i="7" s="1"/>
  <c r="Z2650" i="7"/>
  <c r="AA2650" i="7" s="1"/>
  <c r="Z2642" i="7"/>
  <c r="AA2642" i="7" s="1"/>
  <c r="Z2634" i="7"/>
  <c r="AA2634" i="7" s="1"/>
  <c r="Z2626" i="7"/>
  <c r="AA2626" i="7" s="1"/>
  <c r="Z2618" i="7"/>
  <c r="AA2618" i="7" s="1"/>
  <c r="Z2610" i="7"/>
  <c r="AA2610" i="7" s="1"/>
  <c r="Z2602" i="7"/>
  <c r="AA2602" i="7" s="1"/>
  <c r="Z2594" i="7"/>
  <c r="AA2594" i="7" s="1"/>
  <c r="Z2586" i="7"/>
  <c r="AA2586" i="7" s="1"/>
  <c r="Z3600" i="7"/>
  <c r="AA3600" i="7" s="1"/>
  <c r="Z3592" i="7"/>
  <c r="AA3592" i="7" s="1"/>
  <c r="Z3584" i="7"/>
  <c r="AA3584" i="7" s="1"/>
  <c r="Z3576" i="7"/>
  <c r="AA3576" i="7" s="1"/>
  <c r="Z3568" i="7"/>
  <c r="AA3568" i="7" s="1"/>
  <c r="Z3560" i="7"/>
  <c r="AA3560" i="7" s="1"/>
  <c r="Z3552" i="7"/>
  <c r="AA3552" i="7" s="1"/>
  <c r="Z3544" i="7"/>
  <c r="AA3544" i="7" s="1"/>
  <c r="Z3536" i="7"/>
  <c r="AA3536" i="7" s="1"/>
  <c r="Z3528" i="7"/>
  <c r="AA3528" i="7" s="1"/>
  <c r="Z3520" i="7"/>
  <c r="AA3520" i="7" s="1"/>
  <c r="Z3512" i="7"/>
  <c r="AA3512" i="7" s="1"/>
  <c r="Z3504" i="7"/>
  <c r="AA3504" i="7" s="1"/>
  <c r="Z3496" i="7"/>
  <c r="AA3496" i="7" s="1"/>
  <c r="Z3488" i="7"/>
  <c r="AA3488" i="7" s="1"/>
  <c r="Z3480" i="7"/>
  <c r="AA3480" i="7" s="1"/>
  <c r="Z3472" i="7"/>
  <c r="AA3472" i="7" s="1"/>
  <c r="Z3464" i="7"/>
  <c r="AA3464" i="7" s="1"/>
  <c r="Z3456" i="7"/>
  <c r="AA3456" i="7" s="1"/>
  <c r="Z3448" i="7"/>
  <c r="AA3448" i="7" s="1"/>
  <c r="Z3440" i="7"/>
  <c r="AA3440" i="7" s="1"/>
  <c r="Z3432" i="7"/>
  <c r="AA3432" i="7" s="1"/>
  <c r="Z3424" i="7"/>
  <c r="AA3424" i="7" s="1"/>
  <c r="Z3416" i="7"/>
  <c r="AA3416" i="7" s="1"/>
  <c r="Z3408" i="7"/>
  <c r="AA3408" i="7" s="1"/>
  <c r="Z3400" i="7"/>
  <c r="AA3400" i="7" s="1"/>
  <c r="Z3392" i="7"/>
  <c r="AA3392" i="7" s="1"/>
  <c r="Z3384" i="7"/>
  <c r="AA3384" i="7" s="1"/>
  <c r="Z3376" i="7"/>
  <c r="AA3376" i="7" s="1"/>
  <c r="Z3368" i="7"/>
  <c r="AA3368" i="7" s="1"/>
  <c r="Z3360" i="7"/>
  <c r="AA3360" i="7" s="1"/>
  <c r="Z3352" i="7"/>
  <c r="AA3352" i="7" s="1"/>
  <c r="Z3344" i="7"/>
  <c r="AA3344" i="7" s="1"/>
  <c r="Z3336" i="7"/>
  <c r="AA3336" i="7" s="1"/>
  <c r="Z3328" i="7"/>
  <c r="AA3328" i="7" s="1"/>
  <c r="Z3320" i="7"/>
  <c r="AA3320" i="7" s="1"/>
  <c r="Z3312" i="7"/>
  <c r="AA3312" i="7" s="1"/>
  <c r="Z3304" i="7"/>
  <c r="AA3304" i="7" s="1"/>
  <c r="Z3296" i="7"/>
  <c r="AA3296" i="7" s="1"/>
  <c r="Z3288" i="7"/>
  <c r="AA3288" i="7" s="1"/>
  <c r="Z3280" i="7"/>
  <c r="AA3280" i="7" s="1"/>
  <c r="Z3272" i="7"/>
  <c r="AA3272" i="7" s="1"/>
  <c r="Z3264" i="7"/>
  <c r="AA3264" i="7" s="1"/>
  <c r="Z3256" i="7"/>
  <c r="AA3256" i="7" s="1"/>
  <c r="Z3248" i="7"/>
  <c r="AA3248" i="7" s="1"/>
  <c r="Z3240" i="7"/>
  <c r="AA3240" i="7" s="1"/>
  <c r="Z3232" i="7"/>
  <c r="AA3232" i="7" s="1"/>
  <c r="Z3224" i="7"/>
  <c r="AA3224" i="7" s="1"/>
  <c r="Z3216" i="7"/>
  <c r="AA3216" i="7" s="1"/>
  <c r="Z3208" i="7"/>
  <c r="AA3208" i="7" s="1"/>
  <c r="Z3200" i="7"/>
  <c r="AA3200" i="7" s="1"/>
  <c r="Z3192" i="7"/>
  <c r="AA3192" i="7" s="1"/>
  <c r="Z3184" i="7"/>
  <c r="AA3184" i="7" s="1"/>
  <c r="Z3176" i="7"/>
  <c r="AA3176" i="7" s="1"/>
  <c r="Z3168" i="7"/>
  <c r="AA3168" i="7" s="1"/>
  <c r="Z3160" i="7"/>
  <c r="AA3160" i="7" s="1"/>
  <c r="Z3152" i="7"/>
  <c r="AA3152" i="7" s="1"/>
  <c r="Z3144" i="7"/>
  <c r="AA3144" i="7" s="1"/>
  <c r="Z3136" i="7"/>
  <c r="AA3136" i="7" s="1"/>
  <c r="Z3128" i="7"/>
  <c r="AA3128" i="7" s="1"/>
  <c r="Z3120" i="7"/>
  <c r="AA3120" i="7" s="1"/>
  <c r="Z3112" i="7"/>
  <c r="AA3112" i="7" s="1"/>
  <c r="Z3104" i="7"/>
  <c r="AA3104" i="7" s="1"/>
  <c r="Z3096" i="7"/>
  <c r="AA3096" i="7" s="1"/>
  <c r="Z3088" i="7"/>
  <c r="AA3088" i="7" s="1"/>
  <c r="Z3080" i="7"/>
  <c r="AA3080" i="7" s="1"/>
  <c r="Z3072" i="7"/>
  <c r="AA3072" i="7" s="1"/>
  <c r="Z3064" i="7"/>
  <c r="AA3064" i="7" s="1"/>
  <c r="Z3056" i="7"/>
  <c r="AA3056" i="7" s="1"/>
  <c r="Z3048" i="7"/>
  <c r="AA3048" i="7" s="1"/>
  <c r="Z3040" i="7"/>
  <c r="AA3040" i="7" s="1"/>
  <c r="Z3032" i="7"/>
  <c r="AA3032" i="7" s="1"/>
  <c r="Z3024" i="7"/>
  <c r="AA3024" i="7" s="1"/>
  <c r="Z3016" i="7"/>
  <c r="AA3016" i="7" s="1"/>
  <c r="Z3008" i="7"/>
  <c r="AA3008" i="7" s="1"/>
  <c r="Z3000" i="7"/>
  <c r="AA3000" i="7" s="1"/>
  <c r="Z2992" i="7"/>
  <c r="AA2992" i="7" s="1"/>
  <c r="Z2984" i="7"/>
  <c r="AA2984" i="7" s="1"/>
  <c r="Z2976" i="7"/>
  <c r="AA2976" i="7" s="1"/>
  <c r="Z2968" i="7"/>
  <c r="AA2968" i="7" s="1"/>
  <c r="Z2960" i="7"/>
  <c r="AA2960" i="7" s="1"/>
  <c r="Z2952" i="7"/>
  <c r="AA2952" i="7" s="1"/>
  <c r="Z2944" i="7"/>
  <c r="AA2944" i="7" s="1"/>
  <c r="Z2936" i="7"/>
  <c r="AA2936" i="7" s="1"/>
  <c r="Z2928" i="7"/>
  <c r="AA2928" i="7" s="1"/>
  <c r="Z2920" i="7"/>
  <c r="AA2920" i="7" s="1"/>
  <c r="Z2912" i="7"/>
  <c r="AA2912" i="7" s="1"/>
  <c r="Z2904" i="7"/>
  <c r="AA2904" i="7" s="1"/>
  <c r="Z2896" i="7"/>
  <c r="AA2896" i="7" s="1"/>
  <c r="Z2498" i="7"/>
  <c r="AA2498" i="7" s="1"/>
  <c r="Z2445" i="7"/>
  <c r="AA2445" i="7" s="1"/>
  <c r="Z2329" i="7"/>
  <c r="AA2329" i="7" s="1"/>
  <c r="Z2273" i="7"/>
  <c r="AA2273" i="7" s="1"/>
  <c r="Z2222" i="7"/>
  <c r="AA2222" i="7" s="1"/>
  <c r="Z2158" i="7"/>
  <c r="AA2158" i="7" s="1"/>
  <c r="Z1895" i="7"/>
  <c r="AA1895" i="7" s="1"/>
  <c r="Z1692" i="7"/>
  <c r="AA1692" i="7" s="1"/>
  <c r="Z1620" i="7"/>
  <c r="AA1620" i="7" s="1"/>
  <c r="Z1472" i="7"/>
  <c r="AA1472" i="7" s="1"/>
  <c r="Z1353" i="7"/>
  <c r="AA1353" i="7" s="1"/>
  <c r="Z985" i="7"/>
  <c r="AA985" i="7" s="1"/>
  <c r="Z489" i="7"/>
  <c r="AA489" i="7" s="1"/>
  <c r="Z441" i="7"/>
  <c r="AA441" i="7" s="1"/>
  <c r="Z393" i="7"/>
  <c r="AA393" i="7" s="1"/>
  <c r="Z1415" i="7"/>
  <c r="AA1415" i="7" s="1"/>
  <c r="Z1509" i="7"/>
  <c r="AA1509" i="7" s="1"/>
  <c r="Z1718" i="7"/>
  <c r="AA1718" i="7" s="1"/>
  <c r="Z1782" i="7"/>
  <c r="AA1782" i="7" s="1"/>
  <c r="Z1831" i="7"/>
  <c r="AA1831" i="7" s="1"/>
  <c r="Z1891" i="7"/>
  <c r="AA1891" i="7" s="1"/>
  <c r="Z1960" i="7"/>
  <c r="AA1960" i="7" s="1"/>
  <c r="Z2032" i="7"/>
  <c r="AA2032" i="7" s="1"/>
  <c r="Z2088" i="7"/>
  <c r="AA2088" i="7" s="1"/>
  <c r="Z2365" i="7"/>
  <c r="AA2365" i="7" s="1"/>
  <c r="Z2548" i="7"/>
  <c r="AA2548" i="7" s="1"/>
  <c r="Z2864" i="7"/>
  <c r="AA2864" i="7" s="1"/>
  <c r="Z2808" i="7"/>
  <c r="AA2808" i="7" s="1"/>
  <c r="Z2760" i="7"/>
  <c r="AA2760" i="7" s="1"/>
  <c r="Z2704" i="7"/>
  <c r="AA2704" i="7" s="1"/>
  <c r="Z2648" i="7"/>
  <c r="AA2648" i="7" s="1"/>
  <c r="Z2592" i="7"/>
  <c r="AA2592" i="7" s="1"/>
  <c r="Z3566" i="7"/>
  <c r="AA3566" i="7" s="1"/>
  <c r="Z3502" i="7"/>
  <c r="AA3502" i="7" s="1"/>
  <c r="Z3446" i="7"/>
  <c r="AA3446" i="7" s="1"/>
  <c r="Z3382" i="7"/>
  <c r="AA3382" i="7" s="1"/>
  <c r="Z3302" i="7"/>
  <c r="AA3302" i="7" s="1"/>
  <c r="Z3230" i="7"/>
  <c r="AA3230" i="7" s="1"/>
  <c r="Z3182" i="7"/>
  <c r="AA3182" i="7" s="1"/>
  <c r="Z3126" i="7"/>
  <c r="AA3126" i="7" s="1"/>
  <c r="Z3078" i="7"/>
  <c r="AA3078" i="7" s="1"/>
  <c r="Z3030" i="7"/>
  <c r="AA3030" i="7" s="1"/>
  <c r="Z2934" i="7"/>
  <c r="AA2934" i="7" s="1"/>
  <c r="Z2547" i="7"/>
  <c r="AA2547" i="7" s="1"/>
  <c r="Z2473" i="7"/>
  <c r="AA2473" i="7" s="1"/>
  <c r="Z2408" i="7"/>
  <c r="AA2408" i="7" s="1"/>
  <c r="Z2296" i="7"/>
  <c r="AA2296" i="7" s="1"/>
  <c r="Z2237" i="7"/>
  <c r="AA2237" i="7" s="1"/>
  <c r="Z2191" i="7"/>
  <c r="AA2191" i="7" s="1"/>
  <c r="Z2131" i="7"/>
  <c r="AA2131" i="7" s="1"/>
  <c r="Z1699" i="7"/>
  <c r="AA1699" i="7" s="1"/>
  <c r="Z1643" i="7"/>
  <c r="AA1643" i="7" s="1"/>
  <c r="Z1595" i="7"/>
  <c r="AA1595" i="7" s="1"/>
  <c r="Z1431" i="7"/>
  <c r="AA1431" i="7" s="1"/>
  <c r="Z1336" i="7"/>
  <c r="AA1336" i="7" s="1"/>
  <c r="Z1280" i="7"/>
  <c r="AA1280" i="7" s="1"/>
  <c r="Z1224" i="7"/>
  <c r="AA1224" i="7" s="1"/>
  <c r="Z1176" i="7"/>
  <c r="AA1176" i="7" s="1"/>
  <c r="Z1136" i="7"/>
  <c r="AA1136" i="7" s="1"/>
  <c r="Z1096" i="7"/>
  <c r="AA1096" i="7" s="1"/>
  <c r="Z1056" i="7"/>
  <c r="AA1056" i="7" s="1"/>
  <c r="Z1024" i="7"/>
  <c r="AA1024" i="7" s="1"/>
  <c r="Z1382" i="7"/>
  <c r="AA1382" i="7" s="1"/>
  <c r="Z1447" i="7"/>
  <c r="AA1447" i="7" s="1"/>
  <c r="Z1519" i="7"/>
  <c r="AA1519" i="7" s="1"/>
  <c r="Z1727" i="7"/>
  <c r="AA1727" i="7" s="1"/>
  <c r="Z1767" i="7"/>
  <c r="AA1767" i="7" s="1"/>
  <c r="Z1816" i="7"/>
  <c r="AA1816" i="7" s="1"/>
  <c r="Z1884" i="7"/>
  <c r="AA1884" i="7" s="1"/>
  <c r="Z1945" i="7"/>
  <c r="AA1945" i="7" s="1"/>
  <c r="Z1993" i="7"/>
  <c r="AA1993" i="7" s="1"/>
  <c r="Z2033" i="7"/>
  <c r="AA2033" i="7" s="1"/>
  <c r="Z2089" i="7"/>
  <c r="AA2089" i="7" s="1"/>
  <c r="Z2382" i="7"/>
  <c r="AA2382" i="7" s="1"/>
  <c r="Z2559" i="7"/>
  <c r="AA2559" i="7" s="1"/>
  <c r="Z2839" i="7"/>
  <c r="AA2839" i="7" s="1"/>
  <c r="Z2799" i="7"/>
  <c r="AA2799" i="7" s="1"/>
  <c r="Z2743" i="7"/>
  <c r="AA2743" i="7" s="1"/>
  <c r="Z2679" i="7"/>
  <c r="AA2679" i="7" s="1"/>
  <c r="Z2615" i="7"/>
  <c r="AA2615" i="7" s="1"/>
  <c r="Z3589" i="7"/>
  <c r="AA3589" i="7" s="1"/>
  <c r="Z3533" i="7"/>
  <c r="AA3533" i="7" s="1"/>
  <c r="Z3477" i="7"/>
  <c r="AA3477" i="7" s="1"/>
  <c r="Z3421" i="7"/>
  <c r="AA3421" i="7" s="1"/>
  <c r="Z3373" i="7"/>
  <c r="AA3373" i="7" s="1"/>
  <c r="Z3317" i="7"/>
  <c r="AA3317" i="7" s="1"/>
  <c r="Z3261" i="7"/>
  <c r="AA3261" i="7" s="1"/>
  <c r="Z3165" i="7"/>
  <c r="AA3165" i="7" s="1"/>
  <c r="Z3101" i="7"/>
  <c r="AA3101" i="7" s="1"/>
  <c r="Z3061" i="7"/>
  <c r="AA3061" i="7" s="1"/>
  <c r="Z3005" i="7"/>
  <c r="AA3005" i="7" s="1"/>
  <c r="Z2933" i="7"/>
  <c r="AA2933" i="7" s="1"/>
  <c r="Z2554" i="7"/>
  <c r="AA2554" i="7" s="1"/>
  <c r="Z2534" i="7"/>
  <c r="AA2534" i="7" s="1"/>
  <c r="Z2526" i="7"/>
  <c r="AA2526" i="7" s="1"/>
  <c r="Z2518" i="7"/>
  <c r="AA2518" i="7" s="1"/>
  <c r="Z2510" i="7"/>
  <c r="AA2510" i="7" s="1"/>
  <c r="Z2499" i="7"/>
  <c r="AA2499" i="7" s="1"/>
  <c r="Z2491" i="7"/>
  <c r="AA2491" i="7" s="1"/>
  <c r="Z2483" i="7"/>
  <c r="AA2483" i="7" s="1"/>
  <c r="Z2475" i="7"/>
  <c r="AA2475" i="7" s="1"/>
  <c r="Z2467" i="7"/>
  <c r="AA2467" i="7" s="1"/>
  <c r="Z2459" i="7"/>
  <c r="AA2459" i="7" s="1"/>
  <c r="Z2446" i="7"/>
  <c r="AA2446" i="7" s="1"/>
  <c r="Z2435" i="7"/>
  <c r="AA2435" i="7" s="1"/>
  <c r="Z2427" i="7"/>
  <c r="AA2427" i="7" s="1"/>
  <c r="Z2418" i="7"/>
  <c r="AA2418" i="7" s="1"/>
  <c r="Z2410" i="7"/>
  <c r="AA2410" i="7" s="1"/>
  <c r="Z2387" i="7"/>
  <c r="AA2387" i="7" s="1"/>
  <c r="Z2369" i="7"/>
  <c r="AA2369" i="7" s="1"/>
  <c r="Z2338" i="7"/>
  <c r="AA2338" i="7" s="1"/>
  <c r="Z2330" i="7"/>
  <c r="AA2330" i="7" s="1"/>
  <c r="Z2322" i="7"/>
  <c r="AA2322" i="7" s="1"/>
  <c r="Z2314" i="7"/>
  <c r="AA2314" i="7" s="1"/>
  <c r="Z2306" i="7"/>
  <c r="AA2306" i="7" s="1"/>
  <c r="Z2298" i="7"/>
  <c r="AA2298" i="7" s="1"/>
  <c r="Z2290" i="7"/>
  <c r="AA2290" i="7" s="1"/>
  <c r="Z2282" i="7"/>
  <c r="AA2282" i="7" s="1"/>
  <c r="Z2274" i="7"/>
  <c r="AA2274" i="7" s="1"/>
  <c r="Z2266" i="7"/>
  <c r="AA2266" i="7" s="1"/>
  <c r="Z2258" i="7"/>
  <c r="AA2258" i="7" s="1"/>
  <c r="Z2247" i="7"/>
  <c r="AA2247" i="7" s="1"/>
  <c r="Z2239" i="7"/>
  <c r="AA2239" i="7" s="1"/>
  <c r="Z2231" i="7"/>
  <c r="AA2231" i="7" s="1"/>
  <c r="Z2223" i="7"/>
  <c r="AA2223" i="7" s="1"/>
  <c r="Z2215" i="7"/>
  <c r="AA2215" i="7" s="1"/>
  <c r="Z2204" i="7"/>
  <c r="AA2204" i="7" s="1"/>
  <c r="Z2196" i="7"/>
  <c r="AA2196" i="7" s="1"/>
  <c r="Z2185" i="7"/>
  <c r="AA2185" i="7" s="1"/>
  <c r="Z2176" i="7"/>
  <c r="AA2176" i="7" s="1"/>
  <c r="Z2167" i="7"/>
  <c r="AA2167" i="7" s="1"/>
  <c r="Z2159" i="7"/>
  <c r="AA2159" i="7" s="1"/>
  <c r="Z2151" i="7"/>
  <c r="AA2151" i="7" s="1"/>
  <c r="Z2143" i="7"/>
  <c r="AA2143" i="7" s="1"/>
  <c r="Z2133" i="7"/>
  <c r="AA2133" i="7" s="1"/>
  <c r="Z2123" i="7"/>
  <c r="AA2123" i="7" s="1"/>
  <c r="Z2115" i="7"/>
  <c r="AA2115" i="7" s="1"/>
  <c r="Z1911" i="7"/>
  <c r="AA1911" i="7" s="1"/>
  <c r="Z1896" i="7"/>
  <c r="AA1896" i="7" s="1"/>
  <c r="Z1871" i="7"/>
  <c r="AA1871" i="7" s="1"/>
  <c r="Z1717" i="7"/>
  <c r="AA1717" i="7" s="1"/>
  <c r="Z1709" i="7"/>
  <c r="AA1709" i="7" s="1"/>
  <c r="Z1701" i="7"/>
  <c r="AA1701" i="7" s="1"/>
  <c r="Z1693" i="7"/>
  <c r="AA1693" i="7" s="1"/>
  <c r="Z1685" i="7"/>
  <c r="AA1685" i="7" s="1"/>
  <c r="Z1677" i="7"/>
  <c r="AA1677" i="7" s="1"/>
  <c r="Z1669" i="7"/>
  <c r="AA1669" i="7" s="1"/>
  <c r="Z1661" i="7"/>
  <c r="AA1661" i="7" s="1"/>
  <c r="Z1653" i="7"/>
  <c r="AA1653" i="7" s="1"/>
  <c r="Z1645" i="7"/>
  <c r="AA1645" i="7" s="1"/>
  <c r="Z1637" i="7"/>
  <c r="AA1637" i="7" s="1"/>
  <c r="Z1629" i="7"/>
  <c r="AA1629" i="7" s="1"/>
  <c r="Z1621" i="7"/>
  <c r="AA1621" i="7" s="1"/>
  <c r="Z1613" i="7"/>
  <c r="AA1613" i="7" s="1"/>
  <c r="Z1605" i="7"/>
  <c r="AA1605" i="7" s="1"/>
  <c r="Z1597" i="7"/>
  <c r="AA1597" i="7" s="1"/>
  <c r="Z1589" i="7"/>
  <c r="AA1589" i="7" s="1"/>
  <c r="Z1581" i="7"/>
  <c r="AA1581" i="7" s="1"/>
  <c r="Z1573" i="7"/>
  <c r="AA1573" i="7" s="1"/>
  <c r="Z1518" i="7"/>
  <c r="AA1518" i="7" s="1"/>
  <c r="Z1473" i="7"/>
  <c r="AA1473" i="7" s="1"/>
  <c r="Z1446" i="7"/>
  <c r="AA1446" i="7" s="1"/>
  <c r="Z1395" i="7"/>
  <c r="AA1395" i="7" s="1"/>
  <c r="Z1387" i="7"/>
  <c r="AA1387" i="7" s="1"/>
  <c r="Z1362" i="7"/>
  <c r="AA1362" i="7" s="1"/>
  <c r="Z1354" i="7"/>
  <c r="AA1354" i="7" s="1"/>
  <c r="Z1346" i="7"/>
  <c r="AA1346" i="7" s="1"/>
  <c r="Z1338" i="7"/>
  <c r="AA1338" i="7" s="1"/>
  <c r="Z1330" i="7"/>
  <c r="AA1330" i="7" s="1"/>
  <c r="Z1322" i="7"/>
  <c r="AA1322" i="7" s="1"/>
  <c r="Z1314" i="7"/>
  <c r="AA1314" i="7" s="1"/>
  <c r="Z1306" i="7"/>
  <c r="AA1306" i="7" s="1"/>
  <c r="Z1298" i="7"/>
  <c r="AA1298" i="7" s="1"/>
  <c r="Z1290" i="7"/>
  <c r="AA1290" i="7" s="1"/>
  <c r="Z1282" i="7"/>
  <c r="AA1282" i="7" s="1"/>
  <c r="Z1274" i="7"/>
  <c r="AA1274" i="7" s="1"/>
  <c r="Z1266" i="7"/>
  <c r="AA1266" i="7" s="1"/>
  <c r="Z1258" i="7"/>
  <c r="AA1258" i="7" s="1"/>
  <c r="Z1250" i="7"/>
  <c r="AA1250" i="7" s="1"/>
  <c r="Z1242" i="7"/>
  <c r="AA1242" i="7" s="1"/>
  <c r="Z1234" i="7"/>
  <c r="AA1234" i="7" s="1"/>
  <c r="Z1226" i="7"/>
  <c r="AA1226" i="7" s="1"/>
  <c r="Z1218" i="7"/>
  <c r="AA1218" i="7" s="1"/>
  <c r="Z1210" i="7"/>
  <c r="AA1210" i="7" s="1"/>
  <c r="Z1202" i="7"/>
  <c r="AA1202" i="7" s="1"/>
  <c r="Z1194" i="7"/>
  <c r="AA1194" i="7" s="1"/>
  <c r="Z1186" i="7"/>
  <c r="AA1186" i="7" s="1"/>
  <c r="Z1178" i="7"/>
  <c r="AA1178" i="7" s="1"/>
  <c r="Z1170" i="7"/>
  <c r="AA1170" i="7" s="1"/>
  <c r="Z1162" i="7"/>
  <c r="AA1162" i="7" s="1"/>
  <c r="Z1154" i="7"/>
  <c r="AA1154" i="7" s="1"/>
  <c r="Z1146" i="7"/>
  <c r="AA1146" i="7" s="1"/>
  <c r="Z1138" i="7"/>
  <c r="AA1138" i="7" s="1"/>
  <c r="Z1130" i="7"/>
  <c r="AA1130" i="7" s="1"/>
  <c r="Z1122" i="7"/>
  <c r="AA1122" i="7" s="1"/>
  <c r="Z1114" i="7"/>
  <c r="AA1114" i="7" s="1"/>
  <c r="Z1106" i="7"/>
  <c r="AA1106" i="7" s="1"/>
  <c r="Z1098" i="7"/>
  <c r="AA1098" i="7" s="1"/>
  <c r="Z1090" i="7"/>
  <c r="AA1090" i="7" s="1"/>
  <c r="Z1082" i="7"/>
  <c r="AA1082" i="7" s="1"/>
  <c r="Z1074" i="7"/>
  <c r="AA1074" i="7" s="1"/>
  <c r="Z1066" i="7"/>
  <c r="AA1066" i="7" s="1"/>
  <c r="Z1058" i="7"/>
  <c r="AA1058" i="7" s="1"/>
  <c r="Z1050" i="7"/>
  <c r="AA1050" i="7" s="1"/>
  <c r="Z1042" i="7"/>
  <c r="AA1042" i="7" s="1"/>
  <c r="Z1034" i="7"/>
  <c r="AA1034" i="7" s="1"/>
  <c r="Z1026" i="7"/>
  <c r="AA1026" i="7" s="1"/>
  <c r="Z1018" i="7"/>
  <c r="AA1018" i="7" s="1"/>
  <c r="Z994" i="7"/>
  <c r="AA994" i="7" s="1"/>
  <c r="Z962" i="7"/>
  <c r="AA962" i="7" s="1"/>
  <c r="Z946" i="7"/>
  <c r="AA946" i="7" s="1"/>
  <c r="Z930" i="7"/>
  <c r="AA930" i="7" s="1"/>
  <c r="Z914" i="7"/>
  <c r="AA914" i="7" s="1"/>
  <c r="Z898" i="7"/>
  <c r="AA898" i="7" s="1"/>
  <c r="Z882" i="7"/>
  <c r="AA882" i="7" s="1"/>
  <c r="Z866" i="7"/>
  <c r="AA866" i="7" s="1"/>
  <c r="Z850" i="7"/>
  <c r="AA850" i="7" s="1"/>
  <c r="Z834" i="7"/>
  <c r="AA834" i="7" s="1"/>
  <c r="Z818" i="7"/>
  <c r="AA818" i="7" s="1"/>
  <c r="Z802" i="7"/>
  <c r="AA802" i="7" s="1"/>
  <c r="Z794" i="7"/>
  <c r="AA794" i="7" s="1"/>
  <c r="Z786" i="7"/>
  <c r="AA786" i="7" s="1"/>
  <c r="Z770" i="7"/>
  <c r="AA770" i="7" s="1"/>
  <c r="Z762" i="7"/>
  <c r="AA762" i="7" s="1"/>
  <c r="Z754" i="7"/>
  <c r="AA754" i="7" s="1"/>
  <c r="Z738" i="7"/>
  <c r="AA738" i="7" s="1"/>
  <c r="Z730" i="7"/>
  <c r="AA730" i="7" s="1"/>
  <c r="Z722" i="7"/>
  <c r="AA722" i="7" s="1"/>
  <c r="Z706" i="7"/>
  <c r="AA706" i="7" s="1"/>
  <c r="Z698" i="7"/>
  <c r="AA698" i="7" s="1"/>
  <c r="Z690" i="7"/>
  <c r="AA690" i="7" s="1"/>
  <c r="Z674" i="7"/>
  <c r="AA674" i="7" s="1"/>
  <c r="Z666" i="7"/>
  <c r="AA666" i="7" s="1"/>
  <c r="Z658" i="7"/>
  <c r="AA658" i="7" s="1"/>
  <c r="Z650" i="7"/>
  <c r="AA650" i="7" s="1"/>
  <c r="Z514" i="7"/>
  <c r="AA514" i="7" s="1"/>
  <c r="Z490" i="7"/>
  <c r="AA490" i="7" s="1"/>
  <c r="Z474" i="7"/>
  <c r="AA474" i="7" s="1"/>
  <c r="Z434" i="7"/>
  <c r="AA434" i="7" s="1"/>
  <c r="Z410" i="7"/>
  <c r="AA410" i="7" s="1"/>
  <c r="Z338" i="7"/>
  <c r="AA338" i="7" s="1"/>
  <c r="Z330" i="7"/>
  <c r="AA330" i="7" s="1"/>
  <c r="Z322" i="7"/>
  <c r="AA322" i="7" s="1"/>
  <c r="Z314" i="7"/>
  <c r="AA314" i="7" s="1"/>
  <c r="Z306" i="7"/>
  <c r="AA306" i="7" s="1"/>
  <c r="Z298" i="7"/>
  <c r="AA298" i="7" s="1"/>
  <c r="Z274" i="7"/>
  <c r="AA274" i="7" s="1"/>
  <c r="Z258" i="7"/>
  <c r="AA258" i="7" s="1"/>
  <c r="Z242" i="7"/>
  <c r="AA242" i="7" s="1"/>
  <c r="Z218" i="7"/>
  <c r="AA218" i="7" s="1"/>
  <c r="Z210" i="7"/>
  <c r="AA210" i="7" s="1"/>
  <c r="Z202" i="7"/>
  <c r="AA202" i="7" s="1"/>
  <c r="Z194" i="7"/>
  <c r="AA194" i="7" s="1"/>
  <c r="Z186" i="7"/>
  <c r="AA186" i="7" s="1"/>
  <c r="Z178" i="7"/>
  <c r="AA178" i="7" s="1"/>
  <c r="Z170" i="7"/>
  <c r="AA170" i="7" s="1"/>
  <c r="Z162" i="7"/>
  <c r="AA162" i="7" s="1"/>
  <c r="Z154" i="7"/>
  <c r="AA154" i="7" s="1"/>
  <c r="Z146" i="7"/>
  <c r="AA146" i="7" s="1"/>
  <c r="Z138" i="7"/>
  <c r="AA138" i="7" s="1"/>
  <c r="Z130" i="7"/>
  <c r="AA130" i="7" s="1"/>
  <c r="Z122" i="7"/>
  <c r="AA122" i="7" s="1"/>
  <c r="Z114" i="7"/>
  <c r="AA114" i="7" s="1"/>
  <c r="Z106" i="7"/>
  <c r="AA106" i="7" s="1"/>
  <c r="Z98" i="7"/>
  <c r="AA98" i="7" s="1"/>
  <c r="Z90" i="7"/>
  <c r="AA90" i="7" s="1"/>
  <c r="Z82" i="7"/>
  <c r="AA82" i="7" s="1"/>
  <c r="Z74" i="7"/>
  <c r="AA74" i="7" s="1"/>
  <c r="Z66" i="7"/>
  <c r="AA66" i="7" s="1"/>
  <c r="Z58" i="7"/>
  <c r="AA58" i="7" s="1"/>
  <c r="Z50" i="7"/>
  <c r="AA50" i="7" s="1"/>
  <c r="Z42" i="7"/>
  <c r="AA42" i="7" s="1"/>
  <c r="Z34" i="7"/>
  <c r="AA34" i="7" s="1"/>
  <c r="Z26" i="7"/>
  <c r="AA26" i="7" s="1"/>
  <c r="Z18" i="7"/>
  <c r="AA18" i="7" s="1"/>
  <c r="Z10" i="7"/>
  <c r="AA10" i="7" s="1"/>
  <c r="Z1368" i="7"/>
  <c r="AA1368" i="7" s="1"/>
  <c r="Z1380" i="7"/>
  <c r="AA1380" i="7" s="1"/>
  <c r="Z1398" i="7"/>
  <c r="AA1398" i="7" s="1"/>
  <c r="Z1406" i="7"/>
  <c r="AA1406" i="7" s="1"/>
  <c r="Z1414" i="7"/>
  <c r="AA1414" i="7" s="1"/>
  <c r="Z1422" i="7"/>
  <c r="AA1422" i="7" s="1"/>
  <c r="Z1436" i="7"/>
  <c r="AA1436" i="7" s="1"/>
  <c r="Z1444" i="7"/>
  <c r="AA1444" i="7" s="1"/>
  <c r="Z1457" i="7"/>
  <c r="AA1457" i="7" s="1"/>
  <c r="Z1465" i="7"/>
  <c r="AA1465" i="7" s="1"/>
  <c r="Z1477" i="7"/>
  <c r="AA1477" i="7" s="1"/>
  <c r="Z1485" i="7"/>
  <c r="AA1485" i="7" s="1"/>
  <c r="Z1500" i="7"/>
  <c r="AA1500" i="7" s="1"/>
  <c r="Z1508" i="7"/>
  <c r="AA1508" i="7" s="1"/>
  <c r="Z1516" i="7"/>
  <c r="AA1516" i="7" s="1"/>
  <c r="Z1528" i="7"/>
  <c r="AA1528" i="7" s="1"/>
  <c r="Z1536" i="7"/>
  <c r="AA1536" i="7" s="1"/>
  <c r="Z1546" i="7"/>
  <c r="AA1546" i="7" s="1"/>
  <c r="Z1554" i="7"/>
  <c r="AA1554" i="7" s="1"/>
  <c r="Z1562" i="7"/>
  <c r="AA1562" i="7" s="1"/>
  <c r="Z1570" i="7"/>
  <c r="AA1570" i="7" s="1"/>
  <c r="Z1725" i="7"/>
  <c r="AA1725" i="7" s="1"/>
  <c r="Z1733" i="7"/>
  <c r="AA1733" i="7" s="1"/>
  <c r="Z1741" i="7"/>
  <c r="AA1741" i="7" s="1"/>
  <c r="Z1749" i="7"/>
  <c r="AA1749" i="7" s="1"/>
  <c r="Z1757" i="7"/>
  <c r="AA1757" i="7" s="1"/>
  <c r="Z1765" i="7"/>
  <c r="AA1765" i="7" s="1"/>
  <c r="Z1773" i="7"/>
  <c r="AA1773" i="7" s="1"/>
  <c r="Z1781" i="7"/>
  <c r="AA1781" i="7" s="1"/>
  <c r="Z1789" i="7"/>
  <c r="AA1789" i="7" s="1"/>
  <c r="Z1797" i="7"/>
  <c r="AA1797" i="7" s="1"/>
  <c r="Z1806" i="7"/>
  <c r="AA1806" i="7" s="1"/>
  <c r="Z1814" i="7"/>
  <c r="AA1814" i="7" s="1"/>
  <c r="Z1822" i="7"/>
  <c r="AA1822" i="7" s="1"/>
  <c r="Z1830" i="7"/>
  <c r="AA1830" i="7" s="1"/>
  <c r="Z1838" i="7"/>
  <c r="AA1838" i="7" s="1"/>
  <c r="Z1852" i="7"/>
  <c r="AA1852" i="7" s="1"/>
  <c r="Z1860" i="7"/>
  <c r="AA1860" i="7" s="1"/>
  <c r="Z1868" i="7"/>
  <c r="AA1868" i="7" s="1"/>
  <c r="Z1882" i="7"/>
  <c r="AA1882" i="7" s="1"/>
  <c r="Z1890" i="7"/>
  <c r="AA1890" i="7" s="1"/>
  <c r="Z1905" i="7"/>
  <c r="AA1905" i="7" s="1"/>
  <c r="Z1919" i="7"/>
  <c r="AA1919" i="7" s="1"/>
  <c r="Z1927" i="7"/>
  <c r="AA1927" i="7" s="1"/>
  <c r="Z1935" i="7"/>
  <c r="AA1935" i="7" s="1"/>
  <c r="Z1943" i="7"/>
  <c r="AA1943" i="7" s="1"/>
  <c r="Z1951" i="7"/>
  <c r="AA1951" i="7" s="1"/>
  <c r="Z1959" i="7"/>
  <c r="AA1959" i="7" s="1"/>
  <c r="Z1967" i="7"/>
  <c r="AA1967" i="7" s="1"/>
  <c r="Z1975" i="7"/>
  <c r="AA1975" i="7" s="1"/>
  <c r="Z1983" i="7"/>
  <c r="AA1983" i="7" s="1"/>
  <c r="Z1991" i="7"/>
  <c r="AA1991" i="7" s="1"/>
  <c r="Z1999" i="7"/>
  <c r="AA1999" i="7" s="1"/>
  <c r="Z2007" i="7"/>
  <c r="AA2007" i="7" s="1"/>
  <c r="Z2015" i="7"/>
  <c r="AA2015" i="7" s="1"/>
  <c r="Z2023" i="7"/>
  <c r="AA2023" i="7" s="1"/>
  <c r="Z2031" i="7"/>
  <c r="AA2031" i="7" s="1"/>
  <c r="Z2039" i="7"/>
  <c r="AA2039" i="7" s="1"/>
  <c r="Z2047" i="7"/>
  <c r="AA2047" i="7" s="1"/>
  <c r="Z2055" i="7"/>
  <c r="AA2055" i="7" s="1"/>
  <c r="Z2063" i="7"/>
  <c r="AA2063" i="7" s="1"/>
  <c r="Z2071" i="7"/>
  <c r="AA2071" i="7" s="1"/>
  <c r="Z2079" i="7"/>
  <c r="AA2079" i="7" s="1"/>
  <c r="Z2087" i="7"/>
  <c r="AA2087" i="7" s="1"/>
  <c r="Z2095" i="7"/>
  <c r="AA2095" i="7" s="1"/>
  <c r="Z2105" i="7"/>
  <c r="AA2105" i="7" s="1"/>
  <c r="Z2130" i="7"/>
  <c r="AA2130" i="7" s="1"/>
  <c r="Z2205" i="7"/>
  <c r="AA2205" i="7" s="1"/>
  <c r="Z2342" i="7"/>
  <c r="AA2342" i="7" s="1"/>
  <c r="Z2354" i="7"/>
  <c r="AA2354" i="7" s="1"/>
  <c r="Z2364" i="7"/>
  <c r="AA2364" i="7" s="1"/>
  <c r="Z2380" i="7"/>
  <c r="AA2380" i="7" s="1"/>
  <c r="Z2392" i="7"/>
  <c r="AA2392" i="7" s="1"/>
  <c r="Z2400" i="7"/>
  <c r="AA2400" i="7" s="1"/>
  <c r="Z2440" i="7"/>
  <c r="AA2440" i="7" s="1"/>
  <c r="Z2501" i="7"/>
  <c r="AA2501" i="7" s="1"/>
  <c r="Z2543" i="7"/>
  <c r="AA2543" i="7" s="1"/>
  <c r="Z2557" i="7"/>
  <c r="AA2557" i="7" s="1"/>
  <c r="Z2565" i="7"/>
  <c r="AA2565" i="7" s="1"/>
  <c r="Z2577" i="7"/>
  <c r="AA2577" i="7" s="1"/>
  <c r="Z2889" i="7"/>
  <c r="AA2889" i="7" s="1"/>
  <c r="Z2881" i="7"/>
  <c r="AA2881" i="7" s="1"/>
  <c r="Z2873" i="7"/>
  <c r="AA2873" i="7" s="1"/>
  <c r="Z2865" i="7"/>
  <c r="AA2865" i="7" s="1"/>
  <c r="Z2857" i="7"/>
  <c r="AA2857" i="7" s="1"/>
  <c r="Z2849" i="7"/>
  <c r="AA2849" i="7" s="1"/>
  <c r="Z2841" i="7"/>
  <c r="AA2841" i="7" s="1"/>
  <c r="Z2833" i="7"/>
  <c r="AA2833" i="7" s="1"/>
  <c r="Z2825" i="7"/>
  <c r="AA2825" i="7" s="1"/>
  <c r="Z2817" i="7"/>
  <c r="AA2817" i="7" s="1"/>
  <c r="Z2809" i="7"/>
  <c r="AA2809" i="7" s="1"/>
  <c r="Z2801" i="7"/>
  <c r="AA2801" i="7" s="1"/>
  <c r="Z2793" i="7"/>
  <c r="AA2793" i="7" s="1"/>
  <c r="Z2785" i="7"/>
  <c r="AA2785" i="7" s="1"/>
  <c r="Z2777" i="7"/>
  <c r="AA2777" i="7" s="1"/>
  <c r="Z2769" i="7"/>
  <c r="AA2769" i="7" s="1"/>
  <c r="Z2761" i="7"/>
  <c r="AA2761" i="7" s="1"/>
  <c r="Z2753" i="7"/>
  <c r="AA2753" i="7" s="1"/>
  <c r="Z2745" i="7"/>
  <c r="AA2745" i="7" s="1"/>
  <c r="Z2737" i="7"/>
  <c r="AA2737" i="7" s="1"/>
  <c r="Z2729" i="7"/>
  <c r="AA2729" i="7" s="1"/>
  <c r="Z2721" i="7"/>
  <c r="AA2721" i="7" s="1"/>
  <c r="Z2713" i="7"/>
  <c r="AA2713" i="7" s="1"/>
  <c r="Z2705" i="7"/>
  <c r="AA2705" i="7" s="1"/>
  <c r="Z2697" i="7"/>
  <c r="AA2697" i="7" s="1"/>
  <c r="Z2689" i="7"/>
  <c r="AA2689" i="7" s="1"/>
  <c r="Z2681" i="7"/>
  <c r="AA2681" i="7" s="1"/>
  <c r="Z2673" i="7"/>
  <c r="AA2673" i="7" s="1"/>
  <c r="Z2665" i="7"/>
  <c r="AA2665" i="7" s="1"/>
  <c r="Z2657" i="7"/>
  <c r="AA2657" i="7" s="1"/>
  <c r="Z2649" i="7"/>
  <c r="AA2649" i="7" s="1"/>
  <c r="Z2641" i="7"/>
  <c r="AA2641" i="7" s="1"/>
  <c r="Z2633" i="7"/>
  <c r="AA2633" i="7" s="1"/>
  <c r="Z2625" i="7"/>
  <c r="AA2625" i="7" s="1"/>
  <c r="Z2617" i="7"/>
  <c r="AA2617" i="7" s="1"/>
  <c r="Z2609" i="7"/>
  <c r="AA2609" i="7" s="1"/>
  <c r="Z2601" i="7"/>
  <c r="AA2601" i="7" s="1"/>
  <c r="Z2593" i="7"/>
  <c r="AA2593" i="7" s="1"/>
  <c r="Z2585" i="7"/>
  <c r="AA2585" i="7" s="1"/>
  <c r="Z3599" i="7"/>
  <c r="AA3599" i="7" s="1"/>
  <c r="Z3591" i="7"/>
  <c r="AA3591" i="7" s="1"/>
  <c r="Z3583" i="7"/>
  <c r="AA3583" i="7" s="1"/>
  <c r="Z3575" i="7"/>
  <c r="AA3575" i="7" s="1"/>
  <c r="Z3567" i="7"/>
  <c r="AA3567" i="7" s="1"/>
  <c r="Z3559" i="7"/>
  <c r="AA3559" i="7" s="1"/>
  <c r="Z3551" i="7"/>
  <c r="AA3551" i="7" s="1"/>
  <c r="Z3543" i="7"/>
  <c r="AA3543" i="7" s="1"/>
  <c r="Z3535" i="7"/>
  <c r="AA3535" i="7" s="1"/>
  <c r="Z3527" i="7"/>
  <c r="AA3527" i="7" s="1"/>
  <c r="Z3519" i="7"/>
  <c r="AA3519" i="7" s="1"/>
  <c r="Z3511" i="7"/>
  <c r="AA3511" i="7" s="1"/>
  <c r="Z3503" i="7"/>
  <c r="AA3503" i="7" s="1"/>
  <c r="Z3495" i="7"/>
  <c r="AA3495" i="7" s="1"/>
  <c r="Z3487" i="7"/>
  <c r="AA3487" i="7" s="1"/>
  <c r="Z3479" i="7"/>
  <c r="AA3479" i="7" s="1"/>
  <c r="Z3471" i="7"/>
  <c r="AA3471" i="7" s="1"/>
  <c r="Z3463" i="7"/>
  <c r="AA3463" i="7" s="1"/>
  <c r="Z3455" i="7"/>
  <c r="AA3455" i="7" s="1"/>
  <c r="Z3447" i="7"/>
  <c r="AA3447" i="7" s="1"/>
  <c r="Z3439" i="7"/>
  <c r="AA3439" i="7" s="1"/>
  <c r="Z3431" i="7"/>
  <c r="AA3431" i="7" s="1"/>
  <c r="Z3423" i="7"/>
  <c r="AA3423" i="7" s="1"/>
  <c r="Z3415" i="7"/>
  <c r="AA3415" i="7" s="1"/>
  <c r="Z3407" i="7"/>
  <c r="AA3407" i="7" s="1"/>
  <c r="Z3399" i="7"/>
  <c r="AA3399" i="7" s="1"/>
  <c r="Z3391" i="7"/>
  <c r="AA3391" i="7" s="1"/>
  <c r="Z3383" i="7"/>
  <c r="AA3383" i="7" s="1"/>
  <c r="Z3375" i="7"/>
  <c r="AA3375" i="7" s="1"/>
  <c r="Z3367" i="7"/>
  <c r="AA3367" i="7" s="1"/>
  <c r="Z3359" i="7"/>
  <c r="AA3359" i="7" s="1"/>
  <c r="Z3351" i="7"/>
  <c r="AA3351" i="7" s="1"/>
  <c r="Z3343" i="7"/>
  <c r="AA3343" i="7" s="1"/>
  <c r="Z3335" i="7"/>
  <c r="AA3335" i="7" s="1"/>
  <c r="Z3327" i="7"/>
  <c r="AA3327" i="7" s="1"/>
  <c r="Z3319" i="7"/>
  <c r="AA3319" i="7" s="1"/>
  <c r="Z3311" i="7"/>
  <c r="AA3311" i="7" s="1"/>
  <c r="Z3303" i="7"/>
  <c r="AA3303" i="7" s="1"/>
  <c r="Z3295" i="7"/>
  <c r="AA3295" i="7" s="1"/>
  <c r="Z3287" i="7"/>
  <c r="AA3287" i="7" s="1"/>
  <c r="Z3279" i="7"/>
  <c r="AA3279" i="7" s="1"/>
  <c r="Z3271" i="7"/>
  <c r="AA3271" i="7" s="1"/>
  <c r="Z3263" i="7"/>
  <c r="AA3263" i="7" s="1"/>
  <c r="Z3255" i="7"/>
  <c r="AA3255" i="7" s="1"/>
  <c r="Z3247" i="7"/>
  <c r="AA3247" i="7" s="1"/>
  <c r="Z3239" i="7"/>
  <c r="AA3239" i="7" s="1"/>
  <c r="Z3231" i="7"/>
  <c r="AA3231" i="7" s="1"/>
  <c r="Z3223" i="7"/>
  <c r="AA3223" i="7" s="1"/>
  <c r="Z3215" i="7"/>
  <c r="AA3215" i="7" s="1"/>
  <c r="Z3207" i="7"/>
  <c r="AA3207" i="7" s="1"/>
  <c r="Z3199" i="7"/>
  <c r="AA3199" i="7" s="1"/>
  <c r="Z3191" i="7"/>
  <c r="AA3191" i="7" s="1"/>
  <c r="Z3183" i="7"/>
  <c r="AA3183" i="7" s="1"/>
  <c r="Z3175" i="7"/>
  <c r="AA3175" i="7" s="1"/>
  <c r="Z3167" i="7"/>
  <c r="AA3167" i="7" s="1"/>
  <c r="Z3159" i="7"/>
  <c r="AA3159" i="7" s="1"/>
  <c r="Z3151" i="7"/>
  <c r="AA3151" i="7" s="1"/>
  <c r="Z3143" i="7"/>
  <c r="AA3143" i="7" s="1"/>
  <c r="Z3135" i="7"/>
  <c r="AA3135" i="7" s="1"/>
  <c r="Z3127" i="7"/>
  <c r="AA3127" i="7" s="1"/>
  <c r="Z3119" i="7"/>
  <c r="AA3119" i="7" s="1"/>
  <c r="Z3111" i="7"/>
  <c r="AA3111" i="7" s="1"/>
  <c r="Z3103" i="7"/>
  <c r="AA3103" i="7" s="1"/>
  <c r="Z3095" i="7"/>
  <c r="AA3095" i="7" s="1"/>
  <c r="Z3087" i="7"/>
  <c r="AA3087" i="7" s="1"/>
  <c r="Z3079" i="7"/>
  <c r="AA3079" i="7" s="1"/>
  <c r="Z3071" i="7"/>
  <c r="AA3071" i="7" s="1"/>
  <c r="Z3063" i="7"/>
  <c r="AA3063" i="7" s="1"/>
  <c r="Z3055" i="7"/>
  <c r="AA3055" i="7" s="1"/>
  <c r="Z3047" i="7"/>
  <c r="AA3047" i="7" s="1"/>
  <c r="Z3039" i="7"/>
  <c r="AA3039" i="7" s="1"/>
  <c r="Z3031" i="7"/>
  <c r="AA3031" i="7" s="1"/>
  <c r="Z3023" i="7"/>
  <c r="AA3023" i="7" s="1"/>
  <c r="Z3015" i="7"/>
  <c r="AA3015" i="7" s="1"/>
  <c r="Z3007" i="7"/>
  <c r="AA3007" i="7" s="1"/>
  <c r="Z2999" i="7"/>
  <c r="AA2999" i="7" s="1"/>
  <c r="Z2991" i="7"/>
  <c r="AA2991" i="7" s="1"/>
  <c r="Z2983" i="7"/>
  <c r="AA2983" i="7" s="1"/>
  <c r="Z2975" i="7"/>
  <c r="AA2975" i="7" s="1"/>
  <c r="Z2967" i="7"/>
  <c r="AA2967" i="7" s="1"/>
  <c r="Z2959" i="7"/>
  <c r="AA2959" i="7" s="1"/>
  <c r="Z2951" i="7"/>
  <c r="AA2951" i="7" s="1"/>
  <c r="Z2943" i="7"/>
  <c r="AA2943" i="7" s="1"/>
  <c r="Z2935" i="7"/>
  <c r="AA2935" i="7" s="1"/>
  <c r="Z2927" i="7"/>
  <c r="AA2927" i="7" s="1"/>
  <c r="Z2919" i="7"/>
  <c r="AA2919" i="7" s="1"/>
  <c r="Z2911" i="7"/>
  <c r="AA2911" i="7" s="1"/>
  <c r="Z2903" i="7"/>
  <c r="AA2903" i="7" s="1"/>
  <c r="Z2895" i="7"/>
  <c r="AA2895" i="7" s="1"/>
  <c r="X2475" i="7"/>
  <c r="Y2475" i="7" s="1"/>
  <c r="X2525" i="7"/>
  <c r="Y2525" i="7" s="1"/>
  <c r="X2305" i="7"/>
  <c r="Y2305" i="7" s="1"/>
  <c r="X2175" i="7"/>
  <c r="Y2175" i="7" s="1"/>
  <c r="X2427" i="7"/>
  <c r="Y2427" i="7" s="1"/>
  <c r="X2223" i="7"/>
  <c r="Y2223" i="7" s="1"/>
  <c r="X2133" i="7"/>
  <c r="Y2133" i="7" s="1"/>
  <c r="W2574" i="7"/>
  <c r="W2545" i="7"/>
  <c r="W2530" i="7"/>
  <c r="W2514" i="7"/>
  <c r="W2495" i="7"/>
  <c r="W2487" i="7"/>
  <c r="W2479" i="7"/>
  <c r="W2471" i="7"/>
  <c r="W2463" i="7"/>
  <c r="W2439" i="7"/>
  <c r="W2431" i="7"/>
  <c r="W2423" i="7"/>
  <c r="W2414" i="7"/>
  <c r="W2391" i="7"/>
  <c r="W2373" i="7"/>
  <c r="W2349" i="7"/>
  <c r="W2334" i="7"/>
  <c r="W2326" i="7"/>
  <c r="W2318" i="7"/>
  <c r="W2310" i="7"/>
  <c r="W2302" i="7"/>
  <c r="W2294" i="7"/>
  <c r="W2286" i="7"/>
  <c r="W2278" i="7"/>
  <c r="W2270" i="7"/>
  <c r="W2262" i="7"/>
  <c r="W2251" i="7"/>
  <c r="W2243" i="7"/>
  <c r="W2235" i="7"/>
  <c r="W2227" i="7"/>
  <c r="W2219" i="7"/>
  <c r="W2211" i="7"/>
  <c r="W2200" i="7"/>
  <c r="W2189" i="7"/>
  <c r="W2180" i="7"/>
  <c r="W2171" i="7"/>
  <c r="W2163" i="7"/>
  <c r="W2155" i="7"/>
  <c r="W2147" i="7"/>
  <c r="W2139" i="7"/>
  <c r="W2128" i="7"/>
  <c r="W2103" i="7"/>
  <c r="W1713" i="7"/>
  <c r="W1705" i="7"/>
  <c r="W1657" i="7"/>
  <c r="W1649" i="7"/>
  <c r="W1641" i="7"/>
  <c r="W1625" i="7"/>
  <c r="W1617" i="7"/>
  <c r="W1601" i="7"/>
  <c r="W1585" i="7"/>
  <c r="W1455" i="7"/>
  <c r="W1358" i="7"/>
  <c r="W1342" i="7"/>
  <c r="W1278" i="7"/>
  <c r="W1246" i="7"/>
  <c r="W1230" i="7"/>
  <c r="W1030" i="7"/>
  <c r="W1014" i="7"/>
  <c r="W926" i="7"/>
  <c r="W838" i="7"/>
  <c r="W814" i="7"/>
  <c r="W793" i="7"/>
  <c r="W785" i="7"/>
  <c r="W441" i="7"/>
  <c r="W97" i="7"/>
  <c r="W1375" i="7"/>
  <c r="W1425" i="7"/>
  <c r="X1736" i="7"/>
  <c r="Y1736" i="7" s="1"/>
  <c r="X1776" i="7"/>
  <c r="Y1776" i="7" s="1"/>
  <c r="X1833" i="7"/>
  <c r="Y1833" i="7" s="1"/>
  <c r="X1954" i="7"/>
  <c r="Y1954" i="7" s="1"/>
  <c r="W1962" i="7"/>
  <c r="W2108" i="7"/>
  <c r="W2895" i="7"/>
  <c r="X2871" i="7"/>
  <c r="Y2871" i="7" s="1"/>
  <c r="X2607" i="7"/>
  <c r="Y2607" i="7" s="1"/>
  <c r="X3597" i="7"/>
  <c r="Y3597" i="7" s="1"/>
  <c r="X3589" i="7"/>
  <c r="Y3589" i="7" s="1"/>
  <c r="X3501" i="7"/>
  <c r="Y3501" i="7" s="1"/>
  <c r="W2170" i="7"/>
  <c r="W2118" i="7"/>
  <c r="W1493" i="7"/>
  <c r="W845" i="7"/>
  <c r="W552" i="7"/>
  <c r="W1729" i="7"/>
  <c r="W1842" i="7"/>
  <c r="W1971" i="7"/>
  <c r="W1979" i="7"/>
  <c r="X2059" i="7"/>
  <c r="Y2059" i="7" s="1"/>
  <c r="W2894" i="7"/>
  <c r="W2870" i="7"/>
  <c r="W2854" i="7"/>
  <c r="W2686" i="7"/>
  <c r="X3588" i="7"/>
  <c r="X3580" i="7"/>
  <c r="Y3580" i="7" s="1"/>
  <c r="W3572" i="7"/>
  <c r="X3564" i="7"/>
  <c r="Y3564" i="7" s="1"/>
  <c r="X3556" i="7"/>
  <c r="Y3556" i="7" s="1"/>
  <c r="W3548" i="7"/>
  <c r="X3540" i="7"/>
  <c r="Y3540" i="7" s="1"/>
  <c r="X3532" i="7"/>
  <c r="Y3532" i="7" s="1"/>
  <c r="X3524" i="7"/>
  <c r="Y3524" i="7" s="1"/>
  <c r="X3516" i="7"/>
  <c r="Y3516" i="7" s="1"/>
  <c r="W3508" i="7"/>
  <c r="X3500" i="7"/>
  <c r="Y3500" i="7" s="1"/>
  <c r="X3492" i="7"/>
  <c r="Y3492" i="7" s="1"/>
  <c r="X3484" i="7"/>
  <c r="Y3484" i="7" s="1"/>
  <c r="X3476" i="7"/>
  <c r="Y3476" i="7" s="1"/>
  <c r="X3468" i="7"/>
  <c r="Y3468" i="7" s="1"/>
  <c r="X3460" i="7"/>
  <c r="Y3460" i="7" s="1"/>
  <c r="X3452" i="7"/>
  <c r="Y3452" i="7" s="1"/>
  <c r="X3444" i="7"/>
  <c r="X3436" i="7"/>
  <c r="Y3436" i="7" s="1"/>
  <c r="X3428" i="7"/>
  <c r="Y3428" i="7" s="1"/>
  <c r="X3420" i="7"/>
  <c r="Y3420" i="7" s="1"/>
  <c r="X3412" i="7"/>
  <c r="Y3412" i="7" s="1"/>
  <c r="X3404" i="7"/>
  <c r="X3396" i="7"/>
  <c r="Y3396" i="7" s="1"/>
  <c r="X3388" i="7"/>
  <c r="Y3388" i="7" s="1"/>
  <c r="X3380" i="7"/>
  <c r="Y3380" i="7" s="1"/>
  <c r="X3372" i="7"/>
  <c r="Y3372" i="7" s="1"/>
  <c r="X3364" i="7"/>
  <c r="Y3364" i="7" s="1"/>
  <c r="X3356" i="7"/>
  <c r="Y3356" i="7" s="1"/>
  <c r="X3348" i="7"/>
  <c r="Y3348" i="7" s="1"/>
  <c r="X3340" i="7"/>
  <c r="Y3340" i="7" s="1"/>
  <c r="X3332" i="7"/>
  <c r="Y3332" i="7" s="1"/>
  <c r="X3324" i="7"/>
  <c r="Y3324" i="7" s="1"/>
  <c r="X3316" i="7"/>
  <c r="Y3316" i="7" s="1"/>
  <c r="X3308" i="7"/>
  <c r="Y3308" i="7" s="1"/>
  <c r="X3300" i="7"/>
  <c r="Y3300" i="7" s="1"/>
  <c r="X3292" i="7"/>
  <c r="Y3292" i="7" s="1"/>
  <c r="X3284" i="7"/>
  <c r="Y3284" i="7" s="1"/>
  <c r="X3276" i="7"/>
  <c r="Y3276" i="7" s="1"/>
  <c r="X3260" i="7"/>
  <c r="Y3260" i="7" s="1"/>
  <c r="X3252" i="7"/>
  <c r="Y3252" i="7" s="1"/>
  <c r="X3236" i="7"/>
  <c r="Y3236" i="7" s="1"/>
  <c r="X3228" i="7"/>
  <c r="Y3228" i="7" s="1"/>
  <c r="X3220" i="7"/>
  <c r="Y3220" i="7" s="1"/>
  <c r="X3212" i="7"/>
  <c r="Y3212" i="7" s="1"/>
  <c r="X3204" i="7"/>
  <c r="Y3204" i="7" s="1"/>
  <c r="X3196" i="7"/>
  <c r="Y3196" i="7" s="1"/>
  <c r="X3188" i="7"/>
  <c r="Y3188" i="7" s="1"/>
  <c r="X3180" i="7"/>
  <c r="Y3180" i="7" s="1"/>
  <c r="X3172" i="7"/>
  <c r="Y3172" i="7" s="1"/>
  <c r="X3164" i="7"/>
  <c r="Y3164" i="7" s="1"/>
  <c r="X3156" i="7"/>
  <c r="Y3156" i="7" s="1"/>
  <c r="X3148" i="7"/>
  <c r="Y3148" i="7" s="1"/>
  <c r="X3140" i="7"/>
  <c r="Y3140" i="7" s="1"/>
  <c r="X3020" i="7"/>
  <c r="Y3020" i="7" s="1"/>
  <c r="X3012" i="7"/>
  <c r="Y3012" i="7" s="1"/>
  <c r="X3004" i="7"/>
  <c r="Y3004" i="7" s="1"/>
  <c r="X2996" i="7"/>
  <c r="Y2996" i="7" s="1"/>
  <c r="W2573" i="7"/>
  <c r="W2505" i="7"/>
  <c r="W2449" i="7"/>
  <c r="W2390" i="7"/>
  <c r="W2317" i="7"/>
  <c r="W2285" i="7"/>
  <c r="W2188" i="7"/>
  <c r="W2154" i="7"/>
  <c r="W1914" i="7"/>
  <c r="W1452" i="7"/>
  <c r="W797" i="7"/>
  <c r="W728" i="7"/>
  <c r="W2572" i="7"/>
  <c r="W2536" i="7"/>
  <c r="W2528" i="7"/>
  <c r="W2520" i="7"/>
  <c r="W2512" i="7"/>
  <c r="W2504" i="7"/>
  <c r="W2493" i="7"/>
  <c r="W2485" i="7"/>
  <c r="W2477" i="7"/>
  <c r="W2469" i="7"/>
  <c r="W2461" i="7"/>
  <c r="W2448" i="7"/>
  <c r="W2437" i="7"/>
  <c r="W2429" i="7"/>
  <c r="W2420" i="7"/>
  <c r="W2412" i="7"/>
  <c r="W2389" i="7"/>
  <c r="W2371" i="7"/>
  <c r="W2340" i="7"/>
  <c r="W2332" i="7"/>
  <c r="W2324" i="7"/>
  <c r="W2316" i="7"/>
  <c r="W2308" i="7"/>
  <c r="W2300" i="7"/>
  <c r="W2292" i="7"/>
  <c r="W2284" i="7"/>
  <c r="W2276" i="7"/>
  <c r="W2268" i="7"/>
  <c r="W2260" i="7"/>
  <c r="W2249" i="7"/>
  <c r="W2241" i="7"/>
  <c r="W2233" i="7"/>
  <c r="W2225" i="7"/>
  <c r="W2217" i="7"/>
  <c r="W2209" i="7"/>
  <c r="W2198" i="7"/>
  <c r="W2187" i="7"/>
  <c r="W2178" i="7"/>
  <c r="W2169" i="7"/>
  <c r="W2161" i="7"/>
  <c r="W2153" i="7"/>
  <c r="W2145" i="7"/>
  <c r="W2135" i="7"/>
  <c r="W2125" i="7"/>
  <c r="W2117" i="7"/>
  <c r="W1671" i="7"/>
  <c r="W1631" i="7"/>
  <c r="W1591" i="7"/>
  <c r="W1036" i="7"/>
  <c r="X1385" i="7"/>
  <c r="Y1385" i="7" s="1"/>
  <c r="X1441" i="7"/>
  <c r="Y1441" i="7" s="1"/>
  <c r="W1513" i="7"/>
  <c r="X1559" i="7"/>
  <c r="Y1559" i="7" s="1"/>
  <c r="W1722" i="7"/>
  <c r="W1762" i="7"/>
  <c r="X3595" i="7"/>
  <c r="Y3595" i="7" s="1"/>
  <c r="X3587" i="7"/>
  <c r="Y3587" i="7" s="1"/>
  <c r="X3579" i="7"/>
  <c r="Y3579" i="7" s="1"/>
  <c r="X3571" i="7"/>
  <c r="Y3571" i="7" s="1"/>
  <c r="X3563" i="7"/>
  <c r="Y3563" i="7" s="1"/>
  <c r="W3555" i="7"/>
  <c r="X3547" i="7"/>
  <c r="Y3547" i="7" s="1"/>
  <c r="X3539" i="7"/>
  <c r="Y3539" i="7" s="1"/>
  <c r="X3531" i="7"/>
  <c r="Y3531" i="7" s="1"/>
  <c r="X3523" i="7"/>
  <c r="Y3523" i="7" s="1"/>
  <c r="X3515" i="7"/>
  <c r="Y3515" i="7" s="1"/>
  <c r="X3507" i="7"/>
  <c r="Y3507" i="7" s="1"/>
  <c r="X3499" i="7"/>
  <c r="Y3499" i="7" s="1"/>
  <c r="W3491" i="7"/>
  <c r="X3483" i="7"/>
  <c r="Y3483" i="7" s="1"/>
  <c r="X3475" i="7"/>
  <c r="Y3475" i="7" s="1"/>
  <c r="X3467" i="7"/>
  <c r="Y3467" i="7" s="1"/>
  <c r="X3459" i="7"/>
  <c r="Y3459" i="7" s="1"/>
  <c r="X3451" i="7"/>
  <c r="Y3451" i="7" s="1"/>
  <c r="X3443" i="7"/>
  <c r="Y3443" i="7" s="1"/>
  <c r="X3435" i="7"/>
  <c r="Y3435" i="7" s="1"/>
  <c r="X3427" i="7"/>
  <c r="Y3427" i="7" s="1"/>
  <c r="X3411" i="7"/>
  <c r="Y3411" i="7" s="1"/>
  <c r="X3403" i="7"/>
  <c r="Y3403" i="7" s="1"/>
  <c r="X3395" i="7"/>
  <c r="Y3395" i="7" s="1"/>
  <c r="X3387" i="7"/>
  <c r="Y3387" i="7" s="1"/>
  <c r="X3379" i="7"/>
  <c r="Y3379" i="7" s="1"/>
  <c r="X3371" i="7"/>
  <c r="Y3371" i="7" s="1"/>
  <c r="X3363" i="7"/>
  <c r="Y3363" i="7" s="1"/>
  <c r="X3355" i="7"/>
  <c r="Y3355" i="7" s="1"/>
  <c r="X3347" i="7"/>
  <c r="Y3347" i="7" s="1"/>
  <c r="X3339" i="7"/>
  <c r="Y3339" i="7" s="1"/>
  <c r="X3331" i="7"/>
  <c r="Y3331" i="7" s="1"/>
  <c r="X3323" i="7"/>
  <c r="Y3323" i="7" s="1"/>
  <c r="X3315" i="7"/>
  <c r="Y3315" i="7" s="1"/>
  <c r="X3299" i="7"/>
  <c r="Y3299" i="7" s="1"/>
  <c r="X3291" i="7"/>
  <c r="Y3291" i="7" s="1"/>
  <c r="X3283" i="7"/>
  <c r="Y3283" i="7" s="1"/>
  <c r="X3275" i="7"/>
  <c r="Y3275" i="7" s="1"/>
  <c r="X3267" i="7"/>
  <c r="Y3267" i="7" s="1"/>
  <c r="X3243" i="7"/>
  <c r="Y3243" i="7" s="1"/>
  <c r="W3195" i="7"/>
  <c r="W3163" i="7"/>
  <c r="X3139" i="7"/>
  <c r="Y3139" i="7" s="1"/>
  <c r="W3131" i="7"/>
  <c r="X3123" i="7"/>
  <c r="Y3123" i="7" s="1"/>
  <c r="X3115" i="7"/>
  <c r="Y3115" i="7" s="1"/>
  <c r="X3107" i="7"/>
  <c r="Y3107" i="7" s="1"/>
  <c r="W3099" i="7"/>
  <c r="X3091" i="7"/>
  <c r="Y3091" i="7" s="1"/>
  <c r="X3083" i="7"/>
  <c r="Y3083" i="7" s="1"/>
  <c r="X3075" i="7"/>
  <c r="Y3075" i="7" s="1"/>
  <c r="X3067" i="7"/>
  <c r="Y3067" i="7" s="1"/>
  <c r="X3059" i="7"/>
  <c r="Y3059" i="7" s="1"/>
  <c r="X3051" i="7"/>
  <c r="Y3051" i="7" s="1"/>
  <c r="X3043" i="7"/>
  <c r="Y3043" i="7" s="1"/>
  <c r="X3035" i="7"/>
  <c r="Y3035" i="7" s="1"/>
  <c r="X3027" i="7"/>
  <c r="Y3027" i="7" s="1"/>
  <c r="W3003" i="7"/>
  <c r="X2987" i="7"/>
  <c r="Y2987" i="7" s="1"/>
  <c r="X2979" i="7"/>
  <c r="Y2979" i="7" s="1"/>
  <c r="X2963" i="7"/>
  <c r="Y2963" i="7" s="1"/>
  <c r="X2955" i="7"/>
  <c r="Y2955" i="7" s="1"/>
  <c r="W2529" i="7"/>
  <c r="W2421" i="7"/>
  <c r="W2162" i="7"/>
  <c r="W989" i="7"/>
  <c r="W2555" i="7"/>
  <c r="W2535" i="7"/>
  <c r="W2527" i="7"/>
  <c r="W2519" i="7"/>
  <c r="W2511" i="7"/>
  <c r="W2500" i="7"/>
  <c r="W2492" i="7"/>
  <c r="W2484" i="7"/>
  <c r="W2476" i="7"/>
  <c r="W2468" i="7"/>
  <c r="W2460" i="7"/>
  <c r="W2447" i="7"/>
  <c r="W2436" i="7"/>
  <c r="W2428" i="7"/>
  <c r="W2419" i="7"/>
  <c r="W2411" i="7"/>
  <c r="W2388" i="7"/>
  <c r="W2370" i="7"/>
  <c r="W2339" i="7"/>
  <c r="W2331" i="7"/>
  <c r="W2323" i="7"/>
  <c r="W2315" i="7"/>
  <c r="W2307" i="7"/>
  <c r="W2299" i="7"/>
  <c r="W2291" i="7"/>
  <c r="W2283" i="7"/>
  <c r="W2275" i="7"/>
  <c r="W2267" i="7"/>
  <c r="W2259" i="7"/>
  <c r="W2248" i="7"/>
  <c r="W2240" i="7"/>
  <c r="W2232" i="7"/>
  <c r="W2224" i="7"/>
  <c r="W2216" i="7"/>
  <c r="W2205" i="7"/>
  <c r="W2197" i="7"/>
  <c r="W2186" i="7"/>
  <c r="W2177" i="7"/>
  <c r="W2168" i="7"/>
  <c r="W2160" i="7"/>
  <c r="W2152" i="7"/>
  <c r="W2144" i="7"/>
  <c r="W2134" i="7"/>
  <c r="W2124" i="7"/>
  <c r="W2116" i="7"/>
  <c r="W1897" i="7"/>
  <c r="W1702" i="7"/>
  <c r="W1694" i="7"/>
  <c r="W1686" i="7"/>
  <c r="W1638" i="7"/>
  <c r="W1622" i="7"/>
  <c r="W1606" i="7"/>
  <c r="W1574" i="7"/>
  <c r="W1474" i="7"/>
  <c r="W1315" i="7"/>
  <c r="W1267" i="7"/>
  <c r="W1075" i="7"/>
  <c r="W1051" i="7"/>
  <c r="W883" i="7"/>
  <c r="W867" i="7"/>
  <c r="W1378" i="7"/>
  <c r="W1404" i="7"/>
  <c r="X1434" i="7"/>
  <c r="Y1434" i="7" s="1"/>
  <c r="X1442" i="7"/>
  <c r="Y1442" i="7" s="1"/>
  <c r="X1483" i="7"/>
  <c r="Y1483" i="7" s="1"/>
  <c r="X1552" i="7"/>
  <c r="Y1552" i="7" s="1"/>
  <c r="W1568" i="7"/>
  <c r="X1903" i="7"/>
  <c r="Y1903" i="7" s="1"/>
  <c r="W2013" i="7"/>
  <c r="W2788" i="7"/>
  <c r="X3570" i="7"/>
  <c r="Y3570" i="7" s="1"/>
  <c r="X3522" i="7"/>
  <c r="Y3522" i="7" s="1"/>
  <c r="X3434" i="7"/>
  <c r="X3282" i="7"/>
  <c r="Y3282" i="7" s="1"/>
  <c r="X3018" i="7"/>
  <c r="Y3018" i="7" s="1"/>
  <c r="X3010" i="7"/>
  <c r="Y3010" i="7" s="1"/>
  <c r="X3002" i="7"/>
  <c r="Y3002" i="7" s="1"/>
  <c r="X2994" i="7"/>
  <c r="Y2994" i="7" s="1"/>
  <c r="W2978" i="7"/>
  <c r="X2946" i="7"/>
  <c r="Y2946" i="7" s="1"/>
  <c r="X2938" i="7"/>
  <c r="Y2938" i="7" s="1"/>
  <c r="X2930" i="7"/>
  <c r="Y2930" i="7" s="1"/>
  <c r="X2922" i="7"/>
  <c r="Y2922" i="7" s="1"/>
  <c r="X2914" i="7"/>
  <c r="Y2914" i="7" s="1"/>
  <c r="X2906" i="7"/>
  <c r="Y2906" i="7" s="1"/>
  <c r="X2898" i="7"/>
  <c r="Y2898" i="7" s="1"/>
  <c r="W2537" i="7"/>
  <c r="W2494" i="7"/>
  <c r="W2462" i="7"/>
  <c r="W2413" i="7"/>
  <c r="W2325" i="7"/>
  <c r="W2293" i="7"/>
  <c r="W2261" i="7"/>
  <c r="W2146" i="7"/>
  <c r="W1745" i="7"/>
  <c r="W2554" i="7"/>
  <c r="W2534" i="7"/>
  <c r="W2526" i="7"/>
  <c r="W2518" i="7"/>
  <c r="W2510" i="7"/>
  <c r="W2499" i="7"/>
  <c r="W2491" i="7"/>
  <c r="W2483" i="7"/>
  <c r="W2475" i="7"/>
  <c r="W2467" i="7"/>
  <c r="W2459" i="7"/>
  <c r="W2446" i="7"/>
  <c r="W2435" i="7"/>
  <c r="W2427" i="7"/>
  <c r="W2418" i="7"/>
  <c r="W2410" i="7"/>
  <c r="W2377" i="7"/>
  <c r="W2358" i="7"/>
  <c r="W2338" i="7"/>
  <c r="W2330" i="7"/>
  <c r="W2322" i="7"/>
  <c r="W2314" i="7"/>
  <c r="W2306" i="7"/>
  <c r="W2298" i="7"/>
  <c r="W2290" i="7"/>
  <c r="W2282" i="7"/>
  <c r="W2274" i="7"/>
  <c r="W2266" i="7"/>
  <c r="W2255" i="7"/>
  <c r="W2247" i="7"/>
  <c r="W2239" i="7"/>
  <c r="W2231" i="7"/>
  <c r="W2223" i="7"/>
  <c r="W2215" i="7"/>
  <c r="W2204" i="7"/>
  <c r="W2193" i="7"/>
  <c r="W2185" i="7"/>
  <c r="W2176" i="7"/>
  <c r="W2167" i="7"/>
  <c r="W2159" i="7"/>
  <c r="W2151" i="7"/>
  <c r="W2143" i="7"/>
  <c r="W2133" i="7"/>
  <c r="W2123" i="7"/>
  <c r="W2115" i="7"/>
  <c r="W1911" i="7"/>
  <c r="W1896" i="7"/>
  <c r="W1851" i="7"/>
  <c r="W1677" i="7"/>
  <c r="W1669" i="7"/>
  <c r="W1661" i="7"/>
  <c r="W1629" i="7"/>
  <c r="W1597" i="7"/>
  <c r="W1581" i="7"/>
  <c r="W1395" i="7"/>
  <c r="W1362" i="7"/>
  <c r="W1258" i="7"/>
  <c r="W1210" i="7"/>
  <c r="W1098" i="7"/>
  <c r="W1058" i="7"/>
  <c r="W525" i="7"/>
  <c r="W29" i="7"/>
  <c r="W1421" i="7"/>
  <c r="W1732" i="7"/>
  <c r="X1756" i="7"/>
  <c r="Y1756" i="7" s="1"/>
  <c r="X1772" i="7"/>
  <c r="Y1772" i="7" s="1"/>
  <c r="W1788" i="7"/>
  <c r="W1796" i="7"/>
  <c r="W2556" i="7"/>
  <c r="W2883" i="7"/>
  <c r="X2659" i="7"/>
  <c r="Y2659" i="7" s="1"/>
  <c r="W2603" i="7"/>
  <c r="X3601" i="7"/>
  <c r="Y3601" i="7" s="1"/>
  <c r="X3577" i="7"/>
  <c r="Y3577" i="7" s="1"/>
  <c r="W3569" i="7"/>
  <c r="W3561" i="7"/>
  <c r="X3553" i="7"/>
  <c r="Y3553" i="7" s="1"/>
  <c r="X3545" i="7"/>
  <c r="Y3545" i="7" s="1"/>
  <c r="X3529" i="7"/>
  <c r="Y3529" i="7" s="1"/>
  <c r="W3521" i="7"/>
  <c r="X3513" i="7"/>
  <c r="Y3513" i="7" s="1"/>
  <c r="W3505" i="7"/>
  <c r="X3497" i="7"/>
  <c r="Y3497" i="7" s="1"/>
  <c r="X3489" i="7"/>
  <c r="Y3489" i="7" s="1"/>
  <c r="X3481" i="7"/>
  <c r="Y3481" i="7" s="1"/>
  <c r="X3473" i="7"/>
  <c r="Y3473" i="7" s="1"/>
  <c r="X3465" i="7"/>
  <c r="Y3465" i="7" s="1"/>
  <c r="X3457" i="7"/>
  <c r="Y3457" i="7" s="1"/>
  <c r="X3449" i="7"/>
  <c r="Y3449" i="7" s="1"/>
  <c r="X3441" i="7"/>
  <c r="Y3441" i="7" s="1"/>
  <c r="X3433" i="7"/>
  <c r="Y3433" i="7" s="1"/>
  <c r="X3425" i="7"/>
  <c r="Y3425" i="7" s="1"/>
  <c r="X3417" i="7"/>
  <c r="Y3417" i="7" s="1"/>
  <c r="X3409" i="7"/>
  <c r="Y3409" i="7" s="1"/>
  <c r="X3401" i="7"/>
  <c r="Y3401" i="7" s="1"/>
  <c r="X3393" i="7"/>
  <c r="Y3393" i="7" s="1"/>
  <c r="X3385" i="7"/>
  <c r="Y3385" i="7" s="1"/>
  <c r="X3377" i="7"/>
  <c r="Y3377" i="7" s="1"/>
  <c r="X3369" i="7"/>
  <c r="Y3369" i="7" s="1"/>
  <c r="X3361" i="7"/>
  <c r="Y3361" i="7" s="1"/>
  <c r="X3353" i="7"/>
  <c r="Y3353" i="7" s="1"/>
  <c r="X3345" i="7"/>
  <c r="Y3345" i="7" s="1"/>
  <c r="X3337" i="7"/>
  <c r="Y3337" i="7" s="1"/>
  <c r="X3329" i="7"/>
  <c r="Y3329" i="7" s="1"/>
  <c r="X3321" i="7"/>
  <c r="Y3321" i="7" s="1"/>
  <c r="X3313" i="7"/>
  <c r="Y3313" i="7" s="1"/>
  <c r="X3305" i="7"/>
  <c r="Y3305" i="7" s="1"/>
  <c r="X3297" i="7"/>
  <c r="Y3297" i="7" s="1"/>
  <c r="X3289" i="7"/>
  <c r="Y3289" i="7" s="1"/>
  <c r="X3281" i="7"/>
  <c r="Y3281" i="7" s="1"/>
  <c r="X3273" i="7"/>
  <c r="Y3273" i="7" s="1"/>
  <c r="X3265" i="7"/>
  <c r="Y3265" i="7" s="1"/>
  <c r="X3257" i="7"/>
  <c r="Y3257" i="7" s="1"/>
  <c r="X3249" i="7"/>
  <c r="Y3249" i="7" s="1"/>
  <c r="X3241" i="7"/>
  <c r="Y3241" i="7" s="1"/>
  <c r="X3025" i="7"/>
  <c r="Y3025" i="7" s="1"/>
  <c r="X3017" i="7"/>
  <c r="Y3017" i="7" s="1"/>
  <c r="X3009" i="7"/>
  <c r="Y3009" i="7" s="1"/>
  <c r="X3001" i="7"/>
  <c r="Y3001" i="7" s="1"/>
  <c r="X2993" i="7"/>
  <c r="Y2993" i="7" s="1"/>
  <c r="X2985" i="7"/>
  <c r="Y2985" i="7" s="1"/>
  <c r="X2977" i="7"/>
  <c r="Y2977" i="7" s="1"/>
  <c r="X2969" i="7"/>
  <c r="Y2969" i="7" s="1"/>
  <c r="X2961" i="7"/>
  <c r="Y2961" i="7" s="1"/>
  <c r="X2953" i="7"/>
  <c r="Y2953" i="7" s="1"/>
  <c r="W2945" i="7"/>
  <c r="W2913" i="7"/>
  <c r="W2486" i="7"/>
  <c r="W2348" i="7"/>
  <c r="W2179" i="7"/>
  <c r="W2138" i="7"/>
  <c r="W1874" i="7"/>
  <c r="W1656" i="7"/>
  <c r="W933" i="7"/>
  <c r="W861" i="7"/>
  <c r="W1418" i="7"/>
  <c r="W1856" i="7"/>
  <c r="W2548" i="7"/>
  <c r="W2533" i="7"/>
  <c r="W2525" i="7"/>
  <c r="W2517" i="7"/>
  <c r="W2509" i="7"/>
  <c r="W2498" i="7"/>
  <c r="W2490" i="7"/>
  <c r="W2482" i="7"/>
  <c r="W2474" i="7"/>
  <c r="W2466" i="7"/>
  <c r="W2455" i="7"/>
  <c r="W2444" i="7"/>
  <c r="W2434" i="7"/>
  <c r="W2426" i="7"/>
  <c r="W2417" i="7"/>
  <c r="W2409" i="7"/>
  <c r="W2376" i="7"/>
  <c r="W2357" i="7"/>
  <c r="W2337" i="7"/>
  <c r="W2329" i="7"/>
  <c r="W2321" i="7"/>
  <c r="W2313" i="7"/>
  <c r="W2305" i="7"/>
  <c r="W2297" i="7"/>
  <c r="W2289" i="7"/>
  <c r="W2281" i="7"/>
  <c r="W2273" i="7"/>
  <c r="W2265" i="7"/>
  <c r="W2254" i="7"/>
  <c r="W2246" i="7"/>
  <c r="W2238" i="7"/>
  <c r="W2230" i="7"/>
  <c r="W2222" i="7"/>
  <c r="W2214" i="7"/>
  <c r="W2203" i="7"/>
  <c r="W2192" i="7"/>
  <c r="W2183" i="7"/>
  <c r="W2175" i="7"/>
  <c r="W2166" i="7"/>
  <c r="W2158" i="7"/>
  <c r="W2150" i="7"/>
  <c r="W2142" i="7"/>
  <c r="W2132" i="7"/>
  <c r="W2122" i="7"/>
  <c r="W2114" i="7"/>
  <c r="W1692" i="7"/>
  <c r="W1684" i="7"/>
  <c r="W1676" i="7"/>
  <c r="W1620" i="7"/>
  <c r="W1612" i="7"/>
  <c r="W1604" i="7"/>
  <c r="W1596" i="7"/>
  <c r="W1588" i="7"/>
  <c r="W1572" i="7"/>
  <c r="W1394" i="7"/>
  <c r="W1289" i="7"/>
  <c r="W1273" i="7"/>
  <c r="W1121" i="7"/>
  <c r="W1081" i="7"/>
  <c r="W1009" i="7"/>
  <c r="W468" i="7"/>
  <c r="W356" i="7"/>
  <c r="X1398" i="7"/>
  <c r="Y1398" i="7" s="1"/>
  <c r="X1562" i="7"/>
  <c r="Y1562" i="7" s="1"/>
  <c r="X3592" i="7"/>
  <c r="Y3592" i="7" s="1"/>
  <c r="X3584" i="7"/>
  <c r="Y3584" i="7" s="1"/>
  <c r="X3576" i="7"/>
  <c r="Y3576" i="7" s="1"/>
  <c r="X3568" i="7"/>
  <c r="Y3568" i="7" s="1"/>
  <c r="X3560" i="7"/>
  <c r="Y3560" i="7" s="1"/>
  <c r="X3552" i="7"/>
  <c r="Y3552" i="7" s="1"/>
  <c r="X3544" i="7"/>
  <c r="Y3544" i="7" s="1"/>
  <c r="X3536" i="7"/>
  <c r="Y3536" i="7" s="1"/>
  <c r="X3528" i="7"/>
  <c r="Y3528" i="7" s="1"/>
  <c r="X3520" i="7"/>
  <c r="Y3520" i="7" s="1"/>
  <c r="W3512" i="7"/>
  <c r="X3504" i="7"/>
  <c r="Y3504" i="7" s="1"/>
  <c r="X3496" i="7"/>
  <c r="Y3496" i="7" s="1"/>
  <c r="X3488" i="7"/>
  <c r="X3480" i="7"/>
  <c r="Y3480" i="7" s="1"/>
  <c r="W3472" i="7"/>
  <c r="X3464" i="7"/>
  <c r="Y3464" i="7" s="1"/>
  <c r="X3456" i="7"/>
  <c r="Y3456" i="7" s="1"/>
  <c r="X3448" i="7"/>
  <c r="X3440" i="7"/>
  <c r="Y3440" i="7" s="1"/>
  <c r="X3432" i="7"/>
  <c r="Y3432" i="7" s="1"/>
  <c r="W3424" i="7"/>
  <c r="X3416" i="7"/>
  <c r="Y3416" i="7" s="1"/>
  <c r="X3408" i="7"/>
  <c r="Y3408" i="7" s="1"/>
  <c r="X3400" i="7"/>
  <c r="Y3400" i="7" s="1"/>
  <c r="X3392" i="7"/>
  <c r="Y3392" i="7" s="1"/>
  <c r="X3384" i="7"/>
  <c r="Y3384" i="7" s="1"/>
  <c r="X3376" i="7"/>
  <c r="Y3376" i="7" s="1"/>
  <c r="X3360" i="7"/>
  <c r="Y3360" i="7" s="1"/>
  <c r="X3352" i="7"/>
  <c r="Y3352" i="7" s="1"/>
  <c r="X3344" i="7"/>
  <c r="Y3344" i="7" s="1"/>
  <c r="X3336" i="7"/>
  <c r="Y3336" i="7" s="1"/>
  <c r="X3328" i="7"/>
  <c r="Y3328" i="7" s="1"/>
  <c r="X3320" i="7"/>
  <c r="Y3320" i="7" s="1"/>
  <c r="X3304" i="7"/>
  <c r="Y3304" i="7" s="1"/>
  <c r="X3296" i="7"/>
  <c r="Y3296" i="7" s="1"/>
  <c r="X3288" i="7"/>
  <c r="Y3288" i="7" s="1"/>
  <c r="X3280" i="7"/>
  <c r="Y3280" i="7" s="1"/>
  <c r="X3272" i="7"/>
  <c r="Y3272" i="7" s="1"/>
  <c r="X3264" i="7"/>
  <c r="Y3264" i="7" s="1"/>
  <c r="X3256" i="7"/>
  <c r="Y3256" i="7" s="1"/>
  <c r="X3248" i="7"/>
  <c r="Y3248" i="7" s="1"/>
  <c r="X3240" i="7"/>
  <c r="Y3240" i="7" s="1"/>
  <c r="X3232" i="7"/>
  <c r="Y3232" i="7" s="1"/>
  <c r="X3224" i="7"/>
  <c r="Y3224" i="7" s="1"/>
  <c r="X3216" i="7"/>
  <c r="Y3216" i="7" s="1"/>
  <c r="X3208" i="7"/>
  <c r="Y3208" i="7" s="1"/>
  <c r="X3200" i="7"/>
  <c r="Y3200" i="7" s="1"/>
  <c r="X3192" i="7"/>
  <c r="Y3192" i="7" s="1"/>
  <c r="X3184" i="7"/>
  <c r="Y3184" i="7" s="1"/>
  <c r="X3176" i="7"/>
  <c r="Y3176" i="7" s="1"/>
  <c r="X3168" i="7"/>
  <c r="Y3168" i="7" s="1"/>
  <c r="X3160" i="7"/>
  <c r="Y3160" i="7" s="1"/>
  <c r="X3152" i="7"/>
  <c r="Y3152" i="7" s="1"/>
  <c r="X3144" i="7"/>
  <c r="Y3144" i="7" s="1"/>
  <c r="X2992" i="7"/>
  <c r="Y2992" i="7" s="1"/>
  <c r="X2984" i="7"/>
  <c r="Y2984" i="7" s="1"/>
  <c r="X2976" i="7"/>
  <c r="Y2976" i="7" s="1"/>
  <c r="X2968" i="7"/>
  <c r="Y2968" i="7" s="1"/>
  <c r="X2960" i="7"/>
  <c r="Y2960" i="7" s="1"/>
  <c r="X2944" i="7"/>
  <c r="Y2944" i="7" s="1"/>
  <c r="X2936" i="7"/>
  <c r="Y2936" i="7" s="1"/>
  <c r="X2928" i="7"/>
  <c r="Y2928" i="7" s="1"/>
  <c r="X2920" i="7"/>
  <c r="Y2920" i="7" s="1"/>
  <c r="X2912" i="7"/>
  <c r="Y2912" i="7" s="1"/>
  <c r="W2521" i="7"/>
  <c r="W2478" i="7"/>
  <c r="W2438" i="7"/>
  <c r="W2372" i="7"/>
  <c r="W2309" i="7"/>
  <c r="W2277" i="7"/>
  <c r="W2250" i="7"/>
  <c r="W2226" i="7"/>
  <c r="W2199" i="7"/>
  <c r="W2547" i="7"/>
  <c r="W2532" i="7"/>
  <c r="W2524" i="7"/>
  <c r="W2516" i="7"/>
  <c r="W2508" i="7"/>
  <c r="W2497" i="7"/>
  <c r="W2489" i="7"/>
  <c r="W2481" i="7"/>
  <c r="W2465" i="7"/>
  <c r="W2454" i="7"/>
  <c r="W2443" i="7"/>
  <c r="W2425" i="7"/>
  <c r="W2416" i="7"/>
  <c r="W2404" i="7"/>
  <c r="W2375" i="7"/>
  <c r="W2351" i="7"/>
  <c r="W2336" i="7"/>
  <c r="W2328" i="7"/>
  <c r="W2312" i="7"/>
  <c r="W2304" i="7"/>
  <c r="W2296" i="7"/>
  <c r="W2288" i="7"/>
  <c r="W2280" i="7"/>
  <c r="W2272" i="7"/>
  <c r="W2253" i="7"/>
  <c r="W2237" i="7"/>
  <c r="W2229" i="7"/>
  <c r="W2213" i="7"/>
  <c r="W2202" i="7"/>
  <c r="W2191" i="7"/>
  <c r="W2182" i="7"/>
  <c r="W2174" i="7"/>
  <c r="W2149" i="7"/>
  <c r="W2141" i="7"/>
  <c r="W2130" i="7"/>
  <c r="W2113" i="7"/>
  <c r="W1909" i="7"/>
  <c r="W1707" i="7"/>
  <c r="W1699" i="7"/>
  <c r="W1691" i="7"/>
  <c r="W1643" i="7"/>
  <c r="W1635" i="7"/>
  <c r="W1579" i="7"/>
  <c r="W1540" i="7"/>
  <c r="W1496" i="7"/>
  <c r="W1360" i="7"/>
  <c r="W211" i="7"/>
  <c r="X1415" i="7"/>
  <c r="Y1415" i="7" s="1"/>
  <c r="W1437" i="7"/>
  <c r="W1466" i="7"/>
  <c r="X3599" i="7"/>
  <c r="Y3599" i="7" s="1"/>
  <c r="X3591" i="7"/>
  <c r="Y3591" i="7" s="1"/>
  <c r="W3583" i="7"/>
  <c r="X3575" i="7"/>
  <c r="Y3575" i="7" s="1"/>
  <c r="X3567" i="7"/>
  <c r="Y3567" i="7" s="1"/>
  <c r="X3559" i="7"/>
  <c r="Y3559" i="7" s="1"/>
  <c r="X3543" i="7"/>
  <c r="Y3543" i="7" s="1"/>
  <c r="X3535" i="7"/>
  <c r="Y3535" i="7" s="1"/>
  <c r="X3527" i="7"/>
  <c r="Y3527" i="7" s="1"/>
  <c r="X3519" i="7"/>
  <c r="Y3519" i="7" s="1"/>
  <c r="X3511" i="7"/>
  <c r="Y3511" i="7" s="1"/>
  <c r="X3503" i="7"/>
  <c r="Y3503" i="7" s="1"/>
  <c r="X3495" i="7"/>
  <c r="Y3495" i="7" s="1"/>
  <c r="X3487" i="7"/>
  <c r="Y3487" i="7" s="1"/>
  <c r="X3479" i="7"/>
  <c r="Y3479" i="7" s="1"/>
  <c r="X3471" i="7"/>
  <c r="Y3471" i="7" s="1"/>
  <c r="X3463" i="7"/>
  <c r="Y3463" i="7" s="1"/>
  <c r="X3455" i="7"/>
  <c r="Y3455" i="7" s="1"/>
  <c r="X3447" i="7"/>
  <c r="Y3447" i="7" s="1"/>
  <c r="X3439" i="7"/>
  <c r="Y3439" i="7" s="1"/>
  <c r="X3431" i="7"/>
  <c r="Y3431" i="7" s="1"/>
  <c r="X3423" i="7"/>
  <c r="Y3423" i="7" s="1"/>
  <c r="X3415" i="7"/>
  <c r="Y3415" i="7" s="1"/>
  <c r="X3407" i="7"/>
  <c r="Y3407" i="7" s="1"/>
  <c r="X3399" i="7"/>
  <c r="Y3399" i="7" s="1"/>
  <c r="X3391" i="7"/>
  <c r="Y3391" i="7" s="1"/>
  <c r="X3383" i="7"/>
  <c r="Y3383" i="7" s="1"/>
  <c r="X3375" i="7"/>
  <c r="Y3375" i="7" s="1"/>
  <c r="X3367" i="7"/>
  <c r="Y3367" i="7" s="1"/>
  <c r="X3359" i="7"/>
  <c r="Y3359" i="7" s="1"/>
  <c r="X3351" i="7"/>
  <c r="Y3351" i="7" s="1"/>
  <c r="X3343" i="7"/>
  <c r="Y3343" i="7" s="1"/>
  <c r="X3335" i="7"/>
  <c r="Y3335" i="7" s="1"/>
  <c r="X3327" i="7"/>
  <c r="Y3327" i="7" s="1"/>
  <c r="X3319" i="7"/>
  <c r="Y3319" i="7" s="1"/>
  <c r="X3311" i="7"/>
  <c r="Y3311" i="7" s="1"/>
  <c r="X3303" i="7"/>
  <c r="Y3303" i="7" s="1"/>
  <c r="X3295" i="7"/>
  <c r="Y3295" i="7" s="1"/>
  <c r="X3287" i="7"/>
  <c r="Y3287" i="7" s="1"/>
  <c r="X3271" i="7"/>
  <c r="Y3271" i="7" s="1"/>
  <c r="X3263" i="7"/>
  <c r="Y3263" i="7" s="1"/>
  <c r="X3255" i="7"/>
  <c r="Y3255" i="7" s="1"/>
  <c r="X3247" i="7"/>
  <c r="Y3247" i="7" s="1"/>
  <c r="X3239" i="7"/>
  <c r="X3231" i="7"/>
  <c r="Y3231" i="7" s="1"/>
  <c r="X3223" i="7"/>
  <c r="Y3223" i="7" s="1"/>
  <c r="X3215" i="7"/>
  <c r="Y3215" i="7" s="1"/>
  <c r="X3207" i="7"/>
  <c r="Y3207" i="7" s="1"/>
  <c r="X3199" i="7"/>
  <c r="Y3199" i="7" s="1"/>
  <c r="X3191" i="7"/>
  <c r="Y3191" i="7" s="1"/>
  <c r="X3183" i="7"/>
  <c r="Y3183" i="7" s="1"/>
  <c r="X3175" i="7"/>
  <c r="Y3175" i="7" s="1"/>
  <c r="X3167" i="7"/>
  <c r="Y3167" i="7" s="1"/>
  <c r="X3159" i="7"/>
  <c r="Y3159" i="7" s="1"/>
  <c r="X3151" i="7"/>
  <c r="Y3151" i="7" s="1"/>
  <c r="X3143" i="7"/>
  <c r="Y3143" i="7" s="1"/>
  <c r="X2951" i="7"/>
  <c r="Y2951" i="7" s="1"/>
  <c r="X2943" i="7"/>
  <c r="Y2943" i="7" s="1"/>
  <c r="X2935" i="7"/>
  <c r="Y2935" i="7" s="1"/>
  <c r="X2919" i="7"/>
  <c r="Y2919" i="7" s="1"/>
  <c r="X2911" i="7"/>
  <c r="Y2911" i="7" s="1"/>
  <c r="X2903" i="7"/>
  <c r="Y2903" i="7" s="1"/>
  <c r="W2513" i="7"/>
  <c r="W2470" i="7"/>
  <c r="W2430" i="7"/>
  <c r="W2333" i="7"/>
  <c r="W2301" i="7"/>
  <c r="W2269" i="7"/>
  <c r="W2242" i="7"/>
  <c r="W2234" i="7"/>
  <c r="W2218" i="7"/>
  <c r="W2210" i="7"/>
  <c r="W2126" i="7"/>
  <c r="W1576" i="7"/>
  <c r="T1293" i="7"/>
  <c r="W1189" i="7"/>
  <c r="W2575" i="7"/>
  <c r="W2546" i="7"/>
  <c r="W2531" i="7"/>
  <c r="W2523" i="7"/>
  <c r="W2515" i="7"/>
  <c r="W2507" i="7"/>
  <c r="W2496" i="7"/>
  <c r="W2488" i="7"/>
  <c r="W2480" i="7"/>
  <c r="W2472" i="7"/>
  <c r="W2464" i="7"/>
  <c r="W2451" i="7"/>
  <c r="W2442" i="7"/>
  <c r="W2432" i="7"/>
  <c r="W2424" i="7"/>
  <c r="W2415" i="7"/>
  <c r="W2403" i="7"/>
  <c r="W2374" i="7"/>
  <c r="W2350" i="7"/>
  <c r="W2335" i="7"/>
  <c r="W2327" i="7"/>
  <c r="W2319" i="7"/>
  <c r="W2311" i="7"/>
  <c r="W2303" i="7"/>
  <c r="W2295" i="7"/>
  <c r="W2287" i="7"/>
  <c r="W2279" i="7"/>
  <c r="W2271" i="7"/>
  <c r="W2263" i="7"/>
  <c r="W2252" i="7"/>
  <c r="W2244" i="7"/>
  <c r="W2236" i="7"/>
  <c r="W2228" i="7"/>
  <c r="W2220" i="7"/>
  <c r="W2212" i="7"/>
  <c r="W2201" i="7"/>
  <c r="W2190" i="7"/>
  <c r="W2181" i="7"/>
  <c r="W2173" i="7"/>
  <c r="W2164" i="7"/>
  <c r="W2156" i="7"/>
  <c r="W2148" i="7"/>
  <c r="W2140" i="7"/>
  <c r="W2129" i="7"/>
  <c r="W2120" i="7"/>
  <c r="W2104" i="7"/>
  <c r="W1901" i="7"/>
  <c r="W1682" i="7"/>
  <c r="W1674" i="7"/>
  <c r="W1666" i="7"/>
  <c r="W1618" i="7"/>
  <c r="W1594" i="7"/>
  <c r="W1430" i="7"/>
  <c r="W1408" i="7"/>
  <c r="W1510" i="7"/>
  <c r="X1556" i="7"/>
  <c r="Y1556" i="7" s="1"/>
  <c r="W1719" i="7"/>
  <c r="W1759" i="7"/>
  <c r="X1824" i="7"/>
  <c r="Y1824" i="7" s="1"/>
  <c r="W1945" i="7"/>
  <c r="W2344" i="7"/>
  <c r="W2632" i="7"/>
  <c r="X3598" i="7"/>
  <c r="Y3598" i="7" s="1"/>
  <c r="W3590" i="7"/>
  <c r="X3582" i="7"/>
  <c r="Y3582" i="7" s="1"/>
  <c r="X3574" i="7"/>
  <c r="Y3574" i="7" s="1"/>
  <c r="X3566" i="7"/>
  <c r="Y3566" i="7" s="1"/>
  <c r="X3558" i="7"/>
  <c r="Y3558" i="7" s="1"/>
  <c r="X3550" i="7"/>
  <c r="Y3550" i="7" s="1"/>
  <c r="X3542" i="7"/>
  <c r="Y3542" i="7" s="1"/>
  <c r="X3534" i="7"/>
  <c r="Y3534" i="7" s="1"/>
  <c r="X3526" i="7"/>
  <c r="Y3526" i="7" s="1"/>
  <c r="X3518" i="7"/>
  <c r="Y3518" i="7" s="1"/>
  <c r="X3510" i="7"/>
  <c r="Y3510" i="7" s="1"/>
  <c r="X3502" i="7"/>
  <c r="Y3502" i="7" s="1"/>
  <c r="X3494" i="7"/>
  <c r="Y3494" i="7" s="1"/>
  <c r="W3486" i="7"/>
  <c r="X3478" i="7"/>
  <c r="Y3478" i="7" s="1"/>
  <c r="W3470" i="7"/>
  <c r="X3462" i="7"/>
  <c r="Y3462" i="7" s="1"/>
  <c r="X3454" i="7"/>
  <c r="Y3454" i="7" s="1"/>
  <c r="X3446" i="7"/>
  <c r="Y3446" i="7" s="1"/>
  <c r="X3438" i="7"/>
  <c r="Y3438" i="7" s="1"/>
  <c r="X3430" i="7"/>
  <c r="Y3430" i="7" s="1"/>
  <c r="X3422" i="7"/>
  <c r="Y3422" i="7" s="1"/>
  <c r="X3414" i="7"/>
  <c r="Y3414" i="7" s="1"/>
  <c r="X3406" i="7"/>
  <c r="Y3406" i="7" s="1"/>
  <c r="X3398" i="7"/>
  <c r="Y3398" i="7" s="1"/>
  <c r="X3390" i="7"/>
  <c r="Y3390" i="7" s="1"/>
  <c r="X3382" i="7"/>
  <c r="Y3382" i="7" s="1"/>
  <c r="X3374" i="7"/>
  <c r="Y3374" i="7" s="1"/>
  <c r="X3366" i="7"/>
  <c r="Y3366" i="7" s="1"/>
  <c r="X3358" i="7"/>
  <c r="Y3358" i="7" s="1"/>
  <c r="X3350" i="7"/>
  <c r="Y3350" i="7" s="1"/>
  <c r="X3342" i="7"/>
  <c r="Y3342" i="7" s="1"/>
  <c r="X3334" i="7"/>
  <c r="Y3334" i="7" s="1"/>
  <c r="X3326" i="7"/>
  <c r="Y3326" i="7" s="1"/>
  <c r="W3318" i="7"/>
  <c r="W3310" i="7"/>
  <c r="X3302" i="7"/>
  <c r="Y3302" i="7" s="1"/>
  <c r="X3294" i="7"/>
  <c r="Y3294" i="7" s="1"/>
  <c r="X3286" i="7"/>
  <c r="Y3286" i="7" s="1"/>
  <c r="X3278" i="7"/>
  <c r="Y3278" i="7" s="1"/>
  <c r="X3262" i="7"/>
  <c r="X3254" i="7"/>
  <c r="Y3254" i="7" s="1"/>
  <c r="X3246" i="7"/>
  <c r="Y3246" i="7" s="1"/>
  <c r="X3238" i="7"/>
  <c r="Y3238" i="7" s="1"/>
  <c r="X3230" i="7"/>
  <c r="Y3230" i="7" s="1"/>
  <c r="X3222" i="7"/>
  <c r="Y3222" i="7" s="1"/>
  <c r="X3214" i="7"/>
  <c r="Y3214" i="7" s="1"/>
  <c r="X2902" i="7"/>
  <c r="Y2902" i="7" s="1"/>
  <c r="X2498" i="7"/>
  <c r="Y2498" i="7" s="1"/>
  <c r="X2254" i="7"/>
  <c r="Y2254" i="7" s="1"/>
  <c r="X2150" i="7"/>
  <c r="Y2150" i="7" s="1"/>
  <c r="X2158" i="7"/>
  <c r="Y2158" i="7" s="1"/>
  <c r="X2246" i="7"/>
  <c r="Y2246" i="7" s="1"/>
  <c r="X3593" i="7"/>
  <c r="Y3593" i="7" s="1"/>
  <c r="X2132" i="7"/>
  <c r="Y2132" i="7" s="1"/>
  <c r="X2230" i="7"/>
  <c r="Y2230" i="7" s="1"/>
  <c r="X2357" i="7"/>
  <c r="Y2357" i="7" s="1"/>
  <c r="X3279" i="7"/>
  <c r="W2996" i="7"/>
  <c r="X2281" i="7"/>
  <c r="Y2281" i="7" s="1"/>
  <c r="X2214" i="7"/>
  <c r="Y2214" i="7" s="1"/>
  <c r="X2417" i="7"/>
  <c r="Y2417" i="7" s="1"/>
  <c r="X2104" i="7"/>
  <c r="Y2104" i="7" s="1"/>
  <c r="X2329" i="7"/>
  <c r="Y2329" i="7" s="1"/>
  <c r="X2312" i="7"/>
  <c r="Y2312" i="7" s="1"/>
  <c r="X2192" i="7"/>
  <c r="Y2192" i="7" s="1"/>
  <c r="X3517" i="7"/>
  <c r="Y3517" i="7" s="1"/>
  <c r="W3151" i="7"/>
  <c r="X2474" i="7"/>
  <c r="Y2474" i="7" s="1"/>
  <c r="X2321" i="7"/>
  <c r="Y2321" i="7" s="1"/>
  <c r="X2238" i="7"/>
  <c r="Y2238" i="7" s="1"/>
  <c r="X2166" i="7"/>
  <c r="Y2166" i="7" s="1"/>
  <c r="W3027" i="7"/>
  <c r="X2432" i="7"/>
  <c r="Y2432" i="7" s="1"/>
  <c r="X3397" i="7"/>
  <c r="Y3397" i="7" s="1"/>
  <c r="X2531" i="7"/>
  <c r="Y2531" i="7" s="1"/>
  <c r="X2426" i="7"/>
  <c r="Y2426" i="7" s="1"/>
  <c r="X2289" i="7"/>
  <c r="Y2289" i="7" s="1"/>
  <c r="X2222" i="7"/>
  <c r="Y2222" i="7" s="1"/>
  <c r="X3274" i="7"/>
  <c r="Y3274" i="7" s="1"/>
  <c r="X2517" i="7"/>
  <c r="Y2517" i="7" s="1"/>
  <c r="X2374" i="7"/>
  <c r="Y2374" i="7" s="1"/>
  <c r="X2265" i="7"/>
  <c r="Y2265" i="7" s="1"/>
  <c r="X2201" i="7"/>
  <c r="Y2201" i="7" s="1"/>
  <c r="X2122" i="7"/>
  <c r="Y2122" i="7" s="1"/>
  <c r="X3585" i="7"/>
  <c r="Y3585" i="7" s="1"/>
  <c r="X2905" i="7"/>
  <c r="Y2905" i="7" s="1"/>
  <c r="W3567" i="7"/>
  <c r="W3528" i="7"/>
  <c r="W3473" i="7"/>
  <c r="W3433" i="7"/>
  <c r="W3364" i="7"/>
  <c r="W3332" i="7"/>
  <c r="W3287" i="7"/>
  <c r="W3231" i="7"/>
  <c r="W3167" i="7"/>
  <c r="W3067" i="7"/>
  <c r="W2960" i="7"/>
  <c r="X3561" i="7"/>
  <c r="Y3561" i="7" s="1"/>
  <c r="X3424" i="7"/>
  <c r="Y3424" i="7" s="1"/>
  <c r="W3519" i="7"/>
  <c r="W3468" i="7"/>
  <c r="W3430" i="7"/>
  <c r="W3361" i="7"/>
  <c r="W3329" i="7"/>
  <c r="W3281" i="7"/>
  <c r="W3224" i="7"/>
  <c r="W3164" i="7"/>
  <c r="W2953" i="7"/>
  <c r="X3521" i="7"/>
  <c r="Y3521" i="7" s="1"/>
  <c r="X3131" i="7"/>
  <c r="Y3131" i="7" s="1"/>
  <c r="W3599" i="7"/>
  <c r="W3558" i="7"/>
  <c r="W3515" i="7"/>
  <c r="W3465" i="7"/>
  <c r="W3425" i="7"/>
  <c r="W3356" i="7"/>
  <c r="W3324" i="7"/>
  <c r="W3280" i="7"/>
  <c r="W3214" i="7"/>
  <c r="W3152" i="7"/>
  <c r="W3004" i="7"/>
  <c r="W2936" i="7"/>
  <c r="X3512" i="7"/>
  <c r="Y3512" i="7" s="1"/>
  <c r="X3003" i="7"/>
  <c r="Y3003" i="7" s="1"/>
  <c r="X2482" i="7"/>
  <c r="Y2482" i="7" s="1"/>
  <c r="X2409" i="7"/>
  <c r="Y2409" i="7" s="1"/>
  <c r="X2297" i="7"/>
  <c r="Y2297" i="7" s="1"/>
  <c r="W3595" i="7"/>
  <c r="W3553" i="7"/>
  <c r="W3510" i="7"/>
  <c r="W3460" i="7"/>
  <c r="W3422" i="7"/>
  <c r="W3353" i="7"/>
  <c r="W3321" i="7"/>
  <c r="W3271" i="7"/>
  <c r="W3200" i="7"/>
  <c r="W2919" i="7"/>
  <c r="X3505" i="7"/>
  <c r="Y3505" i="7" s="1"/>
  <c r="X2945" i="7"/>
  <c r="Y2945" i="7" s="1"/>
  <c r="W3584" i="7"/>
  <c r="W3550" i="7"/>
  <c r="W3507" i="7"/>
  <c r="W3457" i="7"/>
  <c r="W3416" i="7"/>
  <c r="W3348" i="7"/>
  <c r="W3316" i="7"/>
  <c r="W3255" i="7"/>
  <c r="W3196" i="7"/>
  <c r="W3148" i="7"/>
  <c r="W2984" i="7"/>
  <c r="W2912" i="7"/>
  <c r="X3491" i="7"/>
  <c r="Y3491" i="7" s="1"/>
  <c r="W3579" i="7"/>
  <c r="W3545" i="7"/>
  <c r="W3484" i="7"/>
  <c r="W3452" i="7"/>
  <c r="W3408" i="7"/>
  <c r="W3345" i="7"/>
  <c r="W3313" i="7"/>
  <c r="W3247" i="7"/>
  <c r="W3184" i="7"/>
  <c r="W2979" i="7"/>
  <c r="W2911" i="7"/>
  <c r="X3472" i="7"/>
  <c r="Y3472" i="7" s="1"/>
  <c r="X2466" i="7"/>
  <c r="Y2466" i="7" s="1"/>
  <c r="X2337" i="7"/>
  <c r="Y2337" i="7" s="1"/>
  <c r="X2202" i="7"/>
  <c r="Y2202" i="7" s="1"/>
  <c r="W3576" i="7"/>
  <c r="W3542" i="7"/>
  <c r="W3481" i="7"/>
  <c r="W3449" i="7"/>
  <c r="W3399" i="7"/>
  <c r="W3340" i="7"/>
  <c r="W3303" i="7"/>
  <c r="W3243" i="7"/>
  <c r="W3180" i="7"/>
  <c r="W3091" i="7"/>
  <c r="W2976" i="7"/>
  <c r="W3571" i="7"/>
  <c r="W3536" i="7"/>
  <c r="W3476" i="7"/>
  <c r="W3439" i="7"/>
  <c r="W3395" i="7"/>
  <c r="W3337" i="7"/>
  <c r="W3295" i="7"/>
  <c r="W3236" i="7"/>
  <c r="W3168" i="7"/>
  <c r="W3083" i="7"/>
  <c r="W2961" i="7"/>
  <c r="X3569" i="7"/>
  <c r="Y3569" i="7" s="1"/>
  <c r="X3368" i="7"/>
  <c r="Y3368" i="7" s="1"/>
  <c r="X3551" i="7"/>
  <c r="X3270" i="7"/>
  <c r="Y3270" i="7" s="1"/>
  <c r="X3142" i="7"/>
  <c r="Y3142" i="7" s="1"/>
  <c r="X3419" i="7"/>
  <c r="Y3419" i="7" s="1"/>
  <c r="X3307" i="7"/>
  <c r="Y3307" i="7" s="1"/>
  <c r="X3250" i="7"/>
  <c r="Y3250" i="7" s="1"/>
  <c r="X3026" i="7"/>
  <c r="Y3026" i="7" s="1"/>
  <c r="X3600" i="7"/>
  <c r="Y3600" i="7" s="1"/>
  <c r="X2927" i="7"/>
  <c r="Y2927" i="7" s="1"/>
  <c r="X3134" i="7"/>
  <c r="X3493" i="7"/>
  <c r="Y3493" i="7" s="1"/>
  <c r="X3581" i="7"/>
  <c r="Y3581" i="7" s="1"/>
  <c r="W3581" i="7"/>
  <c r="X3557" i="7"/>
  <c r="Y3557" i="7" s="1"/>
  <c r="W3557" i="7"/>
  <c r="X3461" i="7"/>
  <c r="Y3461" i="7" s="1"/>
  <c r="W3461" i="7"/>
  <c r="W3437" i="7"/>
  <c r="X3437" i="7"/>
  <c r="Y3437" i="7" s="1"/>
  <c r="X3381" i="7"/>
  <c r="Y3381" i="7" s="1"/>
  <c r="W3381" i="7"/>
  <c r="X3333" i="7"/>
  <c r="Y3333" i="7" s="1"/>
  <c r="W3333" i="7"/>
  <c r="X3285" i="7"/>
  <c r="Y3285" i="7" s="1"/>
  <c r="W3285" i="7"/>
  <c r="X3245" i="7"/>
  <c r="Y3245" i="7" s="1"/>
  <c r="W3245" i="7"/>
  <c r="X3189" i="7"/>
  <c r="Y3189" i="7" s="1"/>
  <c r="W3189" i="7"/>
  <c r="X3149" i="7"/>
  <c r="Y3149" i="7" s="1"/>
  <c r="W3149" i="7"/>
  <c r="X3117" i="7"/>
  <c r="Y3117" i="7" s="1"/>
  <c r="W3117" i="7"/>
  <c r="X3077" i="7"/>
  <c r="Y3077" i="7" s="1"/>
  <c r="W3077" i="7"/>
  <c r="X3045" i="7"/>
  <c r="Y3045" i="7" s="1"/>
  <c r="W3045" i="7"/>
  <c r="X3005" i="7"/>
  <c r="Y3005" i="7" s="1"/>
  <c r="W3005" i="7"/>
  <c r="X2965" i="7"/>
  <c r="Y2965" i="7" s="1"/>
  <c r="W2965" i="7"/>
  <c r="X2941" i="7"/>
  <c r="Y2941" i="7" s="1"/>
  <c r="X2917" i="7"/>
  <c r="Y2917" i="7" s="1"/>
  <c r="W2917" i="7"/>
  <c r="W3589" i="7"/>
  <c r="X2424" i="7"/>
  <c r="Y2424" i="7" s="1"/>
  <c r="W3602" i="7"/>
  <c r="X3602" i="7"/>
  <c r="Y3602" i="7" s="1"/>
  <c r="X3594" i="7"/>
  <c r="Y3594" i="7" s="1"/>
  <c r="W3594" i="7"/>
  <c r="X3586" i="7"/>
  <c r="Y3586" i="7" s="1"/>
  <c r="W3586" i="7"/>
  <c r="X2546" i="7"/>
  <c r="Y2546" i="7" s="1"/>
  <c r="X2490" i="7"/>
  <c r="Y2490" i="7" s="1"/>
  <c r="X2442" i="7"/>
  <c r="Y2442" i="7" s="1"/>
  <c r="X2376" i="7"/>
  <c r="Y2376" i="7" s="1"/>
  <c r="X2311" i="7"/>
  <c r="Y2311" i="7" s="1"/>
  <c r="X2250" i="7"/>
  <c r="Y2250" i="7" s="1"/>
  <c r="X2161" i="7"/>
  <c r="Y2161" i="7" s="1"/>
  <c r="X2120" i="7"/>
  <c r="Y2120" i="7" s="1"/>
  <c r="W2119" i="7"/>
  <c r="X2119" i="7"/>
  <c r="Y2119" i="7" s="1"/>
  <c r="X3596" i="7"/>
  <c r="Y3596" i="7" s="1"/>
  <c r="W3596" i="7"/>
  <c r="X3485" i="7"/>
  <c r="Y3485" i="7" s="1"/>
  <c r="W3485" i="7"/>
  <c r="X3429" i="7"/>
  <c r="Y3429" i="7" s="1"/>
  <c r="W3429" i="7"/>
  <c r="X3373" i="7"/>
  <c r="Y3373" i="7" s="1"/>
  <c r="W3373" i="7"/>
  <c r="X3325" i="7"/>
  <c r="Y3325" i="7" s="1"/>
  <c r="W3325" i="7"/>
  <c r="X3277" i="7"/>
  <c r="Y3277" i="7" s="1"/>
  <c r="W3277" i="7"/>
  <c r="X3237" i="7"/>
  <c r="Y3237" i="7" s="1"/>
  <c r="W3237" i="7"/>
  <c r="X3197" i="7"/>
  <c r="Y3197" i="7" s="1"/>
  <c r="W3197" i="7"/>
  <c r="X3157" i="7"/>
  <c r="Y3157" i="7" s="1"/>
  <c r="W3157" i="7"/>
  <c r="X3133" i="7"/>
  <c r="Y3133" i="7" s="1"/>
  <c r="W3133" i="7"/>
  <c r="X3093" i="7"/>
  <c r="Y3093" i="7" s="1"/>
  <c r="W3093" i="7"/>
  <c r="X3029" i="7"/>
  <c r="Y3029" i="7" s="1"/>
  <c r="W3029" i="7"/>
  <c r="X2480" i="7"/>
  <c r="Y2480" i="7" s="1"/>
  <c r="X2523" i="7"/>
  <c r="Y2523" i="7" s="1"/>
  <c r="X2350" i="7"/>
  <c r="Y2350" i="7" s="1"/>
  <c r="X2190" i="7"/>
  <c r="Y2190" i="7" s="1"/>
  <c r="X2148" i="7"/>
  <c r="Y2148" i="7" s="1"/>
  <c r="W3501" i="7"/>
  <c r="X3565" i="7"/>
  <c r="Y3565" i="7" s="1"/>
  <c r="W3565" i="7"/>
  <c r="X3541" i="7"/>
  <c r="Y3541" i="7" s="1"/>
  <c r="W3541" i="7"/>
  <c r="X3525" i="7"/>
  <c r="Y3525" i="7" s="1"/>
  <c r="W3525" i="7"/>
  <c r="X3477" i="7"/>
  <c r="Y3477" i="7" s="1"/>
  <c r="W3477" i="7"/>
  <c r="X3421" i="7"/>
  <c r="Y3421" i="7" s="1"/>
  <c r="W3421" i="7"/>
  <c r="X3389" i="7"/>
  <c r="Y3389" i="7" s="1"/>
  <c r="W3389" i="7"/>
  <c r="X3341" i="7"/>
  <c r="Y3341" i="7" s="1"/>
  <c r="W3341" i="7"/>
  <c r="X3301" i="7"/>
  <c r="Y3301" i="7" s="1"/>
  <c r="W3301" i="7"/>
  <c r="X3269" i="7"/>
  <c r="Y3269" i="7" s="1"/>
  <c r="W3269" i="7"/>
  <c r="X3229" i="7"/>
  <c r="Y3229" i="7" s="1"/>
  <c r="W3229" i="7"/>
  <c r="X3181" i="7"/>
  <c r="Y3181" i="7" s="1"/>
  <c r="W3181" i="7"/>
  <c r="X3109" i="7"/>
  <c r="Y3109" i="7" s="1"/>
  <c r="W3109" i="7"/>
  <c r="X3069" i="7"/>
  <c r="Y3069" i="7" s="1"/>
  <c r="W3069" i="7"/>
  <c r="X3037" i="7"/>
  <c r="Y3037" i="7" s="1"/>
  <c r="W3037" i="7"/>
  <c r="X2989" i="7"/>
  <c r="Y2989" i="7" s="1"/>
  <c r="W2989" i="7"/>
  <c r="X2957" i="7"/>
  <c r="Y2957" i="7" s="1"/>
  <c r="W2957" i="7"/>
  <c r="X2909" i="7"/>
  <c r="Y2909" i="7" s="1"/>
  <c r="W2909" i="7"/>
  <c r="X3426" i="7"/>
  <c r="Y3426" i="7" s="1"/>
  <c r="W3426" i="7"/>
  <c r="X3418" i="7"/>
  <c r="Y3418" i="7" s="1"/>
  <c r="W3418" i="7"/>
  <c r="W3410" i="7"/>
  <c r="X3410" i="7"/>
  <c r="Y3410" i="7" s="1"/>
  <c r="X3402" i="7"/>
  <c r="Y3402" i="7" s="1"/>
  <c r="W3402" i="7"/>
  <c r="X3394" i="7"/>
  <c r="Y3394" i="7" s="1"/>
  <c r="W3394" i="7"/>
  <c r="X3386" i="7"/>
  <c r="Y3386" i="7" s="1"/>
  <c r="W3386" i="7"/>
  <c r="X3378" i="7"/>
  <c r="Y3378" i="7" s="1"/>
  <c r="W3378" i="7"/>
  <c r="X3370" i="7"/>
  <c r="Y3370" i="7" s="1"/>
  <c r="W3370" i="7"/>
  <c r="X3362" i="7"/>
  <c r="Y3362" i="7" s="1"/>
  <c r="W3362" i="7"/>
  <c r="X3354" i="7"/>
  <c r="Y3354" i="7" s="1"/>
  <c r="W3354" i="7"/>
  <c r="W3346" i="7"/>
  <c r="X3346" i="7"/>
  <c r="Y3346" i="7" s="1"/>
  <c r="X3338" i="7"/>
  <c r="Y3338" i="7" s="1"/>
  <c r="W3338" i="7"/>
  <c r="X3330" i="7"/>
  <c r="Y3330" i="7" s="1"/>
  <c r="W3330" i="7"/>
  <c r="X3322" i="7"/>
  <c r="Y3322" i="7" s="1"/>
  <c r="W3322" i="7"/>
  <c r="X3314" i="7"/>
  <c r="Y3314" i="7" s="1"/>
  <c r="W3314" i="7"/>
  <c r="X3306" i="7"/>
  <c r="Y3306" i="7" s="1"/>
  <c r="W3306" i="7"/>
  <c r="X3298" i="7"/>
  <c r="Y3298" i="7" s="1"/>
  <c r="W3298" i="7"/>
  <c r="X3290" i="7"/>
  <c r="Y3290" i="7" s="1"/>
  <c r="W3290" i="7"/>
  <c r="X3266" i="7"/>
  <c r="Y3266" i="7" s="1"/>
  <c r="W3266" i="7"/>
  <c r="X3258" i="7"/>
  <c r="Y3258" i="7" s="1"/>
  <c r="W3258" i="7"/>
  <c r="X3242" i="7"/>
  <c r="Y3242" i="7" s="1"/>
  <c r="W3242" i="7"/>
  <c r="X3234" i="7"/>
  <c r="Y3234" i="7" s="1"/>
  <c r="W3234" i="7"/>
  <c r="X3226" i="7"/>
  <c r="Y3226" i="7" s="1"/>
  <c r="W3226" i="7"/>
  <c r="X3218" i="7"/>
  <c r="Y3218" i="7" s="1"/>
  <c r="W3218" i="7"/>
  <c r="X3210" i="7"/>
  <c r="Y3210" i="7" s="1"/>
  <c r="W3210" i="7"/>
  <c r="W3202" i="7"/>
  <c r="X3202" i="7"/>
  <c r="Y3202" i="7" s="1"/>
  <c r="W3194" i="7"/>
  <c r="X3194" i="7"/>
  <c r="Y3194" i="7" s="1"/>
  <c r="X3186" i="7"/>
  <c r="Y3186" i="7" s="1"/>
  <c r="W3186" i="7"/>
  <c r="X3178" i="7"/>
  <c r="Y3178" i="7" s="1"/>
  <c r="W3178" i="7"/>
  <c r="W3170" i="7"/>
  <c r="X3170" i="7"/>
  <c r="Y3170" i="7" s="1"/>
  <c r="W3162" i="7"/>
  <c r="X3162" i="7"/>
  <c r="Y3162" i="7" s="1"/>
  <c r="X3154" i="7"/>
  <c r="Y3154" i="7" s="1"/>
  <c r="W3154" i="7"/>
  <c r="X3146" i="7"/>
  <c r="Y3146" i="7" s="1"/>
  <c r="W3146" i="7"/>
  <c r="W3138" i="7"/>
  <c r="X3138" i="7"/>
  <c r="Y3138" i="7" s="1"/>
  <c r="X3130" i="7"/>
  <c r="Y3130" i="7" s="1"/>
  <c r="W3130" i="7"/>
  <c r="X3122" i="7"/>
  <c r="Y3122" i="7" s="1"/>
  <c r="W3122" i="7"/>
  <c r="X3114" i="7"/>
  <c r="Y3114" i="7" s="1"/>
  <c r="W3114" i="7"/>
  <c r="W3106" i="7"/>
  <c r="X3106" i="7"/>
  <c r="Y3106" i="7" s="1"/>
  <c r="X3098" i="7"/>
  <c r="Y3098" i="7" s="1"/>
  <c r="W3098" i="7"/>
  <c r="X3090" i="7"/>
  <c r="Y3090" i="7" s="1"/>
  <c r="W3090" i="7"/>
  <c r="X3082" i="7"/>
  <c r="Y3082" i="7" s="1"/>
  <c r="W3082" i="7"/>
  <c r="W3074" i="7"/>
  <c r="X3074" i="7"/>
  <c r="Y3074" i="7" s="1"/>
  <c r="X3066" i="7"/>
  <c r="Y3066" i="7" s="1"/>
  <c r="W3066" i="7"/>
  <c r="X3058" i="7"/>
  <c r="Y3058" i="7" s="1"/>
  <c r="W3058" i="7"/>
  <c r="X3050" i="7"/>
  <c r="Y3050" i="7" s="1"/>
  <c r="W3050" i="7"/>
  <c r="X3042" i="7"/>
  <c r="Y3042" i="7" s="1"/>
  <c r="W3042" i="7"/>
  <c r="X3034" i="7"/>
  <c r="Y3034" i="7" s="1"/>
  <c r="W3034" i="7"/>
  <c r="X3349" i="7"/>
  <c r="Y3349" i="7" s="1"/>
  <c r="W3349" i="7"/>
  <c r="X3293" i="7"/>
  <c r="Y3293" i="7" s="1"/>
  <c r="W3293" i="7"/>
  <c r="X3253" i="7"/>
  <c r="Y3253" i="7" s="1"/>
  <c r="W3253" i="7"/>
  <c r="X3205" i="7"/>
  <c r="Y3205" i="7" s="1"/>
  <c r="W3205" i="7"/>
  <c r="X3165" i="7"/>
  <c r="Y3165" i="7" s="1"/>
  <c r="W3165" i="7"/>
  <c r="X3125" i="7"/>
  <c r="Y3125" i="7" s="1"/>
  <c r="W3125" i="7"/>
  <c r="X3085" i="7"/>
  <c r="Y3085" i="7" s="1"/>
  <c r="W3085" i="7"/>
  <c r="X3053" i="7"/>
  <c r="Y3053" i="7" s="1"/>
  <c r="W3053" i="7"/>
  <c r="X3013" i="7"/>
  <c r="Y3013" i="7" s="1"/>
  <c r="W3013" i="7"/>
  <c r="X2981" i="7"/>
  <c r="Y2981" i="7" s="1"/>
  <c r="W2981" i="7"/>
  <c r="X2949" i="7"/>
  <c r="Y2949" i="7" s="1"/>
  <c r="W2949" i="7"/>
  <c r="X2925" i="7"/>
  <c r="Y2925" i="7" s="1"/>
  <c r="W2925" i="7"/>
  <c r="X3498" i="7"/>
  <c r="Y3498" i="7" s="1"/>
  <c r="W3498" i="7"/>
  <c r="X3482" i="7"/>
  <c r="Y3482" i="7" s="1"/>
  <c r="W3482" i="7"/>
  <c r="X3466" i="7"/>
  <c r="Y3466" i="7" s="1"/>
  <c r="W3466" i="7"/>
  <c r="X3442" i="7"/>
  <c r="Y3442" i="7" s="1"/>
  <c r="W3442" i="7"/>
  <c r="X2515" i="7"/>
  <c r="Y2515" i="7" s="1"/>
  <c r="X2472" i="7"/>
  <c r="Y2472" i="7" s="1"/>
  <c r="X2271" i="7"/>
  <c r="Y2271" i="7" s="1"/>
  <c r="X3453" i="7"/>
  <c r="Y3453" i="7" s="1"/>
  <c r="W3453" i="7"/>
  <c r="X3413" i="7"/>
  <c r="Y3413" i="7" s="1"/>
  <c r="W3413" i="7"/>
  <c r="X3365" i="7"/>
  <c r="Y3365" i="7" s="1"/>
  <c r="W3365" i="7"/>
  <c r="X3317" i="7"/>
  <c r="Y3317" i="7" s="1"/>
  <c r="W3317" i="7"/>
  <c r="X3221" i="7"/>
  <c r="Y3221" i="7" s="1"/>
  <c r="W3221" i="7"/>
  <c r="W3562" i="7"/>
  <c r="X3562" i="7"/>
  <c r="Y3562" i="7" s="1"/>
  <c r="W3554" i="7"/>
  <c r="X3554" i="7"/>
  <c r="Y3554" i="7" s="1"/>
  <c r="X3546" i="7"/>
  <c r="Y3546" i="7" s="1"/>
  <c r="W3546" i="7"/>
  <c r="X3538" i="7"/>
  <c r="Y3538" i="7" s="1"/>
  <c r="W3538" i="7"/>
  <c r="X3530" i="7"/>
  <c r="Y3530" i="7" s="1"/>
  <c r="W3530" i="7"/>
  <c r="X3514" i="7"/>
  <c r="Y3514" i="7" s="1"/>
  <c r="W3514" i="7"/>
  <c r="W3506" i="7"/>
  <c r="X3506" i="7"/>
  <c r="Y3506" i="7" s="1"/>
  <c r="W3490" i="7"/>
  <c r="X3490" i="7"/>
  <c r="Y3490" i="7" s="1"/>
  <c r="X3474" i="7"/>
  <c r="Y3474" i="7" s="1"/>
  <c r="W3474" i="7"/>
  <c r="X3458" i="7"/>
  <c r="Y3458" i="7" s="1"/>
  <c r="W3458" i="7"/>
  <c r="X3450" i="7"/>
  <c r="Y3450" i="7" s="1"/>
  <c r="W3450" i="7"/>
  <c r="X2173" i="7"/>
  <c r="Y2173" i="7" s="1"/>
  <c r="X2129" i="7"/>
  <c r="Y2129" i="7" s="1"/>
  <c r="X3573" i="7"/>
  <c r="Y3573" i="7" s="1"/>
  <c r="W3573" i="7"/>
  <c r="X3549" i="7"/>
  <c r="Y3549" i="7" s="1"/>
  <c r="W3549" i="7"/>
  <c r="X3533" i="7"/>
  <c r="Y3533" i="7" s="1"/>
  <c r="W3533" i="7"/>
  <c r="X3509" i="7"/>
  <c r="Y3509" i="7" s="1"/>
  <c r="W3509" i="7"/>
  <c r="W3469" i="7"/>
  <c r="X3469" i="7"/>
  <c r="Y3469" i="7" s="1"/>
  <c r="X3445" i="7"/>
  <c r="Y3445" i="7" s="1"/>
  <c r="W3445" i="7"/>
  <c r="X3405" i="7"/>
  <c r="Y3405" i="7" s="1"/>
  <c r="W3405" i="7"/>
  <c r="X3357" i="7"/>
  <c r="Y3357" i="7" s="1"/>
  <c r="W3357" i="7"/>
  <c r="X3309" i="7"/>
  <c r="Y3309" i="7" s="1"/>
  <c r="W3309" i="7"/>
  <c r="W3261" i="7"/>
  <c r="X3261" i="7"/>
  <c r="Y3261" i="7" s="1"/>
  <c r="X3213" i="7"/>
  <c r="Y3213" i="7" s="1"/>
  <c r="W3213" i="7"/>
  <c r="X3173" i="7"/>
  <c r="Y3173" i="7" s="1"/>
  <c r="W3173" i="7"/>
  <c r="X3141" i="7"/>
  <c r="Y3141" i="7" s="1"/>
  <c r="W3141" i="7"/>
  <c r="X3101" i="7"/>
  <c r="Y3101" i="7" s="1"/>
  <c r="W3101" i="7"/>
  <c r="X3061" i="7"/>
  <c r="Y3061" i="7" s="1"/>
  <c r="W3061" i="7"/>
  <c r="X3021" i="7"/>
  <c r="Y3021" i="7" s="1"/>
  <c r="W3021" i="7"/>
  <c r="X2997" i="7"/>
  <c r="Y2997" i="7" s="1"/>
  <c r="W2997" i="7"/>
  <c r="X2973" i="7"/>
  <c r="Y2973" i="7" s="1"/>
  <c r="W2973" i="7"/>
  <c r="X2933" i="7"/>
  <c r="Y2933" i="7" s="1"/>
  <c r="W2933" i="7"/>
  <c r="X2901" i="7"/>
  <c r="X2181" i="7"/>
  <c r="Y2181" i="7" s="1"/>
  <c r="X3578" i="7"/>
  <c r="Y3578" i="7" s="1"/>
  <c r="W3578" i="7"/>
  <c r="X2575" i="7"/>
  <c r="Y2575" i="7" s="1"/>
  <c r="X2496" i="7"/>
  <c r="Y2496" i="7" s="1"/>
  <c r="X2464" i="7"/>
  <c r="Y2464" i="7" s="1"/>
  <c r="X2403" i="7"/>
  <c r="Y2403" i="7" s="1"/>
  <c r="X2209" i="7"/>
  <c r="Y2209" i="7" s="1"/>
  <c r="W2938" i="7"/>
  <c r="X3268" i="7"/>
  <c r="Y3268" i="7" s="1"/>
  <c r="W3268" i="7"/>
  <c r="X3244" i="7"/>
  <c r="Y3244" i="7" s="1"/>
  <c r="W3244" i="7"/>
  <c r="X3132" i="7"/>
  <c r="Y3132" i="7" s="1"/>
  <c r="W3132" i="7"/>
  <c r="X3124" i="7"/>
  <c r="Y3124" i="7" s="1"/>
  <c r="W3124" i="7"/>
  <c r="X3116" i="7"/>
  <c r="Y3116" i="7" s="1"/>
  <c r="W3116" i="7"/>
  <c r="X3108" i="7"/>
  <c r="Y3108" i="7" s="1"/>
  <c r="W3108" i="7"/>
  <c r="X3100" i="7"/>
  <c r="Y3100" i="7" s="1"/>
  <c r="W3100" i="7"/>
  <c r="X3092" i="7"/>
  <c r="Y3092" i="7" s="1"/>
  <c r="W3092" i="7"/>
  <c r="X3084" i="7"/>
  <c r="Y3084" i="7" s="1"/>
  <c r="W3084" i="7"/>
  <c r="X3076" i="7"/>
  <c r="Y3076" i="7" s="1"/>
  <c r="W3076" i="7"/>
  <c r="X3068" i="7"/>
  <c r="Y3068" i="7" s="1"/>
  <c r="W3068" i="7"/>
  <c r="X3060" i="7"/>
  <c r="Y3060" i="7" s="1"/>
  <c r="W3060" i="7"/>
  <c r="X3052" i="7"/>
  <c r="Y3052" i="7" s="1"/>
  <c r="W3052" i="7"/>
  <c r="X3044" i="7"/>
  <c r="Y3044" i="7" s="1"/>
  <c r="W3044" i="7"/>
  <c r="X3036" i="7"/>
  <c r="Y3036" i="7" s="1"/>
  <c r="W3036" i="7"/>
  <c r="X3028" i="7"/>
  <c r="Y3028" i="7" s="1"/>
  <c r="W3028" i="7"/>
  <c r="X2988" i="7"/>
  <c r="Y2988" i="7" s="1"/>
  <c r="X2980" i="7"/>
  <c r="Y2980" i="7" s="1"/>
  <c r="W2980" i="7"/>
  <c r="X2972" i="7"/>
  <c r="Y2972" i="7" s="1"/>
  <c r="W2972" i="7"/>
  <c r="X2964" i="7"/>
  <c r="Y2964" i="7" s="1"/>
  <c r="W2964" i="7"/>
  <c r="X2956" i="7"/>
  <c r="Y2956" i="7" s="1"/>
  <c r="W2956" i="7"/>
  <c r="X2948" i="7"/>
  <c r="Y2948" i="7" s="1"/>
  <c r="W2948" i="7"/>
  <c r="X2940" i="7"/>
  <c r="Y2940" i="7" s="1"/>
  <c r="W2940" i="7"/>
  <c r="X2932" i="7"/>
  <c r="Y2932" i="7" s="1"/>
  <c r="W2932" i="7"/>
  <c r="X2924" i="7"/>
  <c r="Y2924" i="7" s="1"/>
  <c r="W2924" i="7"/>
  <c r="X2916" i="7"/>
  <c r="X2908" i="7"/>
  <c r="Y2908" i="7" s="1"/>
  <c r="W2908" i="7"/>
  <c r="X2900" i="7"/>
  <c r="Y2900" i="7" s="1"/>
  <c r="W2900" i="7"/>
  <c r="W3598" i="7"/>
  <c r="W3587" i="7"/>
  <c r="W3560" i="7"/>
  <c r="W3552" i="7"/>
  <c r="W3544" i="7"/>
  <c r="W3535" i="7"/>
  <c r="W3527" i="7"/>
  <c r="W3518" i="7"/>
  <c r="W3500" i="7"/>
  <c r="W3492" i="7"/>
  <c r="W3483" i="7"/>
  <c r="W3475" i="7"/>
  <c r="W3467" i="7"/>
  <c r="W3459" i="7"/>
  <c r="W3451" i="7"/>
  <c r="W3441" i="7"/>
  <c r="W3432" i="7"/>
  <c r="W3415" i="7"/>
  <c r="W3407" i="7"/>
  <c r="W3398" i="7"/>
  <c r="W3388" i="7"/>
  <c r="W3380" i="7"/>
  <c r="W3372" i="7"/>
  <c r="W3363" i="7"/>
  <c r="W3355" i="7"/>
  <c r="W3347" i="7"/>
  <c r="W3339" i="7"/>
  <c r="W3331" i="7"/>
  <c r="W3323" i="7"/>
  <c r="W3315" i="7"/>
  <c r="W3305" i="7"/>
  <c r="W3297" i="7"/>
  <c r="W3289" i="7"/>
  <c r="W3257" i="7"/>
  <c r="W3246" i="7"/>
  <c r="W3223" i="7"/>
  <c r="W3199" i="7"/>
  <c r="W3183" i="7"/>
  <c r="W3025" i="7"/>
  <c r="W3002" i="7"/>
  <c r="W2914" i="7"/>
  <c r="X3548" i="7"/>
  <c r="Y3548" i="7" s="1"/>
  <c r="X3508" i="7"/>
  <c r="Y3508" i="7" s="1"/>
  <c r="X3470" i="7"/>
  <c r="Y3470" i="7" s="1"/>
  <c r="X2978" i="7"/>
  <c r="Y2978" i="7" s="1"/>
  <c r="X3259" i="7"/>
  <c r="Y3259" i="7" s="1"/>
  <c r="W3259" i="7"/>
  <c r="X3251" i="7"/>
  <c r="Y3251" i="7" s="1"/>
  <c r="W3251" i="7"/>
  <c r="W3235" i="7"/>
  <c r="X3235" i="7"/>
  <c r="Y3235" i="7" s="1"/>
  <c r="X3219" i="7"/>
  <c r="Y3219" i="7" s="1"/>
  <c r="W3219" i="7"/>
  <c r="X3211" i="7"/>
  <c r="Y3211" i="7" s="1"/>
  <c r="W3211" i="7"/>
  <c r="W3203" i="7"/>
  <c r="X3203" i="7"/>
  <c r="Y3203" i="7" s="1"/>
  <c r="X3187" i="7"/>
  <c r="Y3187" i="7" s="1"/>
  <c r="W3187" i="7"/>
  <c r="X3179" i="7"/>
  <c r="Y3179" i="7" s="1"/>
  <c r="W3179" i="7"/>
  <c r="W3171" i="7"/>
  <c r="X3171" i="7"/>
  <c r="Y3171" i="7" s="1"/>
  <c r="X3155" i="7"/>
  <c r="Y3155" i="7" s="1"/>
  <c r="W3155" i="7"/>
  <c r="X3147" i="7"/>
  <c r="Y3147" i="7" s="1"/>
  <c r="W3147" i="7"/>
  <c r="X3019" i="7"/>
  <c r="X3011" i="7"/>
  <c r="Y3011" i="7" s="1"/>
  <c r="X2995" i="7"/>
  <c r="Y2995" i="7" s="1"/>
  <c r="W2995" i="7"/>
  <c r="X2947" i="7"/>
  <c r="X2939" i="7"/>
  <c r="Y2939" i="7" s="1"/>
  <c r="W2939" i="7"/>
  <c r="X2931" i="7"/>
  <c r="Y2931" i="7" s="1"/>
  <c r="W2931" i="7"/>
  <c r="X2923" i="7"/>
  <c r="Y2923" i="7" s="1"/>
  <c r="X2915" i="7"/>
  <c r="Y2915" i="7" s="1"/>
  <c r="W2915" i="7"/>
  <c r="X2907" i="7"/>
  <c r="Y2907" i="7" s="1"/>
  <c r="W2907" i="7"/>
  <c r="X2899" i="7"/>
  <c r="Y2899" i="7" s="1"/>
  <c r="W2899" i="7"/>
  <c r="W3577" i="7"/>
  <c r="W3568" i="7"/>
  <c r="W3559" i="7"/>
  <c r="W3543" i="7"/>
  <c r="W3534" i="7"/>
  <c r="W3526" i="7"/>
  <c r="W3516" i="7"/>
  <c r="W3499" i="7"/>
  <c r="W3440" i="7"/>
  <c r="W3431" i="7"/>
  <c r="W3414" i="7"/>
  <c r="W3406" i="7"/>
  <c r="W3396" i="7"/>
  <c r="W3387" i="7"/>
  <c r="W3379" i="7"/>
  <c r="W3371" i="7"/>
  <c r="W3304" i="7"/>
  <c r="W3296" i="7"/>
  <c r="W3288" i="7"/>
  <c r="W3278" i="7"/>
  <c r="W3267" i="7"/>
  <c r="W3256" i="7"/>
  <c r="W3232" i="7"/>
  <c r="W3222" i="7"/>
  <c r="W3212" i="7"/>
  <c r="W3107" i="7"/>
  <c r="W3043" i="7"/>
  <c r="W3020" i="7"/>
  <c r="W3001" i="7"/>
  <c r="W2977" i="7"/>
  <c r="W2955" i="7"/>
  <c r="W2935" i="7"/>
  <c r="X3583" i="7"/>
  <c r="Y3583" i="7" s="1"/>
  <c r="X3486" i="7"/>
  <c r="Y3486" i="7" s="1"/>
  <c r="X3227" i="7"/>
  <c r="X3099" i="7"/>
  <c r="Y3099" i="7" s="1"/>
  <c r="X2971" i="7"/>
  <c r="X2986" i="7"/>
  <c r="Y2986" i="7" s="1"/>
  <c r="W2986" i="7"/>
  <c r="X2970" i="7"/>
  <c r="Y2970" i="7" s="1"/>
  <c r="W2970" i="7"/>
  <c r="X2962" i="7"/>
  <c r="Y2962" i="7" s="1"/>
  <c r="W2962" i="7"/>
  <c r="X2954" i="7"/>
  <c r="Y2954" i="7" s="1"/>
  <c r="W2954" i="7"/>
  <c r="W3018" i="7"/>
  <c r="W2930" i="7"/>
  <c r="X3318" i="7"/>
  <c r="Y3318" i="7" s="1"/>
  <c r="X3537" i="7"/>
  <c r="Y3537" i="7" s="1"/>
  <c r="X3233" i="7"/>
  <c r="Y3233" i="7" s="1"/>
  <c r="W3233" i="7"/>
  <c r="X3225" i="7"/>
  <c r="Y3225" i="7" s="1"/>
  <c r="W3225" i="7"/>
  <c r="X3217" i="7"/>
  <c r="Y3217" i="7" s="1"/>
  <c r="W3217" i="7"/>
  <c r="X3209" i="7"/>
  <c r="Y3209" i="7" s="1"/>
  <c r="W3209" i="7"/>
  <c r="X3201" i="7"/>
  <c r="Y3201" i="7" s="1"/>
  <c r="W3201" i="7"/>
  <c r="X3193" i="7"/>
  <c r="Y3193" i="7" s="1"/>
  <c r="X3185" i="7"/>
  <c r="Y3185" i="7" s="1"/>
  <c r="W3185" i="7"/>
  <c r="X3177" i="7"/>
  <c r="Y3177" i="7" s="1"/>
  <c r="W3177" i="7"/>
  <c r="X3169" i="7"/>
  <c r="Y3169" i="7" s="1"/>
  <c r="W3169" i="7"/>
  <c r="X3161" i="7"/>
  <c r="Y3161" i="7" s="1"/>
  <c r="W3161" i="7"/>
  <c r="X3153" i="7"/>
  <c r="X3145" i="7"/>
  <c r="Y3145" i="7" s="1"/>
  <c r="W3145" i="7"/>
  <c r="X3137" i="7"/>
  <c r="Y3137" i="7" s="1"/>
  <c r="W3137" i="7"/>
  <c r="X3129" i="7"/>
  <c r="Y3129" i="7" s="1"/>
  <c r="W3129" i="7"/>
  <c r="X3121" i="7"/>
  <c r="Y3121" i="7" s="1"/>
  <c r="W3121" i="7"/>
  <c r="X3113" i="7"/>
  <c r="Y3113" i="7" s="1"/>
  <c r="W3113" i="7"/>
  <c r="X3105" i="7"/>
  <c r="Y3105" i="7" s="1"/>
  <c r="W3105" i="7"/>
  <c r="X3097" i="7"/>
  <c r="Y3097" i="7" s="1"/>
  <c r="W3097" i="7"/>
  <c r="X3089" i="7"/>
  <c r="Y3089" i="7" s="1"/>
  <c r="W3089" i="7"/>
  <c r="X3081" i="7"/>
  <c r="Y3081" i="7" s="1"/>
  <c r="W3081" i="7"/>
  <c r="X3073" i="7"/>
  <c r="Y3073" i="7" s="1"/>
  <c r="W3073" i="7"/>
  <c r="X3065" i="7"/>
  <c r="Y3065" i="7" s="1"/>
  <c r="W3065" i="7"/>
  <c r="X3057" i="7"/>
  <c r="Y3057" i="7" s="1"/>
  <c r="W3057" i="7"/>
  <c r="X3049" i="7"/>
  <c r="Y3049" i="7" s="1"/>
  <c r="W3049" i="7"/>
  <c r="X3041" i="7"/>
  <c r="Y3041" i="7" s="1"/>
  <c r="W3041" i="7"/>
  <c r="X3033" i="7"/>
  <c r="X2937" i="7"/>
  <c r="Y2937" i="7" s="1"/>
  <c r="W2937" i="7"/>
  <c r="X2929" i="7"/>
  <c r="Y2929" i="7" s="1"/>
  <c r="W2929" i="7"/>
  <c r="X2921" i="7"/>
  <c r="Y2921" i="7" s="1"/>
  <c r="W2921" i="7"/>
  <c r="X2897" i="7"/>
  <c r="Y2897" i="7" s="1"/>
  <c r="W2897" i="7"/>
  <c r="W3575" i="7"/>
  <c r="W3566" i="7"/>
  <c r="W3532" i="7"/>
  <c r="W3524" i="7"/>
  <c r="W3497" i="7"/>
  <c r="W3489" i="7"/>
  <c r="W3480" i="7"/>
  <c r="W3464" i="7"/>
  <c r="W3456" i="7"/>
  <c r="W3447" i="7"/>
  <c r="W3438" i="7"/>
  <c r="W3412" i="7"/>
  <c r="W3403" i="7"/>
  <c r="W3385" i="7"/>
  <c r="W3377" i="7"/>
  <c r="W3369" i="7"/>
  <c r="W3360" i="7"/>
  <c r="W3352" i="7"/>
  <c r="W3344" i="7"/>
  <c r="W3336" i="7"/>
  <c r="W3328" i="7"/>
  <c r="W3320" i="7"/>
  <c r="W3311" i="7"/>
  <c r="W3302" i="7"/>
  <c r="W3294" i="7"/>
  <c r="W3286" i="7"/>
  <c r="W3276" i="7"/>
  <c r="W3265" i="7"/>
  <c r="W3254" i="7"/>
  <c r="W3241" i="7"/>
  <c r="W3230" i="7"/>
  <c r="W3220" i="7"/>
  <c r="W3208" i="7"/>
  <c r="W3192" i="7"/>
  <c r="W3176" i="7"/>
  <c r="W3160" i="7"/>
  <c r="W3144" i="7"/>
  <c r="W3123" i="7"/>
  <c r="W3059" i="7"/>
  <c r="W3017" i="7"/>
  <c r="W2993" i="7"/>
  <c r="W2951" i="7"/>
  <c r="W2928" i="7"/>
  <c r="W2906" i="7"/>
  <c r="X3310" i="7"/>
  <c r="Y3310" i="7" s="1"/>
  <c r="X3195" i="7"/>
  <c r="Y3195" i="7" s="1"/>
  <c r="X3136" i="7"/>
  <c r="Y3136" i="7" s="1"/>
  <c r="W3136" i="7"/>
  <c r="X3128" i="7"/>
  <c r="Y3128" i="7" s="1"/>
  <c r="W3128" i="7"/>
  <c r="X3120" i="7"/>
  <c r="Y3120" i="7" s="1"/>
  <c r="W3120" i="7"/>
  <c r="X3112" i="7"/>
  <c r="Y3112" i="7" s="1"/>
  <c r="W3112" i="7"/>
  <c r="X3104" i="7"/>
  <c r="Y3104" i="7" s="1"/>
  <c r="W3104" i="7"/>
  <c r="X3096" i="7"/>
  <c r="Y3096" i="7" s="1"/>
  <c r="W3096" i="7"/>
  <c r="X3088" i="7"/>
  <c r="Y3088" i="7" s="1"/>
  <c r="W3088" i="7"/>
  <c r="X3080" i="7"/>
  <c r="Y3080" i="7" s="1"/>
  <c r="W3080" i="7"/>
  <c r="X3072" i="7"/>
  <c r="Y3072" i="7" s="1"/>
  <c r="W3072" i="7"/>
  <c r="X3064" i="7"/>
  <c r="Y3064" i="7" s="1"/>
  <c r="W3064" i="7"/>
  <c r="X3056" i="7"/>
  <c r="Y3056" i="7" s="1"/>
  <c r="W3056" i="7"/>
  <c r="X3048" i="7"/>
  <c r="Y3048" i="7" s="1"/>
  <c r="W3048" i="7"/>
  <c r="X3040" i="7"/>
  <c r="Y3040" i="7" s="1"/>
  <c r="W3040" i="7"/>
  <c r="X3032" i="7"/>
  <c r="Y3032" i="7" s="1"/>
  <c r="W3032" i="7"/>
  <c r="X3024" i="7"/>
  <c r="Y3024" i="7" s="1"/>
  <c r="W3024" i="7"/>
  <c r="X3016" i="7"/>
  <c r="Y3016" i="7" s="1"/>
  <c r="W3016" i="7"/>
  <c r="X3008" i="7"/>
  <c r="Y3008" i="7" s="1"/>
  <c r="W3008" i="7"/>
  <c r="X3000" i="7"/>
  <c r="Y3000" i="7" s="1"/>
  <c r="W3000" i="7"/>
  <c r="X2904" i="7"/>
  <c r="Y2904" i="7" s="1"/>
  <c r="W2904" i="7"/>
  <c r="X2896" i="7"/>
  <c r="Y2896" i="7" s="1"/>
  <c r="W2896" i="7"/>
  <c r="W3592" i="7"/>
  <c r="W3582" i="7"/>
  <c r="W3574" i="7"/>
  <c r="W3556" i="7"/>
  <c r="W3540" i="7"/>
  <c r="W3531" i="7"/>
  <c r="W3523" i="7"/>
  <c r="W3513" i="7"/>
  <c r="W3496" i="7"/>
  <c r="W3487" i="7"/>
  <c r="W3479" i="7"/>
  <c r="W3471" i="7"/>
  <c r="W3463" i="7"/>
  <c r="W3455" i="7"/>
  <c r="W3446" i="7"/>
  <c r="W3428" i="7"/>
  <c r="W3420" i="7"/>
  <c r="W3411" i="7"/>
  <c r="W3393" i="7"/>
  <c r="W3384" i="7"/>
  <c r="W3376" i="7"/>
  <c r="W3367" i="7"/>
  <c r="W3359" i="7"/>
  <c r="W3351" i="7"/>
  <c r="W3343" i="7"/>
  <c r="W3335" i="7"/>
  <c r="W3327" i="7"/>
  <c r="W3319" i="7"/>
  <c r="W3275" i="7"/>
  <c r="W3264" i="7"/>
  <c r="W3252" i="7"/>
  <c r="W3240" i="7"/>
  <c r="W3207" i="7"/>
  <c r="W3191" i="7"/>
  <c r="W3175" i="7"/>
  <c r="W3159" i="7"/>
  <c r="W3143" i="7"/>
  <c r="W3035" i="7"/>
  <c r="W3012" i="7"/>
  <c r="W2992" i="7"/>
  <c r="W2969" i="7"/>
  <c r="W2946" i="7"/>
  <c r="W2903" i="7"/>
  <c r="X3555" i="7"/>
  <c r="Y3555" i="7" s="1"/>
  <c r="X2913" i="7"/>
  <c r="Y2913" i="7" s="1"/>
  <c r="X3135" i="7"/>
  <c r="Y3135" i="7" s="1"/>
  <c r="W3135" i="7"/>
  <c r="X3127" i="7"/>
  <c r="Y3127" i="7" s="1"/>
  <c r="W3127" i="7"/>
  <c r="X3119" i="7"/>
  <c r="Y3119" i="7" s="1"/>
  <c r="W3119" i="7"/>
  <c r="X3111" i="7"/>
  <c r="Y3111" i="7" s="1"/>
  <c r="W3111" i="7"/>
  <c r="X3103" i="7"/>
  <c r="Y3103" i="7" s="1"/>
  <c r="W3103" i="7"/>
  <c r="X3095" i="7"/>
  <c r="Y3095" i="7" s="1"/>
  <c r="W3095" i="7"/>
  <c r="X3087" i="7"/>
  <c r="Y3087" i="7" s="1"/>
  <c r="W3087" i="7"/>
  <c r="X3079" i="7"/>
  <c r="X3071" i="7"/>
  <c r="Y3071" i="7" s="1"/>
  <c r="W3071" i="7"/>
  <c r="X3063" i="7"/>
  <c r="Y3063" i="7" s="1"/>
  <c r="W3063" i="7"/>
  <c r="X3055" i="7"/>
  <c r="Y3055" i="7" s="1"/>
  <c r="W3055" i="7"/>
  <c r="X3047" i="7"/>
  <c r="Y3047" i="7" s="1"/>
  <c r="W3047" i="7"/>
  <c r="X3039" i="7"/>
  <c r="Y3039" i="7" s="1"/>
  <c r="W3039" i="7"/>
  <c r="X3031" i="7"/>
  <c r="Y3031" i="7" s="1"/>
  <c r="W3031" i="7"/>
  <c r="X3023" i="7"/>
  <c r="Y3023" i="7" s="1"/>
  <c r="W3023" i="7"/>
  <c r="X3015" i="7"/>
  <c r="Y3015" i="7" s="1"/>
  <c r="X3007" i="7"/>
  <c r="Y3007" i="7" s="1"/>
  <c r="W3007" i="7"/>
  <c r="X2999" i="7"/>
  <c r="Y2999" i="7" s="1"/>
  <c r="W2999" i="7"/>
  <c r="X2991" i="7"/>
  <c r="Y2991" i="7" s="1"/>
  <c r="W2991" i="7"/>
  <c r="X2983" i="7"/>
  <c r="Y2983" i="7" s="1"/>
  <c r="W2983" i="7"/>
  <c r="X2975" i="7"/>
  <c r="Y2975" i="7" s="1"/>
  <c r="W2975" i="7"/>
  <c r="X2967" i="7"/>
  <c r="Y2967" i="7" s="1"/>
  <c r="W2967" i="7"/>
  <c r="X2959" i="7"/>
  <c r="Y2959" i="7" s="1"/>
  <c r="W2959" i="7"/>
  <c r="W3591" i="7"/>
  <c r="W3563" i="7"/>
  <c r="W3547" i="7"/>
  <c r="W3539" i="7"/>
  <c r="W3503" i="7"/>
  <c r="W3495" i="7"/>
  <c r="W3478" i="7"/>
  <c r="W3462" i="7"/>
  <c r="W3454" i="7"/>
  <c r="W3436" i="7"/>
  <c r="W3427" i="7"/>
  <c r="W3401" i="7"/>
  <c r="W3391" i="7"/>
  <c r="W3383" i="7"/>
  <c r="W3375" i="7"/>
  <c r="W3366" i="7"/>
  <c r="W3358" i="7"/>
  <c r="W3350" i="7"/>
  <c r="W3342" i="7"/>
  <c r="W3334" i="7"/>
  <c r="W3326" i="7"/>
  <c r="W3300" i="7"/>
  <c r="W3292" i="7"/>
  <c r="W3284" i="7"/>
  <c r="W3273" i="7"/>
  <c r="W3263" i="7"/>
  <c r="W3249" i="7"/>
  <c r="W3238" i="7"/>
  <c r="W3228" i="7"/>
  <c r="W3216" i="7"/>
  <c r="W3140" i="7"/>
  <c r="W3075" i="7"/>
  <c r="W3010" i="7"/>
  <c r="W2987" i="7"/>
  <c r="W2968" i="7"/>
  <c r="W2944" i="7"/>
  <c r="W2922" i="7"/>
  <c r="W2902" i="7"/>
  <c r="X3590" i="7"/>
  <c r="Y3590" i="7" s="1"/>
  <c r="X3572" i="7"/>
  <c r="Y3572" i="7" s="1"/>
  <c r="X3163" i="7"/>
  <c r="Y3163" i="7" s="1"/>
  <c r="X3206" i="7"/>
  <c r="Y3206" i="7" s="1"/>
  <c r="W3206" i="7"/>
  <c r="X3198" i="7"/>
  <c r="Y3198" i="7" s="1"/>
  <c r="W3198" i="7"/>
  <c r="X3190" i="7"/>
  <c r="Y3190" i="7" s="1"/>
  <c r="W3190" i="7"/>
  <c r="X3182" i="7"/>
  <c r="Y3182" i="7" s="1"/>
  <c r="W3182" i="7"/>
  <c r="X3174" i="7"/>
  <c r="Y3174" i="7" s="1"/>
  <c r="W3174" i="7"/>
  <c r="X3166" i="7"/>
  <c r="Y3166" i="7" s="1"/>
  <c r="W3166" i="7"/>
  <c r="X3158" i="7"/>
  <c r="Y3158" i="7" s="1"/>
  <c r="W3158" i="7"/>
  <c r="X3150" i="7"/>
  <c r="Y3150" i="7" s="1"/>
  <c r="W3150" i="7"/>
  <c r="X3126" i="7"/>
  <c r="Y3126" i="7" s="1"/>
  <c r="W3126" i="7"/>
  <c r="X3118" i="7"/>
  <c r="Y3118" i="7" s="1"/>
  <c r="W3118" i="7"/>
  <c r="X3110" i="7"/>
  <c r="Y3110" i="7" s="1"/>
  <c r="W3110" i="7"/>
  <c r="X3102" i="7"/>
  <c r="Y3102" i="7" s="1"/>
  <c r="W3102" i="7"/>
  <c r="X3094" i="7"/>
  <c r="X3086" i="7"/>
  <c r="Y3086" i="7" s="1"/>
  <c r="X3078" i="7"/>
  <c r="Y3078" i="7" s="1"/>
  <c r="W3078" i="7"/>
  <c r="X3070" i="7"/>
  <c r="Y3070" i="7" s="1"/>
  <c r="W3070" i="7"/>
  <c r="X3062" i="7"/>
  <c r="Y3062" i="7" s="1"/>
  <c r="W3062" i="7"/>
  <c r="X3054" i="7"/>
  <c r="Y3054" i="7" s="1"/>
  <c r="W3054" i="7"/>
  <c r="X3046" i="7"/>
  <c r="Y3046" i="7" s="1"/>
  <c r="W3046" i="7"/>
  <c r="X3038" i="7"/>
  <c r="Y3038" i="7" s="1"/>
  <c r="X3030" i="7"/>
  <c r="Y3030" i="7" s="1"/>
  <c r="X3022" i="7"/>
  <c r="Y3022" i="7" s="1"/>
  <c r="X3014" i="7"/>
  <c r="Y3014" i="7" s="1"/>
  <c r="W3014" i="7"/>
  <c r="X3006" i="7"/>
  <c r="X2998" i="7"/>
  <c r="Y2998" i="7" s="1"/>
  <c r="W2998" i="7"/>
  <c r="X2990" i="7"/>
  <c r="Y2990" i="7" s="1"/>
  <c r="W2990" i="7"/>
  <c r="X2982" i="7"/>
  <c r="Y2982" i="7" s="1"/>
  <c r="W2982" i="7"/>
  <c r="X2974" i="7"/>
  <c r="Y2974" i="7" s="1"/>
  <c r="W2974" i="7"/>
  <c r="X2966" i="7"/>
  <c r="Y2966" i="7" s="1"/>
  <c r="X2958" i="7"/>
  <c r="X2950" i="7"/>
  <c r="Y2950" i="7" s="1"/>
  <c r="W2950" i="7"/>
  <c r="X2942" i="7"/>
  <c r="Y2942" i="7" s="1"/>
  <c r="W2942" i="7"/>
  <c r="X2934" i="7"/>
  <c r="X2926" i="7"/>
  <c r="Y2926" i="7" s="1"/>
  <c r="W2926" i="7"/>
  <c r="X2918" i="7"/>
  <c r="Y2918" i="7" s="1"/>
  <c r="W2918" i="7"/>
  <c r="X2910" i="7"/>
  <c r="Y2910" i="7" s="1"/>
  <c r="W2910" i="7"/>
  <c r="W3601" i="7"/>
  <c r="W3580" i="7"/>
  <c r="W3529" i="7"/>
  <c r="W3520" i="7"/>
  <c r="W3511" i="7"/>
  <c r="W3502" i="7"/>
  <c r="W3494" i="7"/>
  <c r="W3443" i="7"/>
  <c r="W3435" i="7"/>
  <c r="W3417" i="7"/>
  <c r="W3409" i="7"/>
  <c r="W3400" i="7"/>
  <c r="W3390" i="7"/>
  <c r="W3382" i="7"/>
  <c r="W3374" i="7"/>
  <c r="W3308" i="7"/>
  <c r="W3299" i="7"/>
  <c r="W3291" i="7"/>
  <c r="W3283" i="7"/>
  <c r="W3272" i="7"/>
  <c r="W3260" i="7"/>
  <c r="W3248" i="7"/>
  <c r="W3215" i="7"/>
  <c r="W3204" i="7"/>
  <c r="W3188" i="7"/>
  <c r="W3172" i="7"/>
  <c r="W3156" i="7"/>
  <c r="W3139" i="7"/>
  <c r="W3115" i="7"/>
  <c r="W3051" i="7"/>
  <c r="W3009" i="7"/>
  <c r="W2985" i="7"/>
  <c r="W2963" i="7"/>
  <c r="W2943" i="7"/>
  <c r="W2920" i="7"/>
  <c r="X2952" i="7"/>
  <c r="Y2952" i="7" s="1"/>
  <c r="X3312" i="7"/>
  <c r="X2448" i="7"/>
  <c r="Y2448" i="7" s="1"/>
  <c r="X2411" i="7"/>
  <c r="Y2411" i="7" s="1"/>
  <c r="X2852" i="7"/>
  <c r="X2434" i="7"/>
  <c r="Y2434" i="7" s="1"/>
  <c r="X2313" i="7"/>
  <c r="Y2313" i="7" s="1"/>
  <c r="X2273" i="7"/>
  <c r="Y2273" i="7" s="1"/>
  <c r="X2142" i="7"/>
  <c r="Y2142" i="7" s="1"/>
  <c r="X2118" i="7"/>
  <c r="Y2118" i="7" s="1"/>
  <c r="X2293" i="7"/>
  <c r="Y2293" i="7" s="1"/>
  <c r="X2520" i="7"/>
  <c r="Y2520" i="7" s="1"/>
  <c r="X2138" i="7"/>
  <c r="Y2138" i="7" s="1"/>
  <c r="X2373" i="7"/>
  <c r="Y2373" i="7" s="1"/>
  <c r="X2326" i="7"/>
  <c r="Y2326" i="7" s="1"/>
  <c r="X2270" i="7"/>
  <c r="Y2270" i="7" s="1"/>
  <c r="X2200" i="7"/>
  <c r="Y2200" i="7" s="1"/>
  <c r="X2529" i="7"/>
  <c r="Y2529" i="7" s="1"/>
  <c r="X2505" i="7"/>
  <c r="Y2505" i="7" s="1"/>
  <c r="X2478" i="7"/>
  <c r="Y2478" i="7" s="1"/>
  <c r="X2449" i="7"/>
  <c r="Y2449" i="7" s="1"/>
  <c r="X2333" i="7"/>
  <c r="Y2333" i="7" s="1"/>
  <c r="X2294" i="7"/>
  <c r="Y2294" i="7" s="1"/>
  <c r="X2251" i="7"/>
  <c r="Y2251" i="7" s="1"/>
  <c r="X2226" i="7"/>
  <c r="Y2226" i="7" s="1"/>
  <c r="X2179" i="7"/>
  <c r="Y2179" i="7" s="1"/>
  <c r="X2139" i="7"/>
  <c r="Y2139" i="7" s="1"/>
  <c r="X2573" i="7"/>
  <c r="Y2573" i="7" s="1"/>
  <c r="X2521" i="7"/>
  <c r="Y2521" i="7" s="1"/>
  <c r="X2438" i="7"/>
  <c r="Y2438" i="7" s="1"/>
  <c r="X2413" i="7"/>
  <c r="Y2413" i="7" s="1"/>
  <c r="X2325" i="7"/>
  <c r="Y2325" i="7" s="1"/>
  <c r="X2309" i="7"/>
  <c r="Y2309" i="7" s="1"/>
  <c r="X2286" i="7"/>
  <c r="Y2286" i="7" s="1"/>
  <c r="X2269" i="7"/>
  <c r="Y2269" i="7" s="1"/>
  <c r="X2243" i="7"/>
  <c r="Y2243" i="7" s="1"/>
  <c r="X2219" i="7"/>
  <c r="Y2219" i="7" s="1"/>
  <c r="X2171" i="7"/>
  <c r="Y2171" i="7" s="1"/>
  <c r="X2154" i="7"/>
  <c r="Y2154" i="7" s="1"/>
  <c r="X2494" i="7"/>
  <c r="Y2494" i="7" s="1"/>
  <c r="X2470" i="7"/>
  <c r="Y2470" i="7" s="1"/>
  <c r="X2285" i="7"/>
  <c r="Y2285" i="7" s="1"/>
  <c r="X2242" i="7"/>
  <c r="Y2242" i="7" s="1"/>
  <c r="X2218" i="7"/>
  <c r="Y2218" i="7" s="1"/>
  <c r="X2170" i="7"/>
  <c r="Y2170" i="7" s="1"/>
  <c r="X2705" i="7"/>
  <c r="Y2705" i="7" s="1"/>
  <c r="X2537" i="7"/>
  <c r="Y2537" i="7" s="1"/>
  <c r="X2262" i="7"/>
  <c r="Y2262" i="7" s="1"/>
  <c r="X2720" i="7"/>
  <c r="X2310" i="7"/>
  <c r="Y2310" i="7" s="1"/>
  <c r="X2155" i="7"/>
  <c r="Y2155" i="7" s="1"/>
  <c r="X2486" i="7"/>
  <c r="Y2486" i="7" s="1"/>
  <c r="X2349" i="7"/>
  <c r="Y2349" i="7" s="1"/>
  <c r="X2318" i="7"/>
  <c r="Y2318" i="7" s="1"/>
  <c r="X2302" i="7"/>
  <c r="Y2302" i="7" s="1"/>
  <c r="X2189" i="7"/>
  <c r="Y2189" i="7" s="1"/>
  <c r="X2128" i="7"/>
  <c r="Y2128" i="7" s="1"/>
  <c r="X2430" i="7"/>
  <c r="Y2430" i="7" s="1"/>
  <c r="X2317" i="7"/>
  <c r="Y2317" i="7" s="1"/>
  <c r="X2301" i="7"/>
  <c r="Y2301" i="7" s="1"/>
  <c r="X2278" i="7"/>
  <c r="Y2278" i="7" s="1"/>
  <c r="X2261" i="7"/>
  <c r="Y2261" i="7" s="1"/>
  <c r="X2234" i="7"/>
  <c r="Y2234" i="7" s="1"/>
  <c r="X2210" i="7"/>
  <c r="Y2210" i="7" s="1"/>
  <c r="X2188" i="7"/>
  <c r="Y2188" i="7" s="1"/>
  <c r="X2163" i="7"/>
  <c r="Y2163" i="7" s="1"/>
  <c r="X2146" i="7"/>
  <c r="Y2146" i="7" s="1"/>
  <c r="X2126" i="7"/>
  <c r="Y2126" i="7" s="1"/>
  <c r="X2870" i="7"/>
  <c r="Y2870" i="7" s="1"/>
  <c r="X2530" i="7"/>
  <c r="Y2530" i="7" s="1"/>
  <c r="X2513" i="7"/>
  <c r="Y2513" i="7" s="1"/>
  <c r="X2462" i="7"/>
  <c r="Y2462" i="7" s="1"/>
  <c r="X2390" i="7"/>
  <c r="Y2390" i="7" s="1"/>
  <c r="X2334" i="7"/>
  <c r="Y2334" i="7" s="1"/>
  <c r="X2277" i="7"/>
  <c r="Y2277" i="7" s="1"/>
  <c r="X2162" i="7"/>
  <c r="Y2162" i="7" s="1"/>
  <c r="X2854" i="7"/>
  <c r="Y2854" i="7" s="1"/>
  <c r="W2473" i="7"/>
  <c r="X2473" i="7"/>
  <c r="Y2473" i="7" s="1"/>
  <c r="W2320" i="7"/>
  <c r="X2320" i="7"/>
  <c r="Y2320" i="7" s="1"/>
  <c r="W2264" i="7"/>
  <c r="X2264" i="7"/>
  <c r="Y2264" i="7" s="1"/>
  <c r="W2245" i="7"/>
  <c r="X2245" i="7"/>
  <c r="Y2245" i="7" s="1"/>
  <c r="W2221" i="7"/>
  <c r="X2221" i="7"/>
  <c r="Y2221" i="7" s="1"/>
  <c r="W2165" i="7"/>
  <c r="X2165" i="7"/>
  <c r="Y2165" i="7" s="1"/>
  <c r="W2157" i="7"/>
  <c r="X2157" i="7"/>
  <c r="Y2157" i="7" s="1"/>
  <c r="X2574" i="7"/>
  <c r="Y2574" i="7" s="1"/>
  <c r="X2514" i="7"/>
  <c r="Y2514" i="7" s="1"/>
  <c r="X2489" i="7"/>
  <c r="Y2489" i="7" s="1"/>
  <c r="X2431" i="7"/>
  <c r="Y2431" i="7" s="1"/>
  <c r="X2414" i="7"/>
  <c r="Y2414" i="7" s="1"/>
  <c r="X2266" i="7"/>
  <c r="Y2266" i="7" s="1"/>
  <c r="X2182" i="7"/>
  <c r="Y2182" i="7" s="1"/>
  <c r="X2168" i="7"/>
  <c r="Y2168" i="7" s="1"/>
  <c r="W2689" i="7"/>
  <c r="X2689" i="7"/>
  <c r="Y2689" i="7" s="1"/>
  <c r="W2681" i="7"/>
  <c r="X2681" i="7"/>
  <c r="Y2681" i="7" s="1"/>
  <c r="X2296" i="7"/>
  <c r="Y2296" i="7" s="1"/>
  <c r="W2888" i="7"/>
  <c r="X2888" i="7"/>
  <c r="Y2888" i="7" s="1"/>
  <c r="W2872" i="7"/>
  <c r="X2872" i="7"/>
  <c r="Y2872" i="7" s="1"/>
  <c r="X2856" i="7"/>
  <c r="Y2856" i="7" s="1"/>
  <c r="W2856" i="7"/>
  <c r="W2840" i="7"/>
  <c r="X2840" i="7"/>
  <c r="Y2840" i="7" s="1"/>
  <c r="W2816" i="7"/>
  <c r="X2816" i="7"/>
  <c r="Y2816" i="7" s="1"/>
  <c r="W2800" i="7"/>
  <c r="X2800" i="7"/>
  <c r="Y2800" i="7" s="1"/>
  <c r="W2784" i="7"/>
  <c r="X2784" i="7"/>
  <c r="Y2784" i="7" s="1"/>
  <c r="W2768" i="7"/>
  <c r="X2768" i="7"/>
  <c r="Y2768" i="7" s="1"/>
  <c r="W2752" i="7"/>
  <c r="X2752" i="7"/>
  <c r="Y2752" i="7" s="1"/>
  <c r="W2728" i="7"/>
  <c r="X2728" i="7"/>
  <c r="Y2728" i="7" s="1"/>
  <c r="W2688" i="7"/>
  <c r="X2688" i="7"/>
  <c r="Y2688" i="7" s="1"/>
  <c r="X2410" i="7"/>
  <c r="Y2410" i="7" s="1"/>
  <c r="X2113" i="7"/>
  <c r="Y2113" i="7" s="1"/>
  <c r="W2450" i="7"/>
  <c r="X2450" i="7"/>
  <c r="Y2450" i="7" s="1"/>
  <c r="W2865" i="7"/>
  <c r="X2865" i="7"/>
  <c r="Y2865" i="7" s="1"/>
  <c r="W2880" i="7"/>
  <c r="X2880" i="7"/>
  <c r="Y2880" i="7" s="1"/>
  <c r="W2864" i="7"/>
  <c r="X2864" i="7"/>
  <c r="Y2864" i="7" s="1"/>
  <c r="X2848" i="7"/>
  <c r="Y2848" i="7" s="1"/>
  <c r="W2848" i="7"/>
  <c r="W2832" i="7"/>
  <c r="X2832" i="7"/>
  <c r="Y2832" i="7" s="1"/>
  <c r="W2824" i="7"/>
  <c r="X2824" i="7"/>
  <c r="Y2824" i="7" s="1"/>
  <c r="W2808" i="7"/>
  <c r="X2808" i="7"/>
  <c r="Y2808" i="7" s="1"/>
  <c r="W2792" i="7"/>
  <c r="X2792" i="7"/>
  <c r="Y2792" i="7" s="1"/>
  <c r="W2776" i="7"/>
  <c r="X2776" i="7"/>
  <c r="Y2776" i="7" s="1"/>
  <c r="W2760" i="7"/>
  <c r="X2760" i="7"/>
  <c r="Y2760" i="7" s="1"/>
  <c r="W2744" i="7"/>
  <c r="X2744" i="7"/>
  <c r="Y2744" i="7" s="1"/>
  <c r="W2736" i="7"/>
  <c r="X2736" i="7"/>
  <c r="Y2736" i="7" s="1"/>
  <c r="W2712" i="7"/>
  <c r="X2712" i="7"/>
  <c r="Y2712" i="7" s="1"/>
  <c r="W2696" i="7"/>
  <c r="X2696" i="7"/>
  <c r="Y2696" i="7" s="1"/>
  <c r="W2672" i="7"/>
  <c r="X2672" i="7"/>
  <c r="Y2672" i="7" s="1"/>
  <c r="X2656" i="7"/>
  <c r="Y2656" i="7" s="1"/>
  <c r="W2656" i="7"/>
  <c r="W2640" i="7"/>
  <c r="X2640" i="7"/>
  <c r="Y2640" i="7" s="1"/>
  <c r="X2481" i="7"/>
  <c r="Y2481" i="7" s="1"/>
  <c r="X2130" i="7"/>
  <c r="Y2130" i="7" s="1"/>
  <c r="W2522" i="7"/>
  <c r="X2522" i="7"/>
  <c r="Y2522" i="7" s="1"/>
  <c r="W2506" i="7"/>
  <c r="X2506" i="7"/>
  <c r="Y2506" i="7" s="1"/>
  <c r="X2545" i="7"/>
  <c r="Y2545" i="7" s="1"/>
  <c r="X2465" i="7"/>
  <c r="Y2465" i="7" s="1"/>
  <c r="X2425" i="7"/>
  <c r="Y2425" i="7" s="1"/>
  <c r="X2174" i="7"/>
  <c r="Y2174" i="7" s="1"/>
  <c r="X2144" i="7"/>
  <c r="Y2144" i="7" s="1"/>
  <c r="X2149" i="7"/>
  <c r="Y2149" i="7" s="1"/>
  <c r="W2889" i="7"/>
  <c r="X2889" i="7"/>
  <c r="Y2889" i="7" s="1"/>
  <c r="W2873" i="7"/>
  <c r="X2873" i="7"/>
  <c r="Y2873" i="7" s="1"/>
  <c r="X2849" i="7"/>
  <c r="Y2849" i="7" s="1"/>
  <c r="W2849" i="7"/>
  <c r="W2833" i="7"/>
  <c r="X2833" i="7"/>
  <c r="Y2833" i="7" s="1"/>
  <c r="W2817" i="7"/>
  <c r="X2817" i="7"/>
  <c r="Y2817" i="7" s="1"/>
  <c r="W2809" i="7"/>
  <c r="X2809" i="7"/>
  <c r="Y2809" i="7" s="1"/>
  <c r="W2785" i="7"/>
  <c r="X2785" i="7"/>
  <c r="Y2785" i="7" s="1"/>
  <c r="W2769" i="7"/>
  <c r="X2769" i="7"/>
  <c r="Y2769" i="7" s="1"/>
  <c r="X2753" i="7"/>
  <c r="Y2753" i="7" s="1"/>
  <c r="W2753" i="7"/>
  <c r="X2737" i="7"/>
  <c r="Y2737" i="7" s="1"/>
  <c r="W2737" i="7"/>
  <c r="W2721" i="7"/>
  <c r="X2721" i="7"/>
  <c r="Y2721" i="7" s="1"/>
  <c r="X2547" i="7"/>
  <c r="Y2547" i="7" s="1"/>
  <c r="X2328" i="7"/>
  <c r="Y2328" i="7" s="1"/>
  <c r="W2704" i="7"/>
  <c r="X2704" i="7"/>
  <c r="Y2704" i="7" s="1"/>
  <c r="W2680" i="7"/>
  <c r="X2680" i="7"/>
  <c r="Y2680" i="7" s="1"/>
  <c r="W2664" i="7"/>
  <c r="X2664" i="7"/>
  <c r="Y2664" i="7" s="1"/>
  <c r="W2648" i="7"/>
  <c r="X2648" i="7"/>
  <c r="Y2648" i="7" s="1"/>
  <c r="X2497" i="7"/>
  <c r="Y2497" i="7" s="1"/>
  <c r="X2237" i="7"/>
  <c r="Y2237" i="7" s="1"/>
  <c r="X2518" i="7"/>
  <c r="Y2518" i="7" s="1"/>
  <c r="X2479" i="7"/>
  <c r="Y2479" i="7" s="1"/>
  <c r="X2435" i="7"/>
  <c r="Y2435" i="7" s="1"/>
  <c r="X2338" i="7"/>
  <c r="Y2338" i="7" s="1"/>
  <c r="X2253" i="7"/>
  <c r="Y2253" i="7" s="1"/>
  <c r="X2697" i="7"/>
  <c r="Y2697" i="7" s="1"/>
  <c r="W2697" i="7"/>
  <c r="X2304" i="7"/>
  <c r="Y2304" i="7" s="1"/>
  <c r="X2213" i="7"/>
  <c r="Y2213" i="7" s="1"/>
  <c r="X2141" i="7"/>
  <c r="Y2141" i="7" s="1"/>
  <c r="W2433" i="7"/>
  <c r="X2433" i="7"/>
  <c r="Y2433" i="7" s="1"/>
  <c r="W2121" i="7"/>
  <c r="X2121" i="7"/>
  <c r="Y2121" i="7" s="1"/>
  <c r="W2881" i="7"/>
  <c r="X2881" i="7"/>
  <c r="Y2881" i="7" s="1"/>
  <c r="W2857" i="7"/>
  <c r="X2857" i="7"/>
  <c r="Y2857" i="7" s="1"/>
  <c r="W2841" i="7"/>
  <c r="X2841" i="7"/>
  <c r="Y2841" i="7" s="1"/>
  <c r="X2825" i="7"/>
  <c r="Y2825" i="7" s="1"/>
  <c r="W2825" i="7"/>
  <c r="W2801" i="7"/>
  <c r="X2801" i="7"/>
  <c r="Y2801" i="7" s="1"/>
  <c r="W2793" i="7"/>
  <c r="X2793" i="7"/>
  <c r="Y2793" i="7" s="1"/>
  <c r="W2777" i="7"/>
  <c r="X2777" i="7"/>
  <c r="Y2777" i="7" s="1"/>
  <c r="W2761" i="7"/>
  <c r="X2761" i="7"/>
  <c r="Y2761" i="7" s="1"/>
  <c r="W2745" i="7"/>
  <c r="X2745" i="7"/>
  <c r="Y2745" i="7" s="1"/>
  <c r="W2729" i="7"/>
  <c r="X2729" i="7"/>
  <c r="Y2729" i="7" s="1"/>
  <c r="W2713" i="7"/>
  <c r="X2713" i="7"/>
  <c r="Y2713" i="7" s="1"/>
  <c r="X2443" i="7"/>
  <c r="Y2443" i="7" s="1"/>
  <c r="X2288" i="7"/>
  <c r="Y2288" i="7" s="1"/>
  <c r="X1382" i="7"/>
  <c r="Y1382" i="7" s="1"/>
  <c r="W1382" i="7"/>
  <c r="X2454" i="7"/>
  <c r="Y2454" i="7" s="1"/>
  <c r="X2416" i="7"/>
  <c r="Y2416" i="7" s="1"/>
  <c r="X2229" i="7"/>
  <c r="Y2229" i="7" s="1"/>
  <c r="X2890" i="7"/>
  <c r="Y2890" i="7" s="1"/>
  <c r="W2882" i="7"/>
  <c r="X2882" i="7"/>
  <c r="Y2882" i="7" s="1"/>
  <c r="X2874" i="7"/>
  <c r="Y2874" i="7" s="1"/>
  <c r="W2874" i="7"/>
  <c r="W2866" i="7"/>
  <c r="X2866" i="7"/>
  <c r="Y2866" i="7" s="1"/>
  <c r="W2858" i="7"/>
  <c r="X2858" i="7"/>
  <c r="Y2858" i="7" s="1"/>
  <c r="W2850" i="7"/>
  <c r="X2850" i="7"/>
  <c r="Y2850" i="7" s="1"/>
  <c r="W2842" i="7"/>
  <c r="X2842" i="7"/>
  <c r="Y2842" i="7" s="1"/>
  <c r="X2834" i="7"/>
  <c r="Y2834" i="7" s="1"/>
  <c r="X2826" i="7"/>
  <c r="Y2826" i="7" s="1"/>
  <c r="W2826" i="7"/>
  <c r="W2818" i="7"/>
  <c r="X2818" i="7"/>
  <c r="Y2818" i="7" s="1"/>
  <c r="X2810" i="7"/>
  <c r="Y2810" i="7" s="1"/>
  <c r="W2802" i="7"/>
  <c r="X2802" i="7"/>
  <c r="Y2802" i="7" s="1"/>
  <c r="W2794" i="7"/>
  <c r="X2794" i="7"/>
  <c r="Y2794" i="7" s="1"/>
  <c r="W2786" i="7"/>
  <c r="X2786" i="7"/>
  <c r="Y2786" i="7" s="1"/>
  <c r="W2778" i="7"/>
  <c r="X2778" i="7"/>
  <c r="Y2778" i="7" s="1"/>
  <c r="W2770" i="7"/>
  <c r="X2770" i="7"/>
  <c r="Y2770" i="7" s="1"/>
  <c r="W2762" i="7"/>
  <c r="X2762" i="7"/>
  <c r="Y2762" i="7" s="1"/>
  <c r="W2754" i="7"/>
  <c r="X2754" i="7"/>
  <c r="Y2754" i="7" s="1"/>
  <c r="W2746" i="7"/>
  <c r="X2746" i="7"/>
  <c r="Y2746" i="7" s="1"/>
  <c r="W2738" i="7"/>
  <c r="X2738" i="7"/>
  <c r="Y2738" i="7" s="1"/>
  <c r="X2730" i="7"/>
  <c r="Y2730" i="7" s="1"/>
  <c r="W2730" i="7"/>
  <c r="W2722" i="7"/>
  <c r="X2722" i="7"/>
  <c r="Y2722" i="7" s="1"/>
  <c r="W2714" i="7"/>
  <c r="X2714" i="7"/>
  <c r="Y2714" i="7" s="1"/>
  <c r="W2706" i="7"/>
  <c r="X2706" i="7"/>
  <c r="Y2706" i="7" s="1"/>
  <c r="W2698" i="7"/>
  <c r="X2698" i="7"/>
  <c r="Y2698" i="7" s="1"/>
  <c r="X2690" i="7"/>
  <c r="Y2690" i="7" s="1"/>
  <c r="W2690" i="7"/>
  <c r="W2682" i="7"/>
  <c r="X2682" i="7"/>
  <c r="Y2682" i="7" s="1"/>
  <c r="W2871" i="7"/>
  <c r="X2895" i="7"/>
  <c r="Y2895" i="7" s="1"/>
  <c r="W2887" i="7"/>
  <c r="X2887" i="7"/>
  <c r="Y2887" i="7" s="1"/>
  <c r="X2879" i="7"/>
  <c r="Y2879" i="7" s="1"/>
  <c r="X2863" i="7"/>
  <c r="W2855" i="7"/>
  <c r="X2855" i="7"/>
  <c r="Y2855" i="7" s="1"/>
  <c r="X2847" i="7"/>
  <c r="X2839" i="7"/>
  <c r="Y2839" i="7" s="1"/>
  <c r="W2839" i="7"/>
  <c r="X2831" i="7"/>
  <c r="Y2831" i="7" s="1"/>
  <c r="W2831" i="7"/>
  <c r="X2823" i="7"/>
  <c r="Y2823" i="7" s="1"/>
  <c r="W2823" i="7"/>
  <c r="W2815" i="7"/>
  <c r="X2815" i="7"/>
  <c r="Y2815" i="7" s="1"/>
  <c r="W2807" i="7"/>
  <c r="X2807" i="7"/>
  <c r="Y2807" i="7" s="1"/>
  <c r="W2799" i="7"/>
  <c r="X2799" i="7"/>
  <c r="Y2799" i="7" s="1"/>
  <c r="W2791" i="7"/>
  <c r="X2791" i="7"/>
  <c r="Y2791" i="7" s="1"/>
  <c r="W2783" i="7"/>
  <c r="X2783" i="7"/>
  <c r="Y2783" i="7" s="1"/>
  <c r="W2775" i="7"/>
  <c r="X2775" i="7"/>
  <c r="Y2775" i="7" s="1"/>
  <c r="W2767" i="7"/>
  <c r="X2767" i="7"/>
  <c r="Y2767" i="7" s="1"/>
  <c r="W2759" i="7"/>
  <c r="X2759" i="7"/>
  <c r="Y2759" i="7" s="1"/>
  <c r="W2751" i="7"/>
  <c r="X2751" i="7"/>
  <c r="Y2751" i="7" s="1"/>
  <c r="X2743" i="7"/>
  <c r="W2735" i="7"/>
  <c r="X2735" i="7"/>
  <c r="Y2735" i="7" s="1"/>
  <c r="X2727" i="7"/>
  <c r="Y2727" i="7" s="1"/>
  <c r="W2719" i="7"/>
  <c r="X2719" i="7"/>
  <c r="Y2719" i="7" s="1"/>
  <c r="W2711" i="7"/>
  <c r="X2711" i="7"/>
  <c r="Y2711" i="7" s="1"/>
  <c r="W2703" i="7"/>
  <c r="X2703" i="7"/>
  <c r="Y2703" i="7" s="1"/>
  <c r="W2695" i="7"/>
  <c r="X2695" i="7"/>
  <c r="Y2695" i="7" s="1"/>
  <c r="W2687" i="7"/>
  <c r="X2687" i="7"/>
  <c r="Y2687" i="7" s="1"/>
  <c r="W2679" i="7"/>
  <c r="X2679" i="7"/>
  <c r="Y2679" i="7" s="1"/>
  <c r="W2671" i="7"/>
  <c r="X2671" i="7"/>
  <c r="Y2671" i="7" s="1"/>
  <c r="W2663" i="7"/>
  <c r="X2663" i="7"/>
  <c r="Y2663" i="7" s="1"/>
  <c r="W2655" i="7"/>
  <c r="X2655" i="7"/>
  <c r="Y2655" i="7" s="1"/>
  <c r="X2894" i="7"/>
  <c r="Y2894" i="7" s="1"/>
  <c r="W2886" i="7"/>
  <c r="X2886" i="7"/>
  <c r="Y2886" i="7" s="1"/>
  <c r="W2878" i="7"/>
  <c r="X2878" i="7"/>
  <c r="Y2878" i="7" s="1"/>
  <c r="W2862" i="7"/>
  <c r="X2862" i="7"/>
  <c r="Y2862" i="7" s="1"/>
  <c r="W2846" i="7"/>
  <c r="X2846" i="7"/>
  <c r="Y2846" i="7" s="1"/>
  <c r="W2838" i="7"/>
  <c r="X2838" i="7"/>
  <c r="Y2838" i="7" s="1"/>
  <c r="W2830" i="7"/>
  <c r="X2830" i="7"/>
  <c r="Y2830" i="7" s="1"/>
  <c r="W2822" i="7"/>
  <c r="X2822" i="7"/>
  <c r="Y2822" i="7" s="1"/>
  <c r="W2814" i="7"/>
  <c r="X2814" i="7"/>
  <c r="Y2814" i="7" s="1"/>
  <c r="W2806" i="7"/>
  <c r="X2806" i="7"/>
  <c r="Y2806" i="7" s="1"/>
  <c r="X2798" i="7"/>
  <c r="Y2798" i="7" s="1"/>
  <c r="W2798" i="7"/>
  <c r="X2790" i="7"/>
  <c r="X2782" i="7"/>
  <c r="Y2782" i="7" s="1"/>
  <c r="W2782" i="7"/>
  <c r="X2774" i="7"/>
  <c r="W2766" i="7"/>
  <c r="X2766" i="7"/>
  <c r="Y2766" i="7" s="1"/>
  <c r="X2758" i="7"/>
  <c r="Y2758" i="7" s="1"/>
  <c r="W2750" i="7"/>
  <c r="X2750" i="7"/>
  <c r="Y2750" i="7" s="1"/>
  <c r="W2742" i="7"/>
  <c r="X2742" i="7"/>
  <c r="Y2742" i="7" s="1"/>
  <c r="X2734" i="7"/>
  <c r="W2726" i="7"/>
  <c r="X2726" i="7"/>
  <c r="Y2726" i="7" s="1"/>
  <c r="W2718" i="7"/>
  <c r="X2718" i="7"/>
  <c r="Y2718" i="7" s="1"/>
  <c r="X2710" i="7"/>
  <c r="Y2710" i="7" s="1"/>
  <c r="W2710" i="7"/>
  <c r="W2702" i="7"/>
  <c r="X2702" i="7"/>
  <c r="Y2702" i="7" s="1"/>
  <c r="X2694" i="7"/>
  <c r="Y2694" i="7" s="1"/>
  <c r="W2678" i="7"/>
  <c r="X2678" i="7"/>
  <c r="Y2678" i="7" s="1"/>
  <c r="W2670" i="7"/>
  <c r="X2670" i="7"/>
  <c r="Y2670" i="7" s="1"/>
  <c r="W2662" i="7"/>
  <c r="X2662" i="7"/>
  <c r="Y2662" i="7" s="1"/>
  <c r="W2654" i="7"/>
  <c r="X2654" i="7"/>
  <c r="Y2654" i="7" s="1"/>
  <c r="W2646" i="7"/>
  <c r="X2646" i="7"/>
  <c r="Y2646" i="7" s="1"/>
  <c r="W2638" i="7"/>
  <c r="X2638" i="7"/>
  <c r="Y2638" i="7" s="1"/>
  <c r="W2630" i="7"/>
  <c r="X2630" i="7"/>
  <c r="Y2630" i="7" s="1"/>
  <c r="W2622" i="7"/>
  <c r="X2622" i="7"/>
  <c r="Y2622" i="7" s="1"/>
  <c r="W2614" i="7"/>
  <c r="X2614" i="7"/>
  <c r="Y2614" i="7" s="1"/>
  <c r="W2606" i="7"/>
  <c r="X2606" i="7"/>
  <c r="Y2606" i="7" s="1"/>
  <c r="W2598" i="7"/>
  <c r="X2598" i="7"/>
  <c r="Y2598" i="7" s="1"/>
  <c r="W2590" i="7"/>
  <c r="X2590" i="7"/>
  <c r="Y2590" i="7" s="1"/>
  <c r="W2582" i="7"/>
  <c r="X2582" i="7"/>
  <c r="Y2582" i="7" s="1"/>
  <c r="X2893" i="7"/>
  <c r="W2885" i="7"/>
  <c r="X2885" i="7"/>
  <c r="Y2885" i="7" s="1"/>
  <c r="W2877" i="7"/>
  <c r="X2877" i="7"/>
  <c r="Y2877" i="7" s="1"/>
  <c r="W2869" i="7"/>
  <c r="X2869" i="7"/>
  <c r="Y2869" i="7" s="1"/>
  <c r="X2861" i="7"/>
  <c r="Y2861" i="7" s="1"/>
  <c r="W2861" i="7"/>
  <c r="W2853" i="7"/>
  <c r="X2853" i="7"/>
  <c r="Y2853" i="7" s="1"/>
  <c r="W2845" i="7"/>
  <c r="X2845" i="7"/>
  <c r="Y2845" i="7" s="1"/>
  <c r="W2837" i="7"/>
  <c r="X2837" i="7"/>
  <c r="Y2837" i="7" s="1"/>
  <c r="X2829" i="7"/>
  <c r="Y2829" i="7" s="1"/>
  <c r="W2829" i="7"/>
  <c r="W2821" i="7"/>
  <c r="X2821" i="7"/>
  <c r="Y2821" i="7" s="1"/>
  <c r="W2813" i="7"/>
  <c r="X2813" i="7"/>
  <c r="Y2813" i="7" s="1"/>
  <c r="W2805" i="7"/>
  <c r="X2805" i="7"/>
  <c r="Y2805" i="7" s="1"/>
  <c r="W2797" i="7"/>
  <c r="X2797" i="7"/>
  <c r="Y2797" i="7" s="1"/>
  <c r="W2789" i="7"/>
  <c r="X2789" i="7"/>
  <c r="Y2789" i="7" s="1"/>
  <c r="W2781" i="7"/>
  <c r="X2781" i="7"/>
  <c r="Y2781" i="7" s="1"/>
  <c r="W2773" i="7"/>
  <c r="X2773" i="7"/>
  <c r="Y2773" i="7" s="1"/>
  <c r="W2765" i="7"/>
  <c r="X2765" i="7"/>
  <c r="Y2765" i="7" s="1"/>
  <c r="W2757" i="7"/>
  <c r="X2757" i="7"/>
  <c r="Y2757" i="7" s="1"/>
  <c r="W2749" i="7"/>
  <c r="X2749" i="7"/>
  <c r="Y2749" i="7" s="1"/>
  <c r="W2741" i="7"/>
  <c r="X2741" i="7"/>
  <c r="Y2741" i="7" s="1"/>
  <c r="X2733" i="7"/>
  <c r="Y2733" i="7" s="1"/>
  <c r="W2733" i="7"/>
  <c r="W2725" i="7"/>
  <c r="X2725" i="7"/>
  <c r="Y2725" i="7" s="1"/>
  <c r="W2717" i="7"/>
  <c r="X2717" i="7"/>
  <c r="Y2717" i="7" s="1"/>
  <c r="W2709" i="7"/>
  <c r="X2709" i="7"/>
  <c r="Y2709" i="7" s="1"/>
  <c r="W2701" i="7"/>
  <c r="X2701" i="7"/>
  <c r="Y2701" i="7" s="1"/>
  <c r="W2693" i="7"/>
  <c r="X2693" i="7"/>
  <c r="Y2693" i="7" s="1"/>
  <c r="W2685" i="7"/>
  <c r="X2685" i="7"/>
  <c r="Y2685" i="7" s="1"/>
  <c r="W2677" i="7"/>
  <c r="X2677" i="7"/>
  <c r="Y2677" i="7" s="1"/>
  <c r="X2669" i="7"/>
  <c r="Y2669" i="7" s="1"/>
  <c r="W2669" i="7"/>
  <c r="W2661" i="7"/>
  <c r="X2661" i="7"/>
  <c r="Y2661" i="7" s="1"/>
  <c r="W2653" i="7"/>
  <c r="X2653" i="7"/>
  <c r="Y2653" i="7" s="1"/>
  <c r="X2645" i="7"/>
  <c r="Y2645" i="7" s="1"/>
  <c r="W2645" i="7"/>
  <c r="W2637" i="7"/>
  <c r="X2637" i="7"/>
  <c r="Y2637" i="7" s="1"/>
  <c r="W2629" i="7"/>
  <c r="X2629" i="7"/>
  <c r="Y2629" i="7" s="1"/>
  <c r="W2621" i="7"/>
  <c r="X2621" i="7"/>
  <c r="Y2621" i="7" s="1"/>
  <c r="W2613" i="7"/>
  <c r="X2613" i="7"/>
  <c r="Y2613" i="7" s="1"/>
  <c r="W2605" i="7"/>
  <c r="X2605" i="7"/>
  <c r="Y2605" i="7" s="1"/>
  <c r="W2597" i="7"/>
  <c r="X2597" i="7"/>
  <c r="Y2597" i="7" s="1"/>
  <c r="W2589" i="7"/>
  <c r="X2589" i="7"/>
  <c r="Y2589" i="7" s="1"/>
  <c r="W2581" i="7"/>
  <c r="X2581" i="7"/>
  <c r="Y2581" i="7" s="1"/>
  <c r="X2788" i="7"/>
  <c r="Y2788" i="7" s="1"/>
  <c r="W2892" i="7"/>
  <c r="X2892" i="7"/>
  <c r="Y2892" i="7" s="1"/>
  <c r="X2884" i="7"/>
  <c r="Y2884" i="7" s="1"/>
  <c r="W2876" i="7"/>
  <c r="X2876" i="7"/>
  <c r="Y2876" i="7" s="1"/>
  <c r="W2868" i="7"/>
  <c r="X2868" i="7"/>
  <c r="Y2868" i="7" s="1"/>
  <c r="W2860" i="7"/>
  <c r="X2860" i="7"/>
  <c r="Y2860" i="7" s="1"/>
  <c r="X2844" i="7"/>
  <c r="Y2844" i="7" s="1"/>
  <c r="W2836" i="7"/>
  <c r="X2836" i="7"/>
  <c r="Y2836" i="7" s="1"/>
  <c r="W2828" i="7"/>
  <c r="X2828" i="7"/>
  <c r="Y2828" i="7" s="1"/>
  <c r="X2820" i="7"/>
  <c r="W2812" i="7"/>
  <c r="X2812" i="7"/>
  <c r="Y2812" i="7" s="1"/>
  <c r="X2804" i="7"/>
  <c r="Y2804" i="7" s="1"/>
  <c r="W2804" i="7"/>
  <c r="W2796" i="7"/>
  <c r="X2796" i="7"/>
  <c r="Y2796" i="7" s="1"/>
  <c r="W2780" i="7"/>
  <c r="X2780" i="7"/>
  <c r="Y2780" i="7" s="1"/>
  <c r="W2772" i="7"/>
  <c r="X2772" i="7"/>
  <c r="Y2772" i="7" s="1"/>
  <c r="W2764" i="7"/>
  <c r="X2764" i="7"/>
  <c r="Y2764" i="7" s="1"/>
  <c r="W2756" i="7"/>
  <c r="X2756" i="7"/>
  <c r="Y2756" i="7" s="1"/>
  <c r="W2748" i="7"/>
  <c r="X2748" i="7"/>
  <c r="Y2748" i="7" s="1"/>
  <c r="W2740" i="7"/>
  <c r="X2740" i="7"/>
  <c r="Y2740" i="7" s="1"/>
  <c r="W2732" i="7"/>
  <c r="X2732" i="7"/>
  <c r="Y2732" i="7" s="1"/>
  <c r="W2724" i="7"/>
  <c r="X2724" i="7"/>
  <c r="Y2724" i="7" s="1"/>
  <c r="X2716" i="7"/>
  <c r="Y2716" i="7" s="1"/>
  <c r="W2716" i="7"/>
  <c r="W2708" i="7"/>
  <c r="X2708" i="7"/>
  <c r="Y2708" i="7" s="1"/>
  <c r="W2700" i="7"/>
  <c r="X2700" i="7"/>
  <c r="Y2700" i="7" s="1"/>
  <c r="W2692" i="7"/>
  <c r="X2692" i="7"/>
  <c r="Y2692" i="7" s="1"/>
  <c r="W2684" i="7"/>
  <c r="X2684" i="7"/>
  <c r="Y2684" i="7" s="1"/>
  <c r="W2676" i="7"/>
  <c r="X2676" i="7"/>
  <c r="Y2676" i="7" s="1"/>
  <c r="W2668" i="7"/>
  <c r="X2668" i="7"/>
  <c r="Y2668" i="7" s="1"/>
  <c r="W2660" i="7"/>
  <c r="X2660" i="7"/>
  <c r="Y2660" i="7" s="1"/>
  <c r="X2652" i="7"/>
  <c r="Y2652" i="7" s="1"/>
  <c r="W2652" i="7"/>
  <c r="W2644" i="7"/>
  <c r="X2644" i="7"/>
  <c r="Y2644" i="7" s="1"/>
  <c r="W2636" i="7"/>
  <c r="X2636" i="7"/>
  <c r="Y2636" i="7" s="1"/>
  <c r="W2628" i="7"/>
  <c r="X2628" i="7"/>
  <c r="Y2628" i="7" s="1"/>
  <c r="W2620" i="7"/>
  <c r="X2620" i="7"/>
  <c r="Y2620" i="7" s="1"/>
  <c r="X2686" i="7"/>
  <c r="Y2686" i="7" s="1"/>
  <c r="X2891" i="7"/>
  <c r="Y2891" i="7" s="1"/>
  <c r="W2891" i="7"/>
  <c r="W2875" i="7"/>
  <c r="X2875" i="7"/>
  <c r="Y2875" i="7" s="1"/>
  <c r="W2867" i="7"/>
  <c r="X2867" i="7"/>
  <c r="Y2867" i="7" s="1"/>
  <c r="W2859" i="7"/>
  <c r="X2859" i="7"/>
  <c r="Y2859" i="7" s="1"/>
  <c r="X2851" i="7"/>
  <c r="Y2851" i="7" s="1"/>
  <c r="W2851" i="7"/>
  <c r="W2843" i="7"/>
  <c r="X2843" i="7"/>
  <c r="Y2843" i="7" s="1"/>
  <c r="W2835" i="7"/>
  <c r="X2835" i="7"/>
  <c r="Y2835" i="7" s="1"/>
  <c r="W2827" i="7"/>
  <c r="X2827" i="7"/>
  <c r="Y2827" i="7" s="1"/>
  <c r="W2819" i="7"/>
  <c r="X2819" i="7"/>
  <c r="Y2819" i="7" s="1"/>
  <c r="W2811" i="7"/>
  <c r="X2811" i="7"/>
  <c r="Y2811" i="7" s="1"/>
  <c r="W2803" i="7"/>
  <c r="X2803" i="7"/>
  <c r="Y2803" i="7" s="1"/>
  <c r="X2795" i="7"/>
  <c r="Y2795" i="7" s="1"/>
  <c r="W2795" i="7"/>
  <c r="W2787" i="7"/>
  <c r="X2787" i="7"/>
  <c r="Y2787" i="7" s="1"/>
  <c r="X2779" i="7"/>
  <c r="X2771" i="7"/>
  <c r="Y2771" i="7" s="1"/>
  <c r="W2763" i="7"/>
  <c r="X2763" i="7"/>
  <c r="Y2763" i="7" s="1"/>
  <c r="W2755" i="7"/>
  <c r="X2755" i="7"/>
  <c r="Y2755" i="7" s="1"/>
  <c r="W2747" i="7"/>
  <c r="X2747" i="7"/>
  <c r="Y2747" i="7" s="1"/>
  <c r="W2739" i="7"/>
  <c r="X2739" i="7"/>
  <c r="Y2739" i="7" s="1"/>
  <c r="W2731" i="7"/>
  <c r="X2731" i="7"/>
  <c r="Y2731" i="7" s="1"/>
  <c r="W2723" i="7"/>
  <c r="X2723" i="7"/>
  <c r="Y2723" i="7" s="1"/>
  <c r="W2715" i="7"/>
  <c r="X2715" i="7"/>
  <c r="Y2715" i="7" s="1"/>
  <c r="W2707" i="7"/>
  <c r="X2707" i="7"/>
  <c r="Y2707" i="7" s="1"/>
  <c r="W2699" i="7"/>
  <c r="X2699" i="7"/>
  <c r="Y2699" i="7" s="1"/>
  <c r="W2691" i="7"/>
  <c r="X2691" i="7"/>
  <c r="Y2691" i="7" s="1"/>
  <c r="X2683" i="7"/>
  <c r="Y2683" i="7" s="1"/>
  <c r="W2675" i="7"/>
  <c r="X2675" i="7"/>
  <c r="Y2675" i="7" s="1"/>
  <c r="X2883" i="7"/>
  <c r="Y2883" i="7" s="1"/>
  <c r="W2612" i="7"/>
  <c r="X2612" i="7"/>
  <c r="Y2612" i="7" s="1"/>
  <c r="W2604" i="7"/>
  <c r="X2604" i="7"/>
  <c r="Y2604" i="7" s="1"/>
  <c r="W2596" i="7"/>
  <c r="X2596" i="7"/>
  <c r="Y2596" i="7" s="1"/>
  <c r="W2588" i="7"/>
  <c r="X2588" i="7"/>
  <c r="Y2588" i="7" s="1"/>
  <c r="W2659" i="7"/>
  <c r="W2667" i="7"/>
  <c r="X2667" i="7"/>
  <c r="Y2667" i="7" s="1"/>
  <c r="W2651" i="7"/>
  <c r="X2651" i="7"/>
  <c r="Y2651" i="7" s="1"/>
  <c r="W2643" i="7"/>
  <c r="X2643" i="7"/>
  <c r="Y2643" i="7" s="1"/>
  <c r="W2635" i="7"/>
  <c r="X2635" i="7"/>
  <c r="Y2635" i="7" s="1"/>
  <c r="W2627" i="7"/>
  <c r="X2627" i="7"/>
  <c r="Y2627" i="7" s="1"/>
  <c r="W2619" i="7"/>
  <c r="X2619" i="7"/>
  <c r="Y2619" i="7" s="1"/>
  <c r="W2611" i="7"/>
  <c r="X2611" i="7"/>
  <c r="Y2611" i="7" s="1"/>
  <c r="W2595" i="7"/>
  <c r="X2595" i="7"/>
  <c r="Y2595" i="7" s="1"/>
  <c r="W2587" i="7"/>
  <c r="X2587" i="7"/>
  <c r="Y2587" i="7" s="1"/>
  <c r="W2674" i="7"/>
  <c r="X2674" i="7"/>
  <c r="Y2674" i="7" s="1"/>
  <c r="X2666" i="7"/>
  <c r="Y2666" i="7" s="1"/>
  <c r="W2666" i="7"/>
  <c r="W2658" i="7"/>
  <c r="X2658" i="7"/>
  <c r="Y2658" i="7" s="1"/>
  <c r="W2650" i="7"/>
  <c r="X2650" i="7"/>
  <c r="Y2650" i="7" s="1"/>
  <c r="X2642" i="7"/>
  <c r="Y2642" i="7" s="1"/>
  <c r="W2642" i="7"/>
  <c r="W2634" i="7"/>
  <c r="X2634" i="7"/>
  <c r="Y2634" i="7" s="1"/>
  <c r="W2626" i="7"/>
  <c r="X2626" i="7"/>
  <c r="Y2626" i="7" s="1"/>
  <c r="W2618" i="7"/>
  <c r="X2618" i="7"/>
  <c r="Y2618" i="7" s="1"/>
  <c r="X2610" i="7"/>
  <c r="Y2610" i="7" s="1"/>
  <c r="W2610" i="7"/>
  <c r="W2602" i="7"/>
  <c r="X2602" i="7"/>
  <c r="Y2602" i="7" s="1"/>
  <c r="X2594" i="7"/>
  <c r="Y2594" i="7" s="1"/>
  <c r="W2594" i="7"/>
  <c r="W2586" i="7"/>
  <c r="X2586" i="7"/>
  <c r="Y2586" i="7" s="1"/>
  <c r="X2632" i="7"/>
  <c r="Y2632" i="7" s="1"/>
  <c r="X2673" i="7"/>
  <c r="Y2673" i="7" s="1"/>
  <c r="W2673" i="7"/>
  <c r="W2665" i="7"/>
  <c r="X2665" i="7"/>
  <c r="Y2665" i="7" s="1"/>
  <c r="W2657" i="7"/>
  <c r="X2657" i="7"/>
  <c r="Y2657" i="7" s="1"/>
  <c r="W2649" i="7"/>
  <c r="X2649" i="7"/>
  <c r="Y2649" i="7" s="1"/>
  <c r="W2641" i="7"/>
  <c r="X2641" i="7"/>
  <c r="Y2641" i="7" s="1"/>
  <c r="W2633" i="7"/>
  <c r="X2633" i="7"/>
  <c r="Y2633" i="7" s="1"/>
  <c r="W2625" i="7"/>
  <c r="X2625" i="7"/>
  <c r="Y2625" i="7" s="1"/>
  <c r="W2617" i="7"/>
  <c r="X2617" i="7"/>
  <c r="Y2617" i="7" s="1"/>
  <c r="W2609" i="7"/>
  <c r="X2609" i="7"/>
  <c r="Y2609" i="7" s="1"/>
  <c r="W2601" i="7"/>
  <c r="X2601" i="7"/>
  <c r="Y2601" i="7" s="1"/>
  <c r="W2593" i="7"/>
  <c r="X2593" i="7"/>
  <c r="Y2593" i="7" s="1"/>
  <c r="W2585" i="7"/>
  <c r="X2585" i="7"/>
  <c r="Y2585" i="7" s="1"/>
  <c r="W2624" i="7"/>
  <c r="X2624" i="7"/>
  <c r="Y2624" i="7" s="1"/>
  <c r="W2616" i="7"/>
  <c r="X2616" i="7"/>
  <c r="Y2616" i="7" s="1"/>
  <c r="W2608" i="7"/>
  <c r="X2608" i="7"/>
  <c r="Y2608" i="7" s="1"/>
  <c r="W2600" i="7"/>
  <c r="X2600" i="7"/>
  <c r="Y2600" i="7" s="1"/>
  <c r="W2592" i="7"/>
  <c r="X2592" i="7"/>
  <c r="Y2592" i="7" s="1"/>
  <c r="X2584" i="7"/>
  <c r="W2607" i="7"/>
  <c r="X2647" i="7"/>
  <c r="X2639" i="7"/>
  <c r="Y2639" i="7" s="1"/>
  <c r="W2639" i="7"/>
  <c r="W2631" i="7"/>
  <c r="X2631" i="7"/>
  <c r="Y2631" i="7" s="1"/>
  <c r="W2623" i="7"/>
  <c r="X2623" i="7"/>
  <c r="Y2623" i="7" s="1"/>
  <c r="W2615" i="7"/>
  <c r="X2615" i="7"/>
  <c r="Y2615" i="7" s="1"/>
  <c r="W2599" i="7"/>
  <c r="X2599" i="7"/>
  <c r="Y2599" i="7" s="1"/>
  <c r="X2591" i="7"/>
  <c r="Y2591" i="7" s="1"/>
  <c r="W2591" i="7"/>
  <c r="W2583" i="7"/>
  <c r="X2583" i="7"/>
  <c r="Y2583" i="7" s="1"/>
  <c r="X2603" i="7"/>
  <c r="Y2603" i="7" s="1"/>
  <c r="X2299" i="7"/>
  <c r="Y2299" i="7" s="1"/>
  <c r="X2177" i="7"/>
  <c r="Y2177" i="7" s="1"/>
  <c r="X2330" i="7"/>
  <c r="Y2330" i="7" s="1"/>
  <c r="X1418" i="7"/>
  <c r="Y1418" i="7" s="1"/>
  <c r="X2554" i="7"/>
  <c r="Y2554" i="7" s="1"/>
  <c r="X2298" i="7"/>
  <c r="Y2298" i="7" s="1"/>
  <c r="X2526" i="7"/>
  <c r="Y2526" i="7" s="1"/>
  <c r="X2467" i="7"/>
  <c r="Y2467" i="7" s="1"/>
  <c r="X2418" i="7"/>
  <c r="Y2418" i="7" s="1"/>
  <c r="X2307" i="7"/>
  <c r="Y2307" i="7" s="1"/>
  <c r="X2232" i="7"/>
  <c r="Y2232" i="7" s="1"/>
  <c r="X2152" i="7"/>
  <c r="Y2152" i="7" s="1"/>
  <c r="X1555" i="7"/>
  <c r="Y1555" i="7" s="1"/>
  <c r="X1798" i="7"/>
  <c r="X1906" i="7"/>
  <c r="Y1906" i="7" s="1"/>
  <c r="X1920" i="7"/>
  <c r="Y1920" i="7" s="1"/>
  <c r="X1992" i="7"/>
  <c r="W1434" i="7"/>
  <c r="X2419" i="7"/>
  <c r="Y2419" i="7" s="1"/>
  <c r="X2358" i="7"/>
  <c r="Y2358" i="7" s="1"/>
  <c r="X2274" i="7"/>
  <c r="Y2274" i="7" s="1"/>
  <c r="X2248" i="7"/>
  <c r="Y2248" i="7" s="1"/>
  <c r="X2205" i="7"/>
  <c r="Y2205" i="7" s="1"/>
  <c r="X2176" i="7"/>
  <c r="Y2176" i="7" s="1"/>
  <c r="X2446" i="7"/>
  <c r="Y2446" i="7" s="1"/>
  <c r="X2315" i="7"/>
  <c r="Y2315" i="7" s="1"/>
  <c r="X2306" i="7"/>
  <c r="Y2306" i="7" s="1"/>
  <c r="X2283" i="7"/>
  <c r="Y2283" i="7" s="1"/>
  <c r="X2186" i="7"/>
  <c r="Y2186" i="7" s="1"/>
  <c r="X1762" i="7"/>
  <c r="Y1762" i="7" s="1"/>
  <c r="X2555" i="7"/>
  <c r="Y2555" i="7" s="1"/>
  <c r="X2370" i="7"/>
  <c r="Y2370" i="7" s="1"/>
  <c r="X2275" i="7"/>
  <c r="Y2275" i="7" s="1"/>
  <c r="X2377" i="7"/>
  <c r="Y2377" i="7" s="1"/>
  <c r="X2314" i="7"/>
  <c r="Y2314" i="7" s="1"/>
  <c r="X2282" i="7"/>
  <c r="Y2282" i="7" s="1"/>
  <c r="X2259" i="7"/>
  <c r="Y2259" i="7" s="1"/>
  <c r="X2216" i="7"/>
  <c r="Y2216" i="7" s="1"/>
  <c r="X2185" i="7"/>
  <c r="Y2185" i="7" s="1"/>
  <c r="X2134" i="7"/>
  <c r="Y2134" i="7" s="1"/>
  <c r="X1896" i="7"/>
  <c r="Y1896" i="7" s="1"/>
  <c r="X1796" i="7"/>
  <c r="Y1796" i="7" s="1"/>
  <c r="X2197" i="7"/>
  <c r="Y2197" i="7" s="1"/>
  <c r="X1618" i="7"/>
  <c r="Y1618" i="7" s="1"/>
  <c r="X1962" i="7"/>
  <c r="Y1962" i="7" s="1"/>
  <c r="X2511" i="7"/>
  <c r="Y2511" i="7" s="1"/>
  <c r="X2160" i="7"/>
  <c r="Y2160" i="7" s="1"/>
  <c r="X2534" i="7"/>
  <c r="Y2534" i="7" s="1"/>
  <c r="X2510" i="7"/>
  <c r="Y2510" i="7" s="1"/>
  <c r="X2322" i="7"/>
  <c r="Y2322" i="7" s="1"/>
  <c r="X2290" i="7"/>
  <c r="Y2290" i="7" s="1"/>
  <c r="X2267" i="7"/>
  <c r="Y2267" i="7" s="1"/>
  <c r="X2240" i="7"/>
  <c r="Y2240" i="7" s="1"/>
  <c r="X2224" i="7"/>
  <c r="Y2224" i="7" s="1"/>
  <c r="X2193" i="7"/>
  <c r="Y2193" i="7" s="1"/>
  <c r="X1210" i="7"/>
  <c r="Y1210" i="7" s="1"/>
  <c r="X2108" i="7"/>
  <c r="Y2108" i="7" s="1"/>
  <c r="X1928" i="7"/>
  <c r="Y1928" i="7" s="1"/>
  <c r="W1928" i="7"/>
  <c r="X1936" i="7"/>
  <c r="Y1936" i="7" s="1"/>
  <c r="W1936" i="7"/>
  <c r="X1944" i="7"/>
  <c r="Y1944" i="7" s="1"/>
  <c r="W1944" i="7"/>
  <c r="X1952" i="7"/>
  <c r="Y1952" i="7" s="1"/>
  <c r="W1952" i="7"/>
  <c r="X1960" i="7"/>
  <c r="Y1960" i="7" s="1"/>
  <c r="W1960" i="7"/>
  <c r="X1968" i="7"/>
  <c r="Y1968" i="7" s="1"/>
  <c r="W1968" i="7"/>
  <c r="X1976" i="7"/>
  <c r="Y1976" i="7" s="1"/>
  <c r="W1976" i="7"/>
  <c r="W1984" i="7"/>
  <c r="X1984" i="7"/>
  <c r="Y1984" i="7" s="1"/>
  <c r="X2000" i="7"/>
  <c r="Y2000" i="7" s="1"/>
  <c r="W2000" i="7"/>
  <c r="W2008" i="7"/>
  <c r="X2008" i="7"/>
  <c r="Y2008" i="7" s="1"/>
  <c r="X2016" i="7"/>
  <c r="Y2016" i="7" s="1"/>
  <c r="W2016" i="7"/>
  <c r="X2024" i="7"/>
  <c r="Y2024" i="7" s="1"/>
  <c r="W2024" i="7"/>
  <c r="X2032" i="7"/>
  <c r="Y2032" i="7" s="1"/>
  <c r="W2032" i="7"/>
  <c r="X2040" i="7"/>
  <c r="Y2040" i="7" s="1"/>
  <c r="W2040" i="7"/>
  <c r="X2048" i="7"/>
  <c r="Y2048" i="7" s="1"/>
  <c r="W2048" i="7"/>
  <c r="X2056" i="7"/>
  <c r="Y2056" i="7" s="1"/>
  <c r="W2056" i="7"/>
  <c r="X2064" i="7"/>
  <c r="Y2064" i="7" s="1"/>
  <c r="W2064" i="7"/>
  <c r="X2072" i="7"/>
  <c r="Y2072" i="7" s="1"/>
  <c r="W2072" i="7"/>
  <c r="X2080" i="7"/>
  <c r="Y2080" i="7" s="1"/>
  <c r="W2080" i="7"/>
  <c r="X2088" i="7"/>
  <c r="Y2088" i="7" s="1"/>
  <c r="W2088" i="7"/>
  <c r="W2096" i="7"/>
  <c r="X2096" i="7"/>
  <c r="Y2096" i="7" s="1"/>
  <c r="X2106" i="7"/>
  <c r="Y2106" i="7" s="1"/>
  <c r="W2106" i="7"/>
  <c r="X2131" i="7"/>
  <c r="Y2131" i="7" s="1"/>
  <c r="W2131" i="7"/>
  <c r="X2206" i="7"/>
  <c r="Y2206" i="7" s="1"/>
  <c r="W2206" i="7"/>
  <c r="X2343" i="7"/>
  <c r="Y2343" i="7" s="1"/>
  <c r="X2355" i="7"/>
  <c r="Y2355" i="7" s="1"/>
  <c r="W2355" i="7"/>
  <c r="W2365" i="7"/>
  <c r="X2365" i="7"/>
  <c r="Y2365" i="7" s="1"/>
  <c r="X2381" i="7"/>
  <c r="Y2381" i="7" s="1"/>
  <c r="W2381" i="7"/>
  <c r="W2393" i="7"/>
  <c r="X2393" i="7"/>
  <c r="Y2393" i="7" s="1"/>
  <c r="X2401" i="7"/>
  <c r="Y2401" i="7" s="1"/>
  <c r="W2401" i="7"/>
  <c r="W2441" i="7"/>
  <c r="X2441" i="7"/>
  <c r="Y2441" i="7" s="1"/>
  <c r="X2502" i="7"/>
  <c r="Y2502" i="7" s="1"/>
  <c r="W2502" i="7"/>
  <c r="X2544" i="7"/>
  <c r="Y2544" i="7" s="1"/>
  <c r="W2544" i="7"/>
  <c r="X2558" i="7"/>
  <c r="Y2558" i="7" s="1"/>
  <c r="W2558" i="7"/>
  <c r="W2566" i="7"/>
  <c r="X2566" i="7"/>
  <c r="Y2566" i="7" s="1"/>
  <c r="W2578" i="7"/>
  <c r="X2578" i="7"/>
  <c r="Y2578" i="7" s="1"/>
  <c r="X1458" i="7"/>
  <c r="Y1458" i="7" s="1"/>
  <c r="W1458" i="7"/>
  <c r="X1517" i="7"/>
  <c r="Y1517" i="7" s="1"/>
  <c r="W1517" i="7"/>
  <c r="X1563" i="7"/>
  <c r="Y1563" i="7" s="1"/>
  <c r="W1563" i="7"/>
  <c r="X1758" i="7"/>
  <c r="Y1758" i="7" s="1"/>
  <c r="W1758" i="7"/>
  <c r="X1839" i="7"/>
  <c r="Y1839" i="7" s="1"/>
  <c r="W1839" i="7"/>
  <c r="X2371" i="7"/>
  <c r="Y2371" i="7" s="1"/>
  <c r="X1684" i="7"/>
  <c r="Y1684" i="7" s="1"/>
  <c r="X1617" i="7"/>
  <c r="Y1617" i="7" s="1"/>
  <c r="X1121" i="7"/>
  <c r="Y1121" i="7" s="1"/>
  <c r="X1372" i="7"/>
  <c r="Y1372" i="7" s="1"/>
  <c r="W1372" i="7"/>
  <c r="X1400" i="7"/>
  <c r="Y1400" i="7" s="1"/>
  <c r="W1400" i="7"/>
  <c r="X1416" i="7"/>
  <c r="Y1416" i="7" s="1"/>
  <c r="W1416" i="7"/>
  <c r="X1424" i="7"/>
  <c r="Y1424" i="7" s="1"/>
  <c r="W1424" i="7"/>
  <c r="X1438" i="7"/>
  <c r="Y1438" i="7" s="1"/>
  <c r="W1438" i="7"/>
  <c r="X1446" i="7"/>
  <c r="Y1446" i="7" s="1"/>
  <c r="W1446" i="7"/>
  <c r="X1459" i="7"/>
  <c r="Y1459" i="7" s="1"/>
  <c r="W1459" i="7"/>
  <c r="X1467" i="7"/>
  <c r="Y1467" i="7" s="1"/>
  <c r="W1467" i="7"/>
  <c r="X1479" i="7"/>
  <c r="Y1479" i="7" s="1"/>
  <c r="W1479" i="7"/>
  <c r="X1487" i="7"/>
  <c r="Y1487" i="7" s="1"/>
  <c r="W1487" i="7"/>
  <c r="X1502" i="7"/>
  <c r="Y1502" i="7" s="1"/>
  <c r="W1502" i="7"/>
  <c r="W1385" i="7"/>
  <c r="X1421" i="7"/>
  <c r="Y1421" i="7" s="1"/>
  <c r="W1562" i="7"/>
  <c r="X1750" i="7"/>
  <c r="Y1750" i="7" s="1"/>
  <c r="W1750" i="7"/>
  <c r="W1807" i="7"/>
  <c r="X1807" i="7"/>
  <c r="Y1807" i="7" s="1"/>
  <c r="X1853" i="7"/>
  <c r="Y1853" i="7" s="1"/>
  <c r="W1853" i="7"/>
  <c r="X1682" i="7"/>
  <c r="Y1682" i="7" s="1"/>
  <c r="X1604" i="7"/>
  <c r="Y1604" i="7" s="1"/>
  <c r="X1030" i="7"/>
  <c r="Y1030" i="7" s="1"/>
  <c r="X793" i="7"/>
  <c r="Y793" i="7" s="1"/>
  <c r="X1383" i="7"/>
  <c r="Y1383" i="7" s="1"/>
  <c r="W1383" i="7"/>
  <c r="W1401" i="7"/>
  <c r="X1401" i="7"/>
  <c r="Y1401" i="7" s="1"/>
  <c r="X1409" i="7"/>
  <c r="Y1409" i="7" s="1"/>
  <c r="W1409" i="7"/>
  <c r="X1417" i="7"/>
  <c r="Y1417" i="7" s="1"/>
  <c r="X1439" i="7"/>
  <c r="Y1439" i="7" s="1"/>
  <c r="W1439" i="7"/>
  <c r="X1448" i="7"/>
  <c r="Y1448" i="7" s="1"/>
  <c r="W1448" i="7"/>
  <c r="X1460" i="7"/>
  <c r="Y1460" i="7" s="1"/>
  <c r="W1460" i="7"/>
  <c r="X1468" i="7"/>
  <c r="Y1468" i="7" s="1"/>
  <c r="W1468" i="7"/>
  <c r="X1480" i="7"/>
  <c r="X1488" i="7"/>
  <c r="Y1488" i="7" s="1"/>
  <c r="W1488" i="7"/>
  <c r="X1503" i="7"/>
  <c r="Y1503" i="7" s="1"/>
  <c r="W1503" i="7"/>
  <c r="X1511" i="7"/>
  <c r="Y1511" i="7" s="1"/>
  <c r="W1511" i="7"/>
  <c r="X1520" i="7"/>
  <c r="Y1520" i="7" s="1"/>
  <c r="W1520" i="7"/>
  <c r="X1531" i="7"/>
  <c r="Y1531" i="7" s="1"/>
  <c r="W1531" i="7"/>
  <c r="X1541" i="7"/>
  <c r="Y1541" i="7" s="1"/>
  <c r="W1541" i="7"/>
  <c r="W1549" i="7"/>
  <c r="X1549" i="7"/>
  <c r="Y1549" i="7" s="1"/>
  <c r="X1557" i="7"/>
  <c r="Y1557" i="7" s="1"/>
  <c r="W1557" i="7"/>
  <c r="X1565" i="7"/>
  <c r="X1720" i="7"/>
  <c r="Y1720" i="7" s="1"/>
  <c r="W1720" i="7"/>
  <c r="X1728" i="7"/>
  <c r="Y1728" i="7" s="1"/>
  <c r="W1728" i="7"/>
  <c r="W1398" i="7"/>
  <c r="X1425" i="7"/>
  <c r="Y1425" i="7" s="1"/>
  <c r="W1736" i="7"/>
  <c r="X1369" i="7"/>
  <c r="Y1369" i="7" s="1"/>
  <c r="W1369" i="7"/>
  <c r="X1399" i="7"/>
  <c r="Y1399" i="7" s="1"/>
  <c r="W1399" i="7"/>
  <c r="X1423" i="7"/>
  <c r="Y1423" i="7" s="1"/>
  <c r="W1486" i="7"/>
  <c r="X1486" i="7"/>
  <c r="Y1486" i="7" s="1"/>
  <c r="X1529" i="7"/>
  <c r="Y1529" i="7" s="1"/>
  <c r="W1529" i="7"/>
  <c r="X1726" i="7"/>
  <c r="Y1726" i="7" s="1"/>
  <c r="W1726" i="7"/>
  <c r="X1774" i="7"/>
  <c r="Y1774" i="7" s="1"/>
  <c r="W1774" i="7"/>
  <c r="W1815" i="7"/>
  <c r="X1815" i="7"/>
  <c r="Y1815" i="7" s="1"/>
  <c r="X1861" i="7"/>
  <c r="Y1861" i="7" s="1"/>
  <c r="W1861" i="7"/>
  <c r="X2125" i="7"/>
  <c r="Y2125" i="7" s="1"/>
  <c r="X2528" i="7"/>
  <c r="Y2528" i="7" s="1"/>
  <c r="X2241" i="7"/>
  <c r="Y2241" i="7" s="1"/>
  <c r="X2169" i="7"/>
  <c r="Y2169" i="7" s="1"/>
  <c r="X2485" i="7"/>
  <c r="Y2485" i="7" s="1"/>
  <c r="X2332" i="7"/>
  <c r="Y2332" i="7" s="1"/>
  <c r="X2217" i="7"/>
  <c r="Y2217" i="7" s="1"/>
  <c r="X1669" i="7"/>
  <c r="Y1669" i="7" s="1"/>
  <c r="X1576" i="7"/>
  <c r="Y1576" i="7" s="1"/>
  <c r="X1014" i="7"/>
  <c r="Y1014" i="7" s="1"/>
  <c r="X525" i="7"/>
  <c r="Y525" i="7" s="1"/>
  <c r="X1376" i="7"/>
  <c r="Y1376" i="7" s="1"/>
  <c r="W1376" i="7"/>
  <c r="X1384" i="7"/>
  <c r="Y1384" i="7" s="1"/>
  <c r="W1384" i="7"/>
  <c r="X1402" i="7"/>
  <c r="Y1402" i="7" s="1"/>
  <c r="W1402" i="7"/>
  <c r="X1410" i="7"/>
  <c r="Y1410" i="7" s="1"/>
  <c r="W1410" i="7"/>
  <c r="X1427" i="7"/>
  <c r="Y1427" i="7" s="1"/>
  <c r="W1427" i="7"/>
  <c r="X1440" i="7"/>
  <c r="Y1440" i="7" s="1"/>
  <c r="W1440" i="7"/>
  <c r="W1449" i="7"/>
  <c r="X1449" i="7"/>
  <c r="Y1449" i="7" s="1"/>
  <c r="X1461" i="7"/>
  <c r="Y1461" i="7" s="1"/>
  <c r="W1461" i="7"/>
  <c r="X1469" i="7"/>
  <c r="Y1469" i="7" s="1"/>
  <c r="W1469" i="7"/>
  <c r="X1481" i="7"/>
  <c r="Y1481" i="7" s="1"/>
  <c r="W1481" i="7"/>
  <c r="X1489" i="7"/>
  <c r="Y1489" i="7" s="1"/>
  <c r="X1504" i="7"/>
  <c r="Y1504" i="7" s="1"/>
  <c r="W1504" i="7"/>
  <c r="X1512" i="7"/>
  <c r="Y1512" i="7" s="1"/>
  <c r="W1512" i="7"/>
  <c r="W1522" i="7"/>
  <c r="X1522" i="7"/>
  <c r="Y1522" i="7" s="1"/>
  <c r="X1532" i="7"/>
  <c r="Y1532" i="7" s="1"/>
  <c r="W1532" i="7"/>
  <c r="X1542" i="7"/>
  <c r="Y1542" i="7" s="1"/>
  <c r="W1542" i="7"/>
  <c r="X1550" i="7"/>
  <c r="Y1550" i="7" s="1"/>
  <c r="W1550" i="7"/>
  <c r="X1558" i="7"/>
  <c r="Y1558" i="7" s="1"/>
  <c r="W1558" i="7"/>
  <c r="X1566" i="7"/>
  <c r="Y1566" i="7" s="1"/>
  <c r="W1566" i="7"/>
  <c r="X1891" i="7"/>
  <c r="Y1891" i="7" s="1"/>
  <c r="W1891" i="7"/>
  <c r="X2504" i="7"/>
  <c r="Y2504" i="7" s="1"/>
  <c r="X2178" i="7"/>
  <c r="Y2178" i="7" s="1"/>
  <c r="X2461" i="7"/>
  <c r="Y2461" i="7" s="1"/>
  <c r="X2429" i="7"/>
  <c r="Y2429" i="7" s="1"/>
  <c r="X2389" i="7"/>
  <c r="Y2389" i="7" s="1"/>
  <c r="X2249" i="7"/>
  <c r="Y2249" i="7" s="1"/>
  <c r="X2225" i="7"/>
  <c r="Y2225" i="7" s="1"/>
  <c r="X2187" i="7"/>
  <c r="Y2187" i="7" s="1"/>
  <c r="X2145" i="7"/>
  <c r="Y2145" i="7" s="1"/>
  <c r="X1657" i="7"/>
  <c r="Y1657" i="7" s="1"/>
  <c r="X1362" i="7"/>
  <c r="Y1362" i="7" s="1"/>
  <c r="X933" i="7"/>
  <c r="Y933" i="7" s="1"/>
  <c r="X468" i="7"/>
  <c r="Y468" i="7" s="1"/>
  <c r="X1377" i="7"/>
  <c r="Y1377" i="7" s="1"/>
  <c r="W1377" i="7"/>
  <c r="X1403" i="7"/>
  <c r="Y1403" i="7" s="1"/>
  <c r="W1403" i="7"/>
  <c r="X1411" i="7"/>
  <c r="X1419" i="7"/>
  <c r="Y1419" i="7" s="1"/>
  <c r="W1419" i="7"/>
  <c r="X1429" i="7"/>
  <c r="Y1429" i="7" s="1"/>
  <c r="W1429" i="7"/>
  <c r="X1450" i="7"/>
  <c r="Y1450" i="7" s="1"/>
  <c r="W1450" i="7"/>
  <c r="X1462" i="7"/>
  <c r="Y1462" i="7" s="1"/>
  <c r="W1462" i="7"/>
  <c r="X1470" i="7"/>
  <c r="Y1470" i="7" s="1"/>
  <c r="W1470" i="7"/>
  <c r="X1482" i="7"/>
  <c r="Y1482" i="7" s="1"/>
  <c r="W1482" i="7"/>
  <c r="X1490" i="7"/>
  <c r="Y1490" i="7" s="1"/>
  <c r="W1490" i="7"/>
  <c r="X1505" i="7"/>
  <c r="Y1505" i="7" s="1"/>
  <c r="X1404" i="7"/>
  <c r="Y1404" i="7" s="1"/>
  <c r="X1437" i="7"/>
  <c r="Y1437" i="7" s="1"/>
  <c r="X1509" i="7"/>
  <c r="Y1509" i="7" s="1"/>
  <c r="W1509" i="7"/>
  <c r="X1571" i="7"/>
  <c r="Y1571" i="7" s="1"/>
  <c r="W1571" i="7"/>
  <c r="X1766" i="7"/>
  <c r="Y1766" i="7" s="1"/>
  <c r="W1766" i="7"/>
  <c r="X1869" i="7"/>
  <c r="Y1869" i="7" s="1"/>
  <c r="W1869" i="7"/>
  <c r="X2536" i="7"/>
  <c r="Y2536" i="7" s="1"/>
  <c r="X2437" i="7"/>
  <c r="Y2437" i="7" s="1"/>
  <c r="X2198" i="7"/>
  <c r="Y2198" i="7" s="1"/>
  <c r="X1643" i="7"/>
  <c r="Y1643" i="7" s="1"/>
  <c r="X1360" i="7"/>
  <c r="Y1360" i="7" s="1"/>
  <c r="X861" i="7"/>
  <c r="Y861" i="7" s="1"/>
  <c r="X97" i="7"/>
  <c r="Y97" i="7" s="1"/>
  <c r="X1386" i="7"/>
  <c r="Y1386" i="7" s="1"/>
  <c r="W1386" i="7"/>
  <c r="X1412" i="7"/>
  <c r="Y1412" i="7" s="1"/>
  <c r="W1412" i="7"/>
  <c r="X1420" i="7"/>
  <c r="Y1420" i="7" s="1"/>
  <c r="W1420" i="7"/>
  <c r="X1408" i="7"/>
  <c r="Y1408" i="7" s="1"/>
  <c r="W1441" i="7"/>
  <c r="X1478" i="7"/>
  <c r="Y1478" i="7" s="1"/>
  <c r="W1478" i="7"/>
  <c r="W1537" i="7"/>
  <c r="X1537" i="7"/>
  <c r="Y1537" i="7" s="1"/>
  <c r="X1742" i="7"/>
  <c r="Y1742" i="7" s="1"/>
  <c r="W1742" i="7"/>
  <c r="X1790" i="7"/>
  <c r="Y1790" i="7" s="1"/>
  <c r="W1790" i="7"/>
  <c r="X1883" i="7"/>
  <c r="Y1883" i="7" s="1"/>
  <c r="W1883" i="7"/>
  <c r="X2469" i="7"/>
  <c r="Y2469" i="7" s="1"/>
  <c r="X2153" i="7"/>
  <c r="Y2153" i="7" s="1"/>
  <c r="X1909" i="7"/>
  <c r="Y1909" i="7" s="1"/>
  <c r="X1631" i="7"/>
  <c r="Y1631" i="7" s="1"/>
  <c r="X1273" i="7"/>
  <c r="Y1273" i="7" s="1"/>
  <c r="X845" i="7"/>
  <c r="Y845" i="7" s="1"/>
  <c r="W1365" i="7"/>
  <c r="X1365" i="7"/>
  <c r="Y1365" i="7" s="1"/>
  <c r="X1379" i="7"/>
  <c r="Y1379" i="7" s="1"/>
  <c r="W1379" i="7"/>
  <c r="X1387" i="7"/>
  <c r="Y1387" i="7" s="1"/>
  <c r="W1387" i="7"/>
  <c r="X1405" i="7"/>
  <c r="Y1405" i="7" s="1"/>
  <c r="W1405" i="7"/>
  <c r="X1413" i="7"/>
  <c r="Y1413" i="7" s="1"/>
  <c r="W1413" i="7"/>
  <c r="X1435" i="7"/>
  <c r="Y1435" i="7" s="1"/>
  <c r="W1435" i="7"/>
  <c r="X1443" i="7"/>
  <c r="Y1443" i="7" s="1"/>
  <c r="W1443" i="7"/>
  <c r="W1454" i="7"/>
  <c r="X1454" i="7"/>
  <c r="Y1454" i="7" s="1"/>
  <c r="X1464" i="7"/>
  <c r="Y1464" i="7" s="1"/>
  <c r="X1476" i="7"/>
  <c r="Y1476" i="7" s="1"/>
  <c r="W1476" i="7"/>
  <c r="X1484" i="7"/>
  <c r="Y1484" i="7" s="1"/>
  <c r="W1484" i="7"/>
  <c r="X1499" i="7"/>
  <c r="Y1499" i="7" s="1"/>
  <c r="W1499" i="7"/>
  <c r="X1507" i="7"/>
  <c r="Y1507" i="7" s="1"/>
  <c r="W1507" i="7"/>
  <c r="X1515" i="7"/>
  <c r="Y1515" i="7" s="1"/>
  <c r="W1515" i="7"/>
  <c r="W1525" i="7"/>
  <c r="X1525" i="7"/>
  <c r="Y1525" i="7" s="1"/>
  <c r="X1375" i="7"/>
  <c r="Y1375" i="7" s="1"/>
  <c r="X1466" i="7"/>
  <c r="Y1466" i="7" s="1"/>
  <c r="W1381" i="7"/>
  <c r="X1381" i="7"/>
  <c r="Y1381" i="7" s="1"/>
  <c r="X1407" i="7"/>
  <c r="Y1407" i="7" s="1"/>
  <c r="W1407" i="7"/>
  <c r="X1445" i="7"/>
  <c r="Y1445" i="7" s="1"/>
  <c r="W1445" i="7"/>
  <c r="X1501" i="7"/>
  <c r="Y1501" i="7" s="1"/>
  <c r="W1501" i="7"/>
  <c r="X1547" i="7"/>
  <c r="Y1547" i="7" s="1"/>
  <c r="W1547" i="7"/>
  <c r="X1734" i="7"/>
  <c r="Y1734" i="7" s="1"/>
  <c r="W1734" i="7"/>
  <c r="W1782" i="7"/>
  <c r="X1782" i="7"/>
  <c r="Y1782" i="7" s="1"/>
  <c r="X1823" i="7"/>
  <c r="Y1823" i="7" s="1"/>
  <c r="W1823" i="7"/>
  <c r="X1831" i="7"/>
  <c r="Y1831" i="7" s="1"/>
  <c r="W1831" i="7"/>
  <c r="X2493" i="7"/>
  <c r="Y2493" i="7" s="1"/>
  <c r="X2233" i="7"/>
  <c r="Y2233" i="7" s="1"/>
  <c r="X2117" i="7"/>
  <c r="Y2117" i="7" s="1"/>
  <c r="X1897" i="7"/>
  <c r="Y1897" i="7" s="1"/>
  <c r="X1629" i="7"/>
  <c r="Y1629" i="7" s="1"/>
  <c r="X1267" i="7"/>
  <c r="Y1267" i="7" s="1"/>
  <c r="X1366" i="7"/>
  <c r="Y1366" i="7" s="1"/>
  <c r="W1366" i="7"/>
  <c r="X1380" i="7"/>
  <c r="Y1380" i="7" s="1"/>
  <c r="W1380" i="7"/>
  <c r="X1406" i="7"/>
  <c r="Y1406" i="7" s="1"/>
  <c r="W1414" i="7"/>
  <c r="X1414" i="7"/>
  <c r="Y1414" i="7" s="1"/>
  <c r="X1422" i="7"/>
  <c r="Y1422" i="7" s="1"/>
  <c r="W1422" i="7"/>
  <c r="X1436" i="7"/>
  <c r="Y1436" i="7" s="1"/>
  <c r="W1436" i="7"/>
  <c r="X1444" i="7"/>
  <c r="Y1444" i="7" s="1"/>
  <c r="X1457" i="7"/>
  <c r="Y1457" i="7" s="1"/>
  <c r="W1457" i="7"/>
  <c r="X1465" i="7"/>
  <c r="Y1465" i="7" s="1"/>
  <c r="W1465" i="7"/>
  <c r="X1477" i="7"/>
  <c r="Y1477" i="7" s="1"/>
  <c r="W1477" i="7"/>
  <c r="X1485" i="7"/>
  <c r="Y1485" i="7" s="1"/>
  <c r="W1485" i="7"/>
  <c r="X1500" i="7"/>
  <c r="Y1500" i="7" s="1"/>
  <c r="W1500" i="7"/>
  <c r="X1508" i="7"/>
  <c r="Y1508" i="7" s="1"/>
  <c r="W1508" i="7"/>
  <c r="X1516" i="7"/>
  <c r="Y1516" i="7" s="1"/>
  <c r="X1528" i="7"/>
  <c r="Y1528" i="7" s="1"/>
  <c r="W1528" i="7"/>
  <c r="X1536" i="7"/>
  <c r="Y1536" i="7" s="1"/>
  <c r="W1536" i="7"/>
  <c r="X1546" i="7"/>
  <c r="Y1546" i="7" s="1"/>
  <c r="W1546" i="7"/>
  <c r="X1554" i="7"/>
  <c r="Y1554" i="7" s="1"/>
  <c r="W1554" i="7"/>
  <c r="X1570" i="7"/>
  <c r="Y1570" i="7" s="1"/>
  <c r="W1570" i="7"/>
  <c r="X1725" i="7"/>
  <c r="X1733" i="7"/>
  <c r="Y1733" i="7" s="1"/>
  <c r="W1733" i="7"/>
  <c r="X1741" i="7"/>
  <c r="Y1741" i="7" s="1"/>
  <c r="W1741" i="7"/>
  <c r="X1749" i="7"/>
  <c r="Y1749" i="7" s="1"/>
  <c r="X1757" i="7"/>
  <c r="Y1757" i="7" s="1"/>
  <c r="W1757" i="7"/>
  <c r="W1765" i="7"/>
  <c r="X1765" i="7"/>
  <c r="Y1765" i="7" s="1"/>
  <c r="X1773" i="7"/>
  <c r="X1781" i="7"/>
  <c r="Y1781" i="7" s="1"/>
  <c r="W1781" i="7"/>
  <c r="X1789" i="7"/>
  <c r="Y1789" i="7" s="1"/>
  <c r="W1789" i="7"/>
  <c r="X1797" i="7"/>
  <c r="Y1797" i="7" s="1"/>
  <c r="W1797" i="7"/>
  <c r="X1806" i="7"/>
  <c r="Y1806" i="7" s="1"/>
  <c r="W1806" i="7"/>
  <c r="X1814" i="7"/>
  <c r="Y1814" i="7" s="1"/>
  <c r="W1814" i="7"/>
  <c r="X1822" i="7"/>
  <c r="Y1822" i="7" s="1"/>
  <c r="W1822" i="7"/>
  <c r="X1830" i="7"/>
  <c r="Y1830" i="7" s="1"/>
  <c r="W1830" i="7"/>
  <c r="X1838" i="7"/>
  <c r="Y1838" i="7" s="1"/>
  <c r="W1838" i="7"/>
  <c r="X1852" i="7"/>
  <c r="Y1852" i="7" s="1"/>
  <c r="W1852" i="7"/>
  <c r="X1860" i="7"/>
  <c r="Y1860" i="7" s="1"/>
  <c r="W1860" i="7"/>
  <c r="X1868" i="7"/>
  <c r="Y1868" i="7" s="1"/>
  <c r="W1868" i="7"/>
  <c r="X1882" i="7"/>
  <c r="Y1882" i="7" s="1"/>
  <c r="W1882" i="7"/>
  <c r="X1890" i="7"/>
  <c r="Y1890" i="7" s="1"/>
  <c r="W1890" i="7"/>
  <c r="X1905" i="7"/>
  <c r="Y1905" i="7" s="1"/>
  <c r="W1905" i="7"/>
  <c r="X1919" i="7"/>
  <c r="Y1919" i="7" s="1"/>
  <c r="W1919" i="7"/>
  <c r="X1927" i="7"/>
  <c r="Y1927" i="7" s="1"/>
  <c r="W1927" i="7"/>
  <c r="W1935" i="7"/>
  <c r="X1935" i="7"/>
  <c r="Y1935" i="7" s="1"/>
  <c r="W1943" i="7"/>
  <c r="X1943" i="7"/>
  <c r="Y1943" i="7" s="1"/>
  <c r="X1951" i="7"/>
  <c r="Y1951" i="7" s="1"/>
  <c r="X1959" i="7"/>
  <c r="Y1959" i="7" s="1"/>
  <c r="W1959" i="7"/>
  <c r="X1967" i="7"/>
  <c r="Y1967" i="7" s="1"/>
  <c r="W1967" i="7"/>
  <c r="X1975" i="7"/>
  <c r="Y1975" i="7" s="1"/>
  <c r="W1975" i="7"/>
  <c r="X1983" i="7"/>
  <c r="Y1983" i="7" s="1"/>
  <c r="W1983" i="7"/>
  <c r="W1991" i="7"/>
  <c r="X1991" i="7"/>
  <c r="Y1991" i="7" s="1"/>
  <c r="X1999" i="7"/>
  <c r="Y1999" i="7" s="1"/>
  <c r="W1999" i="7"/>
  <c r="X2007" i="7"/>
  <c r="Y2007" i="7" s="1"/>
  <c r="W2007" i="7"/>
  <c r="X2015" i="7"/>
  <c r="Y2015" i="7" s="1"/>
  <c r="W2015" i="7"/>
  <c r="W2023" i="7"/>
  <c r="X2023" i="7"/>
  <c r="Y2023" i="7" s="1"/>
  <c r="X2031" i="7"/>
  <c r="Y2031" i="7" s="1"/>
  <c r="W2031" i="7"/>
  <c r="X2039" i="7"/>
  <c r="Y2039" i="7" s="1"/>
  <c r="W2039" i="7"/>
  <c r="X2047" i="7"/>
  <c r="Y2047" i="7" s="1"/>
  <c r="W2047" i="7"/>
  <c r="X2055" i="7"/>
  <c r="Y2055" i="7" s="1"/>
  <c r="W2055" i="7"/>
  <c r="X2063" i="7"/>
  <c r="Y2063" i="7" s="1"/>
  <c r="W2063" i="7"/>
  <c r="X2071" i="7"/>
  <c r="Y2071" i="7" s="1"/>
  <c r="W2071" i="7"/>
  <c r="X2079" i="7"/>
  <c r="Y2079" i="7" s="1"/>
  <c r="W2079" i="7"/>
  <c r="W2087" i="7"/>
  <c r="X2087" i="7"/>
  <c r="Y2087" i="7" s="1"/>
  <c r="X2095" i="7"/>
  <c r="Y2095" i="7" s="1"/>
  <c r="W2095" i="7"/>
  <c r="X2105" i="7"/>
  <c r="X2127" i="7"/>
  <c r="Y2127" i="7" s="1"/>
  <c r="W2127" i="7"/>
  <c r="W2196" i="7"/>
  <c r="X2196" i="7"/>
  <c r="Y2196" i="7" s="1"/>
  <c r="X2342" i="7"/>
  <c r="Y2342" i="7" s="1"/>
  <c r="W2342" i="7"/>
  <c r="X2354" i="7"/>
  <c r="Y2354" i="7" s="1"/>
  <c r="X2364" i="7"/>
  <c r="Y2364" i="7" s="1"/>
  <c r="W2364" i="7"/>
  <c r="X2380" i="7"/>
  <c r="Y2380" i="7" s="1"/>
  <c r="X2392" i="7"/>
  <c r="Y2392" i="7" s="1"/>
  <c r="W2392" i="7"/>
  <c r="X2400" i="7"/>
  <c r="X2440" i="7"/>
  <c r="Y2440" i="7" s="1"/>
  <c r="W2440" i="7"/>
  <c r="X2501" i="7"/>
  <c r="X2543" i="7"/>
  <c r="Y2543" i="7" s="1"/>
  <c r="W2543" i="7"/>
  <c r="X2557" i="7"/>
  <c r="Y2557" i="7" s="1"/>
  <c r="W2557" i="7"/>
  <c r="X2565" i="7"/>
  <c r="Y2565" i="7" s="1"/>
  <c r="W2565" i="7"/>
  <c r="X2577" i="7"/>
  <c r="Y2577" i="7" s="1"/>
  <c r="W2577" i="7"/>
  <c r="X1378" i="7"/>
  <c r="Y1378" i="7" s="1"/>
  <c r="W1415" i="7"/>
  <c r="X1535" i="7"/>
  <c r="Y1535" i="7" s="1"/>
  <c r="X1545" i="7"/>
  <c r="Y1545" i="7" s="1"/>
  <c r="W1545" i="7"/>
  <c r="X1553" i="7"/>
  <c r="Y1553" i="7" s="1"/>
  <c r="W1553" i="7"/>
  <c r="X1561" i="7"/>
  <c r="Y1561" i="7" s="1"/>
  <c r="W1561" i="7"/>
  <c r="X1569" i="7"/>
  <c r="Y1569" i="7" s="1"/>
  <c r="X1724" i="7"/>
  <c r="Y1724" i="7" s="1"/>
  <c r="W1724" i="7"/>
  <c r="X1740" i="7"/>
  <c r="Y1740" i="7" s="1"/>
  <c r="W1740" i="7"/>
  <c r="X1748" i="7"/>
  <c r="Y1748" i="7" s="1"/>
  <c r="W1748" i="7"/>
  <c r="X1764" i="7"/>
  <c r="Y1764" i="7" s="1"/>
  <c r="W1764" i="7"/>
  <c r="X1780" i="7"/>
  <c r="Y1780" i="7" s="1"/>
  <c r="W1780" i="7"/>
  <c r="X1805" i="7"/>
  <c r="Y1805" i="7" s="1"/>
  <c r="W1805" i="7"/>
  <c r="X1813" i="7"/>
  <c r="Y1813" i="7" s="1"/>
  <c r="W1813" i="7"/>
  <c r="X1821" i="7"/>
  <c r="Y1821" i="7" s="1"/>
  <c r="W1821" i="7"/>
  <c r="X1829" i="7"/>
  <c r="Y1829" i="7" s="1"/>
  <c r="W1829" i="7"/>
  <c r="W1837" i="7"/>
  <c r="X1837" i="7"/>
  <c r="Y1837" i="7" s="1"/>
  <c r="W1849" i="7"/>
  <c r="X1849" i="7"/>
  <c r="Y1849" i="7" s="1"/>
  <c r="W1859" i="7"/>
  <c r="X1859" i="7"/>
  <c r="Y1859" i="7" s="1"/>
  <c r="W1867" i="7"/>
  <c r="X1867" i="7"/>
  <c r="Y1867" i="7" s="1"/>
  <c r="W1881" i="7"/>
  <c r="X1881" i="7"/>
  <c r="Y1881" i="7" s="1"/>
  <c r="W1889" i="7"/>
  <c r="X1889" i="7"/>
  <c r="Y1889" i="7" s="1"/>
  <c r="W1904" i="7"/>
  <c r="X1904" i="7"/>
  <c r="Y1904" i="7" s="1"/>
  <c r="X1918" i="7"/>
  <c r="Y1918" i="7" s="1"/>
  <c r="W1918" i="7"/>
  <c r="X1926" i="7"/>
  <c r="Y1926" i="7" s="1"/>
  <c r="W1926" i="7"/>
  <c r="X1934" i="7"/>
  <c r="Y1934" i="7" s="1"/>
  <c r="W1934" i="7"/>
  <c r="X1942" i="7"/>
  <c r="Y1942" i="7" s="1"/>
  <c r="W1942" i="7"/>
  <c r="X1950" i="7"/>
  <c r="Y1950" i="7" s="1"/>
  <c r="W1950" i="7"/>
  <c r="W1958" i="7"/>
  <c r="X1958" i="7"/>
  <c r="Y1958" i="7" s="1"/>
  <c r="W1966" i="7"/>
  <c r="X1966" i="7"/>
  <c r="Y1966" i="7" s="1"/>
  <c r="W1974" i="7"/>
  <c r="X1974" i="7"/>
  <c r="Y1974" i="7" s="1"/>
  <c r="X1982" i="7"/>
  <c r="X1990" i="7"/>
  <c r="Y1990" i="7" s="1"/>
  <c r="W1990" i="7"/>
  <c r="W1998" i="7"/>
  <c r="X1998" i="7"/>
  <c r="Y1998" i="7" s="1"/>
  <c r="X2006" i="7"/>
  <c r="Y2006" i="7" s="1"/>
  <c r="W2006" i="7"/>
  <c r="X2014" i="7"/>
  <c r="Y2014" i="7" s="1"/>
  <c r="W2014" i="7"/>
  <c r="W2022" i="7"/>
  <c r="X2022" i="7"/>
  <c r="Y2022" i="7" s="1"/>
  <c r="X2030" i="7"/>
  <c r="Y2030" i="7" s="1"/>
  <c r="W2030" i="7"/>
  <c r="X2038" i="7"/>
  <c r="Y2038" i="7" s="1"/>
  <c r="W2038" i="7"/>
  <c r="W2046" i="7"/>
  <c r="X2046" i="7"/>
  <c r="Y2046" i="7" s="1"/>
  <c r="X2054" i="7"/>
  <c r="X2062" i="7"/>
  <c r="Y2062" i="7" s="1"/>
  <c r="W2062" i="7"/>
  <c r="X2070" i="7"/>
  <c r="Y2070" i="7" s="1"/>
  <c r="W2070" i="7"/>
  <c r="X2078" i="7"/>
  <c r="Y2078" i="7" s="1"/>
  <c r="W2078" i="7"/>
  <c r="X2086" i="7"/>
  <c r="Y2086" i="7" s="1"/>
  <c r="W2086" i="7"/>
  <c r="X2094" i="7"/>
  <c r="Y2094" i="7" s="1"/>
  <c r="X2102" i="7"/>
  <c r="Y2102" i="7" s="1"/>
  <c r="W2102" i="7"/>
  <c r="X2112" i="7"/>
  <c r="Y2112" i="7" s="1"/>
  <c r="W2112" i="7"/>
  <c r="X2195" i="7"/>
  <c r="Y2195" i="7" s="1"/>
  <c r="W2195" i="7"/>
  <c r="W2341" i="7"/>
  <c r="X2341" i="7"/>
  <c r="Y2341" i="7" s="1"/>
  <c r="X2353" i="7"/>
  <c r="Y2353" i="7" s="1"/>
  <c r="W2353" i="7"/>
  <c r="W2363" i="7"/>
  <c r="X2363" i="7"/>
  <c r="Y2363" i="7" s="1"/>
  <c r="X2379" i="7"/>
  <c r="Y2379" i="7" s="1"/>
  <c r="W2379" i="7"/>
  <c r="W2387" i="7"/>
  <c r="X2387" i="7"/>
  <c r="Y2387" i="7" s="1"/>
  <c r="X2399" i="7"/>
  <c r="Y2399" i="7" s="1"/>
  <c r="W2399" i="7"/>
  <c r="X2422" i="7"/>
  <c r="Y2422" i="7" s="1"/>
  <c r="W2422" i="7"/>
  <c r="X2458" i="7"/>
  <c r="Y2458" i="7" s="1"/>
  <c r="W2458" i="7"/>
  <c r="X2542" i="7"/>
  <c r="Y2542" i="7" s="1"/>
  <c r="W2542" i="7"/>
  <c r="X2564" i="7"/>
  <c r="Y2564" i="7" s="1"/>
  <c r="X2576" i="7"/>
  <c r="Y2576" i="7" s="1"/>
  <c r="W2576" i="7"/>
  <c r="W1559" i="7"/>
  <c r="X1732" i="7"/>
  <c r="Y1732" i="7" s="1"/>
  <c r="X1759" i="7"/>
  <c r="Y1759" i="7" s="1"/>
  <c r="X1788" i="7"/>
  <c r="Y1788" i="7" s="1"/>
  <c r="W1954" i="7"/>
  <c r="X1971" i="7"/>
  <c r="Y1971" i="7" s="1"/>
  <c r="X2344" i="7"/>
  <c r="Y2344" i="7" s="1"/>
  <c r="X1518" i="7"/>
  <c r="Y1518" i="7" s="1"/>
  <c r="W1518" i="7"/>
  <c r="X1530" i="7"/>
  <c r="Y1530" i="7" s="1"/>
  <c r="W1530" i="7"/>
  <c r="X1538" i="7"/>
  <c r="Y1538" i="7" s="1"/>
  <c r="W1538" i="7"/>
  <c r="X1548" i="7"/>
  <c r="Y1548" i="7" s="1"/>
  <c r="W1548" i="7"/>
  <c r="X1564" i="7"/>
  <c r="Y1564" i="7" s="1"/>
  <c r="W1564" i="7"/>
  <c r="X1727" i="7"/>
  <c r="Y1727" i="7" s="1"/>
  <c r="W1727" i="7"/>
  <c r="X1735" i="7"/>
  <c r="Y1735" i="7" s="1"/>
  <c r="W1735" i="7"/>
  <c r="X1743" i="7"/>
  <c r="Y1743" i="7" s="1"/>
  <c r="W1743" i="7"/>
  <c r="X1751" i="7"/>
  <c r="Y1751" i="7" s="1"/>
  <c r="W1751" i="7"/>
  <c r="X1767" i="7"/>
  <c r="Y1767" i="7" s="1"/>
  <c r="W1767" i="7"/>
  <c r="X1775" i="7"/>
  <c r="Y1775" i="7" s="1"/>
  <c r="W1775" i="7"/>
  <c r="X1783" i="7"/>
  <c r="Y1783" i="7" s="1"/>
  <c r="W1783" i="7"/>
  <c r="X1791" i="7"/>
  <c r="Y1791" i="7" s="1"/>
  <c r="W1791" i="7"/>
  <c r="X1799" i="7"/>
  <c r="Y1799" i="7" s="1"/>
  <c r="W1799" i="7"/>
  <c r="X1808" i="7"/>
  <c r="Y1808" i="7" s="1"/>
  <c r="W1808" i="7"/>
  <c r="X1816" i="7"/>
  <c r="X1832" i="7"/>
  <c r="Y1832" i="7" s="1"/>
  <c r="X1840" i="7"/>
  <c r="Y1840" i="7" s="1"/>
  <c r="W1840" i="7"/>
  <c r="X1854" i="7"/>
  <c r="Y1854" i="7" s="1"/>
  <c r="W1854" i="7"/>
  <c r="X1862" i="7"/>
  <c r="Y1862" i="7" s="1"/>
  <c r="W1862" i="7"/>
  <c r="X1870" i="7"/>
  <c r="Y1870" i="7" s="1"/>
  <c r="W1870" i="7"/>
  <c r="X1884" i="7"/>
  <c r="Y1884" i="7" s="1"/>
  <c r="W1884" i="7"/>
  <c r="X1892" i="7"/>
  <c r="Y1892" i="7" s="1"/>
  <c r="W1892" i="7"/>
  <c r="X1907" i="7"/>
  <c r="Y1907" i="7" s="1"/>
  <c r="W1907" i="7"/>
  <c r="X1921" i="7"/>
  <c r="Y1921" i="7" s="1"/>
  <c r="W1921" i="7"/>
  <c r="X1929" i="7"/>
  <c r="Y1929" i="7" s="1"/>
  <c r="W1929" i="7"/>
  <c r="W1937" i="7"/>
  <c r="X1937" i="7"/>
  <c r="Y1937" i="7" s="1"/>
  <c r="X1953" i="7"/>
  <c r="Y1953" i="7" s="1"/>
  <c r="W1953" i="7"/>
  <c r="X1961" i="7"/>
  <c r="Y1961" i="7" s="1"/>
  <c r="W1961" i="7"/>
  <c r="X1969" i="7"/>
  <c r="Y1969" i="7" s="1"/>
  <c r="W1969" i="7"/>
  <c r="X1977" i="7"/>
  <c r="Y1977" i="7" s="1"/>
  <c r="W1977" i="7"/>
  <c r="X1985" i="7"/>
  <c r="Y1985" i="7" s="1"/>
  <c r="W1985" i="7"/>
  <c r="X1993" i="7"/>
  <c r="Y1993" i="7" s="1"/>
  <c r="W1993" i="7"/>
  <c r="X2001" i="7"/>
  <c r="Y2001" i="7" s="1"/>
  <c r="W2001" i="7"/>
  <c r="X2009" i="7"/>
  <c r="X2017" i="7"/>
  <c r="Y2017" i="7" s="1"/>
  <c r="W2017" i="7"/>
  <c r="X2025" i="7"/>
  <c r="Y2025" i="7" s="1"/>
  <c r="W2025" i="7"/>
  <c r="W2033" i="7"/>
  <c r="X2033" i="7"/>
  <c r="Y2033" i="7" s="1"/>
  <c r="X2041" i="7"/>
  <c r="X2049" i="7"/>
  <c r="Y2049" i="7" s="1"/>
  <c r="W2049" i="7"/>
  <c r="X2057" i="7"/>
  <c r="Y2057" i="7" s="1"/>
  <c r="W2057" i="7"/>
  <c r="X2065" i="7"/>
  <c r="Y2065" i="7" s="1"/>
  <c r="W2065" i="7"/>
  <c r="X2073" i="7"/>
  <c r="Y2073" i="7" s="1"/>
  <c r="W2073" i="7"/>
  <c r="X2081" i="7"/>
  <c r="Y2081" i="7" s="1"/>
  <c r="W2081" i="7"/>
  <c r="X2089" i="7"/>
  <c r="Y2089" i="7" s="1"/>
  <c r="W2089" i="7"/>
  <c r="X2097" i="7"/>
  <c r="Y2097" i="7" s="1"/>
  <c r="X2107" i="7"/>
  <c r="Y2107" i="7" s="1"/>
  <c r="W2107" i="7"/>
  <c r="X2136" i="7"/>
  <c r="Y2136" i="7" s="1"/>
  <c r="W2136" i="7"/>
  <c r="X2207" i="7"/>
  <c r="Y2207" i="7" s="1"/>
  <c r="W2207" i="7"/>
  <c r="W2356" i="7"/>
  <c r="X2356" i="7"/>
  <c r="Y2356" i="7" s="1"/>
  <c r="X2366" i="7"/>
  <c r="Y2366" i="7" s="1"/>
  <c r="W2366" i="7"/>
  <c r="X2382" i="7"/>
  <c r="Y2382" i="7" s="1"/>
  <c r="W2382" i="7"/>
  <c r="X2394" i="7"/>
  <c r="Y2394" i="7" s="1"/>
  <c r="W2394" i="7"/>
  <c r="X2402" i="7"/>
  <c r="Y2402" i="7" s="1"/>
  <c r="W2402" i="7"/>
  <c r="X2445" i="7"/>
  <c r="Y2445" i="7" s="1"/>
  <c r="W2445" i="7"/>
  <c r="W2503" i="7"/>
  <c r="X2503" i="7"/>
  <c r="Y2503" i="7" s="1"/>
  <c r="W2549" i="7"/>
  <c r="X2549" i="7"/>
  <c r="Y2549" i="7" s="1"/>
  <c r="X2559" i="7"/>
  <c r="Y2559" i="7" s="1"/>
  <c r="W2559" i="7"/>
  <c r="X2567" i="7"/>
  <c r="Y2567" i="7" s="1"/>
  <c r="W2567" i="7"/>
  <c r="X2579" i="7"/>
  <c r="W1442" i="7"/>
  <c r="X1510" i="7"/>
  <c r="Y1510" i="7" s="1"/>
  <c r="X1568" i="7"/>
  <c r="Y1568" i="7" s="1"/>
  <c r="W1903" i="7"/>
  <c r="X1979" i="7"/>
  <c r="Y1979" i="7" s="1"/>
  <c r="X1744" i="7"/>
  <c r="Y1744" i="7" s="1"/>
  <c r="W1744" i="7"/>
  <c r="X1752" i="7"/>
  <c r="Y1752" i="7" s="1"/>
  <c r="W1752" i="7"/>
  <c r="X1760" i="7"/>
  <c r="Y1760" i="7" s="1"/>
  <c r="W1760" i="7"/>
  <c r="X1768" i="7"/>
  <c r="Y1768" i="7" s="1"/>
  <c r="W1768" i="7"/>
  <c r="W1784" i="7"/>
  <c r="X1784" i="7"/>
  <c r="Y1784" i="7" s="1"/>
  <c r="X1792" i="7"/>
  <c r="Y1792" i="7" s="1"/>
  <c r="W1792" i="7"/>
  <c r="W1800" i="7"/>
  <c r="X1800" i="7"/>
  <c r="Y1800" i="7" s="1"/>
  <c r="W1809" i="7"/>
  <c r="X1809" i="7"/>
  <c r="Y1809" i="7" s="1"/>
  <c r="X1817" i="7"/>
  <c r="Y1817" i="7" s="1"/>
  <c r="W1817" i="7"/>
  <c r="X1825" i="7"/>
  <c r="Y1825" i="7" s="1"/>
  <c r="W1825" i="7"/>
  <c r="X1841" i="7"/>
  <c r="X1855" i="7"/>
  <c r="Y1855" i="7" s="1"/>
  <c r="W1855" i="7"/>
  <c r="X1863" i="7"/>
  <c r="Y1863" i="7" s="1"/>
  <c r="W1863" i="7"/>
  <c r="X1871" i="7"/>
  <c r="Y1871" i="7" s="1"/>
  <c r="W1871" i="7"/>
  <c r="X1885" i="7"/>
  <c r="Y1885" i="7" s="1"/>
  <c r="W1885" i="7"/>
  <c r="X1893" i="7"/>
  <c r="Y1893" i="7" s="1"/>
  <c r="W1893" i="7"/>
  <c r="W1908" i="7"/>
  <c r="X1908" i="7"/>
  <c r="Y1908" i="7" s="1"/>
  <c r="X1922" i="7"/>
  <c r="Y1922" i="7" s="1"/>
  <c r="W1922" i="7"/>
  <c r="X1930" i="7"/>
  <c r="Y1930" i="7" s="1"/>
  <c r="W1930" i="7"/>
  <c r="X1938" i="7"/>
  <c r="Y1938" i="7" s="1"/>
  <c r="W1938" i="7"/>
  <c r="X1946" i="7"/>
  <c r="Y1946" i="7" s="1"/>
  <c r="W1946" i="7"/>
  <c r="X1970" i="7"/>
  <c r="Y1970" i="7" s="1"/>
  <c r="X1978" i="7"/>
  <c r="Y1978" i="7" s="1"/>
  <c r="W1978" i="7"/>
  <c r="W1986" i="7"/>
  <c r="X1986" i="7"/>
  <c r="Y1986" i="7" s="1"/>
  <c r="X1994" i="7"/>
  <c r="Y1994" i="7" s="1"/>
  <c r="W1994" i="7"/>
  <c r="X2002" i="7"/>
  <c r="Y2002" i="7" s="1"/>
  <c r="W2002" i="7"/>
  <c r="X2010" i="7"/>
  <c r="Y2010" i="7" s="1"/>
  <c r="W2010" i="7"/>
  <c r="X2018" i="7"/>
  <c r="Y2018" i="7" s="1"/>
  <c r="W2018" i="7"/>
  <c r="X2026" i="7"/>
  <c r="Y2026" i="7" s="1"/>
  <c r="W2026" i="7"/>
  <c r="X2034" i="7"/>
  <c r="Y2034" i="7" s="1"/>
  <c r="W2034" i="7"/>
  <c r="X2042" i="7"/>
  <c r="Y2042" i="7" s="1"/>
  <c r="W2042" i="7"/>
  <c r="X2050" i="7"/>
  <c r="Y2050" i="7" s="1"/>
  <c r="W2050" i="7"/>
  <c r="X2058" i="7"/>
  <c r="Y2058" i="7" s="1"/>
  <c r="W2066" i="7"/>
  <c r="X2066" i="7"/>
  <c r="Y2066" i="7" s="1"/>
  <c r="X2074" i="7"/>
  <c r="Y2074" i="7" s="1"/>
  <c r="W2074" i="7"/>
  <c r="X2082" i="7"/>
  <c r="Y2082" i="7" s="1"/>
  <c r="W2082" i="7"/>
  <c r="X2090" i="7"/>
  <c r="Y2090" i="7" s="1"/>
  <c r="W2090" i="7"/>
  <c r="X2098" i="7"/>
  <c r="Y2098" i="7" s="1"/>
  <c r="W2098" i="7"/>
  <c r="X2137" i="7"/>
  <c r="Y2137" i="7" s="1"/>
  <c r="W2137" i="7"/>
  <c r="X2208" i="7"/>
  <c r="Y2208" i="7" s="1"/>
  <c r="W2208" i="7"/>
  <c r="X2345" i="7"/>
  <c r="Y2345" i="7" s="1"/>
  <c r="W2345" i="7"/>
  <c r="X2359" i="7"/>
  <c r="Y2359" i="7" s="1"/>
  <c r="W2359" i="7"/>
  <c r="X2367" i="7"/>
  <c r="Y2367" i="7" s="1"/>
  <c r="W2383" i="7"/>
  <c r="X2383" i="7"/>
  <c r="Y2383" i="7" s="1"/>
  <c r="X2395" i="7"/>
  <c r="W2405" i="7"/>
  <c r="X2405" i="7"/>
  <c r="Y2405" i="7" s="1"/>
  <c r="W2452" i="7"/>
  <c r="X2452" i="7"/>
  <c r="Y2452" i="7" s="1"/>
  <c r="X2538" i="7"/>
  <c r="Y2538" i="7" s="1"/>
  <c r="W2538" i="7"/>
  <c r="X2550" i="7"/>
  <c r="Y2550" i="7" s="1"/>
  <c r="W2550" i="7"/>
  <c r="X2560" i="7"/>
  <c r="Y2560" i="7" s="1"/>
  <c r="W2560" i="7"/>
  <c r="W2568" i="7"/>
  <c r="X2568" i="7"/>
  <c r="Y2568" i="7" s="1"/>
  <c r="W2580" i="7"/>
  <c r="X2580" i="7"/>
  <c r="Y2580" i="7" s="1"/>
  <c r="X1513" i="7"/>
  <c r="Y1513" i="7" s="1"/>
  <c r="X1719" i="7"/>
  <c r="Y1719" i="7" s="1"/>
  <c r="X1745" i="7"/>
  <c r="Y1745" i="7" s="1"/>
  <c r="W1772" i="7"/>
  <c r="W1824" i="7"/>
  <c r="X2556" i="7"/>
  <c r="Y2556" i="7" s="1"/>
  <c r="X1721" i="7"/>
  <c r="Y1721" i="7" s="1"/>
  <c r="W1721" i="7"/>
  <c r="X1737" i="7"/>
  <c r="Y1737" i="7" s="1"/>
  <c r="W1737" i="7"/>
  <c r="X1753" i="7"/>
  <c r="Y1753" i="7" s="1"/>
  <c r="W1753" i="7"/>
  <c r="X1761" i="7"/>
  <c r="X1769" i="7"/>
  <c r="Y1769" i="7" s="1"/>
  <c r="X1777" i="7"/>
  <c r="Y1777" i="7" s="1"/>
  <c r="W1777" i="7"/>
  <c r="X1785" i="7"/>
  <c r="Y1785" i="7" s="1"/>
  <c r="W1785" i="7"/>
  <c r="W1793" i="7"/>
  <c r="X1793" i="7"/>
  <c r="Y1793" i="7" s="1"/>
  <c r="X1802" i="7"/>
  <c r="Y1802" i="7" s="1"/>
  <c r="W1802" i="7"/>
  <c r="X1810" i="7"/>
  <c r="Y1810" i="7" s="1"/>
  <c r="W1810" i="7"/>
  <c r="X1818" i="7"/>
  <c r="Y1818" i="7" s="1"/>
  <c r="W1818" i="7"/>
  <c r="X1826" i="7"/>
  <c r="Y1826" i="7" s="1"/>
  <c r="W1826" i="7"/>
  <c r="X1834" i="7"/>
  <c r="Y1834" i="7" s="1"/>
  <c r="W1834" i="7"/>
  <c r="W1864" i="7"/>
  <c r="X1864" i="7"/>
  <c r="Y1864" i="7" s="1"/>
  <c r="X1878" i="7"/>
  <c r="Y1878" i="7" s="1"/>
  <c r="W1886" i="7"/>
  <c r="X1886" i="7"/>
  <c r="Y1886" i="7" s="1"/>
  <c r="W1894" i="7"/>
  <c r="X1894" i="7"/>
  <c r="Y1894" i="7" s="1"/>
  <c r="X1915" i="7"/>
  <c r="Y1915" i="7" s="1"/>
  <c r="W1915" i="7"/>
  <c r="X1923" i="7"/>
  <c r="Y1923" i="7" s="1"/>
  <c r="W1923" i="7"/>
  <c r="X1931" i="7"/>
  <c r="Y1931" i="7" s="1"/>
  <c r="W1931" i="7"/>
  <c r="X1939" i="7"/>
  <c r="Y1939" i="7" s="1"/>
  <c r="W1939" i="7"/>
  <c r="X1947" i="7"/>
  <c r="Y1947" i="7" s="1"/>
  <c r="W1947" i="7"/>
  <c r="W1955" i="7"/>
  <c r="X1955" i="7"/>
  <c r="Y1955" i="7" s="1"/>
  <c r="W1963" i="7"/>
  <c r="X1963" i="7"/>
  <c r="Y1963" i="7" s="1"/>
  <c r="X1987" i="7"/>
  <c r="Y1987" i="7" s="1"/>
  <c r="W1987" i="7"/>
  <c r="W1995" i="7"/>
  <c r="X1995" i="7"/>
  <c r="Y1995" i="7" s="1"/>
  <c r="W2003" i="7"/>
  <c r="X2003" i="7"/>
  <c r="Y2003" i="7" s="1"/>
  <c r="X2011" i="7"/>
  <c r="Y2011" i="7" s="1"/>
  <c r="W2011" i="7"/>
  <c r="X2019" i="7"/>
  <c r="Y2019" i="7" s="1"/>
  <c r="W2019" i="7"/>
  <c r="X2027" i="7"/>
  <c r="Y2027" i="7" s="1"/>
  <c r="W2027" i="7"/>
  <c r="W2035" i="7"/>
  <c r="X2035" i="7"/>
  <c r="Y2035" i="7" s="1"/>
  <c r="X2043" i="7"/>
  <c r="Y2043" i="7" s="1"/>
  <c r="W2043" i="7"/>
  <c r="X2051" i="7"/>
  <c r="Y2051" i="7" s="1"/>
  <c r="X2067" i="7"/>
  <c r="X2075" i="7"/>
  <c r="Y2075" i="7" s="1"/>
  <c r="W2075" i="7"/>
  <c r="X2083" i="7"/>
  <c r="Y2083" i="7" s="1"/>
  <c r="W2083" i="7"/>
  <c r="X2091" i="7"/>
  <c r="Y2091" i="7" s="1"/>
  <c r="W2091" i="7"/>
  <c r="X2099" i="7"/>
  <c r="Y2099" i="7" s="1"/>
  <c r="W2099" i="7"/>
  <c r="X2109" i="7"/>
  <c r="W2172" i="7"/>
  <c r="X2172" i="7"/>
  <c r="Y2172" i="7" s="1"/>
  <c r="X2256" i="7"/>
  <c r="X2346" i="7"/>
  <c r="Y2346" i="7" s="1"/>
  <c r="W2346" i="7"/>
  <c r="X2360" i="7"/>
  <c r="Y2360" i="7" s="1"/>
  <c r="W2360" i="7"/>
  <c r="X2368" i="7"/>
  <c r="Y2368" i="7" s="1"/>
  <c r="W2368" i="7"/>
  <c r="X2384" i="7"/>
  <c r="Y2384" i="7" s="1"/>
  <c r="W2384" i="7"/>
  <c r="X2396" i="7"/>
  <c r="Y2396" i="7" s="1"/>
  <c r="W2396" i="7"/>
  <c r="X2406" i="7"/>
  <c r="Y2406" i="7" s="1"/>
  <c r="W2406" i="7"/>
  <c r="X2453" i="7"/>
  <c r="Y2453" i="7" s="1"/>
  <c r="W2453" i="7"/>
  <c r="X2539" i="7"/>
  <c r="Y2539" i="7" s="1"/>
  <c r="W2539" i="7"/>
  <c r="X2551" i="7"/>
  <c r="Y2551" i="7" s="1"/>
  <c r="X2561" i="7"/>
  <c r="Y2561" i="7" s="1"/>
  <c r="W2561" i="7"/>
  <c r="X2569" i="7"/>
  <c r="Y2569" i="7" s="1"/>
  <c r="W2569" i="7"/>
  <c r="W1483" i="7"/>
  <c r="X1722" i="7"/>
  <c r="Y1722" i="7" s="1"/>
  <c r="W1776" i="7"/>
  <c r="W1833" i="7"/>
  <c r="X2013" i="7"/>
  <c r="Y2013" i="7" s="1"/>
  <c r="X1523" i="7"/>
  <c r="Y1523" i="7" s="1"/>
  <c r="W1523" i="7"/>
  <c r="X1533" i="7"/>
  <c r="Y1533" i="7" s="1"/>
  <c r="W1533" i="7"/>
  <c r="X1543" i="7"/>
  <c r="Y1543" i="7" s="1"/>
  <c r="W1543" i="7"/>
  <c r="X1551" i="7"/>
  <c r="Y1551" i="7" s="1"/>
  <c r="W1551" i="7"/>
  <c r="X1567" i="7"/>
  <c r="Y1567" i="7" s="1"/>
  <c r="W1567" i="7"/>
  <c r="X1730" i="7"/>
  <c r="Y1730" i="7" s="1"/>
  <c r="W1730" i="7"/>
  <c r="X1738" i="7"/>
  <c r="Y1738" i="7" s="1"/>
  <c r="W1738" i="7"/>
  <c r="X1746" i="7"/>
  <c r="Y1746" i="7" s="1"/>
  <c r="X1754" i="7"/>
  <c r="Y1754" i="7" s="1"/>
  <c r="W1754" i="7"/>
  <c r="X1770" i="7"/>
  <c r="Y1770" i="7" s="1"/>
  <c r="W1770" i="7"/>
  <c r="X1778" i="7"/>
  <c r="Y1778" i="7" s="1"/>
  <c r="W1778" i="7"/>
  <c r="X1786" i="7"/>
  <c r="Y1786" i="7" s="1"/>
  <c r="X1794" i="7"/>
  <c r="Y1794" i="7" s="1"/>
  <c r="W1794" i="7"/>
  <c r="X1803" i="7"/>
  <c r="Y1803" i="7" s="1"/>
  <c r="W1803" i="7"/>
  <c r="X1811" i="7"/>
  <c r="Y1811" i="7" s="1"/>
  <c r="W1811" i="7"/>
  <c r="X1819" i="7"/>
  <c r="Y1819" i="7" s="1"/>
  <c r="W1819" i="7"/>
  <c r="X1827" i="7"/>
  <c r="Y1827" i="7" s="1"/>
  <c r="W1827" i="7"/>
  <c r="X1835" i="7"/>
  <c r="Y1835" i="7" s="1"/>
  <c r="X1843" i="7"/>
  <c r="Y1843" i="7" s="1"/>
  <c r="W1843" i="7"/>
  <c r="X1857" i="7"/>
  <c r="Y1857" i="7" s="1"/>
  <c r="W1857" i="7"/>
  <c r="X1865" i="7"/>
  <c r="Y1865" i="7" s="1"/>
  <c r="W1865" i="7"/>
  <c r="X1879" i="7"/>
  <c r="Y1879" i="7" s="1"/>
  <c r="W1879" i="7"/>
  <c r="X1887" i="7"/>
  <c r="Y1887" i="7" s="1"/>
  <c r="W1887" i="7"/>
  <c r="X1902" i="7"/>
  <c r="Y1902" i="7" s="1"/>
  <c r="W1902" i="7"/>
  <c r="X1916" i="7"/>
  <c r="Y1916" i="7" s="1"/>
  <c r="W1916" i="7"/>
  <c r="X1924" i="7"/>
  <c r="Y1924" i="7" s="1"/>
  <c r="W1924" i="7"/>
  <c r="X1932" i="7"/>
  <c r="W1940" i="7"/>
  <c r="X1940" i="7"/>
  <c r="Y1940" i="7" s="1"/>
  <c r="W1948" i="7"/>
  <c r="X1948" i="7"/>
  <c r="Y1948" i="7" s="1"/>
  <c r="X1956" i="7"/>
  <c r="Y1956" i="7" s="1"/>
  <c r="W1956" i="7"/>
  <c r="X1964" i="7"/>
  <c r="Y1964" i="7" s="1"/>
  <c r="W1964" i="7"/>
  <c r="X1972" i="7"/>
  <c r="Y1972" i="7" s="1"/>
  <c r="W1972" i="7"/>
  <c r="X1980" i="7"/>
  <c r="Y1980" i="7" s="1"/>
  <c r="W1980" i="7"/>
  <c r="W1988" i="7"/>
  <c r="X1988" i="7"/>
  <c r="Y1988" i="7" s="1"/>
  <c r="X1996" i="7"/>
  <c r="Y1996" i="7" s="1"/>
  <c r="W1996" i="7"/>
  <c r="X2004" i="7"/>
  <c r="Y2004" i="7" s="1"/>
  <c r="X2012" i="7"/>
  <c r="Y2012" i="7" s="1"/>
  <c r="W2012" i="7"/>
  <c r="X2020" i="7"/>
  <c r="Y2020" i="7" s="1"/>
  <c r="W2020" i="7"/>
  <c r="W2028" i="7"/>
  <c r="X2028" i="7"/>
  <c r="Y2028" i="7" s="1"/>
  <c r="X2036" i="7"/>
  <c r="Y2036" i="7" s="1"/>
  <c r="W2036" i="7"/>
  <c r="X2044" i="7"/>
  <c r="Y2044" i="7" s="1"/>
  <c r="W2044" i="7"/>
  <c r="W2052" i="7"/>
  <c r="X2052" i="7"/>
  <c r="Y2052" i="7" s="1"/>
  <c r="W2060" i="7"/>
  <c r="X2060" i="7"/>
  <c r="Y2060" i="7" s="1"/>
  <c r="W2068" i="7"/>
  <c r="X2068" i="7"/>
  <c r="Y2068" i="7" s="1"/>
  <c r="X2076" i="7"/>
  <c r="Y2076" i="7" s="1"/>
  <c r="W2076" i="7"/>
  <c r="X2084" i="7"/>
  <c r="W2092" i="7"/>
  <c r="X2092" i="7"/>
  <c r="Y2092" i="7" s="1"/>
  <c r="X2100" i="7"/>
  <c r="X2110" i="7"/>
  <c r="Y2110" i="7" s="1"/>
  <c r="W2110" i="7"/>
  <c r="X2184" i="7"/>
  <c r="Y2184" i="7" s="1"/>
  <c r="W2184" i="7"/>
  <c r="X2257" i="7"/>
  <c r="Y2257" i="7" s="1"/>
  <c r="W2257" i="7"/>
  <c r="W2347" i="7"/>
  <c r="X2347" i="7"/>
  <c r="Y2347" i="7" s="1"/>
  <c r="X2361" i="7"/>
  <c r="Y2361" i="7" s="1"/>
  <c r="W2361" i="7"/>
  <c r="X2369" i="7"/>
  <c r="Y2369" i="7" s="1"/>
  <c r="W2369" i="7"/>
  <c r="X2385" i="7"/>
  <c r="Y2385" i="7" s="1"/>
  <c r="W2385" i="7"/>
  <c r="X2397" i="7"/>
  <c r="Y2397" i="7" s="1"/>
  <c r="W2397" i="7"/>
  <c r="X2407" i="7"/>
  <c r="Y2407" i="7" s="1"/>
  <c r="W2407" i="7"/>
  <c r="W2456" i="7"/>
  <c r="X2456" i="7"/>
  <c r="Y2456" i="7" s="1"/>
  <c r="X2540" i="7"/>
  <c r="Y2540" i="7" s="1"/>
  <c r="X2552" i="7"/>
  <c r="Y2552" i="7" s="1"/>
  <c r="W2552" i="7"/>
  <c r="X2562" i="7"/>
  <c r="Y2562" i="7" s="1"/>
  <c r="W2562" i="7"/>
  <c r="W2570" i="7"/>
  <c r="X2570" i="7"/>
  <c r="Y2570" i="7" s="1"/>
  <c r="W1552" i="7"/>
  <c r="X1842" i="7"/>
  <c r="Y1842" i="7" s="1"/>
  <c r="X1453" i="7"/>
  <c r="Y1453" i="7" s="1"/>
  <c r="W1453" i="7"/>
  <c r="X1463" i="7"/>
  <c r="Y1463" i="7" s="1"/>
  <c r="W1463" i="7"/>
  <c r="X1475" i="7"/>
  <c r="Y1475" i="7" s="1"/>
  <c r="W1475" i="7"/>
  <c r="X1491" i="7"/>
  <c r="Y1491" i="7" s="1"/>
  <c r="W1491" i="7"/>
  <c r="X1506" i="7"/>
  <c r="Y1506" i="7" s="1"/>
  <c r="W1506" i="7"/>
  <c r="X1514" i="7"/>
  <c r="Y1514" i="7" s="1"/>
  <c r="W1514" i="7"/>
  <c r="X1524" i="7"/>
  <c r="Y1524" i="7" s="1"/>
  <c r="W1524" i="7"/>
  <c r="X1534" i="7"/>
  <c r="Y1534" i="7" s="1"/>
  <c r="W1534" i="7"/>
  <c r="X1544" i="7"/>
  <c r="Y1544" i="7" s="1"/>
  <c r="W1544" i="7"/>
  <c r="X1560" i="7"/>
  <c r="Y1560" i="7" s="1"/>
  <c r="W1560" i="7"/>
  <c r="X1723" i="7"/>
  <c r="Y1723" i="7" s="1"/>
  <c r="W1723" i="7"/>
  <c r="X1731" i="7"/>
  <c r="Y1731" i="7" s="1"/>
  <c r="W1731" i="7"/>
  <c r="X1739" i="7"/>
  <c r="Y1739" i="7" s="1"/>
  <c r="W1739" i="7"/>
  <c r="X1747" i="7"/>
  <c r="Y1747" i="7" s="1"/>
  <c r="W1747" i="7"/>
  <c r="X1755" i="7"/>
  <c r="X1763" i="7"/>
  <c r="Y1763" i="7" s="1"/>
  <c r="W1763" i="7"/>
  <c r="X1771" i="7"/>
  <c r="Y1771" i="7" s="1"/>
  <c r="W1771" i="7"/>
  <c r="X1779" i="7"/>
  <c r="Y1779" i="7" s="1"/>
  <c r="X1787" i="7"/>
  <c r="Y1787" i="7" s="1"/>
  <c r="W1787" i="7"/>
  <c r="X1795" i="7"/>
  <c r="Y1795" i="7" s="1"/>
  <c r="W1795" i="7"/>
  <c r="X1804" i="7"/>
  <c r="Y1804" i="7" s="1"/>
  <c r="W1804" i="7"/>
  <c r="X1812" i="7"/>
  <c r="Y1812" i="7" s="1"/>
  <c r="W1812" i="7"/>
  <c r="W1820" i="7"/>
  <c r="X1820" i="7"/>
  <c r="Y1820" i="7" s="1"/>
  <c r="W1828" i="7"/>
  <c r="X1828" i="7"/>
  <c r="Y1828" i="7" s="1"/>
  <c r="X1836" i="7"/>
  <c r="Y1836" i="7" s="1"/>
  <c r="W1836" i="7"/>
  <c r="X1846" i="7"/>
  <c r="Y1846" i="7" s="1"/>
  <c r="W1846" i="7"/>
  <c r="X1858" i="7"/>
  <c r="Y1858" i="7" s="1"/>
  <c r="W1858" i="7"/>
  <c r="X1866" i="7"/>
  <c r="Y1866" i="7" s="1"/>
  <c r="W1866" i="7"/>
  <c r="X1880" i="7"/>
  <c r="Y1880" i="7" s="1"/>
  <c r="W1880" i="7"/>
  <c r="X1888" i="7"/>
  <c r="Y1888" i="7" s="1"/>
  <c r="W1888" i="7"/>
  <c r="X1917" i="7"/>
  <c r="Y1917" i="7" s="1"/>
  <c r="W1917" i="7"/>
  <c r="W1925" i="7"/>
  <c r="X1925" i="7"/>
  <c r="Y1925" i="7" s="1"/>
  <c r="X1933" i="7"/>
  <c r="Y1933" i="7" s="1"/>
  <c r="W1933" i="7"/>
  <c r="X1941" i="7"/>
  <c r="Y1941" i="7" s="1"/>
  <c r="W1941" i="7"/>
  <c r="X1949" i="7"/>
  <c r="Y1949" i="7" s="1"/>
  <c r="W1949" i="7"/>
  <c r="X1957" i="7"/>
  <c r="Y1957" i="7" s="1"/>
  <c r="W1957" i="7"/>
  <c r="X1965" i="7"/>
  <c r="Y1965" i="7" s="1"/>
  <c r="W1965" i="7"/>
  <c r="X1973" i="7"/>
  <c r="Y1973" i="7" s="1"/>
  <c r="W1973" i="7"/>
  <c r="X1981" i="7"/>
  <c r="Y1981" i="7" s="1"/>
  <c r="W1981" i="7"/>
  <c r="X1989" i="7"/>
  <c r="Y1989" i="7" s="1"/>
  <c r="W1989" i="7"/>
  <c r="X1997" i="7"/>
  <c r="Y1997" i="7" s="1"/>
  <c r="W1997" i="7"/>
  <c r="X2005" i="7"/>
  <c r="Y2005" i="7" s="1"/>
  <c r="W2005" i="7"/>
  <c r="X2021" i="7"/>
  <c r="Y2021" i="7" s="1"/>
  <c r="W2021" i="7"/>
  <c r="X2029" i="7"/>
  <c r="Y2029" i="7" s="1"/>
  <c r="W2029" i="7"/>
  <c r="X2037" i="7"/>
  <c r="Y2037" i="7" s="1"/>
  <c r="W2037" i="7"/>
  <c r="X2045" i="7"/>
  <c r="Y2045" i="7" s="1"/>
  <c r="W2045" i="7"/>
  <c r="X2053" i="7"/>
  <c r="Y2053" i="7" s="1"/>
  <c r="W2053" i="7"/>
  <c r="X2061" i="7"/>
  <c r="Y2061" i="7" s="1"/>
  <c r="W2061" i="7"/>
  <c r="X2069" i="7"/>
  <c r="Y2069" i="7" s="1"/>
  <c r="W2069" i="7"/>
  <c r="W2077" i="7"/>
  <c r="X2077" i="7"/>
  <c r="Y2077" i="7" s="1"/>
  <c r="X2085" i="7"/>
  <c r="Y2085" i="7" s="1"/>
  <c r="W2085" i="7"/>
  <c r="X2093" i="7"/>
  <c r="Y2093" i="7" s="1"/>
  <c r="W2093" i="7"/>
  <c r="W2101" i="7"/>
  <c r="X2101" i="7"/>
  <c r="Y2101" i="7" s="1"/>
  <c r="W2111" i="7"/>
  <c r="X2111" i="7"/>
  <c r="Y2111" i="7" s="1"/>
  <c r="X2194" i="7"/>
  <c r="Y2194" i="7" s="1"/>
  <c r="W2194" i="7"/>
  <c r="X2258" i="7"/>
  <c r="Y2258" i="7" s="1"/>
  <c r="W2258" i="7"/>
  <c r="X2352" i="7"/>
  <c r="Y2352" i="7" s="1"/>
  <c r="W2352" i="7"/>
  <c r="X2362" i="7"/>
  <c r="Y2362" i="7" s="1"/>
  <c r="W2362" i="7"/>
  <c r="W2378" i="7"/>
  <c r="X2378" i="7"/>
  <c r="Y2378" i="7" s="1"/>
  <c r="X2386" i="7"/>
  <c r="Y2386" i="7" s="1"/>
  <c r="W2386" i="7"/>
  <c r="X2398" i="7"/>
  <c r="Y2398" i="7" s="1"/>
  <c r="W2398" i="7"/>
  <c r="X2408" i="7"/>
  <c r="Y2408" i="7" s="1"/>
  <c r="W2408" i="7"/>
  <c r="X2457" i="7"/>
  <c r="Y2457" i="7" s="1"/>
  <c r="W2457" i="7"/>
  <c r="X2541" i="7"/>
  <c r="Y2541" i="7" s="1"/>
  <c r="W2541" i="7"/>
  <c r="X2553" i="7"/>
  <c r="Y2553" i="7" s="1"/>
  <c r="W2553" i="7"/>
  <c r="X2563" i="7"/>
  <c r="Y2563" i="7" s="1"/>
  <c r="W2563" i="7"/>
  <c r="W2571" i="7"/>
  <c r="X2571" i="7"/>
  <c r="Y2571" i="7" s="1"/>
  <c r="W1556" i="7"/>
  <c r="X1729" i="7"/>
  <c r="Y1729" i="7" s="1"/>
  <c r="W1756" i="7"/>
  <c r="X1856" i="7"/>
  <c r="Y1856" i="7" s="1"/>
  <c r="X1945" i="7"/>
  <c r="Y1945" i="7" s="1"/>
  <c r="W2059" i="7"/>
  <c r="W1895" i="7"/>
  <c r="X1895" i="7"/>
  <c r="Y1895" i="7" s="1"/>
  <c r="W1847" i="7"/>
  <c r="X1847" i="7"/>
  <c r="Y1847" i="7" s="1"/>
  <c r="W1711" i="7"/>
  <c r="X1711" i="7"/>
  <c r="Y1711" i="7" s="1"/>
  <c r="W1703" i="7"/>
  <c r="X1703" i="7"/>
  <c r="Y1703" i="7" s="1"/>
  <c r="W1695" i="7"/>
  <c r="X1695" i="7"/>
  <c r="Y1695" i="7" s="1"/>
  <c r="W1687" i="7"/>
  <c r="X1687" i="7"/>
  <c r="Y1687" i="7" s="1"/>
  <c r="W1679" i="7"/>
  <c r="X1679" i="7"/>
  <c r="Y1679" i="7" s="1"/>
  <c r="W1663" i="7"/>
  <c r="X1663" i="7"/>
  <c r="Y1663" i="7" s="1"/>
  <c r="W1655" i="7"/>
  <c r="X1655" i="7"/>
  <c r="Y1655" i="7" s="1"/>
  <c r="W1647" i="7"/>
  <c r="X1647" i="7"/>
  <c r="Y1647" i="7" s="1"/>
  <c r="W1639" i="7"/>
  <c r="X1639" i="7"/>
  <c r="Y1639" i="7" s="1"/>
  <c r="W1623" i="7"/>
  <c r="X1623" i="7"/>
  <c r="Y1623" i="7" s="1"/>
  <c r="W1615" i="7"/>
  <c r="X1615" i="7"/>
  <c r="Y1615" i="7" s="1"/>
  <c r="W1607" i="7"/>
  <c r="X1607" i="7"/>
  <c r="Y1607" i="7" s="1"/>
  <c r="W1599" i="7"/>
  <c r="X1599" i="7"/>
  <c r="Y1599" i="7" s="1"/>
  <c r="W1583" i="7"/>
  <c r="X1583" i="7"/>
  <c r="Y1583" i="7" s="1"/>
  <c r="W1575" i="7"/>
  <c r="X1575" i="7"/>
  <c r="Y1575" i="7" s="1"/>
  <c r="W1527" i="7"/>
  <c r="X1527" i="7"/>
  <c r="Y1527" i="7" s="1"/>
  <c r="W1519" i="7"/>
  <c r="X1519" i="7"/>
  <c r="Y1519" i="7" s="1"/>
  <c r="W1495" i="7"/>
  <c r="X1495" i="7"/>
  <c r="Y1495" i="7" s="1"/>
  <c r="W1471" i="7"/>
  <c r="X1471" i="7"/>
  <c r="Y1471" i="7" s="1"/>
  <c r="W1447" i="7"/>
  <c r="X1447" i="7"/>
  <c r="Y1447" i="7" s="1"/>
  <c r="W1431" i="7"/>
  <c r="X1431" i="7"/>
  <c r="Y1431" i="7" s="1"/>
  <c r="W1391" i="7"/>
  <c r="X1391" i="7"/>
  <c r="Y1391" i="7" s="1"/>
  <c r="W1367" i="7"/>
  <c r="X1367" i="7"/>
  <c r="Y1367" i="7" s="1"/>
  <c r="X1359" i="7"/>
  <c r="W1351" i="7"/>
  <c r="X1351" i="7"/>
  <c r="Y1351" i="7" s="1"/>
  <c r="X1343" i="7"/>
  <c r="W1335" i="7"/>
  <c r="X1335" i="7"/>
  <c r="Y1335" i="7" s="1"/>
  <c r="W1327" i="7"/>
  <c r="X1327" i="7"/>
  <c r="Y1327" i="7" s="1"/>
  <c r="X1319" i="7"/>
  <c r="Y1319" i="7" s="1"/>
  <c r="W1311" i="7"/>
  <c r="X1311" i="7"/>
  <c r="Y1311" i="7" s="1"/>
  <c r="W1303" i="7"/>
  <c r="X1303" i="7"/>
  <c r="Y1303" i="7" s="1"/>
  <c r="W1295" i="7"/>
  <c r="X1295" i="7"/>
  <c r="Y1295" i="7" s="1"/>
  <c r="W1287" i="7"/>
  <c r="X1287" i="7"/>
  <c r="Y1287" i="7" s="1"/>
  <c r="W1279" i="7"/>
  <c r="X1279" i="7"/>
  <c r="Y1279" i="7" s="1"/>
  <c r="W1271" i="7"/>
  <c r="X1271" i="7"/>
  <c r="Y1271" i="7" s="1"/>
  <c r="W1263" i="7"/>
  <c r="X1263" i="7"/>
  <c r="Y1263" i="7" s="1"/>
  <c r="W1255" i="7"/>
  <c r="X1255" i="7"/>
  <c r="Y1255" i="7" s="1"/>
  <c r="W1247" i="7"/>
  <c r="X1247" i="7"/>
  <c r="Y1247" i="7" s="1"/>
  <c r="W1239" i="7"/>
  <c r="X1239" i="7"/>
  <c r="Y1239" i="7" s="1"/>
  <c r="W1231" i="7"/>
  <c r="X1231" i="7"/>
  <c r="Y1231" i="7" s="1"/>
  <c r="W1223" i="7"/>
  <c r="X1223" i="7"/>
  <c r="Y1223" i="7" s="1"/>
  <c r="W1215" i="7"/>
  <c r="X1215" i="7"/>
  <c r="Y1215" i="7" s="1"/>
  <c r="W1207" i="7"/>
  <c r="X1207" i="7"/>
  <c r="Y1207" i="7" s="1"/>
  <c r="W1199" i="7"/>
  <c r="X1199" i="7"/>
  <c r="Y1199" i="7" s="1"/>
  <c r="W1191" i="7"/>
  <c r="X1191" i="7"/>
  <c r="Y1191" i="7" s="1"/>
  <c r="W1183" i="7"/>
  <c r="X1183" i="7"/>
  <c r="Y1183" i="7" s="1"/>
  <c r="W1175" i="7"/>
  <c r="X1175" i="7"/>
  <c r="Y1175" i="7" s="1"/>
  <c r="W1167" i="7"/>
  <c r="X1167" i="7"/>
  <c r="Y1167" i="7" s="1"/>
  <c r="W1159" i="7"/>
  <c r="X1159" i="7"/>
  <c r="Y1159" i="7" s="1"/>
  <c r="W1151" i="7"/>
  <c r="X1151" i="7"/>
  <c r="Y1151" i="7" s="1"/>
  <c r="W1143" i="7"/>
  <c r="X1143" i="7"/>
  <c r="Y1143" i="7" s="1"/>
  <c r="W1135" i="7"/>
  <c r="X1135" i="7"/>
  <c r="Y1135" i="7" s="1"/>
  <c r="W1127" i="7"/>
  <c r="X1127" i="7"/>
  <c r="Y1127" i="7" s="1"/>
  <c r="W1119" i="7"/>
  <c r="X1119" i="7"/>
  <c r="Y1119" i="7" s="1"/>
  <c r="W1111" i="7"/>
  <c r="X1111" i="7"/>
  <c r="Y1111" i="7" s="1"/>
  <c r="W1103" i="7"/>
  <c r="X1103" i="7"/>
  <c r="Y1103" i="7" s="1"/>
  <c r="W1095" i="7"/>
  <c r="X1095" i="7"/>
  <c r="Y1095" i="7" s="1"/>
  <c r="W1087" i="7"/>
  <c r="X1087" i="7"/>
  <c r="Y1087" i="7" s="1"/>
  <c r="W1079" i="7"/>
  <c r="X1079" i="7"/>
  <c r="Y1079" i="7" s="1"/>
  <c r="W1071" i="7"/>
  <c r="X1071" i="7"/>
  <c r="Y1071" i="7" s="1"/>
  <c r="W1063" i="7"/>
  <c r="X1063" i="7"/>
  <c r="Y1063" i="7" s="1"/>
  <c r="W1055" i="7"/>
  <c r="X1055" i="7"/>
  <c r="Y1055" i="7" s="1"/>
  <c r="W1047" i="7"/>
  <c r="X1047" i="7"/>
  <c r="Y1047" i="7" s="1"/>
  <c r="W1039" i="7"/>
  <c r="X1039" i="7"/>
  <c r="Y1039" i="7" s="1"/>
  <c r="W1031" i="7"/>
  <c r="X1031" i="7"/>
  <c r="Y1031" i="7" s="1"/>
  <c r="W1023" i="7"/>
  <c r="X1023" i="7"/>
  <c r="Y1023" i="7" s="1"/>
  <c r="W1015" i="7"/>
  <c r="X1015" i="7"/>
  <c r="Y1015" i="7" s="1"/>
  <c r="W1007" i="7"/>
  <c r="X1007" i="7"/>
  <c r="Y1007" i="7" s="1"/>
  <c r="W999" i="7"/>
  <c r="X999" i="7"/>
  <c r="Y999" i="7" s="1"/>
  <c r="W991" i="7"/>
  <c r="X991" i="7"/>
  <c r="Y991" i="7" s="1"/>
  <c r="W983" i="7"/>
  <c r="X983" i="7"/>
  <c r="Y983" i="7" s="1"/>
  <c r="X975" i="7"/>
  <c r="Y975" i="7" s="1"/>
  <c r="W967" i="7"/>
  <c r="X967" i="7"/>
  <c r="Y967" i="7" s="1"/>
  <c r="X959" i="7"/>
  <c r="Y959" i="7" s="1"/>
  <c r="W951" i="7"/>
  <c r="X951" i="7"/>
  <c r="Y951" i="7" s="1"/>
  <c r="W943" i="7"/>
  <c r="X943" i="7"/>
  <c r="Y943" i="7" s="1"/>
  <c r="W935" i="7"/>
  <c r="X935" i="7"/>
  <c r="Y935" i="7" s="1"/>
  <c r="W927" i="7"/>
  <c r="X927" i="7"/>
  <c r="Y927" i="7" s="1"/>
  <c r="W919" i="7"/>
  <c r="X919" i="7"/>
  <c r="Y919" i="7" s="1"/>
  <c r="W911" i="7"/>
  <c r="X911" i="7"/>
  <c r="Y911" i="7" s="1"/>
  <c r="W903" i="7"/>
  <c r="X903" i="7"/>
  <c r="Y903" i="7" s="1"/>
  <c r="W895" i="7"/>
  <c r="X895" i="7"/>
  <c r="Y895" i="7" s="1"/>
  <c r="W887" i="7"/>
  <c r="X887" i="7"/>
  <c r="Y887" i="7" s="1"/>
  <c r="W879" i="7"/>
  <c r="X879" i="7"/>
  <c r="Y879" i="7" s="1"/>
  <c r="W871" i="7"/>
  <c r="X871" i="7"/>
  <c r="Y871" i="7" s="1"/>
  <c r="W863" i="7"/>
  <c r="X863" i="7"/>
  <c r="Y863" i="7" s="1"/>
  <c r="W855" i="7"/>
  <c r="X855" i="7"/>
  <c r="Y855" i="7" s="1"/>
  <c r="W847" i="7"/>
  <c r="X847" i="7"/>
  <c r="Y847" i="7" s="1"/>
  <c r="W839" i="7"/>
  <c r="X839" i="7"/>
  <c r="Y839" i="7" s="1"/>
  <c r="W831" i="7"/>
  <c r="X831" i="7"/>
  <c r="Y831" i="7" s="1"/>
  <c r="W823" i="7"/>
  <c r="X823" i="7"/>
  <c r="Y823" i="7" s="1"/>
  <c r="X815" i="7"/>
  <c r="W807" i="7"/>
  <c r="X807" i="7"/>
  <c r="Y807" i="7" s="1"/>
  <c r="W799" i="7"/>
  <c r="X799" i="7"/>
  <c r="Y799" i="7" s="1"/>
  <c r="W786" i="7"/>
  <c r="X786" i="7"/>
  <c r="Y786" i="7" s="1"/>
  <c r="W778" i="7"/>
  <c r="X778" i="7"/>
  <c r="Y778" i="7" s="1"/>
  <c r="W770" i="7"/>
  <c r="X770" i="7"/>
  <c r="Y770" i="7" s="1"/>
  <c r="W762" i="7"/>
  <c r="X762" i="7"/>
  <c r="Y762" i="7" s="1"/>
  <c r="W754" i="7"/>
  <c r="X754" i="7"/>
  <c r="Y754" i="7" s="1"/>
  <c r="X746" i="7"/>
  <c r="Y746" i="7" s="1"/>
  <c r="W738" i="7"/>
  <c r="X738" i="7"/>
  <c r="Y738" i="7" s="1"/>
  <c r="W730" i="7"/>
  <c r="X730" i="7"/>
  <c r="Y730" i="7" s="1"/>
  <c r="W722" i="7"/>
  <c r="X722" i="7"/>
  <c r="Y722" i="7" s="1"/>
  <c r="W714" i="7"/>
  <c r="X714" i="7"/>
  <c r="Y714" i="7" s="1"/>
  <c r="W706" i="7"/>
  <c r="X706" i="7"/>
  <c r="Y706" i="7" s="1"/>
  <c r="W698" i="7"/>
  <c r="X698" i="7"/>
  <c r="Y698" i="7" s="1"/>
  <c r="W690" i="7"/>
  <c r="X690" i="7"/>
  <c r="Y690" i="7" s="1"/>
  <c r="W682" i="7"/>
  <c r="X682" i="7"/>
  <c r="Y682" i="7" s="1"/>
  <c r="W674" i="7"/>
  <c r="X674" i="7"/>
  <c r="Y674" i="7" s="1"/>
  <c r="W670" i="7"/>
  <c r="X670" i="7"/>
  <c r="Y670" i="7" s="1"/>
  <c r="W662" i="7"/>
  <c r="X662" i="7"/>
  <c r="Y662" i="7" s="1"/>
  <c r="W654" i="7"/>
  <c r="X654" i="7"/>
  <c r="Y654" i="7" s="1"/>
  <c r="W646" i="7"/>
  <c r="X646" i="7"/>
  <c r="Y646" i="7" s="1"/>
  <c r="W638" i="7"/>
  <c r="X638" i="7"/>
  <c r="Y638" i="7" s="1"/>
  <c r="W630" i="7"/>
  <c r="X630" i="7"/>
  <c r="Y630" i="7" s="1"/>
  <c r="W622" i="7"/>
  <c r="X622" i="7"/>
  <c r="Y622" i="7" s="1"/>
  <c r="X614" i="7"/>
  <c r="Y614" i="7" s="1"/>
  <c r="W606" i="7"/>
  <c r="X606" i="7"/>
  <c r="Y606" i="7" s="1"/>
  <c r="W598" i="7"/>
  <c r="X598" i="7"/>
  <c r="Y598" i="7" s="1"/>
  <c r="W590" i="7"/>
  <c r="X590" i="7"/>
  <c r="Y590" i="7" s="1"/>
  <c r="W582" i="7"/>
  <c r="X582" i="7"/>
  <c r="Y582" i="7" s="1"/>
  <c r="W574" i="7"/>
  <c r="X574" i="7"/>
  <c r="Y574" i="7" s="1"/>
  <c r="W566" i="7"/>
  <c r="X566" i="7"/>
  <c r="Y566" i="7" s="1"/>
  <c r="W558" i="7"/>
  <c r="X558" i="7"/>
  <c r="Y558" i="7" s="1"/>
  <c r="W550" i="7"/>
  <c r="X550" i="7"/>
  <c r="Y550" i="7" s="1"/>
  <c r="W542" i="7"/>
  <c r="X542" i="7"/>
  <c r="Y542" i="7" s="1"/>
  <c r="W534" i="7"/>
  <c r="X534" i="7"/>
  <c r="Y534" i="7" s="1"/>
  <c r="W526" i="7"/>
  <c r="X526" i="7"/>
  <c r="Y526" i="7" s="1"/>
  <c r="W518" i="7"/>
  <c r="X518" i="7"/>
  <c r="Y518" i="7" s="1"/>
  <c r="W510" i="7"/>
  <c r="X510" i="7"/>
  <c r="Y510" i="7" s="1"/>
  <c r="W502" i="7"/>
  <c r="X502" i="7"/>
  <c r="Y502" i="7" s="1"/>
  <c r="W494" i="7"/>
  <c r="X494" i="7"/>
  <c r="Y494" i="7" s="1"/>
  <c r="W486" i="7"/>
  <c r="X486" i="7"/>
  <c r="Y486" i="7" s="1"/>
  <c r="W478" i="7"/>
  <c r="X478" i="7"/>
  <c r="Y478" i="7" s="1"/>
  <c r="W470" i="7"/>
  <c r="X470" i="7"/>
  <c r="Y470" i="7" s="1"/>
  <c r="W462" i="7"/>
  <c r="X462" i="7"/>
  <c r="Y462" i="7" s="1"/>
  <c r="W454" i="7"/>
  <c r="X454" i="7"/>
  <c r="Y454" i="7" s="1"/>
  <c r="W446" i="7"/>
  <c r="X446" i="7"/>
  <c r="Y446" i="7" s="1"/>
  <c r="W438" i="7"/>
  <c r="X438" i="7"/>
  <c r="Y438" i="7" s="1"/>
  <c r="W430" i="7"/>
  <c r="X430" i="7"/>
  <c r="Y430" i="7" s="1"/>
  <c r="W422" i="7"/>
  <c r="X422" i="7"/>
  <c r="Y422" i="7" s="1"/>
  <c r="W414" i="7"/>
  <c r="X414" i="7"/>
  <c r="Y414" i="7" s="1"/>
  <c r="W406" i="7"/>
  <c r="X406" i="7"/>
  <c r="Y406" i="7" s="1"/>
  <c r="W398" i="7"/>
  <c r="X398" i="7"/>
  <c r="Y398" i="7" s="1"/>
  <c r="W390" i="7"/>
  <c r="X390" i="7"/>
  <c r="Y390" i="7" s="1"/>
  <c r="W382" i="7"/>
  <c r="X382" i="7"/>
  <c r="Y382" i="7" s="1"/>
  <c r="W374" i="7"/>
  <c r="X374" i="7"/>
  <c r="Y374" i="7" s="1"/>
  <c r="W366" i="7"/>
  <c r="X366" i="7"/>
  <c r="Y366" i="7" s="1"/>
  <c r="W358" i="7"/>
  <c r="X358" i="7"/>
  <c r="Y358" i="7" s="1"/>
  <c r="W350" i="7"/>
  <c r="X350" i="7"/>
  <c r="Y350" i="7" s="1"/>
  <c r="W342" i="7"/>
  <c r="X342" i="7"/>
  <c r="Y342" i="7" s="1"/>
  <c r="W334" i="7"/>
  <c r="X334" i="7"/>
  <c r="Y334" i="7" s="1"/>
  <c r="W326" i="7"/>
  <c r="X326" i="7"/>
  <c r="Y326" i="7" s="1"/>
  <c r="W318" i="7"/>
  <c r="X318" i="7"/>
  <c r="Y318" i="7" s="1"/>
  <c r="W310" i="7"/>
  <c r="X310" i="7"/>
  <c r="Y310" i="7" s="1"/>
  <c r="W302" i="7"/>
  <c r="X302" i="7"/>
  <c r="Y302" i="7" s="1"/>
  <c r="W294" i="7"/>
  <c r="X294" i="7"/>
  <c r="Y294" i="7" s="1"/>
  <c r="W286" i="7"/>
  <c r="X286" i="7"/>
  <c r="Y286" i="7" s="1"/>
  <c r="W278" i="7"/>
  <c r="X278" i="7"/>
  <c r="Y278" i="7" s="1"/>
  <c r="W270" i="7"/>
  <c r="X270" i="7"/>
  <c r="Y270" i="7" s="1"/>
  <c r="W262" i="7"/>
  <c r="X262" i="7"/>
  <c r="Y262" i="7" s="1"/>
  <c r="W254" i="7"/>
  <c r="X254" i="7"/>
  <c r="Y254" i="7" s="1"/>
  <c r="W246" i="7"/>
  <c r="X246" i="7"/>
  <c r="Y246" i="7" s="1"/>
  <c r="W238" i="7"/>
  <c r="X238" i="7"/>
  <c r="Y238" i="7" s="1"/>
  <c r="W230" i="7"/>
  <c r="X230" i="7"/>
  <c r="Y230" i="7" s="1"/>
  <c r="W222" i="7"/>
  <c r="X222" i="7"/>
  <c r="Y222" i="7" s="1"/>
  <c r="W214" i="7"/>
  <c r="X214" i="7"/>
  <c r="Y214" i="7" s="1"/>
  <c r="W206" i="7"/>
  <c r="X206" i="7"/>
  <c r="Y206" i="7" s="1"/>
  <c r="W198" i="7"/>
  <c r="X198" i="7"/>
  <c r="Y198" i="7" s="1"/>
  <c r="W190" i="7"/>
  <c r="X190" i="7"/>
  <c r="Y190" i="7" s="1"/>
  <c r="W182" i="7"/>
  <c r="X182" i="7"/>
  <c r="Y182" i="7" s="1"/>
  <c r="W174" i="7"/>
  <c r="X174" i="7"/>
  <c r="Y174" i="7" s="1"/>
  <c r="W166" i="7"/>
  <c r="X166" i="7"/>
  <c r="Y166" i="7" s="1"/>
  <c r="W158" i="7"/>
  <c r="X158" i="7"/>
  <c r="Y158" i="7" s="1"/>
  <c r="W150" i="7"/>
  <c r="X150" i="7"/>
  <c r="Y150" i="7" s="1"/>
  <c r="X142" i="7"/>
  <c r="Y142" i="7" s="1"/>
  <c r="W134" i="7"/>
  <c r="X134" i="7"/>
  <c r="Y134" i="7" s="1"/>
  <c r="W126" i="7"/>
  <c r="X126" i="7"/>
  <c r="Y126" i="7" s="1"/>
  <c r="W118" i="7"/>
  <c r="X118" i="7"/>
  <c r="Y118" i="7" s="1"/>
  <c r="W110" i="7"/>
  <c r="X110" i="7"/>
  <c r="Y110" i="7" s="1"/>
  <c r="W102" i="7"/>
  <c r="X102" i="7"/>
  <c r="Y102" i="7" s="1"/>
  <c r="W94" i="7"/>
  <c r="X94" i="7"/>
  <c r="Y94" i="7" s="1"/>
  <c r="W86" i="7"/>
  <c r="X86" i="7"/>
  <c r="Y86" i="7" s="1"/>
  <c r="X78" i="7"/>
  <c r="Y78" i="7" s="1"/>
  <c r="W70" i="7"/>
  <c r="X70" i="7"/>
  <c r="Y70" i="7" s="1"/>
  <c r="W62" i="7"/>
  <c r="X62" i="7"/>
  <c r="Y62" i="7" s="1"/>
  <c r="W54" i="7"/>
  <c r="X54" i="7"/>
  <c r="Y54" i="7" s="1"/>
  <c r="W46" i="7"/>
  <c r="X46" i="7"/>
  <c r="Y46" i="7" s="1"/>
  <c r="W38" i="7"/>
  <c r="X38" i="7"/>
  <c r="Y38" i="7" s="1"/>
  <c r="W30" i="7"/>
  <c r="X30" i="7"/>
  <c r="Y30" i="7" s="1"/>
  <c r="W22" i="7"/>
  <c r="X22" i="7"/>
  <c r="Y22" i="7" s="1"/>
  <c r="W14" i="7"/>
  <c r="X14" i="7"/>
  <c r="Y14" i="7" s="1"/>
  <c r="W6" i="7"/>
  <c r="X6" i="7"/>
  <c r="Y6" i="7" s="1"/>
  <c r="X2533" i="7"/>
  <c r="Y2533" i="7" s="1"/>
  <c r="X2512" i="7"/>
  <c r="Y2512" i="7" s="1"/>
  <c r="X2488" i="7"/>
  <c r="Y2488" i="7" s="1"/>
  <c r="X2477" i="7"/>
  <c r="Y2477" i="7" s="1"/>
  <c r="X1364" i="7"/>
  <c r="X1356" i="7"/>
  <c r="Y1356" i="7" s="1"/>
  <c r="X1671" i="7"/>
  <c r="Y1671" i="7" s="1"/>
  <c r="X1455" i="7"/>
  <c r="Y1455" i="7" s="1"/>
  <c r="X2421" i="7"/>
  <c r="Y2421" i="7" s="1"/>
  <c r="X1496" i="7"/>
  <c r="Y1496" i="7" s="1"/>
  <c r="X948" i="7"/>
  <c r="X2509" i="7"/>
  <c r="Y2509" i="7" s="1"/>
  <c r="X1656" i="7"/>
  <c r="Y1656" i="7" s="1"/>
  <c r="W1912" i="7"/>
  <c r="X1912" i="7"/>
  <c r="Y1912" i="7" s="1"/>
  <c r="W1872" i="7"/>
  <c r="X1872" i="7"/>
  <c r="Y1872" i="7" s="1"/>
  <c r="W1848" i="7"/>
  <c r="X1848" i="7"/>
  <c r="Y1848" i="7" s="1"/>
  <c r="W1712" i="7"/>
  <c r="X1712" i="7"/>
  <c r="Y1712" i="7" s="1"/>
  <c r="W1704" i="7"/>
  <c r="X1704" i="7"/>
  <c r="Y1704" i="7" s="1"/>
  <c r="W1696" i="7"/>
  <c r="X1696" i="7"/>
  <c r="Y1696" i="7" s="1"/>
  <c r="W1688" i="7"/>
  <c r="X1688" i="7"/>
  <c r="Y1688" i="7" s="1"/>
  <c r="W1680" i="7"/>
  <c r="X1680" i="7"/>
  <c r="Y1680" i="7" s="1"/>
  <c r="W1672" i="7"/>
  <c r="X1672" i="7"/>
  <c r="Y1672" i="7" s="1"/>
  <c r="W1664" i="7"/>
  <c r="X1664" i="7"/>
  <c r="Y1664" i="7" s="1"/>
  <c r="W1648" i="7"/>
  <c r="X1648" i="7"/>
  <c r="Y1648" i="7" s="1"/>
  <c r="W1640" i="7"/>
  <c r="X1640" i="7"/>
  <c r="Y1640" i="7" s="1"/>
  <c r="W1632" i="7"/>
  <c r="X1632" i="7"/>
  <c r="Y1632" i="7" s="1"/>
  <c r="W1624" i="7"/>
  <c r="X1624" i="7"/>
  <c r="Y1624" i="7" s="1"/>
  <c r="W1616" i="7"/>
  <c r="X1616" i="7"/>
  <c r="Y1616" i="7" s="1"/>
  <c r="W1608" i="7"/>
  <c r="X1608" i="7"/>
  <c r="Y1608" i="7" s="1"/>
  <c r="W1600" i="7"/>
  <c r="X1600" i="7"/>
  <c r="Y1600" i="7" s="1"/>
  <c r="W1592" i="7"/>
  <c r="X1592" i="7"/>
  <c r="Y1592" i="7" s="1"/>
  <c r="W1584" i="7"/>
  <c r="X1584" i="7"/>
  <c r="Y1584" i="7" s="1"/>
  <c r="W1472" i="7"/>
  <c r="X1472" i="7"/>
  <c r="Y1472" i="7" s="1"/>
  <c r="W1456" i="7"/>
  <c r="X1456" i="7"/>
  <c r="Y1456" i="7" s="1"/>
  <c r="W1432" i="7"/>
  <c r="X1432" i="7"/>
  <c r="Y1432" i="7" s="1"/>
  <c r="W1392" i="7"/>
  <c r="X1392" i="7"/>
  <c r="Y1392" i="7" s="1"/>
  <c r="W1368" i="7"/>
  <c r="X1368" i="7"/>
  <c r="Y1368" i="7" s="1"/>
  <c r="W1352" i="7"/>
  <c r="X1352" i="7"/>
  <c r="Y1352" i="7" s="1"/>
  <c r="W1344" i="7"/>
  <c r="X1344" i="7"/>
  <c r="Y1344" i="7" s="1"/>
  <c r="W1336" i="7"/>
  <c r="X1336" i="7"/>
  <c r="Y1336" i="7" s="1"/>
  <c r="W1328" i="7"/>
  <c r="X1328" i="7"/>
  <c r="Y1328" i="7" s="1"/>
  <c r="W1320" i="7"/>
  <c r="X1320" i="7"/>
  <c r="Y1320" i="7" s="1"/>
  <c r="X1312" i="7"/>
  <c r="W1304" i="7"/>
  <c r="X1304" i="7"/>
  <c r="Y1304" i="7" s="1"/>
  <c r="X1296" i="7"/>
  <c r="Y1296" i="7" s="1"/>
  <c r="W1288" i="7"/>
  <c r="X1288" i="7"/>
  <c r="Y1288" i="7" s="1"/>
  <c r="W1280" i="7"/>
  <c r="X1280" i="7"/>
  <c r="Y1280" i="7" s="1"/>
  <c r="W1272" i="7"/>
  <c r="X1272" i="7"/>
  <c r="Y1272" i="7" s="1"/>
  <c r="W1264" i="7"/>
  <c r="X1264" i="7"/>
  <c r="Y1264" i="7" s="1"/>
  <c r="W1256" i="7"/>
  <c r="X1256" i="7"/>
  <c r="Y1256" i="7" s="1"/>
  <c r="W1248" i="7"/>
  <c r="X1248" i="7"/>
  <c r="Y1248" i="7" s="1"/>
  <c r="W1240" i="7"/>
  <c r="X1240" i="7"/>
  <c r="Y1240" i="7" s="1"/>
  <c r="W1232" i="7"/>
  <c r="X1232" i="7"/>
  <c r="Y1232" i="7" s="1"/>
  <c r="X1224" i="7"/>
  <c r="W1216" i="7"/>
  <c r="X1216" i="7"/>
  <c r="Y1216" i="7" s="1"/>
  <c r="W1208" i="7"/>
  <c r="X1208" i="7"/>
  <c r="Y1208" i="7" s="1"/>
  <c r="W1200" i="7"/>
  <c r="X1200" i="7"/>
  <c r="Y1200" i="7" s="1"/>
  <c r="W1192" i="7"/>
  <c r="X1192" i="7"/>
  <c r="Y1192" i="7" s="1"/>
  <c r="X1184" i="7"/>
  <c r="Y1184" i="7" s="1"/>
  <c r="W1176" i="7"/>
  <c r="X1176" i="7"/>
  <c r="Y1176" i="7" s="1"/>
  <c r="W1168" i="7"/>
  <c r="X1168" i="7"/>
  <c r="Y1168" i="7" s="1"/>
  <c r="W1160" i="7"/>
  <c r="X1160" i="7"/>
  <c r="Y1160" i="7" s="1"/>
  <c r="W1152" i="7"/>
  <c r="X1152" i="7"/>
  <c r="Y1152" i="7" s="1"/>
  <c r="W1144" i="7"/>
  <c r="X1144" i="7"/>
  <c r="Y1144" i="7" s="1"/>
  <c r="X1136" i="7"/>
  <c r="W1128" i="7"/>
  <c r="X1128" i="7"/>
  <c r="Y1128" i="7" s="1"/>
  <c r="X1120" i="7"/>
  <c r="W1112" i="7"/>
  <c r="X1112" i="7"/>
  <c r="Y1112" i="7" s="1"/>
  <c r="W1104" i="7"/>
  <c r="X1104" i="7"/>
  <c r="Y1104" i="7" s="1"/>
  <c r="X1096" i="7"/>
  <c r="Y1096" i="7" s="1"/>
  <c r="W1088" i="7"/>
  <c r="X1088" i="7"/>
  <c r="Y1088" i="7" s="1"/>
  <c r="W1080" i="7"/>
  <c r="X1080" i="7"/>
  <c r="Y1080" i="7" s="1"/>
  <c r="W1072" i="7"/>
  <c r="X1072" i="7"/>
  <c r="Y1072" i="7" s="1"/>
  <c r="W1064" i="7"/>
  <c r="X1064" i="7"/>
  <c r="Y1064" i="7" s="1"/>
  <c r="W1056" i="7"/>
  <c r="X1056" i="7"/>
  <c r="Y1056" i="7" s="1"/>
  <c r="W1048" i="7"/>
  <c r="X1048" i="7"/>
  <c r="Y1048" i="7" s="1"/>
  <c r="W1040" i="7"/>
  <c r="X1040" i="7"/>
  <c r="Y1040" i="7" s="1"/>
  <c r="W1032" i="7"/>
  <c r="X1032" i="7"/>
  <c r="Y1032" i="7" s="1"/>
  <c r="W1024" i="7"/>
  <c r="X1024" i="7"/>
  <c r="Y1024" i="7" s="1"/>
  <c r="W1016" i="7"/>
  <c r="X1016" i="7"/>
  <c r="Y1016" i="7" s="1"/>
  <c r="W1008" i="7"/>
  <c r="X1008" i="7"/>
  <c r="Y1008" i="7" s="1"/>
  <c r="W1000" i="7"/>
  <c r="X1000" i="7"/>
  <c r="Y1000" i="7" s="1"/>
  <c r="X992" i="7"/>
  <c r="Y992" i="7" s="1"/>
  <c r="W984" i="7"/>
  <c r="X984" i="7"/>
  <c r="Y984" i="7" s="1"/>
  <c r="W976" i="7"/>
  <c r="X976" i="7"/>
  <c r="Y976" i="7" s="1"/>
  <c r="W968" i="7"/>
  <c r="X968" i="7"/>
  <c r="Y968" i="7" s="1"/>
  <c r="W960" i="7"/>
  <c r="X960" i="7"/>
  <c r="Y960" i="7" s="1"/>
  <c r="W952" i="7"/>
  <c r="X952" i="7"/>
  <c r="Y952" i="7" s="1"/>
  <c r="W944" i="7"/>
  <c r="X944" i="7"/>
  <c r="Y944" i="7" s="1"/>
  <c r="W936" i="7"/>
  <c r="X936" i="7"/>
  <c r="Y936" i="7" s="1"/>
  <c r="W928" i="7"/>
  <c r="X928" i="7"/>
  <c r="Y928" i="7" s="1"/>
  <c r="W920" i="7"/>
  <c r="X920" i="7"/>
  <c r="Y920" i="7" s="1"/>
  <c r="W912" i="7"/>
  <c r="X912" i="7"/>
  <c r="Y912" i="7" s="1"/>
  <c r="W904" i="7"/>
  <c r="X904" i="7"/>
  <c r="Y904" i="7" s="1"/>
  <c r="W896" i="7"/>
  <c r="X896" i="7"/>
  <c r="Y896" i="7" s="1"/>
  <c r="W888" i="7"/>
  <c r="X888" i="7"/>
  <c r="Y888" i="7" s="1"/>
  <c r="W880" i="7"/>
  <c r="X880" i="7"/>
  <c r="Y880" i="7" s="1"/>
  <c r="X872" i="7"/>
  <c r="Y872" i="7" s="1"/>
  <c r="X864" i="7"/>
  <c r="W856" i="7"/>
  <c r="X856" i="7"/>
  <c r="Y856" i="7" s="1"/>
  <c r="W848" i="7"/>
  <c r="X848" i="7"/>
  <c r="Y848" i="7" s="1"/>
  <c r="W840" i="7"/>
  <c r="X840" i="7"/>
  <c r="Y840" i="7" s="1"/>
  <c r="W832" i="7"/>
  <c r="X832" i="7"/>
  <c r="Y832" i="7" s="1"/>
  <c r="W824" i="7"/>
  <c r="X824" i="7"/>
  <c r="Y824" i="7" s="1"/>
  <c r="W816" i="7"/>
  <c r="X816" i="7"/>
  <c r="Y816" i="7" s="1"/>
  <c r="W808" i="7"/>
  <c r="X808" i="7"/>
  <c r="Y808" i="7" s="1"/>
  <c r="X800" i="7"/>
  <c r="X787" i="7"/>
  <c r="W779" i="7"/>
  <c r="X779" i="7"/>
  <c r="Y779" i="7" s="1"/>
  <c r="W771" i="7"/>
  <c r="X771" i="7"/>
  <c r="Y771" i="7" s="1"/>
  <c r="W763" i="7"/>
  <c r="X763" i="7"/>
  <c r="Y763" i="7" s="1"/>
  <c r="W755" i="7"/>
  <c r="X755" i="7"/>
  <c r="Y755" i="7" s="1"/>
  <c r="W747" i="7"/>
  <c r="X747" i="7"/>
  <c r="Y747" i="7" s="1"/>
  <c r="W739" i="7"/>
  <c r="X739" i="7"/>
  <c r="Y739" i="7" s="1"/>
  <c r="W731" i="7"/>
  <c r="X731" i="7"/>
  <c r="Y731" i="7" s="1"/>
  <c r="W723" i="7"/>
  <c r="X723" i="7"/>
  <c r="Y723" i="7" s="1"/>
  <c r="W715" i="7"/>
  <c r="X715" i="7"/>
  <c r="Y715" i="7" s="1"/>
  <c r="W707" i="7"/>
  <c r="X707" i="7"/>
  <c r="Y707" i="7" s="1"/>
  <c r="W699" i="7"/>
  <c r="X699" i="7"/>
  <c r="Y699" i="7" s="1"/>
  <c r="W691" i="7"/>
  <c r="X691" i="7"/>
  <c r="Y691" i="7" s="1"/>
  <c r="W683" i="7"/>
  <c r="X683" i="7"/>
  <c r="Y683" i="7" s="1"/>
  <c r="W675" i="7"/>
  <c r="X675" i="7"/>
  <c r="Y675" i="7" s="1"/>
  <c r="W671" i="7"/>
  <c r="X671" i="7"/>
  <c r="Y671" i="7" s="1"/>
  <c r="W663" i="7"/>
  <c r="X663" i="7"/>
  <c r="Y663" i="7" s="1"/>
  <c r="W655" i="7"/>
  <c r="X655" i="7"/>
  <c r="Y655" i="7" s="1"/>
  <c r="W647" i="7"/>
  <c r="X647" i="7"/>
  <c r="Y647" i="7" s="1"/>
  <c r="W639" i="7"/>
  <c r="X639" i="7"/>
  <c r="Y639" i="7" s="1"/>
  <c r="W631" i="7"/>
  <c r="X631" i="7"/>
  <c r="Y631" i="7" s="1"/>
  <c r="W623" i="7"/>
  <c r="X623" i="7"/>
  <c r="Y623" i="7" s="1"/>
  <c r="W615" i="7"/>
  <c r="X615" i="7"/>
  <c r="Y615" i="7" s="1"/>
  <c r="W607" i="7"/>
  <c r="X607" i="7"/>
  <c r="Y607" i="7" s="1"/>
  <c r="W599" i="7"/>
  <c r="X599" i="7"/>
  <c r="Y599" i="7" s="1"/>
  <c r="W591" i="7"/>
  <c r="X591" i="7"/>
  <c r="Y591" i="7" s="1"/>
  <c r="W583" i="7"/>
  <c r="X583" i="7"/>
  <c r="Y583" i="7" s="1"/>
  <c r="W575" i="7"/>
  <c r="X575" i="7"/>
  <c r="Y575" i="7" s="1"/>
  <c r="W567" i="7"/>
  <c r="X567" i="7"/>
  <c r="Y567" i="7" s="1"/>
  <c r="W559" i="7"/>
  <c r="X559" i="7"/>
  <c r="Y559" i="7" s="1"/>
  <c r="W551" i="7"/>
  <c r="X551" i="7"/>
  <c r="Y551" i="7" s="1"/>
  <c r="W543" i="7"/>
  <c r="X543" i="7"/>
  <c r="Y543" i="7" s="1"/>
  <c r="W535" i="7"/>
  <c r="X535" i="7"/>
  <c r="Y535" i="7" s="1"/>
  <c r="W527" i="7"/>
  <c r="X527" i="7"/>
  <c r="Y527" i="7" s="1"/>
  <c r="W519" i="7"/>
  <c r="X519" i="7"/>
  <c r="Y519" i="7" s="1"/>
  <c r="W511" i="7"/>
  <c r="X511" i="7"/>
  <c r="Y511" i="7" s="1"/>
  <c r="W503" i="7"/>
  <c r="X503" i="7"/>
  <c r="Y503" i="7" s="1"/>
  <c r="W495" i="7"/>
  <c r="X495" i="7"/>
  <c r="Y495" i="7" s="1"/>
  <c r="W487" i="7"/>
  <c r="X487" i="7"/>
  <c r="Y487" i="7" s="1"/>
  <c r="W479" i="7"/>
  <c r="X479" i="7"/>
  <c r="Y479" i="7" s="1"/>
  <c r="W471" i="7"/>
  <c r="X471" i="7"/>
  <c r="Y471" i="7" s="1"/>
  <c r="W463" i="7"/>
  <c r="X463" i="7"/>
  <c r="Y463" i="7" s="1"/>
  <c r="W455" i="7"/>
  <c r="X455" i="7"/>
  <c r="Y455" i="7" s="1"/>
  <c r="W447" i="7"/>
  <c r="X447" i="7"/>
  <c r="Y447" i="7" s="1"/>
  <c r="W439" i="7"/>
  <c r="X439" i="7"/>
  <c r="Y439" i="7" s="1"/>
  <c r="W431" i="7"/>
  <c r="X431" i="7"/>
  <c r="Y431" i="7" s="1"/>
  <c r="W423" i="7"/>
  <c r="X423" i="7"/>
  <c r="Y423" i="7" s="1"/>
  <c r="X415" i="7"/>
  <c r="Y415" i="7" s="1"/>
  <c r="W407" i="7"/>
  <c r="X407" i="7"/>
  <c r="Y407" i="7" s="1"/>
  <c r="W399" i="7"/>
  <c r="X399" i="7"/>
  <c r="Y399" i="7" s="1"/>
  <c r="W391" i="7"/>
  <c r="X391" i="7"/>
  <c r="Y391" i="7" s="1"/>
  <c r="W383" i="7"/>
  <c r="X383" i="7"/>
  <c r="Y383" i="7" s="1"/>
  <c r="W375" i="7"/>
  <c r="X375" i="7"/>
  <c r="Y375" i="7" s="1"/>
  <c r="W367" i="7"/>
  <c r="X367" i="7"/>
  <c r="Y367" i="7" s="1"/>
  <c r="W359" i="7"/>
  <c r="X359" i="7"/>
  <c r="Y359" i="7" s="1"/>
  <c r="W351" i="7"/>
  <c r="X351" i="7"/>
  <c r="Y351" i="7" s="1"/>
  <c r="W343" i="7"/>
  <c r="X343" i="7"/>
  <c r="Y343" i="7" s="1"/>
  <c r="W335" i="7"/>
  <c r="X335" i="7"/>
  <c r="Y335" i="7" s="1"/>
  <c r="W327" i="7"/>
  <c r="X327" i="7"/>
  <c r="Y327" i="7" s="1"/>
  <c r="W319" i="7"/>
  <c r="X319" i="7"/>
  <c r="Y319" i="7" s="1"/>
  <c r="W311" i="7"/>
  <c r="X311" i="7"/>
  <c r="Y311" i="7" s="1"/>
  <c r="W303" i="7"/>
  <c r="X303" i="7"/>
  <c r="Y303" i="7" s="1"/>
  <c r="W295" i="7"/>
  <c r="X295" i="7"/>
  <c r="Y295" i="7" s="1"/>
  <c r="W287" i="7"/>
  <c r="X287" i="7"/>
  <c r="Y287" i="7" s="1"/>
  <c r="W279" i="7"/>
  <c r="X279" i="7"/>
  <c r="Y279" i="7" s="1"/>
  <c r="W271" i="7"/>
  <c r="X271" i="7"/>
  <c r="Y271" i="7" s="1"/>
  <c r="W263" i="7"/>
  <c r="X263" i="7"/>
  <c r="Y263" i="7" s="1"/>
  <c r="W255" i="7"/>
  <c r="X255" i="7"/>
  <c r="Y255" i="7" s="1"/>
  <c r="W247" i="7"/>
  <c r="X247" i="7"/>
  <c r="Y247" i="7" s="1"/>
  <c r="W239" i="7"/>
  <c r="X239" i="7"/>
  <c r="Y239" i="7" s="1"/>
  <c r="W231" i="7"/>
  <c r="X231" i="7"/>
  <c r="Y231" i="7" s="1"/>
  <c r="W223" i="7"/>
  <c r="X223" i="7"/>
  <c r="Y223" i="7" s="1"/>
  <c r="W215" i="7"/>
  <c r="X215" i="7"/>
  <c r="Y215" i="7" s="1"/>
  <c r="W207" i="7"/>
  <c r="X207" i="7"/>
  <c r="Y207" i="7" s="1"/>
  <c r="W199" i="7"/>
  <c r="X199" i="7"/>
  <c r="Y199" i="7" s="1"/>
  <c r="W191" i="7"/>
  <c r="X191" i="7"/>
  <c r="Y191" i="7" s="1"/>
  <c r="X183" i="7"/>
  <c r="X175" i="7"/>
  <c r="Y175" i="7" s="1"/>
  <c r="W167" i="7"/>
  <c r="X167" i="7"/>
  <c r="Y167" i="7" s="1"/>
  <c r="X159" i="7"/>
  <c r="Y159" i="7" s="1"/>
  <c r="X151" i="7"/>
  <c r="Y151" i="7" s="1"/>
  <c r="W143" i="7"/>
  <c r="X143" i="7"/>
  <c r="Y143" i="7" s="1"/>
  <c r="W135" i="7"/>
  <c r="X135" i="7"/>
  <c r="Y135" i="7" s="1"/>
  <c r="X127" i="7"/>
  <c r="Y127" i="7" s="1"/>
  <c r="X119" i="7"/>
  <c r="Y119" i="7" s="1"/>
  <c r="W111" i="7"/>
  <c r="X111" i="7"/>
  <c r="Y111" i="7" s="1"/>
  <c r="W103" i="7"/>
  <c r="X103" i="7"/>
  <c r="Y103" i="7" s="1"/>
  <c r="W95" i="7"/>
  <c r="X95" i="7"/>
  <c r="Y95" i="7" s="1"/>
  <c r="X87" i="7"/>
  <c r="W79" i="7"/>
  <c r="X79" i="7"/>
  <c r="Y79" i="7" s="1"/>
  <c r="W71" i="7"/>
  <c r="X71" i="7"/>
  <c r="Y71" i="7" s="1"/>
  <c r="W63" i="7"/>
  <c r="X63" i="7"/>
  <c r="Y63" i="7" s="1"/>
  <c r="W55" i="7"/>
  <c r="X55" i="7"/>
  <c r="Y55" i="7" s="1"/>
  <c r="W47" i="7"/>
  <c r="X47" i="7"/>
  <c r="Y47" i="7" s="1"/>
  <c r="W39" i="7"/>
  <c r="X39" i="7"/>
  <c r="Y39" i="7" s="1"/>
  <c r="X31" i="7"/>
  <c r="Y31" i="7" s="1"/>
  <c r="W23" i="7"/>
  <c r="X23" i="7"/>
  <c r="Y23" i="7" s="1"/>
  <c r="W15" i="7"/>
  <c r="X15" i="7"/>
  <c r="Y15" i="7" s="1"/>
  <c r="W7" i="7"/>
  <c r="X7" i="7"/>
  <c r="Y7" i="7" s="1"/>
  <c r="X1911" i="7"/>
  <c r="Y1911" i="7" s="1"/>
  <c r="X1591" i="7"/>
  <c r="Y1591" i="7" s="1"/>
  <c r="W1913" i="7"/>
  <c r="X1913" i="7"/>
  <c r="Y1913" i="7" s="1"/>
  <c r="W1873" i="7"/>
  <c r="X1873" i="7"/>
  <c r="Y1873" i="7" s="1"/>
  <c r="W1801" i="7"/>
  <c r="X1801" i="7"/>
  <c r="Y1801" i="7" s="1"/>
  <c r="W1697" i="7"/>
  <c r="X1697" i="7"/>
  <c r="Y1697" i="7" s="1"/>
  <c r="W1689" i="7"/>
  <c r="X1689" i="7"/>
  <c r="Y1689" i="7" s="1"/>
  <c r="W1681" i="7"/>
  <c r="X1681" i="7"/>
  <c r="Y1681" i="7" s="1"/>
  <c r="W1673" i="7"/>
  <c r="X1673" i="7"/>
  <c r="Y1673" i="7" s="1"/>
  <c r="W1665" i="7"/>
  <c r="X1665" i="7"/>
  <c r="Y1665" i="7" s="1"/>
  <c r="W1633" i="7"/>
  <c r="X1633" i="7"/>
  <c r="Y1633" i="7" s="1"/>
  <c r="W1609" i="7"/>
  <c r="X1609" i="7"/>
  <c r="Y1609" i="7" s="1"/>
  <c r="W1593" i="7"/>
  <c r="X1593" i="7"/>
  <c r="Y1593" i="7" s="1"/>
  <c r="W1577" i="7"/>
  <c r="X1577" i="7"/>
  <c r="Y1577" i="7" s="1"/>
  <c r="W1521" i="7"/>
  <c r="X1521" i="7"/>
  <c r="Y1521" i="7" s="1"/>
  <c r="W1497" i="7"/>
  <c r="X1497" i="7"/>
  <c r="Y1497" i="7" s="1"/>
  <c r="W1473" i="7"/>
  <c r="X1473" i="7"/>
  <c r="Y1473" i="7" s="1"/>
  <c r="W1433" i="7"/>
  <c r="X1433" i="7"/>
  <c r="Y1433" i="7" s="1"/>
  <c r="W1393" i="7"/>
  <c r="X1393" i="7"/>
  <c r="Y1393" i="7" s="1"/>
  <c r="W1361" i="7"/>
  <c r="X1361" i="7"/>
  <c r="Y1361" i="7" s="1"/>
  <c r="W1353" i="7"/>
  <c r="X1353" i="7"/>
  <c r="Y1353" i="7" s="1"/>
  <c r="W1345" i="7"/>
  <c r="X1345" i="7"/>
  <c r="Y1345" i="7" s="1"/>
  <c r="W1337" i="7"/>
  <c r="X1337" i="7"/>
  <c r="Y1337" i="7" s="1"/>
  <c r="W1329" i="7"/>
  <c r="X1329" i="7"/>
  <c r="Y1329" i="7" s="1"/>
  <c r="W1321" i="7"/>
  <c r="X1321" i="7"/>
  <c r="Y1321" i="7" s="1"/>
  <c r="W1313" i="7"/>
  <c r="X1313" i="7"/>
  <c r="Y1313" i="7" s="1"/>
  <c r="X1305" i="7"/>
  <c r="W1297" i="7"/>
  <c r="X1297" i="7"/>
  <c r="Y1297" i="7" s="1"/>
  <c r="W1281" i="7"/>
  <c r="X1281" i="7"/>
  <c r="Y1281" i="7" s="1"/>
  <c r="W1265" i="7"/>
  <c r="X1265" i="7"/>
  <c r="Y1265" i="7" s="1"/>
  <c r="W1257" i="7"/>
  <c r="X1257" i="7"/>
  <c r="Y1257" i="7" s="1"/>
  <c r="W1249" i="7"/>
  <c r="X1249" i="7"/>
  <c r="Y1249" i="7" s="1"/>
  <c r="X1241" i="7"/>
  <c r="W1233" i="7"/>
  <c r="X1233" i="7"/>
  <c r="Y1233" i="7" s="1"/>
  <c r="W1225" i="7"/>
  <c r="X1225" i="7"/>
  <c r="Y1225" i="7" s="1"/>
  <c r="W1217" i="7"/>
  <c r="X1217" i="7"/>
  <c r="Y1217" i="7" s="1"/>
  <c r="W1209" i="7"/>
  <c r="X1209" i="7"/>
  <c r="Y1209" i="7" s="1"/>
  <c r="W1201" i="7"/>
  <c r="X1201" i="7"/>
  <c r="Y1201" i="7" s="1"/>
  <c r="W1193" i="7"/>
  <c r="X1193" i="7"/>
  <c r="Y1193" i="7" s="1"/>
  <c r="W1185" i="7"/>
  <c r="X1185" i="7"/>
  <c r="Y1185" i="7" s="1"/>
  <c r="W1177" i="7"/>
  <c r="X1177" i="7"/>
  <c r="Y1177" i="7" s="1"/>
  <c r="W1169" i="7"/>
  <c r="X1169" i="7"/>
  <c r="Y1169" i="7" s="1"/>
  <c r="W1161" i="7"/>
  <c r="X1161" i="7"/>
  <c r="Y1161" i="7" s="1"/>
  <c r="W1153" i="7"/>
  <c r="X1153" i="7"/>
  <c r="Y1153" i="7" s="1"/>
  <c r="W1145" i="7"/>
  <c r="X1145" i="7"/>
  <c r="Y1145" i="7" s="1"/>
  <c r="W1137" i="7"/>
  <c r="X1137" i="7"/>
  <c r="Y1137" i="7" s="1"/>
  <c r="W1129" i="7"/>
  <c r="X1129" i="7"/>
  <c r="Y1129" i="7" s="1"/>
  <c r="W1113" i="7"/>
  <c r="X1113" i="7"/>
  <c r="Y1113" i="7" s="1"/>
  <c r="W1105" i="7"/>
  <c r="X1105" i="7"/>
  <c r="Y1105" i="7" s="1"/>
  <c r="W1097" i="7"/>
  <c r="X1097" i="7"/>
  <c r="Y1097" i="7" s="1"/>
  <c r="W1089" i="7"/>
  <c r="X1089" i="7"/>
  <c r="Y1089" i="7" s="1"/>
  <c r="W1073" i="7"/>
  <c r="X1073" i="7"/>
  <c r="Y1073" i="7" s="1"/>
  <c r="W1065" i="7"/>
  <c r="X1065" i="7"/>
  <c r="Y1065" i="7" s="1"/>
  <c r="W1057" i="7"/>
  <c r="X1057" i="7"/>
  <c r="Y1057" i="7" s="1"/>
  <c r="W1049" i="7"/>
  <c r="X1049" i="7"/>
  <c r="Y1049" i="7" s="1"/>
  <c r="W1041" i="7"/>
  <c r="X1041" i="7"/>
  <c r="Y1041" i="7" s="1"/>
  <c r="W1033" i="7"/>
  <c r="X1033" i="7"/>
  <c r="Y1033" i="7" s="1"/>
  <c r="W1025" i="7"/>
  <c r="X1025" i="7"/>
  <c r="Y1025" i="7" s="1"/>
  <c r="X1017" i="7"/>
  <c r="X1001" i="7"/>
  <c r="Y1001" i="7" s="1"/>
  <c r="W993" i="7"/>
  <c r="X993" i="7"/>
  <c r="Y993" i="7" s="1"/>
  <c r="W985" i="7"/>
  <c r="X985" i="7"/>
  <c r="Y985" i="7" s="1"/>
  <c r="W977" i="7"/>
  <c r="X977" i="7"/>
  <c r="Y977" i="7" s="1"/>
  <c r="W969" i="7"/>
  <c r="X969" i="7"/>
  <c r="Y969" i="7" s="1"/>
  <c r="W961" i="7"/>
  <c r="X961" i="7"/>
  <c r="Y961" i="7" s="1"/>
  <c r="W953" i="7"/>
  <c r="X953" i="7"/>
  <c r="Y953" i="7" s="1"/>
  <c r="W945" i="7"/>
  <c r="X945" i="7"/>
  <c r="Y945" i="7" s="1"/>
  <c r="W937" i="7"/>
  <c r="X937" i="7"/>
  <c r="Y937" i="7" s="1"/>
  <c r="W929" i="7"/>
  <c r="X929" i="7"/>
  <c r="Y929" i="7" s="1"/>
  <c r="W921" i="7"/>
  <c r="X921" i="7"/>
  <c r="Y921" i="7" s="1"/>
  <c r="X913" i="7"/>
  <c r="Y913" i="7" s="1"/>
  <c r="X905" i="7"/>
  <c r="W897" i="7"/>
  <c r="X897" i="7"/>
  <c r="Y897" i="7" s="1"/>
  <c r="X889" i="7"/>
  <c r="Y889" i="7" s="1"/>
  <c r="W881" i="7"/>
  <c r="X881" i="7"/>
  <c r="Y881" i="7" s="1"/>
  <c r="W873" i="7"/>
  <c r="X873" i="7"/>
  <c r="Y873" i="7" s="1"/>
  <c r="W865" i="7"/>
  <c r="X865" i="7"/>
  <c r="Y865" i="7" s="1"/>
  <c r="W857" i="7"/>
  <c r="X857" i="7"/>
  <c r="Y857" i="7" s="1"/>
  <c r="W849" i="7"/>
  <c r="X849" i="7"/>
  <c r="Y849" i="7" s="1"/>
  <c r="W841" i="7"/>
  <c r="X841" i="7"/>
  <c r="Y841" i="7" s="1"/>
  <c r="W833" i="7"/>
  <c r="X833" i="7"/>
  <c r="Y833" i="7" s="1"/>
  <c r="X825" i="7"/>
  <c r="W817" i="7"/>
  <c r="X817" i="7"/>
  <c r="Y817" i="7" s="1"/>
  <c r="W809" i="7"/>
  <c r="X809" i="7"/>
  <c r="Y809" i="7" s="1"/>
  <c r="W801" i="7"/>
  <c r="X801" i="7"/>
  <c r="Y801" i="7" s="1"/>
  <c r="W788" i="7"/>
  <c r="X788" i="7"/>
  <c r="Y788" i="7" s="1"/>
  <c r="W780" i="7"/>
  <c r="X780" i="7"/>
  <c r="Y780" i="7" s="1"/>
  <c r="W772" i="7"/>
  <c r="X772" i="7"/>
  <c r="Y772" i="7" s="1"/>
  <c r="W764" i="7"/>
  <c r="X764" i="7"/>
  <c r="Y764" i="7" s="1"/>
  <c r="W756" i="7"/>
  <c r="X756" i="7"/>
  <c r="Y756" i="7" s="1"/>
  <c r="W748" i="7"/>
  <c r="X748" i="7"/>
  <c r="Y748" i="7" s="1"/>
  <c r="W740" i="7"/>
  <c r="X740" i="7"/>
  <c r="Y740" i="7" s="1"/>
  <c r="W732" i="7"/>
  <c r="X732" i="7"/>
  <c r="Y732" i="7" s="1"/>
  <c r="W724" i="7"/>
  <c r="X724" i="7"/>
  <c r="Y724" i="7" s="1"/>
  <c r="W716" i="7"/>
  <c r="X716" i="7"/>
  <c r="Y716" i="7" s="1"/>
  <c r="W708" i="7"/>
  <c r="X708" i="7"/>
  <c r="Y708" i="7" s="1"/>
  <c r="W700" i="7"/>
  <c r="X700" i="7"/>
  <c r="Y700" i="7" s="1"/>
  <c r="W692" i="7"/>
  <c r="X692" i="7"/>
  <c r="Y692" i="7" s="1"/>
  <c r="W684" i="7"/>
  <c r="X684" i="7"/>
  <c r="Y684" i="7" s="1"/>
  <c r="X676" i="7"/>
  <c r="Y676" i="7" s="1"/>
  <c r="W672" i="7"/>
  <c r="X672" i="7"/>
  <c r="Y672" i="7" s="1"/>
  <c r="W664" i="7"/>
  <c r="X664" i="7"/>
  <c r="Y664" i="7" s="1"/>
  <c r="W656" i="7"/>
  <c r="X656" i="7"/>
  <c r="Y656" i="7" s="1"/>
  <c r="W648" i="7"/>
  <c r="X648" i="7"/>
  <c r="Y648" i="7" s="1"/>
  <c r="W640" i="7"/>
  <c r="X640" i="7"/>
  <c r="Y640" i="7" s="1"/>
  <c r="X632" i="7"/>
  <c r="Y632" i="7" s="1"/>
  <c r="W624" i="7"/>
  <c r="X624" i="7"/>
  <c r="Y624" i="7" s="1"/>
  <c r="W616" i="7"/>
  <c r="X616" i="7"/>
  <c r="Y616" i="7" s="1"/>
  <c r="W608" i="7"/>
  <c r="X608" i="7"/>
  <c r="Y608" i="7" s="1"/>
  <c r="W600" i="7"/>
  <c r="X600" i="7"/>
  <c r="Y600" i="7" s="1"/>
  <c r="X592" i="7"/>
  <c r="Y592" i="7" s="1"/>
  <c r="W584" i="7"/>
  <c r="X584" i="7"/>
  <c r="Y584" i="7" s="1"/>
  <c r="W576" i="7"/>
  <c r="X576" i="7"/>
  <c r="Y576" i="7" s="1"/>
  <c r="W568" i="7"/>
  <c r="X568" i="7"/>
  <c r="Y568" i="7" s="1"/>
  <c r="W560" i="7"/>
  <c r="X560" i="7"/>
  <c r="Y560" i="7" s="1"/>
  <c r="X544" i="7"/>
  <c r="W536" i="7"/>
  <c r="X536" i="7"/>
  <c r="Y536" i="7" s="1"/>
  <c r="W528" i="7"/>
  <c r="X528" i="7"/>
  <c r="Y528" i="7" s="1"/>
  <c r="X520" i="7"/>
  <c r="Y520" i="7" s="1"/>
  <c r="W512" i="7"/>
  <c r="X512" i="7"/>
  <c r="Y512" i="7" s="1"/>
  <c r="W504" i="7"/>
  <c r="X504" i="7"/>
  <c r="Y504" i="7" s="1"/>
  <c r="W496" i="7"/>
  <c r="X496" i="7"/>
  <c r="Y496" i="7" s="1"/>
  <c r="W488" i="7"/>
  <c r="X488" i="7"/>
  <c r="Y488" i="7" s="1"/>
  <c r="W480" i="7"/>
  <c r="X480" i="7"/>
  <c r="Y480" i="7" s="1"/>
  <c r="W472" i="7"/>
  <c r="X472" i="7"/>
  <c r="Y472" i="7" s="1"/>
  <c r="W464" i="7"/>
  <c r="X464" i="7"/>
  <c r="Y464" i="7" s="1"/>
  <c r="W456" i="7"/>
  <c r="X456" i="7"/>
  <c r="Y456" i="7" s="1"/>
  <c r="W448" i="7"/>
  <c r="X448" i="7"/>
  <c r="Y448" i="7" s="1"/>
  <c r="W440" i="7"/>
  <c r="X440" i="7"/>
  <c r="Y440" i="7" s="1"/>
  <c r="W432" i="7"/>
  <c r="X432" i="7"/>
  <c r="Y432" i="7" s="1"/>
  <c r="X424" i="7"/>
  <c r="Y424" i="7" s="1"/>
  <c r="W416" i="7"/>
  <c r="X416" i="7"/>
  <c r="Y416" i="7" s="1"/>
  <c r="W408" i="7"/>
  <c r="X408" i="7"/>
  <c r="Y408" i="7" s="1"/>
  <c r="X400" i="7"/>
  <c r="Y400" i="7" s="1"/>
  <c r="W392" i="7"/>
  <c r="X392" i="7"/>
  <c r="Y392" i="7" s="1"/>
  <c r="W384" i="7"/>
  <c r="X384" i="7"/>
  <c r="Y384" i="7" s="1"/>
  <c r="W376" i="7"/>
  <c r="X376" i="7"/>
  <c r="Y376" i="7" s="1"/>
  <c r="W368" i="7"/>
  <c r="X368" i="7"/>
  <c r="Y368" i="7" s="1"/>
  <c r="W360" i="7"/>
  <c r="X360" i="7"/>
  <c r="Y360" i="7" s="1"/>
  <c r="W352" i="7"/>
  <c r="X352" i="7"/>
  <c r="Y352" i="7" s="1"/>
  <c r="W344" i="7"/>
  <c r="X344" i="7"/>
  <c r="Y344" i="7" s="1"/>
  <c r="W336" i="7"/>
  <c r="X336" i="7"/>
  <c r="Y336" i="7" s="1"/>
  <c r="W328" i="7"/>
  <c r="X328" i="7"/>
  <c r="Y328" i="7" s="1"/>
  <c r="W320" i="7"/>
  <c r="X320" i="7"/>
  <c r="Y320" i="7" s="1"/>
  <c r="X312" i="7"/>
  <c r="W304" i="7"/>
  <c r="X304" i="7"/>
  <c r="Y304" i="7" s="1"/>
  <c r="X296" i="7"/>
  <c r="Y296" i="7" s="1"/>
  <c r="W288" i="7"/>
  <c r="X288" i="7"/>
  <c r="Y288" i="7" s="1"/>
  <c r="W280" i="7"/>
  <c r="X280" i="7"/>
  <c r="Y280" i="7" s="1"/>
  <c r="W272" i="7"/>
  <c r="X272" i="7"/>
  <c r="Y272" i="7" s="1"/>
  <c r="W264" i="7"/>
  <c r="X264" i="7"/>
  <c r="Y264" i="7" s="1"/>
  <c r="W256" i="7"/>
  <c r="X256" i="7"/>
  <c r="Y256" i="7" s="1"/>
  <c r="W248" i="7"/>
  <c r="X248" i="7"/>
  <c r="Y248" i="7" s="1"/>
  <c r="W240" i="7"/>
  <c r="X240" i="7"/>
  <c r="Y240" i="7" s="1"/>
  <c r="W232" i="7"/>
  <c r="X232" i="7"/>
  <c r="Y232" i="7" s="1"/>
  <c r="X224" i="7"/>
  <c r="X216" i="7"/>
  <c r="Y216" i="7" s="1"/>
  <c r="W208" i="7"/>
  <c r="X208" i="7"/>
  <c r="Y208" i="7" s="1"/>
  <c r="W200" i="7"/>
  <c r="X200" i="7"/>
  <c r="Y200" i="7" s="1"/>
  <c r="W192" i="7"/>
  <c r="X192" i="7"/>
  <c r="Y192" i="7" s="1"/>
  <c r="W184" i="7"/>
  <c r="X184" i="7"/>
  <c r="Y184" i="7" s="1"/>
  <c r="W176" i="7"/>
  <c r="X176" i="7"/>
  <c r="Y176" i="7" s="1"/>
  <c r="W168" i="7"/>
  <c r="X168" i="7"/>
  <c r="Y168" i="7" s="1"/>
  <c r="W160" i="7"/>
  <c r="X160" i="7"/>
  <c r="Y160" i="7" s="1"/>
  <c r="W152" i="7"/>
  <c r="X152" i="7"/>
  <c r="Y152" i="7" s="1"/>
  <c r="W144" i="7"/>
  <c r="X144" i="7"/>
  <c r="Y144" i="7" s="1"/>
  <c r="W136" i="7"/>
  <c r="X136" i="7"/>
  <c r="Y136" i="7" s="1"/>
  <c r="W128" i="7"/>
  <c r="X128" i="7"/>
  <c r="Y128" i="7" s="1"/>
  <c r="W120" i="7"/>
  <c r="X120" i="7"/>
  <c r="Y120" i="7" s="1"/>
  <c r="W112" i="7"/>
  <c r="X112" i="7"/>
  <c r="Y112" i="7" s="1"/>
  <c r="W104" i="7"/>
  <c r="X104" i="7"/>
  <c r="Y104" i="7" s="1"/>
  <c r="W96" i="7"/>
  <c r="X96" i="7"/>
  <c r="Y96" i="7" s="1"/>
  <c r="W88" i="7"/>
  <c r="X88" i="7"/>
  <c r="Y88" i="7" s="1"/>
  <c r="W80" i="7"/>
  <c r="X80" i="7"/>
  <c r="Y80" i="7" s="1"/>
  <c r="W72" i="7"/>
  <c r="X72" i="7"/>
  <c r="Y72" i="7" s="1"/>
  <c r="X64" i="7"/>
  <c r="W56" i="7"/>
  <c r="X56" i="7"/>
  <c r="Y56" i="7" s="1"/>
  <c r="W48" i="7"/>
  <c r="X48" i="7"/>
  <c r="Y48" i="7" s="1"/>
  <c r="W40" i="7"/>
  <c r="X40" i="7"/>
  <c r="Y40" i="7" s="1"/>
  <c r="W32" i="7"/>
  <c r="X32" i="7"/>
  <c r="Y32" i="7" s="1"/>
  <c r="W24" i="7"/>
  <c r="X24" i="7"/>
  <c r="Y24" i="7" s="1"/>
  <c r="W16" i="7"/>
  <c r="X16" i="7"/>
  <c r="Y16" i="7" s="1"/>
  <c r="W8" i="7"/>
  <c r="X8" i="7"/>
  <c r="Y8" i="7" s="1"/>
  <c r="X1699" i="7"/>
  <c r="Y1699" i="7" s="1"/>
  <c r="X1686" i="7"/>
  <c r="Y1686" i="7" s="1"/>
  <c r="X1620" i="7"/>
  <c r="Y1620" i="7" s="1"/>
  <c r="X1606" i="7"/>
  <c r="Y1606" i="7" s="1"/>
  <c r="X1579" i="7"/>
  <c r="Y1579" i="7" s="1"/>
  <c r="X1430" i="7"/>
  <c r="Y1430" i="7" s="1"/>
  <c r="X1278" i="7"/>
  <c r="Y1278" i="7" s="1"/>
  <c r="X1036" i="7"/>
  <c r="Y1036" i="7" s="1"/>
  <c r="X867" i="7"/>
  <c r="Y867" i="7" s="1"/>
  <c r="X552" i="7"/>
  <c r="Y552" i="7" s="1"/>
  <c r="X211" i="7"/>
  <c r="Y211" i="7" s="1"/>
  <c r="W1910" i="7"/>
  <c r="X1910" i="7"/>
  <c r="Y1910" i="7" s="1"/>
  <c r="W1718" i="7"/>
  <c r="X1718" i="7"/>
  <c r="Y1718" i="7" s="1"/>
  <c r="W1710" i="7"/>
  <c r="X1710" i="7"/>
  <c r="Y1710" i="7" s="1"/>
  <c r="W1678" i="7"/>
  <c r="X1678" i="7"/>
  <c r="Y1678" i="7" s="1"/>
  <c r="W1670" i="7"/>
  <c r="X1670" i="7"/>
  <c r="Y1670" i="7" s="1"/>
  <c r="W1662" i="7"/>
  <c r="X1662" i="7"/>
  <c r="Y1662" i="7" s="1"/>
  <c r="W1654" i="7"/>
  <c r="X1654" i="7"/>
  <c r="Y1654" i="7" s="1"/>
  <c r="W1646" i="7"/>
  <c r="X1646" i="7"/>
  <c r="Y1646" i="7" s="1"/>
  <c r="W1630" i="7"/>
  <c r="X1630" i="7"/>
  <c r="Y1630" i="7" s="1"/>
  <c r="W1614" i="7"/>
  <c r="X1614" i="7"/>
  <c r="Y1614" i="7" s="1"/>
  <c r="W1598" i="7"/>
  <c r="X1598" i="7"/>
  <c r="Y1598" i="7" s="1"/>
  <c r="W1590" i="7"/>
  <c r="X1590" i="7"/>
  <c r="Y1590" i="7" s="1"/>
  <c r="W1582" i="7"/>
  <c r="X1582" i="7"/>
  <c r="Y1582" i="7" s="1"/>
  <c r="W1526" i="7"/>
  <c r="X1526" i="7"/>
  <c r="Y1526" i="7" s="1"/>
  <c r="W1494" i="7"/>
  <c r="X1494" i="7"/>
  <c r="Y1494" i="7" s="1"/>
  <c r="W1390" i="7"/>
  <c r="X1390" i="7"/>
  <c r="Y1390" i="7" s="1"/>
  <c r="W1374" i="7"/>
  <c r="X1374" i="7"/>
  <c r="Y1374" i="7" s="1"/>
  <c r="W1350" i="7"/>
  <c r="X1350" i="7"/>
  <c r="Y1350" i="7" s="1"/>
  <c r="X1334" i="7"/>
  <c r="Y1334" i="7" s="1"/>
  <c r="W1326" i="7"/>
  <c r="X1326" i="7"/>
  <c r="Y1326" i="7" s="1"/>
  <c r="W1318" i="7"/>
  <c r="X1318" i="7"/>
  <c r="Y1318" i="7" s="1"/>
  <c r="W1310" i="7"/>
  <c r="X1310" i="7"/>
  <c r="Y1310" i="7" s="1"/>
  <c r="W1302" i="7"/>
  <c r="X1302" i="7"/>
  <c r="Y1302" i="7" s="1"/>
  <c r="W1294" i="7"/>
  <c r="X1294" i="7"/>
  <c r="Y1294" i="7" s="1"/>
  <c r="W1286" i="7"/>
  <c r="X1286" i="7"/>
  <c r="Y1286" i="7" s="1"/>
  <c r="W1270" i="7"/>
  <c r="X1270" i="7"/>
  <c r="Y1270" i="7" s="1"/>
  <c r="W1262" i="7"/>
  <c r="X1262" i="7"/>
  <c r="Y1262" i="7" s="1"/>
  <c r="W1254" i="7"/>
  <c r="X1254" i="7"/>
  <c r="Y1254" i="7" s="1"/>
  <c r="W1238" i="7"/>
  <c r="X1238" i="7"/>
  <c r="Y1238" i="7" s="1"/>
  <c r="W1222" i="7"/>
  <c r="X1222" i="7"/>
  <c r="Y1222" i="7" s="1"/>
  <c r="X1214" i="7"/>
  <c r="W1206" i="7"/>
  <c r="X1206" i="7"/>
  <c r="Y1206" i="7" s="1"/>
  <c r="W1198" i="7"/>
  <c r="X1198" i="7"/>
  <c r="Y1198" i="7" s="1"/>
  <c r="W1190" i="7"/>
  <c r="X1190" i="7"/>
  <c r="Y1190" i="7" s="1"/>
  <c r="W1182" i="7"/>
  <c r="X1182" i="7"/>
  <c r="Y1182" i="7" s="1"/>
  <c r="W1174" i="7"/>
  <c r="X1174" i="7"/>
  <c r="Y1174" i="7" s="1"/>
  <c r="W1166" i="7"/>
  <c r="X1166" i="7"/>
  <c r="Y1166" i="7" s="1"/>
  <c r="W1158" i="7"/>
  <c r="X1158" i="7"/>
  <c r="Y1158" i="7" s="1"/>
  <c r="W1150" i="7"/>
  <c r="X1150" i="7"/>
  <c r="Y1150" i="7" s="1"/>
  <c r="W1142" i="7"/>
  <c r="X1142" i="7"/>
  <c r="Y1142" i="7" s="1"/>
  <c r="W1134" i="7"/>
  <c r="X1134" i="7"/>
  <c r="Y1134" i="7" s="1"/>
  <c r="W1126" i="7"/>
  <c r="X1126" i="7"/>
  <c r="Y1126" i="7" s="1"/>
  <c r="W1118" i="7"/>
  <c r="X1118" i="7"/>
  <c r="Y1118" i="7" s="1"/>
  <c r="W1110" i="7"/>
  <c r="X1110" i="7"/>
  <c r="Y1110" i="7" s="1"/>
  <c r="W1102" i="7"/>
  <c r="X1102" i="7"/>
  <c r="Y1102" i="7" s="1"/>
  <c r="W1094" i="7"/>
  <c r="X1094" i="7"/>
  <c r="Y1094" i="7" s="1"/>
  <c r="W1086" i="7"/>
  <c r="X1086" i="7"/>
  <c r="Y1086" i="7" s="1"/>
  <c r="W1078" i="7"/>
  <c r="X1078" i="7"/>
  <c r="Y1078" i="7" s="1"/>
  <c r="W1070" i="7"/>
  <c r="X1070" i="7"/>
  <c r="Y1070" i="7" s="1"/>
  <c r="W1062" i="7"/>
  <c r="X1062" i="7"/>
  <c r="Y1062" i="7" s="1"/>
  <c r="W1054" i="7"/>
  <c r="X1054" i="7"/>
  <c r="Y1054" i="7" s="1"/>
  <c r="W1046" i="7"/>
  <c r="X1046" i="7"/>
  <c r="Y1046" i="7" s="1"/>
  <c r="W1038" i="7"/>
  <c r="X1038" i="7"/>
  <c r="Y1038" i="7" s="1"/>
  <c r="W1022" i="7"/>
  <c r="X1022" i="7"/>
  <c r="Y1022" i="7" s="1"/>
  <c r="W1006" i="7"/>
  <c r="X1006" i="7"/>
  <c r="Y1006" i="7" s="1"/>
  <c r="W998" i="7"/>
  <c r="X998" i="7"/>
  <c r="Y998" i="7" s="1"/>
  <c r="W990" i="7"/>
  <c r="X990" i="7"/>
  <c r="Y990" i="7" s="1"/>
  <c r="W982" i="7"/>
  <c r="X982" i="7"/>
  <c r="Y982" i="7" s="1"/>
  <c r="W974" i="7"/>
  <c r="X974" i="7"/>
  <c r="Y974" i="7" s="1"/>
  <c r="W966" i="7"/>
  <c r="X966" i="7"/>
  <c r="Y966" i="7" s="1"/>
  <c r="W958" i="7"/>
  <c r="X958" i="7"/>
  <c r="Y958" i="7" s="1"/>
  <c r="W950" i="7"/>
  <c r="X950" i="7"/>
  <c r="Y950" i="7" s="1"/>
  <c r="W942" i="7"/>
  <c r="X942" i="7"/>
  <c r="Y942" i="7" s="1"/>
  <c r="W934" i="7"/>
  <c r="X934" i="7"/>
  <c r="Y934" i="7" s="1"/>
  <c r="W918" i="7"/>
  <c r="X918" i="7"/>
  <c r="Y918" i="7" s="1"/>
  <c r="W910" i="7"/>
  <c r="X910" i="7"/>
  <c r="Y910" i="7" s="1"/>
  <c r="W902" i="7"/>
  <c r="X902" i="7"/>
  <c r="Y902" i="7" s="1"/>
  <c r="W894" i="7"/>
  <c r="X894" i="7"/>
  <c r="Y894" i="7" s="1"/>
  <c r="W886" i="7"/>
  <c r="X886" i="7"/>
  <c r="Y886" i="7" s="1"/>
  <c r="W878" i="7"/>
  <c r="X878" i="7"/>
  <c r="Y878" i="7" s="1"/>
  <c r="W870" i="7"/>
  <c r="X870" i="7"/>
  <c r="Y870" i="7" s="1"/>
  <c r="W862" i="7"/>
  <c r="X862" i="7"/>
  <c r="Y862" i="7" s="1"/>
  <c r="W854" i="7"/>
  <c r="X854" i="7"/>
  <c r="Y854" i="7" s="1"/>
  <c r="W846" i="7"/>
  <c r="X846" i="7"/>
  <c r="Y846" i="7" s="1"/>
  <c r="W830" i="7"/>
  <c r="X830" i="7"/>
  <c r="Y830" i="7" s="1"/>
  <c r="W822" i="7"/>
  <c r="X822" i="7"/>
  <c r="Y822" i="7" s="1"/>
  <c r="W806" i="7"/>
  <c r="X806" i="7"/>
  <c r="Y806" i="7" s="1"/>
  <c r="W798" i="7"/>
  <c r="X798" i="7"/>
  <c r="Y798" i="7" s="1"/>
  <c r="W777" i="7"/>
  <c r="X777" i="7"/>
  <c r="Y777" i="7" s="1"/>
  <c r="X769" i="7"/>
  <c r="W761" i="7"/>
  <c r="X761" i="7"/>
  <c r="Y761" i="7" s="1"/>
  <c r="W753" i="7"/>
  <c r="X753" i="7"/>
  <c r="Y753" i="7" s="1"/>
  <c r="W745" i="7"/>
  <c r="X745" i="7"/>
  <c r="Y745" i="7" s="1"/>
  <c r="W737" i="7"/>
  <c r="X737" i="7"/>
  <c r="Y737" i="7" s="1"/>
  <c r="W729" i="7"/>
  <c r="X729" i="7"/>
  <c r="Y729" i="7" s="1"/>
  <c r="W721" i="7"/>
  <c r="X721" i="7"/>
  <c r="Y721" i="7" s="1"/>
  <c r="W713" i="7"/>
  <c r="X713" i="7"/>
  <c r="Y713" i="7" s="1"/>
  <c r="X705" i="7"/>
  <c r="Y705" i="7" s="1"/>
  <c r="W697" i="7"/>
  <c r="X697" i="7"/>
  <c r="Y697" i="7" s="1"/>
  <c r="W689" i="7"/>
  <c r="X689" i="7"/>
  <c r="Y689" i="7" s="1"/>
  <c r="X681" i="7"/>
  <c r="Y681" i="7" s="1"/>
  <c r="X673" i="7"/>
  <c r="Y673" i="7" s="1"/>
  <c r="W669" i="7"/>
  <c r="X669" i="7"/>
  <c r="Y669" i="7" s="1"/>
  <c r="W661" i="7"/>
  <c r="X661" i="7"/>
  <c r="Y661" i="7" s="1"/>
  <c r="W653" i="7"/>
  <c r="X653" i="7"/>
  <c r="Y653" i="7" s="1"/>
  <c r="W645" i="7"/>
  <c r="X645" i="7"/>
  <c r="Y645" i="7" s="1"/>
  <c r="W637" i="7"/>
  <c r="X637" i="7"/>
  <c r="Y637" i="7" s="1"/>
  <c r="W629" i="7"/>
  <c r="X629" i="7"/>
  <c r="Y629" i="7" s="1"/>
  <c r="X621" i="7"/>
  <c r="Y621" i="7" s="1"/>
  <c r="W613" i="7"/>
  <c r="X613" i="7"/>
  <c r="Y613" i="7" s="1"/>
  <c r="W605" i="7"/>
  <c r="X605" i="7"/>
  <c r="Y605" i="7" s="1"/>
  <c r="X597" i="7"/>
  <c r="Y597" i="7" s="1"/>
  <c r="W589" i="7"/>
  <c r="X589" i="7"/>
  <c r="Y589" i="7" s="1"/>
  <c r="W581" i="7"/>
  <c r="X581" i="7"/>
  <c r="Y581" i="7" s="1"/>
  <c r="W573" i="7"/>
  <c r="X573" i="7"/>
  <c r="Y573" i="7" s="1"/>
  <c r="W565" i="7"/>
  <c r="X565" i="7"/>
  <c r="Y565" i="7" s="1"/>
  <c r="W557" i="7"/>
  <c r="X557" i="7"/>
  <c r="Y557" i="7" s="1"/>
  <c r="W549" i="7"/>
  <c r="X549" i="7"/>
  <c r="Y549" i="7" s="1"/>
  <c r="W541" i="7"/>
  <c r="X541" i="7"/>
  <c r="Y541" i="7" s="1"/>
  <c r="W533" i="7"/>
  <c r="X533" i="7"/>
  <c r="Y533" i="7" s="1"/>
  <c r="W517" i="7"/>
  <c r="X517" i="7"/>
  <c r="Y517" i="7" s="1"/>
  <c r="W509" i="7"/>
  <c r="X509" i="7"/>
  <c r="Y509" i="7" s="1"/>
  <c r="W501" i="7"/>
  <c r="X501" i="7"/>
  <c r="Y501" i="7" s="1"/>
  <c r="W493" i="7"/>
  <c r="X493" i="7"/>
  <c r="Y493" i="7" s="1"/>
  <c r="W485" i="7"/>
  <c r="X485" i="7"/>
  <c r="Y485" i="7" s="1"/>
  <c r="W477" i="7"/>
  <c r="X477" i="7"/>
  <c r="Y477" i="7" s="1"/>
  <c r="W469" i="7"/>
  <c r="X469" i="7"/>
  <c r="Y469" i="7" s="1"/>
  <c r="W461" i="7"/>
  <c r="X461" i="7"/>
  <c r="Y461" i="7" s="1"/>
  <c r="W453" i="7"/>
  <c r="X453" i="7"/>
  <c r="Y453" i="7" s="1"/>
  <c r="W445" i="7"/>
  <c r="X445" i="7"/>
  <c r="Y445" i="7" s="1"/>
  <c r="W437" i="7"/>
  <c r="X437" i="7"/>
  <c r="Y437" i="7" s="1"/>
  <c r="W429" i="7"/>
  <c r="X429" i="7"/>
  <c r="Y429" i="7" s="1"/>
  <c r="W421" i="7"/>
  <c r="X421" i="7"/>
  <c r="Y421" i="7" s="1"/>
  <c r="W413" i="7"/>
  <c r="X413" i="7"/>
  <c r="Y413" i="7" s="1"/>
  <c r="X405" i="7"/>
  <c r="Y405" i="7" s="1"/>
  <c r="W397" i="7"/>
  <c r="X397" i="7"/>
  <c r="Y397" i="7" s="1"/>
  <c r="W389" i="7"/>
  <c r="X389" i="7"/>
  <c r="Y389" i="7" s="1"/>
  <c r="W381" i="7"/>
  <c r="X381" i="7"/>
  <c r="Y381" i="7" s="1"/>
  <c r="W373" i="7"/>
  <c r="X373" i="7"/>
  <c r="Y373" i="7" s="1"/>
  <c r="W365" i="7"/>
  <c r="X365" i="7"/>
  <c r="Y365" i="7" s="1"/>
  <c r="W357" i="7"/>
  <c r="X357" i="7"/>
  <c r="Y357" i="7" s="1"/>
  <c r="W349" i="7"/>
  <c r="X349" i="7"/>
  <c r="Y349" i="7" s="1"/>
  <c r="W341" i="7"/>
  <c r="X341" i="7"/>
  <c r="Y341" i="7" s="1"/>
  <c r="X333" i="7"/>
  <c r="W325" i="7"/>
  <c r="X325" i="7"/>
  <c r="Y325" i="7" s="1"/>
  <c r="X317" i="7"/>
  <c r="Y317" i="7" s="1"/>
  <c r="W309" i="7"/>
  <c r="X309" i="7"/>
  <c r="Y309" i="7" s="1"/>
  <c r="W301" i="7"/>
  <c r="X301" i="7"/>
  <c r="Y301" i="7" s="1"/>
  <c r="W293" i="7"/>
  <c r="X293" i="7"/>
  <c r="Y293" i="7" s="1"/>
  <c r="W285" i="7"/>
  <c r="X285" i="7"/>
  <c r="Y285" i="7" s="1"/>
  <c r="W277" i="7"/>
  <c r="X277" i="7"/>
  <c r="Y277" i="7" s="1"/>
  <c r="W269" i="7"/>
  <c r="X269" i="7"/>
  <c r="Y269" i="7" s="1"/>
  <c r="W261" i="7"/>
  <c r="X261" i="7"/>
  <c r="Y261" i="7" s="1"/>
  <c r="W253" i="7"/>
  <c r="X253" i="7"/>
  <c r="Y253" i="7" s="1"/>
  <c r="X245" i="7"/>
  <c r="Y245" i="7" s="1"/>
  <c r="X237" i="7"/>
  <c r="Y237" i="7" s="1"/>
  <c r="W229" i="7"/>
  <c r="X229" i="7"/>
  <c r="Y229" i="7" s="1"/>
  <c r="W221" i="7"/>
  <c r="X221" i="7"/>
  <c r="Y221" i="7" s="1"/>
  <c r="W213" i="7"/>
  <c r="X213" i="7"/>
  <c r="Y213" i="7" s="1"/>
  <c r="W205" i="7"/>
  <c r="X205" i="7"/>
  <c r="Y205" i="7" s="1"/>
  <c r="W197" i="7"/>
  <c r="X197" i="7"/>
  <c r="Y197" i="7" s="1"/>
  <c r="W189" i="7"/>
  <c r="X189" i="7"/>
  <c r="Y189" i="7" s="1"/>
  <c r="W181" i="7"/>
  <c r="X181" i="7"/>
  <c r="Y181" i="7" s="1"/>
  <c r="W173" i="7"/>
  <c r="X173" i="7"/>
  <c r="Y173" i="7" s="1"/>
  <c r="W165" i="7"/>
  <c r="X165" i="7"/>
  <c r="Y165" i="7" s="1"/>
  <c r="W157" i="7"/>
  <c r="X157" i="7"/>
  <c r="Y157" i="7" s="1"/>
  <c r="W149" i="7"/>
  <c r="X149" i="7"/>
  <c r="Y149" i="7" s="1"/>
  <c r="W141" i="7"/>
  <c r="X141" i="7"/>
  <c r="Y141" i="7" s="1"/>
  <c r="W133" i="7"/>
  <c r="X133" i="7"/>
  <c r="Y133" i="7" s="1"/>
  <c r="W125" i="7"/>
  <c r="X125" i="7"/>
  <c r="Y125" i="7" s="1"/>
  <c r="W117" i="7"/>
  <c r="X117" i="7"/>
  <c r="Y117" i="7" s="1"/>
  <c r="W109" i="7"/>
  <c r="X109" i="7"/>
  <c r="Y109" i="7" s="1"/>
  <c r="W101" i="7"/>
  <c r="X101" i="7"/>
  <c r="Y101" i="7" s="1"/>
  <c r="W93" i="7"/>
  <c r="X93" i="7"/>
  <c r="Y93" i="7" s="1"/>
  <c r="W85" i="7"/>
  <c r="X85" i="7"/>
  <c r="Y85" i="7" s="1"/>
  <c r="W77" i="7"/>
  <c r="X77" i="7"/>
  <c r="Y77" i="7" s="1"/>
  <c r="W69" i="7"/>
  <c r="X69" i="7"/>
  <c r="Y69" i="7" s="1"/>
  <c r="W61" i="7"/>
  <c r="X61" i="7"/>
  <c r="Y61" i="7" s="1"/>
  <c r="W53" i="7"/>
  <c r="X53" i="7"/>
  <c r="Y53" i="7" s="1"/>
  <c r="X45" i="7"/>
  <c r="Y45" i="7" s="1"/>
  <c r="W37" i="7"/>
  <c r="X37" i="7"/>
  <c r="Y37" i="7" s="1"/>
  <c r="W21" i="7"/>
  <c r="X21" i="7"/>
  <c r="Y21" i="7" s="1"/>
  <c r="W13" i="7"/>
  <c r="X13" i="7"/>
  <c r="Y13" i="7" s="1"/>
  <c r="X1707" i="7"/>
  <c r="Y1707" i="7" s="1"/>
  <c r="X1694" i="7"/>
  <c r="Y1694" i="7" s="1"/>
  <c r="X1641" i="7"/>
  <c r="Y1641" i="7" s="1"/>
  <c r="X1601" i="7"/>
  <c r="Y1601" i="7" s="1"/>
  <c r="X1588" i="7"/>
  <c r="Y1588" i="7" s="1"/>
  <c r="X1574" i="7"/>
  <c r="Y1574" i="7" s="1"/>
  <c r="X1493" i="7"/>
  <c r="Y1493" i="7" s="1"/>
  <c r="X1452" i="7"/>
  <c r="Y1452" i="7" s="1"/>
  <c r="X1358" i="7"/>
  <c r="Y1358" i="7" s="1"/>
  <c r="X1315" i="7"/>
  <c r="Y1315" i="7" s="1"/>
  <c r="X1258" i="7"/>
  <c r="Y1258" i="7" s="1"/>
  <c r="X1189" i="7"/>
  <c r="Y1189" i="7" s="1"/>
  <c r="X1098" i="7"/>
  <c r="Y1098" i="7" s="1"/>
  <c r="X1009" i="7"/>
  <c r="Y1009" i="7" s="1"/>
  <c r="X926" i="7"/>
  <c r="Y926" i="7" s="1"/>
  <c r="X838" i="7"/>
  <c r="Y838" i="7" s="1"/>
  <c r="X785" i="7"/>
  <c r="Y785" i="7" s="1"/>
  <c r="X441" i="7"/>
  <c r="Y441" i="7" s="1"/>
  <c r="X29" i="7"/>
  <c r="Y29" i="7" s="1"/>
  <c r="W1877" i="7"/>
  <c r="X1877" i="7"/>
  <c r="Y1877" i="7" s="1"/>
  <c r="W1845" i="7"/>
  <c r="X1845" i="7"/>
  <c r="Y1845" i="7" s="1"/>
  <c r="W1717" i="7"/>
  <c r="X1717" i="7"/>
  <c r="Y1717" i="7" s="1"/>
  <c r="W1709" i="7"/>
  <c r="X1709" i="7"/>
  <c r="Y1709" i="7" s="1"/>
  <c r="W1701" i="7"/>
  <c r="X1701" i="7"/>
  <c r="Y1701" i="7" s="1"/>
  <c r="W1693" i="7"/>
  <c r="X1693" i="7"/>
  <c r="Y1693" i="7" s="1"/>
  <c r="W1685" i="7"/>
  <c r="X1685" i="7"/>
  <c r="Y1685" i="7" s="1"/>
  <c r="W1653" i="7"/>
  <c r="X1653" i="7"/>
  <c r="Y1653" i="7" s="1"/>
  <c r="W1645" i="7"/>
  <c r="X1645" i="7"/>
  <c r="Y1645" i="7" s="1"/>
  <c r="W1637" i="7"/>
  <c r="X1637" i="7"/>
  <c r="Y1637" i="7" s="1"/>
  <c r="W1621" i="7"/>
  <c r="X1621" i="7"/>
  <c r="Y1621" i="7" s="1"/>
  <c r="W1613" i="7"/>
  <c r="X1613" i="7"/>
  <c r="Y1613" i="7" s="1"/>
  <c r="W1605" i="7"/>
  <c r="X1605" i="7"/>
  <c r="Y1605" i="7" s="1"/>
  <c r="W1589" i="7"/>
  <c r="X1589" i="7"/>
  <c r="Y1589" i="7" s="1"/>
  <c r="W1573" i="7"/>
  <c r="X1573" i="7"/>
  <c r="Y1573" i="7" s="1"/>
  <c r="W1397" i="7"/>
  <c r="X1397" i="7"/>
  <c r="Y1397" i="7" s="1"/>
  <c r="W1389" i="7"/>
  <c r="X1389" i="7"/>
  <c r="Y1389" i="7" s="1"/>
  <c r="W1373" i="7"/>
  <c r="X1373" i="7"/>
  <c r="Y1373" i="7" s="1"/>
  <c r="W1357" i="7"/>
  <c r="X1357" i="7"/>
  <c r="Y1357" i="7" s="1"/>
  <c r="W1349" i="7"/>
  <c r="X1349" i="7"/>
  <c r="Y1349" i="7" s="1"/>
  <c r="W1341" i="7"/>
  <c r="X1341" i="7"/>
  <c r="Y1341" i="7" s="1"/>
  <c r="W1333" i="7"/>
  <c r="X1333" i="7"/>
  <c r="Y1333" i="7" s="1"/>
  <c r="W1325" i="7"/>
  <c r="X1325" i="7"/>
  <c r="Y1325" i="7" s="1"/>
  <c r="W1317" i="7"/>
  <c r="X1317" i="7"/>
  <c r="Y1317" i="7" s="1"/>
  <c r="W1309" i="7"/>
  <c r="X1309" i="7"/>
  <c r="Y1309" i="7" s="1"/>
  <c r="W1301" i="7"/>
  <c r="X1301" i="7"/>
  <c r="Y1301" i="7" s="1"/>
  <c r="W1293" i="7"/>
  <c r="X1293" i="7"/>
  <c r="Y1293" i="7" s="1"/>
  <c r="W1285" i="7"/>
  <c r="X1285" i="7"/>
  <c r="Y1285" i="7" s="1"/>
  <c r="W1277" i="7"/>
  <c r="X1277" i="7"/>
  <c r="Y1277" i="7" s="1"/>
  <c r="W1269" i="7"/>
  <c r="X1269" i="7"/>
  <c r="Y1269" i="7" s="1"/>
  <c r="W1261" i="7"/>
  <c r="X1261" i="7"/>
  <c r="Y1261" i="7" s="1"/>
  <c r="W1253" i="7"/>
  <c r="X1253" i="7"/>
  <c r="Y1253" i="7" s="1"/>
  <c r="W1245" i="7"/>
  <c r="X1245" i="7"/>
  <c r="Y1245" i="7" s="1"/>
  <c r="W1237" i="7"/>
  <c r="X1237" i="7"/>
  <c r="Y1237" i="7" s="1"/>
  <c r="W1229" i="7"/>
  <c r="X1229" i="7"/>
  <c r="Y1229" i="7" s="1"/>
  <c r="W1221" i="7"/>
  <c r="X1221" i="7"/>
  <c r="Y1221" i="7" s="1"/>
  <c r="W1213" i="7"/>
  <c r="X1213" i="7"/>
  <c r="Y1213" i="7" s="1"/>
  <c r="W1205" i="7"/>
  <c r="X1205" i="7"/>
  <c r="Y1205" i="7" s="1"/>
  <c r="W1197" i="7"/>
  <c r="X1197" i="7"/>
  <c r="Y1197" i="7" s="1"/>
  <c r="X1181" i="7"/>
  <c r="Y1181" i="7" s="1"/>
  <c r="W1173" i="7"/>
  <c r="X1173" i="7"/>
  <c r="Y1173" i="7" s="1"/>
  <c r="W1165" i="7"/>
  <c r="X1165" i="7"/>
  <c r="Y1165" i="7" s="1"/>
  <c r="W1157" i="7"/>
  <c r="X1157" i="7"/>
  <c r="Y1157" i="7" s="1"/>
  <c r="X1149" i="7"/>
  <c r="W1141" i="7"/>
  <c r="X1141" i="7"/>
  <c r="Y1141" i="7" s="1"/>
  <c r="W1133" i="7"/>
  <c r="X1133" i="7"/>
  <c r="Y1133" i="7" s="1"/>
  <c r="W1125" i="7"/>
  <c r="X1125" i="7"/>
  <c r="Y1125" i="7" s="1"/>
  <c r="W1117" i="7"/>
  <c r="X1117" i="7"/>
  <c r="Y1117" i="7" s="1"/>
  <c r="W1109" i="7"/>
  <c r="X1109" i="7"/>
  <c r="Y1109" i="7" s="1"/>
  <c r="W1101" i="7"/>
  <c r="X1101" i="7"/>
  <c r="Y1101" i="7" s="1"/>
  <c r="W1093" i="7"/>
  <c r="X1093" i="7"/>
  <c r="Y1093" i="7" s="1"/>
  <c r="W1085" i="7"/>
  <c r="X1085" i="7"/>
  <c r="Y1085" i="7" s="1"/>
  <c r="W1077" i="7"/>
  <c r="X1077" i="7"/>
  <c r="Y1077" i="7" s="1"/>
  <c r="W1069" i="7"/>
  <c r="X1069" i="7"/>
  <c r="Y1069" i="7" s="1"/>
  <c r="W1061" i="7"/>
  <c r="X1061" i="7"/>
  <c r="Y1061" i="7" s="1"/>
  <c r="W1053" i="7"/>
  <c r="X1053" i="7"/>
  <c r="Y1053" i="7" s="1"/>
  <c r="W1045" i="7"/>
  <c r="X1045" i="7"/>
  <c r="Y1045" i="7" s="1"/>
  <c r="W1037" i="7"/>
  <c r="X1037" i="7"/>
  <c r="Y1037" i="7" s="1"/>
  <c r="W1029" i="7"/>
  <c r="X1029" i="7"/>
  <c r="Y1029" i="7" s="1"/>
  <c r="W1021" i="7"/>
  <c r="X1021" i="7"/>
  <c r="Y1021" i="7" s="1"/>
  <c r="W1013" i="7"/>
  <c r="X1013" i="7"/>
  <c r="Y1013" i="7" s="1"/>
  <c r="W1005" i="7"/>
  <c r="X1005" i="7"/>
  <c r="Y1005" i="7" s="1"/>
  <c r="W997" i="7"/>
  <c r="X997" i="7"/>
  <c r="Y997" i="7" s="1"/>
  <c r="W981" i="7"/>
  <c r="X981" i="7"/>
  <c r="Y981" i="7" s="1"/>
  <c r="W973" i="7"/>
  <c r="X973" i="7"/>
  <c r="Y973" i="7" s="1"/>
  <c r="W965" i="7"/>
  <c r="X965" i="7"/>
  <c r="Y965" i="7" s="1"/>
  <c r="W957" i="7"/>
  <c r="X957" i="7"/>
  <c r="Y957" i="7" s="1"/>
  <c r="W949" i="7"/>
  <c r="X949" i="7"/>
  <c r="Y949" i="7" s="1"/>
  <c r="W941" i="7"/>
  <c r="X941" i="7"/>
  <c r="Y941" i="7" s="1"/>
  <c r="W925" i="7"/>
  <c r="X925" i="7"/>
  <c r="Y925" i="7" s="1"/>
  <c r="X917" i="7"/>
  <c r="W909" i="7"/>
  <c r="X909" i="7"/>
  <c r="Y909" i="7" s="1"/>
  <c r="W901" i="7"/>
  <c r="X901" i="7"/>
  <c r="Y901" i="7" s="1"/>
  <c r="W893" i="7"/>
  <c r="X893" i="7"/>
  <c r="Y893" i="7" s="1"/>
  <c r="W885" i="7"/>
  <c r="X885" i="7"/>
  <c r="Y885" i="7" s="1"/>
  <c r="W877" i="7"/>
  <c r="X877" i="7"/>
  <c r="Y877" i="7" s="1"/>
  <c r="W869" i="7"/>
  <c r="X869" i="7"/>
  <c r="Y869" i="7" s="1"/>
  <c r="W853" i="7"/>
  <c r="X853" i="7"/>
  <c r="Y853" i="7" s="1"/>
  <c r="W837" i="7"/>
  <c r="X837" i="7"/>
  <c r="Y837" i="7" s="1"/>
  <c r="W829" i="7"/>
  <c r="X829" i="7"/>
  <c r="Y829" i="7" s="1"/>
  <c r="W821" i="7"/>
  <c r="X821" i="7"/>
  <c r="Y821" i="7" s="1"/>
  <c r="W813" i="7"/>
  <c r="X813" i="7"/>
  <c r="Y813" i="7" s="1"/>
  <c r="W805" i="7"/>
  <c r="X805" i="7"/>
  <c r="Y805" i="7" s="1"/>
  <c r="W792" i="7"/>
  <c r="X792" i="7"/>
  <c r="Y792" i="7" s="1"/>
  <c r="W784" i="7"/>
  <c r="X784" i="7"/>
  <c r="Y784" i="7" s="1"/>
  <c r="W776" i="7"/>
  <c r="X776" i="7"/>
  <c r="Y776" i="7" s="1"/>
  <c r="W768" i="7"/>
  <c r="X768" i="7"/>
  <c r="Y768" i="7" s="1"/>
  <c r="W760" i="7"/>
  <c r="X760" i="7"/>
  <c r="Y760" i="7" s="1"/>
  <c r="W752" i="7"/>
  <c r="X752" i="7"/>
  <c r="Y752" i="7" s="1"/>
  <c r="W744" i="7"/>
  <c r="X744" i="7"/>
  <c r="Y744" i="7" s="1"/>
  <c r="W736" i="7"/>
  <c r="X736" i="7"/>
  <c r="Y736" i="7" s="1"/>
  <c r="W720" i="7"/>
  <c r="X720" i="7"/>
  <c r="Y720" i="7" s="1"/>
  <c r="W712" i="7"/>
  <c r="X712" i="7"/>
  <c r="Y712" i="7" s="1"/>
  <c r="W704" i="7"/>
  <c r="X704" i="7"/>
  <c r="Y704" i="7" s="1"/>
  <c r="W696" i="7"/>
  <c r="X696" i="7"/>
  <c r="Y696" i="7" s="1"/>
  <c r="X688" i="7"/>
  <c r="Y688" i="7" s="1"/>
  <c r="W680" i="7"/>
  <c r="X680" i="7"/>
  <c r="Y680" i="7" s="1"/>
  <c r="W668" i="7"/>
  <c r="X668" i="7"/>
  <c r="Y668" i="7" s="1"/>
  <c r="W660" i="7"/>
  <c r="X660" i="7"/>
  <c r="Y660" i="7" s="1"/>
  <c r="W652" i="7"/>
  <c r="X652" i="7"/>
  <c r="Y652" i="7" s="1"/>
  <c r="W644" i="7"/>
  <c r="X644" i="7"/>
  <c r="Y644" i="7" s="1"/>
  <c r="W636" i="7"/>
  <c r="X636" i="7"/>
  <c r="Y636" i="7" s="1"/>
  <c r="W628" i="7"/>
  <c r="X628" i="7"/>
  <c r="Y628" i="7" s="1"/>
  <c r="W620" i="7"/>
  <c r="X620" i="7"/>
  <c r="Y620" i="7" s="1"/>
  <c r="W612" i="7"/>
  <c r="X612" i="7"/>
  <c r="Y612" i="7" s="1"/>
  <c r="W604" i="7"/>
  <c r="X604" i="7"/>
  <c r="Y604" i="7" s="1"/>
  <c r="W596" i="7"/>
  <c r="X596" i="7"/>
  <c r="Y596" i="7" s="1"/>
  <c r="X588" i="7"/>
  <c r="Y588" i="7" s="1"/>
  <c r="W580" i="7"/>
  <c r="X580" i="7"/>
  <c r="Y580" i="7" s="1"/>
  <c r="W572" i="7"/>
  <c r="X572" i="7"/>
  <c r="Y572" i="7" s="1"/>
  <c r="W564" i="7"/>
  <c r="X564" i="7"/>
  <c r="Y564" i="7" s="1"/>
  <c r="W556" i="7"/>
  <c r="X556" i="7"/>
  <c r="Y556" i="7" s="1"/>
  <c r="W548" i="7"/>
  <c r="X548" i="7"/>
  <c r="Y548" i="7" s="1"/>
  <c r="W540" i="7"/>
  <c r="X540" i="7"/>
  <c r="Y540" i="7" s="1"/>
  <c r="W532" i="7"/>
  <c r="X532" i="7"/>
  <c r="Y532" i="7" s="1"/>
  <c r="W524" i="7"/>
  <c r="X524" i="7"/>
  <c r="Y524" i="7" s="1"/>
  <c r="W516" i="7"/>
  <c r="X516" i="7"/>
  <c r="Y516" i="7" s="1"/>
  <c r="W508" i="7"/>
  <c r="X508" i="7"/>
  <c r="Y508" i="7" s="1"/>
  <c r="X500" i="7"/>
  <c r="W492" i="7"/>
  <c r="X492" i="7"/>
  <c r="Y492" i="7" s="1"/>
  <c r="W484" i="7"/>
  <c r="X484" i="7"/>
  <c r="Y484" i="7" s="1"/>
  <c r="W476" i="7"/>
  <c r="X476" i="7"/>
  <c r="Y476" i="7" s="1"/>
  <c r="W460" i="7"/>
  <c r="X460" i="7"/>
  <c r="Y460" i="7" s="1"/>
  <c r="W452" i="7"/>
  <c r="X452" i="7"/>
  <c r="Y452" i="7" s="1"/>
  <c r="W444" i="7"/>
  <c r="X444" i="7"/>
  <c r="Y444" i="7" s="1"/>
  <c r="W436" i="7"/>
  <c r="X436" i="7"/>
  <c r="Y436" i="7" s="1"/>
  <c r="W428" i="7"/>
  <c r="X428" i="7"/>
  <c r="Y428" i="7" s="1"/>
  <c r="W420" i="7"/>
  <c r="X420" i="7"/>
  <c r="Y420" i="7" s="1"/>
  <c r="W412" i="7"/>
  <c r="X412" i="7"/>
  <c r="Y412" i="7" s="1"/>
  <c r="W404" i="7"/>
  <c r="X404" i="7"/>
  <c r="Y404" i="7" s="1"/>
  <c r="W396" i="7"/>
  <c r="X396" i="7"/>
  <c r="Y396" i="7" s="1"/>
  <c r="W388" i="7"/>
  <c r="X388" i="7"/>
  <c r="Y388" i="7" s="1"/>
  <c r="W380" i="7"/>
  <c r="X380" i="7"/>
  <c r="Y380" i="7" s="1"/>
  <c r="W372" i="7"/>
  <c r="X372" i="7"/>
  <c r="Y372" i="7" s="1"/>
  <c r="W364" i="7"/>
  <c r="X364" i="7"/>
  <c r="Y364" i="7" s="1"/>
  <c r="W348" i="7"/>
  <c r="X348" i="7"/>
  <c r="Y348" i="7" s="1"/>
  <c r="W340" i="7"/>
  <c r="X340" i="7"/>
  <c r="Y340" i="7" s="1"/>
  <c r="W332" i="7"/>
  <c r="X332" i="7"/>
  <c r="Y332" i="7" s="1"/>
  <c r="W324" i="7"/>
  <c r="X324" i="7"/>
  <c r="Y324" i="7" s="1"/>
  <c r="W316" i="7"/>
  <c r="X316" i="7"/>
  <c r="Y316" i="7" s="1"/>
  <c r="W308" i="7"/>
  <c r="X308" i="7"/>
  <c r="Y308" i="7" s="1"/>
  <c r="W300" i="7"/>
  <c r="X300" i="7"/>
  <c r="Y300" i="7" s="1"/>
  <c r="W292" i="7"/>
  <c r="X292" i="7"/>
  <c r="Y292" i="7" s="1"/>
  <c r="W284" i="7"/>
  <c r="X284" i="7"/>
  <c r="Y284" i="7" s="1"/>
  <c r="X276" i="7"/>
  <c r="Y276" i="7" s="1"/>
  <c r="W268" i="7"/>
  <c r="X268" i="7"/>
  <c r="Y268" i="7" s="1"/>
  <c r="W260" i="7"/>
  <c r="X260" i="7"/>
  <c r="Y260" i="7" s="1"/>
  <c r="W252" i="7"/>
  <c r="X252" i="7"/>
  <c r="Y252" i="7" s="1"/>
  <c r="W244" i="7"/>
  <c r="X244" i="7"/>
  <c r="Y244" i="7" s="1"/>
  <c r="W236" i="7"/>
  <c r="X236" i="7"/>
  <c r="Y236" i="7" s="1"/>
  <c r="W228" i="7"/>
  <c r="X228" i="7"/>
  <c r="Y228" i="7" s="1"/>
  <c r="W220" i="7"/>
  <c r="X220" i="7"/>
  <c r="Y220" i="7" s="1"/>
  <c r="W212" i="7"/>
  <c r="X212" i="7"/>
  <c r="Y212" i="7" s="1"/>
  <c r="W204" i="7"/>
  <c r="X204" i="7"/>
  <c r="Y204" i="7" s="1"/>
  <c r="W196" i="7"/>
  <c r="X196" i="7"/>
  <c r="Y196" i="7" s="1"/>
  <c r="X188" i="7"/>
  <c r="X180" i="7"/>
  <c r="Y180" i="7" s="1"/>
  <c r="W172" i="7"/>
  <c r="X172" i="7"/>
  <c r="Y172" i="7" s="1"/>
  <c r="W164" i="7"/>
  <c r="X164" i="7"/>
  <c r="Y164" i="7" s="1"/>
  <c r="W156" i="7"/>
  <c r="X156" i="7"/>
  <c r="Y156" i="7" s="1"/>
  <c r="W148" i="7"/>
  <c r="X148" i="7"/>
  <c r="Y148" i="7" s="1"/>
  <c r="W140" i="7"/>
  <c r="X140" i="7"/>
  <c r="Y140" i="7" s="1"/>
  <c r="X132" i="7"/>
  <c r="W124" i="7"/>
  <c r="X124" i="7"/>
  <c r="Y124" i="7" s="1"/>
  <c r="W116" i="7"/>
  <c r="X116" i="7"/>
  <c r="Y116" i="7" s="1"/>
  <c r="W108" i="7"/>
  <c r="X108" i="7"/>
  <c r="Y108" i="7" s="1"/>
  <c r="W100" i="7"/>
  <c r="X100" i="7"/>
  <c r="Y100" i="7" s="1"/>
  <c r="W92" i="7"/>
  <c r="X92" i="7"/>
  <c r="Y92" i="7" s="1"/>
  <c r="W84" i="7"/>
  <c r="X84" i="7"/>
  <c r="Y84" i="7" s="1"/>
  <c r="W76" i="7"/>
  <c r="X76" i="7"/>
  <c r="Y76" i="7" s="1"/>
  <c r="W68" i="7"/>
  <c r="X68" i="7"/>
  <c r="Y68" i="7" s="1"/>
  <c r="W60" i="7"/>
  <c r="X60" i="7"/>
  <c r="Y60" i="7" s="1"/>
  <c r="W52" i="7"/>
  <c r="X52" i="7"/>
  <c r="Y52" i="7" s="1"/>
  <c r="W44" i="7"/>
  <c r="X44" i="7"/>
  <c r="Y44" i="7" s="1"/>
  <c r="W36" i="7"/>
  <c r="X36" i="7"/>
  <c r="Y36" i="7" s="1"/>
  <c r="W28" i="7"/>
  <c r="X28" i="7"/>
  <c r="Y28" i="7" s="1"/>
  <c r="W20" i="7"/>
  <c r="X20" i="7"/>
  <c r="Y20" i="7" s="1"/>
  <c r="W12" i="7"/>
  <c r="X12" i="7"/>
  <c r="Y12" i="7" s="1"/>
  <c r="X1851" i="7"/>
  <c r="Y1851" i="7" s="1"/>
  <c r="X1705" i="7"/>
  <c r="Y1705" i="7" s="1"/>
  <c r="X1692" i="7"/>
  <c r="Y1692" i="7" s="1"/>
  <c r="X1666" i="7"/>
  <c r="Y1666" i="7" s="1"/>
  <c r="X1572" i="7"/>
  <c r="Y1572" i="7" s="1"/>
  <c r="X1081" i="7"/>
  <c r="Y1081" i="7" s="1"/>
  <c r="X728" i="7"/>
  <c r="Y728" i="7" s="1"/>
  <c r="W1900" i="7"/>
  <c r="X1900" i="7"/>
  <c r="Y1900" i="7" s="1"/>
  <c r="W1876" i="7"/>
  <c r="X1876" i="7"/>
  <c r="Y1876" i="7" s="1"/>
  <c r="W1844" i="7"/>
  <c r="X1844" i="7"/>
  <c r="Y1844" i="7" s="1"/>
  <c r="W1716" i="7"/>
  <c r="X1716" i="7"/>
  <c r="Y1716" i="7" s="1"/>
  <c r="W1708" i="7"/>
  <c r="X1708" i="7"/>
  <c r="Y1708" i="7" s="1"/>
  <c r="W1700" i="7"/>
  <c r="X1700" i="7"/>
  <c r="Y1700" i="7" s="1"/>
  <c r="W1668" i="7"/>
  <c r="X1668" i="7"/>
  <c r="Y1668" i="7" s="1"/>
  <c r="W1660" i="7"/>
  <c r="X1660" i="7"/>
  <c r="Y1660" i="7" s="1"/>
  <c r="W1652" i="7"/>
  <c r="X1652" i="7"/>
  <c r="Y1652" i="7" s="1"/>
  <c r="W1644" i="7"/>
  <c r="X1644" i="7"/>
  <c r="Y1644" i="7" s="1"/>
  <c r="W1636" i="7"/>
  <c r="X1636" i="7"/>
  <c r="Y1636" i="7" s="1"/>
  <c r="W1628" i="7"/>
  <c r="X1628" i="7"/>
  <c r="Y1628" i="7" s="1"/>
  <c r="W1580" i="7"/>
  <c r="X1580" i="7"/>
  <c r="Y1580" i="7" s="1"/>
  <c r="W1492" i="7"/>
  <c r="X1492" i="7"/>
  <c r="Y1492" i="7" s="1"/>
  <c r="W1428" i="7"/>
  <c r="X1428" i="7"/>
  <c r="Y1428" i="7" s="1"/>
  <c r="W1396" i="7"/>
  <c r="X1396" i="7"/>
  <c r="Y1396" i="7" s="1"/>
  <c r="W1388" i="7"/>
  <c r="X1388" i="7"/>
  <c r="Y1388" i="7" s="1"/>
  <c r="W1348" i="7"/>
  <c r="X1348" i="7"/>
  <c r="Y1348" i="7" s="1"/>
  <c r="W1340" i="7"/>
  <c r="X1340" i="7"/>
  <c r="Y1340" i="7" s="1"/>
  <c r="W1332" i="7"/>
  <c r="X1332" i="7"/>
  <c r="Y1332" i="7" s="1"/>
  <c r="W1324" i="7"/>
  <c r="X1324" i="7"/>
  <c r="Y1324" i="7" s="1"/>
  <c r="W1316" i="7"/>
  <c r="X1316" i="7"/>
  <c r="Y1316" i="7" s="1"/>
  <c r="W1308" i="7"/>
  <c r="X1308" i="7"/>
  <c r="Y1308" i="7" s="1"/>
  <c r="W1300" i="7"/>
  <c r="X1300" i="7"/>
  <c r="Y1300" i="7" s="1"/>
  <c r="X1292" i="7"/>
  <c r="W1284" i="7"/>
  <c r="X1284" i="7"/>
  <c r="Y1284" i="7" s="1"/>
  <c r="W1276" i="7"/>
  <c r="X1276" i="7"/>
  <c r="Y1276" i="7" s="1"/>
  <c r="X1268" i="7"/>
  <c r="Y1268" i="7" s="1"/>
  <c r="W1260" i="7"/>
  <c r="X1260" i="7"/>
  <c r="Y1260" i="7" s="1"/>
  <c r="W1252" i="7"/>
  <c r="X1252" i="7"/>
  <c r="Y1252" i="7" s="1"/>
  <c r="W1244" i="7"/>
  <c r="X1244" i="7"/>
  <c r="Y1244" i="7" s="1"/>
  <c r="W1228" i="7"/>
  <c r="X1228" i="7"/>
  <c r="Y1228" i="7" s="1"/>
  <c r="W1220" i="7"/>
  <c r="X1220" i="7"/>
  <c r="Y1220" i="7" s="1"/>
  <c r="W1212" i="7"/>
  <c r="X1212" i="7"/>
  <c r="Y1212" i="7" s="1"/>
  <c r="W1204" i="7"/>
  <c r="X1204" i="7"/>
  <c r="Y1204" i="7" s="1"/>
  <c r="W1196" i="7"/>
  <c r="X1196" i="7"/>
  <c r="Y1196" i="7" s="1"/>
  <c r="W1188" i="7"/>
  <c r="X1188" i="7"/>
  <c r="Y1188" i="7" s="1"/>
  <c r="W1180" i="7"/>
  <c r="X1180" i="7"/>
  <c r="Y1180" i="7" s="1"/>
  <c r="W1172" i="7"/>
  <c r="X1172" i="7"/>
  <c r="Y1172" i="7" s="1"/>
  <c r="W1164" i="7"/>
  <c r="X1164" i="7"/>
  <c r="Y1164" i="7" s="1"/>
  <c r="W1156" i="7"/>
  <c r="X1156" i="7"/>
  <c r="Y1156" i="7" s="1"/>
  <c r="W1148" i="7"/>
  <c r="X1148" i="7"/>
  <c r="Y1148" i="7" s="1"/>
  <c r="X1140" i="7"/>
  <c r="Y1140" i="7" s="1"/>
  <c r="X1132" i="7"/>
  <c r="Y1132" i="7" s="1"/>
  <c r="W1124" i="7"/>
  <c r="X1124" i="7"/>
  <c r="Y1124" i="7" s="1"/>
  <c r="W1116" i="7"/>
  <c r="X1116" i="7"/>
  <c r="Y1116" i="7" s="1"/>
  <c r="W1108" i="7"/>
  <c r="X1108" i="7"/>
  <c r="Y1108" i="7" s="1"/>
  <c r="W1100" i="7"/>
  <c r="X1100" i="7"/>
  <c r="Y1100" i="7" s="1"/>
  <c r="W1092" i="7"/>
  <c r="X1092" i="7"/>
  <c r="Y1092" i="7" s="1"/>
  <c r="W1084" i="7"/>
  <c r="X1084" i="7"/>
  <c r="Y1084" i="7" s="1"/>
  <c r="W1076" i="7"/>
  <c r="X1076" i="7"/>
  <c r="Y1076" i="7" s="1"/>
  <c r="W1068" i="7"/>
  <c r="X1068" i="7"/>
  <c r="Y1068" i="7" s="1"/>
  <c r="W1060" i="7"/>
  <c r="X1060" i="7"/>
  <c r="Y1060" i="7" s="1"/>
  <c r="W1052" i="7"/>
  <c r="X1052" i="7"/>
  <c r="Y1052" i="7" s="1"/>
  <c r="W1044" i="7"/>
  <c r="X1044" i="7"/>
  <c r="Y1044" i="7" s="1"/>
  <c r="W1028" i="7"/>
  <c r="X1028" i="7"/>
  <c r="Y1028" i="7" s="1"/>
  <c r="W1020" i="7"/>
  <c r="X1020" i="7"/>
  <c r="Y1020" i="7" s="1"/>
  <c r="W1012" i="7"/>
  <c r="X1012" i="7"/>
  <c r="Y1012" i="7" s="1"/>
  <c r="W1004" i="7"/>
  <c r="X1004" i="7"/>
  <c r="Y1004" i="7" s="1"/>
  <c r="W996" i="7"/>
  <c r="X996" i="7"/>
  <c r="Y996" i="7" s="1"/>
  <c r="W988" i="7"/>
  <c r="X988" i="7"/>
  <c r="Y988" i="7" s="1"/>
  <c r="W980" i="7"/>
  <c r="X980" i="7"/>
  <c r="Y980" i="7" s="1"/>
  <c r="W972" i="7"/>
  <c r="X972" i="7"/>
  <c r="Y972" i="7" s="1"/>
  <c r="W964" i="7"/>
  <c r="X964" i="7"/>
  <c r="Y964" i="7" s="1"/>
  <c r="W956" i="7"/>
  <c r="X956" i="7"/>
  <c r="Y956" i="7" s="1"/>
  <c r="W940" i="7"/>
  <c r="X940" i="7"/>
  <c r="Y940" i="7" s="1"/>
  <c r="W932" i="7"/>
  <c r="X932" i="7"/>
  <c r="Y932" i="7" s="1"/>
  <c r="W924" i="7"/>
  <c r="X924" i="7"/>
  <c r="Y924" i="7" s="1"/>
  <c r="W916" i="7"/>
  <c r="X916" i="7"/>
  <c r="Y916" i="7" s="1"/>
  <c r="W908" i="7"/>
  <c r="X908" i="7"/>
  <c r="Y908" i="7" s="1"/>
  <c r="W900" i="7"/>
  <c r="X900" i="7"/>
  <c r="Y900" i="7" s="1"/>
  <c r="W892" i="7"/>
  <c r="X892" i="7"/>
  <c r="Y892" i="7" s="1"/>
  <c r="W884" i="7"/>
  <c r="X884" i="7"/>
  <c r="Y884" i="7" s="1"/>
  <c r="W876" i="7"/>
  <c r="X876" i="7"/>
  <c r="Y876" i="7" s="1"/>
  <c r="W868" i="7"/>
  <c r="X868" i="7"/>
  <c r="Y868" i="7" s="1"/>
  <c r="W860" i="7"/>
  <c r="X860" i="7"/>
  <c r="Y860" i="7" s="1"/>
  <c r="W852" i="7"/>
  <c r="X852" i="7"/>
  <c r="Y852" i="7" s="1"/>
  <c r="W844" i="7"/>
  <c r="X844" i="7"/>
  <c r="Y844" i="7" s="1"/>
  <c r="X836" i="7"/>
  <c r="Y836" i="7" s="1"/>
  <c r="W828" i="7"/>
  <c r="X828" i="7"/>
  <c r="Y828" i="7" s="1"/>
  <c r="W820" i="7"/>
  <c r="X820" i="7"/>
  <c r="Y820" i="7" s="1"/>
  <c r="X812" i="7"/>
  <c r="Y812" i="7" s="1"/>
  <c r="W804" i="7"/>
  <c r="X804" i="7"/>
  <c r="Y804" i="7" s="1"/>
  <c r="W796" i="7"/>
  <c r="X796" i="7"/>
  <c r="Y796" i="7" s="1"/>
  <c r="X791" i="7"/>
  <c r="Y791" i="7" s="1"/>
  <c r="W783" i="7"/>
  <c r="X783" i="7"/>
  <c r="Y783" i="7" s="1"/>
  <c r="W775" i="7"/>
  <c r="X775" i="7"/>
  <c r="Y775" i="7" s="1"/>
  <c r="W767" i="7"/>
  <c r="X767" i="7"/>
  <c r="Y767" i="7" s="1"/>
  <c r="W759" i="7"/>
  <c r="X759" i="7"/>
  <c r="Y759" i="7" s="1"/>
  <c r="W751" i="7"/>
  <c r="X751" i="7"/>
  <c r="Y751" i="7" s="1"/>
  <c r="W743" i="7"/>
  <c r="X743" i="7"/>
  <c r="Y743" i="7" s="1"/>
  <c r="W735" i="7"/>
  <c r="X735" i="7"/>
  <c r="Y735" i="7" s="1"/>
  <c r="X727" i="7"/>
  <c r="Y727" i="7" s="1"/>
  <c r="W719" i="7"/>
  <c r="X719" i="7"/>
  <c r="Y719" i="7" s="1"/>
  <c r="W711" i="7"/>
  <c r="X711" i="7"/>
  <c r="Y711" i="7" s="1"/>
  <c r="W703" i="7"/>
  <c r="X703" i="7"/>
  <c r="Y703" i="7" s="1"/>
  <c r="W695" i="7"/>
  <c r="X695" i="7"/>
  <c r="Y695" i="7" s="1"/>
  <c r="W687" i="7"/>
  <c r="X687" i="7"/>
  <c r="Y687" i="7" s="1"/>
  <c r="W679" i="7"/>
  <c r="X679" i="7"/>
  <c r="Y679" i="7" s="1"/>
  <c r="W667" i="7"/>
  <c r="X667" i="7"/>
  <c r="Y667" i="7" s="1"/>
  <c r="W659" i="7"/>
  <c r="X659" i="7"/>
  <c r="Y659" i="7" s="1"/>
  <c r="W651" i="7"/>
  <c r="X651" i="7"/>
  <c r="Y651" i="7" s="1"/>
  <c r="W643" i="7"/>
  <c r="X643" i="7"/>
  <c r="Y643" i="7" s="1"/>
  <c r="W635" i="7"/>
  <c r="X635" i="7"/>
  <c r="Y635" i="7" s="1"/>
  <c r="W627" i="7"/>
  <c r="X627" i="7"/>
  <c r="Y627" i="7" s="1"/>
  <c r="W619" i="7"/>
  <c r="X619" i="7"/>
  <c r="Y619" i="7" s="1"/>
  <c r="W611" i="7"/>
  <c r="X611" i="7"/>
  <c r="Y611" i="7" s="1"/>
  <c r="W603" i="7"/>
  <c r="X603" i="7"/>
  <c r="Y603" i="7" s="1"/>
  <c r="W595" i="7"/>
  <c r="X595" i="7"/>
  <c r="Y595" i="7" s="1"/>
  <c r="W587" i="7"/>
  <c r="X587" i="7"/>
  <c r="Y587" i="7" s="1"/>
  <c r="W579" i="7"/>
  <c r="X579" i="7"/>
  <c r="Y579" i="7" s="1"/>
  <c r="W571" i="7"/>
  <c r="X571" i="7"/>
  <c r="Y571" i="7" s="1"/>
  <c r="W563" i="7"/>
  <c r="X563" i="7"/>
  <c r="Y563" i="7" s="1"/>
  <c r="W555" i="7"/>
  <c r="X555" i="7"/>
  <c r="Y555" i="7" s="1"/>
  <c r="W547" i="7"/>
  <c r="X547" i="7"/>
  <c r="Y547" i="7" s="1"/>
  <c r="W539" i="7"/>
  <c r="X539" i="7"/>
  <c r="Y539" i="7" s="1"/>
  <c r="W531" i="7"/>
  <c r="X531" i="7"/>
  <c r="Y531" i="7" s="1"/>
  <c r="W523" i="7"/>
  <c r="X523" i="7"/>
  <c r="Y523" i="7" s="1"/>
  <c r="X515" i="7"/>
  <c r="Y515" i="7" s="1"/>
  <c r="W507" i="7"/>
  <c r="X507" i="7"/>
  <c r="Y507" i="7" s="1"/>
  <c r="W499" i="7"/>
  <c r="X499" i="7"/>
  <c r="Y499" i="7" s="1"/>
  <c r="X491" i="7"/>
  <c r="Y491" i="7" s="1"/>
  <c r="W483" i="7"/>
  <c r="X483" i="7"/>
  <c r="Y483" i="7" s="1"/>
  <c r="X475" i="7"/>
  <c r="Y475" i="7" s="1"/>
  <c r="W467" i="7"/>
  <c r="X467" i="7"/>
  <c r="Y467" i="7" s="1"/>
  <c r="W459" i="7"/>
  <c r="X459" i="7"/>
  <c r="Y459" i="7" s="1"/>
  <c r="W451" i="7"/>
  <c r="X451" i="7"/>
  <c r="Y451" i="7" s="1"/>
  <c r="W443" i="7"/>
  <c r="X443" i="7"/>
  <c r="Y443" i="7" s="1"/>
  <c r="X435" i="7"/>
  <c r="Y435" i="7" s="1"/>
  <c r="W427" i="7"/>
  <c r="X427" i="7"/>
  <c r="Y427" i="7" s="1"/>
  <c r="W419" i="7"/>
  <c r="X419" i="7"/>
  <c r="Y419" i="7" s="1"/>
  <c r="X411" i="7"/>
  <c r="W403" i="7"/>
  <c r="X403" i="7"/>
  <c r="Y403" i="7" s="1"/>
  <c r="W395" i="7"/>
  <c r="X395" i="7"/>
  <c r="Y395" i="7" s="1"/>
  <c r="W387" i="7"/>
  <c r="X387" i="7"/>
  <c r="Y387" i="7" s="1"/>
  <c r="W379" i="7"/>
  <c r="X379" i="7"/>
  <c r="Y379" i="7" s="1"/>
  <c r="W371" i="7"/>
  <c r="X371" i="7"/>
  <c r="Y371" i="7" s="1"/>
  <c r="W363" i="7"/>
  <c r="X363" i="7"/>
  <c r="Y363" i="7" s="1"/>
  <c r="W355" i="7"/>
  <c r="X355" i="7"/>
  <c r="Y355" i="7" s="1"/>
  <c r="W347" i="7"/>
  <c r="X347" i="7"/>
  <c r="Y347" i="7" s="1"/>
  <c r="W339" i="7"/>
  <c r="X339" i="7"/>
  <c r="Y339" i="7" s="1"/>
  <c r="W331" i="7"/>
  <c r="X331" i="7"/>
  <c r="Y331" i="7" s="1"/>
  <c r="W323" i="7"/>
  <c r="X323" i="7"/>
  <c r="Y323" i="7" s="1"/>
  <c r="W315" i="7"/>
  <c r="X315" i="7"/>
  <c r="Y315" i="7" s="1"/>
  <c r="W307" i="7"/>
  <c r="X307" i="7"/>
  <c r="Y307" i="7" s="1"/>
  <c r="W299" i="7"/>
  <c r="X299" i="7"/>
  <c r="Y299" i="7" s="1"/>
  <c r="W291" i="7"/>
  <c r="X291" i="7"/>
  <c r="Y291" i="7" s="1"/>
  <c r="W283" i="7"/>
  <c r="X283" i="7"/>
  <c r="Y283" i="7" s="1"/>
  <c r="W275" i="7"/>
  <c r="X275" i="7"/>
  <c r="Y275" i="7" s="1"/>
  <c r="W267" i="7"/>
  <c r="X267" i="7"/>
  <c r="Y267" i="7" s="1"/>
  <c r="W259" i="7"/>
  <c r="X259" i="7"/>
  <c r="Y259" i="7" s="1"/>
  <c r="W251" i="7"/>
  <c r="X251" i="7"/>
  <c r="Y251" i="7" s="1"/>
  <c r="W243" i="7"/>
  <c r="X243" i="7"/>
  <c r="Y243" i="7" s="1"/>
  <c r="W235" i="7"/>
  <c r="X235" i="7"/>
  <c r="Y235" i="7" s="1"/>
  <c r="W227" i="7"/>
  <c r="X227" i="7"/>
  <c r="Y227" i="7" s="1"/>
  <c r="W219" i="7"/>
  <c r="X219" i="7"/>
  <c r="Y219" i="7" s="1"/>
  <c r="W203" i="7"/>
  <c r="X203" i="7"/>
  <c r="Y203" i="7" s="1"/>
  <c r="W195" i="7"/>
  <c r="X195" i="7"/>
  <c r="Y195" i="7" s="1"/>
  <c r="W187" i="7"/>
  <c r="X187" i="7"/>
  <c r="Y187" i="7" s="1"/>
  <c r="W179" i="7"/>
  <c r="X179" i="7"/>
  <c r="Y179" i="7" s="1"/>
  <c r="W171" i="7"/>
  <c r="X171" i="7"/>
  <c r="Y171" i="7" s="1"/>
  <c r="W163" i="7"/>
  <c r="X163" i="7"/>
  <c r="Y163" i="7" s="1"/>
  <c r="X155" i="7"/>
  <c r="Y155" i="7" s="1"/>
  <c r="X147" i="7"/>
  <c r="Y147" i="7" s="1"/>
  <c r="W139" i="7"/>
  <c r="X139" i="7"/>
  <c r="Y139" i="7" s="1"/>
  <c r="W131" i="7"/>
  <c r="X131" i="7"/>
  <c r="Y131" i="7" s="1"/>
  <c r="W123" i="7"/>
  <c r="X123" i="7"/>
  <c r="Y123" i="7" s="1"/>
  <c r="W115" i="7"/>
  <c r="X115" i="7"/>
  <c r="Y115" i="7" s="1"/>
  <c r="W107" i="7"/>
  <c r="X107" i="7"/>
  <c r="Y107" i="7" s="1"/>
  <c r="W99" i="7"/>
  <c r="X99" i="7"/>
  <c r="Y99" i="7" s="1"/>
  <c r="W91" i="7"/>
  <c r="X91" i="7"/>
  <c r="Y91" i="7" s="1"/>
  <c r="X83" i="7"/>
  <c r="Y83" i="7" s="1"/>
  <c r="W75" i="7"/>
  <c r="X75" i="7"/>
  <c r="Y75" i="7" s="1"/>
  <c r="W67" i="7"/>
  <c r="X67" i="7"/>
  <c r="Y67" i="7" s="1"/>
  <c r="W59" i="7"/>
  <c r="X59" i="7"/>
  <c r="Y59" i="7" s="1"/>
  <c r="W51" i="7"/>
  <c r="X51" i="7"/>
  <c r="Y51" i="7" s="1"/>
  <c r="W43" i="7"/>
  <c r="X43" i="7"/>
  <c r="Y43" i="7" s="1"/>
  <c r="W35" i="7"/>
  <c r="X35" i="7"/>
  <c r="Y35" i="7" s="1"/>
  <c r="W27" i="7"/>
  <c r="X27" i="7"/>
  <c r="Y27" i="7" s="1"/>
  <c r="W19" i="7"/>
  <c r="X19" i="7"/>
  <c r="Y19" i="7" s="1"/>
  <c r="W11" i="7"/>
  <c r="X11" i="7"/>
  <c r="Y11" i="7" s="1"/>
  <c r="X1691" i="7"/>
  <c r="Y1691" i="7" s="1"/>
  <c r="X1677" i="7"/>
  <c r="Y1677" i="7" s="1"/>
  <c r="X1638" i="7"/>
  <c r="Y1638" i="7" s="1"/>
  <c r="X1625" i="7"/>
  <c r="Y1625" i="7" s="1"/>
  <c r="X1612" i="7"/>
  <c r="Y1612" i="7" s="1"/>
  <c r="X1597" i="7"/>
  <c r="Y1597" i="7" s="1"/>
  <c r="X1585" i="7"/>
  <c r="Y1585" i="7" s="1"/>
  <c r="X1395" i="7"/>
  <c r="Y1395" i="7" s="1"/>
  <c r="X1246" i="7"/>
  <c r="Y1246" i="7" s="1"/>
  <c r="X1075" i="7"/>
  <c r="Y1075" i="7" s="1"/>
  <c r="X989" i="7"/>
  <c r="Y989" i="7" s="1"/>
  <c r="X814" i="7"/>
  <c r="Y814" i="7" s="1"/>
  <c r="X356" i="7"/>
  <c r="Y356" i="7" s="1"/>
  <c r="W1899" i="7"/>
  <c r="X1899" i="7"/>
  <c r="Y1899" i="7" s="1"/>
  <c r="W1875" i="7"/>
  <c r="X1875" i="7"/>
  <c r="Y1875" i="7" s="1"/>
  <c r="W1715" i="7"/>
  <c r="X1715" i="7"/>
  <c r="Y1715" i="7" s="1"/>
  <c r="W1683" i="7"/>
  <c r="X1683" i="7"/>
  <c r="Y1683" i="7" s="1"/>
  <c r="W1675" i="7"/>
  <c r="X1675" i="7"/>
  <c r="Y1675" i="7" s="1"/>
  <c r="W1667" i="7"/>
  <c r="X1667" i="7"/>
  <c r="Y1667" i="7" s="1"/>
  <c r="W1659" i="7"/>
  <c r="X1659" i="7"/>
  <c r="Y1659" i="7" s="1"/>
  <c r="W1651" i="7"/>
  <c r="X1651" i="7"/>
  <c r="Y1651" i="7" s="1"/>
  <c r="W1627" i="7"/>
  <c r="X1627" i="7"/>
  <c r="Y1627" i="7" s="1"/>
  <c r="W1619" i="7"/>
  <c r="X1619" i="7"/>
  <c r="Y1619" i="7" s="1"/>
  <c r="W1611" i="7"/>
  <c r="X1611" i="7"/>
  <c r="Y1611" i="7" s="1"/>
  <c r="W1603" i="7"/>
  <c r="X1603" i="7"/>
  <c r="Y1603" i="7" s="1"/>
  <c r="W1595" i="7"/>
  <c r="X1595" i="7"/>
  <c r="Y1595" i="7" s="1"/>
  <c r="W1587" i="7"/>
  <c r="X1587" i="7"/>
  <c r="Y1587" i="7" s="1"/>
  <c r="W1539" i="7"/>
  <c r="X1539" i="7"/>
  <c r="Y1539" i="7" s="1"/>
  <c r="W1451" i="7"/>
  <c r="X1451" i="7"/>
  <c r="Y1451" i="7" s="1"/>
  <c r="W1371" i="7"/>
  <c r="X1371" i="7"/>
  <c r="Y1371" i="7" s="1"/>
  <c r="W1363" i="7"/>
  <c r="X1363" i="7"/>
  <c r="Y1363" i="7" s="1"/>
  <c r="W1355" i="7"/>
  <c r="X1355" i="7"/>
  <c r="Y1355" i="7" s="1"/>
  <c r="X1347" i="7"/>
  <c r="Y1347" i="7" s="1"/>
  <c r="W1339" i="7"/>
  <c r="X1339" i="7"/>
  <c r="Y1339" i="7" s="1"/>
  <c r="W1331" i="7"/>
  <c r="X1331" i="7"/>
  <c r="Y1331" i="7" s="1"/>
  <c r="W1323" i="7"/>
  <c r="X1323" i="7"/>
  <c r="Y1323" i="7" s="1"/>
  <c r="W1307" i="7"/>
  <c r="X1307" i="7"/>
  <c r="Y1307" i="7" s="1"/>
  <c r="W1299" i="7"/>
  <c r="X1299" i="7"/>
  <c r="Y1299" i="7" s="1"/>
  <c r="W1291" i="7"/>
  <c r="X1291" i="7"/>
  <c r="Y1291" i="7" s="1"/>
  <c r="X1283" i="7"/>
  <c r="Y1283" i="7" s="1"/>
  <c r="W1275" i="7"/>
  <c r="X1275" i="7"/>
  <c r="Y1275" i="7" s="1"/>
  <c r="X1259" i="7"/>
  <c r="W1251" i="7"/>
  <c r="X1251" i="7"/>
  <c r="Y1251" i="7" s="1"/>
  <c r="W1243" i="7"/>
  <c r="X1243" i="7"/>
  <c r="Y1243" i="7" s="1"/>
  <c r="W1235" i="7"/>
  <c r="X1235" i="7"/>
  <c r="Y1235" i="7" s="1"/>
  <c r="W1227" i="7"/>
  <c r="X1227" i="7"/>
  <c r="Y1227" i="7" s="1"/>
  <c r="W1219" i="7"/>
  <c r="X1219" i="7"/>
  <c r="Y1219" i="7" s="1"/>
  <c r="W1211" i="7"/>
  <c r="X1211" i="7"/>
  <c r="Y1211" i="7" s="1"/>
  <c r="W1203" i="7"/>
  <c r="X1203" i="7"/>
  <c r="Y1203" i="7" s="1"/>
  <c r="W1195" i="7"/>
  <c r="X1195" i="7"/>
  <c r="Y1195" i="7" s="1"/>
  <c r="W1187" i="7"/>
  <c r="X1187" i="7"/>
  <c r="Y1187" i="7" s="1"/>
  <c r="W1179" i="7"/>
  <c r="X1179" i="7"/>
  <c r="Y1179" i="7" s="1"/>
  <c r="W1171" i="7"/>
  <c r="X1171" i="7"/>
  <c r="Y1171" i="7" s="1"/>
  <c r="W1163" i="7"/>
  <c r="X1163" i="7"/>
  <c r="Y1163" i="7" s="1"/>
  <c r="W1155" i="7"/>
  <c r="X1155" i="7"/>
  <c r="Y1155" i="7" s="1"/>
  <c r="W1147" i="7"/>
  <c r="X1147" i="7"/>
  <c r="Y1147" i="7" s="1"/>
  <c r="W1139" i="7"/>
  <c r="X1139" i="7"/>
  <c r="Y1139" i="7" s="1"/>
  <c r="W1131" i="7"/>
  <c r="X1131" i="7"/>
  <c r="Y1131" i="7" s="1"/>
  <c r="W1123" i="7"/>
  <c r="X1123" i="7"/>
  <c r="Y1123" i="7" s="1"/>
  <c r="W1115" i="7"/>
  <c r="X1115" i="7"/>
  <c r="Y1115" i="7" s="1"/>
  <c r="W1107" i="7"/>
  <c r="X1107" i="7"/>
  <c r="Y1107" i="7" s="1"/>
  <c r="W1099" i="7"/>
  <c r="X1099" i="7"/>
  <c r="Y1099" i="7" s="1"/>
  <c r="W1091" i="7"/>
  <c r="X1091" i="7"/>
  <c r="Y1091" i="7" s="1"/>
  <c r="W1083" i="7"/>
  <c r="X1083" i="7"/>
  <c r="Y1083" i="7" s="1"/>
  <c r="W1067" i="7"/>
  <c r="X1067" i="7"/>
  <c r="Y1067" i="7" s="1"/>
  <c r="W1059" i="7"/>
  <c r="X1059" i="7"/>
  <c r="Y1059" i="7" s="1"/>
  <c r="W1043" i="7"/>
  <c r="X1043" i="7"/>
  <c r="Y1043" i="7" s="1"/>
  <c r="W1035" i="7"/>
  <c r="X1035" i="7"/>
  <c r="Y1035" i="7" s="1"/>
  <c r="W1027" i="7"/>
  <c r="X1027" i="7"/>
  <c r="Y1027" i="7" s="1"/>
  <c r="W1019" i="7"/>
  <c r="X1019" i="7"/>
  <c r="Y1019" i="7" s="1"/>
  <c r="W1011" i="7"/>
  <c r="X1011" i="7"/>
  <c r="Y1011" i="7" s="1"/>
  <c r="W1003" i="7"/>
  <c r="X1003" i="7"/>
  <c r="Y1003" i="7" s="1"/>
  <c r="W995" i="7"/>
  <c r="X995" i="7"/>
  <c r="Y995" i="7" s="1"/>
  <c r="W987" i="7"/>
  <c r="X987" i="7"/>
  <c r="Y987" i="7" s="1"/>
  <c r="W979" i="7"/>
  <c r="X979" i="7"/>
  <c r="Y979" i="7" s="1"/>
  <c r="W971" i="7"/>
  <c r="X971" i="7"/>
  <c r="Y971" i="7" s="1"/>
  <c r="X963" i="7"/>
  <c r="W955" i="7"/>
  <c r="X955" i="7"/>
  <c r="Y955" i="7" s="1"/>
  <c r="W947" i="7"/>
  <c r="X947" i="7"/>
  <c r="Y947" i="7" s="1"/>
  <c r="W939" i="7"/>
  <c r="X939" i="7"/>
  <c r="Y939" i="7" s="1"/>
  <c r="X931" i="7"/>
  <c r="Y931" i="7" s="1"/>
  <c r="X923" i="7"/>
  <c r="W915" i="7"/>
  <c r="X915" i="7"/>
  <c r="Y915" i="7" s="1"/>
  <c r="W907" i="7"/>
  <c r="X907" i="7"/>
  <c r="Y907" i="7" s="1"/>
  <c r="X899" i="7"/>
  <c r="W891" i="7"/>
  <c r="X891" i="7"/>
  <c r="Y891" i="7" s="1"/>
  <c r="W875" i="7"/>
  <c r="X875" i="7"/>
  <c r="Y875" i="7" s="1"/>
  <c r="W859" i="7"/>
  <c r="X859" i="7"/>
  <c r="Y859" i="7" s="1"/>
  <c r="X851" i="7"/>
  <c r="W843" i="7"/>
  <c r="X843" i="7"/>
  <c r="Y843" i="7" s="1"/>
  <c r="W835" i="7"/>
  <c r="X835" i="7"/>
  <c r="Y835" i="7" s="1"/>
  <c r="W827" i="7"/>
  <c r="X827" i="7"/>
  <c r="Y827" i="7" s="1"/>
  <c r="W819" i="7"/>
  <c r="X819" i="7"/>
  <c r="Y819" i="7" s="1"/>
  <c r="W811" i="7"/>
  <c r="X811" i="7"/>
  <c r="Y811" i="7" s="1"/>
  <c r="W803" i="7"/>
  <c r="X803" i="7"/>
  <c r="Y803" i="7" s="1"/>
  <c r="W795" i="7"/>
  <c r="X795" i="7"/>
  <c r="Y795" i="7" s="1"/>
  <c r="W790" i="7"/>
  <c r="X790" i="7"/>
  <c r="Y790" i="7" s="1"/>
  <c r="X782" i="7"/>
  <c r="Y782" i="7" s="1"/>
  <c r="W774" i="7"/>
  <c r="X774" i="7"/>
  <c r="Y774" i="7" s="1"/>
  <c r="W766" i="7"/>
  <c r="X766" i="7"/>
  <c r="Y766" i="7" s="1"/>
  <c r="W758" i="7"/>
  <c r="X758" i="7"/>
  <c r="Y758" i="7" s="1"/>
  <c r="W750" i="7"/>
  <c r="X750" i="7"/>
  <c r="Y750" i="7" s="1"/>
  <c r="W742" i="7"/>
  <c r="X742" i="7"/>
  <c r="Y742" i="7" s="1"/>
  <c r="W734" i="7"/>
  <c r="X734" i="7"/>
  <c r="Y734" i="7" s="1"/>
  <c r="W726" i="7"/>
  <c r="X726" i="7"/>
  <c r="Y726" i="7" s="1"/>
  <c r="W718" i="7"/>
  <c r="X718" i="7"/>
  <c r="Y718" i="7" s="1"/>
  <c r="W710" i="7"/>
  <c r="X710" i="7"/>
  <c r="Y710" i="7" s="1"/>
  <c r="W702" i="7"/>
  <c r="X702" i="7"/>
  <c r="Y702" i="7" s="1"/>
  <c r="W694" i="7"/>
  <c r="X694" i="7"/>
  <c r="Y694" i="7" s="1"/>
  <c r="W686" i="7"/>
  <c r="X686" i="7"/>
  <c r="Y686" i="7" s="1"/>
  <c r="W678" i="7"/>
  <c r="X678" i="7"/>
  <c r="Y678" i="7" s="1"/>
  <c r="W666" i="7"/>
  <c r="X666" i="7"/>
  <c r="Y666" i="7" s="1"/>
  <c r="W658" i="7"/>
  <c r="X658" i="7"/>
  <c r="Y658" i="7" s="1"/>
  <c r="W650" i="7"/>
  <c r="X650" i="7"/>
  <c r="Y650" i="7" s="1"/>
  <c r="W642" i="7"/>
  <c r="X642" i="7"/>
  <c r="Y642" i="7" s="1"/>
  <c r="W634" i="7"/>
  <c r="X634" i="7"/>
  <c r="Y634" i="7" s="1"/>
  <c r="W626" i="7"/>
  <c r="X626" i="7"/>
  <c r="Y626" i="7" s="1"/>
  <c r="W618" i="7"/>
  <c r="X618" i="7"/>
  <c r="Y618" i="7" s="1"/>
  <c r="W610" i="7"/>
  <c r="X610" i="7"/>
  <c r="Y610" i="7" s="1"/>
  <c r="W602" i="7"/>
  <c r="X602" i="7"/>
  <c r="Y602" i="7" s="1"/>
  <c r="W594" i="7"/>
  <c r="X594" i="7"/>
  <c r="Y594" i="7" s="1"/>
  <c r="W586" i="7"/>
  <c r="X586" i="7"/>
  <c r="Y586" i="7" s="1"/>
  <c r="W578" i="7"/>
  <c r="X578" i="7"/>
  <c r="Y578" i="7" s="1"/>
  <c r="W570" i="7"/>
  <c r="X570" i="7"/>
  <c r="Y570" i="7" s="1"/>
  <c r="W562" i="7"/>
  <c r="X562" i="7"/>
  <c r="Y562" i="7" s="1"/>
  <c r="W554" i="7"/>
  <c r="X554" i="7"/>
  <c r="Y554" i="7" s="1"/>
  <c r="W546" i="7"/>
  <c r="X546" i="7"/>
  <c r="Y546" i="7" s="1"/>
  <c r="W538" i="7"/>
  <c r="X538" i="7"/>
  <c r="Y538" i="7" s="1"/>
  <c r="W530" i="7"/>
  <c r="X530" i="7"/>
  <c r="Y530" i="7" s="1"/>
  <c r="W522" i="7"/>
  <c r="X522" i="7"/>
  <c r="Y522" i="7" s="1"/>
  <c r="W514" i="7"/>
  <c r="X514" i="7"/>
  <c r="Y514" i="7" s="1"/>
  <c r="W506" i="7"/>
  <c r="X506" i="7"/>
  <c r="Y506" i="7" s="1"/>
  <c r="W498" i="7"/>
  <c r="X498" i="7"/>
  <c r="Y498" i="7" s="1"/>
  <c r="W490" i="7"/>
  <c r="X490" i="7"/>
  <c r="Y490" i="7" s="1"/>
  <c r="X482" i="7"/>
  <c r="Y482" i="7" s="1"/>
  <c r="W474" i="7"/>
  <c r="X474" i="7"/>
  <c r="Y474" i="7" s="1"/>
  <c r="W466" i="7"/>
  <c r="X466" i="7"/>
  <c r="Y466" i="7" s="1"/>
  <c r="W458" i="7"/>
  <c r="X458" i="7"/>
  <c r="Y458" i="7" s="1"/>
  <c r="X450" i="7"/>
  <c r="Y450" i="7" s="1"/>
  <c r="W442" i="7"/>
  <c r="X442" i="7"/>
  <c r="Y442" i="7" s="1"/>
  <c r="W434" i="7"/>
  <c r="X434" i="7"/>
  <c r="Y434" i="7" s="1"/>
  <c r="W426" i="7"/>
  <c r="X426" i="7"/>
  <c r="Y426" i="7" s="1"/>
  <c r="W418" i="7"/>
  <c r="X418" i="7"/>
  <c r="Y418" i="7" s="1"/>
  <c r="W410" i="7"/>
  <c r="X410" i="7"/>
  <c r="Y410" i="7" s="1"/>
  <c r="W402" i="7"/>
  <c r="X402" i="7"/>
  <c r="Y402" i="7" s="1"/>
  <c r="W394" i="7"/>
  <c r="X394" i="7"/>
  <c r="Y394" i="7" s="1"/>
  <c r="W386" i="7"/>
  <c r="X386" i="7"/>
  <c r="Y386" i="7" s="1"/>
  <c r="W378" i="7"/>
  <c r="X378" i="7"/>
  <c r="Y378" i="7" s="1"/>
  <c r="W370" i="7"/>
  <c r="X370" i="7"/>
  <c r="Y370" i="7" s="1"/>
  <c r="W362" i="7"/>
  <c r="X362" i="7"/>
  <c r="Y362" i="7" s="1"/>
  <c r="W354" i="7"/>
  <c r="X354" i="7"/>
  <c r="Y354" i="7" s="1"/>
  <c r="W346" i="7"/>
  <c r="X346" i="7"/>
  <c r="Y346" i="7" s="1"/>
  <c r="X338" i="7"/>
  <c r="X330" i="7"/>
  <c r="Y330" i="7" s="1"/>
  <c r="W322" i="7"/>
  <c r="X322" i="7"/>
  <c r="Y322" i="7" s="1"/>
  <c r="W314" i="7"/>
  <c r="X314" i="7"/>
  <c r="Y314" i="7" s="1"/>
  <c r="W306" i="7"/>
  <c r="X306" i="7"/>
  <c r="Y306" i="7" s="1"/>
  <c r="W298" i="7"/>
  <c r="X298" i="7"/>
  <c r="Y298" i="7" s="1"/>
  <c r="W290" i="7"/>
  <c r="X290" i="7"/>
  <c r="Y290" i="7" s="1"/>
  <c r="W282" i="7"/>
  <c r="X282" i="7"/>
  <c r="Y282" i="7" s="1"/>
  <c r="W274" i="7"/>
  <c r="X274" i="7"/>
  <c r="Y274" i="7" s="1"/>
  <c r="W266" i="7"/>
  <c r="X266" i="7"/>
  <c r="Y266" i="7" s="1"/>
  <c r="W258" i="7"/>
  <c r="X258" i="7"/>
  <c r="Y258" i="7" s="1"/>
  <c r="W250" i="7"/>
  <c r="X250" i="7"/>
  <c r="Y250" i="7" s="1"/>
  <c r="W242" i="7"/>
  <c r="X242" i="7"/>
  <c r="Y242" i="7" s="1"/>
  <c r="W234" i="7"/>
  <c r="X234" i="7"/>
  <c r="Y234" i="7" s="1"/>
  <c r="W226" i="7"/>
  <c r="X226" i="7"/>
  <c r="Y226" i="7" s="1"/>
  <c r="W218" i="7"/>
  <c r="X218" i="7"/>
  <c r="Y218" i="7" s="1"/>
  <c r="W210" i="7"/>
  <c r="X210" i="7"/>
  <c r="Y210" i="7" s="1"/>
  <c r="W202" i="7"/>
  <c r="X202" i="7"/>
  <c r="Y202" i="7" s="1"/>
  <c r="W194" i="7"/>
  <c r="X194" i="7"/>
  <c r="Y194" i="7" s="1"/>
  <c r="W186" i="7"/>
  <c r="X186" i="7"/>
  <c r="Y186" i="7" s="1"/>
  <c r="W178" i="7"/>
  <c r="X178" i="7"/>
  <c r="Y178" i="7" s="1"/>
  <c r="W170" i="7"/>
  <c r="X170" i="7"/>
  <c r="Y170" i="7" s="1"/>
  <c r="W162" i="7"/>
  <c r="X162" i="7"/>
  <c r="Y162" i="7" s="1"/>
  <c r="W154" i="7"/>
  <c r="X154" i="7"/>
  <c r="Y154" i="7" s="1"/>
  <c r="W146" i="7"/>
  <c r="X146" i="7"/>
  <c r="Y146" i="7" s="1"/>
  <c r="W138" i="7"/>
  <c r="X138" i="7"/>
  <c r="Y138" i="7" s="1"/>
  <c r="W130" i="7"/>
  <c r="X130" i="7"/>
  <c r="Y130" i="7" s="1"/>
  <c r="X122" i="7"/>
  <c r="Y122" i="7" s="1"/>
  <c r="W114" i="7"/>
  <c r="X114" i="7"/>
  <c r="Y114" i="7" s="1"/>
  <c r="W106" i="7"/>
  <c r="X106" i="7"/>
  <c r="Y106" i="7" s="1"/>
  <c r="W98" i="7"/>
  <c r="X98" i="7"/>
  <c r="Y98" i="7" s="1"/>
  <c r="W90" i="7"/>
  <c r="X90" i="7"/>
  <c r="Y90" i="7" s="1"/>
  <c r="W82" i="7"/>
  <c r="X82" i="7"/>
  <c r="Y82" i="7" s="1"/>
  <c r="W74" i="7"/>
  <c r="X74" i="7"/>
  <c r="Y74" i="7" s="1"/>
  <c r="W66" i="7"/>
  <c r="X66" i="7"/>
  <c r="Y66" i="7" s="1"/>
  <c r="W58" i="7"/>
  <c r="X58" i="7"/>
  <c r="Y58" i="7" s="1"/>
  <c r="W50" i="7"/>
  <c r="X50" i="7"/>
  <c r="Y50" i="7" s="1"/>
  <c r="W42" i="7"/>
  <c r="X42" i="7"/>
  <c r="Y42" i="7" s="1"/>
  <c r="X34" i="7"/>
  <c r="Y34" i="7" s="1"/>
  <c r="X26" i="7"/>
  <c r="W18" i="7"/>
  <c r="X18" i="7"/>
  <c r="Y18" i="7" s="1"/>
  <c r="W10" i="7"/>
  <c r="X10" i="7"/>
  <c r="Y10" i="7" s="1"/>
  <c r="X1702" i="7"/>
  <c r="Y1702" i="7" s="1"/>
  <c r="X1676" i="7"/>
  <c r="Y1676" i="7" s="1"/>
  <c r="X1649" i="7"/>
  <c r="Y1649" i="7" s="1"/>
  <c r="X1596" i="7"/>
  <c r="Y1596" i="7" s="1"/>
  <c r="X1474" i="7"/>
  <c r="Y1474" i="7" s="1"/>
  <c r="X1394" i="7"/>
  <c r="Y1394" i="7" s="1"/>
  <c r="X1236" i="7"/>
  <c r="Y1236" i="7" s="1"/>
  <c r="X1058" i="7"/>
  <c r="Y1058" i="7" s="1"/>
  <c r="X797" i="7"/>
  <c r="Y797" i="7" s="1"/>
  <c r="W1898" i="7"/>
  <c r="X1898" i="7"/>
  <c r="Y1898" i="7" s="1"/>
  <c r="W1850" i="7"/>
  <c r="X1850" i="7"/>
  <c r="Y1850" i="7" s="1"/>
  <c r="W1714" i="7"/>
  <c r="X1714" i="7"/>
  <c r="Y1714" i="7" s="1"/>
  <c r="W1706" i="7"/>
  <c r="X1706" i="7"/>
  <c r="Y1706" i="7" s="1"/>
  <c r="W1698" i="7"/>
  <c r="X1698" i="7"/>
  <c r="Y1698" i="7" s="1"/>
  <c r="W1690" i="7"/>
  <c r="X1690" i="7"/>
  <c r="Y1690" i="7" s="1"/>
  <c r="W1658" i="7"/>
  <c r="X1658" i="7"/>
  <c r="Y1658" i="7" s="1"/>
  <c r="W1650" i="7"/>
  <c r="X1650" i="7"/>
  <c r="Y1650" i="7" s="1"/>
  <c r="W1642" i="7"/>
  <c r="X1642" i="7"/>
  <c r="Y1642" i="7" s="1"/>
  <c r="W1634" i="7"/>
  <c r="X1634" i="7"/>
  <c r="Y1634" i="7" s="1"/>
  <c r="W1626" i="7"/>
  <c r="X1626" i="7"/>
  <c r="Y1626" i="7" s="1"/>
  <c r="W1610" i="7"/>
  <c r="X1610" i="7"/>
  <c r="Y1610" i="7" s="1"/>
  <c r="W1602" i="7"/>
  <c r="X1602" i="7"/>
  <c r="Y1602" i="7" s="1"/>
  <c r="W1586" i="7"/>
  <c r="X1586" i="7"/>
  <c r="Y1586" i="7" s="1"/>
  <c r="W1578" i="7"/>
  <c r="X1578" i="7"/>
  <c r="Y1578" i="7" s="1"/>
  <c r="W1498" i="7"/>
  <c r="X1498" i="7"/>
  <c r="Y1498" i="7" s="1"/>
  <c r="W1426" i="7"/>
  <c r="X1426" i="7"/>
  <c r="Y1426" i="7" s="1"/>
  <c r="W1370" i="7"/>
  <c r="X1370" i="7"/>
  <c r="Y1370" i="7" s="1"/>
  <c r="W1354" i="7"/>
  <c r="X1354" i="7"/>
  <c r="Y1354" i="7" s="1"/>
  <c r="W1346" i="7"/>
  <c r="X1346" i="7"/>
  <c r="Y1346" i="7" s="1"/>
  <c r="W1338" i="7"/>
  <c r="X1338" i="7"/>
  <c r="Y1338" i="7" s="1"/>
  <c r="W1330" i="7"/>
  <c r="X1330" i="7"/>
  <c r="Y1330" i="7" s="1"/>
  <c r="W1322" i="7"/>
  <c r="X1322" i="7"/>
  <c r="Y1322" i="7" s="1"/>
  <c r="W1314" i="7"/>
  <c r="X1314" i="7"/>
  <c r="Y1314" i="7" s="1"/>
  <c r="W1306" i="7"/>
  <c r="X1306" i="7"/>
  <c r="Y1306" i="7" s="1"/>
  <c r="W1298" i="7"/>
  <c r="X1298" i="7"/>
  <c r="Y1298" i="7" s="1"/>
  <c r="W1290" i="7"/>
  <c r="X1290" i="7"/>
  <c r="Y1290" i="7" s="1"/>
  <c r="W1282" i="7"/>
  <c r="X1282" i="7"/>
  <c r="Y1282" i="7" s="1"/>
  <c r="W1274" i="7"/>
  <c r="X1274" i="7"/>
  <c r="Y1274" i="7" s="1"/>
  <c r="W1266" i="7"/>
  <c r="X1266" i="7"/>
  <c r="Y1266" i="7" s="1"/>
  <c r="W1250" i="7"/>
  <c r="X1250" i="7"/>
  <c r="Y1250" i="7" s="1"/>
  <c r="W1242" i="7"/>
  <c r="X1242" i="7"/>
  <c r="Y1242" i="7" s="1"/>
  <c r="W1234" i="7"/>
  <c r="X1234" i="7"/>
  <c r="Y1234" i="7" s="1"/>
  <c r="W1226" i="7"/>
  <c r="X1226" i="7"/>
  <c r="Y1226" i="7" s="1"/>
  <c r="W1218" i="7"/>
  <c r="X1218" i="7"/>
  <c r="Y1218" i="7" s="1"/>
  <c r="X1202" i="7"/>
  <c r="Y1202" i="7" s="1"/>
  <c r="W1194" i="7"/>
  <c r="X1194" i="7"/>
  <c r="Y1194" i="7" s="1"/>
  <c r="W1186" i="7"/>
  <c r="X1186" i="7"/>
  <c r="Y1186" i="7" s="1"/>
  <c r="W1178" i="7"/>
  <c r="X1178" i="7"/>
  <c r="Y1178" i="7" s="1"/>
  <c r="W1170" i="7"/>
  <c r="X1170" i="7"/>
  <c r="Y1170" i="7" s="1"/>
  <c r="W1162" i="7"/>
  <c r="X1162" i="7"/>
  <c r="Y1162" i="7" s="1"/>
  <c r="W1154" i="7"/>
  <c r="X1154" i="7"/>
  <c r="Y1154" i="7" s="1"/>
  <c r="W1146" i="7"/>
  <c r="X1146" i="7"/>
  <c r="Y1146" i="7" s="1"/>
  <c r="W1138" i="7"/>
  <c r="X1138" i="7"/>
  <c r="Y1138" i="7" s="1"/>
  <c r="W1130" i="7"/>
  <c r="X1130" i="7"/>
  <c r="Y1130" i="7" s="1"/>
  <c r="W1122" i="7"/>
  <c r="X1122" i="7"/>
  <c r="Y1122" i="7" s="1"/>
  <c r="W1114" i="7"/>
  <c r="X1114" i="7"/>
  <c r="Y1114" i="7" s="1"/>
  <c r="W1106" i="7"/>
  <c r="X1106" i="7"/>
  <c r="Y1106" i="7" s="1"/>
  <c r="W1090" i="7"/>
  <c r="X1090" i="7"/>
  <c r="Y1090" i="7" s="1"/>
  <c r="W1082" i="7"/>
  <c r="X1082" i="7"/>
  <c r="Y1082" i="7" s="1"/>
  <c r="W1074" i="7"/>
  <c r="X1074" i="7"/>
  <c r="Y1074" i="7" s="1"/>
  <c r="W1066" i="7"/>
  <c r="X1066" i="7"/>
  <c r="Y1066" i="7" s="1"/>
  <c r="W1050" i="7"/>
  <c r="X1050" i="7"/>
  <c r="Y1050" i="7" s="1"/>
  <c r="W1042" i="7"/>
  <c r="X1042" i="7"/>
  <c r="Y1042" i="7" s="1"/>
  <c r="W1034" i="7"/>
  <c r="X1034" i="7"/>
  <c r="Y1034" i="7" s="1"/>
  <c r="W1026" i="7"/>
  <c r="X1026" i="7"/>
  <c r="Y1026" i="7" s="1"/>
  <c r="W1018" i="7"/>
  <c r="X1018" i="7"/>
  <c r="Y1018" i="7" s="1"/>
  <c r="W1010" i="7"/>
  <c r="X1010" i="7"/>
  <c r="Y1010" i="7" s="1"/>
  <c r="W1002" i="7"/>
  <c r="X1002" i="7"/>
  <c r="Y1002" i="7" s="1"/>
  <c r="W994" i="7"/>
  <c r="X994" i="7"/>
  <c r="Y994" i="7" s="1"/>
  <c r="W986" i="7"/>
  <c r="X986" i="7"/>
  <c r="Y986" i="7" s="1"/>
  <c r="W978" i="7"/>
  <c r="X978" i="7"/>
  <c r="Y978" i="7" s="1"/>
  <c r="W970" i="7"/>
  <c r="X970" i="7"/>
  <c r="Y970" i="7" s="1"/>
  <c r="W962" i="7"/>
  <c r="X962" i="7"/>
  <c r="Y962" i="7" s="1"/>
  <c r="W954" i="7"/>
  <c r="X954" i="7"/>
  <c r="Y954" i="7" s="1"/>
  <c r="W946" i="7"/>
  <c r="X946" i="7"/>
  <c r="Y946" i="7" s="1"/>
  <c r="W938" i="7"/>
  <c r="X938" i="7"/>
  <c r="Y938" i="7" s="1"/>
  <c r="W930" i="7"/>
  <c r="X930" i="7"/>
  <c r="Y930" i="7" s="1"/>
  <c r="W922" i="7"/>
  <c r="X922" i="7"/>
  <c r="Y922" i="7" s="1"/>
  <c r="W914" i="7"/>
  <c r="X914" i="7"/>
  <c r="Y914" i="7" s="1"/>
  <c r="W906" i="7"/>
  <c r="X906" i="7"/>
  <c r="Y906" i="7" s="1"/>
  <c r="W898" i="7"/>
  <c r="X898" i="7"/>
  <c r="Y898" i="7" s="1"/>
  <c r="W890" i="7"/>
  <c r="X890" i="7"/>
  <c r="Y890" i="7" s="1"/>
  <c r="W882" i="7"/>
  <c r="X882" i="7"/>
  <c r="Y882" i="7" s="1"/>
  <c r="W874" i="7"/>
  <c r="X874" i="7"/>
  <c r="Y874" i="7" s="1"/>
  <c r="W866" i="7"/>
  <c r="X866" i="7"/>
  <c r="Y866" i="7" s="1"/>
  <c r="W858" i="7"/>
  <c r="X858" i="7"/>
  <c r="Y858" i="7" s="1"/>
  <c r="W850" i="7"/>
  <c r="X850" i="7"/>
  <c r="Y850" i="7" s="1"/>
  <c r="W842" i="7"/>
  <c r="X842" i="7"/>
  <c r="Y842" i="7" s="1"/>
  <c r="W834" i="7"/>
  <c r="X834" i="7"/>
  <c r="Y834" i="7" s="1"/>
  <c r="W826" i="7"/>
  <c r="X826" i="7"/>
  <c r="Y826" i="7" s="1"/>
  <c r="W818" i="7"/>
  <c r="X818" i="7"/>
  <c r="Y818" i="7" s="1"/>
  <c r="W810" i="7"/>
  <c r="X810" i="7"/>
  <c r="Y810" i="7" s="1"/>
  <c r="W802" i="7"/>
  <c r="X802" i="7"/>
  <c r="Y802" i="7" s="1"/>
  <c r="W794" i="7"/>
  <c r="X794" i="7"/>
  <c r="Y794" i="7" s="1"/>
  <c r="W789" i="7"/>
  <c r="X789" i="7"/>
  <c r="Y789" i="7" s="1"/>
  <c r="W781" i="7"/>
  <c r="X781" i="7"/>
  <c r="Y781" i="7" s="1"/>
  <c r="W773" i="7"/>
  <c r="X773" i="7"/>
  <c r="Y773" i="7" s="1"/>
  <c r="W765" i="7"/>
  <c r="X765" i="7"/>
  <c r="Y765" i="7" s="1"/>
  <c r="W757" i="7"/>
  <c r="X757" i="7"/>
  <c r="Y757" i="7" s="1"/>
  <c r="W749" i="7"/>
  <c r="X749" i="7"/>
  <c r="Y749" i="7" s="1"/>
  <c r="W741" i="7"/>
  <c r="X741" i="7"/>
  <c r="Y741" i="7" s="1"/>
  <c r="W733" i="7"/>
  <c r="X733" i="7"/>
  <c r="Y733" i="7" s="1"/>
  <c r="W725" i="7"/>
  <c r="X725" i="7"/>
  <c r="Y725" i="7" s="1"/>
  <c r="W717" i="7"/>
  <c r="X717" i="7"/>
  <c r="Y717" i="7" s="1"/>
  <c r="W709" i="7"/>
  <c r="X709" i="7"/>
  <c r="Y709" i="7" s="1"/>
  <c r="W701" i="7"/>
  <c r="X701" i="7"/>
  <c r="Y701" i="7" s="1"/>
  <c r="W693" i="7"/>
  <c r="X693" i="7"/>
  <c r="Y693" i="7" s="1"/>
  <c r="W685" i="7"/>
  <c r="X685" i="7"/>
  <c r="Y685" i="7" s="1"/>
  <c r="W677" i="7"/>
  <c r="X677" i="7"/>
  <c r="Y677" i="7" s="1"/>
  <c r="W665" i="7"/>
  <c r="X665" i="7"/>
  <c r="Y665" i="7" s="1"/>
  <c r="W657" i="7"/>
  <c r="X657" i="7"/>
  <c r="Y657" i="7" s="1"/>
  <c r="W649" i="7"/>
  <c r="X649" i="7"/>
  <c r="Y649" i="7" s="1"/>
  <c r="W641" i="7"/>
  <c r="X641" i="7"/>
  <c r="Y641" i="7" s="1"/>
  <c r="W633" i="7"/>
  <c r="X633" i="7"/>
  <c r="Y633" i="7" s="1"/>
  <c r="W625" i="7"/>
  <c r="X625" i="7"/>
  <c r="Y625" i="7" s="1"/>
  <c r="W617" i="7"/>
  <c r="X617" i="7"/>
  <c r="Y617" i="7" s="1"/>
  <c r="W609" i="7"/>
  <c r="X609" i="7"/>
  <c r="Y609" i="7" s="1"/>
  <c r="W601" i="7"/>
  <c r="X601" i="7"/>
  <c r="Y601" i="7" s="1"/>
  <c r="W593" i="7"/>
  <c r="X593" i="7"/>
  <c r="Y593" i="7" s="1"/>
  <c r="W585" i="7"/>
  <c r="X585" i="7"/>
  <c r="Y585" i="7" s="1"/>
  <c r="W577" i="7"/>
  <c r="X577" i="7"/>
  <c r="Y577" i="7" s="1"/>
  <c r="W569" i="7"/>
  <c r="X569" i="7"/>
  <c r="Y569" i="7" s="1"/>
  <c r="W561" i="7"/>
  <c r="X561" i="7"/>
  <c r="Y561" i="7" s="1"/>
  <c r="W553" i="7"/>
  <c r="X553" i="7"/>
  <c r="Y553" i="7" s="1"/>
  <c r="W545" i="7"/>
  <c r="X545" i="7"/>
  <c r="Y545" i="7" s="1"/>
  <c r="W537" i="7"/>
  <c r="X537" i="7"/>
  <c r="Y537" i="7" s="1"/>
  <c r="X529" i="7"/>
  <c r="Y529" i="7" s="1"/>
  <c r="W521" i="7"/>
  <c r="X521" i="7"/>
  <c r="Y521" i="7" s="1"/>
  <c r="W513" i="7"/>
  <c r="X513" i="7"/>
  <c r="Y513" i="7" s="1"/>
  <c r="W505" i="7"/>
  <c r="X505" i="7"/>
  <c r="Y505" i="7" s="1"/>
  <c r="W497" i="7"/>
  <c r="X497" i="7"/>
  <c r="Y497" i="7" s="1"/>
  <c r="W489" i="7"/>
  <c r="X489" i="7"/>
  <c r="Y489" i="7" s="1"/>
  <c r="W481" i="7"/>
  <c r="X481" i="7"/>
  <c r="Y481" i="7" s="1"/>
  <c r="W473" i="7"/>
  <c r="X473" i="7"/>
  <c r="Y473" i="7" s="1"/>
  <c r="W465" i="7"/>
  <c r="X465" i="7"/>
  <c r="Y465" i="7" s="1"/>
  <c r="X457" i="7"/>
  <c r="Y457" i="7" s="1"/>
  <c r="W449" i="7"/>
  <c r="X449" i="7"/>
  <c r="Y449" i="7" s="1"/>
  <c r="W433" i="7"/>
  <c r="X433" i="7"/>
  <c r="Y433" i="7" s="1"/>
  <c r="W425" i="7"/>
  <c r="X425" i="7"/>
  <c r="Y425" i="7" s="1"/>
  <c r="W417" i="7"/>
  <c r="X417" i="7"/>
  <c r="Y417" i="7" s="1"/>
  <c r="W409" i="7"/>
  <c r="X409" i="7"/>
  <c r="Y409" i="7" s="1"/>
  <c r="W401" i="7"/>
  <c r="X401" i="7"/>
  <c r="Y401" i="7" s="1"/>
  <c r="W393" i="7"/>
  <c r="X393" i="7"/>
  <c r="Y393" i="7" s="1"/>
  <c r="W385" i="7"/>
  <c r="X385" i="7"/>
  <c r="Y385" i="7" s="1"/>
  <c r="W377" i="7"/>
  <c r="X377" i="7"/>
  <c r="Y377" i="7" s="1"/>
  <c r="W369" i="7"/>
  <c r="X369" i="7"/>
  <c r="Y369" i="7" s="1"/>
  <c r="W361" i="7"/>
  <c r="X361" i="7"/>
  <c r="Y361" i="7" s="1"/>
  <c r="W353" i="7"/>
  <c r="X353" i="7"/>
  <c r="Y353" i="7" s="1"/>
  <c r="W345" i="7"/>
  <c r="X345" i="7"/>
  <c r="Y345" i="7" s="1"/>
  <c r="W337" i="7"/>
  <c r="X337" i="7"/>
  <c r="Y337" i="7" s="1"/>
  <c r="W329" i="7"/>
  <c r="X329" i="7"/>
  <c r="Y329" i="7" s="1"/>
  <c r="W321" i="7"/>
  <c r="X321" i="7"/>
  <c r="Y321" i="7" s="1"/>
  <c r="W313" i="7"/>
  <c r="X313" i="7"/>
  <c r="Y313" i="7" s="1"/>
  <c r="W305" i="7"/>
  <c r="X305" i="7"/>
  <c r="Y305" i="7" s="1"/>
  <c r="W297" i="7"/>
  <c r="X297" i="7"/>
  <c r="Y297" i="7" s="1"/>
  <c r="W289" i="7"/>
  <c r="X289" i="7"/>
  <c r="Y289" i="7" s="1"/>
  <c r="W281" i="7"/>
  <c r="X281" i="7"/>
  <c r="Y281" i="7" s="1"/>
  <c r="W273" i="7"/>
  <c r="X273" i="7"/>
  <c r="Y273" i="7" s="1"/>
  <c r="X265" i="7"/>
  <c r="Y265" i="7" s="1"/>
  <c r="X257" i="7"/>
  <c r="Y257" i="7" s="1"/>
  <c r="W249" i="7"/>
  <c r="X249" i="7"/>
  <c r="Y249" i="7" s="1"/>
  <c r="W241" i="7"/>
  <c r="X241" i="7"/>
  <c r="Y241" i="7" s="1"/>
  <c r="W233" i="7"/>
  <c r="X233" i="7"/>
  <c r="Y233" i="7" s="1"/>
  <c r="W225" i="7"/>
  <c r="X225" i="7"/>
  <c r="Y225" i="7" s="1"/>
  <c r="W217" i="7"/>
  <c r="X217" i="7"/>
  <c r="Y217" i="7" s="1"/>
  <c r="W209" i="7"/>
  <c r="X209" i="7"/>
  <c r="Y209" i="7" s="1"/>
  <c r="W201" i="7"/>
  <c r="X201" i="7"/>
  <c r="Y201" i="7" s="1"/>
  <c r="W193" i="7"/>
  <c r="X193" i="7"/>
  <c r="Y193" i="7" s="1"/>
  <c r="W185" i="7"/>
  <c r="X185" i="7"/>
  <c r="Y185" i="7" s="1"/>
  <c r="W177" i="7"/>
  <c r="X177" i="7"/>
  <c r="Y177" i="7" s="1"/>
  <c r="W169" i="7"/>
  <c r="X169" i="7"/>
  <c r="Y169" i="7" s="1"/>
  <c r="W161" i="7"/>
  <c r="X161" i="7"/>
  <c r="Y161" i="7" s="1"/>
  <c r="W153" i="7"/>
  <c r="X153" i="7"/>
  <c r="Y153" i="7" s="1"/>
  <c r="W145" i="7"/>
  <c r="X145" i="7"/>
  <c r="Y145" i="7" s="1"/>
  <c r="W137" i="7"/>
  <c r="X137" i="7"/>
  <c r="Y137" i="7" s="1"/>
  <c r="W129" i="7"/>
  <c r="X129" i="7"/>
  <c r="Y129" i="7" s="1"/>
  <c r="W121" i="7"/>
  <c r="X121" i="7"/>
  <c r="Y121" i="7" s="1"/>
  <c r="X113" i="7"/>
  <c r="Y113" i="7" s="1"/>
  <c r="W105" i="7"/>
  <c r="X105" i="7"/>
  <c r="Y105" i="7" s="1"/>
  <c r="W89" i="7"/>
  <c r="X89" i="7"/>
  <c r="Y89" i="7" s="1"/>
  <c r="W81" i="7"/>
  <c r="X81" i="7"/>
  <c r="Y81" i="7" s="1"/>
  <c r="W73" i="7"/>
  <c r="X73" i="7"/>
  <c r="Y73" i="7" s="1"/>
  <c r="W65" i="7"/>
  <c r="X65" i="7"/>
  <c r="Y65" i="7" s="1"/>
  <c r="W57" i="7"/>
  <c r="X57" i="7"/>
  <c r="Y57" i="7" s="1"/>
  <c r="X49" i="7"/>
  <c r="Y49" i="7" s="1"/>
  <c r="W41" i="7"/>
  <c r="X41" i="7"/>
  <c r="Y41" i="7" s="1"/>
  <c r="W33" i="7"/>
  <c r="X33" i="7"/>
  <c r="Y33" i="7" s="1"/>
  <c r="W25" i="7"/>
  <c r="X25" i="7"/>
  <c r="Y25" i="7" s="1"/>
  <c r="W17" i="7"/>
  <c r="X17" i="7"/>
  <c r="Y17" i="7" s="1"/>
  <c r="W9" i="7"/>
  <c r="X9" i="7"/>
  <c r="Y9" i="7" s="1"/>
  <c r="X1914" i="7"/>
  <c r="Y1914" i="7" s="1"/>
  <c r="X1901" i="7"/>
  <c r="Y1901" i="7" s="1"/>
  <c r="X1874" i="7"/>
  <c r="Y1874" i="7" s="1"/>
  <c r="X1713" i="7"/>
  <c r="Y1713" i="7" s="1"/>
  <c r="X1674" i="7"/>
  <c r="Y1674" i="7" s="1"/>
  <c r="X1661" i="7"/>
  <c r="Y1661" i="7" s="1"/>
  <c r="X1635" i="7"/>
  <c r="Y1635" i="7" s="1"/>
  <c r="X1622" i="7"/>
  <c r="Y1622" i="7" s="1"/>
  <c r="X1594" i="7"/>
  <c r="Y1594" i="7" s="1"/>
  <c r="X1581" i="7"/>
  <c r="Y1581" i="7" s="1"/>
  <c r="X1540" i="7"/>
  <c r="Y1540" i="7" s="1"/>
  <c r="X1342" i="7"/>
  <c r="Y1342" i="7" s="1"/>
  <c r="X1289" i="7"/>
  <c r="Y1289" i="7" s="1"/>
  <c r="X1230" i="7"/>
  <c r="Y1230" i="7" s="1"/>
  <c r="X1051" i="7"/>
  <c r="Y1051" i="7" s="1"/>
  <c r="X883" i="7"/>
  <c r="Y883" i="7" s="1"/>
  <c r="X2471" i="7"/>
  <c r="Y2471" i="7" s="1"/>
  <c r="X2423" i="7"/>
  <c r="Y2423" i="7" s="1"/>
  <c r="X2303" i="7"/>
  <c r="Y2303" i="7" s="1"/>
  <c r="X2263" i="7"/>
  <c r="Y2263" i="7" s="1"/>
  <c r="X2215" i="7"/>
  <c r="Y2215" i="7" s="1"/>
  <c r="X2167" i="7"/>
  <c r="Y2167" i="7" s="1"/>
  <c r="T1292" i="7"/>
  <c r="X2519" i="7"/>
  <c r="Y2519" i="7" s="1"/>
  <c r="X2439" i="7"/>
  <c r="Y2439" i="7" s="1"/>
  <c r="X2391" i="7"/>
  <c r="Y2391" i="7" s="1"/>
  <c r="X2351" i="7"/>
  <c r="Y2351" i="7" s="1"/>
  <c r="X2319" i="7"/>
  <c r="Y2319" i="7" s="1"/>
  <c r="X2183" i="7"/>
  <c r="Y2183" i="7" s="1"/>
  <c r="X2103" i="7"/>
  <c r="Y2103" i="7" s="1"/>
  <c r="X2527" i="7"/>
  <c r="Y2527" i="7" s="1"/>
  <c r="X2487" i="7"/>
  <c r="Y2487" i="7" s="1"/>
  <c r="X2447" i="7"/>
  <c r="Y2447" i="7" s="1"/>
  <c r="X2279" i="7"/>
  <c r="Y2279" i="7" s="1"/>
  <c r="X2231" i="7"/>
  <c r="Y2231" i="7" s="1"/>
  <c r="X2191" i="7"/>
  <c r="Y2191" i="7" s="1"/>
  <c r="X2535" i="7"/>
  <c r="Y2535" i="7" s="1"/>
  <c r="X2327" i="7"/>
  <c r="Y2327" i="7" s="1"/>
  <c r="X2199" i="7"/>
  <c r="Y2199" i="7" s="1"/>
  <c r="X2135" i="7"/>
  <c r="Y2135" i="7" s="1"/>
  <c r="X2495" i="7"/>
  <c r="Y2495" i="7" s="1"/>
  <c r="X2455" i="7"/>
  <c r="Y2455" i="7" s="1"/>
  <c r="X2335" i="7"/>
  <c r="Y2335" i="7" s="1"/>
  <c r="X2287" i="7"/>
  <c r="Y2287" i="7" s="1"/>
  <c r="X2239" i="7"/>
  <c r="Y2239" i="7" s="1"/>
  <c r="X2143" i="7"/>
  <c r="Y2143" i="7" s="1"/>
  <c r="X2247" i="7"/>
  <c r="Y2247" i="7" s="1"/>
  <c r="X2151" i="7"/>
  <c r="Y2151" i="7" s="1"/>
  <c r="X2463" i="7"/>
  <c r="Y2463" i="7" s="1"/>
  <c r="X2415" i="7"/>
  <c r="Y2415" i="7" s="1"/>
  <c r="X2375" i="7"/>
  <c r="Y2375" i="7" s="1"/>
  <c r="X2295" i="7"/>
  <c r="Y2295" i="7" s="1"/>
  <c r="X2255" i="7"/>
  <c r="Y2255" i="7" s="1"/>
  <c r="X2159" i="7"/>
  <c r="Y2159" i="7" s="1"/>
  <c r="X2114" i="7"/>
  <c r="Y2114" i="7" s="1"/>
  <c r="X2340" i="7"/>
  <c r="Y2340" i="7" s="1"/>
  <c r="X2204" i="7"/>
  <c r="Y2204" i="7" s="1"/>
  <c r="X2476" i="7"/>
  <c r="Y2476" i="7" s="1"/>
  <c r="X2348" i="7"/>
  <c r="Y2348" i="7" s="1"/>
  <c r="X2220" i="7"/>
  <c r="Y2220" i="7" s="1"/>
  <c r="X2212" i="7"/>
  <c r="Y2212" i="7" s="1"/>
  <c r="X2484" i="7"/>
  <c r="Y2484" i="7" s="1"/>
  <c r="X2444" i="7"/>
  <c r="Y2444" i="7" s="1"/>
  <c r="X2436" i="7"/>
  <c r="Y2436" i="7" s="1"/>
  <c r="X2428" i="7"/>
  <c r="Y2428" i="7" s="1"/>
  <c r="X2420" i="7"/>
  <c r="Y2420" i="7" s="1"/>
  <c r="X2412" i="7"/>
  <c r="Y2412" i="7" s="1"/>
  <c r="X2404" i="7"/>
  <c r="Y2404" i="7" s="1"/>
  <c r="X2372" i="7"/>
  <c r="Y2372" i="7" s="1"/>
  <c r="X2268" i="7"/>
  <c r="Y2268" i="7" s="1"/>
  <c r="X2260" i="7"/>
  <c r="Y2260" i="7" s="1"/>
  <c r="X2228" i="7"/>
  <c r="Y2228" i="7" s="1"/>
  <c r="X2492" i="7"/>
  <c r="Y2492" i="7" s="1"/>
  <c r="X2468" i="7"/>
  <c r="Y2468" i="7" s="1"/>
  <c r="X2460" i="7"/>
  <c r="Y2460" i="7" s="1"/>
  <c r="X2388" i="7"/>
  <c r="Y2388" i="7" s="1"/>
  <c r="X2276" i="7"/>
  <c r="Y2276" i="7" s="1"/>
  <c r="X2252" i="7"/>
  <c r="Y2252" i="7" s="1"/>
  <c r="X2244" i="7"/>
  <c r="Y2244" i="7" s="1"/>
  <c r="X2236" i="7"/>
  <c r="Y2236" i="7" s="1"/>
  <c r="X2500" i="7"/>
  <c r="Y2500" i="7" s="1"/>
  <c r="X2316" i="7"/>
  <c r="Y2316" i="7" s="1"/>
  <c r="X2308" i="7"/>
  <c r="Y2308" i="7" s="1"/>
  <c r="X2300" i="7"/>
  <c r="Y2300" i="7" s="1"/>
  <c r="X2284" i="7"/>
  <c r="Y2284" i="7" s="1"/>
  <c r="X2116" i="7"/>
  <c r="Y2116" i="7" s="1"/>
  <c r="X2572" i="7"/>
  <c r="Y2572" i="7" s="1"/>
  <c r="X2548" i="7"/>
  <c r="Y2548" i="7" s="1"/>
  <c r="X2532" i="7"/>
  <c r="Y2532" i="7" s="1"/>
  <c r="X2524" i="7"/>
  <c r="Y2524" i="7" s="1"/>
  <c r="X2516" i="7"/>
  <c r="Y2516" i="7" s="1"/>
  <c r="X2508" i="7"/>
  <c r="Y2508" i="7" s="1"/>
  <c r="X2324" i="7"/>
  <c r="Y2324" i="7" s="1"/>
  <c r="X2292" i="7"/>
  <c r="Y2292" i="7" s="1"/>
  <c r="X2180" i="7"/>
  <c r="Y2180" i="7" s="1"/>
  <c r="X2164" i="7"/>
  <c r="Y2164" i="7" s="1"/>
  <c r="X2156" i="7"/>
  <c r="Y2156" i="7" s="1"/>
  <c r="X2140" i="7"/>
  <c r="Y2140" i="7" s="1"/>
  <c r="X2124" i="7"/>
  <c r="Y2124" i="7" s="1"/>
  <c r="X2507" i="7"/>
  <c r="Y2507" i="7" s="1"/>
  <c r="X2499" i="7"/>
  <c r="Y2499" i="7" s="1"/>
  <c r="X2491" i="7"/>
  <c r="Y2491" i="7" s="1"/>
  <c r="X2483" i="7"/>
  <c r="Y2483" i="7" s="1"/>
  <c r="X2459" i="7"/>
  <c r="Y2459" i="7" s="1"/>
  <c r="X2451" i="7"/>
  <c r="Y2451" i="7" s="1"/>
  <c r="X2331" i="7"/>
  <c r="Y2331" i="7" s="1"/>
  <c r="X2323" i="7"/>
  <c r="Y2323" i="7" s="1"/>
  <c r="X2291" i="7"/>
  <c r="Y2291" i="7" s="1"/>
  <c r="X2235" i="7"/>
  <c r="Y2235" i="7" s="1"/>
  <c r="X2227" i="7"/>
  <c r="Y2227" i="7" s="1"/>
  <c r="X2203" i="7"/>
  <c r="Y2203" i="7" s="1"/>
  <c r="X2147" i="7"/>
  <c r="Y2147" i="7" s="1"/>
  <c r="X2336" i="7"/>
  <c r="Y2336" i="7" s="1"/>
  <c r="X2280" i="7"/>
  <c r="Y2280" i="7" s="1"/>
  <c r="X2272" i="7"/>
  <c r="Y2272" i="7" s="1"/>
  <c r="X2339" i="7"/>
  <c r="Y2339" i="7" s="1"/>
  <c r="X2115" i="7"/>
  <c r="Y2115" i="7" s="1"/>
  <c r="X2123" i="7"/>
  <c r="Y2123" i="7" s="1"/>
  <c r="X2211" i="7"/>
  <c r="Y2211" i="7" s="1"/>
  <c r="S1292" i="7"/>
  <c r="S1293" i="7"/>
  <c r="U1293" i="7" s="1"/>
  <c r="I6" i="9"/>
  <c r="I36" i="9"/>
  <c r="I46" i="9"/>
  <c r="I52" i="9"/>
  <c r="I54" i="9"/>
  <c r="I62" i="9"/>
  <c r="I78" i="9"/>
  <c r="I86" i="9"/>
  <c r="I100" i="9"/>
  <c r="I110" i="9"/>
  <c r="I112" i="9"/>
  <c r="I132" i="9"/>
  <c r="I134" i="9"/>
  <c r="I142" i="9"/>
  <c r="I144" i="9"/>
  <c r="I174" i="9"/>
  <c r="I182" i="9"/>
  <c r="I188" i="9"/>
  <c r="I190" i="9"/>
  <c r="I198" i="9"/>
  <c r="I222" i="9"/>
  <c r="W2994" i="7" s="1"/>
  <c r="I238" i="9"/>
  <c r="I240" i="9"/>
  <c r="I262" i="9"/>
  <c r="W3522" i="7" s="1"/>
  <c r="M3" i="9"/>
  <c r="I3" i="9" s="1"/>
  <c r="M4" i="9"/>
  <c r="I4" i="9" s="1"/>
  <c r="M5" i="9"/>
  <c r="I5" i="9" s="1"/>
  <c r="M6" i="9"/>
  <c r="M7" i="9"/>
  <c r="I7" i="9" s="1"/>
  <c r="M8" i="9"/>
  <c r="I8" i="9" s="1"/>
  <c r="M9" i="9"/>
  <c r="I9" i="9" s="1"/>
  <c r="M10" i="9"/>
  <c r="I10" i="9" s="1"/>
  <c r="M11" i="9"/>
  <c r="I11" i="9" s="1"/>
  <c r="M12" i="9"/>
  <c r="I12" i="9" s="1"/>
  <c r="M13" i="9"/>
  <c r="I13" i="9" s="1"/>
  <c r="M14" i="9"/>
  <c r="I14" i="9" s="1"/>
  <c r="M15" i="9"/>
  <c r="I15" i="9" s="1"/>
  <c r="M16" i="9"/>
  <c r="I16" i="9" s="1"/>
  <c r="M17" i="9"/>
  <c r="I17" i="9" s="1"/>
  <c r="M18" i="9"/>
  <c r="I18" i="9" s="1"/>
  <c r="M19" i="9"/>
  <c r="I19" i="9" s="1"/>
  <c r="M20" i="9"/>
  <c r="I20" i="9" s="1"/>
  <c r="M21" i="9"/>
  <c r="I21" i="9" s="1"/>
  <c r="M22" i="9"/>
  <c r="I22" i="9" s="1"/>
  <c r="M23" i="9"/>
  <c r="I23" i="9" s="1"/>
  <c r="M24" i="9"/>
  <c r="I24" i="9" s="1"/>
  <c r="M25" i="9"/>
  <c r="I25" i="9" s="1"/>
  <c r="M26" i="9"/>
  <c r="I26" i="9" s="1"/>
  <c r="M27" i="9"/>
  <c r="I27" i="9" s="1"/>
  <c r="M28" i="9"/>
  <c r="I28" i="9" s="1"/>
  <c r="M29" i="9"/>
  <c r="I29" i="9" s="1"/>
  <c r="M30" i="9"/>
  <c r="I30" i="9" s="1"/>
  <c r="M31" i="9"/>
  <c r="I31" i="9" s="1"/>
  <c r="M32" i="9"/>
  <c r="I32" i="9" s="1"/>
  <c r="M33" i="9"/>
  <c r="I33" i="9" s="1"/>
  <c r="M34" i="9"/>
  <c r="I34" i="9" s="1"/>
  <c r="M35" i="9"/>
  <c r="I35" i="9" s="1"/>
  <c r="M36" i="9"/>
  <c r="M37" i="9"/>
  <c r="I37" i="9" s="1"/>
  <c r="M38" i="9"/>
  <c r="I38" i="9" s="1"/>
  <c r="M39" i="9"/>
  <c r="I39" i="9" s="1"/>
  <c r="M40" i="9"/>
  <c r="I40" i="9" s="1"/>
  <c r="M41" i="9"/>
  <c r="I41" i="9" s="1"/>
  <c r="M42" i="9"/>
  <c r="I42" i="9" s="1"/>
  <c r="M43" i="9"/>
  <c r="I43" i="9" s="1"/>
  <c r="M44" i="9"/>
  <c r="I44" i="9" s="1"/>
  <c r="M45" i="9"/>
  <c r="I45" i="9" s="1"/>
  <c r="M46" i="9"/>
  <c r="M47" i="9"/>
  <c r="I47" i="9" s="1"/>
  <c r="M48" i="9"/>
  <c r="I48" i="9" s="1"/>
  <c r="M49" i="9"/>
  <c r="I49" i="9" s="1"/>
  <c r="M50" i="9"/>
  <c r="I50" i="9" s="1"/>
  <c r="M51" i="9"/>
  <c r="I51" i="9" s="1"/>
  <c r="M52" i="9"/>
  <c r="M53" i="9"/>
  <c r="I53" i="9" s="1"/>
  <c r="M54" i="9"/>
  <c r="M55" i="9"/>
  <c r="I55" i="9" s="1"/>
  <c r="M56" i="9"/>
  <c r="I56" i="9" s="1"/>
  <c r="M57" i="9"/>
  <c r="I57" i="9" s="1"/>
  <c r="M58" i="9"/>
  <c r="I58" i="9" s="1"/>
  <c r="M59" i="9"/>
  <c r="I59" i="9" s="1"/>
  <c r="M60" i="9"/>
  <c r="I60" i="9" s="1"/>
  <c r="M61" i="9"/>
  <c r="I61" i="9" s="1"/>
  <c r="M62" i="9"/>
  <c r="M63" i="9"/>
  <c r="I63" i="9" s="1"/>
  <c r="M64" i="9"/>
  <c r="I64" i="9" s="1"/>
  <c r="M65" i="9"/>
  <c r="I65" i="9" s="1"/>
  <c r="M66" i="9"/>
  <c r="I66" i="9" s="1"/>
  <c r="M67" i="9"/>
  <c r="I67" i="9" s="1"/>
  <c r="M68" i="9"/>
  <c r="I68" i="9" s="1"/>
  <c r="M69" i="9"/>
  <c r="I69" i="9" s="1"/>
  <c r="M70" i="9"/>
  <c r="I70" i="9" s="1"/>
  <c r="M71" i="9"/>
  <c r="I71" i="9" s="1"/>
  <c r="M72" i="9"/>
  <c r="I72" i="9" s="1"/>
  <c r="M73" i="9"/>
  <c r="I73" i="9" s="1"/>
  <c r="M74" i="9"/>
  <c r="I74" i="9" s="1"/>
  <c r="M75" i="9"/>
  <c r="I75" i="9" s="1"/>
  <c r="M76" i="9"/>
  <c r="I76" i="9" s="1"/>
  <c r="M77" i="9"/>
  <c r="I77" i="9" s="1"/>
  <c r="M78" i="9"/>
  <c r="M79" i="9"/>
  <c r="I79" i="9" s="1"/>
  <c r="M80" i="9"/>
  <c r="I80" i="9" s="1"/>
  <c r="M81" i="9"/>
  <c r="I81" i="9" s="1"/>
  <c r="M82" i="9"/>
  <c r="I82" i="9" s="1"/>
  <c r="M83" i="9"/>
  <c r="I83" i="9" s="1"/>
  <c r="M84" i="9"/>
  <c r="I84" i="9" s="1"/>
  <c r="M85" i="9"/>
  <c r="I85" i="9" s="1"/>
  <c r="M86" i="9"/>
  <c r="M87" i="9"/>
  <c r="I87" i="9" s="1"/>
  <c r="M88" i="9"/>
  <c r="I88" i="9" s="1"/>
  <c r="M89" i="9"/>
  <c r="I89" i="9" s="1"/>
  <c r="M90" i="9"/>
  <c r="I90" i="9" s="1"/>
  <c r="M91" i="9"/>
  <c r="I91" i="9" s="1"/>
  <c r="M92" i="9"/>
  <c r="I92" i="9" s="1"/>
  <c r="M93" i="9"/>
  <c r="I93" i="9" s="1"/>
  <c r="M94" i="9"/>
  <c r="I94" i="9" s="1"/>
  <c r="M95" i="9"/>
  <c r="I95" i="9" s="1"/>
  <c r="M96" i="9"/>
  <c r="I96" i="9" s="1"/>
  <c r="M97" i="9"/>
  <c r="I97" i="9" s="1"/>
  <c r="M98" i="9"/>
  <c r="I98" i="9" s="1"/>
  <c r="M99" i="9"/>
  <c r="I99" i="9" s="1"/>
  <c r="M100" i="9"/>
  <c r="M101" i="9"/>
  <c r="I101" i="9" s="1"/>
  <c r="M102" i="9"/>
  <c r="I102" i="9" s="1"/>
  <c r="M103" i="9"/>
  <c r="I103" i="9" s="1"/>
  <c r="M104" i="9"/>
  <c r="I104" i="9" s="1"/>
  <c r="M105" i="9"/>
  <c r="I105" i="9" s="1"/>
  <c r="M106" i="9"/>
  <c r="I106" i="9" s="1"/>
  <c r="M107" i="9"/>
  <c r="I107" i="9" s="1"/>
  <c r="M108" i="9"/>
  <c r="I108" i="9" s="1"/>
  <c r="M109" i="9"/>
  <c r="I109" i="9" s="1"/>
  <c r="M110" i="9"/>
  <c r="M111" i="9"/>
  <c r="I111" i="9" s="1"/>
  <c r="M112" i="9"/>
  <c r="M113" i="9"/>
  <c r="I113" i="9" s="1"/>
  <c r="M114" i="9"/>
  <c r="I114" i="9" s="1"/>
  <c r="M115" i="9"/>
  <c r="I115" i="9" s="1"/>
  <c r="M116" i="9"/>
  <c r="I116" i="9" s="1"/>
  <c r="M117" i="9"/>
  <c r="I117" i="9" s="1"/>
  <c r="M118" i="9"/>
  <c r="I118" i="9" s="1"/>
  <c r="M119" i="9"/>
  <c r="I119" i="9" s="1"/>
  <c r="M120" i="9"/>
  <c r="I120" i="9" s="1"/>
  <c r="M121" i="9"/>
  <c r="I121" i="9" s="1"/>
  <c r="M122" i="9"/>
  <c r="I122" i="9" s="1"/>
  <c r="M123" i="9"/>
  <c r="I123" i="9" s="1"/>
  <c r="M124" i="9"/>
  <c r="I124" i="9" s="1"/>
  <c r="M125" i="9"/>
  <c r="I125" i="9" s="1"/>
  <c r="M126" i="9"/>
  <c r="I126" i="9" s="1"/>
  <c r="M127" i="9"/>
  <c r="I127" i="9" s="1"/>
  <c r="M128" i="9"/>
  <c r="I128" i="9" s="1"/>
  <c r="M129" i="9"/>
  <c r="I129" i="9" s="1"/>
  <c r="M130" i="9"/>
  <c r="I130" i="9" s="1"/>
  <c r="M131" i="9"/>
  <c r="I131" i="9" s="1"/>
  <c r="M132" i="9"/>
  <c r="M133" i="9"/>
  <c r="I133" i="9" s="1"/>
  <c r="M134" i="9"/>
  <c r="M135" i="9"/>
  <c r="I135" i="9" s="1"/>
  <c r="M136" i="9"/>
  <c r="I136" i="9" s="1"/>
  <c r="M137" i="9"/>
  <c r="I137" i="9" s="1"/>
  <c r="M138" i="9"/>
  <c r="I138" i="9" s="1"/>
  <c r="M139" i="9"/>
  <c r="I139" i="9" s="1"/>
  <c r="M140" i="9"/>
  <c r="I140" i="9" s="1"/>
  <c r="M141" i="9"/>
  <c r="I141" i="9" s="1"/>
  <c r="M142" i="9"/>
  <c r="M143" i="9"/>
  <c r="I143" i="9" s="1"/>
  <c r="M144" i="9"/>
  <c r="M145" i="9"/>
  <c r="I145" i="9" s="1"/>
  <c r="M146" i="9"/>
  <c r="I146" i="9" s="1"/>
  <c r="M147" i="9"/>
  <c r="I147" i="9" s="1"/>
  <c r="M148" i="9"/>
  <c r="I148" i="9" s="1"/>
  <c r="M149" i="9"/>
  <c r="I149" i="9" s="1"/>
  <c r="M150" i="9"/>
  <c r="I150" i="9" s="1"/>
  <c r="M151" i="9"/>
  <c r="I151" i="9" s="1"/>
  <c r="M152" i="9"/>
  <c r="I152" i="9" s="1"/>
  <c r="M153" i="9"/>
  <c r="I153" i="9" s="1"/>
  <c r="M154" i="9"/>
  <c r="I154" i="9" s="1"/>
  <c r="M155" i="9"/>
  <c r="I155" i="9" s="1"/>
  <c r="M156" i="9"/>
  <c r="I156" i="9" s="1"/>
  <c r="M157" i="9"/>
  <c r="I157" i="9" s="1"/>
  <c r="M158" i="9"/>
  <c r="I158" i="9" s="1"/>
  <c r="M159" i="9"/>
  <c r="I159" i="9" s="1"/>
  <c r="M160" i="9"/>
  <c r="I160" i="9" s="1"/>
  <c r="M161" i="9"/>
  <c r="I161" i="9" s="1"/>
  <c r="M162" i="9"/>
  <c r="I162" i="9" s="1"/>
  <c r="M163" i="9"/>
  <c r="I163" i="9" s="1"/>
  <c r="M164" i="9"/>
  <c r="I164" i="9" s="1"/>
  <c r="M165" i="9"/>
  <c r="I165" i="9" s="1"/>
  <c r="M166" i="9"/>
  <c r="I166" i="9" s="1"/>
  <c r="M167" i="9"/>
  <c r="I167" i="9" s="1"/>
  <c r="M168" i="9"/>
  <c r="I168" i="9" s="1"/>
  <c r="M169" i="9"/>
  <c r="I169" i="9" s="1"/>
  <c r="M170" i="9"/>
  <c r="I170" i="9" s="1"/>
  <c r="M171" i="9"/>
  <c r="I171" i="9" s="1"/>
  <c r="M172" i="9"/>
  <c r="I172" i="9" s="1"/>
  <c r="M173" i="9"/>
  <c r="I173" i="9" s="1"/>
  <c r="M174" i="9"/>
  <c r="M175" i="9"/>
  <c r="I175" i="9" s="1"/>
  <c r="M176" i="9"/>
  <c r="I176" i="9" s="1"/>
  <c r="M177" i="9"/>
  <c r="I177" i="9" s="1"/>
  <c r="M178" i="9"/>
  <c r="I178" i="9" s="1"/>
  <c r="M179" i="9"/>
  <c r="I179" i="9" s="1"/>
  <c r="M180" i="9"/>
  <c r="I180" i="9" s="1"/>
  <c r="M181" i="9"/>
  <c r="I181" i="9" s="1"/>
  <c r="M182" i="9"/>
  <c r="M183" i="9"/>
  <c r="I183" i="9" s="1"/>
  <c r="M184" i="9"/>
  <c r="I184" i="9" s="1"/>
  <c r="M185" i="9"/>
  <c r="I185" i="9" s="1"/>
  <c r="M186" i="9"/>
  <c r="I186" i="9" s="1"/>
  <c r="M187" i="9"/>
  <c r="I187" i="9" s="1"/>
  <c r="M188" i="9"/>
  <c r="M189" i="9"/>
  <c r="I189" i="9" s="1"/>
  <c r="M190" i="9"/>
  <c r="M191" i="9"/>
  <c r="I191" i="9" s="1"/>
  <c r="M192" i="9"/>
  <c r="I192" i="9" s="1"/>
  <c r="M193" i="9"/>
  <c r="I193" i="9" s="1"/>
  <c r="M194" i="9"/>
  <c r="I194" i="9" s="1"/>
  <c r="M195" i="9"/>
  <c r="I195" i="9" s="1"/>
  <c r="M196" i="9"/>
  <c r="I196" i="9" s="1"/>
  <c r="M197" i="9"/>
  <c r="I197" i="9" s="1"/>
  <c r="M198" i="9"/>
  <c r="M199" i="9"/>
  <c r="I199" i="9" s="1"/>
  <c r="M200" i="9"/>
  <c r="I200" i="9" s="1"/>
  <c r="M201" i="9"/>
  <c r="I201" i="9" s="1"/>
  <c r="M202" i="9"/>
  <c r="I202" i="9" s="1"/>
  <c r="M203" i="9"/>
  <c r="I203" i="9" s="1"/>
  <c r="M204" i="9"/>
  <c r="I204" i="9" s="1"/>
  <c r="M205" i="9"/>
  <c r="I205" i="9" s="1"/>
  <c r="M206" i="9"/>
  <c r="I206" i="9" s="1"/>
  <c r="M207" i="9"/>
  <c r="I207" i="9" s="1"/>
  <c r="M208" i="9"/>
  <c r="I208" i="9" s="1"/>
  <c r="W2898" i="7" s="1"/>
  <c r="M209" i="9"/>
  <c r="I209" i="9" s="1"/>
  <c r="M210" i="9"/>
  <c r="I210" i="9" s="1"/>
  <c r="W2905" i="7" s="1"/>
  <c r="M211" i="9"/>
  <c r="I211" i="9" s="1"/>
  <c r="M212" i="9"/>
  <c r="I212" i="9" s="1"/>
  <c r="M213" i="9"/>
  <c r="I213" i="9" s="1"/>
  <c r="W2927" i="7" s="1"/>
  <c r="M214" i="9"/>
  <c r="I214" i="9" s="1"/>
  <c r="M215" i="9"/>
  <c r="I215" i="9" s="1"/>
  <c r="M216" i="9"/>
  <c r="I216" i="9" s="1"/>
  <c r="M217" i="9"/>
  <c r="I217" i="9" s="1"/>
  <c r="M218" i="9"/>
  <c r="I218" i="9" s="1"/>
  <c r="M219" i="9"/>
  <c r="I219" i="9" s="1"/>
  <c r="W2966" i="7" s="1"/>
  <c r="M220" i="9"/>
  <c r="I220" i="9" s="1"/>
  <c r="M221" i="9"/>
  <c r="I221" i="9" s="1"/>
  <c r="M222" i="9"/>
  <c r="M223" i="9"/>
  <c r="I223" i="9" s="1"/>
  <c r="M224" i="9"/>
  <c r="I224" i="9" s="1"/>
  <c r="M225" i="9"/>
  <c r="I225" i="9" s="1"/>
  <c r="W3015" i="7" s="1"/>
  <c r="M226" i="9"/>
  <c r="I226" i="9" s="1"/>
  <c r="M227" i="9"/>
  <c r="I227" i="9" s="1"/>
  <c r="M228" i="9"/>
  <c r="I228" i="9" s="1"/>
  <c r="W3026" i="7" s="1"/>
  <c r="M229" i="9"/>
  <c r="I229" i="9" s="1"/>
  <c r="M230" i="9"/>
  <c r="I230" i="9" s="1"/>
  <c r="M231" i="9"/>
  <c r="I231" i="9" s="1"/>
  <c r="W3038" i="7" s="1"/>
  <c r="M232" i="9"/>
  <c r="I232" i="9" s="1"/>
  <c r="M233" i="9"/>
  <c r="I233" i="9" s="1"/>
  <c r="M234" i="9"/>
  <c r="I234" i="9" s="1"/>
  <c r="W3142" i="7" s="1"/>
  <c r="M235" i="9"/>
  <c r="I235" i="9" s="1"/>
  <c r="M236" i="9"/>
  <c r="I236" i="9" s="1"/>
  <c r="M237" i="9"/>
  <c r="I237" i="9" s="1"/>
  <c r="M238" i="9"/>
  <c r="M239" i="9"/>
  <c r="I239" i="9" s="1"/>
  <c r="M240" i="9"/>
  <c r="M241" i="9"/>
  <c r="I241" i="9" s="1"/>
  <c r="W3250" i="7" s="1"/>
  <c r="M242" i="9"/>
  <c r="I242" i="9" s="1"/>
  <c r="M243" i="9"/>
  <c r="I243" i="9" s="1"/>
  <c r="M244" i="9"/>
  <c r="I244" i="9" s="1"/>
  <c r="W3274" i="7" s="1"/>
  <c r="M245" i="9"/>
  <c r="I245" i="9" s="1"/>
  <c r="M246" i="9"/>
  <c r="I246" i="9" s="1"/>
  <c r="W3282" i="7" s="1"/>
  <c r="M247" i="9"/>
  <c r="I247" i="9" s="1"/>
  <c r="W3307" i="7" s="1"/>
  <c r="M248" i="9"/>
  <c r="I248" i="9" s="1"/>
  <c r="M249" i="9"/>
  <c r="I249" i="9" s="1"/>
  <c r="W3368" i="7" s="1"/>
  <c r="M250" i="9"/>
  <c r="I250" i="9" s="1"/>
  <c r="W3392" i="7" s="1"/>
  <c r="M251" i="9"/>
  <c r="I251" i="9" s="1"/>
  <c r="W3397" i="7" s="1"/>
  <c r="M252" i="9"/>
  <c r="I252" i="9" s="1"/>
  <c r="M253" i="9"/>
  <c r="I253" i="9" s="1"/>
  <c r="W3419" i="7" s="1"/>
  <c r="M254" i="9"/>
  <c r="I254" i="9" s="1"/>
  <c r="W3423" i="7" s="1"/>
  <c r="M255" i="9"/>
  <c r="I255" i="9" s="1"/>
  <c r="M256" i="9"/>
  <c r="I256" i="9" s="1"/>
  <c r="M257" i="9"/>
  <c r="I257" i="9" s="1"/>
  <c r="M258" i="9"/>
  <c r="I258" i="9" s="1"/>
  <c r="M259" i="9"/>
  <c r="I259" i="9" s="1"/>
  <c r="W3493" i="7" s="1"/>
  <c r="M260" i="9"/>
  <c r="I260" i="9" s="1"/>
  <c r="W3504" i="7" s="1"/>
  <c r="M261" i="9"/>
  <c r="I261" i="9" s="1"/>
  <c r="W3517" i="7" s="1"/>
  <c r="M262" i="9"/>
  <c r="M263" i="9"/>
  <c r="I263" i="9" s="1"/>
  <c r="M264" i="9"/>
  <c r="I264" i="9" s="1"/>
  <c r="M265" i="9"/>
  <c r="I265" i="9" s="1"/>
  <c r="W3564" i="7" s="1"/>
  <c r="M266" i="9"/>
  <c r="I266" i="9" s="1"/>
  <c r="W3570" i="7" s="1"/>
  <c r="M267" i="9"/>
  <c r="I267" i="9" s="1"/>
  <c r="W3585" i="7" s="1"/>
  <c r="M268" i="9"/>
  <c r="I268" i="9" s="1"/>
  <c r="M269" i="9"/>
  <c r="I269" i="9" s="1"/>
  <c r="W3593" i="7" s="1"/>
  <c r="M270" i="9"/>
  <c r="I270" i="9" s="1"/>
  <c r="W3597" i="7" s="1"/>
  <c r="M271" i="9"/>
  <c r="I271" i="9" s="1"/>
  <c r="W3600" i="7" s="1"/>
  <c r="M2" i="9"/>
  <c r="I2" i="9" s="1"/>
  <c r="W3270" i="7" l="1"/>
  <c r="W2988" i="7"/>
  <c r="W2879" i="7"/>
  <c r="W3030" i="7"/>
  <c r="W113" i="7"/>
  <c r="W688" i="7"/>
  <c r="W889" i="7"/>
  <c r="W1296" i="7"/>
  <c r="W2540" i="7"/>
  <c r="W1786" i="7"/>
  <c r="W1878" i="7"/>
  <c r="W1569" i="7"/>
  <c r="W2380" i="7"/>
  <c r="W1417" i="7"/>
  <c r="W49" i="7"/>
  <c r="W782" i="7"/>
  <c r="W931" i="7"/>
  <c r="W257" i="7"/>
  <c r="W3086" i="7"/>
  <c r="W2923" i="7"/>
  <c r="W2941" i="7"/>
  <c r="W520" i="7"/>
  <c r="W2694" i="7"/>
  <c r="W1140" i="7"/>
  <c r="W529" i="7"/>
  <c r="W122" i="7"/>
  <c r="W1283" i="7"/>
  <c r="W276" i="7"/>
  <c r="W588" i="7"/>
  <c r="W597" i="7"/>
  <c r="W705" i="7"/>
  <c r="W632" i="7"/>
  <c r="W175" i="7"/>
  <c r="W1746" i="7"/>
  <c r="W2551" i="7"/>
  <c r="W1535" i="7"/>
  <c r="W1951" i="7"/>
  <c r="W2343" i="7"/>
  <c r="W2834" i="7"/>
  <c r="W3537" i="7"/>
  <c r="W491" i="7"/>
  <c r="W812" i="7"/>
  <c r="W180" i="7"/>
  <c r="W673" i="7"/>
  <c r="W424" i="7"/>
  <c r="W1001" i="7"/>
  <c r="W31" i="7"/>
  <c r="W415" i="7"/>
  <c r="W1749" i="7"/>
  <c r="W1516" i="7"/>
  <c r="W1464" i="7"/>
  <c r="W1920" i="7"/>
  <c r="W2771" i="7"/>
  <c r="W2952" i="7"/>
  <c r="W3022" i="7"/>
  <c r="W3011" i="7"/>
  <c r="W34" i="7"/>
  <c r="W330" i="7"/>
  <c r="W147" i="7"/>
  <c r="W791" i="7"/>
  <c r="W1268" i="7"/>
  <c r="W405" i="7"/>
  <c r="W681" i="7"/>
  <c r="W216" i="7"/>
  <c r="W676" i="7"/>
  <c r="W992" i="7"/>
  <c r="W614" i="7"/>
  <c r="W2367" i="7"/>
  <c r="W1970" i="7"/>
  <c r="W1423" i="7"/>
  <c r="W1906" i="7"/>
  <c r="W2884" i="7"/>
  <c r="W2810" i="7"/>
  <c r="W83" i="7"/>
  <c r="W155" i="7"/>
  <c r="W727" i="7"/>
  <c r="W151" i="7"/>
  <c r="W1096" i="7"/>
  <c r="W746" i="7"/>
  <c r="W959" i="7"/>
  <c r="W1319" i="7"/>
  <c r="W2004" i="7"/>
  <c r="W1769" i="7"/>
  <c r="W1832" i="7"/>
  <c r="W2354" i="7"/>
  <c r="W1505" i="7"/>
  <c r="W2844" i="7"/>
  <c r="W265" i="7"/>
  <c r="W1347" i="7"/>
  <c r="W1132" i="7"/>
  <c r="W237" i="7"/>
  <c r="W621" i="7"/>
  <c r="W296" i="7"/>
  <c r="W400" i="7"/>
  <c r="W913" i="7"/>
  <c r="W159" i="7"/>
  <c r="W2097" i="7"/>
  <c r="W2564" i="7"/>
  <c r="W1555" i="7"/>
  <c r="W2683" i="7"/>
  <c r="W2727" i="7"/>
  <c r="W2890" i="7"/>
  <c r="W2705" i="7"/>
  <c r="W3193" i="7"/>
  <c r="W1202" i="7"/>
  <c r="W435" i="7"/>
  <c r="W1181" i="7"/>
  <c r="W45" i="7"/>
  <c r="W245" i="7"/>
  <c r="W119" i="7"/>
  <c r="W872" i="7"/>
  <c r="W1356" i="7"/>
  <c r="W142" i="7"/>
  <c r="W1835" i="7"/>
  <c r="W2051" i="7"/>
  <c r="W2058" i="7"/>
  <c r="W2094" i="7"/>
  <c r="W1406" i="7"/>
  <c r="W482" i="7"/>
  <c r="W457" i="7"/>
  <c r="W1236" i="7"/>
  <c r="W450" i="7"/>
  <c r="W475" i="7"/>
  <c r="W515" i="7"/>
  <c r="W836" i="7"/>
  <c r="W317" i="7"/>
  <c r="W1334" i="7"/>
  <c r="W592" i="7"/>
  <c r="W127" i="7"/>
  <c r="W1184" i="7"/>
  <c r="W78" i="7"/>
  <c r="W975" i="7"/>
  <c r="W1779" i="7"/>
  <c r="W1444" i="7"/>
  <c r="W1489" i="7"/>
  <c r="W2758" i="7"/>
  <c r="U1292" i="7"/>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 i="9"/>
  <c r="H4" i="9" l="1"/>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3" i="9"/>
  <c r="K2" i="9"/>
  <c r="E1" i="8"/>
  <c r="K271" i="9"/>
  <c r="J271" i="9"/>
  <c r="K270" i="9"/>
  <c r="J270" i="9"/>
  <c r="K269" i="9"/>
  <c r="J269" i="9"/>
  <c r="K268" i="9"/>
  <c r="J268" i="9"/>
  <c r="K267" i="9"/>
  <c r="J267" i="9"/>
  <c r="K266" i="9"/>
  <c r="J266" i="9"/>
  <c r="K265" i="9"/>
  <c r="J265" i="9"/>
  <c r="K264" i="9"/>
  <c r="J264" i="9"/>
  <c r="K263" i="9"/>
  <c r="J263" i="9"/>
  <c r="K262" i="9"/>
  <c r="J262" i="9"/>
  <c r="K261" i="9"/>
  <c r="J261" i="9"/>
  <c r="K260" i="9"/>
  <c r="J260" i="9"/>
  <c r="K259" i="9"/>
  <c r="J259" i="9"/>
  <c r="K258" i="9"/>
  <c r="J258" i="9"/>
  <c r="K257" i="9"/>
  <c r="J257" i="9"/>
  <c r="K256" i="9"/>
  <c r="J256" i="9"/>
  <c r="K255" i="9"/>
  <c r="J255" i="9"/>
  <c r="K254" i="9"/>
  <c r="J254" i="9"/>
  <c r="K253" i="9"/>
  <c r="J253" i="9"/>
  <c r="K252" i="9"/>
  <c r="J252" i="9"/>
  <c r="K251" i="9"/>
  <c r="J251" i="9"/>
  <c r="K250" i="9"/>
  <c r="J250" i="9"/>
  <c r="K249" i="9"/>
  <c r="J249" i="9"/>
  <c r="K248" i="9"/>
  <c r="J248" i="9"/>
  <c r="K247" i="9"/>
  <c r="J247" i="9"/>
  <c r="K246" i="9"/>
  <c r="J246" i="9"/>
  <c r="K245" i="9"/>
  <c r="J245" i="9"/>
  <c r="K244" i="9"/>
  <c r="J244" i="9"/>
  <c r="K243" i="9"/>
  <c r="J243" i="9"/>
  <c r="K242" i="9"/>
  <c r="J242" i="9"/>
  <c r="K241" i="9"/>
  <c r="J241" i="9"/>
  <c r="K240" i="9"/>
  <c r="J240" i="9"/>
  <c r="K239" i="9"/>
  <c r="J239" i="9"/>
  <c r="K238" i="9"/>
  <c r="J238" i="9"/>
  <c r="K237" i="9"/>
  <c r="J237" i="9"/>
  <c r="K236" i="9"/>
  <c r="J236" i="9"/>
  <c r="K235" i="9"/>
  <c r="J235" i="9"/>
  <c r="K234" i="9"/>
  <c r="J234" i="9"/>
  <c r="K233" i="9"/>
  <c r="J233" i="9"/>
  <c r="K232" i="9"/>
  <c r="J232" i="9"/>
  <c r="K231" i="9"/>
  <c r="J231" i="9"/>
  <c r="K230" i="9"/>
  <c r="J230" i="9"/>
  <c r="K229" i="9"/>
  <c r="J229" i="9"/>
  <c r="K228" i="9"/>
  <c r="J228" i="9"/>
  <c r="K227" i="9"/>
  <c r="J227" i="9"/>
  <c r="K226" i="9"/>
  <c r="J226" i="9"/>
  <c r="K225" i="9"/>
  <c r="J225" i="9"/>
  <c r="K224" i="9"/>
  <c r="J224" i="9"/>
  <c r="K223" i="9"/>
  <c r="J223" i="9"/>
  <c r="K222" i="9"/>
  <c r="J222" i="9"/>
  <c r="K221" i="9"/>
  <c r="J221" i="9"/>
  <c r="K220" i="9"/>
  <c r="J220" i="9"/>
  <c r="K219" i="9"/>
  <c r="J219" i="9"/>
  <c r="K218" i="9"/>
  <c r="J218" i="9"/>
  <c r="K217" i="9"/>
  <c r="J217" i="9"/>
  <c r="K216" i="9"/>
  <c r="J216" i="9"/>
  <c r="K215" i="9"/>
  <c r="J215" i="9"/>
  <c r="K214" i="9"/>
  <c r="J214" i="9"/>
  <c r="K213" i="9"/>
  <c r="J213" i="9"/>
  <c r="K212" i="9"/>
  <c r="J212" i="9"/>
  <c r="K211" i="9"/>
  <c r="J211" i="9"/>
  <c r="K210" i="9"/>
  <c r="J210" i="9"/>
  <c r="K209" i="9"/>
  <c r="J209" i="9"/>
  <c r="K208" i="9"/>
  <c r="J208" i="9"/>
  <c r="K207" i="9"/>
  <c r="J207" i="9"/>
  <c r="K206" i="9"/>
  <c r="J206" i="9"/>
  <c r="K205" i="9"/>
  <c r="J205" i="9"/>
  <c r="K204" i="9"/>
  <c r="J204" i="9"/>
  <c r="K203" i="9"/>
  <c r="J203" i="9"/>
  <c r="K202" i="9"/>
  <c r="J202" i="9"/>
  <c r="K201" i="9"/>
  <c r="J201" i="9"/>
  <c r="K200" i="9"/>
  <c r="J200" i="9"/>
  <c r="K199" i="9"/>
  <c r="J199" i="9"/>
  <c r="K198" i="9"/>
  <c r="J198" i="9"/>
  <c r="K197" i="9"/>
  <c r="J197" i="9"/>
  <c r="K196" i="9"/>
  <c r="J196" i="9"/>
  <c r="K195" i="9"/>
  <c r="J195" i="9"/>
  <c r="K194" i="9"/>
  <c r="J194" i="9"/>
  <c r="K193" i="9"/>
  <c r="J193" i="9"/>
  <c r="K192" i="9"/>
  <c r="J192" i="9"/>
  <c r="K191" i="9"/>
  <c r="J191" i="9"/>
  <c r="K190" i="9"/>
  <c r="J190" i="9"/>
  <c r="K189" i="9"/>
  <c r="J189" i="9"/>
  <c r="K188" i="9"/>
  <c r="J188" i="9"/>
  <c r="K187" i="9"/>
  <c r="J187" i="9"/>
  <c r="K186" i="9"/>
  <c r="J186" i="9"/>
  <c r="K185" i="9"/>
  <c r="J185" i="9"/>
  <c r="K184" i="9"/>
  <c r="J184" i="9"/>
  <c r="K183" i="9"/>
  <c r="J183" i="9"/>
  <c r="K182" i="9"/>
  <c r="J182" i="9"/>
  <c r="K181" i="9"/>
  <c r="J181" i="9"/>
  <c r="K180" i="9"/>
  <c r="J180" i="9"/>
  <c r="K179" i="9"/>
  <c r="J179" i="9"/>
  <c r="K178" i="9"/>
  <c r="J178" i="9"/>
  <c r="K177" i="9"/>
  <c r="J177" i="9"/>
  <c r="K176" i="9"/>
  <c r="J176" i="9"/>
  <c r="K175" i="9"/>
  <c r="J175" i="9"/>
  <c r="K174" i="9"/>
  <c r="J174" i="9"/>
  <c r="K173" i="9"/>
  <c r="J173" i="9"/>
  <c r="K172" i="9"/>
  <c r="J172" i="9"/>
  <c r="K171" i="9"/>
  <c r="J171" i="9"/>
  <c r="K170" i="9"/>
  <c r="J170" i="9"/>
  <c r="K169" i="9"/>
  <c r="J169" i="9"/>
  <c r="K168" i="9"/>
  <c r="J168" i="9"/>
  <c r="K167" i="9"/>
  <c r="J167" i="9"/>
  <c r="K166" i="9"/>
  <c r="J166" i="9"/>
  <c r="K165" i="9"/>
  <c r="J165" i="9"/>
  <c r="K164" i="9"/>
  <c r="J164" i="9"/>
  <c r="K163" i="9"/>
  <c r="J163" i="9"/>
  <c r="K162" i="9"/>
  <c r="J162" i="9"/>
  <c r="K161" i="9"/>
  <c r="J161" i="9"/>
  <c r="K160" i="9"/>
  <c r="J160" i="9"/>
  <c r="K159" i="9"/>
  <c r="J159" i="9"/>
  <c r="K158" i="9"/>
  <c r="J158" i="9"/>
  <c r="K157" i="9"/>
  <c r="J157" i="9"/>
  <c r="K156" i="9"/>
  <c r="J156" i="9"/>
  <c r="K155" i="9"/>
  <c r="J155" i="9"/>
  <c r="K154" i="9"/>
  <c r="J154" i="9"/>
  <c r="K153" i="9"/>
  <c r="J153" i="9"/>
  <c r="K152" i="9"/>
  <c r="J152" i="9"/>
  <c r="K151" i="9"/>
  <c r="J151" i="9"/>
  <c r="K150" i="9"/>
  <c r="J150" i="9"/>
  <c r="K149" i="9"/>
  <c r="J149" i="9"/>
  <c r="K148" i="9"/>
  <c r="J148" i="9"/>
  <c r="K147" i="9"/>
  <c r="J147" i="9"/>
  <c r="K146" i="9"/>
  <c r="J146" i="9"/>
  <c r="K145" i="9"/>
  <c r="J145" i="9"/>
  <c r="K144" i="9"/>
  <c r="J144" i="9"/>
  <c r="K143" i="9"/>
  <c r="J143" i="9"/>
  <c r="K142" i="9"/>
  <c r="J142" i="9"/>
  <c r="K141" i="9"/>
  <c r="J141" i="9"/>
  <c r="K140" i="9"/>
  <c r="J140" i="9"/>
  <c r="K139" i="9"/>
  <c r="J139" i="9"/>
  <c r="K138" i="9"/>
  <c r="J138" i="9"/>
  <c r="K137" i="9"/>
  <c r="J137" i="9"/>
  <c r="K136" i="9"/>
  <c r="J136" i="9"/>
  <c r="K135" i="9"/>
  <c r="J135" i="9"/>
  <c r="K134" i="9"/>
  <c r="J134" i="9"/>
  <c r="K133" i="9"/>
  <c r="J133" i="9"/>
  <c r="K132" i="9"/>
  <c r="J132" i="9"/>
  <c r="K131" i="9"/>
  <c r="J131" i="9"/>
  <c r="K130" i="9"/>
  <c r="J130" i="9"/>
  <c r="K129" i="9"/>
  <c r="J129" i="9"/>
  <c r="K128" i="9"/>
  <c r="J128" i="9"/>
  <c r="K127" i="9"/>
  <c r="J127" i="9"/>
  <c r="K126" i="9"/>
  <c r="J126" i="9"/>
  <c r="K125" i="9"/>
  <c r="J125" i="9"/>
  <c r="K124" i="9"/>
  <c r="J124" i="9"/>
  <c r="K123" i="9"/>
  <c r="J123" i="9"/>
  <c r="K122" i="9"/>
  <c r="J122" i="9"/>
  <c r="K121" i="9"/>
  <c r="J121" i="9"/>
  <c r="K120" i="9"/>
  <c r="J120" i="9"/>
  <c r="K119" i="9"/>
  <c r="J119" i="9"/>
  <c r="K118" i="9"/>
  <c r="J118" i="9"/>
  <c r="K117" i="9"/>
  <c r="J117" i="9"/>
  <c r="K116" i="9"/>
  <c r="J116" i="9"/>
  <c r="K115" i="9"/>
  <c r="J115" i="9"/>
  <c r="K114" i="9"/>
  <c r="J114" i="9"/>
  <c r="K113" i="9"/>
  <c r="J113" i="9"/>
  <c r="K112" i="9"/>
  <c r="J112" i="9"/>
  <c r="K111" i="9"/>
  <c r="J111" i="9"/>
  <c r="K110" i="9"/>
  <c r="J110" i="9"/>
  <c r="K109" i="9"/>
  <c r="J109" i="9"/>
  <c r="K108" i="9"/>
  <c r="J108" i="9"/>
  <c r="K107" i="9"/>
  <c r="J107" i="9"/>
  <c r="K106" i="9"/>
  <c r="J106" i="9"/>
  <c r="K105" i="9"/>
  <c r="J105" i="9"/>
  <c r="K104" i="9"/>
  <c r="J104" i="9"/>
  <c r="K103" i="9"/>
  <c r="J103" i="9"/>
  <c r="K102" i="9"/>
  <c r="J102" i="9"/>
  <c r="K101" i="9"/>
  <c r="J101" i="9"/>
  <c r="K100" i="9"/>
  <c r="J100" i="9"/>
  <c r="K99" i="9"/>
  <c r="J99" i="9"/>
  <c r="K98" i="9"/>
  <c r="J98" i="9"/>
  <c r="K97" i="9"/>
  <c r="J97" i="9"/>
  <c r="K96" i="9"/>
  <c r="J96" i="9"/>
  <c r="K95" i="9"/>
  <c r="J95" i="9"/>
  <c r="K94" i="9"/>
  <c r="J94" i="9"/>
  <c r="K93" i="9"/>
  <c r="J93" i="9"/>
  <c r="K92" i="9"/>
  <c r="J92" i="9"/>
  <c r="K91" i="9"/>
  <c r="J91" i="9"/>
  <c r="K90" i="9"/>
  <c r="J90" i="9"/>
  <c r="K89" i="9"/>
  <c r="J89" i="9"/>
  <c r="K88" i="9"/>
  <c r="J88" i="9"/>
  <c r="K87" i="9"/>
  <c r="J87" i="9"/>
  <c r="K86" i="9"/>
  <c r="J86" i="9"/>
  <c r="K85" i="9"/>
  <c r="J85" i="9"/>
  <c r="K84" i="9"/>
  <c r="J84" i="9"/>
  <c r="K83" i="9"/>
  <c r="J83" i="9"/>
  <c r="K82" i="9"/>
  <c r="J82" i="9"/>
  <c r="K81" i="9"/>
  <c r="J81" i="9"/>
  <c r="K80" i="9"/>
  <c r="J80" i="9"/>
  <c r="K79" i="9"/>
  <c r="J79" i="9"/>
  <c r="K78" i="9"/>
  <c r="J78" i="9"/>
  <c r="K77" i="9"/>
  <c r="J77" i="9"/>
  <c r="K76" i="9"/>
  <c r="J76" i="9"/>
  <c r="K75" i="9"/>
  <c r="J75" i="9"/>
  <c r="K74" i="9"/>
  <c r="J74" i="9"/>
  <c r="K73" i="9"/>
  <c r="J73" i="9"/>
  <c r="K72" i="9"/>
  <c r="J72" i="9"/>
  <c r="K71" i="9"/>
  <c r="J71" i="9"/>
  <c r="K70" i="9"/>
  <c r="J70" i="9"/>
  <c r="K69" i="9"/>
  <c r="J69" i="9"/>
  <c r="K68" i="9"/>
  <c r="J68" i="9"/>
  <c r="K67" i="9"/>
  <c r="J67" i="9"/>
  <c r="K66" i="9"/>
  <c r="J66" i="9"/>
  <c r="K65" i="9"/>
  <c r="J65" i="9"/>
  <c r="K64" i="9"/>
  <c r="J64" i="9"/>
  <c r="K63" i="9"/>
  <c r="J63" i="9"/>
  <c r="K62" i="9"/>
  <c r="J62" i="9"/>
  <c r="K61" i="9"/>
  <c r="J61" i="9"/>
  <c r="K60" i="9"/>
  <c r="J60" i="9"/>
  <c r="K59" i="9"/>
  <c r="J59" i="9"/>
  <c r="K58" i="9"/>
  <c r="J58" i="9"/>
  <c r="K57" i="9"/>
  <c r="J57" i="9"/>
  <c r="K56" i="9"/>
  <c r="J56" i="9"/>
  <c r="K55" i="9"/>
  <c r="J55" i="9"/>
  <c r="K54" i="9"/>
  <c r="J54" i="9"/>
  <c r="K53" i="9"/>
  <c r="J53" i="9"/>
  <c r="K52" i="9"/>
  <c r="J52" i="9"/>
  <c r="K51" i="9"/>
  <c r="J51" i="9"/>
  <c r="K50" i="9"/>
  <c r="J50" i="9"/>
  <c r="K49" i="9"/>
  <c r="J49" i="9"/>
  <c r="K48" i="9"/>
  <c r="J48" i="9"/>
  <c r="K47" i="9"/>
  <c r="J47" i="9"/>
  <c r="K46" i="9"/>
  <c r="J46" i="9"/>
  <c r="K45" i="9"/>
  <c r="J45" i="9"/>
  <c r="K44" i="9"/>
  <c r="J44" i="9"/>
  <c r="K43" i="9"/>
  <c r="J43" i="9"/>
  <c r="K42" i="9"/>
  <c r="J42" i="9"/>
  <c r="K41" i="9"/>
  <c r="J41" i="9"/>
  <c r="K40" i="9"/>
  <c r="J40" i="9"/>
  <c r="K39" i="9"/>
  <c r="J39" i="9"/>
  <c r="K38" i="9"/>
  <c r="J38" i="9"/>
  <c r="K37" i="9"/>
  <c r="J37" i="9"/>
  <c r="K36" i="9"/>
  <c r="J36" i="9"/>
  <c r="K35" i="9"/>
  <c r="J35" i="9"/>
  <c r="K34" i="9"/>
  <c r="J34" i="9"/>
  <c r="K33" i="9"/>
  <c r="J33" i="9"/>
  <c r="K32" i="9"/>
  <c r="J32" i="9"/>
  <c r="K31" i="9"/>
  <c r="J31" i="9"/>
  <c r="K30" i="9"/>
  <c r="J30" i="9"/>
  <c r="K29" i="9"/>
  <c r="J29" i="9"/>
  <c r="K28" i="9"/>
  <c r="J28" i="9"/>
  <c r="K27" i="9"/>
  <c r="J27" i="9"/>
  <c r="K26" i="9"/>
  <c r="J26" i="9"/>
  <c r="K25" i="9"/>
  <c r="J25" i="9"/>
  <c r="K24" i="9"/>
  <c r="J24" i="9"/>
  <c r="K23" i="9"/>
  <c r="J23" i="9"/>
  <c r="K22" i="9"/>
  <c r="J22" i="9"/>
  <c r="K21" i="9"/>
  <c r="J21" i="9"/>
  <c r="K20" i="9"/>
  <c r="J20" i="9"/>
  <c r="K19" i="9"/>
  <c r="J19" i="9"/>
  <c r="K18" i="9"/>
  <c r="J18" i="9"/>
  <c r="K17" i="9"/>
  <c r="J17" i="9"/>
  <c r="K16" i="9"/>
  <c r="J16" i="9"/>
  <c r="K15" i="9"/>
  <c r="J15" i="9"/>
  <c r="K14" i="9"/>
  <c r="J14" i="9"/>
  <c r="K13" i="9"/>
  <c r="J13" i="9"/>
  <c r="K12" i="9"/>
  <c r="J12" i="9"/>
  <c r="K11" i="9"/>
  <c r="J11" i="9"/>
  <c r="K10" i="9"/>
  <c r="J10" i="9"/>
  <c r="K9" i="9"/>
  <c r="J9" i="9"/>
  <c r="K8" i="9"/>
  <c r="J8" i="9"/>
  <c r="K7" i="9"/>
  <c r="J7" i="9"/>
  <c r="K6" i="9"/>
  <c r="J6" i="9"/>
  <c r="K5" i="9"/>
  <c r="J5" i="9"/>
  <c r="K4" i="9"/>
  <c r="J4" i="9"/>
  <c r="K3" i="9"/>
  <c r="J3" i="9"/>
  <c r="I1" i="9"/>
  <c r="J3" i="7"/>
  <c r="J4" i="7" s="1"/>
  <c r="J5" i="7" s="1"/>
  <c r="J6" i="7" s="1"/>
  <c r="Q4" i="7"/>
  <c r="Q5" i="7"/>
  <c r="Q3" i="7"/>
  <c r="AB3" i="7" l="1"/>
  <c r="AB5" i="7"/>
  <c r="AB4" i="7"/>
  <c r="AA5" i="7"/>
  <c r="J7" i="7"/>
  <c r="Z4" i="7"/>
  <c r="AA4" i="7" s="1"/>
  <c r="Z3" i="7"/>
  <c r="AA3" i="7" s="1"/>
  <c r="W5" i="7"/>
  <c r="W4" i="7"/>
  <c r="Y3006" i="7"/>
  <c r="W3006" i="7" s="1"/>
  <c r="L3" i="9"/>
  <c r="L24" i="9" s="1"/>
  <c r="L25" i="9" s="1"/>
  <c r="L37" i="9" s="1"/>
  <c r="L38" i="9" s="1"/>
  <c r="L119" i="9" s="1"/>
  <c r="L120" i="9" s="1"/>
  <c r="L167" i="9" s="1"/>
  <c r="L168" i="9" s="1"/>
  <c r="L193" i="9" s="1"/>
  <c r="L194" i="9" s="1"/>
  <c r="L200" i="9" s="1"/>
  <c r="L201" i="9" s="1"/>
  <c r="L206" i="9" s="1"/>
  <c r="L207" i="9" s="1"/>
  <c r="L229" i="9" s="1"/>
  <c r="L230" i="9" s="1"/>
  <c r="L267" i="9" s="1"/>
  <c r="L268" i="9" s="1"/>
  <c r="L270" i="9" s="1"/>
  <c r="L256" i="9"/>
  <c r="Y3434" i="7" s="1"/>
  <c r="W3434" i="7" s="1"/>
  <c r="L240" i="9"/>
  <c r="Y3227" i="7" s="1"/>
  <c r="W3227" i="7" s="1"/>
  <c r="L224" i="9"/>
  <c r="L225" i="9" s="1"/>
  <c r="L208" i="9"/>
  <c r="L209" i="9" s="1"/>
  <c r="Y2893" i="7" s="1"/>
  <c r="W2893" i="7" s="1"/>
  <c r="L192" i="9"/>
  <c r="Y2743" i="7" s="1"/>
  <c r="W2743" i="7" s="1"/>
  <c r="L184" i="9"/>
  <c r="L187" i="9" s="1"/>
  <c r="Y2584" i="7" s="1"/>
  <c r="W2584" i="7" s="1"/>
  <c r="L112" i="9"/>
  <c r="Y1292" i="7" s="1"/>
  <c r="W1292" i="7" s="1"/>
  <c r="L80" i="9"/>
  <c r="Y864" i="7" s="1"/>
  <c r="W864" i="7" s="1"/>
  <c r="L56" i="9"/>
  <c r="L57" i="9" s="1"/>
  <c r="L58" i="9" s="1"/>
  <c r="L59" i="9" s="1"/>
  <c r="L60" i="9" s="1"/>
  <c r="L61" i="9" s="1"/>
  <c r="L62" i="9" s="1"/>
  <c r="L63" i="9" s="1"/>
  <c r="L64" i="9" s="1"/>
  <c r="L65" i="9" s="1"/>
  <c r="L66" i="9" s="1"/>
  <c r="Y544" i="7" s="1"/>
  <c r="W544" i="7" s="1"/>
  <c r="L40" i="9"/>
  <c r="L41" i="9" s="1"/>
  <c r="L42" i="9" s="1"/>
  <c r="X3" i="7"/>
  <c r="X5" i="7"/>
  <c r="Y5" i="7" s="1"/>
  <c r="X4" i="7"/>
  <c r="Y4" i="7" s="1"/>
  <c r="L265" i="9"/>
  <c r="Y3551" i="7" s="1"/>
  <c r="W3551" i="7" s="1"/>
  <c r="L257" i="9"/>
  <c r="Y3444" i="7" s="1"/>
  <c r="W3444" i="7" s="1"/>
  <c r="L249" i="9"/>
  <c r="Y3312" i="7" s="1"/>
  <c r="W3312" i="7" s="1"/>
  <c r="L241" i="9"/>
  <c r="Y3239" i="7" s="1"/>
  <c r="W3239" i="7" s="1"/>
  <c r="L233" i="9"/>
  <c r="Y3094" i="7" s="1"/>
  <c r="W3094" i="7" s="1"/>
  <c r="L217" i="9"/>
  <c r="Y2947" i="7" s="1"/>
  <c r="W2947" i="7" s="1"/>
  <c r="L185" i="9"/>
  <c r="L186" i="9" s="1"/>
  <c r="Y2647" i="7" s="1"/>
  <c r="W2647" i="7" s="1"/>
  <c r="L177" i="9"/>
  <c r="Y2395" i="7" s="1"/>
  <c r="W2395" i="7" s="1"/>
  <c r="L169" i="9"/>
  <c r="L176" i="9" s="1"/>
  <c r="L182" i="9" s="1"/>
  <c r="L188" i="9" s="1"/>
  <c r="Y2100" i="7" s="1"/>
  <c r="W2100" i="7" s="1"/>
  <c r="L161" i="9"/>
  <c r="Y2041" i="7" s="1"/>
  <c r="W2041" i="7" s="1"/>
  <c r="L137" i="9"/>
  <c r="L138" i="9" s="1"/>
  <c r="Y1725" i="7" s="1"/>
  <c r="W1725" i="7" s="1"/>
  <c r="L129" i="9"/>
  <c r="L130" i="9" s="1"/>
  <c r="Y1480" i="7" s="1"/>
  <c r="W1480" i="7" s="1"/>
  <c r="L121" i="9"/>
  <c r="L136" i="9" s="1"/>
  <c r="L139" i="9" s="1"/>
  <c r="L145" i="9" s="1"/>
  <c r="L149" i="9" s="1"/>
  <c r="L153" i="9" s="1"/>
  <c r="L156" i="9" s="1"/>
  <c r="L159" i="9" s="1"/>
  <c r="L164" i="9" s="1"/>
  <c r="Y1359" i="7" s="1"/>
  <c r="W1359" i="7" s="1"/>
  <c r="L105" i="9"/>
  <c r="Y1214" i="7" s="1"/>
  <c r="W1214" i="7" s="1"/>
  <c r="L97" i="9"/>
  <c r="Y1120" i="7" s="1"/>
  <c r="W1120" i="7" s="1"/>
  <c r="L89" i="9"/>
  <c r="L90" i="9" s="1"/>
  <c r="Y948" i="7" s="1"/>
  <c r="W948" i="7" s="1"/>
  <c r="L9" i="9"/>
  <c r="Y64" i="7" s="1"/>
  <c r="W64" i="7" s="1"/>
  <c r="L231" i="9"/>
  <c r="L232" i="9" s="1"/>
  <c r="L235" i="9" s="1"/>
  <c r="L237" i="9" s="1"/>
  <c r="L239" i="9" s="1"/>
  <c r="L242" i="9" s="1"/>
  <c r="L245" i="9" s="1"/>
  <c r="L247" i="9" s="1"/>
  <c r="L248" i="9" s="1"/>
  <c r="L250" i="9" s="1"/>
  <c r="L251" i="9" s="1"/>
  <c r="L252" i="9" s="1"/>
  <c r="L254" i="9" s="1"/>
  <c r="L255" i="9" s="1"/>
  <c r="L263" i="9" s="1"/>
  <c r="L264" i="9" s="1"/>
  <c r="L266" i="9" s="1"/>
  <c r="Y3033" i="7" s="1"/>
  <c r="W3033" i="7" s="1"/>
  <c r="L215" i="9"/>
  <c r="Y2934" i="7" s="1"/>
  <c r="W2934" i="7" s="1"/>
  <c r="L199" i="9"/>
  <c r="Y2820" i="7" s="1"/>
  <c r="W2820" i="7" s="1"/>
  <c r="L191" i="9"/>
  <c r="Y2734" i="7" s="1"/>
  <c r="W2734" i="7" s="1"/>
  <c r="L183" i="9"/>
  <c r="Y2579" i="7" s="1"/>
  <c r="W2579" i="7" s="1"/>
  <c r="L143" i="9"/>
  <c r="Y1773" i="7" s="1"/>
  <c r="W1773" i="7" s="1"/>
  <c r="L135" i="9"/>
  <c r="Y1565" i="7" s="1"/>
  <c r="W1565" i="7" s="1"/>
  <c r="L95" i="9"/>
  <c r="L96" i="9" s="1"/>
  <c r="L98" i="9" s="1"/>
  <c r="Y1017" i="7" s="1"/>
  <c r="W1017" i="7" s="1"/>
  <c r="L87" i="9"/>
  <c r="Y923" i="7" s="1"/>
  <c r="W923" i="7" s="1"/>
  <c r="L79" i="9"/>
  <c r="L81" i="9" s="1"/>
  <c r="Y851" i="7" s="1"/>
  <c r="W851" i="7" s="1"/>
  <c r="L39" i="9"/>
  <c r="L73" i="9" s="1"/>
  <c r="L78" i="9" s="1"/>
  <c r="L82" i="9" s="1"/>
  <c r="L93" i="9" s="1"/>
  <c r="L94" i="9" s="1"/>
  <c r="L100" i="9" s="1"/>
  <c r="L104" i="9" s="1"/>
  <c r="L107" i="9" s="1"/>
  <c r="L113" i="9" s="1"/>
  <c r="Y333" i="7" s="1"/>
  <c r="W333" i="7" s="1"/>
  <c r="L160" i="9"/>
  <c r="L162" i="9" s="1"/>
  <c r="Y2009" i="7" s="1"/>
  <c r="W2009" i="7" s="1"/>
  <c r="L72" i="9"/>
  <c r="Y787" i="7" s="1"/>
  <c r="W787" i="7" s="1"/>
  <c r="L246" i="9"/>
  <c r="Y3279" i="7" s="1"/>
  <c r="W3279" i="7" s="1"/>
  <c r="L238" i="9"/>
  <c r="Y3079" i="7" s="1"/>
  <c r="W3079" i="7" s="1"/>
  <c r="L166" i="9"/>
  <c r="Y2084" i="7" s="1"/>
  <c r="W2084" i="7" s="1"/>
  <c r="L158" i="9"/>
  <c r="Y1992" i="7" s="1"/>
  <c r="W1992" i="7" s="1"/>
  <c r="L150" i="9"/>
  <c r="L151" i="9" s="1"/>
  <c r="L152" i="9" s="1"/>
  <c r="Y1841" i="7" s="1"/>
  <c r="W1841" i="7" s="1"/>
  <c r="L118" i="9"/>
  <c r="Y1343" i="7" s="1"/>
  <c r="W1343" i="7" s="1"/>
  <c r="L86" i="9"/>
  <c r="Y917" i="7" s="1"/>
  <c r="W917" i="7" s="1"/>
  <c r="L70" i="9"/>
  <c r="Y769" i="7" s="1"/>
  <c r="W769" i="7" s="1"/>
  <c r="L269" i="9"/>
  <c r="Y3588" i="7" s="1"/>
  <c r="W3588" i="7" s="1"/>
  <c r="L253" i="9"/>
  <c r="Y3404" i="7" s="1"/>
  <c r="W3404" i="7" s="1"/>
  <c r="L221" i="9"/>
  <c r="Y2971" i="7" s="1"/>
  <c r="W2971" i="7" s="1"/>
  <c r="L197" i="9"/>
  <c r="L198" i="9" s="1"/>
  <c r="Y2790" i="7" s="1"/>
  <c r="W2790" i="7" s="1"/>
  <c r="L189" i="9"/>
  <c r="L190" i="9" s="1"/>
  <c r="Y2720" i="7" s="1"/>
  <c r="W2720" i="7" s="1"/>
  <c r="L165" i="9"/>
  <c r="Y2067" i="7" s="1"/>
  <c r="W2067" i="7" s="1"/>
  <c r="L157" i="9"/>
  <c r="Y1982" i="7" s="1"/>
  <c r="W1982" i="7" s="1"/>
  <c r="L141" i="9"/>
  <c r="L142" i="9" s="1"/>
  <c r="L144" i="9" s="1"/>
  <c r="Y1761" i="7" s="1"/>
  <c r="W1761" i="7" s="1"/>
  <c r="L109" i="9"/>
  <c r="Y1259" i="7" s="1"/>
  <c r="W1259" i="7" s="1"/>
  <c r="L101" i="9"/>
  <c r="L102" i="9" s="1"/>
  <c r="L103" i="9" s="1"/>
  <c r="Y1149" i="7" s="1"/>
  <c r="W1149" i="7" s="1"/>
  <c r="L77" i="9"/>
  <c r="Y825" i="7" s="1"/>
  <c r="W825" i="7" s="1"/>
  <c r="L29" i="9"/>
  <c r="Y224" i="7" s="1"/>
  <c r="W224" i="7" s="1"/>
  <c r="L236" i="9"/>
  <c r="Y3153" i="7" s="1"/>
  <c r="W3153" i="7" s="1"/>
  <c r="L212" i="9"/>
  <c r="Y2916" i="7" s="1"/>
  <c r="W2916" i="7" s="1"/>
  <c r="L204" i="9"/>
  <c r="L205" i="9" s="1"/>
  <c r="Y2863" i="7" s="1"/>
  <c r="W2863" i="7" s="1"/>
  <c r="L196" i="9"/>
  <c r="Y2779" i="7" s="1"/>
  <c r="W2779" i="7" s="1"/>
  <c r="L172" i="9"/>
  <c r="L173" i="9" s="1"/>
  <c r="Y2256" i="7" s="1"/>
  <c r="W2256" i="7" s="1"/>
  <c r="L140" i="9"/>
  <c r="Y1755" i="7" s="1"/>
  <c r="W1755" i="7" s="1"/>
  <c r="L124" i="9"/>
  <c r="Y1411" i="7" s="1"/>
  <c r="W1411" i="7" s="1"/>
  <c r="L108" i="9"/>
  <c r="L110" i="9" s="1"/>
  <c r="L111" i="9" s="1"/>
  <c r="Y1241" i="7" s="1"/>
  <c r="W1241" i="7" s="1"/>
  <c r="L84" i="9"/>
  <c r="L85" i="9" s="1"/>
  <c r="L88" i="9" s="1"/>
  <c r="L92" i="9" s="1"/>
  <c r="Y905" i="7" s="1"/>
  <c r="W905" i="7" s="1"/>
  <c r="L76" i="9"/>
  <c r="Y815" i="7" s="1"/>
  <c r="W815" i="7" s="1"/>
  <c r="L52" i="9"/>
  <c r="Y500" i="7" s="1"/>
  <c r="W500" i="7" s="1"/>
  <c r="L36" i="9"/>
  <c r="Y312" i="7" s="1"/>
  <c r="W312" i="7" s="1"/>
  <c r="L12" i="9"/>
  <c r="L13" i="9" s="1"/>
  <c r="L14" i="9" s="1"/>
  <c r="L15" i="9" s="1"/>
  <c r="L16" i="9" s="1"/>
  <c r="Y87" i="7" s="1"/>
  <c r="W87" i="7" s="1"/>
  <c r="L4" i="9"/>
  <c r="L5" i="9" s="1"/>
  <c r="L6" i="9" s="1"/>
  <c r="L7" i="9" s="1"/>
  <c r="L8" i="9" s="1"/>
  <c r="L10" i="9" s="1"/>
  <c r="L11" i="9" s="1"/>
  <c r="L17" i="9" s="1"/>
  <c r="L19" i="9" s="1"/>
  <c r="L20" i="9" s="1"/>
  <c r="L21" i="9" s="1"/>
  <c r="L22" i="9" s="1"/>
  <c r="L23" i="9" s="1"/>
  <c r="Y26" i="7" s="1"/>
  <c r="W26" i="7" s="1"/>
  <c r="L49" i="9"/>
  <c r="L50" i="9" s="1"/>
  <c r="L51" i="9" s="1"/>
  <c r="L53" i="9" s="1"/>
  <c r="L54" i="9" s="1"/>
  <c r="L55" i="9" s="1"/>
  <c r="L67" i="9" s="1"/>
  <c r="L68" i="9" s="1"/>
  <c r="L69" i="9" s="1"/>
  <c r="L71" i="9" s="1"/>
  <c r="Y338" i="7" s="1"/>
  <c r="W338" i="7" s="1"/>
  <c r="L259" i="9"/>
  <c r="L260" i="9" s="1"/>
  <c r="Y3488" i="7" s="1"/>
  <c r="W3488" i="7" s="1"/>
  <c r="L243" i="9"/>
  <c r="L244" i="9" s="1"/>
  <c r="Y3262" i="7" s="1"/>
  <c r="W3262" i="7" s="1"/>
  <c r="L227" i="9"/>
  <c r="L228" i="9" s="1"/>
  <c r="Y3019" i="7" s="1"/>
  <c r="W3019" i="7" s="1"/>
  <c r="L219" i="9"/>
  <c r="Y2958" i="7" s="1"/>
  <c r="W2958" i="7" s="1"/>
  <c r="L203" i="9"/>
  <c r="Y2852" i="7" s="1"/>
  <c r="W2852" i="7" s="1"/>
  <c r="L195" i="9"/>
  <c r="Y2774" i="7" s="1"/>
  <c r="W2774" i="7" s="1"/>
  <c r="L179" i="9"/>
  <c r="L180" i="9" s="1"/>
  <c r="Y2501" i="7" s="1"/>
  <c r="W2501" i="7" s="1"/>
  <c r="L171" i="9"/>
  <c r="L174" i="9" s="1"/>
  <c r="L175" i="9" s="1"/>
  <c r="Y2109" i="7" s="1"/>
  <c r="W2109" i="7" s="1"/>
  <c r="L163" i="9"/>
  <c r="Y2054" i="7" s="1"/>
  <c r="W2054" i="7" s="1"/>
  <c r="L147" i="9"/>
  <c r="Y1816" i="7" s="1"/>
  <c r="W1816" i="7" s="1"/>
  <c r="L115" i="9"/>
  <c r="Y1312" i="7" s="1"/>
  <c r="W1312" i="7" s="1"/>
  <c r="L99" i="9"/>
  <c r="Y1136" i="7" s="1"/>
  <c r="W1136" i="7" s="1"/>
  <c r="L91" i="9"/>
  <c r="Y963" i="7" s="1"/>
  <c r="W963" i="7" s="1"/>
  <c r="L83" i="9"/>
  <c r="Y899" i="7" s="1"/>
  <c r="W899" i="7" s="1"/>
  <c r="L43" i="9"/>
  <c r="L44" i="9" s="1"/>
  <c r="L45" i="9" s="1"/>
  <c r="L46" i="9" s="1"/>
  <c r="L47" i="9" s="1"/>
  <c r="L48" i="9" s="1"/>
  <c r="Y411" i="7" s="1"/>
  <c r="W411" i="7" s="1"/>
  <c r="L27" i="9"/>
  <c r="Y188" i="7" s="1"/>
  <c r="W188" i="7" s="1"/>
  <c r="L258" i="9"/>
  <c r="L261" i="9" s="1"/>
  <c r="L262" i="9" s="1"/>
  <c r="Y3448" i="7" s="1"/>
  <c r="W3448" i="7" s="1"/>
  <c r="L234" i="9"/>
  <c r="Y3134" i="7" s="1"/>
  <c r="W3134" i="7" s="1"/>
  <c r="L210" i="9"/>
  <c r="L211" i="9" s="1"/>
  <c r="L213" i="9" s="1"/>
  <c r="L214" i="9" s="1"/>
  <c r="L216" i="9" s="1"/>
  <c r="L218" i="9" s="1"/>
  <c r="L220" i="9" s="1"/>
  <c r="L222" i="9" s="1"/>
  <c r="L223" i="9" s="1"/>
  <c r="L226" i="9" s="1"/>
  <c r="Y2901" i="7" s="1"/>
  <c r="W2901" i="7" s="1"/>
  <c r="L202" i="9"/>
  <c r="Y2847" i="7" s="1"/>
  <c r="W2847" i="7" s="1"/>
  <c r="L178" i="9"/>
  <c r="L181" i="9" s="1"/>
  <c r="Y2400" i="7" s="1"/>
  <c r="W2400" i="7" s="1"/>
  <c r="L170" i="9"/>
  <c r="Y2105" i="7" s="1"/>
  <c r="W2105" i="7" s="1"/>
  <c r="L154" i="9"/>
  <c r="L155" i="9" s="1"/>
  <c r="Y1932" i="7" s="1"/>
  <c r="W1932" i="7" s="1"/>
  <c r="L146" i="9"/>
  <c r="L148" i="9" s="1"/>
  <c r="Y1798" i="7" s="1"/>
  <c r="W1798" i="7" s="1"/>
  <c r="L122" i="9"/>
  <c r="L123" i="9" s="1"/>
  <c r="L125" i="9" s="1"/>
  <c r="L126" i="9" s="1"/>
  <c r="L127" i="9" s="1"/>
  <c r="L128" i="9" s="1"/>
  <c r="L131" i="9" s="1"/>
  <c r="L132" i="9" s="1"/>
  <c r="L133" i="9" s="1"/>
  <c r="L134" i="9" s="1"/>
  <c r="Y1364" i="7" s="1"/>
  <c r="W1364" i="7" s="1"/>
  <c r="L114" i="9"/>
  <c r="L116" i="9" s="1"/>
  <c r="L117" i="9" s="1"/>
  <c r="Y1305" i="7" s="1"/>
  <c r="W1305" i="7" s="1"/>
  <c r="L106" i="9"/>
  <c r="Y1224" i="7" s="1"/>
  <c r="W1224" i="7" s="1"/>
  <c r="L74" i="9"/>
  <c r="L75" i="9" s="1"/>
  <c r="Y800" i="7" s="1"/>
  <c r="W800" i="7" s="1"/>
  <c r="L26" i="9"/>
  <c r="L28" i="9" s="1"/>
  <c r="L30" i="9" s="1"/>
  <c r="L31" i="9" s="1"/>
  <c r="L32" i="9" s="1"/>
  <c r="L33" i="9" s="1"/>
  <c r="L34" i="9" s="1"/>
  <c r="L35" i="9" s="1"/>
  <c r="Y183" i="7" s="1"/>
  <c r="W183" i="7" s="1"/>
  <c r="L18" i="9"/>
  <c r="Y132" i="7" s="1"/>
  <c r="W132" i="7" s="1"/>
  <c r="AB6" i="7" l="1"/>
  <c r="J8" i="7"/>
  <c r="AB7" i="7" s="1"/>
  <c r="Y3" i="7"/>
  <c r="W3" i="7" s="1"/>
  <c r="L271" i="9"/>
  <c r="V3"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95" i="7"/>
  <c r="V96" i="7"/>
  <c r="V97" i="7"/>
  <c r="V98" i="7"/>
  <c r="V99" i="7"/>
  <c r="V100" i="7"/>
  <c r="V101" i="7"/>
  <c r="V102" i="7"/>
  <c r="V103" i="7"/>
  <c r="V104" i="7"/>
  <c r="V105" i="7"/>
  <c r="V106" i="7"/>
  <c r="V107" i="7"/>
  <c r="V108" i="7"/>
  <c r="V109" i="7"/>
  <c r="V110" i="7"/>
  <c r="V111" i="7"/>
  <c r="V112" i="7"/>
  <c r="V113" i="7"/>
  <c r="V114" i="7"/>
  <c r="V115" i="7"/>
  <c r="V116" i="7"/>
  <c r="V117" i="7"/>
  <c r="V118" i="7"/>
  <c r="V119" i="7"/>
  <c r="V120" i="7"/>
  <c r="V121" i="7"/>
  <c r="V122" i="7"/>
  <c r="V123" i="7"/>
  <c r="V124" i="7"/>
  <c r="V125" i="7"/>
  <c r="V126" i="7"/>
  <c r="V127" i="7"/>
  <c r="V128" i="7"/>
  <c r="V129" i="7"/>
  <c r="V130" i="7"/>
  <c r="V131" i="7"/>
  <c r="V132" i="7"/>
  <c r="V133" i="7"/>
  <c r="V134" i="7"/>
  <c r="V135" i="7"/>
  <c r="V136" i="7"/>
  <c r="V137" i="7"/>
  <c r="V138" i="7"/>
  <c r="V139" i="7"/>
  <c r="V140" i="7"/>
  <c r="V141" i="7"/>
  <c r="V142" i="7"/>
  <c r="V143" i="7"/>
  <c r="V144" i="7"/>
  <c r="V145" i="7"/>
  <c r="V146" i="7"/>
  <c r="V147" i="7"/>
  <c r="V148" i="7"/>
  <c r="V149" i="7"/>
  <c r="V150" i="7"/>
  <c r="V151" i="7"/>
  <c r="V152" i="7"/>
  <c r="V153" i="7"/>
  <c r="V154" i="7"/>
  <c r="V155" i="7"/>
  <c r="V156" i="7"/>
  <c r="V157" i="7"/>
  <c r="V158" i="7"/>
  <c r="V159" i="7"/>
  <c r="V160" i="7"/>
  <c r="V161" i="7"/>
  <c r="V162" i="7"/>
  <c r="V163" i="7"/>
  <c r="V164" i="7"/>
  <c r="V165" i="7"/>
  <c r="V166" i="7"/>
  <c r="V167" i="7"/>
  <c r="V168" i="7"/>
  <c r="V169" i="7"/>
  <c r="V170" i="7"/>
  <c r="V171" i="7"/>
  <c r="V172" i="7"/>
  <c r="V173" i="7"/>
  <c r="V174" i="7"/>
  <c r="V175" i="7"/>
  <c r="V176" i="7"/>
  <c r="V177" i="7"/>
  <c r="V178" i="7"/>
  <c r="V179" i="7"/>
  <c r="V180" i="7"/>
  <c r="V181" i="7"/>
  <c r="V182" i="7"/>
  <c r="V183" i="7"/>
  <c r="V184" i="7"/>
  <c r="V185" i="7"/>
  <c r="V186" i="7"/>
  <c r="V187" i="7"/>
  <c r="V188" i="7"/>
  <c r="V189" i="7"/>
  <c r="V190" i="7"/>
  <c r="V191" i="7"/>
  <c r="V192" i="7"/>
  <c r="V193" i="7"/>
  <c r="V194" i="7"/>
  <c r="V195" i="7"/>
  <c r="V196" i="7"/>
  <c r="V197" i="7"/>
  <c r="V198" i="7"/>
  <c r="V199" i="7"/>
  <c r="V200" i="7"/>
  <c r="V201" i="7"/>
  <c r="V202" i="7"/>
  <c r="V203" i="7"/>
  <c r="V204" i="7"/>
  <c r="V205" i="7"/>
  <c r="V206" i="7"/>
  <c r="V207" i="7"/>
  <c r="V208" i="7"/>
  <c r="V209" i="7"/>
  <c r="V210" i="7"/>
  <c r="V211" i="7"/>
  <c r="V212" i="7"/>
  <c r="V213" i="7"/>
  <c r="V214" i="7"/>
  <c r="V215" i="7"/>
  <c r="V216" i="7"/>
  <c r="V217" i="7"/>
  <c r="V218" i="7"/>
  <c r="V219" i="7"/>
  <c r="V220" i="7"/>
  <c r="V221" i="7"/>
  <c r="V222" i="7"/>
  <c r="V223" i="7"/>
  <c r="V224" i="7"/>
  <c r="V225" i="7"/>
  <c r="V226" i="7"/>
  <c r="V227" i="7"/>
  <c r="V228" i="7"/>
  <c r="V229" i="7"/>
  <c r="V230" i="7"/>
  <c r="V231" i="7"/>
  <c r="V232" i="7"/>
  <c r="V233" i="7"/>
  <c r="V234" i="7"/>
  <c r="V235" i="7"/>
  <c r="V236" i="7"/>
  <c r="V237" i="7"/>
  <c r="V238" i="7"/>
  <c r="V239" i="7"/>
  <c r="V240" i="7"/>
  <c r="V241" i="7"/>
  <c r="V242" i="7"/>
  <c r="V243" i="7"/>
  <c r="V244" i="7"/>
  <c r="V245" i="7"/>
  <c r="V246" i="7"/>
  <c r="V247" i="7"/>
  <c r="V248" i="7"/>
  <c r="V249" i="7"/>
  <c r="V250" i="7"/>
  <c r="V251" i="7"/>
  <c r="V252" i="7"/>
  <c r="V253" i="7"/>
  <c r="V254" i="7"/>
  <c r="V255" i="7"/>
  <c r="V256" i="7"/>
  <c r="V257" i="7"/>
  <c r="V258" i="7"/>
  <c r="V259" i="7"/>
  <c r="V260" i="7"/>
  <c r="V261" i="7"/>
  <c r="V262" i="7"/>
  <c r="V263" i="7"/>
  <c r="V264" i="7"/>
  <c r="V265" i="7"/>
  <c r="V266" i="7"/>
  <c r="V267" i="7"/>
  <c r="V268" i="7"/>
  <c r="V269" i="7"/>
  <c r="V270" i="7"/>
  <c r="V271" i="7"/>
  <c r="V272" i="7"/>
  <c r="V273" i="7"/>
  <c r="V274" i="7"/>
  <c r="V275" i="7"/>
  <c r="V276" i="7"/>
  <c r="V277" i="7"/>
  <c r="V278" i="7"/>
  <c r="V279" i="7"/>
  <c r="V280" i="7"/>
  <c r="V281" i="7"/>
  <c r="V282" i="7"/>
  <c r="V283" i="7"/>
  <c r="V284" i="7"/>
  <c r="V285" i="7"/>
  <c r="V286" i="7"/>
  <c r="V287" i="7"/>
  <c r="V288" i="7"/>
  <c r="V289" i="7"/>
  <c r="V290" i="7"/>
  <c r="V291" i="7"/>
  <c r="V292" i="7"/>
  <c r="V293" i="7"/>
  <c r="V294" i="7"/>
  <c r="V295" i="7"/>
  <c r="V296" i="7"/>
  <c r="V297" i="7"/>
  <c r="V298" i="7"/>
  <c r="V299" i="7"/>
  <c r="V300" i="7"/>
  <c r="V301" i="7"/>
  <c r="V302" i="7"/>
  <c r="V303" i="7"/>
  <c r="V304" i="7"/>
  <c r="V305" i="7"/>
  <c r="V306" i="7"/>
  <c r="V307" i="7"/>
  <c r="V308" i="7"/>
  <c r="V309" i="7"/>
  <c r="V310" i="7"/>
  <c r="V311" i="7"/>
  <c r="V312" i="7"/>
  <c r="V313" i="7"/>
  <c r="V314" i="7"/>
  <c r="V315" i="7"/>
  <c r="V316" i="7"/>
  <c r="V317" i="7"/>
  <c r="V318" i="7"/>
  <c r="V319" i="7"/>
  <c r="V320" i="7"/>
  <c r="V321" i="7"/>
  <c r="V322" i="7"/>
  <c r="V323" i="7"/>
  <c r="V324" i="7"/>
  <c r="V325" i="7"/>
  <c r="V326" i="7"/>
  <c r="V327" i="7"/>
  <c r="V328" i="7"/>
  <c r="V329" i="7"/>
  <c r="V330" i="7"/>
  <c r="V331" i="7"/>
  <c r="V332" i="7"/>
  <c r="V333" i="7"/>
  <c r="V334" i="7"/>
  <c r="V335" i="7"/>
  <c r="V336" i="7"/>
  <c r="V337" i="7"/>
  <c r="V338" i="7"/>
  <c r="V339" i="7"/>
  <c r="V340" i="7"/>
  <c r="V341" i="7"/>
  <c r="V342" i="7"/>
  <c r="V343" i="7"/>
  <c r="V344" i="7"/>
  <c r="V345" i="7"/>
  <c r="V346" i="7"/>
  <c r="V347" i="7"/>
  <c r="V348" i="7"/>
  <c r="V349" i="7"/>
  <c r="V350" i="7"/>
  <c r="V351" i="7"/>
  <c r="V352" i="7"/>
  <c r="V353" i="7"/>
  <c r="V354" i="7"/>
  <c r="V355" i="7"/>
  <c r="V356" i="7"/>
  <c r="V357" i="7"/>
  <c r="V358" i="7"/>
  <c r="V359" i="7"/>
  <c r="V360" i="7"/>
  <c r="V361" i="7"/>
  <c r="V362" i="7"/>
  <c r="V363" i="7"/>
  <c r="V364" i="7"/>
  <c r="V365" i="7"/>
  <c r="V366" i="7"/>
  <c r="V367" i="7"/>
  <c r="V368" i="7"/>
  <c r="V369" i="7"/>
  <c r="V370" i="7"/>
  <c r="V371" i="7"/>
  <c r="V372" i="7"/>
  <c r="V373" i="7"/>
  <c r="V374" i="7"/>
  <c r="V375" i="7"/>
  <c r="V376" i="7"/>
  <c r="V377" i="7"/>
  <c r="V378" i="7"/>
  <c r="V379" i="7"/>
  <c r="V380" i="7"/>
  <c r="V381" i="7"/>
  <c r="V382" i="7"/>
  <c r="V383" i="7"/>
  <c r="V384" i="7"/>
  <c r="V385" i="7"/>
  <c r="V386" i="7"/>
  <c r="V387" i="7"/>
  <c r="V388" i="7"/>
  <c r="V389" i="7"/>
  <c r="V390" i="7"/>
  <c r="V391" i="7"/>
  <c r="V392" i="7"/>
  <c r="V393" i="7"/>
  <c r="V394" i="7"/>
  <c r="V395" i="7"/>
  <c r="V396" i="7"/>
  <c r="V397" i="7"/>
  <c r="V398" i="7"/>
  <c r="V399" i="7"/>
  <c r="V400" i="7"/>
  <c r="V401" i="7"/>
  <c r="V402" i="7"/>
  <c r="V403" i="7"/>
  <c r="V404" i="7"/>
  <c r="V405" i="7"/>
  <c r="V406" i="7"/>
  <c r="V407" i="7"/>
  <c r="V408" i="7"/>
  <c r="V409" i="7"/>
  <c r="V410" i="7"/>
  <c r="V411" i="7"/>
  <c r="V412" i="7"/>
  <c r="V413" i="7"/>
  <c r="V414" i="7"/>
  <c r="V415" i="7"/>
  <c r="V416" i="7"/>
  <c r="V417" i="7"/>
  <c r="V418" i="7"/>
  <c r="V419" i="7"/>
  <c r="V420" i="7"/>
  <c r="V421" i="7"/>
  <c r="V422" i="7"/>
  <c r="V423" i="7"/>
  <c r="V424" i="7"/>
  <c r="V425" i="7"/>
  <c r="V426" i="7"/>
  <c r="V427" i="7"/>
  <c r="V428" i="7"/>
  <c r="V429" i="7"/>
  <c r="V430" i="7"/>
  <c r="V431" i="7"/>
  <c r="V432" i="7"/>
  <c r="V433" i="7"/>
  <c r="V434" i="7"/>
  <c r="V435" i="7"/>
  <c r="V436" i="7"/>
  <c r="V437" i="7"/>
  <c r="V438" i="7"/>
  <c r="V439" i="7"/>
  <c r="V440" i="7"/>
  <c r="V441" i="7"/>
  <c r="V442" i="7"/>
  <c r="V443" i="7"/>
  <c r="V444" i="7"/>
  <c r="V445" i="7"/>
  <c r="V446" i="7"/>
  <c r="V447" i="7"/>
  <c r="V448" i="7"/>
  <c r="V449" i="7"/>
  <c r="V450" i="7"/>
  <c r="V451" i="7"/>
  <c r="V452" i="7"/>
  <c r="V453" i="7"/>
  <c r="V454" i="7"/>
  <c r="V455" i="7"/>
  <c r="V456" i="7"/>
  <c r="V457" i="7"/>
  <c r="V458" i="7"/>
  <c r="V459" i="7"/>
  <c r="V460" i="7"/>
  <c r="V461" i="7"/>
  <c r="V462" i="7"/>
  <c r="V463" i="7"/>
  <c r="V464" i="7"/>
  <c r="V465" i="7"/>
  <c r="V466" i="7"/>
  <c r="V467" i="7"/>
  <c r="V468" i="7"/>
  <c r="V469" i="7"/>
  <c r="V470" i="7"/>
  <c r="V471" i="7"/>
  <c r="V472" i="7"/>
  <c r="V473" i="7"/>
  <c r="V474" i="7"/>
  <c r="V475" i="7"/>
  <c r="V476" i="7"/>
  <c r="V477" i="7"/>
  <c r="V478" i="7"/>
  <c r="V479" i="7"/>
  <c r="V480" i="7"/>
  <c r="V481" i="7"/>
  <c r="V482" i="7"/>
  <c r="V483" i="7"/>
  <c r="V484" i="7"/>
  <c r="V485" i="7"/>
  <c r="V486" i="7"/>
  <c r="V487" i="7"/>
  <c r="V488" i="7"/>
  <c r="V489" i="7"/>
  <c r="V490" i="7"/>
  <c r="V491" i="7"/>
  <c r="V492" i="7"/>
  <c r="V493" i="7"/>
  <c r="V494" i="7"/>
  <c r="V495" i="7"/>
  <c r="V496" i="7"/>
  <c r="V497" i="7"/>
  <c r="V498" i="7"/>
  <c r="V499" i="7"/>
  <c r="V500" i="7"/>
  <c r="V501" i="7"/>
  <c r="V502" i="7"/>
  <c r="V503" i="7"/>
  <c r="V504" i="7"/>
  <c r="V505" i="7"/>
  <c r="V506" i="7"/>
  <c r="V507" i="7"/>
  <c r="V508" i="7"/>
  <c r="V509" i="7"/>
  <c r="V510" i="7"/>
  <c r="V511" i="7"/>
  <c r="V512" i="7"/>
  <c r="V513" i="7"/>
  <c r="V514" i="7"/>
  <c r="V515" i="7"/>
  <c r="V516" i="7"/>
  <c r="V517" i="7"/>
  <c r="V518" i="7"/>
  <c r="V519" i="7"/>
  <c r="V520" i="7"/>
  <c r="V521" i="7"/>
  <c r="V522" i="7"/>
  <c r="V523" i="7"/>
  <c r="V524" i="7"/>
  <c r="V525" i="7"/>
  <c r="V526" i="7"/>
  <c r="V527" i="7"/>
  <c r="V528" i="7"/>
  <c r="V529" i="7"/>
  <c r="V530" i="7"/>
  <c r="V531" i="7"/>
  <c r="V532" i="7"/>
  <c r="V533" i="7"/>
  <c r="V534" i="7"/>
  <c r="V535" i="7"/>
  <c r="V536" i="7"/>
  <c r="V537" i="7"/>
  <c r="V538" i="7"/>
  <c r="V539" i="7"/>
  <c r="V540" i="7"/>
  <c r="V541" i="7"/>
  <c r="V542" i="7"/>
  <c r="V543" i="7"/>
  <c r="V544" i="7"/>
  <c r="V545" i="7"/>
  <c r="V546" i="7"/>
  <c r="V547" i="7"/>
  <c r="V548" i="7"/>
  <c r="V549" i="7"/>
  <c r="V550" i="7"/>
  <c r="V551" i="7"/>
  <c r="V552" i="7"/>
  <c r="V553" i="7"/>
  <c r="V554" i="7"/>
  <c r="V555" i="7"/>
  <c r="V556" i="7"/>
  <c r="V557" i="7"/>
  <c r="V558" i="7"/>
  <c r="V559" i="7"/>
  <c r="V560" i="7"/>
  <c r="V561" i="7"/>
  <c r="V562" i="7"/>
  <c r="V563" i="7"/>
  <c r="V564" i="7"/>
  <c r="V565" i="7"/>
  <c r="V566" i="7"/>
  <c r="V567" i="7"/>
  <c r="V568" i="7"/>
  <c r="V569" i="7"/>
  <c r="V570" i="7"/>
  <c r="V571" i="7"/>
  <c r="V572" i="7"/>
  <c r="V573" i="7"/>
  <c r="V574" i="7"/>
  <c r="V575" i="7"/>
  <c r="V576" i="7"/>
  <c r="V577" i="7"/>
  <c r="V578" i="7"/>
  <c r="V579" i="7"/>
  <c r="V580" i="7"/>
  <c r="V581" i="7"/>
  <c r="V582" i="7"/>
  <c r="V583" i="7"/>
  <c r="V584" i="7"/>
  <c r="V585" i="7"/>
  <c r="V586" i="7"/>
  <c r="V587" i="7"/>
  <c r="V588" i="7"/>
  <c r="V589" i="7"/>
  <c r="V590" i="7"/>
  <c r="V591" i="7"/>
  <c r="V592" i="7"/>
  <c r="V593" i="7"/>
  <c r="V594" i="7"/>
  <c r="V595" i="7"/>
  <c r="V596" i="7"/>
  <c r="V597" i="7"/>
  <c r="V598" i="7"/>
  <c r="V599" i="7"/>
  <c r="V600" i="7"/>
  <c r="V601" i="7"/>
  <c r="V602" i="7"/>
  <c r="V603" i="7"/>
  <c r="V604" i="7"/>
  <c r="V605" i="7"/>
  <c r="V606" i="7"/>
  <c r="V607" i="7"/>
  <c r="V608" i="7"/>
  <c r="V609" i="7"/>
  <c r="V610" i="7"/>
  <c r="V611" i="7"/>
  <c r="V612" i="7"/>
  <c r="V613" i="7"/>
  <c r="V614" i="7"/>
  <c r="V615" i="7"/>
  <c r="V616" i="7"/>
  <c r="V617" i="7"/>
  <c r="V618" i="7"/>
  <c r="V619" i="7"/>
  <c r="V620" i="7"/>
  <c r="V621" i="7"/>
  <c r="V622" i="7"/>
  <c r="V623" i="7"/>
  <c r="V624" i="7"/>
  <c r="V625" i="7"/>
  <c r="V626" i="7"/>
  <c r="V627" i="7"/>
  <c r="V628" i="7"/>
  <c r="V629" i="7"/>
  <c r="V630" i="7"/>
  <c r="V631" i="7"/>
  <c r="V632" i="7"/>
  <c r="V633" i="7"/>
  <c r="V634" i="7"/>
  <c r="V635" i="7"/>
  <c r="V636" i="7"/>
  <c r="V637" i="7"/>
  <c r="V638" i="7"/>
  <c r="V639" i="7"/>
  <c r="V640" i="7"/>
  <c r="V641" i="7"/>
  <c r="V642" i="7"/>
  <c r="V643" i="7"/>
  <c r="V644" i="7"/>
  <c r="V645" i="7"/>
  <c r="V646" i="7"/>
  <c r="V647" i="7"/>
  <c r="V648" i="7"/>
  <c r="V649" i="7"/>
  <c r="V650" i="7"/>
  <c r="V651" i="7"/>
  <c r="V652" i="7"/>
  <c r="V653" i="7"/>
  <c r="V654" i="7"/>
  <c r="V655" i="7"/>
  <c r="V656" i="7"/>
  <c r="V657" i="7"/>
  <c r="V658" i="7"/>
  <c r="V659" i="7"/>
  <c r="V660" i="7"/>
  <c r="V661" i="7"/>
  <c r="V662" i="7"/>
  <c r="V663" i="7"/>
  <c r="V664" i="7"/>
  <c r="V665" i="7"/>
  <c r="V666" i="7"/>
  <c r="V667" i="7"/>
  <c r="V668" i="7"/>
  <c r="V669" i="7"/>
  <c r="V670" i="7"/>
  <c r="V671" i="7"/>
  <c r="V672" i="7"/>
  <c r="V673" i="7"/>
  <c r="V674" i="7"/>
  <c r="V675" i="7"/>
  <c r="V676" i="7"/>
  <c r="V677" i="7"/>
  <c r="V678" i="7"/>
  <c r="V679" i="7"/>
  <c r="V680" i="7"/>
  <c r="V681" i="7"/>
  <c r="V682" i="7"/>
  <c r="V683" i="7"/>
  <c r="V684" i="7"/>
  <c r="V685" i="7"/>
  <c r="V686" i="7"/>
  <c r="V687" i="7"/>
  <c r="V688" i="7"/>
  <c r="V689" i="7"/>
  <c r="V690" i="7"/>
  <c r="V691" i="7"/>
  <c r="V692" i="7"/>
  <c r="V693" i="7"/>
  <c r="V694" i="7"/>
  <c r="V695" i="7"/>
  <c r="V696" i="7"/>
  <c r="V697" i="7"/>
  <c r="V698" i="7"/>
  <c r="V699" i="7"/>
  <c r="V700" i="7"/>
  <c r="V701" i="7"/>
  <c r="V702" i="7"/>
  <c r="V703" i="7"/>
  <c r="V704" i="7"/>
  <c r="V705" i="7"/>
  <c r="V706" i="7"/>
  <c r="V707" i="7"/>
  <c r="V708" i="7"/>
  <c r="V709" i="7"/>
  <c r="V710" i="7"/>
  <c r="V711" i="7"/>
  <c r="V712" i="7"/>
  <c r="V713" i="7"/>
  <c r="V714" i="7"/>
  <c r="V715" i="7"/>
  <c r="V716" i="7"/>
  <c r="V717" i="7"/>
  <c r="V718" i="7"/>
  <c r="V719" i="7"/>
  <c r="V720" i="7"/>
  <c r="V721" i="7"/>
  <c r="V722" i="7"/>
  <c r="V723" i="7"/>
  <c r="V724" i="7"/>
  <c r="V725" i="7"/>
  <c r="V726" i="7"/>
  <c r="V727" i="7"/>
  <c r="V728" i="7"/>
  <c r="V729" i="7"/>
  <c r="V730" i="7"/>
  <c r="V731" i="7"/>
  <c r="V732" i="7"/>
  <c r="V733" i="7"/>
  <c r="V734" i="7"/>
  <c r="V735" i="7"/>
  <c r="V736" i="7"/>
  <c r="V737" i="7"/>
  <c r="V738" i="7"/>
  <c r="V739" i="7"/>
  <c r="V740" i="7"/>
  <c r="V741" i="7"/>
  <c r="V742" i="7"/>
  <c r="V743" i="7"/>
  <c r="V744" i="7"/>
  <c r="V745" i="7"/>
  <c r="V746" i="7"/>
  <c r="V747" i="7"/>
  <c r="V748" i="7"/>
  <c r="V749" i="7"/>
  <c r="V750" i="7"/>
  <c r="V751" i="7"/>
  <c r="V752" i="7"/>
  <c r="V753" i="7"/>
  <c r="V754" i="7"/>
  <c r="V755" i="7"/>
  <c r="V756" i="7"/>
  <c r="V757" i="7"/>
  <c r="V758" i="7"/>
  <c r="V759" i="7"/>
  <c r="V760" i="7"/>
  <c r="V761" i="7"/>
  <c r="V762" i="7"/>
  <c r="V763" i="7"/>
  <c r="V764" i="7"/>
  <c r="V765" i="7"/>
  <c r="V766" i="7"/>
  <c r="V767" i="7"/>
  <c r="V768" i="7"/>
  <c r="V769" i="7"/>
  <c r="V770" i="7"/>
  <c r="V771" i="7"/>
  <c r="V772" i="7"/>
  <c r="V773" i="7"/>
  <c r="V774" i="7"/>
  <c r="V775" i="7"/>
  <c r="V776" i="7"/>
  <c r="V777" i="7"/>
  <c r="V778" i="7"/>
  <c r="V779" i="7"/>
  <c r="V780" i="7"/>
  <c r="V781" i="7"/>
  <c r="V782" i="7"/>
  <c r="V783" i="7"/>
  <c r="V784" i="7"/>
  <c r="V785" i="7"/>
  <c r="V786" i="7"/>
  <c r="V787" i="7"/>
  <c r="V788" i="7"/>
  <c r="V789" i="7"/>
  <c r="V790" i="7"/>
  <c r="V791" i="7"/>
  <c r="V792" i="7"/>
  <c r="V793" i="7"/>
  <c r="V794" i="7"/>
  <c r="V795" i="7"/>
  <c r="V796" i="7"/>
  <c r="V797" i="7"/>
  <c r="V798" i="7"/>
  <c r="V799" i="7"/>
  <c r="V800" i="7"/>
  <c r="V801" i="7"/>
  <c r="V802" i="7"/>
  <c r="V803" i="7"/>
  <c r="V804" i="7"/>
  <c r="V805" i="7"/>
  <c r="V806" i="7"/>
  <c r="V807" i="7"/>
  <c r="V808" i="7"/>
  <c r="V809" i="7"/>
  <c r="V810" i="7"/>
  <c r="V811" i="7"/>
  <c r="V812" i="7"/>
  <c r="V813" i="7"/>
  <c r="V814" i="7"/>
  <c r="V815" i="7"/>
  <c r="V816" i="7"/>
  <c r="V817" i="7"/>
  <c r="V818" i="7"/>
  <c r="V819" i="7"/>
  <c r="V820" i="7"/>
  <c r="V821" i="7"/>
  <c r="V822" i="7"/>
  <c r="V823" i="7"/>
  <c r="V824" i="7"/>
  <c r="V825" i="7"/>
  <c r="V826" i="7"/>
  <c r="V827" i="7"/>
  <c r="V828" i="7"/>
  <c r="V829" i="7"/>
  <c r="V830" i="7"/>
  <c r="V831" i="7"/>
  <c r="V832" i="7"/>
  <c r="V833" i="7"/>
  <c r="V834" i="7"/>
  <c r="V835" i="7"/>
  <c r="V836" i="7"/>
  <c r="V837" i="7"/>
  <c r="V838" i="7"/>
  <c r="V839" i="7"/>
  <c r="V840" i="7"/>
  <c r="V841" i="7"/>
  <c r="V842" i="7"/>
  <c r="V843" i="7"/>
  <c r="V844" i="7"/>
  <c r="V845" i="7"/>
  <c r="V846" i="7"/>
  <c r="V847" i="7"/>
  <c r="V848" i="7"/>
  <c r="V849" i="7"/>
  <c r="V850" i="7"/>
  <c r="V851" i="7"/>
  <c r="V852" i="7"/>
  <c r="V853" i="7"/>
  <c r="V854" i="7"/>
  <c r="V855" i="7"/>
  <c r="V856" i="7"/>
  <c r="V857" i="7"/>
  <c r="V858" i="7"/>
  <c r="V859" i="7"/>
  <c r="V860" i="7"/>
  <c r="V861" i="7"/>
  <c r="V862" i="7"/>
  <c r="V863" i="7"/>
  <c r="V864" i="7"/>
  <c r="V865" i="7"/>
  <c r="V866" i="7"/>
  <c r="V867" i="7"/>
  <c r="V868" i="7"/>
  <c r="V869" i="7"/>
  <c r="V870" i="7"/>
  <c r="V871" i="7"/>
  <c r="V872" i="7"/>
  <c r="V873" i="7"/>
  <c r="V874" i="7"/>
  <c r="V875" i="7"/>
  <c r="V876" i="7"/>
  <c r="V877" i="7"/>
  <c r="V878" i="7"/>
  <c r="V879" i="7"/>
  <c r="V880" i="7"/>
  <c r="V881" i="7"/>
  <c r="V882" i="7"/>
  <c r="V883" i="7"/>
  <c r="V884" i="7"/>
  <c r="V885" i="7"/>
  <c r="V886" i="7"/>
  <c r="V887" i="7"/>
  <c r="V888" i="7"/>
  <c r="V889" i="7"/>
  <c r="V890" i="7"/>
  <c r="V891" i="7"/>
  <c r="V892" i="7"/>
  <c r="V893" i="7"/>
  <c r="V894" i="7"/>
  <c r="V895" i="7"/>
  <c r="V896" i="7"/>
  <c r="V897" i="7"/>
  <c r="V898" i="7"/>
  <c r="V899" i="7"/>
  <c r="V900" i="7"/>
  <c r="V901" i="7"/>
  <c r="V902" i="7"/>
  <c r="V903" i="7"/>
  <c r="V904" i="7"/>
  <c r="V905" i="7"/>
  <c r="V906" i="7"/>
  <c r="V907" i="7"/>
  <c r="V908" i="7"/>
  <c r="V909" i="7"/>
  <c r="V910" i="7"/>
  <c r="V911" i="7"/>
  <c r="V912" i="7"/>
  <c r="V913" i="7"/>
  <c r="V914" i="7"/>
  <c r="V915" i="7"/>
  <c r="V916" i="7"/>
  <c r="V917" i="7"/>
  <c r="V918" i="7"/>
  <c r="V919" i="7"/>
  <c r="V920" i="7"/>
  <c r="V921" i="7"/>
  <c r="V922" i="7"/>
  <c r="V923" i="7"/>
  <c r="V924" i="7"/>
  <c r="V925" i="7"/>
  <c r="V926" i="7"/>
  <c r="V927" i="7"/>
  <c r="V928" i="7"/>
  <c r="V929" i="7"/>
  <c r="V930" i="7"/>
  <c r="V931" i="7"/>
  <c r="V932" i="7"/>
  <c r="V933" i="7"/>
  <c r="V934" i="7"/>
  <c r="V935" i="7"/>
  <c r="V936" i="7"/>
  <c r="V937" i="7"/>
  <c r="V938" i="7"/>
  <c r="V939" i="7"/>
  <c r="V940" i="7"/>
  <c r="V941" i="7"/>
  <c r="V942" i="7"/>
  <c r="V943" i="7"/>
  <c r="V944" i="7"/>
  <c r="V945" i="7"/>
  <c r="V946" i="7"/>
  <c r="V947" i="7"/>
  <c r="V948" i="7"/>
  <c r="V949" i="7"/>
  <c r="V950" i="7"/>
  <c r="V951" i="7"/>
  <c r="V952" i="7"/>
  <c r="V953" i="7"/>
  <c r="V954" i="7"/>
  <c r="V955" i="7"/>
  <c r="V956" i="7"/>
  <c r="V957" i="7"/>
  <c r="V958" i="7"/>
  <c r="V959" i="7"/>
  <c r="V960" i="7"/>
  <c r="V961" i="7"/>
  <c r="V962" i="7"/>
  <c r="V963" i="7"/>
  <c r="V964" i="7"/>
  <c r="V965" i="7"/>
  <c r="V966" i="7"/>
  <c r="V967" i="7"/>
  <c r="V968" i="7"/>
  <c r="V969" i="7"/>
  <c r="V970" i="7"/>
  <c r="V971" i="7"/>
  <c r="V972" i="7"/>
  <c r="V973" i="7"/>
  <c r="V974" i="7"/>
  <c r="V975" i="7"/>
  <c r="V976" i="7"/>
  <c r="V977" i="7"/>
  <c r="V978" i="7"/>
  <c r="V979" i="7"/>
  <c r="V980" i="7"/>
  <c r="V981" i="7"/>
  <c r="V982" i="7"/>
  <c r="V983" i="7"/>
  <c r="V984" i="7"/>
  <c r="V985" i="7"/>
  <c r="V986" i="7"/>
  <c r="V987" i="7"/>
  <c r="V988" i="7"/>
  <c r="V989" i="7"/>
  <c r="V990" i="7"/>
  <c r="V991" i="7"/>
  <c r="V992" i="7"/>
  <c r="V993" i="7"/>
  <c r="V994" i="7"/>
  <c r="V995" i="7"/>
  <c r="V996" i="7"/>
  <c r="V997" i="7"/>
  <c r="V998" i="7"/>
  <c r="V999" i="7"/>
  <c r="V1000" i="7"/>
  <c r="V1001" i="7"/>
  <c r="V1002" i="7"/>
  <c r="V1003" i="7"/>
  <c r="V1004" i="7"/>
  <c r="V1005" i="7"/>
  <c r="V1006" i="7"/>
  <c r="V1007" i="7"/>
  <c r="V1008" i="7"/>
  <c r="V1009" i="7"/>
  <c r="V1010" i="7"/>
  <c r="V1011" i="7"/>
  <c r="V1012" i="7"/>
  <c r="V1013" i="7"/>
  <c r="V1014" i="7"/>
  <c r="V1015" i="7"/>
  <c r="V1016" i="7"/>
  <c r="V1017" i="7"/>
  <c r="V1018" i="7"/>
  <c r="V1019" i="7"/>
  <c r="V1020" i="7"/>
  <c r="V1021" i="7"/>
  <c r="V1022" i="7"/>
  <c r="V1023" i="7"/>
  <c r="V1024" i="7"/>
  <c r="V1025" i="7"/>
  <c r="V1026" i="7"/>
  <c r="V1027" i="7"/>
  <c r="V1028" i="7"/>
  <c r="V1029" i="7"/>
  <c r="V1030" i="7"/>
  <c r="V1031" i="7"/>
  <c r="V1032" i="7"/>
  <c r="V1033" i="7"/>
  <c r="V1034" i="7"/>
  <c r="V1035" i="7"/>
  <c r="V1036" i="7"/>
  <c r="V1037" i="7"/>
  <c r="V1038" i="7"/>
  <c r="V1039" i="7"/>
  <c r="V1040" i="7"/>
  <c r="V1041" i="7"/>
  <c r="V1042" i="7"/>
  <c r="V1043" i="7"/>
  <c r="V1044" i="7"/>
  <c r="V1045" i="7"/>
  <c r="V1046" i="7"/>
  <c r="V1047" i="7"/>
  <c r="V1048" i="7"/>
  <c r="V1049" i="7"/>
  <c r="V1050" i="7"/>
  <c r="V1051" i="7"/>
  <c r="V1052" i="7"/>
  <c r="V1053" i="7"/>
  <c r="V1054" i="7"/>
  <c r="V1055" i="7"/>
  <c r="V1056" i="7"/>
  <c r="V1057" i="7"/>
  <c r="V1058" i="7"/>
  <c r="V1059" i="7"/>
  <c r="V1060" i="7"/>
  <c r="V1061" i="7"/>
  <c r="V1062" i="7"/>
  <c r="V1063" i="7"/>
  <c r="V1064" i="7"/>
  <c r="V1065" i="7"/>
  <c r="V1066" i="7"/>
  <c r="V1067" i="7"/>
  <c r="V1068" i="7"/>
  <c r="V1069" i="7"/>
  <c r="V1070" i="7"/>
  <c r="V1071" i="7"/>
  <c r="V1072" i="7"/>
  <c r="V1073" i="7"/>
  <c r="V1074" i="7"/>
  <c r="V1075" i="7"/>
  <c r="V1076" i="7"/>
  <c r="V1077" i="7"/>
  <c r="V1078" i="7"/>
  <c r="V1079" i="7"/>
  <c r="V1080" i="7"/>
  <c r="V1081" i="7"/>
  <c r="V1082" i="7"/>
  <c r="V1083" i="7"/>
  <c r="V1084" i="7"/>
  <c r="V1085" i="7"/>
  <c r="V1086" i="7"/>
  <c r="V1087" i="7"/>
  <c r="V1088" i="7"/>
  <c r="V1089" i="7"/>
  <c r="V1090" i="7"/>
  <c r="V1091" i="7"/>
  <c r="V1092" i="7"/>
  <c r="V1093" i="7"/>
  <c r="V1094" i="7"/>
  <c r="V1095" i="7"/>
  <c r="V1096" i="7"/>
  <c r="V1097" i="7"/>
  <c r="V1098" i="7"/>
  <c r="V1099" i="7"/>
  <c r="V1100" i="7"/>
  <c r="V1101" i="7"/>
  <c r="V1102" i="7"/>
  <c r="V1103" i="7"/>
  <c r="V1104" i="7"/>
  <c r="V1105" i="7"/>
  <c r="V1106" i="7"/>
  <c r="V1107" i="7"/>
  <c r="V1108" i="7"/>
  <c r="V1109" i="7"/>
  <c r="V1110" i="7"/>
  <c r="V1111" i="7"/>
  <c r="V1112" i="7"/>
  <c r="V1113" i="7"/>
  <c r="V1114" i="7"/>
  <c r="V1115" i="7"/>
  <c r="V1116" i="7"/>
  <c r="V1117" i="7"/>
  <c r="V1118" i="7"/>
  <c r="V1119" i="7"/>
  <c r="V1120" i="7"/>
  <c r="V1121" i="7"/>
  <c r="V1122" i="7"/>
  <c r="V1123" i="7"/>
  <c r="V1124" i="7"/>
  <c r="V1125" i="7"/>
  <c r="V1126" i="7"/>
  <c r="V1127" i="7"/>
  <c r="V1128" i="7"/>
  <c r="V1129" i="7"/>
  <c r="V1130" i="7"/>
  <c r="V1131" i="7"/>
  <c r="V1132" i="7"/>
  <c r="V1133" i="7"/>
  <c r="V1134" i="7"/>
  <c r="V1135" i="7"/>
  <c r="V1136" i="7"/>
  <c r="V1137" i="7"/>
  <c r="V1138" i="7"/>
  <c r="V1139" i="7"/>
  <c r="V1140" i="7"/>
  <c r="V1141" i="7"/>
  <c r="V1142" i="7"/>
  <c r="V1143" i="7"/>
  <c r="V1144" i="7"/>
  <c r="V1145" i="7"/>
  <c r="V1146" i="7"/>
  <c r="V1147" i="7"/>
  <c r="V1148" i="7"/>
  <c r="V1149" i="7"/>
  <c r="V1150" i="7"/>
  <c r="V1151" i="7"/>
  <c r="V1152" i="7"/>
  <c r="V1153" i="7"/>
  <c r="V1154" i="7"/>
  <c r="V1155" i="7"/>
  <c r="V1156" i="7"/>
  <c r="V1157" i="7"/>
  <c r="V1158" i="7"/>
  <c r="V1159" i="7"/>
  <c r="V1160" i="7"/>
  <c r="V1161" i="7"/>
  <c r="V1162" i="7"/>
  <c r="V1163" i="7"/>
  <c r="V1164" i="7"/>
  <c r="V1165" i="7"/>
  <c r="V1166" i="7"/>
  <c r="V1167" i="7"/>
  <c r="V1168" i="7"/>
  <c r="V1169" i="7"/>
  <c r="V1170" i="7"/>
  <c r="V1171" i="7"/>
  <c r="V1172" i="7"/>
  <c r="V1173" i="7"/>
  <c r="V1174" i="7"/>
  <c r="V1175" i="7"/>
  <c r="V1176" i="7"/>
  <c r="V1177" i="7"/>
  <c r="V1178" i="7"/>
  <c r="V1179" i="7"/>
  <c r="V1180" i="7"/>
  <c r="V1181" i="7"/>
  <c r="V1182" i="7"/>
  <c r="V1183" i="7"/>
  <c r="V1184" i="7"/>
  <c r="V1185" i="7"/>
  <c r="V1186" i="7"/>
  <c r="V1187" i="7"/>
  <c r="V1188" i="7"/>
  <c r="V1189" i="7"/>
  <c r="V1190" i="7"/>
  <c r="V1191" i="7"/>
  <c r="V1192" i="7"/>
  <c r="V1193" i="7"/>
  <c r="V1194" i="7"/>
  <c r="V1195" i="7"/>
  <c r="V1196" i="7"/>
  <c r="V1197" i="7"/>
  <c r="V1198" i="7"/>
  <c r="V1199" i="7"/>
  <c r="V1200" i="7"/>
  <c r="V1201" i="7"/>
  <c r="V1202" i="7"/>
  <c r="V1203" i="7"/>
  <c r="V1204" i="7"/>
  <c r="V1205" i="7"/>
  <c r="V1206" i="7"/>
  <c r="V1207" i="7"/>
  <c r="V1208" i="7"/>
  <c r="V1209" i="7"/>
  <c r="V1210" i="7"/>
  <c r="V1211" i="7"/>
  <c r="V1212" i="7"/>
  <c r="V1213" i="7"/>
  <c r="V1214" i="7"/>
  <c r="V1215" i="7"/>
  <c r="V1216" i="7"/>
  <c r="V1217" i="7"/>
  <c r="V1218" i="7"/>
  <c r="V1219" i="7"/>
  <c r="V1220" i="7"/>
  <c r="V1221" i="7"/>
  <c r="V1222" i="7"/>
  <c r="V1223" i="7"/>
  <c r="V1224" i="7"/>
  <c r="V1225" i="7"/>
  <c r="V1226" i="7"/>
  <c r="V1227" i="7"/>
  <c r="V1228" i="7"/>
  <c r="V1229" i="7"/>
  <c r="V1230" i="7"/>
  <c r="V1231" i="7"/>
  <c r="V1232" i="7"/>
  <c r="V1233" i="7"/>
  <c r="V1234" i="7"/>
  <c r="V1235" i="7"/>
  <c r="V1236" i="7"/>
  <c r="V1237" i="7"/>
  <c r="V1238" i="7"/>
  <c r="V1239" i="7"/>
  <c r="V1240" i="7"/>
  <c r="V1241" i="7"/>
  <c r="V1242" i="7"/>
  <c r="V1243" i="7"/>
  <c r="V1244" i="7"/>
  <c r="V1245" i="7"/>
  <c r="V1246" i="7"/>
  <c r="V1247" i="7"/>
  <c r="V1248" i="7"/>
  <c r="V1249" i="7"/>
  <c r="V1250" i="7"/>
  <c r="V1251" i="7"/>
  <c r="V1252" i="7"/>
  <c r="V1253" i="7"/>
  <c r="V1254" i="7"/>
  <c r="V1255" i="7"/>
  <c r="V1256" i="7"/>
  <c r="V1257" i="7"/>
  <c r="V1258" i="7"/>
  <c r="V1259" i="7"/>
  <c r="V1260" i="7"/>
  <c r="V1261" i="7"/>
  <c r="V1262" i="7"/>
  <c r="V1263" i="7"/>
  <c r="V1264" i="7"/>
  <c r="V1265" i="7"/>
  <c r="V1266" i="7"/>
  <c r="V1267" i="7"/>
  <c r="V1268" i="7"/>
  <c r="V1269" i="7"/>
  <c r="V1270" i="7"/>
  <c r="V1271" i="7"/>
  <c r="V1272" i="7"/>
  <c r="V1273" i="7"/>
  <c r="V1274" i="7"/>
  <c r="V1275" i="7"/>
  <c r="V1276" i="7"/>
  <c r="V1277" i="7"/>
  <c r="V1278" i="7"/>
  <c r="V1279" i="7"/>
  <c r="V1280" i="7"/>
  <c r="V1281" i="7"/>
  <c r="V1282" i="7"/>
  <c r="V1283" i="7"/>
  <c r="V1284" i="7"/>
  <c r="V1285" i="7"/>
  <c r="V1286" i="7"/>
  <c r="V1287" i="7"/>
  <c r="V1288" i="7"/>
  <c r="V1289" i="7"/>
  <c r="V1290" i="7"/>
  <c r="V1291" i="7"/>
  <c r="V1306" i="7"/>
  <c r="V1307" i="7"/>
  <c r="V1308" i="7"/>
  <c r="V1309" i="7"/>
  <c r="V1310" i="7"/>
  <c r="V1311" i="7"/>
  <c r="V1312" i="7"/>
  <c r="V1313" i="7"/>
  <c r="V1314" i="7"/>
  <c r="V1315" i="7"/>
  <c r="V1316" i="7"/>
  <c r="V1317" i="7"/>
  <c r="V1318" i="7"/>
  <c r="V1319" i="7"/>
  <c r="V1320" i="7"/>
  <c r="V1321" i="7"/>
  <c r="V1322" i="7"/>
  <c r="V1323" i="7"/>
  <c r="V1324" i="7"/>
  <c r="V1325" i="7"/>
  <c r="V1326" i="7"/>
  <c r="V1327" i="7"/>
  <c r="V1328" i="7"/>
  <c r="V1329" i="7"/>
  <c r="V1330" i="7"/>
  <c r="V1331" i="7"/>
  <c r="V1332" i="7"/>
  <c r="V1333" i="7"/>
  <c r="V1334" i="7"/>
  <c r="V1335" i="7"/>
  <c r="V1336" i="7"/>
  <c r="V1337" i="7"/>
  <c r="V1338" i="7"/>
  <c r="V1339" i="7"/>
  <c r="V1340" i="7"/>
  <c r="V1341" i="7"/>
  <c r="V1342" i="7"/>
  <c r="V1356" i="7"/>
  <c r="V1357" i="7"/>
  <c r="V1358" i="7"/>
  <c r="V1359" i="7"/>
  <c r="V1360" i="7"/>
  <c r="V1361" i="7"/>
  <c r="V1362" i="7"/>
  <c r="V1363" i="7"/>
  <c r="V1364" i="7"/>
  <c r="V1365" i="7"/>
  <c r="V1366" i="7"/>
  <c r="V1367" i="7"/>
  <c r="V1368" i="7"/>
  <c r="V1369" i="7"/>
  <c r="V1370" i="7"/>
  <c r="V1371" i="7"/>
  <c r="V1372" i="7"/>
  <c r="V1373" i="7"/>
  <c r="V1374" i="7"/>
  <c r="V1375" i="7"/>
  <c r="V1376" i="7"/>
  <c r="V1377" i="7"/>
  <c r="V1378" i="7"/>
  <c r="V1379" i="7"/>
  <c r="V1380" i="7"/>
  <c r="V1381" i="7"/>
  <c r="V1382" i="7"/>
  <c r="V1383" i="7"/>
  <c r="V1384" i="7"/>
  <c r="V1385" i="7"/>
  <c r="V1386" i="7"/>
  <c r="V1387" i="7"/>
  <c r="V1388" i="7"/>
  <c r="V1389" i="7"/>
  <c r="V1390" i="7"/>
  <c r="V1391" i="7"/>
  <c r="V1392" i="7"/>
  <c r="V1393" i="7"/>
  <c r="V1394" i="7"/>
  <c r="V1395" i="7"/>
  <c r="V1396" i="7"/>
  <c r="V1397" i="7"/>
  <c r="V1398" i="7"/>
  <c r="V1399" i="7"/>
  <c r="V1400" i="7"/>
  <c r="V1401" i="7"/>
  <c r="V1402" i="7"/>
  <c r="V1403" i="7"/>
  <c r="V1404" i="7"/>
  <c r="V1405" i="7"/>
  <c r="V1406" i="7"/>
  <c r="V1407" i="7"/>
  <c r="V1408" i="7"/>
  <c r="V1409" i="7"/>
  <c r="V1410" i="7"/>
  <c r="V1411" i="7"/>
  <c r="V1412" i="7"/>
  <c r="V1413" i="7"/>
  <c r="V1414" i="7"/>
  <c r="V1415" i="7"/>
  <c r="V1416" i="7"/>
  <c r="V1417" i="7"/>
  <c r="V1418" i="7"/>
  <c r="V1419" i="7"/>
  <c r="V1420" i="7"/>
  <c r="V1421" i="7"/>
  <c r="V1422" i="7"/>
  <c r="V1423" i="7"/>
  <c r="V1424" i="7"/>
  <c r="V1425" i="7"/>
  <c r="V1426" i="7"/>
  <c r="V1427" i="7"/>
  <c r="V1428" i="7"/>
  <c r="V1429" i="7"/>
  <c r="V1430" i="7"/>
  <c r="V1431" i="7"/>
  <c r="V1432" i="7"/>
  <c r="V1433" i="7"/>
  <c r="V1434" i="7"/>
  <c r="V1435" i="7"/>
  <c r="V1436" i="7"/>
  <c r="V1437" i="7"/>
  <c r="V1438" i="7"/>
  <c r="V1439" i="7"/>
  <c r="V1440" i="7"/>
  <c r="V1441" i="7"/>
  <c r="V1442" i="7"/>
  <c r="V1443" i="7"/>
  <c r="V1444" i="7"/>
  <c r="V1445" i="7"/>
  <c r="V1446" i="7"/>
  <c r="V1447" i="7"/>
  <c r="V1448" i="7"/>
  <c r="V1449" i="7"/>
  <c r="V1450" i="7"/>
  <c r="V1451" i="7"/>
  <c r="V1452" i="7"/>
  <c r="V1453" i="7"/>
  <c r="V1454" i="7"/>
  <c r="V1455" i="7"/>
  <c r="V1456" i="7"/>
  <c r="V1457" i="7"/>
  <c r="V1458" i="7"/>
  <c r="V1459" i="7"/>
  <c r="V1460" i="7"/>
  <c r="V1461" i="7"/>
  <c r="V1462" i="7"/>
  <c r="V1463" i="7"/>
  <c r="V1464" i="7"/>
  <c r="V1465" i="7"/>
  <c r="V1466" i="7"/>
  <c r="V1467" i="7"/>
  <c r="V1468" i="7"/>
  <c r="V1469" i="7"/>
  <c r="V1470" i="7"/>
  <c r="V1471" i="7"/>
  <c r="V1472" i="7"/>
  <c r="V1473" i="7"/>
  <c r="V1474" i="7"/>
  <c r="V1475" i="7"/>
  <c r="V1476" i="7"/>
  <c r="V1477" i="7"/>
  <c r="V1478" i="7"/>
  <c r="V1479" i="7"/>
  <c r="V1480" i="7"/>
  <c r="V1481" i="7"/>
  <c r="V1482" i="7"/>
  <c r="V1483" i="7"/>
  <c r="V1484" i="7"/>
  <c r="V1485" i="7"/>
  <c r="V1486" i="7"/>
  <c r="V1487" i="7"/>
  <c r="V1488" i="7"/>
  <c r="V1489" i="7"/>
  <c r="V1490" i="7"/>
  <c r="V1491" i="7"/>
  <c r="V1492" i="7"/>
  <c r="V1493" i="7"/>
  <c r="V1494" i="7"/>
  <c r="V1495" i="7"/>
  <c r="V1496" i="7"/>
  <c r="V1497" i="7"/>
  <c r="V1498" i="7"/>
  <c r="V1499" i="7"/>
  <c r="V1500" i="7"/>
  <c r="V1501" i="7"/>
  <c r="V1502" i="7"/>
  <c r="V1503" i="7"/>
  <c r="V1504" i="7"/>
  <c r="V1505" i="7"/>
  <c r="V1506" i="7"/>
  <c r="V1507" i="7"/>
  <c r="V1508" i="7"/>
  <c r="V1509" i="7"/>
  <c r="V1510" i="7"/>
  <c r="V1511" i="7"/>
  <c r="V1512" i="7"/>
  <c r="V1513" i="7"/>
  <c r="V1514" i="7"/>
  <c r="V1515" i="7"/>
  <c r="V1516" i="7"/>
  <c r="V1517" i="7"/>
  <c r="V1518" i="7"/>
  <c r="V1519" i="7"/>
  <c r="V1520" i="7"/>
  <c r="V1521" i="7"/>
  <c r="V1522" i="7"/>
  <c r="V1523" i="7"/>
  <c r="V1524" i="7"/>
  <c r="V1525" i="7"/>
  <c r="V1526" i="7"/>
  <c r="V1527" i="7"/>
  <c r="V1528" i="7"/>
  <c r="V1529" i="7"/>
  <c r="V1530" i="7"/>
  <c r="V1531" i="7"/>
  <c r="V1532" i="7"/>
  <c r="V1533" i="7"/>
  <c r="V1534" i="7"/>
  <c r="V1535" i="7"/>
  <c r="V1536" i="7"/>
  <c r="V1537" i="7"/>
  <c r="V1538" i="7"/>
  <c r="V1539" i="7"/>
  <c r="V1540" i="7"/>
  <c r="V1541" i="7"/>
  <c r="V1542" i="7"/>
  <c r="V1543" i="7"/>
  <c r="V1544" i="7"/>
  <c r="V1545" i="7"/>
  <c r="V1546" i="7"/>
  <c r="V1547" i="7"/>
  <c r="V1548" i="7"/>
  <c r="V1549" i="7"/>
  <c r="V1550" i="7"/>
  <c r="V1551" i="7"/>
  <c r="V1552" i="7"/>
  <c r="V1553" i="7"/>
  <c r="V1554" i="7"/>
  <c r="V1555" i="7"/>
  <c r="V1556" i="7"/>
  <c r="V1557" i="7"/>
  <c r="V1558" i="7"/>
  <c r="V1559" i="7"/>
  <c r="V1560" i="7"/>
  <c r="V1561" i="7"/>
  <c r="V1562" i="7"/>
  <c r="V1563" i="7"/>
  <c r="V1564" i="7"/>
  <c r="V1565" i="7"/>
  <c r="V1566" i="7"/>
  <c r="V1567" i="7"/>
  <c r="V1568" i="7"/>
  <c r="V1569" i="7"/>
  <c r="V1570" i="7"/>
  <c r="V1571" i="7"/>
  <c r="V1572" i="7"/>
  <c r="V1573" i="7"/>
  <c r="V1574" i="7"/>
  <c r="V1575" i="7"/>
  <c r="V1576" i="7"/>
  <c r="V1577" i="7"/>
  <c r="V1578" i="7"/>
  <c r="V1579" i="7"/>
  <c r="V1580" i="7"/>
  <c r="V1581" i="7"/>
  <c r="V1582" i="7"/>
  <c r="V1583" i="7"/>
  <c r="V1584" i="7"/>
  <c r="V1585" i="7"/>
  <c r="V1586" i="7"/>
  <c r="V1587" i="7"/>
  <c r="V1588" i="7"/>
  <c r="V1589" i="7"/>
  <c r="V1590" i="7"/>
  <c r="V1591" i="7"/>
  <c r="V1592" i="7"/>
  <c r="V1593" i="7"/>
  <c r="V1594" i="7"/>
  <c r="V1595" i="7"/>
  <c r="V1596" i="7"/>
  <c r="V1597" i="7"/>
  <c r="V1598" i="7"/>
  <c r="V1599" i="7"/>
  <c r="V1600" i="7"/>
  <c r="V1601" i="7"/>
  <c r="V1602" i="7"/>
  <c r="V1603" i="7"/>
  <c r="V1604" i="7"/>
  <c r="V1605" i="7"/>
  <c r="V1606" i="7"/>
  <c r="V1607" i="7"/>
  <c r="V1608" i="7"/>
  <c r="V1609" i="7"/>
  <c r="V1610" i="7"/>
  <c r="V1611" i="7"/>
  <c r="V1612" i="7"/>
  <c r="V1613" i="7"/>
  <c r="V1614" i="7"/>
  <c r="V1615" i="7"/>
  <c r="V1616" i="7"/>
  <c r="V1617" i="7"/>
  <c r="V1618" i="7"/>
  <c r="V1619" i="7"/>
  <c r="V1620" i="7"/>
  <c r="V1621" i="7"/>
  <c r="V1622" i="7"/>
  <c r="V1623" i="7"/>
  <c r="V1624" i="7"/>
  <c r="V1625" i="7"/>
  <c r="V1626" i="7"/>
  <c r="V1627" i="7"/>
  <c r="V1628" i="7"/>
  <c r="V1629" i="7"/>
  <c r="V1630" i="7"/>
  <c r="V1631" i="7"/>
  <c r="V1632" i="7"/>
  <c r="V1633" i="7"/>
  <c r="V1634" i="7"/>
  <c r="V1635" i="7"/>
  <c r="V1636" i="7"/>
  <c r="V1637" i="7"/>
  <c r="V1638" i="7"/>
  <c r="V1639" i="7"/>
  <c r="V1640" i="7"/>
  <c r="V1641" i="7"/>
  <c r="V1642" i="7"/>
  <c r="V1643" i="7"/>
  <c r="V1644" i="7"/>
  <c r="V1645" i="7"/>
  <c r="V1646" i="7"/>
  <c r="V1647" i="7"/>
  <c r="V1648" i="7"/>
  <c r="V1649" i="7"/>
  <c r="V1650" i="7"/>
  <c r="V1651" i="7"/>
  <c r="V1652" i="7"/>
  <c r="V1653" i="7"/>
  <c r="V1654" i="7"/>
  <c r="V1655" i="7"/>
  <c r="V1656" i="7"/>
  <c r="V1657" i="7"/>
  <c r="V1658" i="7"/>
  <c r="V1659" i="7"/>
  <c r="V1660" i="7"/>
  <c r="V1661" i="7"/>
  <c r="V1662" i="7"/>
  <c r="V1663" i="7"/>
  <c r="V1664" i="7"/>
  <c r="V1665" i="7"/>
  <c r="V1666" i="7"/>
  <c r="V1667" i="7"/>
  <c r="V1668" i="7"/>
  <c r="V1669" i="7"/>
  <c r="V1670" i="7"/>
  <c r="V1671" i="7"/>
  <c r="V1672" i="7"/>
  <c r="V1673" i="7"/>
  <c r="V1674" i="7"/>
  <c r="V1675" i="7"/>
  <c r="V1676" i="7"/>
  <c r="V1677" i="7"/>
  <c r="V1678" i="7"/>
  <c r="V1679" i="7"/>
  <c r="V1680" i="7"/>
  <c r="V1681" i="7"/>
  <c r="V1682" i="7"/>
  <c r="V1683" i="7"/>
  <c r="V1684" i="7"/>
  <c r="V1685" i="7"/>
  <c r="V1686" i="7"/>
  <c r="V1687" i="7"/>
  <c r="V1688" i="7"/>
  <c r="V1689" i="7"/>
  <c r="V1690" i="7"/>
  <c r="V1691" i="7"/>
  <c r="V1692" i="7"/>
  <c r="V1693" i="7"/>
  <c r="V1694" i="7"/>
  <c r="V1695" i="7"/>
  <c r="V1696" i="7"/>
  <c r="V1697" i="7"/>
  <c r="V1698" i="7"/>
  <c r="V1699" i="7"/>
  <c r="V1700" i="7"/>
  <c r="V1701" i="7"/>
  <c r="V1702" i="7"/>
  <c r="V1703" i="7"/>
  <c r="V1704" i="7"/>
  <c r="V1705" i="7"/>
  <c r="V1706" i="7"/>
  <c r="V1707" i="7"/>
  <c r="V1708" i="7"/>
  <c r="V1709" i="7"/>
  <c r="V1710" i="7"/>
  <c r="V1711" i="7"/>
  <c r="V1712" i="7"/>
  <c r="V1713" i="7"/>
  <c r="V1714" i="7"/>
  <c r="V1715" i="7"/>
  <c r="V1716" i="7"/>
  <c r="V1717" i="7"/>
  <c r="V1718" i="7"/>
  <c r="V1719" i="7"/>
  <c r="V1720" i="7"/>
  <c r="V1721" i="7"/>
  <c r="V1722" i="7"/>
  <c r="V1723" i="7"/>
  <c r="V1724" i="7"/>
  <c r="V1725" i="7"/>
  <c r="V1726" i="7"/>
  <c r="V1727" i="7"/>
  <c r="V1728" i="7"/>
  <c r="V1729" i="7"/>
  <c r="V1730" i="7"/>
  <c r="V1731" i="7"/>
  <c r="V1732" i="7"/>
  <c r="V1733" i="7"/>
  <c r="V1734" i="7"/>
  <c r="V1735" i="7"/>
  <c r="V1736" i="7"/>
  <c r="V1737" i="7"/>
  <c r="V1738" i="7"/>
  <c r="V1739" i="7"/>
  <c r="V1740" i="7"/>
  <c r="V1741" i="7"/>
  <c r="V1742" i="7"/>
  <c r="V1743" i="7"/>
  <c r="V1744" i="7"/>
  <c r="V1745" i="7"/>
  <c r="V1746" i="7"/>
  <c r="V1747" i="7"/>
  <c r="V1748" i="7"/>
  <c r="V1749" i="7"/>
  <c r="V1750" i="7"/>
  <c r="V1751" i="7"/>
  <c r="V1752" i="7"/>
  <c r="V1753" i="7"/>
  <c r="V1754" i="7"/>
  <c r="V1755" i="7"/>
  <c r="V1756" i="7"/>
  <c r="V1757" i="7"/>
  <c r="V1758" i="7"/>
  <c r="V1759" i="7"/>
  <c r="V1760" i="7"/>
  <c r="V1761" i="7"/>
  <c r="V1762" i="7"/>
  <c r="V1763" i="7"/>
  <c r="V1764" i="7"/>
  <c r="V1765" i="7"/>
  <c r="V1766" i="7"/>
  <c r="V1767" i="7"/>
  <c r="V1768" i="7"/>
  <c r="V1769" i="7"/>
  <c r="V1770" i="7"/>
  <c r="V1771" i="7"/>
  <c r="V1772" i="7"/>
  <c r="V1773" i="7"/>
  <c r="V1774" i="7"/>
  <c r="V1775" i="7"/>
  <c r="V1776" i="7"/>
  <c r="V1777" i="7"/>
  <c r="V1778" i="7"/>
  <c r="V1779" i="7"/>
  <c r="V1780" i="7"/>
  <c r="V1781" i="7"/>
  <c r="V1782" i="7"/>
  <c r="V1783" i="7"/>
  <c r="V1784" i="7"/>
  <c r="V1785" i="7"/>
  <c r="V1786" i="7"/>
  <c r="V1787" i="7"/>
  <c r="V1788" i="7"/>
  <c r="V1789" i="7"/>
  <c r="V1790" i="7"/>
  <c r="V1791" i="7"/>
  <c r="V1792" i="7"/>
  <c r="V1793" i="7"/>
  <c r="V1794" i="7"/>
  <c r="V1795" i="7"/>
  <c r="V1796" i="7"/>
  <c r="V1797" i="7"/>
  <c r="V1798" i="7"/>
  <c r="V1799" i="7"/>
  <c r="V1800" i="7"/>
  <c r="V1801" i="7"/>
  <c r="V1802" i="7"/>
  <c r="V1803" i="7"/>
  <c r="V1804" i="7"/>
  <c r="V1805" i="7"/>
  <c r="V1806" i="7"/>
  <c r="V1807" i="7"/>
  <c r="V1808" i="7"/>
  <c r="V1809" i="7"/>
  <c r="V1810" i="7"/>
  <c r="V1811" i="7"/>
  <c r="V1812" i="7"/>
  <c r="V1813" i="7"/>
  <c r="V1814" i="7"/>
  <c r="V1815" i="7"/>
  <c r="V1816" i="7"/>
  <c r="V1817" i="7"/>
  <c r="V1818" i="7"/>
  <c r="V1819" i="7"/>
  <c r="V1820" i="7"/>
  <c r="V1821" i="7"/>
  <c r="V1822" i="7"/>
  <c r="V1823" i="7"/>
  <c r="V1824" i="7"/>
  <c r="V1825" i="7"/>
  <c r="V1826" i="7"/>
  <c r="V1827" i="7"/>
  <c r="V1828" i="7"/>
  <c r="V1829" i="7"/>
  <c r="V1830" i="7"/>
  <c r="V1831" i="7"/>
  <c r="V1832" i="7"/>
  <c r="V1833" i="7"/>
  <c r="V1834" i="7"/>
  <c r="V1835" i="7"/>
  <c r="V1836" i="7"/>
  <c r="V1837" i="7"/>
  <c r="V1838" i="7"/>
  <c r="V1839" i="7"/>
  <c r="V1840" i="7"/>
  <c r="V1841" i="7"/>
  <c r="V1842" i="7"/>
  <c r="V1843" i="7"/>
  <c r="V1844" i="7"/>
  <c r="V1845" i="7"/>
  <c r="V1846" i="7"/>
  <c r="V1847" i="7"/>
  <c r="V1848" i="7"/>
  <c r="V1849" i="7"/>
  <c r="V1850" i="7"/>
  <c r="V1851" i="7"/>
  <c r="V1852" i="7"/>
  <c r="V1853" i="7"/>
  <c r="V1854" i="7"/>
  <c r="V1855" i="7"/>
  <c r="V1856" i="7"/>
  <c r="V1857" i="7"/>
  <c r="V1858" i="7"/>
  <c r="V1859" i="7"/>
  <c r="V1860" i="7"/>
  <c r="V1861" i="7"/>
  <c r="V1862" i="7"/>
  <c r="V1863" i="7"/>
  <c r="V1864" i="7"/>
  <c r="V1865" i="7"/>
  <c r="V1866" i="7"/>
  <c r="V1867" i="7"/>
  <c r="V1868" i="7"/>
  <c r="V1869" i="7"/>
  <c r="V1870" i="7"/>
  <c r="V1871" i="7"/>
  <c r="V1872" i="7"/>
  <c r="V1873" i="7"/>
  <c r="V1874" i="7"/>
  <c r="V1875" i="7"/>
  <c r="V1876" i="7"/>
  <c r="V1877" i="7"/>
  <c r="V1878" i="7"/>
  <c r="V1879" i="7"/>
  <c r="V1880" i="7"/>
  <c r="V1881" i="7"/>
  <c r="V1882" i="7"/>
  <c r="V1883" i="7"/>
  <c r="V1884" i="7"/>
  <c r="V1885" i="7"/>
  <c r="V1886" i="7"/>
  <c r="V1887" i="7"/>
  <c r="V1888" i="7"/>
  <c r="V1889" i="7"/>
  <c r="V1890" i="7"/>
  <c r="V1891" i="7"/>
  <c r="V1892" i="7"/>
  <c r="V1893" i="7"/>
  <c r="V1894" i="7"/>
  <c r="V1895" i="7"/>
  <c r="V1896" i="7"/>
  <c r="V1897" i="7"/>
  <c r="V1898" i="7"/>
  <c r="V1899" i="7"/>
  <c r="V1900" i="7"/>
  <c r="V1901" i="7"/>
  <c r="V1902" i="7"/>
  <c r="V1903" i="7"/>
  <c r="V1904" i="7"/>
  <c r="V1905" i="7"/>
  <c r="V1906" i="7"/>
  <c r="V1907" i="7"/>
  <c r="V1908" i="7"/>
  <c r="V1909" i="7"/>
  <c r="V1910" i="7"/>
  <c r="V1911" i="7"/>
  <c r="V1912" i="7"/>
  <c r="V1913" i="7"/>
  <c r="V1914" i="7"/>
  <c r="V1915" i="7"/>
  <c r="V1916" i="7"/>
  <c r="V1917" i="7"/>
  <c r="V1918" i="7"/>
  <c r="V1919" i="7"/>
  <c r="V1920" i="7"/>
  <c r="V1921" i="7"/>
  <c r="V1922" i="7"/>
  <c r="V1923" i="7"/>
  <c r="V1924" i="7"/>
  <c r="V1925" i="7"/>
  <c r="V1926" i="7"/>
  <c r="V1927" i="7"/>
  <c r="V1928" i="7"/>
  <c r="V1929" i="7"/>
  <c r="V1930" i="7"/>
  <c r="V1931" i="7"/>
  <c r="V1932" i="7"/>
  <c r="V1933" i="7"/>
  <c r="V1934" i="7"/>
  <c r="V1935" i="7"/>
  <c r="V1936" i="7"/>
  <c r="V1937" i="7"/>
  <c r="V1938" i="7"/>
  <c r="V1939" i="7"/>
  <c r="V1940" i="7"/>
  <c r="V1941" i="7"/>
  <c r="V1942" i="7"/>
  <c r="V1943" i="7"/>
  <c r="V1944" i="7"/>
  <c r="V1945" i="7"/>
  <c r="V1946" i="7"/>
  <c r="V1947" i="7"/>
  <c r="V1948" i="7"/>
  <c r="V1949" i="7"/>
  <c r="V1950" i="7"/>
  <c r="V1951" i="7"/>
  <c r="V1952" i="7"/>
  <c r="V1953" i="7"/>
  <c r="V1954" i="7"/>
  <c r="V1955" i="7"/>
  <c r="V1956" i="7"/>
  <c r="V1957" i="7"/>
  <c r="V1958" i="7"/>
  <c r="V1959" i="7"/>
  <c r="V1960" i="7"/>
  <c r="V1961" i="7"/>
  <c r="V1962" i="7"/>
  <c r="V1963" i="7"/>
  <c r="V1964" i="7"/>
  <c r="V1965" i="7"/>
  <c r="V1966" i="7"/>
  <c r="V1967" i="7"/>
  <c r="V1968" i="7"/>
  <c r="V1969" i="7"/>
  <c r="V1970" i="7"/>
  <c r="V1971" i="7"/>
  <c r="V1972" i="7"/>
  <c r="V1973" i="7"/>
  <c r="V1974" i="7"/>
  <c r="V1975" i="7"/>
  <c r="V1976" i="7"/>
  <c r="V1977" i="7"/>
  <c r="V1978" i="7"/>
  <c r="V1979" i="7"/>
  <c r="V1980" i="7"/>
  <c r="V1981" i="7"/>
  <c r="V1982" i="7"/>
  <c r="V1983" i="7"/>
  <c r="V1984" i="7"/>
  <c r="V1985" i="7"/>
  <c r="V1986" i="7"/>
  <c r="V1987" i="7"/>
  <c r="V1988" i="7"/>
  <c r="V1989" i="7"/>
  <c r="V1990" i="7"/>
  <c r="V1991" i="7"/>
  <c r="V1992" i="7"/>
  <c r="V1993" i="7"/>
  <c r="V1994" i="7"/>
  <c r="V1995" i="7"/>
  <c r="V1996" i="7"/>
  <c r="V1997" i="7"/>
  <c r="V1998" i="7"/>
  <c r="V1999" i="7"/>
  <c r="V2000" i="7"/>
  <c r="V2001" i="7"/>
  <c r="V2002" i="7"/>
  <c r="V2003" i="7"/>
  <c r="V2004" i="7"/>
  <c r="V2005" i="7"/>
  <c r="V2006" i="7"/>
  <c r="V2007" i="7"/>
  <c r="V2008" i="7"/>
  <c r="V2097" i="7"/>
  <c r="V2098" i="7"/>
  <c r="V2099" i="7"/>
  <c r="V2100" i="7"/>
  <c r="V2101" i="7"/>
  <c r="V2102" i="7"/>
  <c r="V2103" i="7"/>
  <c r="V2104" i="7"/>
  <c r="V2105" i="7"/>
  <c r="V2106" i="7"/>
  <c r="V2107" i="7"/>
  <c r="V2108" i="7"/>
  <c r="V2109" i="7"/>
  <c r="V2110" i="7"/>
  <c r="V2111" i="7"/>
  <c r="V2112" i="7"/>
  <c r="V2113" i="7"/>
  <c r="V2114" i="7"/>
  <c r="V2115" i="7"/>
  <c r="V2116" i="7"/>
  <c r="V2117" i="7"/>
  <c r="V2118" i="7"/>
  <c r="V2119" i="7"/>
  <c r="V2120" i="7"/>
  <c r="V2121" i="7"/>
  <c r="V2122" i="7"/>
  <c r="V2123" i="7"/>
  <c r="V2124" i="7"/>
  <c r="V2125" i="7"/>
  <c r="V2126" i="7"/>
  <c r="V2127" i="7"/>
  <c r="V2128" i="7"/>
  <c r="V2129" i="7"/>
  <c r="V2130" i="7"/>
  <c r="V2131" i="7"/>
  <c r="V2132" i="7"/>
  <c r="V2133" i="7"/>
  <c r="V2134" i="7"/>
  <c r="V2135" i="7"/>
  <c r="V2136" i="7"/>
  <c r="V2137" i="7"/>
  <c r="V2138" i="7"/>
  <c r="V2139" i="7"/>
  <c r="V2140" i="7"/>
  <c r="V2141" i="7"/>
  <c r="V2142" i="7"/>
  <c r="V2143" i="7"/>
  <c r="V2144" i="7"/>
  <c r="V2145" i="7"/>
  <c r="V2146" i="7"/>
  <c r="V2147" i="7"/>
  <c r="V2148" i="7"/>
  <c r="V2149" i="7"/>
  <c r="V2150" i="7"/>
  <c r="V2151" i="7"/>
  <c r="V2152" i="7"/>
  <c r="V2153" i="7"/>
  <c r="V2154" i="7"/>
  <c r="V2155" i="7"/>
  <c r="V2156" i="7"/>
  <c r="V2157" i="7"/>
  <c r="V2158" i="7"/>
  <c r="V2159" i="7"/>
  <c r="V2160" i="7"/>
  <c r="V2161" i="7"/>
  <c r="V2162" i="7"/>
  <c r="V2163" i="7"/>
  <c r="V2164" i="7"/>
  <c r="V2165" i="7"/>
  <c r="V2166" i="7"/>
  <c r="V2167" i="7"/>
  <c r="V2168" i="7"/>
  <c r="V2169" i="7"/>
  <c r="V2170" i="7"/>
  <c r="V2171" i="7"/>
  <c r="V2172" i="7"/>
  <c r="V2173" i="7"/>
  <c r="V2174" i="7"/>
  <c r="V2175" i="7"/>
  <c r="V2176" i="7"/>
  <c r="V2177" i="7"/>
  <c r="V2178" i="7"/>
  <c r="V2179" i="7"/>
  <c r="V2180" i="7"/>
  <c r="V2181" i="7"/>
  <c r="V2182" i="7"/>
  <c r="V2183" i="7"/>
  <c r="V2184" i="7"/>
  <c r="V2185" i="7"/>
  <c r="V2186" i="7"/>
  <c r="V2187" i="7"/>
  <c r="V2188" i="7"/>
  <c r="V2189" i="7"/>
  <c r="V2190" i="7"/>
  <c r="V2191" i="7"/>
  <c r="V2192" i="7"/>
  <c r="V2193" i="7"/>
  <c r="V2194" i="7"/>
  <c r="V2195" i="7"/>
  <c r="V2196" i="7"/>
  <c r="V2197" i="7"/>
  <c r="V2198" i="7"/>
  <c r="V2199" i="7"/>
  <c r="V2200" i="7"/>
  <c r="V2201" i="7"/>
  <c r="V2202" i="7"/>
  <c r="V2203" i="7"/>
  <c r="V2204" i="7"/>
  <c r="V2205" i="7"/>
  <c r="V2206" i="7"/>
  <c r="V2207" i="7"/>
  <c r="V2208" i="7"/>
  <c r="V2209" i="7"/>
  <c r="V2210" i="7"/>
  <c r="V2211" i="7"/>
  <c r="V2212" i="7"/>
  <c r="V2213" i="7"/>
  <c r="V2214" i="7"/>
  <c r="V2215" i="7"/>
  <c r="V2216" i="7"/>
  <c r="V2217" i="7"/>
  <c r="V2218" i="7"/>
  <c r="V2219" i="7"/>
  <c r="V2220" i="7"/>
  <c r="V2221" i="7"/>
  <c r="V2222" i="7"/>
  <c r="V2223" i="7"/>
  <c r="V2224" i="7"/>
  <c r="V2225" i="7"/>
  <c r="V2226" i="7"/>
  <c r="V2227" i="7"/>
  <c r="V2228" i="7"/>
  <c r="V2229" i="7"/>
  <c r="V2230" i="7"/>
  <c r="V2231" i="7"/>
  <c r="V2232" i="7"/>
  <c r="V2233" i="7"/>
  <c r="V2234" i="7"/>
  <c r="V2235" i="7"/>
  <c r="V2236" i="7"/>
  <c r="V2237" i="7"/>
  <c r="V2238" i="7"/>
  <c r="V2239" i="7"/>
  <c r="V2240" i="7"/>
  <c r="V2241" i="7"/>
  <c r="V2242" i="7"/>
  <c r="V2243" i="7"/>
  <c r="V2244" i="7"/>
  <c r="V2245" i="7"/>
  <c r="V2246" i="7"/>
  <c r="V2247" i="7"/>
  <c r="V2248" i="7"/>
  <c r="V2249" i="7"/>
  <c r="V2250" i="7"/>
  <c r="V2251" i="7"/>
  <c r="V2252" i="7"/>
  <c r="V2253" i="7"/>
  <c r="V2254" i="7"/>
  <c r="V2255" i="7"/>
  <c r="V2256" i="7"/>
  <c r="V2257" i="7"/>
  <c r="V2258" i="7"/>
  <c r="V2259" i="7"/>
  <c r="V2260" i="7"/>
  <c r="V2261" i="7"/>
  <c r="V2262" i="7"/>
  <c r="V2263" i="7"/>
  <c r="V2264" i="7"/>
  <c r="V2265" i="7"/>
  <c r="V2266" i="7"/>
  <c r="V2267" i="7"/>
  <c r="V2268" i="7"/>
  <c r="V2269" i="7"/>
  <c r="V2270" i="7"/>
  <c r="V2271" i="7"/>
  <c r="V2272" i="7"/>
  <c r="V2273" i="7"/>
  <c r="V2274" i="7"/>
  <c r="V2275" i="7"/>
  <c r="V2276" i="7"/>
  <c r="V2277" i="7"/>
  <c r="V2278" i="7"/>
  <c r="V2279" i="7"/>
  <c r="V2280" i="7"/>
  <c r="V2281" i="7"/>
  <c r="V2282" i="7"/>
  <c r="V2283" i="7"/>
  <c r="V2284" i="7"/>
  <c r="V2285" i="7"/>
  <c r="V2286" i="7"/>
  <c r="V2287" i="7"/>
  <c r="V2288" i="7"/>
  <c r="V2289" i="7"/>
  <c r="V2290" i="7"/>
  <c r="V2291" i="7"/>
  <c r="V2292" i="7"/>
  <c r="V2293" i="7"/>
  <c r="V2294" i="7"/>
  <c r="V2295" i="7"/>
  <c r="V2296" i="7"/>
  <c r="V2297" i="7"/>
  <c r="V2298" i="7"/>
  <c r="V2299" i="7"/>
  <c r="V2300" i="7"/>
  <c r="V2301" i="7"/>
  <c r="V2302" i="7"/>
  <c r="V2303" i="7"/>
  <c r="V2304" i="7"/>
  <c r="V2305" i="7"/>
  <c r="V2306" i="7"/>
  <c r="V2307" i="7"/>
  <c r="V2308" i="7"/>
  <c r="V2309" i="7"/>
  <c r="V2310" i="7"/>
  <c r="V2311" i="7"/>
  <c r="V2312" i="7"/>
  <c r="V2313" i="7"/>
  <c r="V2314" i="7"/>
  <c r="V2315" i="7"/>
  <c r="V2316" i="7"/>
  <c r="V2317" i="7"/>
  <c r="V2318" i="7"/>
  <c r="V2319" i="7"/>
  <c r="V2320" i="7"/>
  <c r="V2321" i="7"/>
  <c r="V2322" i="7"/>
  <c r="V2323" i="7"/>
  <c r="V2324" i="7"/>
  <c r="V2325" i="7"/>
  <c r="V2326" i="7"/>
  <c r="V2327" i="7"/>
  <c r="V2328" i="7"/>
  <c r="V2329" i="7"/>
  <c r="V2330" i="7"/>
  <c r="V2331" i="7"/>
  <c r="V2332" i="7"/>
  <c r="V2333" i="7"/>
  <c r="V2334" i="7"/>
  <c r="V2335" i="7"/>
  <c r="V2336" i="7"/>
  <c r="V2337" i="7"/>
  <c r="V2338" i="7"/>
  <c r="V2339" i="7"/>
  <c r="V2340" i="7"/>
  <c r="V2341" i="7"/>
  <c r="V2342" i="7"/>
  <c r="V2343" i="7"/>
  <c r="V2344" i="7"/>
  <c r="V2345" i="7"/>
  <c r="V2346" i="7"/>
  <c r="V2347" i="7"/>
  <c r="V2348" i="7"/>
  <c r="V2349" i="7"/>
  <c r="V2350" i="7"/>
  <c r="V2351" i="7"/>
  <c r="V2352" i="7"/>
  <c r="V2353" i="7"/>
  <c r="V2354" i="7"/>
  <c r="V2355" i="7"/>
  <c r="V2356" i="7"/>
  <c r="V2357" i="7"/>
  <c r="V2358" i="7"/>
  <c r="V2359" i="7"/>
  <c r="V2360" i="7"/>
  <c r="V2361" i="7"/>
  <c r="V2362" i="7"/>
  <c r="V2363" i="7"/>
  <c r="V2364" i="7"/>
  <c r="V2365" i="7"/>
  <c r="V2366" i="7"/>
  <c r="V2367" i="7"/>
  <c r="V2368" i="7"/>
  <c r="V2369" i="7"/>
  <c r="V2370" i="7"/>
  <c r="V2371" i="7"/>
  <c r="V2372" i="7"/>
  <c r="V2373" i="7"/>
  <c r="V2374" i="7"/>
  <c r="V2375" i="7"/>
  <c r="V2376" i="7"/>
  <c r="V2377" i="7"/>
  <c r="V2378" i="7"/>
  <c r="V2379" i="7"/>
  <c r="V2380" i="7"/>
  <c r="V2381" i="7"/>
  <c r="V2382" i="7"/>
  <c r="V2383" i="7"/>
  <c r="V2384" i="7"/>
  <c r="V2385" i="7"/>
  <c r="V2386" i="7"/>
  <c r="V2387" i="7"/>
  <c r="V2388" i="7"/>
  <c r="V2389" i="7"/>
  <c r="V2390" i="7"/>
  <c r="V2391" i="7"/>
  <c r="V2392" i="7"/>
  <c r="V2393" i="7"/>
  <c r="V2394" i="7"/>
  <c r="V2395" i="7"/>
  <c r="V2396" i="7"/>
  <c r="V2397" i="7"/>
  <c r="V2398" i="7"/>
  <c r="V2399" i="7"/>
  <c r="V2400" i="7"/>
  <c r="V2401" i="7"/>
  <c r="V2402" i="7"/>
  <c r="V2403" i="7"/>
  <c r="V2404" i="7"/>
  <c r="V2405" i="7"/>
  <c r="V2406" i="7"/>
  <c r="V2407" i="7"/>
  <c r="V2408" i="7"/>
  <c r="V2409" i="7"/>
  <c r="V2410" i="7"/>
  <c r="V2411" i="7"/>
  <c r="V2412" i="7"/>
  <c r="V2413" i="7"/>
  <c r="V2414" i="7"/>
  <c r="V2415" i="7"/>
  <c r="V2416" i="7"/>
  <c r="V2417" i="7"/>
  <c r="V2418" i="7"/>
  <c r="V2419" i="7"/>
  <c r="V2420" i="7"/>
  <c r="V2421" i="7"/>
  <c r="V2422" i="7"/>
  <c r="V2423" i="7"/>
  <c r="V2424" i="7"/>
  <c r="V2425" i="7"/>
  <c r="V2426" i="7"/>
  <c r="V2427" i="7"/>
  <c r="V2428" i="7"/>
  <c r="V2429" i="7"/>
  <c r="V2430" i="7"/>
  <c r="V2431" i="7"/>
  <c r="V2432" i="7"/>
  <c r="V2433" i="7"/>
  <c r="V2434" i="7"/>
  <c r="V2435" i="7"/>
  <c r="V2436" i="7"/>
  <c r="V2437" i="7"/>
  <c r="V2438" i="7"/>
  <c r="V2439" i="7"/>
  <c r="V2440" i="7"/>
  <c r="V2441" i="7"/>
  <c r="V2442" i="7"/>
  <c r="V2443" i="7"/>
  <c r="V2444" i="7"/>
  <c r="V2445" i="7"/>
  <c r="V2446" i="7"/>
  <c r="V2447" i="7"/>
  <c r="V2448" i="7"/>
  <c r="V2449" i="7"/>
  <c r="V2450" i="7"/>
  <c r="V2451" i="7"/>
  <c r="V2452" i="7"/>
  <c r="V2453" i="7"/>
  <c r="V2454" i="7"/>
  <c r="V2455" i="7"/>
  <c r="V2456" i="7"/>
  <c r="V2457" i="7"/>
  <c r="V2458" i="7"/>
  <c r="V2459" i="7"/>
  <c r="V2460" i="7"/>
  <c r="V2461" i="7"/>
  <c r="V2462" i="7"/>
  <c r="V2463" i="7"/>
  <c r="V2464" i="7"/>
  <c r="V2465" i="7"/>
  <c r="V2466" i="7"/>
  <c r="V2467" i="7"/>
  <c r="V2468" i="7"/>
  <c r="V2469" i="7"/>
  <c r="V2470" i="7"/>
  <c r="V2471" i="7"/>
  <c r="V2472" i="7"/>
  <c r="V2473" i="7"/>
  <c r="V2474" i="7"/>
  <c r="V2475" i="7"/>
  <c r="V2476" i="7"/>
  <c r="V2477" i="7"/>
  <c r="V2478" i="7"/>
  <c r="V2479" i="7"/>
  <c r="V2480" i="7"/>
  <c r="V2481" i="7"/>
  <c r="V2482" i="7"/>
  <c r="V2483" i="7"/>
  <c r="V2484" i="7"/>
  <c r="V2485" i="7"/>
  <c r="V2486" i="7"/>
  <c r="V2487" i="7"/>
  <c r="V2488" i="7"/>
  <c r="V2489" i="7"/>
  <c r="V2490" i="7"/>
  <c r="V2491" i="7"/>
  <c r="V2492" i="7"/>
  <c r="V2493" i="7"/>
  <c r="V2494" i="7"/>
  <c r="V2495" i="7"/>
  <c r="V2496" i="7"/>
  <c r="V2497" i="7"/>
  <c r="V2498" i="7"/>
  <c r="V2499" i="7"/>
  <c r="V2500" i="7"/>
  <c r="V2501" i="7"/>
  <c r="V2502" i="7"/>
  <c r="V2503" i="7"/>
  <c r="V2504" i="7"/>
  <c r="V2505" i="7"/>
  <c r="V2506" i="7"/>
  <c r="V2507" i="7"/>
  <c r="V2508" i="7"/>
  <c r="V2509" i="7"/>
  <c r="V2510" i="7"/>
  <c r="V2511" i="7"/>
  <c r="V2512" i="7"/>
  <c r="V2513" i="7"/>
  <c r="V2514" i="7"/>
  <c r="V2515" i="7"/>
  <c r="V2516" i="7"/>
  <c r="V2517" i="7"/>
  <c r="V2518" i="7"/>
  <c r="V2519" i="7"/>
  <c r="V2520" i="7"/>
  <c r="V2521" i="7"/>
  <c r="V2522" i="7"/>
  <c r="V2523" i="7"/>
  <c r="V2524" i="7"/>
  <c r="V2525" i="7"/>
  <c r="V2526" i="7"/>
  <c r="V2527" i="7"/>
  <c r="V2528" i="7"/>
  <c r="V2529" i="7"/>
  <c r="V2530" i="7"/>
  <c r="V2531" i="7"/>
  <c r="V2532" i="7"/>
  <c r="V2533" i="7"/>
  <c r="V2534" i="7"/>
  <c r="V2535" i="7"/>
  <c r="V2536" i="7"/>
  <c r="V2537" i="7"/>
  <c r="V2538" i="7"/>
  <c r="V2539" i="7"/>
  <c r="V2540" i="7"/>
  <c r="V2541" i="7"/>
  <c r="V2542" i="7"/>
  <c r="V2543" i="7"/>
  <c r="V2544" i="7"/>
  <c r="V2545" i="7"/>
  <c r="V2546" i="7"/>
  <c r="V2547" i="7"/>
  <c r="V2548" i="7"/>
  <c r="V2549" i="7"/>
  <c r="V2550" i="7"/>
  <c r="V2551" i="7"/>
  <c r="V2552" i="7"/>
  <c r="V2553" i="7"/>
  <c r="V2554" i="7"/>
  <c r="V2555" i="7"/>
  <c r="V2556" i="7"/>
  <c r="V2557" i="7"/>
  <c r="V2558" i="7"/>
  <c r="V2559" i="7"/>
  <c r="V2560" i="7"/>
  <c r="V2561" i="7"/>
  <c r="V2562" i="7"/>
  <c r="V2563" i="7"/>
  <c r="V2564" i="7"/>
  <c r="V2565" i="7"/>
  <c r="V2566" i="7"/>
  <c r="V2567" i="7"/>
  <c r="V2568" i="7"/>
  <c r="V2569" i="7"/>
  <c r="V2570" i="7"/>
  <c r="V2571" i="7"/>
  <c r="V2572" i="7"/>
  <c r="V2573" i="7"/>
  <c r="V2574" i="7"/>
  <c r="V2575" i="7"/>
  <c r="V2576" i="7"/>
  <c r="V2577" i="7"/>
  <c r="V2578" i="7"/>
  <c r="V2579" i="7"/>
  <c r="V2580" i="7"/>
  <c r="V2581" i="7"/>
  <c r="V2582" i="7"/>
  <c r="V2583" i="7"/>
  <c r="V2584" i="7"/>
  <c r="V2585" i="7"/>
  <c r="V2586" i="7"/>
  <c r="V2587" i="7"/>
  <c r="V2588" i="7"/>
  <c r="V2589" i="7"/>
  <c r="V2590" i="7"/>
  <c r="V2591" i="7"/>
  <c r="V2592" i="7"/>
  <c r="V2593" i="7"/>
  <c r="V2594" i="7"/>
  <c r="V2595" i="7"/>
  <c r="V2596" i="7"/>
  <c r="V2597" i="7"/>
  <c r="V2598" i="7"/>
  <c r="V2599" i="7"/>
  <c r="V2600" i="7"/>
  <c r="V2601" i="7"/>
  <c r="V2602" i="7"/>
  <c r="V2603" i="7"/>
  <c r="V2604" i="7"/>
  <c r="V2605" i="7"/>
  <c r="V2606" i="7"/>
  <c r="V2607" i="7"/>
  <c r="V2608" i="7"/>
  <c r="V2609" i="7"/>
  <c r="V2610" i="7"/>
  <c r="V2611" i="7"/>
  <c r="V2612" i="7"/>
  <c r="V2613" i="7"/>
  <c r="V2614" i="7"/>
  <c r="V2615" i="7"/>
  <c r="V2616" i="7"/>
  <c r="V2617" i="7"/>
  <c r="V2618" i="7"/>
  <c r="V2619" i="7"/>
  <c r="V2620" i="7"/>
  <c r="V2621" i="7"/>
  <c r="V2622" i="7"/>
  <c r="V2623" i="7"/>
  <c r="V2624" i="7"/>
  <c r="V2625" i="7"/>
  <c r="V2626" i="7"/>
  <c r="V2627" i="7"/>
  <c r="V2628" i="7"/>
  <c r="V2629" i="7"/>
  <c r="V2630" i="7"/>
  <c r="V2631" i="7"/>
  <c r="V2632" i="7"/>
  <c r="V2633" i="7"/>
  <c r="V2634" i="7"/>
  <c r="V2635" i="7"/>
  <c r="V2636" i="7"/>
  <c r="V2637" i="7"/>
  <c r="V2638" i="7"/>
  <c r="V2639" i="7"/>
  <c r="V2640" i="7"/>
  <c r="V2641" i="7"/>
  <c r="V2642" i="7"/>
  <c r="V2643" i="7"/>
  <c r="V2644" i="7"/>
  <c r="V2645" i="7"/>
  <c r="V2646" i="7"/>
  <c r="V2647" i="7"/>
  <c r="V2648" i="7"/>
  <c r="V2649" i="7"/>
  <c r="V2650" i="7"/>
  <c r="V2651" i="7"/>
  <c r="V2652" i="7"/>
  <c r="V2653" i="7"/>
  <c r="V2654" i="7"/>
  <c r="V2655" i="7"/>
  <c r="V2656" i="7"/>
  <c r="V2657" i="7"/>
  <c r="V2658" i="7"/>
  <c r="V2659" i="7"/>
  <c r="V2660" i="7"/>
  <c r="V2661" i="7"/>
  <c r="V2662" i="7"/>
  <c r="V2663" i="7"/>
  <c r="V2664" i="7"/>
  <c r="V2665" i="7"/>
  <c r="V2666" i="7"/>
  <c r="V2667" i="7"/>
  <c r="V2668" i="7"/>
  <c r="V2669" i="7"/>
  <c r="V2670" i="7"/>
  <c r="V2671" i="7"/>
  <c r="V2672" i="7"/>
  <c r="V2673" i="7"/>
  <c r="V2674" i="7"/>
  <c r="V2675" i="7"/>
  <c r="V2676" i="7"/>
  <c r="V2677" i="7"/>
  <c r="V2678" i="7"/>
  <c r="V2679" i="7"/>
  <c r="V2680" i="7"/>
  <c r="V2681" i="7"/>
  <c r="V2682" i="7"/>
  <c r="V2683" i="7"/>
  <c r="V2684" i="7"/>
  <c r="V2685" i="7"/>
  <c r="V2686" i="7"/>
  <c r="V2687" i="7"/>
  <c r="V2688" i="7"/>
  <c r="V2689" i="7"/>
  <c r="V2690" i="7"/>
  <c r="V2691" i="7"/>
  <c r="V2692" i="7"/>
  <c r="V2693" i="7"/>
  <c r="V2694" i="7"/>
  <c r="V2695" i="7"/>
  <c r="V2696" i="7"/>
  <c r="V2697" i="7"/>
  <c r="V2698" i="7"/>
  <c r="V2699" i="7"/>
  <c r="V2700" i="7"/>
  <c r="V2701" i="7"/>
  <c r="V2702" i="7"/>
  <c r="V2703" i="7"/>
  <c r="V2704" i="7"/>
  <c r="V2705" i="7"/>
  <c r="V2706" i="7"/>
  <c r="V2707" i="7"/>
  <c r="V2708" i="7"/>
  <c r="V2709" i="7"/>
  <c r="V2710" i="7"/>
  <c r="V2711" i="7"/>
  <c r="V2712" i="7"/>
  <c r="V2713" i="7"/>
  <c r="V2714" i="7"/>
  <c r="V2715" i="7"/>
  <c r="V2716" i="7"/>
  <c r="V2717" i="7"/>
  <c r="V2718" i="7"/>
  <c r="V2719" i="7"/>
  <c r="V2720" i="7"/>
  <c r="V2721" i="7"/>
  <c r="V2722" i="7"/>
  <c r="V2723" i="7"/>
  <c r="V2724" i="7"/>
  <c r="V2725" i="7"/>
  <c r="V2726" i="7"/>
  <c r="V2727" i="7"/>
  <c r="V2728" i="7"/>
  <c r="V2729" i="7"/>
  <c r="V2730" i="7"/>
  <c r="V2731" i="7"/>
  <c r="V2732" i="7"/>
  <c r="V2733" i="7"/>
  <c r="V2734" i="7"/>
  <c r="V2735" i="7"/>
  <c r="V2736" i="7"/>
  <c r="V2737" i="7"/>
  <c r="V2738" i="7"/>
  <c r="V2739" i="7"/>
  <c r="V2740" i="7"/>
  <c r="V2741" i="7"/>
  <c r="V2742" i="7"/>
  <c r="V2743" i="7"/>
  <c r="V2744" i="7"/>
  <c r="V2745" i="7"/>
  <c r="V2746" i="7"/>
  <c r="V2747" i="7"/>
  <c r="V2748" i="7"/>
  <c r="V2749" i="7"/>
  <c r="V2750" i="7"/>
  <c r="V2751" i="7"/>
  <c r="V2752" i="7"/>
  <c r="V2753" i="7"/>
  <c r="V2754" i="7"/>
  <c r="V2755" i="7"/>
  <c r="V2756" i="7"/>
  <c r="V2757" i="7"/>
  <c r="V2758" i="7"/>
  <c r="V2759" i="7"/>
  <c r="V2760" i="7"/>
  <c r="V2761" i="7"/>
  <c r="V2762" i="7"/>
  <c r="V2763" i="7"/>
  <c r="V2764" i="7"/>
  <c r="V2765" i="7"/>
  <c r="V2766" i="7"/>
  <c r="V2767" i="7"/>
  <c r="V2768" i="7"/>
  <c r="V2769" i="7"/>
  <c r="V2770" i="7"/>
  <c r="V2771" i="7"/>
  <c r="V2772" i="7"/>
  <c r="V2773" i="7"/>
  <c r="V2774" i="7"/>
  <c r="V2775" i="7"/>
  <c r="V2776" i="7"/>
  <c r="V2777" i="7"/>
  <c r="V2778" i="7"/>
  <c r="V2779" i="7"/>
  <c r="V2780" i="7"/>
  <c r="V2781" i="7"/>
  <c r="V2782" i="7"/>
  <c r="V2783" i="7"/>
  <c r="V2784" i="7"/>
  <c r="V2785" i="7"/>
  <c r="V2786" i="7"/>
  <c r="V2787" i="7"/>
  <c r="V2788" i="7"/>
  <c r="V2789" i="7"/>
  <c r="V2790" i="7"/>
  <c r="V2791" i="7"/>
  <c r="V2792" i="7"/>
  <c r="V2793" i="7"/>
  <c r="V2794" i="7"/>
  <c r="V2795" i="7"/>
  <c r="V2796" i="7"/>
  <c r="V2797" i="7"/>
  <c r="V2798" i="7"/>
  <c r="V2799" i="7"/>
  <c r="V2800" i="7"/>
  <c r="V2801" i="7"/>
  <c r="V2802" i="7"/>
  <c r="V2803" i="7"/>
  <c r="V2804" i="7"/>
  <c r="V2805" i="7"/>
  <c r="V2806" i="7"/>
  <c r="V2807" i="7"/>
  <c r="V2808" i="7"/>
  <c r="V2809" i="7"/>
  <c r="V2810" i="7"/>
  <c r="V2811" i="7"/>
  <c r="V2812" i="7"/>
  <c r="V2813" i="7"/>
  <c r="V2814" i="7"/>
  <c r="V2815" i="7"/>
  <c r="V2816" i="7"/>
  <c r="V2817" i="7"/>
  <c r="V2818" i="7"/>
  <c r="V2819" i="7"/>
  <c r="V2820" i="7"/>
  <c r="V2821" i="7"/>
  <c r="V2822" i="7"/>
  <c r="V2823" i="7"/>
  <c r="V2824" i="7"/>
  <c r="V2825" i="7"/>
  <c r="V2826" i="7"/>
  <c r="V2827" i="7"/>
  <c r="V2828" i="7"/>
  <c r="V2829" i="7"/>
  <c r="V2830" i="7"/>
  <c r="V2831" i="7"/>
  <c r="V2832" i="7"/>
  <c r="V2833" i="7"/>
  <c r="V2834" i="7"/>
  <c r="V2835" i="7"/>
  <c r="V2836" i="7"/>
  <c r="V2837" i="7"/>
  <c r="V2838" i="7"/>
  <c r="V2839" i="7"/>
  <c r="V2840" i="7"/>
  <c r="V2841" i="7"/>
  <c r="V2842" i="7"/>
  <c r="V2843" i="7"/>
  <c r="V2844" i="7"/>
  <c r="V2845" i="7"/>
  <c r="V2846" i="7"/>
  <c r="V2847" i="7"/>
  <c r="V2848" i="7"/>
  <c r="V2849" i="7"/>
  <c r="V2850" i="7"/>
  <c r="V2851" i="7"/>
  <c r="V2852" i="7"/>
  <c r="V2853" i="7"/>
  <c r="V2854" i="7"/>
  <c r="V2855" i="7"/>
  <c r="V2856" i="7"/>
  <c r="V2857" i="7"/>
  <c r="V2858" i="7"/>
  <c r="V2859" i="7"/>
  <c r="V2860" i="7"/>
  <c r="V2861" i="7"/>
  <c r="V2862" i="7"/>
  <c r="V2863" i="7"/>
  <c r="V2864" i="7"/>
  <c r="V2865" i="7"/>
  <c r="V2866" i="7"/>
  <c r="V2867" i="7"/>
  <c r="V2868" i="7"/>
  <c r="V2869" i="7"/>
  <c r="V2870" i="7"/>
  <c r="V2871" i="7"/>
  <c r="V2872" i="7"/>
  <c r="V2873" i="7"/>
  <c r="V2874" i="7"/>
  <c r="V2875" i="7"/>
  <c r="V2876" i="7"/>
  <c r="V2877" i="7"/>
  <c r="V2878" i="7"/>
  <c r="V2879" i="7"/>
  <c r="V2880" i="7"/>
  <c r="V2881" i="7"/>
  <c r="V2882" i="7"/>
  <c r="V2883" i="7"/>
  <c r="V2884" i="7"/>
  <c r="V2885" i="7"/>
  <c r="V2886" i="7"/>
  <c r="V2887" i="7"/>
  <c r="V2888" i="7"/>
  <c r="V2889" i="7"/>
  <c r="V2890" i="7"/>
  <c r="V2891" i="7"/>
  <c r="V2892" i="7"/>
  <c r="V2893" i="7"/>
  <c r="V2894" i="7"/>
  <c r="V2895" i="7"/>
  <c r="V2896" i="7"/>
  <c r="V2897" i="7"/>
  <c r="V2901" i="7"/>
  <c r="V2902" i="7"/>
  <c r="V2903" i="7"/>
  <c r="V2904" i="7"/>
  <c r="V2905" i="7"/>
  <c r="V2906" i="7"/>
  <c r="V2907" i="7"/>
  <c r="V2908" i="7"/>
  <c r="V2909" i="7"/>
  <c r="V2910" i="7"/>
  <c r="V2911" i="7"/>
  <c r="V2912" i="7"/>
  <c r="V2913" i="7"/>
  <c r="V2914" i="7"/>
  <c r="V2915" i="7"/>
  <c r="V2916" i="7"/>
  <c r="V2917" i="7"/>
  <c r="V2918" i="7"/>
  <c r="V2919" i="7"/>
  <c r="V2920" i="7"/>
  <c r="V2921" i="7"/>
  <c r="V2922" i="7"/>
  <c r="V2923" i="7"/>
  <c r="V2924" i="7"/>
  <c r="V2925" i="7"/>
  <c r="V2926" i="7"/>
  <c r="V2927" i="7"/>
  <c r="V2928" i="7"/>
  <c r="V2929" i="7"/>
  <c r="V2930" i="7"/>
  <c r="V2931" i="7"/>
  <c r="V2932" i="7"/>
  <c r="V2933" i="7"/>
  <c r="V2934" i="7"/>
  <c r="V2935" i="7"/>
  <c r="V2936" i="7"/>
  <c r="V2937" i="7"/>
  <c r="V2938" i="7"/>
  <c r="V2939" i="7"/>
  <c r="V2940" i="7"/>
  <c r="V2941" i="7"/>
  <c r="V2942" i="7"/>
  <c r="V2943" i="7"/>
  <c r="V2944" i="7"/>
  <c r="V2945" i="7"/>
  <c r="V2946" i="7"/>
  <c r="V2947" i="7"/>
  <c r="V2948" i="7"/>
  <c r="V2949" i="7"/>
  <c r="V2950" i="7"/>
  <c r="V2951" i="7"/>
  <c r="V2952" i="7"/>
  <c r="V2953" i="7"/>
  <c r="V2954" i="7"/>
  <c r="V2955" i="7"/>
  <c r="V2956" i="7"/>
  <c r="V2957" i="7"/>
  <c r="V2958" i="7"/>
  <c r="V2959" i="7"/>
  <c r="V2960" i="7"/>
  <c r="V2961" i="7"/>
  <c r="V2962" i="7"/>
  <c r="V2963" i="7"/>
  <c r="V2964" i="7"/>
  <c r="V2965" i="7"/>
  <c r="V2966" i="7"/>
  <c r="V2967" i="7"/>
  <c r="V2968" i="7"/>
  <c r="V2969" i="7"/>
  <c r="V2970" i="7"/>
  <c r="V2971" i="7"/>
  <c r="V2972" i="7"/>
  <c r="V2973" i="7"/>
  <c r="V2974" i="7"/>
  <c r="V2975" i="7"/>
  <c r="V2976" i="7"/>
  <c r="V2977" i="7"/>
  <c r="V2978" i="7"/>
  <c r="V2979" i="7"/>
  <c r="V2980" i="7"/>
  <c r="V2981" i="7"/>
  <c r="V2982" i="7"/>
  <c r="V2983" i="7"/>
  <c r="V2984" i="7"/>
  <c r="V2985" i="7"/>
  <c r="V2986" i="7"/>
  <c r="V2987" i="7"/>
  <c r="V2988" i="7"/>
  <c r="V2989" i="7"/>
  <c r="V2990" i="7"/>
  <c r="V2991" i="7"/>
  <c r="V2992" i="7"/>
  <c r="V2993" i="7"/>
  <c r="V2994" i="7"/>
  <c r="V2995" i="7"/>
  <c r="V2996" i="7"/>
  <c r="V2997" i="7"/>
  <c r="V2998" i="7"/>
  <c r="V2999" i="7"/>
  <c r="V3000" i="7"/>
  <c r="V3001" i="7"/>
  <c r="V3002" i="7"/>
  <c r="V3003" i="7"/>
  <c r="V3004" i="7"/>
  <c r="V3005" i="7"/>
  <c r="V3006" i="7"/>
  <c r="V3007" i="7"/>
  <c r="V3008" i="7"/>
  <c r="V3009" i="7"/>
  <c r="V3010" i="7"/>
  <c r="V3011" i="7"/>
  <c r="V3012" i="7"/>
  <c r="V3013" i="7"/>
  <c r="V3014" i="7"/>
  <c r="V3015" i="7"/>
  <c r="V3016" i="7"/>
  <c r="V3017" i="7"/>
  <c r="V3018" i="7"/>
  <c r="V3019" i="7"/>
  <c r="V3020" i="7"/>
  <c r="V3021" i="7"/>
  <c r="V3022" i="7"/>
  <c r="V3023" i="7"/>
  <c r="V3024" i="7"/>
  <c r="V3025" i="7"/>
  <c r="V3026" i="7"/>
  <c r="V3027" i="7"/>
  <c r="V3028" i="7"/>
  <c r="V3029" i="7"/>
  <c r="V3030" i="7"/>
  <c r="V3031" i="7"/>
  <c r="V3032" i="7"/>
  <c r="V3033" i="7"/>
  <c r="V3034" i="7"/>
  <c r="V3035" i="7"/>
  <c r="V3036" i="7"/>
  <c r="V3037" i="7"/>
  <c r="V3038" i="7"/>
  <c r="V3039" i="7"/>
  <c r="V3040" i="7"/>
  <c r="V3041" i="7"/>
  <c r="V3042" i="7"/>
  <c r="V3043" i="7"/>
  <c r="V3044" i="7"/>
  <c r="V3045" i="7"/>
  <c r="V3046" i="7"/>
  <c r="V3047" i="7"/>
  <c r="V3048" i="7"/>
  <c r="V3049" i="7"/>
  <c r="V3050" i="7"/>
  <c r="V3051" i="7"/>
  <c r="V3052" i="7"/>
  <c r="V3053" i="7"/>
  <c r="V3054" i="7"/>
  <c r="V3055" i="7"/>
  <c r="V3056" i="7"/>
  <c r="V3057" i="7"/>
  <c r="V3058" i="7"/>
  <c r="V3059" i="7"/>
  <c r="V3060" i="7"/>
  <c r="V3061" i="7"/>
  <c r="V3062" i="7"/>
  <c r="V3063" i="7"/>
  <c r="V3064" i="7"/>
  <c r="V3065" i="7"/>
  <c r="V3066" i="7"/>
  <c r="V3067" i="7"/>
  <c r="V3068" i="7"/>
  <c r="V3069" i="7"/>
  <c r="V3070" i="7"/>
  <c r="V3071" i="7"/>
  <c r="V3072" i="7"/>
  <c r="V3073" i="7"/>
  <c r="V3074" i="7"/>
  <c r="V3075" i="7"/>
  <c r="V3076" i="7"/>
  <c r="V3077" i="7"/>
  <c r="V3078" i="7"/>
  <c r="V3079" i="7"/>
  <c r="V3080" i="7"/>
  <c r="V3081" i="7"/>
  <c r="V3082" i="7"/>
  <c r="V3083" i="7"/>
  <c r="V3084" i="7"/>
  <c r="V3085" i="7"/>
  <c r="V3086" i="7"/>
  <c r="V3087" i="7"/>
  <c r="V3088" i="7"/>
  <c r="V3089" i="7"/>
  <c r="V3090" i="7"/>
  <c r="V3091" i="7"/>
  <c r="V3092" i="7"/>
  <c r="V3093" i="7"/>
  <c r="V3094" i="7"/>
  <c r="V3095" i="7"/>
  <c r="V3096" i="7"/>
  <c r="V3097" i="7"/>
  <c r="V3098" i="7"/>
  <c r="V3099" i="7"/>
  <c r="V3100" i="7"/>
  <c r="V3101" i="7"/>
  <c r="V3102" i="7"/>
  <c r="V3103" i="7"/>
  <c r="V3104" i="7"/>
  <c r="V3105" i="7"/>
  <c r="V3106" i="7"/>
  <c r="V3107" i="7"/>
  <c r="V3108" i="7"/>
  <c r="V3109" i="7"/>
  <c r="V3110" i="7"/>
  <c r="V3111" i="7"/>
  <c r="V3112" i="7"/>
  <c r="V3113" i="7"/>
  <c r="V3114" i="7"/>
  <c r="V3115" i="7"/>
  <c r="V3116" i="7"/>
  <c r="V3117" i="7"/>
  <c r="V3118" i="7"/>
  <c r="V3119" i="7"/>
  <c r="V3120" i="7"/>
  <c r="V3121" i="7"/>
  <c r="V3122" i="7"/>
  <c r="V3123" i="7"/>
  <c r="V3124" i="7"/>
  <c r="V3125" i="7"/>
  <c r="V3126" i="7"/>
  <c r="V3127" i="7"/>
  <c r="V3128" i="7"/>
  <c r="V3129" i="7"/>
  <c r="V3130" i="7"/>
  <c r="V3131" i="7"/>
  <c r="V3132" i="7"/>
  <c r="V3133" i="7"/>
  <c r="V3134" i="7"/>
  <c r="V3135" i="7"/>
  <c r="V3136" i="7"/>
  <c r="V3137" i="7"/>
  <c r="V3138" i="7"/>
  <c r="V3139" i="7"/>
  <c r="V3140" i="7"/>
  <c r="V3141" i="7"/>
  <c r="V3142" i="7"/>
  <c r="V3143" i="7"/>
  <c r="V3144" i="7"/>
  <c r="V3145" i="7"/>
  <c r="V3146" i="7"/>
  <c r="V3147" i="7"/>
  <c r="V3148" i="7"/>
  <c r="V3149" i="7"/>
  <c r="V3150" i="7"/>
  <c r="V3151" i="7"/>
  <c r="V3152" i="7"/>
  <c r="V3153" i="7"/>
  <c r="V3154" i="7"/>
  <c r="V3155" i="7"/>
  <c r="V3156" i="7"/>
  <c r="V3157" i="7"/>
  <c r="V3158" i="7"/>
  <c r="V3159" i="7"/>
  <c r="V3160" i="7"/>
  <c r="V3161" i="7"/>
  <c r="V3162" i="7"/>
  <c r="V3163" i="7"/>
  <c r="V3164" i="7"/>
  <c r="V3165" i="7"/>
  <c r="V3166" i="7"/>
  <c r="V3167" i="7"/>
  <c r="V3168" i="7"/>
  <c r="V3169" i="7"/>
  <c r="V3170" i="7"/>
  <c r="V3171" i="7"/>
  <c r="V3172" i="7"/>
  <c r="V3173" i="7"/>
  <c r="V3174" i="7"/>
  <c r="V3175" i="7"/>
  <c r="V3176" i="7"/>
  <c r="V3177" i="7"/>
  <c r="V3178" i="7"/>
  <c r="V3179" i="7"/>
  <c r="V3180" i="7"/>
  <c r="V3181" i="7"/>
  <c r="V3182" i="7"/>
  <c r="V3183" i="7"/>
  <c r="V3184" i="7"/>
  <c r="V3185" i="7"/>
  <c r="V3186" i="7"/>
  <c r="V3187" i="7"/>
  <c r="V3188" i="7"/>
  <c r="V3189" i="7"/>
  <c r="V3190" i="7"/>
  <c r="V3191" i="7"/>
  <c r="V3192" i="7"/>
  <c r="V3193" i="7"/>
  <c r="V3194" i="7"/>
  <c r="V3195" i="7"/>
  <c r="V3196" i="7"/>
  <c r="V3197" i="7"/>
  <c r="V3198" i="7"/>
  <c r="V3199" i="7"/>
  <c r="V3200" i="7"/>
  <c r="V3201" i="7"/>
  <c r="V3202" i="7"/>
  <c r="V3203" i="7"/>
  <c r="V3204" i="7"/>
  <c r="V3205" i="7"/>
  <c r="V3206" i="7"/>
  <c r="V3207" i="7"/>
  <c r="V3208" i="7"/>
  <c r="V3209" i="7"/>
  <c r="V3210" i="7"/>
  <c r="V3211" i="7"/>
  <c r="V3212" i="7"/>
  <c r="V3213" i="7"/>
  <c r="V3214" i="7"/>
  <c r="V3215" i="7"/>
  <c r="V3216" i="7"/>
  <c r="V3217" i="7"/>
  <c r="V3218" i="7"/>
  <c r="V3219" i="7"/>
  <c r="V3220" i="7"/>
  <c r="V3221" i="7"/>
  <c r="V3222" i="7"/>
  <c r="V3223" i="7"/>
  <c r="V3224" i="7"/>
  <c r="V3225" i="7"/>
  <c r="V3226" i="7"/>
  <c r="V3227" i="7"/>
  <c r="V3228" i="7"/>
  <c r="V3229" i="7"/>
  <c r="V3230" i="7"/>
  <c r="V3231" i="7"/>
  <c r="V3232" i="7"/>
  <c r="V3233" i="7"/>
  <c r="V3234" i="7"/>
  <c r="V3235" i="7"/>
  <c r="V3236" i="7"/>
  <c r="V3237" i="7"/>
  <c r="V3238" i="7"/>
  <c r="V3239" i="7"/>
  <c r="V3240" i="7"/>
  <c r="V3241" i="7"/>
  <c r="V3242" i="7"/>
  <c r="V3243" i="7"/>
  <c r="V3244" i="7"/>
  <c r="V3245" i="7"/>
  <c r="V3246" i="7"/>
  <c r="V3247" i="7"/>
  <c r="V3248" i="7"/>
  <c r="V3249" i="7"/>
  <c r="V3250" i="7"/>
  <c r="V3251" i="7"/>
  <c r="V3252" i="7"/>
  <c r="V3253" i="7"/>
  <c r="V3254" i="7"/>
  <c r="V3255" i="7"/>
  <c r="V3256" i="7"/>
  <c r="V3257" i="7"/>
  <c r="V3258" i="7"/>
  <c r="V3259" i="7"/>
  <c r="V3260" i="7"/>
  <c r="V3261" i="7"/>
  <c r="V3262" i="7"/>
  <c r="V3263" i="7"/>
  <c r="V3264" i="7"/>
  <c r="V3265" i="7"/>
  <c r="V3266" i="7"/>
  <c r="V3267" i="7"/>
  <c r="V3268" i="7"/>
  <c r="V3269" i="7"/>
  <c r="V3270" i="7"/>
  <c r="V3271" i="7"/>
  <c r="V3272" i="7"/>
  <c r="V3273" i="7"/>
  <c r="V3274" i="7"/>
  <c r="V3275" i="7"/>
  <c r="V3276" i="7"/>
  <c r="V3277" i="7"/>
  <c r="V3278" i="7"/>
  <c r="V3279" i="7"/>
  <c r="V3280" i="7"/>
  <c r="V3281" i="7"/>
  <c r="V3282" i="7"/>
  <c r="V3283" i="7"/>
  <c r="V3284" i="7"/>
  <c r="V3285" i="7"/>
  <c r="V3286" i="7"/>
  <c r="V3287" i="7"/>
  <c r="V3288" i="7"/>
  <c r="V3289" i="7"/>
  <c r="V3290" i="7"/>
  <c r="V3291" i="7"/>
  <c r="V3292" i="7"/>
  <c r="V3293" i="7"/>
  <c r="V3294" i="7"/>
  <c r="V3295" i="7"/>
  <c r="V3296" i="7"/>
  <c r="V3297" i="7"/>
  <c r="V3298" i="7"/>
  <c r="V3299" i="7"/>
  <c r="V3300" i="7"/>
  <c r="V3301" i="7"/>
  <c r="V3302" i="7"/>
  <c r="V3303" i="7"/>
  <c r="V3304" i="7"/>
  <c r="V3305" i="7"/>
  <c r="V3306" i="7"/>
  <c r="V3307" i="7"/>
  <c r="V3308" i="7"/>
  <c r="V3309" i="7"/>
  <c r="V3310" i="7"/>
  <c r="V3311" i="7"/>
  <c r="V3312" i="7"/>
  <c r="V3313" i="7"/>
  <c r="V3314" i="7"/>
  <c r="V3315" i="7"/>
  <c r="V3316" i="7"/>
  <c r="V3317" i="7"/>
  <c r="V3318" i="7"/>
  <c r="V3319" i="7"/>
  <c r="V3320" i="7"/>
  <c r="V3321" i="7"/>
  <c r="V3322" i="7"/>
  <c r="V3323" i="7"/>
  <c r="V3324" i="7"/>
  <c r="V3325" i="7"/>
  <c r="V3326" i="7"/>
  <c r="V3327" i="7"/>
  <c r="V3328" i="7"/>
  <c r="V3329" i="7"/>
  <c r="V3330" i="7"/>
  <c r="V3331" i="7"/>
  <c r="V3332" i="7"/>
  <c r="V3333" i="7"/>
  <c r="V3334" i="7"/>
  <c r="V3335" i="7"/>
  <c r="V3336" i="7"/>
  <c r="V3337" i="7"/>
  <c r="V3338" i="7"/>
  <c r="V3339" i="7"/>
  <c r="V3340" i="7"/>
  <c r="V3341" i="7"/>
  <c r="V3342" i="7"/>
  <c r="V3343" i="7"/>
  <c r="V3344" i="7"/>
  <c r="V3345" i="7"/>
  <c r="V3346" i="7"/>
  <c r="V3347" i="7"/>
  <c r="V3348" i="7"/>
  <c r="V3349" i="7"/>
  <c r="V3350" i="7"/>
  <c r="V3351" i="7"/>
  <c r="V3352" i="7"/>
  <c r="V3353" i="7"/>
  <c r="V3354" i="7"/>
  <c r="V3355" i="7"/>
  <c r="V3356" i="7"/>
  <c r="V3357" i="7"/>
  <c r="V3358" i="7"/>
  <c r="V3359" i="7"/>
  <c r="V3360" i="7"/>
  <c r="V3361" i="7"/>
  <c r="V3362" i="7"/>
  <c r="V3363" i="7"/>
  <c r="V3364" i="7"/>
  <c r="V3365" i="7"/>
  <c r="V3366" i="7"/>
  <c r="V3367" i="7"/>
  <c r="V3368" i="7"/>
  <c r="V3369" i="7"/>
  <c r="V3370" i="7"/>
  <c r="V3371" i="7"/>
  <c r="V3372" i="7"/>
  <c r="V3373" i="7"/>
  <c r="V3374" i="7"/>
  <c r="V3375" i="7"/>
  <c r="V3376" i="7"/>
  <c r="V3377" i="7"/>
  <c r="V3378" i="7"/>
  <c r="V3379" i="7"/>
  <c r="V3380" i="7"/>
  <c r="V3381" i="7"/>
  <c r="V3382" i="7"/>
  <c r="V3383" i="7"/>
  <c r="V3384" i="7"/>
  <c r="V3385" i="7"/>
  <c r="V3386" i="7"/>
  <c r="V3387" i="7"/>
  <c r="V3388" i="7"/>
  <c r="V3389" i="7"/>
  <c r="V3390" i="7"/>
  <c r="V3391" i="7"/>
  <c r="V3392" i="7"/>
  <c r="V3393" i="7"/>
  <c r="V3394" i="7"/>
  <c r="V3395" i="7"/>
  <c r="V3396" i="7"/>
  <c r="V3397" i="7"/>
  <c r="V3398" i="7"/>
  <c r="V3399" i="7"/>
  <c r="V3400" i="7"/>
  <c r="V3401" i="7"/>
  <c r="V3402" i="7"/>
  <c r="V3403" i="7"/>
  <c r="V3404" i="7"/>
  <c r="V3405" i="7"/>
  <c r="V3406" i="7"/>
  <c r="V3407" i="7"/>
  <c r="V3408" i="7"/>
  <c r="V3409" i="7"/>
  <c r="V3410" i="7"/>
  <c r="V3411" i="7"/>
  <c r="V3412" i="7"/>
  <c r="V3413" i="7"/>
  <c r="V3414" i="7"/>
  <c r="V3415" i="7"/>
  <c r="V3416" i="7"/>
  <c r="V3417" i="7"/>
  <c r="V3418" i="7"/>
  <c r="V3419" i="7"/>
  <c r="V3420" i="7"/>
  <c r="V3421" i="7"/>
  <c r="V3422" i="7"/>
  <c r="V3423" i="7"/>
  <c r="V3424" i="7"/>
  <c r="V3425" i="7"/>
  <c r="V3426" i="7"/>
  <c r="V3427" i="7"/>
  <c r="V3428" i="7"/>
  <c r="V3429" i="7"/>
  <c r="V3430" i="7"/>
  <c r="V3431" i="7"/>
  <c r="V3432" i="7"/>
  <c r="V3433" i="7"/>
  <c r="V3434" i="7"/>
  <c r="V3435" i="7"/>
  <c r="V3436" i="7"/>
  <c r="V3437" i="7"/>
  <c r="V3438" i="7"/>
  <c r="V3439" i="7"/>
  <c r="V3440" i="7"/>
  <c r="V3441" i="7"/>
  <c r="V3442" i="7"/>
  <c r="V3443" i="7"/>
  <c r="V3444" i="7"/>
  <c r="V3445" i="7"/>
  <c r="V3446" i="7"/>
  <c r="V3447" i="7"/>
  <c r="V3448" i="7"/>
  <c r="V3449" i="7"/>
  <c r="V3450" i="7"/>
  <c r="V3451" i="7"/>
  <c r="V3452" i="7"/>
  <c r="V3453" i="7"/>
  <c r="V3454" i="7"/>
  <c r="V3455" i="7"/>
  <c r="V3456" i="7"/>
  <c r="V3457" i="7"/>
  <c r="V3458" i="7"/>
  <c r="V3459" i="7"/>
  <c r="V3460" i="7"/>
  <c r="V3461" i="7"/>
  <c r="V3462" i="7"/>
  <c r="V3463" i="7"/>
  <c r="V3464" i="7"/>
  <c r="V3465" i="7"/>
  <c r="V3466" i="7"/>
  <c r="V3467" i="7"/>
  <c r="V3468" i="7"/>
  <c r="V3469" i="7"/>
  <c r="V3470" i="7"/>
  <c r="V3471" i="7"/>
  <c r="V3472" i="7"/>
  <c r="V3473" i="7"/>
  <c r="V3474" i="7"/>
  <c r="V3475" i="7"/>
  <c r="V3476" i="7"/>
  <c r="V3477" i="7"/>
  <c r="V3478" i="7"/>
  <c r="V3479" i="7"/>
  <c r="V3480" i="7"/>
  <c r="V3481" i="7"/>
  <c r="V3482" i="7"/>
  <c r="V3483" i="7"/>
  <c r="V3484" i="7"/>
  <c r="V3485" i="7"/>
  <c r="V3486" i="7"/>
  <c r="V3487" i="7"/>
  <c r="V3488" i="7"/>
  <c r="V3489" i="7"/>
  <c r="V3490" i="7"/>
  <c r="V3491" i="7"/>
  <c r="V3492" i="7"/>
  <c r="V3493" i="7"/>
  <c r="V3494" i="7"/>
  <c r="V3495" i="7"/>
  <c r="V3496" i="7"/>
  <c r="V3497" i="7"/>
  <c r="V3498" i="7"/>
  <c r="V3499" i="7"/>
  <c r="V3500" i="7"/>
  <c r="V3501" i="7"/>
  <c r="V3502" i="7"/>
  <c r="V3503" i="7"/>
  <c r="V3504" i="7"/>
  <c r="V3505" i="7"/>
  <c r="V3506" i="7"/>
  <c r="V3507" i="7"/>
  <c r="V3508" i="7"/>
  <c r="V3509" i="7"/>
  <c r="V3510" i="7"/>
  <c r="V3511" i="7"/>
  <c r="V3512" i="7"/>
  <c r="V3513" i="7"/>
  <c r="V3514" i="7"/>
  <c r="V3515" i="7"/>
  <c r="V3516" i="7"/>
  <c r="V3517" i="7"/>
  <c r="V3518" i="7"/>
  <c r="V3519" i="7"/>
  <c r="V3520" i="7"/>
  <c r="V3521" i="7"/>
  <c r="V3522" i="7"/>
  <c r="V3523" i="7"/>
  <c r="V3524" i="7"/>
  <c r="V3525" i="7"/>
  <c r="V3526" i="7"/>
  <c r="V3527" i="7"/>
  <c r="V3528" i="7"/>
  <c r="V3529" i="7"/>
  <c r="V3530" i="7"/>
  <c r="V3531" i="7"/>
  <c r="V3532" i="7"/>
  <c r="V3533" i="7"/>
  <c r="V3534" i="7"/>
  <c r="V3535" i="7"/>
  <c r="V3536" i="7"/>
  <c r="V3537" i="7"/>
  <c r="V3538" i="7"/>
  <c r="V3539" i="7"/>
  <c r="V3540" i="7"/>
  <c r="V3541" i="7"/>
  <c r="V3542" i="7"/>
  <c r="V3543" i="7"/>
  <c r="V3544" i="7"/>
  <c r="V3545" i="7"/>
  <c r="V3546" i="7"/>
  <c r="V3547" i="7"/>
  <c r="V3548" i="7"/>
  <c r="V3549" i="7"/>
  <c r="V3550" i="7"/>
  <c r="V3551" i="7"/>
  <c r="V3552" i="7"/>
  <c r="V3553" i="7"/>
  <c r="V3554" i="7"/>
  <c r="V3555" i="7"/>
  <c r="V3556" i="7"/>
  <c r="V3557" i="7"/>
  <c r="V3558" i="7"/>
  <c r="V3559" i="7"/>
  <c r="V3560" i="7"/>
  <c r="V3561" i="7"/>
  <c r="V3562" i="7"/>
  <c r="V3563" i="7"/>
  <c r="V3564" i="7"/>
  <c r="V3565" i="7"/>
  <c r="V3566" i="7"/>
  <c r="V3567" i="7"/>
  <c r="V3568" i="7"/>
  <c r="V3569" i="7"/>
  <c r="V3570" i="7"/>
  <c r="V3571" i="7"/>
  <c r="V3572" i="7"/>
  <c r="V3573" i="7"/>
  <c r="V3574" i="7"/>
  <c r="V3575" i="7"/>
  <c r="V3576" i="7"/>
  <c r="V3577" i="7"/>
  <c r="V3578" i="7"/>
  <c r="V3579" i="7"/>
  <c r="V3580" i="7"/>
  <c r="V3581" i="7"/>
  <c r="V3582" i="7"/>
  <c r="V3583" i="7"/>
  <c r="V3584" i="7"/>
  <c r="V3585" i="7"/>
  <c r="V3586" i="7"/>
  <c r="V3587" i="7"/>
  <c r="V3588" i="7"/>
  <c r="V3589" i="7"/>
  <c r="V3590" i="7"/>
  <c r="V3591" i="7"/>
  <c r="V3592" i="7"/>
  <c r="V3593" i="7"/>
  <c r="V3594" i="7"/>
  <c r="V3595" i="7"/>
  <c r="V3596" i="7"/>
  <c r="V3597" i="7"/>
  <c r="V3598" i="7"/>
  <c r="V3599" i="7"/>
  <c r="V3600" i="7"/>
  <c r="V3601" i="7"/>
  <c r="V3602" i="7"/>
  <c r="V4" i="7"/>
  <c r="J9" i="7" l="1"/>
  <c r="AB8" i="7" s="1"/>
  <c r="J1" i="7"/>
  <c r="J10" i="7" l="1"/>
  <c r="AB9" i="7" s="1"/>
  <c r="T3" i="7"/>
  <c r="J11" i="7" l="1"/>
  <c r="AB10" i="7" s="1"/>
  <c r="T3538" i="7"/>
  <c r="T3490" i="7"/>
  <c r="T3426" i="7"/>
  <c r="T3186" i="7"/>
  <c r="T3154" i="7"/>
  <c r="T3138" i="7"/>
  <c r="T3114" i="7"/>
  <c r="T3090" i="7"/>
  <c r="T3034" i="7"/>
  <c r="T3600" i="7"/>
  <c r="T3592" i="7"/>
  <c r="T3568" i="7"/>
  <c r="T3560" i="7"/>
  <c r="T3544" i="7"/>
  <c r="T3536" i="7"/>
  <c r="T3528" i="7"/>
  <c r="T3512" i="7"/>
  <c r="T3504" i="7"/>
  <c r="T3496" i="7"/>
  <c r="T3480" i="7"/>
  <c r="T3472" i="7"/>
  <c r="T3464" i="7"/>
  <c r="T3456" i="7"/>
  <c r="T3448" i="7"/>
  <c r="T3440" i="7"/>
  <c r="T3424" i="7"/>
  <c r="T3416" i="7"/>
  <c r="T3408" i="7"/>
  <c r="T3400" i="7"/>
  <c r="T3392" i="7"/>
  <c r="T3384" i="7"/>
  <c r="T3360" i="7"/>
  <c r="T3352" i="7"/>
  <c r="T3336" i="7"/>
  <c r="T3328" i="7"/>
  <c r="T3320" i="7"/>
  <c r="T3312" i="7"/>
  <c r="T3296" i="7"/>
  <c r="T3288" i="7"/>
  <c r="T3272" i="7"/>
  <c r="T3264" i="7"/>
  <c r="T3256" i="7"/>
  <c r="T3240" i="7"/>
  <c r="T3232" i="7"/>
  <c r="T3224" i="7"/>
  <c r="T3208" i="7"/>
  <c r="T3200" i="7"/>
  <c r="T3192" i="7"/>
  <c r="T3176" i="7"/>
  <c r="T3168" i="7"/>
  <c r="T3160" i="7"/>
  <c r="T3152" i="7"/>
  <c r="T3144" i="7"/>
  <c r="T3136" i="7"/>
  <c r="T3120" i="7"/>
  <c r="T3112" i="7"/>
  <c r="T3104" i="7"/>
  <c r="T3096" i="7"/>
  <c r="T3088" i="7"/>
  <c r="T3080" i="7"/>
  <c r="T3072" i="7"/>
  <c r="T3056" i="7"/>
  <c r="T3048" i="7"/>
  <c r="T3032" i="7"/>
  <c r="T3024" i="7"/>
  <c r="T3016" i="7"/>
  <c r="T3008" i="7"/>
  <c r="T3000" i="7"/>
  <c r="T2992" i="7"/>
  <c r="T2976" i="7"/>
  <c r="T2968" i="7"/>
  <c r="T2960" i="7"/>
  <c r="T2952" i="7"/>
  <c r="T2944" i="7"/>
  <c r="T2936" i="7"/>
  <c r="T2928" i="7"/>
  <c r="T2920" i="7"/>
  <c r="T2912" i="7"/>
  <c r="T2904" i="7"/>
  <c r="T2885" i="7"/>
  <c r="T2877" i="7"/>
  <c r="T2869" i="7"/>
  <c r="T2861" i="7"/>
  <c r="T2853" i="7"/>
  <c r="T2837" i="7"/>
  <c r="T2829" i="7"/>
  <c r="T2813" i="7"/>
  <c r="T2805" i="7"/>
  <c r="T2797" i="7"/>
  <c r="T2789" i="7"/>
  <c r="T2781" i="7"/>
  <c r="T2773" i="7"/>
  <c r="T2757" i="7"/>
  <c r="T2749" i="7"/>
  <c r="T2733" i="7"/>
  <c r="T2725" i="7"/>
  <c r="T2717" i="7"/>
  <c r="T2709" i="7"/>
  <c r="T2701" i="7"/>
  <c r="T2693" i="7"/>
  <c r="T2685" i="7"/>
  <c r="T2677" i="7"/>
  <c r="T2669" i="7"/>
  <c r="T2661" i="7"/>
  <c r="T2653" i="7"/>
  <c r="T2645" i="7"/>
  <c r="T2637" i="7"/>
  <c r="T2629" i="7"/>
  <c r="T2621" i="7"/>
  <c r="T2613" i="7"/>
  <c r="T2605" i="7"/>
  <c r="T2597" i="7"/>
  <c r="T2589" i="7"/>
  <c r="T2582" i="7"/>
  <c r="T2574" i="7"/>
  <c r="T2566" i="7"/>
  <c r="T2558" i="7"/>
  <c r="T2550" i="7"/>
  <c r="T2542" i="7"/>
  <c r="T2534" i="7"/>
  <c r="T2526" i="7"/>
  <c r="T2518" i="7"/>
  <c r="T2510" i="7"/>
  <c r="T2502" i="7"/>
  <c r="T2494" i="7"/>
  <c r="T2486" i="7"/>
  <c r="T2478" i="7"/>
  <c r="T2470" i="7"/>
  <c r="T2462" i="7"/>
  <c r="T2446" i="7"/>
  <c r="T2438" i="7"/>
  <c r="T2430" i="7"/>
  <c r="T2422" i="7"/>
  <c r="T2406" i="7"/>
  <c r="T2398" i="7"/>
  <c r="T2390" i="7"/>
  <c r="T2382" i="7"/>
  <c r="T2374" i="7"/>
  <c r="T2366" i="7"/>
  <c r="T2358" i="7"/>
  <c r="T2350" i="7"/>
  <c r="T2342" i="7"/>
  <c r="T2334" i="7"/>
  <c r="T2326" i="7"/>
  <c r="T2318" i="7"/>
  <c r="T2310" i="7"/>
  <c r="T2302" i="7"/>
  <c r="T2286" i="7"/>
  <c r="T2278" i="7"/>
  <c r="T2270" i="7"/>
  <c r="T2262" i="7"/>
  <c r="T2254" i="7"/>
  <c r="T2246" i="7"/>
  <c r="T2238" i="7"/>
  <c r="T2230" i="7"/>
  <c r="T2222" i="7"/>
  <c r="T2214" i="7"/>
  <c r="T2206" i="7"/>
  <c r="T2198" i="7"/>
  <c r="T2190" i="7"/>
  <c r="T2182" i="7"/>
  <c r="T2174" i="7"/>
  <c r="T2158" i="7"/>
  <c r="T2150" i="7"/>
  <c r="T2142" i="7"/>
  <c r="T2126" i="7"/>
  <c r="T2118" i="7"/>
  <c r="T2110" i="7"/>
  <c r="T2102" i="7"/>
  <c r="T2006" i="7"/>
  <c r="T1998" i="7"/>
  <c r="T1990" i="7"/>
  <c r="T1982" i="7"/>
  <c r="T1974" i="7"/>
  <c r="T1966" i="7"/>
  <c r="T1958" i="7"/>
  <c r="T1950" i="7"/>
  <c r="T3602" i="7"/>
  <c r="T3554" i="7"/>
  <c r="T3522" i="7"/>
  <c r="T3434" i="7"/>
  <c r="T3394" i="7"/>
  <c r="T3314" i="7"/>
  <c r="T3575" i="7"/>
  <c r="T3551" i="7"/>
  <c r="T3527" i="7"/>
  <c r="T3503" i="7"/>
  <c r="T3487" i="7"/>
  <c r="T3463" i="7"/>
  <c r="T3439" i="7"/>
  <c r="T3375" i="7"/>
  <c r="T3359" i="7"/>
  <c r="T3351" i="7"/>
  <c r="T3343" i="7"/>
  <c r="T3327" i="7"/>
  <c r="T3319" i="7"/>
  <c r="T3311" i="7"/>
  <c r="T3303" i="7"/>
  <c r="T3295" i="7"/>
  <c r="T3287" i="7"/>
  <c r="T3279" i="7"/>
  <c r="T3263" i="7"/>
  <c r="T3255" i="7"/>
  <c r="T3247" i="7"/>
  <c r="T3239" i="7"/>
  <c r="T3231" i="7"/>
  <c r="T3223" i="7"/>
  <c r="T3215" i="7"/>
  <c r="T3199" i="7"/>
  <c r="T3191" i="7"/>
  <c r="T3183" i="7"/>
  <c r="T3167" i="7"/>
  <c r="T3159" i="7"/>
  <c r="T3151" i="7"/>
  <c r="T3143" i="7"/>
  <c r="T3135" i="7"/>
  <c r="T3127" i="7"/>
  <c r="T3111" i="7"/>
  <c r="T3095" i="7"/>
  <c r="T3087" i="7"/>
  <c r="T3079" i="7"/>
  <c r="T3071" i="7"/>
  <c r="T3063" i="7"/>
  <c r="T3055" i="7"/>
  <c r="T3039" i="7"/>
  <c r="T3031" i="7"/>
  <c r="T3023" i="7"/>
  <c r="T3015" i="7"/>
  <c r="T3007" i="7"/>
  <c r="T2999" i="7"/>
  <c r="T2991" i="7"/>
  <c r="T2983" i="7"/>
  <c r="T2967" i="7"/>
  <c r="T2951" i="7"/>
  <c r="T2943" i="7"/>
  <c r="T2935" i="7"/>
  <c r="T2927" i="7"/>
  <c r="T2919" i="7"/>
  <c r="T2911" i="7"/>
  <c r="T2892" i="7"/>
  <c r="T2884" i="7"/>
  <c r="T2876" i="7"/>
  <c r="T2868" i="7"/>
  <c r="T2860" i="7"/>
  <c r="T2852" i="7"/>
  <c r="T2844" i="7"/>
  <c r="T2836" i="7"/>
  <c r="T2828" i="7"/>
  <c r="T2820" i="7"/>
  <c r="T2804" i="7"/>
  <c r="T2796" i="7"/>
  <c r="T2788" i="7"/>
  <c r="T2780" i="7"/>
  <c r="T2772" i="7"/>
  <c r="T2764" i="7"/>
  <c r="T2756" i="7"/>
  <c r="T2740" i="7"/>
  <c r="T2732" i="7"/>
  <c r="T2724" i="7"/>
  <c r="T2716" i="7"/>
  <c r="T2708" i="7"/>
  <c r="T2700" i="7"/>
  <c r="T2692" i="7"/>
  <c r="T2684" i="7"/>
  <c r="T2676" i="7"/>
  <c r="T2660" i="7"/>
  <c r="T2652" i="7"/>
  <c r="T2644" i="7"/>
  <c r="T2636" i="7"/>
  <c r="T2620" i="7"/>
  <c r="T2612" i="7"/>
  <c r="T2604" i="7"/>
  <c r="T2596" i="7"/>
  <c r="T2588" i="7"/>
  <c r="T2581" i="7"/>
  <c r="T2573" i="7"/>
  <c r="T2565" i="7"/>
  <c r="T2557" i="7"/>
  <c r="T2549" i="7"/>
  <c r="T2541" i="7"/>
  <c r="T2533" i="7"/>
  <c r="T2517" i="7"/>
  <c r="T2509" i="7"/>
  <c r="T2501" i="7"/>
  <c r="T2493" i="7"/>
  <c r="T2485" i="7"/>
  <c r="T2477" i="7"/>
  <c r="T2469" i="7"/>
  <c r="T2461" i="7"/>
  <c r="T2453" i="7"/>
  <c r="T2445" i="7"/>
  <c r="T2437" i="7"/>
  <c r="T2429" i="7"/>
  <c r="T2421" i="7"/>
  <c r="T2413" i="7"/>
  <c r="T2405" i="7"/>
  <c r="T2397" i="7"/>
  <c r="T2389" i="7"/>
  <c r="T2381" i="7"/>
  <c r="T2373" i="7"/>
  <c r="T2357" i="7"/>
  <c r="T2349" i="7"/>
  <c r="T2341" i="7"/>
  <c r="T2333" i="7"/>
  <c r="T2325" i="7"/>
  <c r="T2317" i="7"/>
  <c r="T2309" i="7"/>
  <c r="T2301" i="7"/>
  <c r="T2293" i="7"/>
  <c r="T2285" i="7"/>
  <c r="T2277" i="7"/>
  <c r="T2269" i="7"/>
  <c r="T2261" i="7"/>
  <c r="T2253" i="7"/>
  <c r="T2245" i="7"/>
  <c r="T2237" i="7"/>
  <c r="T2229" i="7"/>
  <c r="T2221" i="7"/>
  <c r="T2213" i="7"/>
  <c r="T2197" i="7"/>
  <c r="T2189" i="7"/>
  <c r="T2181" i="7"/>
  <c r="T2173" i="7"/>
  <c r="T2165" i="7"/>
  <c r="T2157" i="7"/>
  <c r="T2149" i="7"/>
  <c r="T2141" i="7"/>
  <c r="T2133" i="7"/>
  <c r="T2125" i="7"/>
  <c r="T2117" i="7"/>
  <c r="T2109" i="7"/>
  <c r="T2101" i="7"/>
  <c r="T2005" i="7"/>
  <c r="T1997" i="7"/>
  <c r="T1981" i="7"/>
  <c r="T1973" i="7"/>
  <c r="T1965" i="7"/>
  <c r="T1957" i="7"/>
  <c r="T1949" i="7"/>
  <c r="T1941" i="7"/>
  <c r="T1933" i="7"/>
  <c r="T3378" i="7"/>
  <c r="T3338" i="7"/>
  <c r="T3290" i="7"/>
  <c r="T3226" i="7"/>
  <c r="T3583" i="7"/>
  <c r="T3590" i="7"/>
  <c r="T3582" i="7"/>
  <c r="T3574" i="7"/>
  <c r="T3558" i="7"/>
  <c r="T3550" i="7"/>
  <c r="T3534" i="7"/>
  <c r="T3526" i="7"/>
  <c r="T3518" i="7"/>
  <c r="T3494" i="7"/>
  <c r="T3486" i="7"/>
  <c r="T3478" i="7"/>
  <c r="T3462" i="7"/>
  <c r="T3454" i="7"/>
  <c r="T3438" i="7"/>
  <c r="T3430" i="7"/>
  <c r="T3422" i="7"/>
  <c r="T3406" i="7"/>
  <c r="T3398" i="7"/>
  <c r="T3390" i="7"/>
  <c r="T3374" i="7"/>
  <c r="T3366" i="7"/>
  <c r="T3350" i="7"/>
  <c r="T3342" i="7"/>
  <c r="T3334" i="7"/>
  <c r="T3318" i="7"/>
  <c r="T3310" i="7"/>
  <c r="T3302" i="7"/>
  <c r="T3286" i="7"/>
  <c r="T3278" i="7"/>
  <c r="T3270" i="7"/>
  <c r="T3254" i="7"/>
  <c r="T3246" i="7"/>
  <c r="T3222" i="7"/>
  <c r="T3214" i="7"/>
  <c r="T3206" i="7"/>
  <c r="T3190" i="7"/>
  <c r="T3182" i="7"/>
  <c r="T3174" i="7"/>
  <c r="T3166" i="7"/>
  <c r="T3158" i="7"/>
  <c r="T3150" i="7"/>
  <c r="T3142" i="7"/>
  <c r="T3134" i="7"/>
  <c r="T3126" i="7"/>
  <c r="T3118" i="7"/>
  <c r="T3110" i="7"/>
  <c r="T3102" i="7"/>
  <c r="T3086" i="7"/>
  <c r="T3078" i="7"/>
  <c r="T3070" i="7"/>
  <c r="T3062" i="7"/>
  <c r="T3054" i="7"/>
  <c r="T3046" i="7"/>
  <c r="T3030" i="7"/>
  <c r="T3022" i="7"/>
  <c r="T3014" i="7"/>
  <c r="T3006" i="7"/>
  <c r="T2998" i="7"/>
  <c r="T2990" i="7"/>
  <c r="T2982" i="7"/>
  <c r="T2974" i="7"/>
  <c r="T2966" i="7"/>
  <c r="T2958" i="7"/>
  <c r="T2942" i="7"/>
  <c r="T2934" i="7"/>
  <c r="T2926" i="7"/>
  <c r="T2918" i="7"/>
  <c r="T2910" i="7"/>
  <c r="T2902" i="7"/>
  <c r="T2891" i="7"/>
  <c r="T2883" i="7"/>
  <c r="T2875" i="7"/>
  <c r="T2867" i="7"/>
  <c r="T2859" i="7"/>
  <c r="T2851" i="7"/>
  <c r="T2843" i="7"/>
  <c r="T2835" i="7"/>
  <c r="T2827" i="7"/>
  <c r="T2811" i="7"/>
  <c r="T2803" i="7"/>
  <c r="T2795" i="7"/>
  <c r="T2787" i="7"/>
  <c r="T2779" i="7"/>
  <c r="T2771" i="7"/>
  <c r="T2763" i="7"/>
  <c r="T2755" i="7"/>
  <c r="T2747" i="7"/>
  <c r="T2731" i="7"/>
  <c r="T2723" i="7"/>
  <c r="T2707" i="7"/>
  <c r="T2699" i="7"/>
  <c r="T2691" i="7"/>
  <c r="T2683" i="7"/>
  <c r="T2675" i="7"/>
  <c r="T2667" i="7"/>
  <c r="T2651" i="7"/>
  <c r="T2643" i="7"/>
  <c r="T2635" i="7"/>
  <c r="T2619" i="7"/>
  <c r="T2611" i="7"/>
  <c r="T2603" i="7"/>
  <c r="T2595" i="7"/>
  <c r="T2587" i="7"/>
  <c r="T2580" i="7"/>
  <c r="T2572" i="7"/>
  <c r="T2564" i="7"/>
  <c r="T2548" i="7"/>
  <c r="T2540" i="7"/>
  <c r="T2532" i="7"/>
  <c r="T2524" i="7"/>
  <c r="T2516" i="7"/>
  <c r="T2508" i="7"/>
  <c r="T2500" i="7"/>
  <c r="T2492" i="7"/>
  <c r="T2484" i="7"/>
  <c r="T2476" i="7"/>
  <c r="T2468" i="7"/>
  <c r="T2460" i="7"/>
  <c r="T2452" i="7"/>
  <c r="T2444" i="7"/>
  <c r="T2436" i="7"/>
  <c r="T2428" i="7"/>
  <c r="T2420" i="7"/>
  <c r="T2412" i="7"/>
  <c r="T2404" i="7"/>
  <c r="T2396" i="7"/>
  <c r="T2388" i="7"/>
  <c r="T2380" i="7"/>
  <c r="T2372" i="7"/>
  <c r="T2364" i="7"/>
  <c r="T2356" i="7"/>
  <c r="T2348" i="7"/>
  <c r="T2340" i="7"/>
  <c r="T2332" i="7"/>
  <c r="T2324" i="7"/>
  <c r="T2316" i="7"/>
  <c r="T2300" i="7"/>
  <c r="T2292" i="7"/>
  <c r="T2284" i="7"/>
  <c r="T2276" i="7"/>
  <c r="T2268" i="7"/>
  <c r="T2260" i="7"/>
  <c r="T2252" i="7"/>
  <c r="T2244" i="7"/>
  <c r="T2236" i="7"/>
  <c r="T2228" i="7"/>
  <c r="T2220" i="7"/>
  <c r="T2212" i="7"/>
  <c r="T2204" i="7"/>
  <c r="T2196" i="7"/>
  <c r="T2180" i="7"/>
  <c r="T2172" i="7"/>
  <c r="T2164" i="7"/>
  <c r="T2156" i="7"/>
  <c r="T2140" i="7"/>
  <c r="T2132" i="7"/>
  <c r="T2124" i="7"/>
  <c r="T2116" i="7"/>
  <c r="T2108" i="7"/>
  <c r="T2100" i="7"/>
  <c r="T2004" i="7"/>
  <c r="T1996" i="7"/>
  <c r="T1988" i="7"/>
  <c r="T1980" i="7"/>
  <c r="T1972" i="7"/>
  <c r="T1964" i="7"/>
  <c r="T1956" i="7"/>
  <c r="T1948" i="7"/>
  <c r="T3402" i="7"/>
  <c r="T3354" i="7"/>
  <c r="T3306" i="7"/>
  <c r="T3250" i="7"/>
  <c r="T3511" i="7"/>
  <c r="T3415" i="7"/>
  <c r="T3407" i="7"/>
  <c r="T3598" i="7"/>
  <c r="T3581" i="7"/>
  <c r="T3573" i="7"/>
  <c r="T3565" i="7"/>
  <c r="T3549" i="7"/>
  <c r="T3541" i="7"/>
  <c r="T3525" i="7"/>
  <c r="T3517" i="7"/>
  <c r="T3509" i="7"/>
  <c r="T3501" i="7"/>
  <c r="T3485" i="7"/>
  <c r="T3477" i="7"/>
  <c r="T3469" i="7"/>
  <c r="T3461" i="7"/>
  <c r="T3453" i="7"/>
  <c r="T3445" i="7"/>
  <c r="T3429" i="7"/>
  <c r="T3421" i="7"/>
  <c r="T3413" i="7"/>
  <c r="T3405" i="7"/>
  <c r="T3397" i="7"/>
  <c r="T3389" i="7"/>
  <c r="T3381" i="7"/>
  <c r="T3373" i="7"/>
  <c r="T3365" i="7"/>
  <c r="T3357" i="7"/>
  <c r="T3341" i="7"/>
  <c r="T3333" i="7"/>
  <c r="T3325" i="7"/>
  <c r="T3301" i="7"/>
  <c r="T3293" i="7"/>
  <c r="T3277" i="7"/>
  <c r="T3269" i="7"/>
  <c r="T3261" i="7"/>
  <c r="T3245" i="7"/>
  <c r="T3237" i="7"/>
  <c r="T3229" i="7"/>
  <c r="T3213" i="7"/>
  <c r="T3205" i="7"/>
  <c r="T3197" i="7"/>
  <c r="T3181" i="7"/>
  <c r="T3173" i="7"/>
  <c r="T3165" i="7"/>
  <c r="T3157" i="7"/>
  <c r="T3149" i="7"/>
  <c r="T3141" i="7"/>
  <c r="T3133" i="7"/>
  <c r="T3125" i="7"/>
  <c r="T3117" i="7"/>
  <c r="T3109" i="7"/>
  <c r="T3093" i="7"/>
  <c r="T3077" i="7"/>
  <c r="T3069" i="7"/>
  <c r="T3061" i="7"/>
  <c r="T3053" i="7"/>
  <c r="T3045" i="7"/>
  <c r="T3037" i="7"/>
  <c r="T3021" i="7"/>
  <c r="T3005" i="7"/>
  <c r="T2997" i="7"/>
  <c r="T2989" i="7"/>
  <c r="T2981" i="7"/>
  <c r="T2973" i="7"/>
  <c r="T2965" i="7"/>
  <c r="T2949" i="7"/>
  <c r="T2933" i="7"/>
  <c r="T2925" i="7"/>
  <c r="T2917" i="7"/>
  <c r="T2909" i="7"/>
  <c r="T2901" i="7"/>
  <c r="T2890" i="7"/>
  <c r="T2882" i="7"/>
  <c r="T2874" i="7"/>
  <c r="T2858" i="7"/>
  <c r="T2850" i="7"/>
  <c r="T2842" i="7"/>
  <c r="T2834" i="7"/>
  <c r="T2826" i="7"/>
  <c r="T2818" i="7"/>
  <c r="T2802" i="7"/>
  <c r="T2794" i="7"/>
  <c r="T2778" i="7"/>
  <c r="T2770" i="7"/>
  <c r="T2762" i="7"/>
  <c r="T2754" i="7"/>
  <c r="T2746" i="7"/>
  <c r="T2738" i="7"/>
  <c r="T2722" i="7"/>
  <c r="T2714" i="7"/>
  <c r="T2706" i="7"/>
  <c r="T2698" i="7"/>
  <c r="T2690" i="7"/>
  <c r="T2682" i="7"/>
  <c r="T2674" i="7"/>
  <c r="T2666" i="7"/>
  <c r="T2658" i="7"/>
  <c r="T2650" i="7"/>
  <c r="T2642" i="7"/>
  <c r="T2634" i="7"/>
  <c r="T2626" i="7"/>
  <c r="T2618" i="7"/>
  <c r="T2610" i="7"/>
  <c r="T2602" i="7"/>
  <c r="T2594" i="7"/>
  <c r="T2586" i="7"/>
  <c r="T2579" i="7"/>
  <c r="T2571" i="7"/>
  <c r="T2563" i="7"/>
  <c r="T2555" i="7"/>
  <c r="T2547" i="7"/>
  <c r="T2531" i="7"/>
  <c r="T2523" i="7"/>
  <c r="T2515" i="7"/>
  <c r="T2499" i="7"/>
  <c r="T2491" i="7"/>
  <c r="T2483" i="7"/>
  <c r="T2475" i="7"/>
  <c r="T2467" i="7"/>
  <c r="T2459" i="7"/>
  <c r="T2451" i="7"/>
  <c r="T2443" i="7"/>
  <c r="T2435" i="7"/>
  <c r="T2427" i="7"/>
  <c r="T2419" i="7"/>
  <c r="T2411" i="7"/>
  <c r="T2403" i="7"/>
  <c r="T2395" i="7"/>
  <c r="T2387" i="7"/>
  <c r="T2371" i="7"/>
  <c r="T2363" i="7"/>
  <c r="T2355" i="7"/>
  <c r="T2339" i="7"/>
  <c r="T2331" i="7"/>
  <c r="T2323" i="7"/>
  <c r="T2315" i="7"/>
  <c r="T2307" i="7"/>
  <c r="T2299" i="7"/>
  <c r="T2291" i="7"/>
  <c r="T2283" i="7"/>
  <c r="T2275" i="7"/>
  <c r="T2267" i="7"/>
  <c r="T2259" i="7"/>
  <c r="T2251" i="7"/>
  <c r="T2243" i="7"/>
  <c r="T2235" i="7"/>
  <c r="T2227" i="7"/>
  <c r="T2211" i="7"/>
  <c r="T2203" i="7"/>
  <c r="T2195" i="7"/>
  <c r="T2187" i="7"/>
  <c r="T2179" i="7"/>
  <c r="T2171" i="7"/>
  <c r="T2163" i="7"/>
  <c r="T2155" i="7"/>
  <c r="T2147" i="7"/>
  <c r="T2139" i="7"/>
  <c r="T2131" i="7"/>
  <c r="T2123" i="7"/>
  <c r="T2115" i="7"/>
  <c r="T2107" i="7"/>
  <c r="T2099" i="7"/>
  <c r="T2003" i="7"/>
  <c r="T1995" i="7"/>
  <c r="T1987" i="7"/>
  <c r="T1979" i="7"/>
  <c r="T1971" i="7"/>
  <c r="T1963" i="7"/>
  <c r="T1955" i="7"/>
  <c r="T1947" i="7"/>
  <c r="T3578" i="7"/>
  <c r="T3546" i="7"/>
  <c r="T3498" i="7"/>
  <c r="T3458" i="7"/>
  <c r="T3410" i="7"/>
  <c r="T3370" i="7"/>
  <c r="T3330" i="7"/>
  <c r="T3274" i="7"/>
  <c r="T3194" i="7"/>
  <c r="T3567" i="7"/>
  <c r="T3447" i="7"/>
  <c r="T3383" i="7"/>
  <c r="T3597" i="7"/>
  <c r="T3596" i="7"/>
  <c r="T3572" i="7"/>
  <c r="T3564" i="7"/>
  <c r="T3548" i="7"/>
  <c r="T3540" i="7"/>
  <c r="T3532" i="7"/>
  <c r="T3516" i="7"/>
  <c r="T3508" i="7"/>
  <c r="T3500" i="7"/>
  <c r="T3484" i="7"/>
  <c r="T3476" i="7"/>
  <c r="T3468" i="7"/>
  <c r="T3452" i="7"/>
  <c r="T3444" i="7"/>
  <c r="T3436" i="7"/>
  <c r="T3428" i="7"/>
  <c r="T3420" i="7"/>
  <c r="T3412" i="7"/>
  <c r="T3396" i="7"/>
  <c r="T3388" i="7"/>
  <c r="T3380" i="7"/>
  <c r="T3364" i="7"/>
  <c r="T3356" i="7"/>
  <c r="T3340" i="7"/>
  <c r="T3332" i="7"/>
  <c r="T3324" i="7"/>
  <c r="T3316" i="7"/>
  <c r="T3300" i="7"/>
  <c r="T3292" i="7"/>
  <c r="T3284" i="7"/>
  <c r="T3268" i="7"/>
  <c r="T3260" i="7"/>
  <c r="T3252" i="7"/>
  <c r="T3244" i="7"/>
  <c r="T3236" i="7"/>
  <c r="T3228" i="7"/>
  <c r="T3220" i="7"/>
  <c r="T3204" i="7"/>
  <c r="T3196" i="7"/>
  <c r="T3188" i="7"/>
  <c r="T3172" i="7"/>
  <c r="T3164" i="7"/>
  <c r="T3156" i="7"/>
  <c r="T3148" i="7"/>
  <c r="T3140" i="7"/>
  <c r="T3132" i="7"/>
  <c r="T3124" i="7"/>
  <c r="T3116" i="7"/>
  <c r="T3108" i="7"/>
  <c r="T3100" i="7"/>
  <c r="T3092" i="7"/>
  <c r="T3084" i="7"/>
  <c r="T3076" i="7"/>
  <c r="T3068" i="7"/>
  <c r="T3060" i="7"/>
  <c r="T3052" i="7"/>
  <c r="T3044" i="7"/>
  <c r="T3036" i="7"/>
  <c r="T3028" i="7"/>
  <c r="T3020" i="7"/>
  <c r="T3012" i="7"/>
  <c r="T2996" i="7"/>
  <c r="T2988" i="7"/>
  <c r="T2980" i="7"/>
  <c r="T2972" i="7"/>
  <c r="T2964" i="7"/>
  <c r="T2956" i="7"/>
  <c r="T2948" i="7"/>
  <c r="T2940" i="7"/>
  <c r="T2932" i="7"/>
  <c r="T2924" i="7"/>
  <c r="T2916" i="7"/>
  <c r="T2908" i="7"/>
  <c r="T2897" i="7"/>
  <c r="T2889" i="7"/>
  <c r="T2873" i="7"/>
  <c r="T2865" i="7"/>
  <c r="T2857" i="7"/>
  <c r="T2849" i="7"/>
  <c r="T2841" i="7"/>
  <c r="T2833" i="7"/>
  <c r="T2825" i="7"/>
  <c r="T2817" i="7"/>
  <c r="T2809" i="7"/>
  <c r="T2793" i="7"/>
  <c r="T2785" i="7"/>
  <c r="T2777" i="7"/>
  <c r="T2769" i="7"/>
  <c r="T2761" i="7"/>
  <c r="T2753" i="7"/>
  <c r="T2745" i="7"/>
  <c r="T2737" i="7"/>
  <c r="T2729" i="7"/>
  <c r="T2713" i="7"/>
  <c r="T2697" i="7"/>
  <c r="T2689" i="7"/>
  <c r="T2681" i="7"/>
  <c r="T2673" i="7"/>
  <c r="T2665" i="7"/>
  <c r="T2657" i="7"/>
  <c r="T2649" i="7"/>
  <c r="T2641" i="7"/>
  <c r="T2633" i="7"/>
  <c r="T2625" i="7"/>
  <c r="T2617" i="7"/>
  <c r="T2609" i="7"/>
  <c r="T2601" i="7"/>
  <c r="T2593" i="7"/>
  <c r="T2585" i="7"/>
  <c r="T2570" i="7"/>
  <c r="T2562" i="7"/>
  <c r="T2554" i="7"/>
  <c r="T2546" i="7"/>
  <c r="T2538" i="7"/>
  <c r="T2530" i="7"/>
  <c r="T2522" i="7"/>
  <c r="T2514" i="7"/>
  <c r="T2506" i="7"/>
  <c r="T2498" i="7"/>
  <c r="T2490" i="7"/>
  <c r="T2482" i="7"/>
  <c r="T2474" i="7"/>
  <c r="T2466" i="7"/>
  <c r="T2458" i="7"/>
  <c r="T2442" i="7"/>
  <c r="T2434" i="7"/>
  <c r="T2426" i="7"/>
  <c r="T2410" i="7"/>
  <c r="T2402" i="7"/>
  <c r="T2394" i="7"/>
  <c r="T2386" i="7"/>
  <c r="T2378" i="7"/>
  <c r="T2370" i="7"/>
  <c r="T2362" i="7"/>
  <c r="T2354" i="7"/>
  <c r="T2346" i="7"/>
  <c r="T2338" i="7"/>
  <c r="T2330" i="7"/>
  <c r="T2322" i="7"/>
  <c r="T2314" i="7"/>
  <c r="T2306" i="7"/>
  <c r="T2298" i="7"/>
  <c r="T2290" i="7"/>
  <c r="T2282" i="7"/>
  <c r="T2274" i="7"/>
  <c r="T2266" i="7"/>
  <c r="T2250" i="7"/>
  <c r="T2242" i="7"/>
  <c r="T2234" i="7"/>
  <c r="T2226" i="7"/>
  <c r="T2218" i="7"/>
  <c r="T2210" i="7"/>
  <c r="T2202" i="7"/>
  <c r="T2194" i="7"/>
  <c r="T2186" i="7"/>
  <c r="T2178" i="7"/>
  <c r="T2170" i="7"/>
  <c r="T2162" i="7"/>
  <c r="T2154" i="7"/>
  <c r="T2146" i="7"/>
  <c r="T2138" i="7"/>
  <c r="T2122" i="7"/>
  <c r="T2114" i="7"/>
  <c r="T2106" i="7"/>
  <c r="T2098" i="7"/>
  <c r="T2002" i="7"/>
  <c r="T1994" i="7"/>
  <c r="T1986" i="7"/>
  <c r="T1978" i="7"/>
  <c r="T1970" i="7"/>
  <c r="T1962" i="7"/>
  <c r="T1954" i="7"/>
  <c r="T1946" i="7"/>
  <c r="T1938" i="7"/>
  <c r="T1930" i="7"/>
  <c r="T1922" i="7"/>
  <c r="T3586" i="7"/>
  <c r="T3530" i="7"/>
  <c r="T3482" i="7"/>
  <c r="T3282" i="7"/>
  <c r="T3210" i="7"/>
  <c r="T3591" i="7"/>
  <c r="T3559" i="7"/>
  <c r="T3535" i="7"/>
  <c r="T3519" i="7"/>
  <c r="T3495" i="7"/>
  <c r="T3471" i="7"/>
  <c r="T3595" i="7"/>
  <c r="T3587" i="7"/>
  <c r="T3579" i="7"/>
  <c r="T3563" i="7"/>
  <c r="T3555" i="7"/>
  <c r="T3539" i="7"/>
  <c r="T3531" i="7"/>
  <c r="T3523" i="7"/>
  <c r="T3507" i="7"/>
  <c r="T3499" i="7"/>
  <c r="T3491" i="7"/>
  <c r="T3475" i="7"/>
  <c r="T3467" i="7"/>
  <c r="T3459" i="7"/>
  <c r="T3451" i="7"/>
  <c r="T3443" i="7"/>
  <c r="T3435" i="7"/>
  <c r="T3419" i="7"/>
  <c r="T3411" i="7"/>
  <c r="T3403" i="7"/>
  <c r="T3387" i="7"/>
  <c r="T3379" i="7"/>
  <c r="T3371" i="7"/>
  <c r="T3363" i="7"/>
  <c r="T3355" i="7"/>
  <c r="T3347" i="7"/>
  <c r="T3323" i="7"/>
  <c r="T3315" i="7"/>
  <c r="T3307" i="7"/>
  <c r="T3291" i="7"/>
  <c r="T3283" i="7"/>
  <c r="T3275" i="7"/>
  <c r="T3267" i="7"/>
  <c r="T3259" i="7"/>
  <c r="T3251" i="7"/>
  <c r="T3235" i="7"/>
  <c r="T3227" i="7"/>
  <c r="T3219" i="7"/>
  <c r="T3211" i="7"/>
  <c r="T3195" i="7"/>
  <c r="T3187" i="7"/>
  <c r="T3179" i="7"/>
  <c r="T3171" i="7"/>
  <c r="T3163" i="7"/>
  <c r="T3155" i="7"/>
  <c r="T3139" i="7"/>
  <c r="T3131" i="7"/>
  <c r="T3123" i="7"/>
  <c r="T3115" i="7"/>
  <c r="T3107" i="7"/>
  <c r="T3099" i="7"/>
  <c r="T3091" i="7"/>
  <c r="T3083" i="7"/>
  <c r="T3075" i="7"/>
  <c r="T3067" i="7"/>
  <c r="T3059" i="7"/>
  <c r="T3051" i="7"/>
  <c r="T3043" i="7"/>
  <c r="T3035" i="7"/>
  <c r="T3027" i="7"/>
  <c r="T3011" i="7"/>
  <c r="T3003" i="7"/>
  <c r="T2987" i="7"/>
  <c r="T2979" i="7"/>
  <c r="T2971" i="7"/>
  <c r="T2963" i="7"/>
  <c r="T2955" i="7"/>
  <c r="T2947" i="7"/>
  <c r="T2939" i="7"/>
  <c r="T2931" i="7"/>
  <c r="T2915" i="7"/>
  <c r="T2907" i="7"/>
  <c r="T2896" i="7"/>
  <c r="T2888" i="7"/>
  <c r="T2880" i="7"/>
  <c r="T2864" i="7"/>
  <c r="T2856" i="7"/>
  <c r="T2848" i="7"/>
  <c r="T2840" i="7"/>
  <c r="T2832" i="7"/>
  <c r="T2824" i="7"/>
  <c r="T2816" i="7"/>
  <c r="T2808" i="7"/>
  <c r="T2800" i="7"/>
  <c r="T2784" i="7"/>
  <c r="T2776" i="7"/>
  <c r="T2768" i="7"/>
  <c r="T2760" i="7"/>
  <c r="T2752" i="7"/>
  <c r="T2744" i="7"/>
  <c r="T2736" i="7"/>
  <c r="T2728" i="7"/>
  <c r="T2720" i="7"/>
  <c r="T2704" i="7"/>
  <c r="T2696" i="7"/>
  <c r="T2688" i="7"/>
  <c r="T2680" i="7"/>
  <c r="T2672" i="7"/>
  <c r="T2664" i="7"/>
  <c r="T2656" i="7"/>
  <c r="T2648" i="7"/>
  <c r="T2640" i="7"/>
  <c r="T2632" i="7"/>
  <c r="T2624" i="7"/>
  <c r="T2616" i="7"/>
  <c r="T2608" i="7"/>
  <c r="T2600" i="7"/>
  <c r="T2584" i="7"/>
  <c r="T2577" i="7"/>
  <c r="T2569" i="7"/>
  <c r="T2561" i="7"/>
  <c r="T2553" i="7"/>
  <c r="T2545" i="7"/>
  <c r="T2537" i="7"/>
  <c r="T2529" i="7"/>
  <c r="T2521" i="7"/>
  <c r="T2513" i="7"/>
  <c r="T2505" i="7"/>
  <c r="T2497" i="7"/>
  <c r="T2481" i="7"/>
  <c r="T2473" i="7"/>
  <c r="T2465" i="7"/>
  <c r="T2457" i="7"/>
  <c r="T2449" i="7"/>
  <c r="T2441" i="7"/>
  <c r="T2433" i="7"/>
  <c r="T2425" i="7"/>
  <c r="T2417" i="7"/>
  <c r="T2409" i="7"/>
  <c r="T2401" i="7"/>
  <c r="T2393" i="7"/>
  <c r="T2385" i="7"/>
  <c r="T2377" i="7"/>
  <c r="T2369" i="7"/>
  <c r="T2361" i="7"/>
  <c r="T2353" i="7"/>
  <c r="T2345" i="7"/>
  <c r="T2337" i="7"/>
  <c r="T2329" i="7"/>
  <c r="T2321" i="7"/>
  <c r="T2313" i="7"/>
  <c r="T2305" i="7"/>
  <c r="T2297" i="7"/>
  <c r="T2289" i="7"/>
  <c r="T2281" i="7"/>
  <c r="T2273" i="7"/>
  <c r="T2265" i="7"/>
  <c r="T2257" i="7"/>
  <c r="T2249" i="7"/>
  <c r="T2233" i="7"/>
  <c r="T2225" i="7"/>
  <c r="T2217" i="7"/>
  <c r="T2209" i="7"/>
  <c r="T2193" i="7"/>
  <c r="T2185" i="7"/>
  <c r="T2177" i="7"/>
  <c r="T2169" i="7"/>
  <c r="T2161" i="7"/>
  <c r="T2153" i="7"/>
  <c r="T2145" i="7"/>
  <c r="T2137" i="7"/>
  <c r="T2129" i="7"/>
  <c r="T2121" i="7"/>
  <c r="T2113" i="7"/>
  <c r="T2105" i="7"/>
  <c r="T2097" i="7"/>
  <c r="T2001" i="7"/>
  <c r="T1993" i="7"/>
  <c r="T1985" i="7"/>
  <c r="T1977" i="7"/>
  <c r="T1969" i="7"/>
  <c r="T1961" i="7"/>
  <c r="T1953" i="7"/>
  <c r="T1945" i="7"/>
  <c r="T1937" i="7"/>
  <c r="T1929" i="7"/>
  <c r="T1921" i="7"/>
  <c r="T1913" i="7"/>
  <c r="T3466" i="7"/>
  <c r="T3346" i="7"/>
  <c r="T3298" i="7"/>
  <c r="T3242" i="7"/>
  <c r="T3202" i="7"/>
  <c r="T3170" i="7"/>
  <c r="T3106" i="7"/>
  <c r="T3082" i="7"/>
  <c r="T3074" i="7"/>
  <c r="T3066" i="7"/>
  <c r="T3058" i="7"/>
  <c r="T3050" i="7"/>
  <c r="T3026" i="7"/>
  <c r="T3018" i="7"/>
  <c r="T3010" i="7"/>
  <c r="T2994" i="7"/>
  <c r="T2978" i="7"/>
  <c r="T2970" i="7"/>
  <c r="T2962" i="7"/>
  <c r="T2954" i="7"/>
  <c r="T2946" i="7"/>
  <c r="T2938" i="7"/>
  <c r="T2930" i="7"/>
  <c r="T2922" i="7"/>
  <c r="T2914" i="7"/>
  <c r="T2906" i="7"/>
  <c r="T2895" i="7"/>
  <c r="T2887" i="7"/>
  <c r="T2879" i="7"/>
  <c r="T2871" i="7"/>
  <c r="T2855" i="7"/>
  <c r="T2839" i="7"/>
  <c r="T2831" i="7"/>
  <c r="T2823" i="7"/>
  <c r="T2815" i="7"/>
  <c r="T2807" i="7"/>
  <c r="T2799" i="7"/>
  <c r="T2791" i="7"/>
  <c r="T2783" i="7"/>
  <c r="T2775" i="7"/>
  <c r="T2767" i="7"/>
  <c r="T2759" i="7"/>
  <c r="T2751" i="7"/>
  <c r="T2743" i="7"/>
  <c r="T2735" i="7"/>
  <c r="T2727" i="7"/>
  <c r="T2719" i="7"/>
  <c r="T2711" i="7"/>
  <c r="T2695" i="7"/>
  <c r="T2687" i="7"/>
  <c r="T2679" i="7"/>
  <c r="T2671" i="7"/>
  <c r="T2663" i="7"/>
  <c r="T2655" i="7"/>
  <c r="T2647" i="7"/>
  <c r="T2639" i="7"/>
  <c r="T2631" i="7"/>
  <c r="T2623" i="7"/>
  <c r="T2615" i="7"/>
  <c r="T2607" i="7"/>
  <c r="T2599" i="7"/>
  <c r="T2591" i="7"/>
  <c r="T2576" i="7"/>
  <c r="T2568" i="7"/>
  <c r="T2552" i="7"/>
  <c r="T2544" i="7"/>
  <c r="T2536" i="7"/>
  <c r="T2528" i="7"/>
  <c r="T2520" i="7"/>
  <c r="T2512" i="7"/>
  <c r="T2504" i="7"/>
  <c r="T2496" i="7"/>
  <c r="T2488" i="7"/>
  <c r="T2480" i="7"/>
  <c r="T2472" i="7"/>
  <c r="T2464" i="7"/>
  <c r="T2456" i="7"/>
  <c r="T2448" i="7"/>
  <c r="T2440" i="7"/>
  <c r="T2432" i="7"/>
  <c r="T2424" i="7"/>
  <c r="T2416" i="7"/>
  <c r="T2408" i="7"/>
  <c r="T2400" i="7"/>
  <c r="T2392" i="7"/>
  <c r="T2384" i="7"/>
  <c r="T2376" i="7"/>
  <c r="T2368" i="7"/>
  <c r="T2360" i="7"/>
  <c r="T2352" i="7"/>
  <c r="T2344" i="7"/>
  <c r="T2336" i="7"/>
  <c r="T2328" i="7"/>
  <c r="T2320" i="7"/>
  <c r="T2312" i="7"/>
  <c r="T2304" i="7"/>
  <c r="T2296" i="7"/>
  <c r="T2288" i="7"/>
  <c r="T2280" i="7"/>
  <c r="T2272" i="7"/>
  <c r="T2264" i="7"/>
  <c r="T2256" i="7"/>
  <c r="T2248" i="7"/>
  <c r="T2240" i="7"/>
  <c r="T2232" i="7"/>
  <c r="T2224" i="7"/>
  <c r="T2216" i="7"/>
  <c r="T2208" i="7"/>
  <c r="T2200" i="7"/>
  <c r="T2192" i="7"/>
  <c r="T2176" i="7"/>
  <c r="T2168" i="7"/>
  <c r="T2160" i="7"/>
  <c r="T2144" i="7"/>
  <c r="T2136" i="7"/>
  <c r="T2128" i="7"/>
  <c r="T2120" i="7"/>
  <c r="T2112" i="7"/>
  <c r="T2104" i="7"/>
  <c r="T2008" i="7"/>
  <c r="T2000" i="7"/>
  <c r="T1992" i="7"/>
  <c r="T1984" i="7"/>
  <c r="T1976" i="7"/>
  <c r="T1968" i="7"/>
  <c r="T1960" i="7"/>
  <c r="T1952" i="7"/>
  <c r="T1944" i="7"/>
  <c r="T3562" i="7"/>
  <c r="T3514" i="7"/>
  <c r="T3442" i="7"/>
  <c r="T3258" i="7"/>
  <c r="T3218" i="7"/>
  <c r="T3178" i="7"/>
  <c r="T3162" i="7"/>
  <c r="T3146" i="7"/>
  <c r="T3122" i="7"/>
  <c r="T3098" i="7"/>
  <c r="T3042" i="7"/>
  <c r="T3601" i="7"/>
  <c r="T3593" i="7"/>
  <c r="T3585" i="7"/>
  <c r="T3577" i="7"/>
  <c r="T3569" i="7"/>
  <c r="T3553" i="7"/>
  <c r="T3545" i="7"/>
  <c r="T3521" i="7"/>
  <c r="T3513" i="7"/>
  <c r="T3505" i="7"/>
  <c r="T3489" i="7"/>
  <c r="T3481" i="7"/>
  <c r="T3473" i="7"/>
  <c r="T3457" i="7"/>
  <c r="T3449" i="7"/>
  <c r="T3433" i="7"/>
  <c r="T3425" i="7"/>
  <c r="T3417" i="7"/>
  <c r="T3401" i="7"/>
  <c r="T3393" i="7"/>
  <c r="T3385" i="7"/>
  <c r="T3369" i="7"/>
  <c r="T3361" i="7"/>
  <c r="T3345" i="7"/>
  <c r="T3337" i="7"/>
  <c r="T3329" i="7"/>
  <c r="T3321" i="7"/>
  <c r="T3305" i="7"/>
  <c r="T3297" i="7"/>
  <c r="T3273" i="7"/>
  <c r="T3265" i="7"/>
  <c r="T3249" i="7"/>
  <c r="T3241" i="7"/>
  <c r="T3233" i="7"/>
  <c r="T3217" i="7"/>
  <c r="T3209" i="7"/>
  <c r="T3201" i="7"/>
  <c r="T3185" i="7"/>
  <c r="T3177" i="7"/>
  <c r="T3169" i="7"/>
  <c r="T3161" i="7"/>
  <c r="T3153" i="7"/>
  <c r="T3137" i="7"/>
  <c r="T3129" i="7"/>
  <c r="T3121" i="7"/>
  <c r="T3113" i="7"/>
  <c r="T3105" i="7"/>
  <c r="T3097" i="7"/>
  <c r="T3089" i="7"/>
  <c r="T3081" i="7"/>
  <c r="T3073" i="7"/>
  <c r="T3065" i="7"/>
  <c r="T3057" i="7"/>
  <c r="T3041" i="7"/>
  <c r="T3033" i="7"/>
  <c r="T3025" i="7"/>
  <c r="T3017" i="7"/>
  <c r="T3009" i="7"/>
  <c r="T3001" i="7"/>
  <c r="T2985" i="7"/>
  <c r="T2969" i="7"/>
  <c r="T2961" i="7"/>
  <c r="T2953" i="7"/>
  <c r="T2945" i="7"/>
  <c r="T2937" i="7"/>
  <c r="T2929" i="7"/>
  <c r="T2913" i="7"/>
  <c r="T2894" i="7"/>
  <c r="T2886" i="7"/>
  <c r="T2878" i="7"/>
  <c r="T2870" i="7"/>
  <c r="T2862" i="7"/>
  <c r="T2854" i="7"/>
  <c r="T2846" i="7"/>
  <c r="T2838" i="7"/>
  <c r="T2830" i="7"/>
  <c r="T2822" i="7"/>
  <c r="T2814" i="7"/>
  <c r="T2806" i="7"/>
  <c r="T2798" i="7"/>
  <c r="T2790" i="7"/>
  <c r="T2782" i="7"/>
  <c r="T2774" i="7"/>
  <c r="T2766" i="7"/>
  <c r="T2758" i="7"/>
  <c r="T2742" i="7"/>
  <c r="T2734" i="7"/>
  <c r="T2726" i="7"/>
  <c r="T2718" i="7"/>
  <c r="T2710" i="7"/>
  <c r="T2702" i="7"/>
  <c r="T2694" i="7"/>
  <c r="T2686" i="7"/>
  <c r="T2678" i="7"/>
  <c r="T2662" i="7"/>
  <c r="T2654" i="7"/>
  <c r="T2646" i="7"/>
  <c r="T2638" i="7"/>
  <c r="T2630" i="7"/>
  <c r="T2622" i="7"/>
  <c r="T2606" i="7"/>
  <c r="T2598" i="7"/>
  <c r="T2590" i="7"/>
  <c r="T2583" i="7"/>
  <c r="T2575" i="7"/>
  <c r="T2567" i="7"/>
  <c r="T2559" i="7"/>
  <c r="T2551" i="7"/>
  <c r="T2543" i="7"/>
  <c r="T2535" i="7"/>
  <c r="T2527" i="7"/>
  <c r="T2519" i="7"/>
  <c r="T2511" i="7"/>
  <c r="T2503" i="7"/>
  <c r="T2495" i="7"/>
  <c r="T2487" i="7"/>
  <c r="T2479" i="7"/>
  <c r="T2471" i="7"/>
  <c r="T2463" i="7"/>
  <c r="T2455" i="7"/>
  <c r="T2447" i="7"/>
  <c r="T2439" i="7"/>
  <c r="T2431" i="7"/>
  <c r="T2423" i="7"/>
  <c r="T2415" i="7"/>
  <c r="T2407" i="7"/>
  <c r="T2399" i="7"/>
  <c r="T2391" i="7"/>
  <c r="T2375" i="7"/>
  <c r="T2367" i="7"/>
  <c r="T2359" i="7"/>
  <c r="T2351" i="7"/>
  <c r="T2335" i="7"/>
  <c r="T2327" i="7"/>
  <c r="T2319" i="7"/>
  <c r="T2311" i="7"/>
  <c r="T2303" i="7"/>
  <c r="T2295" i="7"/>
  <c r="T2287" i="7"/>
  <c r="T2279" i="7"/>
  <c r="T2271" i="7"/>
  <c r="T2263" i="7"/>
  <c r="T2255" i="7"/>
  <c r="T2247" i="7"/>
  <c r="T2239" i="7"/>
  <c r="T2231" i="7"/>
  <c r="T2223" i="7"/>
  <c r="T2215" i="7"/>
  <c r="T2207" i="7"/>
  <c r="T2199" i="7"/>
  <c r="T2191" i="7"/>
  <c r="T2183" i="7"/>
  <c r="T2175" i="7"/>
  <c r="T2167" i="7"/>
  <c r="T2159" i="7"/>
  <c r="T2151" i="7"/>
  <c r="T2143" i="7"/>
  <c r="T2135" i="7"/>
  <c r="T2127" i="7"/>
  <c r="T2119" i="7"/>
  <c r="T2111" i="7"/>
  <c r="T2103" i="7"/>
  <c r="T2007" i="7"/>
  <c r="T1999" i="7"/>
  <c r="T1991" i="7"/>
  <c r="T1983" i="7"/>
  <c r="T1967" i="7"/>
  <c r="T1959" i="7"/>
  <c r="T1942" i="7"/>
  <c r="T1934" i="7"/>
  <c r="T1926" i="7"/>
  <c r="T1918" i="7"/>
  <c r="T1910" i="7"/>
  <c r="T1902" i="7"/>
  <c r="T1894" i="7"/>
  <c r="T1886" i="7"/>
  <c r="T1878" i="7"/>
  <c r="T1870" i="7"/>
  <c r="T1862" i="7"/>
  <c r="T1854" i="7"/>
  <c r="T1846" i="7"/>
  <c r="T1838" i="7"/>
  <c r="T1830" i="7"/>
  <c r="T1822" i="7"/>
  <c r="T1814" i="7"/>
  <c r="T1806" i="7"/>
  <c r="T1798" i="7"/>
  <c r="T1790" i="7"/>
  <c r="T1782" i="7"/>
  <c r="T1774" i="7"/>
  <c r="T1766" i="7"/>
  <c r="T1758" i="7"/>
  <c r="T1750" i="7"/>
  <c r="T1734" i="7"/>
  <c r="T1726" i="7"/>
  <c r="T1718" i="7"/>
  <c r="T1710" i="7"/>
  <c r="T1702" i="7"/>
  <c r="T1694" i="7"/>
  <c r="T1686" i="7"/>
  <c r="T1678" i="7"/>
  <c r="T1670" i="7"/>
  <c r="T1662" i="7"/>
  <c r="T1654" i="7"/>
  <c r="T1646" i="7"/>
  <c r="T1638" i="7"/>
  <c r="T1630" i="7"/>
  <c r="T1622" i="7"/>
  <c r="T1614" i="7"/>
  <c r="T1606" i="7"/>
  <c r="T1598" i="7"/>
  <c r="T1590" i="7"/>
  <c r="T1582" i="7"/>
  <c r="T1574" i="7"/>
  <c r="T1566" i="7"/>
  <c r="T1558" i="7"/>
  <c r="T1550" i="7"/>
  <c r="T1542" i="7"/>
  <c r="T1534" i="7"/>
  <c r="T1526" i="7"/>
  <c r="T1518" i="7"/>
  <c r="T1494" i="7"/>
  <c r="T1486" i="7"/>
  <c r="T1478" i="7"/>
  <c r="T1470" i="7"/>
  <c r="T1462" i="7"/>
  <c r="T1454" i="7"/>
  <c r="T1446" i="7"/>
  <c r="T1438" i="7"/>
  <c r="T1430" i="7"/>
  <c r="T1422" i="7"/>
  <c r="T1414" i="7"/>
  <c r="T1398" i="7"/>
  <c r="T1390" i="7"/>
  <c r="T1382" i="7"/>
  <c r="T1374" i="7"/>
  <c r="T1366" i="7"/>
  <c r="T1358" i="7"/>
  <c r="T1337" i="7"/>
  <c r="T1329" i="7"/>
  <c r="T1321" i="7"/>
  <c r="T1313" i="7"/>
  <c r="T1284" i="7"/>
  <c r="T1276" i="7"/>
  <c r="T1268" i="7"/>
  <c r="T1260" i="7"/>
  <c r="T1252" i="7"/>
  <c r="T1244" i="7"/>
  <c r="T1236" i="7"/>
  <c r="T1228" i="7"/>
  <c r="T1220" i="7"/>
  <c r="T1212" i="7"/>
  <c r="T1204" i="7"/>
  <c r="T1196" i="7"/>
  <c r="T1188" i="7"/>
  <c r="T1180" i="7"/>
  <c r="T1172" i="7"/>
  <c r="T1164" i="7"/>
  <c r="T1156" i="7"/>
  <c r="T1148" i="7"/>
  <c r="T1140" i="7"/>
  <c r="T1132" i="7"/>
  <c r="T1124" i="7"/>
  <c r="T1116" i="7"/>
  <c r="T1108" i="7"/>
  <c r="T1100" i="7"/>
  <c r="T1092" i="7"/>
  <c r="T1084" i="7"/>
  <c r="T1076" i="7"/>
  <c r="T1068" i="7"/>
  <c r="T1060" i="7"/>
  <c r="T1052" i="7"/>
  <c r="T1044" i="7"/>
  <c r="T1036" i="7"/>
  <c r="T1028" i="7"/>
  <c r="T1020" i="7"/>
  <c r="T1012" i="7"/>
  <c r="T1004" i="7"/>
  <c r="T996" i="7"/>
  <c r="T988" i="7"/>
  <c r="T980" i="7"/>
  <c r="T972" i="7"/>
  <c r="T964" i="7"/>
  <c r="T956" i="7"/>
  <c r="T948" i="7"/>
  <c r="T940" i="7"/>
  <c r="T932" i="7"/>
  <c r="T924" i="7"/>
  <c r="T916" i="7"/>
  <c r="T908" i="7"/>
  <c r="T900" i="7"/>
  <c r="T892" i="7"/>
  <c r="T884" i="7"/>
  <c r="T876" i="7"/>
  <c r="T868" i="7"/>
  <c r="T860" i="7"/>
  <c r="T852" i="7"/>
  <c r="T844" i="7"/>
  <c r="T836" i="7"/>
  <c r="T828" i="7"/>
  <c r="T820" i="7"/>
  <c r="T812" i="7"/>
  <c r="T804" i="7"/>
  <c r="T796" i="7"/>
  <c r="T791" i="7"/>
  <c r="T783" i="7"/>
  <c r="T775" i="7"/>
  <c r="T767" i="7"/>
  <c r="T759" i="7"/>
  <c r="T751" i="7"/>
  <c r="T735" i="7"/>
  <c r="T727" i="7"/>
  <c r="T719" i="7"/>
  <c r="T711" i="7"/>
  <c r="T703" i="7"/>
  <c r="T695" i="7"/>
  <c r="T687" i="7"/>
  <c r="T679" i="7"/>
  <c r="T667" i="7"/>
  <c r="T659" i="7"/>
  <c r="T651" i="7"/>
  <c r="T643" i="7"/>
  <c r="T635" i="7"/>
  <c r="T627" i="7"/>
  <c r="T619" i="7"/>
  <c r="T611" i="7"/>
  <c r="T603" i="7"/>
  <c r="T595" i="7"/>
  <c r="T587" i="7"/>
  <c r="T579" i="7"/>
  <c r="T571" i="7"/>
  <c r="T563" i="7"/>
  <c r="T555" i="7"/>
  <c r="T547" i="7"/>
  <c r="T539" i="7"/>
  <c r="T531" i="7"/>
  <c r="T523" i="7"/>
  <c r="T515" i="7"/>
  <c r="T507" i="7"/>
  <c r="T499" i="7"/>
  <c r="T491" i="7"/>
  <c r="T483" i="7"/>
  <c r="T475" i="7"/>
  <c r="T467" i="7"/>
  <c r="T459" i="7"/>
  <c r="T451" i="7"/>
  <c r="T443" i="7"/>
  <c r="T435" i="7"/>
  <c r="T427" i="7"/>
  <c r="T419" i="7"/>
  <c r="T411" i="7"/>
  <c r="T403" i="7"/>
  <c r="T395" i="7"/>
  <c r="T387" i="7"/>
  <c r="T379" i="7"/>
  <c r="T371" i="7"/>
  <c r="T363" i="7"/>
  <c r="T355" i="7"/>
  <c r="T347" i="7"/>
  <c r="T339" i="7"/>
  <c r="T331" i="7"/>
  <c r="T323" i="7"/>
  <c r="T315" i="7"/>
  <c r="T307" i="7"/>
  <c r="T299" i="7"/>
  <c r="T291" i="7"/>
  <c r="T283" i="7"/>
  <c r="T275" i="7"/>
  <c r="T267" i="7"/>
  <c r="T259" i="7"/>
  <c r="T251" i="7"/>
  <c r="T243" i="7"/>
  <c r="T235" i="7"/>
  <c r="T227" i="7"/>
  <c r="T219" i="7"/>
  <c r="T211" i="7"/>
  <c r="T203" i="7"/>
  <c r="T195" i="7"/>
  <c r="T187" i="7"/>
  <c r="T179" i="7"/>
  <c r="T171" i="7"/>
  <c r="T163" i="7"/>
  <c r="T155" i="7"/>
  <c r="T147" i="7"/>
  <c r="T139" i="7"/>
  <c r="T131" i="7"/>
  <c r="T123" i="7"/>
  <c r="T115" i="7"/>
  <c r="T107" i="7"/>
  <c r="T99" i="7"/>
  <c r="T91" i="7"/>
  <c r="T83" i="7"/>
  <c r="T75" i="7"/>
  <c r="T67" i="7"/>
  <c r="T59" i="7"/>
  <c r="T51" i="7"/>
  <c r="T43" i="7"/>
  <c r="T35" i="7"/>
  <c r="T27" i="7"/>
  <c r="T19" i="7"/>
  <c r="T11" i="7"/>
  <c r="T1925" i="7"/>
  <c r="T1917" i="7"/>
  <c r="T1909" i="7"/>
  <c r="T1901" i="7"/>
  <c r="T1893" i="7"/>
  <c r="T1885" i="7"/>
  <c r="T1877" i="7"/>
  <c r="T1861" i="7"/>
  <c r="T1853" i="7"/>
  <c r="T1845" i="7"/>
  <c r="T1837" i="7"/>
  <c r="T1829" i="7"/>
  <c r="T1821" i="7"/>
  <c r="T1813" i="7"/>
  <c r="T1805" i="7"/>
  <c r="T1797" i="7"/>
  <c r="T1789" i="7"/>
  <c r="T1781" i="7"/>
  <c r="T1773" i="7"/>
  <c r="T1765" i="7"/>
  <c r="T1757" i="7"/>
  <c r="T1749" i="7"/>
  <c r="T1741" i="7"/>
  <c r="T1733" i="7"/>
  <c r="T1725" i="7"/>
  <c r="T1717" i="7"/>
  <c r="T1709" i="7"/>
  <c r="T1701" i="7"/>
  <c r="T1693" i="7"/>
  <c r="T1685" i="7"/>
  <c r="T1677" i="7"/>
  <c r="T1669" i="7"/>
  <c r="T1661" i="7"/>
  <c r="T1653" i="7"/>
  <c r="T1645" i="7"/>
  <c r="T1637" i="7"/>
  <c r="T1629" i="7"/>
  <c r="T1621" i="7"/>
  <c r="T1613" i="7"/>
  <c r="T1605" i="7"/>
  <c r="T1597" i="7"/>
  <c r="T1589" i="7"/>
  <c r="T1581" i="7"/>
  <c r="T1573" i="7"/>
  <c r="T1565" i="7"/>
  <c r="T1557" i="7"/>
  <c r="T1549" i="7"/>
  <c r="T1541" i="7"/>
  <c r="T1533" i="7"/>
  <c r="T1525" i="7"/>
  <c r="T1517" i="7"/>
  <c r="T1509" i="7"/>
  <c r="T1501" i="7"/>
  <c r="T1493" i="7"/>
  <c r="T1485" i="7"/>
  <c r="T1477" i="7"/>
  <c r="T1469" i="7"/>
  <c r="T1461" i="7"/>
  <c r="T1453" i="7"/>
  <c r="T1445" i="7"/>
  <c r="T1437" i="7"/>
  <c r="T1429" i="7"/>
  <c r="T1421" i="7"/>
  <c r="T1413" i="7"/>
  <c r="T1405" i="7"/>
  <c r="T1397" i="7"/>
  <c r="T1389" i="7"/>
  <c r="T1381" i="7"/>
  <c r="T1373" i="7"/>
  <c r="T1365" i="7"/>
  <c r="T1357" i="7"/>
  <c r="T1336" i="7"/>
  <c r="T1328" i="7"/>
  <c r="T1320" i="7"/>
  <c r="T1312" i="7"/>
  <c r="T1291" i="7"/>
  <c r="T1283" i="7"/>
  <c r="T1267" i="7"/>
  <c r="T1259" i="7"/>
  <c r="T1251" i="7"/>
  <c r="T1243" i="7"/>
  <c r="T1235" i="7"/>
  <c r="T1227" i="7"/>
  <c r="T1219" i="7"/>
  <c r="T1211" i="7"/>
  <c r="T1203" i="7"/>
  <c r="T1195" i="7"/>
  <c r="T1187" i="7"/>
  <c r="T1179" i="7"/>
  <c r="T1171" i="7"/>
  <c r="T1163" i="7"/>
  <c r="T1155" i="7"/>
  <c r="T1147" i="7"/>
  <c r="T1139" i="7"/>
  <c r="T1131" i="7"/>
  <c r="T1123" i="7"/>
  <c r="T1115" i="7"/>
  <c r="T1107" i="7"/>
  <c r="T1099" i="7"/>
  <c r="T1091" i="7"/>
  <c r="T1083" i="7"/>
  <c r="T1075" i="7"/>
  <c r="T1067" i="7"/>
  <c r="T1059" i="7"/>
  <c r="T1051" i="7"/>
  <c r="T1043" i="7"/>
  <c r="T1035" i="7"/>
  <c r="T1027" i="7"/>
  <c r="T1019" i="7"/>
  <c r="T1011" i="7"/>
  <c r="T1003" i="7"/>
  <c r="T995" i="7"/>
  <c r="T987" i="7"/>
  <c r="T979" i="7"/>
  <c r="T971" i="7"/>
  <c r="T963" i="7"/>
  <c r="T955" i="7"/>
  <c r="T947" i="7"/>
  <c r="T939" i="7"/>
  <c r="T931" i="7"/>
  <c r="T923" i="7"/>
  <c r="T915" i="7"/>
  <c r="T907" i="7"/>
  <c r="T899" i="7"/>
  <c r="T891" i="7"/>
  <c r="T883" i="7"/>
  <c r="T875" i="7"/>
  <c r="T867" i="7"/>
  <c r="T859" i="7"/>
  <c r="T851" i="7"/>
  <c r="T843" i="7"/>
  <c r="T835" i="7"/>
  <c r="T827" i="7"/>
  <c r="T819" i="7"/>
  <c r="T811" i="7"/>
  <c r="T803" i="7"/>
  <c r="T795" i="7"/>
  <c r="T790" i="7"/>
  <c r="T782" i="7"/>
  <c r="T774" i="7"/>
  <c r="T766" i="7"/>
  <c r="T758" i="7"/>
  <c r="T750" i="7"/>
  <c r="T742" i="7"/>
  <c r="T734" i="7"/>
  <c r="T726" i="7"/>
  <c r="T718" i="7"/>
  <c r="T710" i="7"/>
  <c r="T702" i="7"/>
  <c r="T694" i="7"/>
  <c r="T686" i="7"/>
  <c r="T678" i="7"/>
  <c r="T666" i="7"/>
  <c r="T658" i="7"/>
  <c r="T650" i="7"/>
  <c r="T642" i="7"/>
  <c r="T634" i="7"/>
  <c r="T626" i="7"/>
  <c r="T618" i="7"/>
  <c r="T610" i="7"/>
  <c r="T602" i="7"/>
  <c r="T594" i="7"/>
  <c r="T586" i="7"/>
  <c r="T578" i="7"/>
  <c r="T570" i="7"/>
  <c r="T562" i="7"/>
  <c r="T554" i="7"/>
  <c r="T546" i="7"/>
  <c r="T538" i="7"/>
  <c r="T530" i="7"/>
  <c r="T522" i="7"/>
  <c r="T514" i="7"/>
  <c r="T506" i="7"/>
  <c r="T498" i="7"/>
  <c r="T490" i="7"/>
  <c r="T482" i="7"/>
  <c r="T474" i="7"/>
  <c r="T466" i="7"/>
  <c r="T458" i="7"/>
  <c r="T450" i="7"/>
  <c r="T442" i="7"/>
  <c r="T434" i="7"/>
  <c r="T426" i="7"/>
  <c r="T418" i="7"/>
  <c r="T410" i="7"/>
  <c r="T402" i="7"/>
  <c r="T394" i="7"/>
  <c r="T386" i="7"/>
  <c r="T378" i="7"/>
  <c r="T370" i="7"/>
  <c r="T362" i="7"/>
  <c r="T354" i="7"/>
  <c r="T346" i="7"/>
  <c r="T338" i="7"/>
  <c r="T330" i="7"/>
  <c r="T322" i="7"/>
  <c r="T314" i="7"/>
  <c r="T306" i="7"/>
  <c r="T298" i="7"/>
  <c r="T290" i="7"/>
  <c r="T282" i="7"/>
  <c r="T274" i="7"/>
  <c r="T266" i="7"/>
  <c r="T258" i="7"/>
  <c r="T250" i="7"/>
  <c r="T242" i="7"/>
  <c r="T234" i="7"/>
  <c r="T226" i="7"/>
  <c r="T218" i="7"/>
  <c r="T210" i="7"/>
  <c r="T202" i="7"/>
  <c r="T194" i="7"/>
  <c r="T186" i="7"/>
  <c r="T178" i="7"/>
  <c r="T170" i="7"/>
  <c r="T162" i="7"/>
  <c r="T154" i="7"/>
  <c r="T146" i="7"/>
  <c r="T138" i="7"/>
  <c r="T130" i="7"/>
  <c r="T122" i="7"/>
  <c r="T114" i="7"/>
  <c r="T106" i="7"/>
  <c r="T98" i="7"/>
  <c r="T90" i="7"/>
  <c r="T82" i="7"/>
  <c r="T74" i="7"/>
  <c r="T66" i="7"/>
  <c r="T58" i="7"/>
  <c r="T50" i="7"/>
  <c r="T42" i="7"/>
  <c r="T34" i="7"/>
  <c r="T26" i="7"/>
  <c r="T18" i="7"/>
  <c r="T10" i="7"/>
  <c r="T1932" i="7"/>
  <c r="T1924" i="7"/>
  <c r="T1908" i="7"/>
  <c r="T1900" i="7"/>
  <c r="T1892" i="7"/>
  <c r="T1884" i="7"/>
  <c r="T1876" i="7"/>
  <c r="T1868" i="7"/>
  <c r="T1860" i="7"/>
  <c r="T1852" i="7"/>
  <c r="T1844" i="7"/>
  <c r="T1836" i="7"/>
  <c r="T1828" i="7"/>
  <c r="T1820" i="7"/>
  <c r="T1812" i="7"/>
  <c r="T1804" i="7"/>
  <c r="T1796" i="7"/>
  <c r="T1788" i="7"/>
  <c r="T1780" i="7"/>
  <c r="T1772" i="7"/>
  <c r="T1764" i="7"/>
  <c r="T1756" i="7"/>
  <c r="T1748" i="7"/>
  <c r="T1740" i="7"/>
  <c r="T1732" i="7"/>
  <c r="T1724" i="7"/>
  <c r="T1716" i="7"/>
  <c r="T1708" i="7"/>
  <c r="T1700" i="7"/>
  <c r="T1692" i="7"/>
  <c r="T1684" i="7"/>
  <c r="T1676" i="7"/>
  <c r="T1668" i="7"/>
  <c r="T1660" i="7"/>
  <c r="T1652" i="7"/>
  <c r="T1644" i="7"/>
  <c r="T1636" i="7"/>
  <c r="T1628" i="7"/>
  <c r="T1620" i="7"/>
  <c r="T1612" i="7"/>
  <c r="T1604" i="7"/>
  <c r="T1596" i="7"/>
  <c r="T1588" i="7"/>
  <c r="T1580" i="7"/>
  <c r="T1572" i="7"/>
  <c r="T1556" i="7"/>
  <c r="T1548" i="7"/>
  <c r="T1540" i="7"/>
  <c r="T1532" i="7"/>
  <c r="T1524" i="7"/>
  <c r="T1516" i="7"/>
  <c r="T1508" i="7"/>
  <c r="T1500" i="7"/>
  <c r="T1492" i="7"/>
  <c r="T1484" i="7"/>
  <c r="T1476" i="7"/>
  <c r="T1468" i="7"/>
  <c r="T1460" i="7"/>
  <c r="T1452" i="7"/>
  <c r="T1444" i="7"/>
  <c r="T1436" i="7"/>
  <c r="T1428" i="7"/>
  <c r="T1420" i="7"/>
  <c r="T1412" i="7"/>
  <c r="T1404" i="7"/>
  <c r="T1396" i="7"/>
  <c r="T1388" i="7"/>
  <c r="T1380" i="7"/>
  <c r="T1372" i="7"/>
  <c r="T1364" i="7"/>
  <c r="T1356" i="7"/>
  <c r="T1335" i="7"/>
  <c r="T1327" i="7"/>
  <c r="T1319" i="7"/>
  <c r="T1311" i="7"/>
  <c r="T1290" i="7"/>
  <c r="T1282" i="7"/>
  <c r="T1274" i="7"/>
  <c r="T1266" i="7"/>
  <c r="T1258" i="7"/>
  <c r="T1242" i="7"/>
  <c r="T1234" i="7"/>
  <c r="T1226" i="7"/>
  <c r="T1218" i="7"/>
  <c r="T1210" i="7"/>
  <c r="T1202" i="7"/>
  <c r="T1194" i="7"/>
  <c r="T1186" i="7"/>
  <c r="T1178" i="7"/>
  <c r="T1170" i="7"/>
  <c r="T1162" i="7"/>
  <c r="T1154" i="7"/>
  <c r="T1146" i="7"/>
  <c r="T1138" i="7"/>
  <c r="T1130" i="7"/>
  <c r="T1122" i="7"/>
  <c r="T1114" i="7"/>
  <c r="T1106" i="7"/>
  <c r="T1098" i="7"/>
  <c r="T1090" i="7"/>
  <c r="T1082" i="7"/>
  <c r="T1074" i="7"/>
  <c r="T1066" i="7"/>
  <c r="T1058" i="7"/>
  <c r="T1050" i="7"/>
  <c r="T1042" i="7"/>
  <c r="T1034" i="7"/>
  <c r="T1026" i="7"/>
  <c r="T1018" i="7"/>
  <c r="T1010" i="7"/>
  <c r="T1002" i="7"/>
  <c r="T994" i="7"/>
  <c r="T986" i="7"/>
  <c r="T978" i="7"/>
  <c r="T970" i="7"/>
  <c r="T962" i="7"/>
  <c r="T954" i="7"/>
  <c r="T946" i="7"/>
  <c r="T938" i="7"/>
  <c r="T930" i="7"/>
  <c r="T922" i="7"/>
  <c r="T914" i="7"/>
  <c r="T906" i="7"/>
  <c r="T898" i="7"/>
  <c r="T890" i="7"/>
  <c r="T882" i="7"/>
  <c r="T874" i="7"/>
  <c r="T866" i="7"/>
  <c r="T858" i="7"/>
  <c r="T850" i="7"/>
  <c r="T842" i="7"/>
  <c r="T834" i="7"/>
  <c r="T826" i="7"/>
  <c r="T818" i="7"/>
  <c r="T810" i="7"/>
  <c r="T802" i="7"/>
  <c r="T794" i="7"/>
  <c r="T789" i="7"/>
  <c r="T781" i="7"/>
  <c r="T773" i="7"/>
  <c r="T765" i="7"/>
  <c r="T757" i="7"/>
  <c r="T749" i="7"/>
  <c r="T741" i="7"/>
  <c r="T733" i="7"/>
  <c r="T725" i="7"/>
  <c r="T717" i="7"/>
  <c r="T709" i="7"/>
  <c r="T701" i="7"/>
  <c r="T693" i="7"/>
  <c r="T685" i="7"/>
  <c r="T677" i="7"/>
  <c r="T665" i="7"/>
  <c r="T657" i="7"/>
  <c r="T649" i="7"/>
  <c r="T641" i="7"/>
  <c r="T633" i="7"/>
  <c r="T625" i="7"/>
  <c r="T617" i="7"/>
  <c r="T609" i="7"/>
  <c r="T601" i="7"/>
  <c r="T593" i="7"/>
  <c r="T585" i="7"/>
  <c r="T577" i="7"/>
  <c r="T569" i="7"/>
  <c r="T561" i="7"/>
  <c r="T553" i="7"/>
  <c r="T545" i="7"/>
  <c r="T537" i="7"/>
  <c r="T529" i="7"/>
  <c r="T521" i="7"/>
  <c r="T513" i="7"/>
  <c r="T505" i="7"/>
  <c r="T497" i="7"/>
  <c r="T489" i="7"/>
  <c r="T481" i="7"/>
  <c r="T473" i="7"/>
  <c r="T465" i="7"/>
  <c r="T457" i="7"/>
  <c r="T449" i="7"/>
  <c r="T441" i="7"/>
  <c r="T433" i="7"/>
  <c r="T425" i="7"/>
  <c r="T417" i="7"/>
  <c r="T409" i="7"/>
  <c r="T401" i="7"/>
  <c r="T393" i="7"/>
  <c r="T385" i="7"/>
  <c r="T377" i="7"/>
  <c r="T369" i="7"/>
  <c r="T361" i="7"/>
  <c r="T353" i="7"/>
  <c r="T345" i="7"/>
  <c r="T337" i="7"/>
  <c r="T329" i="7"/>
  <c r="T321" i="7"/>
  <c r="T313" i="7"/>
  <c r="T305" i="7"/>
  <c r="T297" i="7"/>
  <c r="T289" i="7"/>
  <c r="T281" i="7"/>
  <c r="T273" i="7"/>
  <c r="T265" i="7"/>
  <c r="T257" i="7"/>
  <c r="T249" i="7"/>
  <c r="T241" i="7"/>
  <c r="T233" i="7"/>
  <c r="T225" i="7"/>
  <c r="T217" i="7"/>
  <c r="T209" i="7"/>
  <c r="T201" i="7"/>
  <c r="T193" i="7"/>
  <c r="T185" i="7"/>
  <c r="T177" i="7"/>
  <c r="T169" i="7"/>
  <c r="T161" i="7"/>
  <c r="T153" i="7"/>
  <c r="T145" i="7"/>
  <c r="T137" i="7"/>
  <c r="T129" i="7"/>
  <c r="T121" i="7"/>
  <c r="T113" i="7"/>
  <c r="T105" i="7"/>
  <c r="T97" i="7"/>
  <c r="T89" i="7"/>
  <c r="T81" i="7"/>
  <c r="T73" i="7"/>
  <c r="T65" i="7"/>
  <c r="T57" i="7"/>
  <c r="T49" i="7"/>
  <c r="T41" i="7"/>
  <c r="T33" i="7"/>
  <c r="T25" i="7"/>
  <c r="T17" i="7"/>
  <c r="T9" i="7"/>
  <c r="T1939" i="7"/>
  <c r="T1931" i="7"/>
  <c r="T1923" i="7"/>
  <c r="T1915" i="7"/>
  <c r="T1907" i="7"/>
  <c r="T1899" i="7"/>
  <c r="T1891" i="7"/>
  <c r="T1883" i="7"/>
  <c r="T1867" i="7"/>
  <c r="T1859" i="7"/>
  <c r="T1851" i="7"/>
  <c r="T1843" i="7"/>
  <c r="T1835" i="7"/>
  <c r="T1827" i="7"/>
  <c r="T1819" i="7"/>
  <c r="T1811" i="7"/>
  <c r="T1803" i="7"/>
  <c r="T1795" i="7"/>
  <c r="T1787" i="7"/>
  <c r="T1779" i="7"/>
  <c r="T1771" i="7"/>
  <c r="T1763" i="7"/>
  <c r="T1755" i="7"/>
  <c r="T1747" i="7"/>
  <c r="T1739" i="7"/>
  <c r="T1731" i="7"/>
  <c r="T1723" i="7"/>
  <c r="T1715" i="7"/>
  <c r="T1707" i="7"/>
  <c r="T1699" i="7"/>
  <c r="T1691" i="7"/>
  <c r="T1683" i="7"/>
  <c r="T1675" i="7"/>
  <c r="T1667" i="7"/>
  <c r="T1659" i="7"/>
  <c r="T1651" i="7"/>
  <c r="T1643" i="7"/>
  <c r="T1635" i="7"/>
  <c r="T1627" i="7"/>
  <c r="T1619" i="7"/>
  <c r="T1611" i="7"/>
  <c r="T1603" i="7"/>
  <c r="T1595" i="7"/>
  <c r="T1587" i="7"/>
  <c r="T1579" i="7"/>
  <c r="T1571" i="7"/>
  <c r="T1563" i="7"/>
  <c r="T1539" i="7"/>
  <c r="T1531" i="7"/>
  <c r="T1523" i="7"/>
  <c r="T1515" i="7"/>
  <c r="T1507" i="7"/>
  <c r="T1499" i="7"/>
  <c r="T1491" i="7"/>
  <c r="T1483" i="7"/>
  <c r="T1475" i="7"/>
  <c r="T1467" i="7"/>
  <c r="T1451" i="7"/>
  <c r="T1443" i="7"/>
  <c r="T1435" i="7"/>
  <c r="T1427" i="7"/>
  <c r="T1419" i="7"/>
  <c r="T1411" i="7"/>
  <c r="T1403" i="7"/>
  <c r="T1395" i="7"/>
  <c r="T1387" i="7"/>
  <c r="T1379" i="7"/>
  <c r="T1363" i="7"/>
  <c r="T1342" i="7"/>
  <c r="T1334" i="7"/>
  <c r="T1326" i="7"/>
  <c r="T1318" i="7"/>
  <c r="T1310" i="7"/>
  <c r="T1289" i="7"/>
  <c r="T1281" i="7"/>
  <c r="T1273" i="7"/>
  <c r="T1265" i="7"/>
  <c r="T1257" i="7"/>
  <c r="T1249" i="7"/>
  <c r="T1241" i="7"/>
  <c r="T1233" i="7"/>
  <c r="T1225" i="7"/>
  <c r="T1217" i="7"/>
  <c r="T1209" i="7"/>
  <c r="T1201" i="7"/>
  <c r="T1193" i="7"/>
  <c r="T1185" i="7"/>
  <c r="T1177" i="7"/>
  <c r="T1169" i="7"/>
  <c r="T1161" i="7"/>
  <c r="T1153" i="7"/>
  <c r="T1145" i="7"/>
  <c r="T1137" i="7"/>
  <c r="T1129" i="7"/>
  <c r="T1121" i="7"/>
  <c r="T1113" i="7"/>
  <c r="T1105" i="7"/>
  <c r="T1097" i="7"/>
  <c r="T1089" i="7"/>
  <c r="T1081" i="7"/>
  <c r="T1073" i="7"/>
  <c r="T1065" i="7"/>
  <c r="T1057" i="7"/>
  <c r="T1049" i="7"/>
  <c r="T1041" i="7"/>
  <c r="T1033" i="7"/>
  <c r="T1025" i="7"/>
  <c r="T1017" i="7"/>
  <c r="T1009" i="7"/>
  <c r="T1001" i="7"/>
  <c r="T993" i="7"/>
  <c r="T985" i="7"/>
  <c r="T977" i="7"/>
  <c r="T969" i="7"/>
  <c r="T961" i="7"/>
  <c r="T953" i="7"/>
  <c r="T945" i="7"/>
  <c r="T937" i="7"/>
  <c r="T929" i="7"/>
  <c r="T921" i="7"/>
  <c r="T913" i="7"/>
  <c r="T905" i="7"/>
  <c r="T897" i="7"/>
  <c r="T889" i="7"/>
  <c r="T881" i="7"/>
  <c r="T873" i="7"/>
  <c r="T865" i="7"/>
  <c r="T857" i="7"/>
  <c r="T849" i="7"/>
  <c r="T841" i="7"/>
  <c r="T833" i="7"/>
  <c r="T825" i="7"/>
  <c r="T817" i="7"/>
  <c r="T809" i="7"/>
  <c r="T801" i="7"/>
  <c r="T788" i="7"/>
  <c r="T780" i="7"/>
  <c r="T772" i="7"/>
  <c r="T764" i="7"/>
  <c r="T756" i="7"/>
  <c r="T748" i="7"/>
  <c r="T740" i="7"/>
  <c r="T732" i="7"/>
  <c r="T724" i="7"/>
  <c r="T716" i="7"/>
  <c r="T708" i="7"/>
  <c r="T700" i="7"/>
  <c r="T692" i="7"/>
  <c r="T684" i="7"/>
  <c r="T676" i="7"/>
  <c r="T672" i="7"/>
  <c r="T664" i="7"/>
  <c r="T656" i="7"/>
  <c r="T648" i="7"/>
  <c r="T640" i="7"/>
  <c r="T632" i="7"/>
  <c r="T624" i="7"/>
  <c r="T616" i="7"/>
  <c r="T608" i="7"/>
  <c r="T600" i="7"/>
  <c r="T592" i="7"/>
  <c r="T584" i="7"/>
  <c r="T576" i="7"/>
  <c r="T568" i="7"/>
  <c r="T560" i="7"/>
  <c r="T552" i="7"/>
  <c r="T544" i="7"/>
  <c r="T536" i="7"/>
  <c r="T528" i="7"/>
  <c r="T520" i="7"/>
  <c r="T512" i="7"/>
  <c r="T504" i="7"/>
  <c r="T496" i="7"/>
  <c r="T488" i="7"/>
  <c r="T480" i="7"/>
  <c r="T472" i="7"/>
  <c r="T456" i="7"/>
  <c r="T448" i="7"/>
  <c r="T440" i="7"/>
  <c r="T432" i="7"/>
  <c r="T424" i="7"/>
  <c r="T416" i="7"/>
  <c r="T408" i="7"/>
  <c r="T400" i="7"/>
  <c r="T392" i="7"/>
  <c r="T384" i="7"/>
  <c r="T376" i="7"/>
  <c r="T368" i="7"/>
  <c r="T360" i="7"/>
  <c r="T352" i="7"/>
  <c r="T344" i="7"/>
  <c r="T336" i="7"/>
  <c r="T328" i="7"/>
  <c r="T320" i="7"/>
  <c r="T312" i="7"/>
  <c r="T304" i="7"/>
  <c r="T296" i="7"/>
  <c r="T288" i="7"/>
  <c r="T280" i="7"/>
  <c r="T272" i="7"/>
  <c r="T264" i="7"/>
  <c r="T256" i="7"/>
  <c r="T248" i="7"/>
  <c r="T240" i="7"/>
  <c r="T232" i="7"/>
  <c r="T224" i="7"/>
  <c r="T216" i="7"/>
  <c r="T208" i="7"/>
  <c r="T200" i="7"/>
  <c r="T192" i="7"/>
  <c r="T184" i="7"/>
  <c r="T176" i="7"/>
  <c r="T168" i="7"/>
  <c r="T160" i="7"/>
  <c r="T152" i="7"/>
  <c r="T144" i="7"/>
  <c r="T136" i="7"/>
  <c r="T128" i="7"/>
  <c r="T120" i="7"/>
  <c r="T112" i="7"/>
  <c r="T104" i="7"/>
  <c r="T96" i="7"/>
  <c r="T88" i="7"/>
  <c r="T80" i="7"/>
  <c r="T72" i="7"/>
  <c r="T64" i="7"/>
  <c r="T56" i="7"/>
  <c r="T48" i="7"/>
  <c r="T40" i="7"/>
  <c r="T32" i="7"/>
  <c r="T24" i="7"/>
  <c r="T16" i="7"/>
  <c r="T8" i="7"/>
  <c r="T1914" i="7"/>
  <c r="T1906" i="7"/>
  <c r="T1898" i="7"/>
  <c r="T1890" i="7"/>
  <c r="T1882" i="7"/>
  <c r="T1874" i="7"/>
  <c r="T1866" i="7"/>
  <c r="T1858" i="7"/>
  <c r="T1842" i="7"/>
  <c r="T1834" i="7"/>
  <c r="T1826" i="7"/>
  <c r="T1818" i="7"/>
  <c r="T1810" i="7"/>
  <c r="T1802" i="7"/>
  <c r="T1794" i="7"/>
  <c r="T1786" i="7"/>
  <c r="T1778" i="7"/>
  <c r="T1770" i="7"/>
  <c r="T1762" i="7"/>
  <c r="T1754" i="7"/>
  <c r="T1746" i="7"/>
  <c r="T1738" i="7"/>
  <c r="T1730" i="7"/>
  <c r="T1722" i="7"/>
  <c r="T1698" i="7"/>
  <c r="T1690" i="7"/>
  <c r="T1682" i="7"/>
  <c r="T1674" i="7"/>
  <c r="T1666" i="7"/>
  <c r="T1658" i="7"/>
  <c r="T1650" i="7"/>
  <c r="T1642" i="7"/>
  <c r="T1634" i="7"/>
  <c r="T1618" i="7"/>
  <c r="T1610" i="7"/>
  <c r="T1602" i="7"/>
  <c r="T1594" i="7"/>
  <c r="T1586" i="7"/>
  <c r="T1578" i="7"/>
  <c r="T1570" i="7"/>
  <c r="T1562" i="7"/>
  <c r="T1554" i="7"/>
  <c r="T1538" i="7"/>
  <c r="T1530" i="7"/>
  <c r="T1522" i="7"/>
  <c r="T1514" i="7"/>
  <c r="T1506" i="7"/>
  <c r="T1498" i="7"/>
  <c r="T1490" i="7"/>
  <c r="T1482" i="7"/>
  <c r="T1474" i="7"/>
  <c r="T1466" i="7"/>
  <c r="T1450" i="7"/>
  <c r="T1442" i="7"/>
  <c r="T1434" i="7"/>
  <c r="T1426" i="7"/>
  <c r="T1418" i="7"/>
  <c r="T1410" i="7"/>
  <c r="T1402" i="7"/>
  <c r="T1394" i="7"/>
  <c r="T1386" i="7"/>
  <c r="T1378" i="7"/>
  <c r="T1370" i="7"/>
  <c r="T1362" i="7"/>
  <c r="T1333" i="7"/>
  <c r="T1325" i="7"/>
  <c r="T1317" i="7"/>
  <c r="T1309" i="7"/>
  <c r="T1288" i="7"/>
  <c r="T1280" i="7"/>
  <c r="T1272" i="7"/>
  <c r="T1264" i="7"/>
  <c r="T1256" i="7"/>
  <c r="T1248" i="7"/>
  <c r="T1240" i="7"/>
  <c r="T1232" i="7"/>
  <c r="T1224" i="7"/>
  <c r="T1216" i="7"/>
  <c r="T1208" i="7"/>
  <c r="T1200" i="7"/>
  <c r="T1192" i="7"/>
  <c r="T1184" i="7"/>
  <c r="T1176" i="7"/>
  <c r="T1168" i="7"/>
  <c r="T1160" i="7"/>
  <c r="T1152" i="7"/>
  <c r="T1144" i="7"/>
  <c r="T1136" i="7"/>
  <c r="T1128" i="7"/>
  <c r="T1120" i="7"/>
  <c r="T1112" i="7"/>
  <c r="T1104" i="7"/>
  <c r="T1096" i="7"/>
  <c r="T1088" i="7"/>
  <c r="T1080" i="7"/>
  <c r="T1072" i="7"/>
  <c r="T1064" i="7"/>
  <c r="T1056" i="7"/>
  <c r="T1048" i="7"/>
  <c r="T1040" i="7"/>
  <c r="T1032" i="7"/>
  <c r="T1024" i="7"/>
  <c r="T1016" i="7"/>
  <c r="T1008" i="7"/>
  <c r="T1000" i="7"/>
  <c r="T992" i="7"/>
  <c r="T984" i="7"/>
  <c r="T976" i="7"/>
  <c r="T968" i="7"/>
  <c r="T960" i="7"/>
  <c r="T952" i="7"/>
  <c r="T936" i="7"/>
  <c r="T928" i="7"/>
  <c r="T920" i="7"/>
  <c r="T912" i="7"/>
  <c r="T904" i="7"/>
  <c r="T896" i="7"/>
  <c r="T888" i="7"/>
  <c r="T880" i="7"/>
  <c r="T872" i="7"/>
  <c r="T856" i="7"/>
  <c r="T848" i="7"/>
  <c r="T840" i="7"/>
  <c r="T832" i="7"/>
  <c r="T824" i="7"/>
  <c r="T816" i="7"/>
  <c r="T808" i="7"/>
  <c r="T800" i="7"/>
  <c r="T787" i="7"/>
  <c r="T779" i="7"/>
  <c r="T771" i="7"/>
  <c r="T763" i="7"/>
  <c r="T755" i="7"/>
  <c r="T747" i="7"/>
  <c r="T739" i="7"/>
  <c r="T731" i="7"/>
  <c r="T723" i="7"/>
  <c r="T715" i="7"/>
  <c r="T707" i="7"/>
  <c r="T699" i="7"/>
  <c r="T691" i="7"/>
  <c r="T683" i="7"/>
  <c r="T675" i="7"/>
  <c r="T671" i="7"/>
  <c r="T663" i="7"/>
  <c r="T655" i="7"/>
  <c r="T647" i="7"/>
  <c r="T639" i="7"/>
  <c r="T631" i="7"/>
  <c r="T623" i="7"/>
  <c r="T615" i="7"/>
  <c r="T607" i="7"/>
  <c r="T599" i="7"/>
  <c r="T591" i="7"/>
  <c r="T583" i="7"/>
  <c r="T575" i="7"/>
  <c r="T567" i="7"/>
  <c r="T559" i="7"/>
  <c r="T551" i="7"/>
  <c r="T543" i="7"/>
  <c r="T535" i="7"/>
  <c r="T527" i="7"/>
  <c r="T519" i="7"/>
  <c r="T511" i="7"/>
  <c r="T503" i="7"/>
  <c r="T495" i="7"/>
  <c r="T487" i="7"/>
  <c r="T479" i="7"/>
  <c r="T471" i="7"/>
  <c r="T463" i="7"/>
  <c r="T455" i="7"/>
  <c r="T447" i="7"/>
  <c r="T439" i="7"/>
  <c r="T431" i="7"/>
  <c r="T423" i="7"/>
  <c r="T415" i="7"/>
  <c r="T407" i="7"/>
  <c r="T399" i="7"/>
  <c r="T391" i="7"/>
  <c r="T383" i="7"/>
  <c r="T375" i="7"/>
  <c r="T367" i="7"/>
  <c r="T359" i="7"/>
  <c r="T351" i="7"/>
  <c r="T343" i="7"/>
  <c r="T335" i="7"/>
  <c r="T327" i="7"/>
  <c r="T319" i="7"/>
  <c r="T311" i="7"/>
  <c r="T303" i="7"/>
  <c r="T295" i="7"/>
  <c r="T287" i="7"/>
  <c r="T279" i="7"/>
  <c r="T271" i="7"/>
  <c r="T263" i="7"/>
  <c r="T255" i="7"/>
  <c r="T247" i="7"/>
  <c r="T239" i="7"/>
  <c r="T231" i="7"/>
  <c r="T223" i="7"/>
  <c r="T215" i="7"/>
  <c r="T207" i="7"/>
  <c r="T199" i="7"/>
  <c r="T191" i="7"/>
  <c r="T183" i="7"/>
  <c r="T175" i="7"/>
  <c r="T167" i="7"/>
  <c r="T159" i="7"/>
  <c r="T151" i="7"/>
  <c r="T143" i="7"/>
  <c r="T135" i="7"/>
  <c r="T127" i="7"/>
  <c r="T119" i="7"/>
  <c r="T111" i="7"/>
  <c r="T103" i="7"/>
  <c r="T95" i="7"/>
  <c r="T87" i="7"/>
  <c r="T79" i="7"/>
  <c r="T71" i="7"/>
  <c r="T63" i="7"/>
  <c r="T55" i="7"/>
  <c r="T47" i="7"/>
  <c r="T39" i="7"/>
  <c r="T31" i="7"/>
  <c r="T23" i="7"/>
  <c r="T15" i="7"/>
  <c r="T7" i="7"/>
  <c r="T1905" i="7"/>
  <c r="T1897" i="7"/>
  <c r="T1889" i="7"/>
  <c r="T1881" i="7"/>
  <c r="T1873" i="7"/>
  <c r="T1865" i="7"/>
  <c r="T1857" i="7"/>
  <c r="T1849" i="7"/>
  <c r="T1841" i="7"/>
  <c r="T1833" i="7"/>
  <c r="T1825" i="7"/>
  <c r="T1817" i="7"/>
  <c r="T1809" i="7"/>
  <c r="T1801" i="7"/>
  <c r="T1793" i="7"/>
  <c r="T1785" i="7"/>
  <c r="T1777" i="7"/>
  <c r="T1769" i="7"/>
  <c r="T1761" i="7"/>
  <c r="T1753" i="7"/>
  <c r="T1745" i="7"/>
  <c r="T1737" i="7"/>
  <c r="T1729" i="7"/>
  <c r="T1721" i="7"/>
  <c r="T1713" i="7"/>
  <c r="T1705" i="7"/>
  <c r="T1697" i="7"/>
  <c r="T1689" i="7"/>
  <c r="T1681" i="7"/>
  <c r="T1673" i="7"/>
  <c r="T1665" i="7"/>
  <c r="T1657" i="7"/>
  <c r="T1649" i="7"/>
  <c r="T1641" i="7"/>
  <c r="T1633" i="7"/>
  <c r="T1625" i="7"/>
  <c r="T1609" i="7"/>
  <c r="T1601" i="7"/>
  <c r="T1593" i="7"/>
  <c r="T1585" i="7"/>
  <c r="T1577" i="7"/>
  <c r="T1569" i="7"/>
  <c r="T1561" i="7"/>
  <c r="T1553" i="7"/>
  <c r="T1545" i="7"/>
  <c r="T1521" i="7"/>
  <c r="T1513" i="7"/>
  <c r="T1505" i="7"/>
  <c r="T1497" i="7"/>
  <c r="T1489" i="7"/>
  <c r="T1481" i="7"/>
  <c r="T1473" i="7"/>
  <c r="T1465" i="7"/>
  <c r="T1457" i="7"/>
  <c r="T1449" i="7"/>
  <c r="T1433" i="7"/>
  <c r="T1425" i="7"/>
  <c r="T1417" i="7"/>
  <c r="T1409" i="7"/>
  <c r="T1401" i="7"/>
  <c r="T1393" i="7"/>
  <c r="T1385" i="7"/>
  <c r="T1377" i="7"/>
  <c r="T1369" i="7"/>
  <c r="T1361" i="7"/>
  <c r="T1340" i="7"/>
  <c r="T1332" i="7"/>
  <c r="T1324" i="7"/>
  <c r="T1316" i="7"/>
  <c r="T1308" i="7"/>
  <c r="T1287" i="7"/>
  <c r="T1279" i="7"/>
  <c r="T1271" i="7"/>
  <c r="T1263" i="7"/>
  <c r="T1255" i="7"/>
  <c r="T1247" i="7"/>
  <c r="T1239" i="7"/>
  <c r="T1231" i="7"/>
  <c r="T1223" i="7"/>
  <c r="T1215" i="7"/>
  <c r="T1199" i="7"/>
  <c r="T1191" i="7"/>
  <c r="T1183" i="7"/>
  <c r="T1175" i="7"/>
  <c r="T1167" i="7"/>
  <c r="T1159" i="7"/>
  <c r="T1143" i="7"/>
  <c r="T1135" i="7"/>
  <c r="T1127" i="7"/>
  <c r="T1119" i="7"/>
  <c r="T1111" i="7"/>
  <c r="T1103" i="7"/>
  <c r="T1095" i="7"/>
  <c r="T1087" i="7"/>
  <c r="T1079" i="7"/>
  <c r="T1071" i="7"/>
  <c r="T1063" i="7"/>
  <c r="T1055" i="7"/>
  <c r="T1047" i="7"/>
  <c r="T1039" i="7"/>
  <c r="T1031" i="7"/>
  <c r="T1023" i="7"/>
  <c r="T1015" i="7"/>
  <c r="T1007" i="7"/>
  <c r="T999" i="7"/>
  <c r="T991" i="7"/>
  <c r="T983" i="7"/>
  <c r="T975" i="7"/>
  <c r="T967" i="7"/>
  <c r="T959" i="7"/>
  <c r="T951" i="7"/>
  <c r="T943" i="7"/>
  <c r="T935" i="7"/>
  <c r="T927" i="7"/>
  <c r="T919" i="7"/>
  <c r="T911" i="7"/>
  <c r="T903" i="7"/>
  <c r="T895" i="7"/>
  <c r="T887" i="7"/>
  <c r="T879" i="7"/>
  <c r="T871" i="7"/>
  <c r="T863" i="7"/>
  <c r="T855" i="7"/>
  <c r="T847" i="7"/>
  <c r="T839" i="7"/>
  <c r="T831" i="7"/>
  <c r="T823" i="7"/>
  <c r="T815" i="7"/>
  <c r="T807" i="7"/>
  <c r="T799" i="7"/>
  <c r="T786" i="7"/>
  <c r="T778" i="7"/>
  <c r="T770" i="7"/>
  <c r="T762" i="7"/>
  <c r="T754" i="7"/>
  <c r="T746" i="7"/>
  <c r="T738" i="7"/>
  <c r="T730" i="7"/>
  <c r="T722" i="7"/>
  <c r="T714" i="7"/>
  <c r="T706" i="7"/>
  <c r="T698" i="7"/>
  <c r="T690" i="7"/>
  <c r="T682" i="7"/>
  <c r="T674" i="7"/>
  <c r="T670" i="7"/>
  <c r="T662" i="7"/>
  <c r="T654" i="7"/>
  <c r="T646" i="7"/>
  <c r="T638" i="7"/>
  <c r="T630" i="7"/>
  <c r="T622" i="7"/>
  <c r="T614" i="7"/>
  <c r="T606" i="7"/>
  <c r="T598" i="7"/>
  <c r="T590" i="7"/>
  <c r="T582" i="7"/>
  <c r="T574" i="7"/>
  <c r="T566" i="7"/>
  <c r="T558" i="7"/>
  <c r="T550" i="7"/>
  <c r="T542" i="7"/>
  <c r="T534" i="7"/>
  <c r="T526" i="7"/>
  <c r="T518" i="7"/>
  <c r="T510" i="7"/>
  <c r="T502" i="7"/>
  <c r="T494" i="7"/>
  <c r="T486" i="7"/>
  <c r="T478" i="7"/>
  <c r="T470" i="7"/>
  <c r="T454" i="7"/>
  <c r="T446" i="7"/>
  <c r="T438" i="7"/>
  <c r="T430" i="7"/>
  <c r="T422" i="7"/>
  <c r="T414" i="7"/>
  <c r="T406" i="7"/>
  <c r="T398" i="7"/>
  <c r="T390" i="7"/>
  <c r="T382" i="7"/>
  <c r="T374" i="7"/>
  <c r="T366" i="7"/>
  <c r="T358" i="7"/>
  <c r="T350" i="7"/>
  <c r="T342" i="7"/>
  <c r="T334" i="7"/>
  <c r="T326" i="7"/>
  <c r="T318" i="7"/>
  <c r="T310" i="7"/>
  <c r="T302" i="7"/>
  <c r="T294" i="7"/>
  <c r="T286" i="7"/>
  <c r="T278" i="7"/>
  <c r="T270" i="7"/>
  <c r="T262" i="7"/>
  <c r="T254" i="7"/>
  <c r="T246" i="7"/>
  <c r="T238" i="7"/>
  <c r="T230" i="7"/>
  <c r="T222" i="7"/>
  <c r="T214" i="7"/>
  <c r="T206" i="7"/>
  <c r="T198" i="7"/>
  <c r="T190" i="7"/>
  <c r="T182" i="7"/>
  <c r="T174" i="7"/>
  <c r="T166" i="7"/>
  <c r="T158" i="7"/>
  <c r="T150" i="7"/>
  <c r="T142" i="7"/>
  <c r="T134" i="7"/>
  <c r="T126" i="7"/>
  <c r="T118" i="7"/>
  <c r="T110" i="7"/>
  <c r="T102" i="7"/>
  <c r="T94" i="7"/>
  <c r="T86" i="7"/>
  <c r="T78" i="7"/>
  <c r="T70" i="7"/>
  <c r="T62" i="7"/>
  <c r="T54" i="7"/>
  <c r="T46" i="7"/>
  <c r="T38" i="7"/>
  <c r="T30" i="7"/>
  <c r="T22" i="7"/>
  <c r="T14" i="7"/>
  <c r="T6" i="7"/>
  <c r="T1928" i="7"/>
  <c r="T1920" i="7"/>
  <c r="T1912" i="7"/>
  <c r="T1904" i="7"/>
  <c r="T1896" i="7"/>
  <c r="T1888" i="7"/>
  <c r="T1880" i="7"/>
  <c r="T1872" i="7"/>
  <c r="T1864" i="7"/>
  <c r="T1856" i="7"/>
  <c r="T1848" i="7"/>
  <c r="T1840" i="7"/>
  <c r="T1832" i="7"/>
  <c r="T1824" i="7"/>
  <c r="T1816" i="7"/>
  <c r="T1808" i="7"/>
  <c r="T1800" i="7"/>
  <c r="T1792" i="7"/>
  <c r="T1784" i="7"/>
  <c r="T1776" i="7"/>
  <c r="T1768" i="7"/>
  <c r="T1760" i="7"/>
  <c r="T1752" i="7"/>
  <c r="T1744" i="7"/>
  <c r="T1736" i="7"/>
  <c r="T1728" i="7"/>
  <c r="T1720" i="7"/>
  <c r="T1712" i="7"/>
  <c r="T1704" i="7"/>
  <c r="T1696" i="7"/>
  <c r="T1688" i="7"/>
  <c r="T1680" i="7"/>
  <c r="T1672" i="7"/>
  <c r="T1664" i="7"/>
  <c r="T1656" i="7"/>
  <c r="T1648" i="7"/>
  <c r="T1640" i="7"/>
  <c r="T1632" i="7"/>
  <c r="T1624" i="7"/>
  <c r="T1616" i="7"/>
  <c r="T1600" i="7"/>
  <c r="T1592" i="7"/>
  <c r="T1584" i="7"/>
  <c r="T1576" i="7"/>
  <c r="T1568" i="7"/>
  <c r="T1560" i="7"/>
  <c r="T1552" i="7"/>
  <c r="T1544" i="7"/>
  <c r="T1536" i="7"/>
  <c r="T1528" i="7"/>
  <c r="T1520" i="7"/>
  <c r="T1512" i="7"/>
  <c r="T1504" i="7"/>
  <c r="T1496" i="7"/>
  <c r="T1488" i="7"/>
  <c r="T1480" i="7"/>
  <c r="T1472" i="7"/>
  <c r="T1464" i="7"/>
  <c r="T1456" i="7"/>
  <c r="T1448" i="7"/>
  <c r="T1440" i="7"/>
  <c r="T1432" i="7"/>
  <c r="T1416" i="7"/>
  <c r="T1408" i="7"/>
  <c r="T1400" i="7"/>
  <c r="T1392" i="7"/>
  <c r="T1384" i="7"/>
  <c r="T1376" i="7"/>
  <c r="T1368" i="7"/>
  <c r="T1360" i="7"/>
  <c r="T1339" i="7"/>
  <c r="T1331" i="7"/>
  <c r="T1315" i="7"/>
  <c r="T1307" i="7"/>
  <c r="T1286" i="7"/>
  <c r="T1278" i="7"/>
  <c r="T1270" i="7"/>
  <c r="T1262" i="7"/>
  <c r="T1254" i="7"/>
  <c r="T1246" i="7"/>
  <c r="T1238" i="7"/>
  <c r="T1230" i="7"/>
  <c r="T1222" i="7"/>
  <c r="T1214" i="7"/>
  <c r="T1206" i="7"/>
  <c r="T1198" i="7"/>
  <c r="T1190" i="7"/>
  <c r="T1182" i="7"/>
  <c r="T1174" i="7"/>
  <c r="T1166" i="7"/>
  <c r="T1158" i="7"/>
  <c r="T1150" i="7"/>
  <c r="T1142" i="7"/>
  <c r="T1134" i="7"/>
  <c r="T1126" i="7"/>
  <c r="T1118" i="7"/>
  <c r="T1110" i="7"/>
  <c r="T1102" i="7"/>
  <c r="T1094" i="7"/>
  <c r="T1086" i="7"/>
  <c r="T1078" i="7"/>
  <c r="T1070" i="7"/>
  <c r="T1062" i="7"/>
  <c r="T1054" i="7"/>
  <c r="T1046" i="7"/>
  <c r="T1038" i="7"/>
  <c r="T1030" i="7"/>
  <c r="T1022" i="7"/>
  <c r="T1014" i="7"/>
  <c r="T1006" i="7"/>
  <c r="T998" i="7"/>
  <c r="T990" i="7"/>
  <c r="T982" i="7"/>
  <c r="T974" i="7"/>
  <c r="T966" i="7"/>
  <c r="T958" i="7"/>
  <c r="T950" i="7"/>
  <c r="T942" i="7"/>
  <c r="T934" i="7"/>
  <c r="T926" i="7"/>
  <c r="T918" i="7"/>
  <c r="T910" i="7"/>
  <c r="T902" i="7"/>
  <c r="T894" i="7"/>
  <c r="T886" i="7"/>
  <c r="T878" i="7"/>
  <c r="T870" i="7"/>
  <c r="T862" i="7"/>
  <c r="T854" i="7"/>
  <c r="T846" i="7"/>
  <c r="T838" i="7"/>
  <c r="T830" i="7"/>
  <c r="T822" i="7"/>
  <c r="T814" i="7"/>
  <c r="T806" i="7"/>
  <c r="T798" i="7"/>
  <c r="T793" i="7"/>
  <c r="T785" i="7"/>
  <c r="T777" i="7"/>
  <c r="T769" i="7"/>
  <c r="T761" i="7"/>
  <c r="T753" i="7"/>
  <c r="T745" i="7"/>
  <c r="T737" i="7"/>
  <c r="T729" i="7"/>
  <c r="T721" i="7"/>
  <c r="T713" i="7"/>
  <c r="T705" i="7"/>
  <c r="T697" i="7"/>
  <c r="T689" i="7"/>
  <c r="T681" i="7"/>
  <c r="T673" i="7"/>
  <c r="T669" i="7"/>
  <c r="T661" i="7"/>
  <c r="T653" i="7"/>
  <c r="T645" i="7"/>
  <c r="T637" i="7"/>
  <c r="T629" i="7"/>
  <c r="T621" i="7"/>
  <c r="T613" i="7"/>
  <c r="T597" i="7"/>
  <c r="T589" i="7"/>
  <c r="T581" i="7"/>
  <c r="T573" i="7"/>
  <c r="T565" i="7"/>
  <c r="T557" i="7"/>
  <c r="T549" i="7"/>
  <c r="T541" i="7"/>
  <c r="T533" i="7"/>
  <c r="T525" i="7"/>
  <c r="T517" i="7"/>
  <c r="T509" i="7"/>
  <c r="T501" i="7"/>
  <c r="T493" i="7"/>
  <c r="T485" i="7"/>
  <c r="T477" i="7"/>
  <c r="T469" i="7"/>
  <c r="T461" i="7"/>
  <c r="T453" i="7"/>
  <c r="T445" i="7"/>
  <c r="T437" i="7"/>
  <c r="T429" i="7"/>
  <c r="T421" i="7"/>
  <c r="T413" i="7"/>
  <c r="T405" i="7"/>
  <c r="T397" i="7"/>
  <c r="T389" i="7"/>
  <c r="T381" i="7"/>
  <c r="T373" i="7"/>
  <c r="T365" i="7"/>
  <c r="T357" i="7"/>
  <c r="T349" i="7"/>
  <c r="T341" i="7"/>
  <c r="T333" i="7"/>
  <c r="T325" i="7"/>
  <c r="T317" i="7"/>
  <c r="T309" i="7"/>
  <c r="T301" i="7"/>
  <c r="T293" i="7"/>
  <c r="T285" i="7"/>
  <c r="T277" i="7"/>
  <c r="T269" i="7"/>
  <c r="T261" i="7"/>
  <c r="T253" i="7"/>
  <c r="T245" i="7"/>
  <c r="T237" i="7"/>
  <c r="T229" i="7"/>
  <c r="T221" i="7"/>
  <c r="T213" i="7"/>
  <c r="T205" i="7"/>
  <c r="T197" i="7"/>
  <c r="T189" i="7"/>
  <c r="T181" i="7"/>
  <c r="T173" i="7"/>
  <c r="T165" i="7"/>
  <c r="T157" i="7"/>
  <c r="T149" i="7"/>
  <c r="T141" i="7"/>
  <c r="T133" i="7"/>
  <c r="T125" i="7"/>
  <c r="T117" i="7"/>
  <c r="T109" i="7"/>
  <c r="T101" i="7"/>
  <c r="T93" i="7"/>
  <c r="T85" i="7"/>
  <c r="T77" i="7"/>
  <c r="T69" i="7"/>
  <c r="T61" i="7"/>
  <c r="T53" i="7"/>
  <c r="T45" i="7"/>
  <c r="T37" i="7"/>
  <c r="T29" i="7"/>
  <c r="T21" i="7"/>
  <c r="T13" i="7"/>
  <c r="T5" i="7"/>
  <c r="T1951" i="7"/>
  <c r="T1943" i="7"/>
  <c r="T1935" i="7"/>
  <c r="T1927" i="7"/>
  <c r="T1919" i="7"/>
  <c r="T1911" i="7"/>
  <c r="T1903" i="7"/>
  <c r="T1895" i="7"/>
  <c r="T1887" i="7"/>
  <c r="T1879" i="7"/>
  <c r="T1871" i="7"/>
  <c r="T1863" i="7"/>
  <c r="T1855" i="7"/>
  <c r="T1847" i="7"/>
  <c r="T1839" i="7"/>
  <c r="T1831" i="7"/>
  <c r="T1823" i="7"/>
  <c r="T1815" i="7"/>
  <c r="T1807" i="7"/>
  <c r="T1799" i="7"/>
  <c r="T1791" i="7"/>
  <c r="T1783" i="7"/>
  <c r="T1775" i="7"/>
  <c r="T1767" i="7"/>
  <c r="T1759" i="7"/>
  <c r="T1751" i="7"/>
  <c r="T1743" i="7"/>
  <c r="T1735" i="7"/>
  <c r="T1727" i="7"/>
  <c r="T1719" i="7"/>
  <c r="T1711" i="7"/>
  <c r="T1703" i="7"/>
  <c r="T1695" i="7"/>
  <c r="T1687" i="7"/>
  <c r="T1663" i="7"/>
  <c r="T1655" i="7"/>
  <c r="T1647" i="7"/>
  <c r="T1639" i="7"/>
  <c r="T1631" i="7"/>
  <c r="T1623" i="7"/>
  <c r="T1615" i="7"/>
  <c r="T1607" i="7"/>
  <c r="T1599" i="7"/>
  <c r="T1591" i="7"/>
  <c r="T1583" i="7"/>
  <c r="T1575" i="7"/>
  <c r="T1567" i="7"/>
  <c r="T1559" i="7"/>
  <c r="T1551" i="7"/>
  <c r="T1543" i="7"/>
  <c r="T1535" i="7"/>
  <c r="T1527" i="7"/>
  <c r="T1519" i="7"/>
  <c r="T1511" i="7"/>
  <c r="T1503" i="7"/>
  <c r="T1495" i="7"/>
  <c r="T1487" i="7"/>
  <c r="T1479" i="7"/>
  <c r="T1471" i="7"/>
  <c r="T1463" i="7"/>
  <c r="T1455" i="7"/>
  <c r="T1447" i="7"/>
  <c r="T1439" i="7"/>
  <c r="T1431" i="7"/>
  <c r="T1423" i="7"/>
  <c r="T1415" i="7"/>
  <c r="T1407" i="7"/>
  <c r="T1399" i="7"/>
  <c r="T1391" i="7"/>
  <c r="T1383" i="7"/>
  <c r="T1375" i="7"/>
  <c r="T1367" i="7"/>
  <c r="T1359" i="7"/>
  <c r="T1338" i="7"/>
  <c r="T1330" i="7"/>
  <c r="T1322" i="7"/>
  <c r="T1314" i="7"/>
  <c r="T1306" i="7"/>
  <c r="T1285" i="7"/>
  <c r="T1277" i="7"/>
  <c r="T1269" i="7"/>
  <c r="T1261" i="7"/>
  <c r="T1253" i="7"/>
  <c r="T1245" i="7"/>
  <c r="T1237" i="7"/>
  <c r="T1229" i="7"/>
  <c r="T1221" i="7"/>
  <c r="T1213" i="7"/>
  <c r="T1205" i="7"/>
  <c r="T1197" i="7"/>
  <c r="T1189" i="7"/>
  <c r="T1181" i="7"/>
  <c r="T1173" i="7"/>
  <c r="T1165" i="7"/>
  <c r="T1157" i="7"/>
  <c r="T1149" i="7"/>
  <c r="T1141" i="7"/>
  <c r="T1133" i="7"/>
  <c r="T1125" i="7"/>
  <c r="T1117" i="7"/>
  <c r="T1109" i="7"/>
  <c r="T1101" i="7"/>
  <c r="T1093" i="7"/>
  <c r="T1085" i="7"/>
  <c r="T1077" i="7"/>
  <c r="T1069" i="7"/>
  <c r="T1061" i="7"/>
  <c r="T1053" i="7"/>
  <c r="T1045" i="7"/>
  <c r="T1037" i="7"/>
  <c r="T1029" i="7"/>
  <c r="T1021" i="7"/>
  <c r="T1013" i="7"/>
  <c r="T1005" i="7"/>
  <c r="T997" i="7"/>
  <c r="T989" i="7"/>
  <c r="T981" i="7"/>
  <c r="T973" i="7"/>
  <c r="T965" i="7"/>
  <c r="T957" i="7"/>
  <c r="T949" i="7"/>
  <c r="T941" i="7"/>
  <c r="T933" i="7"/>
  <c r="T925" i="7"/>
  <c r="T917" i="7"/>
  <c r="T909" i="7"/>
  <c r="T901" i="7"/>
  <c r="T893" i="7"/>
  <c r="T885" i="7"/>
  <c r="T877" i="7"/>
  <c r="T869" i="7"/>
  <c r="T861" i="7"/>
  <c r="T853" i="7"/>
  <c r="T845" i="7"/>
  <c r="T837" i="7"/>
  <c r="T829" i="7"/>
  <c r="T821" i="7"/>
  <c r="T813" i="7"/>
  <c r="T805" i="7"/>
  <c r="T797" i="7"/>
  <c r="T792" i="7"/>
  <c r="T784" i="7"/>
  <c r="T776" i="7"/>
  <c r="T768" i="7"/>
  <c r="T760" i="7"/>
  <c r="T752" i="7"/>
  <c r="T744" i="7"/>
  <c r="T736" i="7"/>
  <c r="T728" i="7"/>
  <c r="T720" i="7"/>
  <c r="T712" i="7"/>
  <c r="T704" i="7"/>
  <c r="T696" i="7"/>
  <c r="T688" i="7"/>
  <c r="T680" i="7"/>
  <c r="T668" i="7"/>
  <c r="T660" i="7"/>
  <c r="T652" i="7"/>
  <c r="T644" i="7"/>
  <c r="T636" i="7"/>
  <c r="T628" i="7"/>
  <c r="T620" i="7"/>
  <c r="T612" i="7"/>
  <c r="T604" i="7"/>
  <c r="T596" i="7"/>
  <c r="T588" i="7"/>
  <c r="T580" i="7"/>
  <c r="T572" i="7"/>
  <c r="T564" i="7"/>
  <c r="T556" i="7"/>
  <c r="T548" i="7"/>
  <c r="T540" i="7"/>
  <c r="T532" i="7"/>
  <c r="T524" i="7"/>
  <c r="T516" i="7"/>
  <c r="T508" i="7"/>
  <c r="T500" i="7"/>
  <c r="T492" i="7"/>
  <c r="T484" i="7"/>
  <c r="T476" i="7"/>
  <c r="T468" i="7"/>
  <c r="T460" i="7"/>
  <c r="T452" i="7"/>
  <c r="T444" i="7"/>
  <c r="T436" i="7"/>
  <c r="T428" i="7"/>
  <c r="T420" i="7"/>
  <c r="T412" i="7"/>
  <c r="T404" i="7"/>
  <c r="T396" i="7"/>
  <c r="T388" i="7"/>
  <c r="T380" i="7"/>
  <c r="T372" i="7"/>
  <c r="T364" i="7"/>
  <c r="T356" i="7"/>
  <c r="T348" i="7"/>
  <c r="T340" i="7"/>
  <c r="T332" i="7"/>
  <c r="T324" i="7"/>
  <c r="T316" i="7"/>
  <c r="T308" i="7"/>
  <c r="T300" i="7"/>
  <c r="T292" i="7"/>
  <c r="T284" i="7"/>
  <c r="T276" i="7"/>
  <c r="T268" i="7"/>
  <c r="T260" i="7"/>
  <c r="T252" i="7"/>
  <c r="T244" i="7"/>
  <c r="T236" i="7"/>
  <c r="T228" i="7"/>
  <c r="T220" i="7"/>
  <c r="T212" i="7"/>
  <c r="T204" i="7"/>
  <c r="T196" i="7"/>
  <c r="T188" i="7"/>
  <c r="T180" i="7"/>
  <c r="T172" i="7"/>
  <c r="T164" i="7"/>
  <c r="T156" i="7"/>
  <c r="T148" i="7"/>
  <c r="T140" i="7"/>
  <c r="T132" i="7"/>
  <c r="T124" i="7"/>
  <c r="T116" i="7"/>
  <c r="T108" i="7"/>
  <c r="T100" i="7"/>
  <c r="T92" i="7"/>
  <c r="T84" i="7"/>
  <c r="T76" i="7"/>
  <c r="T68" i="7"/>
  <c r="T60" i="7"/>
  <c r="T52" i="7"/>
  <c r="T44" i="7"/>
  <c r="T36" i="7"/>
  <c r="T28" i="7"/>
  <c r="T20" i="7"/>
  <c r="T12" i="7"/>
  <c r="T4" i="7"/>
  <c r="S3552" i="7"/>
  <c r="T3552" i="7"/>
  <c r="S3304" i="7"/>
  <c r="T3304" i="7"/>
  <c r="S3064" i="7"/>
  <c r="T3064" i="7"/>
  <c r="S2741" i="7"/>
  <c r="T2741" i="7"/>
  <c r="S3399" i="7"/>
  <c r="T3399" i="7"/>
  <c r="S3175" i="7"/>
  <c r="T3175" i="7"/>
  <c r="S2975" i="7"/>
  <c r="T2975" i="7"/>
  <c r="S2205" i="7"/>
  <c r="T2205" i="7"/>
  <c r="S1275" i="7"/>
  <c r="T1275" i="7"/>
  <c r="S2765" i="7"/>
  <c r="T2765" i="7"/>
  <c r="S2454" i="7"/>
  <c r="T2454" i="7"/>
  <c r="S3431" i="7"/>
  <c r="T3431" i="7"/>
  <c r="S3391" i="7"/>
  <c r="T3391" i="7"/>
  <c r="S3367" i="7"/>
  <c r="T3367" i="7"/>
  <c r="S3335" i="7"/>
  <c r="T3335" i="7"/>
  <c r="S1989" i="7"/>
  <c r="T1989" i="7"/>
  <c r="S3566" i="7"/>
  <c r="T3566" i="7"/>
  <c r="S3542" i="7"/>
  <c r="T3542" i="7"/>
  <c r="S3510" i="7"/>
  <c r="T3510" i="7"/>
  <c r="S3502" i="7"/>
  <c r="T3502" i="7"/>
  <c r="S3470" i="7"/>
  <c r="T3470" i="7"/>
  <c r="S3446" i="7"/>
  <c r="T3446" i="7"/>
  <c r="S3414" i="7"/>
  <c r="T3414" i="7"/>
  <c r="S3382" i="7"/>
  <c r="T3382" i="7"/>
  <c r="S3358" i="7"/>
  <c r="T3358" i="7"/>
  <c r="S3326" i="7"/>
  <c r="T3326" i="7"/>
  <c r="S3294" i="7"/>
  <c r="T3294" i="7"/>
  <c r="S3262" i="7"/>
  <c r="T3262" i="7"/>
  <c r="S3238" i="7"/>
  <c r="T3238" i="7"/>
  <c r="S3230" i="7"/>
  <c r="T3230" i="7"/>
  <c r="S3198" i="7"/>
  <c r="T3198" i="7"/>
  <c r="S3094" i="7"/>
  <c r="T3094" i="7"/>
  <c r="S3038" i="7"/>
  <c r="T3038" i="7"/>
  <c r="S2950" i="7"/>
  <c r="T2950" i="7"/>
  <c r="S2819" i="7"/>
  <c r="T2819" i="7"/>
  <c r="S2739" i="7"/>
  <c r="T2739" i="7"/>
  <c r="S2715" i="7"/>
  <c r="T2715" i="7"/>
  <c r="S2659" i="7"/>
  <c r="T2659" i="7"/>
  <c r="S2627" i="7"/>
  <c r="T2627" i="7"/>
  <c r="S2556" i="7"/>
  <c r="T2556" i="7"/>
  <c r="S2308" i="7"/>
  <c r="T2308" i="7"/>
  <c r="S2188" i="7"/>
  <c r="T2188" i="7"/>
  <c r="S2148" i="7"/>
  <c r="T2148" i="7"/>
  <c r="S1940" i="7"/>
  <c r="T1940" i="7"/>
  <c r="S1916" i="7"/>
  <c r="T1916" i="7"/>
  <c r="S1564" i="7"/>
  <c r="T1564" i="7"/>
  <c r="S1250" i="7"/>
  <c r="T1250" i="7"/>
  <c r="S3576" i="7"/>
  <c r="T3576" i="7"/>
  <c r="S3344" i="7"/>
  <c r="T3344" i="7"/>
  <c r="S2845" i="7"/>
  <c r="T2845" i="7"/>
  <c r="S2414" i="7"/>
  <c r="T2414" i="7"/>
  <c r="S1406" i="7"/>
  <c r="T1406" i="7"/>
  <c r="S3599" i="7"/>
  <c r="T3599" i="7"/>
  <c r="S3479" i="7"/>
  <c r="T3479" i="7"/>
  <c r="S3423" i="7"/>
  <c r="T3423" i="7"/>
  <c r="S3119" i="7"/>
  <c r="T3119" i="7"/>
  <c r="S2959" i="7"/>
  <c r="T2959" i="7"/>
  <c r="S2525" i="7"/>
  <c r="T2525" i="7"/>
  <c r="S3589" i="7"/>
  <c r="T3589" i="7"/>
  <c r="S3557" i="7"/>
  <c r="T3557" i="7"/>
  <c r="S3533" i="7"/>
  <c r="T3533" i="7"/>
  <c r="S3493" i="7"/>
  <c r="T3493" i="7"/>
  <c r="S3437" i="7"/>
  <c r="T3437" i="7"/>
  <c r="S3349" i="7"/>
  <c r="T3349" i="7"/>
  <c r="S3317" i="7"/>
  <c r="T3317" i="7"/>
  <c r="S3309" i="7"/>
  <c r="T3309" i="7"/>
  <c r="S3285" i="7"/>
  <c r="T3285" i="7"/>
  <c r="S3253" i="7"/>
  <c r="T3253" i="7"/>
  <c r="S3221" i="7"/>
  <c r="T3221" i="7"/>
  <c r="S3189" i="7"/>
  <c r="T3189" i="7"/>
  <c r="S3101" i="7"/>
  <c r="T3101" i="7"/>
  <c r="S3085" i="7"/>
  <c r="T3085" i="7"/>
  <c r="S3029" i="7"/>
  <c r="T3029" i="7"/>
  <c r="S3013" i="7"/>
  <c r="T3013" i="7"/>
  <c r="S2957" i="7"/>
  <c r="T2957" i="7"/>
  <c r="S2941" i="7"/>
  <c r="T2941" i="7"/>
  <c r="S2866" i="7"/>
  <c r="T2866" i="7"/>
  <c r="S2810" i="7"/>
  <c r="T2810" i="7"/>
  <c r="S2786" i="7"/>
  <c r="T2786" i="7"/>
  <c r="S2730" i="7"/>
  <c r="T2730" i="7"/>
  <c r="S2539" i="7"/>
  <c r="T2539" i="7"/>
  <c r="S2507" i="7"/>
  <c r="T2507" i="7"/>
  <c r="S2379" i="7"/>
  <c r="T2379" i="7"/>
  <c r="S2347" i="7"/>
  <c r="T2347" i="7"/>
  <c r="S2219" i="7"/>
  <c r="T2219" i="7"/>
  <c r="S1875" i="7"/>
  <c r="T1875" i="7"/>
  <c r="S1555" i="7"/>
  <c r="T1555" i="7"/>
  <c r="S1547" i="7"/>
  <c r="T1547" i="7"/>
  <c r="S1459" i="7"/>
  <c r="T1459" i="7"/>
  <c r="S1371" i="7"/>
  <c r="T1371" i="7"/>
  <c r="S464" i="7"/>
  <c r="T464" i="7"/>
  <c r="S3184" i="7"/>
  <c r="T3184" i="7"/>
  <c r="S1742" i="7"/>
  <c r="T1742" i="7"/>
  <c r="S1502" i="7"/>
  <c r="T1502" i="7"/>
  <c r="S2812" i="7"/>
  <c r="T2812" i="7"/>
  <c r="S2668" i="7"/>
  <c r="T2668" i="7"/>
  <c r="S3588" i="7"/>
  <c r="T3588" i="7"/>
  <c r="S3580" i="7"/>
  <c r="T3580" i="7"/>
  <c r="S3556" i="7"/>
  <c r="T3556" i="7"/>
  <c r="S3524" i="7"/>
  <c r="T3524" i="7"/>
  <c r="S3492" i="7"/>
  <c r="T3492" i="7"/>
  <c r="S3460" i="7"/>
  <c r="T3460" i="7"/>
  <c r="S3404" i="7"/>
  <c r="T3404" i="7"/>
  <c r="S3372" i="7"/>
  <c r="T3372" i="7"/>
  <c r="S3348" i="7"/>
  <c r="T3348" i="7"/>
  <c r="S3308" i="7"/>
  <c r="T3308" i="7"/>
  <c r="S3276" i="7"/>
  <c r="T3276" i="7"/>
  <c r="S3212" i="7"/>
  <c r="T3212" i="7"/>
  <c r="S3180" i="7"/>
  <c r="T3180" i="7"/>
  <c r="S3004" i="7"/>
  <c r="T3004" i="7"/>
  <c r="S2881" i="7"/>
  <c r="T2881" i="7"/>
  <c r="S2801" i="7"/>
  <c r="T2801" i="7"/>
  <c r="S2721" i="7"/>
  <c r="T2721" i="7"/>
  <c r="S2705" i="7"/>
  <c r="T2705" i="7"/>
  <c r="S2578" i="7"/>
  <c r="T2578" i="7"/>
  <c r="S2450" i="7"/>
  <c r="T2450" i="7"/>
  <c r="S2418" i="7"/>
  <c r="T2418" i="7"/>
  <c r="S2258" i="7"/>
  <c r="T2258" i="7"/>
  <c r="S2130" i="7"/>
  <c r="T2130" i="7"/>
  <c r="S1850" i="7"/>
  <c r="T1850" i="7"/>
  <c r="S1714" i="7"/>
  <c r="T1714" i="7"/>
  <c r="S1706" i="7"/>
  <c r="T1706" i="7"/>
  <c r="S1626" i="7"/>
  <c r="T1626" i="7"/>
  <c r="S1546" i="7"/>
  <c r="T1546" i="7"/>
  <c r="S1458" i="7"/>
  <c r="T1458" i="7"/>
  <c r="S1341" i="7"/>
  <c r="T1341" i="7"/>
  <c r="S944" i="7"/>
  <c r="T944" i="7"/>
  <c r="S864" i="7"/>
  <c r="T864" i="7"/>
  <c r="S3584" i="7"/>
  <c r="T3584" i="7"/>
  <c r="S3368" i="7"/>
  <c r="T3368" i="7"/>
  <c r="S3128" i="7"/>
  <c r="T3128" i="7"/>
  <c r="S2984" i="7"/>
  <c r="T2984" i="7"/>
  <c r="S2166" i="7"/>
  <c r="T2166" i="7"/>
  <c r="S3455" i="7"/>
  <c r="T3455" i="7"/>
  <c r="S3207" i="7"/>
  <c r="T3207" i="7"/>
  <c r="S3103" i="7"/>
  <c r="T3103" i="7"/>
  <c r="S2628" i="7"/>
  <c r="T2628" i="7"/>
  <c r="S3571" i="7"/>
  <c r="T3571" i="7"/>
  <c r="S3547" i="7"/>
  <c r="T3547" i="7"/>
  <c r="S3515" i="7"/>
  <c r="T3515" i="7"/>
  <c r="S3483" i="7"/>
  <c r="T3483" i="7"/>
  <c r="S3427" i="7"/>
  <c r="T3427" i="7"/>
  <c r="S3395" i="7"/>
  <c r="T3395" i="7"/>
  <c r="S3339" i="7"/>
  <c r="T3339" i="7"/>
  <c r="S3331" i="7"/>
  <c r="T3331" i="7"/>
  <c r="S3299" i="7"/>
  <c r="T3299" i="7"/>
  <c r="S3243" i="7"/>
  <c r="T3243" i="7"/>
  <c r="S3203" i="7"/>
  <c r="T3203" i="7"/>
  <c r="S3147" i="7"/>
  <c r="T3147" i="7"/>
  <c r="S3019" i="7"/>
  <c r="T3019" i="7"/>
  <c r="S2995" i="7"/>
  <c r="T2995" i="7"/>
  <c r="S2923" i="7"/>
  <c r="T2923" i="7"/>
  <c r="S2872" i="7"/>
  <c r="T2872" i="7"/>
  <c r="S2792" i="7"/>
  <c r="T2792" i="7"/>
  <c r="S2712" i="7"/>
  <c r="T2712" i="7"/>
  <c r="S2592" i="7"/>
  <c r="T2592" i="7"/>
  <c r="S2489" i="7"/>
  <c r="T2489" i="7"/>
  <c r="S2241" i="7"/>
  <c r="T2241" i="7"/>
  <c r="S2201" i="7"/>
  <c r="T2201" i="7"/>
  <c r="S1617" i="7"/>
  <c r="T1617" i="7"/>
  <c r="S1537" i="7"/>
  <c r="T1537" i="7"/>
  <c r="S1529" i="7"/>
  <c r="T1529" i="7"/>
  <c r="S1441" i="7"/>
  <c r="T1441" i="7"/>
  <c r="S1207" i="7"/>
  <c r="T1207" i="7"/>
  <c r="S1151" i="7"/>
  <c r="T1151" i="7"/>
  <c r="S462" i="7"/>
  <c r="T462" i="7"/>
  <c r="S3520" i="7"/>
  <c r="T3520" i="7"/>
  <c r="S3432" i="7"/>
  <c r="T3432" i="7"/>
  <c r="S3376" i="7"/>
  <c r="T3376" i="7"/>
  <c r="S3280" i="7"/>
  <c r="T3280" i="7"/>
  <c r="S3248" i="7"/>
  <c r="T3248" i="7"/>
  <c r="S3040" i="7"/>
  <c r="T3040" i="7"/>
  <c r="S2893" i="7"/>
  <c r="T2893" i="7"/>
  <c r="S1510" i="7"/>
  <c r="T1510" i="7"/>
  <c r="S3271" i="7"/>
  <c r="T3271" i="7"/>
  <c r="S2748" i="7"/>
  <c r="T2748" i="7"/>
  <c r="S2365" i="7"/>
  <c r="T2365" i="7"/>
  <c r="S1869" i="7"/>
  <c r="T1869" i="7"/>
  <c r="S3594" i="7"/>
  <c r="T3594" i="7"/>
  <c r="S3570" i="7"/>
  <c r="T3570" i="7"/>
  <c r="S3506" i="7"/>
  <c r="T3506" i="7"/>
  <c r="S3474" i="7"/>
  <c r="T3474" i="7"/>
  <c r="S3450" i="7"/>
  <c r="T3450" i="7"/>
  <c r="S3418" i="7"/>
  <c r="T3418" i="7"/>
  <c r="S3386" i="7"/>
  <c r="T3386" i="7"/>
  <c r="S3362" i="7"/>
  <c r="T3362" i="7"/>
  <c r="S3322" i="7"/>
  <c r="T3322" i="7"/>
  <c r="S3266" i="7"/>
  <c r="T3266" i="7"/>
  <c r="S3234" i="7"/>
  <c r="T3234" i="7"/>
  <c r="S3130" i="7"/>
  <c r="T3130" i="7"/>
  <c r="S3002" i="7"/>
  <c r="T3002" i="7"/>
  <c r="S2986" i="7"/>
  <c r="T2986" i="7"/>
  <c r="S2863" i="7"/>
  <c r="T2863" i="7"/>
  <c r="S2847" i="7"/>
  <c r="T2847" i="7"/>
  <c r="S2703" i="7"/>
  <c r="T2703" i="7"/>
  <c r="S2560" i="7"/>
  <c r="T2560" i="7"/>
  <c r="S2184" i="7"/>
  <c r="T2184" i="7"/>
  <c r="S2152" i="7"/>
  <c r="T2152" i="7"/>
  <c r="S1936" i="7"/>
  <c r="T1936" i="7"/>
  <c r="S1608" i="7"/>
  <c r="T1608" i="7"/>
  <c r="S1424" i="7"/>
  <c r="T1424" i="7"/>
  <c r="S1323" i="7"/>
  <c r="T1323" i="7"/>
  <c r="S605" i="7"/>
  <c r="T605" i="7"/>
  <c r="S3488" i="7"/>
  <c r="T3488" i="7"/>
  <c r="S3216" i="7"/>
  <c r="T3216" i="7"/>
  <c r="S2821" i="7"/>
  <c r="T2821" i="7"/>
  <c r="S2294" i="7"/>
  <c r="T2294" i="7"/>
  <c r="S2134" i="7"/>
  <c r="T2134" i="7"/>
  <c r="S743" i="7"/>
  <c r="T743" i="7"/>
  <c r="S3543" i="7"/>
  <c r="T3543" i="7"/>
  <c r="S3047" i="7"/>
  <c r="T3047" i="7"/>
  <c r="S2903" i="7"/>
  <c r="T2903" i="7"/>
  <c r="S3561" i="7"/>
  <c r="T3561" i="7"/>
  <c r="S3537" i="7"/>
  <c r="T3537" i="7"/>
  <c r="S3529" i="7"/>
  <c r="T3529" i="7"/>
  <c r="S3497" i="7"/>
  <c r="T3497" i="7"/>
  <c r="S3465" i="7"/>
  <c r="T3465" i="7"/>
  <c r="S3441" i="7"/>
  <c r="T3441" i="7"/>
  <c r="S3409" i="7"/>
  <c r="T3409" i="7"/>
  <c r="S3377" i="7"/>
  <c r="T3377" i="7"/>
  <c r="S3353" i="7"/>
  <c r="T3353" i="7"/>
  <c r="S3313" i="7"/>
  <c r="T3313" i="7"/>
  <c r="S3289" i="7"/>
  <c r="T3289" i="7"/>
  <c r="S3281" i="7"/>
  <c r="T3281" i="7"/>
  <c r="S3257" i="7"/>
  <c r="T3257" i="7"/>
  <c r="S3225" i="7"/>
  <c r="T3225" i="7"/>
  <c r="S3193" i="7"/>
  <c r="T3193" i="7"/>
  <c r="S3145" i="7"/>
  <c r="T3145" i="7"/>
  <c r="S3049" i="7"/>
  <c r="T3049" i="7"/>
  <c r="S2993" i="7"/>
  <c r="T2993" i="7"/>
  <c r="S2977" i="7"/>
  <c r="T2977" i="7"/>
  <c r="S2921" i="7"/>
  <c r="T2921" i="7"/>
  <c r="S2905" i="7"/>
  <c r="T2905" i="7"/>
  <c r="S2750" i="7"/>
  <c r="T2750" i="7"/>
  <c r="S2670" i="7"/>
  <c r="T2670" i="7"/>
  <c r="S2614" i="7"/>
  <c r="T2614" i="7"/>
  <c r="S2383" i="7"/>
  <c r="T2383" i="7"/>
  <c r="S2343" i="7"/>
  <c r="T2343" i="7"/>
  <c r="S1975" i="7"/>
  <c r="T1975" i="7"/>
  <c r="S1679" i="7"/>
  <c r="T1679" i="7"/>
  <c r="S1671" i="7"/>
  <c r="T1671" i="7"/>
  <c r="S3578" i="7"/>
  <c r="S3530" i="7"/>
  <c r="S3498" i="7"/>
  <c r="S3458" i="7"/>
  <c r="S3410" i="7"/>
  <c r="S3370" i="7"/>
  <c r="S3330" i="7"/>
  <c r="S3226" i="7"/>
  <c r="S3178" i="7"/>
  <c r="S3138" i="7"/>
  <c r="S3066" i="7"/>
  <c r="S3018" i="7"/>
  <c r="S2970" i="7"/>
  <c r="S2938" i="7"/>
  <c r="S2895" i="7"/>
  <c r="S2855" i="7"/>
  <c r="S2823" i="7"/>
  <c r="S2799" i="7"/>
  <c r="S2751" i="7"/>
  <c r="S2711" i="7"/>
  <c r="S2671" i="7"/>
  <c r="S2623" i="7"/>
  <c r="S2552" i="7"/>
  <c r="S2496" i="7"/>
  <c r="S2448" i="7"/>
  <c r="S2400" i="7"/>
  <c r="S2352" i="7"/>
  <c r="S2312" i="7"/>
  <c r="S2264" i="7"/>
  <c r="S2224" i="7"/>
  <c r="S2176" i="7"/>
  <c r="S2128" i="7"/>
  <c r="S1992" i="7"/>
  <c r="S1840" i="7"/>
  <c r="S1800" i="7"/>
  <c r="S1760" i="7"/>
  <c r="S1720" i="7"/>
  <c r="S1680" i="7"/>
  <c r="S1640" i="7"/>
  <c r="S1616" i="7"/>
  <c r="S1584" i="7"/>
  <c r="S3585" i="7"/>
  <c r="S3553" i="7"/>
  <c r="S3513" i="7"/>
  <c r="S3489" i="7"/>
  <c r="S3449" i="7"/>
  <c r="S3401" i="7"/>
  <c r="S3369" i="7"/>
  <c r="S3329" i="7"/>
  <c r="S3249" i="7"/>
  <c r="S3217" i="7"/>
  <c r="S3161" i="7"/>
  <c r="S3105" i="7"/>
  <c r="S3065" i="7"/>
  <c r="S3033" i="7"/>
  <c r="S3009" i="7"/>
  <c r="S2961" i="7"/>
  <c r="S2929" i="7"/>
  <c r="S2878" i="7"/>
  <c r="S2830" i="7"/>
  <c r="S2798" i="7"/>
  <c r="S2758" i="7"/>
  <c r="S2710" i="7"/>
  <c r="S2662" i="7"/>
  <c r="S2583" i="7"/>
  <c r="S2535" i="7"/>
  <c r="S2479" i="7"/>
  <c r="S2439" i="7"/>
  <c r="S2399" i="7"/>
  <c r="S2367" i="7"/>
  <c r="S2327" i="7"/>
  <c r="S2239" i="7"/>
  <c r="S2207" i="7"/>
  <c r="S2167" i="7"/>
  <c r="S2119" i="7"/>
  <c r="S1991" i="7"/>
  <c r="S1943" i="7"/>
  <c r="S1903" i="7"/>
  <c r="S1863" i="7"/>
  <c r="S1823" i="7"/>
  <c r="S1775" i="7"/>
  <c r="S1743" i="7"/>
  <c r="S1711" i="7"/>
  <c r="S1687" i="7"/>
  <c r="S1655" i="7"/>
  <c r="S1607" i="7"/>
  <c r="S1559" i="7"/>
  <c r="S1527" i="7"/>
  <c r="S1495" i="7"/>
  <c r="S1447" i="7"/>
  <c r="S1399" i="7"/>
  <c r="S1359" i="7"/>
  <c r="S1306" i="7"/>
  <c r="S1245" i="7"/>
  <c r="S1197" i="7"/>
  <c r="S1173" i="7"/>
  <c r="S1141" i="7"/>
  <c r="S1109" i="7"/>
  <c r="S1077" i="7"/>
  <c r="S1037" i="7"/>
  <c r="S997" i="7"/>
  <c r="S949" i="7"/>
  <c r="S909" i="7"/>
  <c r="S861" i="7"/>
  <c r="S813" i="7"/>
  <c r="S760" i="7"/>
  <c r="S728" i="7"/>
  <c r="S688" i="7"/>
  <c r="S668" i="7"/>
  <c r="S508" i="7"/>
  <c r="S3575" i="7"/>
  <c r="S3535" i="7"/>
  <c r="S3359" i="7"/>
  <c r="S3319" i="7"/>
  <c r="S3287" i="7"/>
  <c r="S3247" i="7"/>
  <c r="S3215" i="7"/>
  <c r="S3071" i="7"/>
  <c r="S3039" i="7"/>
  <c r="S3007" i="7"/>
  <c r="S2860" i="7"/>
  <c r="S2772" i="7"/>
  <c r="S2740" i="7"/>
  <c r="S2700" i="7"/>
  <c r="S2636" i="7"/>
  <c r="S3582" i="7"/>
  <c r="S3558" i="7"/>
  <c r="S3526" i="7"/>
  <c r="S3494" i="7"/>
  <c r="S3422" i="7"/>
  <c r="S3406" i="7"/>
  <c r="S3366" i="7"/>
  <c r="S3302" i="7"/>
  <c r="S3278" i="7"/>
  <c r="S3254" i="7"/>
  <c r="S3222" i="7"/>
  <c r="S3174" i="7"/>
  <c r="S3070" i="7"/>
  <c r="S3046" i="7"/>
  <c r="S3014" i="7"/>
  <c r="S2990" i="7"/>
  <c r="S2966" i="7"/>
  <c r="S2934" i="7"/>
  <c r="S2910" i="7"/>
  <c r="S2883" i="7"/>
  <c r="S2859" i="7"/>
  <c r="S2795" i="7"/>
  <c r="S2763" i="7"/>
  <c r="S2755" i="7"/>
  <c r="S2731" i="7"/>
  <c r="S2707" i="7"/>
  <c r="S2683" i="7"/>
  <c r="S2667" i="7"/>
  <c r="S2603" i="7"/>
  <c r="S2587" i="7"/>
  <c r="S2580" i="7"/>
  <c r="S2564" i="7"/>
  <c r="S2540" i="7"/>
  <c r="S2516" i="7"/>
  <c r="S2492" i="7"/>
  <c r="S2468" i="7"/>
  <c r="S2372" i="7"/>
  <c r="S3" i="7"/>
  <c r="S3595" i="7"/>
  <c r="S3587" i="7"/>
  <c r="S3579" i="7"/>
  <c r="S3563" i="7"/>
  <c r="S3555" i="7"/>
  <c r="S3539" i="7"/>
  <c r="S3531" i="7"/>
  <c r="S3523" i="7"/>
  <c r="S3507" i="7"/>
  <c r="S3499" i="7"/>
  <c r="S3491" i="7"/>
  <c r="S3475" i="7"/>
  <c r="S3467" i="7"/>
  <c r="S3459" i="7"/>
  <c r="S3451" i="7"/>
  <c r="S3443" i="7"/>
  <c r="S3435" i="7"/>
  <c r="S3419" i="7"/>
  <c r="S3411" i="7"/>
  <c r="S3403" i="7"/>
  <c r="S3387" i="7"/>
  <c r="S3379" i="7"/>
  <c r="S3371" i="7"/>
  <c r="S3363" i="7"/>
  <c r="S3355" i="7"/>
  <c r="S3347" i="7"/>
  <c r="S3323" i="7"/>
  <c r="S3315" i="7"/>
  <c r="S3307" i="7"/>
  <c r="S3291" i="7"/>
  <c r="S3283" i="7"/>
  <c r="S3275" i="7"/>
  <c r="S3267" i="7"/>
  <c r="S3259" i="7"/>
  <c r="S3251" i="7"/>
  <c r="S3235" i="7"/>
  <c r="S3227" i="7"/>
  <c r="S3219" i="7"/>
  <c r="S3211" i="7"/>
  <c r="S3195" i="7"/>
  <c r="S3187" i="7"/>
  <c r="S3179" i="7"/>
  <c r="S3171" i="7"/>
  <c r="S3163" i="7"/>
  <c r="S3155" i="7"/>
  <c r="S3139" i="7"/>
  <c r="S3131" i="7"/>
  <c r="S3123" i="7"/>
  <c r="S3115" i="7"/>
  <c r="S3107" i="7"/>
  <c r="S3099" i="7"/>
  <c r="S3091" i="7"/>
  <c r="S3083" i="7"/>
  <c r="S3075" i="7"/>
  <c r="S3067" i="7"/>
  <c r="S3059" i="7"/>
  <c r="S3051" i="7"/>
  <c r="S3043" i="7"/>
  <c r="S3035" i="7"/>
  <c r="S3027" i="7"/>
  <c r="S3011" i="7"/>
  <c r="S3003" i="7"/>
  <c r="S2987" i="7"/>
  <c r="S2979" i="7"/>
  <c r="S2971" i="7"/>
  <c r="S2963" i="7"/>
  <c r="S2955" i="7"/>
  <c r="S2947" i="7"/>
  <c r="S2939" i="7"/>
  <c r="S2931" i="7"/>
  <c r="S2915" i="7"/>
  <c r="S2907" i="7"/>
  <c r="S2896" i="7"/>
  <c r="S2888" i="7"/>
  <c r="S2880" i="7"/>
  <c r="S2864" i="7"/>
  <c r="S2856" i="7"/>
  <c r="S2848" i="7"/>
  <c r="S2840" i="7"/>
  <c r="S2832" i="7"/>
  <c r="S2824" i="7"/>
  <c r="S2816" i="7"/>
  <c r="S2808" i="7"/>
  <c r="S2800" i="7"/>
  <c r="S2784" i="7"/>
  <c r="S2776" i="7"/>
  <c r="S2768" i="7"/>
  <c r="S2760" i="7"/>
  <c r="S2752" i="7"/>
  <c r="S2744" i="7"/>
  <c r="S2736" i="7"/>
  <c r="S2728" i="7"/>
  <c r="S2720" i="7"/>
  <c r="S2704" i="7"/>
  <c r="S2696" i="7"/>
  <c r="S2688" i="7"/>
  <c r="S2680" i="7"/>
  <c r="S2672" i="7"/>
  <c r="S2664" i="7"/>
  <c r="S2656" i="7"/>
  <c r="S2648" i="7"/>
  <c r="S2640" i="7"/>
  <c r="S2632" i="7"/>
  <c r="S2624" i="7"/>
  <c r="S2616" i="7"/>
  <c r="S2608" i="7"/>
  <c r="S2600" i="7"/>
  <c r="S2584" i="7"/>
  <c r="S2577" i="7"/>
  <c r="S2569" i="7"/>
  <c r="S2561" i="7"/>
  <c r="S2553" i="7"/>
  <c r="S2545" i="7"/>
  <c r="S2537" i="7"/>
  <c r="S2529" i="7"/>
  <c r="S2521" i="7"/>
  <c r="S2513" i="7"/>
  <c r="S2505" i="7"/>
  <c r="S2497" i="7"/>
  <c r="S2481" i="7"/>
  <c r="S2473" i="7"/>
  <c r="S2465" i="7"/>
  <c r="S2457" i="7"/>
  <c r="S2449" i="7"/>
  <c r="S2441" i="7"/>
  <c r="S2433" i="7"/>
  <c r="S2425" i="7"/>
  <c r="S2417" i="7"/>
  <c r="S2409" i="7"/>
  <c r="S2401" i="7"/>
  <c r="S2393" i="7"/>
  <c r="S2385" i="7"/>
  <c r="S2377" i="7"/>
  <c r="S2369" i="7"/>
  <c r="S2361" i="7"/>
  <c r="S2353" i="7"/>
  <c r="S2345" i="7"/>
  <c r="S2337" i="7"/>
  <c r="S2329" i="7"/>
  <c r="S2321" i="7"/>
  <c r="S2313" i="7"/>
  <c r="S2305" i="7"/>
  <c r="S2297" i="7"/>
  <c r="S2289" i="7"/>
  <c r="S2281" i="7"/>
  <c r="S2273" i="7"/>
  <c r="S2265" i="7"/>
  <c r="S2257" i="7"/>
  <c r="S2249" i="7"/>
  <c r="S2233" i="7"/>
  <c r="S2225" i="7"/>
  <c r="S2217" i="7"/>
  <c r="S2209" i="7"/>
  <c r="S2193" i="7"/>
  <c r="S2185" i="7"/>
  <c r="S2177" i="7"/>
  <c r="S2169" i="7"/>
  <c r="S2161" i="7"/>
  <c r="S2153" i="7"/>
  <c r="S2145" i="7"/>
  <c r="S2137" i="7"/>
  <c r="S2129" i="7"/>
  <c r="S2121" i="7"/>
  <c r="S2113" i="7"/>
  <c r="S2105" i="7"/>
  <c r="S2097" i="7"/>
  <c r="S2001" i="7"/>
  <c r="S1993" i="7"/>
  <c r="S1985" i="7"/>
  <c r="S1977" i="7"/>
  <c r="S1969" i="7"/>
  <c r="S1961" i="7"/>
  <c r="S1953" i="7"/>
  <c r="S1945" i="7"/>
  <c r="S1937" i="7"/>
  <c r="S1929" i="7"/>
  <c r="S1921" i="7"/>
  <c r="S1913" i="7"/>
  <c r="S1905" i="7"/>
  <c r="S1897" i="7"/>
  <c r="S1889" i="7"/>
  <c r="S1881" i="7"/>
  <c r="S1873" i="7"/>
  <c r="S1865" i="7"/>
  <c r="S1857" i="7"/>
  <c r="S1849" i="7"/>
  <c r="S1841" i="7"/>
  <c r="S1833" i="7"/>
  <c r="S1825" i="7"/>
  <c r="S1817" i="7"/>
  <c r="S1809" i="7"/>
  <c r="S1801" i="7"/>
  <c r="S1793" i="7"/>
  <c r="S1785" i="7"/>
  <c r="S1777" i="7"/>
  <c r="S1769" i="7"/>
  <c r="S1761" i="7"/>
  <c r="S1753" i="7"/>
  <c r="S1745" i="7"/>
  <c r="S1737" i="7"/>
  <c r="S1729" i="7"/>
  <c r="S1721" i="7"/>
  <c r="S1713" i="7"/>
  <c r="S1705" i="7"/>
  <c r="S1697" i="7"/>
  <c r="S1689" i="7"/>
  <c r="S1681" i="7"/>
  <c r="S1673" i="7"/>
  <c r="S1665" i="7"/>
  <c r="S1657" i="7"/>
  <c r="S1649" i="7"/>
  <c r="S1641" i="7"/>
  <c r="S1633" i="7"/>
  <c r="S1625" i="7"/>
  <c r="S3354" i="7"/>
  <c r="S3298" i="7"/>
  <c r="S3258" i="7"/>
  <c r="S3218" i="7"/>
  <c r="S3170" i="7"/>
  <c r="S3122" i="7"/>
  <c r="S3082" i="7"/>
  <c r="S3042" i="7"/>
  <c r="S3010" i="7"/>
  <c r="S2962" i="7"/>
  <c r="S2922" i="7"/>
  <c r="S2887" i="7"/>
  <c r="S2807" i="7"/>
  <c r="S2759" i="7"/>
  <c r="S2727" i="7"/>
  <c r="S2679" i="7"/>
  <c r="S2639" i="7"/>
  <c r="S2599" i="7"/>
  <c r="S2512" i="7"/>
  <c r="S2464" i="7"/>
  <c r="S2408" i="7"/>
  <c r="S2360" i="7"/>
  <c r="S2304" i="7"/>
  <c r="S2272" i="7"/>
  <c r="S2240" i="7"/>
  <c r="S2200" i="7"/>
  <c r="S2168" i="7"/>
  <c r="S2112" i="7"/>
  <c r="S1976" i="7"/>
  <c r="S1944" i="7"/>
  <c r="S1904" i="7"/>
  <c r="S1888" i="7"/>
  <c r="S1864" i="7"/>
  <c r="S1832" i="7"/>
  <c r="S1792" i="7"/>
  <c r="S1736" i="7"/>
  <c r="S1696" i="7"/>
  <c r="S1648" i="7"/>
  <c r="S3577" i="7"/>
  <c r="S3473" i="7"/>
  <c r="S3361" i="7"/>
  <c r="S3321" i="7"/>
  <c r="S3273" i="7"/>
  <c r="S3097" i="7"/>
  <c r="S3057" i="7"/>
  <c r="S2870" i="7"/>
  <c r="S2822" i="7"/>
  <c r="S2702" i="7"/>
  <c r="S2654" i="7"/>
  <c r="S2551" i="7"/>
  <c r="S2503" i="7"/>
  <c r="S2455" i="7"/>
  <c r="S2295" i="7"/>
  <c r="S2263" i="7"/>
  <c r="S2223" i="7"/>
  <c r="S2183" i="7"/>
  <c r="S2143" i="7"/>
  <c r="S1927" i="7"/>
  <c r="S1887" i="7"/>
  <c r="S1831" i="7"/>
  <c r="S1783" i="7"/>
  <c r="S1631" i="7"/>
  <c r="S1583" i="7"/>
  <c r="S1503" i="7"/>
  <c r="S1463" i="7"/>
  <c r="S1423" i="7"/>
  <c r="S1383" i="7"/>
  <c r="S1322" i="7"/>
  <c r="S1269" i="7"/>
  <c r="S1205" i="7"/>
  <c r="S1101" i="7"/>
  <c r="S1061" i="7"/>
  <c r="S1013" i="7"/>
  <c r="S965" i="7"/>
  <c r="S917" i="7"/>
  <c r="S869" i="7"/>
  <c r="S821" i="7"/>
  <c r="S792" i="7"/>
  <c r="S752" i="7"/>
  <c r="S704" i="7"/>
  <c r="S652" i="7"/>
  <c r="S644" i="7"/>
  <c r="S636" i="7"/>
  <c r="S628" i="7"/>
  <c r="S620" i="7"/>
  <c r="S612" i="7"/>
  <c r="S604" i="7"/>
  <c r="S596" i="7"/>
  <c r="S588" i="7"/>
  <c r="S580" i="7"/>
  <c r="S572" i="7"/>
  <c r="S564" i="7"/>
  <c r="S556" i="7"/>
  <c r="S532" i="7"/>
  <c r="S500" i="7"/>
  <c r="S492" i="7"/>
  <c r="S484" i="7"/>
  <c r="S476" i="7"/>
  <c r="S468" i="7"/>
  <c r="S460" i="7"/>
  <c r="S452" i="7"/>
  <c r="S444" i="7"/>
  <c r="S436" i="7"/>
  <c r="S428" i="7"/>
  <c r="S420" i="7"/>
  <c r="S412" i="7"/>
  <c r="S3600" i="7"/>
  <c r="S3592" i="7"/>
  <c r="S3568" i="7"/>
  <c r="S3560" i="7"/>
  <c r="S3544" i="7"/>
  <c r="S3536" i="7"/>
  <c r="S3528" i="7"/>
  <c r="S3512" i="7"/>
  <c r="S3504" i="7"/>
  <c r="S3496" i="7"/>
  <c r="S3480" i="7"/>
  <c r="S3472" i="7"/>
  <c r="S3464" i="7"/>
  <c r="S3456" i="7"/>
  <c r="S3448" i="7"/>
  <c r="S3440" i="7"/>
  <c r="S3424" i="7"/>
  <c r="S3416" i="7"/>
  <c r="S3408" i="7"/>
  <c r="S3400" i="7"/>
  <c r="S3392" i="7"/>
  <c r="S3384" i="7"/>
  <c r="S3360" i="7"/>
  <c r="S3352" i="7"/>
  <c r="S3336" i="7"/>
  <c r="S3328" i="7"/>
  <c r="S3320" i="7"/>
  <c r="S3312" i="7"/>
  <c r="S3296" i="7"/>
  <c r="S3288" i="7"/>
  <c r="S3272" i="7"/>
  <c r="S3264" i="7"/>
  <c r="S3256" i="7"/>
  <c r="S3240" i="7"/>
  <c r="S3232" i="7"/>
  <c r="S3224" i="7"/>
  <c r="S3208" i="7"/>
  <c r="S3200" i="7"/>
  <c r="S3192" i="7"/>
  <c r="S3176" i="7"/>
  <c r="S3168" i="7"/>
  <c r="S3160" i="7"/>
  <c r="S3152" i="7"/>
  <c r="S3144" i="7"/>
  <c r="S3136" i="7"/>
  <c r="S3120" i="7"/>
  <c r="S3112" i="7"/>
  <c r="S3104" i="7"/>
  <c r="S3096" i="7"/>
  <c r="S3088" i="7"/>
  <c r="S3080" i="7"/>
  <c r="S3072" i="7"/>
  <c r="S3056" i="7"/>
  <c r="S3048" i="7"/>
  <c r="S3032" i="7"/>
  <c r="S3024" i="7"/>
  <c r="S3016" i="7"/>
  <c r="S3008" i="7"/>
  <c r="S3000" i="7"/>
  <c r="S2992" i="7"/>
  <c r="S2976" i="7"/>
  <c r="S2968" i="7"/>
  <c r="S2960" i="7"/>
  <c r="S2952" i="7"/>
  <c r="S2944" i="7"/>
  <c r="S2936" i="7"/>
  <c r="S2928" i="7"/>
  <c r="S2920" i="7"/>
  <c r="S2912" i="7"/>
  <c r="S2904" i="7"/>
  <c r="S2885" i="7"/>
  <c r="S2877" i="7"/>
  <c r="S2869" i="7"/>
  <c r="S2861" i="7"/>
  <c r="S2853" i="7"/>
  <c r="S2837" i="7"/>
  <c r="S2829" i="7"/>
  <c r="S2813" i="7"/>
  <c r="S2805" i="7"/>
  <c r="S2797" i="7"/>
  <c r="S2789" i="7"/>
  <c r="S2781" i="7"/>
  <c r="S2773" i="7"/>
  <c r="S2757" i="7"/>
  <c r="S2749" i="7"/>
  <c r="S2733" i="7"/>
  <c r="S2725" i="7"/>
  <c r="S2717" i="7"/>
  <c r="S2709" i="7"/>
  <c r="S2701" i="7"/>
  <c r="S2693" i="7"/>
  <c r="S2685" i="7"/>
  <c r="S2677" i="7"/>
  <c r="S2669" i="7"/>
  <c r="S2661" i="7"/>
  <c r="S2653" i="7"/>
  <c r="S2645" i="7"/>
  <c r="S2637" i="7"/>
  <c r="S2629" i="7"/>
  <c r="S2621" i="7"/>
  <c r="S2613" i="7"/>
  <c r="S2605" i="7"/>
  <c r="S2597" i="7"/>
  <c r="S2589" i="7"/>
  <c r="S2582" i="7"/>
  <c r="S2574" i="7"/>
  <c r="S2566" i="7"/>
  <c r="S2558" i="7"/>
  <c r="S2550" i="7"/>
  <c r="S2542" i="7"/>
  <c r="S2534" i="7"/>
  <c r="S2526" i="7"/>
  <c r="S2518" i="7"/>
  <c r="S2510" i="7"/>
  <c r="S2502" i="7"/>
  <c r="S2494" i="7"/>
  <c r="S2486" i="7"/>
  <c r="S2478" i="7"/>
  <c r="S2470" i="7"/>
  <c r="S2462" i="7"/>
  <c r="S2446" i="7"/>
  <c r="S2438" i="7"/>
  <c r="S2430" i="7"/>
  <c r="S2422" i="7"/>
  <c r="S2406" i="7"/>
  <c r="S2398" i="7"/>
  <c r="S2390" i="7"/>
  <c r="S2382" i="7"/>
  <c r="S2374" i="7"/>
  <c r="S2366" i="7"/>
  <c r="S2358" i="7"/>
  <c r="S2350" i="7"/>
  <c r="S2342" i="7"/>
  <c r="S2334" i="7"/>
  <c r="S2326" i="7"/>
  <c r="S2318" i="7"/>
  <c r="S2310" i="7"/>
  <c r="S2302" i="7"/>
  <c r="S2286" i="7"/>
  <c r="S2278" i="7"/>
  <c r="S2270" i="7"/>
  <c r="S2262" i="7"/>
  <c r="S2254" i="7"/>
  <c r="S2246" i="7"/>
  <c r="S2238" i="7"/>
  <c r="S2230" i="7"/>
  <c r="S2222" i="7"/>
  <c r="S2214" i="7"/>
  <c r="S2206" i="7"/>
  <c r="S2198" i="7"/>
  <c r="S2190" i="7"/>
  <c r="S2182" i="7"/>
  <c r="S2174" i="7"/>
  <c r="S2158" i="7"/>
  <c r="S2150" i="7"/>
  <c r="S2142" i="7"/>
  <c r="S2126" i="7"/>
  <c r="S2118" i="7"/>
  <c r="S2110" i="7"/>
  <c r="S2102" i="7"/>
  <c r="S2006" i="7"/>
  <c r="S1998" i="7"/>
  <c r="S1990" i="7"/>
  <c r="S1982" i="7"/>
  <c r="S1974" i="7"/>
  <c r="S1966" i="7"/>
  <c r="S1958" i="7"/>
  <c r="S1950" i="7"/>
  <c r="S1942" i="7"/>
  <c r="S1934" i="7"/>
  <c r="S1926" i="7"/>
  <c r="S1918" i="7"/>
  <c r="S1910" i="7"/>
  <c r="S1902" i="7"/>
  <c r="S1894" i="7"/>
  <c r="S1886" i="7"/>
  <c r="S1878" i="7"/>
  <c r="S1870" i="7"/>
  <c r="S1862" i="7"/>
  <c r="S1854" i="7"/>
  <c r="S1846" i="7"/>
  <c r="S1838" i="7"/>
  <c r="S1830" i="7"/>
  <c r="S1822" i="7"/>
  <c r="S1814" i="7"/>
  <c r="S1806" i="7"/>
  <c r="S1798" i="7"/>
  <c r="S1790" i="7"/>
  <c r="S1782" i="7"/>
  <c r="S1774" i="7"/>
  <c r="S1766" i="7"/>
  <c r="S1758" i="7"/>
  <c r="S1750" i="7"/>
  <c r="S1734" i="7"/>
  <c r="S1726" i="7"/>
  <c r="S1718" i="7"/>
  <c r="S1710" i="7"/>
  <c r="S1702" i="7"/>
  <c r="S1694" i="7"/>
  <c r="S1686" i="7"/>
  <c r="S1678" i="7"/>
  <c r="S1670" i="7"/>
  <c r="S1662" i="7"/>
  <c r="S1654" i="7"/>
  <c r="S1646" i="7"/>
  <c r="S1638" i="7"/>
  <c r="S1630" i="7"/>
  <c r="S1622" i="7"/>
  <c r="S1614" i="7"/>
  <c r="S1606" i="7"/>
  <c r="S1598" i="7"/>
  <c r="S1590" i="7"/>
  <c r="S1582" i="7"/>
  <c r="S1574" i="7"/>
  <c r="S1566" i="7"/>
  <c r="S3602" i="7"/>
  <c r="S3546" i="7"/>
  <c r="S3442" i="7"/>
  <c r="S3402" i="7"/>
  <c r="S3346" i="7"/>
  <c r="S3290" i="7"/>
  <c r="S3242" i="7"/>
  <c r="S3202" i="7"/>
  <c r="S3162" i="7"/>
  <c r="S3114" i="7"/>
  <c r="S3074" i="7"/>
  <c r="S2831" i="7"/>
  <c r="S2775" i="7"/>
  <c r="S2655" i="7"/>
  <c r="S2615" i="7"/>
  <c r="S2576" i="7"/>
  <c r="S2544" i="7"/>
  <c r="S2504" i="7"/>
  <c r="S2456" i="7"/>
  <c r="S2416" i="7"/>
  <c r="S2376" i="7"/>
  <c r="S2328" i="7"/>
  <c r="S2280" i="7"/>
  <c r="S2232" i="7"/>
  <c r="S2192" i="7"/>
  <c r="S2144" i="7"/>
  <c r="S2008" i="7"/>
  <c r="S1928" i="7"/>
  <c r="S1672" i="7"/>
  <c r="S3593" i="7"/>
  <c r="S3545" i="7"/>
  <c r="S3505" i="7"/>
  <c r="S3457" i="7"/>
  <c r="S3417" i="7"/>
  <c r="S3385" i="7"/>
  <c r="S3201" i="7"/>
  <c r="S3169" i="7"/>
  <c r="S3121" i="7"/>
  <c r="S3073" i="7"/>
  <c r="S3001" i="7"/>
  <c r="S2969" i="7"/>
  <c r="S2937" i="7"/>
  <c r="S2894" i="7"/>
  <c r="S2846" i="7"/>
  <c r="S2806" i="7"/>
  <c r="S2766" i="7"/>
  <c r="S2718" i="7"/>
  <c r="S2694" i="7"/>
  <c r="S2646" i="7"/>
  <c r="S2590" i="7"/>
  <c r="S2559" i="7"/>
  <c r="S2511" i="7"/>
  <c r="S2471" i="7"/>
  <c r="S2415" i="7"/>
  <c r="S2375" i="7"/>
  <c r="S2319" i="7"/>
  <c r="S2247" i="7"/>
  <c r="S2191" i="7"/>
  <c r="S2151" i="7"/>
  <c r="S2111" i="7"/>
  <c r="S1983" i="7"/>
  <c r="S1951" i="7"/>
  <c r="S1895" i="7"/>
  <c r="S1847" i="7"/>
  <c r="S1807" i="7"/>
  <c r="S1767" i="7"/>
  <c r="S1735" i="7"/>
  <c r="S1703" i="7"/>
  <c r="S1647" i="7"/>
  <c r="S1599" i="7"/>
  <c r="S1551" i="7"/>
  <c r="S1519" i="7"/>
  <c r="S1471" i="7"/>
  <c r="S1415" i="7"/>
  <c r="S1367" i="7"/>
  <c r="S1285" i="7"/>
  <c r="S1237" i="7"/>
  <c r="S1189" i="7"/>
  <c r="S1149" i="7"/>
  <c r="S1117" i="7"/>
  <c r="S1085" i="7"/>
  <c r="S1045" i="7"/>
  <c r="S989" i="7"/>
  <c r="S941" i="7"/>
  <c r="S893" i="7"/>
  <c r="S853" i="7"/>
  <c r="S805" i="7"/>
  <c r="S744" i="7"/>
  <c r="S696" i="7"/>
  <c r="S660" i="7"/>
  <c r="S548" i="7"/>
  <c r="S3519" i="7"/>
  <c r="S3495" i="7"/>
  <c r="S3463" i="7"/>
  <c r="S3439" i="7"/>
  <c r="S3351" i="7"/>
  <c r="S3311" i="7"/>
  <c r="S3255" i="7"/>
  <c r="S3167" i="7"/>
  <c r="S3063" i="7"/>
  <c r="S3023" i="7"/>
  <c r="S2991" i="7"/>
  <c r="S2951" i="7"/>
  <c r="S2911" i="7"/>
  <c r="S2868" i="7"/>
  <c r="S2844" i="7"/>
  <c r="S2804" i="7"/>
  <c r="S2708" i="7"/>
  <c r="S2692" i="7"/>
  <c r="S2684" i="7"/>
  <c r="S2676" i="7"/>
  <c r="S2620" i="7"/>
  <c r="S2612" i="7"/>
  <c r="S2604" i="7"/>
  <c r="S2596" i="7"/>
  <c r="S2588" i="7"/>
  <c r="S2581" i="7"/>
  <c r="S2573" i="7"/>
  <c r="S2565" i="7"/>
  <c r="S2557" i="7"/>
  <c r="S2549" i="7"/>
  <c r="S2541" i="7"/>
  <c r="S2533" i="7"/>
  <c r="S2517" i="7"/>
  <c r="S2509" i="7"/>
  <c r="S2501" i="7"/>
  <c r="S2493" i="7"/>
  <c r="S2485" i="7"/>
  <c r="S2477" i="7"/>
  <c r="S2469" i="7"/>
  <c r="S2461" i="7"/>
  <c r="S2453" i="7"/>
  <c r="S2445" i="7"/>
  <c r="S2437" i="7"/>
  <c r="S2429" i="7"/>
  <c r="S2421" i="7"/>
  <c r="S2413" i="7"/>
  <c r="S2405" i="7"/>
  <c r="S2397" i="7"/>
  <c r="S2389" i="7"/>
  <c r="S2381" i="7"/>
  <c r="S2373" i="7"/>
  <c r="S2357" i="7"/>
  <c r="S2349" i="7"/>
  <c r="S2341" i="7"/>
  <c r="S2333" i="7"/>
  <c r="S2325" i="7"/>
  <c r="S2317" i="7"/>
  <c r="S2309" i="7"/>
  <c r="S2301" i="7"/>
  <c r="S2293" i="7"/>
  <c r="S2285" i="7"/>
  <c r="S2277" i="7"/>
  <c r="S2269" i="7"/>
  <c r="S2261" i="7"/>
  <c r="S2253" i="7"/>
  <c r="S2245" i="7"/>
  <c r="S2237" i="7"/>
  <c r="S2229" i="7"/>
  <c r="S2221" i="7"/>
  <c r="S2213" i="7"/>
  <c r="S2197" i="7"/>
  <c r="S2189" i="7"/>
  <c r="S2181" i="7"/>
  <c r="S2173" i="7"/>
  <c r="S2165" i="7"/>
  <c r="S2157" i="7"/>
  <c r="S2149" i="7"/>
  <c r="S2141" i="7"/>
  <c r="S2133" i="7"/>
  <c r="S2125" i="7"/>
  <c r="S2117" i="7"/>
  <c r="S2109" i="7"/>
  <c r="S2101" i="7"/>
  <c r="S2005" i="7"/>
  <c r="S1997" i="7"/>
  <c r="S1981" i="7"/>
  <c r="S1973" i="7"/>
  <c r="S1965" i="7"/>
  <c r="S1957" i="7"/>
  <c r="S1949" i="7"/>
  <c r="S1941" i="7"/>
  <c r="S1933" i="7"/>
  <c r="S1925" i="7"/>
  <c r="S1917" i="7"/>
  <c r="S1909" i="7"/>
  <c r="S1901" i="7"/>
  <c r="S1893" i="7"/>
  <c r="S1885" i="7"/>
  <c r="S1877" i="7"/>
  <c r="S1861" i="7"/>
  <c r="S1853" i="7"/>
  <c r="S1845" i="7"/>
  <c r="S1837" i="7"/>
  <c r="S1829" i="7"/>
  <c r="S1821" i="7"/>
  <c r="S1813" i="7"/>
  <c r="S1805" i="7"/>
  <c r="S1797" i="7"/>
  <c r="S1789" i="7"/>
  <c r="S1781" i="7"/>
  <c r="S1773" i="7"/>
  <c r="S1765" i="7"/>
  <c r="S1757" i="7"/>
  <c r="S1749" i="7"/>
  <c r="S1741" i="7"/>
  <c r="S1733" i="7"/>
  <c r="S1725" i="7"/>
  <c r="S1717" i="7"/>
  <c r="S1709" i="7"/>
  <c r="S1701" i="7"/>
  <c r="S1693" i="7"/>
  <c r="S1685" i="7"/>
  <c r="S1677" i="7"/>
  <c r="S1669" i="7"/>
  <c r="S1661" i="7"/>
  <c r="S1653" i="7"/>
  <c r="S1645" i="7"/>
  <c r="S1637" i="7"/>
  <c r="S1629" i="7"/>
  <c r="S1621" i="7"/>
  <c r="S1613" i="7"/>
  <c r="S1605" i="7"/>
  <c r="S1597" i="7"/>
  <c r="S1589" i="7"/>
  <c r="S1581" i="7"/>
  <c r="S1573" i="7"/>
  <c r="S1565" i="7"/>
  <c r="S1557" i="7"/>
  <c r="S1549" i="7"/>
  <c r="S1541" i="7"/>
  <c r="S1533" i="7"/>
  <c r="S1525" i="7"/>
  <c r="S1517" i="7"/>
  <c r="S1509" i="7"/>
  <c r="S1501" i="7"/>
  <c r="S1493" i="7"/>
  <c r="S1485" i="7"/>
  <c r="S1477" i="7"/>
  <c r="S1469" i="7"/>
  <c r="S1461" i="7"/>
  <c r="S1453" i="7"/>
  <c r="S1445" i="7"/>
  <c r="S1437" i="7"/>
  <c r="S1429" i="7"/>
  <c r="S1421" i="7"/>
  <c r="S1413" i="7"/>
  <c r="S1405" i="7"/>
  <c r="S1397" i="7"/>
  <c r="S1389" i="7"/>
  <c r="S1381" i="7"/>
  <c r="S1373" i="7"/>
  <c r="S1365" i="7"/>
  <c r="S1357" i="7"/>
  <c r="S1336" i="7"/>
  <c r="S1328" i="7"/>
  <c r="S1320" i="7"/>
  <c r="S1312" i="7"/>
  <c r="S1291" i="7"/>
  <c r="S1283" i="7"/>
  <c r="S1267" i="7"/>
  <c r="S1259" i="7"/>
  <c r="S1251" i="7"/>
  <c r="S1243" i="7"/>
  <c r="S1235" i="7"/>
  <c r="S1227" i="7"/>
  <c r="S1219" i="7"/>
  <c r="S1211" i="7"/>
  <c r="S1203" i="7"/>
  <c r="S1195" i="7"/>
  <c r="S1187" i="7"/>
  <c r="S1179" i="7"/>
  <c r="S1171" i="7"/>
  <c r="S1163" i="7"/>
  <c r="S1155" i="7"/>
  <c r="S1147" i="7"/>
  <c r="S1139" i="7"/>
  <c r="S1131" i="7"/>
  <c r="S1123" i="7"/>
  <c r="S1115" i="7"/>
  <c r="S1107" i="7"/>
  <c r="S1099" i="7"/>
  <c r="S1091" i="7"/>
  <c r="S1083" i="7"/>
  <c r="S1075" i="7"/>
  <c r="S1067" i="7"/>
  <c r="S1059" i="7"/>
  <c r="S1051" i="7"/>
  <c r="S1043" i="7"/>
  <c r="S1035" i="7"/>
  <c r="S1027" i="7"/>
  <c r="S1019" i="7"/>
  <c r="S1011" i="7"/>
  <c r="S1003" i="7"/>
  <c r="S995" i="7"/>
  <c r="S987" i="7"/>
  <c r="S979" i="7"/>
  <c r="S971" i="7"/>
  <c r="S963" i="7"/>
  <c r="S955" i="7"/>
  <c r="S947" i="7"/>
  <c r="S939" i="7"/>
  <c r="S931" i="7"/>
  <c r="S923" i="7"/>
  <c r="S915" i="7"/>
  <c r="S907" i="7"/>
  <c r="S899" i="7"/>
  <c r="S891" i="7"/>
  <c r="S883" i="7"/>
  <c r="S875" i="7"/>
  <c r="S867" i="7"/>
  <c r="S859" i="7"/>
  <c r="S851" i="7"/>
  <c r="S843" i="7"/>
  <c r="S835" i="7"/>
  <c r="S827" i="7"/>
  <c r="S819" i="7"/>
  <c r="S811" i="7"/>
  <c r="S803" i="7"/>
  <c r="S795" i="7"/>
  <c r="S790" i="7"/>
  <c r="S782" i="7"/>
  <c r="S774" i="7"/>
  <c r="S766" i="7"/>
  <c r="S758" i="7"/>
  <c r="S750" i="7"/>
  <c r="S742" i="7"/>
  <c r="S734" i="7"/>
  <c r="S726" i="7"/>
  <c r="S718" i="7"/>
  <c r="S710" i="7"/>
  <c r="S702" i="7"/>
  <c r="S694" i="7"/>
  <c r="S686" i="7"/>
  <c r="S678" i="7"/>
  <c r="S666" i="7"/>
  <c r="S658" i="7"/>
  <c r="S650" i="7"/>
  <c r="S642" i="7"/>
  <c r="S634" i="7"/>
  <c r="S626" i="7"/>
  <c r="S618" i="7"/>
  <c r="S610" i="7"/>
  <c r="S602" i="7"/>
  <c r="S594" i="7"/>
  <c r="S586" i="7"/>
  <c r="S578" i="7"/>
  <c r="S570" i="7"/>
  <c r="S562" i="7"/>
  <c r="S554" i="7"/>
  <c r="S546" i="7"/>
  <c r="S538" i="7"/>
  <c r="S530" i="7"/>
  <c r="S522" i="7"/>
  <c r="S514" i="7"/>
  <c r="S506" i="7"/>
  <c r="S498" i="7"/>
  <c r="S490" i="7"/>
  <c r="S482" i="7"/>
  <c r="S474" i="7"/>
  <c r="S466" i="7"/>
  <c r="S458" i="7"/>
  <c r="S450" i="7"/>
  <c r="S442" i="7"/>
  <c r="S434" i="7"/>
  <c r="S426" i="7"/>
  <c r="S418" i="7"/>
  <c r="S410" i="7"/>
  <c r="S402" i="7"/>
  <c r="S394" i="7"/>
  <c r="S386" i="7"/>
  <c r="S378" i="7"/>
  <c r="S370" i="7"/>
  <c r="S362" i="7"/>
  <c r="S354" i="7"/>
  <c r="S346" i="7"/>
  <c r="S338" i="7"/>
  <c r="S330" i="7"/>
  <c r="S322" i="7"/>
  <c r="S314" i="7"/>
  <c r="S306" i="7"/>
  <c r="S298" i="7"/>
  <c r="S290" i="7"/>
  <c r="S282" i="7"/>
  <c r="S274" i="7"/>
  <c r="S266" i="7"/>
  <c r="S258" i="7"/>
  <c r="S250" i="7"/>
  <c r="S242" i="7"/>
  <c r="S234" i="7"/>
  <c r="S226" i="7"/>
  <c r="S218" i="7"/>
  <c r="S210" i="7"/>
  <c r="S202" i="7"/>
  <c r="S194" i="7"/>
  <c r="S186" i="7"/>
  <c r="S180" i="7"/>
  <c r="S172" i="7"/>
  <c r="S164" i="7"/>
  <c r="S156" i="7"/>
  <c r="S148" i="7"/>
  <c r="S140" i="7"/>
  <c r="S132" i="7"/>
  <c r="S124" i="7"/>
  <c r="S116" i="7"/>
  <c r="S108" i="7"/>
  <c r="S100" i="7"/>
  <c r="S92" i="7"/>
  <c r="S84" i="7"/>
  <c r="S76" i="7"/>
  <c r="S68" i="7"/>
  <c r="S60" i="7"/>
  <c r="S52" i="7"/>
  <c r="S44" i="7"/>
  <c r="S36" i="7"/>
  <c r="S28" i="7"/>
  <c r="S20" i="7"/>
  <c r="S12" i="7"/>
  <c r="S4" i="7"/>
  <c r="S3586" i="7"/>
  <c r="S3538" i="7"/>
  <c r="S3490" i="7"/>
  <c r="S3378" i="7"/>
  <c r="S3274" i="7"/>
  <c r="S3210" i="7"/>
  <c r="S3090" i="7"/>
  <c r="S3034" i="7"/>
  <c r="S2978" i="7"/>
  <c r="S2946" i="7"/>
  <c r="S2906" i="7"/>
  <c r="S2879" i="7"/>
  <c r="S2815" i="7"/>
  <c r="S2767" i="7"/>
  <c r="S2719" i="7"/>
  <c r="S2663" i="7"/>
  <c r="S2536" i="7"/>
  <c r="S2488" i="7"/>
  <c r="S2440" i="7"/>
  <c r="S2392" i="7"/>
  <c r="S2336" i="7"/>
  <c r="S2248" i="7"/>
  <c r="S2136" i="7"/>
  <c r="S2104" i="7"/>
  <c r="S1952" i="7"/>
  <c r="S1896" i="7"/>
  <c r="S1856" i="7"/>
  <c r="S1808" i="7"/>
  <c r="S1768" i="7"/>
  <c r="S1728" i="7"/>
  <c r="S1688" i="7"/>
  <c r="S1632" i="7"/>
  <c r="S1592" i="7"/>
  <c r="S3393" i="7"/>
  <c r="S3345" i="7"/>
  <c r="S3305" i="7"/>
  <c r="S3265" i="7"/>
  <c r="S3233" i="7"/>
  <c r="S3185" i="7"/>
  <c r="S3137" i="7"/>
  <c r="S3089" i="7"/>
  <c r="S3041" i="7"/>
  <c r="S2945" i="7"/>
  <c r="S2886" i="7"/>
  <c r="S2838" i="7"/>
  <c r="S2790" i="7"/>
  <c r="S2726" i="7"/>
  <c r="S2678" i="7"/>
  <c r="S2622" i="7"/>
  <c r="S2543" i="7"/>
  <c r="S2495" i="7"/>
  <c r="S2447" i="7"/>
  <c r="S2407" i="7"/>
  <c r="S2359" i="7"/>
  <c r="S2311" i="7"/>
  <c r="S2279" i="7"/>
  <c r="S2215" i="7"/>
  <c r="S2175" i="7"/>
  <c r="S2127" i="7"/>
  <c r="S2007" i="7"/>
  <c r="S1959" i="7"/>
  <c r="S1911" i="7"/>
  <c r="S1855" i="7"/>
  <c r="S1799" i="7"/>
  <c r="S1751" i="7"/>
  <c r="S1719" i="7"/>
  <c r="S1695" i="7"/>
  <c r="S1663" i="7"/>
  <c r="S1615" i="7"/>
  <c r="S1567" i="7"/>
  <c r="S1543" i="7"/>
  <c r="S1487" i="7"/>
  <c r="S1431" i="7"/>
  <c r="S1375" i="7"/>
  <c r="S1314" i="7"/>
  <c r="S1253" i="7"/>
  <c r="S1221" i="7"/>
  <c r="S1165" i="7"/>
  <c r="S1125" i="7"/>
  <c r="S1069" i="7"/>
  <c r="S1029" i="7"/>
  <c r="S981" i="7"/>
  <c r="S925" i="7"/>
  <c r="S877" i="7"/>
  <c r="S829" i="7"/>
  <c r="S768" i="7"/>
  <c r="S712" i="7"/>
  <c r="S524" i="7"/>
  <c r="S3591" i="7"/>
  <c r="S3567" i="7"/>
  <c r="S3527" i="7"/>
  <c r="S3503" i="7"/>
  <c r="S3487" i="7"/>
  <c r="S3415" i="7"/>
  <c r="S3327" i="7"/>
  <c r="S3239" i="7"/>
  <c r="S3191" i="7"/>
  <c r="S3151" i="7"/>
  <c r="S3127" i="7"/>
  <c r="S3087" i="7"/>
  <c r="S3055" i="7"/>
  <c r="S3015" i="7"/>
  <c r="S2983" i="7"/>
  <c r="S2943" i="7"/>
  <c r="S2919" i="7"/>
  <c r="S2884" i="7"/>
  <c r="S2836" i="7"/>
  <c r="S2796" i="7"/>
  <c r="S2764" i="7"/>
  <c r="S2724" i="7"/>
  <c r="S2660" i="7"/>
  <c r="S3590" i="7"/>
  <c r="S3518" i="7"/>
  <c r="S3486" i="7"/>
  <c r="S3462" i="7"/>
  <c r="S3390" i="7"/>
  <c r="S3374" i="7"/>
  <c r="S3342" i="7"/>
  <c r="S3318" i="7"/>
  <c r="S3270" i="7"/>
  <c r="S3246" i="7"/>
  <c r="S3214" i="7"/>
  <c r="S3190" i="7"/>
  <c r="S3158" i="7"/>
  <c r="S3142" i="7"/>
  <c r="S3118" i="7"/>
  <c r="S3086" i="7"/>
  <c r="S3054" i="7"/>
  <c r="S2998" i="7"/>
  <c r="S2918" i="7"/>
  <c r="S2891" i="7"/>
  <c r="S2867" i="7"/>
  <c r="S2843" i="7"/>
  <c r="S2811" i="7"/>
  <c r="S2787" i="7"/>
  <c r="S2771" i="7"/>
  <c r="S2747" i="7"/>
  <c r="S2699" i="7"/>
  <c r="S2675" i="7"/>
  <c r="S2651" i="7"/>
  <c r="S2635" i="7"/>
  <c r="S2611" i="7"/>
  <c r="S2572" i="7"/>
  <c r="S2548" i="7"/>
  <c r="S2532" i="7"/>
  <c r="S2508" i="7"/>
  <c r="S2484" i="7"/>
  <c r="S2460" i="7"/>
  <c r="S2444" i="7"/>
  <c r="S2436" i="7"/>
  <c r="S2428" i="7"/>
  <c r="S2420" i="7"/>
  <c r="S2412" i="7"/>
  <c r="S2404" i="7"/>
  <c r="S2396" i="7"/>
  <c r="S2388" i="7"/>
  <c r="S2380" i="7"/>
  <c r="S2356" i="7"/>
  <c r="S2348" i="7"/>
  <c r="S2340" i="7"/>
  <c r="S2332" i="7"/>
  <c r="S2324" i="7"/>
  <c r="S2316" i="7"/>
  <c r="S2300" i="7"/>
  <c r="S2292" i="7"/>
  <c r="S2284" i="7"/>
  <c r="S2276" i="7"/>
  <c r="S2268" i="7"/>
  <c r="S2260" i="7"/>
  <c r="S2252" i="7"/>
  <c r="S2244" i="7"/>
  <c r="S2236" i="7"/>
  <c r="S2228" i="7"/>
  <c r="S2220" i="7"/>
  <c r="S2204" i="7"/>
  <c r="S2196" i="7"/>
  <c r="S2180" i="7"/>
  <c r="S2172" i="7"/>
  <c r="S2164" i="7"/>
  <c r="S2156" i="7"/>
  <c r="S2140" i="7"/>
  <c r="S2132" i="7"/>
  <c r="S2124" i="7"/>
  <c r="S2116" i="7"/>
  <c r="S2108" i="7"/>
  <c r="S2100" i="7"/>
  <c r="S2004" i="7"/>
  <c r="S1996" i="7"/>
  <c r="S1988" i="7"/>
  <c r="S1980" i="7"/>
  <c r="S1972" i="7"/>
  <c r="S1964" i="7"/>
  <c r="S1956" i="7"/>
  <c r="S1948" i="7"/>
  <c r="S1932" i="7"/>
  <c r="S1924" i="7"/>
  <c r="S1908" i="7"/>
  <c r="S1900" i="7"/>
  <c r="S1892" i="7"/>
  <c r="S1884" i="7"/>
  <c r="S1876" i="7"/>
  <c r="S1868" i="7"/>
  <c r="S1860" i="7"/>
  <c r="S1852" i="7"/>
  <c r="S1844" i="7"/>
  <c r="S1836" i="7"/>
  <c r="S1828" i="7"/>
  <c r="S1820" i="7"/>
  <c r="S1812" i="7"/>
  <c r="S1804" i="7"/>
  <c r="S1796" i="7"/>
  <c r="S1788" i="7"/>
  <c r="S1780" i="7"/>
  <c r="S1772" i="7"/>
  <c r="S1764" i="7"/>
  <c r="S1756" i="7"/>
  <c r="S1748" i="7"/>
  <c r="S1740" i="7"/>
  <c r="S1732" i="7"/>
  <c r="S1724" i="7"/>
  <c r="S1716" i="7"/>
  <c r="S1708" i="7"/>
  <c r="S1700" i="7"/>
  <c r="S1692" i="7"/>
  <c r="S1684" i="7"/>
  <c r="S1676" i="7"/>
  <c r="S1668" i="7"/>
  <c r="S1660" i="7"/>
  <c r="S1652" i="7"/>
  <c r="S1644" i="7"/>
  <c r="S1636" i="7"/>
  <c r="S1628" i="7"/>
  <c r="S1620" i="7"/>
  <c r="S1612" i="7"/>
  <c r="S1604" i="7"/>
  <c r="S1596" i="7"/>
  <c r="S1588" i="7"/>
  <c r="S1580" i="7"/>
  <c r="S1572" i="7"/>
  <c r="S1556" i="7"/>
  <c r="S1548" i="7"/>
  <c r="S1540" i="7"/>
  <c r="S1532" i="7"/>
  <c r="S1524" i="7"/>
  <c r="S1516" i="7"/>
  <c r="S1508" i="7"/>
  <c r="S1500" i="7"/>
  <c r="S1492" i="7"/>
  <c r="S1484" i="7"/>
  <c r="S1476" i="7"/>
  <c r="S1468" i="7"/>
  <c r="S1460" i="7"/>
  <c r="S1452" i="7"/>
  <c r="S1444" i="7"/>
  <c r="S1436" i="7"/>
  <c r="S1428" i="7"/>
  <c r="S1420" i="7"/>
  <c r="S1412" i="7"/>
  <c r="S1404" i="7"/>
  <c r="S1396" i="7"/>
  <c r="S1388" i="7"/>
  <c r="S1380" i="7"/>
  <c r="S1372" i="7"/>
  <c r="S1364" i="7"/>
  <c r="S1356" i="7"/>
  <c r="S1335" i="7"/>
  <c r="S1327" i="7"/>
  <c r="S1319" i="7"/>
  <c r="S1311" i="7"/>
  <c r="S1290" i="7"/>
  <c r="S1282" i="7"/>
  <c r="S1274" i="7"/>
  <c r="S1266" i="7"/>
  <c r="S1258" i="7"/>
  <c r="S1242" i="7"/>
  <c r="S1234" i="7"/>
  <c r="S1226" i="7"/>
  <c r="S1218" i="7"/>
  <c r="S1210" i="7"/>
  <c r="S1202" i="7"/>
  <c r="S1194" i="7"/>
  <c r="S1186" i="7"/>
  <c r="S1178" i="7"/>
  <c r="S1170" i="7"/>
  <c r="S1162" i="7"/>
  <c r="S1154" i="7"/>
  <c r="S1146" i="7"/>
  <c r="S1138" i="7"/>
  <c r="S1130" i="7"/>
  <c r="S1122" i="7"/>
  <c r="S1114" i="7"/>
  <c r="S1106" i="7"/>
  <c r="S1098" i="7"/>
  <c r="S1090" i="7"/>
  <c r="S1082" i="7"/>
  <c r="S1074" i="7"/>
  <c r="S1066" i="7"/>
  <c r="S1058" i="7"/>
  <c r="S1050" i="7"/>
  <c r="S1042" i="7"/>
  <c r="S1034" i="7"/>
  <c r="S1026" i="7"/>
  <c r="S1018" i="7"/>
  <c r="S1010" i="7"/>
  <c r="S1002" i="7"/>
  <c r="S994" i="7"/>
  <c r="S986" i="7"/>
  <c r="S978" i="7"/>
  <c r="S970" i="7"/>
  <c r="S962" i="7"/>
  <c r="S954" i="7"/>
  <c r="S946" i="7"/>
  <c r="S938" i="7"/>
  <c r="S930" i="7"/>
  <c r="S922" i="7"/>
  <c r="S914" i="7"/>
  <c r="S906" i="7"/>
  <c r="S898" i="7"/>
  <c r="S890" i="7"/>
  <c r="S882" i="7"/>
  <c r="S874" i="7"/>
  <c r="S866" i="7"/>
  <c r="S858" i="7"/>
  <c r="S850" i="7"/>
  <c r="S842" i="7"/>
  <c r="S834" i="7"/>
  <c r="S826" i="7"/>
  <c r="S818" i="7"/>
  <c r="S810" i="7"/>
  <c r="S802" i="7"/>
  <c r="S794" i="7"/>
  <c r="S789" i="7"/>
  <c r="S781" i="7"/>
  <c r="S773" i="7"/>
  <c r="S765" i="7"/>
  <c r="S757" i="7"/>
  <c r="S749" i="7"/>
  <c r="S741" i="7"/>
  <c r="S733" i="7"/>
  <c r="S725" i="7"/>
  <c r="S717" i="7"/>
  <c r="S709" i="7"/>
  <c r="S701" i="7"/>
  <c r="S693" i="7"/>
  <c r="S685" i="7"/>
  <c r="S677" i="7"/>
  <c r="S665" i="7"/>
  <c r="S657" i="7"/>
  <c r="S649" i="7"/>
  <c r="S641" i="7"/>
  <c r="S633" i="7"/>
  <c r="S625" i="7"/>
  <c r="S617" i="7"/>
  <c r="S609" i="7"/>
  <c r="S601" i="7"/>
  <c r="S593" i="7"/>
  <c r="S585" i="7"/>
  <c r="S577" i="7"/>
  <c r="S569" i="7"/>
  <c r="S561" i="7"/>
  <c r="S553" i="7"/>
  <c r="S545" i="7"/>
  <c r="S537" i="7"/>
  <c r="S529" i="7"/>
  <c r="S521" i="7"/>
  <c r="S513" i="7"/>
  <c r="S505" i="7"/>
  <c r="S497" i="7"/>
  <c r="S489" i="7"/>
  <c r="S481" i="7"/>
  <c r="S473" i="7"/>
  <c r="S465" i="7"/>
  <c r="S457" i="7"/>
  <c r="S449" i="7"/>
  <c r="S441" i="7"/>
  <c r="S433" i="7"/>
  <c r="S425" i="7"/>
  <c r="S417" i="7"/>
  <c r="S409" i="7"/>
  <c r="S401" i="7"/>
  <c r="S393" i="7"/>
  <c r="S385" i="7"/>
  <c r="S377" i="7"/>
  <c r="S369" i="7"/>
  <c r="S361" i="7"/>
  <c r="S353" i="7"/>
  <c r="S345" i="7"/>
  <c r="S337" i="7"/>
  <c r="S329" i="7"/>
  <c r="S321" i="7"/>
  <c r="S313" i="7"/>
  <c r="S305" i="7"/>
  <c r="S297" i="7"/>
  <c r="S289" i="7"/>
  <c r="S281" i="7"/>
  <c r="S273" i="7"/>
  <c r="S265" i="7"/>
  <c r="S257" i="7"/>
  <c r="S249" i="7"/>
  <c r="S241" i="7"/>
  <c r="S233" i="7"/>
  <c r="S225" i="7"/>
  <c r="S217" i="7"/>
  <c r="S209" i="7"/>
  <c r="S201" i="7"/>
  <c r="S193" i="7"/>
  <c r="S185" i="7"/>
  <c r="S179" i="7"/>
  <c r="S171" i="7"/>
  <c r="S163" i="7"/>
  <c r="S155" i="7"/>
  <c r="S147" i="7"/>
  <c r="S139" i="7"/>
  <c r="S131" i="7"/>
  <c r="S123" i="7"/>
  <c r="S115" i="7"/>
  <c r="S107" i="7"/>
  <c r="S99" i="7"/>
  <c r="S91" i="7"/>
  <c r="S83" i="7"/>
  <c r="S75" i="7"/>
  <c r="S67" i="7"/>
  <c r="S59" i="7"/>
  <c r="S51" i="7"/>
  <c r="S43" i="7"/>
  <c r="S35" i="7"/>
  <c r="S27" i="7"/>
  <c r="S19" i="7"/>
  <c r="S11" i="7"/>
  <c r="S3562" i="7"/>
  <c r="S3514" i="7"/>
  <c r="S3466" i="7"/>
  <c r="S3434" i="7"/>
  <c r="S3314" i="7"/>
  <c r="S3282" i="7"/>
  <c r="S3250" i="7"/>
  <c r="S3194" i="7"/>
  <c r="S3154" i="7"/>
  <c r="S3106" i="7"/>
  <c r="S3058" i="7"/>
  <c r="S2954" i="7"/>
  <c r="S2914" i="7"/>
  <c r="S2871" i="7"/>
  <c r="S2839" i="7"/>
  <c r="S2791" i="7"/>
  <c r="S2743" i="7"/>
  <c r="S2695" i="7"/>
  <c r="S2647" i="7"/>
  <c r="S2607" i="7"/>
  <c r="S2528" i="7"/>
  <c r="S2472" i="7"/>
  <c r="S2424" i="7"/>
  <c r="S2368" i="7"/>
  <c r="S2320" i="7"/>
  <c r="S2288" i="7"/>
  <c r="S2216" i="7"/>
  <c r="S2000" i="7"/>
  <c r="S1968" i="7"/>
  <c r="S1920" i="7"/>
  <c r="S1872" i="7"/>
  <c r="S1824" i="7"/>
  <c r="S1784" i="7"/>
  <c r="S1752" i="7"/>
  <c r="S1712" i="7"/>
  <c r="S1656" i="7"/>
  <c r="S1600" i="7"/>
  <c r="S3481" i="7"/>
  <c r="S3433" i="7"/>
  <c r="S3297" i="7"/>
  <c r="S3153" i="7"/>
  <c r="S3113" i="7"/>
  <c r="S3081" i="7"/>
  <c r="S3025" i="7"/>
  <c r="S2985" i="7"/>
  <c r="S2953" i="7"/>
  <c r="S2913" i="7"/>
  <c r="S2862" i="7"/>
  <c r="S2814" i="7"/>
  <c r="S2774" i="7"/>
  <c r="S2734" i="7"/>
  <c r="S2686" i="7"/>
  <c r="S2638" i="7"/>
  <c r="S2606" i="7"/>
  <c r="S2567" i="7"/>
  <c r="S2519" i="7"/>
  <c r="S2463" i="7"/>
  <c r="S2423" i="7"/>
  <c r="S2391" i="7"/>
  <c r="S2351" i="7"/>
  <c r="S2303" i="7"/>
  <c r="S2271" i="7"/>
  <c r="S2231" i="7"/>
  <c r="S2135" i="7"/>
  <c r="S1999" i="7"/>
  <c r="S1935" i="7"/>
  <c r="S1871" i="7"/>
  <c r="S1815" i="7"/>
  <c r="S1759" i="7"/>
  <c r="S1727" i="7"/>
  <c r="S1623" i="7"/>
  <c r="S1575" i="7"/>
  <c r="S1535" i="7"/>
  <c r="S1479" i="7"/>
  <c r="S1439" i="7"/>
  <c r="S1391" i="7"/>
  <c r="S1330" i="7"/>
  <c r="S1261" i="7"/>
  <c r="S1213" i="7"/>
  <c r="S1157" i="7"/>
  <c r="S1133" i="7"/>
  <c r="S1093" i="7"/>
  <c r="S1053" i="7"/>
  <c r="S1005" i="7"/>
  <c r="S957" i="7"/>
  <c r="S901" i="7"/>
  <c r="S845" i="7"/>
  <c r="S784" i="7"/>
  <c r="S720" i="7"/>
  <c r="S516" i="7"/>
  <c r="S3559" i="7"/>
  <c r="S3383" i="7"/>
  <c r="S3343" i="7"/>
  <c r="S3303" i="7"/>
  <c r="S3279" i="7"/>
  <c r="S3231" i="7"/>
  <c r="S3199" i="7"/>
  <c r="S3143" i="7"/>
  <c r="S3111" i="7"/>
  <c r="S3079" i="7"/>
  <c r="S3031" i="7"/>
  <c r="S2927" i="7"/>
  <c r="S2876" i="7"/>
  <c r="S2828" i="7"/>
  <c r="S2780" i="7"/>
  <c r="S2732" i="7"/>
  <c r="S2652" i="7"/>
  <c r="S3598" i="7"/>
  <c r="S3574" i="7"/>
  <c r="S3550" i="7"/>
  <c r="S3478" i="7"/>
  <c r="S3454" i="7"/>
  <c r="S3430" i="7"/>
  <c r="S3398" i="7"/>
  <c r="S3334" i="7"/>
  <c r="S3310" i="7"/>
  <c r="S3286" i="7"/>
  <c r="S3166" i="7"/>
  <c r="S3126" i="7"/>
  <c r="S3110" i="7"/>
  <c r="S3078" i="7"/>
  <c r="S3062" i="7"/>
  <c r="S3030" i="7"/>
  <c r="S3006" i="7"/>
  <c r="S2974" i="7"/>
  <c r="S2942" i="7"/>
  <c r="S2835" i="7"/>
  <c r="S2212" i="7"/>
  <c r="S3597" i="7"/>
  <c r="S3581" i="7"/>
  <c r="S3573" i="7"/>
  <c r="S3565" i="7"/>
  <c r="S3549" i="7"/>
  <c r="S3541" i="7"/>
  <c r="S3525" i="7"/>
  <c r="S3517" i="7"/>
  <c r="S3509" i="7"/>
  <c r="S3501" i="7"/>
  <c r="S3485" i="7"/>
  <c r="S3477" i="7"/>
  <c r="S3469" i="7"/>
  <c r="S3461" i="7"/>
  <c r="S3453" i="7"/>
  <c r="S3445" i="7"/>
  <c r="S3429" i="7"/>
  <c r="S3421" i="7"/>
  <c r="S3413" i="7"/>
  <c r="S3405" i="7"/>
  <c r="S3397" i="7"/>
  <c r="S3389" i="7"/>
  <c r="S3381" i="7"/>
  <c r="S3373" i="7"/>
  <c r="S3365" i="7"/>
  <c r="S3357" i="7"/>
  <c r="S3341" i="7"/>
  <c r="S3333" i="7"/>
  <c r="S3325" i="7"/>
  <c r="S3301" i="7"/>
  <c r="S3293" i="7"/>
  <c r="S3277" i="7"/>
  <c r="S3269" i="7"/>
  <c r="S3261" i="7"/>
  <c r="S3245" i="7"/>
  <c r="S3237" i="7"/>
  <c r="S3229" i="7"/>
  <c r="S3213" i="7"/>
  <c r="S3205" i="7"/>
  <c r="S3197" i="7"/>
  <c r="S3181" i="7"/>
  <c r="S3173" i="7"/>
  <c r="S3165" i="7"/>
  <c r="S3157" i="7"/>
  <c r="S3149" i="7"/>
  <c r="S3141" i="7"/>
  <c r="S3133" i="7"/>
  <c r="S3125" i="7"/>
  <c r="S3117" i="7"/>
  <c r="S3109" i="7"/>
  <c r="S3093" i="7"/>
  <c r="S3077" i="7"/>
  <c r="S3069" i="7"/>
  <c r="S3061" i="7"/>
  <c r="S3053" i="7"/>
  <c r="S3045" i="7"/>
  <c r="S3037" i="7"/>
  <c r="S3021" i="7"/>
  <c r="S3005" i="7"/>
  <c r="S2997" i="7"/>
  <c r="S2989" i="7"/>
  <c r="S2981" i="7"/>
  <c r="S2973" i="7"/>
  <c r="S2965" i="7"/>
  <c r="S2949" i="7"/>
  <c r="S2933" i="7"/>
  <c r="S2925" i="7"/>
  <c r="S2917" i="7"/>
  <c r="S2909" i="7"/>
  <c r="S2901" i="7"/>
  <c r="S2890" i="7"/>
  <c r="S2882" i="7"/>
  <c r="S2874" i="7"/>
  <c r="S2858" i="7"/>
  <c r="S2850" i="7"/>
  <c r="S2842" i="7"/>
  <c r="S2834" i="7"/>
  <c r="S2826" i="7"/>
  <c r="S2818" i="7"/>
  <c r="S2802" i="7"/>
  <c r="S2794" i="7"/>
  <c r="S2778" i="7"/>
  <c r="S2770" i="7"/>
  <c r="S2762" i="7"/>
  <c r="S2754" i="7"/>
  <c r="S2746" i="7"/>
  <c r="S2738" i="7"/>
  <c r="S2722" i="7"/>
  <c r="S2714" i="7"/>
  <c r="S2706" i="7"/>
  <c r="S2698" i="7"/>
  <c r="S2690" i="7"/>
  <c r="S2682" i="7"/>
  <c r="S2674" i="7"/>
  <c r="S2666" i="7"/>
  <c r="S2658" i="7"/>
  <c r="S2650" i="7"/>
  <c r="S2642" i="7"/>
  <c r="S2634" i="7"/>
  <c r="S2626" i="7"/>
  <c r="S2618" i="7"/>
  <c r="S2610" i="7"/>
  <c r="S2602" i="7"/>
  <c r="S2594" i="7"/>
  <c r="S2586" i="7"/>
  <c r="S2579" i="7"/>
  <c r="S2571" i="7"/>
  <c r="S2563" i="7"/>
  <c r="S2555" i="7"/>
  <c r="S2547" i="7"/>
  <c r="S2531" i="7"/>
  <c r="S2523" i="7"/>
  <c r="S2515" i="7"/>
  <c r="S2499" i="7"/>
  <c r="S2491" i="7"/>
  <c r="S2483" i="7"/>
  <c r="S2475" i="7"/>
  <c r="S2467" i="7"/>
  <c r="S2459" i="7"/>
  <c r="S2451" i="7"/>
  <c r="S2443" i="7"/>
  <c r="S2435" i="7"/>
  <c r="S2427" i="7"/>
  <c r="S2419" i="7"/>
  <c r="S2411" i="7"/>
  <c r="S2403" i="7"/>
  <c r="S2395" i="7"/>
  <c r="S2387" i="7"/>
  <c r="S2371" i="7"/>
  <c r="S2363" i="7"/>
  <c r="S2355" i="7"/>
  <c r="S2339" i="7"/>
  <c r="S2331" i="7"/>
  <c r="S2323" i="7"/>
  <c r="S2315" i="7"/>
  <c r="S2307" i="7"/>
  <c r="S2299" i="7"/>
  <c r="S2291" i="7"/>
  <c r="S2283" i="7"/>
  <c r="S2275" i="7"/>
  <c r="S2267" i="7"/>
  <c r="S2259" i="7"/>
  <c r="S2251" i="7"/>
  <c r="S2243" i="7"/>
  <c r="S2235" i="7"/>
  <c r="S2227" i="7"/>
  <c r="S2211" i="7"/>
  <c r="S2203" i="7"/>
  <c r="S2195" i="7"/>
  <c r="S2187" i="7"/>
  <c r="S2179" i="7"/>
  <c r="S2171" i="7"/>
  <c r="S2163" i="7"/>
  <c r="S2155" i="7"/>
  <c r="S2147" i="7"/>
  <c r="S2139" i="7"/>
  <c r="S2131" i="7"/>
  <c r="S2123" i="7"/>
  <c r="S2115" i="7"/>
  <c r="S2107" i="7"/>
  <c r="S2099" i="7"/>
  <c r="S2003" i="7"/>
  <c r="S1995" i="7"/>
  <c r="S1987" i="7"/>
  <c r="S1979" i="7"/>
  <c r="S1971" i="7"/>
  <c r="S1963" i="7"/>
  <c r="S1955" i="7"/>
  <c r="S1947" i="7"/>
  <c r="S1939" i="7"/>
  <c r="S1931" i="7"/>
  <c r="S1923" i="7"/>
  <c r="S1915" i="7"/>
  <c r="S1907" i="7"/>
  <c r="S1899" i="7"/>
  <c r="S1891" i="7"/>
  <c r="S1883" i="7"/>
  <c r="S1867" i="7"/>
  <c r="S1859" i="7"/>
  <c r="S1851" i="7"/>
  <c r="S1843" i="7"/>
  <c r="S1835" i="7"/>
  <c r="S1827" i="7"/>
  <c r="S1819" i="7"/>
  <c r="S1811" i="7"/>
  <c r="S1803" i="7"/>
  <c r="S1795" i="7"/>
  <c r="S1787" i="7"/>
  <c r="S1779" i="7"/>
  <c r="S1771" i="7"/>
  <c r="S1763" i="7"/>
  <c r="S1755" i="7"/>
  <c r="S1747" i="7"/>
  <c r="S1739" i="7"/>
  <c r="S1731" i="7"/>
  <c r="S1723" i="7"/>
  <c r="S1715" i="7"/>
  <c r="S1707" i="7"/>
  <c r="S1699" i="7"/>
  <c r="S1691" i="7"/>
  <c r="S1683" i="7"/>
  <c r="S1675" i="7"/>
  <c r="S1667" i="7"/>
  <c r="S1659" i="7"/>
  <c r="S1651" i="7"/>
  <c r="S1643" i="7"/>
  <c r="S1635" i="7"/>
  <c r="S1627" i="7"/>
  <c r="S1619" i="7"/>
  <c r="S1611" i="7"/>
  <c r="S1603" i="7"/>
  <c r="S1595" i="7"/>
  <c r="S3554" i="7"/>
  <c r="S3522" i="7"/>
  <c r="S3482" i="7"/>
  <c r="S3426" i="7"/>
  <c r="S3394" i="7"/>
  <c r="S3338" i="7"/>
  <c r="S3306" i="7"/>
  <c r="S3186" i="7"/>
  <c r="S3146" i="7"/>
  <c r="S3098" i="7"/>
  <c r="S3050" i="7"/>
  <c r="S3026" i="7"/>
  <c r="S2994" i="7"/>
  <c r="S2930" i="7"/>
  <c r="S2783" i="7"/>
  <c r="S2735" i="7"/>
  <c r="S2687" i="7"/>
  <c r="S2631" i="7"/>
  <c r="S2591" i="7"/>
  <c r="S2568" i="7"/>
  <c r="S2520" i="7"/>
  <c r="S2480" i="7"/>
  <c r="S2432" i="7"/>
  <c r="S2384" i="7"/>
  <c r="S2344" i="7"/>
  <c r="S2296" i="7"/>
  <c r="S2256" i="7"/>
  <c r="S2208" i="7"/>
  <c r="S2160" i="7"/>
  <c r="S2120" i="7"/>
  <c r="S1984" i="7"/>
  <c r="S1960" i="7"/>
  <c r="S1912" i="7"/>
  <c r="S1880" i="7"/>
  <c r="S1848" i="7"/>
  <c r="S1816" i="7"/>
  <c r="S1776" i="7"/>
  <c r="S1744" i="7"/>
  <c r="S1704" i="7"/>
  <c r="S1664" i="7"/>
  <c r="S1624" i="7"/>
  <c r="S3601" i="7"/>
  <c r="S3569" i="7"/>
  <c r="S3521" i="7"/>
  <c r="S3425" i="7"/>
  <c r="S3337" i="7"/>
  <c r="S3241" i="7"/>
  <c r="S3209" i="7"/>
  <c r="S3177" i="7"/>
  <c r="S3129" i="7"/>
  <c r="S3017" i="7"/>
  <c r="S2854" i="7"/>
  <c r="S2782" i="7"/>
  <c r="S2742" i="7"/>
  <c r="S2630" i="7"/>
  <c r="S2598" i="7"/>
  <c r="S2575" i="7"/>
  <c r="S2527" i="7"/>
  <c r="S2487" i="7"/>
  <c r="S2431" i="7"/>
  <c r="S2335" i="7"/>
  <c r="S2287" i="7"/>
  <c r="S2255" i="7"/>
  <c r="S2199" i="7"/>
  <c r="S2159" i="7"/>
  <c r="S2103" i="7"/>
  <c r="S1967" i="7"/>
  <c r="S1919" i="7"/>
  <c r="S1879" i="7"/>
  <c r="S1839" i="7"/>
  <c r="S1791" i="7"/>
  <c r="S1639" i="7"/>
  <c r="S1591" i="7"/>
  <c r="S1511" i="7"/>
  <c r="S1455" i="7"/>
  <c r="S1407" i="7"/>
  <c r="S1338" i="7"/>
  <c r="S1277" i="7"/>
  <c r="S1229" i="7"/>
  <c r="S1181" i="7"/>
  <c r="S1021" i="7"/>
  <c r="S973" i="7"/>
  <c r="S933" i="7"/>
  <c r="S885" i="7"/>
  <c r="S837" i="7"/>
  <c r="S797" i="7"/>
  <c r="S776" i="7"/>
  <c r="S736" i="7"/>
  <c r="S680" i="7"/>
  <c r="S540" i="7"/>
  <c r="S3583" i="7"/>
  <c r="S3551" i="7"/>
  <c r="S3511" i="7"/>
  <c r="S3471" i="7"/>
  <c r="S3447" i="7"/>
  <c r="S3407" i="7"/>
  <c r="S3375" i="7"/>
  <c r="S3295" i="7"/>
  <c r="S3263" i="7"/>
  <c r="S3223" i="7"/>
  <c r="S3183" i="7"/>
  <c r="S3159" i="7"/>
  <c r="S3135" i="7"/>
  <c r="S3095" i="7"/>
  <c r="S2999" i="7"/>
  <c r="S2967" i="7"/>
  <c r="S2935" i="7"/>
  <c r="S2892" i="7"/>
  <c r="S2852" i="7"/>
  <c r="S2820" i="7"/>
  <c r="S2788" i="7"/>
  <c r="S2756" i="7"/>
  <c r="S2716" i="7"/>
  <c r="S2644" i="7"/>
  <c r="S3534" i="7"/>
  <c r="S3438" i="7"/>
  <c r="S3350" i="7"/>
  <c r="S3206" i="7"/>
  <c r="S3182" i="7"/>
  <c r="S3150" i="7"/>
  <c r="S3134" i="7"/>
  <c r="S3102" i="7"/>
  <c r="S3022" i="7"/>
  <c r="S2982" i="7"/>
  <c r="S2958" i="7"/>
  <c r="S2926" i="7"/>
  <c r="S2902" i="7"/>
  <c r="S2875" i="7"/>
  <c r="S2851" i="7"/>
  <c r="S2827" i="7"/>
  <c r="S2803" i="7"/>
  <c r="S2779" i="7"/>
  <c r="S2723" i="7"/>
  <c r="S2691" i="7"/>
  <c r="S2643" i="7"/>
  <c r="S2619" i="7"/>
  <c r="S2595" i="7"/>
  <c r="S2524" i="7"/>
  <c r="S2500" i="7"/>
  <c r="S2476" i="7"/>
  <c r="S2452" i="7"/>
  <c r="S2364" i="7"/>
  <c r="S3596" i="7"/>
  <c r="S3572" i="7"/>
  <c r="S3564" i="7"/>
  <c r="S3548" i="7"/>
  <c r="S3540" i="7"/>
  <c r="S3532" i="7"/>
  <c r="S3516" i="7"/>
  <c r="S3508" i="7"/>
  <c r="S3500" i="7"/>
  <c r="S3484" i="7"/>
  <c r="S3476" i="7"/>
  <c r="S3468" i="7"/>
  <c r="S3452" i="7"/>
  <c r="S3444" i="7"/>
  <c r="S3436" i="7"/>
  <c r="S3428" i="7"/>
  <c r="S3420" i="7"/>
  <c r="S3412" i="7"/>
  <c r="S3396" i="7"/>
  <c r="S3388" i="7"/>
  <c r="S3380" i="7"/>
  <c r="S3364" i="7"/>
  <c r="S3356" i="7"/>
  <c r="S3340" i="7"/>
  <c r="S3332" i="7"/>
  <c r="S3324" i="7"/>
  <c r="S3316" i="7"/>
  <c r="S3300" i="7"/>
  <c r="S3292" i="7"/>
  <c r="S3284" i="7"/>
  <c r="S3268" i="7"/>
  <c r="S3260" i="7"/>
  <c r="S3252" i="7"/>
  <c r="S3244" i="7"/>
  <c r="S3236" i="7"/>
  <c r="S3228" i="7"/>
  <c r="S3220" i="7"/>
  <c r="S3204" i="7"/>
  <c r="S3196" i="7"/>
  <c r="S3188" i="7"/>
  <c r="S3172" i="7"/>
  <c r="S3164" i="7"/>
  <c r="S3156" i="7"/>
  <c r="S3148" i="7"/>
  <c r="S3140" i="7"/>
  <c r="S3132" i="7"/>
  <c r="S3124" i="7"/>
  <c r="S3116" i="7"/>
  <c r="S3108" i="7"/>
  <c r="S3100" i="7"/>
  <c r="S3092" i="7"/>
  <c r="S3084" i="7"/>
  <c r="S3076" i="7"/>
  <c r="S3068" i="7"/>
  <c r="S3060" i="7"/>
  <c r="S3052" i="7"/>
  <c r="S3044" i="7"/>
  <c r="S3036" i="7"/>
  <c r="S3028" i="7"/>
  <c r="S3020" i="7"/>
  <c r="S3012" i="7"/>
  <c r="S2996" i="7"/>
  <c r="S2988" i="7"/>
  <c r="S2980" i="7"/>
  <c r="S2972" i="7"/>
  <c r="S2964" i="7"/>
  <c r="S2956" i="7"/>
  <c r="S2948" i="7"/>
  <c r="S2940" i="7"/>
  <c r="S2932" i="7"/>
  <c r="S2924" i="7"/>
  <c r="S2916" i="7"/>
  <c r="S2908" i="7"/>
  <c r="S2897" i="7"/>
  <c r="S2889" i="7"/>
  <c r="S2873" i="7"/>
  <c r="S2865" i="7"/>
  <c r="S2857" i="7"/>
  <c r="S2849" i="7"/>
  <c r="S2841" i="7"/>
  <c r="S2833" i="7"/>
  <c r="S2825" i="7"/>
  <c r="S2817" i="7"/>
  <c r="S2809" i="7"/>
  <c r="S2793" i="7"/>
  <c r="S2785" i="7"/>
  <c r="S2777" i="7"/>
  <c r="S2769" i="7"/>
  <c r="S2761" i="7"/>
  <c r="S2753" i="7"/>
  <c r="S2745" i="7"/>
  <c r="S2737" i="7"/>
  <c r="S2729" i="7"/>
  <c r="S2713" i="7"/>
  <c r="S2697" i="7"/>
  <c r="S2689" i="7"/>
  <c r="S2681" i="7"/>
  <c r="S2673" i="7"/>
  <c r="S2665" i="7"/>
  <c r="S2657" i="7"/>
  <c r="S2649" i="7"/>
  <c r="S2641" i="7"/>
  <c r="S2633" i="7"/>
  <c r="S2625" i="7"/>
  <c r="S2617" i="7"/>
  <c r="S2609" i="7"/>
  <c r="S2601" i="7"/>
  <c r="S2593" i="7"/>
  <c r="S2585" i="7"/>
  <c r="S2570" i="7"/>
  <c r="S2562" i="7"/>
  <c r="S2554" i="7"/>
  <c r="S2546" i="7"/>
  <c r="S2538" i="7"/>
  <c r="S2530" i="7"/>
  <c r="S2522" i="7"/>
  <c r="S2514" i="7"/>
  <c r="S2506" i="7"/>
  <c r="S2498" i="7"/>
  <c r="S2490" i="7"/>
  <c r="S2482" i="7"/>
  <c r="S2474" i="7"/>
  <c r="S2466" i="7"/>
  <c r="S2458" i="7"/>
  <c r="S2442" i="7"/>
  <c r="S2434" i="7"/>
  <c r="S2426" i="7"/>
  <c r="S2410" i="7"/>
  <c r="S2402" i="7"/>
  <c r="S2394" i="7"/>
  <c r="S2386" i="7"/>
  <c r="S2378" i="7"/>
  <c r="S2370" i="7"/>
  <c r="S2362" i="7"/>
  <c r="S2354" i="7"/>
  <c r="S2346" i="7"/>
  <c r="S2338" i="7"/>
  <c r="S2330" i="7"/>
  <c r="S2322" i="7"/>
  <c r="S2314" i="7"/>
  <c r="S2306" i="7"/>
  <c r="S2298" i="7"/>
  <c r="S2290" i="7"/>
  <c r="S2282" i="7"/>
  <c r="S2274" i="7"/>
  <c r="S2266" i="7"/>
  <c r="S2250" i="7"/>
  <c r="S2242" i="7"/>
  <c r="S2234" i="7"/>
  <c r="S2226" i="7"/>
  <c r="S2218" i="7"/>
  <c r="S2210" i="7"/>
  <c r="S2202" i="7"/>
  <c r="S2194" i="7"/>
  <c r="S2186" i="7"/>
  <c r="S2178" i="7"/>
  <c r="S2170" i="7"/>
  <c r="S2162" i="7"/>
  <c r="S2154" i="7"/>
  <c r="S2146" i="7"/>
  <c r="S2138" i="7"/>
  <c r="S2122" i="7"/>
  <c r="S2114" i="7"/>
  <c r="S2106" i="7"/>
  <c r="S2098" i="7"/>
  <c r="S2002" i="7"/>
  <c r="S1994" i="7"/>
  <c r="S1986" i="7"/>
  <c r="S1978" i="7"/>
  <c r="S1970" i="7"/>
  <c r="S1962" i="7"/>
  <c r="S1954" i="7"/>
  <c r="S1946" i="7"/>
  <c r="S1938" i="7"/>
  <c r="S1930" i="7"/>
  <c r="S1922" i="7"/>
  <c r="S1914" i="7"/>
  <c r="S1906" i="7"/>
  <c r="S1898" i="7"/>
  <c r="S1890" i="7"/>
  <c r="S1882" i="7"/>
  <c r="S1874" i="7"/>
  <c r="S1866" i="7"/>
  <c r="S1858" i="7"/>
  <c r="S1842" i="7"/>
  <c r="S1834" i="7"/>
  <c r="S1826" i="7"/>
  <c r="S1818" i="7"/>
  <c r="S1810" i="7"/>
  <c r="S1802" i="7"/>
  <c r="S1794" i="7"/>
  <c r="S1786" i="7"/>
  <c r="S1778" i="7"/>
  <c r="S1770" i="7"/>
  <c r="S1762" i="7"/>
  <c r="S1754" i="7"/>
  <c r="S1746" i="7"/>
  <c r="S1738" i="7"/>
  <c r="S1730" i="7"/>
  <c r="S1722" i="7"/>
  <c r="S1698" i="7"/>
  <c r="S1690" i="7"/>
  <c r="S1682" i="7"/>
  <c r="S1674" i="7"/>
  <c r="S1666" i="7"/>
  <c r="S1658" i="7"/>
  <c r="S1650" i="7"/>
  <c r="S1642" i="7"/>
  <c r="S1634" i="7"/>
  <c r="S1558" i="7"/>
  <c r="S1550" i="7"/>
  <c r="S1542" i="7"/>
  <c r="S1534" i="7"/>
  <c r="S1526" i="7"/>
  <c r="S1518" i="7"/>
  <c r="S1494" i="7"/>
  <c r="S1486" i="7"/>
  <c r="S1478" i="7"/>
  <c r="S1470" i="7"/>
  <c r="S1462" i="7"/>
  <c r="S1454" i="7"/>
  <c r="S1446" i="7"/>
  <c r="S1438" i="7"/>
  <c r="S1430" i="7"/>
  <c r="S1422" i="7"/>
  <c r="S1414" i="7"/>
  <c r="S1398" i="7"/>
  <c r="S1390" i="7"/>
  <c r="S1382" i="7"/>
  <c r="S1374" i="7"/>
  <c r="S1366" i="7"/>
  <c r="S1358" i="7"/>
  <c r="S1337" i="7"/>
  <c r="S1329" i="7"/>
  <c r="S1321" i="7"/>
  <c r="S1313" i="7"/>
  <c r="S1284" i="7"/>
  <c r="S1276" i="7"/>
  <c r="S1268" i="7"/>
  <c r="S1260" i="7"/>
  <c r="S1252" i="7"/>
  <c r="S1244" i="7"/>
  <c r="S1236" i="7"/>
  <c r="S1228" i="7"/>
  <c r="S1220" i="7"/>
  <c r="S1212" i="7"/>
  <c r="S1204" i="7"/>
  <c r="S1196" i="7"/>
  <c r="S1188" i="7"/>
  <c r="S1180" i="7"/>
  <c r="S1172" i="7"/>
  <c r="S1164" i="7"/>
  <c r="S1156" i="7"/>
  <c r="S1148" i="7"/>
  <c r="S1140" i="7"/>
  <c r="S1132" i="7"/>
  <c r="S1124" i="7"/>
  <c r="S1116" i="7"/>
  <c r="S1108" i="7"/>
  <c r="S1100" i="7"/>
  <c r="S1092" i="7"/>
  <c r="S1084" i="7"/>
  <c r="S1076" i="7"/>
  <c r="S1068" i="7"/>
  <c r="S1060" i="7"/>
  <c r="S1052" i="7"/>
  <c r="S1044" i="7"/>
  <c r="S1036" i="7"/>
  <c r="S1028" i="7"/>
  <c r="S1020" i="7"/>
  <c r="S1012" i="7"/>
  <c r="S1004" i="7"/>
  <c r="S996" i="7"/>
  <c r="S988" i="7"/>
  <c r="S980" i="7"/>
  <c r="S972" i="7"/>
  <c r="S964" i="7"/>
  <c r="S956" i="7"/>
  <c r="S948" i="7"/>
  <c r="S940" i="7"/>
  <c r="S932" i="7"/>
  <c r="S924" i="7"/>
  <c r="S916" i="7"/>
  <c r="S908" i="7"/>
  <c r="S900" i="7"/>
  <c r="S892" i="7"/>
  <c r="S884" i="7"/>
  <c r="S876" i="7"/>
  <c r="S868" i="7"/>
  <c r="S860" i="7"/>
  <c r="S852" i="7"/>
  <c r="S844" i="7"/>
  <c r="S836" i="7"/>
  <c r="S828" i="7"/>
  <c r="S820" i="7"/>
  <c r="S812" i="7"/>
  <c r="S804" i="7"/>
  <c r="S796" i="7"/>
  <c r="S791" i="7"/>
  <c r="S783" i="7"/>
  <c r="S775" i="7"/>
  <c r="S767" i="7"/>
  <c r="S759" i="7"/>
  <c r="S751" i="7"/>
  <c r="S735" i="7"/>
  <c r="S727" i="7"/>
  <c r="S719" i="7"/>
  <c r="S711" i="7"/>
  <c r="S703" i="7"/>
  <c r="S695" i="7"/>
  <c r="S687" i="7"/>
  <c r="S679" i="7"/>
  <c r="S667" i="7"/>
  <c r="S659" i="7"/>
  <c r="S651" i="7"/>
  <c r="S643" i="7"/>
  <c r="S635" i="7"/>
  <c r="S627" i="7"/>
  <c r="S619" i="7"/>
  <c r="S611" i="7"/>
  <c r="S603" i="7"/>
  <c r="S595" i="7"/>
  <c r="S587" i="7"/>
  <c r="S579" i="7"/>
  <c r="S571" i="7"/>
  <c r="S563" i="7"/>
  <c r="S555" i="7"/>
  <c r="S547" i="7"/>
  <c r="S539" i="7"/>
  <c r="S531" i="7"/>
  <c r="S523" i="7"/>
  <c r="S515" i="7"/>
  <c r="S507" i="7"/>
  <c r="S499" i="7"/>
  <c r="S491" i="7"/>
  <c r="S483" i="7"/>
  <c r="S475" i="7"/>
  <c r="S467" i="7"/>
  <c r="S459" i="7"/>
  <c r="S451" i="7"/>
  <c r="S443" i="7"/>
  <c r="S435" i="7"/>
  <c r="S427" i="7"/>
  <c r="S419" i="7"/>
  <c r="S411" i="7"/>
  <c r="S403" i="7"/>
  <c r="S395" i="7"/>
  <c r="S387" i="7"/>
  <c r="S379" i="7"/>
  <c r="S371" i="7"/>
  <c r="S363" i="7"/>
  <c r="S355" i="7"/>
  <c r="S347" i="7"/>
  <c r="S339" i="7"/>
  <c r="S331" i="7"/>
  <c r="S323" i="7"/>
  <c r="S315" i="7"/>
  <c r="S307" i="7"/>
  <c r="S299" i="7"/>
  <c r="S291" i="7"/>
  <c r="S283" i="7"/>
  <c r="S275" i="7"/>
  <c r="S267" i="7"/>
  <c r="S259" i="7"/>
  <c r="S251" i="7"/>
  <c r="S243" i="7"/>
  <c r="S235" i="7"/>
  <c r="S227" i="7"/>
  <c r="S219" i="7"/>
  <c r="S211" i="7"/>
  <c r="S203" i="7"/>
  <c r="S195" i="7"/>
  <c r="S187" i="7"/>
  <c r="S181" i="7"/>
  <c r="S173" i="7"/>
  <c r="S165" i="7"/>
  <c r="S157" i="7"/>
  <c r="S149" i="7"/>
  <c r="S141" i="7"/>
  <c r="S133" i="7"/>
  <c r="S125" i="7"/>
  <c r="S117" i="7"/>
  <c r="S109" i="7"/>
  <c r="S101" i="7"/>
  <c r="S93" i="7"/>
  <c r="S85" i="7"/>
  <c r="S77" i="7"/>
  <c r="S69" i="7"/>
  <c r="S61" i="7"/>
  <c r="S53" i="7"/>
  <c r="S45" i="7"/>
  <c r="S37" i="7"/>
  <c r="S29" i="7"/>
  <c r="S21" i="7"/>
  <c r="S13" i="7"/>
  <c r="S5" i="7"/>
  <c r="S1587" i="7"/>
  <c r="S1579" i="7"/>
  <c r="S1571" i="7"/>
  <c r="S1563" i="7"/>
  <c r="S1539" i="7"/>
  <c r="S1531" i="7"/>
  <c r="S1523" i="7"/>
  <c r="S1515" i="7"/>
  <c r="S1507" i="7"/>
  <c r="S1499" i="7"/>
  <c r="S1491" i="7"/>
  <c r="S1483" i="7"/>
  <c r="S1475" i="7"/>
  <c r="S1467" i="7"/>
  <c r="S1451" i="7"/>
  <c r="S1443" i="7"/>
  <c r="S1435" i="7"/>
  <c r="S1427" i="7"/>
  <c r="S1419" i="7"/>
  <c r="S1411" i="7"/>
  <c r="S1403" i="7"/>
  <c r="S1395" i="7"/>
  <c r="S1387" i="7"/>
  <c r="S1379" i="7"/>
  <c r="S1363" i="7"/>
  <c r="S1342" i="7"/>
  <c r="S1334" i="7"/>
  <c r="S1326" i="7"/>
  <c r="S1318" i="7"/>
  <c r="S1310" i="7"/>
  <c r="S1289" i="7"/>
  <c r="S1281" i="7"/>
  <c r="S1273" i="7"/>
  <c r="S1265" i="7"/>
  <c r="S1257" i="7"/>
  <c r="S1249" i="7"/>
  <c r="S1241" i="7"/>
  <c r="S1233" i="7"/>
  <c r="S1225" i="7"/>
  <c r="S1217" i="7"/>
  <c r="S1209" i="7"/>
  <c r="S1201" i="7"/>
  <c r="S1193" i="7"/>
  <c r="S1185" i="7"/>
  <c r="S1177" i="7"/>
  <c r="S1169" i="7"/>
  <c r="S1161" i="7"/>
  <c r="S1153" i="7"/>
  <c r="S1145" i="7"/>
  <c r="S1137" i="7"/>
  <c r="S1129" i="7"/>
  <c r="S1121" i="7"/>
  <c r="S1113" i="7"/>
  <c r="S1105" i="7"/>
  <c r="S1097" i="7"/>
  <c r="S1089" i="7"/>
  <c r="S1081" i="7"/>
  <c r="S1073" i="7"/>
  <c r="S1065" i="7"/>
  <c r="S1057" i="7"/>
  <c r="S1049" i="7"/>
  <c r="S1041" i="7"/>
  <c r="S1033" i="7"/>
  <c r="S1025" i="7"/>
  <c r="S1017" i="7"/>
  <c r="S1009" i="7"/>
  <c r="S1001" i="7"/>
  <c r="S993" i="7"/>
  <c r="S985" i="7"/>
  <c r="S977" i="7"/>
  <c r="S969" i="7"/>
  <c r="S961" i="7"/>
  <c r="S953" i="7"/>
  <c r="S945" i="7"/>
  <c r="S937" i="7"/>
  <c r="S929" i="7"/>
  <c r="S921" i="7"/>
  <c r="S913" i="7"/>
  <c r="S905" i="7"/>
  <c r="S897" i="7"/>
  <c r="S889" i="7"/>
  <c r="S881" i="7"/>
  <c r="S873" i="7"/>
  <c r="S865" i="7"/>
  <c r="S857" i="7"/>
  <c r="S849" i="7"/>
  <c r="S841" i="7"/>
  <c r="S833" i="7"/>
  <c r="S825" i="7"/>
  <c r="S817" i="7"/>
  <c r="S809" i="7"/>
  <c r="S801" i="7"/>
  <c r="S788" i="7"/>
  <c r="S780" i="7"/>
  <c r="S772" i="7"/>
  <c r="S764" i="7"/>
  <c r="S756" i="7"/>
  <c r="S748" i="7"/>
  <c r="S740" i="7"/>
  <c r="S732" i="7"/>
  <c r="S724" i="7"/>
  <c r="S716" i="7"/>
  <c r="S708" i="7"/>
  <c r="S700" i="7"/>
  <c r="S692" i="7"/>
  <c r="S684" i="7"/>
  <c r="S676" i="7"/>
  <c r="S672" i="7"/>
  <c r="S664" i="7"/>
  <c r="S656" i="7"/>
  <c r="S648" i="7"/>
  <c r="S640" i="7"/>
  <c r="S632" i="7"/>
  <c r="S624" i="7"/>
  <c r="S616" i="7"/>
  <c r="S608" i="7"/>
  <c r="S600" i="7"/>
  <c r="S592" i="7"/>
  <c r="S584" i="7"/>
  <c r="S576" i="7"/>
  <c r="S568" i="7"/>
  <c r="S560" i="7"/>
  <c r="S552" i="7"/>
  <c r="S544" i="7"/>
  <c r="S536" i="7"/>
  <c r="S528" i="7"/>
  <c r="S520" i="7"/>
  <c r="S512" i="7"/>
  <c r="S504" i="7"/>
  <c r="S496" i="7"/>
  <c r="S488" i="7"/>
  <c r="S480" i="7"/>
  <c r="S472" i="7"/>
  <c r="S456" i="7"/>
  <c r="S448" i="7"/>
  <c r="S440" i="7"/>
  <c r="S432" i="7"/>
  <c r="S424" i="7"/>
  <c r="S416" i="7"/>
  <c r="S408" i="7"/>
  <c r="S400" i="7"/>
  <c r="S392" i="7"/>
  <c r="S384" i="7"/>
  <c r="S376" i="7"/>
  <c r="S368" i="7"/>
  <c r="S360" i="7"/>
  <c r="S352" i="7"/>
  <c r="S344" i="7"/>
  <c r="S336" i="7"/>
  <c r="S328" i="7"/>
  <c r="S320" i="7"/>
  <c r="S312" i="7"/>
  <c r="S304" i="7"/>
  <c r="S296" i="7"/>
  <c r="S288" i="7"/>
  <c r="S280" i="7"/>
  <c r="S272" i="7"/>
  <c r="S264" i="7"/>
  <c r="S256" i="7"/>
  <c r="S248" i="7"/>
  <c r="S240" i="7"/>
  <c r="S232" i="7"/>
  <c r="S224" i="7"/>
  <c r="S216" i="7"/>
  <c r="S208" i="7"/>
  <c r="S200" i="7"/>
  <c r="S192" i="7"/>
  <c r="S184" i="7"/>
  <c r="S178" i="7"/>
  <c r="S170" i="7"/>
  <c r="S162" i="7"/>
  <c r="S154" i="7"/>
  <c r="S146" i="7"/>
  <c r="S138" i="7"/>
  <c r="S130" i="7"/>
  <c r="S122" i="7"/>
  <c r="S114" i="7"/>
  <c r="S106" i="7"/>
  <c r="S98" i="7"/>
  <c r="S90" i="7"/>
  <c r="S82" i="7"/>
  <c r="S74" i="7"/>
  <c r="S66" i="7"/>
  <c r="S58" i="7"/>
  <c r="S50" i="7"/>
  <c r="S42" i="7"/>
  <c r="S34" i="7"/>
  <c r="S26" i="7"/>
  <c r="S18" i="7"/>
  <c r="S10" i="7"/>
  <c r="S1618" i="7"/>
  <c r="S1610" i="7"/>
  <c r="S1602" i="7"/>
  <c r="S1594" i="7"/>
  <c r="S1586" i="7"/>
  <c r="S1578" i="7"/>
  <c r="S1570" i="7"/>
  <c r="S1562" i="7"/>
  <c r="S1554" i="7"/>
  <c r="S1538" i="7"/>
  <c r="S1530" i="7"/>
  <c r="S1522" i="7"/>
  <c r="S1514" i="7"/>
  <c r="S1506" i="7"/>
  <c r="S1498" i="7"/>
  <c r="S1490" i="7"/>
  <c r="S1482" i="7"/>
  <c r="S1474" i="7"/>
  <c r="S1466" i="7"/>
  <c r="S1450" i="7"/>
  <c r="S1442" i="7"/>
  <c r="S1434" i="7"/>
  <c r="S1426" i="7"/>
  <c r="S1418" i="7"/>
  <c r="S1410" i="7"/>
  <c r="S1402" i="7"/>
  <c r="S1394" i="7"/>
  <c r="S1386" i="7"/>
  <c r="S1378" i="7"/>
  <c r="S1370" i="7"/>
  <c r="S1362" i="7"/>
  <c r="S1333" i="7"/>
  <c r="S1325" i="7"/>
  <c r="S1317" i="7"/>
  <c r="S1309" i="7"/>
  <c r="S1288" i="7"/>
  <c r="S1280" i="7"/>
  <c r="S1272" i="7"/>
  <c r="S1264" i="7"/>
  <c r="S1256" i="7"/>
  <c r="S1248" i="7"/>
  <c r="S1240" i="7"/>
  <c r="S1232" i="7"/>
  <c r="S1224" i="7"/>
  <c r="S1216" i="7"/>
  <c r="S1208" i="7"/>
  <c r="S1200" i="7"/>
  <c r="S1192" i="7"/>
  <c r="S1184" i="7"/>
  <c r="S1176" i="7"/>
  <c r="S1168" i="7"/>
  <c r="S1160" i="7"/>
  <c r="S1152" i="7"/>
  <c r="S1144" i="7"/>
  <c r="S1136" i="7"/>
  <c r="S1128" i="7"/>
  <c r="S1120" i="7"/>
  <c r="S1112" i="7"/>
  <c r="S1104" i="7"/>
  <c r="S1096" i="7"/>
  <c r="S1088" i="7"/>
  <c r="S1080" i="7"/>
  <c r="S1072" i="7"/>
  <c r="S1064" i="7"/>
  <c r="S1056" i="7"/>
  <c r="S1048" i="7"/>
  <c r="S1040" i="7"/>
  <c r="S1032" i="7"/>
  <c r="S1024" i="7"/>
  <c r="S1016" i="7"/>
  <c r="S1008" i="7"/>
  <c r="S1000" i="7"/>
  <c r="S992" i="7"/>
  <c r="S984" i="7"/>
  <c r="S976" i="7"/>
  <c r="S968" i="7"/>
  <c r="S960" i="7"/>
  <c r="S952" i="7"/>
  <c r="S936" i="7"/>
  <c r="S928" i="7"/>
  <c r="S920" i="7"/>
  <c r="S912" i="7"/>
  <c r="S904" i="7"/>
  <c r="S896" i="7"/>
  <c r="S888" i="7"/>
  <c r="S880" i="7"/>
  <c r="S872" i="7"/>
  <c r="S856" i="7"/>
  <c r="S848" i="7"/>
  <c r="S840" i="7"/>
  <c r="S832" i="7"/>
  <c r="S824" i="7"/>
  <c r="S816" i="7"/>
  <c r="S808" i="7"/>
  <c r="S800" i="7"/>
  <c r="S787" i="7"/>
  <c r="S779" i="7"/>
  <c r="S771" i="7"/>
  <c r="S763" i="7"/>
  <c r="S755" i="7"/>
  <c r="S747" i="7"/>
  <c r="S739" i="7"/>
  <c r="S731" i="7"/>
  <c r="S723" i="7"/>
  <c r="S715" i="7"/>
  <c r="S707" i="7"/>
  <c r="S699" i="7"/>
  <c r="S691" i="7"/>
  <c r="S683" i="7"/>
  <c r="S675" i="7"/>
  <c r="S671" i="7"/>
  <c r="S663" i="7"/>
  <c r="S655" i="7"/>
  <c r="S647" i="7"/>
  <c r="S639" i="7"/>
  <c r="S631" i="7"/>
  <c r="S623" i="7"/>
  <c r="S615" i="7"/>
  <c r="S607" i="7"/>
  <c r="S599" i="7"/>
  <c r="S591" i="7"/>
  <c r="S583" i="7"/>
  <c r="S575" i="7"/>
  <c r="S567" i="7"/>
  <c r="S559" i="7"/>
  <c r="S551" i="7"/>
  <c r="S543" i="7"/>
  <c r="S535" i="7"/>
  <c r="S527" i="7"/>
  <c r="S519" i="7"/>
  <c r="S511" i="7"/>
  <c r="S503" i="7"/>
  <c r="S495" i="7"/>
  <c r="S487" i="7"/>
  <c r="S479" i="7"/>
  <c r="S471" i="7"/>
  <c r="S463" i="7"/>
  <c r="S455" i="7"/>
  <c r="S447" i="7"/>
  <c r="S439" i="7"/>
  <c r="S431" i="7"/>
  <c r="S423" i="7"/>
  <c r="S415" i="7"/>
  <c r="S407" i="7"/>
  <c r="S399" i="7"/>
  <c r="S391" i="7"/>
  <c r="S383" i="7"/>
  <c r="S375" i="7"/>
  <c r="S367" i="7"/>
  <c r="S359" i="7"/>
  <c r="S351" i="7"/>
  <c r="S343" i="7"/>
  <c r="S335" i="7"/>
  <c r="S327" i="7"/>
  <c r="S319" i="7"/>
  <c r="S311" i="7"/>
  <c r="S303" i="7"/>
  <c r="S295" i="7"/>
  <c r="S287" i="7"/>
  <c r="S279" i="7"/>
  <c r="S271" i="7"/>
  <c r="S263" i="7"/>
  <c r="S255" i="7"/>
  <c r="S247" i="7"/>
  <c r="S239" i="7"/>
  <c r="S231" i="7"/>
  <c r="S223" i="7"/>
  <c r="S215" i="7"/>
  <c r="S207" i="7"/>
  <c r="S199" i="7"/>
  <c r="S191" i="7"/>
  <c r="S183" i="7"/>
  <c r="S177" i="7"/>
  <c r="S169" i="7"/>
  <c r="S161" i="7"/>
  <c r="S153" i="7"/>
  <c r="S145" i="7"/>
  <c r="S137" i="7"/>
  <c r="S129" i="7"/>
  <c r="S121" i="7"/>
  <c r="S113" i="7"/>
  <c r="S105" i="7"/>
  <c r="S97" i="7"/>
  <c r="S89" i="7"/>
  <c r="S81" i="7"/>
  <c r="S73" i="7"/>
  <c r="S65" i="7"/>
  <c r="S57" i="7"/>
  <c r="S49" i="7"/>
  <c r="S41" i="7"/>
  <c r="S33" i="7"/>
  <c r="S25" i="7"/>
  <c r="S17" i="7"/>
  <c r="S9" i="7"/>
  <c r="S1609" i="7"/>
  <c r="S1601" i="7"/>
  <c r="S1593" i="7"/>
  <c r="S1585" i="7"/>
  <c r="S1577" i="7"/>
  <c r="S1569" i="7"/>
  <c r="S1561" i="7"/>
  <c r="S1553" i="7"/>
  <c r="S1545" i="7"/>
  <c r="S1521" i="7"/>
  <c r="S1513" i="7"/>
  <c r="S1505" i="7"/>
  <c r="S1497" i="7"/>
  <c r="S1489" i="7"/>
  <c r="S1481" i="7"/>
  <c r="S1473" i="7"/>
  <c r="S1465" i="7"/>
  <c r="S1457" i="7"/>
  <c r="S1449" i="7"/>
  <c r="S1433" i="7"/>
  <c r="S1425" i="7"/>
  <c r="S1417" i="7"/>
  <c r="S1409" i="7"/>
  <c r="S1401" i="7"/>
  <c r="S1393" i="7"/>
  <c r="S1385" i="7"/>
  <c r="S1377" i="7"/>
  <c r="S1369" i="7"/>
  <c r="S1361" i="7"/>
  <c r="S1340" i="7"/>
  <c r="S1332" i="7"/>
  <c r="S1324" i="7"/>
  <c r="S1316" i="7"/>
  <c r="S1308" i="7"/>
  <c r="S1287" i="7"/>
  <c r="S1279" i="7"/>
  <c r="S1271" i="7"/>
  <c r="S1263" i="7"/>
  <c r="S1255" i="7"/>
  <c r="S1247" i="7"/>
  <c r="S1239" i="7"/>
  <c r="S1231" i="7"/>
  <c r="S1223" i="7"/>
  <c r="S1215" i="7"/>
  <c r="S1199" i="7"/>
  <c r="S1191" i="7"/>
  <c r="S1183" i="7"/>
  <c r="S1175" i="7"/>
  <c r="S1167" i="7"/>
  <c r="S1159" i="7"/>
  <c r="S1143" i="7"/>
  <c r="S1135" i="7"/>
  <c r="S1127" i="7"/>
  <c r="S1119" i="7"/>
  <c r="S1111" i="7"/>
  <c r="S1103" i="7"/>
  <c r="S1095" i="7"/>
  <c r="S1087" i="7"/>
  <c r="S1079" i="7"/>
  <c r="S1071" i="7"/>
  <c r="S1063" i="7"/>
  <c r="S1055" i="7"/>
  <c r="S1047" i="7"/>
  <c r="S1039" i="7"/>
  <c r="S1031" i="7"/>
  <c r="S1023" i="7"/>
  <c r="S1015" i="7"/>
  <c r="S1007" i="7"/>
  <c r="S999" i="7"/>
  <c r="S991" i="7"/>
  <c r="S983" i="7"/>
  <c r="S975" i="7"/>
  <c r="S967" i="7"/>
  <c r="S959" i="7"/>
  <c r="S951" i="7"/>
  <c r="S943" i="7"/>
  <c r="S935" i="7"/>
  <c r="S927" i="7"/>
  <c r="S919" i="7"/>
  <c r="S911" i="7"/>
  <c r="S903" i="7"/>
  <c r="S895" i="7"/>
  <c r="S887" i="7"/>
  <c r="S879" i="7"/>
  <c r="S871" i="7"/>
  <c r="S863" i="7"/>
  <c r="S855" i="7"/>
  <c r="S847" i="7"/>
  <c r="S839" i="7"/>
  <c r="S831" i="7"/>
  <c r="S823" i="7"/>
  <c r="S815" i="7"/>
  <c r="S807" i="7"/>
  <c r="S799" i="7"/>
  <c r="S786" i="7"/>
  <c r="S778" i="7"/>
  <c r="S770" i="7"/>
  <c r="S762" i="7"/>
  <c r="S754" i="7"/>
  <c r="S746" i="7"/>
  <c r="S738" i="7"/>
  <c r="S730" i="7"/>
  <c r="S722" i="7"/>
  <c r="S714" i="7"/>
  <c r="S706" i="7"/>
  <c r="S698" i="7"/>
  <c r="S690" i="7"/>
  <c r="S682" i="7"/>
  <c r="S674" i="7"/>
  <c r="S670" i="7"/>
  <c r="S662" i="7"/>
  <c r="S654" i="7"/>
  <c r="S646" i="7"/>
  <c r="S638" i="7"/>
  <c r="S630" i="7"/>
  <c r="S622" i="7"/>
  <c r="S614" i="7"/>
  <c r="S606" i="7"/>
  <c r="S598" i="7"/>
  <c r="S590" i="7"/>
  <c r="S582" i="7"/>
  <c r="S574" i="7"/>
  <c r="S566" i="7"/>
  <c r="S558" i="7"/>
  <c r="S550" i="7"/>
  <c r="S542" i="7"/>
  <c r="S534" i="7"/>
  <c r="S526" i="7"/>
  <c r="S518" i="7"/>
  <c r="S510" i="7"/>
  <c r="S502" i="7"/>
  <c r="S494" i="7"/>
  <c r="S486" i="7"/>
  <c r="S478" i="7"/>
  <c r="S470" i="7"/>
  <c r="S454" i="7"/>
  <c r="S446" i="7"/>
  <c r="S438" i="7"/>
  <c r="S430" i="7"/>
  <c r="S422" i="7"/>
  <c r="S414" i="7"/>
  <c r="S406" i="7"/>
  <c r="S398" i="7"/>
  <c r="S390" i="7"/>
  <c r="S382" i="7"/>
  <c r="S374" i="7"/>
  <c r="S366" i="7"/>
  <c r="S358" i="7"/>
  <c r="S350" i="7"/>
  <c r="S342" i="7"/>
  <c r="S334" i="7"/>
  <c r="S326" i="7"/>
  <c r="S318" i="7"/>
  <c r="S310" i="7"/>
  <c r="S302" i="7"/>
  <c r="S294" i="7"/>
  <c r="S286" i="7"/>
  <c r="S278" i="7"/>
  <c r="S270" i="7"/>
  <c r="S262" i="7"/>
  <c r="S254" i="7"/>
  <c r="S246" i="7"/>
  <c r="S238" i="7"/>
  <c r="S230" i="7"/>
  <c r="S222" i="7"/>
  <c r="S214" i="7"/>
  <c r="S206" i="7"/>
  <c r="S198" i="7"/>
  <c r="S190" i="7"/>
  <c r="S176" i="7"/>
  <c r="S168" i="7"/>
  <c r="S160" i="7"/>
  <c r="S152" i="7"/>
  <c r="S144" i="7"/>
  <c r="S136" i="7"/>
  <c r="S128" i="7"/>
  <c r="S120" i="7"/>
  <c r="S112" i="7"/>
  <c r="S104" i="7"/>
  <c r="S96" i="7"/>
  <c r="S88" i="7"/>
  <c r="S80" i="7"/>
  <c r="S72" i="7"/>
  <c r="S64" i="7"/>
  <c r="S56" i="7"/>
  <c r="S48" i="7"/>
  <c r="S40" i="7"/>
  <c r="S32" i="7"/>
  <c r="S24" i="7"/>
  <c r="S16" i="7"/>
  <c r="S8" i="7"/>
  <c r="S1576" i="7"/>
  <c r="S1568" i="7"/>
  <c r="S1560" i="7"/>
  <c r="S1552" i="7"/>
  <c r="S1544" i="7"/>
  <c r="S1536" i="7"/>
  <c r="S1528" i="7"/>
  <c r="S1520" i="7"/>
  <c r="S1512" i="7"/>
  <c r="S1504" i="7"/>
  <c r="S1496" i="7"/>
  <c r="S1488" i="7"/>
  <c r="S1480" i="7"/>
  <c r="S1472" i="7"/>
  <c r="S1464" i="7"/>
  <c r="S1456" i="7"/>
  <c r="S1448" i="7"/>
  <c r="S1440" i="7"/>
  <c r="S1432" i="7"/>
  <c r="S1416" i="7"/>
  <c r="S1408" i="7"/>
  <c r="S1400" i="7"/>
  <c r="S1392" i="7"/>
  <c r="S1384" i="7"/>
  <c r="S1376" i="7"/>
  <c r="S1368" i="7"/>
  <c r="S1360" i="7"/>
  <c r="S1339" i="7"/>
  <c r="S1331" i="7"/>
  <c r="S1315" i="7"/>
  <c r="S1307" i="7"/>
  <c r="S1286" i="7"/>
  <c r="S1278" i="7"/>
  <c r="S1270" i="7"/>
  <c r="S1262" i="7"/>
  <c r="S1254" i="7"/>
  <c r="S1246" i="7"/>
  <c r="S1238" i="7"/>
  <c r="S1230" i="7"/>
  <c r="S1222" i="7"/>
  <c r="S1214" i="7"/>
  <c r="S1206" i="7"/>
  <c r="S1198" i="7"/>
  <c r="S1190" i="7"/>
  <c r="S1182" i="7"/>
  <c r="S1174" i="7"/>
  <c r="S1166" i="7"/>
  <c r="S1158" i="7"/>
  <c r="S1150" i="7"/>
  <c r="S1142" i="7"/>
  <c r="S1134" i="7"/>
  <c r="S1126" i="7"/>
  <c r="S1118" i="7"/>
  <c r="S1110" i="7"/>
  <c r="S1102" i="7"/>
  <c r="S1094" i="7"/>
  <c r="S1086" i="7"/>
  <c r="S1078" i="7"/>
  <c r="S1070" i="7"/>
  <c r="S1062" i="7"/>
  <c r="S1054" i="7"/>
  <c r="S1046" i="7"/>
  <c r="S1038" i="7"/>
  <c r="S1030" i="7"/>
  <c r="S1022" i="7"/>
  <c r="S1014" i="7"/>
  <c r="S1006" i="7"/>
  <c r="S998" i="7"/>
  <c r="S990" i="7"/>
  <c r="S982" i="7"/>
  <c r="S974" i="7"/>
  <c r="S966" i="7"/>
  <c r="S958" i="7"/>
  <c r="S950" i="7"/>
  <c r="S942" i="7"/>
  <c r="S934" i="7"/>
  <c r="S926" i="7"/>
  <c r="S918" i="7"/>
  <c r="S910" i="7"/>
  <c r="S902" i="7"/>
  <c r="S894" i="7"/>
  <c r="S886" i="7"/>
  <c r="S878" i="7"/>
  <c r="S870" i="7"/>
  <c r="S862" i="7"/>
  <c r="S854" i="7"/>
  <c r="S846" i="7"/>
  <c r="S838" i="7"/>
  <c r="S830" i="7"/>
  <c r="S822" i="7"/>
  <c r="S814" i="7"/>
  <c r="S806" i="7"/>
  <c r="S798" i="7"/>
  <c r="S793" i="7"/>
  <c r="S785" i="7"/>
  <c r="S777" i="7"/>
  <c r="S769" i="7"/>
  <c r="S761" i="7"/>
  <c r="S753" i="7"/>
  <c r="S745" i="7"/>
  <c r="S737" i="7"/>
  <c r="S729" i="7"/>
  <c r="S721" i="7"/>
  <c r="S713" i="7"/>
  <c r="S705" i="7"/>
  <c r="S697" i="7"/>
  <c r="S689" i="7"/>
  <c r="S681" i="7"/>
  <c r="S673" i="7"/>
  <c r="S669" i="7"/>
  <c r="S661" i="7"/>
  <c r="S653" i="7"/>
  <c r="S645" i="7"/>
  <c r="S637" i="7"/>
  <c r="S629" i="7"/>
  <c r="S621" i="7"/>
  <c r="S613" i="7"/>
  <c r="S597" i="7"/>
  <c r="S589" i="7"/>
  <c r="S581" i="7"/>
  <c r="S573" i="7"/>
  <c r="S565" i="7"/>
  <c r="S557" i="7"/>
  <c r="S549" i="7"/>
  <c r="S541" i="7"/>
  <c r="S533" i="7"/>
  <c r="S525" i="7"/>
  <c r="S517" i="7"/>
  <c r="S509" i="7"/>
  <c r="S501" i="7"/>
  <c r="S493" i="7"/>
  <c r="S485" i="7"/>
  <c r="S477" i="7"/>
  <c r="S469" i="7"/>
  <c r="S461" i="7"/>
  <c r="S453" i="7"/>
  <c r="S445" i="7"/>
  <c r="S437" i="7"/>
  <c r="S429" i="7"/>
  <c r="S421" i="7"/>
  <c r="S413" i="7"/>
  <c r="S405" i="7"/>
  <c r="S397" i="7"/>
  <c r="S389" i="7"/>
  <c r="S381" i="7"/>
  <c r="S373" i="7"/>
  <c r="S365" i="7"/>
  <c r="S357" i="7"/>
  <c r="S349" i="7"/>
  <c r="S341" i="7"/>
  <c r="S333" i="7"/>
  <c r="S325" i="7"/>
  <c r="S317" i="7"/>
  <c r="S309" i="7"/>
  <c r="S301" i="7"/>
  <c r="S293" i="7"/>
  <c r="S285" i="7"/>
  <c r="S277" i="7"/>
  <c r="S269" i="7"/>
  <c r="S261" i="7"/>
  <c r="S253" i="7"/>
  <c r="S245" i="7"/>
  <c r="S237" i="7"/>
  <c r="S229" i="7"/>
  <c r="S221" i="7"/>
  <c r="S213" i="7"/>
  <c r="S205" i="7"/>
  <c r="S197" i="7"/>
  <c r="S189" i="7"/>
  <c r="S175" i="7"/>
  <c r="S167" i="7"/>
  <c r="S159" i="7"/>
  <c r="S151" i="7"/>
  <c r="S143" i="7"/>
  <c r="S135" i="7"/>
  <c r="S127" i="7"/>
  <c r="S119" i="7"/>
  <c r="S111" i="7"/>
  <c r="S103" i="7"/>
  <c r="S95" i="7"/>
  <c r="S87" i="7"/>
  <c r="S79" i="7"/>
  <c r="S71" i="7"/>
  <c r="S63" i="7"/>
  <c r="S55" i="7"/>
  <c r="S47" i="7"/>
  <c r="S39" i="7"/>
  <c r="S31" i="7"/>
  <c r="S23" i="7"/>
  <c r="S15" i="7"/>
  <c r="S7" i="7"/>
  <c r="S404" i="7"/>
  <c r="S396" i="7"/>
  <c r="S388" i="7"/>
  <c r="S380" i="7"/>
  <c r="S372" i="7"/>
  <c r="S364" i="7"/>
  <c r="S356" i="7"/>
  <c r="S348" i="7"/>
  <c r="S340" i="7"/>
  <c r="S332" i="7"/>
  <c r="S324" i="7"/>
  <c r="S316" i="7"/>
  <c r="S308" i="7"/>
  <c r="S300" i="7"/>
  <c r="S292" i="7"/>
  <c r="S284" i="7"/>
  <c r="S276" i="7"/>
  <c r="S268" i="7"/>
  <c r="S260" i="7"/>
  <c r="S252" i="7"/>
  <c r="S244" i="7"/>
  <c r="S236" i="7"/>
  <c r="S228" i="7"/>
  <c r="S220" i="7"/>
  <c r="S212" i="7"/>
  <c r="S204" i="7"/>
  <c r="S196" i="7"/>
  <c r="S188" i="7"/>
  <c r="S182" i="7"/>
  <c r="S174" i="7"/>
  <c r="S166" i="7"/>
  <c r="S158" i="7"/>
  <c r="S150" i="7"/>
  <c r="S142" i="7"/>
  <c r="S134" i="7"/>
  <c r="S126" i="7"/>
  <c r="S118" i="7"/>
  <c r="S110" i="7"/>
  <c r="S102" i="7"/>
  <c r="S94" i="7"/>
  <c r="S86" i="7"/>
  <c r="S78" i="7"/>
  <c r="S70" i="7"/>
  <c r="S62" i="7"/>
  <c r="S54" i="7"/>
  <c r="S46" i="7"/>
  <c r="S38" i="7"/>
  <c r="S30" i="7"/>
  <c r="S22" i="7"/>
  <c r="S14" i="7"/>
  <c r="S6" i="7"/>
  <c r="J12" i="7" l="1"/>
  <c r="U944" i="7"/>
  <c r="U1671" i="7"/>
  <c r="U2905" i="7"/>
  <c r="U3049" i="7"/>
  <c r="U3257" i="7"/>
  <c r="U3353" i="7"/>
  <c r="U3465" i="7"/>
  <c r="U3561" i="7"/>
  <c r="U3216" i="7"/>
  <c r="U1323" i="7"/>
  <c r="U464" i="7"/>
  <c r="U2152" i="7"/>
  <c r="U2703" i="7"/>
  <c r="U3002" i="7"/>
  <c r="U3322" i="7"/>
  <c r="U3450" i="7"/>
  <c r="U3594" i="7"/>
  <c r="U3271" i="7"/>
  <c r="U1441" i="7"/>
  <c r="U2201" i="7"/>
  <c r="U3243" i="7"/>
  <c r="U3547" i="7"/>
  <c r="U3207" i="7"/>
  <c r="U3128" i="7"/>
  <c r="U1626" i="7"/>
  <c r="U2130" i="7"/>
  <c r="U2881" i="7"/>
  <c r="U3276" i="7"/>
  <c r="U3404" i="7"/>
  <c r="U1555" i="7"/>
  <c r="U2957" i="7"/>
  <c r="U2750" i="7"/>
  <c r="U3313" i="7"/>
  <c r="U3441" i="7"/>
  <c r="U3537" i="7"/>
  <c r="U3543" i="7"/>
  <c r="U2821" i="7"/>
  <c r="U1936" i="7"/>
  <c r="U1679" i="7"/>
  <c r="U2614" i="7"/>
  <c r="U2921" i="7"/>
  <c r="U3281" i="7"/>
  <c r="U3377" i="7"/>
  <c r="U3497" i="7"/>
  <c r="U2903" i="7"/>
  <c r="U2134" i="7"/>
  <c r="U3488" i="7"/>
  <c r="U1424" i="7"/>
  <c r="U2184" i="7"/>
  <c r="U2847" i="7"/>
  <c r="U3130" i="7"/>
  <c r="U3362" i="7"/>
  <c r="U3474" i="7"/>
  <c r="U1869" i="7"/>
  <c r="U1510" i="7"/>
  <c r="U3280" i="7"/>
  <c r="U462" i="7"/>
  <c r="U1529" i="7"/>
  <c r="U2241" i="7"/>
  <c r="U2792" i="7"/>
  <c r="U3019" i="7"/>
  <c r="U3299" i="7"/>
  <c r="U3427" i="7"/>
  <c r="U3571" i="7"/>
  <c r="U3455" i="7"/>
  <c r="U3368" i="7"/>
  <c r="U1341" i="7"/>
  <c r="U1706" i="7"/>
  <c r="U2258" i="7"/>
  <c r="U2705" i="7"/>
  <c r="U3004" i="7"/>
  <c r="U3308" i="7"/>
  <c r="U3460" i="7"/>
  <c r="U3580" i="7"/>
  <c r="U1502" i="7"/>
  <c r="U1371" i="7"/>
  <c r="U1875" i="7"/>
  <c r="U2507" i="7"/>
  <c r="U2810" i="7"/>
  <c r="U3013" i="7"/>
  <c r="U3189" i="7"/>
  <c r="U3309" i="7"/>
  <c r="U3493" i="7"/>
  <c r="U2525" i="7"/>
  <c r="U3479" i="7"/>
  <c r="U2845" i="7"/>
  <c r="U1564" i="7"/>
  <c r="U2188" i="7"/>
  <c r="U2627" i="7"/>
  <c r="U2819" i="7"/>
  <c r="U3198" i="7"/>
  <c r="U3294" i="7"/>
  <c r="U3101" i="7"/>
  <c r="U3285" i="7"/>
  <c r="U3437" i="7"/>
  <c r="U3589" i="7"/>
  <c r="U2414" i="7"/>
  <c r="U3414" i="7"/>
  <c r="U3510" i="7"/>
  <c r="U3335" i="7"/>
  <c r="U2454" i="7"/>
  <c r="U2975" i="7"/>
  <c r="U2343" i="7"/>
  <c r="U2993" i="7"/>
  <c r="U3225" i="7"/>
  <c r="U2986" i="7"/>
  <c r="U3266" i="7"/>
  <c r="U3418" i="7"/>
  <c r="U3570" i="7"/>
  <c r="U2748" i="7"/>
  <c r="U3040" i="7"/>
  <c r="U3432" i="7"/>
  <c r="U1207" i="7"/>
  <c r="U1617" i="7"/>
  <c r="U2592" i="7"/>
  <c r="U2923" i="7"/>
  <c r="U3203" i="7"/>
  <c r="U3339" i="7"/>
  <c r="U3515" i="7"/>
  <c r="U3103" i="7"/>
  <c r="U2984" i="7"/>
  <c r="U864" i="7"/>
  <c r="U1546" i="7"/>
  <c r="U1850" i="7"/>
  <c r="U2450" i="7"/>
  <c r="U2801" i="7"/>
  <c r="U3212" i="7"/>
  <c r="U3372" i="7"/>
  <c r="U3524" i="7"/>
  <c r="U2668" i="7"/>
  <c r="U3184" i="7"/>
  <c r="U1547" i="7"/>
  <c r="U2347" i="7"/>
  <c r="U2730" i="7"/>
  <c r="U2941" i="7"/>
  <c r="U3085" i="7"/>
  <c r="U3253" i="7"/>
  <c r="U3349" i="7"/>
  <c r="U3557" i="7"/>
  <c r="U3119" i="7"/>
  <c r="U1406" i="7"/>
  <c r="U3576" i="7"/>
  <c r="U1940" i="7"/>
  <c r="U2556" i="7"/>
  <c r="U2715" i="7"/>
  <c r="U3038" i="7"/>
  <c r="U3238" i="7"/>
  <c r="U3358" i="7"/>
  <c r="U3470" i="7"/>
  <c r="U3566" i="7"/>
  <c r="U3391" i="7"/>
  <c r="U1275" i="7"/>
  <c r="U3399" i="7"/>
  <c r="U3552" i="7"/>
  <c r="U3064" i="7"/>
  <c r="U2739" i="7"/>
  <c r="U3382" i="7"/>
  <c r="U3221" i="7"/>
  <c r="U2670" i="7"/>
  <c r="U2977" i="7"/>
  <c r="U3193" i="7"/>
  <c r="U3289" i="7"/>
  <c r="U3409" i="7"/>
  <c r="U3529" i="7"/>
  <c r="U605" i="7"/>
  <c r="U1608" i="7"/>
  <c r="U2560" i="7"/>
  <c r="U2863" i="7"/>
  <c r="U3234" i="7"/>
  <c r="U3386" i="7"/>
  <c r="U3506" i="7"/>
  <c r="U2365" i="7"/>
  <c r="U2893" i="7"/>
  <c r="U3376" i="7"/>
  <c r="U1151" i="7"/>
  <c r="U1537" i="7"/>
  <c r="U2489" i="7"/>
  <c r="U2872" i="7"/>
  <c r="U3147" i="7"/>
  <c r="U3331" i="7"/>
  <c r="U2628" i="7"/>
  <c r="U2166" i="7"/>
  <c r="U3584" i="7"/>
  <c r="U1458" i="7"/>
  <c r="U1714" i="7"/>
  <c r="U2418" i="7"/>
  <c r="U2721" i="7"/>
  <c r="U3180" i="7"/>
  <c r="U3348" i="7"/>
  <c r="U3492" i="7"/>
  <c r="U3588" i="7"/>
  <c r="U1742" i="7"/>
  <c r="U1459" i="7"/>
  <c r="U2219" i="7"/>
  <c r="U2539" i="7"/>
  <c r="U2866" i="7"/>
  <c r="U3029" i="7"/>
  <c r="U3317" i="7"/>
  <c r="U2959" i="7"/>
  <c r="U3599" i="7"/>
  <c r="U3344" i="7"/>
  <c r="U1916" i="7"/>
  <c r="U2308" i="7"/>
  <c r="U2659" i="7"/>
  <c r="U2950" i="7"/>
  <c r="U3230" i="7"/>
  <c r="U3326" i="7"/>
  <c r="U3446" i="7"/>
  <c r="U3542" i="7"/>
  <c r="U3367" i="7"/>
  <c r="U2765" i="7"/>
  <c r="U3175" i="7"/>
  <c r="U3304" i="7"/>
  <c r="U1975" i="7"/>
  <c r="U3047" i="7"/>
  <c r="U3533" i="7"/>
  <c r="U3556" i="7"/>
  <c r="U2812" i="7"/>
  <c r="U2786" i="7"/>
  <c r="U3423" i="7"/>
  <c r="U1250" i="7"/>
  <c r="U1989" i="7"/>
  <c r="U3431" i="7"/>
  <c r="U2205" i="7"/>
  <c r="U2741" i="7"/>
  <c r="U2148" i="7"/>
  <c r="U3094" i="7"/>
  <c r="U3145" i="7"/>
  <c r="U3483" i="7"/>
  <c r="U3262" i="7"/>
  <c r="U2294" i="7"/>
  <c r="U2383" i="7"/>
  <c r="U743" i="7"/>
  <c r="U3248" i="7"/>
  <c r="U3520" i="7"/>
  <c r="U2712" i="7"/>
  <c r="U2995" i="7"/>
  <c r="U3395" i="7"/>
  <c r="U2578" i="7"/>
  <c r="U2379" i="7"/>
  <c r="U3502" i="7"/>
  <c r="U3" i="7"/>
  <c r="U2934" i="7"/>
  <c r="U3287" i="7"/>
  <c r="U3072" i="7"/>
  <c r="U3171" i="7"/>
  <c r="U3211" i="7"/>
  <c r="U3283" i="7"/>
  <c r="U3323" i="7"/>
  <c r="U2198" i="7"/>
  <c r="U3054" i="7"/>
  <c r="U3158" i="7"/>
  <c r="U3270" i="7"/>
  <c r="U3390" i="7"/>
  <c r="U3320" i="7"/>
  <c r="U3360" i="7"/>
  <c r="U2387" i="7"/>
  <c r="U2419" i="7"/>
  <c r="U2451" i="7"/>
  <c r="U2483" i="7"/>
  <c r="U3477" i="7"/>
  <c r="U3597" i="7"/>
  <c r="U2974" i="7"/>
  <c r="U3078" i="7"/>
  <c r="U3143" i="7"/>
  <c r="U3303" i="7"/>
  <c r="U516" i="7"/>
  <c r="U957" i="7"/>
  <c r="U1133" i="7"/>
  <c r="U1330" i="7"/>
  <c r="U1535" i="7"/>
  <c r="U2190" i="7"/>
  <c r="U2222" i="7"/>
  <c r="U2254" i="7"/>
  <c r="U2139" i="7"/>
  <c r="U2171" i="7"/>
  <c r="U2203" i="7"/>
  <c r="U1932" i="7"/>
  <c r="U2156" i="7"/>
  <c r="U2236" i="7"/>
  <c r="U2268" i="7"/>
  <c r="U2300" i="7"/>
  <c r="U2635" i="7"/>
  <c r="U2989" i="7"/>
  <c r="U2835" i="7"/>
  <c r="U3030" i="7"/>
  <c r="U3126" i="7"/>
  <c r="U3334" i="7"/>
  <c r="U1871" i="7"/>
  <c r="U2231" i="7"/>
  <c r="U2391" i="7"/>
  <c r="U2567" i="7"/>
  <c r="U2734" i="7"/>
  <c r="U1312" i="7"/>
  <c r="U1357" i="7"/>
  <c r="U1389" i="7"/>
  <c r="U1421" i="7"/>
  <c r="U1453" i="7"/>
  <c r="U1485" i="7"/>
  <c r="U1517" i="7"/>
  <c r="U1549" i="7"/>
  <c r="U1581" i="7"/>
  <c r="U1613" i="7"/>
  <c r="U1645" i="7"/>
  <c r="U1677" i="7"/>
  <c r="U1709" i="7"/>
  <c r="U1741" i="7"/>
  <c r="U1773" i="7"/>
  <c r="U2237" i="7"/>
  <c r="U2269" i="7"/>
  <c r="U2301" i="7"/>
  <c r="U2230" i="7"/>
  <c r="U2262" i="7"/>
  <c r="U1891" i="7"/>
  <c r="U1923" i="7"/>
  <c r="U1955" i="7"/>
  <c r="U1987" i="7"/>
  <c r="U2107" i="7"/>
  <c r="U3045" i="7"/>
  <c r="U3077" i="7"/>
  <c r="U1588" i="7"/>
  <c r="U1620" i="7"/>
  <c r="U1652" i="7"/>
  <c r="U1684" i="7"/>
  <c r="U1716" i="7"/>
  <c r="U1748" i="7"/>
  <c r="U1780" i="7"/>
  <c r="U1812" i="7"/>
  <c r="U1844" i="7"/>
  <c r="U1876" i="7"/>
  <c r="U1908" i="7"/>
  <c r="U2220" i="7"/>
  <c r="U2252" i="7"/>
  <c r="U2284" i="7"/>
  <c r="U2675" i="7"/>
  <c r="U3118" i="7"/>
  <c r="U3214" i="7"/>
  <c r="U3342" i="7"/>
  <c r="U3486" i="7"/>
  <c r="U3104" i="7"/>
  <c r="U645" i="7"/>
  <c r="U705" i="7"/>
  <c r="U737" i="7"/>
  <c r="U1360" i="7"/>
  <c r="U1392" i="7"/>
  <c r="U1432" i="7"/>
  <c r="U1496" i="7"/>
  <c r="U1560" i="7"/>
  <c r="U1465" i="7"/>
  <c r="U3155" i="7"/>
  <c r="U3187" i="7"/>
  <c r="U3227" i="7"/>
  <c r="U3267" i="7"/>
  <c r="U3307" i="7"/>
  <c r="U613" i="7"/>
  <c r="U673" i="7"/>
  <c r="U769" i="7"/>
  <c r="U1464" i="7"/>
  <c r="U1528" i="7"/>
  <c r="U1497" i="7"/>
  <c r="U2213" i="7"/>
  <c r="U2245" i="7"/>
  <c r="U2277" i="7"/>
  <c r="U2309" i="7"/>
  <c r="U2341" i="7"/>
  <c r="U2541" i="7"/>
  <c r="U2573" i="7"/>
  <c r="U2588" i="7"/>
  <c r="U2620" i="7"/>
  <c r="U2692" i="7"/>
  <c r="U3256" i="7"/>
  <c r="U3296" i="7"/>
  <c r="U3336" i="7"/>
  <c r="U2513" i="7"/>
  <c r="U2492" i="7"/>
  <c r="U2798" i="7"/>
  <c r="U2961" i="7"/>
  <c r="U3105" i="7"/>
  <c r="U3329" i="7"/>
  <c r="U3489" i="7"/>
  <c r="U1584" i="7"/>
  <c r="U1720" i="7"/>
  <c r="U3370" i="7"/>
  <c r="U3530" i="7"/>
  <c r="U2981" i="7"/>
  <c r="U3213" i="7"/>
  <c r="U1893" i="7"/>
  <c r="U1925" i="7"/>
  <c r="U1957" i="7"/>
  <c r="U14" i="7"/>
  <c r="U110" i="7"/>
  <c r="U204" i="7"/>
  <c r="U300" i="7"/>
  <c r="U332" i="7"/>
  <c r="U364" i="7"/>
  <c r="U396" i="7"/>
  <c r="U142" i="7"/>
  <c r="U236" i="7"/>
  <c r="U1379" i="7"/>
  <c r="U1411" i="7"/>
  <c r="U1443" i="7"/>
  <c r="U1563" i="7"/>
  <c r="U767" i="7"/>
  <c r="U78" i="7"/>
  <c r="U46" i="7"/>
  <c r="U174" i="7"/>
  <c r="U268" i="7"/>
  <c r="U812" i="7"/>
  <c r="U844" i="7"/>
  <c r="U876" i="7"/>
  <c r="U908" i="7"/>
  <c r="U940" i="7"/>
  <c r="U972" i="7"/>
  <c r="U1004" i="7"/>
  <c r="U1036" i="7"/>
  <c r="U1068" i="7"/>
  <c r="U1100" i="7"/>
  <c r="U1132" i="7"/>
  <c r="U1228" i="7"/>
  <c r="U1260" i="7"/>
  <c r="U1534" i="7"/>
  <c r="U2897" i="7"/>
  <c r="U2932" i="7"/>
  <c r="U2964" i="7"/>
  <c r="U2996" i="7"/>
  <c r="U3209" i="7"/>
  <c r="U2818" i="7"/>
  <c r="U2850" i="7"/>
  <c r="U3434" i="7"/>
  <c r="U11" i="7"/>
  <c r="U43" i="7"/>
  <c r="U75" i="7"/>
  <c r="U107" i="7"/>
  <c r="U139" i="7"/>
  <c r="U171" i="7"/>
  <c r="U201" i="7"/>
  <c r="U233" i="7"/>
  <c r="U265" i="7"/>
  <c r="U297" i="7"/>
  <c r="U329" i="7"/>
  <c r="U361" i="7"/>
  <c r="U393" i="7"/>
  <c r="U425" i="7"/>
  <c r="U457" i="7"/>
  <c r="U489" i="7"/>
  <c r="U521" i="7"/>
  <c r="U553" i="7"/>
  <c r="U585" i="7"/>
  <c r="U617" i="7"/>
  <c r="U649" i="7"/>
  <c r="U677" i="7"/>
  <c r="U709" i="7"/>
  <c r="U741" i="7"/>
  <c r="U773" i="7"/>
  <c r="U818" i="7"/>
  <c r="U850" i="7"/>
  <c r="U882" i="7"/>
  <c r="U914" i="7"/>
  <c r="U946" i="7"/>
  <c r="U978" i="7"/>
  <c r="U1010" i="7"/>
  <c r="U1042" i="7"/>
  <c r="U1074" i="7"/>
  <c r="U1106" i="7"/>
  <c r="U1138" i="7"/>
  <c r="U1170" i="7"/>
  <c r="U1202" i="7"/>
  <c r="U1234" i="7"/>
  <c r="U2324" i="7"/>
  <c r="U2404" i="7"/>
  <c r="U1592" i="7"/>
  <c r="U1768" i="7"/>
  <c r="U1952" i="7"/>
  <c r="U2815" i="7"/>
  <c r="U2978" i="7"/>
  <c r="U3274" i="7"/>
  <c r="U2883" i="7"/>
  <c r="U2990" i="7"/>
  <c r="U2860" i="7"/>
  <c r="U3215" i="7"/>
  <c r="U3359" i="7"/>
  <c r="U2251" i="7"/>
  <c r="U2283" i="7"/>
  <c r="U2315" i="7"/>
  <c r="U750" i="7"/>
  <c r="U782" i="7"/>
  <c r="U2754" i="7"/>
  <c r="U3361" i="7"/>
  <c r="U1414" i="7"/>
  <c r="U1446" i="7"/>
  <c r="U1478" i="7"/>
  <c r="U1526" i="7"/>
  <c r="U1558" i="7"/>
  <c r="U3425" i="7"/>
  <c r="U1744" i="7"/>
  <c r="U1880" i="7"/>
  <c r="U2120" i="7"/>
  <c r="U2296" i="7"/>
  <c r="U2480" i="7"/>
  <c r="U2371" i="7"/>
  <c r="U2547" i="7"/>
  <c r="U2579" i="7"/>
  <c r="U2594" i="7"/>
  <c r="U2658" i="7"/>
  <c r="U2690" i="7"/>
  <c r="U2722" i="7"/>
  <c r="U3541" i="7"/>
  <c r="U1035" i="7"/>
  <c r="U1067" i="7"/>
  <c r="U1131" i="7"/>
  <c r="U1163" i="7"/>
  <c r="U1195" i="7"/>
  <c r="U1227" i="7"/>
  <c r="U1259" i="7"/>
  <c r="U2720" i="7"/>
  <c r="U3179" i="7"/>
  <c r="U3219" i="7"/>
  <c r="U3259" i="7"/>
  <c r="U3291" i="7"/>
  <c r="U2626" i="7"/>
  <c r="U2196" i="7"/>
  <c r="U134" i="7"/>
  <c r="U228" i="7"/>
  <c r="U324" i="7"/>
  <c r="U697" i="7"/>
  <c r="U1416" i="7"/>
  <c r="U1520" i="7"/>
  <c r="U1521" i="7"/>
  <c r="U1754" i="7"/>
  <c r="U1786" i="7"/>
  <c r="U196" i="7"/>
  <c r="U388" i="7"/>
  <c r="U729" i="7"/>
  <c r="U1456" i="7"/>
  <c r="U1552" i="7"/>
  <c r="U1457" i="7"/>
  <c r="U1395" i="7"/>
  <c r="U1438" i="7"/>
  <c r="U1470" i="7"/>
  <c r="U1866" i="7"/>
  <c r="U3301" i="7"/>
  <c r="U102" i="7"/>
  <c r="U260" i="7"/>
  <c r="U669" i="7"/>
  <c r="U793" i="7"/>
  <c r="U1384" i="7"/>
  <c r="U1427" i="7"/>
  <c r="U70" i="7"/>
  <c r="U166" i="7"/>
  <c r="U292" i="7"/>
  <c r="U356" i="7"/>
  <c r="U637" i="7"/>
  <c r="U761" i="7"/>
  <c r="U1339" i="7"/>
  <c r="U1488" i="7"/>
  <c r="U1489" i="7"/>
  <c r="U2135" i="7"/>
  <c r="U3466" i="7"/>
  <c r="U51" i="7"/>
  <c r="U83" i="7"/>
  <c r="U337" i="7"/>
  <c r="U433" i="7"/>
  <c r="U465" i="7"/>
  <c r="U497" i="7"/>
  <c r="U529" i="7"/>
  <c r="U1018" i="7"/>
  <c r="U1050" i="7"/>
  <c r="U1082" i="7"/>
  <c r="U1114" i="7"/>
  <c r="U1146" i="7"/>
  <c r="U1178" i="7"/>
  <c r="U1210" i="7"/>
  <c r="U1242" i="7"/>
  <c r="U1320" i="7"/>
  <c r="U1365" i="7"/>
  <c r="U1397" i="7"/>
  <c r="U1429" i="7"/>
  <c r="U1461" i="7"/>
  <c r="U1493" i="7"/>
  <c r="U1525" i="7"/>
  <c r="U1557" i="7"/>
  <c r="U1589" i="7"/>
  <c r="U1621" i="7"/>
  <c r="U1653" i="7"/>
  <c r="U1685" i="7"/>
  <c r="U1717" i="7"/>
  <c r="U1749" i="7"/>
  <c r="U1781" i="7"/>
  <c r="U1813" i="7"/>
  <c r="U1845" i="7"/>
  <c r="U3439" i="7"/>
  <c r="U744" i="7"/>
  <c r="U805" i="7"/>
  <c r="U989" i="7"/>
  <c r="U1149" i="7"/>
  <c r="U1367" i="7"/>
  <c r="U1551" i="7"/>
  <c r="U1735" i="7"/>
  <c r="U1895" i="7"/>
  <c r="U2151" i="7"/>
  <c r="U2375" i="7"/>
  <c r="U2559" i="7"/>
  <c r="U2718" i="7"/>
  <c r="U2894" i="7"/>
  <c r="U3073" i="7"/>
  <c r="U3312" i="7"/>
  <c r="U3352" i="7"/>
  <c r="U3163" i="7"/>
  <c r="U3195" i="7"/>
  <c r="U3235" i="7"/>
  <c r="U3275" i="7"/>
  <c r="U3315" i="7"/>
  <c r="U1449" i="7"/>
  <c r="U1481" i="7"/>
  <c r="U1513" i="7"/>
  <c r="U1387" i="7"/>
  <c r="U1419" i="7"/>
  <c r="U1451" i="7"/>
  <c r="U1491" i="7"/>
  <c r="U1523" i="7"/>
  <c r="U1172" i="7"/>
  <c r="U1204" i="7"/>
  <c r="U1236" i="7"/>
  <c r="U1268" i="7"/>
  <c r="U1313" i="7"/>
  <c r="U1358" i="7"/>
  <c r="U1390" i="7"/>
  <c r="U2657" i="7"/>
  <c r="U2689" i="7"/>
  <c r="U1839" i="7"/>
  <c r="U2103" i="7"/>
  <c r="U2287" i="7"/>
  <c r="U3521" i="7"/>
  <c r="U2994" i="7"/>
  <c r="U2555" i="7"/>
  <c r="U3229" i="7"/>
  <c r="U1375" i="7"/>
  <c r="U1567" i="7"/>
  <c r="U1719" i="7"/>
  <c r="U1911" i="7"/>
  <c r="U2175" i="7"/>
  <c r="U2359" i="7"/>
  <c r="U2543" i="7"/>
  <c r="U2726" i="7"/>
  <c r="U2945" i="7"/>
  <c r="U1632" i="7"/>
  <c r="U1808" i="7"/>
  <c r="U2104" i="7"/>
  <c r="U3378" i="7"/>
  <c r="U2861" i="7"/>
  <c r="U3080" i="7"/>
  <c r="U3112" i="7"/>
  <c r="U3152" i="7"/>
  <c r="U2217" i="7"/>
  <c r="U2521" i="7"/>
  <c r="U2553" i="7"/>
  <c r="U2662" i="7"/>
  <c r="U2830" i="7"/>
  <c r="U3009" i="7"/>
  <c r="U3161" i="7"/>
  <c r="U3369" i="7"/>
  <c r="U3513" i="7"/>
  <c r="U1616" i="7"/>
  <c r="U1760" i="7"/>
  <c r="U1898" i="7"/>
  <c r="U1930" i="7"/>
  <c r="U1962" i="7"/>
  <c r="U1994" i="7"/>
  <c r="U2114" i="7"/>
  <c r="U2282" i="7"/>
  <c r="U2314" i="7"/>
  <c r="U2346" i="7"/>
  <c r="U2378" i="7"/>
  <c r="U2410" i="7"/>
  <c r="U2482" i="7"/>
  <c r="U2514" i="7"/>
  <c r="U2546" i="7"/>
  <c r="U2601" i="7"/>
  <c r="U2633" i="7"/>
  <c r="U2665" i="7"/>
  <c r="U2697" i="7"/>
  <c r="U2916" i="7"/>
  <c r="U2948" i="7"/>
  <c r="U2980" i="7"/>
  <c r="U2563" i="7"/>
  <c r="U2610" i="7"/>
  <c r="U2642" i="7"/>
  <c r="U2674" i="7"/>
  <c r="U2706" i="7"/>
  <c r="U3237" i="7"/>
  <c r="U2652" i="7"/>
  <c r="U2876" i="7"/>
  <c r="U3567" i="7"/>
  <c r="U768" i="7"/>
  <c r="U829" i="7"/>
  <c r="U1029" i="7"/>
  <c r="U1221" i="7"/>
  <c r="U1431" i="7"/>
  <c r="U1615" i="7"/>
  <c r="U1751" i="7"/>
  <c r="U1959" i="7"/>
  <c r="U2215" i="7"/>
  <c r="U2407" i="7"/>
  <c r="U2790" i="7"/>
  <c r="U2440" i="7"/>
  <c r="U2221" i="7"/>
  <c r="U2253" i="7"/>
  <c r="U2285" i="7"/>
  <c r="U2317" i="7"/>
  <c r="U2349" i="7"/>
  <c r="U2549" i="7"/>
  <c r="U2581" i="7"/>
  <c r="U2596" i="7"/>
  <c r="U2708" i="7"/>
  <c r="U2144" i="7"/>
  <c r="U2328" i="7"/>
  <c r="U2504" i="7"/>
  <c r="U2655" i="7"/>
  <c r="U2174" i="7"/>
  <c r="U2206" i="7"/>
  <c r="U2238" i="7"/>
  <c r="U2270" i="7"/>
  <c r="U2478" i="7"/>
  <c r="U2869" i="7"/>
  <c r="U3048" i="7"/>
  <c r="U3160" i="7"/>
  <c r="U3579" i="7"/>
  <c r="U2372" i="7"/>
  <c r="U2540" i="7"/>
  <c r="U2603" i="7"/>
  <c r="U2710" i="7"/>
  <c r="U2878" i="7"/>
  <c r="U3033" i="7"/>
  <c r="U3217" i="7"/>
  <c r="U3401" i="7"/>
  <c r="U3553" i="7"/>
  <c r="U1640" i="7"/>
  <c r="U1800" i="7"/>
  <c r="U2176" i="7"/>
  <c r="U2352" i="7"/>
  <c r="U2552" i="7"/>
  <c r="U2711" i="7"/>
  <c r="U2855" i="7"/>
  <c r="U3018" i="7"/>
  <c r="U3226" i="7"/>
  <c r="U3458" i="7"/>
  <c r="U21" i="7"/>
  <c r="U53" i="7"/>
  <c r="U85" i="7"/>
  <c r="U117" i="7"/>
  <c r="U149" i="7"/>
  <c r="U181" i="7"/>
  <c r="U211" i="7"/>
  <c r="U243" i="7"/>
  <c r="U275" i="7"/>
  <c r="U307" i="7"/>
  <c r="U339" i="7"/>
  <c r="U371" i="7"/>
  <c r="U403" i="7"/>
  <c r="U435" i="7"/>
  <c r="U467" i="7"/>
  <c r="U499" i="7"/>
  <c r="U531" i="7"/>
  <c r="U563" i="7"/>
  <c r="U595" i="7"/>
  <c r="U627" i="7"/>
  <c r="U659" i="7"/>
  <c r="U687" i="7"/>
  <c r="U719" i="7"/>
  <c r="U2745" i="7"/>
  <c r="U2777" i="7"/>
  <c r="U2849" i="7"/>
  <c r="U3020" i="7"/>
  <c r="U3052" i="7"/>
  <c r="U3084" i="7"/>
  <c r="U3116" i="7"/>
  <c r="U3148" i="7"/>
  <c r="U3188" i="7"/>
  <c r="U3228" i="7"/>
  <c r="U3260" i="7"/>
  <c r="U3300" i="7"/>
  <c r="U3159" i="7"/>
  <c r="U3295" i="7"/>
  <c r="U3471" i="7"/>
  <c r="U540" i="7"/>
  <c r="U885" i="7"/>
  <c r="U1181" i="7"/>
  <c r="U1407" i="7"/>
  <c r="U1639" i="7"/>
  <c r="U2575" i="7"/>
  <c r="U3062" i="7"/>
  <c r="U1901" i="7"/>
  <c r="U1933" i="7"/>
  <c r="U1965" i="7"/>
  <c r="U2619" i="7"/>
  <c r="U2851" i="7"/>
  <c r="U2958" i="7"/>
  <c r="U3205" i="7"/>
  <c r="U3445" i="7"/>
  <c r="U3398" i="7"/>
  <c r="U1948" i="7"/>
  <c r="U1980" i="7"/>
  <c r="U2100" i="7"/>
  <c r="U2767" i="7"/>
  <c r="U2946" i="7"/>
  <c r="U766" i="7"/>
  <c r="U939" i="7"/>
  <c r="U971" i="7"/>
  <c r="U1003" i="7"/>
  <c r="U1099" i="7"/>
  <c r="U2486" i="7"/>
  <c r="U2518" i="7"/>
  <c r="U2550" i="7"/>
  <c r="U2582" i="7"/>
  <c r="U2597" i="7"/>
  <c r="U2629" i="7"/>
  <c r="U2661" i="7"/>
  <c r="U2693" i="7"/>
  <c r="U2725" i="7"/>
  <c r="U2837" i="7"/>
  <c r="U3056" i="7"/>
  <c r="U3136" i="7"/>
  <c r="U3168" i="7"/>
  <c r="U2233" i="7"/>
  <c r="U2505" i="7"/>
  <c r="U2537" i="7"/>
  <c r="U2569" i="7"/>
  <c r="U2584" i="7"/>
  <c r="U2468" i="7"/>
  <c r="U2564" i="7"/>
  <c r="U2758" i="7"/>
  <c r="U2929" i="7"/>
  <c r="U3065" i="7"/>
  <c r="U3249" i="7"/>
  <c r="U3449" i="7"/>
  <c r="U3585" i="7"/>
  <c r="U1680" i="7"/>
  <c r="U1840" i="7"/>
  <c r="U3330" i="7"/>
  <c r="U3498" i="7"/>
  <c r="U1174" i="7"/>
  <c r="U1206" i="7"/>
  <c r="U1238" i="7"/>
  <c r="U1270" i="7"/>
  <c r="U1315" i="7"/>
  <c r="U32" i="7"/>
  <c r="U64" i="7"/>
  <c r="U96" i="7"/>
  <c r="U128" i="7"/>
  <c r="U160" i="7"/>
  <c r="U190" i="7"/>
  <c r="U222" i="7"/>
  <c r="U254" i="7"/>
  <c r="U286" i="7"/>
  <c r="U318" i="7"/>
  <c r="U350" i="7"/>
  <c r="U382" i="7"/>
  <c r="U414" i="7"/>
  <c r="U446" i="7"/>
  <c r="U486" i="7"/>
  <c r="U518" i="7"/>
  <c r="U550" i="7"/>
  <c r="U582" i="7"/>
  <c r="U614" i="7"/>
  <c r="U646" i="7"/>
  <c r="U674" i="7"/>
  <c r="U706" i="7"/>
  <c r="U738" i="7"/>
  <c r="U770" i="7"/>
  <c r="U815" i="7"/>
  <c r="U847" i="7"/>
  <c r="U879" i="7"/>
  <c r="U911" i="7"/>
  <c r="U943" i="7"/>
  <c r="U975" i="7"/>
  <c r="U1007" i="7"/>
  <c r="U1039" i="7"/>
  <c r="U1071" i="7"/>
  <c r="U1103" i="7"/>
  <c r="U1135" i="7"/>
  <c r="U1175" i="7"/>
  <c r="U695" i="7"/>
  <c r="U727" i="7"/>
  <c r="U23" i="7"/>
  <c r="U55" i="7"/>
  <c r="U87" i="7"/>
  <c r="U119" i="7"/>
  <c r="U151" i="7"/>
  <c r="U213" i="7"/>
  <c r="U245" i="7"/>
  <c r="U277" i="7"/>
  <c r="U309" i="7"/>
  <c r="U341" i="7"/>
  <c r="U373" i="7"/>
  <c r="U405" i="7"/>
  <c r="U597" i="7"/>
  <c r="U1158" i="7"/>
  <c r="U1190" i="7"/>
  <c r="U1222" i="7"/>
  <c r="U1254" i="7"/>
  <c r="U1286" i="7"/>
  <c r="U144" i="7"/>
  <c r="U176" i="7"/>
  <c r="U206" i="7"/>
  <c r="U238" i="7"/>
  <c r="U270" i="7"/>
  <c r="U302" i="7"/>
  <c r="U334" i="7"/>
  <c r="U366" i="7"/>
  <c r="U398" i="7"/>
  <c r="U430" i="7"/>
  <c r="U470" i="7"/>
  <c r="U502" i="7"/>
  <c r="U534" i="7"/>
  <c r="U566" i="7"/>
  <c r="U598" i="7"/>
  <c r="U630" i="7"/>
  <c r="U662" i="7"/>
  <c r="U690" i="7"/>
  <c r="U722" i="7"/>
  <c r="U754" i="7"/>
  <c r="U786" i="7"/>
  <c r="U799" i="7"/>
  <c r="U831" i="7"/>
  <c r="U863" i="7"/>
  <c r="U895" i="7"/>
  <c r="U927" i="7"/>
  <c r="U959" i="7"/>
  <c r="U991" i="7"/>
  <c r="U1023" i="7"/>
  <c r="U1055" i="7"/>
  <c r="U1087" i="7"/>
  <c r="U1119" i="7"/>
  <c r="U1159" i="7"/>
  <c r="U1191" i="7"/>
  <c r="U1231" i="7"/>
  <c r="U1263" i="7"/>
  <c r="U1308" i="7"/>
  <c r="U1340" i="7"/>
  <c r="U1385" i="7"/>
  <c r="U1417" i="7"/>
  <c r="U1561" i="7"/>
  <c r="U1593" i="7"/>
  <c r="U9" i="7"/>
  <c r="U41" i="7"/>
  <c r="U73" i="7"/>
  <c r="U105" i="7"/>
  <c r="U137" i="7"/>
  <c r="U169" i="7"/>
  <c r="U199" i="7"/>
  <c r="U231" i="7"/>
  <c r="U263" i="7"/>
  <c r="U295" i="7"/>
  <c r="U327" i="7"/>
  <c r="U359" i="7"/>
  <c r="U391" i="7"/>
  <c r="U423" i="7"/>
  <c r="U455" i="7"/>
  <c r="U487" i="7"/>
  <c r="U6" i="7"/>
  <c r="U38" i="7"/>
  <c r="U31" i="7"/>
  <c r="U63" i="7"/>
  <c r="U95" i="7"/>
  <c r="U127" i="7"/>
  <c r="U159" i="7"/>
  <c r="U878" i="7"/>
  <c r="U910" i="7"/>
  <c r="U942" i="7"/>
  <c r="U974" i="7"/>
  <c r="U1006" i="7"/>
  <c r="U1038" i="7"/>
  <c r="U1070" i="7"/>
  <c r="U1102" i="7"/>
  <c r="U1134" i="7"/>
  <c r="U1166" i="7"/>
  <c r="U1198" i="7"/>
  <c r="U1230" i="7"/>
  <c r="U1262" i="7"/>
  <c r="U1307" i="7"/>
  <c r="U24" i="7"/>
  <c r="U56" i="7"/>
  <c r="U88" i="7"/>
  <c r="U120" i="7"/>
  <c r="U152" i="7"/>
  <c r="U214" i="7"/>
  <c r="U246" i="7"/>
  <c r="U278" i="7"/>
  <c r="U310" i="7"/>
  <c r="U342" i="7"/>
  <c r="U374" i="7"/>
  <c r="U406" i="7"/>
  <c r="U438" i="7"/>
  <c r="U478" i="7"/>
  <c r="U510" i="7"/>
  <c r="U542" i="7"/>
  <c r="U574" i="7"/>
  <c r="U606" i="7"/>
  <c r="U638" i="7"/>
  <c r="U670" i="7"/>
  <c r="U698" i="7"/>
  <c r="U730" i="7"/>
  <c r="U762" i="7"/>
  <c r="U807" i="7"/>
  <c r="U839" i="7"/>
  <c r="U871" i="7"/>
  <c r="U903" i="7"/>
  <c r="U935" i="7"/>
  <c r="U967" i="7"/>
  <c r="U999" i="7"/>
  <c r="U1031" i="7"/>
  <c r="U1063" i="7"/>
  <c r="U1095" i="7"/>
  <c r="U1127" i="7"/>
  <c r="U1167" i="7"/>
  <c r="U1199" i="7"/>
  <c r="U1239" i="7"/>
  <c r="U1271" i="7"/>
  <c r="U1316" i="7"/>
  <c r="U1361" i="7"/>
  <c r="U1393" i="7"/>
  <c r="U1425" i="7"/>
  <c r="U1569" i="7"/>
  <c r="U1601" i="7"/>
  <c r="U17" i="7"/>
  <c r="U49" i="7"/>
  <c r="U81" i="7"/>
  <c r="U113" i="7"/>
  <c r="U145" i="7"/>
  <c r="U177" i="7"/>
  <c r="U207" i="7"/>
  <c r="U239" i="7"/>
  <c r="U271" i="7"/>
  <c r="U303" i="7"/>
  <c r="U335" i="7"/>
  <c r="U367" i="7"/>
  <c r="U399" i="7"/>
  <c r="U431" i="7"/>
  <c r="U822" i="7"/>
  <c r="U854" i="7"/>
  <c r="U886" i="7"/>
  <c r="U918" i="7"/>
  <c r="U950" i="7"/>
  <c r="U982" i="7"/>
  <c r="U1014" i="7"/>
  <c r="U1046" i="7"/>
  <c r="U1078" i="7"/>
  <c r="U1110" i="7"/>
  <c r="U1142" i="7"/>
  <c r="U54" i="7"/>
  <c r="U118" i="7"/>
  <c r="U276" i="7"/>
  <c r="U340" i="7"/>
  <c r="U621" i="7"/>
  <c r="U653" i="7"/>
  <c r="U681" i="7"/>
  <c r="U713" i="7"/>
  <c r="U745" i="7"/>
  <c r="U777" i="7"/>
  <c r="U1368" i="7"/>
  <c r="U1400" i="7"/>
  <c r="U1440" i="7"/>
  <c r="U1472" i="7"/>
  <c r="U1504" i="7"/>
  <c r="U1536" i="7"/>
  <c r="U1568" i="7"/>
  <c r="U22" i="7"/>
  <c r="U86" i="7"/>
  <c r="U150" i="7"/>
  <c r="U182" i="7"/>
  <c r="U212" i="7"/>
  <c r="U244" i="7"/>
  <c r="U308" i="7"/>
  <c r="U372" i="7"/>
  <c r="U404" i="7"/>
  <c r="U1377" i="7"/>
  <c r="U1409" i="7"/>
  <c r="U33" i="7"/>
  <c r="U65" i="7"/>
  <c r="U97" i="7"/>
  <c r="U129" i="7"/>
  <c r="U161" i="7"/>
  <c r="U191" i="7"/>
  <c r="U223" i="7"/>
  <c r="U255" i="7"/>
  <c r="U287" i="7"/>
  <c r="U319" i="7"/>
  <c r="U351" i="7"/>
  <c r="U383" i="7"/>
  <c r="U415" i="7"/>
  <c r="U29" i="7"/>
  <c r="U61" i="7"/>
  <c r="U93" i="7"/>
  <c r="U125" i="7"/>
  <c r="U157" i="7"/>
  <c r="U187" i="7"/>
  <c r="U219" i="7"/>
  <c r="U251" i="7"/>
  <c r="U283" i="7"/>
  <c r="U315" i="7"/>
  <c r="U347" i="7"/>
  <c r="U379" i="7"/>
  <c r="U411" i="7"/>
  <c r="U443" i="7"/>
  <c r="U475" i="7"/>
  <c r="U507" i="7"/>
  <c r="U539" i="7"/>
  <c r="U571" i="7"/>
  <c r="U603" i="7"/>
  <c r="U635" i="7"/>
  <c r="U667" i="7"/>
  <c r="U3316" i="7"/>
  <c r="U3356" i="7"/>
  <c r="U3396" i="7"/>
  <c r="U3436" i="7"/>
  <c r="U3476" i="7"/>
  <c r="U3177" i="7"/>
  <c r="U1704" i="7"/>
  <c r="U1848" i="7"/>
  <c r="U1984" i="7"/>
  <c r="U2256" i="7"/>
  <c r="U2432" i="7"/>
  <c r="U2591" i="7"/>
  <c r="U2783" i="7"/>
  <c r="U2227" i="7"/>
  <c r="U2259" i="7"/>
  <c r="U2291" i="7"/>
  <c r="U2323" i="7"/>
  <c r="U2395" i="7"/>
  <c r="U2427" i="7"/>
  <c r="U2459" i="7"/>
  <c r="U2491" i="7"/>
  <c r="U2826" i="7"/>
  <c r="U2858" i="7"/>
  <c r="U2901" i="7"/>
  <c r="U3053" i="7"/>
  <c r="U3133" i="7"/>
  <c r="U3165" i="7"/>
  <c r="U3277" i="7"/>
  <c r="U3365" i="7"/>
  <c r="U3397" i="7"/>
  <c r="U3429" i="7"/>
  <c r="U3469" i="7"/>
  <c r="U1258" i="7"/>
  <c r="U1290" i="7"/>
  <c r="U1335" i="7"/>
  <c r="U1380" i="7"/>
  <c r="U1412" i="7"/>
  <c r="U1444" i="7"/>
  <c r="U1476" i="7"/>
  <c r="U1508" i="7"/>
  <c r="U1540" i="7"/>
  <c r="U1164" i="7"/>
  <c r="U1196" i="7"/>
  <c r="U1337" i="7"/>
  <c r="U1382" i="7"/>
  <c r="U1791" i="7"/>
  <c r="U1967" i="7"/>
  <c r="U2255" i="7"/>
  <c r="U2854" i="7"/>
  <c r="U1619" i="7"/>
  <c r="U1651" i="7"/>
  <c r="U1683" i="7"/>
  <c r="U1715" i="7"/>
  <c r="U1747" i="7"/>
  <c r="U1779" i="7"/>
  <c r="U1811" i="7"/>
  <c r="U1843" i="7"/>
  <c r="U3549" i="7"/>
  <c r="U2942" i="7"/>
  <c r="U3166" i="7"/>
  <c r="U3111" i="7"/>
  <c r="U3279" i="7"/>
  <c r="U3559" i="7"/>
  <c r="U901" i="7"/>
  <c r="U1093" i="7"/>
  <c r="U1261" i="7"/>
  <c r="U1479" i="7"/>
  <c r="U1712" i="7"/>
  <c r="U1872" i="7"/>
  <c r="U3154" i="7"/>
  <c r="U3314" i="7"/>
  <c r="U2204" i="7"/>
  <c r="U2244" i="7"/>
  <c r="U2276" i="7"/>
  <c r="U2651" i="7"/>
  <c r="U2998" i="7"/>
  <c r="U3142" i="7"/>
  <c r="U3246" i="7"/>
  <c r="U3374" i="7"/>
  <c r="U3518" i="7"/>
  <c r="U3490" i="7"/>
  <c r="U28" i="7"/>
  <c r="U60" i="7"/>
  <c r="U92" i="7"/>
  <c r="U124" i="7"/>
  <c r="U156" i="7"/>
  <c r="U447" i="7"/>
  <c r="U479" i="7"/>
  <c r="U511" i="7"/>
  <c r="U543" i="7"/>
  <c r="U575" i="7"/>
  <c r="U607" i="7"/>
  <c r="U639" i="7"/>
  <c r="U671" i="7"/>
  <c r="U699" i="7"/>
  <c r="U731" i="7"/>
  <c r="U763" i="7"/>
  <c r="U808" i="7"/>
  <c r="U840" i="7"/>
  <c r="U880" i="7"/>
  <c r="U912" i="7"/>
  <c r="U952" i="7"/>
  <c r="U984" i="7"/>
  <c r="U1016" i="7"/>
  <c r="U1048" i="7"/>
  <c r="U1080" i="7"/>
  <c r="U1112" i="7"/>
  <c r="U1144" i="7"/>
  <c r="U1176" i="7"/>
  <c r="U1208" i="7"/>
  <c r="U1240" i="7"/>
  <c r="U1272" i="7"/>
  <c r="U1317" i="7"/>
  <c r="U1370" i="7"/>
  <c r="U1402" i="7"/>
  <c r="U1434" i="7"/>
  <c r="U5" i="7"/>
  <c r="U37" i="7"/>
  <c r="U69" i="7"/>
  <c r="U101" i="7"/>
  <c r="U133" i="7"/>
  <c r="U165" i="7"/>
  <c r="U195" i="7"/>
  <c r="U227" i="7"/>
  <c r="U259" i="7"/>
  <c r="U291" i="7"/>
  <c r="U323" i="7"/>
  <c r="U355" i="7"/>
  <c r="U387" i="7"/>
  <c r="U419" i="7"/>
  <c r="U451" i="7"/>
  <c r="U483" i="7"/>
  <c r="U515" i="7"/>
  <c r="U547" i="7"/>
  <c r="U579" i="7"/>
  <c r="U611" i="7"/>
  <c r="U643" i="7"/>
  <c r="U703" i="7"/>
  <c r="U735" i="7"/>
  <c r="U1650" i="7"/>
  <c r="U1682" i="7"/>
  <c r="U1722" i="7"/>
  <c r="U1818" i="7"/>
  <c r="U2138" i="7"/>
  <c r="U2170" i="7"/>
  <c r="U2202" i="7"/>
  <c r="U2234" i="7"/>
  <c r="U2434" i="7"/>
  <c r="U3532" i="7"/>
  <c r="U2452" i="7"/>
  <c r="U3150" i="7"/>
  <c r="U3438" i="7"/>
  <c r="U2756" i="7"/>
  <c r="U2892" i="7"/>
  <c r="U2631" i="7"/>
  <c r="U2794" i="7"/>
  <c r="U2874" i="7"/>
  <c r="U2909" i="7"/>
  <c r="U3061" i="7"/>
  <c r="U3333" i="7"/>
  <c r="U2132" i="7"/>
  <c r="U3089" i="7"/>
  <c r="U3265" i="7"/>
  <c r="U3538" i="7"/>
  <c r="U4" i="7"/>
  <c r="U36" i="7"/>
  <c r="U68" i="7"/>
  <c r="U100" i="7"/>
  <c r="U132" i="7"/>
  <c r="U164" i="7"/>
  <c r="U194" i="7"/>
  <c r="U226" i="7"/>
  <c r="U519" i="7"/>
  <c r="U551" i="7"/>
  <c r="U583" i="7"/>
  <c r="U615" i="7"/>
  <c r="U647" i="7"/>
  <c r="U675" i="7"/>
  <c r="U707" i="7"/>
  <c r="U739" i="7"/>
  <c r="U771" i="7"/>
  <c r="U816" i="7"/>
  <c r="U848" i="7"/>
  <c r="U888" i="7"/>
  <c r="U920" i="7"/>
  <c r="U960" i="7"/>
  <c r="U992" i="7"/>
  <c r="U1024" i="7"/>
  <c r="U1056" i="7"/>
  <c r="U1088" i="7"/>
  <c r="U1120" i="7"/>
  <c r="U1152" i="7"/>
  <c r="U1184" i="7"/>
  <c r="U1216" i="7"/>
  <c r="U1248" i="7"/>
  <c r="U1280" i="7"/>
  <c r="U1325" i="7"/>
  <c r="U1378" i="7"/>
  <c r="U1410" i="7"/>
  <c r="U1442" i="7"/>
  <c r="U1482" i="7"/>
  <c r="U1514" i="7"/>
  <c r="U1554" i="7"/>
  <c r="U1586" i="7"/>
  <c r="U1618" i="7"/>
  <c r="U34" i="7"/>
  <c r="U66" i="7"/>
  <c r="U98" i="7"/>
  <c r="U130" i="7"/>
  <c r="U162" i="7"/>
  <c r="U192" i="7"/>
  <c r="U224" i="7"/>
  <c r="U256" i="7"/>
  <c r="U288" i="7"/>
  <c r="U320" i="7"/>
  <c r="U352" i="7"/>
  <c r="U384" i="7"/>
  <c r="U416" i="7"/>
  <c r="U448" i="7"/>
  <c r="U488" i="7"/>
  <c r="U520" i="7"/>
  <c r="U552" i="7"/>
  <c r="U584" i="7"/>
  <c r="U616" i="7"/>
  <c r="U648" i="7"/>
  <c r="U676" i="7"/>
  <c r="U708" i="7"/>
  <c r="U740" i="7"/>
  <c r="U772" i="7"/>
  <c r="U817" i="7"/>
  <c r="U849" i="7"/>
  <c r="U881" i="7"/>
  <c r="U913" i="7"/>
  <c r="U945" i="7"/>
  <c r="U977" i="7"/>
  <c r="U1009" i="7"/>
  <c r="U1041" i="7"/>
  <c r="U1073" i="7"/>
  <c r="U1105" i="7"/>
  <c r="U1137" i="7"/>
  <c r="U1169" i="7"/>
  <c r="U1201" i="7"/>
  <c r="U1233" i="7"/>
  <c r="U1265" i="7"/>
  <c r="U1310" i="7"/>
  <c r="U1342" i="7"/>
  <c r="U2737" i="7"/>
  <c r="U2769" i="7"/>
  <c r="U2809" i="7"/>
  <c r="U2841" i="7"/>
  <c r="U2873" i="7"/>
  <c r="U3012" i="7"/>
  <c r="U3044" i="7"/>
  <c r="U3076" i="7"/>
  <c r="U3108" i="7"/>
  <c r="U3140" i="7"/>
  <c r="U3172" i="7"/>
  <c r="U3220" i="7"/>
  <c r="U3252" i="7"/>
  <c r="U3292" i="7"/>
  <c r="U3500" i="7"/>
  <c r="U3540" i="7"/>
  <c r="U2476" i="7"/>
  <c r="U2691" i="7"/>
  <c r="U3182" i="7"/>
  <c r="U3534" i="7"/>
  <c r="U2788" i="7"/>
  <c r="U2935" i="7"/>
  <c r="U2243" i="7"/>
  <c r="U2275" i="7"/>
  <c r="U2307" i="7"/>
  <c r="U2339" i="7"/>
  <c r="U2411" i="7"/>
  <c r="U2443" i="7"/>
  <c r="U2475" i="7"/>
  <c r="U2802" i="7"/>
  <c r="U2882" i="7"/>
  <c r="U2917" i="7"/>
  <c r="U3341" i="7"/>
  <c r="U3453" i="7"/>
  <c r="U3485" i="7"/>
  <c r="U3525" i="7"/>
  <c r="U3565" i="7"/>
  <c r="U3430" i="7"/>
  <c r="U2288" i="7"/>
  <c r="U2472" i="7"/>
  <c r="U2647" i="7"/>
  <c r="U2839" i="7"/>
  <c r="U1956" i="7"/>
  <c r="U1988" i="7"/>
  <c r="U2108" i="7"/>
  <c r="U2140" i="7"/>
  <c r="U2356" i="7"/>
  <c r="U2436" i="7"/>
  <c r="U2508" i="7"/>
  <c r="U3146" i="7"/>
  <c r="U3394" i="7"/>
  <c r="U3554" i="7"/>
  <c r="U2602" i="7"/>
  <c r="U2634" i="7"/>
  <c r="U2666" i="7"/>
  <c r="U2698" i="7"/>
  <c r="U1815" i="7"/>
  <c r="U2351" i="7"/>
  <c r="U2519" i="7"/>
  <c r="U2686" i="7"/>
  <c r="U2862" i="7"/>
  <c r="U3025" i="7"/>
  <c r="U19" i="7"/>
  <c r="U115" i="7"/>
  <c r="U147" i="7"/>
  <c r="U179" i="7"/>
  <c r="U209" i="7"/>
  <c r="U241" i="7"/>
  <c r="U273" i="7"/>
  <c r="U305" i="7"/>
  <c r="U369" i="7"/>
  <c r="U401" i="7"/>
  <c r="U561" i="7"/>
  <c r="U593" i="7"/>
  <c r="U625" i="7"/>
  <c r="U657" i="7"/>
  <c r="U685" i="7"/>
  <c r="U717" i="7"/>
  <c r="U749" i="7"/>
  <c r="U781" i="7"/>
  <c r="U794" i="7"/>
  <c r="U826" i="7"/>
  <c r="U858" i="7"/>
  <c r="U890" i="7"/>
  <c r="U922" i="7"/>
  <c r="U954" i="7"/>
  <c r="U986" i="7"/>
  <c r="U1596" i="7"/>
  <c r="U1628" i="7"/>
  <c r="U1660" i="7"/>
  <c r="U1692" i="7"/>
  <c r="U1724" i="7"/>
  <c r="U1756" i="7"/>
  <c r="U1788" i="7"/>
  <c r="U1820" i="7"/>
  <c r="U1852" i="7"/>
  <c r="U1884" i="7"/>
  <c r="U463" i="7"/>
  <c r="U495" i="7"/>
  <c r="U527" i="7"/>
  <c r="U559" i="7"/>
  <c r="U591" i="7"/>
  <c r="U623" i="7"/>
  <c r="U655" i="7"/>
  <c r="U683" i="7"/>
  <c r="U715" i="7"/>
  <c r="U747" i="7"/>
  <c r="U779" i="7"/>
  <c r="U824" i="7"/>
  <c r="U856" i="7"/>
  <c r="U896" i="7"/>
  <c r="U928" i="7"/>
  <c r="U968" i="7"/>
  <c r="U1000" i="7"/>
  <c r="U1032" i="7"/>
  <c r="U1064" i="7"/>
  <c r="U1096" i="7"/>
  <c r="U1128" i="7"/>
  <c r="U1160" i="7"/>
  <c r="U1192" i="7"/>
  <c r="U1224" i="7"/>
  <c r="U1256" i="7"/>
  <c r="U1288" i="7"/>
  <c r="U1333" i="7"/>
  <c r="U1386" i="7"/>
  <c r="U1418" i="7"/>
  <c r="U1450" i="7"/>
  <c r="U1634" i="7"/>
  <c r="U1666" i="7"/>
  <c r="U1698" i="7"/>
  <c r="U1738" i="7"/>
  <c r="U1770" i="7"/>
  <c r="U1802" i="7"/>
  <c r="U1834" i="7"/>
  <c r="U2154" i="7"/>
  <c r="U2186" i="7"/>
  <c r="U2218" i="7"/>
  <c r="U2250" i="7"/>
  <c r="U2817" i="7"/>
  <c r="U3125" i="7"/>
  <c r="U3157" i="7"/>
  <c r="U3357" i="7"/>
  <c r="U3389" i="7"/>
  <c r="U3421" i="7"/>
  <c r="U3501" i="7"/>
  <c r="U3573" i="7"/>
  <c r="U3598" i="7"/>
  <c r="U2828" i="7"/>
  <c r="U2320" i="7"/>
  <c r="U2528" i="7"/>
  <c r="U2695" i="7"/>
  <c r="U2871" i="7"/>
  <c r="U2332" i="7"/>
  <c r="U2380" i="7"/>
  <c r="U2412" i="7"/>
  <c r="U2444" i="7"/>
  <c r="U2532" i="7"/>
  <c r="U2811" i="7"/>
  <c r="U2918" i="7"/>
  <c r="U2660" i="7"/>
  <c r="U2836" i="7"/>
  <c r="U2983" i="7"/>
  <c r="U3127" i="7"/>
  <c r="U3327" i="7"/>
  <c r="U3527" i="7"/>
  <c r="U712" i="7"/>
  <c r="U981" i="7"/>
  <c r="U1165" i="7"/>
  <c r="U1611" i="7"/>
  <c r="U1643" i="7"/>
  <c r="U1675" i="7"/>
  <c r="U1707" i="7"/>
  <c r="U1739" i="7"/>
  <c r="U1771" i="7"/>
  <c r="U1803" i="7"/>
  <c r="U1835" i="7"/>
  <c r="U1867" i="7"/>
  <c r="U2913" i="7"/>
  <c r="U3081" i="7"/>
  <c r="U1656" i="7"/>
  <c r="U1824" i="7"/>
  <c r="U2000" i="7"/>
  <c r="U3106" i="7"/>
  <c r="U3282" i="7"/>
  <c r="U2101" i="7"/>
  <c r="U2133" i="7"/>
  <c r="U2165" i="7"/>
  <c r="U2197" i="7"/>
  <c r="U2397" i="7"/>
  <c r="U2429" i="7"/>
  <c r="U2461" i="7"/>
  <c r="U2493" i="7"/>
  <c r="U2804" i="7"/>
  <c r="U2951" i="7"/>
  <c r="U3351" i="7"/>
  <c r="U1519" i="7"/>
  <c r="U1703" i="7"/>
  <c r="U1847" i="7"/>
  <c r="U2111" i="7"/>
  <c r="U2319" i="7"/>
  <c r="U2511" i="7"/>
  <c r="U2694" i="7"/>
  <c r="U3001" i="7"/>
  <c r="U3201" i="7"/>
  <c r="U2775" i="7"/>
  <c r="U3162" i="7"/>
  <c r="U3346" i="7"/>
  <c r="U1566" i="7"/>
  <c r="U1598" i="7"/>
  <c r="U1630" i="7"/>
  <c r="U1662" i="7"/>
  <c r="U1694" i="7"/>
  <c r="U2150" i="7"/>
  <c r="U2318" i="7"/>
  <c r="U2350" i="7"/>
  <c r="U2382" i="7"/>
  <c r="U2422" i="7"/>
  <c r="U2920" i="7"/>
  <c r="U2952" i="7"/>
  <c r="U3384" i="7"/>
  <c r="U3416" i="7"/>
  <c r="U3592" i="7"/>
  <c r="U412" i="7"/>
  <c r="U444" i="7"/>
  <c r="U476" i="7"/>
  <c r="U532" i="7"/>
  <c r="U580" i="7"/>
  <c r="U612" i="7"/>
  <c r="U644" i="7"/>
  <c r="U752" i="7"/>
  <c r="U965" i="7"/>
  <c r="U1205" i="7"/>
  <c r="U1423" i="7"/>
  <c r="U1631" i="7"/>
  <c r="U1927" i="7"/>
  <c r="U2551" i="7"/>
  <c r="U2639" i="7"/>
  <c r="U2807" i="7"/>
  <c r="U3010" i="7"/>
  <c r="U3170" i="7"/>
  <c r="U3354" i="7"/>
  <c r="U2225" i="7"/>
  <c r="U2497" i="7"/>
  <c r="U2529" i="7"/>
  <c r="U2561" i="7"/>
  <c r="U3251" i="7"/>
  <c r="U2516" i="7"/>
  <c r="U2587" i="7"/>
  <c r="U2286" i="7"/>
  <c r="U2752" i="7"/>
  <c r="U2784" i="7"/>
  <c r="U2896" i="7"/>
  <c r="U3003" i="7"/>
  <c r="U3046" i="7"/>
  <c r="U3406" i="7"/>
  <c r="U2831" i="7"/>
  <c r="U1574" i="7"/>
  <c r="U1606" i="7"/>
  <c r="U1638" i="7"/>
  <c r="U1670" i="7"/>
  <c r="U1702" i="7"/>
  <c r="U1734" i="7"/>
  <c r="U2118" i="7"/>
  <c r="U2430" i="7"/>
  <c r="U2928" i="7"/>
  <c r="U2960" i="7"/>
  <c r="U3224" i="7"/>
  <c r="U3392" i="7"/>
  <c r="U3424" i="7"/>
  <c r="U3600" i="7"/>
  <c r="U420" i="7"/>
  <c r="U452" i="7"/>
  <c r="U484" i="7"/>
  <c r="U556" i="7"/>
  <c r="U588" i="7"/>
  <c r="U620" i="7"/>
  <c r="U652" i="7"/>
  <c r="U792" i="7"/>
  <c r="U821" i="7"/>
  <c r="U1013" i="7"/>
  <c r="U1269" i="7"/>
  <c r="U1463" i="7"/>
  <c r="U1783" i="7"/>
  <c r="U2679" i="7"/>
  <c r="U2887" i="7"/>
  <c r="U3042" i="7"/>
  <c r="U3218" i="7"/>
  <c r="U2728" i="7"/>
  <c r="U2760" i="7"/>
  <c r="U2907" i="7"/>
  <c r="U3011" i="7"/>
  <c r="U2859" i="7"/>
  <c r="U2966" i="7"/>
  <c r="U3070" i="7"/>
  <c r="U3422" i="7"/>
  <c r="U3319" i="7"/>
  <c r="U186" i="7"/>
  <c r="U218" i="7"/>
  <c r="U250" i="7"/>
  <c r="U282" i="7"/>
  <c r="U314" i="7"/>
  <c r="U346" i="7"/>
  <c r="U378" i="7"/>
  <c r="U410" i="7"/>
  <c r="U442" i="7"/>
  <c r="U474" i="7"/>
  <c r="U506" i="7"/>
  <c r="U538" i="7"/>
  <c r="U570" i="7"/>
  <c r="U602" i="7"/>
  <c r="U634" i="7"/>
  <c r="U666" i="7"/>
  <c r="U694" i="7"/>
  <c r="U726" i="7"/>
  <c r="U758" i="7"/>
  <c r="U790" i="7"/>
  <c r="U803" i="7"/>
  <c r="U835" i="7"/>
  <c r="U867" i="7"/>
  <c r="U899" i="7"/>
  <c r="U931" i="7"/>
  <c r="U963" i="7"/>
  <c r="U995" i="7"/>
  <c r="U1027" i="7"/>
  <c r="U1059" i="7"/>
  <c r="U1091" i="7"/>
  <c r="U1123" i="7"/>
  <c r="U1155" i="7"/>
  <c r="U1187" i="7"/>
  <c r="U1219" i="7"/>
  <c r="U1251" i="7"/>
  <c r="U3463" i="7"/>
  <c r="U548" i="7"/>
  <c r="U853" i="7"/>
  <c r="U1045" i="7"/>
  <c r="U1189" i="7"/>
  <c r="U1415" i="7"/>
  <c r="U1599" i="7"/>
  <c r="U1767" i="7"/>
  <c r="U1951" i="7"/>
  <c r="U2191" i="7"/>
  <c r="U2415" i="7"/>
  <c r="U2590" i="7"/>
  <c r="U2766" i="7"/>
  <c r="U2937" i="7"/>
  <c r="U3121" i="7"/>
  <c r="U3593" i="7"/>
  <c r="U3074" i="7"/>
  <c r="U3442" i="7"/>
  <c r="U1750" i="7"/>
  <c r="U1782" i="7"/>
  <c r="U1814" i="7"/>
  <c r="U1846" i="7"/>
  <c r="U1878" i="7"/>
  <c r="U1910" i="7"/>
  <c r="U1942" i="7"/>
  <c r="U1974" i="7"/>
  <c r="U2006" i="7"/>
  <c r="U2126" i="7"/>
  <c r="U2438" i="7"/>
  <c r="U2749" i="7"/>
  <c r="U3008" i="7"/>
  <c r="U3232" i="7"/>
  <c r="U3400" i="7"/>
  <c r="U2455" i="7"/>
  <c r="U2654" i="7"/>
  <c r="U2727" i="7"/>
  <c r="U2922" i="7"/>
  <c r="U3082" i="7"/>
  <c r="U3258" i="7"/>
  <c r="U2209" i="7"/>
  <c r="U2545" i="7"/>
  <c r="U2577" i="7"/>
  <c r="U3587" i="7"/>
  <c r="U2736" i="7"/>
  <c r="U2768" i="7"/>
  <c r="U2880" i="7"/>
  <c r="U2915" i="7"/>
  <c r="U258" i="7"/>
  <c r="U290" i="7"/>
  <c r="U322" i="7"/>
  <c r="U354" i="7"/>
  <c r="U386" i="7"/>
  <c r="U418" i="7"/>
  <c r="U450" i="7"/>
  <c r="U482" i="7"/>
  <c r="U514" i="7"/>
  <c r="U546" i="7"/>
  <c r="U578" i="7"/>
  <c r="U610" i="7"/>
  <c r="U642" i="7"/>
  <c r="U702" i="7"/>
  <c r="U734" i="7"/>
  <c r="U811" i="7"/>
  <c r="U843" i="7"/>
  <c r="U875" i="7"/>
  <c r="U907" i="7"/>
  <c r="U2125" i="7"/>
  <c r="U2157" i="7"/>
  <c r="U2389" i="7"/>
  <c r="U2485" i="7"/>
  <c r="U2517" i="7"/>
  <c r="U3457" i="7"/>
  <c r="U3114" i="7"/>
  <c r="U3290" i="7"/>
  <c r="U1758" i="7"/>
  <c r="U1790" i="7"/>
  <c r="U1822" i="7"/>
  <c r="U1854" i="7"/>
  <c r="U1886" i="7"/>
  <c r="U1918" i="7"/>
  <c r="U1950" i="7"/>
  <c r="U1982" i="7"/>
  <c r="U2102" i="7"/>
  <c r="U2797" i="7"/>
  <c r="U2912" i="7"/>
  <c r="U2944" i="7"/>
  <c r="U2976" i="7"/>
  <c r="U3240" i="7"/>
  <c r="U436" i="7"/>
  <c r="U468" i="7"/>
  <c r="U500" i="7"/>
  <c r="U572" i="7"/>
  <c r="U604" i="7"/>
  <c r="U636" i="7"/>
  <c r="U704" i="7"/>
  <c r="U917" i="7"/>
  <c r="U1101" i="7"/>
  <c r="U1383" i="7"/>
  <c r="U1583" i="7"/>
  <c r="U1887" i="7"/>
  <c r="U1648" i="7"/>
  <c r="U1832" i="7"/>
  <c r="U1944" i="7"/>
  <c r="U2200" i="7"/>
  <c r="U2360" i="7"/>
  <c r="U2599" i="7"/>
  <c r="U2759" i="7"/>
  <c r="U2962" i="7"/>
  <c r="U3122" i="7"/>
  <c r="U3298" i="7"/>
  <c r="U3595" i="7"/>
  <c r="U2580" i="7"/>
  <c r="U2744" i="7"/>
  <c r="U2776" i="7"/>
  <c r="U2888" i="7"/>
  <c r="U2910" i="7"/>
  <c r="U3014" i="7"/>
  <c r="U3366" i="7"/>
  <c r="U3247" i="7"/>
  <c r="U7" i="7"/>
  <c r="U39" i="7"/>
  <c r="U71" i="7"/>
  <c r="U103" i="7"/>
  <c r="U135" i="7"/>
  <c r="U167" i="7"/>
  <c r="U197" i="7"/>
  <c r="U229" i="7"/>
  <c r="U261" i="7"/>
  <c r="U293" i="7"/>
  <c r="U325" i="7"/>
  <c r="U357" i="7"/>
  <c r="U389" i="7"/>
  <c r="U421" i="7"/>
  <c r="U453" i="7"/>
  <c r="U485" i="7"/>
  <c r="U517" i="7"/>
  <c r="U549" i="7"/>
  <c r="U581" i="7"/>
  <c r="U1972" i="7"/>
  <c r="U2004" i="7"/>
  <c r="U2124" i="7"/>
  <c r="U20" i="7"/>
  <c r="U52" i="7"/>
  <c r="U84" i="7"/>
  <c r="U116" i="7"/>
  <c r="U148" i="7"/>
  <c r="U180" i="7"/>
  <c r="U210" i="7"/>
  <c r="U242" i="7"/>
  <c r="U274" i="7"/>
  <c r="U306" i="7"/>
  <c r="U338" i="7"/>
  <c r="U370" i="7"/>
  <c r="U402" i="7"/>
  <c r="U434" i="7"/>
  <c r="U466" i="7"/>
  <c r="U498" i="7"/>
  <c r="U530" i="7"/>
  <c r="U562" i="7"/>
  <c r="U594" i="7"/>
  <c r="U626" i="7"/>
  <c r="U658" i="7"/>
  <c r="U686" i="7"/>
  <c r="U718" i="7"/>
  <c r="U47" i="7"/>
  <c r="U175" i="7"/>
  <c r="U237" i="7"/>
  <c r="U269" i="7"/>
  <c r="U301" i="7"/>
  <c r="U365" i="7"/>
  <c r="U397" i="7"/>
  <c r="U429" i="7"/>
  <c r="U461" i="7"/>
  <c r="U493" i="7"/>
  <c r="U525" i="7"/>
  <c r="U557" i="7"/>
  <c r="U589" i="7"/>
  <c r="U798" i="7"/>
  <c r="U830" i="7"/>
  <c r="U862" i="7"/>
  <c r="U894" i="7"/>
  <c r="U926" i="7"/>
  <c r="U958" i="7"/>
  <c r="U990" i="7"/>
  <c r="U1022" i="7"/>
  <c r="U1054" i="7"/>
  <c r="U1086" i="7"/>
  <c r="U1118" i="7"/>
  <c r="U1150" i="7"/>
  <c r="U1182" i="7"/>
  <c r="U1214" i="7"/>
  <c r="U1246" i="7"/>
  <c r="U1278" i="7"/>
  <c r="U8" i="7"/>
  <c r="U40" i="7"/>
  <c r="U72" i="7"/>
  <c r="U104" i="7"/>
  <c r="U136" i="7"/>
  <c r="U168" i="7"/>
  <c r="U198" i="7"/>
  <c r="U230" i="7"/>
  <c r="U262" i="7"/>
  <c r="U294" i="7"/>
  <c r="U326" i="7"/>
  <c r="U358" i="7"/>
  <c r="U390" i="7"/>
  <c r="U422" i="7"/>
  <c r="U454" i="7"/>
  <c r="U1215" i="7"/>
  <c r="U1247" i="7"/>
  <c r="U1279" i="7"/>
  <c r="U1324" i="7"/>
  <c r="U1369" i="7"/>
  <c r="U1401" i="7"/>
  <c r="U1433" i="7"/>
  <c r="U1545" i="7"/>
  <c r="U1577" i="7"/>
  <c r="U1609" i="7"/>
  <c r="U1490" i="7"/>
  <c r="U1522" i="7"/>
  <c r="U1562" i="7"/>
  <c r="U1594" i="7"/>
  <c r="U10" i="7"/>
  <c r="U42" i="7"/>
  <c r="U74" i="7"/>
  <c r="U106" i="7"/>
  <c r="U138" i="7"/>
  <c r="U170" i="7"/>
  <c r="U200" i="7"/>
  <c r="U232" i="7"/>
  <c r="U264" i="7"/>
  <c r="U296" i="7"/>
  <c r="U328" i="7"/>
  <c r="U360" i="7"/>
  <c r="U392" i="7"/>
  <c r="U424" i="7"/>
  <c r="U456" i="7"/>
  <c r="U496" i="7"/>
  <c r="U528" i="7"/>
  <c r="U560" i="7"/>
  <c r="U592" i="7"/>
  <c r="U624" i="7"/>
  <c r="U656" i="7"/>
  <c r="U684" i="7"/>
  <c r="U716" i="7"/>
  <c r="U748" i="7"/>
  <c r="U780" i="7"/>
  <c r="U825" i="7"/>
  <c r="U857" i="7"/>
  <c r="U889" i="7"/>
  <c r="U921" i="7"/>
  <c r="U953" i="7"/>
  <c r="U985" i="7"/>
  <c r="U1017" i="7"/>
  <c r="U1049" i="7"/>
  <c r="U1081" i="7"/>
  <c r="U1113" i="7"/>
  <c r="U1145" i="7"/>
  <c r="U1177" i="7"/>
  <c r="U1209" i="7"/>
  <c r="U1241" i="7"/>
  <c r="U1273" i="7"/>
  <c r="U1318" i="7"/>
  <c r="U1363" i="7"/>
  <c r="U1467" i="7"/>
  <c r="U1499" i="7"/>
  <c r="U1531" i="7"/>
  <c r="U1571" i="7"/>
  <c r="U775" i="7"/>
  <c r="U820" i="7"/>
  <c r="U852" i="7"/>
  <c r="U884" i="7"/>
  <c r="U916" i="7"/>
  <c r="U948" i="7"/>
  <c r="U980" i="7"/>
  <c r="U1012" i="7"/>
  <c r="U1044" i="7"/>
  <c r="U1076" i="7"/>
  <c r="U1108" i="7"/>
  <c r="U1140" i="7"/>
  <c r="U1874" i="7"/>
  <c r="U1906" i="7"/>
  <c r="U1938" i="7"/>
  <c r="U1970" i="7"/>
  <c r="U2002" i="7"/>
  <c r="U2122" i="7"/>
  <c r="U2290" i="7"/>
  <c r="U2322" i="7"/>
  <c r="U2354" i="7"/>
  <c r="U2386" i="7"/>
  <c r="U2458" i="7"/>
  <c r="U2490" i="7"/>
  <c r="U2522" i="7"/>
  <c r="U2554" i="7"/>
  <c r="U2609" i="7"/>
  <c r="U2641" i="7"/>
  <c r="U2673" i="7"/>
  <c r="U3129" i="7"/>
  <c r="U1664" i="7"/>
  <c r="U1816" i="7"/>
  <c r="U1960" i="7"/>
  <c r="U2208" i="7"/>
  <c r="U2384" i="7"/>
  <c r="U2568" i="7"/>
  <c r="U2735" i="7"/>
  <c r="U1603" i="7"/>
  <c r="U1635" i="7"/>
  <c r="U1667" i="7"/>
  <c r="U1699" i="7"/>
  <c r="U1731" i="7"/>
  <c r="U1763" i="7"/>
  <c r="U1795" i="7"/>
  <c r="U1827" i="7"/>
  <c r="U1859" i="7"/>
  <c r="U3117" i="7"/>
  <c r="U3149" i="7"/>
  <c r="U3181" i="7"/>
  <c r="U3293" i="7"/>
  <c r="U3481" i="7"/>
  <c r="U2216" i="7"/>
  <c r="U2424" i="7"/>
  <c r="U2607" i="7"/>
  <c r="U2791" i="7"/>
  <c r="U2954" i="7"/>
  <c r="U3562" i="7"/>
  <c r="U35" i="7"/>
  <c r="U67" i="7"/>
  <c r="U99" i="7"/>
  <c r="U131" i="7"/>
  <c r="U163" i="7"/>
  <c r="U193" i="7"/>
  <c r="U225" i="7"/>
  <c r="U257" i="7"/>
  <c r="U289" i="7"/>
  <c r="U321" i="7"/>
  <c r="U353" i="7"/>
  <c r="U385" i="7"/>
  <c r="U417" i="7"/>
  <c r="U449" i="7"/>
  <c r="U481" i="7"/>
  <c r="U513" i="7"/>
  <c r="U545" i="7"/>
  <c r="U577" i="7"/>
  <c r="U609" i="7"/>
  <c r="U641" i="7"/>
  <c r="U701" i="7"/>
  <c r="U733" i="7"/>
  <c r="U765" i="7"/>
  <c r="U810" i="7"/>
  <c r="U842" i="7"/>
  <c r="U874" i="7"/>
  <c r="U906" i="7"/>
  <c r="U938" i="7"/>
  <c r="U970" i="7"/>
  <c r="U1002" i="7"/>
  <c r="U1034" i="7"/>
  <c r="U1066" i="7"/>
  <c r="U1098" i="7"/>
  <c r="U1130" i="7"/>
  <c r="U1162" i="7"/>
  <c r="U1194" i="7"/>
  <c r="U1226" i="7"/>
  <c r="U1580" i="7"/>
  <c r="U1612" i="7"/>
  <c r="U1644" i="7"/>
  <c r="U1676" i="7"/>
  <c r="U1708" i="7"/>
  <c r="U1740" i="7"/>
  <c r="U1772" i="7"/>
  <c r="U1804" i="7"/>
  <c r="U1836" i="7"/>
  <c r="U1868" i="7"/>
  <c r="U1900" i="7"/>
  <c r="U2719" i="7"/>
  <c r="U2906" i="7"/>
  <c r="U3090" i="7"/>
  <c r="U15" i="7"/>
  <c r="U79" i="7"/>
  <c r="U111" i="7"/>
  <c r="U143" i="7"/>
  <c r="U205" i="7"/>
  <c r="U333" i="7"/>
  <c r="U30" i="7"/>
  <c r="U62" i="7"/>
  <c r="U94" i="7"/>
  <c r="U126" i="7"/>
  <c r="U158" i="7"/>
  <c r="U188" i="7"/>
  <c r="U220" i="7"/>
  <c r="U252" i="7"/>
  <c r="U284" i="7"/>
  <c r="U316" i="7"/>
  <c r="U348" i="7"/>
  <c r="U380" i="7"/>
  <c r="U629" i="7"/>
  <c r="U661" i="7"/>
  <c r="U689" i="7"/>
  <c r="U721" i="7"/>
  <c r="U753" i="7"/>
  <c r="U785" i="7"/>
  <c r="U1331" i="7"/>
  <c r="U1376" i="7"/>
  <c r="U1408" i="7"/>
  <c r="U1448" i="7"/>
  <c r="U1480" i="7"/>
  <c r="U1512" i="7"/>
  <c r="U1544" i="7"/>
  <c r="U1576" i="7"/>
  <c r="U494" i="7"/>
  <c r="U526" i="7"/>
  <c r="U558" i="7"/>
  <c r="U590" i="7"/>
  <c r="U622" i="7"/>
  <c r="U654" i="7"/>
  <c r="U682" i="7"/>
  <c r="U714" i="7"/>
  <c r="U746" i="7"/>
  <c r="U778" i="7"/>
  <c r="U823" i="7"/>
  <c r="U855" i="7"/>
  <c r="U887" i="7"/>
  <c r="U919" i="7"/>
  <c r="U951" i="7"/>
  <c r="U983" i="7"/>
  <c r="U1015" i="7"/>
  <c r="U1047" i="7"/>
  <c r="U1079" i="7"/>
  <c r="U1111" i="7"/>
  <c r="U1143" i="7"/>
  <c r="U1183" i="7"/>
  <c r="U1473" i="7"/>
  <c r="U1505" i="7"/>
  <c r="U25" i="7"/>
  <c r="U57" i="7"/>
  <c r="U89" i="7"/>
  <c r="U121" i="7"/>
  <c r="U153" i="7"/>
  <c r="U183" i="7"/>
  <c r="U215" i="7"/>
  <c r="U247" i="7"/>
  <c r="U279" i="7"/>
  <c r="U311" i="7"/>
  <c r="U343" i="7"/>
  <c r="U375" i="7"/>
  <c r="U407" i="7"/>
  <c r="U439" i="7"/>
  <c r="U471" i="7"/>
  <c r="U503" i="7"/>
  <c r="U535" i="7"/>
  <c r="U567" i="7"/>
  <c r="U599" i="7"/>
  <c r="U631" i="7"/>
  <c r="U663" i="7"/>
  <c r="U691" i="7"/>
  <c r="U723" i="7"/>
  <c r="U755" i="7"/>
  <c r="U787" i="7"/>
  <c r="U800" i="7"/>
  <c r="U832" i="7"/>
  <c r="U872" i="7"/>
  <c r="U904" i="7"/>
  <c r="U936" i="7"/>
  <c r="U976" i="7"/>
  <c r="U1008" i="7"/>
  <c r="U1040" i="7"/>
  <c r="U1072" i="7"/>
  <c r="U1104" i="7"/>
  <c r="U1136" i="7"/>
  <c r="U1168" i="7"/>
  <c r="U1200" i="7"/>
  <c r="U1232" i="7"/>
  <c r="U1264" i="7"/>
  <c r="U1309" i="7"/>
  <c r="U1362" i="7"/>
  <c r="U1394" i="7"/>
  <c r="U1426" i="7"/>
  <c r="U1403" i="7"/>
  <c r="U1435" i="7"/>
  <c r="U13" i="7"/>
  <c r="U45" i="7"/>
  <c r="U77" i="7"/>
  <c r="U109" i="7"/>
  <c r="U141" i="7"/>
  <c r="U173" i="7"/>
  <c r="U203" i="7"/>
  <c r="U235" i="7"/>
  <c r="U267" i="7"/>
  <c r="U299" i="7"/>
  <c r="U331" i="7"/>
  <c r="U363" i="7"/>
  <c r="U395" i="7"/>
  <c r="U427" i="7"/>
  <c r="U459" i="7"/>
  <c r="U491" i="7"/>
  <c r="U523" i="7"/>
  <c r="U555" i="7"/>
  <c r="U587" i="7"/>
  <c r="U619" i="7"/>
  <c r="U651" i="7"/>
  <c r="U679" i="7"/>
  <c r="U711" i="7"/>
  <c r="U1430" i="7"/>
  <c r="U1462" i="7"/>
  <c r="U1494" i="7"/>
  <c r="U1642" i="7"/>
  <c r="U1674" i="7"/>
  <c r="U1746" i="7"/>
  <c r="U1778" i="7"/>
  <c r="U1810" i="7"/>
  <c r="U1842" i="7"/>
  <c r="U2162" i="7"/>
  <c r="U2194" i="7"/>
  <c r="U2226" i="7"/>
  <c r="U2426" i="7"/>
  <c r="U1919" i="7"/>
  <c r="U2199" i="7"/>
  <c r="U2782" i="7"/>
  <c r="U1759" i="7"/>
  <c r="U1999" i="7"/>
  <c r="U2303" i="7"/>
  <c r="U2463" i="7"/>
  <c r="U2638" i="7"/>
  <c r="U2814" i="7"/>
  <c r="U2985" i="7"/>
  <c r="U3153" i="7"/>
  <c r="U1728" i="7"/>
  <c r="U1896" i="7"/>
  <c r="U437" i="7"/>
  <c r="U469" i="7"/>
  <c r="U501" i="7"/>
  <c r="U533" i="7"/>
  <c r="U565" i="7"/>
  <c r="U806" i="7"/>
  <c r="U838" i="7"/>
  <c r="U870" i="7"/>
  <c r="U902" i="7"/>
  <c r="U934" i="7"/>
  <c r="U966" i="7"/>
  <c r="U998" i="7"/>
  <c r="U1030" i="7"/>
  <c r="U1062" i="7"/>
  <c r="U1094" i="7"/>
  <c r="U1126" i="7"/>
  <c r="U16" i="7"/>
  <c r="U48" i="7"/>
  <c r="U80" i="7"/>
  <c r="U112" i="7"/>
  <c r="U1223" i="7"/>
  <c r="U1255" i="7"/>
  <c r="U1287" i="7"/>
  <c r="U1332" i="7"/>
  <c r="U1553" i="7"/>
  <c r="U1585" i="7"/>
  <c r="U1466" i="7"/>
  <c r="U1498" i="7"/>
  <c r="U1530" i="7"/>
  <c r="U1570" i="7"/>
  <c r="U1602" i="7"/>
  <c r="U18" i="7"/>
  <c r="U50" i="7"/>
  <c r="U82" i="7"/>
  <c r="U114" i="7"/>
  <c r="U146" i="7"/>
  <c r="U178" i="7"/>
  <c r="U208" i="7"/>
  <c r="U240" i="7"/>
  <c r="U272" i="7"/>
  <c r="U304" i="7"/>
  <c r="U336" i="7"/>
  <c r="U368" i="7"/>
  <c r="U400" i="7"/>
  <c r="U432" i="7"/>
  <c r="U472" i="7"/>
  <c r="U504" i="7"/>
  <c r="U536" i="7"/>
  <c r="U568" i="7"/>
  <c r="U600" i="7"/>
  <c r="U632" i="7"/>
  <c r="U664" i="7"/>
  <c r="U692" i="7"/>
  <c r="U724" i="7"/>
  <c r="U756" i="7"/>
  <c r="U788" i="7"/>
  <c r="U801" i="7"/>
  <c r="U833" i="7"/>
  <c r="U865" i="7"/>
  <c r="U897" i="7"/>
  <c r="U929" i="7"/>
  <c r="U961" i="7"/>
  <c r="U993" i="7"/>
  <c r="U1025" i="7"/>
  <c r="U1057" i="7"/>
  <c r="U1089" i="7"/>
  <c r="U1121" i="7"/>
  <c r="U1153" i="7"/>
  <c r="U1185" i="7"/>
  <c r="U1217" i="7"/>
  <c r="U1249" i="7"/>
  <c r="U1281" i="7"/>
  <c r="U1326" i="7"/>
  <c r="U1475" i="7"/>
  <c r="U1507" i="7"/>
  <c r="U1539" i="7"/>
  <c r="U1579" i="7"/>
  <c r="U751" i="7"/>
  <c r="U783" i="7"/>
  <c r="U796" i="7"/>
  <c r="U828" i="7"/>
  <c r="U860" i="7"/>
  <c r="U892" i="7"/>
  <c r="U924" i="7"/>
  <c r="U956" i="7"/>
  <c r="U988" i="7"/>
  <c r="U1020" i="7"/>
  <c r="U1052" i="7"/>
  <c r="U1084" i="7"/>
  <c r="U1116" i="7"/>
  <c r="U1148" i="7"/>
  <c r="U1180" i="7"/>
  <c r="U1212" i="7"/>
  <c r="U1244" i="7"/>
  <c r="U1276" i="7"/>
  <c r="U1321" i="7"/>
  <c r="U1366" i="7"/>
  <c r="U1398" i="7"/>
  <c r="U1542" i="7"/>
  <c r="U3516" i="7"/>
  <c r="U2364" i="7"/>
  <c r="U2524" i="7"/>
  <c r="U3134" i="7"/>
  <c r="U3350" i="7"/>
  <c r="U2716" i="7"/>
  <c r="U2852" i="7"/>
  <c r="U2999" i="7"/>
  <c r="U3574" i="7"/>
  <c r="U2780" i="7"/>
  <c r="U2729" i="7"/>
  <c r="U2761" i="7"/>
  <c r="U2793" i="7"/>
  <c r="U2833" i="7"/>
  <c r="U2865" i="7"/>
  <c r="U3036" i="7"/>
  <c r="U3068" i="7"/>
  <c r="U3100" i="7"/>
  <c r="U3132" i="7"/>
  <c r="U3164" i="7"/>
  <c r="U3204" i="7"/>
  <c r="U3244" i="7"/>
  <c r="U3284" i="7"/>
  <c r="U2973" i="7"/>
  <c r="U3005" i="7"/>
  <c r="U3310" i="7"/>
  <c r="U3503" i="7"/>
  <c r="U524" i="7"/>
  <c r="U925" i="7"/>
  <c r="U1125" i="7"/>
  <c r="U1314" i="7"/>
  <c r="U1543" i="7"/>
  <c r="U1695" i="7"/>
  <c r="U1855" i="7"/>
  <c r="U2127" i="7"/>
  <c r="U2311" i="7"/>
  <c r="U2495" i="7"/>
  <c r="U2678" i="7"/>
  <c r="U2886" i="7"/>
  <c r="U189" i="7"/>
  <c r="U221" i="7"/>
  <c r="U253" i="7"/>
  <c r="U285" i="7"/>
  <c r="U317" i="7"/>
  <c r="U349" i="7"/>
  <c r="U381" i="7"/>
  <c r="U413" i="7"/>
  <c r="U445" i="7"/>
  <c r="U477" i="7"/>
  <c r="U509" i="7"/>
  <c r="U541" i="7"/>
  <c r="U573" i="7"/>
  <c r="U814" i="7"/>
  <c r="U846" i="7"/>
  <c r="U1474" i="7"/>
  <c r="U1506" i="7"/>
  <c r="U1538" i="7"/>
  <c r="U1578" i="7"/>
  <c r="U1610" i="7"/>
  <c r="U26" i="7"/>
  <c r="U58" i="7"/>
  <c r="U90" i="7"/>
  <c r="U122" i="7"/>
  <c r="U154" i="7"/>
  <c r="U184" i="7"/>
  <c r="U216" i="7"/>
  <c r="U248" i="7"/>
  <c r="U280" i="7"/>
  <c r="U312" i="7"/>
  <c r="U344" i="7"/>
  <c r="U376" i="7"/>
  <c r="U408" i="7"/>
  <c r="U440" i="7"/>
  <c r="U480" i="7"/>
  <c r="U512" i="7"/>
  <c r="U544" i="7"/>
  <c r="U576" i="7"/>
  <c r="U608" i="7"/>
  <c r="U640" i="7"/>
  <c r="U672" i="7"/>
  <c r="U700" i="7"/>
  <c r="U732" i="7"/>
  <c r="U764" i="7"/>
  <c r="U809" i="7"/>
  <c r="U841" i="7"/>
  <c r="U873" i="7"/>
  <c r="U905" i="7"/>
  <c r="U937" i="7"/>
  <c r="U969" i="7"/>
  <c r="U1001" i="7"/>
  <c r="U1033" i="7"/>
  <c r="U1065" i="7"/>
  <c r="U1097" i="7"/>
  <c r="U1129" i="7"/>
  <c r="U1161" i="7"/>
  <c r="U1193" i="7"/>
  <c r="U1225" i="7"/>
  <c r="U1257" i="7"/>
  <c r="U1289" i="7"/>
  <c r="U1334" i="7"/>
  <c r="U1483" i="7"/>
  <c r="U1515" i="7"/>
  <c r="U1587" i="7"/>
  <c r="U759" i="7"/>
  <c r="U791" i="7"/>
  <c r="U804" i="7"/>
  <c r="U836" i="7"/>
  <c r="U868" i="7"/>
  <c r="U900" i="7"/>
  <c r="U1858" i="7"/>
  <c r="U1890" i="7"/>
  <c r="U1922" i="7"/>
  <c r="U1954" i="7"/>
  <c r="U1986" i="7"/>
  <c r="U2106" i="7"/>
  <c r="U2274" i="7"/>
  <c r="U2306" i="7"/>
  <c r="U2338" i="7"/>
  <c r="U2370" i="7"/>
  <c r="U2402" i="7"/>
  <c r="U2474" i="7"/>
  <c r="U2506" i="7"/>
  <c r="U2538" i="7"/>
  <c r="U2570" i="7"/>
  <c r="U2593" i="7"/>
  <c r="U2625" i="7"/>
  <c r="U2933" i="7"/>
  <c r="U795" i="7"/>
  <c r="U827" i="7"/>
  <c r="U859" i="7"/>
  <c r="U891" i="7"/>
  <c r="U923" i="7"/>
  <c r="U955" i="7"/>
  <c r="U987" i="7"/>
  <c r="U1019" i="7"/>
  <c r="U1051" i="7"/>
  <c r="U1083" i="7"/>
  <c r="U1115" i="7"/>
  <c r="U1147" i="7"/>
  <c r="U1179" i="7"/>
  <c r="U1211" i="7"/>
  <c r="U1243" i="7"/>
  <c r="U1885" i="7"/>
  <c r="U1917" i="7"/>
  <c r="U1949" i="7"/>
  <c r="U1981" i="7"/>
  <c r="U2333" i="7"/>
  <c r="U2533" i="7"/>
  <c r="U2565" i="7"/>
  <c r="U2612" i="7"/>
  <c r="U2684" i="7"/>
  <c r="U3167" i="7"/>
  <c r="U3519" i="7"/>
  <c r="U696" i="7"/>
  <c r="U941" i="7"/>
  <c r="U1117" i="7"/>
  <c r="U1285" i="7"/>
  <c r="U2846" i="7"/>
  <c r="U3242" i="7"/>
  <c r="U1774" i="7"/>
  <c r="U1806" i="7"/>
  <c r="U1838" i="7"/>
  <c r="U1870" i="7"/>
  <c r="U1902" i="7"/>
  <c r="U1934" i="7"/>
  <c r="U1966" i="7"/>
  <c r="U1998" i="7"/>
  <c r="U2223" i="7"/>
  <c r="U1422" i="7"/>
  <c r="U1454" i="7"/>
  <c r="U1486" i="7"/>
  <c r="U1658" i="7"/>
  <c r="U1690" i="7"/>
  <c r="U1730" i="7"/>
  <c r="U1762" i="7"/>
  <c r="U1794" i="7"/>
  <c r="U1826" i="7"/>
  <c r="U2146" i="7"/>
  <c r="U2178" i="7"/>
  <c r="U2210" i="7"/>
  <c r="U2242" i="7"/>
  <c r="U2442" i="7"/>
  <c r="U2908" i="7"/>
  <c r="U2940" i="7"/>
  <c r="U2972" i="7"/>
  <c r="U3324" i="7"/>
  <c r="U3364" i="7"/>
  <c r="U3412" i="7"/>
  <c r="U3444" i="7"/>
  <c r="U3484" i="7"/>
  <c r="U3564" i="7"/>
  <c r="U2643" i="7"/>
  <c r="U2779" i="7"/>
  <c r="U2875" i="7"/>
  <c r="U2982" i="7"/>
  <c r="U3183" i="7"/>
  <c r="U3375" i="7"/>
  <c r="U3511" i="7"/>
  <c r="U680" i="7"/>
  <c r="U933" i="7"/>
  <c r="U1229" i="7"/>
  <c r="U1455" i="7"/>
  <c r="U2431" i="7"/>
  <c r="U2598" i="7"/>
  <c r="U3337" i="7"/>
  <c r="U3569" i="7"/>
  <c r="U3026" i="7"/>
  <c r="U3186" i="7"/>
  <c r="U3426" i="7"/>
  <c r="U1899" i="7"/>
  <c r="U1931" i="7"/>
  <c r="U1963" i="7"/>
  <c r="U1995" i="7"/>
  <c r="U2115" i="7"/>
  <c r="U2147" i="7"/>
  <c r="U2179" i="7"/>
  <c r="U2211" i="7"/>
  <c r="U2515" i="7"/>
  <c r="U2762" i="7"/>
  <c r="U2834" i="7"/>
  <c r="U3261" i="7"/>
  <c r="U3373" i="7"/>
  <c r="U3405" i="7"/>
  <c r="U3509" i="7"/>
  <c r="U3581" i="7"/>
  <c r="U3454" i="7"/>
  <c r="U3031" i="7"/>
  <c r="U3199" i="7"/>
  <c r="U3343" i="7"/>
  <c r="U720" i="7"/>
  <c r="U1005" i="7"/>
  <c r="U1157" i="7"/>
  <c r="U1391" i="7"/>
  <c r="U1575" i="7"/>
  <c r="U1752" i="7"/>
  <c r="U1920" i="7"/>
  <c r="U3194" i="7"/>
  <c r="U1266" i="7"/>
  <c r="U1311" i="7"/>
  <c r="U1356" i="7"/>
  <c r="U1388" i="7"/>
  <c r="U1420" i="7"/>
  <c r="U1452" i="7"/>
  <c r="U1484" i="7"/>
  <c r="U1516" i="7"/>
  <c r="U1548" i="7"/>
  <c r="U2164" i="7"/>
  <c r="U2340" i="7"/>
  <c r="U2388" i="7"/>
  <c r="U2420" i="7"/>
  <c r="U2460" i="7"/>
  <c r="U2548" i="7"/>
  <c r="U2747" i="7"/>
  <c r="U2843" i="7"/>
  <c r="U2724" i="7"/>
  <c r="U2884" i="7"/>
  <c r="U3015" i="7"/>
  <c r="U3151" i="7"/>
  <c r="U3137" i="7"/>
  <c r="U3305" i="7"/>
  <c r="U2248" i="7"/>
  <c r="U2488" i="7"/>
  <c r="U1283" i="7"/>
  <c r="U1328" i="7"/>
  <c r="U1373" i="7"/>
  <c r="U1405" i="7"/>
  <c r="U1437" i="7"/>
  <c r="U1469" i="7"/>
  <c r="U1501" i="7"/>
  <c r="U1533" i="7"/>
  <c r="U1565" i="7"/>
  <c r="U1597" i="7"/>
  <c r="U1629" i="7"/>
  <c r="U1661" i="7"/>
  <c r="U1693" i="7"/>
  <c r="U1725" i="7"/>
  <c r="U1757" i="7"/>
  <c r="U1789" i="7"/>
  <c r="U1821" i="7"/>
  <c r="U1853" i="7"/>
  <c r="U2109" i="7"/>
  <c r="U2141" i="7"/>
  <c r="U2173" i="7"/>
  <c r="U2373" i="7"/>
  <c r="U2405" i="7"/>
  <c r="U2437" i="7"/>
  <c r="U2469" i="7"/>
  <c r="U2501" i="7"/>
  <c r="U2844" i="7"/>
  <c r="U2991" i="7"/>
  <c r="U3505" i="7"/>
  <c r="U1672" i="7"/>
  <c r="U2192" i="7"/>
  <c r="U2376" i="7"/>
  <c r="U2544" i="7"/>
  <c r="U1582" i="7"/>
  <c r="U1614" i="7"/>
  <c r="U1646" i="7"/>
  <c r="U1678" i="7"/>
  <c r="U1710" i="7"/>
  <c r="U2158" i="7"/>
  <c r="U2326" i="7"/>
  <c r="U2358" i="7"/>
  <c r="U2390" i="7"/>
  <c r="U2462" i="7"/>
  <c r="U2494" i="7"/>
  <c r="U2526" i="7"/>
  <c r="U2558" i="7"/>
  <c r="U2605" i="7"/>
  <c r="U2637" i="7"/>
  <c r="U2669" i="7"/>
  <c r="U2701" i="7"/>
  <c r="U2733" i="7"/>
  <c r="U2773" i="7"/>
  <c r="U2805" i="7"/>
  <c r="U2877" i="7"/>
  <c r="U3016" i="7"/>
  <c r="U3088" i="7"/>
  <c r="U3120" i="7"/>
  <c r="U3192" i="7"/>
  <c r="U3264" i="7"/>
  <c r="U3456" i="7"/>
  <c r="U3496" i="7"/>
  <c r="U3536" i="7"/>
  <c r="U2503" i="7"/>
  <c r="U2702" i="7"/>
  <c r="U3332" i="7"/>
  <c r="U3380" i="7"/>
  <c r="U3420" i="7"/>
  <c r="U3452" i="7"/>
  <c r="U3572" i="7"/>
  <c r="U2803" i="7"/>
  <c r="U2902" i="7"/>
  <c r="U3022" i="7"/>
  <c r="U3095" i="7"/>
  <c r="U3223" i="7"/>
  <c r="U3407" i="7"/>
  <c r="U3551" i="7"/>
  <c r="U736" i="7"/>
  <c r="U797" i="7"/>
  <c r="U973" i="7"/>
  <c r="U1277" i="7"/>
  <c r="U1511" i="7"/>
  <c r="U2487" i="7"/>
  <c r="U2630" i="7"/>
  <c r="U3601" i="7"/>
  <c r="U3050" i="7"/>
  <c r="U3306" i="7"/>
  <c r="U3482" i="7"/>
  <c r="U1907" i="7"/>
  <c r="U1939" i="7"/>
  <c r="U1971" i="7"/>
  <c r="U2003" i="7"/>
  <c r="U2123" i="7"/>
  <c r="U2155" i="7"/>
  <c r="U2187" i="7"/>
  <c r="U2355" i="7"/>
  <c r="U2523" i="7"/>
  <c r="U2738" i="7"/>
  <c r="U2770" i="7"/>
  <c r="U2842" i="7"/>
  <c r="U2949" i="7"/>
  <c r="U3021" i="7"/>
  <c r="U3093" i="7"/>
  <c r="U3197" i="7"/>
  <c r="U3269" i="7"/>
  <c r="U3381" i="7"/>
  <c r="U3413" i="7"/>
  <c r="U3517" i="7"/>
  <c r="U3478" i="7"/>
  <c r="U3079" i="7"/>
  <c r="U3231" i="7"/>
  <c r="U3383" i="7"/>
  <c r="U784" i="7"/>
  <c r="U845" i="7"/>
  <c r="U1053" i="7"/>
  <c r="U1213" i="7"/>
  <c r="U1439" i="7"/>
  <c r="U1623" i="7"/>
  <c r="U3297" i="7"/>
  <c r="U1600" i="7"/>
  <c r="U1784" i="7"/>
  <c r="U1968" i="7"/>
  <c r="U3058" i="7"/>
  <c r="U3250" i="7"/>
  <c r="U1274" i="7"/>
  <c r="U1319" i="7"/>
  <c r="U1364" i="7"/>
  <c r="U1396" i="7"/>
  <c r="U1428" i="7"/>
  <c r="U1460" i="7"/>
  <c r="U1492" i="7"/>
  <c r="U1524" i="7"/>
  <c r="U1556" i="7"/>
  <c r="U2172" i="7"/>
  <c r="U2316" i="7"/>
  <c r="U2348" i="7"/>
  <c r="U2396" i="7"/>
  <c r="U2428" i="7"/>
  <c r="U2484" i="7"/>
  <c r="U2572" i="7"/>
  <c r="U2771" i="7"/>
  <c r="U2867" i="7"/>
  <c r="U2764" i="7"/>
  <c r="U2919" i="7"/>
  <c r="U3055" i="7"/>
  <c r="U3191" i="7"/>
  <c r="U3415" i="7"/>
  <c r="U3185" i="7"/>
  <c r="U3345" i="7"/>
  <c r="U2336" i="7"/>
  <c r="U2536" i="7"/>
  <c r="U3210" i="7"/>
  <c r="U1291" i="7"/>
  <c r="U1336" i="7"/>
  <c r="U1381" i="7"/>
  <c r="U1413" i="7"/>
  <c r="U1445" i="7"/>
  <c r="U1477" i="7"/>
  <c r="U1509" i="7"/>
  <c r="U1541" i="7"/>
  <c r="U1573" i="7"/>
  <c r="U1605" i="7"/>
  <c r="U1637" i="7"/>
  <c r="U1669" i="7"/>
  <c r="U1701" i="7"/>
  <c r="U1733" i="7"/>
  <c r="U1765" i="7"/>
  <c r="U1797" i="7"/>
  <c r="U1829" i="7"/>
  <c r="U1861" i="7"/>
  <c r="U1997" i="7"/>
  <c r="U2117" i="7"/>
  <c r="U2149" i="7"/>
  <c r="U2181" i="7"/>
  <c r="U2381" i="7"/>
  <c r="U2413" i="7"/>
  <c r="U2445" i="7"/>
  <c r="U2477" i="7"/>
  <c r="U2509" i="7"/>
  <c r="U2868" i="7"/>
  <c r="U3023" i="7"/>
  <c r="U3255" i="7"/>
  <c r="U3385" i="7"/>
  <c r="U3545" i="7"/>
  <c r="U1928" i="7"/>
  <c r="U2232" i="7"/>
  <c r="U2416" i="7"/>
  <c r="U2576" i="7"/>
  <c r="U3546" i="7"/>
  <c r="U1590" i="7"/>
  <c r="U1622" i="7"/>
  <c r="U1654" i="7"/>
  <c r="U1686" i="7"/>
  <c r="U1718" i="7"/>
  <c r="U2302" i="7"/>
  <c r="U2334" i="7"/>
  <c r="U2366" i="7"/>
  <c r="U2398" i="7"/>
  <c r="U2470" i="7"/>
  <c r="U2502" i="7"/>
  <c r="U2534" i="7"/>
  <c r="U2566" i="7"/>
  <c r="U2613" i="7"/>
  <c r="U2645" i="7"/>
  <c r="U2677" i="7"/>
  <c r="U2709" i="7"/>
  <c r="U2781" i="7"/>
  <c r="U2813" i="7"/>
  <c r="U2853" i="7"/>
  <c r="U2885" i="7"/>
  <c r="U2992" i="7"/>
  <c r="U3024" i="7"/>
  <c r="U3096" i="7"/>
  <c r="U3200" i="7"/>
  <c r="U3272" i="7"/>
  <c r="U2822" i="7"/>
  <c r="U3097" i="7"/>
  <c r="U2143" i="7"/>
  <c r="U2295" i="7"/>
  <c r="U2713" i="7"/>
  <c r="U2889" i="7"/>
  <c r="U2924" i="7"/>
  <c r="U2956" i="7"/>
  <c r="U2988" i="7"/>
  <c r="U3340" i="7"/>
  <c r="U3388" i="7"/>
  <c r="U3428" i="7"/>
  <c r="U3468" i="7"/>
  <c r="U2595" i="7"/>
  <c r="U2827" i="7"/>
  <c r="U2926" i="7"/>
  <c r="U3135" i="7"/>
  <c r="U3263" i="7"/>
  <c r="U3447" i="7"/>
  <c r="U3583" i="7"/>
  <c r="U776" i="7"/>
  <c r="U837" i="7"/>
  <c r="U1021" i="7"/>
  <c r="U1338" i="7"/>
  <c r="U1591" i="7"/>
  <c r="U2527" i="7"/>
  <c r="U3017" i="7"/>
  <c r="U2930" i="7"/>
  <c r="U3098" i="7"/>
  <c r="U3338" i="7"/>
  <c r="U3522" i="7"/>
  <c r="U1883" i="7"/>
  <c r="U1915" i="7"/>
  <c r="U1947" i="7"/>
  <c r="U1979" i="7"/>
  <c r="U2099" i="7"/>
  <c r="U2131" i="7"/>
  <c r="U2163" i="7"/>
  <c r="U2195" i="7"/>
  <c r="U2363" i="7"/>
  <c r="U2531" i="7"/>
  <c r="U2746" i="7"/>
  <c r="U2778" i="7"/>
  <c r="U1282" i="7"/>
  <c r="U1327" i="7"/>
  <c r="U1372" i="7"/>
  <c r="U1404" i="7"/>
  <c r="U1436" i="7"/>
  <c r="U1468" i="7"/>
  <c r="U1500" i="7"/>
  <c r="U1532" i="7"/>
  <c r="U1924" i="7"/>
  <c r="U2180" i="7"/>
  <c r="U2787" i="7"/>
  <c r="U2891" i="7"/>
  <c r="U3590" i="7"/>
  <c r="U2796" i="7"/>
  <c r="U2943" i="7"/>
  <c r="U3087" i="7"/>
  <c r="U3239" i="7"/>
  <c r="U3041" i="7"/>
  <c r="U3233" i="7"/>
  <c r="U3393" i="7"/>
  <c r="U2392" i="7"/>
  <c r="U1805" i="7"/>
  <c r="U1837" i="7"/>
  <c r="U2005" i="7"/>
  <c r="U2189" i="7"/>
  <c r="U2421" i="7"/>
  <c r="U2453" i="7"/>
  <c r="U2911" i="7"/>
  <c r="U3063" i="7"/>
  <c r="U3311" i="7"/>
  <c r="U3417" i="7"/>
  <c r="U2008" i="7"/>
  <c r="U2280" i="7"/>
  <c r="U2456" i="7"/>
  <c r="U2615" i="7"/>
  <c r="U3602" i="7"/>
  <c r="U1726" i="7"/>
  <c r="U2142" i="7"/>
  <c r="U2310" i="7"/>
  <c r="U2342" i="7"/>
  <c r="U2374" i="7"/>
  <c r="U2406" i="7"/>
  <c r="U2510" i="7"/>
  <c r="U2542" i="7"/>
  <c r="U2574" i="7"/>
  <c r="U2589" i="7"/>
  <c r="U2621" i="7"/>
  <c r="U2653" i="7"/>
  <c r="U2685" i="7"/>
  <c r="U2717" i="7"/>
  <c r="U2789" i="7"/>
  <c r="U3000" i="7"/>
  <c r="U3032" i="7"/>
  <c r="U3208" i="7"/>
  <c r="U3440" i="7"/>
  <c r="U3472" i="7"/>
  <c r="U3512" i="7"/>
  <c r="U3560" i="7"/>
  <c r="U932" i="7"/>
  <c r="U964" i="7"/>
  <c r="U996" i="7"/>
  <c r="U1028" i="7"/>
  <c r="U1060" i="7"/>
  <c r="U1092" i="7"/>
  <c r="U1124" i="7"/>
  <c r="U1156" i="7"/>
  <c r="U1188" i="7"/>
  <c r="U1220" i="7"/>
  <c r="U1252" i="7"/>
  <c r="U1284" i="7"/>
  <c r="U1329" i="7"/>
  <c r="U1374" i="7"/>
  <c r="U1518" i="7"/>
  <c r="U1550" i="7"/>
  <c r="U1882" i="7"/>
  <c r="U1914" i="7"/>
  <c r="U1946" i="7"/>
  <c r="U1978" i="7"/>
  <c r="U2098" i="7"/>
  <c r="U2266" i="7"/>
  <c r="U2298" i="7"/>
  <c r="U2330" i="7"/>
  <c r="U2362" i="7"/>
  <c r="U2394" i="7"/>
  <c r="U2466" i="7"/>
  <c r="U2498" i="7"/>
  <c r="U2530" i="7"/>
  <c r="U2562" i="7"/>
  <c r="U2585" i="7"/>
  <c r="U2617" i="7"/>
  <c r="U2649" i="7"/>
  <c r="U2681" i="7"/>
  <c r="U2753" i="7"/>
  <c r="U2785" i="7"/>
  <c r="U2825" i="7"/>
  <c r="U2857" i="7"/>
  <c r="U3028" i="7"/>
  <c r="U3060" i="7"/>
  <c r="U3092" i="7"/>
  <c r="U3124" i="7"/>
  <c r="U3156" i="7"/>
  <c r="U3196" i="7"/>
  <c r="U3236" i="7"/>
  <c r="U3268" i="7"/>
  <c r="U3508" i="7"/>
  <c r="U3548" i="7"/>
  <c r="U3596" i="7"/>
  <c r="U2500" i="7"/>
  <c r="U2723" i="7"/>
  <c r="U3102" i="7"/>
  <c r="U3206" i="7"/>
  <c r="U2644" i="7"/>
  <c r="U2820" i="7"/>
  <c r="U2967" i="7"/>
  <c r="U1879" i="7"/>
  <c r="U2159" i="7"/>
  <c r="U2335" i="7"/>
  <c r="U2742" i="7"/>
  <c r="U3241" i="7"/>
  <c r="U1624" i="7"/>
  <c r="U1776" i="7"/>
  <c r="U1912" i="7"/>
  <c r="U2160" i="7"/>
  <c r="U2344" i="7"/>
  <c r="U2520" i="7"/>
  <c r="U2687" i="7"/>
  <c r="U1595" i="7"/>
  <c r="U1627" i="7"/>
  <c r="U1659" i="7"/>
  <c r="U1691" i="7"/>
  <c r="U1723" i="7"/>
  <c r="U1755" i="7"/>
  <c r="U1787" i="7"/>
  <c r="U1819" i="7"/>
  <c r="U1851" i="7"/>
  <c r="U2235" i="7"/>
  <c r="U2267" i="7"/>
  <c r="U2299" i="7"/>
  <c r="U2331" i="7"/>
  <c r="U2403" i="7"/>
  <c r="U2435" i="7"/>
  <c r="U2467" i="7"/>
  <c r="U2499" i="7"/>
  <c r="U2571" i="7"/>
  <c r="U2586" i="7"/>
  <c r="U2618" i="7"/>
  <c r="U2650" i="7"/>
  <c r="U2682" i="7"/>
  <c r="U2714" i="7"/>
  <c r="U2890" i="7"/>
  <c r="U2925" i="7"/>
  <c r="U2965" i="7"/>
  <c r="U2997" i="7"/>
  <c r="U3037" i="7"/>
  <c r="U3069" i="7"/>
  <c r="U3109" i="7"/>
  <c r="U3141" i="7"/>
  <c r="U3173" i="7"/>
  <c r="U3245" i="7"/>
  <c r="U3325" i="7"/>
  <c r="U3461" i="7"/>
  <c r="U2212" i="7"/>
  <c r="U3006" i="7"/>
  <c r="U3110" i="7"/>
  <c r="U3286" i="7"/>
  <c r="U3550" i="7"/>
  <c r="U2732" i="7"/>
  <c r="U2927" i="7"/>
  <c r="U1727" i="7"/>
  <c r="U1935" i="7"/>
  <c r="U2271" i="7"/>
  <c r="U2423" i="7"/>
  <c r="U2606" i="7"/>
  <c r="U2774" i="7"/>
  <c r="U2953" i="7"/>
  <c r="U3113" i="7"/>
  <c r="U3433" i="7"/>
  <c r="U2368" i="7"/>
  <c r="U2743" i="7"/>
  <c r="U2914" i="7"/>
  <c r="U3514" i="7"/>
  <c r="U27" i="7"/>
  <c r="U59" i="7"/>
  <c r="U91" i="7"/>
  <c r="U123" i="7"/>
  <c r="U155" i="7"/>
  <c r="U185" i="7"/>
  <c r="U217" i="7"/>
  <c r="U249" i="7"/>
  <c r="U281" i="7"/>
  <c r="U313" i="7"/>
  <c r="U345" i="7"/>
  <c r="U377" i="7"/>
  <c r="U409" i="7"/>
  <c r="U441" i="7"/>
  <c r="U473" i="7"/>
  <c r="U505" i="7"/>
  <c r="U537" i="7"/>
  <c r="U569" i="7"/>
  <c r="U601" i="7"/>
  <c r="U633" i="7"/>
  <c r="U665" i="7"/>
  <c r="U693" i="7"/>
  <c r="U725" i="7"/>
  <c r="U757" i="7"/>
  <c r="U789" i="7"/>
  <c r="U802" i="7"/>
  <c r="U834" i="7"/>
  <c r="U866" i="7"/>
  <c r="U898" i="7"/>
  <c r="U930" i="7"/>
  <c r="U962" i="7"/>
  <c r="U994" i="7"/>
  <c r="U1026" i="7"/>
  <c r="U1058" i="7"/>
  <c r="U1090" i="7"/>
  <c r="U1122" i="7"/>
  <c r="U1154" i="7"/>
  <c r="U1186" i="7"/>
  <c r="U1218" i="7"/>
  <c r="U1572" i="7"/>
  <c r="U1604" i="7"/>
  <c r="U1636" i="7"/>
  <c r="U1668" i="7"/>
  <c r="U1700" i="7"/>
  <c r="U1732" i="7"/>
  <c r="U1764" i="7"/>
  <c r="U1796" i="7"/>
  <c r="U1828" i="7"/>
  <c r="U1860" i="7"/>
  <c r="U1892" i="7"/>
  <c r="U1964" i="7"/>
  <c r="U1996" i="7"/>
  <c r="U2116" i="7"/>
  <c r="U2228" i="7"/>
  <c r="U2260" i="7"/>
  <c r="U2292" i="7"/>
  <c r="U2611" i="7"/>
  <c r="U2699" i="7"/>
  <c r="U3086" i="7"/>
  <c r="U3190" i="7"/>
  <c r="U3318" i="7"/>
  <c r="U3462" i="7"/>
  <c r="U3487" i="7"/>
  <c r="U3591" i="7"/>
  <c r="U877" i="7"/>
  <c r="U1069" i="7"/>
  <c r="U1253" i="7"/>
  <c r="U1487" i="7"/>
  <c r="U1663" i="7"/>
  <c r="U1799" i="7"/>
  <c r="U2007" i="7"/>
  <c r="U2279" i="7"/>
  <c r="U2447" i="7"/>
  <c r="U2622" i="7"/>
  <c r="U2838" i="7"/>
  <c r="U1688" i="7"/>
  <c r="U1856" i="7"/>
  <c r="U2136" i="7"/>
  <c r="U2663" i="7"/>
  <c r="U2879" i="7"/>
  <c r="U3034" i="7"/>
  <c r="U3586" i="7"/>
  <c r="U12" i="7"/>
  <c r="U44" i="7"/>
  <c r="U76" i="7"/>
  <c r="U108" i="7"/>
  <c r="U140" i="7"/>
  <c r="U172" i="7"/>
  <c r="U202" i="7"/>
  <c r="U234" i="7"/>
  <c r="U266" i="7"/>
  <c r="U298" i="7"/>
  <c r="U330" i="7"/>
  <c r="U362" i="7"/>
  <c r="U394" i="7"/>
  <c r="U426" i="7"/>
  <c r="U458" i="7"/>
  <c r="U490" i="7"/>
  <c r="U522" i="7"/>
  <c r="U554" i="7"/>
  <c r="U586" i="7"/>
  <c r="U618" i="7"/>
  <c r="U650" i="7"/>
  <c r="U678" i="7"/>
  <c r="U710" i="7"/>
  <c r="U742" i="7"/>
  <c r="U774" i="7"/>
  <c r="U819" i="7"/>
  <c r="U851" i="7"/>
  <c r="U883" i="7"/>
  <c r="U915" i="7"/>
  <c r="U947" i="7"/>
  <c r="U979" i="7"/>
  <c r="U1011" i="7"/>
  <c r="U1043" i="7"/>
  <c r="U1075" i="7"/>
  <c r="U1107" i="7"/>
  <c r="U1139" i="7"/>
  <c r="U1171" i="7"/>
  <c r="U1203" i="7"/>
  <c r="U1235" i="7"/>
  <c r="U1267" i="7"/>
  <c r="U1877" i="7"/>
  <c r="U1909" i="7"/>
  <c r="U1941" i="7"/>
  <c r="U1973" i="7"/>
  <c r="U2229" i="7"/>
  <c r="U2261" i="7"/>
  <c r="U2293" i="7"/>
  <c r="U2325" i="7"/>
  <c r="U2357" i="7"/>
  <c r="U2557" i="7"/>
  <c r="U2604" i="7"/>
  <c r="U2676" i="7"/>
  <c r="U3495" i="7"/>
  <c r="U660" i="7"/>
  <c r="U893" i="7"/>
  <c r="U1085" i="7"/>
  <c r="U1237" i="7"/>
  <c r="U1471" i="7"/>
  <c r="U1647" i="7"/>
  <c r="U1807" i="7"/>
  <c r="U1983" i="7"/>
  <c r="U2247" i="7"/>
  <c r="U2471" i="7"/>
  <c r="U2646" i="7"/>
  <c r="U2806" i="7"/>
  <c r="U2969" i="7"/>
  <c r="U3169" i="7"/>
  <c r="U3202" i="7"/>
  <c r="U3402" i="7"/>
  <c r="U1766" i="7"/>
  <c r="U1798" i="7"/>
  <c r="U1830" i="7"/>
  <c r="U1862" i="7"/>
  <c r="U1894" i="7"/>
  <c r="U1926" i="7"/>
  <c r="U1958" i="7"/>
  <c r="U1990" i="7"/>
  <c r="U2110" i="7"/>
  <c r="U2182" i="7"/>
  <c r="U2214" i="7"/>
  <c r="U2246" i="7"/>
  <c r="U2278" i="7"/>
  <c r="U2446" i="7"/>
  <c r="U2757" i="7"/>
  <c r="U2829" i="7"/>
  <c r="U2904" i="7"/>
  <c r="U2936" i="7"/>
  <c r="U2968" i="7"/>
  <c r="U3144" i="7"/>
  <c r="U3176" i="7"/>
  <c r="U3288" i="7"/>
  <c r="U3328" i="7"/>
  <c r="U3408" i="7"/>
  <c r="U428" i="7"/>
  <c r="U460" i="7"/>
  <c r="U492" i="7"/>
  <c r="U564" i="7"/>
  <c r="U596" i="7"/>
  <c r="U628" i="7"/>
  <c r="U869" i="7"/>
  <c r="U1061" i="7"/>
  <c r="U1322" i="7"/>
  <c r="U1503" i="7"/>
  <c r="U1831" i="7"/>
  <c r="U3273" i="7"/>
  <c r="U3577" i="7"/>
  <c r="U1736" i="7"/>
  <c r="U3464" i="7"/>
  <c r="U3504" i="7"/>
  <c r="U3544" i="7"/>
  <c r="U2263" i="7"/>
  <c r="U3057" i="7"/>
  <c r="U3321" i="7"/>
  <c r="U1792" i="7"/>
  <c r="U1904" i="7"/>
  <c r="U2168" i="7"/>
  <c r="U2304" i="7"/>
  <c r="U2512" i="7"/>
  <c r="U1649" i="7"/>
  <c r="U1681" i="7"/>
  <c r="U1713" i="7"/>
  <c r="U1745" i="7"/>
  <c r="U1777" i="7"/>
  <c r="U1809" i="7"/>
  <c r="U1841" i="7"/>
  <c r="U1873" i="7"/>
  <c r="U1905" i="7"/>
  <c r="U1937" i="7"/>
  <c r="U1969" i="7"/>
  <c r="U2001" i="7"/>
  <c r="U2121" i="7"/>
  <c r="U2153" i="7"/>
  <c r="U2185" i="7"/>
  <c r="U2257" i="7"/>
  <c r="U2289" i="7"/>
  <c r="U2321" i="7"/>
  <c r="U2353" i="7"/>
  <c r="U2385" i="7"/>
  <c r="U2417" i="7"/>
  <c r="U2449" i="7"/>
  <c r="U2481" i="7"/>
  <c r="U2600" i="7"/>
  <c r="U2632" i="7"/>
  <c r="U2664" i="7"/>
  <c r="U2696" i="7"/>
  <c r="U2800" i="7"/>
  <c r="U2832" i="7"/>
  <c r="U2864" i="7"/>
  <c r="U2939" i="7"/>
  <c r="U2971" i="7"/>
  <c r="U3043" i="7"/>
  <c r="U3075" i="7"/>
  <c r="U3107" i="7"/>
  <c r="U3139" i="7"/>
  <c r="U3371" i="7"/>
  <c r="U3411" i="7"/>
  <c r="U3451" i="7"/>
  <c r="U3491" i="7"/>
  <c r="U3531" i="7"/>
  <c r="U2707" i="7"/>
  <c r="U2795" i="7"/>
  <c r="U3222" i="7"/>
  <c r="U3494" i="7"/>
  <c r="U2636" i="7"/>
  <c r="U3071" i="7"/>
  <c r="U3575" i="7"/>
  <c r="U728" i="7"/>
  <c r="U909" i="7"/>
  <c r="U1077" i="7"/>
  <c r="U1197" i="7"/>
  <c r="U1399" i="7"/>
  <c r="U1559" i="7"/>
  <c r="U1711" i="7"/>
  <c r="U1863" i="7"/>
  <c r="U2119" i="7"/>
  <c r="U2327" i="7"/>
  <c r="U2479" i="7"/>
  <c r="U2128" i="7"/>
  <c r="U2312" i="7"/>
  <c r="U2496" i="7"/>
  <c r="U2671" i="7"/>
  <c r="U2823" i="7"/>
  <c r="U2970" i="7"/>
  <c r="U3178" i="7"/>
  <c r="U3410" i="7"/>
  <c r="U3578" i="7"/>
  <c r="U1625" i="7"/>
  <c r="U1657" i="7"/>
  <c r="U1689" i="7"/>
  <c r="U1721" i="7"/>
  <c r="U1753" i="7"/>
  <c r="U1785" i="7"/>
  <c r="U1817" i="7"/>
  <c r="U1849" i="7"/>
  <c r="U1881" i="7"/>
  <c r="U1913" i="7"/>
  <c r="U1945" i="7"/>
  <c r="U1977" i="7"/>
  <c r="U2097" i="7"/>
  <c r="U2129" i="7"/>
  <c r="U2161" i="7"/>
  <c r="U2193" i="7"/>
  <c r="U2265" i="7"/>
  <c r="U2297" i="7"/>
  <c r="U2329" i="7"/>
  <c r="U2361" i="7"/>
  <c r="U2393" i="7"/>
  <c r="U2425" i="7"/>
  <c r="U2457" i="7"/>
  <c r="U2608" i="7"/>
  <c r="U2640" i="7"/>
  <c r="U2672" i="7"/>
  <c r="U2704" i="7"/>
  <c r="U2808" i="7"/>
  <c r="U2840" i="7"/>
  <c r="U2947" i="7"/>
  <c r="U2979" i="7"/>
  <c r="U3051" i="7"/>
  <c r="U3083" i="7"/>
  <c r="U3115" i="7"/>
  <c r="U3347" i="7"/>
  <c r="U3379" i="7"/>
  <c r="U3419" i="7"/>
  <c r="U3459" i="7"/>
  <c r="U3499" i="7"/>
  <c r="U3539" i="7"/>
  <c r="U2731" i="7"/>
  <c r="U3254" i="7"/>
  <c r="U3526" i="7"/>
  <c r="U2700" i="7"/>
  <c r="U508" i="7"/>
  <c r="U760" i="7"/>
  <c r="U949" i="7"/>
  <c r="U1109" i="7"/>
  <c r="U1245" i="7"/>
  <c r="U1447" i="7"/>
  <c r="U1607" i="7"/>
  <c r="U1743" i="7"/>
  <c r="U1903" i="7"/>
  <c r="U2167" i="7"/>
  <c r="U2367" i="7"/>
  <c r="U2535" i="7"/>
  <c r="U3448" i="7"/>
  <c r="U3480" i="7"/>
  <c r="U3528" i="7"/>
  <c r="U3568" i="7"/>
  <c r="U2183" i="7"/>
  <c r="U2870" i="7"/>
  <c r="U3473" i="7"/>
  <c r="U1696" i="7"/>
  <c r="U1864" i="7"/>
  <c r="U1976" i="7"/>
  <c r="U2240" i="7"/>
  <c r="U2408" i="7"/>
  <c r="U1633" i="7"/>
  <c r="U1665" i="7"/>
  <c r="U1697" i="7"/>
  <c r="U1729" i="7"/>
  <c r="U1761" i="7"/>
  <c r="U1793" i="7"/>
  <c r="U1825" i="7"/>
  <c r="U1857" i="7"/>
  <c r="U1889" i="7"/>
  <c r="U1921" i="7"/>
  <c r="U1953" i="7"/>
  <c r="U1985" i="7"/>
  <c r="U2105" i="7"/>
  <c r="U2137" i="7"/>
  <c r="U2169" i="7"/>
  <c r="U2273" i="7"/>
  <c r="U2305" i="7"/>
  <c r="U2337" i="7"/>
  <c r="U2369" i="7"/>
  <c r="U2401" i="7"/>
  <c r="U2433" i="7"/>
  <c r="U2465" i="7"/>
  <c r="U2616" i="7"/>
  <c r="U2648" i="7"/>
  <c r="U2680" i="7"/>
  <c r="U2816" i="7"/>
  <c r="U2848" i="7"/>
  <c r="U2955" i="7"/>
  <c r="U2987" i="7"/>
  <c r="U3027" i="7"/>
  <c r="U3059" i="7"/>
  <c r="U3091" i="7"/>
  <c r="U3123" i="7"/>
  <c r="U3355" i="7"/>
  <c r="U3387" i="7"/>
  <c r="U3435" i="7"/>
  <c r="U3467" i="7"/>
  <c r="U3507" i="7"/>
  <c r="U3555" i="7"/>
  <c r="U2667" i="7"/>
  <c r="U2755" i="7"/>
  <c r="U3278" i="7"/>
  <c r="U3558" i="7"/>
  <c r="U2740" i="7"/>
  <c r="U3007" i="7"/>
  <c r="U668" i="7"/>
  <c r="U813" i="7"/>
  <c r="U997" i="7"/>
  <c r="U1141" i="7"/>
  <c r="U1306" i="7"/>
  <c r="U1495" i="7"/>
  <c r="U1655" i="7"/>
  <c r="U1775" i="7"/>
  <c r="U1943" i="7"/>
  <c r="U2207" i="7"/>
  <c r="U2399" i="7"/>
  <c r="U2583" i="7"/>
  <c r="U2224" i="7"/>
  <c r="U2400" i="7"/>
  <c r="U2751" i="7"/>
  <c r="U2895" i="7"/>
  <c r="U3066" i="7"/>
  <c r="U1888" i="7"/>
  <c r="U2112" i="7"/>
  <c r="U2272" i="7"/>
  <c r="U2464" i="7"/>
  <c r="U1641" i="7"/>
  <c r="U1673" i="7"/>
  <c r="U1705" i="7"/>
  <c r="U1737" i="7"/>
  <c r="U1769" i="7"/>
  <c r="U1801" i="7"/>
  <c r="U1833" i="7"/>
  <c r="U1865" i="7"/>
  <c r="U1897" i="7"/>
  <c r="U1929" i="7"/>
  <c r="U1961" i="7"/>
  <c r="U1993" i="7"/>
  <c r="U2113" i="7"/>
  <c r="U2145" i="7"/>
  <c r="U2177" i="7"/>
  <c r="U2249" i="7"/>
  <c r="U2281" i="7"/>
  <c r="U2313" i="7"/>
  <c r="U2345" i="7"/>
  <c r="U2377" i="7"/>
  <c r="U2409" i="7"/>
  <c r="U2441" i="7"/>
  <c r="U2473" i="7"/>
  <c r="U2624" i="7"/>
  <c r="U2656" i="7"/>
  <c r="U2688" i="7"/>
  <c r="U2824" i="7"/>
  <c r="U2856" i="7"/>
  <c r="U2931" i="7"/>
  <c r="U2963" i="7"/>
  <c r="U3035" i="7"/>
  <c r="U3067" i="7"/>
  <c r="U3099" i="7"/>
  <c r="U3131" i="7"/>
  <c r="U3363" i="7"/>
  <c r="U3403" i="7"/>
  <c r="U3443" i="7"/>
  <c r="U3475" i="7"/>
  <c r="U3523" i="7"/>
  <c r="U3563" i="7"/>
  <c r="U2683" i="7"/>
  <c r="U2763" i="7"/>
  <c r="U3174" i="7"/>
  <c r="U3302" i="7"/>
  <c r="U3582" i="7"/>
  <c r="U2772" i="7"/>
  <c r="U3039" i="7"/>
  <c r="U3535" i="7"/>
  <c r="U688" i="7"/>
  <c r="U861" i="7"/>
  <c r="U1037" i="7"/>
  <c r="U1173" i="7"/>
  <c r="U1359" i="7"/>
  <c r="U1527" i="7"/>
  <c r="U1687" i="7"/>
  <c r="U1823" i="7"/>
  <c r="U1991" i="7"/>
  <c r="U2239" i="7"/>
  <c r="U2439" i="7"/>
  <c r="U1992" i="7"/>
  <c r="U2264" i="7"/>
  <c r="U2448" i="7"/>
  <c r="U2623" i="7"/>
  <c r="U2799" i="7"/>
  <c r="U2938" i="7"/>
  <c r="U3138" i="7"/>
  <c r="AB11" i="7" l="1"/>
  <c r="J13" i="7"/>
  <c r="AB12" i="7" s="1"/>
  <c r="J14" i="7" l="1"/>
  <c r="AB13" i="7" s="1"/>
  <c r="J15" i="7" l="1"/>
  <c r="AB14" i="7" s="1"/>
  <c r="J16" i="7" l="1"/>
  <c r="AB15" i="7" s="1"/>
  <c r="J17" i="7" l="1"/>
  <c r="AB16" i="7" s="1"/>
  <c r="J18" i="7" l="1"/>
  <c r="AB17" i="7" s="1"/>
  <c r="J19" i="7" l="1"/>
  <c r="AB18" i="7" s="1"/>
  <c r="J20" i="7" l="1"/>
  <c r="AB19" i="7" s="1"/>
  <c r="J21" i="7" l="1"/>
  <c r="AB20" i="7" l="1"/>
  <c r="J22" i="7"/>
  <c r="AB21" i="7" l="1"/>
  <c r="J23" i="7"/>
  <c r="AB22" i="7" l="1"/>
  <c r="J24" i="7"/>
  <c r="AB23" i="7" s="1"/>
  <c r="J25" i="7" l="1"/>
  <c r="AB25" i="7" s="1"/>
  <c r="AB24" i="7" l="1"/>
  <c r="Z25" i="7"/>
  <c r="AA25" i="7" s="1"/>
  <c r="C117" i="10" l="1"/>
  <c r="C149" i="10"/>
  <c r="C181" i="10"/>
  <c r="C213" i="10"/>
  <c r="C245" i="10"/>
  <c r="C110" i="10"/>
  <c r="C174" i="10"/>
  <c r="C238" i="10"/>
  <c r="C36" i="10"/>
  <c r="C261" i="10"/>
  <c r="C130" i="10"/>
  <c r="C194" i="10"/>
  <c r="C258" i="10"/>
  <c r="C60" i="10"/>
  <c r="C87" i="10"/>
  <c r="C147" i="10"/>
  <c r="C211" i="10"/>
  <c r="C267" i="10"/>
  <c r="C65" i="10"/>
  <c r="C91" i="10"/>
  <c r="C159" i="10"/>
  <c r="C227" i="10"/>
  <c r="C29" i="10"/>
  <c r="C265" i="10"/>
  <c r="C132" i="10"/>
  <c r="C196" i="10"/>
  <c r="C264" i="10"/>
  <c r="C62" i="10"/>
  <c r="C112" i="10"/>
  <c r="C176" i="10"/>
  <c r="C240" i="10"/>
  <c r="C34" i="10"/>
  <c r="C257" i="10"/>
  <c r="C121" i="10"/>
  <c r="C153" i="10"/>
  <c r="C185" i="10"/>
  <c r="C217" i="10"/>
  <c r="C249" i="10"/>
  <c r="C118" i="10"/>
  <c r="C182" i="10"/>
  <c r="C246" i="10"/>
  <c r="C44" i="10"/>
  <c r="C27" i="10"/>
  <c r="C138" i="10"/>
  <c r="C202" i="10"/>
  <c r="C266" i="10"/>
  <c r="C68" i="10"/>
  <c r="C95" i="10"/>
  <c r="C155" i="10"/>
  <c r="C219" i="10"/>
  <c r="C9" i="10"/>
  <c r="C73" i="10"/>
  <c r="C99" i="10"/>
  <c r="C167" i="10"/>
  <c r="C235" i="10"/>
  <c r="C37" i="10"/>
  <c r="C23" i="10"/>
  <c r="C144" i="10"/>
  <c r="C204" i="10"/>
  <c r="C6" i="10"/>
  <c r="C70" i="10"/>
  <c r="C120" i="10"/>
  <c r="C184" i="10"/>
  <c r="C248" i="10"/>
  <c r="C42" i="10"/>
  <c r="C15" i="10"/>
  <c r="C93" i="10"/>
  <c r="C125" i="10"/>
  <c r="C157" i="10"/>
  <c r="C189" i="10"/>
  <c r="C221" i="10"/>
  <c r="C7" i="10"/>
  <c r="C126" i="10"/>
  <c r="C190" i="10"/>
  <c r="C254" i="10"/>
  <c r="C52" i="10"/>
  <c r="C47" i="10"/>
  <c r="C146" i="10"/>
  <c r="C210" i="10"/>
  <c r="C8" i="10"/>
  <c r="C76" i="10"/>
  <c r="C103" i="10"/>
  <c r="C163" i="10"/>
  <c r="C223" i="10"/>
  <c r="C17" i="10"/>
  <c r="C81" i="10"/>
  <c r="C107" i="10"/>
  <c r="C175" i="10"/>
  <c r="C243" i="10"/>
  <c r="C45" i="10"/>
  <c r="C51" i="10"/>
  <c r="C152" i="10"/>
  <c r="C212" i="10"/>
  <c r="C14" i="10"/>
  <c r="C78" i="10"/>
  <c r="C128" i="10"/>
  <c r="C192" i="10"/>
  <c r="C252" i="10"/>
  <c r="C50" i="10"/>
  <c r="C43" i="10"/>
  <c r="C97" i="10"/>
  <c r="C129" i="10"/>
  <c r="C161" i="10"/>
  <c r="C193" i="10"/>
  <c r="C225" i="10"/>
  <c r="C31" i="10"/>
  <c r="C134" i="10"/>
  <c r="C198" i="10"/>
  <c r="C262" i="10"/>
  <c r="C56" i="10"/>
  <c r="C71" i="10"/>
  <c r="C154" i="10"/>
  <c r="C218" i="10"/>
  <c r="C16" i="10"/>
  <c r="C84" i="10"/>
  <c r="C111" i="10"/>
  <c r="C171" i="10"/>
  <c r="C231" i="10"/>
  <c r="C25" i="10"/>
  <c r="C89" i="10"/>
  <c r="C115" i="10"/>
  <c r="C183" i="10"/>
  <c r="C251" i="10"/>
  <c r="C53" i="10"/>
  <c r="C75" i="10"/>
  <c r="C160" i="10"/>
  <c r="C220" i="10"/>
  <c r="C22" i="10"/>
  <c r="C86" i="10"/>
  <c r="C136" i="10"/>
  <c r="C200" i="10"/>
  <c r="C260" i="10"/>
  <c r="C58" i="10"/>
  <c r="C63" i="10"/>
  <c r="C101" i="10"/>
  <c r="C133" i="10"/>
  <c r="C165" i="10"/>
  <c r="C197" i="10"/>
  <c r="C229" i="10"/>
  <c r="C55" i="10"/>
  <c r="C142" i="10"/>
  <c r="C206" i="10"/>
  <c r="C4" i="10"/>
  <c r="C64" i="10"/>
  <c r="C94" i="10"/>
  <c r="C162" i="10"/>
  <c r="C226" i="10"/>
  <c r="C24" i="10"/>
  <c r="C253" i="10"/>
  <c r="C119" i="10"/>
  <c r="C179" i="10"/>
  <c r="C239" i="10"/>
  <c r="C33" i="10"/>
  <c r="C11" i="10"/>
  <c r="C123" i="10"/>
  <c r="C191" i="10"/>
  <c r="C263" i="10"/>
  <c r="C61" i="10"/>
  <c r="C96" i="10"/>
  <c r="C168" i="10"/>
  <c r="C228" i="10"/>
  <c r="C30" i="10"/>
  <c r="C269" i="10"/>
  <c r="C140" i="10"/>
  <c r="C208" i="10"/>
  <c r="C268" i="10"/>
  <c r="C66" i="10"/>
  <c r="C3" i="10"/>
  <c r="C105" i="10"/>
  <c r="C137" i="10"/>
  <c r="C169" i="10"/>
  <c r="C201" i="10"/>
  <c r="C233" i="10"/>
  <c r="C79" i="10"/>
  <c r="C150" i="10"/>
  <c r="C214" i="10"/>
  <c r="C12" i="10"/>
  <c r="C72" i="10"/>
  <c r="C106" i="10"/>
  <c r="C170" i="10"/>
  <c r="C234" i="10"/>
  <c r="C32" i="10"/>
  <c r="C19" i="10"/>
  <c r="C127" i="10"/>
  <c r="C187" i="10"/>
  <c r="C247" i="10"/>
  <c r="C41" i="10"/>
  <c r="C35" i="10"/>
  <c r="C131" i="10"/>
  <c r="C199" i="10"/>
  <c r="C5" i="10"/>
  <c r="C69" i="10"/>
  <c r="C108" i="10"/>
  <c r="C172" i="10"/>
  <c r="C236" i="10"/>
  <c r="C38" i="10"/>
  <c r="C92" i="10"/>
  <c r="C148" i="10"/>
  <c r="C216" i="10"/>
  <c r="C10" i="10"/>
  <c r="C74" i="10"/>
  <c r="C2" i="10"/>
  <c r="C109" i="10"/>
  <c r="C141" i="10"/>
  <c r="C173" i="10"/>
  <c r="C205" i="10"/>
  <c r="C237" i="10"/>
  <c r="C98" i="10"/>
  <c r="C158" i="10"/>
  <c r="C222" i="10"/>
  <c r="C20" i="10"/>
  <c r="C80" i="10"/>
  <c r="C114" i="10"/>
  <c r="C178" i="10"/>
  <c r="C242" i="10"/>
  <c r="C40" i="10"/>
  <c r="C39" i="10"/>
  <c r="C135" i="10"/>
  <c r="C195" i="10"/>
  <c r="C255" i="10"/>
  <c r="C49" i="10"/>
  <c r="C59" i="10"/>
  <c r="C143" i="10"/>
  <c r="C207" i="10"/>
  <c r="C13" i="10"/>
  <c r="C77" i="10"/>
  <c r="C116" i="10"/>
  <c r="C180" i="10"/>
  <c r="C244" i="10"/>
  <c r="C46" i="10"/>
  <c r="C100" i="10"/>
  <c r="C156" i="10"/>
  <c r="C224" i="10"/>
  <c r="C18" i="10"/>
  <c r="C82" i="10"/>
  <c r="C113" i="10"/>
  <c r="C145" i="10"/>
  <c r="C177" i="10"/>
  <c r="C209" i="10"/>
  <c r="C241" i="10"/>
  <c r="C102" i="10"/>
  <c r="C166" i="10"/>
  <c r="C230" i="10"/>
  <c r="C28" i="10"/>
  <c r="C88" i="10"/>
  <c r="C122" i="10"/>
  <c r="C186" i="10"/>
  <c r="C250" i="10"/>
  <c r="C48" i="10"/>
  <c r="C67" i="10"/>
  <c r="C139" i="10"/>
  <c r="C203" i="10"/>
  <c r="C259" i="10"/>
  <c r="C57" i="10"/>
  <c r="C83" i="10"/>
  <c r="C151" i="10"/>
  <c r="C215" i="10"/>
  <c r="C21" i="10"/>
  <c r="C85" i="10"/>
  <c r="C124" i="10"/>
  <c r="C188" i="10"/>
  <c r="C256" i="10"/>
  <c r="C54" i="10"/>
  <c r="C104" i="10"/>
  <c r="C164" i="10"/>
  <c r="C232" i="10"/>
  <c r="C26" i="10"/>
  <c r="C90" i="10"/>
</calcChain>
</file>

<file path=xl/comments1.xml><?xml version="1.0" encoding="utf-8"?>
<comments xmlns="http://schemas.openxmlformats.org/spreadsheetml/2006/main">
  <authors>
    <author>Guilherme Henrique Paiva Vieira</author>
    <author>tc={AE26C7E5-BC28-4C9B-90E8-4C3A3F9A395C}</author>
    <author>tc={6F33AC2C-452A-48B3-B7D3-1619805D6C29}</author>
  </authors>
  <commentList>
    <comment ref="L999" authorId="0" shapeId="0">
      <text>
        <r>
          <rPr>
            <b/>
            <sz val="9"/>
            <color indexed="81"/>
            <rFont val="Segoe UI"/>
            <family val="2"/>
          </rPr>
          <t>Guilherme Henrique Paiva Vieira:</t>
        </r>
        <r>
          <rPr>
            <sz val="9"/>
            <color indexed="81"/>
            <rFont val="Segoe UI"/>
            <family val="2"/>
          </rPr>
          <t xml:space="preserve">
Entendo que deveria ser idêntica à descrição do campo '10' do Registro C380. Irei verificar com o Rafael da Receita Federal.</t>
        </r>
      </text>
    </comment>
    <comment ref="L1001" authorId="0" shapeId="0">
      <text>
        <r>
          <rPr>
            <b/>
            <sz val="9"/>
            <color indexed="81"/>
            <rFont val="Segoe UI"/>
            <family val="2"/>
          </rPr>
          <t>Guilherme Henrique Paiva Vieira:</t>
        </r>
        <r>
          <rPr>
            <sz val="9"/>
            <color indexed="81"/>
            <rFont val="Segoe UI"/>
            <family val="2"/>
          </rPr>
          <t xml:space="preserve">
Entendo que a descrição deveria ser idêntica à do Campo '12' do Registro C380.</t>
        </r>
      </text>
    </comment>
    <comment ref="O1425" authorId="0" shapeId="0">
      <text>
        <r>
          <rPr>
            <b/>
            <sz val="9"/>
            <color indexed="81"/>
            <rFont val="Segoe UI"/>
            <family val="2"/>
          </rPr>
          <t>Guilherme Henrique Paiva Vieira:</t>
        </r>
        <r>
          <rPr>
            <sz val="9"/>
            <color indexed="81"/>
            <rFont val="Segoe UI"/>
            <family val="2"/>
          </rPr>
          <t xml:space="preserve">
não informado
</t>
        </r>
      </text>
    </comment>
    <comment ref="O1463" authorId="0" shapeId="0">
      <text>
        <r>
          <rPr>
            <b/>
            <sz val="9"/>
            <color indexed="81"/>
            <rFont val="Segoe UI"/>
            <family val="2"/>
          </rPr>
          <t>Guilherme Henrique Paiva Vieira:</t>
        </r>
        <r>
          <rPr>
            <sz val="9"/>
            <color indexed="81"/>
            <rFont val="Segoe UI"/>
            <family val="2"/>
          </rPr>
          <t xml:space="preserve">
não informado</t>
        </r>
      </text>
    </comment>
    <comment ref="D1852"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BP emitido por PED, não Rodoviário: D300, D301 e D310.</t>
        </r>
      </text>
    </comment>
    <comment ref="D1882"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Cupom Fiscal Bilhete de Passagem. Registro D350, D355, D360, D365 e D390.</t>
        </r>
      </text>
    </comment>
  </commentList>
</comments>
</file>

<file path=xl/comments2.xml><?xml version="1.0" encoding="utf-8"?>
<comments xmlns="http://schemas.openxmlformats.org/spreadsheetml/2006/main">
  <authors>
    <author>Guilherme Henrique Paiva Vieira</author>
    <author>tc={AE26C7E5-BC28-4C9B-90E8-4C3A3F9A395C}</author>
    <author>tc={6F33AC2C-452A-48B3-B7D3-1619805D6C29}</author>
  </authors>
  <commentList>
    <comment ref="M846" authorId="0" shapeId="0">
      <text>
        <r>
          <rPr>
            <b/>
            <sz val="9"/>
            <color indexed="81"/>
            <rFont val="Segoe UI"/>
            <family val="2"/>
          </rPr>
          <t>Guilherme Henrique Paiva Vieira:</t>
        </r>
        <r>
          <rPr>
            <sz val="9"/>
            <color indexed="81"/>
            <rFont val="Segoe UI"/>
            <family val="2"/>
          </rPr>
          <t xml:space="preserve">
Entendo que deveria ser idêntica à descrição do campo '10' do Registro C380. Irei verificar com o Rafael da Receita Federal.</t>
        </r>
      </text>
    </comment>
    <comment ref="M848" authorId="0" shapeId="0">
      <text>
        <r>
          <rPr>
            <b/>
            <sz val="9"/>
            <color indexed="81"/>
            <rFont val="Segoe UI"/>
            <family val="2"/>
          </rPr>
          <t>Guilherme Henrique Paiva Vieira:</t>
        </r>
        <r>
          <rPr>
            <sz val="9"/>
            <color indexed="81"/>
            <rFont val="Segoe UI"/>
            <family val="2"/>
          </rPr>
          <t xml:space="preserve">
Entendo que a descrição deveria ser idêntica à do Campo '12' do Registro C380.</t>
        </r>
      </text>
    </comment>
    <comment ref="P1272" authorId="0" shapeId="0">
      <text>
        <r>
          <rPr>
            <b/>
            <sz val="9"/>
            <color indexed="81"/>
            <rFont val="Segoe UI"/>
            <family val="2"/>
          </rPr>
          <t>Guilherme Henrique Paiva Vieira:</t>
        </r>
        <r>
          <rPr>
            <sz val="9"/>
            <color indexed="81"/>
            <rFont val="Segoe UI"/>
            <family val="2"/>
          </rPr>
          <t xml:space="preserve">
não informado
</t>
        </r>
      </text>
    </comment>
    <comment ref="P1323" authorId="0" shapeId="0">
      <text>
        <r>
          <rPr>
            <b/>
            <sz val="9"/>
            <color indexed="81"/>
            <rFont val="Segoe UI"/>
            <family val="2"/>
          </rPr>
          <t>Guilherme Henrique Paiva Vieira:</t>
        </r>
        <r>
          <rPr>
            <sz val="9"/>
            <color indexed="81"/>
            <rFont val="Segoe UI"/>
            <family val="2"/>
          </rPr>
          <t xml:space="preserve">
não informado</t>
        </r>
      </text>
    </comment>
    <comment ref="D1725"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BP emitido por PED, não Rodoviário: D300, D301 e D310.</t>
        </r>
      </text>
    </comment>
    <comment ref="D1755"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Cupom Fiscal Bilhete de Passagem. Registro D350, D355, D360, D365 e D390.</t>
        </r>
      </text>
    </comment>
  </commentList>
</comments>
</file>

<file path=xl/sharedStrings.xml><?xml version="1.0" encoding="utf-8"?>
<sst xmlns="http://schemas.openxmlformats.org/spreadsheetml/2006/main" count="33779" uniqueCount="4315">
  <si>
    <t>Perfil</t>
  </si>
  <si>
    <t>Nível do registro</t>
  </si>
  <si>
    <t>Ocor.</t>
  </si>
  <si>
    <t xml:space="preserve">  Descrição do Registro</t>
  </si>
  <si>
    <t xml:space="preserve">Atualizado pelo Guia Prático v. 3.0.8 e Portaria SAIF 032.2019 </t>
  </si>
  <si>
    <t>Obrigator.</t>
  </si>
  <si>
    <t xml:space="preserve"> </t>
  </si>
  <si>
    <t>0</t>
  </si>
  <si>
    <t>1</t>
  </si>
  <si>
    <t>2</t>
  </si>
  <si>
    <t>3</t>
  </si>
  <si>
    <t>4</t>
  </si>
  <si>
    <t>5</t>
  </si>
  <si>
    <t>6</t>
  </si>
  <si>
    <t>Nº</t>
  </si>
  <si>
    <t>Campo</t>
  </si>
  <si>
    <t>Descrição</t>
  </si>
  <si>
    <t>Tipo</t>
  </si>
  <si>
    <t>Tam</t>
  </si>
  <si>
    <t>Dec</t>
  </si>
  <si>
    <t>Entr</t>
  </si>
  <si>
    <t>Saída</t>
  </si>
  <si>
    <t>ABC</t>
  </si>
  <si>
    <t>0000</t>
  </si>
  <si>
    <t>ABERTURA DO ARQUIVO DIGITAL E IDENTIFICAÇÃO DA ENTIDADE</t>
  </si>
  <si>
    <t>REG</t>
  </si>
  <si>
    <t>Texto fixo contendo “0000”.</t>
  </si>
  <si>
    <t>C</t>
  </si>
  <si>
    <t>-</t>
  </si>
  <si>
    <t>O</t>
  </si>
  <si>
    <t>COD_VER</t>
  </si>
  <si>
    <t xml:space="preserve">Código da versão do leiaute conforme a tabela indicada no Ato COTEPE. </t>
  </si>
  <si>
    <t>N</t>
  </si>
  <si>
    <t>003*</t>
  </si>
  <si>
    <t>COD_FIN</t>
  </si>
  <si>
    <t>Código da finalidade do arquivo:</t>
  </si>
  <si>
    <t>0 - Remessa do arquivo original;</t>
  </si>
  <si>
    <t>1 - Remessa do arquivo substituto.</t>
  </si>
  <si>
    <t>DT_INI</t>
  </si>
  <si>
    <t>Data inicial das informações contidas no arquivo.</t>
  </si>
  <si>
    <t>008*</t>
  </si>
  <si>
    <t>DT_FIN</t>
  </si>
  <si>
    <t>Data final das informações contidas no arquivo.</t>
  </si>
  <si>
    <t>NOME</t>
  </si>
  <si>
    <t>Nome empresarial da entidade.</t>
  </si>
  <si>
    <t>CNPJ</t>
  </si>
  <si>
    <t>Número de inscrição da entidade no CNPJ.</t>
  </si>
  <si>
    <t>014*</t>
  </si>
  <si>
    <t>OC</t>
  </si>
  <si>
    <t>CPF</t>
  </si>
  <si>
    <t>Número de inscrição da entidade no CPF.</t>
  </si>
  <si>
    <t>011*</t>
  </si>
  <si>
    <t>UF</t>
  </si>
  <si>
    <t>Sigla da unidade da federação da entidade.</t>
  </si>
  <si>
    <t>002*</t>
  </si>
  <si>
    <t>IE</t>
  </si>
  <si>
    <t>Inscrição Estadual da entidade.</t>
  </si>
  <si>
    <t>COD_MUN</t>
  </si>
  <si>
    <t>Código do município do domicílio fiscal da entidade, conforme a tabela IBGE</t>
  </si>
  <si>
    <t>007*</t>
  </si>
  <si>
    <t>IM</t>
  </si>
  <si>
    <t>Inscrição Municipal da entidade.</t>
  </si>
  <si>
    <t>SUFRAMA</t>
  </si>
  <si>
    <t>Inscrição da entidade na SUFRAMA</t>
  </si>
  <si>
    <t>009*</t>
  </si>
  <si>
    <t>IND_PERFIL</t>
  </si>
  <si>
    <t xml:space="preserve"> Perfil de apresentação do arquivo fiscal;</t>
  </si>
  <si>
    <t>A – Perfil A;</t>
  </si>
  <si>
    <t>B – Perfil B.;</t>
  </si>
  <si>
    <t>C – Perfil C.</t>
  </si>
  <si>
    <t>IND_ATIV</t>
  </si>
  <si>
    <t>Indicador de tipo de atividade:</t>
  </si>
  <si>
    <t>0 – Industrial ou equiparado a industrial;</t>
  </si>
  <si>
    <t>1 – Outros.</t>
  </si>
  <si>
    <t>0001</t>
  </si>
  <si>
    <t>ABERTURA DO BLOCO 0</t>
  </si>
  <si>
    <t>Texto fixo contendo “0001”.</t>
  </si>
  <si>
    <t>IND_MOV</t>
  </si>
  <si>
    <t>Indicador de movimento:</t>
  </si>
  <si>
    <t>0- Bloco com dados informados;</t>
  </si>
  <si>
    <t>1- Bloco sem dados informados.</t>
  </si>
  <si>
    <t>0002</t>
  </si>
  <si>
    <t>CLASSIFICAÇÃO DO ESTABELECIMENTO INDUSTRIAL OU EQUIPARADO A INDUSTRIAL (válido a partir de 01/01/2020)</t>
  </si>
  <si>
    <t>Texto fixo contendo “0002”.</t>
  </si>
  <si>
    <t>CLAS_ESTAB_IND</t>
  </si>
  <si>
    <t>Informar a classificação do estabelecimento conforme tabela 4.5.5</t>
  </si>
  <si>
    <t>0005</t>
  </si>
  <si>
    <t>DADOS COMPLEMENTARES DA ENTIDADE</t>
  </si>
  <si>
    <t>Texto fixo contendo “0005”</t>
  </si>
  <si>
    <t>FANTASIA</t>
  </si>
  <si>
    <t>Nome de fantasia associado ao nome empresarial.</t>
  </si>
  <si>
    <t>CEP</t>
  </si>
  <si>
    <t>Código de Endereçamento Postal.</t>
  </si>
  <si>
    <t>END</t>
  </si>
  <si>
    <t>Logradouro e endereço do imóvel.</t>
  </si>
  <si>
    <t>NUM</t>
  </si>
  <si>
    <t>Número do imóvel.</t>
  </si>
  <si>
    <t>COMPL</t>
  </si>
  <si>
    <t>Dados complementares do endereço.</t>
  </si>
  <si>
    <t>BAIRRO</t>
  </si>
  <si>
    <t>Bairro em que o imóvel está situado.</t>
  </si>
  <si>
    <t>FONE</t>
  </si>
  <si>
    <t xml:space="preserve">Número do telefone (DDD+FONE). </t>
  </si>
  <si>
    <t>FAX</t>
  </si>
  <si>
    <t>Número do fax.</t>
  </si>
  <si>
    <t>EMAIL</t>
  </si>
  <si>
    <t>Endereço do correio eletrônico.</t>
  </si>
  <si>
    <t>0015</t>
  </si>
  <si>
    <t>V</t>
  </si>
  <si>
    <t>DADOS DO CONTRIBUINTE SUBSTITUTO OU RESPONSÁVEL PELO ICMS DESTINO</t>
  </si>
  <si>
    <t>Texto fixo contendo "0015"</t>
  </si>
  <si>
    <t>UF_ST</t>
  </si>
  <si>
    <t>Sigla da unidade da federação do contribuinte substituído ou unidade de federação do consumidor final não contribuinte - ICMS Destino EC 87/15.</t>
  </si>
  <si>
    <t>IE_ST</t>
  </si>
  <si>
    <t>Inscrição Estadual do contribuinte substituto na unidade da federação do contribuinte substituído ou unidade de federação do consumidor final não contribuinte - ICMS Destino EC 87/15.</t>
  </si>
  <si>
    <t>AB</t>
  </si>
  <si>
    <t>0100</t>
  </si>
  <si>
    <t>DADOS DO CONTABILISTA</t>
  </si>
  <si>
    <t>Texto fixo contendo “0100”.</t>
  </si>
  <si>
    <t>Nome do contabilista.</t>
  </si>
  <si>
    <t>Número de inscrição do contabilista no CPF.</t>
  </si>
  <si>
    <t>CRC</t>
  </si>
  <si>
    <t>Número de inscrição do contabilista no Conselho Regional de Contabilidade.</t>
  </si>
  <si>
    <t>Número de inscrição do escritório de contabilidade no CNPJ, se houver.</t>
  </si>
  <si>
    <t>Número do telefone (DDD+FONE).</t>
  </si>
  <si>
    <t>Código do município, conforme tabela IBGE.</t>
  </si>
  <si>
    <t>0150</t>
  </si>
  <si>
    <t xml:space="preserve">TABELA DE CADASTRO DO PARTICIPANTE  </t>
  </si>
  <si>
    <t>Texto fixo contendo “0150”.</t>
  </si>
  <si>
    <t>COD_PART</t>
  </si>
  <si>
    <t>Código de identificação do participante no arquivo.</t>
  </si>
  <si>
    <t>Nome pessoal ou empresarial do participante.</t>
  </si>
  <si>
    <t>COD_PAIS</t>
  </si>
  <si>
    <t>Código do país do participante, conforme a tabela indicada no item 3.2.1</t>
  </si>
  <si>
    <t>CNPJ do participante.</t>
  </si>
  <si>
    <t>CPF do participante.</t>
  </si>
  <si>
    <t>Inscrição Estadual do participante.</t>
  </si>
  <si>
    <t>Código do município, conforme a tabela IBGE</t>
  </si>
  <si>
    <t>Número de inscrição do participante na SUFRAMA.</t>
  </si>
  <si>
    <t>Logradouro e endereço do imóvel</t>
  </si>
  <si>
    <t>Número do imóvel</t>
  </si>
  <si>
    <t>Dados complementares do endereço</t>
  </si>
  <si>
    <t>Bairro em que o imóvel está situado</t>
  </si>
  <si>
    <t>0175</t>
  </si>
  <si>
    <t>1:N</t>
  </si>
  <si>
    <t xml:space="preserve">ALTERAÇÃO DA TABELA DE CADASTRO DE PARTICIPANTE </t>
  </si>
  <si>
    <t>Texto fixo contendo “0175”</t>
  </si>
  <si>
    <t>DT_ALT</t>
  </si>
  <si>
    <t>Data de alteração do cadastro</t>
  </si>
  <si>
    <t>NR_CAMPO</t>
  </si>
  <si>
    <t>Número do campo alterado (campos 03 a 13, exceto 07)</t>
  </si>
  <si>
    <t>CONT_ANT</t>
  </si>
  <si>
    <t>Conteúdo anterior do campo</t>
  </si>
  <si>
    <t>0190</t>
  </si>
  <si>
    <t>IDENTIFICAÇÃO DAS UNIDADES DE MEDIDA</t>
  </si>
  <si>
    <t>Texto fixo contendo "0190"</t>
  </si>
  <si>
    <t>UNID</t>
  </si>
  <si>
    <t>Código da unidade de medida</t>
  </si>
  <si>
    <t>DESCR</t>
  </si>
  <si>
    <t>Descrição da unidade de medida</t>
  </si>
  <si>
    <t>0200</t>
  </si>
  <si>
    <t>TABELA DE IDENTIFICAÇÃO DO ITEM (PRODUTO E SERVIÇOS)</t>
  </si>
  <si>
    <t>Texto fixo contendo "0200"</t>
  </si>
  <si>
    <t>COD_ITEM</t>
  </si>
  <si>
    <t xml:space="preserve">Código do item </t>
  </si>
  <si>
    <t>DESCR_ITEM</t>
  </si>
  <si>
    <t>Descrição do item</t>
  </si>
  <si>
    <t>COD_BARRA</t>
  </si>
  <si>
    <t>Representação alfanumérico do código de barra do produto, se houver</t>
  </si>
  <si>
    <t>COD_ANT_ITEM</t>
  </si>
  <si>
    <t>Código anterior do item com relação à última informação apresentada.</t>
  </si>
  <si>
    <t>N (informar no 0205)</t>
  </si>
  <si>
    <t>UNID_INV</t>
  </si>
  <si>
    <t xml:space="preserve">Unidade de medida utilizada na quantificação de estoques.  </t>
  </si>
  <si>
    <t>TIPO_ITEM</t>
  </si>
  <si>
    <t>Tipo do item – Atividades Industriais, Comerciais e Serviços:</t>
  </si>
  <si>
    <t>00 – Mercadoria para Revenda;</t>
  </si>
  <si>
    <t>01 – Matéria-Prima;</t>
  </si>
  <si>
    <t>02 – Embalagem;</t>
  </si>
  <si>
    <t>03 – Produto em Processo;</t>
  </si>
  <si>
    <t>04 – Produto Acabado;</t>
  </si>
  <si>
    <t>05 – Subproduto;</t>
  </si>
  <si>
    <t>06 – Produto Intermediário;</t>
  </si>
  <si>
    <t>07 – Material de Uso e Consumo;</t>
  </si>
  <si>
    <t>08 – Ativo Imobilizado;</t>
  </si>
  <si>
    <t>09 – Serviços;</t>
  </si>
  <si>
    <t>10 – Outros insumos;</t>
  </si>
  <si>
    <t>99 – Outras</t>
  </si>
  <si>
    <t>COD_NCM</t>
  </si>
  <si>
    <t>Código da Nomenclatura Comum do Mercosul</t>
  </si>
  <si>
    <t>EX_IPI</t>
  </si>
  <si>
    <t>Código EX, conforme a TIPI</t>
  </si>
  <si>
    <t>COD_GEN</t>
  </si>
  <si>
    <t>Código do gênero do item, conforme a Tabela 4.2.1</t>
  </si>
  <si>
    <t>COD_LST</t>
  </si>
  <si>
    <t>Código do serviço conforme lista do Anexo I da Lei Complementar Federal nº 116/03.</t>
  </si>
  <si>
    <t>ALIQ_ICMS</t>
  </si>
  <si>
    <t>Alíquota de ICMS aplicável ao item nas operações internas</t>
  </si>
  <si>
    <t>CEST</t>
  </si>
  <si>
    <t>Código Especificador da Substituição Tributária (a partir de 01/01/2017)</t>
  </si>
  <si>
    <t>0205</t>
  </si>
  <si>
    <t>ALTERAÇÃO DO ITEM</t>
  </si>
  <si>
    <t>Texto fixo contendo "0205"</t>
  </si>
  <si>
    <t>DESCR_ANT_ITEM</t>
  </si>
  <si>
    <t>Descrição anterior do item</t>
  </si>
  <si>
    <t>Data inicial de utilização da descrição do item</t>
  </si>
  <si>
    <t>DT_FIM</t>
  </si>
  <si>
    <t>Data final de utilização da descrição do item</t>
  </si>
  <si>
    <t>0206</t>
  </si>
  <si>
    <t>1:1</t>
  </si>
  <si>
    <t>CÓDIGO DE PRODUTO CONFORME TABELA PUBLICADA PELA ANP</t>
  </si>
  <si>
    <t>Texto fixo contendo "0206"</t>
  </si>
  <si>
    <t>COD_COMB</t>
  </si>
  <si>
    <t>Código do produto, conforme tabela publicada pela ANP</t>
  </si>
  <si>
    <t>0210</t>
  </si>
  <si>
    <t>CONSUMO ESPECÍFICO PADRONIZADO - Témino utilização do Registro em 31/12/2021</t>
  </si>
  <si>
    <t>Texto fixo contendo "0210"</t>
  </si>
  <si>
    <t>COD_ITEM_COMP</t>
  </si>
  <si>
    <t>Código do item componente/insumo (campo 02 do Registro 0200)</t>
  </si>
  <si>
    <t>QTD_COMP</t>
  </si>
  <si>
    <t xml:space="preserve">Quantidade do item componente/insumo para se produzir uma unidade do item composto/resultante </t>
  </si>
  <si>
    <t>PERDA</t>
  </si>
  <si>
    <t>Perda/quebra normal percentual do insumo/componente para se produzir uma unidade do item composto/resultante</t>
  </si>
  <si>
    <t>0220</t>
  </si>
  <si>
    <t>FATORES DE CONVERSÃO DE UNIDADES</t>
  </si>
  <si>
    <t>Texto fixo contendo "0220"</t>
  </si>
  <si>
    <t>UNID_CONV</t>
  </si>
  <si>
    <t>Unidade comercial a ser convertida na unidade de estoque, referida no registro 0200.</t>
  </si>
  <si>
    <t>FAT_CONV</t>
  </si>
  <si>
    <t>Fator de conversão: fator utilizado para converter (multiplicar) a unidade a ser convertida na unidade adotada no inventário.</t>
  </si>
  <si>
    <t> -</t>
  </si>
  <si>
    <t>Representação alfanumérica do código de barra da unidade
comercial do produto, se houver</t>
  </si>
  <si>
    <t>0300</t>
  </si>
  <si>
    <t>CADASTRO DE BENS OU COMPONENTES DO ATIVO IMOBILIZADO</t>
  </si>
  <si>
    <t>Texto fixo contendo "0300"</t>
  </si>
  <si>
    <t>004*</t>
  </si>
  <si>
    <t>COD_IND_BEM</t>
  </si>
  <si>
    <t>Código individualizado do bem ou componente adotado no controle patrimonial do estabelecimento informante</t>
  </si>
  <si>
    <t>IDENT_MERC</t>
  </si>
  <si>
    <t>Identificação do tipo de mercadoria:</t>
  </si>
  <si>
    <t>001*</t>
  </si>
  <si>
    <t>1 = bem;</t>
  </si>
  <si>
    <t>2 = componente.</t>
  </si>
  <si>
    <t>Descrição do bem ou componente (modelo, marca e outras características necessárias a sua individualização)</t>
  </si>
  <si>
    <t>COD_PRNC</t>
  </si>
  <si>
    <t>Código de cadastro do bem principal nos casos em que o bem ou componente ( campo 02) esteja vinculado a um bem principal.</t>
  </si>
  <si>
    <t>COD_CTA</t>
  </si>
  <si>
    <t>Código da conta analítica de contabilização do bem ou componente (campo 06 do Registro 0500)</t>
  </si>
  <si>
    <t>NR_PARC</t>
  </si>
  <si>
    <t>Número total de parcelas a serem apropriadas, segundo a legislação de cada unidade federada</t>
  </si>
  <si>
    <t>0305</t>
  </si>
  <si>
    <t>INFORMAÇÃO SOBRE A UTILIZAÇÃO DO BEM</t>
  </si>
  <si>
    <t>Texto fixo contendo "0305"</t>
  </si>
  <si>
    <t>COD_CCUS</t>
  </si>
  <si>
    <t>Código do centro de custo onde o bem está sendo ou será utilizado (campo 03 do Registro 0600)</t>
  </si>
  <si>
    <t>FUNC</t>
  </si>
  <si>
    <t>Descrição sucinta da função do bem na atividade do estabelecimento</t>
  </si>
  <si>
    <t>VIDA_UTIL</t>
  </si>
  <si>
    <t>Vida útil estimada do bem, em número de meses</t>
  </si>
  <si>
    <t>0400</t>
  </si>
  <si>
    <t>TABELA DE NATUREZA DA OPERAÇÃO/PRESTAÇÃO</t>
  </si>
  <si>
    <t>Texto fixo contendo "0400"</t>
  </si>
  <si>
    <t>COD_NAT</t>
  </si>
  <si>
    <t>Código da natureza da operação/prestação</t>
  </si>
  <si>
    <t>DESCR_NAT</t>
  </si>
  <si>
    <t>Descrição da natureza da operação/prestação</t>
  </si>
  <si>
    <t>0450</t>
  </si>
  <si>
    <t>TABELA DE INFORMAÇÃO COMPLEMENTAR DO DOCUMENTO FISCAL</t>
  </si>
  <si>
    <t>Texto fixo contendo "0450"</t>
  </si>
  <si>
    <t>COD_INF</t>
  </si>
  <si>
    <t xml:space="preserve">Código da informação complementar do documento fiscal. </t>
  </si>
  <si>
    <t>TXT</t>
  </si>
  <si>
    <t>Texto livre da informação complementar existente no documento fiscal, inclusive espécie de normas legais, poder normativo, número, capitulação, data e demais referências pertinentes com indicação referentes ao tributo.</t>
  </si>
  <si>
    <t>0460</t>
  </si>
  <si>
    <t>TABELA DE OBSERVAÇÕES DO LANÇAMENTO FISCAL</t>
  </si>
  <si>
    <t>Texto fixo contendo "0460"</t>
  </si>
  <si>
    <t>COD_OBS</t>
  </si>
  <si>
    <t xml:space="preserve">Código da Observação do lançamento fiscal. </t>
  </si>
  <si>
    <t xml:space="preserve">Descrição da observação vinculada ao lançamento  fiscal </t>
  </si>
  <si>
    <t>0500</t>
  </si>
  <si>
    <t>PLANO DE CONTAS CONTÁBEIS</t>
  </si>
  <si>
    <t xml:space="preserve">REG </t>
  </si>
  <si>
    <t xml:space="preserve">Texto fixo contendo “0500” </t>
  </si>
  <si>
    <t xml:space="preserve">C </t>
  </si>
  <si>
    <t xml:space="preserve">004* </t>
  </si>
  <si>
    <t xml:space="preserve">- </t>
  </si>
  <si>
    <t xml:space="preserve">DT_ALT </t>
  </si>
  <si>
    <t xml:space="preserve">Data da inclusão/alteração </t>
  </si>
  <si>
    <t xml:space="preserve">N </t>
  </si>
  <si>
    <t>COD_ NAT_CC</t>
  </si>
  <si>
    <t xml:space="preserve">Código da natureza da conta/grupo de contas: </t>
  </si>
  <si>
    <t xml:space="preserve">002* </t>
  </si>
  <si>
    <t xml:space="preserve">01 - Contas de ativo; </t>
  </si>
  <si>
    <t xml:space="preserve">02 - Contas de passivo; </t>
  </si>
  <si>
    <t xml:space="preserve">03 - Patrimônio líquido; </t>
  </si>
  <si>
    <t xml:space="preserve">04 - Contas de resultado; </t>
  </si>
  <si>
    <t xml:space="preserve">05 - Contas de compensação; </t>
  </si>
  <si>
    <t xml:space="preserve">09 - Outras. </t>
  </si>
  <si>
    <t xml:space="preserve">IND_CTA </t>
  </si>
  <si>
    <t xml:space="preserve">Indicador do tipo de conta: </t>
  </si>
  <si>
    <t xml:space="preserve">001* </t>
  </si>
  <si>
    <t xml:space="preserve">S - Sintética (grupo de contas); </t>
  </si>
  <si>
    <t xml:space="preserve">A - Analítica (conta). </t>
  </si>
  <si>
    <t xml:space="preserve">NÍVEL </t>
  </si>
  <si>
    <t xml:space="preserve">Nível da conta analítica/grupo de contas. </t>
  </si>
  <si>
    <t xml:space="preserve">COD_CTA </t>
  </si>
  <si>
    <t xml:space="preserve">Código da conta analítica/grupo de contas. </t>
  </si>
  <si>
    <t xml:space="preserve">NOME_CTA </t>
  </si>
  <si>
    <t xml:space="preserve">Nome da conta analítica/grupo de contas. </t>
  </si>
  <si>
    <t>0600</t>
  </si>
  <si>
    <t>CENTRO DE CUSTOS</t>
  </si>
  <si>
    <t xml:space="preserve">Texto fixo contendo “0600”. </t>
  </si>
  <si>
    <t xml:space="preserve">Data da inclusão/alteração. </t>
  </si>
  <si>
    <t xml:space="preserve">008* </t>
  </si>
  <si>
    <t xml:space="preserve">COD_CCUS </t>
  </si>
  <si>
    <t xml:space="preserve">Código do centro de custos. </t>
  </si>
  <si>
    <t xml:space="preserve">CCUS </t>
  </si>
  <si>
    <t xml:space="preserve">Nome do centro de custos. </t>
  </si>
  <si>
    <t>0990</t>
  </si>
  <si>
    <t>ENCERRAMENTO DO BLOCO 0</t>
  </si>
  <si>
    <t>Texto fixo contendo "0990"</t>
  </si>
  <si>
    <t>QTD_LIN_0</t>
  </si>
  <si>
    <t>Quantidade total de linhas do Bloco 0</t>
  </si>
  <si>
    <t>Texto fixo contendo “0002”</t>
  </si>
  <si>
    <t>B001</t>
  </si>
  <si>
    <t>ABERTURA DO BLOCO B (incluído no Leiaute a partir do período de apuração de janeiro de 2019 - Apuração ISS - SEFAZ DF)</t>
  </si>
  <si>
    <t>Texto fixo contendo "B001"</t>
  </si>
  <si>
    <t>IND_DAD</t>
  </si>
  <si>
    <t>1- Bloco sem dados informados</t>
  </si>
  <si>
    <t>B020</t>
  </si>
  <si>
    <t>NOTA FISCAL (CÓDIGO 01), NOTA FISCAL DE SERVIÇOS (CÓDIGO 03), NOTA FISCAL DE SERVIÇOS AVULSA (CÓDIGO 3B), NOTA FISCAL DE PRODUTOR (CÓDIGO 04), CONHECIMENTO DE TRANSPORTE RODOVIÁRIO DE CARGAS (CÓDIGO 08), NF-e (CÓDIGO 55), NFC-e (CÓDIGO 65) e NF3-e (CÓDIGO 66).</t>
  </si>
  <si>
    <t>Texto fixo contendo "B020"</t>
  </si>
  <si>
    <t>IND_OPER</t>
  </si>
  <si>
    <t>Indicador do tipo de operação:</t>
  </si>
  <si>
    <t>0- Aquisição;</t>
  </si>
  <si>
    <t>1- Prestação</t>
  </si>
  <si>
    <t>IND_EMIT</t>
  </si>
  <si>
    <t>Indicador do emitente do documento fiscal:</t>
  </si>
  <si>
    <t>0- Emissão própria;</t>
  </si>
  <si>
    <t>1- Terceiros</t>
  </si>
  <si>
    <t>Código do participante (campo 02 do Registro 0150):</t>
  </si>
  <si>
    <t>060</t>
  </si>
  <si>
    <t>- do prestador, no caso de declarante na condição de tomador;</t>
  </si>
  <si>
    <t>- do tomador, no caso de declarante na condição de prestador</t>
  </si>
  <si>
    <t>COD_MOD</t>
  </si>
  <si>
    <t>Código do modelo do documento fiscal, conforme a Tabela 4.1.3</t>
  </si>
  <si>
    <t>COD_SIT</t>
  </si>
  <si>
    <t>Código da situação do documento fiscal, conforme a Tabela 4.1.2</t>
  </si>
  <si>
    <t>SER</t>
  </si>
  <si>
    <t>Série do documento fiscal</t>
  </si>
  <si>
    <t>003</t>
  </si>
  <si>
    <t>NUM_DOC</t>
  </si>
  <si>
    <t>Número do documento fiscal</t>
  </si>
  <si>
    <t>009</t>
  </si>
  <si>
    <t>CHV_NFE</t>
  </si>
  <si>
    <t>Chave da Nota Fiscal Eletrônica</t>
  </si>
  <si>
    <t>044*</t>
  </si>
  <si>
    <t>DT_DOC</t>
  </si>
  <si>
    <t xml:space="preserve">Data da emissão do documento fiscal </t>
  </si>
  <si>
    <t>COD_MUN_SERV</t>
  </si>
  <si>
    <t>Código do município onde o serviço foi prestado, conforme a tabela IBGE.</t>
  </si>
  <si>
    <t>VL_CONT</t>
  </si>
  <si>
    <t>Valor contábil (valor total do documento)</t>
  </si>
  <si>
    <t>02</t>
  </si>
  <si>
    <t>VL_MAT_TERC</t>
  </si>
  <si>
    <t>Valor do material fornecido por terceiros na prestação do serviço</t>
  </si>
  <si>
    <t>VL_SUB</t>
  </si>
  <si>
    <t>Valor da subempreitada</t>
  </si>
  <si>
    <t>VL_ISNT_ISS</t>
  </si>
  <si>
    <t>Valor das operações isentas ou não-tributadas pelo ISS</t>
  </si>
  <si>
    <t>VL_DED_BC</t>
  </si>
  <si>
    <t>Valor da dedução da base de cálculo</t>
  </si>
  <si>
    <t>VL_BC_ISS</t>
  </si>
  <si>
    <t>Valor da base de cálculo do ISS</t>
  </si>
  <si>
    <t>VL_BC_ISS_RT</t>
  </si>
  <si>
    <t>Valor da base de cálculo de retenção do ISS</t>
  </si>
  <si>
    <t>VL_ISS_RT</t>
  </si>
  <si>
    <t>Valor do ISS retido pelo tomador</t>
  </si>
  <si>
    <t>VL_ISS</t>
  </si>
  <si>
    <t>Valor do ISS destacado</t>
  </si>
  <si>
    <t>COD_INF_OBS</t>
  </si>
  <si>
    <t>Código da observação do lançamento fiscal (campo 02 do Registro 0460)</t>
  </si>
  <si>
    <t>B025</t>
  </si>
  <si>
    <t>DETALHAMENTO POR COMBINAÇÃO DE ALÍQUOTA E ITEM DA LISTA DE SERVIÇOS DA LC 116/2003</t>
  </si>
  <si>
    <t>Texto fixo contendo "B025"</t>
  </si>
  <si>
    <t>VL_CONT_P</t>
  </si>
  <si>
    <t>Parcela correspondente ao "Valor Contábil" referente à combinação da alíquota e item da lista</t>
  </si>
  <si>
    <t>VL_BC_ISS_P</t>
  </si>
  <si>
    <t>Parcela correspondente ao "Valor da base de cálculo do ISS" referente à combinação de alíquota e item da lista</t>
  </si>
  <si>
    <t>ALIQ_ISS</t>
  </si>
  <si>
    <t>Alíquota do ISS</t>
  </si>
  <si>
    <t>VL_ISS_P</t>
  </si>
  <si>
    <t>Parcela correspondente ao "Valor do ISS" referente à combinação da alíquota e item da lista</t>
  </si>
  <si>
    <t>VL_ISNT_ISS_P</t>
  </si>
  <si>
    <t>Parcela correpondente ao "Valor das operações isentas ou não-tributadas pelo ISS" referente à combinação da alíquota e item da lista</t>
  </si>
  <si>
    <t>COD_SERV</t>
  </si>
  <si>
    <t>Item da lista de serviços, conforme Tabela 4.6.3</t>
  </si>
  <si>
    <t>B030</t>
  </si>
  <si>
    <t>NOTA FISCAL DE SERVIÇOS SIMPLIFICADA (CÓDIGO 3A)</t>
  </si>
  <si>
    <t>Texto fixo contendo "B030"</t>
  </si>
  <si>
    <t>não informar</t>
  </si>
  <si>
    <t xml:space="preserve">COD_MOD </t>
  </si>
  <si>
    <t>NUM_DOC_INI</t>
  </si>
  <si>
    <t>Número do primeiro documento fiscal emitido no dia</t>
  </si>
  <si>
    <t>NUM_DOC_FIN</t>
  </si>
  <si>
    <t>Número do último documento fiscal emitido no dia</t>
  </si>
  <si>
    <t>Data de emissão dos documentos fiscais</t>
  </si>
  <si>
    <t>QTD_CANC</t>
  </si>
  <si>
    <t>Quantidade de documentos cancelados</t>
  </si>
  <si>
    <t>Valor contábil (valor total acumulado dos documentos)</t>
  </si>
  <si>
    <t>Valor acumulado das operações isentas ou não-tributadas pelo ISS</t>
  </si>
  <si>
    <t>Valor acumulado da base de cálculo do ISS</t>
  </si>
  <si>
    <t>Valor acumulado do ISS destacado</t>
  </si>
  <si>
    <t>B035</t>
  </si>
  <si>
    <t>Texto fixo contendo "B035"</t>
  </si>
  <si>
    <t>Parcela correspondente ao "Valor da base de cálculo do ISS" referente à combinação da alíquota e item da lista</t>
  </si>
  <si>
    <t>B350</t>
  </si>
  <si>
    <t>SERVIÇOS PRESTADOS POR INSTITUIÇÕES FINANCEIRAS</t>
  </si>
  <si>
    <t>Texto fixo contendo "B350"</t>
  </si>
  <si>
    <t>COD_CTD</t>
  </si>
  <si>
    <t>Código da conta do plano de contas</t>
  </si>
  <si>
    <t>CTA_ISS</t>
  </si>
  <si>
    <t>Descrição da conta no plano de contas</t>
  </si>
  <si>
    <t>CTA_COSIF</t>
  </si>
  <si>
    <t>Código COSIF a que está subordinada a conta do ISS das instituições financeiras</t>
  </si>
  <si>
    <t>QTD_OCOR</t>
  </si>
  <si>
    <t>Quantidade de ocorrências na conta</t>
  </si>
  <si>
    <t>Valor contábil</t>
  </si>
  <si>
    <t>Valor do ISS</t>
  </si>
  <si>
    <t>B420</t>
  </si>
  <si>
    <t>TOTALIZAÇÃO DOS VALORES DE SERVIÇOS PRESTADOS POR COMBINAÇÃO DE ALÍQUOTA E ITEM DA LISTA DE SERVIÇOS DA LC 116/2003</t>
  </si>
  <si>
    <t>Texto fixo contendo "B420"</t>
  </si>
  <si>
    <t>Totalização do Valor Contábil das prestações do declarante referente à combinação da alíquota e item da lista</t>
  </si>
  <si>
    <t>Totalização do Valor da base de cálculo do ISS das prestações do declarante referente à combinação da alíquota e item da lista</t>
  </si>
  <si>
    <t>Totalização do valor das operações isentas ou não-tributadas pelo ISS referente à combinação do alíquota e item da lista</t>
  </si>
  <si>
    <t>Totalização, por combinação da alíquota e item da lista, do Valor do ISS</t>
  </si>
  <si>
    <t>B440</t>
  </si>
  <si>
    <t>TOTALIZAÇÃO DOS VALORES RETIDOS</t>
  </si>
  <si>
    <t>Texto fixo contendo "B440"</t>
  </si>
  <si>
    <t>- do prestador, no caso de aquisição de serviço pelo declarante;</t>
  </si>
  <si>
    <t>- do tomador, no caso de prestação de serviço pelo declarante</t>
  </si>
  <si>
    <t>VL_CONT_RT</t>
  </si>
  <si>
    <t>Totalização do Valor Contábil das prestações e/ou aquisições do declarante pela combinação de tipo de operação e participante.</t>
  </si>
  <si>
    <t>Totalização do Valor da base de cálculo de retenção do ISS das prestações e/ou aquisições do declarante pela combinação de tipo de operação e participante.</t>
  </si>
  <si>
    <t>Totalização do Valor do ISS retido pelo tomador das prestações e/ou aquisições do declarante pela combinação de tipo de operação e participante.</t>
  </si>
  <si>
    <t>B460</t>
  </si>
  <si>
    <t>DEDUÇÕES DO ISS</t>
  </si>
  <si>
    <t>Texto fixo contendo "B460"</t>
  </si>
  <si>
    <t>IND_DED</t>
  </si>
  <si>
    <t>0- Compensação do ISS calculado a maior;</t>
  </si>
  <si>
    <t>1- Benefício fiscal por incentivo à cultura;</t>
  </si>
  <si>
    <t>2- Decisão administrativa ou judicial;</t>
  </si>
  <si>
    <t>9- Outros</t>
  </si>
  <si>
    <t>VL_DED</t>
  </si>
  <si>
    <t>Valor da dedução</t>
  </si>
  <si>
    <t>NUM_PROC</t>
  </si>
  <si>
    <t>Número do processo ao qual o ajuste está vinculado, se houver</t>
  </si>
  <si>
    <t>IND_PROC</t>
  </si>
  <si>
    <t>Indicador da origem do processo:</t>
  </si>
  <si>
    <t>0- Sefin;</t>
  </si>
  <si>
    <t>1- Justiça Federal;</t>
  </si>
  <si>
    <t>2- Justiça Estadual;</t>
  </si>
  <si>
    <t>PROC</t>
  </si>
  <si>
    <t>Descrição do processo que embasou o lançamento</t>
  </si>
  <si>
    <t>IND_OBR</t>
  </si>
  <si>
    <t>Indicador da obrigação onde será aplicada a dedução:</t>
  </si>
  <si>
    <t>0- ISS Próprio;</t>
  </si>
  <si>
    <t>1- ISS Substituto (devido pelas aquisições de serviços do declarante).</t>
  </si>
  <si>
    <t>2- ISS Uniprofissionais.</t>
  </si>
  <si>
    <t>B470</t>
  </si>
  <si>
    <t>APURAÇÃO DO ISS</t>
  </si>
  <si>
    <t>Texto fixo contendo "B470"</t>
  </si>
  <si>
    <t>A- Valor total referente às prestações de serviço do período</t>
  </si>
  <si>
    <t>B- Valor total do material  fornecido por terceiros na prestação do serviço</t>
  </si>
  <si>
    <t>VL_MAT_PROP</t>
  </si>
  <si>
    <t>C- Valor do material próprio utilizado na prestação do serviço</t>
  </si>
  <si>
    <t>VL-SUB</t>
  </si>
  <si>
    <t>D- Valor total das subempreitadas</t>
  </si>
  <si>
    <t>VL_ISNT</t>
  </si>
  <si>
    <t>E- Valor total das operações isentas ou não-tributadas pelo ISS</t>
  </si>
  <si>
    <t>F- Valor total das deduções da base de cálculo (B+C+D+E)</t>
  </si>
  <si>
    <t>G- Valor total da base de cálculo do ISS</t>
  </si>
  <si>
    <t xml:space="preserve">H- Valor total da base de cálculo de retenção do ISS referente às prestações do declarante. </t>
  </si>
  <si>
    <t>I- Valor total do ISS destacado</t>
  </si>
  <si>
    <t>J- Valor total do ISS retido pelo tomador nas prestações do declarante</t>
  </si>
  <si>
    <t>K- Valor total das deduções do ISS próprio</t>
  </si>
  <si>
    <t>VL_ISS_REC</t>
  </si>
  <si>
    <t>L- Valor total apurado do ISS próprio a recolher (I- J- K)</t>
  </si>
  <si>
    <t>VL_ISS_ST</t>
  </si>
  <si>
    <t>M- Valor total do ISS substituto a recolher pelas aquisições do declarante (tomador)</t>
  </si>
  <si>
    <t>VL_ISS_REC_UNI</t>
  </si>
  <si>
    <t>N- Valor do ISS próprio a recolher pela Sociedade Uniprofissional</t>
  </si>
  <si>
    <t>B500</t>
  </si>
  <si>
    <t>APURAÇÃO DO ISS SOCIEDADE UNIPROFISSIONAL</t>
  </si>
  <si>
    <t>Texto fixo contendo "B500"</t>
  </si>
  <si>
    <t>VL_REC</t>
  </si>
  <si>
    <t>Valor mensal das receitas auferidas pela sociedade uniprofissional</t>
  </si>
  <si>
    <t>QTD_PROF</t>
  </si>
  <si>
    <t>Quantidade de profissionais habilitados</t>
  </si>
  <si>
    <t>VL_OR</t>
  </si>
  <si>
    <t>Valor do ISS devido</t>
  </si>
  <si>
    <t>B510</t>
  </si>
  <si>
    <t>UNIPROFISSIONAL - EMPREGADOS E SÓCIOS</t>
  </si>
  <si>
    <t>Texto fixo contendo "B510"</t>
  </si>
  <si>
    <t>IND_PROF</t>
  </si>
  <si>
    <t>Indicador de habilitação:</t>
  </si>
  <si>
    <t>0- Profissional habilitado:</t>
  </si>
  <si>
    <t>1- Profissional não habilitado</t>
  </si>
  <si>
    <t>IND_ESC</t>
  </si>
  <si>
    <t>Indicador de escolaridade:</t>
  </si>
  <si>
    <t>0- Nível superior;</t>
  </si>
  <si>
    <t>1- Nível médio</t>
  </si>
  <si>
    <t>IND_SOC</t>
  </si>
  <si>
    <t>Indicador de participação societária:</t>
  </si>
  <si>
    <t>0- Sócio;</t>
  </si>
  <si>
    <t>1- Não sócio</t>
  </si>
  <si>
    <t xml:space="preserve">Número de inscrição do profissional no CPF. </t>
  </si>
  <si>
    <t>Nome do profissional</t>
  </si>
  <si>
    <t>100</t>
  </si>
  <si>
    <t>B990</t>
  </si>
  <si>
    <t>ENCERRAMENTO DO BLOCO B</t>
  </si>
  <si>
    <t>Texto fixo contendo "B990"</t>
  </si>
  <si>
    <t>QTD_LIN_B</t>
  </si>
  <si>
    <t>Quantidade total de linhas do Bloco B</t>
  </si>
  <si>
    <t>C001</t>
  </si>
  <si>
    <t>ABERTURA DO BLOCO C</t>
  </si>
  <si>
    <t>Texto fixo contendo "C001"</t>
  </si>
  <si>
    <t>C100</t>
  </si>
  <si>
    <t>NOTA FISCAL (CÓDIGO 01), NOTA FISCAL AVULSA (CÓDIGO 1B), NOTA FISCAL DE PRODUTOR (CÓDIGO 04), NF-e (CÓDIGO 55) e NFC-e (CÓDIGO 65).</t>
  </si>
  <si>
    <t>Texto fixo contendo "C100"</t>
  </si>
  <si>
    <t>0- Entrada;</t>
  </si>
  <si>
    <t>1- Saída</t>
  </si>
  <si>
    <t>- do emitente do documento ou do remetente das mercadorias, no caso de entradas;</t>
  </si>
  <si>
    <t>- do adquirente, no caso de saídas</t>
  </si>
  <si>
    <t xml:space="preserve">Código do modelo do documento fiscal, conforme a Tabela 4.1.1 </t>
  </si>
  <si>
    <t>DT_E_S</t>
  </si>
  <si>
    <t>Data da entrada ou da saída</t>
  </si>
  <si>
    <t>VL_DOC</t>
  </si>
  <si>
    <t>Valor total do documento fiscal</t>
  </si>
  <si>
    <t>IND_PGTO</t>
  </si>
  <si>
    <t>Indicador do tipo de pagamento:</t>
  </si>
  <si>
    <t>0- À vista;</t>
  </si>
  <si>
    <t>1- A prazo;</t>
  </si>
  <si>
    <t>9- Sem pagamento.</t>
  </si>
  <si>
    <t>Obs.: A partir de 01/07/2012 passará a ser:</t>
  </si>
  <si>
    <t>2 - Outros</t>
  </si>
  <si>
    <t>VL_DESC</t>
  </si>
  <si>
    <t>Valor total do desconto</t>
  </si>
  <si>
    <t>VL_ABAT_NT</t>
  </si>
  <si>
    <t>Abatimento não tributado e não comercial Ex. desconto ICMS nas remessas para ZFM.</t>
  </si>
  <si>
    <t>VL_MERC</t>
  </si>
  <si>
    <t>Valor total das mercadorias e serviços</t>
  </si>
  <si>
    <t>IND_FRT</t>
  </si>
  <si>
    <t>Indicador do tipo do frete:</t>
  </si>
  <si>
    <t>0- Por conta de terceiros;</t>
  </si>
  <si>
    <t>1- Por conta do emitente;</t>
  </si>
  <si>
    <t>2- Por conta do destinatário;</t>
  </si>
  <si>
    <t>9- Sem cobrança de frete.</t>
  </si>
  <si>
    <t>Obs.: A partir de 01/01/2012 passará a ser:</t>
  </si>
  <si>
    <t>0- Por conta do emitente;</t>
  </si>
  <si>
    <t>1- Por conta do destinatário/remetente;</t>
  </si>
  <si>
    <t>2- Por conta de terceiros;</t>
  </si>
  <si>
    <t>Obs: A partir de 01/01/2018 passará a ser:</t>
  </si>
  <si>
    <t>Indicador do tipo de frete:</t>
  </si>
  <si>
    <t>0=Contratação do Frete por conta do Remetente (CIF);</t>
  </si>
  <si>
    <t>1=Contratação do Frete por conta do Destinatário (FOB);</t>
  </si>
  <si>
    <t>2=Contratação do Frete por conta de Terceiros;</t>
  </si>
  <si>
    <t>3=Transporte Próprio por conta do Remetente;</t>
  </si>
  <si>
    <t>4=Transporte Próprio por conta do Destinatário;</t>
  </si>
  <si>
    <t>9=Sem Ocorrência de Transporte</t>
  </si>
  <si>
    <t>VL_FRT</t>
  </si>
  <si>
    <t>Valor do frete indicado no documento fiscal</t>
  </si>
  <si>
    <t>VL_SEG</t>
  </si>
  <si>
    <t>Valor do seguro indicado no documento fiscal</t>
  </si>
  <si>
    <t>VL_OUT_DA</t>
  </si>
  <si>
    <t>Valor de outras despesas acessórias</t>
  </si>
  <si>
    <t>VL_BC_ICMS</t>
  </si>
  <si>
    <t>Valor da base de cálculo do ICMS</t>
  </si>
  <si>
    <t>VL_ICMS</t>
  </si>
  <si>
    <t>Valor do ICMS</t>
  </si>
  <si>
    <t>VL_BC_ICMS_ST</t>
  </si>
  <si>
    <t>Valor da base de cálculo do ICMS substituição tributária</t>
  </si>
  <si>
    <t>VL_ICMS_ST</t>
  </si>
  <si>
    <t>Valor do ICMS retido por substituição tributária</t>
  </si>
  <si>
    <t>VL_IPI</t>
  </si>
  <si>
    <t xml:space="preserve">Valor total do IPI </t>
  </si>
  <si>
    <t>VL_PIS</t>
  </si>
  <si>
    <t>Valor total do PIS</t>
  </si>
  <si>
    <t>VL_COFINS</t>
  </si>
  <si>
    <t>Valor total da COFINS</t>
  </si>
  <si>
    <t>VL_PIS_ST</t>
  </si>
  <si>
    <t>Valor total do PIS retido por substituição tributária</t>
  </si>
  <si>
    <t>VL_COFINS_ST</t>
  </si>
  <si>
    <t>Valor total da COFINS retido por substituição tributária</t>
  </si>
  <si>
    <t>C101</t>
  </si>
  <si>
    <t>INFORMAÇÃO COMPLEMENTAR DOS DOCUMENTOS FISCAIS QUANDO DAS OPERAÇÕES INTERESTADUAIS DESTINADAS A CONSUMIDOR FINAL NÃO CONTRIBUINTE EC 87/15 (CÓDIGO 55)</t>
  </si>
  <si>
    <t>Texto fixo contendo "C101"</t>
  </si>
  <si>
    <t>VL_FCP_UF_DEST</t>
  </si>
  <si>
    <t>Valor total relativo ao Fundo de Combate à Pobreza (FCP) da UF de destino</t>
  </si>
  <si>
    <t>VL_ICMS_UF_DEST</t>
  </si>
  <si>
    <t xml:space="preserve">Valor total do ICMS Interestadual para a UF de destino </t>
  </si>
  <si>
    <t>VL_ICMS_UF_REM</t>
  </si>
  <si>
    <t>Valor total do ICMS Interestadual para a UF do remetente</t>
  </si>
  <si>
    <t>C105</t>
  </si>
  <si>
    <t>OPERAÇÕES COM ICMS ST RECOLHIDO PARA UF DIVERSA DO DESTINATÁRIO DO DOCUMENTO FISCAL (CÓDIGO 55).</t>
  </si>
  <si>
    <t>1 </t>
  </si>
  <si>
    <t>Texto fixo contendo "C105"</t>
  </si>
  <si>
    <t>2 </t>
  </si>
  <si>
    <t>OPER</t>
  </si>
  <si>
    <r>
      <t>0-</t>
    </r>
    <r>
      <rPr>
        <sz val="7"/>
        <color theme="1"/>
        <rFont val="Times New Roman"/>
        <family val="1"/>
      </rPr>
      <t xml:space="preserve">       </t>
    </r>
    <r>
      <rPr>
        <sz val="10"/>
        <color theme="1"/>
        <rFont val="Times New Roman"/>
        <family val="1"/>
      </rPr>
      <t>Combustíveis e Lubrificantes;</t>
    </r>
  </si>
  <si>
    <r>
      <t>1-</t>
    </r>
    <r>
      <rPr>
        <sz val="7"/>
        <color theme="1"/>
        <rFont val="Times New Roman"/>
        <family val="1"/>
      </rPr>
      <t xml:space="preserve">       </t>
    </r>
    <r>
      <rPr>
        <sz val="10"/>
        <color theme="1"/>
        <rFont val="Times New Roman"/>
        <family val="1"/>
      </rPr>
      <t>leasing de veículos ou faturamento direto.</t>
    </r>
  </si>
  <si>
    <t>3 </t>
  </si>
  <si>
    <t>Sigla da UF de destino do ICMS_ST</t>
  </si>
  <si>
    <t>C110</t>
  </si>
  <si>
    <t>INFORMAÇÃO COMPLEMENTAR DA NOTA FISCAL (CÓDIGO 01, 1B, 04 e 55).</t>
  </si>
  <si>
    <t>Texto fixo contendo "C110"</t>
  </si>
  <si>
    <t>Código da informação complementar do documento fiscal (campo 02 do Registro 0450)</t>
  </si>
  <si>
    <t>TXT_COMPL</t>
  </si>
  <si>
    <t>Descrição complementar do código de referência.</t>
  </si>
  <si>
    <t>C111</t>
  </si>
  <si>
    <t>PROCESSO REFERENCIADO</t>
  </si>
  <si>
    <t>Texto fixo contendo "C111"</t>
  </si>
  <si>
    <t>Identificação do processo ou ato concessório.</t>
  </si>
  <si>
    <t>0 - SEFAZ;</t>
  </si>
  <si>
    <t>1 - Justiça Federal;</t>
  </si>
  <si>
    <t>2 - Justiça Estadual;</t>
  </si>
  <si>
    <t>3 - SECEX/SRF</t>
  </si>
  <si>
    <t>9 -  Outros.</t>
  </si>
  <si>
    <t>C112</t>
  </si>
  <si>
    <t>DOCUMENTO DE ARRECADAÇÃO REFERENCIADO.</t>
  </si>
  <si>
    <t>Texto fixo contendo "C112"</t>
  </si>
  <si>
    <t>COD_DA</t>
  </si>
  <si>
    <t xml:space="preserve">Código do modelo do documento de arrecadação : </t>
  </si>
  <si>
    <t>0 - documento estadual de arrecadação</t>
  </si>
  <si>
    <t>1 – GNRE</t>
  </si>
  <si>
    <t>Unidade federada beneficiária do recolhimento</t>
  </si>
  <si>
    <t>NUM_DA</t>
  </si>
  <si>
    <t>Número do documento de arrecadação</t>
  </si>
  <si>
    <t>COD_AUT</t>
  </si>
  <si>
    <t xml:space="preserve">Código completo da autenticação bancária </t>
  </si>
  <si>
    <t>VL_DA</t>
  </si>
  <si>
    <t>Valor do total do documento de arrecadação (principal, atualização monetária, juros e multa)</t>
  </si>
  <si>
    <t>DT_VCTO</t>
  </si>
  <si>
    <t>Data de vencimento do documento de arrecadação</t>
  </si>
  <si>
    <t>DT_PGTO</t>
  </si>
  <si>
    <t>Data de pagamento do documento de arrecadação, ou data do vencimento, no caso de ICMS antecipado a recolher.</t>
  </si>
  <si>
    <t>C113</t>
  </si>
  <si>
    <t>DOCUMENTO FISCAL REFERENCIADO</t>
  </si>
  <si>
    <t>Texto fixo contendo "C113"</t>
  </si>
  <si>
    <t>0- Entrada/aquisição;</t>
  </si>
  <si>
    <t>1- Saída/prestação</t>
  </si>
  <si>
    <t>Indicador do emitente do título:</t>
  </si>
  <si>
    <t xml:space="preserve">Código do participante emitente (campo 02 do Registro 0150)  do documento referenciado. </t>
  </si>
  <si>
    <t xml:space="preserve">Código do documento fiscal, conforme a Tabela 4.1.1 </t>
  </si>
  <si>
    <t>SUB</t>
  </si>
  <si>
    <t>Subsérie do documento fiscal</t>
  </si>
  <si>
    <t>Data da emissão do documento fiscal.</t>
  </si>
  <si>
    <t>CHV_DOCe</t>
  </si>
  <si>
    <t>Chave do Documento Eletrônico (a partir de 01/01/2017)</t>
  </si>
  <si>
    <t>C114</t>
  </si>
  <si>
    <t>CUPOM FISCAL REFERENCIADO</t>
  </si>
  <si>
    <t>Texto fixo contendo "C114"</t>
  </si>
  <si>
    <t xml:space="preserve">Código do modelo do documento fiscal, conforme a tabela indicada no item 4.1.1 </t>
  </si>
  <si>
    <t>ECF_FAB</t>
  </si>
  <si>
    <t>Número de série de fabricação do ECF</t>
  </si>
  <si>
    <t>ECF_CX</t>
  </si>
  <si>
    <t>Número do caixa atribuído ao ECF</t>
  </si>
  <si>
    <t>Data da emissão do documento fiscal</t>
  </si>
  <si>
    <t>C115</t>
  </si>
  <si>
    <t>LOCAL DA COLETA E/OU ENTREGA (CÓDIGO 01, 1B E 04).</t>
  </si>
  <si>
    <t>Texto fixo contendo "C115"</t>
  </si>
  <si>
    <t>Não</t>
  </si>
  <si>
    <t>IND_CARGA</t>
  </si>
  <si>
    <t>Indicador do tipo de transporte:</t>
  </si>
  <si>
    <t>Apresen-tar</t>
  </si>
  <si>
    <t>0 – Rodoviário;</t>
  </si>
  <si>
    <t>1 – Ferroviário;</t>
  </si>
  <si>
    <t xml:space="preserve">2 – Rodo-Ferroviário; </t>
  </si>
  <si>
    <t>3 – Aquaviário;</t>
  </si>
  <si>
    <t>4 – Dutoviário;</t>
  </si>
  <si>
    <t>5 – Aéreo;</t>
  </si>
  <si>
    <t>9 – Outros.</t>
  </si>
  <si>
    <t>CNPJ_COL</t>
  </si>
  <si>
    <t>Número do CNPJ do contribuinte do local de coleta</t>
  </si>
  <si>
    <t>IE_COL</t>
  </si>
  <si>
    <t>Inscrição Estadual do contribuinte do local de coleta</t>
  </si>
  <si>
    <t>CPF_COL</t>
  </si>
  <si>
    <t xml:space="preserve">CPF do contribuinte do local de coleta das mercadorias. </t>
  </si>
  <si>
    <t>COD_MUN_COL</t>
  </si>
  <si>
    <t>Código do Município do local de coleta</t>
  </si>
  <si>
    <t>CNPJ_ENTG</t>
  </si>
  <si>
    <t>Número do CNPJ do contribuinte do local de entrega</t>
  </si>
  <si>
    <t>IE_ENTG</t>
  </si>
  <si>
    <t>Inscrição Estadual do contribuinte do local de entrega</t>
  </si>
  <si>
    <t>CPF_­ENTG</t>
  </si>
  <si>
    <t>Cpf do contribuinte do local de entrega</t>
  </si>
  <si>
    <t>COD_MUN_ENTG</t>
  </si>
  <si>
    <t>Código do Município do local de entrega</t>
  </si>
  <si>
    <t>C116</t>
  </si>
  <si>
    <t>CUPOM FISCAL ELETRÔNICO REFERENCIADO</t>
  </si>
  <si>
    <t>Texto fixo contendo "C116"</t>
  </si>
  <si>
    <t>Código do modelo do documento fiscal, conforme a Tabela 4.1.1</t>
  </si>
  <si>
    <t>NR_SAT</t>
  </si>
  <si>
    <t>Número de Série do equipamento SAT</t>
  </si>
  <si>
    <t>CHV_CFE</t>
  </si>
  <si>
    <t>Chave do Cupom Fiscal Eletrônico</t>
  </si>
  <si>
    <t>NUM_CFE</t>
  </si>
  <si>
    <t>Número do cupom fiscal eletrônico</t>
  </si>
  <si>
    <t>C120</t>
  </si>
  <si>
    <t>COMPLEMENTO DE DOCUMENTO - OPERAÇÕES DE IMPORTAÇÃO (CÓDIGOS 01 e 55).</t>
  </si>
  <si>
    <t>Texto fixo contendo "C120"</t>
  </si>
  <si>
    <t>Não apresentar</t>
  </si>
  <si>
    <t>COD_DOC_IMP</t>
  </si>
  <si>
    <t>Documento de importação:</t>
  </si>
  <si>
    <t>0 – Declaração de Importação;</t>
  </si>
  <si>
    <t>1 – Declaração Simplificada de Importação.</t>
  </si>
  <si>
    <t>NUM_DOC__IMP</t>
  </si>
  <si>
    <t>Número do documento de Importação.</t>
  </si>
  <si>
    <t>PIS_IMP</t>
  </si>
  <si>
    <t>Valor pago de PIS na importação</t>
  </si>
  <si>
    <t>COFINS_IMP</t>
  </si>
  <si>
    <t>Valor pago de COFINS na importação</t>
  </si>
  <si>
    <t>NUM_ACDRAW</t>
  </si>
  <si>
    <t xml:space="preserve">Número do Ato Concessório do regime Drawback </t>
  </si>
  <si>
    <t>C130</t>
  </si>
  <si>
    <t>ISSQN, IRRF E PREVIDÊNCIA SOCIAL</t>
  </si>
  <si>
    <t>Texto fixo contendo "C130"</t>
  </si>
  <si>
    <t>VL_SERV_NT</t>
  </si>
  <si>
    <t>Valor dos serviços sob não-incidência ou não-tributados pelo ICMS</t>
  </si>
  <si>
    <t>VL_BC_ISSQN</t>
  </si>
  <si>
    <t>Valor da base de cálculo do ISSQN</t>
  </si>
  <si>
    <t>VL_ISSQN</t>
  </si>
  <si>
    <t>Valor do ISSQN</t>
  </si>
  <si>
    <t>VL_BC_IRRF</t>
  </si>
  <si>
    <t>Valor da base de cálculo do Imposto de Renda Retido na Fonte</t>
  </si>
  <si>
    <t>VL_ IRRF</t>
  </si>
  <si>
    <t>Valor do Imposto de Renda - Retido na Fonte</t>
  </si>
  <si>
    <t>VL_BC_PREV</t>
  </si>
  <si>
    <t>Valor da base de cálculo de retenção da Previdência Social</t>
  </si>
  <si>
    <t>VL_ PREV</t>
  </si>
  <si>
    <t>Valor destacado para retenção da Previdência Social</t>
  </si>
  <si>
    <t>C140</t>
  </si>
  <si>
    <t xml:space="preserve">FATURA (CÓDIGO 01) </t>
  </si>
  <si>
    <t>Texto fixo contendo "C140"</t>
  </si>
  <si>
    <t>IND_TIT</t>
  </si>
  <si>
    <t>Indicador do tipo de título de crédito:</t>
  </si>
  <si>
    <t>00- Duplicata;</t>
  </si>
  <si>
    <t>01- Cheque;</t>
  </si>
  <si>
    <t>02- Promissória;</t>
  </si>
  <si>
    <t>03- Recibo;</t>
  </si>
  <si>
    <t>99- Outros (descrever)</t>
  </si>
  <si>
    <t>DESC_TIT</t>
  </si>
  <si>
    <t>Descrição complementar do título de crédito</t>
  </si>
  <si>
    <t>NUM_TIT</t>
  </si>
  <si>
    <t>Número ou código identificador do título de crédito</t>
  </si>
  <si>
    <t>QTD_PARC</t>
  </si>
  <si>
    <t>Quantidade de parcelas a receber/pagar</t>
  </si>
  <si>
    <t>VL_TIT</t>
  </si>
  <si>
    <t>Valor total dos títulos de créditos</t>
  </si>
  <si>
    <t>C141</t>
  </si>
  <si>
    <t>VENCIMENTO DA FATURA (CÓDIGO 01).</t>
  </si>
  <si>
    <t>Texto fixo contendo "C141"</t>
  </si>
  <si>
    <t>NUM_PARC</t>
  </si>
  <si>
    <t>Número da parcela a receber/pagar</t>
  </si>
  <si>
    <t>Data de vencimento da parcela</t>
  </si>
  <si>
    <t>VL_PARC</t>
  </si>
  <si>
    <t>Valor da parcela a receber/pagar</t>
  </si>
  <si>
    <t>C160</t>
  </si>
  <si>
    <t>VOLUMES TRANSPORTADOS (CÓDIGO 01 E 04) - EXCETO COMBUSTÍVEIS.</t>
  </si>
  <si>
    <t>Texto fixo contendo "C160"</t>
  </si>
  <si>
    <t>- transportador, se houver</t>
  </si>
  <si>
    <t>VEIC_ID</t>
  </si>
  <si>
    <t>Placa de identificação do veículo automotor</t>
  </si>
  <si>
    <t>QTD_VOL</t>
  </si>
  <si>
    <t>Quantidade de volumes transportados</t>
  </si>
  <si>
    <t>PESO_BRT</t>
  </si>
  <si>
    <t>Peso bruto dos volumes transportados (em Kg)</t>
  </si>
  <si>
    <t>PESO_LIQ</t>
  </si>
  <si>
    <t>Peso líquido dos volumes transportados (em Kg)</t>
  </si>
  <si>
    <t>UF_ID</t>
  </si>
  <si>
    <r>
      <t xml:space="preserve">Sigla </t>
    </r>
    <r>
      <rPr>
        <sz val="10"/>
        <color theme="1"/>
        <rFont val="Times New Roman"/>
        <family val="1"/>
      </rPr>
      <t>da UF da placa do veículo</t>
    </r>
  </si>
  <si>
    <t>C165</t>
  </si>
  <si>
    <t>OPERAÇÕES COM COMBUSTÍVEIS (CÓDIGO 01).</t>
  </si>
  <si>
    <t>Texto fixo contendo "C165”</t>
  </si>
  <si>
    <t xml:space="preserve">Placa de identificação do veículo </t>
  </si>
  <si>
    <t>Código da autorização fornecido pela SEFAZ (combustíveis)</t>
  </si>
  <si>
    <t>NR_PASSE</t>
  </si>
  <si>
    <t>Número do Passe Fiscal</t>
  </si>
  <si>
    <t>HORA</t>
  </si>
  <si>
    <t xml:space="preserve">Hora da saída das mercadorias </t>
  </si>
  <si>
    <t>006*</t>
  </si>
  <si>
    <t>TEMPER</t>
  </si>
  <si>
    <t>Temperatura em graus Celsius utilizada para quantificação do volume de combustível</t>
  </si>
  <si>
    <t>NOM_MOT</t>
  </si>
  <si>
    <t>Nome do motorista</t>
  </si>
  <si>
    <t>CPF do motorista</t>
  </si>
  <si>
    <t>C170</t>
  </si>
  <si>
    <t>ITENS DO DOCUMENTO (CÓDIGO 01, 1B, 04 e 55).</t>
  </si>
  <si>
    <t>Texto fixo contendo "C170"</t>
  </si>
  <si>
    <t>NUM_ITEM</t>
  </si>
  <si>
    <t>Número sequencial do item no documento fiscal</t>
  </si>
  <si>
    <t>Código do item (campo 02 do Registro 0200)</t>
  </si>
  <si>
    <t>DESCR_COMPL</t>
  </si>
  <si>
    <t>Descrição complementar do item como adotado no documento fiscal</t>
  </si>
  <si>
    <t>QTD</t>
  </si>
  <si>
    <t>Quantidade do item</t>
  </si>
  <si>
    <t>Unidade do item (Campo 02 do registro 0190)</t>
  </si>
  <si>
    <t>VL_ITEM</t>
  </si>
  <si>
    <t>Valor total do item (mercadorias ou serviços)</t>
  </si>
  <si>
    <t>Valor do desconto comercial</t>
  </si>
  <si>
    <t>Movimentação física do ITEM/PRODUTO:</t>
  </si>
  <si>
    <t>0. SIM</t>
  </si>
  <si>
    <t>1. NÃO</t>
  </si>
  <si>
    <t>CST_ICMS</t>
  </si>
  <si>
    <t>Código da Situação Tributária referente ao ICMS, conforme a Tabela indicada no item 4.3.1</t>
  </si>
  <si>
    <t>CFOP</t>
  </si>
  <si>
    <t>Código Fiscal de Operação e Prestação</t>
  </si>
  <si>
    <t>Código da natureza da operação (campo 02 do Registro 0400)</t>
  </si>
  <si>
    <t>Alíquota do ICMS</t>
  </si>
  <si>
    <t>Valor do ICMS creditado/debitado</t>
  </si>
  <si>
    <t>Valor da base de cálculo referente à substituição tributária</t>
  </si>
  <si>
    <t>ALIQ_ST</t>
  </si>
  <si>
    <t>Alíquota do ICMS da substituição tributária na unidade da federação de destino</t>
  </si>
  <si>
    <t>Valor do ICMS referente à substituição tributária</t>
  </si>
  <si>
    <t>IND_APUR</t>
  </si>
  <si>
    <t>Indicador de período de apuração do IPI:</t>
  </si>
  <si>
    <t>0 - Mensal;</t>
  </si>
  <si>
    <t>1 - Decendial</t>
  </si>
  <si>
    <t>CST_IPI</t>
  </si>
  <si>
    <t>Código da Situação Tributária referente ao IPI, conforme a Tabela indicada no item 4.3.2.</t>
  </si>
  <si>
    <t>COD_ENQ</t>
  </si>
  <si>
    <t>Código de enquadramento legal do IPI, conforme tabela indicada no item 4.5.3.</t>
  </si>
  <si>
    <t>VL_BC_IPI</t>
  </si>
  <si>
    <t>Valor da base de cálculo do IPI</t>
  </si>
  <si>
    <t>ALIQ_IPI</t>
  </si>
  <si>
    <t>Alíquota do IPI</t>
  </si>
  <si>
    <t>Valor do IPI creditado/debitado</t>
  </si>
  <si>
    <t>CST_PIS</t>
  </si>
  <si>
    <t>Código da Situação Tributária referente ao PIS.</t>
  </si>
  <si>
    <t>VL_BC_PIS</t>
  </si>
  <si>
    <t>Valor da base de cálculo do PIS</t>
  </si>
  <si>
    <t>ALIQ_PIS</t>
  </si>
  <si>
    <t>Alíquota do PIS (em percentual)</t>
  </si>
  <si>
    <t>QUANT_BC_PIS</t>
  </si>
  <si>
    <t>Quantidade – Base de cálculo PIS</t>
  </si>
  <si>
    <t>Alíquota do PIS (em reais)</t>
  </si>
  <si>
    <t>Valor do PIS</t>
  </si>
  <si>
    <t>CST_COFINS</t>
  </si>
  <si>
    <t>Código da Situação Tributária referente ao COFINS.</t>
  </si>
  <si>
    <t> 002*</t>
  </si>
  <si>
    <t>VL_BC_COFINS</t>
  </si>
  <si>
    <t>Valor da base de cálculo da COFINS</t>
  </si>
  <si>
    <t>ALIQ_COFINS</t>
  </si>
  <si>
    <t>Alíquota do COFINS (em percentual)</t>
  </si>
  <si>
    <t>QUANT_BC_COFINS</t>
  </si>
  <si>
    <t>Quantidade – Base de cálculo COFINS</t>
  </si>
  <si>
    <t>Alíquota da COFINS (em reais)</t>
  </si>
  <si>
    <t>Valor da COFINS</t>
  </si>
  <si>
    <t>Código da conta analítica contábil debitada/creditada</t>
  </si>
  <si>
    <t>Valor do abatimento não tributado e não comercial ( válido a partir de 01/01/2019)</t>
  </si>
  <si>
    <t>C171</t>
  </si>
  <si>
    <t>ARMAZENAMENTO DE COMBUSTIVEIS (código 01, 55).</t>
  </si>
  <si>
    <t>Texto fixo contendo "C171"</t>
  </si>
  <si>
    <t>não apresentar</t>
  </si>
  <si>
    <t>NUM_TANQUE</t>
  </si>
  <si>
    <t>Tanque onde foi armazenado o combustível</t>
  </si>
  <si>
    <t>QTDE</t>
  </si>
  <si>
    <t>Quantidade ou volume armazenado</t>
  </si>
  <si>
    <t>C172</t>
  </si>
  <si>
    <t>OPERAÇÕES COM ISSQN (CÓDIGO 01)</t>
  </si>
  <si>
    <t>Texto fixo contendo "C172"</t>
  </si>
  <si>
    <t>ALIQ_ISSQN</t>
  </si>
  <si>
    <t>Alíquota do ISSQN</t>
  </si>
  <si>
    <t>C173</t>
  </si>
  <si>
    <t>OPERAÇÕES COM MEDICAMENTOS (CÓDIGO 01 e 55).</t>
  </si>
  <si>
    <t>Texto fixo contendo "C173"</t>
  </si>
  <si>
    <t>LOTE_MED</t>
  </si>
  <si>
    <t>Número do lote de fabricação do medicamento</t>
  </si>
  <si>
    <t>QTD_ITEM</t>
  </si>
  <si>
    <t>Quantidade de item por lote</t>
  </si>
  <si>
    <t>DT_FAB</t>
  </si>
  <si>
    <t>Data de fabricação do medicamento</t>
  </si>
  <si>
    <t>DT_VAL</t>
  </si>
  <si>
    <t>Data de expiração da validade do medicamento</t>
  </si>
  <si>
    <t>IND_MED</t>
  </si>
  <si>
    <t>Indicador de tipo de referência da base de cálculo do ICMS (ST) do produto farmacêutico:</t>
  </si>
  <si>
    <t>0- Base de cálculo referente ao preço tabelado ou preço máximo sugerido;</t>
  </si>
  <si>
    <t xml:space="preserve">1- Base cálculo – Margem de valor agregado; </t>
  </si>
  <si>
    <t>2- Base de cálculo referente à Lista Negativa;</t>
  </si>
  <si>
    <t>3- Base de cálculo referente à Lista Positiva;</t>
  </si>
  <si>
    <t>4- Base de cálculo referente à Lista Neutra</t>
  </si>
  <si>
    <t>TP_PROD</t>
  </si>
  <si>
    <t>Tipo de produto:</t>
  </si>
  <si>
    <t>1*</t>
  </si>
  <si>
    <t>0- Similar;</t>
  </si>
  <si>
    <t>1- Genérico;</t>
  </si>
  <si>
    <t>2- Ético ou de marca;</t>
  </si>
  <si>
    <t>VL_TAB_MAX</t>
  </si>
  <si>
    <t>Valor do preço tabelado ou valor do preço máximo</t>
  </si>
  <si>
    <t>C174</t>
  </si>
  <si>
    <t>OPERAÇÕES COM ARMAS DE FOGO (CÓDIGO 01).</t>
  </si>
  <si>
    <t>Texto fixo contendo "C174"</t>
  </si>
  <si>
    <t>IND_ARM</t>
  </si>
  <si>
    <t>Indicador do tipo da arma de fogo:</t>
  </si>
  <si>
    <t>0- Uso permitido;</t>
  </si>
  <si>
    <t>1- Uso restrito</t>
  </si>
  <si>
    <t>NUM_ARM</t>
  </si>
  <si>
    <t>Numeração de série de fabricação da arma</t>
  </si>
  <si>
    <t>Descrição da arma, compreendendo: número do cano, calibre, marca, capacidade de cartuchos, tipo de funcionamento, quantidade de canos, comprimento, tipo de alma, quantidade e sentido das raias e demais elementos que permitam sua perfeita identificação</t>
  </si>
  <si>
    <t>C175</t>
  </si>
  <si>
    <t xml:space="preserve">OPERAÇÕES COM VEÍCULOS NOVOS (CÓDIGO 01 e 55). </t>
  </si>
  <si>
    <t>Texto fixo contendo "C175"</t>
  </si>
  <si>
    <t>IND_VEIC_OPER</t>
  </si>
  <si>
    <t>Indicador do tipo de operação com veículo:</t>
  </si>
  <si>
    <t>0- Venda para concessionária;</t>
  </si>
  <si>
    <t>1- Faturamento direto;</t>
  </si>
  <si>
    <t>2- Venda direta;</t>
  </si>
  <si>
    <t>3- Venda da concessionária;</t>
  </si>
  <si>
    <t>CNPJ da Concessionária</t>
  </si>
  <si>
    <t>Sigla da unidade da federação da Concessionária</t>
  </si>
  <si>
    <t>CHASSI_VEIC</t>
  </si>
  <si>
    <t>Chassi do veículo</t>
  </si>
  <si>
    <t>C176</t>
  </si>
  <si>
    <t>RESSARCIMENTO DE ICMS EM OPERAÇÕES COM SUBSTITUIÇÃO TRIBUTÁRIA (CÓDIGO 01, 55).</t>
  </si>
  <si>
    <t>Texto fixo contendo "C176”</t>
  </si>
  <si>
    <t>COD_MOD_ULT_E</t>
  </si>
  <si>
    <t>Código do modelo do documento fiscal relativa a última entrada</t>
  </si>
  <si>
    <t>NUM_DOC_ULT_E</t>
  </si>
  <si>
    <t>Número do documento fiscal relativa a última entrada</t>
  </si>
  <si>
    <t>SER_ULT_E</t>
  </si>
  <si>
    <t>Série do documento fiscal relativa a última entrada</t>
  </si>
  <si>
    <t>DT_ULT_E</t>
  </si>
  <si>
    <t>Data relativa a última entrada da mercadoria</t>
  </si>
  <si>
    <t>COD_PART_ULT_E</t>
  </si>
  <si>
    <t>Código do participante (do emitente do documento relativa a última entrada)</t>
  </si>
  <si>
    <t>QUANT_ULT_E</t>
  </si>
  <si>
    <t>Quantidade do item relativa a última entrada</t>
  </si>
  <si>
    <t>VL_UNIT_ULT_E</t>
  </si>
  <si>
    <t>Valor unitário da mercadoria constante na NF relativa a última entrada inclusive despesas acessórias.</t>
  </si>
  <si>
    <t>VL_UNIT_BC_ST</t>
  </si>
  <si>
    <t>Valor unitário da base de cálculo do imposto pago por substituição.</t>
  </si>
  <si>
    <t>CHAVE_NFE_ULT_E</t>
  </si>
  <si>
    <t>Número completo da chave da NFe relativo à última entrada (este campo até o 26, a partir de 01/01/2017)</t>
  </si>
  <si>
    <t>NUM_ITEM_ULT_E</t>
  </si>
  <si>
    <t>Número sequencial do item na NF entrada que corresponde à mercadoria objeto de pedido de ressarcimento</t>
  </si>
  <si>
    <t>VL_UNIT_BC_ICMS_ULT_E</t>
  </si>
  <si>
    <t>Valor unitário da base de cálculo da operação própria do remetente sob o regime comum de tributação</t>
  </si>
  <si>
    <t>ALIQ_ICMS_ULT_E</t>
  </si>
  <si>
    <t>Alíquota do ICMS aplicável à última entrada da mercadoria</t>
  </si>
  <si>
    <t xml:space="preserve">VL_UNIT_LIMITE_BC_ICMS_ULT_E </t>
  </si>
  <si>
    <t>Valor unitário da base de cálculo do ICMS relativo à última entrada da mercadoria, limitado ao valor da BC da retenção (corresponde ao menor valor entre os campos VL_UNIT_BC_ST e VL_UNIT_BC_ICMS_ULT_E )</t>
  </si>
  <si>
    <t>VL_UNIT_ICMS_ULT_E</t>
  </si>
  <si>
    <t>Valor unitário do crédito de ICMS sobre operações próprias do remetente, relativo à última entrada da mercadoria, decorrente da quebra da ST – equivalente a multiplicação entre os campos 13 e 14</t>
  </si>
  <si>
    <t>ALIQ_ST_ULT_E</t>
  </si>
  <si>
    <t>Alíquota do ICMS ST relativa à última entrada da mercadoria</t>
  </si>
  <si>
    <t>VL_UNIT_RES</t>
  </si>
  <si>
    <t>Valor unitário do ressarcimento (parcial ou completo) de ICMS decorrente da quebra da ST</t>
  </si>
  <si>
    <t>COD_RESP_RET</t>
  </si>
  <si>
    <t>Código que indica o responsável pela retenção do ICMS-ST:</t>
  </si>
  <si>
    <t xml:space="preserve">1-Remetente Direto Regime Comum </t>
  </si>
  <si>
    <t xml:space="preserve">2-Remetente Indireto </t>
  </si>
  <si>
    <t>3-Próprio declarante</t>
  </si>
  <si>
    <t>4- Remetente Direto Simples Nacional</t>
  </si>
  <si>
    <t>COD_MOT_RES</t>
  </si>
  <si>
    <t>Código do motivo do ressarcimento</t>
  </si>
  <si>
    <r>
      <t xml:space="preserve">1 – </t>
    </r>
    <r>
      <rPr>
        <sz val="9"/>
        <color rgb="FF7030A0"/>
        <rFont val="Calibri"/>
        <family val="2"/>
        <scheme val="minor"/>
      </rPr>
      <t>Saída para outra UF;</t>
    </r>
  </si>
  <si>
    <t>2 – Saída amparada por isenção ou não incidência;</t>
  </si>
  <si>
    <t>3 – Perda ou deterioração;</t>
  </si>
  <si>
    <t>4 – Furto ou roubo</t>
  </si>
  <si>
    <r>
      <t>5 – Exportação</t>
    </r>
    <r>
      <rPr>
        <sz val="9"/>
        <color rgb="FFFF0000"/>
        <rFont val="Calibri"/>
        <family val="2"/>
        <scheme val="minor"/>
      </rPr>
      <t xml:space="preserve"> (válido a partir de 01/01/2018)</t>
    </r>
  </si>
  <si>
    <t>6 - Venda interna para Simples Nacional  (válido a partir de 01/01/2019)</t>
  </si>
  <si>
    <t>9 - Outros</t>
  </si>
  <si>
    <t>CHAVE_NFE_RET</t>
  </si>
  <si>
    <t xml:space="preserve">Número completo da chave da NF-e emitida pelo substituto, na qual consta o valor do ICMS-ST retido </t>
  </si>
  <si>
    <t>COD_PART_NFE_RET</t>
  </si>
  <si>
    <t>Código do participante do emitente da NF-e em que houve a retenção do ICMS-ST – campo 02 do registro 0150</t>
  </si>
  <si>
    <t>SER_NFE_RET</t>
  </si>
  <si>
    <t>Série da NF-e em que houve a retenção do ICMS-ST</t>
  </si>
  <si>
    <t>NUM_NFE_RET</t>
  </si>
  <si>
    <t>Número da NF-e em que houve a retenção do ICMS-ST</t>
  </si>
  <si>
    <t>ITEM_NFE_RET</t>
  </si>
  <si>
    <t>Número sequencial do item na NF-e em que houve a retenção do ICMS-ST, que corresponde à mercadoria objeto de pedido de ressarcimento</t>
  </si>
  <si>
    <t>Número do documento de arrecadação estadual, se houver</t>
  </si>
  <si>
    <t>VL_UNIT_RES_FCP_ST</t>
  </si>
  <si>
    <t>Valor unitário do ressarcimento (parcial ou completo) de FCP decorrente da quebra da ST</t>
  </si>
  <si>
    <t>C177</t>
  </si>
  <si>
    <r>
      <t xml:space="preserve">OPERAÇÕES COM PRODUTOS SUJEITOS A SELO DE CONTROLE IPI. </t>
    </r>
    <r>
      <rPr>
        <b/>
        <sz val="12"/>
        <color rgb="FF7030A0"/>
        <rFont val="Calibri"/>
        <family val="2"/>
        <scheme val="minor"/>
      </rPr>
      <t>(Válido até 31/12/2018)</t>
    </r>
  </si>
  <si>
    <t>Texto fixo contendo "C177"</t>
  </si>
  <si>
    <t>COD_SELO_IPI</t>
  </si>
  <si>
    <t>Código do selo de controle do IPI, conforme Tabela 4.5.2</t>
  </si>
  <si>
    <t>QT_SELO_IPI</t>
  </si>
  <si>
    <t>Quantidade de selo de controle do IPI aplicada</t>
  </si>
  <si>
    <t>COMPLEMENTO DE ITEM - OUTRAS INFORMAÇÕES (CÓDIGO 01, 55) - (Válido a partir de 01/01/2019)</t>
  </si>
  <si>
    <t>COD_INF_ITEM</t>
  </si>
  <si>
    <t>Código da infomação adicional de acordo com tabela a ser publicada pelas SEFAZ, conforme tabela definida no item 5.6.</t>
  </si>
  <si>
    <t>C178</t>
  </si>
  <si>
    <t>OPERAÇÕES COM PRODUTOS SUJEITOS À TRIBUTAÇÀO DE IPI POR UNIDADE OU QUANTIDADE DE PRODUTO</t>
  </si>
  <si>
    <t>Texto fixo contendo "C178"</t>
  </si>
  <si>
    <t>CL_ENQ</t>
  </si>
  <si>
    <t>Código da classe de enquadramento do IPI, conforme Tabela 4.5.1.</t>
  </si>
  <si>
    <t>VL_UNID</t>
  </si>
  <si>
    <t>Valor por unidade padrão de tributação</t>
  </si>
  <si>
    <t>QUANT_PAD</t>
  </si>
  <si>
    <t>Quantidade total de produtos na unidade padrão de tributação</t>
  </si>
  <si>
    <t>C179</t>
  </si>
  <si>
    <t>INFORMAÇÕES COMPLEMENTARES ST (CÓDIGO 01).</t>
  </si>
  <si>
    <t>Texto fixo contendo "C179”</t>
  </si>
  <si>
    <t>BC_ST_ORIG_DEST</t>
  </si>
  <si>
    <t>Valor da base de cálculo ST na origem/destino em operações interestaduais.</t>
  </si>
  <si>
    <t>ICMS_ST_REP</t>
  </si>
  <si>
    <t>Valor do ICMS-ST a repassar/deduzir em operações interestaduais</t>
  </si>
  <si>
    <t>ICMS_ST_COMPL</t>
  </si>
  <si>
    <t>Valor do ICMS-ST a complementar à UF de destino</t>
  </si>
  <si>
    <t>BC_RET</t>
  </si>
  <si>
    <t>Valor da BC de retenção em remessa promovida por Substituído intermediário</t>
  </si>
  <si>
    <t>ICMS_RET</t>
  </si>
  <si>
    <t>Valor da parcela do imposto retido em remessa promovida por substituído intermediário</t>
  </si>
  <si>
    <t>N’</t>
  </si>
  <si>
    <t>C180</t>
  </si>
  <si>
    <t>REGISTRO C180: INFORMAÇÕES COMPLEMENTARES DAS OPERAÇÕES DE ENTRADA DE MERCADORIAS SUJEITAS À SUBSTITUIÇÃO TRIBUTÁRIA (CÓDIGO 01, 1B, 04 e 55) (válidos a partir de 01/01/2020)</t>
  </si>
  <si>
    <t>Texto fixo contendo "C180”</t>
  </si>
  <si>
    <t>1-Remetente Direto</t>
  </si>
  <si>
    <t>2-Remetente Indireto</t>
  </si>
  <si>
    <t>QUANT_CONV</t>
  </si>
  <si>
    <t>UND</t>
  </si>
  <si>
    <t>Unidade adotada para informar o campo QUANT_CONV.</t>
  </si>
  <si>
    <t>VL_UNIT_CONV</t>
  </si>
  <si>
    <t>Valor unitário da mercadoria, considerando a unidade utilizada para informar o campo “QUANT_CONV”.</t>
  </si>
  <si>
    <t>VL_UNIT_ICMS_OP_ CONV</t>
  </si>
  <si>
    <t>Valor unitário do ICMS operação própria que o informante teria direito ao crédito caso a mercadoria estivesse sob o regime comum de tributação, considerando unidade utilizada para informar o campo “QUANT_CONV”.</t>
  </si>
  <si>
    <t>VL_UNIT_BC_ICMS_ST_CONV</t>
  </si>
  <si>
    <t>Valor unitário da base de cálculo do imposto pago ou retido anteriormente por substituição, considerando a unidade utilizada para informar o campo “QUANT_CONV”, aplicando-se redução, se houver.</t>
  </si>
  <si>
    <t>VL_UNIT_ICMS_ST_ CONV</t>
  </si>
  <si>
    <t>Valor unitário do imposto pago ou retido anteriormente por substituição, inclusive FCP se devido, considerando a unidade utilizada para informar o campo “QUANT_CONV”.</t>
  </si>
  <si>
    <t>VL_UNIT_FCP_ST_ CONV</t>
  </si>
  <si>
    <t>Valor unitário do FCP_ST agregado ao valor informado no campo “VL_UNIT_ICMS_ST_CONV”</t>
  </si>
  <si>
    <t xml:space="preserve">Código do modelo do documento de arrecadação :                                                                                                                                                                                                                                   </t>
  </si>
  <si>
    <t>0 – Documento estadual de arrecadação</t>
  </si>
  <si>
    <t xml:space="preserve">Número do documento de arrecadação, se houver </t>
  </si>
  <si>
    <t>C181</t>
  </si>
  <si>
    <t>REGISTRO C181: INFORMAÇÕES COMPLEMENTARES DAS OPERAÇÕES DE DEVOLUÇÃO DE SAÍDAS DE MERCADORIAS SUJEITAS À SUBSTITUIÇÃO TRIBUTÁRIA (CÓDIGO 01, 1B, 04 e 55). (válido a partir de 01/01/2021)</t>
  </si>
  <si>
    <t>Texto fixo contendo "C181”</t>
  </si>
  <si>
    <t>COD_MOT_REST_COMPL</t>
  </si>
  <si>
    <t>Código do motivo da restituição ou complementação conforme Tabela 5.7</t>
  </si>
  <si>
    <t>005*</t>
  </si>
  <si>
    <t>COD_MOD_SAIDA</t>
  </si>
  <si>
    <t xml:space="preserve">Código do modelo do documento fiscal de saída, conforme a tabela indicada no item 4.1.1 </t>
  </si>
  <si>
    <t>SERIE_SAIDA</t>
  </si>
  <si>
    <t xml:space="preserve">Número de série do documento de saída em papel </t>
  </si>
  <si>
    <t>ECF_FAB_SAIDA</t>
  </si>
  <si>
    <t>Número de série de fabricação do equipamento ECF</t>
  </si>
  <si>
    <t>NUM_DOC_SAIDA</t>
  </si>
  <si>
    <t>Número do documento fiscal de saída</t>
  </si>
  <si>
    <t>CHV_DFE_SAIDA</t>
  </si>
  <si>
    <t xml:space="preserve">Chave do documento fiscal eletrônico de saída </t>
  </si>
  <si>
    <t>DT_DOC_SAIDA</t>
  </si>
  <si>
    <t>Data da emissão do documento fiscal de saída</t>
  </si>
  <si>
    <t xml:space="preserve">NUM_ITEM_SAIDA </t>
  </si>
  <si>
    <t>Número do item em que foi escriturada a saída em um registro C185, C380, C480 ou C815 quando o contribuinte informar a saída em um arquivo de perfil A.</t>
  </si>
  <si>
    <t>VL_UNIT_CONV_SAIDA</t>
  </si>
  <si>
    <t>Valor unitário da mercadoria, considerando a unidade utilizada para informar o campo “QUANT_CONV”, correspondente ao valor do campo VL_UNIT_CONV, preenchido na ocasião da saída</t>
  </si>
  <si>
    <t>VL_UNIT_ICMS_OP_ESTOQUE_CONV_SAIDA</t>
  </si>
  <si>
    <t>Valor médio unitário do ICMS OP, das mercadorias em estoque, correspondente ao valor do campo VL_UNIT_ICMS_OP_ESTOQUE_CONV, preenchido na ocasião da saída</t>
  </si>
  <si>
    <t>VL_UNIT_ICMS_ST_ESTOQUE_CONV_SAIDA</t>
  </si>
  <si>
    <t>Valor médio unitário do ICMS ST, incluindo FCP ST, das mercadorias em estoque, correspondente ao valor do campo VL_UNIT_ICMS_ST_ESTOQUE_CONV, preenchido na ocasião da saída</t>
  </si>
  <si>
    <t>VL_UNIT_FCP_ICMS_ST_ESTOQUE_CONV_SAIDA</t>
  </si>
  <si>
    <t>Valor médio unitário do FCP ST   agregado ao ICMS das mercadorias em estoque, correspondente ao valor do campo VL_UNIT_FCP_ICMS_ST_ESTOQUE_CONV, preenchido na ocasião da saída</t>
  </si>
  <si>
    <t>VL_UNIT_ICMS_NA_OPERACAO_CONV_SAIDA</t>
  </si>
  <si>
    <t>Valor unitário para o ICMS na operação, correspondente ao valor do campo VL_UNIT_ICMS_NA_OPERACAO_CONV, preenchido na ocasião da saída</t>
  </si>
  <si>
    <t>VL_UNIT_ICMS_OP_CONV_SAIDA</t>
  </si>
  <si>
    <t>Valor unitário do ICMS correspondente ao valor do campo VL_UNIT_ICMS_OP_CONV, preenchido na ocasião da saída</t>
  </si>
  <si>
    <t>VL_UNIT_ICMS_ST_CONV_REST</t>
  </si>
  <si>
    <t>Valor unitário do total do ICMS ST, incluindo FCP ST, a ser restituído/ressarcido, correspondente ao estorno do complemento apurado na operação de saída.</t>
  </si>
  <si>
    <t>VL_UNIT_FCP_ST_CONV_REST</t>
  </si>
  <si>
    <t>Valor unitário correspondente à parcela de ICMS FCP ST que compõe o campo “VL_UNIT_ICMS_ST_CONV_REST”, considerando a unidade utilizada para informar o campo “QUANT_CONV”.</t>
  </si>
  <si>
    <t>VL_UNIT_ICMS_ST_CONV_COMPL</t>
  </si>
  <si>
    <t>Valor unitário do estorno do ressarcimento/restituição, incluindo FCP ST, apurado na operação de saída.</t>
  </si>
  <si>
    <t>VL_UNIT_FCP_ST_CONV_COMPL</t>
  </si>
  <si>
    <t>Valor unitário correspondente à parcela de ICMS FCP ST que compõe o campo “VL_UNIT_ICMS_ST_CONV_COMPL”, considerando unidade utilizada para informar o campo “QUANT_CONV”.</t>
  </si>
  <si>
    <t>C185</t>
  </si>
  <si>
    <t>INFORMAÇÕES COMPLEMENTARES DAS OPERAÇÕES DE SAÍDA DE MERCADORIAS SUJEITAS À SUBSTITUIÇÃO TRIBUTÁRIA (CÓDIGO 01, 1B, 04, 55 e 65) (válido a partir de 01/01/2020)</t>
  </si>
  <si>
    <t>Texto fixo contendo "C185”</t>
  </si>
  <si>
    <t>Código da Situação Tributária referente ao ICMS</t>
  </si>
  <si>
    <t>COD_MOT_REST_             COMPL</t>
  </si>
  <si>
    <t>VL_UNIT_ICMS_NA_         OPERACAO_CONV</t>
  </si>
  <si>
    <t>Valor unitário para o ICMS na operação, caso não houvesse a ST, considerando unidade utilizada para informar o campo “QUANT_CONV”, considerando redução da base de cálculo do ICMS ST na tributação, se houver.</t>
  </si>
  <si>
    <t xml:space="preserve">Valor unitário do ICMS OP calculado conforme a legislação de cada UF, considerando a unidade utilizada para informar o campo “QUANT_CONV”,  utilizado para cálculo de ressarcimento/restituição de ST, no desfazimento da substituição tributária, quando se utiliza a fórmula descrita nas instruções de preenchimento do campo 15, no item a1).
</t>
  </si>
  <si>
    <t>VL_UNIT_ICMS_OP_ ESTOQUE_CONV</t>
  </si>
  <si>
    <t>Valor médio unitário do ICMS que ocontribuinte teria se creditado referente à operação de entrada das mercadorias em estoque caso estivesse submetida ao regime comum de tributação, calculado conforme a legislação de cada UF, considerando a unidade utilizada para informar o campo “QUANT_CONV”</t>
  </si>
  <si>
    <t>VL_UNIT_ICMS_ST_ ESTOQUE_CONV</t>
  </si>
  <si>
    <t>Valor médio unitário do ICMS ST, incluindo FCP ST, das mercadorias em estoque, considerando a unidade utilizada para informar o campo “QUANT_CONV”</t>
  </si>
  <si>
    <t>VL_UNIT_FCP_ICMS_ST_ ESTOQUE_CONV</t>
  </si>
  <si>
    <t>Valor médio unitário do FCP ST agregado ao ICMS das mercadorias em estoque, considerando a unidade utilizada para informar o campo “QUANT_CONV”</t>
  </si>
  <si>
    <t>VL_UNIT_ICMS_ST_ CONV_REST</t>
  </si>
  <si>
    <t>Valor unitário do total do ICMS ST, incluindo FCP ST, a ser restituído/ressarcido, calculado conforme a legislação de cada UF, considerando a unidade utilizada para informar o campo “QUANT_CONV”.</t>
  </si>
  <si>
    <t>VL_UNIT_FCP_ST_ CONV _REST</t>
  </si>
  <si>
    <t xml:space="preserve">VL_UNIT_ICMS_ST_CONV_COMPL </t>
  </si>
  <si>
    <t>Valor unitário do complemento do ICMS, incluindo FCP ST, considerando a unidade utilizada para informar o campo “QUANT_CONV”.</t>
  </si>
  <si>
    <t>VL_UNIT_FCP_ST_ CONV_COMPL</t>
  </si>
  <si>
    <t>C186</t>
  </si>
  <si>
    <t>INFORMAÇÕES COMPLEMENTARES DAS OPERAÇÕES DE DEVOLUÇÃO DE ENTRADAS DE MERCADORIAS SUJEITAS À SUBSTITUIÇÃO TRIBUTÁRIA (CÓDIGO 01, 1B, 04 e 55).  (válido a partir de 01/01/2021)</t>
  </si>
  <si>
    <t>Texto fixo contendo "C186”</t>
  </si>
  <si>
    <t>Número sequencial do item no documento fiscal de saída</t>
  </si>
  <si>
    <t>Código da Situação Tributária referente ao ICMS no documento fiscal de saída</t>
  </si>
  <si>
    <t>Código Fiscal de Operação e Prestação no documento fiscal de saída</t>
  </si>
  <si>
    <t>Quantidade do item no documento fiscal de saída de acordo com as instruções de preenchimento.</t>
  </si>
  <si>
    <t>COD_MOD_ENTRADA</t>
  </si>
  <si>
    <t xml:space="preserve">Código do modelo do documento fiscal de entrada, conforme a tabela indicada no item 4.1.1 </t>
  </si>
  <si>
    <t>SERIE_ENTRADA</t>
  </si>
  <si>
    <t>Número de série do documento de entrada em papel</t>
  </si>
  <si>
    <t>NUM_DOC_ENTRADA</t>
  </si>
  <si>
    <t>Número do documento fiscal de entrada</t>
  </si>
  <si>
    <t>CHV_DFE_ENTRADA</t>
  </si>
  <si>
    <t xml:space="preserve">Chave do documento fiscal eletrônico de entrada </t>
  </si>
  <si>
    <t>DT_DOC_ENTRADA</t>
  </si>
  <si>
    <t>Data da emissão do documento fiscal de entrada</t>
  </si>
  <si>
    <t>NUM_ITEM_ENTRADA</t>
  </si>
  <si>
    <t>Item do documento fiscal de entrada</t>
  </si>
  <si>
    <t>VL_UNIT_CONV_ENTRADA</t>
  </si>
  <si>
    <t>Valor unitário da mercadoria, considerando a unidade utilizada para informar o campo “QUANT_CONV”, correspondente ao valor do campo VL_UNIT_CONV, preenchido na ocasião da entrada</t>
  </si>
  <si>
    <t>VL_UNIT_ICMS_OP_CONV_ENTRADA</t>
  </si>
  <si>
    <t>Valor unitário do ICMS correspondente ao valor do campo VL_UNIT_ICMS_OP_CONV, preenchido na ocasião da entrada</t>
  </si>
  <si>
    <t>VL_UNIT_BC_ICMS_ST _CONV_ENTRADA</t>
  </si>
  <si>
    <t>Valor unitário da base de cálculo do</t>
  </si>
  <si>
    <t>imposto pago ou retido anteriormente</t>
  </si>
  <si>
    <t>por substituição, correspondente ao valor do campo VL_UNIT_BC_ICMS_ST_CONV, preenchido na ocasião da entrada</t>
  </si>
  <si>
    <t>VL_UNIT_ICMS_ST_CONV_ENTRADA</t>
  </si>
  <si>
    <t>Valor unitário do imposto pago ou retido anteriormente por substituição, inclusive FCP se devido, correspondente ao valor do campo VL_UNIT_ICMS_ST_CONV, preenchido na ocasião da entrada</t>
  </si>
  <si>
    <t>VL_UNIT_FCP_ST_CONV_ENTRADA</t>
  </si>
  <si>
    <t>Valor unitário do FCP_ST, correspondente ao valor do campo VL_UNIT_FCP_ST_CONV, preenchido na ocasião da entrada</t>
  </si>
  <si>
    <t>C190</t>
  </si>
  <si>
    <t>REGISTRO ANALÍTICO DO DOCUMENTO (CÓDIGO 01, 1B, 04, 55 e 65).</t>
  </si>
  <si>
    <t>Texto fixo contendo "C190"</t>
  </si>
  <si>
    <t>Código da Situação Tributária, conforme a Tabela indicada no item 4.3.1</t>
  </si>
  <si>
    <t>Código Fiscal de Operação e Prestação do agrupamento de itens</t>
  </si>
  <si>
    <t>VL_OPR</t>
  </si>
  <si>
    <r>
      <t xml:space="preserve">Valor da operação na combinação de CST_ICMS, CFOP e alíquota do ICMS, correspondente ao somatório do valor das mercadorias, despesas acessórias (frete, seguros e outras despesas acessórias), ICMS_ST, </t>
    </r>
    <r>
      <rPr>
        <sz val="9"/>
        <color rgb="FF7030A0"/>
        <rFont val="Calibri"/>
        <family val="2"/>
        <scheme val="minor"/>
      </rPr>
      <t>FCP_ST</t>
    </r>
    <r>
      <rPr>
        <sz val="9"/>
        <color theme="1"/>
        <rFont val="Calibri"/>
        <family val="2"/>
        <scheme val="minor"/>
      </rPr>
      <t xml:space="preserve">  e IPI.</t>
    </r>
  </si>
  <si>
    <t>Parcela correspondente ao "Valor da base de cálculo do ICMS" referente à combinação de CST_ICMS, CFOP e alíquota do ICMS.</t>
  </si>
  <si>
    <r>
      <t>Parcela correspondente ao "Valor do ICMS"</t>
    </r>
    <r>
      <rPr>
        <sz val="9"/>
        <color rgb="FF7030A0"/>
        <rFont val="Calibri"/>
        <family val="2"/>
        <scheme val="minor"/>
      </rPr>
      <t>, incluindo o FCP, quando aplicável,</t>
    </r>
    <r>
      <rPr>
        <sz val="9"/>
        <color theme="1"/>
        <rFont val="Calibri"/>
        <family val="2"/>
        <scheme val="minor"/>
      </rPr>
      <t xml:space="preserve"> referente à combinação de CST_ICMS, CFOP e alíquota do ICMS.</t>
    </r>
  </si>
  <si>
    <t>Parcela correspondente ao "Valor da base de cálculo do ICMS" da substituição tributária referente à combinação de CST_ICMS, CFOP e alíquota do ICMS.</t>
  </si>
  <si>
    <r>
      <t xml:space="preserve">Parcela correspondente ao valor creditado/debitado do ICMS da substituição tributária, </t>
    </r>
    <r>
      <rPr>
        <sz val="9"/>
        <color rgb="FF7030A0"/>
        <rFont val="Calibri"/>
        <family val="2"/>
        <scheme val="minor"/>
      </rPr>
      <t xml:space="preserve">incluindo o FCP_ST, quando aplicável, </t>
    </r>
    <r>
      <rPr>
        <sz val="9"/>
        <color theme="1"/>
        <rFont val="Calibri"/>
        <family val="2"/>
        <scheme val="minor"/>
      </rPr>
      <t>referente à combinação de CST_ICMS, CFOP, e alíquota do ICMS.</t>
    </r>
  </si>
  <si>
    <t>VL_RED_BC</t>
  </si>
  <si>
    <t>Valor não tributado em função da redução da base de cálculo do ICMS, referente à combinação de CST_ICMS, CFOP e alíquota do ICMS.</t>
  </si>
  <si>
    <t>Parcela correspondente ao "Valor do IPI" referente à combinação CST_ICMS, CFOP e alíquota do ICMS.</t>
  </si>
  <si>
    <t>C191</t>
  </si>
  <si>
    <t>INFORMAÇÕES DO FUNDO DE COMBATE À POBREZA - FCP - NA NF-e (CÓDIGO 55) (válido a partir de 01/01/2019) E NA NFC-E (CÓDIGO 65) (válido a partir de 01/01/2020)</t>
  </si>
  <si>
    <t>Texto fixo contendo "C191"</t>
  </si>
  <si>
    <t>VL_FCP_OP</t>
  </si>
  <si>
    <t>Valor do Fundo de Combate à Pobreza (FCP) vinculado à operação própria, na combinação de CST_ICMS, CFOP e alíquota do ICMS</t>
  </si>
  <si>
    <t>VL_FCP_ST</t>
  </si>
  <si>
    <t>Valor do Fundo de Combate à Pobreza (FCP) vinculado à operação de substituição tributária, na combinação de CST_ICMS, CFOP e alíquota do ICMS</t>
  </si>
  <si>
    <t>VL_FCP_RET</t>
  </si>
  <si>
    <t>Valor relativo ao Fundo de Combate à Pobreza (FCP) retido anteriormente nas operações com Substituição Tributárias, na combinação de CST_ICMS, CFOP e alíquota do ICMS</t>
  </si>
  <si>
    <t>C195</t>
  </si>
  <si>
    <t>OBSERVAÇOES DO LANÇAMENTO FISCAL (CÓDIGO 01, 1B, 04 E 55)</t>
  </si>
  <si>
    <t>Texto fixo contendo "C195"</t>
  </si>
  <si>
    <t>Descrição complementar do código de observação.</t>
  </si>
  <si>
    <t>C197</t>
  </si>
  <si>
    <t>OUTRAS OBRIGAÇÕES TRIBUTÁRIAS, AJUSTES E INFORMAÇÕES DE VALORES PROVENIENTES DE DOCUMENTO FISCAL</t>
  </si>
  <si>
    <t>Texto fixo contendo "C197"</t>
  </si>
  <si>
    <t>COD_AJ</t>
  </si>
  <si>
    <t>Código do ajustes/benefício/incentivo, conforme tabela indicada no item 5.3.</t>
  </si>
  <si>
    <t>010*</t>
  </si>
  <si>
    <t>Código de Ajuste:</t>
  </si>
  <si>
    <t>Descrição:</t>
  </si>
  <si>
    <t>Data Inicio</t>
  </si>
  <si>
    <t>Data Fim</t>
  </si>
  <si>
    <t>MG02990002</t>
  </si>
  <si>
    <t>Crédito por entrada; Outras Apurações; Resp.: Informativo; Apur.: Informativo; Mercadoria; Transf. Crédito.</t>
  </si>
  <si>
    <t>MG10000004</t>
  </si>
  <si>
    <t>Outros créditos; Op.Própria; Resp.: Própria; Apur.: A apurar; Mercadoria; Antecipação Tributária.</t>
  </si>
  <si>
    <t>MG10000008</t>
  </si>
  <si>
    <t>Outros créditos; Op.Própria; Resp.: Própria; Apur.: A apurar; Mercadoria; Ativo permanente.</t>
  </si>
  <si>
    <t>MG10000009</t>
  </si>
  <si>
    <t>Outros Créditos; Op.Própria; Resp.: Própria; Apur.: A apurar; Mercadoria; Crédito Presumido</t>
  </si>
  <si>
    <t>MG10000013</t>
  </si>
  <si>
    <t>Outros créditos; Op.Própria; Resp.: Própria; Apur.: A apurar; Mercadoria; Rest.ICMS/ST - Creditamento.</t>
  </si>
  <si>
    <t>MG10000014</t>
  </si>
  <si>
    <t>Outros créditos; Op. Própria; Resp.: Própria; Apur.: A apurar; Mercadoria; Creditamento ICMS OP - parágrafo 10 do art. 66</t>
  </si>
  <si>
    <t>MG10000020</t>
  </si>
  <si>
    <t>Outros Créditos; Op.Própria; Resp.: Própria; Apur.: A apurar; Mercadoria; Mercadoria; Fundo de Erradicação da Miséria - FEM Extemporâneo</t>
  </si>
  <si>
    <t>MG10000021</t>
  </si>
  <si>
    <t>Outros créditos; Op.Própria; Resp.: Própria; Apur.: A apurar; Mercadoria; Inventário - alteração da forma de tributação da mercadoria</t>
  </si>
  <si>
    <t>MG10000022</t>
  </si>
  <si>
    <t>Outros créditos; Op.Própria; Resp.: Própria; Apur.: A apurar; Mercadoria; Outros Créditos - Regime Especial</t>
  </si>
  <si>
    <t>MG10000503</t>
  </si>
  <si>
    <t>Outros créditos; Op.Própria; Resp.: Própria; Apur.: A apurar; Mercadoria; ICMS ST de Insumo.</t>
  </si>
  <si>
    <t>Outros créditos; Op.Própria; Resp.: Própria; Apur.: A apurar; Mercadoria; ICMS ST de Insumo, ou Art.119 do Anexo XV</t>
  </si>
  <si>
    <t>MG10000504</t>
  </si>
  <si>
    <t>Outros créditos; Op.Própria; Resp.: Própria; Apur.: A apurar; Mercadoria; Uso e consumo.</t>
  </si>
  <si>
    <t>Outros créditos; Op.Própria; Resp.: Própria; Apur.: A apurar; Mercadoria; Devolução - Diferencial de Alíquota - Uso e consumo.</t>
  </si>
  <si>
    <t>Outros créditos; Op.Própria; Resp.: Própria; Apur.: A apurar; Mercadoria; Devolução ou pagamento indevido - Diferencial de alíquota</t>
  </si>
  <si>
    <t>MG10001014</t>
  </si>
  <si>
    <t>Outros créditos; Op.Própria; Resp.: Própria; Apur.: A apurar; Transporte; ST - Transporte.</t>
  </si>
  <si>
    <t>MG10011000</t>
  </si>
  <si>
    <t>Outros créditos; Op.Própria; Resp.: Própria; Apur.: Recolhimento Espontâneo; Transporte; Op. Normal</t>
  </si>
  <si>
    <t>MG10990002</t>
  </si>
  <si>
    <t>Outros créditos; Op.Própria; Resp.: Informativo; Apur.: Informativo; Mercadoria; Transf. Crédito.</t>
  </si>
  <si>
    <t>Outros créditos; Op.Própria; Resp.: Informativo; Apur.: Informativo; Mercadoria; Crédito Recebido em Transferência – Campo 66 da DAPI</t>
  </si>
  <si>
    <t>MG10990010</t>
  </si>
  <si>
    <t>Outros créditos; Op.Própria; Resp.: Informativo; Apur.: Informativo; Mercadoria; Lançamento extemporâneo.</t>
  </si>
  <si>
    <t>MG10990029</t>
  </si>
  <si>
    <t>Outros créditos; Op. Própria; Resp.: Informativo; Apur.: Informativo; Mercadoria; Alteração no regime de apuração do imposto</t>
  </si>
  <si>
    <t>MG10990505</t>
  </si>
  <si>
    <t>Outros créditos; Op.Própria; Resp.: Informativo; Apur.: Informativo;  Mercadoria;  Simples Nacional, para os lançamentos de créditos devido à aquisição de mercadorias de contribuintes optantes pelo Simples Nacional</t>
  </si>
  <si>
    <t>Outros créditos; Op.Própria; Resp.: Informativo; Apur.: Informativo;  Mercadoria;  Simples Nacional, para os lançamentos de créditos devido à entrada de mercadorias de contribuintes optantes pelo Simples Nacional</t>
  </si>
  <si>
    <t>MG11000012</t>
  </si>
  <si>
    <t>Outros créditos; Op.ST; Resp.: Própria; Apur.: A apurar; Mercadoria; Rest.ICMS/ST - Abatimento.</t>
  </si>
  <si>
    <t>MG11000015</t>
  </si>
  <si>
    <t>Outros créditos; Op.ST; Resp.: Própria; Apur.: A apurar; Mercadoria; Rest.ICMS/ST - Aspecto quantitativo</t>
  </si>
  <si>
    <t>MG11000020</t>
  </si>
  <si>
    <t>Outros Créditos; Op.ST; Resp.: Própria; Apur.: A apurar; Mercadoria; Mercadoria; Fundo de Erradicação da Miséria - FEM Extemporâneo</t>
  </si>
  <si>
    <t>MG11000021</t>
  </si>
  <si>
    <t>Outros créditos; Op.ST; Resp.: Própria; Apur.: A apurar; Mercadoria; Inventário - alteração da forma de tributação da mercadoria</t>
  </si>
  <si>
    <t>Outros créditos; Op.ST; Resp.: Própria; Apur.: A apurar; Mercadoria; Inventário - alteração da forma de tributação da mercadoria / RET</t>
  </si>
  <si>
    <t>MG11000024</t>
  </si>
  <si>
    <t>Outros créditos; Op.ST; Resp.: Própria; Apur.: A apurar; Mercadoria; Desfazimento ST CST10 - RE</t>
  </si>
  <si>
    <t>MG11000025</t>
  </si>
  <si>
    <t>Outros créditos; Op.ST; Resp.: Própria; Apur.: A apurar; Mercadoria; Desfazimento ST CST60 - RE</t>
  </si>
  <si>
    <t>MG11000028</t>
  </si>
  <si>
    <t>Outros créditos; Op.ST; Resp.: Própria; Apur.: A apurar; Mercadoria; Outros créditos - art. 12, parágrafo 33, lei 6763/75</t>
  </si>
  <si>
    <t>MG11000902</t>
  </si>
  <si>
    <t>Outros créditos; Op.ST; Resp.: Própria; Apur.: A apurar; Mercadoria; Devolução.</t>
  </si>
  <si>
    <t>MG11900011</t>
  </si>
  <si>
    <t>Outros créditos; Op.ST; Resp.: Informativo; Apur.: A apurar; Mercadoria; Rest.ICMS/ST - Ressarcimento.</t>
  </si>
  <si>
    <t>MG11990002</t>
  </si>
  <si>
    <t>Outros créditos; Op.ST; Resp.: Informativo; Apur.: Informativo; Mercadoria; Transf. Crédito.</t>
  </si>
  <si>
    <t>MG13000999</t>
  </si>
  <si>
    <t>Outros Créditos; Apuração 1; Resp.: Própria; Apur.: A apurar; Mercadoria; Outros Ajustes</t>
  </si>
  <si>
    <t>MG20000008</t>
  </si>
  <si>
    <t>Estorno débito; Op.Própria; Resp.: Própria; Apur.: A apurar; Mercadoria; Ativo permanente.</t>
  </si>
  <si>
    <t>MG20000018</t>
  </si>
  <si>
    <t>Estorno de débito; Op.Própria; Resp.: Própria; Apur.: A apurar; Mercadoria; Fundo de Erradicação da Miséria - FEM</t>
  </si>
  <si>
    <t>Estorno de débito; Op.Própria; Resp.: Própria; Apur.: A apurar; Mercadoria; Fundo de Erradicação da Miséria – FEM - adicionado ao ICMS/OP</t>
  </si>
  <si>
    <t>Estorno de débito; Op.Própria; Resp.: Própria; Apur.: A apurar; Mercadoria; Fundo de Erradicação da Miséria – FEM - adicionado ao ICMS/OP na escrituração</t>
  </si>
  <si>
    <t>MG20000504</t>
  </si>
  <si>
    <t>Estorno débito; Op.Própria; Resp.: Própria; Apur.: A apurar; Mercadoria; Uso e Consumo.</t>
  </si>
  <si>
    <t>MG20000999</t>
  </si>
  <si>
    <t>Estorno de débito; Op.Própria; Resp.: Própria; Apur.: A apurar; Mercadoria; Outros Ajustes</t>
  </si>
  <si>
    <t>MG20010000</t>
  </si>
  <si>
    <t>Estorno de débito; Op.Própria; Resp.: Própria; Apur.: Recolhimento Espontâneo; Mercadoria; Op. Normal.</t>
  </si>
  <si>
    <t>MG20011000</t>
  </si>
  <si>
    <t>Estorno de débito; Op.Própria; Resp.: Própria; Apur.: Recolhimento Espontâneo; Transporte; Op. Normal</t>
  </si>
  <si>
    <t>MG20020000</t>
  </si>
  <si>
    <t>Estorno de débito; Op.Própria; Resp.: Própria; Apur.: Recolhimento por autuação; Mercadoria; Op. Normal.</t>
  </si>
  <si>
    <t>MG21000018</t>
  </si>
  <si>
    <t>Estorno de débito; Op.ST; Resp.: Própria; Apur.: A apurar; Mercadoria; Fundo de Erradicação da Miséria - FEM</t>
  </si>
  <si>
    <t>Estorno de débito; Op.ST; Resp.: Própria; Apur.: A apurar; Mercadoria; Fundo de Erradicação da Miséria – FEM - adicionado ao ICMS/ST</t>
  </si>
  <si>
    <t>Estorno de débito; Op.ST; Resp.: Própria; Apur.: A apurar; Mercadoria; Fundo de Erradicação da Miséria – FEM - adicionado ao ICMS/ST na escrituração</t>
  </si>
  <si>
    <t>MG21010000</t>
  </si>
  <si>
    <t>Estorno de débito; Op.ST; Resp.: Própria; Apur.: Recolhimento Espontâneo; Mercadoria; Op. Normal.</t>
  </si>
  <si>
    <t>MG21020000</t>
  </si>
  <si>
    <t>Estorno de débito; Op.ST; Resp.: Própria; Apur.: Recolhimento por autuação; Mercadoria; Op. Normal.</t>
  </si>
  <si>
    <t>duplo</t>
  </si>
  <si>
    <t>MG23000999</t>
  </si>
  <si>
    <t>Estorno de débito; Apuração 1; Resp.: Própria; Apur.: A apurar; Mercadoria; Outros Ajustes.</t>
  </si>
  <si>
    <t>MG24000999</t>
  </si>
  <si>
    <t>Estorno de débito; Apuração 2; Resp.: Própria; Apur.: A apurar; Mercadoria; Outros Ajustes.</t>
  </si>
  <si>
    <t>MG25000999</t>
  </si>
  <si>
    <t>Estorno de débito; Apuração 3; Resp.: Própria; Apur.: A apurar; Mercadoria; Outros Ajustes</t>
  </si>
  <si>
    <t>MG32990002</t>
  </si>
  <si>
    <t>Débito por saída; Outras Apurações; Resp.: Informativo; Apur.: Informativo; Mercadoria; Transf. Crédito.</t>
  </si>
  <si>
    <t>MG40000000</t>
  </si>
  <si>
    <t>Outros débitos; Op.Própria; Resp.: Própria; Apur.: A apurar; Mercadoria; Op. Normal.</t>
  </si>
  <si>
    <t>MG40000008</t>
  </si>
  <si>
    <t>Outros débitos; Op.Própria; Resp.: Própria; Apur.: A apurar; Mercadoria; Ativo permanente.</t>
  </si>
  <si>
    <t>MG40000029</t>
  </si>
  <si>
    <t xml:space="preserve">Outros débitos; Op. Própria; Resp.: Própria; Apur.: A apurar; Mercadoria; Alteração no regime de apuração do imposto. </t>
  </si>
  <si>
    <t>MG40000920</t>
  </si>
  <si>
    <t>Outros débitos; Op.Própria; Resp.: Própria; Apur.: A apurar; Mercadoria; Utilização de crédito acumulado para pagamentos</t>
  </si>
  <si>
    <t>MG40000999</t>
  </si>
  <si>
    <t>Outros débitos; Op.Própria; Resp.: Própria; Apur.: A apurar; Mercadoria; Outros Ajustes.</t>
  </si>
  <si>
    <t>MG40990002</t>
  </si>
  <si>
    <t>Outros débitos; Op.Própria; Resp.: Informativo; Apur.: Informativo; Mercadoria; Transf. Crédito.</t>
  </si>
  <si>
    <t>MG41000000</t>
  </si>
  <si>
    <t>Outros débitos; Op.ST; Resp.: Própria; Apur.: A apurar; Mercadoria; Op. Normal.</t>
  </si>
  <si>
    <t>MG41000015</t>
  </si>
  <si>
    <t>Outros débitos; Op.ST; Resp.: Própria; Apur.: A apurar; Mercadoria; Complemento de ICMS ST + FEM - Aspecto quantitativo</t>
  </si>
  <si>
    <t>MG41000501</t>
  </si>
  <si>
    <t>Outros débitos; Op.ST; Resp.: Própria; Apur.: A apurar; Mercadoria; ST Interna - RE</t>
  </si>
  <si>
    <t>MG43000999</t>
  </si>
  <si>
    <t>Outros Débitos; Apuração 1; Resp.: Própria; Apur.: A apurar; Mercadoria; Outros Ajustes</t>
  </si>
  <si>
    <t>MG50000018</t>
  </si>
  <si>
    <t>Estorno de crédito; Op.Própria; Resp.: Própria; Apur.: A apurar; Mercadoria; Fundo de Erradicação da Miséria - FEM - adicionado ao ICMS/OP - Entrada de mercadoria devolvida</t>
  </si>
  <si>
    <t>Estorno de crédito; Op.Própria; Resp.: Própria; Apur.: A apurar; Mercadoria; Fundo de Erradicação da Miséria - FEM - adicionado ao ICMS/OP  na escrituração - Entrada de mercadoria devolvida</t>
  </si>
  <si>
    <t>MG50000100</t>
  </si>
  <si>
    <t>Estorno de crédito; Op.Própria; Resp.: Própria; Apur.: A apurar; Mercadoria; TTD</t>
  </si>
  <si>
    <t>MG50000999</t>
  </si>
  <si>
    <t>Estorno de crédito; Op.Própria; Resp.: Própria; Apur.: A apurar; Mercadoria; Outros Ajustes</t>
  </si>
  <si>
    <t>MG51000018</t>
  </si>
  <si>
    <t>Estorno de crédito; Op.ST.; Resp.: Própria; Apur.: A apurar; Mercadoria; Fundo de Erradicação da Miséria - FEM - adicionado ao ICMS/ST - Entrada de mercadoria devolvida</t>
  </si>
  <si>
    <t>Estorno de crédito; Op.ST.; Resp.: Própria; Apur.: A apurar; Mercadoria; Fundo de Erradicação da Miséria - FEM - adicionado ao ICMS/ST na escrituração - Entrada de mercadoria devolvida</t>
  </si>
  <si>
    <t>MG53000999</t>
  </si>
  <si>
    <t>Estorno de crédito; Apuração 1; Resp.: Própria; Apur.: A apurar; Mercadoria; Outros Ajustes</t>
  </si>
  <si>
    <t>MG54000999</t>
  </si>
  <si>
    <t>Estorno de crédito; Apuração 2; Resp.: Própria; Apur.: A apurar; Mercadoria; Outros Ajustes.</t>
  </si>
  <si>
    <t>MG55000999</t>
  </si>
  <si>
    <t>Estorno de crédito; Apuração 3; Resp.: Própria; Apur.: A apurar; Mercadoria; Outros Ajustes.</t>
  </si>
  <si>
    <t>MG60990002</t>
  </si>
  <si>
    <t>Dedução; Op.Própria; Resp.: Informativo; Apur.: Informativo; Mercadoria; Utilização de Crédito Recebido em Transferência de terceiros – Campo 98 da DAPI</t>
  </si>
  <si>
    <t>MG70000001</t>
  </si>
  <si>
    <t>Débitos especiais; Op.Própria; Resp.: Própria; Apur.: A apurar; Mercadoria; Dif.Alíquota.</t>
  </si>
  <si>
    <t>MG70000004</t>
  </si>
  <si>
    <t>Débitos especiais; Op.Própria; Resp.: Própria; Apur.: A apurar; Mercadoria; Antecipação Tributária.</t>
  </si>
  <si>
    <t>MG70000018</t>
  </si>
  <si>
    <t>Débitos especiais; Op.Própria; Resp.: Própria; Apur.: A apurar; Mercadoria; Fundo de Erradicação da Miséria - FEM</t>
  </si>
  <si>
    <t>Débitos especiais; Op.Própria; Resp.: Própria; Apur.: A apurar; Mercadoria; Fundo de Erradicação da Miséria – FEM – Entrada Uso e Consumo ou Ativo Permanente</t>
  </si>
  <si>
    <t>MG70000020</t>
  </si>
  <si>
    <t>Débitos especiais; Op.Própria; Resp.: Própria; Apur.: A apurar; Mercadoria; Fundo de Erradicação da Miséria - FEM Extemporâneo</t>
  </si>
  <si>
    <t>MG70000026</t>
  </si>
  <si>
    <t>Débitos especiais; Op.Própria; Resp.: Própria; Apur.: A apurar; Mercadoria; Estorno de crédito devido a inventário - RE/TTS</t>
  </si>
  <si>
    <t>MG70000027</t>
  </si>
  <si>
    <t>Débitos especiais; Op.Própria; Resp.: Própria; Apur.: A apurar; Mercadoria; Débito Extemporâneo referente ao Estorno de Crédito – Estoque / Inventário</t>
  </si>
  <si>
    <t>MG70001001</t>
  </si>
  <si>
    <t>Débitos especiais; Op.Própria; Resp.: Própria; Apur.: A apurar; Transporte; Dif.Alíquota.</t>
  </si>
  <si>
    <t>MG70010001</t>
  </si>
  <si>
    <t>Débitos especiais; Op.Própria; Resp.: Própria; Apur.: Recolhimento Espontâneo; Mercadoria; Dif.Alíquota.</t>
  </si>
  <si>
    <t>MG70010004</t>
  </si>
  <si>
    <t>Débitos especiais; Op.Própria; Resp.: Própria; Apur.: Recolhimento Espontâneo; Mercadoria; Antecipação Tributária.</t>
  </si>
  <si>
    <t>Débitos especiais; Op.Própria; Resp.: Própria; Apur.: Recolhimento Espontâneo; Mercadoria; Antecipação Tributária / ICMS pago antecipadamente.</t>
  </si>
  <si>
    <t>MG70010010</t>
  </si>
  <si>
    <t>Débitos especiais; Op.Própria; Resp.: Própria; Apur.: Recolhimento Espontâneo; Mercadoria; Lançamento extemporâneo.</t>
  </si>
  <si>
    <t>MG70010017</t>
  </si>
  <si>
    <t>Débitos especiais; Op.Própria; Resp.: Própria; Apur.: Recolhimento Espontâneo; Mercadoria; Importação.</t>
  </si>
  <si>
    <t>MG70010018</t>
  </si>
  <si>
    <t>Débitos especiais; Op.Própria; Resp.: Própria; Apur.: Recolhimento Espontâneo; Mercadoria; Fundo de Erradicação da Miséria - FEM</t>
  </si>
  <si>
    <t>Débitos especiais; Op.Própria; Resp.: Própria; Apur.: Recolhimento Espontâneo; Mercadoria; Fundo de Erradicação da Miséria – FEM – Antecipação</t>
  </si>
  <si>
    <t>MG70010020</t>
  </si>
  <si>
    <t>Débitos especiais; Op.Própria; Resp.: Própria; Apur.: Recolhimento Espontâneo; Mercadoria; Fundo de Erradicação da Miséria - FEM Extemporâneo</t>
  </si>
  <si>
    <t>MG70010502</t>
  </si>
  <si>
    <t>Débitos especiais; Op.Própria; Resp.: Própria; Apur.: Recolhimento Espontâneo; Mercadoria; Diferimento.</t>
  </si>
  <si>
    <t>MG70011001</t>
  </si>
  <si>
    <t>Débitos especiais; Op.Própria; Resp.: Própria; Apur.: Recolhimento Espontâneo; Transporte; Dif.Alíquota.</t>
  </si>
  <si>
    <t>MG70020004</t>
  </si>
  <si>
    <t>Débitos especiais; Op.Própria; Resp.: Própria; Apur.: Recolhimento por autuação; Mercadoria; Antecipação Tributária.</t>
  </si>
  <si>
    <t>MG70020010</t>
  </si>
  <si>
    <t>Débitos especiais; Op.Própria; Resp.: Própria; Apur.: Recolhimento por autuação; Mercadoria; Lançamento extemporâneo.</t>
  </si>
  <si>
    <t>MG70020017</t>
  </si>
  <si>
    <t>Débitos especiais; Op.Própria; Resp.: Própria; Apur.: Recolhimento por autuação; Mercadoria; Importação.</t>
  </si>
  <si>
    <t>MG70020018</t>
  </si>
  <si>
    <t>Débitos especiais; Op.Própria; Resp.: Própria; Apur.: Recolhimento por autuação; Mercadoria; Fundo de Erradicação da Miséria - FEM</t>
  </si>
  <si>
    <t>MG70020020</t>
  </si>
  <si>
    <t>Débitos especiais; Op.Própria; Resp.: Própria; Apur.: Recolhimento por autuação; Mercadoria; Fundo de Erradicação da Miséria - FEM Extemporâneo</t>
  </si>
  <si>
    <t>MG70020502</t>
  </si>
  <si>
    <t>Débitos especiais; Op.Própria; Resp.: Própria; Apur.: Recolhimento por autuação; Mercadoria; Diferimento.</t>
  </si>
  <si>
    <t>MG70090017</t>
  </si>
  <si>
    <t>Débitos especiais; Outras Apurações; Resp.: Própria; Apur.: Informativo; Mercadoria; Importação.</t>
  </si>
  <si>
    <t>MG70110000</t>
  </si>
  <si>
    <t>Débitos especiais; Op.Própria; Resp.: Solidária; Apur.: Recolhimento Espontâneo; Mercadoria; Op. Normal.</t>
  </si>
  <si>
    <t>MG70120000</t>
  </si>
  <si>
    <t>Débitos especiais; Op.Própria; Resp.: Solidária; Apur.: Recolhimento por autuação; Mercadoria; Op. Normal.</t>
  </si>
  <si>
    <t>MG71000018</t>
  </si>
  <si>
    <t>Débitos especiais; Op.ST; Resp.: Própria; Apur.: A apurar; Mercadoria; Fundo de Erradicação da Miséria - FEM</t>
  </si>
  <si>
    <t>MG71000020</t>
  </si>
  <si>
    <t>Débitos especiais; Op.ST; Resp.: Própria; Apur.: A apurar; Mercadoria; Fundo de Erradicação da Miséria - FEM Extemporâneo</t>
  </si>
  <si>
    <t>MG71000501</t>
  </si>
  <si>
    <t>Débitos especiais; Op.ST; Resp.: Própria; Apur.: A apurar; Mercadoria; ST interna.</t>
  </si>
  <si>
    <t>MG71000506</t>
  </si>
  <si>
    <t>Débitos especiais; Op.ST; Resp.: Própria; Apur.: A apurar; Mercadoria; ST por entrada - Art. 9º - Anexo XV</t>
  </si>
  <si>
    <t>MG71010010</t>
  </si>
  <si>
    <t>Débitos especiais; Op.ST; Resp.: Própria; Apur.: Recolhimento Espontâneo; Mercadoria; Lançamento extemporâneo.</t>
  </si>
  <si>
    <t>MG71010011</t>
  </si>
  <si>
    <t>Débitos especiais; Op.ST; Resp.: Própria; Apur.: Recolhimento Espontâneo; Mercadoria; Complemento de ICMS ST – Aspecto quantitativo – Lançamento Extemporâneo.</t>
  </si>
  <si>
    <t>MG71010017</t>
  </si>
  <si>
    <t>Débitos especiais; Op.ST; Resp.: Própria; Apur.: Recolhimento Espontâneo; Mercadoria; Importação</t>
  </si>
  <si>
    <t>MG71010018</t>
  </si>
  <si>
    <t>Débitos especiais; Op.ST; Resp.: Própria; Apur.: Recolhimento Espontâneo; Mercadoria; Fundo de Erradicação da Miséria - FEM</t>
  </si>
  <si>
    <t>MG71010019</t>
  </si>
  <si>
    <t>Débitos especiais; Op.ST; Resp.: Própria; Apur.: Recolhimento Espontâneo; Mercadoria; Antecipação - Fundo de Erradicação da Miséria - FEM</t>
  </si>
  <si>
    <t>MG71010020</t>
  </si>
  <si>
    <t>Débitos especiais; Op.ST; Resp.: Própria; Apur.: Recolhimento Espontâneo; Mercadoria; Fundo de Erradicação da Miséria - FEM Extemporâneo</t>
  </si>
  <si>
    <t>MG71010021</t>
  </si>
  <si>
    <t>Débitos especiais; Op.ST; Resp.: Própria; Apur.: Recolhimento Espontâneo; Mercadoria; Complemento de FEM – Aspecto quantitativo – Lançamento Extemporâneo.</t>
  </si>
  <si>
    <t>MG71010501</t>
  </si>
  <si>
    <t>Débitos especiais; Op.ST; Resp.: Própria; Apur.: Recolhimento Espontâneo; Mercadoria; ST interna.</t>
  </si>
  <si>
    <t>MG71010506</t>
  </si>
  <si>
    <t>Débitos especiais; Op.ST; Resp.: Própria; Apur.: Recolhimento Espontâneo; Mercadoria; ST por entrada - Art. 9º - Anexo XV</t>
  </si>
  <si>
    <t>MG71020010</t>
  </si>
  <si>
    <t>Débitos especiais; Op.ST; Resp.: Própria; Apur.: Recolhimento por autuação; Mercadoria; Lançamento extemporâneo.</t>
  </si>
  <si>
    <t>MG71020011</t>
  </si>
  <si>
    <t>Débitos especiais; Op.ST; Resp.: Própria; Apur.: Recolhimento por autuação; Mercadoria; Complemento de ICMS ST – Aspecto quantitativo – Lançamento Extemporâneo.</t>
  </si>
  <si>
    <t>MG71020018</t>
  </si>
  <si>
    <t>Débitos especiais; Op.ST; Resp.: Própria; Apur.: Recolhimento por autuação; Mercadoria; Fundo de Erradicação da Miséria - FEM</t>
  </si>
  <si>
    <t>MG71020020</t>
  </si>
  <si>
    <t>Débitos especiais; Op.ST; Resp.: Própria; Apur.: Recolhimento por autuação; Mercadoria; Fundo de Erradicação da Miséria - FEM Extemporâneo</t>
  </si>
  <si>
    <t>MG71020021</t>
  </si>
  <si>
    <t>Débitos especiais; Op.ST; Resp.: Própria; Apur.: Recolhimento por autuação; Mercadoria; Complemento de FEM – Aspecto quantitativo – Lançamento Extemporâneo.</t>
  </si>
  <si>
    <t>MG71020501</t>
  </si>
  <si>
    <t>Débitos especiais; Op.ST; Resp.: Própria; Apur.: Recolhimento por autuação; Mercadoria; ST interna.</t>
  </si>
  <si>
    <t>MG71091014</t>
  </si>
  <si>
    <t>Débitos especiais; Op.ST; Resp.: Própria; Apur.: Informativo; Transporte; ST - Transporte.</t>
  </si>
  <si>
    <t>MG71110000</t>
  </si>
  <si>
    <t>Débitos especiais; Op.ST; Resp.: Solidária; Apur.: Recolhimento Espontâneo; Mercadoria; Op. Normal.</t>
  </si>
  <si>
    <t>MG71120000</t>
  </si>
  <si>
    <t>Débitos especiais; Op.ST; Resp.: Solidária; Apur.: Recolhimento por autuação; Mercadoria; Op. Normal.</t>
  </si>
  <si>
    <t>MG90000018</t>
  </si>
  <si>
    <t>Informativo; Op.Própria; Resp.: Própria; Apur.: A apurar; Mercadoria; Débitos do período do Fundo de Erradicação da Miséria – FEM - adicionado ao ICMS/OP</t>
  </si>
  <si>
    <t>MG90000218</t>
  </si>
  <si>
    <t>Informativo; Op.Própria; Resp.: Própria; Apur.: A apurar; Mercadoria; Créditos do período do Fundo de Erradicação da Miséria - FEM - adicionado ao ICMS/OP</t>
  </si>
  <si>
    <t>MG90090017</t>
  </si>
  <si>
    <t>Informativo; Op.Própria; Resp.: Própria; Apur.: Informativo; Mercadoria; Importação.</t>
  </si>
  <si>
    <t>MG90990001</t>
  </si>
  <si>
    <t>Informativo; Op.Própria; Resp.: Informativo; Apur.: Informativo; Mercadoria; Dif.Alíquota.</t>
  </si>
  <si>
    <t>MG90990007</t>
  </si>
  <si>
    <t>Informativo; Op.Própria; Resp.: Informativo; Apur.: Informativo; Mercadoria; Desconto - ICMS repassado ao destinatário.</t>
  </si>
  <si>
    <t>MG90990008</t>
  </si>
  <si>
    <t>Informativo; Op.Própria; Resp.: Informativo; Apur.: Informativo; Mercadoria; Ativo Permanente.</t>
  </si>
  <si>
    <t>MG90990017</t>
  </si>
  <si>
    <t>Informativo; Op.Própria; Resp.: Informativo; Apur.: Informativo; Mercadoria; Importação</t>
  </si>
  <si>
    <t>MG91000018</t>
  </si>
  <si>
    <t>Informativo; Op.ST; Resp.: Própria; Apur.: A apurar; Mercadoria; Débitos do período do Fundo de Erradicação da Miséria – FEM - adicionado ao ICMS/ST</t>
  </si>
  <si>
    <t>MG91000218</t>
  </si>
  <si>
    <t>Informativo; Op.ST; Resp.: Própria; Apur.: A apurar; Mercadoria; Créditos do período do Fundo de Erradicação da Miséria - FEM - adicionado ao ICMS/ST</t>
  </si>
  <si>
    <t>MG91001014</t>
  </si>
  <si>
    <t>Informativo; Op.ST; Resp.: Própria; Apur.: A apurar; Transporte; ST - Transporte.</t>
  </si>
  <si>
    <t>MG91011014</t>
  </si>
  <si>
    <t>Informativo; Op.ST; Resp.: Própria; Apur.: Recolhimento Espontâneo; Transporte; ST - Transporte.</t>
  </si>
  <si>
    <t>MG91021014</t>
  </si>
  <si>
    <t>Informativo; Op.ST; Resp.: Própria; Apur.: Recolhimento por autuação; Transporte; ST - Transporte.</t>
  </si>
  <si>
    <t>MG91090017</t>
  </si>
  <si>
    <t>Informativo; Op.ST; Resp.: Própria; Apur: Informativo ; Mercadoria; Importação</t>
  </si>
  <si>
    <t>MG91090501</t>
  </si>
  <si>
    <t>Informativo; Op.ST; Resp.: Própria; Apur.: Informativo; Mercadoria; ST interna.</t>
  </si>
  <si>
    <t>MG91990000</t>
  </si>
  <si>
    <t>Informativo; Op.ST; Resp.: Informativo; Apur.: Informativo; Mercadoria; Op. Normal.</t>
  </si>
  <si>
    <t>MG91990005</t>
  </si>
  <si>
    <t>Informativo; Op.ST; Resp.: Informativo; Apur.: Informativo; Mercadoria; ST - Dif.Aliquota.</t>
  </si>
  <si>
    <t>MG91990006</t>
  </si>
  <si>
    <t>Informativo; Op.ST; Resp.: Informativo; Apur.: Informativo; Mercadoria; Reembolso Comercial.</t>
  </si>
  <si>
    <t>MG91990011</t>
  </si>
  <si>
    <t>Informativo; Op.ST; Resp.: Informativo; Apur.: Informativo; Mercadoria; Rest.ICMS/ST - Ressarcimento.</t>
  </si>
  <si>
    <t>MG91990017</t>
  </si>
  <si>
    <t>Informativo; Op.ST; Resp.: Informativo; Apur.: Informativo; Mercadoria; Importação</t>
  </si>
  <si>
    <t>MG91990018</t>
  </si>
  <si>
    <t>Informativo; Op.ST; Resp.: Informativo; Apur.: Informativo; Mercadoria; Fundo de Erradicação da Miséria - FEM</t>
  </si>
  <si>
    <t>MG93000027</t>
  </si>
  <si>
    <t>Informativo; Apuração 1; Resp.: Própria; Apur.: A apurar; Mercadoria; TTS - DIFAL Origem EC87/15</t>
  </si>
  <si>
    <t>MG93000227</t>
  </si>
  <si>
    <t>Informativo; Apuração 1; Resp.: Própria; Apur.: A apurar; Mercadoria; TTS - Devolução DIFAL Origem EC87/15</t>
  </si>
  <si>
    <t>MG99990002</t>
  </si>
  <si>
    <t>Informativo; Informativo; Resp.: Informativo; Apur.: Informativo; Mercadoria; Transf. Crédito.</t>
  </si>
  <si>
    <t>MG99990023</t>
  </si>
  <si>
    <t>Informativo; Informativo; Informativo; Informativo; Mercadoria; IPI - operações sem direito ao crédito</t>
  </si>
  <si>
    <t>MG99990901</t>
  </si>
  <si>
    <t>Informativo; Informativo; Informativo; Informativo; Mercadoria; Desfazimento.</t>
  </si>
  <si>
    <t>DESCR_COMPL_AJ</t>
  </si>
  <si>
    <t>Descrição complementar do ajuste do documento fiscal</t>
  </si>
  <si>
    <t>Base de cálculo do ICMS ou do ICMS ST</t>
  </si>
  <si>
    <t>Valor do ICMS ou do ICMS ST</t>
  </si>
  <si>
    <t>VL_OUTROS</t>
  </si>
  <si>
    <t xml:space="preserve">Outros valores </t>
  </si>
  <si>
    <t>BC</t>
  </si>
  <si>
    <t>C300</t>
  </si>
  <si>
    <t xml:space="preserve">RESUMO DIÁRIO DAS NOTAS FISCAIS DE VENDA A CONSUMIDOR (CÓDIGO 02) </t>
  </si>
  <si>
    <t>Texto fixo contendo "C300"</t>
  </si>
  <si>
    <t>Número do documento fiscal inicial</t>
  </si>
  <si>
    <t>Número do documento fiscal final</t>
  </si>
  <si>
    <t>Data da emissão dos documentos fiscais</t>
  </si>
  <si>
    <t xml:space="preserve">Valor total dos documentos </t>
  </si>
  <si>
    <t>C310</t>
  </si>
  <si>
    <t>DOCUMENTOS CANCELADOS DE NOTAS FISCAIS DE VENDA A CONSUMIDOR (CÓDIGO 02).</t>
  </si>
  <si>
    <t>Texto fixo contendo "C310"</t>
  </si>
  <si>
    <t>NUM_DOC_CANC</t>
  </si>
  <si>
    <t>Número do documento fiscal cancelado</t>
  </si>
  <si>
    <t>C320</t>
  </si>
  <si>
    <t>REGISTRO ANALÍTICO DO RESUMO DIÁRIO DAS NOTAS FISCAIS DE VENDA A CONSUMIDOR (CÓDIGO 02).</t>
  </si>
  <si>
    <t>Texto fixo contendo "C320"</t>
  </si>
  <si>
    <t xml:space="preserve">Valor total acumulado das operações correspondentes à combinação de CST_ICMS, CFOP e alíquota do ICMS, incluídas as despesas acessórias e acréscimos. </t>
  </si>
  <si>
    <t>Valor acumulado da base de cálculo do ICMS, referente à combinação de CST_ICMS, CFOP, e alíquota do ICMS.</t>
  </si>
  <si>
    <t>Valor acumulado do ICMS, referente à combinação de CST_ICMS, CFOP e alíquota do ICMS.</t>
  </si>
  <si>
    <t>Valor não tributado em função da redução da base de cálculo do ICMS, referente à combinação de CST_ICMS, CFOP, e alíquota do ICMS.</t>
  </si>
  <si>
    <t>B</t>
  </si>
  <si>
    <t>C321</t>
  </si>
  <si>
    <t>ITENS DO RESUMO DIÁRIO DOS DOCUMENTOS (CÓDIGO 02).</t>
  </si>
  <si>
    <t>Texto fixo contendo "C321"</t>
  </si>
  <si>
    <t>Quantidade acumulada do item</t>
  </si>
  <si>
    <t>Valor acumulado do item</t>
  </si>
  <si>
    <t>Valor do desconto acumulado</t>
  </si>
  <si>
    <t>Valor acumulado da base de cálculo do ICMS</t>
  </si>
  <si>
    <t>Valor acumulado do ICMS debitado</t>
  </si>
  <si>
    <t xml:space="preserve">VL_PIS </t>
  </si>
  <si>
    <t>Valor acumulado do PIS</t>
  </si>
  <si>
    <t>Valor acumulado da COFINS</t>
  </si>
  <si>
    <t>C330</t>
  </si>
  <si>
    <t>INFORMAÇÕES COMPLEMENTARES DAS OPERAÇÕES DE SAÍDA DE MERCADORIAS SUJEITAS À SUBSTITUIÇÃO TRIBUTÁRIA (CÓDIGO 02) (válido a partir de 01/01/2020)</t>
  </si>
  <si>
    <t>Texto fixo contendo "C330”</t>
  </si>
  <si>
    <t>COD_MOT_REST_ COMPL</t>
  </si>
  <si>
    <t>VL_UNIT_ICMS_NA_ OPERACAO_CONV</t>
  </si>
  <si>
    <t>Valor unitário para o ICMS na operação, caso não houvesse a ST, considerando unidade utilizada para informar o campo “QUANT_CONV”, aplicando-se a mesma redução da base de cálculo do ICMS ST na tributação, se houver.</t>
  </si>
  <si>
    <t xml:space="preserve">Valor unitário do ICMS OP calculado conforme a legislação de cada UF, considerando a unidade utilizada para informar o campo “QUANT_CONV”, utilizado para cálculo de ressarcimento/restituição de ST, no desfazimento da substituição tributária, quando se utiliza a fórmula descrita nas instruções de preenchimento do campo 11, no item a1).
</t>
  </si>
  <si>
    <t xml:space="preserve">Valor médio unitário do ICMS que o contribuinte teria se creditado referente à operação de entrada das mercadorias em estoque caso estivesse submetida ao regime comum de tributação, calculado conforme a legislação de cada UF, considerando a unidade utilizada para informar o campo “QUANT_CONV” </t>
  </si>
  <si>
    <t>Valor médio unitário do ICMS ST, incluindo FCP ST, das mercadorias em estoque, considerando unidade utilizada para informar o campo “QUANT_CONV”.</t>
  </si>
  <si>
    <t>VL_UNIT_FCP_ICMS_ST_ESTOQUE_CONV</t>
  </si>
  <si>
    <t>VL_UNIT_FCP_ST_          CONV_REST</t>
  </si>
  <si>
    <t>Valor unitário correspondente à parcela de Valor unitário correspondente à parcela de “VL_UNIT_ICMS_ST_CONV_REST”, considerando a unidade utilizada para informar o campo “QUANT_CONV”.</t>
  </si>
  <si>
    <t>VL_UNIT_ICMS_ST_ CONV_COMPL</t>
  </si>
  <si>
    <t xml:space="preserve">VL_UNIT_FCP_ST_ CONV_COMPL </t>
  </si>
  <si>
    <t>A</t>
  </si>
  <si>
    <t>C350</t>
  </si>
  <si>
    <t>NOTA FISCAL DE VENDA A CONSUMIDOR (CÓDIGO 02)</t>
  </si>
  <si>
    <t>Texto fixo contendo "C350"</t>
  </si>
  <si>
    <t>SUB_SER</t>
  </si>
  <si>
    <t>CNPJ_CPF</t>
  </si>
  <si>
    <t>CNPJ ou CPF do destinatário</t>
  </si>
  <si>
    <t>Valor das mercadorias constantes no documento fiscal</t>
  </si>
  <si>
    <t>C370</t>
  </si>
  <si>
    <t>ITENS DO DOCUMENTO (CÓDIGO 02)</t>
  </si>
  <si>
    <t>Texto fixo contendo "C370"</t>
  </si>
  <si>
    <t>Código do Item (campo 02 do registro 0200)</t>
  </si>
  <si>
    <t>Unidade do item (campo 02 do registro 0190)</t>
  </si>
  <si>
    <t>Valor total do item</t>
  </si>
  <si>
    <t>Valor total do desconto no item</t>
  </si>
  <si>
    <t>C380</t>
  </si>
  <si>
    <t>REGISTRO C380: INFORMAÇÕES COMPLEMENTARES DAS OPERAÇÕES DE SAÍDA DE MERCADORIAS SUJEITAS À SUBSTITUIÇÃO TRIBUTÁRIA (CÓDIGO 02) (válido a partir de 01/01/2020)</t>
  </si>
  <si>
    <t>Texto fixo contendo "C380”</t>
  </si>
  <si>
    <t>Valor médio unitário do FCP ST agregado ao ICMS das mercadorias em estoque, considerando unidade utilizada para informar o campo “QUANT_CONV”.</t>
  </si>
  <si>
    <t>C390</t>
  </si>
  <si>
    <t>REGISTRO ANALÍTICO DAS NOTAS FISCAIS DE VENDA A CONSUMIDOR (CÓDIGO 02)</t>
  </si>
  <si>
    <t>Texto fixo contendo "C390"</t>
  </si>
  <si>
    <t>C400</t>
  </si>
  <si>
    <t>EQUIPAMENTO ECF (CÓDIGO 02, 2D e 60).</t>
  </si>
  <si>
    <t>Texto fixo contendo "C400"</t>
  </si>
  <si>
    <t>ECF_MOD</t>
  </si>
  <si>
    <t>Modelo do equipamento</t>
  </si>
  <si>
    <t>C405</t>
  </si>
  <si>
    <t>REDUÇÃO Z (CÓDIGO 02, 2D e 60).</t>
  </si>
  <si>
    <t>Texto fixo contendo "C405"</t>
  </si>
  <si>
    <t>Data do movimento a que se refere a Redução Z</t>
  </si>
  <si>
    <t>CRO</t>
  </si>
  <si>
    <t>Posição do Contador de Reinício de Operação</t>
  </si>
  <si>
    <t>CRZ</t>
  </si>
  <si>
    <t>Posição do Contador de Redução Z</t>
  </si>
  <si>
    <t>NUM_COO_FIN</t>
  </si>
  <si>
    <t>Número do Contador de Ordem de Operação do último documento emitido no dia. (Número do COO na Redução Z)</t>
  </si>
  <si>
    <t>GT_FIN</t>
  </si>
  <si>
    <t>Valor do Grande Total final</t>
  </si>
  <si>
    <t>VL_BRT</t>
  </si>
  <si>
    <t>Valor da venda bruta</t>
  </si>
  <si>
    <t>C410</t>
  </si>
  <si>
    <t>PIS E COFINS TOTALIZADOS NO DIA (CÓDIGO 02 e 2D).</t>
  </si>
  <si>
    <t>Texto fixo contendo "C410"</t>
  </si>
  <si>
    <t>C420</t>
  </si>
  <si>
    <t>REGISTRO C420: REGISTRO DOS TOTALIZADORES PARCIAIS DA REDUÇÃO Z (COD 02, 2D e 60).</t>
  </si>
  <si>
    <t>Texto fixo contendo "C420"</t>
  </si>
  <si>
    <t>COD_TOT_PAR</t>
  </si>
  <si>
    <t>Código do totalizador, conforme Tabela 4.4.6</t>
  </si>
  <si>
    <t>VLR_ACUM_TOT</t>
  </si>
  <si>
    <t>Valor acumulado no totalizador, relativo à respectiva Redução Z.</t>
  </si>
  <si>
    <t>NR_TOT</t>
  </si>
  <si>
    <t>Número do totalizador quando ocorrer mais de uma situação com a mesma carga tributária efetiva.</t>
  </si>
  <si>
    <t>DESCR_NR_TOT</t>
  </si>
  <si>
    <t>Descrição da situação tributária relativa ao totalizador parcial, quando houver mais de um com a mesma carga tributária efetiva.</t>
  </si>
  <si>
    <t>C425</t>
  </si>
  <si>
    <t>RESUMO DE ITENS DO MOVIMENTO DIÁRIO (CÓDIGO 02 e 2D).</t>
  </si>
  <si>
    <t>Texto fixo contendo "C425"</t>
  </si>
  <si>
    <t>C430</t>
  </si>
  <si>
    <t>INFORMAÇÕES COMPLEMENTARES DAS OPERAÇÕES DE SAÍDA DE MERCADORIAS SUJEITAS À SUBSTITUIÇÃO TRIBUTÁRIA (CÓDIGO 02, 2D e 60)</t>
  </si>
  <si>
    <t>Texto fixo contendo "C430”</t>
  </si>
  <si>
    <t>Valor unitário do ICMS OP calculado conforme a legislação de cada UF, considerando a unidade utilizada para informar o campo “QUANT_CONV”, utilizado para cálculo de ressarcimento/restituição de ST, no desfazimento da substituição tributária, quando se utiliza a fórmula descrita nas instruções de preenchimento do campo 11, no item a1).</t>
  </si>
  <si>
    <t>Valor médio unitário do FCP ST agregado ao ICMS das mercadorias em estoque, considerando unidade utilizada para informar
o campo “QUANT_CONV”.</t>
  </si>
  <si>
    <t>C460</t>
  </si>
  <si>
    <t>DOCUMENTO FISCAL EMITIDO POR ECF (CÓDIGO 02, 2D e 60).</t>
  </si>
  <si>
    <t>Texto fixo contendo "C460"</t>
  </si>
  <si>
    <t>Número do documento fiscal (COO)</t>
  </si>
  <si>
    <t>CPF_CNPJ</t>
  </si>
  <si>
    <t>CPF ou CNPJ do adquirente</t>
  </si>
  <si>
    <t>NOM_ADQ</t>
  </si>
  <si>
    <t>Nome do adquirente</t>
  </si>
  <si>
    <t>C465</t>
  </si>
  <si>
    <t>COMPLEMENTO DO CUPOM FISCAL ELETRÔNICO EMITIDO POR ECF – CF-e-ECF (CÓDIGO 60).</t>
  </si>
  <si>
    <t>Texto fixo contendo "C465"</t>
  </si>
  <si>
    <t>NUM_CCF</t>
  </si>
  <si>
    <t>Número do Contador de Cupom Fiscal</t>
  </si>
  <si>
    <t>C470</t>
  </si>
  <si>
    <t>ITENS DO DOCUMENTO FISCAL EMITIDO POR ECF (CÓDIGO 02 e 2D).</t>
  </si>
  <si>
    <t>Texto fixo contendo "C470"</t>
  </si>
  <si>
    <t>Quantidade cancelada, no caso de cancelamento parcial de item</t>
  </si>
  <si>
    <t>Código da Situação Tributária, conforme a Tabela indicada no item 4.3.1.</t>
  </si>
  <si>
    <t>Alíquota do ICMS – Carga tributária efetiva em percentual</t>
  </si>
  <si>
    <t>C480</t>
  </si>
  <si>
    <t>INFORMAÇÕES COMPLEMENTARES DAS OPERAÇÕES DE SAÍDA DE MERCADORIAS SUJEITAS À SUBSTITUIÇÃO TRIBUTÁRIA (CÓDIGO 02, 2D e 60) (válido a partir de 01/01/2020)</t>
  </si>
  <si>
    <t>Texto fixo contendo "C480”</t>
  </si>
  <si>
    <t>C490</t>
  </si>
  <si>
    <t>REGISTRO ANALÍTICO DO MOVIMENTO DIÁRIO (CÓDIGO 02, 2D e 60).</t>
  </si>
  <si>
    <t>Texto fixo contendo "C490"</t>
  </si>
  <si>
    <t xml:space="preserve">Valor da operação correspondente à combinação de CST_ICMS, CFOP, e alíquota do ICMS, incluídas as despesas acessórias e acréscimos </t>
  </si>
  <si>
    <t>C495</t>
  </si>
  <si>
    <t>RESUMO MENSAL DE ITENS DO ECF POR ESTABELECIMENTO (CÓDIGO 02 e 2D).</t>
  </si>
  <si>
    <t>Texto fixo contendo "C495"</t>
  </si>
  <si>
    <t>Quantidade cancelada acumulada, no caso de cancelamento parcial de item</t>
  </si>
  <si>
    <t>Unidade do item  (Campo 02 do registro 0190)</t>
  </si>
  <si>
    <t>Valor acumulado dos descontos</t>
  </si>
  <si>
    <t>VL_CANC</t>
  </si>
  <si>
    <t>Valor acumulado dos cancelamentos</t>
  </si>
  <si>
    <t>VL_ACMO</t>
  </si>
  <si>
    <t>Valor acumulado dos acréscimos</t>
  </si>
  <si>
    <t>Valor acumulado do ICMS</t>
  </si>
  <si>
    <t>VL_ISEN</t>
  </si>
  <si>
    <t>Valor das saídas isentas do ICMS</t>
  </si>
  <si>
    <t>VL_NT</t>
  </si>
  <si>
    <t>Valor das saídas sob não-incidência ou não-tributadas pelo ICMS</t>
  </si>
  <si>
    <t>Valor das saídas de mercadorias adquiridas com substituição tributária do ICMS</t>
  </si>
  <si>
    <t>C500</t>
  </si>
  <si>
    <r>
      <t xml:space="preserve">NOTA FISCAL/CONTA DE ENERGIA ELÉTRICA (CÓDIGO 06), </t>
    </r>
    <r>
      <rPr>
        <b/>
        <sz val="12"/>
        <color rgb="FF7030A0"/>
        <rFont val="Calibri"/>
        <family val="2"/>
        <scheme val="minor"/>
      </rPr>
      <t xml:space="preserve">NOTA FISCAL DE ENERGIA ELÉTRICA ELETRÔNICA - NF3e (CÓDIGO 66) (a partir de 01/01/2020) </t>
    </r>
    <r>
      <rPr>
        <b/>
        <sz val="12"/>
        <color theme="3"/>
        <rFont val="Calibri"/>
        <family val="2"/>
        <scheme val="minor"/>
      </rPr>
      <t>NOTA FISCAL/CONTA DE FORNECIMENTO D'ÁGUA CANALIZADA (CÓDIGO 29) E NOTA FISCAL CONSUMO FORNECIMENTO DE GÁS (CÓDIGO 28).</t>
    </r>
  </si>
  <si>
    <t>Texto fixo contendo "C500"</t>
  </si>
  <si>
    <t>- do adquirente, no caso das saídas;</t>
  </si>
  <si>
    <t xml:space="preserve">- do fornecedor no caso de entradas </t>
  </si>
  <si>
    <t xml:space="preserve">Código da situação do documento fiscal, conforme a Tabela 4.1.2 </t>
  </si>
  <si>
    <t>COD_CONS</t>
  </si>
  <si>
    <t>- Código de classe de consumo de energia elétrica ou gás:</t>
  </si>
  <si>
    <t>01 - Comercial</t>
  </si>
  <si>
    <t>02 - Consumo Próprio</t>
  </si>
  <si>
    <t>03 - Iluminação Pública</t>
  </si>
  <si>
    <t>04 - Industrial</t>
  </si>
  <si>
    <t xml:space="preserve">05 - Poder Público </t>
  </si>
  <si>
    <t>06 - Residencial</t>
  </si>
  <si>
    <t>07 - Rural</t>
  </si>
  <si>
    <t>08 -Serviço Público.</t>
  </si>
  <si>
    <t>- Código de classe de consumo de Fornecimento D´água – Tabela 4.4.2.</t>
  </si>
  <si>
    <t>VL_FORN</t>
  </si>
  <si>
    <t>Valor total fornecido/consumido</t>
  </si>
  <si>
    <t>Valor total dos serviços não-tributados pelo ICMS</t>
  </si>
  <si>
    <t>VL_TERC</t>
  </si>
  <si>
    <t>Valor total cobrado em nome de terceiros</t>
  </si>
  <si>
    <t>Valor total de despesas acessórias indicadas no documento fiscal</t>
  </si>
  <si>
    <t>Valor acumulado da base de cálculo do ICMS substituição tributária</t>
  </si>
  <si>
    <t>Valor acumulado do ICMS retido por substituição tributária</t>
  </si>
  <si>
    <t>TP_LIGACAO</t>
  </si>
  <si>
    <t xml:space="preserve">Código de tipo de Ligação </t>
  </si>
  <si>
    <t>1 - Monofásico</t>
  </si>
  <si>
    <t>2 - Bifásico</t>
  </si>
  <si>
    <t>3 - Trifásico</t>
  </si>
  <si>
    <t>COD_GRUPO_TENSAO</t>
  </si>
  <si>
    <t xml:space="preserve">Código de grupo de tensão: </t>
  </si>
  <si>
    <t>01 - A1 - Alta Tensão (230kV ou mais)</t>
  </si>
  <si>
    <t>02 - A2 - Alta Tensão (88 a 138kV)</t>
  </si>
  <si>
    <t>03 - A3 - Alta Tensão (69kV)</t>
  </si>
  <si>
    <t>04 - A3a - Alta Tensão (30kV a 44kV)</t>
  </si>
  <si>
    <t>05 - A4 - Alta Tensão (2,3kV a 25kV)</t>
  </si>
  <si>
    <t>06 - AS - Alta Tensão Subterrâneo 06</t>
  </si>
  <si>
    <t>07 - B1 - Residencial 07</t>
  </si>
  <si>
    <t>08 - B1 - Residencial Baixa Renda 08</t>
  </si>
  <si>
    <t>09 - B2 - Rural 09</t>
  </si>
  <si>
    <t>10 - B2 - Cooperativa de Eletrificação Rural</t>
  </si>
  <si>
    <t>11 - B2 - Serviço Público de Irrigação</t>
  </si>
  <si>
    <t>12 - B3 - Demais Classes</t>
  </si>
  <si>
    <t>13 - B4a - Iluminação Pública - rede de distribuição</t>
  </si>
  <si>
    <t>14 - B4b - Iluminação Pública - bulbo de lâmpada</t>
  </si>
  <si>
    <t>Chave da Nota Fiscal de Energia Elétrica Eletrônica</t>
  </si>
  <si>
    <t>FIN_DOCe</t>
  </si>
  <si>
    <t>Finalidade da emissão do documento eletrônico:</t>
  </si>
  <si>
    <t>1 – Normal</t>
  </si>
  <si>
    <t>2 – Substituição</t>
  </si>
  <si>
    <t>3 – Normal com ajuste</t>
  </si>
  <si>
    <t>CHV_DOCe_REF</t>
  </si>
  <si>
    <t>Chave da nota referenciada.</t>
  </si>
  <si>
    <t>IND_DEST</t>
  </si>
  <si>
    <t>Indicador do Destinatário/Acessante:</t>
  </si>
  <si>
    <t>1 – Contribuinte do ICMS</t>
  </si>
  <si>
    <t>2 – Contribuinte Isento de Inscrição no Cadastro de Contribuintes do ICMS</t>
  </si>
  <si>
    <t>9 – Não Contribuinte</t>
  </si>
  <si>
    <t>COD_MUN_DEST</t>
  </si>
  <si>
    <t>Código do município do destinatário conforme a tabela do IBGE</t>
  </si>
  <si>
    <t>COD_MOD_DOC_REF</t>
  </si>
  <si>
    <t>Código do modelo do documento fiscal referenciado, conforme a Tabela 4.1.1</t>
  </si>
  <si>
    <t>HASH_DOC_REF</t>
  </si>
  <si>
    <t>Código de autenticação digital do registro (Convênio 115/2003).</t>
  </si>
  <si>
    <t>SER_DOC_REF</t>
  </si>
  <si>
    <t xml:space="preserve">Série do documento fiscal referenciado. </t>
  </si>
  <si>
    <t>NUM_DOC_REF</t>
  </si>
  <si>
    <t xml:space="preserve">Número do documento fiscal
referenciado. </t>
  </si>
  <si>
    <t>MES_DOC_REF</t>
  </si>
  <si>
    <t>Mês e ano da emissão do documento
fiscal referenciado.</t>
  </si>
  <si>
    <t xml:space="preserve">ENER_INJET </t>
  </si>
  <si>
    <t>Energia injetada</t>
  </si>
  <si>
    <t>OUTRAS_DED</t>
  </si>
  <si>
    <t>Outras deduções</t>
  </si>
  <si>
    <t>C510</t>
  </si>
  <si>
    <t>ITENS DO DOCUMENTO NOTA FISCAL/CONTA ENERGIA ELÉTRICA (CÓDIGO 06), NOTA FISCAL/CONTA DE FORNECIMENTO D'ÁGUA CANALIZADA (CÓDIGO 29) E NOTA FISCAL/CONTA DE FORNECIMENTO DE GÁS (CÓDIGO 28).</t>
  </si>
  <si>
    <t>Texto fixo contendo "C510"</t>
  </si>
  <si>
    <t>COD_CLASS</t>
  </si>
  <si>
    <t>Código de classificação do item de energia elétrica, conforme a Tabela 4.4.1</t>
  </si>
  <si>
    <t>Valor do item</t>
  </si>
  <si>
    <t>IND_REC</t>
  </si>
  <si>
    <t>Indicador do tipo de receita:</t>
  </si>
  <si>
    <t>0- Receita própria;</t>
  </si>
  <si>
    <t>1- Receita de terceiros</t>
  </si>
  <si>
    <t>Código do participante receptor da receita, terceiro da operação (campo 02 do Registro 0150)</t>
  </si>
  <si>
    <t> 060</t>
  </si>
  <si>
    <t>C590</t>
  </si>
  <si>
    <t>REGISTRO ANALÍTICO DO DOCUMENTO - NOTA FISCAL/CONTA DE ENERGIA ELÉTRICA (CÓDIGO 06), NOTA FISCAL/CONTA DE FORNECIMENTO D'ÁGUA CANALIZADA (CÓDIGO 29) E NOTA FISCAL CONSUMO FORNECIMENTO DE GÁS (CÓDIGO 28).</t>
  </si>
  <si>
    <t>Texto fixo contendo "C590"</t>
  </si>
  <si>
    <t xml:space="preserve">VL_OPR </t>
  </si>
  <si>
    <t>Valor da operação correspondente à combinação de CST_ICMS, CFOP, e alíquota do ICMS.</t>
  </si>
  <si>
    <t>Parcela correspondente ao "Valor do ICMS" referente à combinação de CST_ICMS, CFOP e alíquota do ICMS.</t>
  </si>
  <si>
    <t>Parcela correspondente ao valor creditado/debitado do ICMS da substituição tributária, referente à combinação de CST_ICMS,  CFOP, e alíquota do ICMS.</t>
  </si>
  <si>
    <t>C591</t>
  </si>
  <si>
    <t>INFORMAÇÕES DO FUNDO DE COMBATE À POBREZA – FCP NA NF3e (CÓDIGO 66) (válido a partir de 01/01/2020)</t>
  </si>
  <si>
    <t>Texto fixo contendo "C591"</t>
  </si>
  <si>
    <t>C595</t>
  </si>
  <si>
    <t>OBSERVAÇÕES DO LANÇAMENTO FISCAL (CÓDIGOS 06, 28, 29 e 66) (válido a partir de 01/01/2020)</t>
  </si>
  <si>
    <t>Texto fixo contendo "C595"</t>
  </si>
  <si>
    <t>C597</t>
  </si>
  <si>
    <t>OUTRAS OBRIGAÇÕES TRIBUTÁRIAS, AJUSTES E INFORMAÇÕES DE VALORES PROVENIENTES DE DOCUMENTO FISCAL (válidos a partir de 01/01/2020)</t>
  </si>
  <si>
    <t>Texto fixo contendo "C597"</t>
  </si>
  <si>
    <t>Outros valores</t>
  </si>
  <si>
    <t>C600</t>
  </si>
  <si>
    <t>CONSOLIDAÇÃO DIÁRIA DE NOTAS FISCAIS/CONTAS DE ENERGIA ELÉTRICA (CÓDIGO 06), NOTA FISCAL/CONTA DE FORNECIMENTO D'ÁGUA CANALIZADA (CÓDIGO 29) E NOTA FISCAL/CONTA DE FORNECIMENTO DE GÁS (CÓDIGO 28) (EMPRESAS NÃO OBRIGADAS AO CONVÊNIO ICMS 115/03).</t>
  </si>
  <si>
    <t>Texto fixo contendo "C600"</t>
  </si>
  <si>
    <t>Código do município dos pontos de consumo, conforme a tabela IBGE</t>
  </si>
  <si>
    <t>QTD_CONS</t>
  </si>
  <si>
    <t>Quantidade de documentos consolidados neste registro</t>
  </si>
  <si>
    <t>Data dos documentos consolidados</t>
  </si>
  <si>
    <t>Valor total dos documentos</t>
  </si>
  <si>
    <t>CONS</t>
  </si>
  <si>
    <t>Consumo total acumulado, em kWh (Código 06)</t>
  </si>
  <si>
    <t>Valor acumulado do fornecimento</t>
  </si>
  <si>
    <t>Valor acumulado dos serviços não-tributados pelo ICMS</t>
  </si>
  <si>
    <t>Valores cobrados em nome de terceiros</t>
  </si>
  <si>
    <t>Valor acumulado das despesas acessórias</t>
  </si>
  <si>
    <t>Valor acumulado COFINS</t>
  </si>
  <si>
    <t>C601</t>
  </si>
  <si>
    <t xml:space="preserve">DOCUMENTOS CANCELADOS - CONSOLIDAÇÃO DIÁRIA DE NOTAS FISCAIS/CONTAS DE ENERGIA ELÉTRICA (CÓDIGO 06), NOTA FISCAL/CONTA DE FORNECIMENTO D'ÁGUA CANALIZADA (CÓDIGO 29) E NOTA FISCAL/CONTA DE FORNECIMENTO DE GÁS (CÓDIGO 28) </t>
  </si>
  <si>
    <t>Texto fixo contendo "C601"</t>
  </si>
  <si>
    <t>C610</t>
  </si>
  <si>
    <t>ITENS DO DOCUMENTO CONSOLIDADO (CÓDIGO 06), NOTA FISCAL/CONTA DE FORNECIMENTO D'ÁGUA CANALIZADA (CÓDIGO 29) E NOTA FISCAL/CONTA DE FORNECIMENTO DE GÁS (CÓDIGO 28) (EMPRESAS NÃO OBRIGADAS AO CONVÊNIO ICMS 115/03).</t>
  </si>
  <si>
    <t>Texto fixo contendo "C610"</t>
  </si>
  <si>
    <t>Código de classificação do item de energia elétrica, conforme Tabela 4.4.1</t>
  </si>
  <si>
    <t>Código Fiscal de Operação e Prestação conforme tabela indicada no item 4.2.2.</t>
  </si>
  <si>
    <t>C690</t>
  </si>
  <si>
    <t>REGISTRO ANALÍTICO DOS DOCUMENTOS (NOTAS FISCAIS/CONTAS DE ENERGIA ELÉTRICA (CÓDIGO 06), NOTA FISCAL/CONTA DE FORNECIMENTO D’ÁGUA CANALIZADA (CÓDIGO 29) E NOTA FISCAL/CONTA DE FORNECIMENTO DE GÁS (CÓDIGO 28)</t>
  </si>
  <si>
    <t>Texto fixo contendo "C690"</t>
  </si>
  <si>
    <t>Código da Situação Tributária, conforme a tabela indicada no item 4.3.1</t>
  </si>
  <si>
    <t>Código Fiscal de Operação e Prestação, conforme a tabela indicada no item 4.2.2</t>
  </si>
  <si>
    <t>Parcela correspondente ao "Valor da base de cálculo do ICMS" referente à combinação CST_ICMS, CFOP  e alíquota do ICMS</t>
  </si>
  <si>
    <t>Parcela correspondente ao "Valor do ICMS" referente à combinação CST_ICMS, CFOP e alíquota do ICMS</t>
  </si>
  <si>
    <t>C700</t>
  </si>
  <si>
    <t>CONSOLIDAÇÃO DOS DOCUMENTOS NF/CONTA ENERGIA ELÉTRICA (CÓD 06), EMITIDAS EM VIA ÚNICA (EMPRESAS OBRIGADAS À ENTREGA DO ARQUIVO PREVISTO NO CONVÊNIO ICMS 115/03) e Nota Fiscal/Conta de Fornecimento de Gás Canalizado (Código 28)</t>
  </si>
  <si>
    <t>Texto fixo contendo "C700"</t>
  </si>
  <si>
    <t>NRO_ORD_INI</t>
  </si>
  <si>
    <t>Número de ordem inicial</t>
  </si>
  <si>
    <t>NRO_ORD_FIN</t>
  </si>
  <si>
    <t>Número de ordem final</t>
  </si>
  <si>
    <t>DT_DOC_INI</t>
  </si>
  <si>
    <t>Data de emissão inicial dos documentos / Data inicial de vencimento da fatura</t>
  </si>
  <si>
    <t>DT_DOC_FIN</t>
  </si>
  <si>
    <t>Data de emissão final dos documentos / Data final do vencimento da fatura</t>
  </si>
  <si>
    <t>NOM_MEST</t>
  </si>
  <si>
    <t>Nome do arquivo Mestre de Documento Fiscal</t>
  </si>
  <si>
    <t>CHV_COD_DIG</t>
  </si>
  <si>
    <t>Chave de codificação digital do arquivo Mestre de Documento Fiscal</t>
  </si>
  <si>
    <t>C790</t>
  </si>
  <si>
    <t>REGISTRO ANALÍTICO DOS DOCUMENTOS (CÓDIGOS 06 e 28)</t>
  </si>
  <si>
    <t>Texto fixo contendo "C790"</t>
  </si>
  <si>
    <t>Parcela correspondente ao "Valor da base de cálculo do ICMS" referente à combinação CST_ICMS, CFOP, e alíquota do ICMS</t>
  </si>
  <si>
    <t>Parcela correspondente ao "Valor do ICMS" referente à combinação CST_ICMS,  CFOP e alíquota do ICMS</t>
  </si>
  <si>
    <t>Valor não tributado em função da redução da base de cálculo do ICMS, referente à combinação de CST_ICMS, CFOP e alíquota do ICMS..</t>
  </si>
  <si>
    <t>C791</t>
  </si>
  <si>
    <t>REGISTRO DE INFORMAÇÕES DE ST POR UF (COD 06)</t>
  </si>
  <si>
    <t>Texto fixo contendo "C791"</t>
  </si>
  <si>
    <t>Sigla da unidade da federação a que se refere a retenção ST</t>
  </si>
  <si>
    <t>C800</t>
  </si>
  <si>
    <t>CUPOM FISCAL ELETRÔNICO – SAT (CF-E-SAT) (CÓDIGO 59)</t>
  </si>
  <si>
    <t>Texto fixo contendo "C800"</t>
  </si>
  <si>
    <t>Número do Cupom Fiscal Eletrônico</t>
  </si>
  <si>
    <t>Data da emissão do Cupom Fiscal Eletrônico</t>
  </si>
  <si>
    <t>VL_CFE</t>
  </si>
  <si>
    <t>Valor total do Cupom Fiscal Eletrônico</t>
  </si>
  <si>
    <t>Valor total de descontos</t>
  </si>
  <si>
    <t>Valor total de  outras despesas acessórias e acréscimos</t>
  </si>
  <si>
    <t>Valor total do PIS retido por subst. trib.</t>
  </si>
  <si>
    <t>Valor total da COFINS retido por subst. trib.</t>
  </si>
  <si>
    <t>C810</t>
  </si>
  <si>
    <t>ITENS DO DOCUMENTO DO CUPOM FISCAL ELETRÔNICO – SAT (CF-E-SAT) (CÓDIGO 59) (válidos a partir de 01/01/2020)</t>
  </si>
  <si>
    <t>Texto fixo contendo "C810”</t>
  </si>
  <si>
    <t>Número do item no documento fiscal</t>
  </si>
  <si>
    <t>C815</t>
  </si>
  <si>
    <t>INFORMAÇÕES COMPLEMENTARES DAS OPERAÇÕES DE SAÍDA DE MERCADORIAS SUJEITAS À SUBSTITUIÇÃO TRIBUTÁRIA (CF-E-SAT) (CÓDIGO 59) (válido a partir de 01/01/2020)</t>
  </si>
  <si>
    <t>Texto fixo contendo "C815”</t>
  </si>
  <si>
    <t>Valor médio unitário do ICMS que o contribuinte teria se creditado referente à operação de entrada das mercadorias em estoque caso estivesse submetida ao regime comum de tributação, calculado conforme a legislação de cada UF, considerando a utilizada para informar o campo “QUANT_CONV”</t>
  </si>
  <si>
    <t>VL_UNIT_ICMS_ST_ESTOQUE_CONV</t>
  </si>
  <si>
    <t>VL_UNIT_FCP_ST_ CONV_REST</t>
  </si>
  <si>
    <t>VL_UNIT_FCP_ST_CONV_  COMPL</t>
  </si>
  <si>
    <t>Valor unitário correspondente à parcela de ICMS FCP ST que compõe o campo “VL_UNIT_ICMS_ST_CONV_COMPL” , considerando unidade utilizada para informar o campo “QUANT_CONV”.</t>
  </si>
  <si>
    <t>C850</t>
  </si>
  <si>
    <t>REGISTRO ANALÍTICO DO CF-E-SAT (CODIGO 59)</t>
  </si>
  <si>
    <t>Texto fixo contendo "C850"</t>
  </si>
  <si>
    <t>“Valor total do CF-e” na combinação de CST_ICMS, CFOP e alíquota do ICMS, correspondente ao somatório do valor líquido dos itens.</t>
  </si>
  <si>
    <t>Código da observação do lançamento fiscal (campo 02 do registro 0460)</t>
  </si>
  <si>
    <t>C860</t>
  </si>
  <si>
    <t xml:space="preserve">IDENTIFICAÇÃO DO EQUIPAMENTO SAT-CF-E </t>
  </si>
  <si>
    <t>Texto fixo contendo "C860"</t>
  </si>
  <si>
    <t>DOC_INI</t>
  </si>
  <si>
    <t>Número do documento inicial</t>
  </si>
  <si>
    <t>DOC_FIM</t>
  </si>
  <si>
    <t>Número do documento final</t>
  </si>
  <si>
    <t>C870</t>
  </si>
  <si>
    <t>ITENS DO RESUMO DIÁRIO DOS DOCUMENTOS (CF-E-SAT) (CÓDIGO 59) (válido a partir de 01/01/2020)</t>
  </si>
  <si>
    <t>Texto fixo contendo "C870”</t>
  </si>
  <si>
    <t>004</t>
  </si>
  <si>
    <t>C880</t>
  </si>
  <si>
    <t>Texto fixo contendo "C880”</t>
  </si>
  <si>
    <t>Valor médio unitário do ICMS que o contribuinte teria se creditado referente à operação de entrada das mercadorias em estoque caso estivesse submetida ao regime comum de tributação, calculado conforme a legislação de cada UF, considerando a unidade utilizada para informar o campo “QUANT_CONV”</t>
  </si>
  <si>
    <t>C890</t>
  </si>
  <si>
    <t>RESUMO DIÁRIO DO CF-E-SAT (CÓDIGO 59) POR EQUIPAMENTO SAT-CF-E</t>
  </si>
  <si>
    <t>Texto fixo contendo "C890"</t>
  </si>
  <si>
    <t>“Valor total do CF-e” na combinação de CST_ICMS, CFOP e ALÍQUOTA DO ICMS, correspondente ao somatório do valor líquido dos itens.</t>
  </si>
  <si>
    <t>Valor acumulado da base de cálculo do ICMS, referente à combinação de CST_ICMS, CFOP e ALÍQUOTA DO ICMS.</t>
  </si>
  <si>
    <t>C990</t>
  </si>
  <si>
    <t>ENCERRAMENTO DO BLOCO C</t>
  </si>
  <si>
    <t>Texto fixo contendo "C990"</t>
  </si>
  <si>
    <t>QTD_LIN_C</t>
  </si>
  <si>
    <t>Quantidade total de linhas do Bloco C</t>
  </si>
  <si>
    <t>D001</t>
  </si>
  <si>
    <t>ABERTURA DO BLOCO D</t>
  </si>
  <si>
    <t>Texto fixo contendo "D001"</t>
  </si>
  <si>
    <t>D100</t>
  </si>
  <si>
    <t>NOTA FISCAL DE SERVIÇO DE TRANSPORTE (CÓDIGO 07) E CONHECIMENTOS DE TRANSPORTE RODOVIÁRIO DE CARGAS (CÓDIGO 08), CONHECIMENTOS DE TRANSPORTE DE CARGAS AVULSO (CÓDIGO 8B), AQUAVIÁRIO DE CARGAS (CÓDIGO 09), AÉREO (CÓDIGO 10), FERROVIÁRIO DE CARGAS (CÓDIGO 11), MULTIMODAL DE CARGAS (CÓDIGO 26), NOTA FISCAL DE TRANSPORTE FERROVIÁRIO DE CARGA (CÓDIGO 27), CONHECIMENTO DE TRANSPORTE ELETRÔNICO – CT-e (CÓDIGO 57), CONHECIMENTO DE TRANSPORTE ELETRÔNICO PARA OUTROS SERVIÇOS - CT-e OS (CÓDIGO 67) E BILHETE DE PASSAGEM ELETRÔNICO (CÓDIGO 63)</t>
  </si>
  <si>
    <t>Texto fixo contendo "D100"</t>
  </si>
  <si>
    <t>- do prestador de serviço, no caso de aquisição de serviço;</t>
  </si>
  <si>
    <t>- do tomador do serviço, no caso de prestação de serviços.</t>
  </si>
  <si>
    <t>CHV_CTE</t>
  </si>
  <si>
    <t>Chave do Conhecimento de Transporte Eletrônico</t>
  </si>
  <si>
    <t>DT_A_P</t>
  </si>
  <si>
    <t>Data da aquisição ou da prestação do serviço</t>
  </si>
  <si>
    <t>TP_CT-e</t>
  </si>
  <si>
    <t>Tipo de Conhecimento de Transporte Eletrônico conforme definido no Manual de Integração do CT-e</t>
  </si>
  <si>
    <t>CHV_CTE_REF</t>
  </si>
  <si>
    <t>Chave do Bilhete de Passagem Eletrônico substituído</t>
  </si>
  <si>
    <t>VL_SERV</t>
  </si>
  <si>
    <t>Valor total da prestação de serviço</t>
  </si>
  <si>
    <t>Valor não-tributado</t>
  </si>
  <si>
    <t>COD_MUN_ORIG</t>
  </si>
  <si>
    <r>
      <t xml:space="preserve">Código do município de origem do serviço, conforme a tabela IBGE </t>
    </r>
    <r>
      <rPr>
        <sz val="9"/>
        <color rgb="FFFF0000"/>
        <rFont val="Calibri"/>
        <family val="2"/>
        <scheme val="minor"/>
      </rPr>
      <t>(a partir de 01/01/2018)</t>
    </r>
  </si>
  <si>
    <r>
      <t xml:space="preserve">Código do município de destino, conforme a tabela IBGE  </t>
    </r>
    <r>
      <rPr>
        <sz val="9"/>
        <color rgb="FFFF0000"/>
        <rFont val="Calibri"/>
        <family val="2"/>
        <scheme val="minor"/>
      </rPr>
      <t>(a partir de 01/01/2018)</t>
    </r>
  </si>
  <si>
    <t>D101</t>
  </si>
  <si>
    <t xml:space="preserve">INFORMAÇÃO COMPLEMENTAR DOS DOCUMENTOS FISCAIS QUANDO DAS PRESTAÇÕES INTERESTADUAIS DESTINADAS A CONSUMIDOR FINAL NÃO CONTRIBUINTE EC 87/15 (CÓDIGO 57 e 67)  </t>
  </si>
  <si>
    <t>Texto fixo contendo "D101"</t>
  </si>
  <si>
    <t>D110</t>
  </si>
  <si>
    <t xml:space="preserve">ITENS DO DOCUMENTO - NOTA FISCAL DE SERVIÇOS DE TRANSPORTE (CÓDIGO 07)  </t>
  </si>
  <si>
    <t>Texto fixo contendo "D110"</t>
  </si>
  <si>
    <t xml:space="preserve">Valor do serviço </t>
  </si>
  <si>
    <t>VL_OUT</t>
  </si>
  <si>
    <t>D120</t>
  </si>
  <si>
    <t>COMPLEMENTO DA NOTA FISCAL DE SERVIÇOS DE TRANSPORTE (CÓDIGO 07).</t>
  </si>
  <si>
    <t>Texto fixo contendo "D120"</t>
  </si>
  <si>
    <t>Código do município de origem do serviço, conforme a tabela IBGE(Preencher com 9999999, se Exterior)</t>
  </si>
  <si>
    <t>apresentar</t>
  </si>
  <si>
    <t>Código do município de destino, conforme a tabela IBGE(Preencher com 9999999, se Exterior)</t>
  </si>
  <si>
    <t>Placa de identificação do veículo</t>
  </si>
  <si>
    <t>D130</t>
  </si>
  <si>
    <t>COMPLEMENTO DO CONHECIMENTO RODOVIÁRIO DE CARGAS (CÓDIGO 08) E DO CONHECIMENTO RODOVIÁRIO DE CARGAS AVULSO (CÓDIGO 8B).</t>
  </si>
  <si>
    <t>Texto fixo contendo "D130"</t>
  </si>
  <si>
    <t>COD_PART_CONSG</t>
  </si>
  <si>
    <t>- consignatário, se houver</t>
  </si>
  <si>
    <t>COD_PART_RED</t>
  </si>
  <si>
    <t>- redespachado, se houver</t>
  </si>
  <si>
    <t>IND_FRT_RED</t>
  </si>
  <si>
    <t>Indicador do tipo do frete da operação de redespacho:</t>
  </si>
  <si>
    <t>0 – Sem redespacho;</t>
  </si>
  <si>
    <t>1 - Por conta do emitente;</t>
  </si>
  <si>
    <t>2 - Por conta do destinatário;</t>
  </si>
  <si>
    <t>VL_LIQ_FRT</t>
  </si>
  <si>
    <t xml:space="preserve">Valor líquido do frete </t>
  </si>
  <si>
    <t>VL_SEC_CAT</t>
  </si>
  <si>
    <t xml:space="preserve">Soma de valores de Sec/Cat (serviços de coleta/custo adicional de transporte) </t>
  </si>
  <si>
    <t>VL_DESP</t>
  </si>
  <si>
    <t>Soma de valores de despacho</t>
  </si>
  <si>
    <t>VL_PEDG</t>
  </si>
  <si>
    <t>Soma dos valores de pedágio</t>
  </si>
  <si>
    <t>Valor total do frete</t>
  </si>
  <si>
    <t>D140</t>
  </si>
  <si>
    <t xml:space="preserve">COMPLEMENTO DO CONHECIMENTO AQUAVIÁRIO DE CARGAS (CÓDIGO 09). </t>
  </si>
  <si>
    <t>Texto fixo contendo "D140"</t>
  </si>
  <si>
    <t>IND_VEIC</t>
  </si>
  <si>
    <t>Indicador do tipo do veículo transportador:</t>
  </si>
  <si>
    <t>0- Embarcação;</t>
  </si>
  <si>
    <t>1- Empurrador/rebocador</t>
  </si>
  <si>
    <t>Identificação da embarcação (IRIM ou Registro CPP)</t>
  </si>
  <si>
    <t>IND_NAV</t>
  </si>
  <si>
    <t>Indicador do tipo da navegação:</t>
  </si>
  <si>
    <t>0- Interior;</t>
  </si>
  <si>
    <t>1- Cabotagem</t>
  </si>
  <si>
    <t>VIAGEM</t>
  </si>
  <si>
    <t>Número da viagem</t>
  </si>
  <si>
    <t>VL_FRT_LIQ</t>
  </si>
  <si>
    <t>Valor líquido do frete</t>
  </si>
  <si>
    <t>VL_DESP_PORT</t>
  </si>
  <si>
    <t xml:space="preserve">Valor das despesas portuárias </t>
  </si>
  <si>
    <t>VL_DESP_CAR_DESC</t>
  </si>
  <si>
    <t>Valor das despesas com carga e descarga</t>
  </si>
  <si>
    <t>VL_FRT_BRT</t>
  </si>
  <si>
    <t>Valor bruto do frete</t>
  </si>
  <si>
    <t>VL_FRT_MM</t>
  </si>
  <si>
    <t>Valor adicional do frete para renovação da Marinha Mercante</t>
  </si>
  <si>
    <t>D150</t>
  </si>
  <si>
    <t>COMPLEMENTO DO CONHECIMENTO AÉREO (CÓDIGO 10)</t>
  </si>
  <si>
    <t>Texto fixo contendo "D150"</t>
  </si>
  <si>
    <t>Identificação da aeronave (DAC)</t>
  </si>
  <si>
    <t>Número do vôo.</t>
  </si>
  <si>
    <t>IND_TFA</t>
  </si>
  <si>
    <t>Indicador do tipo de tarifa aplicada:</t>
  </si>
  <si>
    <t>0- Exp.;</t>
  </si>
  <si>
    <t>1- Enc.;</t>
  </si>
  <si>
    <t>2- C.I.;</t>
  </si>
  <si>
    <t>9- Outra</t>
  </si>
  <si>
    <t>VL_PESO_TX</t>
  </si>
  <si>
    <t>Peso taxado</t>
  </si>
  <si>
    <t>VL_TX_TERR</t>
  </si>
  <si>
    <t>Valor da taxa terrestre</t>
  </si>
  <si>
    <t>VL_TX_RED</t>
  </si>
  <si>
    <t>Valor da taxa de redespacho</t>
  </si>
  <si>
    <t>VL_TX_ADV</t>
  </si>
  <si>
    <t>Valor da taxa "ad valorem"</t>
  </si>
  <si>
    <t>D160</t>
  </si>
  <si>
    <t>CARGA TRANSPORTADA (CÓDIGO  08, 8B, 09, 10, 11, 26 e 27)</t>
  </si>
  <si>
    <t>Texto fixo contendo "D160"</t>
  </si>
  <si>
    <t>DESPACHO</t>
  </si>
  <si>
    <t>Identificação do número do despacho</t>
  </si>
  <si>
    <t>CNPJ_CPF_REM</t>
  </si>
  <si>
    <t>CNPJ ou CPF do remetente das mercadorias que constam na nota fiscal.</t>
  </si>
  <si>
    <t>IE_REM</t>
  </si>
  <si>
    <t>Inscrição Estadual do remetente das mercadorias que constam na nota fiscal.</t>
  </si>
  <si>
    <t>COD_MUN_ORI</t>
  </si>
  <si>
    <t>Código do Município de origem, conforme tabela IBGE(Preencher com 9999999, se Exterior)</t>
  </si>
  <si>
    <t>CNPJ_CPF_DEST</t>
  </si>
  <si>
    <t>CNPJ ou CPF do destinatário das mercadorias que constam na nota fiscal.</t>
  </si>
  <si>
    <t>IE_DEST</t>
  </si>
  <si>
    <t>Inscrição Estadual do destinatário das mercadorias que constam na nota fiscal.</t>
  </si>
  <si>
    <t>Código do Município de destino, conforme tabela IBGE(Preencher com 9999999, se Exterior)</t>
  </si>
  <si>
    <t>D161</t>
  </si>
  <si>
    <t>LOCAL DA COLETA E ENTREGA (CÓDIGO 08, 8B, 09, 10, 11 e 26).</t>
  </si>
  <si>
    <t>Texto fixo contendo "D161"</t>
  </si>
  <si>
    <t>Indicador do tipo de transporte da carga coletada:</t>
  </si>
  <si>
    <t>0-Rodoviário</t>
  </si>
  <si>
    <t>1-Ferroviário</t>
  </si>
  <si>
    <t>2-Rodo-Ferroviário</t>
  </si>
  <si>
    <t>3-Aquaviário</t>
  </si>
  <si>
    <t>4-Dutoviário</t>
  </si>
  <si>
    <t>5-Aéreo</t>
  </si>
  <si>
    <t>9-Outros</t>
  </si>
  <si>
    <t>CNPJ_CPF_COL</t>
  </si>
  <si>
    <t>Número do CNPJ ou CPF do local da coleta</t>
  </si>
  <si>
    <t>Código do Município do local de coleta, conforme tabela IBGE(Preencher com 9999999, se Exterior)</t>
  </si>
  <si>
    <t>CNPJ_CPF_ENTG</t>
  </si>
  <si>
    <t>Número do CNPJ ou CPF do local da entrega</t>
  </si>
  <si>
    <t>Código do Município do local de entrega, conforme tabela IBGE(Preencher com 9999999, se Exterior)</t>
  </si>
  <si>
    <t>D162</t>
  </si>
  <si>
    <t>IDENTIFICAÇÃO DOS DOCUMENTOS FISCAIS (CÓDIGOS 08, 8B, 09, 10, 11, 26 E 27)</t>
  </si>
  <si>
    <t>Texto fixo contendo "D162"</t>
  </si>
  <si>
    <t>D170</t>
  </si>
  <si>
    <t>COMPLEMENTO DO CONHECIMENTO MULTIMODAL DE CARGAS (CÓDIGO 26).</t>
  </si>
  <si>
    <t>Texto fixo contendo "D170"</t>
  </si>
  <si>
    <t>- redespachante, se houver</t>
  </si>
  <si>
    <t>OTM</t>
  </si>
  <si>
    <t>Registro do operador de transporte multimodal</t>
  </si>
  <si>
    <t>IND_NAT_FRT</t>
  </si>
  <si>
    <t>Indicador da natureza do frete:</t>
  </si>
  <si>
    <t>0- Negociável;</t>
  </si>
  <si>
    <t>1- Não negociável</t>
  </si>
  <si>
    <t>VL_GRIS</t>
  </si>
  <si>
    <t>Valor do gris (gerenciamento de risco)</t>
  </si>
  <si>
    <t>VL_PDG</t>
  </si>
  <si>
    <t>Somatório dos valores de pedágio</t>
  </si>
  <si>
    <t>D180</t>
  </si>
  <si>
    <t xml:space="preserve">MODAIS (CÓDIGO 26)  </t>
  </si>
  <si>
    <t>Texto fixo contendo "D180"</t>
  </si>
  <si>
    <t>NUM_SEQ</t>
  </si>
  <si>
    <t>Número de ordem sequencial do modal</t>
  </si>
  <si>
    <t xml:space="preserve">CNPJ_CPF_EMIT </t>
  </si>
  <si>
    <t>CNPJ ou CPF do participante emitente do modal</t>
  </si>
  <si>
    <t>UF_EMIT</t>
  </si>
  <si>
    <t>Sigla da unidade da federação do participante emitente do modal</t>
  </si>
  <si>
    <t>IE_EMIT</t>
  </si>
  <si>
    <t>Inscrição Estadual do participante emitente do modal</t>
  </si>
  <si>
    <t>CNPJ_CPF_TOM</t>
  </si>
  <si>
    <t>CNPJ/CPF do participante tomador do serviço</t>
  </si>
  <si>
    <t>UF_TOM</t>
  </si>
  <si>
    <t>Sigla da unidade da federação do participante tomador do serviço</t>
  </si>
  <si>
    <t>IE_TOM</t>
  </si>
  <si>
    <t>Inscrição Estadual do participante tomador do serviço</t>
  </si>
  <si>
    <t>D190</t>
  </si>
  <si>
    <r>
      <t xml:space="preserve">REGISTRO ANALÍTICO DOS DOCUMENTOS (CÓDIGO 07, 08, 8B, 09, 10, 11, 26, 27, 57, </t>
    </r>
    <r>
      <rPr>
        <b/>
        <sz val="12"/>
        <color rgb="FF7030A0"/>
        <rFont val="Calibri"/>
        <family val="2"/>
        <scheme val="minor"/>
      </rPr>
      <t>63</t>
    </r>
    <r>
      <rPr>
        <b/>
        <sz val="12"/>
        <color theme="9" tint="-0.249977111117893"/>
        <rFont val="Calibri"/>
        <family val="2"/>
        <scheme val="minor"/>
      </rPr>
      <t xml:space="preserve"> e 67).</t>
    </r>
  </si>
  <si>
    <t>Texto fixo contendo "D190"</t>
  </si>
  <si>
    <t>D195</t>
  </si>
  <si>
    <t>OBSERVAÇOES DO LANÇAMENTO FISCAL</t>
  </si>
  <si>
    <t>Texto fixo contendo "D195"</t>
  </si>
  <si>
    <t>D197</t>
  </si>
  <si>
    <t>OUTRAS OBRIGAÇÕES TRIBUTÁRIAS, AJUSTES E INFORMAÇÕES DE VALORES PROVENIENTES DE DOCUMENTO FISCAL.</t>
  </si>
  <si>
    <t>Texto fixo contendo "D197"</t>
  </si>
  <si>
    <t>D300</t>
  </si>
  <si>
    <t>REGISTRO ANALÍTICO DOS BILHETES CONSOLIDADOS DE PASSAGEM RODOVIÁRIO (CÓDIGO 13), DE PASSAGEM AQUAVIÁRIO (CÓDIGO 14), DE PASSAGEM E NOTA DE BAGAGEM (CÓDIGO 15) E DE PASSAGEM FERROVIÁRIO (CÓDIGO 16).</t>
  </si>
  <si>
    <t>Texto fixo contendo "D300"</t>
  </si>
  <si>
    <t>Número do primeiro documento fiscal emitido (mesmo modelo, série e subsérie)</t>
  </si>
  <si>
    <t>Número do último documento fiscal emitido (mesmo modelo, série e subsérie)</t>
  </si>
  <si>
    <t>Código Fiscal de Operação e Prestação conforme tabela indicada no item 4.2.2</t>
  </si>
  <si>
    <t>Valor total dos descontos</t>
  </si>
  <si>
    <t>Valor de seguro</t>
  </si>
  <si>
    <t>VL_OUT DESP</t>
  </si>
  <si>
    <t>Valor de outras despesas</t>
  </si>
  <si>
    <t>Valor total da base de cálculo do ICMS</t>
  </si>
  <si>
    <t>Valor total do ICMS</t>
  </si>
  <si>
    <t>D301</t>
  </si>
  <si>
    <t xml:space="preserve">DOCUMENTOS CANCELADOS DOS BILHETES DE PASSAGEM RODOVIÁRIO (CÓDIGO 13), DE PASSAGEM AQUAVIÁRIO (CÓDIGO 14), DE PASSAGEM E NOTA DE BAGAGEM (CÓDIGO 15) E DE PASSAGEM FERROVIÁRIO (CÓDIGO 16). </t>
  </si>
  <si>
    <t>Texto fixo contendo "D301"</t>
  </si>
  <si>
    <t>D310</t>
  </si>
  <si>
    <t>COMPLEMENTO DOS BILHETES (CÓDIGO 13, 14, 15 E 16)</t>
  </si>
  <si>
    <t>Texto fixo contendo "D310"</t>
  </si>
  <si>
    <t>Código do município de origem do serviço, conforme a tabela IBGE</t>
  </si>
  <si>
    <t>D350</t>
  </si>
  <si>
    <t>EQUIPAMENTO ECF (CÓDIGOS 2E, 13, 14, 15 e 16).</t>
  </si>
  <si>
    <t>Texto fixo contendo "D350"</t>
  </si>
  <si>
    <t>D355</t>
  </si>
  <si>
    <t>REDUÇÃO Z (CÓDIGOS 2E, 13, 14, 15 e 16).</t>
  </si>
  <si>
    <t>Texto fixo contendo "D355"</t>
  </si>
  <si>
    <t>D360</t>
  </si>
  <si>
    <t>PIS E COFINS TOTALIZADOS NO DIA (CÓDIGOS 2E, 13, 14, 15 e 16)</t>
  </si>
  <si>
    <t>Texto fixo contendo "D360"</t>
  </si>
  <si>
    <t>D365</t>
  </si>
  <si>
    <t>REGISTRO DOS TOTALIZADORES PARCIAIS DA REDUÇÃO Z (CÓDIGOS 2E, 13, 14, 15 e 16)</t>
  </si>
  <si>
    <t>Texto fixo contendo "D365"</t>
  </si>
  <si>
    <t>D370</t>
  </si>
  <si>
    <t>COMPLEMENTO DOS DOCUMENTOS INFORMADOS (CÓDIGOS 13, 14, 15 e 16 e 2E)</t>
  </si>
  <si>
    <t>Texto fixo contendo "D370"</t>
  </si>
  <si>
    <t>QTD_BILH</t>
  </si>
  <si>
    <t>Quantidade de bilhetes emitidos</t>
  </si>
  <si>
    <t>D390</t>
  </si>
  <si>
    <t>REGISTRO ANALÍTICO DO MOVIMENTO DIÁRIO (CÓDIGOS 13, 14, 15, 16 E 2E).</t>
  </si>
  <si>
    <t>Texto fixo contendo "D390"</t>
  </si>
  <si>
    <t>Base de cálculo do ICMS acumulada relativa à alíquota informada</t>
  </si>
  <si>
    <t>Valor do ICMS acumulado relativo à alíquota informada</t>
  </si>
  <si>
    <t>D400</t>
  </si>
  <si>
    <t>RESUMO DE MOVIMENTO DIÁRIO - RMD (CÓDIGO 18).</t>
  </si>
  <si>
    <t>Texto fixo contendo "D400"</t>
  </si>
  <si>
    <t>- agência, filial ou posto</t>
  </si>
  <si>
    <t>Número do documento fiscal resumo.</t>
  </si>
  <si>
    <t>Valor acumulado da prestação de serviço</t>
  </si>
  <si>
    <t>D410</t>
  </si>
  <si>
    <t>DOCUMENTOS INFORMADOS (CÓDIGOS 13, 14, 15 E 16).</t>
  </si>
  <si>
    <t>Texto fixo contendo "D410"</t>
  </si>
  <si>
    <t xml:space="preserve">Código do modelo do documento fiscal , conforme a Tabela 4.1.1 </t>
  </si>
  <si>
    <t>Número do documento fiscal inicial (mesmo modelo, série e subsérie)</t>
  </si>
  <si>
    <t>Número do documento fiscal final(mesmo modelo, série e subsérie)</t>
  </si>
  <si>
    <t xml:space="preserve">Código Fiscal de Operação e Prestação </t>
  </si>
  <si>
    <t>D411</t>
  </si>
  <si>
    <t>DOCUMENTOS CANCELADOS DOS DOCUMENTOS INFORMADOS (CÓDIGO 13, 14, 15 e 16).</t>
  </si>
  <si>
    <t>Texto fixo contendo "D411"</t>
  </si>
  <si>
    <t>D420</t>
  </si>
  <si>
    <t>COMPLEMENTO DOS DOCUMENTOS INFORMADOS (CÓDIGO 13, 14, 15 e 16).</t>
  </si>
  <si>
    <t>Texto fixo contendo "D420"</t>
  </si>
  <si>
    <t>D500</t>
  </si>
  <si>
    <t>NOTA FISCAL DE SERVIÇO DE COMUNICAÇÃO (CÓDIGO 21) E NOTA FISCAL DE SERVIÇO DE TELECOMUNICAÇÃO (CÓDIGO 22).</t>
  </si>
  <si>
    <t>Texto fixo contendo "D500"</t>
  </si>
  <si>
    <t>- do prestador do serviço, no caso de aquisição;</t>
  </si>
  <si>
    <t>- do tomador do serviço, no caso de prestação.</t>
  </si>
  <si>
    <t>Data da entrada (aquisição) ou da saída (prestação do serviço)</t>
  </si>
  <si>
    <t>Valor da prestação de serviços</t>
  </si>
  <si>
    <t>Valor de outras despesas indicadas no documento fiscal</t>
  </si>
  <si>
    <t>Código da informação complementar (campo 02 do Registro 0450)</t>
  </si>
  <si>
    <t>TP_ASSINANTE</t>
  </si>
  <si>
    <t>Código do Tipo de Assinante:</t>
  </si>
  <si>
    <t>1 - Comercial/Industrial</t>
  </si>
  <si>
    <t xml:space="preserve">2 - Poder Público </t>
  </si>
  <si>
    <t>3 - Residencial/Pessoa física</t>
  </si>
  <si>
    <t>4 - Público</t>
  </si>
  <si>
    <t>5 - Semi-Público</t>
  </si>
  <si>
    <t>6 - Outros</t>
  </si>
  <si>
    <t>D510</t>
  </si>
  <si>
    <t>ITENS DO DOCUMENTO – NOTA FISCAL DE SERVIÇO DE COMUNICAÇÃO (CÓDIGO 21) E SERVIÇO DE TELECOMUNICAÇÃO (CÓDIGO 22).</t>
  </si>
  <si>
    <t>Texto fixo contendo "D510"</t>
  </si>
  <si>
    <t>Código de classificação do item do serviço de comunicação ou de telecomunicação, conforme a Tabela 4.4.1</t>
  </si>
  <si>
    <t>VL_BC_ICMS_UF</t>
  </si>
  <si>
    <t xml:space="preserve">Valor da base de cálculo do ICMS de outras UFs </t>
  </si>
  <si>
    <t>VL_ICMS_UF</t>
  </si>
  <si>
    <t>Valor do ICMS de outras UFs</t>
  </si>
  <si>
    <t>0- Receita própria - serviços prestados;</t>
  </si>
  <si>
    <t>1- Receita própria - cobrança de débitos;</t>
  </si>
  <si>
    <t>2- Receita própria - venda de mercadorias;</t>
  </si>
  <si>
    <t>3- Receita própria - venda de serviço pré-pago;</t>
  </si>
  <si>
    <t>4- Outras receitas próprias;</t>
  </si>
  <si>
    <t>5- Receitas de terceiros (co-faturamento);</t>
  </si>
  <si>
    <t>9- Outras receitas de terceiros</t>
  </si>
  <si>
    <t>Código do participante (campo 02 do Registro 0150) receptor da receita, terceiro da operação, se houver.</t>
  </si>
  <si>
    <t>D530</t>
  </si>
  <si>
    <t>TERMINAL FATURADO.</t>
  </si>
  <si>
    <t>Texto fixo contendo "D530"</t>
  </si>
  <si>
    <t>IND_SERV</t>
  </si>
  <si>
    <t>Indicador do tipo de serviço prestado:</t>
  </si>
  <si>
    <t>0- Telefonia;</t>
  </si>
  <si>
    <t>1- Comunicação de dados;</t>
  </si>
  <si>
    <t>2- TV por assinatura;</t>
  </si>
  <si>
    <t>3- Provimento de acesso à Internet;</t>
  </si>
  <si>
    <t>4- Multimídia;</t>
  </si>
  <si>
    <t>DT_INI_SERV</t>
  </si>
  <si>
    <t>Data em que se iniciou a prestação do serviço</t>
  </si>
  <si>
    <t>DT_FIN_SERV</t>
  </si>
  <si>
    <t>Data em que se encerrou a prestação do serviço</t>
  </si>
  <si>
    <t>PER_FISCAL</t>
  </si>
  <si>
    <t>Período fiscal da prestação do serviço (MMAAAA)</t>
  </si>
  <si>
    <t>COD_AREA</t>
  </si>
  <si>
    <t>Código de área do terminal faturado</t>
  </si>
  <si>
    <t>TERMINAL</t>
  </si>
  <si>
    <t>Identificação do terminal faturado</t>
  </si>
  <si>
    <t>D590</t>
  </si>
  <si>
    <t>REGISTRO ANALÍTICO DO DOCUMENTO (CÓDIGO 21 E 22).</t>
  </si>
  <si>
    <t>Texto fixo contendo "D590"</t>
  </si>
  <si>
    <t>Parcela correspondente ao "Valor da base de cálculo do ICMS" referente à combinação CST_ICMS,  CFOP, e alíquota do ICMS</t>
  </si>
  <si>
    <t>Parcela correspondente ao "Valor do ICMS" referente à combinação CST_ICMS,  CFOP, e alíquota do ICMS</t>
  </si>
  <si>
    <r>
      <t xml:space="preserve">Parcela correspondente ao </t>
    </r>
    <r>
      <rPr>
        <sz val="12"/>
        <color theme="1"/>
        <rFont val="Times New Roman"/>
        <family val="1"/>
      </rPr>
      <t xml:space="preserve">valor da base de cálculo do ICMS de outras UFs, </t>
    </r>
    <r>
      <rPr>
        <sz val="10"/>
        <color theme="1"/>
        <rFont val="Times New Roman"/>
        <family val="1"/>
      </rPr>
      <t xml:space="preserve"> referente à combinação de CST_ICMS, CFOP e alíquota do ICMS.</t>
    </r>
  </si>
  <si>
    <t>Parcela correspondente ao valor do ICMS de outras UFs, referente à combinação de CST_ICMS,  CFOP, e alíquota do ICMS.</t>
  </si>
  <si>
    <t>Código  da observação  (campo 02 do Registro 0460)</t>
  </si>
  <si>
    <t>D600</t>
  </si>
  <si>
    <t>CONSOLIDAÇÃO DA PRESTAÇÃO DE SERVIÇOS - NOTAS DE SERVIÇO DE COMUNICAÇÃO (CÓDIGO 21) E DE SERVIÇO DE TELECOMUNICAÇÃO (CÓDIGO 22).</t>
  </si>
  <si>
    <t>Texto fixo contendo "D600"</t>
  </si>
  <si>
    <t>Código do município dos terminais faturados, conforme a tabela IBGE</t>
  </si>
  <si>
    <t>Código de classe de consumo dos serviços de comunicação ou de telecomunicação, conforme a Tabela 4.4.4</t>
  </si>
  <si>
    <t>Valor total acumulado dos documentos fiscais</t>
  </si>
  <si>
    <t>Valor acumulado das prestações de serviços tributados pelo ICMS</t>
  </si>
  <si>
    <t>D610</t>
  </si>
  <si>
    <t>ITENS DO DOCUMENTO CONSOLIDADO (CÓDIGO 21 E 22).</t>
  </si>
  <si>
    <t>Texto fixo contendo "D610"</t>
  </si>
  <si>
    <t xml:space="preserve">Unidade do item  (Campo 02 do registro 0190) </t>
  </si>
  <si>
    <t>D690</t>
  </si>
  <si>
    <t>REGISTRO ANALÍTICO DOS DOCUMENTOS (CÓDIGOS 21 e 22).</t>
  </si>
  <si>
    <t>Texto fixo contendo "D690"</t>
  </si>
  <si>
    <t>D695</t>
  </si>
  <si>
    <t>CONSOLIDAÇÃO DA PRESTAÇÃO DE SERVIÇOS - NOTAS DE SERVIÇO DE COMUNICAÇÃO (CÓDIGO 21) E DE SERVIÇO DE TELECOMUNICAÇÃO (CÓDIGO 22) (EMPRESAS OBRIGADAS À ENTREGA DOS ARQUIVOS PREVISTOS NO CONVÊNIO ICMS 115/03).</t>
  </si>
  <si>
    <t>Texto fixo contendo "D695"</t>
  </si>
  <si>
    <t>Código do modelo do documento fiscal, conforme a Tabela 4.1.1.</t>
  </si>
  <si>
    <t>D696</t>
  </si>
  <si>
    <t>REGISTRO ANALÍTICO DOS DOCUMENTOS (CÓDIGO 21 E 22).</t>
  </si>
  <si>
    <t>Texto fixo contendo "D696"</t>
  </si>
  <si>
    <t xml:space="preserve">Parcela correspondente ao valor da base de cálculo do ICMS de outras UFs, referente à combinação de CST_ICMS, CFOP e alíquota do ICMS </t>
  </si>
  <si>
    <t>Parcela correspondente ao valor do ICMS de outras UFs, referente à combinação de CST_ICMS,  CFOP, e alíquota do ICMS</t>
  </si>
  <si>
    <t>D697</t>
  </si>
  <si>
    <t>REGISTRO DE INFORMAÇÕES DE OUTRAS UFs, RELATIVAMENTE AOS SERVIÇOS “NÃO-MEDIDOS” DE TELEVISÃO POR ASSINATURA VIA SATÉLITE.</t>
  </si>
  <si>
    <t>Texto fixo contendo "D697"</t>
  </si>
  <si>
    <t>Sigla da unidade da federação</t>
  </si>
  <si>
    <t xml:space="preserve">Valor do ICMS </t>
  </si>
  <si>
    <t>D990</t>
  </si>
  <si>
    <t>ENCERRAMENTO DO BLOCO D.</t>
  </si>
  <si>
    <t>Texto fixo contendo "D990"</t>
  </si>
  <si>
    <t>QTD_LIN_D</t>
  </si>
  <si>
    <t>Quantidade total de linhas do Bloco D</t>
  </si>
  <si>
    <t>E001</t>
  </si>
  <si>
    <t>ABERTURA DO BLOCO E</t>
  </si>
  <si>
    <t>Texto fixo contendo "E001"</t>
  </si>
  <si>
    <t>E100</t>
  </si>
  <si>
    <t>PERÍODO DA APURAÇÃO DO ICMS.</t>
  </si>
  <si>
    <t>Texto fixo contendo "E100"</t>
  </si>
  <si>
    <t>Data inicial a que a apuração se refere</t>
  </si>
  <si>
    <t>Data final a que a apuração se refere</t>
  </si>
  <si>
    <t>E110</t>
  </si>
  <si>
    <t>APURAÇÃO DO ICMS – OPERAÇÕES PRÓPRIAS.</t>
  </si>
  <si>
    <t>Texto fixo contendo "E110"</t>
  </si>
  <si>
    <t>VL_TOT_DEBITOS</t>
  </si>
  <si>
    <r>
      <t xml:space="preserve">Valor total dos débitos por "Saídas e prestações com débito do imposto"  </t>
    </r>
    <r>
      <rPr>
        <sz val="9"/>
        <color rgb="FFFF0000"/>
        <rFont val="Calibri"/>
        <family val="2"/>
        <scheme val="minor"/>
      </rPr>
      <t>&lt;-- Registros Analíticos</t>
    </r>
  </si>
  <si>
    <t>VL_AJ_DEBITOS</t>
  </si>
  <si>
    <r>
      <t xml:space="preserve">Valor total dos ajustes a débito decorrentes do documento fiscal. </t>
    </r>
    <r>
      <rPr>
        <sz val="9"/>
        <color rgb="FFFF0000"/>
        <rFont val="Calibri"/>
        <family val="2"/>
        <scheme val="minor"/>
      </rPr>
      <t>&lt;--Registros C197 e D197 (Ajustes Documento MG40... MG50...)</t>
    </r>
  </si>
  <si>
    <t>* transferido para o campo 05 do registro 1910</t>
  </si>
  <si>
    <t>Duplo</t>
  </si>
  <si>
    <t>VL_TOT_AJ_DEBITOS</t>
  </si>
  <si>
    <r>
      <t xml:space="preserve">Valor total de "Ajustes a débito" </t>
    </r>
    <r>
      <rPr>
        <sz val="9"/>
        <color rgb="FFFF0000"/>
        <rFont val="Calibri"/>
        <family val="2"/>
        <scheme val="minor"/>
      </rPr>
      <t>&lt;--Registros E111  (Ajustes Apuração MG00...)</t>
    </r>
  </si>
  <si>
    <t>MG000001</t>
  </si>
  <si>
    <t>Apuração do ICMS; Outros débitos; Débitos transferidos do Difal Origem (E300=MG) para apuração do ICMS OP (E110) por meio do ajuste MG230001.</t>
  </si>
  <si>
    <t>MG009999</t>
  </si>
  <si>
    <t>Apuração do ICMS; Outros débitos para ajuste de apuração ICMS;</t>
  </si>
  <si>
    <t>VL_ESTORNOS_CRED</t>
  </si>
  <si>
    <r>
      <t xml:space="preserve">Valor total de Ajustes “Estornos de créditos” </t>
    </r>
    <r>
      <rPr>
        <sz val="9"/>
        <color rgb="FFFF0000"/>
        <rFont val="Calibri"/>
        <family val="2"/>
        <scheme val="minor"/>
      </rPr>
      <t>&lt;--Registros E111  (Ajustes Apuração MG01...)</t>
    </r>
  </si>
  <si>
    <t/>
  </si>
  <si>
    <t>MG010001</t>
  </si>
  <si>
    <t>Apuração do ICMS; Estorno de créditos; determinados por ato administrativo ou judicial.</t>
  </si>
  <si>
    <t>MG010002</t>
  </si>
  <si>
    <t>Apuração do ICMS; Estorno de créditos por opção pelo Simples Nacional</t>
  </si>
  <si>
    <t>MG019999</t>
  </si>
  <si>
    <t>Apuração do ICMS; Estorno de créditos para ajuste de apuração ICMS.</t>
  </si>
  <si>
    <t>VL_TOT_CREDITOS</t>
  </si>
  <si>
    <r>
      <t xml:space="preserve">Valor total dos créditos por "Entradas e aquisições com crédito do imposto"  </t>
    </r>
    <r>
      <rPr>
        <sz val="9"/>
        <color rgb="FFFF0000"/>
        <rFont val="Calibri"/>
        <family val="2"/>
        <scheme val="minor"/>
      </rPr>
      <t>&lt;-- Registros Analíticos</t>
    </r>
  </si>
  <si>
    <t>VL_AJ_CREDITOS</t>
  </si>
  <si>
    <r>
      <t xml:space="preserve">Valor total dos ajustes a crédito decorrentes do documento fiscal. </t>
    </r>
    <r>
      <rPr>
        <sz val="9"/>
        <color rgb="FFFF0000"/>
        <rFont val="Calibri"/>
        <family val="2"/>
        <scheme val="minor"/>
      </rPr>
      <t>&lt;--Registros C197 e D197  (Ajustes Documento MG10... MG20...)</t>
    </r>
  </si>
  <si>
    <t>* transferido para o campo 02 do registro 1910</t>
  </si>
  <si>
    <t>VL_TOT_AJ_CREDITOS</t>
  </si>
  <si>
    <r>
      <t xml:space="preserve">Valor total de "Ajustes a crédito" </t>
    </r>
    <r>
      <rPr>
        <sz val="9"/>
        <color rgb="FFFF0000"/>
        <rFont val="Calibri"/>
        <family val="2"/>
        <scheme val="minor"/>
      </rPr>
      <t>&lt;--Registros E111  (Ajustes Apuração MG02...)</t>
    </r>
  </si>
  <si>
    <t>MG020001</t>
  </si>
  <si>
    <t>Apuração do ICMS; Outros créditos; determinados por ato administrativo ou judicial.</t>
  </si>
  <si>
    <t>MG020002</t>
  </si>
  <si>
    <t>Apuração do ICMS; Outros créditos; referentes ao Valor total do crédito presumido.</t>
  </si>
  <si>
    <t>MG020003</t>
  </si>
  <si>
    <t>Apuração do ICMS; Outros créditos; Incentivo fiscal a cultura - lei 12733</t>
  </si>
  <si>
    <t>MG020004</t>
  </si>
  <si>
    <t>Apuração do ICMS; Outros créditos; referente à apropriação de crédito do CIAP</t>
  </si>
  <si>
    <t>MG020005</t>
  </si>
  <si>
    <t>Apuração do ICMS; Outros créditos; Crédito do imposto corretamente destacado em documento fiscal, previamente escriturado, e não aproveitado na época própria</t>
  </si>
  <si>
    <t>MG020006</t>
  </si>
  <si>
    <t>Apuração do ICMS; Outros créditos; Devolução - Diferencial de Alíquota - Uso e Consumo.</t>
  </si>
  <si>
    <t>Apuração do ICMS; Outros créditos; Devolução ou pagamento indevido - Diferencial de alíquota</t>
  </si>
  <si>
    <t>MG020007</t>
  </si>
  <si>
    <t>Apuração do ICMS; Outros créditos; Restituição por Creditamento – Art. 24, inciso III - Anexo XV</t>
  </si>
  <si>
    <t>MG020008</t>
  </si>
  <si>
    <t>Apuração do ICMS; Outros créditos; Créditos transferidos do Difal Origem (E300=MG) para apuração do ICMS (E110) por meio do ajuste MG210001.</t>
  </si>
  <si>
    <t>MG029999</t>
  </si>
  <si>
    <t>Apuração do ICMS; Outros créditos para ajuste de apuração ICMS.</t>
  </si>
  <si>
    <t>VL_ESTORNOS_DEB</t>
  </si>
  <si>
    <r>
      <t xml:space="preserve">Valor total de Ajustes “Estornos de Débitos” </t>
    </r>
    <r>
      <rPr>
        <sz val="9"/>
        <color rgb="FFFF0000"/>
        <rFont val="Calibri"/>
        <family val="2"/>
        <scheme val="minor"/>
      </rPr>
      <t>&lt;--Registros E111  (Ajustes Apuração MG03...)</t>
    </r>
  </si>
  <si>
    <t>MG030001</t>
  </si>
  <si>
    <t>Apuração do ICMS; Estorno de débitos; determinados por ato administrativo ou judicial.</t>
  </si>
  <si>
    <t>MG030002</t>
  </si>
  <si>
    <t>Apuração do ICMS; Estorno de débitos; referente ao CTRC emitido pelo transportador, com ICMS de responsabilidade do remetente/alienante.</t>
  </si>
  <si>
    <t>MG030003</t>
  </si>
  <si>
    <t>Apuração do ICMS; Estorno de débitos; lançamento efetuado em decorrência de emissão de documento fiscal relativo à operação também registrada em ECF</t>
  </si>
  <si>
    <t>MG030004</t>
  </si>
  <si>
    <t>Apuração do ICMS; Estorno de débitos; Serviço de Comunicação</t>
  </si>
  <si>
    <t>MG030006</t>
  </si>
  <si>
    <t>Apuração do ICMS; Estorno de débitos; Fundo de Erradicação da Miséria – FEM - adicionado ao ICMS/ST</t>
  </si>
  <si>
    <t>Apuração do ICMS; Estorno de débitos; Fundo de Erradicação da Miséria – FEM - adicionado ao ICMS/OP</t>
  </si>
  <si>
    <t>Apuração do ICMS; Estorno de débitos; Fundo de Erradicação da Miséria – FEM - adicionado ao ICMS/OP - outros documentos fiscais</t>
  </si>
  <si>
    <t>MG039999</t>
  </si>
  <si>
    <t>Apuração do ICMS; Estorno de débitos para ajuste de apuração ICMS.</t>
  </si>
  <si>
    <t>VL_SLD_CREDOR_ANT</t>
  </si>
  <si>
    <t>Valor total de "Saldo credor do período anterior"</t>
  </si>
  <si>
    <t>VL_SLD_APURADO</t>
  </si>
  <si>
    <t>Valor do saldo devedor apurado</t>
  </si>
  <si>
    <t>VL_TOT_DED</t>
  </si>
  <si>
    <r>
      <t xml:space="preserve">Valor total de "Deduções" </t>
    </r>
    <r>
      <rPr>
        <sz val="9"/>
        <color rgb="FFFF0000"/>
        <rFont val="Calibri"/>
        <family val="2"/>
        <scheme val="minor"/>
      </rPr>
      <t>&lt;--Registros  E111 (Ajustes Apuração MG04...) + Registros C197 e D197 (Ajustes Documento MG60...)</t>
    </r>
  </si>
  <si>
    <t>MG040001</t>
  </si>
  <si>
    <t>Apuração do ICMS; Dedução do imposto apurado; Utilização de crédito transferido, limitado a 30% do débito.</t>
  </si>
  <si>
    <t>MG040002</t>
  </si>
  <si>
    <t>Apuração do ICMS; Dedução do imposto apurado; Transferência entre 2 estabelecimentos do mesmo titular.</t>
  </si>
  <si>
    <t>MG040003</t>
  </si>
  <si>
    <t>Apuração do ICMS; Dedução do imposto apurado; Incentivo fiscal à cultura</t>
  </si>
  <si>
    <t>MG040004</t>
  </si>
  <si>
    <t>Apuração do ICMS; Dedução do imposto apurado; Incentivo fiscal ao esporte</t>
  </si>
  <si>
    <t>MG040005</t>
  </si>
  <si>
    <t>Apuração do ICMS; Dedução do imposto apurado; Incentivo à pontualidade do recolhimento de tributos</t>
  </si>
  <si>
    <t>MG040006</t>
  </si>
  <si>
    <t>Apuração do ICMS; Dedução do imposto apurado; Utilização de crédito acumulado, limitado a 30% do débito - e-ecommerce</t>
  </si>
  <si>
    <t>MG049999</t>
  </si>
  <si>
    <t>Apuração do ICMS; Deduções do imposto apurado na apuração ICMS.</t>
  </si>
  <si>
    <t>VL_ICMS_RECOLHER</t>
  </si>
  <si>
    <t>Valor total de "ICMS a recolher (11-12)</t>
  </si>
  <si>
    <t>VL_SLD_CREDOR_TRANSPORTAR</t>
  </si>
  <si>
    <t xml:space="preserve">Valor total de "Saldo credor a transportar para o período seguinte” </t>
  </si>
  <si>
    <t>DEB_ESP</t>
  </si>
  <si>
    <r>
      <t>Valores recolhidos ou a recolher, extra-apuração.</t>
    </r>
    <r>
      <rPr>
        <sz val="9"/>
        <color rgb="FFFF0000"/>
        <rFont val="Calibri"/>
        <family val="2"/>
        <scheme val="minor"/>
      </rPr>
      <t xml:space="preserve"> &lt;-- Registros E111  (Aj. Apuração MG05...) + Reg. C197 e D197 (Aj. Docum. MG70...)</t>
    </r>
  </si>
  <si>
    <t>MG050000</t>
  </si>
  <si>
    <t>Apuração do ICMS; Débito Especial; ICMS Diferença de Alíquota apurado em verificação fiscal.</t>
  </si>
  <si>
    <t>MG050001</t>
  </si>
  <si>
    <t>Apuração do ICMS; Débito Especial; ICMS Diferença de Alíquota apurado após o vencimento.</t>
  </si>
  <si>
    <t>MG050002</t>
  </si>
  <si>
    <t>Apuração do ICMS; Débito Especial; Estorno de crédito devido a inventário - RE/TTS – Recolhimento fracionado</t>
  </si>
  <si>
    <t>MG050003</t>
  </si>
  <si>
    <t>Apuração do ICMS; Débito Especial; Débito Extemporâneo referente ao Estorno de Crédito – Estoque / Inventário – Declaração Fracionada</t>
  </si>
  <si>
    <t>MG050006</t>
  </si>
  <si>
    <t>Apuração do ICMS; Débito Especial; Fundo de Erradicação da Miséria - FEM</t>
  </si>
  <si>
    <t>MG050007</t>
  </si>
  <si>
    <t>Apuração do ICMS; Débito Especial; Fundo de Erradicação da Miséria - FEM - Antecipado</t>
  </si>
  <si>
    <t>MG050008</t>
  </si>
  <si>
    <t>Apuração do ICMS; Débito Especial; Recolhimento complementar - Regime Especial</t>
  </si>
  <si>
    <t>MG050099</t>
  </si>
  <si>
    <t>Apuração do ICMS; Débito Especial; ICMS Diferença de Alíquota - outros</t>
  </si>
  <si>
    <t>MG050100</t>
  </si>
  <si>
    <t>Apuração do ICMS; Débito Especial; ICMS de importação apurado por verificação fiscal.</t>
  </si>
  <si>
    <t>MG050101</t>
  </si>
  <si>
    <t>Apuração do ICMS; Débito Especial; ICMS de importação pago no período, com emissão de Nota de entrada no período posterior.</t>
  </si>
  <si>
    <t>MG050199</t>
  </si>
  <si>
    <t>Apuração do ICMS; Débito Especial; ICMS de importação - outros</t>
  </si>
  <si>
    <t>MG050200</t>
  </si>
  <si>
    <t>Apuração do ICMS; Débito Especial; ICMS referente ao diferimento, apurado por verificação fiscal.</t>
  </si>
  <si>
    <t>MG050201</t>
  </si>
  <si>
    <t>Apuração do ICMS; Débito Especial; ICMS referente ao diferimento, apurado após o vencimento.</t>
  </si>
  <si>
    <t>MG050299</t>
  </si>
  <si>
    <t>Apuração do ICMS; Débito Especial; ICMS referente a diferimento - outros</t>
  </si>
  <si>
    <t>MG050300</t>
  </si>
  <si>
    <t>Apuração do ICMS; Débito Especial; ICMS referente à Antecipação tributária, apurado por verificação fiscal.</t>
  </si>
  <si>
    <t>MG050301</t>
  </si>
  <si>
    <t>Apuração do ICMS; Débito Especial; ICMS referente à Antecipação tributária, apurado após o vencimento.</t>
  </si>
  <si>
    <t>MG050399</t>
  </si>
  <si>
    <t>Apuração do ICMS; Débito Especial; ICMS referente à Antecipação tributária - outros</t>
  </si>
  <si>
    <t>MG050400</t>
  </si>
  <si>
    <t>Apuração do ICMS; Débito Especial; ICMS destacado a menor, apurado em verificação fiscal.</t>
  </si>
  <si>
    <t>MG050401</t>
  </si>
  <si>
    <t>Apuração do ICMS; Débito Especial; ICMS destacado a menor, apurado após o vencimento.</t>
  </si>
  <si>
    <t>MG059998</t>
  </si>
  <si>
    <t>Apuração do ICMS; Débito Especial; ICMS - Outros.</t>
  </si>
  <si>
    <t>E111</t>
  </si>
  <si>
    <t>AJUSTE/BENEFÍCIO/INCENTIVO DA APURAÇÃO DO ICMS</t>
  </si>
  <si>
    <t>Texto fixo contendo "E111"</t>
  </si>
  <si>
    <t>COD_AJ_APUR</t>
  </si>
  <si>
    <t>Código do ajuste da apuração e dedução, conforme a Tabela indicada no item 5.1.1.</t>
  </si>
  <si>
    <t>MG090001</t>
  </si>
  <si>
    <t>Apuração do ICMS extra-apuração; Dedução do imposto apurado; Utilização de crédito transferido, limitado a 30% do débito.</t>
  </si>
  <si>
    <t>MG090002</t>
  </si>
  <si>
    <t>Apuração do ICMS extra-apuração; Dedução do imposto apurado; Crédito apropriado de Incentivo à Cultura.</t>
  </si>
  <si>
    <t>MG091001</t>
  </si>
  <si>
    <t>Apropriação de crédito por exportação - detentor original</t>
  </si>
  <si>
    <t>MG091002</t>
  </si>
  <si>
    <t>Apropriação de crédito por saída com diferimento</t>
  </si>
  <si>
    <t>MG091003</t>
  </si>
  <si>
    <t>Apropriação de crédito por saída com redução de Base de Cálculo</t>
  </si>
  <si>
    <t>MG091004</t>
  </si>
  <si>
    <t>Apropriação de crédito por saída com alíquota inferior à alíquota de entrada</t>
  </si>
  <si>
    <t>MG091005</t>
  </si>
  <si>
    <t>Apropriação de crédito por saída isenta - RICMS (exceto Anexo VIII)</t>
  </si>
  <si>
    <t>MG091006</t>
  </si>
  <si>
    <t>Apropriação de crédito por saída isenta - Disciplinado no Anexo VIII</t>
  </si>
  <si>
    <t>MG091007</t>
  </si>
  <si>
    <t>Apropriação de crédito extemporâneo - conf. Art. 28-B - Anexo VIII</t>
  </si>
  <si>
    <t>Apropriação de crédito extemporâneo - conf. Art. 27-B - Anexo VIII</t>
  </si>
  <si>
    <t>MG091008</t>
  </si>
  <si>
    <t>Apropriação de crédito por expansão / instalação industrial</t>
  </si>
  <si>
    <t>MG091009</t>
  </si>
  <si>
    <t>Apropriação de crédito por formação de estoque</t>
  </si>
  <si>
    <t>MG091010</t>
  </si>
  <si>
    <t>Apropriação de crédito por mudança de forma de tributação</t>
  </si>
  <si>
    <t>MG091011</t>
  </si>
  <si>
    <t>Apropriação de crédito – Acúmulo de crédito do CIAP</t>
  </si>
  <si>
    <t>MG091012</t>
  </si>
  <si>
    <t>Apropriação de crédito por aquisição de serviços tributados pelo ICMS</t>
  </si>
  <si>
    <t>MG091013</t>
  </si>
  <si>
    <t>Apropriação de crédito por recolhimento a maior do ICMS</t>
  </si>
  <si>
    <t>MG092001</t>
  </si>
  <si>
    <t>Apropriação de crédito por Incentivo à Cultura</t>
  </si>
  <si>
    <t>MG092002</t>
  </si>
  <si>
    <t>Apropriação de crédito por Incentivo ao Esporte</t>
  </si>
  <si>
    <t>MG092003</t>
  </si>
  <si>
    <t>Apropriação de crédito extra-apuração por ato administrativo/judicial</t>
  </si>
  <si>
    <t>MG092004</t>
  </si>
  <si>
    <t>Apropriação de crédito – Saldo credor apurado no período do FEM Operações Próprias</t>
  </si>
  <si>
    <t>MG092005</t>
  </si>
  <si>
    <t>Apropriação de crédito – Saldo credor apurado no período do FEM Substituição Tributária</t>
  </si>
  <si>
    <t>MG092006</t>
  </si>
  <si>
    <t>Apropriação de crédito – Saldo credor apurado em período anterior ao mês de início da vigência de Regime Especial</t>
  </si>
  <si>
    <t>MG095001</t>
  </si>
  <si>
    <t>Crédito recebido por transf. de detentor de crédito de exportação</t>
  </si>
  <si>
    <t>MG095002</t>
  </si>
  <si>
    <t>Crédito recebido por transf. em pagamento de cotas / ações</t>
  </si>
  <si>
    <t>MG095003</t>
  </si>
  <si>
    <t>Crédito recebido por transf. para instalação /  expansão</t>
  </si>
  <si>
    <t>MG095004</t>
  </si>
  <si>
    <t>Crédito recebido por transf. em pagamento de aquisição de mercadorias / ativo imobilizado</t>
  </si>
  <si>
    <t>MG095005</t>
  </si>
  <si>
    <t>Crédito recebido por transf. para pagamento de crédito tributário</t>
  </si>
  <si>
    <t>MG095006</t>
  </si>
  <si>
    <t>Crédito recebido por transf. para pagamento de ICMS de importação</t>
  </si>
  <si>
    <t>MG095007</t>
  </si>
  <si>
    <t>Crédito recebido por transf. para abatimento de até 30% do saldo devedor</t>
  </si>
  <si>
    <t>MG095008</t>
  </si>
  <si>
    <t>Crédito recebido por transf. para abatimento do saldo devedor sem limitação</t>
  </si>
  <si>
    <t>Crédito recebido por transf. para abatimento até o limite do saldo devedor</t>
  </si>
  <si>
    <t>Descrição complementar do ajuste da apuração.</t>
  </si>
  <si>
    <t>VL_AJ_APUR</t>
  </si>
  <si>
    <t>Valor do ajuste da apuração</t>
  </si>
  <si>
    <t>E112</t>
  </si>
  <si>
    <t>INFORMAÇÕES ADICIONAIS DOS AJUSTES DA APURAÇÃO DO ICMS.</t>
  </si>
  <si>
    <t>Texto fixo contendo "E112"</t>
  </si>
  <si>
    <t>0- Sefaz;</t>
  </si>
  <si>
    <t>Descrição resumida do processo que embasou o lançamento</t>
  </si>
  <si>
    <t>Descrição complementar</t>
  </si>
  <si>
    <t>E113</t>
  </si>
  <si>
    <t>INFORMAÇÕES ADICIONAIS DOS AJUSTES DA APURAÇÃO DO ICMS – IDENTIFICAÇÃO DOS DOCUMENTOS FISCAIS.</t>
  </si>
  <si>
    <t>Texto fixo contendo "E113"</t>
  </si>
  <si>
    <t>Subserie do documento fiscal</t>
  </si>
  <si>
    <t>VL_AJ_ITEM</t>
  </si>
  <si>
    <t>Valor do ajuste para a operação/item</t>
  </si>
  <si>
    <t>E115</t>
  </si>
  <si>
    <t>INFORMAÇÕES ADICIONAIS DA APURAÇÃO – VALORES DECLARATÓRIOS.</t>
  </si>
  <si>
    <t>Texto fixo contendo "E115"</t>
  </si>
  <si>
    <t>COD_INF_ADIC</t>
  </si>
  <si>
    <t>Código da informação adicional conforme tabela a ser definida pelas SEFAZ, conforme tabela definida no item 5.2.</t>
  </si>
  <si>
    <t>Número de empregados no último dia do período.</t>
  </si>
  <si>
    <t>MG000002</t>
  </si>
  <si>
    <t>Valor da Folha de Pagamento.</t>
  </si>
  <si>
    <t>MG000003</t>
  </si>
  <si>
    <t>Valor devido de Cofins.</t>
  </si>
  <si>
    <t>MG000004</t>
  </si>
  <si>
    <t>Energia elétrica consumida no período (em kWh).</t>
  </si>
  <si>
    <t>MG000005</t>
  </si>
  <si>
    <t>Certificado de Incentivo à Cultura</t>
  </si>
  <si>
    <t>MG000006</t>
  </si>
  <si>
    <t>Certificado de Incentivo ao Esporte</t>
  </si>
  <si>
    <t>MG000007</t>
  </si>
  <si>
    <t>Valor contábil de frete não utilizado na atividade principal</t>
  </si>
  <si>
    <t>VL_INF_ADIC</t>
  </si>
  <si>
    <t>Valor referente à informação adicional</t>
  </si>
  <si>
    <t>Descrição complementar do ajuste</t>
  </si>
  <si>
    <t>E116</t>
  </si>
  <si>
    <t>OBRIGAÇÕES DO ICMS RECOLHIDO OU A RECOLHER – OPERAÇÕES PRÓPRIAS.</t>
  </si>
  <si>
    <t>Texto fixo contendo "E116"</t>
  </si>
  <si>
    <t>COD_OR</t>
  </si>
  <si>
    <t>Código da obrigação a recolher, conforme a Tabela 5.4</t>
  </si>
  <si>
    <t>Valor da obrigação a recolher</t>
  </si>
  <si>
    <t>Data de vencimento da obrigação</t>
  </si>
  <si>
    <t>COD_REC</t>
  </si>
  <si>
    <t>Código de receita referente à obrigação, próprio da unidade da federação, conforme legislação estadual,</t>
  </si>
  <si>
    <t>Número do processo ou auto de infração ao qual a obrigação está vinculada, se houver.</t>
  </si>
  <si>
    <t>0- SEFAZ;</t>
  </si>
  <si>
    <t xml:space="preserve"> Descrição complementar das obrigações a recolher.</t>
  </si>
  <si>
    <t>MES_REF*</t>
  </si>
  <si>
    <t>Informe o mês de referência no formato “mmaaaa”</t>
  </si>
  <si>
    <t>E200</t>
  </si>
  <si>
    <t>PERÍODO DA APURAÇÃO DO ICMS - SUBSTITUIÇÃO TRIBUTÁRIA.</t>
  </si>
  <si>
    <t>Texto fixo contendo "E200"</t>
  </si>
  <si>
    <t>Sigla da unidade da federação a que se refere a apuração do ICMS ST</t>
  </si>
  <si>
    <t>E210</t>
  </si>
  <si>
    <t>APURAÇÃO DO ICMS – SUBSTITUIÇÃO TRIBUTÁRIA.</t>
  </si>
  <si>
    <t>Texto fixo contendo "E210"</t>
  </si>
  <si>
    <t>IND_MOV_ST</t>
  </si>
  <si>
    <t>0 – Sem operações com ST</t>
  </si>
  <si>
    <t>1 – Com operações de ST</t>
  </si>
  <si>
    <t>VL_SLD_CRED_ANT_ST</t>
  </si>
  <si>
    <t>Valor do "Saldo credor de período anterior – Substituição Tributária"</t>
  </si>
  <si>
    <t>VL_DEVOL_ST</t>
  </si>
  <si>
    <t>Valor total do ICMS ST de devolução de mercadorias</t>
  </si>
  <si>
    <t>VL_RESSARC_ST</t>
  </si>
  <si>
    <t>Valor total do ICMS ST de ressarcimentos</t>
  </si>
  <si>
    <t>VL_OUT_CRED_ST</t>
  </si>
  <si>
    <r>
      <t xml:space="preserve">Valor total de Ajustes "Outros créditos ST" </t>
    </r>
    <r>
      <rPr>
        <sz val="9"/>
        <color rgb="FF000000"/>
        <rFont val="Calibri"/>
        <family val="2"/>
        <scheme val="minor"/>
      </rPr>
      <t>e “Estorno de débitos ST”</t>
    </r>
    <r>
      <rPr>
        <sz val="10"/>
        <color theme="9" tint="-0.249977111117893"/>
        <rFont val="Times New Roman"/>
        <family val="1"/>
      </rPr>
      <t xml:space="preserve"> </t>
    </r>
    <r>
      <rPr>
        <sz val="9"/>
        <color rgb="FFFF0000"/>
        <rFont val="Calibri"/>
        <family val="2"/>
        <scheme val="minor"/>
      </rPr>
      <t>&lt;--Registros E220  (Ajustes Apuração MG12... MG13...)</t>
    </r>
  </si>
  <si>
    <t>MG120001</t>
  </si>
  <si>
    <t>Apuração do ICMS ST; Outros créditos; Devolução</t>
  </si>
  <si>
    <t>MG120007</t>
  </si>
  <si>
    <t>Apuração do ICMS ST; Outros créditos; Restituição por Ressarcimento – Art. 24, inciso I - Anexo XV</t>
  </si>
  <si>
    <t>MG120008</t>
  </si>
  <si>
    <t>Apuração do ICMS ST; Outros créditos; Restituição por Abatimento – Art. 24, inciso II - Anexo XV</t>
  </si>
  <si>
    <t>MG120009</t>
  </si>
  <si>
    <t>Apuração do ICMS ST; Outros créditos; Fundo de Erradicação da Miséria - FEM Extemporâneo</t>
  </si>
  <si>
    <t>MG120010</t>
  </si>
  <si>
    <t>Apuração do ICMS ST; Outros créditos; Desfazimento ST CST10 - RE</t>
  </si>
  <si>
    <t>MG120011</t>
  </si>
  <si>
    <t>Apuração do ICMS ST; Outros créditos; Desfazimento ST CST60 - RE</t>
  </si>
  <si>
    <t>MG120012</t>
  </si>
  <si>
    <t>Apuração do ICMS ST; Outros créditos; Restituição de ST - RPTA</t>
  </si>
  <si>
    <t>MG129999</t>
  </si>
  <si>
    <t>Apuração do ICMS ST; Outros créditos para ajuste de apuração ICMS ST.</t>
  </si>
  <si>
    <t>MG130006</t>
  </si>
  <si>
    <t>Apuração do ICMS ST; Estorno de débitos; Fundo de Erradicação da Miséria - FEM</t>
  </si>
  <si>
    <t>Apuração do ICMS ST; Estorno de débitos; Fundo de Erradicação da Miséria – FEM - adicionado ao ICMS/ST</t>
  </si>
  <si>
    <t>Apuração do ICMS ST; Estorno de débitos; Fundo de Erradicação da Miséria – FEM - adicionado ao ICMS/ST na escrituração</t>
  </si>
  <si>
    <t>MG139999</t>
  </si>
  <si>
    <t>Apuração do ICMS ST; Estorno de débitos para ajuste de apuração ICMS ST.</t>
  </si>
  <si>
    <t>VL_AJ_CREDITOS_ST</t>
  </si>
  <si>
    <r>
      <t xml:space="preserve">Valor total dos ajustes a crédito de ICMS ST, provenientes de ajustes do documento fiscal.  </t>
    </r>
    <r>
      <rPr>
        <sz val="9"/>
        <color rgb="FFFF0000"/>
        <rFont val="Calibri"/>
        <family val="2"/>
        <scheme val="minor"/>
      </rPr>
      <t>&lt;-- C197 e D197  (Aj. Doc. MG11... MG21...)</t>
    </r>
  </si>
  <si>
    <t>VL_RETENÇAO_ST</t>
  </si>
  <si>
    <t>Valor Total do ICMS retido por Substituição Tributária</t>
  </si>
  <si>
    <t>VL_OUT_DEB_ST</t>
  </si>
  <si>
    <r>
      <t xml:space="preserve">Valor Total dos ajustes "Outros débitos ST" " </t>
    </r>
    <r>
      <rPr>
        <sz val="10"/>
        <color rgb="FF000000"/>
        <rFont val="Times New Roman"/>
        <family val="1"/>
      </rPr>
      <t xml:space="preserve">e “Estorno de créditos ST” </t>
    </r>
    <r>
      <rPr>
        <sz val="9"/>
        <color rgb="FFFF0000"/>
        <rFont val="Calibri"/>
        <family val="2"/>
        <scheme val="minor"/>
      </rPr>
      <t>&lt;--Registros E220  (Ajustes Apuração MG10... MG11...)</t>
    </r>
  </si>
  <si>
    <t>MG109999</t>
  </si>
  <si>
    <t>Apuração do ICMS ST; Outros débitos para ajuste de apuração ICMS ST.</t>
  </si>
  <si>
    <t>MG119999</t>
  </si>
  <si>
    <t>Apuração do ICMS ST; Estorno de créditos para ajuste de apuração ICMS ST.</t>
  </si>
  <si>
    <t>VL_AJ_DEBITOS_ST</t>
  </si>
  <si>
    <r>
      <t xml:space="preserve">Valor total dos ajustes a débito de ICMS ST, provenientes de ajustes do documento fiscal. </t>
    </r>
    <r>
      <rPr>
        <sz val="9"/>
        <color rgb="FFFF0000"/>
        <rFont val="Calibri"/>
        <family val="2"/>
        <scheme val="minor"/>
      </rPr>
      <t>&lt;-- C197 e D197  (Aj. Doc. MG41... MG51...)</t>
    </r>
  </si>
  <si>
    <t>VL_SLD_DEV_ANT_ST</t>
  </si>
  <si>
    <t>Valor total de Saldo devedor antes das deduções</t>
  </si>
  <si>
    <t>VL_DEDUÇÕES_ST</t>
  </si>
  <si>
    <r>
      <t xml:space="preserve">Valor total dos ajustes "Deduções ST"  </t>
    </r>
    <r>
      <rPr>
        <sz val="9"/>
        <color rgb="FFFF0000"/>
        <rFont val="Calibri"/>
        <family val="2"/>
        <scheme val="minor"/>
      </rPr>
      <t>&lt;--Registros  E220 (Ajustes Apuração MG14...)</t>
    </r>
  </si>
  <si>
    <t>MG149999</t>
  </si>
  <si>
    <t>Apuração do ICMS ST; Deduções do imposto apurado na apuração ICMS ST.</t>
  </si>
  <si>
    <t>VL_ICMS_RECOL_ST</t>
  </si>
  <si>
    <t>Imposto a recolher ST (11-12)</t>
  </si>
  <si>
    <t>VL_SLD_CRED_ST_TRANSPORTAR</t>
  </si>
  <si>
    <t>Saldo credor de ST a transportar para o período seguinte [(03+04+05+06+07)– (08+09+10)].</t>
  </si>
  <si>
    <t>DEB_ESP_ST</t>
  </si>
  <si>
    <r>
      <t xml:space="preserve">Valores recolhidos ou a recolher, extra-apuração. </t>
    </r>
    <r>
      <rPr>
        <sz val="9"/>
        <color rgb="FFFF0000"/>
        <rFont val="Calibri"/>
        <family val="2"/>
        <scheme val="minor"/>
      </rPr>
      <t>&lt;-- Registros E220  (Aj. Apuração MG15...) + Reg. C197 e D197 (Aj. Doc. MG71...)</t>
    </r>
  </si>
  <si>
    <t>MG150000</t>
  </si>
  <si>
    <t>Apuração do ICMS ST; Débito Especial; ICMS Diferença de Alíquota apurado em verificação fiscal.</t>
  </si>
  <si>
    <t>MG150001</t>
  </si>
  <si>
    <t>Apuração do ICMS ST; Débito Especial; ICMS ST de Diferença de Alíquota apurado após o vencimento.</t>
  </si>
  <si>
    <t>MG150006</t>
  </si>
  <si>
    <t>Apuração do ICMS ST; Débito Especial; Fundo de Erradicação da Miséria - FEM</t>
  </si>
  <si>
    <t>MG150007</t>
  </si>
  <si>
    <t>Apuração do ICMS ST; Débito Especial; Fundo de Erradicação da Miséria - FEM - Antecipado</t>
  </si>
  <si>
    <t>MG150009</t>
  </si>
  <si>
    <t>Apuração do ICMS ST; Débito Especial; Fundo de Erradicação da Miséria - FEM Extemporâneo</t>
  </si>
  <si>
    <t>MG150099</t>
  </si>
  <si>
    <t>Apuração do ICMS ST; Débito Especial; ICMS ST de Diferença de Alíquota - outros</t>
  </si>
  <si>
    <t>MG150101</t>
  </si>
  <si>
    <t>Apuração do ICMS ST; Débito Especial; ICMS ST de importação pago no período, com emissão de Nota de entrada no período posterior.</t>
  </si>
  <si>
    <t>MG150399</t>
  </si>
  <si>
    <t>Apuração do ICMS ST; Débito Especial; Recolhimento Antecipado</t>
  </si>
  <si>
    <t>MG150400</t>
  </si>
  <si>
    <t>Apuração do ICMS ST; Débito Especial; ICMS ST destacado a menor, apurado em verificação fiscal.</t>
  </si>
  <si>
    <t>MG150401</t>
  </si>
  <si>
    <t>Apuração do ICMS ST; Débito Especial; ICMS ST destacado a menor, apurado após o vencimento.</t>
  </si>
  <si>
    <t>MG150500</t>
  </si>
  <si>
    <t>Apuração do ICMS ST; Débito Especial; ICMS ST interna, apurado por verificação fiscal.</t>
  </si>
  <si>
    <t>MG150501</t>
  </si>
  <si>
    <t>Apuração do ICMS ST; Débito Especial; ICMS ST interna, apurado após o vencimento.</t>
  </si>
  <si>
    <t>MG150502</t>
  </si>
  <si>
    <t>Apuração do ICMS ST; Débito Especial; ICMS ST interna pago no período com emissão de Nota de entrada no período posterior.</t>
  </si>
  <si>
    <t>Apuração do ICMS ST; Débito Especial; ICMS ST interna recolhido no período com escrituração do documento de entrada da mercadoria no período posterior.</t>
  </si>
  <si>
    <t>MG150599</t>
  </si>
  <si>
    <t>Apuração do ICMS ST; Débito Especial; ICMS ST interna - outros</t>
  </si>
  <si>
    <t>MG150600</t>
  </si>
  <si>
    <t>Apuração do ICMS ST; Débito Especial; ICMS ST de transporte, apurado por verificação fiscal.</t>
  </si>
  <si>
    <t>MG150601</t>
  </si>
  <si>
    <t>Apuração do ICMS ST; Débito Especial; ICMS ST de transporte, apurado após o vencimento.</t>
  </si>
  <si>
    <t>MG150699</t>
  </si>
  <si>
    <t>Apuração do ICMS ST; Débito Especial; ICMS ST de transporte - outros</t>
  </si>
  <si>
    <t>MG159999</t>
  </si>
  <si>
    <t>Apuração do ICMS ST; Débito Especial; ICMS ST - Outros.</t>
  </si>
  <si>
    <t>E220</t>
  </si>
  <si>
    <t>AJUSTE/BENEFÍCIO/INCENTIVO DA APURAÇÃO DO ICMS SUBSTITUIÇÃO TRIBUTÁRIA.</t>
  </si>
  <si>
    <t>Texto fixo contendo "E220"</t>
  </si>
  <si>
    <t>Código do ajuste da apuração e dedução, conforme a Tabela indicada no item 5.1.1</t>
  </si>
  <si>
    <t>Descrição complementar do ajuste da apuração</t>
  </si>
  <si>
    <t>E230</t>
  </si>
  <si>
    <t>INFORMAÇÕES ADICIONAIS DOS AJUSTES DA APURAÇÃO DO ICMS SUBSTITUIÇÃO TRIBUTÁRIA.</t>
  </si>
  <si>
    <t>Texto fixo contendo "E230"</t>
  </si>
  <si>
    <t>E240</t>
  </si>
  <si>
    <t>INFORMAÇÕES ADICIONAIS DOS AJUSTES DA APURAÇÃO DO ICMS SUBSTITUIÇÃO TRIBUTÁRIA – IDENTIFICAÇÃO DOS DOCUMENTOS FISCAIS.</t>
  </si>
  <si>
    <t>Texto fixo contendo "E240"</t>
  </si>
  <si>
    <t>E250</t>
  </si>
  <si>
    <t>OBRIGAÇÕES DO ICMS RECOLHIDO OU A RECOLHER – SUBSTITUIÇÃO TRIBUTÁRIA.</t>
  </si>
  <si>
    <t>Texto fixo contendo "E250"</t>
  </si>
  <si>
    <t>Valor da obrigação ICMS ST a recolher</t>
  </si>
  <si>
    <t>Código de receita referente à obrigação, próprio da unidade da federação do contribuinte substituído.</t>
  </si>
  <si>
    <t>Número do processo ou auto de infração ao qual a obrigação está vinculada, se houver</t>
  </si>
  <si>
    <t>Descrição complementar das obrigações a recolher</t>
  </si>
  <si>
    <t>E300</t>
  </si>
  <si>
    <t>PERÍODO DE APURAÇÃO DO FUNDO DE COMBATE À POBREZA E DO ICMS DIFERENCIAL DE ALÍQUOTA – UF ORIGEM/DESTINO EC 87/15</t>
  </si>
  <si>
    <t>Texto fixo contendo "E300"</t>
  </si>
  <si>
    <t>Sigla da unidade da federação a que se refere a apuração do ICMS Diferencial de Alíquota da UF de Origem/Destino</t>
  </si>
  <si>
    <t>Data Inicial a que a apuração se refere</t>
  </si>
  <si>
    <t>Data Final a que a apuração se refere</t>
  </si>
  <si>
    <t>E310</t>
  </si>
  <si>
    <r>
      <t xml:space="preserve">APURAÇÃO DO ICMS DIFERENCIAL DE ALÍQUOTA – UF ORIGEM/DESTINO EC 87/15. </t>
    </r>
    <r>
      <rPr>
        <b/>
        <sz val="12"/>
        <color rgb="FFFF0000"/>
        <rFont val="Calibri"/>
        <family val="2"/>
        <scheme val="minor"/>
      </rPr>
      <t>(VÁLIDO ATÉ 31/12/2016)</t>
    </r>
  </si>
  <si>
    <t>Texto fixo contendo "E310"</t>
  </si>
  <si>
    <t>IND_MOV_DIFAL</t>
  </si>
  <si>
    <t>0 – Sem operações com ICMS Diferencial de Alíquota da UF de Origem/Destino</t>
  </si>
  <si>
    <t>1 – Com operações de ICMS Diferencial de Alíquota da UF de Origem/Destino</t>
  </si>
  <si>
    <t>VL_SLD_CRED_ANT_DIFAL</t>
  </si>
  <si>
    <t>Valor do "Saldo credor de período anterior – ICMS Diferencial de Alíquota da UF de Origem/Destino"</t>
  </si>
  <si>
    <t>VL_TOT_DEBITOS_DIFAL</t>
  </si>
  <si>
    <t xml:space="preserve">Valor total dos débitos por "Saídas e prestações com débito do ICMS referente ao diferencial de alíquota devido à UF do Remetente/Destinatário" </t>
  </si>
  <si>
    <t>VL_OUT_DEB_DIFAL</t>
  </si>
  <si>
    <t>Valor Total dos ajustes "Outros débitos ICMS Diferencial de Alíquota da UF de Origem/Destino" " e “Estorno de créditos ICMS Diferencial de Alíquota da UF de Origem/Destino”</t>
  </si>
  <si>
    <t>VL_TOT_DEB_FCP</t>
  </si>
  <si>
    <t>Valor total dos débitos FCP por "Saídas e prestações”</t>
  </si>
  <si>
    <t>VL_TOT_CREDITOS_DIFAL</t>
  </si>
  <si>
    <t>Valor total dos créditos do ICMS referente ao diferencial de alíquota devido à UF dos Remetente/ Destinatário</t>
  </si>
  <si>
    <t>VL_TOT_CRED_FCP</t>
  </si>
  <si>
    <t>Valor total dos créditos FCP por Entradas</t>
  </si>
  <si>
    <t>VL_OUT_CRED_DIFAL</t>
  </si>
  <si>
    <t>Valor total de Ajustes "Outros créditos ICMS Diferencial de Alíquota da UF de Origem/Destino" e “Estorno de débitos ICMS Diferencial de Alíquota da UF de Origem/Destino”</t>
  </si>
  <si>
    <t>VL_SLD_DEV_ANT_DIFAL</t>
  </si>
  <si>
    <t>Valor total de Saldo devedor ICMS Diferencial de Alíquota da UF de Origem/Destino antes das deduções</t>
  </si>
  <si>
    <t>VL_DEDUÇÕES_DIFAL</t>
  </si>
  <si>
    <t>Valor total dos ajustes "Deduções ICMS Diferencial de Alíquota da UF de Origem/Destino"</t>
  </si>
  <si>
    <t>VL_RECOL</t>
  </si>
  <si>
    <t>Valor recolhido ou a recolher referente a FCP e Imposto do Diferencial de Alíquota da UF de Origem/Destino (10-11)</t>
  </si>
  <si>
    <t>VL_SLD_CRED_TRANSPORTAR</t>
  </si>
  <si>
    <t>Saldo credor a transportar para o período seguinte referente a FCP e Imposto do Diferencial de Alíquota da UF de Origem/Destino</t>
  </si>
  <si>
    <t>DEB_ESP_DIFAL</t>
  </si>
  <si>
    <t>Valores recolhidos ou a recolher, extra-apuração.</t>
  </si>
  <si>
    <r>
      <t>APURAÇÃO DO FUNDO DE COMBATE À POBREZA E DO ICMS DIFERENCIAL DE ALÍQUOTA – UF ORIGEM/DESTINO EC 87/15.</t>
    </r>
    <r>
      <rPr>
        <b/>
        <sz val="12"/>
        <color rgb="FFFF0000"/>
        <rFont val="Calibri"/>
        <family val="2"/>
        <scheme val="minor"/>
      </rPr>
      <t xml:space="preserve"> (VÁLIDO A PARTIR DE 01/01/2017)</t>
    </r>
  </si>
  <si>
    <t xml:space="preserve">Valor total dos débitos por "Saídas e prestações com débito do ICMS referente ao diferencial de alíquota devido à UF de Origem/Destino" </t>
  </si>
  <si>
    <t xml:space="preserve">VL_OUT_DEB_DIFAL </t>
  </si>
  <si>
    <r>
      <t xml:space="preserve">Valor total dos ajustes "Outros débitos ICMS Diferencial de Alíquota da UF de Origem/Destino" e “Estorno de créditos ICMS Diferencial de Alíquota da UF de Origem/Destino” </t>
    </r>
    <r>
      <rPr>
        <sz val="9"/>
        <color rgb="FFFF0000"/>
        <rFont val="Calibri"/>
        <family val="2"/>
        <scheme val="minor"/>
      </rPr>
      <t>&lt;-- Registros E311  (Aj. Apuração MG20... MG21...)</t>
    </r>
  </si>
  <si>
    <t>MG209999</t>
  </si>
  <si>
    <t>Outros débitos para ajuste de apuração ICMS Difal/FCP para a MG</t>
  </si>
  <si>
    <t>Outros débitos para ajuste de apuração ICMS DIFAL EC.87/15 para a MG</t>
  </si>
  <si>
    <t>MG210001</t>
  </si>
  <si>
    <t>Apuração do DIFAL EC.87/15; Estorno de crédito; Créditos transferidos do Difal Origem (E300=MG) para apuração do ICMS (E110) por meio do ajuste MG020008.</t>
  </si>
  <si>
    <t>MG210002</t>
  </si>
  <si>
    <t>Estorno de crédito DIFAL Destino MG – devolução – processo de restituição</t>
  </si>
  <si>
    <t>MG210003</t>
  </si>
  <si>
    <t>Estorno de crédito FCP MG – devolução – processo de restituição</t>
  </si>
  <si>
    <t>MG219999</t>
  </si>
  <si>
    <t>Estorno de créditos para ajuste de apuração ICMS Difal/FCP para a MG</t>
  </si>
  <si>
    <t>Estorno de créditos para ajuste de apuração ICMS DIFAL EC.87/15 para a MG</t>
  </si>
  <si>
    <t xml:space="preserve">VL_TOT_CREDITOS_DIFAL </t>
  </si>
  <si>
    <t>Valor total dos créditos do ICMS referente ao diferencial de alíquota devido à UF de Origem/Destino</t>
  </si>
  <si>
    <t xml:space="preserve">VL_OUT_CRED_DIFAL </t>
  </si>
  <si>
    <r>
      <t xml:space="preserve">Valor total de Ajustes "Outros créditos ICMS Diferencial de Alíquota da UF de Origem/Destino" e “Estorno de débitos ICMS Diferencial de Alíquota da UF de Origem/Destino” </t>
    </r>
    <r>
      <rPr>
        <sz val="9"/>
        <color rgb="FFFF0000"/>
        <rFont val="Calibri"/>
        <family val="2"/>
        <scheme val="minor"/>
      </rPr>
      <t>&lt;-- Registros E311  (Aj. Apuração MG22... MG23...)</t>
    </r>
  </si>
  <si>
    <t>MG229999</t>
  </si>
  <si>
    <t>Outros créditos para ajuste de apuração ICMS Difal/FCP para a MG</t>
  </si>
  <si>
    <t>Outros créditos para ajuste de apuração ICMS DIFAL EC.87/15 para a MG</t>
  </si>
  <si>
    <t>MG230001</t>
  </si>
  <si>
    <t>Apuração do DIFAL EC.87/15; Estorno de débitos; Débitos transferidos do Difal Origem (E300=MG) para apuração do ICMS OP (E110) por meio do ajuste MG000001.</t>
  </si>
  <si>
    <t>MG230002</t>
  </si>
  <si>
    <t>Estorno de Débito DIFAL Destino MG – recolhimento por operação</t>
  </si>
  <si>
    <t>MG230003</t>
  </si>
  <si>
    <t>Estorno de Débito FCP MG – recolhimento por operação</t>
  </si>
  <si>
    <t>MG239999</t>
  </si>
  <si>
    <t>Estorno de débitos para ajuste de apuração ICMS Difal/FCP para a MG</t>
  </si>
  <si>
    <t>Estorno de débitos para ajuste de apuração ICMS DIFAL EC.87/15 para a MG</t>
  </si>
  <si>
    <t>Valor total de “Saldo devedor ICMS Diferencial de Alíquota da UF de Origem/Destino antes das deduções”</t>
  </si>
  <si>
    <r>
      <t xml:space="preserve">Valor total dos ajustes "Deduções ICMS Diferencial de Alíquota da UF de Origem/Destino" </t>
    </r>
    <r>
      <rPr>
        <sz val="9"/>
        <color rgb="FFFF0000"/>
        <rFont val="Calibri"/>
        <family val="2"/>
        <scheme val="minor"/>
      </rPr>
      <t>&lt;-- Registros E311  (Aj. Apuração MG24...)</t>
    </r>
  </si>
  <si>
    <t>MG249999</t>
  </si>
  <si>
    <t>Deduções do imposto apurado na apuração ICMS Difal/FCP para a MG</t>
  </si>
  <si>
    <t>Deduções do imposto apurado na apuração ICMS DIFAL EC.87/15 para a MG</t>
  </si>
  <si>
    <t xml:space="preserve">VL_RECOL_DIFAL </t>
  </si>
  <si>
    <t>Valor recolhido ou a recolher referente ao ICMS Diferencial de Alíquota da UF de Origem/Destino (08-09)</t>
  </si>
  <si>
    <t>VL_SLD_CRED_TRANSPORTAR_DIFAL</t>
  </si>
  <si>
    <t>Saldo credor a transportar para o período seguinte referente ao ICMS Diferencial de Alíquota da UF de Origem/Destino</t>
  </si>
  <si>
    <r>
      <t xml:space="preserve">Valores recolhidos ou a recolher, extra-apuração - ICMS Diferencial de Alíquota da UF de Origem/Destino. </t>
    </r>
    <r>
      <rPr>
        <sz val="9"/>
        <color rgb="FFFF0000"/>
        <rFont val="Calibri"/>
        <family val="2"/>
        <scheme val="minor"/>
      </rPr>
      <t>&lt;-- Registros E311  (Aj. Apuração MG25...)</t>
    </r>
  </si>
  <si>
    <t>MG250001</t>
  </si>
  <si>
    <t>Débito Especial - Débito do ICMS Interestadual apurado devido a MG - ECF autorizado por MG em outra UF – Conv.ICMS 84/2001</t>
  </si>
  <si>
    <t>MG250002</t>
  </si>
  <si>
    <t>Débito Especial de ICMS DIFAL Destino MG – recolhimento por operação</t>
  </si>
  <si>
    <t>MG250003</t>
  </si>
  <si>
    <t>Débito Especial de FCP MG – recolhimento por operação</t>
  </si>
  <si>
    <t>MG259999</t>
  </si>
  <si>
    <t>Débito especial de ICMS Difal/FCP para a MG</t>
  </si>
  <si>
    <t>Débito especial de ICMS DIFAL EC.87/15 para a MG</t>
  </si>
  <si>
    <t>VL_SLD_CRED_ANT_FCP</t>
  </si>
  <si>
    <t>Valor do "Saldo credor de período anterior – FCP"</t>
  </si>
  <si>
    <t>VL_OUT_DEB_FCP</t>
  </si>
  <si>
    <r>
      <t xml:space="preserve">Valor total dos ajustes "Outros débitos FCP" e “Estorno de créditos FCP” </t>
    </r>
    <r>
      <rPr>
        <sz val="9"/>
        <color rgb="FFFF0000"/>
        <rFont val="Calibri"/>
        <family val="2"/>
        <scheme val="minor"/>
      </rPr>
      <t>&lt;-- Registros E311  (Aj. Apuração MG30... MG31...)</t>
    </r>
  </si>
  <si>
    <t>MG309999</t>
  </si>
  <si>
    <t>Outros débitos para ajuste de apuração FCP para MG</t>
  </si>
  <si>
    <t>MG310003</t>
  </si>
  <si>
    <t>MG319999</t>
  </si>
  <si>
    <t>Estorno de créditos para ajuste de apuração FCP para MG</t>
  </si>
  <si>
    <t>VL_OUT_CRED_FCP</t>
  </si>
  <si>
    <r>
      <t xml:space="preserve">Valor total de Ajustes "Outros créditos FCP" e “Estorno de débitos FCP” </t>
    </r>
    <r>
      <rPr>
        <sz val="9"/>
        <color rgb="FFFF0000"/>
        <rFont val="Calibri"/>
        <family val="2"/>
        <scheme val="minor"/>
      </rPr>
      <t>&lt;-- Registros E311  (Aj. Apuração MG32... MG33...)</t>
    </r>
  </si>
  <si>
    <t>MG329999</t>
  </si>
  <si>
    <t>Outros créditos para ajuste de apuração FCP para MG</t>
  </si>
  <si>
    <t>MG330003</t>
  </si>
  <si>
    <t>MG339999</t>
  </si>
  <si>
    <t>Estorno de débitos para ajuste de apuração FCP para MG</t>
  </si>
  <si>
    <t>VL_SLD_DEV_ANT_FCP</t>
  </si>
  <si>
    <t>Valor total de Saldo devedor FCP antes das deduções</t>
  </si>
  <si>
    <t>VL_DEDUÇÕES_FCP</t>
  </si>
  <si>
    <r>
      <t xml:space="preserve">Valor total das deduções "FCP" </t>
    </r>
    <r>
      <rPr>
        <sz val="9"/>
        <color rgb="FFFF0000"/>
        <rFont val="Calibri"/>
        <family val="2"/>
        <scheme val="minor"/>
      </rPr>
      <t>&lt;-- Registros E311  (Aj. Apuração MG34...)</t>
    </r>
  </si>
  <si>
    <t>MG349999</t>
  </si>
  <si>
    <t>Deduções do imposto apurado na apuração FCP para MG</t>
  </si>
  <si>
    <t xml:space="preserve">VL_RECOL_FCP </t>
  </si>
  <si>
    <t>Valor recolhido ou a recolher referente ao FCP (18–19)</t>
  </si>
  <si>
    <t>VL_SLD_CRED_TRANSPORTAR_FCP</t>
  </si>
  <si>
    <t>Saldo credor a transportar para o período seguinte referente ao FCP</t>
  </si>
  <si>
    <t>DEB_ESP_FCP</t>
  </si>
  <si>
    <r>
      <t xml:space="preserve">Valores recolhidos ou a recolher, extra-apuração - FCP. </t>
    </r>
    <r>
      <rPr>
        <sz val="9"/>
        <color rgb="FFFF0000"/>
        <rFont val="Calibri"/>
        <family val="2"/>
        <scheme val="minor"/>
      </rPr>
      <t>&lt;-- Registros E311  (Aj. Apuração MG35...)</t>
    </r>
  </si>
  <si>
    <t>MG350003</t>
  </si>
  <si>
    <t>MG359999</t>
  </si>
  <si>
    <t>Débito especial de FCP para MG</t>
  </si>
  <si>
    <t>E311</t>
  </si>
  <si>
    <t>AJUSTE/BENEFÍCIO/INCENTIVO DA APURAÇÃO DO FUNDO DE COMBATE À POBREZA E DO ICMS DIFERENCIAL DE ALÍQUOTA UF ORIGEM/DESTINO EC 87/15</t>
  </si>
  <si>
    <t>Texto fixo contendo "E311"</t>
  </si>
  <si>
    <t>E312</t>
  </si>
  <si>
    <t>INFORMAÇÕES ADICIONAIS DOS AJUSTES DA APURAÇÃO DO FUNDO DE COMBATE À POBREZA E DO ICMS DIFERENCIAL DE ALÍQUOTA UF ORIGEM/DESTINO EC 87/15</t>
  </si>
  <si>
    <t>Texto fixo contendo "E312"</t>
  </si>
  <si>
    <t>E313</t>
  </si>
  <si>
    <t>INFORMAÇÕES ADICIONAIS DOS AJUSTES DA APURAÇÃO DO FUNDO DE COMBATE À POBREZA E DO ICMS DIFERENCIAL DE ALÍQUOTA UF ORIGEM/DESTINO EC 87/15 - IDENTIFICAÇÃO DOS DOCUMENTOS FISCAIS.</t>
  </si>
  <si>
    <t>Texto fixo contendo "E313"</t>
  </si>
  <si>
    <t>Código do participante (campo 02 do Registro 0150)</t>
  </si>
  <si>
    <t>Chave do Documento Eletrônico</t>
  </si>
  <si>
    <t>E316</t>
  </si>
  <si>
    <t>OBRIGAÇÕES RECOLHIDAS OU A RECOLHER – FUNDO DE COMBATE À POBREZA E ICMS DIFERENCIAL DE ALÍQUOTA UF ORIGEM/DESTINO EC 87/15.</t>
  </si>
  <si>
    <t>Texto fixo contendo "E316"</t>
  </si>
  <si>
    <t>Código da obrigação recolhida ou a recolher, conforme a Tabela 5.4</t>
  </si>
  <si>
    <t>Valor da obrigação recolhida ou a recolher</t>
  </si>
  <si>
    <t>Código de receita referente à obrigação, próprio da unidade da federação da origem/destino, conforme legislação estadual.</t>
  </si>
  <si>
    <t>Descrição complementar das obrigações recolhidas ou a recolher</t>
  </si>
  <si>
    <t>E500</t>
  </si>
  <si>
    <t>PERÍODO DE APURAÇÃO DO IPI.</t>
  </si>
  <si>
    <t>Texto fixo contendo "E500"</t>
  </si>
  <si>
    <t>E510</t>
  </si>
  <si>
    <t>CONSOLIDAÇÃO DOS VALORES DO IPI.</t>
  </si>
  <si>
    <t>Texto fixo contendo "E510"</t>
  </si>
  <si>
    <t>VL_CONT_IPI</t>
  </si>
  <si>
    <t>Parcela correspondente ao "Valor Contábil" referente ao CFOP e ao Código de Tributação do IPI</t>
  </si>
  <si>
    <t>Parcela correspondente ao "Valor da base de cálculo do IPI" referente ao CFOP e ao Código de Tributação do IPI, para operações tributadas</t>
  </si>
  <si>
    <t>Parcela correspondente ao "Valor do IPI" referente ao CFOP e ao Código de Tributação do IPI, para operações tributadas</t>
  </si>
  <si>
    <t>E520</t>
  </si>
  <si>
    <t>APURAÇÃO DO IPI</t>
  </si>
  <si>
    <t>Texto fixo contendo "E520"</t>
  </si>
  <si>
    <t>VL_SD_ANT_IPI</t>
  </si>
  <si>
    <t>Saldo credor do IPI transferido do período anterior</t>
  </si>
  <si>
    <t>VL_DEB_IPI</t>
  </si>
  <si>
    <t>Valor total dos débitos por "Saídas com débito do imposto"</t>
  </si>
  <si>
    <t>VL_CRED_IPI</t>
  </si>
  <si>
    <t>Valor total dos créditos por "Entradas e aquisições com crédito do imposto"</t>
  </si>
  <si>
    <t>VL_OD_IPI</t>
  </si>
  <si>
    <t>Valor de "Outros débitos" do IPI (inclusive estornos de crédito)</t>
  </si>
  <si>
    <t>VL_OC_IPI</t>
  </si>
  <si>
    <t>Valor de "Outros créditos" do IPI (inclusive estornos de débitos)</t>
  </si>
  <si>
    <t>VL_SC_IPI</t>
  </si>
  <si>
    <t>Valor do saldo credor do IPI a transportar para o período seguinte</t>
  </si>
  <si>
    <t>VL_SD_IPI</t>
  </si>
  <si>
    <t>Valor do saldo devedor do IPI a recolher</t>
  </si>
  <si>
    <t>E530</t>
  </si>
  <si>
    <t>AJUSTES DA APURAÇÃO DO IPI</t>
  </si>
  <si>
    <t>Texto fixo contendo "E530"</t>
  </si>
  <si>
    <t>IND_AJ</t>
  </si>
  <si>
    <t>Indicador do tipo de ajuste:</t>
  </si>
  <si>
    <t>0- Ajuste a débito;</t>
  </si>
  <si>
    <t>1- Ajuste a crédito</t>
  </si>
  <si>
    <t>VL_AJ</t>
  </si>
  <si>
    <t>Valor do ajuste</t>
  </si>
  <si>
    <t>Código do ajuste da apuração, conforme a Tabela indicada no item 4.5.4.</t>
  </si>
  <si>
    <t>IND_DOC</t>
  </si>
  <si>
    <t>Indicador da origem do documento vinculado ao ajuste:</t>
  </si>
  <si>
    <t>0 - Processo Judicial;</t>
  </si>
  <si>
    <t>1 - Processo Administrativo;</t>
  </si>
  <si>
    <t>2 - PER/DCOMP;</t>
  </si>
  <si>
    <r>
      <t xml:space="preserve">3 – Documento Fiscal </t>
    </r>
    <r>
      <rPr>
        <sz val="9"/>
        <color rgb="FFFF0000"/>
        <rFont val="Calibri"/>
        <family val="2"/>
        <scheme val="minor"/>
      </rPr>
      <t>(a partir de 01/01/2018)</t>
    </r>
  </si>
  <si>
    <t>Número do documento / processo / declaração ao qual o ajuste está vinculado, se houver</t>
  </si>
  <si>
    <t>DESCR_AJ</t>
  </si>
  <si>
    <t>Descrição detalhada do ajuste, com citação dos documentos fiscais.</t>
  </si>
  <si>
    <t>E531</t>
  </si>
  <si>
    <r>
      <t xml:space="preserve">INFORMAÇÕES ADICIONAIS DOS AJUSTES DA APURAÇÃO DO IPI – IDENTIFICAÇÃO DOS DOCUMENTOS FISCAIS (01 e 55) </t>
    </r>
    <r>
      <rPr>
        <b/>
        <sz val="12"/>
        <color rgb="FFFF0000"/>
        <rFont val="Calibri"/>
        <family val="2"/>
        <scheme val="minor"/>
      </rPr>
      <t>(a partir de 01/01/2018)</t>
    </r>
  </si>
  <si>
    <t>Texto fixo contendo "E531"</t>
  </si>
  <si>
    <t>Chave da Nota Fiscal Eletrônica (modelo 55)</t>
  </si>
  <si>
    <t>E990</t>
  </si>
  <si>
    <t>ENCERRAMENTO DO BLOCO E</t>
  </si>
  <si>
    <t>Texto fixo contendo "E990"</t>
  </si>
  <si>
    <t>QTD_LIN_E</t>
  </si>
  <si>
    <t>Quantidade total de linhas do Bloco E</t>
  </si>
  <si>
    <t>G001</t>
  </si>
  <si>
    <t xml:space="preserve">ABERTURA DO BLOCO G </t>
  </si>
  <si>
    <t xml:space="preserve">Texto fixo contendo "G001" </t>
  </si>
  <si>
    <t xml:space="preserve">IND_MOV </t>
  </si>
  <si>
    <t xml:space="preserve">Indicador de movimento: </t>
  </si>
  <si>
    <t xml:space="preserve">0- Bloco com dados informados; </t>
  </si>
  <si>
    <t xml:space="preserve">1- Bloco sem dados informados </t>
  </si>
  <si>
    <t>G110</t>
  </si>
  <si>
    <t>ICMS – ATIVO PERMANENTE – CIAP</t>
  </si>
  <si>
    <t xml:space="preserve">Texto fixo contendo "G110" </t>
  </si>
  <si>
    <t xml:space="preserve">DT_INI </t>
  </si>
  <si>
    <t xml:space="preserve">Data inicial a que a apuração se refere </t>
  </si>
  <si>
    <t xml:space="preserve">DT_FIN </t>
  </si>
  <si>
    <t xml:space="preserve">Data final a que a apuração se refere </t>
  </si>
  <si>
    <t>SALDO_IN_ICMS</t>
  </si>
  <si>
    <t xml:space="preserve">Saldo inicial de ICMS do CIAP, composto por ICMS de bens que entraram anteriormente ao período de apuração (somatório dos campos 05 a 08 dos registros G125) </t>
  </si>
  <si>
    <t>SOM_PARC</t>
  </si>
  <si>
    <t xml:space="preserve">Somatório das parcelas de ICMS passível de apropriação de cada bem (campo 10 do G125) </t>
  </si>
  <si>
    <t>VL_TRIB_EXP</t>
  </si>
  <si>
    <t>Valor do somatório das saídas tributadas e saídas para exportação</t>
  </si>
  <si>
    <t>VL_TOTAL</t>
  </si>
  <si>
    <t>Valor total de saídas</t>
  </si>
  <si>
    <t xml:space="preserve">IND_PER_SAI </t>
  </si>
  <si>
    <t>Índice de participação do valor do somatório das saídas tributadas e saídas para exportação no valor total de saídas (Campo 06 dividido pelo campo 07)</t>
  </si>
  <si>
    <t xml:space="preserve">ICMS_APROP </t>
  </si>
  <si>
    <r>
      <t>Valor de ICMS a ser apropriado na apuração do ICMS, correspondente á multiplicação do campo 05 pelo campo 08</t>
    </r>
    <r>
      <rPr>
        <sz val="10"/>
        <color rgb="FF000000"/>
        <rFont val="Times New Roman"/>
        <family val="1"/>
      </rPr>
      <t xml:space="preserve">. </t>
    </r>
  </si>
  <si>
    <t>SOM_ICMS_OC</t>
  </si>
  <si>
    <t>Valor de outros créditos a ser apropriado na Apuração do ICMS, correspondente ao somatório do campo 09 do registro G126.</t>
  </si>
  <si>
    <t>G125</t>
  </si>
  <si>
    <t>MOVIMENTAÇÃO DE BEM OU COMPONENTE DO ATIVO IMOBILIZADO</t>
  </si>
  <si>
    <t xml:space="preserve">Texto fixo contendo "G125" </t>
  </si>
  <si>
    <t xml:space="preserve">DT_MOV </t>
  </si>
  <si>
    <t xml:space="preserve">Data da movimentação ou do saldo inicial </t>
  </si>
  <si>
    <t xml:space="preserve">O </t>
  </si>
  <si>
    <t xml:space="preserve">TIPO_MOV </t>
  </si>
  <si>
    <t xml:space="preserve">Tipo de movimentação do bem ou componente: </t>
  </si>
  <si>
    <t xml:space="preserve">SI = Saldo inicial de bens imobilizados; </t>
  </si>
  <si>
    <t xml:space="preserve">IM = Imobilização de bem individual; </t>
  </si>
  <si>
    <t xml:space="preserve">IA = Imobilização em Andamento - Componente; </t>
  </si>
  <si>
    <t xml:space="preserve">CI = Conclusão de Imobilização em Andamento – Bem Resultante; </t>
  </si>
  <si>
    <t xml:space="preserve">MC = Imobilização oriunda do Ativo Circulante; </t>
  </si>
  <si>
    <t xml:space="preserve">BA = Baixa do bem - Fim do período de apropriação; </t>
  </si>
  <si>
    <t xml:space="preserve">AT = Alienação ou Transferência; </t>
  </si>
  <si>
    <t xml:space="preserve">PE = Perecimento, Extravio ou Deterioração; </t>
  </si>
  <si>
    <t xml:space="preserve">OT = Outras Saídas do Imobilizado </t>
  </si>
  <si>
    <t>VL_IMOB_ICMS_OP</t>
  </si>
  <si>
    <t xml:space="preserve">Valor do ICMS da Operação Própria na entrada do bem ou componente </t>
  </si>
  <si>
    <t>VL_IMOB_ICMS_ST</t>
  </si>
  <si>
    <t>Valor do ICMS da Oper. por Sub. Tributária na entrada do bem ou componente</t>
  </si>
  <si>
    <t>VL_IMOB_ICMS_FRT</t>
  </si>
  <si>
    <t>Valor do ICMS sobre Frete do Conhecimento de Transporte na entrada do bem ou componente</t>
  </si>
  <si>
    <t>VL_IMOB_ICMS_DIF</t>
  </si>
  <si>
    <t>Valor do ICMS - Diferencial de Alíquota, conforme Doc. de Arrecadação, na entrada do bem ou componente</t>
  </si>
  <si>
    <t xml:space="preserve">Número da parcela do ICMS </t>
  </si>
  <si>
    <t>VL_PARC_PASS</t>
  </si>
  <si>
    <t xml:space="preserve">Valor da parcela de ICMS passível de apropriação (antes da aplicação da participação percentual do valor das saídas tributadas/exportação sobre as saídas totais) </t>
  </si>
  <si>
    <t>G126</t>
  </si>
  <si>
    <t>OUTROS CRÉDITOS CIAP</t>
  </si>
  <si>
    <t xml:space="preserve">Texto fixo contendo "G126" </t>
  </si>
  <si>
    <t xml:space="preserve">Data inicial do período de apuração </t>
  </si>
  <si>
    <t>Data final do período de apuração</t>
  </si>
  <si>
    <t xml:space="preserve">Valor da parcela de ICMS passível de apropriação  - antes da aplicação da participação percentual do valor das saídas tributadas/exportação sobre as saídas totais </t>
  </si>
  <si>
    <t>VL_TRIB_OC</t>
  </si>
  <si>
    <t>Valor do somatório das saídas tributadas e saídas para exportação no período indicado neste registro</t>
  </si>
  <si>
    <t>Valor total de saídas no período indicado neste registro</t>
  </si>
  <si>
    <r>
      <t>VL_PARC_A</t>
    </r>
    <r>
      <rPr>
        <sz val="9"/>
        <color theme="1"/>
        <rFont val="Times New Roman"/>
        <family val="1"/>
      </rPr>
      <t>PROP</t>
    </r>
  </si>
  <si>
    <t xml:space="preserve">Valor de outros créditos de ICMS a ser apropriado na apuração (campo 05 vezes o campo 08) </t>
  </si>
  <si>
    <t>G130</t>
  </si>
  <si>
    <t>IDENTIFICAÇÃO DO DOCUMENTO FISCAL</t>
  </si>
  <si>
    <t>Texto fixo contendo "G130"</t>
  </si>
  <si>
    <t>Código do participante :</t>
  </si>
  <si>
    <t>Código do modelo de documento fiscal, conforme tabela 4.1.1</t>
  </si>
  <si>
    <t>SERIE</t>
  </si>
  <si>
    <t xml:space="preserve">Número de documento fiscal </t>
  </si>
  <si>
    <t>CHV_NFE_CTE</t>
  </si>
  <si>
    <t>Chave do documento fiscal eletrônico</t>
  </si>
  <si>
    <t>G140</t>
  </si>
  <si>
    <t>IDENTIFICAÇÃO DO ITEM DO DOCUMENTO FISCAL</t>
  </si>
  <si>
    <t>Texto fixo contendo "G140"</t>
  </si>
  <si>
    <t>Código correspondente do bem no documento fiscal (campo 02 do registro 0200)</t>
  </si>
  <si>
    <t xml:space="preserve">Quantidade, deste item da nota fiscal, que foi aplicada neste bem, expressa na mesma unidade constante no documento fiscal de entrada </t>
  </si>
  <si>
    <t>Unidade do item constante no documento fiscal de entrada</t>
  </si>
  <si>
    <t>VL_ICMS_OP_APLICADO</t>
  </si>
  <si>
    <t>Valor do ICMS da Operação Própria na entrada do item, proporcional à quantidade aplicada no bem ou componente.</t>
  </si>
  <si>
    <t>VL_ICMS_ST_APLICADO</t>
  </si>
  <si>
    <t>Valor do ICMS ST na entrada do item, proporcional à quantidade aplicada no bem ou componente.</t>
  </si>
  <si>
    <t>VL_ICMS_FRT_APLICADO</t>
  </si>
  <si>
    <t xml:space="preserve">Valor do ICMS sobre Frete do Conhecimento de Transporte na entrada do item, proporcional à quantidade aplicada no bem ou componente. </t>
  </si>
  <si>
    <t>VL_ICMS_DIF_APLICADO</t>
  </si>
  <si>
    <t>Valor do ICMS Diferencial de Alíquota, na entrada do item, proporcional à quantidade aplicada no bem ou componente.</t>
  </si>
  <si>
    <t>G990</t>
  </si>
  <si>
    <t xml:space="preserve">ENCERRAMENTO DO BLOCO G </t>
  </si>
  <si>
    <t xml:space="preserve">Texto fixo contendo "G990" </t>
  </si>
  <si>
    <t xml:space="preserve">QTD_LIN_G </t>
  </si>
  <si>
    <t xml:space="preserve">Quantidade total de linhas do Bloco G </t>
  </si>
  <si>
    <t>H001</t>
  </si>
  <si>
    <t>ABERTURA DO BLOCO H</t>
  </si>
  <si>
    <t>Texto fixo contendo "H001"</t>
  </si>
  <si>
    <t>H005</t>
  </si>
  <si>
    <t>TOTAIS DO INVENTÁRIO</t>
  </si>
  <si>
    <t>Texto fixo contendo "H005"</t>
  </si>
  <si>
    <t>DT_INV</t>
  </si>
  <si>
    <t>Data do inventário</t>
  </si>
  <si>
    <t>VL_INV</t>
  </si>
  <si>
    <t>Valor total do estoque</t>
  </si>
  <si>
    <t>MOT_INV</t>
  </si>
  <si>
    <t>Informe o motivo do Inventário:</t>
  </si>
  <si>
    <t>01 – No final no período;</t>
  </si>
  <si>
    <t>02 – Na mudança de forma de tributação da mercadoria (ICMS);</t>
  </si>
  <si>
    <t>03 – Na solicitação da baixa cadastral, paralisação temporária e outras situações;</t>
  </si>
  <si>
    <t>04 – Na alteração de regime de pagamento – condição do contribuinte;</t>
  </si>
  <si>
    <t>05 – Por determinação dos fiscos.</t>
  </si>
  <si>
    <t>06 – Para controle das mercadorias sujeitas ao regime de substituição tributária – restituição/ ressarcimento/ complementação.</t>
  </si>
  <si>
    <t>H010</t>
  </si>
  <si>
    <t>INVENTÁRIO</t>
  </si>
  <si>
    <t>Texto fixo contendo "H010"</t>
  </si>
  <si>
    <t>Unidade do item</t>
  </si>
  <si>
    <t>VL_UNIT</t>
  </si>
  <si>
    <t>Valor unitário do item</t>
  </si>
  <si>
    <t>IND_PROP</t>
  </si>
  <si>
    <t>Indicador de propriedade/posse do item:</t>
  </si>
  <si>
    <t>0- Item de propriedade do informante e em seu poder;</t>
  </si>
  <si>
    <t>1- Item de propriedade do informante em posse de terceiros;</t>
  </si>
  <si>
    <t>2- Item de propriedade de terceiros em posse do informante</t>
  </si>
  <si>
    <t>- proprietário/possuidor que não seja o informante do arquivo</t>
  </si>
  <si>
    <t xml:space="preserve">TXT_COMPL </t>
  </si>
  <si>
    <t>Descrição complementar.</t>
  </si>
  <si>
    <t>VL_ITEM_IR</t>
  </si>
  <si>
    <t>Valor do item para efeitos do Imposto de Renda.</t>
  </si>
  <si>
    <t>H020</t>
  </si>
  <si>
    <t>Informação complementar do Inventário</t>
  </si>
  <si>
    <t>Texto fixo contendo "H020"</t>
  </si>
  <si>
    <t>BC_ICMS</t>
  </si>
  <si>
    <t>Informe a base de cálculo do ICMS</t>
  </si>
  <si>
    <t>Informe o valor do ICMS a ser debitado ou creditado</t>
  </si>
  <si>
    <t>H030</t>
  </si>
  <si>
    <t>INFORMAÇÕES COMPLEMENTARES DO INVENTÁRIO DAS MERCADORIAS SUJEITAS AO REGIME DE SUBSTITUIÇÃO TRIBUTÁRIA. (válido a partir de 01/01/2020)</t>
  </si>
  <si>
    <t>Texto fixo contendo "H030"</t>
  </si>
  <si>
    <t>VL_ICMS_OP</t>
  </si>
  <si>
    <t>Valor médio unitário do ICMS OP</t>
  </si>
  <si>
    <t>Valor médio unitário da base de cálculo do ICMS ST</t>
  </si>
  <si>
    <t>Valor médio unitário do ICMS ST</t>
  </si>
  <si>
    <t>VL_FCP</t>
  </si>
  <si>
    <t>Valor médio unitário do FCP</t>
  </si>
  <si>
    <t>H990</t>
  </si>
  <si>
    <t>ENCERRAMENTO DO BLOCO H</t>
  </si>
  <si>
    <t>Texto fixo contendo "H990"</t>
  </si>
  <si>
    <t>QTD_LIN_H</t>
  </si>
  <si>
    <t>Quantidade total de linhas do Bloco H</t>
  </si>
  <si>
    <t>K001</t>
  </si>
  <si>
    <t>ABERTURA DO BLOCO K</t>
  </si>
  <si>
    <t>Texto fixo contendo "K001"</t>
  </si>
  <si>
    <t>K100</t>
  </si>
  <si>
    <t>PERÍODO DE APURAÇÃO DO ICMS/IPI</t>
  </si>
  <si>
    <t>Texto fixo contendo "K100"</t>
  </si>
  <si>
    <t>K200</t>
  </si>
  <si>
    <t>ESTOQUE ESCRITURADO</t>
  </si>
  <si>
    <t>Texto fixo contendo "K200"</t>
  </si>
  <si>
    <t>DT_EST</t>
  </si>
  <si>
    <t>Data do estoque final</t>
  </si>
  <si>
    <t>Quantidade em estoque</t>
  </si>
  <si>
    <t>IND_EST</t>
  </si>
  <si>
    <t>Indicador do tipo de estoque:</t>
  </si>
  <si>
    <t xml:space="preserve"> 0 = Estoque de propriedade do informante e em seu poder;</t>
  </si>
  <si>
    <t xml:space="preserve"> 1 = Estoque de propriedade do informante e em posse de terceiros;</t>
  </si>
  <si>
    <t xml:space="preserve"> 2 = Estoque de propriedade de terceiros e em posse do informante</t>
  </si>
  <si>
    <t>K210</t>
  </si>
  <si>
    <r>
      <t xml:space="preserve">DESMONTAGEM DE MERCADORIAS – ITEM DE ORIGEM  </t>
    </r>
    <r>
      <rPr>
        <b/>
        <sz val="12"/>
        <color rgb="FFFF0000"/>
        <rFont val="Calibri"/>
        <family val="2"/>
        <scheme val="minor"/>
      </rPr>
      <t>(a partir de 01/2017)</t>
    </r>
  </si>
  <si>
    <t>Texto fixo contendo "K210"</t>
  </si>
  <si>
    <t>DT_INI_OS</t>
  </si>
  <si>
    <t>Data de início da ordem de serviço</t>
  </si>
  <si>
    <t>DT_FIN_OS</t>
  </si>
  <si>
    <t>Data de conclusão da ordem de serviço</t>
  </si>
  <si>
    <t>COD_DOC_OS</t>
  </si>
  <si>
    <t>Código de identificação da ordem de serviço</t>
  </si>
  <si>
    <t>COD_ITEM_ORI</t>
  </si>
  <si>
    <t>Código do item de origem (campo 02 do Registro 0200)</t>
  </si>
  <si>
    <t>QTD_ORI</t>
  </si>
  <si>
    <t>Quantidade de origem – saída do estoque</t>
  </si>
  <si>
    <t>K215</t>
  </si>
  <si>
    <r>
      <t xml:space="preserve">DESMONTAGEM DE MERCADORIAS – ITENS DE DESTINO  </t>
    </r>
    <r>
      <rPr>
        <b/>
        <sz val="12"/>
        <color rgb="FFFF0000"/>
        <rFont val="Calibri"/>
        <family val="2"/>
        <scheme val="minor"/>
      </rPr>
      <t>(a partir de 01/2017)</t>
    </r>
  </si>
  <si>
    <t>Texto fixo contendo "K215"</t>
  </si>
  <si>
    <t>COD_ITEM_DES</t>
  </si>
  <si>
    <t>Código do item de destino (campo 02 do Registro 0200)</t>
  </si>
  <si>
    <t>QTD_DES</t>
  </si>
  <si>
    <t>Quantidade de destino – entrada em estoque</t>
  </si>
  <si>
    <t>K220</t>
  </si>
  <si>
    <t>OUTRAS MOVIMENTAÇÕES INTERNAS ENTRE MERCADORIAS</t>
  </si>
  <si>
    <t>Texto fixo contendo "K220"</t>
  </si>
  <si>
    <t>DT_MOV</t>
  </si>
  <si>
    <t>Data da movimentação interna</t>
  </si>
  <si>
    <t>COD_ITEM_DEST</t>
  </si>
  <si>
    <r>
      <t xml:space="preserve">Quantidade movimentada do item de origem </t>
    </r>
    <r>
      <rPr>
        <sz val="10"/>
        <color rgb="FFFF0000"/>
        <rFont val="Times New Roman"/>
        <family val="1"/>
      </rPr>
      <t>(nova descrição a partir de 01/01/2018)</t>
    </r>
  </si>
  <si>
    <t>QTD_DEST</t>
  </si>
  <si>
    <r>
      <t xml:space="preserve">Quantidade movimentada do item de destino </t>
    </r>
    <r>
      <rPr>
        <sz val="10"/>
        <color rgb="FFFF0000"/>
        <rFont val="Times New Roman"/>
        <family val="1"/>
      </rPr>
      <t>(a partir de 01/01/2018)</t>
    </r>
  </si>
  <si>
    <t>K230</t>
  </si>
  <si>
    <t>ITENS PRODUZIDOS</t>
  </si>
  <si>
    <t>Texto fixo contendo "K230"</t>
  </si>
  <si>
    <t>DT_INI_OP</t>
  </si>
  <si>
    <t>Data de início da ordem de produção</t>
  </si>
  <si>
    <t>DT_FIN_OP</t>
  </si>
  <si>
    <t>Data de conclusão da ordem de produção</t>
  </si>
  <si>
    <t>COD_DOC_OP</t>
  </si>
  <si>
    <t>Código de identificação da ordem de produção</t>
  </si>
  <si>
    <t>Código do item produzido (campo 02 do Registro 0200)</t>
  </si>
  <si>
    <t>QTD_ENC</t>
  </si>
  <si>
    <t>Quantidade de produção acabada</t>
  </si>
  <si>
    <t>K235</t>
  </si>
  <si>
    <t>INSUMOS CONSUMIDOS</t>
  </si>
  <si>
    <t>Texto fixo contendo "K235"</t>
  </si>
  <si>
    <t>DT_SAÍDA</t>
  </si>
  <si>
    <t>Data de saída do estoque para alocação ao produto</t>
  </si>
  <si>
    <t>Quantidade consumida do item</t>
  </si>
  <si>
    <t>COD_INS_SUBST</t>
  </si>
  <si>
    <t>Código do insumo que foi substituído, caso ocorra a substituição (campo 02 do Registro 0210)</t>
  </si>
  <si>
    <t>K250</t>
  </si>
  <si>
    <t>INDUSTRIALIZAÇÃO EFETUADA POR TERCEIROS – ITENS PRODUZIDOS</t>
  </si>
  <si>
    <t>Texto fixo contendo "K250"</t>
  </si>
  <si>
    <t>DT_PROD</t>
  </si>
  <si>
    <t>Data do reconhecimento da produção ocorrida no terceiro</t>
  </si>
  <si>
    <t>Quantidade produzida</t>
  </si>
  <si>
    <t>K255</t>
  </si>
  <si>
    <t>INDUSTRIALIZAÇÃO EM TERCEIROS – INSUMOS CONSUMIDOS</t>
  </si>
  <si>
    <t>Texto fixo contendo "K255"</t>
  </si>
  <si>
    <t>DT_CONS</t>
  </si>
  <si>
    <t>Data do reconhecimento do consumo do insumo referente ao produto informado no campo 04 do Registro K250</t>
  </si>
  <si>
    <t>Código do insumo (campo 02 do Registro 0200)</t>
  </si>
  <si>
    <t>Quantidade de consumo do insumo.</t>
  </si>
  <si>
    <t>K260</t>
  </si>
  <si>
    <r>
      <t xml:space="preserve">REPROCESSAMENTO/REPARO DE PRODUTO/INSUMO  </t>
    </r>
    <r>
      <rPr>
        <b/>
        <sz val="12"/>
        <color rgb="FFFF0000"/>
        <rFont val="Calibri"/>
        <family val="2"/>
        <scheme val="minor"/>
      </rPr>
      <t>(a partir de 01/2017)</t>
    </r>
  </si>
  <si>
    <t>Texto fixo contendo "K260"</t>
  </si>
  <si>
    <t>COD_OP_OS</t>
  </si>
  <si>
    <t>Código de identificação da ordem de produção, no reprocessamento, ou da ordem de serviço, no reparo</t>
  </si>
  <si>
    <t>Código do produto/insumo a ser reprocessado/reparado ou já reprocessado/reparado (campo 02 do Registro 0200)</t>
  </si>
  <si>
    <t>Data de saída do estoque</t>
  </si>
  <si>
    <t>QTD_SAÍDA</t>
  </si>
  <si>
    <t>Quantidade de saída do estoque</t>
  </si>
  <si>
    <t>DT_RET</t>
  </si>
  <si>
    <t>Data de retorno ao estoque (entrada)</t>
  </si>
  <si>
    <t>QTD_RET</t>
  </si>
  <si>
    <t>Quantidade de retorno ao estoque (entrada)</t>
  </si>
  <si>
    <t>K265</t>
  </si>
  <si>
    <r>
      <t xml:space="preserve">REPROCESSAMENTO/REPARO - MERCADORIAS CONSUMIDAS E/OU RETORNADAS </t>
    </r>
    <r>
      <rPr>
        <b/>
        <sz val="12"/>
        <color rgb="FFFF0000"/>
        <rFont val="Calibri"/>
        <family val="2"/>
        <scheme val="minor"/>
      </rPr>
      <t xml:space="preserve"> (a partir de 01/2017)</t>
    </r>
  </si>
  <si>
    <t>Texto fixo contendo "K265"</t>
  </si>
  <si>
    <t>Código da mercadoria (campo 02 do Registro 0200)</t>
  </si>
  <si>
    <t>Quantidade consumida – saída do estoque</t>
  </si>
  <si>
    <t xml:space="preserve">OC </t>
  </si>
  <si>
    <t>Quantidade retornada – entrada em estoque</t>
  </si>
  <si>
    <t>K270</t>
  </si>
  <si>
    <r>
      <t xml:space="preserve">CORREÇÃO DE APONTAMENTO DOS REGISTROS K210, K220, K230, K250 , K260, K291, K292, K301 E K302  </t>
    </r>
    <r>
      <rPr>
        <b/>
        <sz val="12"/>
        <color rgb="FFFF0000"/>
        <rFont val="Calibri"/>
        <family val="2"/>
        <scheme val="minor"/>
      </rPr>
      <t>(a partir de 01/2017 e 01/01/2019 para os registros K291, K292, K301 e K302)</t>
    </r>
  </si>
  <si>
    <t>Texto fixo contendo "K270"</t>
  </si>
  <si>
    <t>DT_INI_AP</t>
  </si>
  <si>
    <t>Data inicial do período de apuração em que ocorreu o apontamento que está sendo corrigido</t>
  </si>
  <si>
    <t>DT_FIN_AP</t>
  </si>
  <si>
    <t>Data final do período de apuração em que ocorreu o apontamento que está sendo corrigido</t>
  </si>
  <si>
    <t>Código de identificação da ordem de produção ou da ordem de serviço que está sendo corrigida</t>
  </si>
  <si>
    <t>Código da mercadoria que está sendo corrigido (campo 02 do Registro 0200)</t>
  </si>
  <si>
    <t>QTD_COR_POS</t>
  </si>
  <si>
    <t>Quantidade de correção positiva de apontamento ocorrido em período de apuração anterior</t>
  </si>
  <si>
    <t>QTD_COR_NEG</t>
  </si>
  <si>
    <t>Quantidade de correção negativa de apontamento ocorrido em período de apuração anterior</t>
  </si>
  <si>
    <t>ORIGEM</t>
  </si>
  <si>
    <t>1 - correção de apontamento de produção e/ou consumo relativo aos Registros K230/K235;</t>
  </si>
  <si>
    <t>2 - correção de apontamento de produção e/ou consumo relativo aos Registros K250/K255;</t>
  </si>
  <si>
    <t>3 - correção de apontamento de desmontagem e/ou consumo relativo aos Registros K210/K215;</t>
  </si>
  <si>
    <t>4 - correção de apontamento de reprocessamento/reparo e/ou consumo relativo aos Registros K260/K265;</t>
  </si>
  <si>
    <t>5 - correção de apontamento de movimentação interna relativo ao Registro K220.</t>
  </si>
  <si>
    <t>6 – correção de apontamento de produção relativo ao Registro K291;</t>
  </si>
  <si>
    <t>7 – correção de apontamento de consumo relativo ao Registro K292;</t>
  </si>
  <si>
    <t>8 – correção de apontamento de produção relativo ao Registro K301;</t>
  </si>
  <si>
    <t>9 – correção de apontamento de produção relativo ao Registro K302.</t>
  </si>
  <si>
    <t>K275</t>
  </si>
  <si>
    <r>
      <t xml:space="preserve">CORREÇÃO DE APONTAMENTO E RETORNO DE INSUMOS DOS REGISTROS K215, K220, K235, K255 E K265  </t>
    </r>
    <r>
      <rPr>
        <b/>
        <sz val="12"/>
        <color rgb="FFFF0000"/>
        <rFont val="Calibri"/>
        <family val="2"/>
        <scheme val="minor"/>
      </rPr>
      <t>(a partir de 01/2017)</t>
    </r>
  </si>
  <si>
    <t>Texto fixo contendo "K275"</t>
  </si>
  <si>
    <t>Código do insumo que foi substituído, caso ocorra a substituição, relativo aos Registros K235/K255.</t>
  </si>
  <si>
    <t>K280</t>
  </si>
  <si>
    <r>
      <t xml:space="preserve">CORREÇÃO DE APONTAMENTO – ESTOQUE ESCRITURADO  </t>
    </r>
    <r>
      <rPr>
        <b/>
        <sz val="12"/>
        <color rgb="FFFF0000"/>
        <rFont val="Calibri"/>
        <family val="2"/>
        <scheme val="minor"/>
      </rPr>
      <t>(a partir de 01/2017)</t>
    </r>
  </si>
  <si>
    <t>Texto fixo contendo "K280"</t>
  </si>
  <si>
    <t>Data do estoque final escriturado que está sendo corrigido</t>
  </si>
  <si>
    <t>K290</t>
  </si>
  <si>
    <r>
      <t>PRODUÇÃO CONJUNTA – ORDEM DE PRODUÇÃO</t>
    </r>
    <r>
      <rPr>
        <b/>
        <sz val="12"/>
        <color rgb="FFFF0000"/>
        <rFont val="Calibri"/>
        <family val="2"/>
        <scheme val="minor"/>
      </rPr>
      <t xml:space="preserve"> (a partir de 01/01/2019)</t>
    </r>
  </si>
  <si>
    <t>Texto fixo contendo "K290"</t>
  </si>
  <si>
    <t>K291</t>
  </si>
  <si>
    <r>
      <t>PRODUÇÃO CONJUNTA - ITENS PRODUZIDOS</t>
    </r>
    <r>
      <rPr>
        <b/>
        <sz val="12"/>
        <color rgb="FFFF0000"/>
        <rFont val="Calibri"/>
        <family val="2"/>
        <scheme val="minor"/>
      </rPr>
      <t xml:space="preserve"> (a partir de 01/01/2019)</t>
    </r>
  </si>
  <si>
    <t>Texto fixo contendo "K291"</t>
  </si>
  <si>
    <t>K292</t>
  </si>
  <si>
    <r>
      <t>PRODUÇÃO CONJUNTA – INSUMOS CONSUMIDOS</t>
    </r>
    <r>
      <rPr>
        <b/>
        <sz val="12"/>
        <color rgb="FFFF0000"/>
        <rFont val="Calibri"/>
        <family val="2"/>
        <scheme val="minor"/>
      </rPr>
      <t xml:space="preserve"> (a partir de 01/01/2019)</t>
    </r>
  </si>
  <si>
    <t>Texto fixo contendo "K292"</t>
  </si>
  <si>
    <t>Código do insumo/componente consumido (campo 02 do Registro 0200)</t>
  </si>
  <si>
    <t>Quantidade consumida</t>
  </si>
  <si>
    <t>K300</t>
  </si>
  <si>
    <r>
      <t>PRODUÇÃO CONJUNTA – INDUSTRIALIZAÇÃO EFETUADA POR TERCEIROS</t>
    </r>
    <r>
      <rPr>
        <b/>
        <sz val="12"/>
        <color rgb="FFFF0000"/>
        <rFont val="Calibri"/>
        <family val="2"/>
        <scheme val="minor"/>
      </rPr>
      <t xml:space="preserve"> (a partir de 01/01/2019)</t>
    </r>
  </si>
  <si>
    <t>Texto fixo contendo "K300"</t>
  </si>
  <si>
    <t>K301</t>
  </si>
  <si>
    <r>
      <t>PRODUÇÃO CONJUNTA – INDUSTRIALIZAÇÃO EFETUADA POR TERCEIROS – ITENS PRODUZIDOS</t>
    </r>
    <r>
      <rPr>
        <b/>
        <sz val="12"/>
        <color rgb="FFFF0000"/>
        <rFont val="Calibri"/>
        <family val="2"/>
        <scheme val="minor"/>
      </rPr>
      <t xml:space="preserve"> (a partir de 01/01/2019)</t>
    </r>
  </si>
  <si>
    <t>Texto fixo contendo "K301"</t>
  </si>
  <si>
    <t>K302</t>
  </si>
  <si>
    <r>
      <t>PRODUÇÃO CONJUNTA – INDUSTRIALIZAÇÃO EFETUADA POR TERCEIROS – INSUMOS CONSUMIDOS</t>
    </r>
    <r>
      <rPr>
        <b/>
        <sz val="12"/>
        <color rgb="FFFF0000"/>
        <rFont val="Calibri"/>
        <family val="2"/>
        <scheme val="minor"/>
      </rPr>
      <t xml:space="preserve"> (a partir de 01/01/2019)</t>
    </r>
  </si>
  <si>
    <t>Texto fixo contendo "K302"</t>
  </si>
  <si>
    <t>K990</t>
  </si>
  <si>
    <t>ENCERRAMENTO DO BLOCO K</t>
  </si>
  <si>
    <t>Texto fixo contendo "K990"</t>
  </si>
  <si>
    <t>Quantidade total de linhas do Bloco K</t>
  </si>
  <si>
    <t>1001</t>
  </si>
  <si>
    <t>ABERTURA DO BLOCO 1</t>
  </si>
  <si>
    <t>Texto fixo contendo "1001"</t>
  </si>
  <si>
    <t>1010</t>
  </si>
  <si>
    <t xml:space="preserve">OBRIGATORIEDADE DE REGISTROS DO BLOCO 1 </t>
  </si>
  <si>
    <t>Texto fixo contendo "1010"</t>
  </si>
  <si>
    <t>IND_EXP</t>
  </si>
  <si>
    <t>Reg. 1100 - Ocorreu averbação (conclusão) de exportação no período:</t>
  </si>
  <si>
    <t>S –  Sim</t>
  </si>
  <si>
    <t>N -  Não</t>
  </si>
  <si>
    <t>IND_CCRF</t>
  </si>
  <si>
    <t>Reg 1200 – Existem informações acerca de créditos de ICMS a serem controlados, definidos pela Sefaz:</t>
  </si>
  <si>
    <t>IND_COMB</t>
  </si>
  <si>
    <t>Reg. 1300 – É comercio varejista de combustíveis com movimentação e/ou estoque no período:</t>
  </si>
  <si>
    <t>IND_USINA</t>
  </si>
  <si>
    <t>Reg. 1390 – Usinas de açúcar e/álcool – O estabelecimento é produtor de açúcar e/ou álcool carburante com movimentação e/ou estoque no período:</t>
  </si>
  <si>
    <t>S – Sim</t>
  </si>
  <si>
    <t>IND_VA</t>
  </si>
  <si>
    <t>Reg 1400 – Sendo o registro obrigatório em sua Unidade de Federação, existem informações a serem prestadas neste registro:</t>
  </si>
  <si>
    <t>S – Sim;</t>
  </si>
  <si>
    <t>IND_EE</t>
  </si>
  <si>
    <t>Reg 1500 - A empresa é distribuidora de energia e ocorreu fornecimento de energia elétrica para consumidores de outra UF:</t>
  </si>
  <si>
    <t>IND_CART</t>
  </si>
  <si>
    <t>Reg 1601 - Realizou vendas com instrumentos
eletrônicos de pagamento:</t>
  </si>
  <si>
    <t>S –  Sim;</t>
  </si>
  <si>
    <t>IND_FORM</t>
  </si>
  <si>
    <t>Reg. 1700 – Foram emitidos documentos fiscais em papel no período  em unidade da federação que exija o controle de utilização de documentos fiscais:</t>
  </si>
  <si>
    <t>N - Não</t>
  </si>
  <si>
    <t>IND_AER</t>
  </si>
  <si>
    <t>Reg 1800 – A empresa prestou serviços de transporte aéreo de cargas e de passageiros:</t>
  </si>
  <si>
    <t>IND_GIAF1</t>
  </si>
  <si>
    <t>Reg 1960 - Possui informações GIAF1?</t>
  </si>
  <si>
    <t>Obs: poderá ser preenchido com “Sim”, se estabelecimento informante do arquivo for domiciliado no estado de Pernambuco. Demais contribuintes deverão informar “Não”."</t>
  </si>
  <si>
    <t>IND_GIAF3</t>
  </si>
  <si>
    <t>Reg. 1970 - Possui informações GIAF3?</t>
  </si>
  <si>
    <t>IND_GIAF4</t>
  </si>
  <si>
    <t>Reg. 1980 - Possui informações GIAF4?</t>
  </si>
  <si>
    <t>IND_REST_RESSARC _COMPL_ICMS</t>
  </si>
  <si>
    <t>Reg. 1250 – Possui informações consolidadas de saldos de restituição, ressarcimento e complementação do ICMS?</t>
  </si>
  <si>
    <t>válido a partir de 01/01/2020</t>
  </si>
  <si>
    <t xml:space="preserve">ABC </t>
  </si>
  <si>
    <t>1250</t>
  </si>
  <si>
    <t>INFORMAÇÕES CONSOLIDADAS DE SALDOS DE RESTITUIÇÃO, RESSARCIMENTO E COMPLEMENTAÇÃO DO ICMS (válido a partir de 01/01/2020)</t>
  </si>
  <si>
    <t>Texto fixo contendo "1250”</t>
  </si>
  <si>
    <t>VL_CREDITO_ICMS_OP</t>
  </si>
  <si>
    <t>Informar o valor total do ICMS operação própria que o informante tem direito ao crédito, na forma prevista na legislação, referente às hipóteses de restituição em que há previsão deste crédito.</t>
  </si>
  <si>
    <t>VL_ICMS_ST_REST</t>
  </si>
  <si>
    <t xml:space="preserve">Informar o valor total do ICMS ST que o informante tem direito ao crédito, na forma prevista na legislação, referente às hipóteses de restituição em que há previsão deste crédito. </t>
  </si>
  <si>
    <t>VL_FCP_ST_REST</t>
  </si>
  <si>
    <t>Informar o valor total do FCP_ST agregado ao valor do ICMS ST informado no campo “VL_ICMS_ST_REST”.</t>
  </si>
  <si>
    <t>VL_ICMS_ST_COMPL</t>
  </si>
  <si>
    <t xml:space="preserve">Informar o valor total do débito referente ao complemento do imposto, nos casos previstos na legislação. </t>
  </si>
  <si>
    <t>VL_FCP_ST_COMPL</t>
  </si>
  <si>
    <t>Informar o valor total do FCP_ST agregado ao valor informado no campo “VL_ICMS_ST_COMPL”</t>
  </si>
  <si>
    <t>1255</t>
  </si>
  <si>
    <t>INFORMAÇÕES CONSOLIDADAS DE SALDOS DE RESTITUIÇÃO, RESSARCIMENTO E COMPLEMENTAÇÃO DO ICMS POR MOTIVO (válido a partir de 01/01/2020)</t>
  </si>
  <si>
    <t>Texto fixo contendo "1255”</t>
  </si>
  <si>
    <t>VL_CREDITO_ICMS_OP_MOT</t>
  </si>
  <si>
    <t>Informar o valor total do ICMS operação própria que o informante tem direito ao crédito, na forma prevista na legislação, referente às hipóteses de restituição em que há previsão deste crédito, para o mesmo “COD_MOT_REST_COMPL”</t>
  </si>
  <si>
    <t>VL_ICMS_ST_REST_MOT</t>
  </si>
  <si>
    <t>Informar o valor total do ICMS ST que o informante tem direito ao crédito, na forma prevista na legislação, referente às hipóteses de restituição em que há previsão deste crédito, para o mesmo “COD_MOT_REST_COMPL”</t>
  </si>
  <si>
    <t>VL_FCP_ST_REST_MOT</t>
  </si>
  <si>
    <t>Informar o valor total do FCP_ST agregado ao valor do ICMS ST informado no campo “VL_ICMS_ST_REST_MOT”</t>
  </si>
  <si>
    <t>VL_ICMS_ST_COMPL_ MOT</t>
  </si>
  <si>
    <t>Informar o valor total do débito referente ao complemento do imposto, nos casos previstos na legislação, para o mesmo “COD_MOT_REST_COMPL”</t>
  </si>
  <si>
    <t>VL_FCP_ST_COMPL_ MOT</t>
  </si>
  <si>
    <t>Informar o valor total do FCP_ST agregado ao valor informado no campo “VL_ICMS_ST_COMPL_MOT”</t>
  </si>
  <si>
    <t>1100</t>
  </si>
  <si>
    <t>REGISTRO DE INFORMAÇÕES SOBRE EXPORTAÇÃO</t>
  </si>
  <si>
    <t>Texto fixo contendo “1100”</t>
  </si>
  <si>
    <t>Informe o tipo de documento:</t>
  </si>
  <si>
    <t>0 – Declaração de Exportação;</t>
  </si>
  <si>
    <t>1 – Declaração Simplificada de Exportação;</t>
  </si>
  <si>
    <t xml:space="preserve">2 – Declaração  Única de Exportação. </t>
  </si>
  <si>
    <t>NRO_DE</t>
  </si>
  <si>
    <t xml:space="preserve">Número da declaração </t>
  </si>
  <si>
    <t>DT_DE</t>
  </si>
  <si>
    <t>Data da declaração (DDMMAAAA)</t>
  </si>
  <si>
    <t>NAT_EXP</t>
  </si>
  <si>
    <t xml:space="preserve">Preencher com: </t>
  </si>
  <si>
    <t>0 - Exportação Direta</t>
  </si>
  <si>
    <t>1 - Exportação Indireta</t>
  </si>
  <si>
    <t>NRO_RE</t>
  </si>
  <si>
    <t>Nº do registro de Exportação</t>
  </si>
  <si>
    <t>DT_RE</t>
  </si>
  <si>
    <t>Data do Registro de Exportação (DDMMAAAA)</t>
  </si>
  <si>
    <t>CHC_EMB</t>
  </si>
  <si>
    <t>Nº do conhecimento de embarque</t>
  </si>
  <si>
    <t>DT_CHC</t>
  </si>
  <si>
    <t>Data do conhecimento de embarque (DDMMAAAA)</t>
  </si>
  <si>
    <t>DT_AVB</t>
  </si>
  <si>
    <t>Data da averbação da Declaração de exportação (ddmmaaaa)</t>
  </si>
  <si>
    <t>TP_CHC</t>
  </si>
  <si>
    <t>Informação do tipo de conhecimento de embarque:</t>
  </si>
  <si>
    <t>01 – AWB;</t>
  </si>
  <si>
    <t>02 – MAWB;</t>
  </si>
  <si>
    <t>03 – HAWB;</t>
  </si>
  <si>
    <t>04 – COMAT;</t>
  </si>
  <si>
    <t>06 – R. EXPRESSAS;</t>
  </si>
  <si>
    <t>07 – ETIQ. REXPRESSAS;</t>
  </si>
  <si>
    <t>08 – HR. EXPRESSAS;</t>
  </si>
  <si>
    <t>09 – AV7;</t>
  </si>
  <si>
    <t>10 – BL;</t>
  </si>
  <si>
    <t>11 – MBL;</t>
  </si>
  <si>
    <t>12 – HBL;</t>
  </si>
  <si>
    <t>13 – CRT;</t>
  </si>
  <si>
    <t>14 – DSIC;</t>
  </si>
  <si>
    <t>16 – COMAT BL;</t>
  </si>
  <si>
    <t>17 – RWB;</t>
  </si>
  <si>
    <t>18 – HRWB;</t>
  </si>
  <si>
    <t>19 – TIF/DTA;</t>
  </si>
  <si>
    <t>20 – CP2;</t>
  </si>
  <si>
    <t>91 – NÂO IATA;</t>
  </si>
  <si>
    <t>92 – MNAO IATA;</t>
  </si>
  <si>
    <t>93 – HNAO IATA;</t>
  </si>
  <si>
    <t>99 – OUTROS.</t>
  </si>
  <si>
    <t>PAIS</t>
  </si>
  <si>
    <t>Código do país de destino da mercadoria (Preencher conforme tabela do SISCOMEX)</t>
  </si>
  <si>
    <t>1105</t>
  </si>
  <si>
    <t>DOCUMENTOS FISCAIS DE EXPORTAÇÃO</t>
  </si>
  <si>
    <t>Texto fixo contendo "1105"</t>
  </si>
  <si>
    <t>Código do modelo da NF, conforme tabela 4.1.1</t>
  </si>
  <si>
    <t>Série da Nota Fiscal</t>
  </si>
  <si>
    <t>Número de Nota Fiscal de Exportação emitida pelo Exportador</t>
  </si>
  <si>
    <t xml:space="preserve">Data da emissão da NF de exportação </t>
  </si>
  <si>
    <t>1110</t>
  </si>
  <si>
    <t>OPERAÇÕES DE EXPORTAÇÃO INDIRETA - MERCADORIAS DE TERCEIROS.</t>
  </si>
  <si>
    <t>Texto fixo contendo "1110"</t>
  </si>
  <si>
    <t>Código do participante-Fornecedor da Mercadoria destinada à exportação (campo 02 do Registro 0150)</t>
  </si>
  <si>
    <t>Série do documento fiscal recebido com fins específicos de exportação.</t>
  </si>
  <si>
    <t>Número do documento fiscal recebido com fins específicos de exportação.</t>
  </si>
  <si>
    <t xml:space="preserve">Data da emissão do documento fiscal recebido com fins específicos de exportação </t>
  </si>
  <si>
    <t>NR_ MEMO</t>
  </si>
  <si>
    <t>Número do Memorando de Exportação</t>
  </si>
  <si>
    <t>Quantidade do item efetivamente exportado.</t>
  </si>
  <si>
    <t>1200</t>
  </si>
  <si>
    <t>CONTROLE DE CRÉDITOS FISCAIS - ICMS</t>
  </si>
  <si>
    <t>Texto fixo contendo "1200"</t>
  </si>
  <si>
    <t>Código de ajuste, conforme informado na Tabela indicada no item 5.1.1.</t>
  </si>
  <si>
    <t>SLD_CRED</t>
  </si>
  <si>
    <t>Saldo de créditos fiscais de períodos anteriores</t>
  </si>
  <si>
    <t>CRÉD_APR</t>
  </si>
  <si>
    <t>Total de crédito apropriado no mês</t>
  </si>
  <si>
    <t>CRED_RECEB</t>
  </si>
  <si>
    <t>Total de créditos recebidos por transferência</t>
  </si>
  <si>
    <t>CRED_UTIL</t>
  </si>
  <si>
    <t>Total de créditos utilizados no período</t>
  </si>
  <si>
    <t>SLD_CRED_FIM</t>
  </si>
  <si>
    <t>Saldo de crédito fiscal acumulado a transportar para o período seguinte</t>
  </si>
  <si>
    <t>1210</t>
  </si>
  <si>
    <t>UTILIZAÇÃO DE CRÉDITOS FISCAIS – ICMS</t>
  </si>
  <si>
    <t>Texto fixo contendo "1210"</t>
  </si>
  <si>
    <t>TIPO_UTIL</t>
  </si>
  <si>
    <t>Tipo de utilização do crédito, conforme tabela indicada no item 5.5.</t>
  </si>
  <si>
    <t>Código de Utilização:</t>
  </si>
  <si>
    <t>MG01</t>
  </si>
  <si>
    <t>Dedução</t>
  </si>
  <si>
    <t>MG02</t>
  </si>
  <si>
    <t>Utilização de crédito limitado para abatimento de saldo devedor</t>
  </si>
  <si>
    <t>MG03</t>
  </si>
  <si>
    <t>Utilização de crédito para abatimento de saldo devedor sem limitação</t>
  </si>
  <si>
    <t>Utilização de crédito para abatimento de saldo devedor na apuração de ICMS operações próprias</t>
  </si>
  <si>
    <t>Utilização de crédito para abatimento de saldo devedor na apuração de ICMS</t>
  </si>
  <si>
    <t>MG04</t>
  </si>
  <si>
    <t>Utilização de crédito para abatimento de saldo devedor - FEM Operações Próprias</t>
  </si>
  <si>
    <t>MG05</t>
  </si>
  <si>
    <t>Utilização de crédito para abatimento de saldo devedor - FEM Substituição Tributária</t>
  </si>
  <si>
    <t>MG21</t>
  </si>
  <si>
    <t>Compensação</t>
  </si>
  <si>
    <t>MG22</t>
  </si>
  <si>
    <t>Utilização de crédito para pagamento de crédito tributário</t>
  </si>
  <si>
    <t>MG23</t>
  </si>
  <si>
    <t>Utilização de crédito para pagamento de ICMS importação de ativo permanente</t>
  </si>
  <si>
    <t>MG24</t>
  </si>
  <si>
    <t>Utilização de crédito para pagamento de ICMS dif. alíquota de mercadoria p/ ativo permanente</t>
  </si>
  <si>
    <t>MG41</t>
  </si>
  <si>
    <t>Transferência</t>
  </si>
  <si>
    <t>MG42</t>
  </si>
  <si>
    <t>Crédito transferido para pagamento de cotas / ações</t>
  </si>
  <si>
    <t>MG43</t>
  </si>
  <si>
    <t>Crédito transferido para aquisição de ativo permanente</t>
  </si>
  <si>
    <t>MG44</t>
  </si>
  <si>
    <t>Crédito transferido para aquisição de material de construção</t>
  </si>
  <si>
    <t>MG45</t>
  </si>
  <si>
    <t>Crédito transferido para aquisição de mercadoria</t>
  </si>
  <si>
    <t>MG46</t>
  </si>
  <si>
    <t>Crédito transferido para distribuidor de energia/comunicação ou consorciado</t>
  </si>
  <si>
    <t>MG47</t>
  </si>
  <si>
    <t>Crédito transferido para estabelecimento de mesma titularidade situado no Estado</t>
  </si>
  <si>
    <t>MG48</t>
  </si>
  <si>
    <t>Crédito transferido para outro contribuinte mineiro</t>
  </si>
  <si>
    <t>MG49</t>
  </si>
  <si>
    <t>Crédito transferido para contribuinte mineiro p/ instalação ou expansão do estabelecimento</t>
  </si>
  <si>
    <t>MG50</t>
  </si>
  <si>
    <t>Crédito transferido para estabelecimento de mesma titularidade p/ pgto. de créd. tributário</t>
  </si>
  <si>
    <t>MG51</t>
  </si>
  <si>
    <t>Crédito transferido para outro contribuinte mineiro para pgto. de crédito tributário</t>
  </si>
  <si>
    <t>MG52</t>
  </si>
  <si>
    <t>Crédito transferido para outro contribuinte mineiro para pgto. de ICMS importação</t>
  </si>
  <si>
    <t>MG53</t>
  </si>
  <si>
    <t>Crédito transferido para contribuinte paulista - Prot. ICMS 12/84</t>
  </si>
  <si>
    <t>MG61</t>
  </si>
  <si>
    <t>Restituição</t>
  </si>
  <si>
    <t>MG81</t>
  </si>
  <si>
    <t>Estorno</t>
  </si>
  <si>
    <t>MG99</t>
  </si>
  <si>
    <t>Outros</t>
  </si>
  <si>
    <t>NR_DOC</t>
  </si>
  <si>
    <t>Número do documento utilizado na baixa de créditos</t>
  </si>
  <si>
    <t>VL_CRED_UTIL</t>
  </si>
  <si>
    <t>Total de crédito utilizado</t>
  </si>
  <si>
    <t>1300</t>
  </si>
  <si>
    <t>MOVIMENTAÇÃO DIÁRIA DE COMBUSTÍVEIS</t>
  </si>
  <si>
    <t>Texto fixo contendo "1300"</t>
  </si>
  <si>
    <t>Código do Produto, constante do registro 0200</t>
  </si>
  <si>
    <t>DT_FECH</t>
  </si>
  <si>
    <t>Data do fechamento da movimentação</t>
  </si>
  <si>
    <t>ESTQ_ABERT</t>
  </si>
  <si>
    <t>Estoque no inicio do dia, em litros</t>
  </si>
  <si>
    <t>VOL_ENTR</t>
  </si>
  <si>
    <t>Volume Recebido no dia (em litros)</t>
  </si>
  <si>
    <t>VOL_DISP</t>
  </si>
  <si>
    <t>Volume Disponível (04 + 05), em litros</t>
  </si>
  <si>
    <t>VOL_SAIDAS</t>
  </si>
  <si>
    <t>Volume Total das Saídas, em litros</t>
  </si>
  <si>
    <t>ESTQ_ESCR</t>
  </si>
  <si>
    <t>Estoque Escritural (06 – 07), litros</t>
  </si>
  <si>
    <t>VAL_AJ_PERDA</t>
  </si>
  <si>
    <t>Valor da Perda, em litros</t>
  </si>
  <si>
    <t>VAL_AJ_GANHO</t>
  </si>
  <si>
    <t xml:space="preserve">Valor do ganho, em litros </t>
  </si>
  <si>
    <t>FECH_FISICO</t>
  </si>
  <si>
    <t>Estoque de Fechamento, em litros</t>
  </si>
  <si>
    <t>1310</t>
  </si>
  <si>
    <t>MOVIMENTAÇÃO DIÁRIA DE COMBUSTÍVEIS POR TANQUE</t>
  </si>
  <si>
    <t>Texto fixo contendo "1310"</t>
  </si>
  <si>
    <t>Tanque que armazena o combustível.</t>
  </si>
  <si>
    <t>Volume Disponível (03 + 04), em litros</t>
  </si>
  <si>
    <t>Estoque Escritural(05 – 06), litros</t>
  </si>
  <si>
    <t>Volume aferido no tanque, em litros. Estoque de fechamento físico do tanque.</t>
  </si>
  <si>
    <t>1320</t>
  </si>
  <si>
    <t>VOLUME DE VENDAS</t>
  </si>
  <si>
    <t>Texto fixo contendo "1320"</t>
  </si>
  <si>
    <t>NUM_BICO</t>
  </si>
  <si>
    <t>Bico Ligado à Bomba</t>
  </si>
  <si>
    <t>NR_INTERV</t>
  </si>
  <si>
    <t>Número da intervenção</t>
  </si>
  <si>
    <t>MOT_INTERV</t>
  </si>
  <si>
    <t>Motivo da Intervenção</t>
  </si>
  <si>
    <t>NOM_INTERV</t>
  </si>
  <si>
    <t>Nome do Interventor</t>
  </si>
  <si>
    <t>CNPJ_INTERV</t>
  </si>
  <si>
    <t>CNPJ da empresa responsável pela intervenção</t>
  </si>
  <si>
    <t>CPF_INTERV</t>
  </si>
  <si>
    <t>CPF do técnico responsável pela intervenção</t>
  </si>
  <si>
    <t>VAL_FECHA</t>
  </si>
  <si>
    <t>Valor da leitura final do contador, no fechamento do bico.</t>
  </si>
  <si>
    <t>VAL_ABERT</t>
  </si>
  <si>
    <t>Valor da leitura inicial do contador, na abertura do bico.</t>
  </si>
  <si>
    <t>VOL_AFERI</t>
  </si>
  <si>
    <t>Aferições da Bomba, em litros</t>
  </si>
  <si>
    <t>VOL_VENDAS</t>
  </si>
  <si>
    <t>Vendas (08 – 09 - 10 ) do bico , em litros</t>
  </si>
  <si>
    <t>1350</t>
  </si>
  <si>
    <t>BOMBAS</t>
  </si>
  <si>
    <t>Texto fixo contendo "1350"</t>
  </si>
  <si>
    <t>Número de Série da Bomba</t>
  </si>
  <si>
    <t>FABRICANTE</t>
  </si>
  <si>
    <t>Nome do Fabricante da Bomba</t>
  </si>
  <si>
    <t>MODELO</t>
  </si>
  <si>
    <t>Modelo da Bomba</t>
  </si>
  <si>
    <t>TIPO_MEDICAO</t>
  </si>
  <si>
    <t>Identificador de medição:</t>
  </si>
  <si>
    <t>0 - analógico;</t>
  </si>
  <si>
    <t>1 – digital</t>
  </si>
  <si>
    <t>1360</t>
  </si>
  <si>
    <t>LACRES DA BOMBA</t>
  </si>
  <si>
    <t>Texto fixo contendo "1360"</t>
  </si>
  <si>
    <t>NUM_LACRE</t>
  </si>
  <si>
    <t>Número do Lacre associado na Bomba</t>
  </si>
  <si>
    <t>DT_APLICACAO</t>
  </si>
  <si>
    <t>Data de aplicação do Lacre</t>
  </si>
  <si>
    <t>1370</t>
  </si>
  <si>
    <t>BICOS DA BOMBA</t>
  </si>
  <si>
    <t>Texto fixo contendo "1370"</t>
  </si>
  <si>
    <t>Número sequencial do bico ligado a bomba</t>
  </si>
  <si>
    <t>1390</t>
  </si>
  <si>
    <t>CONTROLE DE PRODUÇÃO DE USINA</t>
  </si>
  <si>
    <t>Texto fixo contendo "1390"</t>
  </si>
  <si>
    <t>COD_PROD</t>
  </si>
  <si>
    <t>Código do produto conforme tabela 5.8</t>
  </si>
  <si>
    <t>1391</t>
  </si>
  <si>
    <t>PRODUÇÃO DIÁRIA DA USINA</t>
  </si>
  <si>
    <t>Texto fixo contendo "1391"</t>
  </si>
  <si>
    <t>DT_REGISTRO</t>
  </si>
  <si>
    <t>Data de produção (DDMMAAAA)</t>
  </si>
  <si>
    <t>QTD_MOID</t>
  </si>
  <si>
    <t>Quantidade de insumo esmagado (toneladas)</t>
  </si>
  <si>
    <t>ESTQ_INI</t>
  </si>
  <si>
    <t>Estoque inicial (litros / Kg)</t>
  </si>
  <si>
    <t>QTD_PRODUZ</t>
  </si>
  <si>
    <t>Quantidade produzida (litros / Kg)</t>
  </si>
  <si>
    <t>ENT_ANID_HID</t>
  </si>
  <si>
    <t>Entrada de álcool anidro decorrente da transformação do álcool hidratado ou</t>
  </si>
  <si>
    <t>Entrada de álcool hidratado decorrente da transformação do álcool anidro (litros)</t>
  </si>
  <si>
    <t>OUTR_ENTR</t>
  </si>
  <si>
    <t>Outras entradas  (litros / Kg)</t>
  </si>
  <si>
    <t>Evaporação (litros) ou Quebra de peso (Kg)</t>
  </si>
  <si>
    <t>Consumo (litros)</t>
  </si>
  <si>
    <t>SAI_ANI_HID</t>
  </si>
  <si>
    <t>Saída para transformação (litros).</t>
  </si>
  <si>
    <t>SAÍDAS</t>
  </si>
  <si>
    <t>Saídas (litros / Kg)</t>
  </si>
  <si>
    <t>ESTQ_FIN</t>
  </si>
  <si>
    <t>Estoque final  (litros / Kg)</t>
  </si>
  <si>
    <t>ESTQ_INI_MEL</t>
  </si>
  <si>
    <t>Estoque inicial de mel residual (Kg)</t>
  </si>
  <si>
    <t>PROD_DIA_MEL</t>
  </si>
  <si>
    <t>Produção de mel residual (Kg) e entradas de mel (Kg)</t>
  </si>
  <si>
    <t>UTIL_MEL</t>
  </si>
  <si>
    <t>Mel residual utilizado (Kg) e saídas de mel (Kg)</t>
  </si>
  <si>
    <t>PROD_ALC_MEL</t>
  </si>
  <si>
    <t>Produção de álcool (litros) ou açúcar (Kg) proveniente do mel residual.</t>
  </si>
  <si>
    <t>OBS</t>
  </si>
  <si>
    <t>Observações</t>
  </si>
  <si>
    <t>Informar o insumo conforme código do item (campo 02 do Registro 0200)</t>
  </si>
  <si>
    <t>TP_RESIDUO</t>
  </si>
  <si>
    <t>Tipo de resíduo produzido:</t>
  </si>
  <si>
    <t>01 - Bagaço de cana</t>
  </si>
  <si>
    <t>02 - DDG</t>
  </si>
  <si>
    <t>03 - WDG</t>
  </si>
  <si>
    <t>QTD_RESIDUO</t>
  </si>
  <si>
    <t>Quantidade de resíduo produzido (toneladas)</t>
  </si>
  <si>
    <t>1400</t>
  </si>
  <si>
    <t xml:space="preserve">INFORMAÇÃO SOBRE VALORES AGREGADOS </t>
  </si>
  <si>
    <t>Texto fixo contendo "1400"</t>
  </si>
  <si>
    <t>COD_ITEM_IPM</t>
  </si>
  <si>
    <t>MUN</t>
  </si>
  <si>
    <t>Código do Município de origem/destino</t>
  </si>
  <si>
    <t>VALOR</t>
  </si>
  <si>
    <t>Valor mensal correspondente ao município</t>
  </si>
  <si>
    <t>1500</t>
  </si>
  <si>
    <t>NOTA FISCAL/CONTA DE ENERGIA ELÉTRICA (CÓDIGO 06) – OPERAÇÕES INTERESTADUAIS</t>
  </si>
  <si>
    <t>Texto fixo contendo "1500"</t>
  </si>
  <si>
    <t xml:space="preserve">Indicador do tipo de operação: </t>
  </si>
  <si>
    <t>- do adquirente, no caso das saídas.</t>
  </si>
  <si>
    <t>Código de classe de consumo de energia elétrica:</t>
  </si>
  <si>
    <t>05 - Poder Público</t>
  </si>
  <si>
    <t>08 -Serviço Público</t>
  </si>
  <si>
    <t xml:space="preserve">14 - B4b - Iluminação Pública - bulbo de lâmpada </t>
  </si>
  <si>
    <t>1510</t>
  </si>
  <si>
    <t>ITENS DO DOCUMENTO NOTA FISCAL/CONTA ENERGIA ELÉTRICA (CÓDIGO 06)</t>
  </si>
  <si>
    <t>Texto fixo contendo "1510"</t>
  </si>
  <si>
    <t>1600</t>
  </si>
  <si>
    <t>TOTAL DAS OPERAÇÕES COM CARTÃO DE CRÉDITO E/OU DÉBITO, LOJA (PRIVATE LABEL) E DEMAIS INSTRUMENTOS DE PAGAMENTOS ELETRÔNICOS - Término da utilização do Registro 1600 em 31/12/2021</t>
  </si>
  <si>
    <t>Texto fixo contendo "1600"</t>
  </si>
  <si>
    <r>
      <t xml:space="preserve">Código do participante (campo 02 do Registro 0150): identificação </t>
    </r>
    <r>
      <rPr>
        <sz val="9"/>
        <color rgb="FF7030A0"/>
        <rFont val="Calibri"/>
        <family val="2"/>
        <scheme val="minor"/>
      </rPr>
      <t>da instituição financeira e/ou de pagamento</t>
    </r>
  </si>
  <si>
    <t>TOT_CREDITO</t>
  </si>
  <si>
    <t>Valor total das operações de crédito realizadas no período</t>
  </si>
  <si>
    <t>TOT_DEBITO</t>
  </si>
  <si>
    <t>Valor total das operações de débito realizadas no período</t>
  </si>
  <si>
    <t>1601</t>
  </si>
  <si>
    <t>REGISTRO 1601: OPERAÇÕES COM INSTRUMENTOS DE PAGAMENTOS ELETRÔNICOS (VÁLIDO A PARTIR DE 01/01/2022)</t>
  </si>
  <si>
    <t>Texto fixo contendo "1601"</t>
  </si>
  <si>
    <t>COD_PART_IP</t>
  </si>
  <si>
    <t>Código do participante (campo 02 do Registro 0150):
identificação da instituição que efetuou o pagamento</t>
  </si>
  <si>
    <t>COD_PART_IT</t>
  </si>
  <si>
    <t>Código do participante (campo 02 do Registro 0150):
identificação do intermediador da transação</t>
  </si>
  <si>
    <t>TOT_VS</t>
  </si>
  <si>
    <t>Valor total bruto das vendas e/ou prestações de
serviços no campo de incidência do ICMS, incluindo
operações com imunidade do imposto._x000D_</t>
  </si>
  <si>
    <t>TOT_ISS</t>
  </si>
  <si>
    <t>Valor total bruto das prestações de serviços no campo
de incidência do ISS</t>
  </si>
  <si>
    <t>TOT_OUTROS</t>
  </si>
  <si>
    <t>Valor total de operações deduzido dos valores dos
campos TOT_VS e TOT_ISS.</t>
  </si>
  <si>
    <t>1700</t>
  </si>
  <si>
    <t>DOCUMENTOS FISCAIS UTILIZADOS</t>
  </si>
  <si>
    <t>Texto fixo contendo “1700”.</t>
  </si>
  <si>
    <t>COD_DISP</t>
  </si>
  <si>
    <t>Código dispositivo autorizado:</t>
  </si>
  <si>
    <t>00 - Formulário de Segurança – impressor autônomo</t>
  </si>
  <si>
    <t>01 - FS-DA – Formulário de Segurança para Impressão de DANFE</t>
  </si>
  <si>
    <t>02 – Formulário de segurança - NF-e</t>
  </si>
  <si>
    <t>03 - Formulário Contínuo</t>
  </si>
  <si>
    <t>04 – Blocos</t>
  </si>
  <si>
    <t>05 - Jogos Soltos</t>
  </si>
  <si>
    <t xml:space="preserve">Código do modelo do dispositivo autorizado, conforme a Tabela 4.1.1 </t>
  </si>
  <si>
    <t>Série do dispositivo autorizado</t>
  </si>
  <si>
    <t>Subsérie do dispositivo autorizado</t>
  </si>
  <si>
    <t>Número do dispositivo autorizado (utilizado) inicial</t>
  </si>
  <si>
    <t>Número do dispositivo autorizado (utilizado) final</t>
  </si>
  <si>
    <t>NUM_AUT</t>
  </si>
  <si>
    <t xml:space="preserve">Número da autorização, conforme dispositivo autorizado </t>
  </si>
  <si>
    <t>1710</t>
  </si>
  <si>
    <t xml:space="preserve">DOCUMENTOS FISCAIS CANCELADOS/INUTILIZADOS </t>
  </si>
  <si>
    <t>Texto fixo contendo “1710”.</t>
  </si>
  <si>
    <t xml:space="preserve">Número do dispositivo autorizado (inutilizado) inicial </t>
  </si>
  <si>
    <t>Número do dispositivo autorizado (inutilizado) final</t>
  </si>
  <si>
    <t>1800</t>
  </si>
  <si>
    <t>DCTA – DEMONSTRATIVO DE CRÉDITO DO ICMS SOBRE TRANSPORTE AÉREO</t>
  </si>
  <si>
    <r>
      <t>Texto fixo contendo “</t>
    </r>
    <r>
      <rPr>
        <b/>
        <sz val="10"/>
        <color theme="1"/>
        <rFont val="Times New Roman"/>
        <family val="1"/>
      </rPr>
      <t>1800</t>
    </r>
    <r>
      <rPr>
        <sz val="10"/>
        <color theme="1"/>
        <rFont val="Times New Roman"/>
        <family val="1"/>
      </rPr>
      <t>”.</t>
    </r>
  </si>
  <si>
    <t>VL_CARGA</t>
  </si>
  <si>
    <t>Valor das prestações cargas (Tributado)</t>
  </si>
  <si>
    <t>VL_PASS</t>
  </si>
  <si>
    <t>Valor das prestações passageiros/cargas (Não Tributado)</t>
  </si>
  <si>
    <t>VL_FAT</t>
  </si>
  <si>
    <t>Valor total do faturamento (2+3)</t>
  </si>
  <si>
    <t>IND_RAT</t>
  </si>
  <si>
    <t>Índice para rateio(2 / 4)</t>
  </si>
  <si>
    <t>VL_ICMS_ANT</t>
  </si>
  <si>
    <t>Valor total dos créditos do ICMS</t>
  </si>
  <si>
    <t>VL_ICMS_APUR</t>
  </si>
  <si>
    <t>Valor do ICMS apurado no cálculo (5 x 6)</t>
  </si>
  <si>
    <t>VL_BC_ICMS_APUR</t>
  </si>
  <si>
    <t>Valor da base de cálculo do ICMS apurada (5 x 7)</t>
  </si>
  <si>
    <t>VL_DIF</t>
  </si>
  <si>
    <t>Valor da diferença a ser levada a estorno de crédito na apuração (6 - 8)</t>
  </si>
  <si>
    <t>1900</t>
  </si>
  <si>
    <t>INDICADOR DE SUB-APURAÇÃO DO ICMS</t>
  </si>
  <si>
    <t>Texto fixo contendo "1900"</t>
  </si>
  <si>
    <t>IND_APUR_ICMS</t>
  </si>
  <si>
    <t>Indicador de outra apuração do ICMS:</t>
  </si>
  <si>
    <t>3 – APURAÇÃO 1;</t>
  </si>
  <si>
    <t>4 – APURAÇÃO 2;</t>
  </si>
  <si>
    <t>5 – APURAÇÃO 3;</t>
  </si>
  <si>
    <t>6 – APURAÇÃO 4;</t>
  </si>
  <si>
    <t>7 – APURAÇÃO 5;</t>
  </si>
  <si>
    <t>8 – APURAÇÃO 6.</t>
  </si>
  <si>
    <t>DESCR_COMPL_OUT_APUR</t>
  </si>
  <si>
    <t>Descrição complementar de Outra Apuração do ICMS</t>
  </si>
  <si>
    <t>1910</t>
  </si>
  <si>
    <t>PERÍODO DA SUB-APURAÇÃO DO ICMS</t>
  </si>
  <si>
    <t>Texto fixo contendo "1910"</t>
  </si>
  <si>
    <t>Data inicial da sub-apuração</t>
  </si>
  <si>
    <t>Data final da sub-apuração</t>
  </si>
  <si>
    <t>1920</t>
  </si>
  <si>
    <t>SUB-APURAÇÃO DO ICMS</t>
  </si>
  <si>
    <t>Texto fixo contendo "1920"</t>
  </si>
  <si>
    <t>VL_TOT_TRANSF_DEBITOS_OA</t>
  </si>
  <si>
    <r>
      <t xml:space="preserve">Valor total dos débitos por "Saídas e prestações com débito do imposto"  </t>
    </r>
    <r>
      <rPr>
        <sz val="9"/>
        <color rgb="FFFF0000"/>
        <rFont val="Calibri"/>
        <family val="2"/>
        <scheme val="minor"/>
      </rPr>
      <t>&lt;--Registros C197 e D197 (Ajustes Documento MG23... MG24...)</t>
    </r>
  </si>
  <si>
    <t>* transferido do campo 07 do registro E110</t>
  </si>
  <si>
    <t>VL_TOT_AJ_DEBITOS_OA</t>
  </si>
  <si>
    <r>
      <t xml:space="preserve">Valor total de "Ajustes a débito"  </t>
    </r>
    <r>
      <rPr>
        <sz val="9"/>
        <color rgb="FFFF0000"/>
        <rFont val="Calibri"/>
        <family val="2"/>
        <scheme val="minor"/>
      </rPr>
      <t>&lt;--Registros 1921  (Ajustes Apuração MG00...)</t>
    </r>
  </si>
  <si>
    <t>VL_ESTORNOS_CRED_OA</t>
  </si>
  <si>
    <r>
      <t xml:space="preserve">Valor total de Ajustes “Estornos de créditos” </t>
    </r>
    <r>
      <rPr>
        <sz val="9"/>
        <color rgb="FFFF0000"/>
        <rFont val="Calibri"/>
        <family val="2"/>
        <scheme val="minor"/>
      </rPr>
      <t>&lt;--Registros 1921  (Ajustes Apuração MG01...)</t>
    </r>
  </si>
  <si>
    <t>VL_TOT_TRANSF_CREDITOS_OA</t>
  </si>
  <si>
    <r>
      <t xml:space="preserve">Valor total dos créditos por "Entradas e aquisições com crédito do imposto" </t>
    </r>
    <r>
      <rPr>
        <sz val="9"/>
        <color rgb="FFFF0000"/>
        <rFont val="Calibri"/>
        <family val="2"/>
        <scheme val="minor"/>
      </rPr>
      <t>&lt;--Registros C197 e D197 (Ajustes Documento MG53... MG54...)</t>
    </r>
  </si>
  <si>
    <t>* transferido do campo 03 do registro E110</t>
  </si>
  <si>
    <t>VL_TOT_AJ_CREDITOS_OA</t>
  </si>
  <si>
    <r>
      <t xml:space="preserve">Valor total de "Ajustes a crédito" </t>
    </r>
    <r>
      <rPr>
        <sz val="9"/>
        <color rgb="FFFF0000"/>
        <rFont val="Calibri"/>
        <family val="2"/>
        <scheme val="minor"/>
      </rPr>
      <t>&lt;--Registros E1921  (Ajustes Apuração MG02...)</t>
    </r>
  </si>
  <si>
    <t>VL_ESTORNOS_DEB_OA</t>
  </si>
  <si>
    <r>
      <t xml:space="preserve">Valor total de Ajustes “Estornos de Débitos” </t>
    </r>
    <r>
      <rPr>
        <sz val="9"/>
        <color rgb="FFFF0000"/>
        <rFont val="Calibri"/>
        <family val="2"/>
        <scheme val="minor"/>
      </rPr>
      <t>&lt;--Registros 1921  (Ajustes Apuração MG03...)</t>
    </r>
  </si>
  <si>
    <t>VL_SLD_CREDOR_ANT_OA</t>
  </si>
  <si>
    <t>VL_SLD_APURADO_OA</t>
  </si>
  <si>
    <r>
      <t xml:space="preserve">Valor total de "Deduções" </t>
    </r>
    <r>
      <rPr>
        <sz val="9"/>
        <color rgb="FFFF0000"/>
        <rFont val="Calibri"/>
        <family val="2"/>
        <scheme val="minor"/>
      </rPr>
      <t>&lt;--Registros  1921 (Ajustes Apuração MG04...)</t>
    </r>
  </si>
  <si>
    <t>VL_ICMS_RECOLHER_OA</t>
  </si>
  <si>
    <t>Valor total de "ICMS a recolher (09-10)</t>
  </si>
  <si>
    <t xml:space="preserve">VL_SLD_CREDOR_TRANSP_OA </t>
  </si>
  <si>
    <t>DEB_ESP_OA</t>
  </si>
  <si>
    <r>
      <t xml:space="preserve">Valores recolhidos ou a recolher, extra-apuração. </t>
    </r>
    <r>
      <rPr>
        <sz val="9"/>
        <color rgb="FFFF0000"/>
        <rFont val="Calibri"/>
        <family val="2"/>
        <scheme val="minor"/>
      </rPr>
      <t>&lt;-- Registros 1921  (Aj. Apuração MG05...)</t>
    </r>
  </si>
  <si>
    <t>1921</t>
  </si>
  <si>
    <t xml:space="preserve">AJUSTE/BENEFÍCIO/INCENTIVO DA SUB-APURAÇÃO DO ICMS  </t>
  </si>
  <si>
    <t>Texto fixo contendo "1921"</t>
  </si>
  <si>
    <t>Código do ajuste da SUB-APURAÇÃO e dedução, conforme a Tabela indicada no item 5.1.1.</t>
  </si>
  <si>
    <t>1922</t>
  </si>
  <si>
    <t>INFORMAÇÕES ADICIONAIS DOS AJUSTES DA SUB-APURAÇÃO DO ICMS</t>
  </si>
  <si>
    <t>Texto fixo contendo "1922"</t>
  </si>
  <si>
    <t>1923</t>
  </si>
  <si>
    <t xml:space="preserve">INFORMAÇÕES ADICIONAIS DOS AJUSTES DA SUB-APURAÇÃO DO ICMS – IDENTIFICAÇÃO DOS DOCUMENTOS FISCAIS </t>
  </si>
  <si>
    <t>Texto fixo contendo "1923"</t>
  </si>
  <si>
    <t>1925</t>
  </si>
  <si>
    <t>INFORMAÇÕES ADICIONAIS DA SUB-APURAÇÃO – VALORES DECLARATÓRIOS</t>
  </si>
  <si>
    <t>Texto fixo contendo "1925"</t>
  </si>
  <si>
    <t>1926</t>
  </si>
  <si>
    <t>OBRIGAÇÕES DO ICMS A RECOLHER – OPERAÇÕES REFERENTES À SUB-APURAÇÃO</t>
  </si>
  <si>
    <t>Texto fixo contendo "1926"</t>
  </si>
  <si>
    <t>Descrição complementar das obrigações a recolher.</t>
  </si>
  <si>
    <r>
      <t>MES_REF</t>
    </r>
    <r>
      <rPr>
        <sz val="10"/>
        <color rgb="FF000000"/>
        <rFont val="Times New Roman"/>
        <family val="1"/>
      </rPr>
      <t>*</t>
    </r>
  </si>
  <si>
    <t>1960</t>
  </si>
  <si>
    <r>
      <t xml:space="preserve">GIAF 1 - GUIA DE INFORMAÇÃO E APURAÇÃO DE INCENTIVOS FISCAIS E FINANCEIROS: INDÚSTRIA (CRÉDITO PRESUMIDO) (válido a partir de 01/01/2019) </t>
    </r>
    <r>
      <rPr>
        <b/>
        <sz val="12"/>
        <color rgb="FFFF0000"/>
        <rFont val="Calibri"/>
        <family val="2"/>
        <scheme val="minor"/>
      </rPr>
      <t>Obs: Registros 1960, 1970, 1975 e 1980 são exclusivos para contribuinte domiciliados em Pernambuco, conforme legislação estadual</t>
    </r>
  </si>
  <si>
    <t>Texto fixo contendo "1960"</t>
  </si>
  <si>
    <t>IND_AP</t>
  </si>
  <si>
    <t>Indicador da sub-apuração por tipo de benefício (conforme tabela 4.7.1)</t>
  </si>
  <si>
    <t>G1_01</t>
  </si>
  <si>
    <t>Percentual de crédito presumido</t>
  </si>
  <si>
    <t>002</t>
  </si>
  <si>
    <t>G1_02</t>
  </si>
  <si>
    <t>Saídas não incentivadas de PI</t>
  </si>
  <si>
    <t>G1_03</t>
  </si>
  <si>
    <t>Saídas incentivadas de PI</t>
  </si>
  <si>
    <t>G1_04</t>
  </si>
  <si>
    <t>Saídas incentivadas de PI para fora do Nordeste</t>
  </si>
  <si>
    <t>G1_05</t>
  </si>
  <si>
    <t>Saldo devedor do ICMS antes das deduções do incentivo</t>
  </si>
  <si>
    <t>G1_06</t>
  </si>
  <si>
    <t>Saldo devedor do ICMS relativo à faixa incentivada de PI</t>
  </si>
  <si>
    <t>G1_07</t>
  </si>
  <si>
    <t>Crédito presumido nas saídas incentivadas de PI para fora do Nordeste</t>
  </si>
  <si>
    <t>G1_08</t>
  </si>
  <si>
    <t>Saldo devedor relativo à faixa incentivada de PI após o crédito presumido nas saídas para fora do Nordeste</t>
  </si>
  <si>
    <t>G1_09</t>
  </si>
  <si>
    <t xml:space="preserve">Crédito Presumido </t>
  </si>
  <si>
    <t>G1_10</t>
  </si>
  <si>
    <t>Dedução de incentivo da indústria (crédito presumido)</t>
  </si>
  <si>
    <t>G1_11</t>
  </si>
  <si>
    <t>Saldo devedor do ICMS após deduções</t>
  </si>
  <si>
    <t>1970</t>
  </si>
  <si>
    <r>
      <t xml:space="preserve">GIAF 3 - GUIA DE INFORMAÇÃO E APURAÇÃO DE INCENTIVOS FISCAIS E FINANCEIROS: IMPORTAÇÃO (DIFERIMENTO NA ENTRADA E CRÉDITO PRESUMIDO NA SAÍDA SUBSEQUENTE) (válido a partir de 01/01/2019) </t>
    </r>
    <r>
      <rPr>
        <b/>
        <sz val="12"/>
        <color rgb="FFFF0000"/>
        <rFont val="Calibri"/>
        <family val="2"/>
        <scheme val="minor"/>
      </rPr>
      <t>Obs: Registros 1960, 1970, 1975 e 1980 são exclusivos para contribuinte domiciliados em Pernambuco, conforme legislação estadual</t>
    </r>
  </si>
  <si>
    <t>Texto fixo contendo "1970"</t>
  </si>
  <si>
    <t>G3_01</t>
  </si>
  <si>
    <t>Importações com ICMS diferido</t>
  </si>
  <si>
    <t>G3_02</t>
  </si>
  <si>
    <t>ICMS diferido nas importações</t>
  </si>
  <si>
    <t>G3_03</t>
  </si>
  <si>
    <t>G3_04</t>
  </si>
  <si>
    <t>Percentual de incentivo nas saídas para fora do Estado</t>
  </si>
  <si>
    <t>G3_05</t>
  </si>
  <si>
    <t>Saídas incentivadas de PI  para fora do Estado</t>
  </si>
  <si>
    <t>G3_06</t>
  </si>
  <si>
    <t>ICMS das saídas incentivadas de PI para fora do Estado</t>
  </si>
  <si>
    <t>G3_07</t>
  </si>
  <si>
    <t>Crédito presumido nas saídas para fora do Estado</t>
  </si>
  <si>
    <t>G3_T</t>
  </si>
  <si>
    <t>Dedução de incentivo da Importação (crédito presumido)</t>
  </si>
  <si>
    <t>G3_08</t>
  </si>
  <si>
    <t>G3_09</t>
  </si>
  <si>
    <t xml:space="preserve">Saldo devedor do ICMS após deduções do incentivo </t>
  </si>
  <si>
    <t>1975</t>
  </si>
  <si>
    <t>1:4</t>
  </si>
  <si>
    <r>
      <t xml:space="preserve">GIAF 3 - GUIA DE INFORMAÇÃO E APURAÇÃO DE INCENTIVOS FISCAIS E FINANCEIROS: IMPORTAÇÃO (SAÍDAS INTERNAS POR FAIXA DE ALÍQUOTA) (válido a partir de 01/01/2019) </t>
    </r>
    <r>
      <rPr>
        <b/>
        <sz val="12"/>
        <color rgb="FFFF0000"/>
        <rFont val="Calibri"/>
        <family val="2"/>
        <scheme val="minor"/>
      </rPr>
      <t>Obs: Registros 1960, 1970, 1975 e 1980 são exclusivos para contribuinte domiciliados em Pernambuco, conforme legislação estadual</t>
    </r>
  </si>
  <si>
    <t>Texto fixo contendo "1975"</t>
  </si>
  <si>
    <t>ALIQ_IMP_BASE</t>
  </si>
  <si>
    <t>Alíquota incidente sobre as importações-base</t>
  </si>
  <si>
    <t>G3_10</t>
  </si>
  <si>
    <t xml:space="preserve">Saídas incentivadas de PI </t>
  </si>
  <si>
    <t>G3_11</t>
  </si>
  <si>
    <t>Importações-base para o crédito presumido</t>
  </si>
  <si>
    <t>G3_12</t>
  </si>
  <si>
    <t xml:space="preserve">Crédito presumido nas saídas internas </t>
  </si>
  <si>
    <t>1980</t>
  </si>
  <si>
    <r>
      <t xml:space="preserve">GIAF 4 - GUIA DE INFORMAÇÃO E APURAÇÃO DE INCENTIVOS FISCAIS E FINANCEIROS: CENTRAL DE DISTRIBUIÇÃO (ENTRADAS/SAÍDAS) (válido a partir de 01/01/2019) </t>
    </r>
    <r>
      <rPr>
        <b/>
        <sz val="12"/>
        <color rgb="FFFF0000"/>
        <rFont val="Calibri"/>
        <family val="2"/>
        <scheme val="minor"/>
      </rPr>
      <t>Obs: Registros 1960, 1970, 1975 e 1980 são exclusivos para contribuinte domiciliados em Pernambuco, conforme legislação estadual</t>
    </r>
  </si>
  <si>
    <t>Texto fixo contendo "1980"</t>
  </si>
  <si>
    <t>G4_01</t>
  </si>
  <si>
    <t>Entradas (percentual de incentivo)</t>
  </si>
  <si>
    <t>G4_02</t>
  </si>
  <si>
    <t>Entradas não incentivadas de PI</t>
  </si>
  <si>
    <t>G4_03</t>
  </si>
  <si>
    <t>Entradas incentivadas de PI</t>
  </si>
  <si>
    <t>G4_04</t>
  </si>
  <si>
    <t>Saídas (percentual de incentivo)</t>
  </si>
  <si>
    <t>G4_05</t>
  </si>
  <si>
    <t>G4_06</t>
  </si>
  <si>
    <t>G4_07</t>
  </si>
  <si>
    <t>Saldo devedor do ICMS antes das deduções do incentivo (PI e itens não incentivados)</t>
  </si>
  <si>
    <t>G4_08</t>
  </si>
  <si>
    <t>Crédito presumido nas entradas incentivadas de PI</t>
  </si>
  <si>
    <t>G4_09</t>
  </si>
  <si>
    <t xml:space="preserve">Crédito presumido nas saídas incentivadas de PI </t>
  </si>
  <si>
    <t>G4_10</t>
  </si>
  <si>
    <t>Dedução de incentivo da Central de Distribuição (entradas/saídas)</t>
  </si>
  <si>
    <t>G4_11</t>
  </si>
  <si>
    <t xml:space="preserve">G4_12 </t>
  </si>
  <si>
    <t>Índice de recolhimento da central de distribuição</t>
  </si>
  <si>
    <t>1990</t>
  </si>
  <si>
    <t>ENCERRAMENTO DO BLOCO 1</t>
  </si>
  <si>
    <t>Texto fixo contendo "1990"</t>
  </si>
  <si>
    <t>QTD_LIN_1</t>
  </si>
  <si>
    <t>Quantidade total de linhas do Bloco 1</t>
  </si>
  <si>
    <t>9001</t>
  </si>
  <si>
    <t>ABERTURA DO BLOCO 9</t>
  </si>
  <si>
    <t>Texto fixo contendo “9001”.</t>
  </si>
  <si>
    <t>9900</t>
  </si>
  <si>
    <t>REGISTROS DO ARQUIVO</t>
  </si>
  <si>
    <t>Texto fixo contendo “9900”.</t>
  </si>
  <si>
    <t>REG_BLC</t>
  </si>
  <si>
    <t>Registro que será totalizado no próximo campo.</t>
  </si>
  <si>
    <t>QTD_REG_BLC</t>
  </si>
  <si>
    <t>Total de registros do tipo informado no campo anterior.</t>
  </si>
  <si>
    <t>9990</t>
  </si>
  <si>
    <t>ENCERRAMENTO DO BLOCO 9</t>
  </si>
  <si>
    <t>Texto fixo contendo “9990”.</t>
  </si>
  <si>
    <t>QTD_LIN_9</t>
  </si>
  <si>
    <t>Quantidade total de linhas do Bloco 9.</t>
  </si>
  <si>
    <t>9999</t>
  </si>
  <si>
    <t>ENCERRAMENTO DO ARQUIVO DIGITAL</t>
  </si>
  <si>
    <t>Texto fixo contendo “9999”.</t>
  </si>
  <si>
    <t>QTD_LIN</t>
  </si>
  <si>
    <t>Quantidade total de linhas do arquivo digital.</t>
  </si>
  <si>
    <t>Nivel</t>
  </si>
  <si>
    <t>XML</t>
  </si>
  <si>
    <t>posicao</t>
  </si>
  <si>
    <t>coluna</t>
  </si>
  <si>
    <t>descricao</t>
  </si>
  <si>
    <t>TipoDef</t>
  </si>
  <si>
    <t>D</t>
  </si>
  <si>
    <t>R</t>
  </si>
  <si>
    <t>I</t>
  </si>
  <si>
    <t>Registro</t>
  </si>
  <si>
    <t xml:space="preserve">Valor total dos débitos por "Saídas e prestações com débito do imposto" </t>
  </si>
  <si>
    <t xml:space="preserve">Valor total dos ajustes a débito decorrentes do documento fiscal. </t>
  </si>
  <si>
    <t xml:space="preserve">Valor total de "Ajustes a débito" </t>
  </si>
  <si>
    <t xml:space="preserve">Valor total de Ajustes “Estornos de créditos” </t>
  </si>
  <si>
    <t xml:space="preserve">Valor total dos créditos por "Entradas e aquisições com crédito do imposto"  </t>
  </si>
  <si>
    <t>Valor total dos ajustes a crédito decorrentes do documento fiscal.</t>
  </si>
  <si>
    <t xml:space="preserve">Valor total de "Ajustes a crédito" </t>
  </si>
  <si>
    <t>Valor total de Ajustes “Estornos de Débitos”</t>
  </si>
  <si>
    <t xml:space="preserve">Valor total de "Deduções" </t>
  </si>
  <si>
    <t xml:space="preserve">Valor total dos ajustes a crédito de ICMS ST, provenientes de ajustes do documento fiscal.  </t>
  </si>
  <si>
    <t xml:space="preserve">Valor total dos ajustes "Deduções ST"  </t>
  </si>
  <si>
    <t xml:space="preserve">Valor total dos ajustes "Outros débitos ICMS Diferencial de Alíquota da UF de Origem/Destino" e “Estorno de créditos ICMS Diferencial de Alíquota da UF de Origem/Destino” </t>
  </si>
  <si>
    <t xml:space="preserve">Valor total de Ajustes "Outros créditos ICMS Diferencial de Alíquota da UF de Origem/Destino" e “Estorno de débitos ICMS Diferencial de Alíquota da UF de Origem/Destino” </t>
  </si>
  <si>
    <t xml:space="preserve">Valores recolhidos ou a recolher, extra-apuração - ICMS Diferencial de Alíquota da UF de Origem/Destino. </t>
  </si>
  <si>
    <t xml:space="preserve">Valor total dos créditos por "Entradas e aquisições com crédito do imposto" </t>
  </si>
  <si>
    <t xml:space="preserve">Valores recolhidos ou a recolher, extra-apuração. </t>
  </si>
  <si>
    <t>Valor total dos ajustes a débito de ICMS ST, provenientes de ajustes do documento fiscal.</t>
  </si>
  <si>
    <t xml:space="preserve">Valor total dos ajustes "Outros débitos FCP" e “Estorno de créditos FCP” </t>
  </si>
  <si>
    <t xml:space="preserve">Valor total de Ajustes "Outros créditos FCP" e “Estorno de débitos FCP” </t>
  </si>
  <si>
    <t xml:space="preserve">Valor total das deduções "FCP" </t>
  </si>
  <si>
    <t xml:space="preserve">Valores recolhidos ou a recolher, extra-apuração - FCP. </t>
  </si>
  <si>
    <t xml:space="preserve">Valor total dos débitos por "Saídas e prestações com débito do imposto"  </t>
  </si>
  <si>
    <t>ENDERECO</t>
  </si>
  <si>
    <t>ALIQ_PIS_PERC</t>
  </si>
  <si>
    <t>ALIQ_COFINS_PERC</t>
  </si>
  <si>
    <t>ALIQ_PIS_REAIS</t>
  </si>
  <si>
    <t>ALIQ_COFINS_REAIS</t>
  </si>
  <si>
    <t>TP_CT_E</t>
  </si>
  <si>
    <t>Código</t>
  </si>
  <si>
    <t>Texto fixo contendo “0015"</t>
  </si>
  <si>
    <t>MES_REF</t>
  </si>
  <si>
    <t>BI</t>
  </si>
  <si>
    <t>Java</t>
  </si>
  <si>
    <t>0-       Combustíveis e Lubrificantes;</t>
  </si>
  <si>
    <t>1-       leasing de veículos ou faturamento direto.</t>
  </si>
  <si>
    <t>Sigla da UF da placa do veículo</t>
  </si>
  <si>
    <t>Parcela correspondente ao valor da base de cálculo do ICMS de outras UFs,  referente à combinação de CST_ICMS, CFOP e alíquota do ICMS.</t>
  </si>
  <si>
    <t>VL_PARC_APROP</t>
  </si>
  <si>
    <t>1 – Saída para outra UF;</t>
  </si>
  <si>
    <t>5 – Exportação (válido a partir de 01/01/2018)</t>
  </si>
  <si>
    <t>Valor da operação na combinação de CST_ICMS, CFOP e alíquota do ICMS, correspondente ao somatório do valor das mercadorias, despesas acessórias (frete, seguros e outras despesas acessórias), ICMS_ST, FCP_ST  e IPI.</t>
  </si>
  <si>
    <t>Parcela correspondente ao "Valor do ICMS", incluindo o FCP, quando aplicável, referente à combinação de CST_ICMS, CFOP e alíquota do ICMS.</t>
  </si>
  <si>
    <t>Parcela correspondente ao valor creditado/debitado do ICMS da substituição tributária, incluindo o FCP_ST, quando aplicável, referente à combinação de CST_ICMS, CFOP, e alíquota do ICMS.</t>
  </si>
  <si>
    <t>NOTA FISCAL/CONTA DE ENERGIA ELÉTRICA (CÓDIGO 06), NOTA FISCAL DE ENERGIA ELÉTRICA ELETRÔNICA - NF3e (CÓDIGO 66) (a partir de 01/01/2020) NOTA FISCAL/CONTA DE FORNECIMENTO D'ÁGUA CANALIZADA (CÓDIGO 29) E NOTA FISCAL CONSUMO FORNECIMENTO DE GÁS (CÓDIGO 28).</t>
  </si>
  <si>
    <t>Código do município de origem do serviço, conforme a tabela IBGE (a partir de 01/01/2018)</t>
  </si>
  <si>
    <t>Código do município de destino, conforme a tabela IBGE  (a partir de 01/01/2018)</t>
  </si>
  <si>
    <t>REGISTRO ANALÍTICO DOS DOCUMENTOS (CÓDIGO 07, 08, 8B, 09, 10, 11, 26, 27, 57, 63 e 67).</t>
  </si>
  <si>
    <t xml:space="preserve">Valor total de Ajustes "Outros créditos ST" e “Estorno de débitos ST” </t>
  </si>
  <si>
    <t>Valor Total dos ajustes "Outros débitos ST" " e “Estorno de créditos ST”</t>
  </si>
  <si>
    <t>APURAÇÃO DO FUNDO DE COMBATE À POBREZA E DO ICMS DIFERENCIAL DE ALÍQUOTA – UF ORIGEM/DESTINO EC 87/15. (VÁLIDO A PARTIR DE 01/01/2017)</t>
  </si>
  <si>
    <t>3 – Documento Fiscal (a partir de 01/01/2018)</t>
  </si>
  <si>
    <t>INFORMAÇÕES ADICIONAIS DOS AJUSTES DA APURAÇÃO DO IPI – IDENTIFICAÇÃO DOS DOCUMENTOS FISCAIS (01 e 55) (a partir de 01/01/2018)</t>
  </si>
  <si>
    <t xml:space="preserve">Valor de ICMS a ser apropriado na apuração do ICMS, correspondente á multiplicação do campo 05 pelo campo 08. </t>
  </si>
  <si>
    <t>DESMONTAGEM DE MERCADORIAS – ITEM DE ORIGEM  (a partir de 01/2017)</t>
  </si>
  <si>
    <t>DESMONTAGEM DE MERCADORIAS – ITENS DE DESTINO  (a partir de 01/2017)</t>
  </si>
  <si>
    <t>Quantidade movimentada do item de origem (nova descrição a partir de 01/01/2018)</t>
  </si>
  <si>
    <t>Quantidade movimentada do item de destino (a partir de 01/01/2018)</t>
  </si>
  <si>
    <t>REPROCESSAMENTO/REPARO DE PRODUTO/INSUMO  (a partir de 01/2017)</t>
  </si>
  <si>
    <t>REPROCESSAMENTO/REPARO - MERCADORIAS CONSUMIDAS E/OU RETORNADAS  (a partir de 01/2017)</t>
  </si>
  <si>
    <t>CORREÇÃO DE APONTAMENTO DOS REGISTROS K210, K220, K230, K250 , K260, K291, K292, K301 E K302  (a partir de 01/2017 e 01/01/2019 para os registros K291, K292, K301 e K302)</t>
  </si>
  <si>
    <t>CORREÇÃO DE APONTAMENTO E RETORNO DE INSUMOS DOS REGISTROS K215, K220, K235, K255 E K265  (a partir de 01/2017)</t>
  </si>
  <si>
    <t>CORREÇÃO DE APONTAMENTO – ESTOQUE ESCRITURADO  (a partir de 01/2017)</t>
  </si>
  <si>
    <t>PRODUÇÃO CONJUNTA – ORDEM DE PRODUÇÃO (a partir de 01/01/2019)</t>
  </si>
  <si>
    <t>PRODUÇÃO CONJUNTA - ITENS PRODUZIDOS (a partir de 01/01/2019)</t>
  </si>
  <si>
    <t>PRODUÇÃO CONJUNTA – INSUMOS CONSUMIDOS (a partir de 01/01/2019)</t>
  </si>
  <si>
    <t>PRODUÇÃO CONJUNTA – INDUSTRIALIZAÇÃO EFETUADA POR TERCEIROS (a partir de 01/01/2019)</t>
  </si>
  <si>
    <t>PRODUÇÃO CONJUNTA – INDUSTRIALIZAÇÃO EFETUADA POR TERCEIROS – ITENS PRODUZIDOS (a partir de 01/01/2019)</t>
  </si>
  <si>
    <t>PRODUÇÃO CONJUNTA – INDUSTRIALIZAÇÃO EFETUADA POR TERCEIROS – INSUMOS CONSUMIDOS (a partir de 01/01/2019)</t>
  </si>
  <si>
    <t>Código do participante (campo 02 do Registro 0150): identificação da instituição financeira e/ou de pagamento</t>
  </si>
  <si>
    <r>
      <t>Texto fixo contendo “</t>
    </r>
    <r>
      <rPr>
        <b/>
        <sz val="10"/>
        <rFont val="Calibri"/>
        <family val="2"/>
        <scheme val="minor"/>
      </rPr>
      <t>1800</t>
    </r>
    <r>
      <rPr>
        <sz val="10"/>
        <rFont val="Calibri"/>
        <family val="2"/>
        <scheme val="minor"/>
      </rPr>
      <t>”.</t>
    </r>
  </si>
  <si>
    <t>GIAF 1 - GUIA DE INFORMAÇÃO E APURAÇÃO DE INCENTIVOS FISCAIS E FINANCEIROS: INDÚSTRIA (CRÉDITO PRESUMIDO) (válido a partir de 01/01/2019) Obs: Registros 1960, 1970, 1975 e 1980 são exclusivos para contribuinte domiciliados em Pernambuco, conforme legislação estadual</t>
  </si>
  <si>
    <t>GIAF 3 - GUIA DE INFORMAÇÃO E APURAÇÃO DE INCENTIVOS FISCAIS E FINANCEIROS: IMPORTAÇÃO (DIFERIMENTO NA ENTRADA E CRÉDITO PRESUMIDO NA SAÍDA SUBSEQUENTE) (válido a partir de 01/01/2019) Obs: Registros 1960, 1970, 1975 e 1980 são exclusivos para contribuinte domiciliados em Pernambuco, conforme legislação estadual</t>
  </si>
  <si>
    <t>GIAF 3 - GUIA DE INFORMAÇÃO E APURAÇÃO DE INCENTIVOS FISCAIS E FINANCEIROS: IMPORTAÇÃO (SAÍDAS INTERNAS POR FAIXA DE ALÍQUOTA) (válido a partir de 01/01/2019) Obs: Registros 1960, 1970, 1975 e 1980 são exclusivos para contribuinte domiciliados em Pernambuco, conforme legislação estadual</t>
  </si>
  <si>
    <t>GIAF 4 - GUIA DE INFORMAÇÃO E APURAÇÃO DE INCENTIVOS FISCAIS E FINANCEIROS: CENTRAL DE DISTRIBUIÇÃO (ENTRADAS/SAÍDAS) (válido a partir de 01/01/2019) Obs: Registros 1960, 1970, 1975 e 1980 são exclusivos para contribuinte domiciliados em Pernambuco, conforme legislação estadual</t>
  </si>
  <si>
    <t>Cod</t>
  </si>
  <si>
    <t>String</t>
  </si>
  <si>
    <t>BigDecimal</t>
  </si>
  <si>
    <t>int</t>
  </si>
  <si>
    <t>Date</t>
  </si>
  <si>
    <t>Bloco</t>
  </si>
  <si>
    <t>Reg.</t>
  </si>
  <si>
    <t>Nível</t>
  </si>
  <si>
    <t>Ocorrência</t>
  </si>
  <si>
    <t>Reg Pai</t>
  </si>
  <si>
    <t>Qtde de Filho</t>
  </si>
  <si>
    <t>Abertura do Arquivo Digital e Identificação da entidade</t>
  </si>
  <si>
    <t>Abertura do Bloco 0</t>
  </si>
  <si>
    <t>Classificação do Estabelecimento Industrial ou Equiparado a Industrial</t>
  </si>
  <si>
    <t>Dados Complementares da entidade</t>
  </si>
  <si>
    <t>Dados do Contribuinte Substituto ou Responsável pelo ICMS Destino</t>
  </si>
  <si>
    <t>Dados do Contabilista</t>
  </si>
  <si>
    <t>Tabela de Cadastro do Participante</t>
  </si>
  <si>
    <t>Alteração da Tabela de Cadastro de Participante</t>
  </si>
  <si>
    <t>Identificação das unidades de medida</t>
  </si>
  <si>
    <t>Tabela de Identificação do Item (Produtos e Serviços)</t>
  </si>
  <si>
    <t>Alteração do Item</t>
  </si>
  <si>
    <t>Código de produto conforme Tabela ANP</t>
  </si>
  <si>
    <t>Consumo Específico Padronizado</t>
  </si>
  <si>
    <t>Fatores de Conversão de Unidades</t>
  </si>
  <si>
    <t>Correlação entre códigos de itens comercializados</t>
  </si>
  <si>
    <t>0221</t>
  </si>
  <si>
    <t>Cadastro de bens ou componentes do Ativo Imobilizado</t>
  </si>
  <si>
    <t>Informação sobre a Utilização do Bem</t>
  </si>
  <si>
    <t>Tabela de Natureza da Operação/ Prestação</t>
  </si>
  <si>
    <t>Tabela de Informação Complementar do documento fiscal</t>
  </si>
  <si>
    <t>Tabela de Observações do Lançamento Fiscal</t>
  </si>
  <si>
    <t>Plano de contas contábeis</t>
  </si>
  <si>
    <t>Centro de custos</t>
  </si>
  <si>
    <t>Encerramento do Bloco 0</t>
  </si>
  <si>
    <t>Abertura do Bloco B</t>
  </si>
  <si>
    <t>Nota Fiscal</t>
  </si>
  <si>
    <t>Detalhamento por combinação de alíquota e item da lista de serviços da Lei</t>
  </si>
  <si>
    <t>Nota Fiscal de Serviços Simplificada (código 3A)</t>
  </si>
  <si>
    <t>Serviços prestados por instituições financeiras</t>
  </si>
  <si>
    <t>Totalização dos valores de serviços prestados por combinação de alíquota e item</t>
  </si>
  <si>
    <t>Totalização dos valores retidos</t>
  </si>
  <si>
    <t>Deduções do ISS</t>
  </si>
  <si>
    <t>Apuração do ISS</t>
  </si>
  <si>
    <t>Apuração do ISS sociedade uniprofissional</t>
  </si>
  <si>
    <t>Uniprofissional – empregados e sócios</t>
  </si>
  <si>
    <t>Encerramento do Bloco B</t>
  </si>
  <si>
    <t>Abertura do Bloco C</t>
  </si>
  <si>
    <t>Documento - Nota Fiscal</t>
  </si>
  <si>
    <t>Informação complementar dos documentos fiscais quando das operações</t>
  </si>
  <si>
    <t>Operações com ICMS ST recolhido para UF diversa do destinatário do documento fiscal (Código 55)</t>
  </si>
  <si>
    <t>Complemento de Documento - Informação Complementar da Nota Fiscal (código 01, 1B, 55)</t>
  </si>
  <si>
    <t>Complemento de Documento - Processo referenciado</t>
  </si>
  <si>
    <t>Complemento de Documento - Documento de Arrecadação Referenciado</t>
  </si>
  <si>
    <t>Complemento de Documento - Documento Fiscal Referenciado</t>
  </si>
  <si>
    <t>Complemento de Documento - Cupom Fiscal Referenciado</t>
  </si>
  <si>
    <t>Local de coleta e/ou entrega (CÓDIGOS 01, 1B e 04)</t>
  </si>
  <si>
    <t>Cupom Fiscal Eletrônico - CF-e referenciado</t>
  </si>
  <si>
    <t>Complemento de Documento - Operações de Importação (código 01 e 55)</t>
  </si>
  <si>
    <t>Complemento de Documento - ISSQN, IRRF e Previdência Social</t>
  </si>
  <si>
    <t>Complemento de Documento - Fatura (código 01)</t>
  </si>
  <si>
    <t>Complemento de Documento - Vencimento da Fatura (código 01)</t>
  </si>
  <si>
    <t>Complemento de Documento - Volumes Transportados (código 01 e 04) Exceto Combustíveis</t>
  </si>
  <si>
    <t>Complemento de Documento - Operações com combustíveis (código 01)</t>
  </si>
  <si>
    <t>Complemento de Documento - Itens do Documento (código 01, 1B, 04 e 55)</t>
  </si>
  <si>
    <t>Complemento de Item - Armazenamento de Combustíveis (código 01,55)</t>
  </si>
  <si>
    <t>Complemento de Item - Operações com ISSQN (código 01)</t>
  </si>
  <si>
    <t>Complemento de Item - Operações com Medicamentos (código 01,55)</t>
  </si>
  <si>
    <t>Complemento de Item - Operações com Armas de Fogo (código 01)</t>
  </si>
  <si>
    <t>Complemento de Item - Operações com Veículos Novos (código 01,55)</t>
  </si>
  <si>
    <t>Complemento de Item -Ressarcimento de ICMS em operações com Substituição Tributária (código 01,55)</t>
  </si>
  <si>
    <t>Complemento de Item – Outras informações (Cód. 01, 55) – (Válido a partir de 01/01/2019)</t>
  </si>
  <si>
    <t>Complemento de Item - Operações com Produtos Sujeitos a Tributação de IPI por Unidade ou Quantidade de produto</t>
  </si>
  <si>
    <t>Complemento de Item - Informações Complementares ST (código 01)</t>
  </si>
  <si>
    <t>Informações complementares das operações de entrada de mercadorias sujeitas à substituição tributária (código 01, 1B, 04 e 55)</t>
  </si>
  <si>
    <t>Informações complementares das operações de devolução de saídas de mercadorias sujeitas à substituição tributária (código 01, 1B, 04 e 55).</t>
  </si>
  <si>
    <t>Informações complementares das operações de saída de mercadorias sujeitas à substituição tributária (código 01, 1B, 04 e 55)</t>
  </si>
  <si>
    <t>Informações complementares das operações de devolução de entradas de mercadorias sujeitas à substituição tributária (código 01, 1B, 04 e 55).</t>
  </si>
  <si>
    <t>Registro Analítico do Documento (código 01, 1B, 04, 55 e 65)</t>
  </si>
  <si>
    <t>Informações do Fundo de Combate à Pobreza – FCP – na NF-e (Código 55)</t>
  </si>
  <si>
    <t>Complemento do Registro Analítico - Observações do Lançamento Fiscal (código 01, 1B, 04 e 55)</t>
  </si>
  <si>
    <t>Outras Obrigações Tributárias, Ajustes e Informações provenientes de Documento Fiscal</t>
  </si>
  <si>
    <t>Documento - Resumo Diário das Notas Fiscais de Venda a Consumidor (código 02)</t>
  </si>
  <si>
    <t>Documentos Cancelados de Nota Fiscal de Venda a Consumidor (código 02)</t>
  </si>
  <si>
    <t>Registro Analítico das Notas Fiscais de Venda a Consumidor (código 02)</t>
  </si>
  <si>
    <t>Itens dos Resumos Diários dos Documentos (código 02)</t>
  </si>
  <si>
    <t>Informações complementares das operações de saída de mercadorias sujeitas à substituição tributária (código 02)</t>
  </si>
  <si>
    <t>Nota Fiscal de venda a consumidor (código 02)</t>
  </si>
  <si>
    <t>Itens do documento (código 02)</t>
  </si>
  <si>
    <t>Equipamento ECF (código 02, 2D e 60)</t>
  </si>
  <si>
    <t>Redução Z (código 02, 2D e 60)</t>
  </si>
  <si>
    <t>PIS e COFINS Totalizados no Dia (código 02 e 2D)</t>
  </si>
  <si>
    <t>Registro dos Totalizadores Parciais da Redução Z (código 02, 2D e 60)</t>
  </si>
  <si>
    <t>Resumo de itens do movimento diário (código 02 e 2D)</t>
  </si>
  <si>
    <t>Informações complementares das operações de saída de mercadorias sujeitas à substituição tributária (código 02, 2D e 60)</t>
  </si>
  <si>
    <t>Documento Fiscal Emitido por ECF (código 02, 2D e 60)</t>
  </si>
  <si>
    <t>Complemento do Cupom Fiscal Eletrônico Emitido por ECF - CF-e-ECF (código 60)</t>
  </si>
  <si>
    <t>Itens do Documento Fiscal Emitido por ECF (código 02 e 2D)</t>
  </si>
  <si>
    <t>Registro Analítico do movimento diário (código 02, 2D e 60)</t>
  </si>
  <si>
    <t>Resumo Mensal de Itens do ECF por Estabelecimento (código 02 e 2D e 2E)</t>
  </si>
  <si>
    <t>Nota Fiscal/Conta de Energia Elétrica (código 06), Nota Fiscal de Energia Elétrica Eletrônica (código 66) , Nota Fiscal/Conta de fornecimento dágua canalizada (código 29) e Nota Fiscal/Consumo Fornecimento de Gás (Código 28)</t>
  </si>
  <si>
    <t>Itens do Documento - Nota Fiscal/Conta de Energia Elétrica (código 06), Nota Fiscal/Conta de fornecimento d'água canalizada (código 29) e Nota Fiscal/Conta Fornecimento de Gás (Código 28)</t>
  </si>
  <si>
    <t>Registro Analítico do Documento - Nota Fiscal/Conta de Energia Elétrica (código 06), Nota Fiscal de Energia Elétrica Eletrônica (código 66), Nota Fiscal/Conta de fornecimento d'água canalizada (código 29) e Nota Fiscal/Conta Fornecimento de Gás (Código 28)</t>
  </si>
  <si>
    <t>Informações do Fundo de Combate à Pobreza – FCP na NF3e (código 66)</t>
  </si>
  <si>
    <t>Observações do Lançamento Fiscal (códigos 06, 28, 29 e 66)</t>
  </si>
  <si>
    <t>Outras obrigações tributárias, ajustes e informações de valores provenientes de documento fiscal.</t>
  </si>
  <si>
    <t>Consolidação Diária de Notas Fiscais/Contas de Energia Elétrica (Código 06), Nota Fiscal/Conta de Fornecimento d´água (código 29) e Nota Fiscal/Conta de Fornecimento de Gás (Código 28) - (Empresas não obrigadas ao Convênio ICMS 115/03)</t>
  </si>
  <si>
    <t>Documentos cancelados - Consolidação diária de notas fiscais/conta de energia elétrica (Código 06), nota fiscal/conta de fornecimento de água (código 29) e nota fiscal/conta de fornecimento de gás (código 28)</t>
  </si>
  <si>
    <t>Itens do Documento Consolidado - Notas Fiscais/Contas de Energia Elétrica (Código 06), Nota Fiscal/Conta de Fornecimento d´água (código 29) e Nota Fiscal/Conta de Fornecimento de Gás (Código 28) - (Empresas não obrigadas ao Convênio ICMS 115/03)</t>
  </si>
  <si>
    <t>Registro Analítico dos Documentos - Notas Fiscais/Contas de Energia Elétrica (Código 06), Nota Fiscal/Conta de Fornecimento d´água (código 29) e Nota Fiscal/Conta de Fornecimento de Gás (Código 28)</t>
  </si>
  <si>
    <t>Consolidação dos Documentos Nota Fiscal/Conta Energia Elétrica (código 06) emitidas em via única - (Empresas obrigadas à entrega do arquivo previsto no Convênio ICMS 115/03) e Nota Fiscal/Conta de Fornecimento de Gás Canalizado (Código 28)</t>
  </si>
  <si>
    <t>Registro Analítico dos Documentos - Nota Fiscal/Conta Energia Elétrica (código 06) emitidas em via única</t>
  </si>
  <si>
    <t>Registro de Informações de ICMS ST por UF</t>
  </si>
  <si>
    <t>Registro Cupom Fiscal Eletrônico - CF-e (Código 59)</t>
  </si>
  <si>
    <t>Itens do documento do cupom fiscal eletrônico – SAT (CF-E-SAT) (código 59)</t>
  </si>
  <si>
    <t>Informações complementares das operações de saída de mercadorias sujeitas à substituição tributária (CF-E-SAT) (código 59)</t>
  </si>
  <si>
    <t>Registro Analítico do CF-e (Código 59)</t>
  </si>
  <si>
    <t>Observações do lançamento fiscal (Código 59)</t>
  </si>
  <si>
    <t>C855</t>
  </si>
  <si>
    <t>C857</t>
  </si>
  <si>
    <t>Identificação do equipamento SAT-CF-e (Código 59)</t>
  </si>
  <si>
    <t>Resumo diário de CF-e (Código 59) por equipamento SAT-CF-e</t>
  </si>
  <si>
    <t>C895</t>
  </si>
  <si>
    <t>C897</t>
  </si>
  <si>
    <t>Encerramento do Bloco C</t>
  </si>
  <si>
    <t>Abertura do Bloco D</t>
  </si>
  <si>
    <t>Nota Fiscal de Serviço de Transporte (código 07), Conhecimentos de Transporte Rodoviário De Cargas (código 08), Conhecimentos de Transporte de Cargas Avulso (código 8b), Aquaviário de Cargas (código 09), Aéreo (código 10), Ferroviário de Cargas (código 11), Multimodal de Cargas (código 26), Nota Fiscal de Transporte Ferroviário de Carga (código 27), Conhecimento deTransporte Eletrônico – CT-e (código 57), Conhecimento de TransporteEletrônico para Outros Serviços - CT-e OS (código 67) e Bilhete de PassagemEletrônico (código 63)</t>
  </si>
  <si>
    <t>Informação complementar dos documentos fiscais quando das prestações interestaduais destinadas a consumidor final não contribuinte EC 87/15 (código 57 e 67)</t>
  </si>
  <si>
    <t>Itens do documento - Nota Fiscal de Serviços de Transporte (código 07)</t>
  </si>
  <si>
    <t>Complemento da Nota Fiscal de Serviços de Transporte (código 07)</t>
  </si>
  <si>
    <t>Complemento do Conhecimento Rodoviário de Cargas (código 08) e Conhecimento de Transporte de Cargas Avulso (Código 8B)</t>
  </si>
  <si>
    <t>Complemento do Conhecimento Aquaviário de Cargas (código 09)</t>
  </si>
  <si>
    <t>Complemento do Conhecimento Aéreo de Cargas (código 10)</t>
  </si>
  <si>
    <t>Carga Transportada (CÓDIGO 08, 8B, 09, 10, 11, 26 E 27)</t>
  </si>
  <si>
    <t>Local de Coleta e Entrega (códigos 08, 8B, 09, 10, 11 e 26)</t>
  </si>
  <si>
    <t>Identificação dos documentos fiscais (código 08,8B, 09,10,11,26 e 27)</t>
  </si>
  <si>
    <t>Complemento do Conhecimento Multimodal de Cargas (código 26)</t>
  </si>
  <si>
    <t>Modais (código 26)</t>
  </si>
  <si>
    <t>Registro Analítico dos Documentos (CÓDIGO 07, 08, 8B, 09, 10, 11, 26, 27, 57 e 67)</t>
  </si>
  <si>
    <t>Observações do lançamento (CÓDIGO 07, 08, 8B, 09, 10, 11, 26, 27, 57 e 67)</t>
  </si>
  <si>
    <t>Outras obrigações tributárias, ajustes e informações de valores provenientes do documento fiscal.</t>
  </si>
  <si>
    <t>Registro Analítico dos bilhetes consolidados de Passagem Rodoviário (código 13), de Passagem Aquaviário (código 14), de Passagem e Nota de Bagagem (código 15) e de Passagem Ferroviário (código 16)</t>
  </si>
  <si>
    <t>Documentos cancelados dos Bilhetes de Passagem Rodoviário (código 13), de Passagem Aquaviário (código 14), de Passagem e Nota de Bagagem (código 15) e de Passagem Ferroviário (código 16)</t>
  </si>
  <si>
    <t>Complemento dos Bilhetes (código 13, código 14, código 15 e código 16)</t>
  </si>
  <si>
    <t>Equipamento ECF (Códigos 2E, 13, 14, 15 e 16)</t>
  </si>
  <si>
    <t>Redução Z (Códigos 2E, 13, 14, 15 e 16)</t>
  </si>
  <si>
    <t>PIS E COFINS totalizados no dia (Códigos 2E, 13, 14, 15 e 16)</t>
  </si>
  <si>
    <t>Registro dos Totalizadores Parciais da Redução Z (Códigos 2E, 13, 14, 15 e 16)</t>
  </si>
  <si>
    <t>Complemento dos documentos informados (Códigos 13, 14, 15, 16 E 2E)</t>
  </si>
  <si>
    <t>Registro analítico do movimento diário (Códigos 13, 14, 15, 16 E 2E)</t>
  </si>
  <si>
    <t>Resumo do Movimento Diário (código 18)</t>
  </si>
  <si>
    <t>Documentos Informados (Códigos 13, 14, 15 e 16)</t>
  </si>
  <si>
    <t>Documentos Cancelados dos Documentos Informados (Códigos 13, 14, 15 e 16)</t>
  </si>
  <si>
    <t>Complemento dos Documentos Informados (Códigos 13, 14, 15 e 16)</t>
  </si>
  <si>
    <t>Nota Fiscal de Serviço de Comunicação (código 21) e Serviço de Telecomunicação (código 22)</t>
  </si>
  <si>
    <t>Itens do Documento - Nota Fiscal de Serviço de Comunicação (código 21) e Serviço de Telecomunicação (código 22)</t>
  </si>
  <si>
    <t>Terminal Faturado</t>
  </si>
  <si>
    <t>Registro Analítico do Documento (códigos 21 e 22)</t>
  </si>
  <si>
    <t>Consolidação da Prestação de Serviços - Notas de Serviço de Comunicação (código 21) e de Serviço de Telecomunicação (código 22)</t>
  </si>
  <si>
    <t>Itens do Documento Consolidado (códigos 21 e 22)</t>
  </si>
  <si>
    <t>Registro Analítico dos Documentos (códigos 21 e 22)</t>
  </si>
  <si>
    <t>Registro de informações de outras UFs, relativamente aos serviços “não_x0002_medidos” de televisão por assinatura via satélite</t>
  </si>
  <si>
    <t>Nota Fiscal Fatura Eletrônica de Serviços de Comunicação – NFCom (Código 62)</t>
  </si>
  <si>
    <t>D700</t>
  </si>
  <si>
    <t>Registro analítico Nota Fiscal Fatura Eletrônica de Serviços de Comunicação – NFCom (Código 62)</t>
  </si>
  <si>
    <t>D730</t>
  </si>
  <si>
    <t>Informações do fundo de combate à pobreza – FCP – (Código 62)</t>
  </si>
  <si>
    <t>D731</t>
  </si>
  <si>
    <t>Observações do lançamento fiscal (Código 62)</t>
  </si>
  <si>
    <t>D735</t>
  </si>
  <si>
    <t>Outras obrigações tributárias, ajustes e informações de valores proveniente de documento fiscal</t>
  </si>
  <si>
    <t>D737</t>
  </si>
  <si>
    <t>Escrituração consolidada da Nota Fiscal Fatura Eletrônica de Serviços de Comunicação – NFCom (Código 62)</t>
  </si>
  <si>
    <t>D750</t>
  </si>
  <si>
    <t>Registro analítico da escrituração consolidada da Nota Fiscal Fatura Eletrônica de Serviços de Comunicação – NFCom (Código 62)</t>
  </si>
  <si>
    <t>D760</t>
  </si>
  <si>
    <t>Informações do fundo de combate à pobreza FCP – (Código 62)</t>
  </si>
  <si>
    <t>D761</t>
  </si>
  <si>
    <t>Encerramento do Bloco D</t>
  </si>
  <si>
    <t>E</t>
  </si>
  <si>
    <t>Abertura do Bloco E</t>
  </si>
  <si>
    <t>Período de Apuração do ICMS</t>
  </si>
  <si>
    <t>Apuração do ICMS - Operações Próprias</t>
  </si>
  <si>
    <t>Ajuste/Benefício/Incentivo da Apuração do ICMS</t>
  </si>
  <si>
    <t>Informações Adicionais dos Ajustes da Apuração do ICMS</t>
  </si>
  <si>
    <t>Informações Adicionais dos Ajustes da Apuração do ICMS - Identificação dos documentos fiscais</t>
  </si>
  <si>
    <t>Informações Adicionais da Apuração do ICMS - Valores Declaratórios</t>
  </si>
  <si>
    <t>Obrigações do ICMS Recolhido ou a Recolher - Obrigações Próprias</t>
  </si>
  <si>
    <t>Período de Apuração do ICMS - Substituição Tributária</t>
  </si>
  <si>
    <t>Apuração do ICMS - Substituição Tributária</t>
  </si>
  <si>
    <t>Ajuste/Benefício/Incentivo da Apuração do ICMS - Substituição Tributária</t>
  </si>
  <si>
    <t>Informações Adicionais dos Ajustes da Apuração do ICMS Substituição Tributária</t>
  </si>
  <si>
    <t>Informações Adicionais dos Ajustes da Apuração do ICMS Substituição Tributária - Identificação dos documentos fiscais</t>
  </si>
  <si>
    <t>Obrigações do ICMS a Recolher - Substituição Tributária</t>
  </si>
  <si>
    <t>Período de Apuração do ICMS Diferencial de Alíquota – UF Origem/Destino EC 87/15</t>
  </si>
  <si>
    <t>Apuração do ICMS Diferencial de Alíquota – UF Origem/Destino EC 87/15</t>
  </si>
  <si>
    <t>Ajuste/Benefício/Incentivo da Apuração do ICMS Diferencial de Alíquota – UF Origem/Destino EC 87/15</t>
  </si>
  <si>
    <t>Informações Adicionais dos Ajustes da Apuração do ICMS Diferencial de Alíquota – UF Origem/Destino EC 87/15</t>
  </si>
  <si>
    <t>Informações Adicionais da Apuração do ICMS Diferencial de Alíquota – UF Origem/Destino EC 87/15 Identificação dos Documentos Fiscais</t>
  </si>
  <si>
    <t>Obrigações do ICMS recolhido ou a recolher – Diferencial de Alíquota – UF Origem/Destino EC 87/15</t>
  </si>
  <si>
    <t>Período de Apuração do IPI</t>
  </si>
  <si>
    <t>Consolidação dos Valores de IPI</t>
  </si>
  <si>
    <t>Apuração do IPI</t>
  </si>
  <si>
    <t>Ajustes da Apuração do IPI</t>
  </si>
  <si>
    <t>Informações Adicionais dos Ajustes da Apuração do IPI – Identificação dos Documentos Fiscais (01 e 55)</t>
  </si>
  <si>
    <t>Encerramento do Bloco E</t>
  </si>
  <si>
    <t>G</t>
  </si>
  <si>
    <t>Abertura do Bloco G</t>
  </si>
  <si>
    <t>ICMS – Ativo Permanente – CIAP</t>
  </si>
  <si>
    <t>Movimentação de Bem do Ativo Imobilizado</t>
  </si>
  <si>
    <t>Outros créditos CIAP</t>
  </si>
  <si>
    <t>Identificação do documento fiscal</t>
  </si>
  <si>
    <t>Identificação do item do documento fiscal</t>
  </si>
  <si>
    <t>Encerramento do Bloco G</t>
  </si>
  <si>
    <t>H</t>
  </si>
  <si>
    <t>Abertura do Bloco H</t>
  </si>
  <si>
    <t>Totais do Inventário</t>
  </si>
  <si>
    <t>Inventário</t>
  </si>
  <si>
    <t>Informações complementares do inventário das mercadorias sujeitas ao regime de substituição tributária</t>
  </si>
  <si>
    <t>Encerramento do Bloco H</t>
  </si>
  <si>
    <t>K</t>
  </si>
  <si>
    <t>Abertura do Bloco K</t>
  </si>
  <si>
    <t>Informação sobre o Tipo de Leiaute (Simplificado / Completo)</t>
  </si>
  <si>
    <t>K010</t>
  </si>
  <si>
    <t>Período de Apuração do ICMS/IPI</t>
  </si>
  <si>
    <t>Estoque Escriturado</t>
  </si>
  <si>
    <t>Desmontagem de mercadorias – Item de Origem</t>
  </si>
  <si>
    <t>Desmontagem de mercadorias – Item de Destino</t>
  </si>
  <si>
    <t>Outras Movimentações Internas entre Mercadorias</t>
  </si>
  <si>
    <t>Itens Produzidos</t>
  </si>
  <si>
    <t>Insumos Consumidos</t>
  </si>
  <si>
    <t>Industrialização Efetuada por Terceiros – Itens Produzidos</t>
  </si>
  <si>
    <t>Industrialização em Terceiros – Insumos Consumidos</t>
  </si>
  <si>
    <t>Reprocessamento/Reparo de Produto/Insumo</t>
  </si>
  <si>
    <t>Reprocessamento/Reparo – Mercadorias Consumidas e/ou Retornadas</t>
  </si>
  <si>
    <t>Correção de Apontamento dos Registros K210, K220, K230, K250 e K260</t>
  </si>
  <si>
    <t>Correção de Apontamento e Retorno de Insumos dos Registros K215, K220, K235, K255 e K265</t>
  </si>
  <si>
    <t>Correção de Apontamento – Estoque Escriturado</t>
  </si>
  <si>
    <t>Produção Conjunta – Ordem de Produção</t>
  </si>
  <si>
    <t>Produção Conjunta – Itens Produzidos</t>
  </si>
  <si>
    <t>Produção Conjunta – Insumos Consumidos</t>
  </si>
  <si>
    <t>Produção Conjunta – Industrialização Efetuada por Terceiros</t>
  </si>
  <si>
    <t>Produção Conjunta – Industrialização Efetuada por Terceiros – Itens Produzidos</t>
  </si>
  <si>
    <t>Produção Conjunta – Industrialização Efetuada por Terceiros – Insumos Consumidos</t>
  </si>
  <si>
    <t>Encerramento do Bloco K</t>
  </si>
  <si>
    <t>Abertura do Bloco 1</t>
  </si>
  <si>
    <t>Obrigatoriedade de registros do Bloco 1</t>
  </si>
  <si>
    <t>Registro de Informações sobre Exportação</t>
  </si>
  <si>
    <t>Documentos Fiscais de Exportação</t>
  </si>
  <si>
    <t>Operações de Exportação Indireta - Mercadorias de terceiros</t>
  </si>
  <si>
    <t>Controle de Créditos Fiscais - ICMS</t>
  </si>
  <si>
    <t>Utilização de Créditos Fiscais - ICMS</t>
  </si>
  <si>
    <t>Informações consolidadas de saldos de restituição, ressarcimento e complementação do ICMS</t>
  </si>
  <si>
    <t>Informações consolidadas de saldos de restituição, ressarcimento e complementação do ICMS por motivo</t>
  </si>
  <si>
    <t>Movimentação diária de combustíveis 1300 2 V1 Movimentação diária de combustíveis por tanque</t>
  </si>
  <si>
    <t>Volume de vendas</t>
  </si>
  <si>
    <t>Bombas</t>
  </si>
  <si>
    <t>Lacres das bombas</t>
  </si>
  <si>
    <t>Bicos da bomba</t>
  </si>
  <si>
    <t>Controle de produção de Usina</t>
  </si>
  <si>
    <t>Produção diária da usina</t>
  </si>
  <si>
    <t>Informação sobre Valor Agregado</t>
  </si>
  <si>
    <t>Nota fiscal/Conta de energia elétrica (código 06) - Operações Interestaduais</t>
  </si>
  <si>
    <t>Itens do documento Nota fiscal/Conta de energia elétrica (código 06)</t>
  </si>
  <si>
    <t>Total das operações com cartão de crédito e/ou débito</t>
  </si>
  <si>
    <t>Operações com instrumentos de pagamentos eletrônicos</t>
  </si>
  <si>
    <t>Documentos fiscais utilizados</t>
  </si>
  <si>
    <t>Documentos fiscais cancelados/inutilizados</t>
  </si>
  <si>
    <t>DCTA - Demonstrativo de crédito do ICMS sobre transporte aéreo</t>
  </si>
  <si>
    <t>Indicador de sub-apuração do ICMS</t>
  </si>
  <si>
    <t>Período da sub-apuração do ICMS</t>
  </si>
  <si>
    <t>Sub-apuração do ICMS</t>
  </si>
  <si>
    <t>Ajuste/benefício/incentivo da sub-apuração do ICMS</t>
  </si>
  <si>
    <t>Informações adicionais dos ajustes da sub-apuração do ICMS</t>
  </si>
  <si>
    <t>Informações adicionais dos ajustes da sub-apuração do ICMS - Identificação dos documentos fiscais</t>
  </si>
  <si>
    <t>Informações adicionais da sub-apuração do ICMS - Valores declaratórios</t>
  </si>
  <si>
    <t>Obrigações do ICMS a recolher - Operações referentes à sub-apuração do ICMS</t>
  </si>
  <si>
    <t>GIAF 1 - Guia de informação e apuração de incentivos fiscais e financeiros: indústria (crédito presumido)</t>
  </si>
  <si>
    <t>GIAF 3 - Guia de informação e apuração de incentivos fiscais e financeiros: importação (diferimento na entrada e crédito presumido na saída subsequente)</t>
  </si>
  <si>
    <t>GIAF 3 - Guia de informação e apuração de incentivos fiscais e financeiros: importação (saídas internas por faixa de alíquota)</t>
  </si>
  <si>
    <t>GIAF 4 - Guia de informação e apuração de incentivos fiscais e financeiros: central de distribuição (entradas/saídas)</t>
  </si>
  <si>
    <t>Encerramento do Bloco 1</t>
  </si>
  <si>
    <t>9</t>
  </si>
  <si>
    <t>Abertura do Bloco 9</t>
  </si>
  <si>
    <t>Registros do Arquivo</t>
  </si>
  <si>
    <t>Encerramento do Bloco 9</t>
  </si>
  <si>
    <t>Encerramento do Arquivo Digital</t>
  </si>
  <si>
    <t>Padrão</t>
  </si>
  <si>
    <t>Qtde de filhos</t>
  </si>
  <si>
    <t>id Filho</t>
  </si>
  <si>
    <t>ID</t>
  </si>
  <si>
    <t>Construtores</t>
  </si>
  <si>
    <t>Filho Acumulado</t>
  </si>
  <si>
    <t>VL_IRRF</t>
  </si>
  <si>
    <t>VL_PREV</t>
  </si>
  <si>
    <t>VL_UNIT_ICMS_OP_CONV</t>
  </si>
  <si>
    <t>VL_UNIT_ICMS_ST_CONV</t>
  </si>
  <si>
    <t>VL_UNIT_FCP_ST_CONV</t>
  </si>
  <si>
    <t>VL_UNIT_ICMS_NA_OPERACAO_CONV</t>
  </si>
  <si>
    <t>VL_UNIT_ICMS_OP_ESTOQUE_CONV</t>
  </si>
  <si>
    <t>VL_UNIT_BC_ICMS_ST_CONV_ENTRADA</t>
  </si>
  <si>
    <t>COD_NAT_CC</t>
  </si>
  <si>
    <t>IND_CTA</t>
  </si>
  <si>
    <t>NÍVEL</t>
  </si>
  <si>
    <t>NOME_CTA</t>
  </si>
  <si>
    <t>CCUS</t>
  </si>
  <si>
    <t>VL_UNIT_LIMITE_BC_ICMS_ULT_E</t>
  </si>
  <si>
    <t>NUM_ITEM_SAIDA</t>
  </si>
  <si>
    <t>CódigodeAjuste:</t>
  </si>
  <si>
    <t>ENER_INJET</t>
  </si>
  <si>
    <t>CNPJ_CPF_EMIT</t>
  </si>
  <si>
    <t>VL_RECOL_DIFAL</t>
  </si>
  <si>
    <t>VL_RECOL_FCP</t>
  </si>
  <si>
    <t>IND_PER_SAI</t>
  </si>
  <si>
    <t>ICMS_APROP</t>
  </si>
  <si>
    <t>TIPO_MOV</t>
  </si>
  <si>
    <t>QTD_LIN_G</t>
  </si>
  <si>
    <t>IND_REST_RESSARC_COMPL_ICMS</t>
  </si>
  <si>
    <t>VL_ICMS_ST_COMPL_MOT</t>
  </si>
  <si>
    <t>VL_FCP_ST_COMPL_MOT</t>
  </si>
  <si>
    <t>NR_MEMO</t>
  </si>
  <si>
    <t>CódigodeUtilização:</t>
  </si>
  <si>
    <t>VL_SLD_CREDOR_TRANSP_OA</t>
  </si>
  <si>
    <t>G4_12</t>
  </si>
  <si>
    <t>OBSERVAÇÕES DO LANÇAMENTO FISCAL (CÓDIGO 59)</t>
  </si>
  <si>
    <t>Texto fixo contendo "C855"</t>
  </si>
  <si>
    <t>Código da observação do lançamento fiscal (campo 02 do 
Registro 0460)</t>
  </si>
  <si>
    <t xml:space="preserve"> Descrição complementar do código de observação</t>
  </si>
  <si>
    <t>OUTRAS OBRIGAÇÕES TRIBUTÁRIAS, AJUSTES E INFORMAÇÕES</t>
  </si>
  <si>
    <t>NOTA FISCAL FATURA ELETRÔNICA DE SERVIÇOS DE COMUNICAÇÃO – NFCom</t>
  </si>
  <si>
    <t xml:space="preserve">SER </t>
  </si>
  <si>
    <t>TIP_FAT</t>
  </si>
  <si>
    <t>REGISTRO ANALÍTICO NOTA FISCAL FATURA ELETRÔNICA DE SERVIÇOS DE COMUNICAÇÃO – NFCom</t>
  </si>
  <si>
    <t>INFORMAÇÕES DO FUNDO DE COMBATE À POBREZA – FCP</t>
  </si>
  <si>
    <t>OBSERVAÇÕES DO LANÇAMENTO FISCAL (CÓDIGO 62)</t>
  </si>
  <si>
    <t>ESCRITURAÇÃO CONSOLIDADA DA NOTA FISCAL FATURA ELETRÔNICA DE SERVIÇOS DE COMUNICAÇÃO - NFCom (CÓDIGO 62)</t>
  </si>
  <si>
    <t>IND_PREPAGO</t>
  </si>
  <si>
    <t>REGISTRO ANALÍTICO DA ESCRITURAÇÃO CONSOLIDADA DA NOTA FISCAL FATURA ELETRÔNICA DE SERVIÇOS DE COMUNICAÇÃO - NFCom (CÓDIGO 62)</t>
  </si>
  <si>
    <t>ALQ_ICMS</t>
  </si>
  <si>
    <t>INFORMAÇÕES DO FUNDO DE COMBATE À POBREZA – FCP – (CÓDIGO 62)</t>
  </si>
  <si>
    <t>VL_OUT_DESP</t>
  </si>
  <si>
    <t>VL_RETENCAO_ST</t>
  </si>
  <si>
    <t>VL_DEDUCOES_ST</t>
  </si>
  <si>
    <t>VL_DEDUCOES_FCP</t>
  </si>
  <si>
    <t>VL_DEDUCOES_DIFAL</t>
  </si>
  <si>
    <t>INFORMAÇÃO SOBRE O TIPO DE LEIAUTE</t>
  </si>
  <si>
    <t>IND_TP_LEIAUTE</t>
  </si>
  <si>
    <t>DT_SAIDA</t>
  </si>
  <si>
    <t>QTD_SAIDA</t>
  </si>
  <si>
    <t>QTD_LIN_K</t>
  </si>
  <si>
    <t>reg_0000</t>
  </si>
  <si>
    <t>reg_0001</t>
  </si>
  <si>
    <t>reg_0002</t>
  </si>
  <si>
    <t>reg_0005</t>
  </si>
  <si>
    <t>reg_0015</t>
  </si>
  <si>
    <t>reg_0100</t>
  </si>
  <si>
    <t>reg_0150</t>
  </si>
  <si>
    <t>reg_0175</t>
  </si>
  <si>
    <t>reg_0190</t>
  </si>
  <si>
    <t>reg_0200</t>
  </si>
  <si>
    <t>reg_0205</t>
  </si>
  <si>
    <t>reg_0206</t>
  </si>
  <si>
    <t>reg_0210</t>
  </si>
  <si>
    <t>reg_0220</t>
  </si>
  <si>
    <t>reg_0300</t>
  </si>
  <si>
    <t>reg_0305</t>
  </si>
  <si>
    <t>reg_0400</t>
  </si>
  <si>
    <t>reg_0450</t>
  </si>
  <si>
    <t>reg_0460</t>
  </si>
  <si>
    <t>reg_0500</t>
  </si>
  <si>
    <t>reg_0600</t>
  </si>
  <si>
    <t>reg_0990</t>
  </si>
  <si>
    <t>reg_1001</t>
  </si>
  <si>
    <t>reg_1010</t>
  </si>
  <si>
    <t>reg_1100</t>
  </si>
  <si>
    <t>reg_1105</t>
  </si>
  <si>
    <t>reg_1110</t>
  </si>
  <si>
    <t>reg_1200</t>
  </si>
  <si>
    <t>reg_1210</t>
  </si>
  <si>
    <t>reg_1250</t>
  </si>
  <si>
    <t>reg_1255</t>
  </si>
  <si>
    <t>reg_1300</t>
  </si>
  <si>
    <t>reg_1310</t>
  </si>
  <si>
    <t>reg_1320</t>
  </si>
  <si>
    <t>reg_1350</t>
  </si>
  <si>
    <t>reg_1360</t>
  </si>
  <si>
    <t>reg_1370</t>
  </si>
  <si>
    <t>reg_1390</t>
  </si>
  <si>
    <t>reg_1391</t>
  </si>
  <si>
    <t>reg_1400</t>
  </si>
  <si>
    <t>reg_1500</t>
  </si>
  <si>
    <t>reg_1510</t>
  </si>
  <si>
    <t>reg_1600</t>
  </si>
  <si>
    <t>reg_1601</t>
  </si>
  <si>
    <t>reg_1700</t>
  </si>
  <si>
    <t>reg_1710</t>
  </si>
  <si>
    <t>reg_1800</t>
  </si>
  <si>
    <t>reg_1900</t>
  </si>
  <si>
    <t>reg_1910</t>
  </si>
  <si>
    <t>reg_1920</t>
  </si>
  <si>
    <t>reg_1921</t>
  </si>
  <si>
    <t>reg_1922</t>
  </si>
  <si>
    <t>reg_1923</t>
  </si>
  <si>
    <t>reg_1925</t>
  </si>
  <si>
    <t>reg_1926</t>
  </si>
  <si>
    <t>reg_1960</t>
  </si>
  <si>
    <t>reg_1970</t>
  </si>
  <si>
    <t>reg_1975</t>
  </si>
  <si>
    <t>reg_1980</t>
  </si>
  <si>
    <t>reg_1990</t>
  </si>
  <si>
    <t>reg_9001</t>
  </si>
  <si>
    <t>reg_9900</t>
  </si>
  <si>
    <t>reg_9990</t>
  </si>
  <si>
    <t>reg_9999</t>
  </si>
  <si>
    <t>reg_b001</t>
  </si>
  <si>
    <t>reg_b020</t>
  </si>
  <si>
    <t>reg_b025</t>
  </si>
  <si>
    <t>reg_b030</t>
  </si>
  <si>
    <t>reg_b035</t>
  </si>
  <si>
    <t>reg_b350</t>
  </si>
  <si>
    <t>reg_b420</t>
  </si>
  <si>
    <t>reg_b440</t>
  </si>
  <si>
    <t>reg_b460</t>
  </si>
  <si>
    <t>reg_b470</t>
  </si>
  <si>
    <t>reg_b500</t>
  </si>
  <si>
    <t>reg_b510</t>
  </si>
  <si>
    <t>reg_b990</t>
  </si>
  <si>
    <t>reg_c001</t>
  </si>
  <si>
    <t>reg_c100</t>
  </si>
  <si>
    <t>reg_c101</t>
  </si>
  <si>
    <t>reg_c105</t>
  </si>
  <si>
    <t>reg_c110</t>
  </si>
  <si>
    <t>reg_c111</t>
  </si>
  <si>
    <t>reg_c112</t>
  </si>
  <si>
    <t>reg_c113</t>
  </si>
  <si>
    <t>reg_c114</t>
  </si>
  <si>
    <t>reg_c115</t>
  </si>
  <si>
    <t>reg_c116</t>
  </si>
  <si>
    <t>reg_c120</t>
  </si>
  <si>
    <t>reg_c130</t>
  </si>
  <si>
    <t>reg_c140</t>
  </si>
  <si>
    <t>reg_c141</t>
  </si>
  <si>
    <t>reg_c160</t>
  </si>
  <si>
    <t>reg_c165</t>
  </si>
  <si>
    <t>reg_c170</t>
  </si>
  <si>
    <t>reg_c171</t>
  </si>
  <si>
    <t>reg_c172</t>
  </si>
  <si>
    <t>reg_c173</t>
  </si>
  <si>
    <t>reg_c174</t>
  </si>
  <si>
    <t>reg_c175</t>
  </si>
  <si>
    <t>reg_c176</t>
  </si>
  <si>
    <t>reg_c177</t>
  </si>
  <si>
    <t>reg_c178</t>
  </si>
  <si>
    <t>reg_c179</t>
  </si>
  <si>
    <t>reg_c180</t>
  </si>
  <si>
    <t>reg_c181</t>
  </si>
  <si>
    <t>reg_c185</t>
  </si>
  <si>
    <t>reg_c186</t>
  </si>
  <si>
    <t>reg_c190</t>
  </si>
  <si>
    <t>reg_c191</t>
  </si>
  <si>
    <t>reg_c195</t>
  </si>
  <si>
    <t>reg_c197</t>
  </si>
  <si>
    <t>reg_c300</t>
  </si>
  <si>
    <t>reg_c310</t>
  </si>
  <si>
    <t>reg_c320</t>
  </si>
  <si>
    <t>reg_c321</t>
  </si>
  <si>
    <t>reg_c330</t>
  </si>
  <si>
    <t>reg_c350</t>
  </si>
  <si>
    <t>reg_c370</t>
  </si>
  <si>
    <t>reg_c380</t>
  </si>
  <si>
    <t>reg_c390</t>
  </si>
  <si>
    <t>reg_c400</t>
  </si>
  <si>
    <t>reg_c405</t>
  </si>
  <si>
    <t>reg_c410</t>
  </si>
  <si>
    <t>reg_c420</t>
  </si>
  <si>
    <t>reg_c425</t>
  </si>
  <si>
    <t>reg_c430</t>
  </si>
  <si>
    <t>reg_c460</t>
  </si>
  <si>
    <t>reg_c465</t>
  </si>
  <si>
    <t>reg_c470</t>
  </si>
  <si>
    <t>reg_c480</t>
  </si>
  <si>
    <t>reg_c490</t>
  </si>
  <si>
    <t>reg_c500</t>
  </si>
  <si>
    <t>reg_c510</t>
  </si>
  <si>
    <t>reg_c590</t>
  </si>
  <si>
    <t>reg_c591</t>
  </si>
  <si>
    <t>reg_c595</t>
  </si>
  <si>
    <t>reg_c597</t>
  </si>
  <si>
    <t>reg_c600</t>
  </si>
  <si>
    <t>reg_c601</t>
  </si>
  <si>
    <t>reg_c610</t>
  </si>
  <si>
    <t>reg_c690</t>
  </si>
  <si>
    <t>reg_c700</t>
  </si>
  <si>
    <t>reg_c790</t>
  </si>
  <si>
    <t>reg_c791</t>
  </si>
  <si>
    <t>reg_c800</t>
  </si>
  <si>
    <t>reg_c810</t>
  </si>
  <si>
    <t>reg_c815</t>
  </si>
  <si>
    <t>reg_c850</t>
  </si>
  <si>
    <t>reg_c855</t>
  </si>
  <si>
    <t>reg_c857</t>
  </si>
  <si>
    <t>reg_c860</t>
  </si>
  <si>
    <t>reg_c870</t>
  </si>
  <si>
    <t>reg_c880</t>
  </si>
  <si>
    <t>reg_c890</t>
  </si>
  <si>
    <t>reg_c895</t>
  </si>
  <si>
    <t>reg_c897</t>
  </si>
  <si>
    <t>reg_c990</t>
  </si>
  <si>
    <t>reg_d001</t>
  </si>
  <si>
    <t>reg_d100</t>
  </si>
  <si>
    <t>reg_d101</t>
  </si>
  <si>
    <t>reg_d110</t>
  </si>
  <si>
    <t>reg_d120</t>
  </si>
  <si>
    <t>reg_d130</t>
  </si>
  <si>
    <t>reg_d140</t>
  </si>
  <si>
    <t>reg_d150</t>
  </si>
  <si>
    <t>reg_d160</t>
  </si>
  <si>
    <t>reg_d161</t>
  </si>
  <si>
    <t>reg_d162</t>
  </si>
  <si>
    <t>reg_d170</t>
  </si>
  <si>
    <t>reg_d180</t>
  </si>
  <si>
    <t>reg_d190</t>
  </si>
  <si>
    <t>reg_d195</t>
  </si>
  <si>
    <t>reg_d197</t>
  </si>
  <si>
    <t>reg_d300</t>
  </si>
  <si>
    <t>reg_d301</t>
  </si>
  <si>
    <t>reg_d310</t>
  </si>
  <si>
    <t>reg_d350</t>
  </si>
  <si>
    <t>reg_d355</t>
  </si>
  <si>
    <t>reg_d360</t>
  </si>
  <si>
    <t>reg_d365</t>
  </si>
  <si>
    <t>reg_d370</t>
  </si>
  <si>
    <t>reg_d390</t>
  </si>
  <si>
    <t>reg_d400</t>
  </si>
  <si>
    <t>reg_d410</t>
  </si>
  <si>
    <t>reg_d411</t>
  </si>
  <si>
    <t>reg_d420</t>
  </si>
  <si>
    <t>reg_d500</t>
  </si>
  <si>
    <t>reg_d510</t>
  </si>
  <si>
    <t>reg_d530</t>
  </si>
  <si>
    <t>reg_d590</t>
  </si>
  <si>
    <t>reg_d600</t>
  </si>
  <si>
    <t>reg_d610</t>
  </si>
  <si>
    <t>reg_d690</t>
  </si>
  <si>
    <t>reg_d695</t>
  </si>
  <si>
    <t>reg_d696</t>
  </si>
  <si>
    <t>reg_d697</t>
  </si>
  <si>
    <t>reg_d700</t>
  </si>
  <si>
    <t>reg_d730</t>
  </si>
  <si>
    <t>reg_d731</t>
  </si>
  <si>
    <t>reg_d735</t>
  </si>
  <si>
    <t>reg_d737</t>
  </si>
  <si>
    <t>reg_d750</t>
  </si>
  <si>
    <t>reg_d760</t>
  </si>
  <si>
    <t>reg_d761</t>
  </si>
  <si>
    <t>reg_d990</t>
  </si>
  <si>
    <t>reg_e001</t>
  </si>
  <si>
    <t>reg_e100</t>
  </si>
  <si>
    <t>reg_e110</t>
  </si>
  <si>
    <t>reg_e111</t>
  </si>
  <si>
    <t>reg_e112</t>
  </si>
  <si>
    <t>reg_e113</t>
  </si>
  <si>
    <t>reg_e115</t>
  </si>
  <si>
    <t>reg_e116</t>
  </si>
  <si>
    <t>reg_e200</t>
  </si>
  <si>
    <t>reg_e210</t>
  </si>
  <si>
    <t>reg_e220</t>
  </si>
  <si>
    <t>reg_e230</t>
  </si>
  <si>
    <t>reg_e240</t>
  </si>
  <si>
    <t>reg_e250</t>
  </si>
  <si>
    <t>reg_e300</t>
  </si>
  <si>
    <t>reg_e310</t>
  </si>
  <si>
    <t>reg_e311</t>
  </si>
  <si>
    <t>reg_e312</t>
  </si>
  <si>
    <t>reg_e313</t>
  </si>
  <si>
    <t>reg_e316</t>
  </si>
  <si>
    <t>reg_e500</t>
  </si>
  <si>
    <t>reg_e510</t>
  </si>
  <si>
    <t>reg_e520</t>
  </si>
  <si>
    <t>reg_e530</t>
  </si>
  <si>
    <t>reg_e531</t>
  </si>
  <si>
    <t>reg_e990</t>
  </si>
  <si>
    <t>reg_g001</t>
  </si>
  <si>
    <t>reg_g110</t>
  </si>
  <si>
    <t>reg_g125</t>
  </si>
  <si>
    <t>reg_g126</t>
  </si>
  <si>
    <t>reg_g130</t>
  </si>
  <si>
    <t>reg_g140</t>
  </si>
  <si>
    <t>reg_g990</t>
  </si>
  <si>
    <t>reg_h001</t>
  </si>
  <si>
    <t>reg_h005</t>
  </si>
  <si>
    <t>reg_h010</t>
  </si>
  <si>
    <t>reg_h020</t>
  </si>
  <si>
    <t>reg_h030</t>
  </si>
  <si>
    <t>reg_h990</t>
  </si>
  <si>
    <t>reg_k001</t>
  </si>
  <si>
    <t>reg_k010</t>
  </si>
  <si>
    <t>reg_k100</t>
  </si>
  <si>
    <t>reg_k200</t>
  </si>
  <si>
    <t>reg_k210</t>
  </si>
  <si>
    <t>reg_k215</t>
  </si>
  <si>
    <t>reg_k220</t>
  </si>
  <si>
    <t>reg_k230</t>
  </si>
  <si>
    <t>reg_k235</t>
  </si>
  <si>
    <t>reg_k250</t>
  </si>
  <si>
    <t>reg_k255</t>
  </si>
  <si>
    <t>reg_k260</t>
  </si>
  <si>
    <t>reg_k265</t>
  </si>
  <si>
    <t>reg_k270</t>
  </si>
  <si>
    <t>reg_k275</t>
  </si>
  <si>
    <t>reg_k280</t>
  </si>
  <si>
    <t>reg_k290</t>
  </si>
  <si>
    <t>reg_k291</t>
  </si>
  <si>
    <t>reg_k292</t>
  </si>
  <si>
    <t>reg_k300</t>
  </si>
  <si>
    <t>reg_k301</t>
  </si>
  <si>
    <t>reg_k302</t>
  </si>
  <si>
    <t>reg_k990</t>
  </si>
  <si>
    <t>Tabela</t>
  </si>
  <si>
    <t>SQL</t>
  </si>
  <si>
    <t>Relacionamento</t>
  </si>
  <si>
    <t>Blocos</t>
  </si>
  <si>
    <t>Registros</t>
  </si>
  <si>
    <t>reg_c495</t>
  </si>
  <si>
    <t>ID Pai</t>
  </si>
  <si>
    <t>int DEFAULT NULL,</t>
  </si>
  <si>
    <t>varchar(255) DEFAULT NULL,</t>
  </si>
  <si>
    <t>date DEFAULT NULL,</t>
  </si>
  <si>
    <t>Delete</t>
  </si>
  <si>
    <t>Select SQL</t>
  </si>
  <si>
    <t>decimal(15,6) DEFAULT NULL,</t>
  </si>
  <si>
    <t>CPF_ENTG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</si>
</sst>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sz val="12"/>
      <color theme="1"/>
      <name val="Times New Roman"/>
      <family val="1"/>
    </font>
    <font>
      <sz val="10"/>
      <color theme="1"/>
      <name val="Times New Roman"/>
      <family val="1"/>
    </font>
    <font>
      <sz val="9"/>
      <color theme="1"/>
      <name val="Times New Roman"/>
      <family val="1"/>
    </font>
    <font>
      <sz val="10"/>
      <color rgb="FF000000"/>
      <name val="Times New Roman"/>
      <family val="1"/>
    </font>
    <font>
      <sz val="9"/>
      <color rgb="FF000000"/>
      <name val="Calibri"/>
      <family val="2"/>
      <scheme val="minor"/>
    </font>
    <font>
      <b/>
      <sz val="10"/>
      <color theme="1"/>
      <name val="Times New Roman"/>
      <family val="1"/>
    </font>
    <font>
      <sz val="7"/>
      <color theme="1"/>
      <name val="Times New Roman"/>
      <family val="1"/>
    </font>
    <font>
      <b/>
      <sz val="12"/>
      <color theme="3"/>
      <name val="Calibri"/>
      <family val="2"/>
      <scheme val="minor"/>
    </font>
    <font>
      <sz val="12"/>
      <color theme="3"/>
      <name val="Calibri"/>
      <family val="2"/>
      <scheme val="minor"/>
    </font>
    <font>
      <sz val="10"/>
      <name val="Times New Roman"/>
      <family val="1"/>
    </font>
    <font>
      <sz val="10"/>
      <color rgb="FF808080"/>
      <name val="Times New Roman"/>
      <family val="1"/>
    </font>
    <font>
      <b/>
      <sz val="12"/>
      <color rgb="FF002060"/>
      <name val="Calibri"/>
      <family val="2"/>
      <scheme val="minor"/>
    </font>
    <font>
      <b/>
      <sz val="12"/>
      <color rgb="FFFF0000"/>
      <name val="Calibri"/>
      <family val="2"/>
      <scheme val="minor"/>
    </font>
    <font>
      <sz val="9"/>
      <color rgb="FFFF0000"/>
      <name val="Calibri"/>
      <family val="2"/>
      <scheme val="minor"/>
    </font>
    <font>
      <sz val="12"/>
      <color rgb="FFFF0000"/>
      <name val="Calibri"/>
      <family val="2"/>
      <scheme val="minor"/>
    </font>
    <font>
      <b/>
      <sz val="12"/>
      <color theme="9" tint="-0.249977111117893"/>
      <name val="Calibri"/>
      <family val="2"/>
      <scheme val="minor"/>
    </font>
    <font>
      <sz val="12"/>
      <color theme="9" tint="-0.249977111117893"/>
      <name val="Calibri"/>
      <family val="2"/>
      <scheme val="minor"/>
    </font>
    <font>
      <sz val="10"/>
      <color rgb="FFFF0000"/>
      <name val="Times New Roman"/>
      <family val="1"/>
    </font>
    <font>
      <sz val="9"/>
      <color rgb="FF0070C0"/>
      <name val="Calibri"/>
      <family val="2"/>
      <scheme val="minor"/>
    </font>
    <font>
      <sz val="11"/>
      <color rgb="FF0070C0"/>
      <name val="Calibri"/>
      <family val="2"/>
      <scheme val="minor"/>
    </font>
    <font>
      <b/>
      <sz val="11"/>
      <color rgb="FF0070C0"/>
      <name val="Calibri"/>
      <family val="2"/>
      <scheme val="minor"/>
    </font>
    <font>
      <sz val="9"/>
      <color theme="9" tint="-0.249977111117893"/>
      <name val="Calibri"/>
      <family val="2"/>
      <scheme val="minor"/>
    </font>
    <font>
      <sz val="11"/>
      <color theme="9" tint="-0.249977111117893"/>
      <name val="Calibri"/>
      <family val="2"/>
      <scheme val="minor"/>
    </font>
    <font>
      <sz val="11"/>
      <color rgb="FF00B050"/>
      <name val="Calibri"/>
      <family val="2"/>
      <scheme val="minor"/>
    </font>
    <font>
      <b/>
      <sz val="11"/>
      <name val="Calibri"/>
      <family val="2"/>
      <scheme val="minor"/>
    </font>
    <font>
      <sz val="9"/>
      <name val="Calibri"/>
      <family val="2"/>
      <scheme val="minor"/>
    </font>
    <font>
      <sz val="11"/>
      <name val="Calibri"/>
      <family val="2"/>
      <scheme val="minor"/>
    </font>
    <font>
      <sz val="12"/>
      <name val="Calibri"/>
      <family val="2"/>
      <scheme val="minor"/>
    </font>
    <font>
      <sz val="10"/>
      <color theme="9" tint="-0.249977111117893"/>
      <name val="Times New Roman"/>
      <family val="1"/>
    </font>
    <font>
      <b/>
      <sz val="12"/>
      <color rgb="FF7030A0"/>
      <name val="Calibri"/>
      <family val="2"/>
      <scheme val="minor"/>
    </font>
    <font>
      <sz val="12"/>
      <color rgb="FF7030A0"/>
      <name val="Calibri"/>
      <family val="2"/>
      <scheme val="minor"/>
    </font>
    <font>
      <b/>
      <sz val="11"/>
      <color rgb="FF7030A0"/>
      <name val="Calibri"/>
      <family val="2"/>
      <scheme val="minor"/>
    </font>
    <font>
      <sz val="9"/>
      <color rgb="FF7030A0"/>
      <name val="Calibri"/>
      <family val="2"/>
      <scheme val="minor"/>
    </font>
    <font>
      <sz val="11"/>
      <color rgb="FF7030A0"/>
      <name val="Calibri"/>
      <family val="2"/>
      <scheme val="minor"/>
    </font>
    <font>
      <sz val="10"/>
      <color rgb="FF7030A0"/>
      <name val="Times New Roman"/>
      <family val="1"/>
    </font>
    <font>
      <b/>
      <sz val="11"/>
      <color rgb="FFFF0000"/>
      <name val="Calibri"/>
      <family val="2"/>
      <scheme val="minor"/>
    </font>
    <font>
      <sz val="9"/>
      <color indexed="81"/>
      <name val="Segoe UI"/>
      <family val="2"/>
    </font>
    <font>
      <b/>
      <sz val="9"/>
      <color indexed="81"/>
      <name val="Segoe UI"/>
      <family val="2"/>
    </font>
    <font>
      <b/>
      <sz val="10"/>
      <color rgb="FF7030A0"/>
      <name val="Times New Roman"/>
      <family val="1"/>
    </font>
    <font>
      <sz val="12"/>
      <color rgb="FF7030A0"/>
      <name val="Times New Roman"/>
      <family val="1"/>
    </font>
    <font>
      <b/>
      <sz val="10"/>
      <name val="Calibri"/>
      <family val="2"/>
      <scheme val="minor"/>
    </font>
    <font>
      <sz val="10"/>
      <name val="Calibri"/>
      <family val="2"/>
      <scheme val="minor"/>
    </font>
  </fonts>
  <fills count="5">
    <fill>
      <patternFill patternType="none"/>
    </fill>
    <fill>
      <patternFill patternType="gray125"/>
    </fill>
    <fill>
      <patternFill patternType="solid">
        <fgColor rgb="FFFFFFCC"/>
        <bgColor indexed="64"/>
      </patternFill>
    </fill>
    <fill>
      <patternFill patternType="solid">
        <fgColor theme="6" tint="0.39997558519241921"/>
        <bgColor indexed="64"/>
      </patternFill>
    </fill>
    <fill>
      <patternFill patternType="solid">
        <fgColor rgb="FFFFFFFF"/>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
      <left/>
      <right/>
      <top style="thin">
        <color auto="1"/>
      </top>
      <bottom/>
      <diagonal/>
    </border>
    <border>
      <left/>
      <right style="thin">
        <color auto="1"/>
      </right>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indexed="64"/>
      </bottom>
      <diagonal/>
    </border>
    <border>
      <left style="thin">
        <color auto="1"/>
      </left>
      <right/>
      <top/>
      <bottom style="thin">
        <color indexed="64"/>
      </bottom>
      <diagonal/>
    </border>
    <border>
      <left style="thin">
        <color auto="1"/>
      </left>
      <right/>
      <top/>
      <bottom/>
      <diagonal/>
    </border>
    <border>
      <left style="medium">
        <color rgb="FF000000"/>
      </left>
      <right/>
      <top style="medium">
        <color rgb="FF00008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80"/>
      </top>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style="medium">
        <color rgb="FF000000"/>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400">
    <xf numFmtId="0" fontId="0" fillId="0" borderId="0" xfId="0"/>
    <xf numFmtId="49" fontId="11" fillId="0" borderId="0" xfId="0" applyNumberFormat="1" applyFont="1" applyAlignment="1">
      <alignment horizontal="center"/>
    </xf>
    <xf numFmtId="49" fontId="11" fillId="0" borderId="0" xfId="0" applyNumberFormat="1" applyFont="1"/>
    <xf numFmtId="49" fontId="12" fillId="0" borderId="0" xfId="0" applyNumberFormat="1" applyFont="1"/>
    <xf numFmtId="49" fontId="12" fillId="0" borderId="0" xfId="0" applyNumberFormat="1" applyFont="1" applyAlignment="1">
      <alignment horizontal="center"/>
    </xf>
    <xf numFmtId="49" fontId="1" fillId="0" borderId="0" xfId="0" applyNumberFormat="1" applyFont="1" applyAlignment="1">
      <alignment horizontal="center"/>
    </xf>
    <xf numFmtId="0" fontId="1" fillId="0" borderId="0" xfId="0" applyFont="1" applyAlignment="1">
      <alignment horizontal="center" vertical="top" wrapText="1"/>
    </xf>
    <xf numFmtId="49" fontId="0" fillId="0" borderId="0" xfId="0" applyNumberFormat="1"/>
    <xf numFmtId="49" fontId="2" fillId="0" borderId="0" xfId="0" applyNumberFormat="1" applyFont="1" applyAlignment="1">
      <alignment horizontal="center"/>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2" fillId="0" borderId="1" xfId="0" applyFont="1" applyBorder="1" applyAlignment="1">
      <alignment horizontal="justify" vertical="top" wrapText="1"/>
    </xf>
    <xf numFmtId="49" fontId="3" fillId="0" borderId="0" xfId="0" applyNumberFormat="1" applyFont="1" applyAlignment="1">
      <alignment horizontal="center"/>
    </xf>
    <xf numFmtId="49" fontId="2" fillId="0" borderId="0" xfId="0" applyNumberFormat="1" applyFont="1"/>
    <xf numFmtId="0" fontId="8" fillId="0" borderId="1" xfId="0" applyFont="1" applyBorder="1" applyAlignment="1">
      <alignment horizontal="center" vertical="top" wrapText="1"/>
    </xf>
    <xf numFmtId="0" fontId="5" fillId="0" borderId="2" xfId="0" applyFont="1" applyBorder="1" applyAlignment="1">
      <alignment horizontal="center" vertical="center" wrapText="1"/>
    </xf>
    <xf numFmtId="0" fontId="5" fillId="0" borderId="2" xfId="0" applyFont="1" applyBorder="1" applyAlignment="1">
      <alignment vertical="center" wrapText="1"/>
    </xf>
    <xf numFmtId="0" fontId="5" fillId="0" borderId="2" xfId="0" applyFont="1" applyBorder="1" applyAlignment="1">
      <alignment horizontal="justify" vertical="center" wrapText="1"/>
    </xf>
    <xf numFmtId="0" fontId="7"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2" xfId="0" applyFont="1" applyBorder="1" applyAlignment="1">
      <alignment vertical="center" wrapText="1"/>
    </xf>
    <xf numFmtId="49" fontId="2" fillId="0" borderId="1" xfId="0" applyNumberFormat="1" applyFont="1" applyBorder="1" applyAlignment="1">
      <alignment horizontal="center"/>
    </xf>
    <xf numFmtId="49" fontId="1" fillId="0" borderId="0" xfId="0" applyNumberFormat="1" applyFont="1"/>
    <xf numFmtId="0" fontId="2" fillId="0" borderId="0" xfId="0" applyFont="1" applyAlignment="1">
      <alignment horizontal="center" vertical="top" wrapText="1"/>
    </xf>
    <xf numFmtId="0" fontId="7" fillId="0" borderId="2" xfId="0" applyFont="1" applyBorder="1" applyAlignment="1">
      <alignment vertical="center" wrapText="1"/>
    </xf>
    <xf numFmtId="0" fontId="2" fillId="0" borderId="4" xfId="0" applyFont="1" applyBorder="1" applyAlignment="1">
      <alignment horizontal="justify" vertical="top" wrapText="1"/>
    </xf>
    <xf numFmtId="0" fontId="2" fillId="0" borderId="3" xfId="0" applyFont="1" applyBorder="1" applyAlignment="1">
      <alignment horizontal="justify" vertical="top" wrapText="1"/>
    </xf>
    <xf numFmtId="49" fontId="15" fillId="0" borderId="0" xfId="0" applyNumberFormat="1" applyFont="1" applyAlignment="1">
      <alignment horizontal="center"/>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49" fontId="17" fillId="0" borderId="1" xfId="0" applyNumberFormat="1" applyFont="1" applyBorder="1" applyAlignment="1">
      <alignment horizontal="center"/>
    </xf>
    <xf numFmtId="0" fontId="2" fillId="0" borderId="5" xfId="0" applyFont="1" applyBorder="1" applyAlignment="1">
      <alignment horizontal="center" vertical="top" wrapText="1"/>
    </xf>
    <xf numFmtId="0" fontId="2" fillId="0" borderId="5" xfId="0" applyFont="1" applyBorder="1" applyAlignment="1">
      <alignment horizontal="justify" vertical="top" wrapText="1"/>
    </xf>
    <xf numFmtId="0" fontId="5" fillId="2" borderId="2"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2" xfId="0" applyFont="1" applyFill="1" applyBorder="1" applyAlignment="1">
      <alignment horizontal="justify" vertical="center" wrapText="1"/>
    </xf>
    <xf numFmtId="0" fontId="7" fillId="2" borderId="2" xfId="0" applyFont="1" applyFill="1" applyBorder="1" applyAlignment="1">
      <alignment horizontal="center" vertical="center" wrapText="1"/>
    </xf>
    <xf numFmtId="0" fontId="2" fillId="0" borderId="0" xfId="0" applyFont="1" applyAlignment="1">
      <alignment horizontal="justify" vertical="top" wrapText="1"/>
    </xf>
    <xf numFmtId="0" fontId="5" fillId="0" borderId="7" xfId="0" applyFont="1" applyBorder="1" applyAlignment="1">
      <alignment horizontal="center" vertical="center" wrapText="1"/>
    </xf>
    <xf numFmtId="0" fontId="5" fillId="0" borderId="7" xfId="0" applyFont="1" applyBorder="1" applyAlignment="1">
      <alignment horizontal="justify" vertical="center" wrapText="1"/>
    </xf>
    <xf numFmtId="0" fontId="5" fillId="0" borderId="8" xfId="0" applyFont="1" applyBorder="1" applyAlignment="1">
      <alignment horizontal="center" vertical="center" wrapText="1"/>
    </xf>
    <xf numFmtId="0" fontId="5" fillId="0" borderId="8" xfId="0" applyFont="1" applyBorder="1" applyAlignment="1">
      <alignment horizontal="justify" vertical="center" wrapText="1"/>
    </xf>
    <xf numFmtId="0" fontId="5" fillId="0" borderId="6" xfId="0" applyFont="1" applyBorder="1" applyAlignment="1">
      <alignment horizontal="center" vertical="center" wrapText="1"/>
    </xf>
    <xf numFmtId="0" fontId="5" fillId="0" borderId="6" xfId="0" applyFont="1" applyBorder="1" applyAlignment="1">
      <alignment horizontal="justify" vertical="center" wrapText="1"/>
    </xf>
    <xf numFmtId="0" fontId="7" fillId="0" borderId="7" xfId="0" applyFont="1" applyBorder="1" applyAlignment="1">
      <alignment horizontal="center" vertical="center" wrapText="1"/>
    </xf>
    <xf numFmtId="0" fontId="7" fillId="0" borderId="7" xfId="0" applyFont="1" applyBorder="1" applyAlignment="1">
      <alignment vertical="center" wrapText="1"/>
    </xf>
    <xf numFmtId="0" fontId="7" fillId="0" borderId="8" xfId="0" applyFont="1" applyBorder="1" applyAlignment="1">
      <alignment horizontal="center" vertical="center" wrapText="1"/>
    </xf>
    <xf numFmtId="0" fontId="7" fillId="0" borderId="8" xfId="0" applyFont="1" applyBorder="1" applyAlignment="1">
      <alignment vertical="center" wrapText="1"/>
    </xf>
    <xf numFmtId="0" fontId="7" fillId="0" borderId="6" xfId="0" applyFont="1" applyBorder="1" applyAlignment="1">
      <alignment horizontal="center" vertical="center" wrapText="1"/>
    </xf>
    <xf numFmtId="0" fontId="7" fillId="0" borderId="6" xfId="0" applyFont="1" applyBorder="1" applyAlignment="1">
      <alignment vertical="center" wrapText="1"/>
    </xf>
    <xf numFmtId="49" fontId="11" fillId="2" borderId="0" xfId="0" applyNumberFormat="1" applyFont="1" applyFill="1" applyAlignment="1">
      <alignment horizontal="center"/>
    </xf>
    <xf numFmtId="49" fontId="16" fillId="0" borderId="0" xfId="0" applyNumberFormat="1" applyFont="1"/>
    <xf numFmtId="49" fontId="16" fillId="0" borderId="0" xfId="0" applyNumberFormat="1" applyFont="1" applyAlignment="1">
      <alignment horizontal="center"/>
    </xf>
    <xf numFmtId="49" fontId="18" fillId="0" borderId="0" xfId="0" applyNumberFormat="1" applyFont="1" applyAlignment="1">
      <alignment horizontal="center"/>
    </xf>
    <xf numFmtId="49" fontId="18" fillId="0" borderId="0" xfId="0" applyNumberFormat="1" applyFont="1"/>
    <xf numFmtId="49" fontId="19" fillId="0" borderId="0" xfId="0" applyNumberFormat="1" applyFont="1" applyAlignment="1">
      <alignment horizontal="center"/>
    </xf>
    <xf numFmtId="49" fontId="19" fillId="0" borderId="0" xfId="0" applyNumberFormat="1" applyFont="1"/>
    <xf numFmtId="49" fontId="20" fillId="0" borderId="0" xfId="0" applyNumberFormat="1" applyFont="1" applyAlignment="1">
      <alignment horizontal="center"/>
    </xf>
    <xf numFmtId="49" fontId="20" fillId="0" borderId="0" xfId="0" applyNumberFormat="1" applyFont="1"/>
    <xf numFmtId="49" fontId="11" fillId="3" borderId="0" xfId="0" applyNumberFormat="1" applyFont="1" applyFill="1"/>
    <xf numFmtId="49" fontId="12" fillId="3" borderId="0" xfId="0" applyNumberFormat="1" applyFont="1" applyFill="1" applyAlignment="1">
      <alignment horizontal="center"/>
    </xf>
    <xf numFmtId="49" fontId="11" fillId="3" borderId="0" xfId="0" applyNumberFormat="1" applyFont="1" applyFill="1" applyAlignment="1">
      <alignment horizontal="center"/>
    </xf>
    <xf numFmtId="49" fontId="12" fillId="3" borderId="0" xfId="0" applyNumberFormat="1" applyFont="1" applyFill="1"/>
    <xf numFmtId="0" fontId="7" fillId="0" borderId="0" xfId="0" applyFont="1" applyAlignment="1">
      <alignment vertical="center" wrapText="1"/>
    </xf>
    <xf numFmtId="0" fontId="5" fillId="0" borderId="0" xfId="0" applyFont="1" applyAlignment="1">
      <alignment horizontal="center" vertical="center" wrapText="1"/>
    </xf>
    <xf numFmtId="0" fontId="17" fillId="0" borderId="3" xfId="0" applyFont="1" applyBorder="1" applyAlignment="1">
      <alignment horizontal="justify" vertical="top" wrapText="1"/>
    </xf>
    <xf numFmtId="0" fontId="17" fillId="0" borderId="5" xfId="0" applyFont="1" applyBorder="1" applyAlignment="1">
      <alignment horizontal="justify" vertical="top" wrapText="1"/>
    </xf>
    <xf numFmtId="0" fontId="17" fillId="0" borderId="4" xfId="0" applyFont="1" applyBorder="1" applyAlignment="1">
      <alignment horizontal="justify" vertical="top" wrapText="1"/>
    </xf>
    <xf numFmtId="0" fontId="22" fillId="0" borderId="5" xfId="0" applyFont="1" applyBorder="1" applyAlignment="1">
      <alignment horizontal="center" vertical="top" wrapText="1"/>
    </xf>
    <xf numFmtId="0" fontId="22" fillId="0" borderId="5" xfId="0" quotePrefix="1" applyFont="1" applyBorder="1" applyAlignment="1">
      <alignment horizontal="center" vertical="top" wrapText="1"/>
    </xf>
    <xf numFmtId="0" fontId="22" fillId="0" borderId="4" xfId="0" applyFont="1" applyBorder="1" applyAlignment="1">
      <alignment horizontal="center" vertical="top" wrapText="1"/>
    </xf>
    <xf numFmtId="0" fontId="25" fillId="0" borderId="5" xfId="0" quotePrefix="1" applyFont="1" applyBorder="1" applyAlignment="1">
      <alignment horizontal="center" vertical="top" wrapText="1"/>
    </xf>
    <xf numFmtId="49" fontId="24" fillId="0" borderId="15" xfId="0" applyNumberFormat="1" applyFont="1" applyBorder="1" applyAlignment="1">
      <alignment horizontal="right"/>
    </xf>
    <xf numFmtId="49" fontId="24" fillId="0" borderId="10" xfId="0" applyNumberFormat="1" applyFont="1" applyBorder="1"/>
    <xf numFmtId="49" fontId="23" fillId="0" borderId="0" xfId="0" applyNumberFormat="1" applyFont="1" applyAlignment="1">
      <alignment horizontal="right"/>
    </xf>
    <xf numFmtId="49" fontId="23" fillId="0" borderId="0" xfId="0" applyNumberFormat="1" applyFont="1"/>
    <xf numFmtId="49" fontId="2" fillId="0" borderId="3" xfId="0" applyNumberFormat="1" applyFont="1" applyBorder="1" applyAlignment="1">
      <alignment horizontal="center"/>
    </xf>
    <xf numFmtId="49" fontId="2" fillId="0" borderId="5" xfId="0" applyNumberFormat="1" applyFont="1" applyBorder="1" applyAlignment="1">
      <alignment horizontal="center"/>
    </xf>
    <xf numFmtId="49" fontId="2" fillId="0" borderId="4" xfId="0" applyNumberFormat="1" applyFont="1" applyBorder="1" applyAlignment="1">
      <alignment horizontal="center"/>
    </xf>
    <xf numFmtId="49" fontId="28" fillId="0" borderId="0" xfId="0" applyNumberFormat="1" applyFont="1" applyAlignment="1">
      <alignment horizontal="center"/>
    </xf>
    <xf numFmtId="49" fontId="29" fillId="0" borderId="0" xfId="0" applyNumberFormat="1" applyFont="1" applyAlignment="1">
      <alignment horizontal="center"/>
    </xf>
    <xf numFmtId="49" fontId="30" fillId="0" borderId="0" xfId="0" applyNumberFormat="1" applyFont="1"/>
    <xf numFmtId="49" fontId="31" fillId="0" borderId="0" xfId="0" applyNumberFormat="1" applyFont="1"/>
    <xf numFmtId="49" fontId="25" fillId="0" borderId="0" xfId="0" applyNumberFormat="1" applyFont="1" applyAlignment="1">
      <alignment horizontal="right" vertical="center"/>
    </xf>
    <xf numFmtId="49" fontId="33" fillId="0" borderId="0" xfId="0" applyNumberFormat="1" applyFont="1" applyAlignment="1">
      <alignment horizontal="center"/>
    </xf>
    <xf numFmtId="49" fontId="33" fillId="0" borderId="0" xfId="0" applyNumberFormat="1" applyFont="1"/>
    <xf numFmtId="49" fontId="34" fillId="0" borderId="0" xfId="0" applyNumberFormat="1" applyFont="1" applyAlignment="1">
      <alignment horizontal="center"/>
    </xf>
    <xf numFmtId="49" fontId="34" fillId="0" borderId="0" xfId="0" applyNumberFormat="1" applyFont="1"/>
    <xf numFmtId="49" fontId="35" fillId="0" borderId="0" xfId="0" applyNumberFormat="1" applyFont="1" applyAlignment="1">
      <alignment horizontal="center"/>
    </xf>
    <xf numFmtId="0" fontId="36" fillId="0" borderId="1" xfId="0" applyFont="1" applyBorder="1" applyAlignment="1">
      <alignment horizontal="center" vertical="top" wrapText="1"/>
    </xf>
    <xf numFmtId="0" fontId="36" fillId="0" borderId="1" xfId="0" applyFont="1" applyBorder="1" applyAlignment="1">
      <alignment horizontal="justify" vertical="top" wrapText="1"/>
    </xf>
    <xf numFmtId="49" fontId="36" fillId="0" borderId="0" xfId="0" applyNumberFormat="1" applyFont="1" applyAlignment="1">
      <alignment horizontal="center"/>
    </xf>
    <xf numFmtId="49" fontId="37" fillId="0" borderId="0" xfId="0" applyNumberFormat="1" applyFont="1"/>
    <xf numFmtId="0" fontId="36" fillId="0" borderId="1" xfId="0" applyFont="1" applyBorder="1" applyAlignment="1">
      <alignment horizontal="left" vertical="top" wrapText="1"/>
    </xf>
    <xf numFmtId="49" fontId="36" fillId="0" borderId="1" xfId="0" applyNumberFormat="1" applyFont="1" applyBorder="1" applyAlignment="1">
      <alignment horizontal="justify" vertical="top" wrapText="1"/>
    </xf>
    <xf numFmtId="49" fontId="36" fillId="0" borderId="1" xfId="0" applyNumberFormat="1" applyFont="1" applyBorder="1" applyAlignment="1">
      <alignment horizontal="center" vertical="top" wrapText="1"/>
    </xf>
    <xf numFmtId="49" fontId="36" fillId="0" borderId="16" xfId="0" applyNumberFormat="1" applyFont="1" applyBorder="1" applyAlignment="1">
      <alignment horizontal="center" vertical="top" wrapText="1"/>
    </xf>
    <xf numFmtId="0" fontId="36" fillId="0" borderId="20" xfId="0" applyFont="1" applyBorder="1" applyAlignment="1">
      <alignment horizontal="center" vertical="top" wrapText="1"/>
    </xf>
    <xf numFmtId="0" fontId="36" fillId="0" borderId="11" xfId="0" applyFont="1" applyBorder="1" applyAlignment="1">
      <alignment horizontal="center" vertical="top" wrapText="1"/>
    </xf>
    <xf numFmtId="0" fontId="36" fillId="0" borderId="19" xfId="0" applyFont="1" applyBorder="1" applyAlignment="1">
      <alignment horizontal="center" vertical="top" wrapText="1"/>
    </xf>
    <xf numFmtId="0" fontId="36" fillId="0" borderId="14" xfId="0" applyFont="1" applyBorder="1" applyAlignment="1">
      <alignment horizontal="center" vertical="top" wrapText="1"/>
    </xf>
    <xf numFmtId="49" fontId="2" fillId="0" borderId="1" xfId="0" applyNumberFormat="1" applyFont="1" applyBorder="1" applyAlignment="1">
      <alignment vertical="top" wrapText="1"/>
    </xf>
    <xf numFmtId="0" fontId="38" fillId="0" borderId="2" xfId="0" applyFont="1" applyBorder="1" applyAlignment="1">
      <alignment horizontal="center" vertical="center" wrapText="1"/>
    </xf>
    <xf numFmtId="0" fontId="37" fillId="0" borderId="0" xfId="0" applyFont="1"/>
    <xf numFmtId="0" fontId="39" fillId="0" borderId="0" xfId="0" applyFont="1"/>
    <xf numFmtId="0" fontId="39" fillId="0" borderId="11" xfId="0" applyFont="1" applyBorder="1"/>
    <xf numFmtId="49" fontId="37" fillId="0" borderId="0" xfId="0" applyNumberFormat="1" applyFont="1" applyAlignment="1">
      <alignment horizontal="right"/>
    </xf>
    <xf numFmtId="49" fontId="36" fillId="0" borderId="5" xfId="0" applyNumberFormat="1" applyFont="1" applyBorder="1" applyAlignment="1">
      <alignment horizontal="center"/>
    </xf>
    <xf numFmtId="49" fontId="36" fillId="0" borderId="0" xfId="0" applyNumberFormat="1" applyFont="1" applyAlignment="1">
      <alignment horizontal="right" vertical="center"/>
    </xf>
    <xf numFmtId="0" fontId="36" fillId="0" borderId="5" xfId="0" quotePrefix="1" applyFont="1" applyBorder="1" applyAlignment="1">
      <alignment horizontal="center" vertical="top" wrapText="1"/>
    </xf>
    <xf numFmtId="49" fontId="37" fillId="0" borderId="13" xfId="0" applyNumberFormat="1" applyFont="1" applyBorder="1"/>
    <xf numFmtId="49" fontId="37" fillId="0" borderId="19" xfId="0" applyNumberFormat="1" applyFont="1" applyBorder="1" applyAlignment="1">
      <alignment horizontal="right"/>
    </xf>
    <xf numFmtId="14" fontId="26" fillId="0" borderId="13" xfId="0" applyNumberFormat="1" applyFont="1" applyBorder="1" applyAlignment="1">
      <alignment horizontal="center"/>
    </xf>
    <xf numFmtId="14" fontId="26" fillId="0" borderId="14" xfId="0" applyNumberFormat="1" applyFont="1" applyBorder="1" applyAlignment="1">
      <alignment horizontal="center"/>
    </xf>
    <xf numFmtId="49" fontId="36" fillId="0" borderId="0" xfId="0" applyNumberFormat="1" applyFont="1" applyAlignment="1">
      <alignment horizontal="left"/>
    </xf>
    <xf numFmtId="0" fontId="2" fillId="0" borderId="1" xfId="0" applyFont="1" applyBorder="1" applyAlignment="1">
      <alignment horizontal="left" vertical="top" wrapText="1"/>
    </xf>
    <xf numFmtId="0" fontId="38" fillId="0" borderId="1" xfId="0" applyFont="1" applyBorder="1" applyAlignment="1">
      <alignment horizontal="center" vertical="top" wrapText="1"/>
    </xf>
    <xf numFmtId="0" fontId="36" fillId="0" borderId="3" xfId="0" applyFont="1" applyBorder="1" applyAlignment="1">
      <alignment horizontal="justify" vertical="top" wrapText="1"/>
    </xf>
    <xf numFmtId="0" fontId="36" fillId="0" borderId="5" xfId="0" applyFont="1" applyBorder="1" applyAlignment="1">
      <alignment horizontal="justify" vertical="top" wrapText="1"/>
    </xf>
    <xf numFmtId="0" fontId="36" fillId="0" borderId="4" xfId="0" applyFont="1" applyBorder="1" applyAlignment="1">
      <alignment horizontal="justify" vertical="top" wrapText="1"/>
    </xf>
    <xf numFmtId="0" fontId="36" fillId="0" borderId="0" xfId="0" applyFont="1" applyAlignment="1">
      <alignment horizontal="center" vertical="top" wrapText="1"/>
    </xf>
    <xf numFmtId="0" fontId="36" fillId="0" borderId="0" xfId="0" applyFont="1" applyAlignment="1">
      <alignment horizontal="left" vertical="top" wrapText="1"/>
    </xf>
    <xf numFmtId="49" fontId="34" fillId="0" borderId="0" xfId="0" applyNumberFormat="1" applyFont="1" applyAlignment="1">
      <alignment horizontal="left"/>
    </xf>
    <xf numFmtId="0" fontId="36" fillId="0" borderId="1" xfId="0" applyFont="1" applyBorder="1" applyAlignment="1">
      <alignment vertical="top" wrapText="1"/>
    </xf>
    <xf numFmtId="0" fontId="36" fillId="0" borderId="5" xfId="0" applyFont="1" applyBorder="1" applyAlignment="1">
      <alignment horizontal="center" vertical="top" wrapText="1"/>
    </xf>
    <xf numFmtId="0" fontId="17" fillId="0" borderId="1" xfId="0" applyFont="1" applyBorder="1" applyAlignment="1">
      <alignment horizontal="center" vertical="top" wrapText="1"/>
    </xf>
    <xf numFmtId="14" fontId="23" fillId="0" borderId="0" xfId="0" applyNumberFormat="1" applyFont="1" applyAlignment="1">
      <alignment horizontal="center"/>
    </xf>
    <xf numFmtId="14" fontId="23" fillId="0" borderId="11" xfId="0" applyNumberFormat="1" applyFont="1" applyBorder="1" applyAlignment="1">
      <alignment horizontal="center"/>
    </xf>
    <xf numFmtId="14" fontId="37" fillId="0" borderId="0" xfId="0" applyNumberFormat="1" applyFont="1" applyAlignment="1">
      <alignment horizontal="center"/>
    </xf>
    <xf numFmtId="14" fontId="37" fillId="0" borderId="11" xfId="0" applyNumberFormat="1" applyFont="1" applyBorder="1" applyAlignment="1">
      <alignment horizontal="center"/>
    </xf>
    <xf numFmtId="49" fontId="26" fillId="0" borderId="0" xfId="0" applyNumberFormat="1" applyFont="1" applyAlignment="1">
      <alignment horizontal="right"/>
    </xf>
    <xf numFmtId="49" fontId="26" fillId="0" borderId="0" xfId="0" applyNumberFormat="1" applyFont="1"/>
    <xf numFmtId="14" fontId="26" fillId="0" borderId="0" xfId="0" applyNumberFormat="1" applyFont="1" applyAlignment="1">
      <alignment horizontal="center"/>
    </xf>
    <xf numFmtId="14" fontId="26" fillId="0" borderId="11" xfId="0" applyNumberFormat="1" applyFont="1" applyBorder="1" applyAlignment="1">
      <alignment horizontal="center"/>
    </xf>
    <xf numFmtId="49" fontId="27" fillId="0" borderId="0" xfId="0" applyNumberFormat="1" applyFont="1" applyAlignment="1">
      <alignment horizontal="right"/>
    </xf>
    <xf numFmtId="49" fontId="27" fillId="0" borderId="0" xfId="0" applyNumberFormat="1" applyFont="1"/>
    <xf numFmtId="0" fontId="29" fillId="0" borderId="1" xfId="0" applyFont="1" applyBorder="1" applyAlignment="1">
      <alignment horizontal="center" vertical="top" wrapText="1"/>
    </xf>
    <xf numFmtId="0" fontId="29" fillId="0" borderId="1" xfId="0" applyFont="1" applyBorder="1" applyAlignment="1">
      <alignment horizontal="justify" vertical="top" wrapText="1"/>
    </xf>
    <xf numFmtId="0" fontId="23" fillId="0" borderId="0" xfId="0" applyFont="1" applyAlignment="1">
      <alignment horizontal="center"/>
    </xf>
    <xf numFmtId="0" fontId="23" fillId="0" borderId="11" xfId="0" applyFont="1" applyBorder="1" applyAlignment="1">
      <alignment horizontal="center"/>
    </xf>
    <xf numFmtId="49" fontId="24" fillId="0" borderId="16" xfId="0" applyNumberFormat="1" applyFont="1" applyBorder="1" applyAlignment="1">
      <alignment horizontal="right"/>
    </xf>
    <xf numFmtId="49" fontId="24" fillId="0" borderId="18" xfId="0" applyNumberFormat="1" applyFont="1" applyBorder="1"/>
    <xf numFmtId="49" fontId="23" fillId="0" borderId="16" xfId="0" applyNumberFormat="1" applyFont="1" applyBorder="1" applyAlignment="1">
      <alignment horizontal="right"/>
    </xf>
    <xf numFmtId="49" fontId="23" fillId="0" borderId="18" xfId="0" applyNumberFormat="1" applyFont="1" applyBorder="1"/>
    <xf numFmtId="49" fontId="23" fillId="0" borderId="13" xfId="0" applyNumberFormat="1" applyFont="1" applyBorder="1" applyAlignment="1">
      <alignment horizontal="right"/>
    </xf>
    <xf numFmtId="49" fontId="23" fillId="0" borderId="13" xfId="0" applyNumberFormat="1" applyFont="1" applyBorder="1"/>
    <xf numFmtId="49" fontId="23" fillId="0" borderId="19" xfId="0" applyNumberFormat="1" applyFont="1" applyBorder="1" applyAlignment="1">
      <alignment horizontal="right"/>
    </xf>
    <xf numFmtId="0" fontId="8" fillId="0" borderId="2" xfId="0" applyFont="1" applyBorder="1" applyAlignment="1">
      <alignment horizontal="center" vertical="center" wrapText="1"/>
    </xf>
    <xf numFmtId="0" fontId="8" fillId="0" borderId="2" xfId="0" applyFont="1" applyBorder="1" applyAlignment="1">
      <alignment vertical="center" wrapText="1"/>
    </xf>
    <xf numFmtId="0" fontId="7" fillId="0" borderId="0" xfId="0" applyFont="1" applyAlignment="1">
      <alignment vertical="center"/>
    </xf>
    <xf numFmtId="0" fontId="7" fillId="0" borderId="9" xfId="0" applyFont="1" applyBorder="1"/>
    <xf numFmtId="0" fontId="38" fillId="0" borderId="21" xfId="0" applyFont="1" applyBorder="1" applyAlignment="1">
      <alignment vertical="center" wrapText="1"/>
    </xf>
    <xf numFmtId="0" fontId="38" fillId="0" borderId="21" xfId="0" applyFont="1" applyBorder="1" applyAlignment="1">
      <alignment horizontal="center" vertical="center" wrapText="1"/>
    </xf>
    <xf numFmtId="0" fontId="38" fillId="0" borderId="22" xfId="0" applyFont="1" applyBorder="1" applyAlignment="1">
      <alignment vertical="center" wrapText="1"/>
    </xf>
    <xf numFmtId="0" fontId="38" fillId="0" borderId="22" xfId="0" applyFont="1" applyBorder="1" applyAlignment="1">
      <alignment horizontal="center" vertical="center" wrapText="1"/>
    </xf>
    <xf numFmtId="0" fontId="42" fillId="4" borderId="26" xfId="0" applyFont="1" applyFill="1" applyBorder="1" applyAlignment="1">
      <alignment horizontal="center" vertical="center" wrapText="1"/>
    </xf>
    <xf numFmtId="0" fontId="42" fillId="4" borderId="26" xfId="0" applyFont="1" applyFill="1" applyBorder="1" applyAlignment="1">
      <alignment vertical="center" wrapText="1"/>
    </xf>
    <xf numFmtId="0" fontId="42" fillId="4" borderId="27" xfId="0" applyFont="1" applyFill="1" applyBorder="1" applyAlignment="1">
      <alignment horizontal="center" vertical="center" wrapText="1"/>
    </xf>
    <xf numFmtId="0" fontId="38" fillId="4" borderId="22" xfId="0" applyFont="1" applyFill="1" applyBorder="1" applyAlignment="1">
      <alignment horizontal="center" vertical="center" wrapText="1"/>
    </xf>
    <xf numFmtId="0" fontId="38" fillId="4" borderId="22" xfId="0" applyFont="1" applyFill="1" applyBorder="1" applyAlignment="1">
      <alignment vertical="center" wrapText="1"/>
    </xf>
    <xf numFmtId="0" fontId="38" fillId="4" borderId="22" xfId="0" applyFont="1" applyFill="1" applyBorder="1" applyAlignment="1">
      <alignment horizontal="justify" vertical="center" wrapText="1"/>
    </xf>
    <xf numFmtId="0" fontId="38" fillId="4" borderId="23" xfId="0" applyFont="1" applyFill="1" applyBorder="1" applyAlignment="1">
      <alignment horizontal="center" vertical="center" wrapText="1"/>
    </xf>
    <xf numFmtId="0" fontId="43" fillId="4" borderId="22" xfId="0" applyFont="1" applyFill="1" applyBorder="1" applyAlignment="1">
      <alignment horizontal="center" vertical="center" wrapText="1"/>
    </xf>
    <xf numFmtId="0" fontId="42" fillId="4" borderId="22" xfId="0" applyFont="1" applyFill="1" applyBorder="1" applyAlignment="1">
      <alignment horizontal="center" vertical="center" wrapText="1"/>
    </xf>
    <xf numFmtId="0" fontId="38" fillId="4" borderId="28" xfId="0" applyFont="1" applyFill="1" applyBorder="1" applyAlignment="1">
      <alignment horizontal="justify" vertical="center" wrapText="1"/>
    </xf>
    <xf numFmtId="0" fontId="36" fillId="0" borderId="3" xfId="0" applyFont="1" applyBorder="1" applyAlignment="1">
      <alignment horizontal="center" vertical="top" wrapText="1"/>
    </xf>
    <xf numFmtId="0" fontId="2" fillId="0" borderId="3" xfId="0" applyFont="1" applyBorder="1" applyAlignment="1">
      <alignment horizontal="left" vertical="top" wrapText="1"/>
    </xf>
    <xf numFmtId="0" fontId="36" fillId="0" borderId="3" xfId="0" applyFont="1" applyBorder="1" applyAlignment="1">
      <alignment horizontal="left" vertical="top" wrapText="1"/>
    </xf>
    <xf numFmtId="49" fontId="36" fillId="0" borderId="1" xfId="0" applyNumberFormat="1" applyFont="1" applyBorder="1" applyAlignment="1">
      <alignment horizontal="center"/>
    </xf>
    <xf numFmtId="0" fontId="35" fillId="0" borderId="0" xfId="0" applyFont="1"/>
    <xf numFmtId="49" fontId="36" fillId="0" borderId="1" xfId="0" applyNumberFormat="1" applyFont="1" applyBorder="1" applyAlignment="1">
      <alignment vertical="top" wrapText="1"/>
    </xf>
    <xf numFmtId="0" fontId="2" fillId="0" borderId="2" xfId="0" applyFont="1" applyBorder="1" applyAlignment="1">
      <alignment horizontal="center" vertical="top" wrapText="1"/>
    </xf>
    <xf numFmtId="0" fontId="2" fillId="0" borderId="12" xfId="0" applyFont="1" applyBorder="1" applyAlignment="1">
      <alignment horizontal="center" vertical="top" wrapText="1"/>
    </xf>
    <xf numFmtId="0" fontId="36" fillId="0" borderId="2" xfId="0" applyFont="1" applyBorder="1" applyAlignment="1">
      <alignment horizontal="center" vertical="top" wrapText="1"/>
    </xf>
    <xf numFmtId="0" fontId="36" fillId="0" borderId="30" xfId="0" applyFont="1" applyBorder="1" applyAlignment="1">
      <alignment horizontal="center" vertical="top" wrapText="1"/>
    </xf>
    <xf numFmtId="0" fontId="36" fillId="0" borderId="31" xfId="0" applyFont="1" applyBorder="1" applyAlignment="1">
      <alignment horizontal="center" vertical="top" wrapText="1"/>
    </xf>
    <xf numFmtId="0" fontId="36" fillId="0" borderId="2" xfId="0" applyFont="1" applyBorder="1" applyAlignment="1">
      <alignment horizontal="justify" vertical="top" wrapText="1"/>
    </xf>
    <xf numFmtId="0" fontId="36" fillId="0" borderId="31" xfId="0" applyFont="1" applyBorder="1" applyAlignment="1">
      <alignment horizontal="left" vertical="top" wrapText="1"/>
    </xf>
    <xf numFmtId="0" fontId="0" fillId="0" borderId="0" xfId="0" applyNumberFormat="1"/>
    <xf numFmtId="49" fontId="44" fillId="0" borderId="0" xfId="0" applyNumberFormat="1" applyFont="1" applyAlignment="1">
      <alignment horizontal="center"/>
    </xf>
    <xf numFmtId="0" fontId="45" fillId="0" borderId="1" xfId="0" applyFont="1" applyBorder="1" applyAlignment="1">
      <alignment horizontal="center" vertical="top" wrapText="1"/>
    </xf>
    <xf numFmtId="0" fontId="45" fillId="0" borderId="1" xfId="0" applyFont="1" applyBorder="1" applyAlignment="1">
      <alignment horizontal="justify" vertical="top" wrapText="1"/>
    </xf>
    <xf numFmtId="49" fontId="45" fillId="0" borderId="0" xfId="0" applyNumberFormat="1" applyFont="1" applyAlignment="1">
      <alignment horizontal="center"/>
    </xf>
    <xf numFmtId="49" fontId="45" fillId="0" borderId="0" xfId="0" applyNumberFormat="1" applyFont="1"/>
    <xf numFmtId="0" fontId="45" fillId="0" borderId="2" xfId="0" applyFont="1" applyBorder="1" applyAlignment="1">
      <alignment horizontal="center" vertical="center" wrapText="1"/>
    </xf>
    <xf numFmtId="0" fontId="45" fillId="0" borderId="2" xfId="0" applyFont="1" applyBorder="1" applyAlignment="1">
      <alignment vertical="center" wrapText="1"/>
    </xf>
    <xf numFmtId="0" fontId="44" fillId="0" borderId="0" xfId="0" applyNumberFormat="1" applyFont="1" applyAlignment="1">
      <alignment horizontal="center"/>
    </xf>
    <xf numFmtId="49" fontId="44" fillId="0" borderId="0" xfId="0" applyNumberFormat="1" applyFont="1" applyAlignment="1"/>
    <xf numFmtId="49" fontId="44" fillId="2" borderId="0" xfId="0" applyNumberFormat="1" applyFont="1" applyFill="1" applyAlignment="1">
      <alignment horizontal="center"/>
    </xf>
    <xf numFmtId="0" fontId="45" fillId="0" borderId="0" xfId="0" applyNumberFormat="1" applyFont="1"/>
    <xf numFmtId="0" fontId="45" fillId="0" borderId="0" xfId="0" applyNumberFormat="1" applyFont="1" applyAlignment="1">
      <alignment horizontal="left"/>
    </xf>
    <xf numFmtId="0" fontId="45" fillId="0" borderId="0" xfId="0" applyNumberFormat="1" applyFont="1" applyAlignment="1">
      <alignment horizontal="center"/>
    </xf>
    <xf numFmtId="0" fontId="44" fillId="0" borderId="0" xfId="0" applyFont="1" applyAlignment="1">
      <alignment horizontal="center" vertical="top" wrapText="1"/>
    </xf>
    <xf numFmtId="0" fontId="44" fillId="0" borderId="0" xfId="0" applyNumberFormat="1" applyFont="1" applyAlignment="1">
      <alignment horizontal="center" vertical="top" wrapText="1"/>
    </xf>
    <xf numFmtId="49" fontId="44" fillId="0" borderId="0" xfId="0" applyNumberFormat="1" applyFont="1"/>
    <xf numFmtId="0" fontId="45" fillId="0" borderId="1" xfId="0" applyFont="1" applyBorder="1" applyAlignment="1">
      <alignment vertical="top" wrapText="1"/>
    </xf>
    <xf numFmtId="49" fontId="44" fillId="3" borderId="0" xfId="0" applyNumberFormat="1" applyFont="1" applyFill="1" applyAlignment="1">
      <alignment horizontal="center"/>
    </xf>
    <xf numFmtId="49" fontId="44" fillId="3" borderId="0" xfId="0" applyNumberFormat="1" applyFont="1" applyFill="1"/>
    <xf numFmtId="49" fontId="45" fillId="3" borderId="0" xfId="0" applyNumberFormat="1" applyFont="1" applyFill="1" applyAlignment="1">
      <alignment horizontal="center"/>
    </xf>
    <xf numFmtId="49" fontId="45" fillId="3" borderId="0" xfId="0" applyNumberFormat="1" applyFont="1" applyFill="1"/>
    <xf numFmtId="0" fontId="45" fillId="0" borderId="2" xfId="0" applyFont="1" applyBorder="1" applyAlignment="1">
      <alignment horizontal="justify" vertical="center" wrapText="1"/>
    </xf>
    <xf numFmtId="0" fontId="45" fillId="2" borderId="2" xfId="0" applyFont="1" applyFill="1" applyBorder="1" applyAlignment="1">
      <alignment horizontal="center" vertical="center" wrapText="1"/>
    </xf>
    <xf numFmtId="0" fontId="45" fillId="2" borderId="2" xfId="0" applyFont="1" applyFill="1" applyBorder="1" applyAlignment="1">
      <alignment horizontal="justify" vertical="center" wrapText="1"/>
    </xf>
    <xf numFmtId="0" fontId="45" fillId="0" borderId="1" xfId="0" applyFont="1" applyBorder="1" applyAlignment="1">
      <alignment horizontal="left" vertical="top" wrapText="1"/>
    </xf>
    <xf numFmtId="49" fontId="45" fillId="0" borderId="1" xfId="0" applyNumberFormat="1" applyFont="1" applyBorder="1" applyAlignment="1">
      <alignment vertical="top" wrapText="1"/>
    </xf>
    <xf numFmtId="49" fontId="45" fillId="0" borderId="1" xfId="0" applyNumberFormat="1" applyFont="1" applyBorder="1" applyAlignment="1">
      <alignment horizontal="justify" vertical="top" wrapText="1"/>
    </xf>
    <xf numFmtId="49" fontId="45" fillId="0" borderId="1" xfId="0" applyNumberFormat="1" applyFont="1" applyBorder="1" applyAlignment="1">
      <alignment horizontal="center" vertical="top" wrapText="1"/>
    </xf>
    <xf numFmtId="0" fontId="45" fillId="0" borderId="3" xfId="0" applyFont="1" applyBorder="1" applyAlignment="1">
      <alignment vertical="top" wrapText="1"/>
    </xf>
    <xf numFmtId="0" fontId="45" fillId="0" borderId="5" xfId="0" applyFont="1" applyBorder="1" applyAlignment="1">
      <alignment vertical="top" wrapText="1"/>
    </xf>
    <xf numFmtId="0" fontId="45" fillId="0" borderId="4" xfId="0" applyFont="1" applyBorder="1" applyAlignment="1">
      <alignment vertical="top" wrapText="1"/>
    </xf>
    <xf numFmtId="49" fontId="45" fillId="0" borderId="16" xfId="0" applyNumberFormat="1" applyFont="1" applyBorder="1" applyAlignment="1">
      <alignment horizontal="center" vertical="top" wrapText="1"/>
    </xf>
    <xf numFmtId="0" fontId="45" fillId="0" borderId="12" xfId="0" applyFont="1" applyBorder="1" applyAlignment="1">
      <alignment horizontal="center" vertical="top" wrapText="1"/>
    </xf>
    <xf numFmtId="0" fontId="45" fillId="0" borderId="16" xfId="0" applyFont="1" applyBorder="1" applyAlignment="1">
      <alignment vertical="top" wrapText="1"/>
    </xf>
    <xf numFmtId="0" fontId="45" fillId="0" borderId="3" xfId="0" applyFont="1" applyBorder="1" applyAlignment="1">
      <alignment horizontal="justify" vertical="top" wrapText="1"/>
    </xf>
    <xf numFmtId="0" fontId="45" fillId="0" borderId="5" xfId="0" applyFont="1" applyBorder="1" applyAlignment="1">
      <alignment horizontal="justify" vertical="top" wrapText="1"/>
    </xf>
    <xf numFmtId="0" fontId="45" fillId="0" borderId="4" xfId="0" applyFont="1" applyBorder="1" applyAlignment="1">
      <alignment horizontal="justify" vertical="top" wrapText="1"/>
    </xf>
    <xf numFmtId="0" fontId="45" fillId="0" borderId="3" xfId="0" applyFont="1" applyBorder="1" applyAlignment="1">
      <alignment horizontal="center" vertical="top" wrapText="1"/>
    </xf>
    <xf numFmtId="0" fontId="45" fillId="0" borderId="5" xfId="0" applyFont="1" applyBorder="1" applyAlignment="1">
      <alignment horizontal="center" vertical="top" wrapText="1"/>
    </xf>
    <xf numFmtId="0" fontId="45" fillId="0" borderId="4" xfId="0" applyFont="1" applyBorder="1" applyAlignment="1">
      <alignment horizontal="center" vertical="top" wrapText="1"/>
    </xf>
    <xf numFmtId="0" fontId="45" fillId="0" borderId="21" xfId="0" applyFont="1" applyBorder="1" applyAlignment="1">
      <alignment vertical="center" wrapText="1"/>
    </xf>
    <xf numFmtId="0" fontId="45" fillId="0" borderId="21" xfId="0" applyFont="1" applyBorder="1" applyAlignment="1">
      <alignment horizontal="center" vertical="center" wrapText="1"/>
    </xf>
    <xf numFmtId="0" fontId="45" fillId="0" borderId="22" xfId="0" applyFont="1" applyBorder="1" applyAlignment="1">
      <alignment vertical="center" wrapText="1"/>
    </xf>
    <xf numFmtId="0" fontId="45" fillId="0" borderId="22" xfId="0" applyFont="1" applyBorder="1" applyAlignment="1">
      <alignment horizontal="center" vertical="center" wrapText="1"/>
    </xf>
    <xf numFmtId="0" fontId="44" fillId="4" borderId="26" xfId="0" applyFont="1" applyFill="1" applyBorder="1" applyAlignment="1">
      <alignment horizontal="center" vertical="center" wrapText="1"/>
    </xf>
    <xf numFmtId="0" fontId="44" fillId="4" borderId="26" xfId="0" applyFont="1" applyFill="1" applyBorder="1" applyAlignment="1">
      <alignment vertical="center" wrapText="1"/>
    </xf>
    <xf numFmtId="0" fontId="45" fillId="4" borderId="22" xfId="0" applyFont="1" applyFill="1" applyBorder="1" applyAlignment="1">
      <alignment horizontal="center" vertical="center" wrapText="1"/>
    </xf>
    <xf numFmtId="0" fontId="45" fillId="4" borderId="22" xfId="0" applyFont="1" applyFill="1" applyBorder="1" applyAlignment="1">
      <alignment vertical="center" wrapText="1"/>
    </xf>
    <xf numFmtId="0" fontId="45" fillId="4" borderId="22" xfId="0" applyFont="1" applyFill="1" applyBorder="1" applyAlignment="1">
      <alignment horizontal="justify" vertical="center" wrapText="1"/>
    </xf>
    <xf numFmtId="0" fontId="45" fillId="4" borderId="29" xfId="0" applyFont="1" applyFill="1" applyBorder="1" applyAlignment="1">
      <alignment vertical="center" wrapText="1"/>
    </xf>
    <xf numFmtId="0" fontId="45" fillId="4" borderId="28" xfId="0" applyFont="1" applyFill="1" applyBorder="1" applyAlignment="1">
      <alignment horizontal="justify" vertical="center" wrapText="1"/>
    </xf>
    <xf numFmtId="0" fontId="45" fillId="4" borderId="25" xfId="0" applyFont="1" applyFill="1" applyBorder="1" applyAlignment="1">
      <alignment vertical="center" wrapText="1"/>
    </xf>
    <xf numFmtId="0" fontId="45" fillId="4" borderId="23" xfId="0" applyFont="1" applyFill="1" applyBorder="1" applyAlignment="1">
      <alignment vertical="center" wrapText="1"/>
    </xf>
    <xf numFmtId="49" fontId="44" fillId="0" borderId="15" xfId="0" applyNumberFormat="1" applyFont="1" applyBorder="1" applyAlignment="1">
      <alignment horizontal="right"/>
    </xf>
    <xf numFmtId="49" fontId="44" fillId="0" borderId="10" xfId="0" applyNumberFormat="1" applyFont="1" applyBorder="1"/>
    <xf numFmtId="14" fontId="44" fillId="0" borderId="10" xfId="0" applyNumberFormat="1" applyFont="1" applyBorder="1" applyAlignment="1"/>
    <xf numFmtId="0" fontId="44" fillId="0" borderId="10" xfId="0" applyFont="1" applyBorder="1" applyAlignment="1"/>
    <xf numFmtId="49" fontId="45" fillId="0" borderId="0" xfId="0" applyNumberFormat="1" applyFont="1" applyAlignment="1">
      <alignment horizontal="right"/>
    </xf>
    <xf numFmtId="14" fontId="45" fillId="0" borderId="0" xfId="0" applyNumberFormat="1" applyFont="1" applyAlignment="1"/>
    <xf numFmtId="14" fontId="45" fillId="0" borderId="0" xfId="0" applyNumberFormat="1" applyFont="1" applyAlignment="1">
      <alignment horizontal="center"/>
    </xf>
    <xf numFmtId="0" fontId="45" fillId="0" borderId="5" xfId="0" quotePrefix="1" applyFont="1" applyBorder="1" applyAlignment="1">
      <alignment horizontal="center" vertical="top" wrapText="1"/>
    </xf>
    <xf numFmtId="0" fontId="45" fillId="0" borderId="3" xfId="0" applyFont="1" applyBorder="1" applyAlignment="1">
      <alignment horizontal="left" vertical="top" wrapText="1"/>
    </xf>
    <xf numFmtId="0" fontId="45" fillId="0" borderId="2" xfId="0" applyFont="1" applyBorder="1" applyAlignment="1">
      <alignment horizontal="center" vertical="top" wrapText="1"/>
    </xf>
    <xf numFmtId="0" fontId="45" fillId="0" borderId="30" xfId="0" applyFont="1" applyBorder="1" applyAlignment="1">
      <alignment horizontal="center" vertical="top" wrapText="1"/>
    </xf>
    <xf numFmtId="0" fontId="45" fillId="0" borderId="2" xfId="0" applyFont="1" applyBorder="1" applyAlignment="1">
      <alignment horizontal="justify" vertical="top" wrapText="1"/>
    </xf>
    <xf numFmtId="49" fontId="45" fillId="0" borderId="0" xfId="0" applyNumberFormat="1" applyFont="1" applyAlignment="1">
      <alignment horizontal="left"/>
    </xf>
    <xf numFmtId="0" fontId="45" fillId="0" borderId="0" xfId="0" applyFont="1" applyAlignment="1">
      <alignment horizontal="left" vertical="top" wrapText="1"/>
    </xf>
    <xf numFmtId="0" fontId="45" fillId="0" borderId="0" xfId="0" applyFont="1" applyAlignment="1">
      <alignment horizontal="center" vertical="top" wrapText="1"/>
    </xf>
    <xf numFmtId="49" fontId="45" fillId="0" borderId="0" xfId="0" applyNumberFormat="1" applyFont="1" applyAlignment="1">
      <alignment horizontal="right" vertical="center"/>
    </xf>
    <xf numFmtId="14" fontId="45" fillId="0" borderId="13" xfId="0" applyNumberFormat="1" applyFont="1" applyBorder="1" applyAlignment="1">
      <alignment horizontal="center"/>
    </xf>
    <xf numFmtId="0" fontId="45" fillId="0" borderId="0" xfId="0" applyFont="1" applyAlignment="1"/>
    <xf numFmtId="0" fontId="45" fillId="0" borderId="0" xfId="0" applyFont="1" applyAlignment="1">
      <alignment horizontal="center"/>
    </xf>
    <xf numFmtId="49" fontId="45" fillId="0" borderId="19" xfId="0" applyNumberFormat="1" applyFont="1" applyBorder="1" applyAlignment="1">
      <alignment horizontal="right"/>
    </xf>
    <xf numFmtId="49" fontId="45" fillId="0" borderId="13" xfId="0" applyNumberFormat="1" applyFont="1" applyBorder="1"/>
    <xf numFmtId="14" fontId="45" fillId="0" borderId="13" xfId="0" applyNumberFormat="1" applyFont="1" applyBorder="1" applyAlignment="1"/>
    <xf numFmtId="49" fontId="44" fillId="0" borderId="16" xfId="0" applyNumberFormat="1" applyFont="1" applyBorder="1" applyAlignment="1">
      <alignment horizontal="right"/>
    </xf>
    <xf numFmtId="49" fontId="44" fillId="0" borderId="18" xfId="0" applyNumberFormat="1" applyFont="1" applyBorder="1"/>
    <xf numFmtId="14" fontId="44" fillId="0" borderId="18" xfId="0" applyNumberFormat="1" applyFont="1" applyBorder="1" applyAlignment="1"/>
    <xf numFmtId="0" fontId="44" fillId="0" borderId="18" xfId="0" applyFont="1" applyBorder="1" applyAlignment="1"/>
    <xf numFmtId="49" fontId="45" fillId="0" borderId="16" xfId="0" applyNumberFormat="1" applyFont="1" applyBorder="1" applyAlignment="1">
      <alignment horizontal="right"/>
    </xf>
    <xf numFmtId="49" fontId="45" fillId="0" borderId="18" xfId="0" applyNumberFormat="1" applyFont="1" applyBorder="1"/>
    <xf numFmtId="14" fontId="45" fillId="0" borderId="18" xfId="0" applyNumberFormat="1" applyFont="1" applyBorder="1" applyAlignment="1"/>
    <xf numFmtId="0" fontId="45" fillId="0" borderId="18" xfId="0" applyFont="1" applyBorder="1" applyAlignment="1"/>
    <xf numFmtId="0" fontId="44" fillId="0" borderId="0" xfId="0" applyFont="1"/>
    <xf numFmtId="0" fontId="44" fillId="0" borderId="11" xfId="0" applyFont="1" applyBorder="1"/>
    <xf numFmtId="49" fontId="45" fillId="0" borderId="13" xfId="0" applyNumberFormat="1" applyFont="1" applyBorder="1" applyAlignment="1">
      <alignment horizontal="right"/>
    </xf>
    <xf numFmtId="0" fontId="45" fillId="0" borderId="0" xfId="0" applyFont="1"/>
    <xf numFmtId="0" fontId="45" fillId="0" borderId="0" xfId="0" applyFont="1" applyAlignment="1">
      <alignment horizontal="justify" vertical="top" wrapText="1"/>
    </xf>
    <xf numFmtId="0" fontId="45" fillId="0" borderId="7" xfId="0" applyFont="1" applyBorder="1" applyAlignment="1">
      <alignment horizontal="center" vertical="center" wrapText="1"/>
    </xf>
    <xf numFmtId="0" fontId="45" fillId="0" borderId="7" xfId="0" applyFont="1" applyBorder="1" applyAlignment="1">
      <alignment horizontal="justify" vertical="center" wrapText="1"/>
    </xf>
    <xf numFmtId="0" fontId="45" fillId="0" borderId="8" xfId="0" applyFont="1" applyBorder="1" applyAlignment="1">
      <alignment horizontal="center" vertical="center" wrapText="1"/>
    </xf>
    <xf numFmtId="0" fontId="45" fillId="0" borderId="8" xfId="0" applyFont="1" applyBorder="1" applyAlignment="1">
      <alignment horizontal="justify" vertical="center" wrapText="1"/>
    </xf>
    <xf numFmtId="0" fontId="45" fillId="0" borderId="0" xfId="0" applyFont="1" applyAlignment="1">
      <alignment vertical="center"/>
    </xf>
    <xf numFmtId="0" fontId="45" fillId="0" borderId="6" xfId="0" applyFont="1" applyBorder="1" applyAlignment="1">
      <alignment horizontal="center" vertical="center" wrapText="1"/>
    </xf>
    <xf numFmtId="0" fontId="45" fillId="0" borderId="9" xfId="0" applyFont="1" applyBorder="1"/>
    <xf numFmtId="0" fontId="45" fillId="0" borderId="7" xfId="0" applyFont="1" applyBorder="1" applyAlignment="1">
      <alignment vertical="center" wrapText="1"/>
    </xf>
    <xf numFmtId="0" fontId="45" fillId="0" borderId="8" xfId="0" applyFont="1" applyBorder="1" applyAlignment="1">
      <alignment vertical="center" wrapText="1"/>
    </xf>
    <xf numFmtId="0" fontId="45" fillId="0" borderId="6" xfId="0" applyFont="1" applyBorder="1" applyAlignment="1">
      <alignment vertical="center" wrapText="1"/>
    </xf>
    <xf numFmtId="0" fontId="45" fillId="0" borderId="0" xfId="0" applyFont="1" applyAlignment="1">
      <alignment vertical="center" wrapText="1"/>
    </xf>
    <xf numFmtId="0" fontId="45" fillId="0" borderId="0" xfId="0" applyFont="1" applyAlignment="1">
      <alignment horizontal="center" vertical="center" wrapText="1"/>
    </xf>
    <xf numFmtId="0" fontId="45" fillId="0" borderId="1" xfId="0" applyNumberFormat="1" applyFont="1" applyBorder="1" applyAlignment="1">
      <alignment horizontal="center" vertical="top" wrapText="1"/>
    </xf>
    <xf numFmtId="0" fontId="45" fillId="0" borderId="1" xfId="0" applyNumberFormat="1" applyFont="1" applyBorder="1" applyAlignment="1">
      <alignment vertical="top" wrapText="1"/>
    </xf>
    <xf numFmtId="49" fontId="44" fillId="0" borderId="0" xfId="0" applyNumberFormat="1" applyFont="1" applyAlignment="1">
      <alignment horizontal="center"/>
    </xf>
    <xf numFmtId="0" fontId="45" fillId="4" borderId="29" xfId="0" applyFont="1" applyFill="1" applyBorder="1" applyAlignment="1">
      <alignment vertical="center"/>
    </xf>
    <xf numFmtId="0" fontId="44" fillId="0" borderId="0" xfId="0" applyFont="1" applyAlignment="1">
      <alignment horizontal="center" vertical="top"/>
    </xf>
    <xf numFmtId="0" fontId="45" fillId="0" borderId="1" xfId="0" applyFont="1" applyBorder="1" applyAlignment="1">
      <alignment vertical="top"/>
    </xf>
    <xf numFmtId="0" fontId="45" fillId="0" borderId="2" xfId="0" applyFont="1" applyBorder="1" applyAlignment="1">
      <alignment vertical="center"/>
    </xf>
    <xf numFmtId="0" fontId="45" fillId="2" borderId="2" xfId="0" applyFont="1" applyFill="1" applyBorder="1" applyAlignment="1">
      <alignment vertical="center"/>
    </xf>
    <xf numFmtId="0" fontId="45" fillId="0" borderId="2" xfId="0" applyFont="1" applyBorder="1" applyAlignment="1">
      <alignment horizontal="justify" vertical="center"/>
    </xf>
    <xf numFmtId="0" fontId="45" fillId="0" borderId="1" xfId="0" applyFont="1" applyBorder="1" applyAlignment="1">
      <alignment horizontal="justify" vertical="top"/>
    </xf>
    <xf numFmtId="0" fontId="45" fillId="0" borderId="1" xfId="0" applyFont="1" applyBorder="1" applyAlignment="1">
      <alignment horizontal="left" vertical="top"/>
    </xf>
    <xf numFmtId="0" fontId="45" fillId="0" borderId="3" xfId="0" applyFont="1" applyBorder="1" applyAlignment="1">
      <alignment horizontal="justify" vertical="top"/>
    </xf>
    <xf numFmtId="0" fontId="45" fillId="0" borderId="5" xfId="0" applyFont="1" applyBorder="1" applyAlignment="1">
      <alignment horizontal="justify" vertical="top"/>
    </xf>
    <xf numFmtId="0" fontId="45" fillId="0" borderId="4" xfId="0" applyFont="1" applyBorder="1" applyAlignment="1">
      <alignment horizontal="justify" vertical="top"/>
    </xf>
    <xf numFmtId="0" fontId="45" fillId="0" borderId="3" xfId="0" applyFont="1" applyBorder="1" applyAlignment="1">
      <alignment vertical="top"/>
    </xf>
    <xf numFmtId="0" fontId="45" fillId="0" borderId="5" xfId="0" applyFont="1" applyBorder="1" applyAlignment="1">
      <alignment vertical="top"/>
    </xf>
    <xf numFmtId="0" fontId="45" fillId="0" borderId="4" xfId="0" applyFont="1" applyBorder="1" applyAlignment="1">
      <alignment vertical="top"/>
    </xf>
    <xf numFmtId="0" fontId="45" fillId="0" borderId="15" xfId="0" applyFont="1" applyBorder="1" applyAlignment="1">
      <alignment vertical="top"/>
    </xf>
    <xf numFmtId="0" fontId="45" fillId="0" borderId="20" xfId="0" applyFont="1" applyBorder="1" applyAlignment="1">
      <alignment vertical="top"/>
    </xf>
    <xf numFmtId="0" fontId="45" fillId="0" borderId="19" xfId="0" applyFont="1" applyBorder="1" applyAlignment="1">
      <alignment vertical="top"/>
    </xf>
    <xf numFmtId="0" fontId="45" fillId="0" borderId="21" xfId="0" applyFont="1" applyBorder="1" applyAlignment="1">
      <alignment vertical="center"/>
    </xf>
    <xf numFmtId="0" fontId="45" fillId="0" borderId="22" xfId="0" applyFont="1" applyBorder="1" applyAlignment="1">
      <alignment vertical="center"/>
    </xf>
    <xf numFmtId="0" fontId="0" fillId="0" borderId="0" xfId="0" applyAlignment="1"/>
    <xf numFmtId="0" fontId="44" fillId="4" borderId="26" xfId="0" applyFont="1" applyFill="1" applyBorder="1" applyAlignment="1">
      <alignment vertical="center"/>
    </xf>
    <xf numFmtId="0" fontId="45" fillId="4" borderId="22" xfId="0" applyFont="1" applyFill="1" applyBorder="1" applyAlignment="1">
      <alignment vertical="center"/>
    </xf>
    <xf numFmtId="0" fontId="45" fillId="4" borderId="22" xfId="0" applyFont="1" applyFill="1" applyBorder="1" applyAlignment="1">
      <alignment horizontal="justify" vertical="center"/>
    </xf>
    <xf numFmtId="0" fontId="45" fillId="4" borderId="25" xfId="0" applyFont="1" applyFill="1" applyBorder="1" applyAlignment="1">
      <alignment vertical="center"/>
    </xf>
    <xf numFmtId="0" fontId="45" fillId="4" borderId="23" xfId="0" applyFont="1" applyFill="1" applyBorder="1" applyAlignment="1">
      <alignment vertical="center"/>
    </xf>
    <xf numFmtId="0" fontId="45" fillId="0" borderId="3" xfId="0" applyFont="1" applyBorder="1" applyAlignment="1">
      <alignment horizontal="left" vertical="top"/>
    </xf>
    <xf numFmtId="0" fontId="45" fillId="0" borderId="31" xfId="0" applyFont="1" applyBorder="1" applyAlignment="1">
      <alignment horizontal="left" vertical="top"/>
    </xf>
    <xf numFmtId="0" fontId="45" fillId="0" borderId="0" xfId="0" applyFont="1" applyAlignment="1">
      <alignment horizontal="justify" vertical="top"/>
    </xf>
    <xf numFmtId="0" fontId="45" fillId="0" borderId="7" xfId="0" applyFont="1" applyBorder="1" applyAlignment="1">
      <alignment horizontal="justify" vertical="center"/>
    </xf>
    <xf numFmtId="0" fontId="45" fillId="0" borderId="8" xfId="0" applyFont="1" applyBorder="1" applyAlignment="1">
      <alignment horizontal="justify" vertical="center"/>
    </xf>
    <xf numFmtId="0" fontId="45" fillId="0" borderId="6" xfId="0" applyFont="1" applyBorder="1" applyAlignment="1">
      <alignment horizontal="justify" vertical="center"/>
    </xf>
    <xf numFmtId="0" fontId="45" fillId="0" borderId="7" xfId="0" applyFont="1" applyBorder="1" applyAlignment="1">
      <alignment vertical="center"/>
    </xf>
    <xf numFmtId="0" fontId="45" fillId="0" borderId="8" xfId="0" applyFont="1" applyBorder="1" applyAlignment="1">
      <alignment vertical="center"/>
    </xf>
    <xf numFmtId="0" fontId="45" fillId="0" borderId="6" xfId="0" applyFont="1" applyBorder="1" applyAlignment="1">
      <alignment vertical="center"/>
    </xf>
    <xf numFmtId="0" fontId="45" fillId="0" borderId="0" xfId="0" applyFont="1" applyBorder="1" applyAlignment="1">
      <alignment horizontal="center" vertical="top" wrapText="1"/>
    </xf>
    <xf numFmtId="0" fontId="45" fillId="0" borderId="0" xfId="0" applyFont="1" applyBorder="1" applyAlignment="1">
      <alignment horizontal="justify" vertical="top"/>
    </xf>
    <xf numFmtId="0" fontId="45" fillId="0" borderId="0" xfId="0" applyFont="1" applyBorder="1" applyAlignment="1">
      <alignment horizontal="justify" vertical="top" wrapText="1"/>
    </xf>
    <xf numFmtId="0" fontId="45" fillId="0" borderId="0" xfId="0" applyFont="1" applyBorder="1" applyAlignment="1">
      <alignment vertical="top" wrapText="1"/>
    </xf>
    <xf numFmtId="0" fontId="0" fillId="0" borderId="0" xfId="0" applyAlignment="1">
      <alignment vertical="center" wrapText="1"/>
    </xf>
    <xf numFmtId="0" fontId="36" fillId="0" borderId="3" xfId="0" applyFont="1" applyBorder="1" applyAlignment="1">
      <alignment horizontal="center" vertical="top" wrapText="1"/>
    </xf>
    <xf numFmtId="0" fontId="36" fillId="0" borderId="5" xfId="0" applyFont="1" applyBorder="1" applyAlignment="1">
      <alignment horizontal="center" vertical="top" wrapText="1"/>
    </xf>
    <xf numFmtId="0" fontId="36" fillId="0" borderId="4" xfId="0" applyFont="1" applyBorder="1" applyAlignment="1">
      <alignment horizontal="center" vertical="top" wrapText="1"/>
    </xf>
    <xf numFmtId="0" fontId="2" fillId="0" borderId="1" xfId="0" applyFont="1" applyBorder="1" applyAlignment="1">
      <alignment horizontal="center" vertical="top" wrapText="1"/>
    </xf>
    <xf numFmtId="0" fontId="36" fillId="0" borderId="15" xfId="0" applyFont="1" applyBorder="1" applyAlignment="1">
      <alignment horizontal="center" vertical="top" wrapText="1"/>
    </xf>
    <xf numFmtId="0" fontId="36" fillId="0" borderId="20" xfId="0" applyFont="1" applyBorder="1" applyAlignment="1">
      <alignment horizontal="center" vertical="top" wrapText="1"/>
    </xf>
    <xf numFmtId="0" fontId="36" fillId="0" borderId="19" xfId="0" applyFont="1" applyBorder="1" applyAlignment="1">
      <alignment horizontal="center" vertical="top" wrapText="1"/>
    </xf>
    <xf numFmtId="0" fontId="38" fillId="0" borderId="3" xfId="0" applyFont="1" applyBorder="1" applyAlignment="1">
      <alignment horizontal="center" vertical="top" wrapText="1"/>
    </xf>
    <xf numFmtId="0" fontId="38" fillId="0" borderId="5" xfId="0" applyFont="1" applyBorder="1" applyAlignment="1">
      <alignment horizontal="center" vertical="top" wrapText="1"/>
    </xf>
    <xf numFmtId="0" fontId="38" fillId="0" borderId="4" xfId="0" applyFont="1" applyBorder="1" applyAlignment="1">
      <alignment horizontal="center" vertical="top" wrapText="1"/>
    </xf>
    <xf numFmtId="14" fontId="23" fillId="0" borderId="0" xfId="0" applyNumberFormat="1" applyFont="1" applyAlignment="1">
      <alignment horizontal="center"/>
    </xf>
    <xf numFmtId="14" fontId="23" fillId="0" borderId="11" xfId="0" applyNumberFormat="1" applyFont="1" applyBorder="1" applyAlignment="1">
      <alignment horizontal="center"/>
    </xf>
    <xf numFmtId="0" fontId="36" fillId="0" borderId="1" xfId="0" applyFont="1" applyBorder="1" applyAlignment="1">
      <alignment horizontal="center" vertical="top" wrapText="1"/>
    </xf>
    <xf numFmtId="0" fontId="36" fillId="0" borderId="1" xfId="0" applyFont="1" applyBorder="1" applyAlignment="1">
      <alignment horizontal="left" vertical="top" wrapText="1"/>
    </xf>
    <xf numFmtId="0" fontId="36" fillId="0" borderId="12" xfId="0" applyFont="1" applyBorder="1" applyAlignment="1">
      <alignment horizontal="center" vertical="top" wrapText="1"/>
    </xf>
    <xf numFmtId="0" fontId="36" fillId="0" borderId="11" xfId="0" applyFont="1" applyBorder="1" applyAlignment="1">
      <alignment horizontal="center" vertical="top" wrapText="1"/>
    </xf>
    <xf numFmtId="0" fontId="36" fillId="0" borderId="14" xfId="0" applyFont="1" applyBorder="1" applyAlignment="1">
      <alignment horizontal="center" vertical="top" wrapText="1"/>
    </xf>
    <xf numFmtId="14" fontId="27" fillId="0" borderId="0" xfId="0" applyNumberFormat="1" applyFont="1" applyAlignment="1">
      <alignment horizontal="center"/>
    </xf>
    <xf numFmtId="14" fontId="37" fillId="0" borderId="0" xfId="0" applyNumberFormat="1" applyFont="1" applyAlignment="1">
      <alignment horizontal="center"/>
    </xf>
    <xf numFmtId="14" fontId="37" fillId="0" borderId="11" xfId="0" applyNumberFormat="1" applyFont="1" applyBorder="1" applyAlignment="1">
      <alignment horizontal="center"/>
    </xf>
    <xf numFmtId="0" fontId="36" fillId="0" borderId="16" xfId="0" applyFont="1" applyBorder="1" applyAlignment="1">
      <alignment horizontal="center" vertical="top" wrapText="1"/>
    </xf>
    <xf numFmtId="0" fontId="36" fillId="0" borderId="17" xfId="0" applyFont="1" applyBorder="1" applyAlignment="1">
      <alignment horizontal="center" vertical="top" wrapText="1"/>
    </xf>
    <xf numFmtId="0" fontId="5" fillId="0" borderId="3" xfId="0" applyFont="1" applyBorder="1" applyAlignment="1">
      <alignment horizontal="center" vertical="top" wrapText="1"/>
    </xf>
    <xf numFmtId="0" fontId="5" fillId="0" borderId="5" xfId="0" applyFont="1" applyBorder="1" applyAlignment="1">
      <alignment horizontal="center" vertical="top" wrapText="1"/>
    </xf>
    <xf numFmtId="0" fontId="5" fillId="0" borderId="4" xfId="0" applyFont="1" applyBorder="1" applyAlignment="1">
      <alignment horizontal="center" vertical="top" wrapText="1"/>
    </xf>
    <xf numFmtId="0" fontId="2" fillId="0" borderId="1" xfId="0" applyFont="1" applyBorder="1" applyAlignment="1">
      <alignment horizontal="left" vertical="top" wrapText="1"/>
    </xf>
    <xf numFmtId="49" fontId="36" fillId="0" borderId="1" xfId="0" applyNumberFormat="1" applyFont="1" applyBorder="1" applyAlignment="1">
      <alignment horizontal="center" vertical="top" wrapText="1"/>
    </xf>
    <xf numFmtId="14" fontId="24" fillId="0" borderId="10" xfId="0" applyNumberFormat="1" applyFont="1" applyBorder="1" applyAlignment="1">
      <alignment horizontal="center"/>
    </xf>
    <xf numFmtId="0" fontId="24" fillId="0" borderId="10" xfId="0" applyFont="1" applyBorder="1" applyAlignment="1">
      <alignment horizontal="center"/>
    </xf>
    <xf numFmtId="0" fontId="24" fillId="0" borderId="12" xfId="0" applyFont="1" applyBorder="1" applyAlignment="1">
      <alignment horizontal="center"/>
    </xf>
    <xf numFmtId="14" fontId="26" fillId="0" borderId="0" xfId="0" applyNumberFormat="1" applyFont="1" applyAlignment="1">
      <alignment horizontal="center"/>
    </xf>
    <xf numFmtId="14" fontId="26" fillId="0" borderId="11" xfId="0" applyNumberFormat="1" applyFont="1" applyBorder="1" applyAlignment="1">
      <alignment horizontal="center"/>
    </xf>
    <xf numFmtId="14" fontId="37" fillId="0" borderId="13" xfId="0" applyNumberFormat="1" applyFont="1" applyBorder="1" applyAlignment="1">
      <alignment horizontal="center"/>
    </xf>
    <xf numFmtId="14" fontId="37" fillId="0" borderId="14" xfId="0" applyNumberFormat="1" applyFont="1" applyBorder="1" applyAlignment="1">
      <alignment horizontal="center"/>
    </xf>
    <xf numFmtId="14" fontId="23" fillId="0" borderId="13" xfId="0" applyNumberFormat="1" applyFont="1" applyBorder="1" applyAlignment="1">
      <alignment horizontal="center"/>
    </xf>
    <xf numFmtId="14" fontId="23" fillId="0" borderId="14" xfId="0" applyNumberFormat="1" applyFont="1" applyBorder="1" applyAlignment="1">
      <alignment horizontal="center"/>
    </xf>
    <xf numFmtId="0" fontId="8" fillId="0" borderId="2" xfId="0" applyFont="1" applyBorder="1" applyAlignment="1">
      <alignment horizontal="center" vertical="center" wrapText="1"/>
    </xf>
    <xf numFmtId="0" fontId="8" fillId="0" borderId="2" xfId="0" applyFont="1" applyBorder="1" applyAlignment="1">
      <alignment vertical="center" wrapText="1"/>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5" fillId="0" borderId="2" xfId="0" applyFont="1" applyBorder="1" applyAlignment="1">
      <alignment horizontal="center" vertical="center" wrapText="1"/>
    </xf>
    <xf numFmtId="0" fontId="5" fillId="0" borderId="2" xfId="0" applyFont="1" applyBorder="1" applyAlignment="1">
      <alignment horizontal="justify" vertical="center" wrapText="1"/>
    </xf>
    <xf numFmtId="49" fontId="11" fillId="0" borderId="0" xfId="0" applyNumberFormat="1" applyFont="1" applyAlignment="1">
      <alignment horizontal="left"/>
    </xf>
    <xf numFmtId="0" fontId="8" fillId="0" borderId="1" xfId="0" applyFont="1" applyBorder="1" applyAlignment="1">
      <alignment horizontal="center" vertical="top" wrapText="1"/>
    </xf>
    <xf numFmtId="0" fontId="2" fillId="0" borderId="1" xfId="0" applyFont="1" applyBorder="1" applyAlignment="1">
      <alignment vertical="top" wrapText="1"/>
    </xf>
    <xf numFmtId="0" fontId="3" fillId="0" borderId="1" xfId="0" applyFont="1" applyBorder="1" applyAlignment="1">
      <alignment horizontal="center" vertical="top" wrapText="1"/>
    </xf>
    <xf numFmtId="0" fontId="5" fillId="0" borderId="1" xfId="0" applyFont="1" applyBorder="1" applyAlignment="1">
      <alignment horizontal="center" vertical="top" wrapText="1"/>
    </xf>
    <xf numFmtId="0" fontId="5" fillId="0" borderId="2" xfId="0" applyFont="1" applyBorder="1" applyAlignment="1">
      <alignment vertical="center" wrapText="1"/>
    </xf>
    <xf numFmtId="49" fontId="11" fillId="0" borderId="0" xfId="0" applyNumberFormat="1" applyFont="1" applyAlignment="1">
      <alignment horizontal="center"/>
    </xf>
    <xf numFmtId="0" fontId="36" fillId="0" borderId="3" xfId="0" applyFont="1" applyBorder="1" applyAlignment="1">
      <alignment horizontal="left" vertical="top" wrapText="1"/>
    </xf>
    <xf numFmtId="0" fontId="36" fillId="0" borderId="5" xfId="0" applyFont="1" applyBorder="1" applyAlignment="1">
      <alignment horizontal="left" vertical="top" wrapText="1"/>
    </xf>
    <xf numFmtId="0" fontId="36" fillId="0" borderId="4" xfId="0" applyFont="1" applyBorder="1" applyAlignment="1">
      <alignment horizontal="left" vertical="top" wrapText="1"/>
    </xf>
    <xf numFmtId="0" fontId="23" fillId="0" borderId="0" xfId="0" applyFont="1" applyAlignment="1">
      <alignment horizontal="center"/>
    </xf>
    <xf numFmtId="0" fontId="23" fillId="0" borderId="11" xfId="0" applyFont="1" applyBorder="1" applyAlignment="1">
      <alignment horizontal="center"/>
    </xf>
    <xf numFmtId="0" fontId="17" fillId="0" borderId="1" xfId="0" applyFont="1" applyBorder="1" applyAlignment="1">
      <alignment horizontal="center" vertical="top" wrapText="1"/>
    </xf>
    <xf numFmtId="14" fontId="24" fillId="0" borderId="18" xfId="0" applyNumberFormat="1" applyFont="1" applyBorder="1" applyAlignment="1">
      <alignment horizontal="center"/>
    </xf>
    <xf numFmtId="0" fontId="24" fillId="0" borderId="18" xfId="0" applyFont="1" applyBorder="1" applyAlignment="1">
      <alignment horizontal="center"/>
    </xf>
    <xf numFmtId="0" fontId="24" fillId="0" borderId="17" xfId="0" applyFont="1" applyBorder="1" applyAlignment="1">
      <alignment horizontal="center"/>
    </xf>
    <xf numFmtId="14" fontId="23" fillId="0" borderId="18" xfId="0" applyNumberFormat="1" applyFont="1" applyBorder="1" applyAlignment="1">
      <alignment horizontal="center"/>
    </xf>
    <xf numFmtId="0" fontId="23" fillId="0" borderId="18" xfId="0" applyFont="1" applyBorder="1" applyAlignment="1">
      <alignment horizontal="center"/>
    </xf>
    <xf numFmtId="0" fontId="23" fillId="0" borderId="17" xfId="0" applyFont="1" applyBorder="1" applyAlignment="1">
      <alignment horizontal="center"/>
    </xf>
    <xf numFmtId="0" fontId="38" fillId="4" borderId="29" xfId="0" applyFont="1" applyFill="1" applyBorder="1" applyAlignment="1">
      <alignment horizontal="center" vertical="center" wrapText="1"/>
    </xf>
    <xf numFmtId="0" fontId="38" fillId="4" borderId="25" xfId="0" applyFont="1" applyFill="1" applyBorder="1" applyAlignment="1">
      <alignment horizontal="center" vertical="center" wrapText="1"/>
    </xf>
    <xf numFmtId="0" fontId="38" fillId="4" borderId="23" xfId="0" applyFont="1" applyFill="1" applyBorder="1" applyAlignment="1">
      <alignment horizontal="center" vertical="center" wrapText="1"/>
    </xf>
    <xf numFmtId="0" fontId="38" fillId="4" borderId="29" xfId="0" applyFont="1" applyFill="1" applyBorder="1" applyAlignment="1">
      <alignment vertical="center" wrapText="1"/>
    </xf>
    <xf numFmtId="0" fontId="38" fillId="4" borderId="25" xfId="0" applyFont="1" applyFill="1" applyBorder="1" applyAlignment="1">
      <alignment vertical="center" wrapText="1"/>
    </xf>
    <xf numFmtId="0" fontId="38" fillId="4" borderId="23" xfId="0" applyFont="1" applyFill="1" applyBorder="1" applyAlignment="1">
      <alignment vertical="center" wrapText="1"/>
    </xf>
    <xf numFmtId="0" fontId="42" fillId="4" borderId="29" xfId="0" applyFont="1" applyFill="1" applyBorder="1" applyAlignment="1">
      <alignment horizontal="center" vertical="center" wrapText="1"/>
    </xf>
    <xf numFmtId="0" fontId="42" fillId="4" borderId="25" xfId="0" applyFont="1" applyFill="1" applyBorder="1" applyAlignment="1">
      <alignment horizontal="center" vertical="center" wrapText="1"/>
    </xf>
    <xf numFmtId="0" fontId="42" fillId="4" borderId="23" xfId="0" applyFont="1" applyFill="1" applyBorder="1" applyAlignment="1">
      <alignment horizontal="center" vertical="center" wrapText="1"/>
    </xf>
    <xf numFmtId="0" fontId="38" fillId="0" borderId="24" xfId="0" applyFont="1" applyBorder="1" applyAlignment="1">
      <alignment horizontal="center" vertical="center" wrapText="1"/>
    </xf>
    <xf numFmtId="0" fontId="38" fillId="0" borderId="25" xfId="0" applyFont="1" applyBorder="1" applyAlignment="1">
      <alignment horizontal="center" vertical="center" wrapText="1"/>
    </xf>
    <xf numFmtId="0" fontId="38" fillId="0" borderId="23" xfId="0" applyFont="1" applyBorder="1" applyAlignment="1">
      <alignment horizontal="center" vertical="center" wrapText="1"/>
    </xf>
    <xf numFmtId="49" fontId="44" fillId="0" borderId="0" xfId="0" applyNumberFormat="1" applyFont="1" applyAlignment="1">
      <alignment horizontal="center"/>
    </xf>
  </cellXfs>
  <cellStyles count="1">
    <cellStyle name="Normal" xfId="0" builtinId="0"/>
  </cellStyles>
  <dxfs count="0"/>
  <tableStyles count="0" defaultTableStyle="TableStyleMedium2" defaultPivotStyle="PivotStyleLight16"/>
  <colors>
    <mruColors>
      <color rgb="FFCCE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Guilherme Henrique Paiva Vieira" id="{60B4252E-0873-4CE0-8E90-4CD0295FAC63}" userId="Guilherme Henrique Paiva Vieira" providerId="Non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852" dT="2020-05-22T19:04:41.74" personId="{60B4252E-0873-4CE0-8E90-4CD0295FAC63}" id="{AE26C7E5-BC28-4C9B-90E8-4C3A3F9A395C}">
    <text>BP emitido por PED, não Rodoviário: D300, D301 e D310.</text>
  </threadedComment>
  <threadedComment ref="D1882" dT="2020-05-22T19:07:50.37" personId="{60B4252E-0873-4CE0-8E90-4CD0295FAC63}" id="{6F33AC2C-452A-48B3-B7D3-1619805D6C29}">
    <text>Cupom Fiscal Bilhete de Passagem. Registro D350, D355, D360, D365 e D390.</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Z3656"/>
  <sheetViews>
    <sheetView topLeftCell="E1" zoomScale="99" zoomScaleNormal="99" workbookViewId="0">
      <pane ySplit="2" topLeftCell="A114" activePane="bottomLeft" state="frozen"/>
      <selection pane="bottomLeft" activeCell="K134" sqref="K134"/>
    </sheetView>
  </sheetViews>
  <sheetFormatPr defaultColWidth="9.1796875" defaultRowHeight="14.5" customHeight="1" x14ac:dyDescent="0.35"/>
  <cols>
    <col min="1" max="1" width="6.54296875" style="5" customWidth="1"/>
    <col min="2" max="9" width="5.26953125" style="5" customWidth="1"/>
    <col min="10" max="10" width="6" style="23" customWidth="1"/>
    <col min="11" max="11" width="21.81640625" style="8" customWidth="1"/>
    <col min="12" max="12" width="110.7265625" style="8" customWidth="1"/>
    <col min="13" max="18" width="6.453125" style="8" customWidth="1"/>
    <col min="19" max="19" width="12.54296875" style="8" bestFit="1" customWidth="1"/>
    <col min="20" max="20" width="10.7265625" style="8" bestFit="1" customWidth="1"/>
    <col min="21" max="21" width="9" style="8" bestFit="1" customWidth="1"/>
    <col min="22" max="22" width="8.54296875" style="8" bestFit="1" customWidth="1"/>
    <col min="23" max="23" width="11.453125" style="8" customWidth="1"/>
    <col min="24" max="16384" width="9.1796875" style="7"/>
  </cols>
  <sheetData>
    <row r="1" spans="1:26" s="3" customFormat="1" ht="14.5" customHeight="1" x14ac:dyDescent="0.35">
      <c r="A1" s="1" t="s">
        <v>0</v>
      </c>
      <c r="B1" s="374" t="s">
        <v>1</v>
      </c>
      <c r="C1" s="374"/>
      <c r="D1" s="374"/>
      <c r="E1" s="374"/>
      <c r="F1" s="374"/>
      <c r="G1" s="374"/>
      <c r="H1" s="374"/>
      <c r="I1" s="1" t="s">
        <v>2</v>
      </c>
      <c r="J1" s="368" t="s">
        <v>3</v>
      </c>
      <c r="K1" s="368"/>
      <c r="L1" s="51" t="s">
        <v>4</v>
      </c>
      <c r="P1" s="374" t="s">
        <v>5</v>
      </c>
      <c r="Q1" s="374"/>
      <c r="W1" s="4"/>
      <c r="Z1" s="3" t="s">
        <v>6</v>
      </c>
    </row>
    <row r="2" spans="1:26" ht="14.5" customHeight="1" x14ac:dyDescent="0.35">
      <c r="A2" s="28" t="s">
        <v>0</v>
      </c>
      <c r="B2" s="28" t="s">
        <v>7</v>
      </c>
      <c r="C2" s="28" t="s">
        <v>8</v>
      </c>
      <c r="D2" s="28" t="s">
        <v>9</v>
      </c>
      <c r="E2" s="28" t="s">
        <v>10</v>
      </c>
      <c r="F2" s="28" t="s">
        <v>11</v>
      </c>
      <c r="G2" s="28" t="s">
        <v>12</v>
      </c>
      <c r="H2" s="28" t="s">
        <v>13</v>
      </c>
      <c r="J2" s="6" t="s">
        <v>14</v>
      </c>
      <c r="K2" s="6" t="s">
        <v>15</v>
      </c>
      <c r="L2" s="6" t="s">
        <v>16</v>
      </c>
      <c r="M2" s="6" t="s">
        <v>17</v>
      </c>
      <c r="N2" s="6" t="s">
        <v>18</v>
      </c>
      <c r="O2" s="6" t="s">
        <v>19</v>
      </c>
      <c r="P2" s="6" t="s">
        <v>20</v>
      </c>
      <c r="Q2" s="6" t="s">
        <v>21</v>
      </c>
      <c r="R2" s="7"/>
      <c r="S2" s="7"/>
      <c r="T2" s="7"/>
      <c r="U2" s="7"/>
      <c r="V2" s="7"/>
      <c r="Z2" s="3" t="s">
        <v>6</v>
      </c>
    </row>
    <row r="3" spans="1:26" s="3" customFormat="1" ht="14.5" customHeight="1" collapsed="1" x14ac:dyDescent="0.35">
      <c r="A3" s="1" t="s">
        <v>22</v>
      </c>
      <c r="B3" s="1" t="s">
        <v>23</v>
      </c>
      <c r="C3" s="1"/>
      <c r="D3" s="1"/>
      <c r="E3" s="1"/>
      <c r="F3" s="1"/>
      <c r="G3" s="1"/>
      <c r="H3" s="1"/>
      <c r="I3" s="1" t="s">
        <v>8</v>
      </c>
      <c r="J3" s="2" t="s">
        <v>24</v>
      </c>
      <c r="K3" s="4"/>
      <c r="L3" s="4"/>
      <c r="M3" s="4"/>
      <c r="N3" s="4"/>
      <c r="O3" s="4"/>
      <c r="P3" s="4"/>
      <c r="Q3" s="4"/>
      <c r="R3" s="4"/>
      <c r="S3" s="4"/>
      <c r="T3" s="4"/>
      <c r="U3" s="4"/>
      <c r="V3" s="4"/>
      <c r="W3" s="4"/>
      <c r="Z3" s="3" t="s">
        <v>6</v>
      </c>
    </row>
    <row r="4" spans="1:26" ht="14.5" customHeight="1" x14ac:dyDescent="0.35">
      <c r="J4" s="9">
        <v>1</v>
      </c>
      <c r="K4" s="10" t="s">
        <v>25</v>
      </c>
      <c r="L4" s="10" t="s">
        <v>26</v>
      </c>
      <c r="M4" s="9" t="s">
        <v>27</v>
      </c>
      <c r="N4" s="9">
        <v>4</v>
      </c>
      <c r="O4" s="9" t="s">
        <v>28</v>
      </c>
      <c r="P4" s="9" t="s">
        <v>29</v>
      </c>
      <c r="Z4" s="3" t="s">
        <v>6</v>
      </c>
    </row>
    <row r="5" spans="1:26" ht="14.5" customHeight="1" x14ac:dyDescent="0.35">
      <c r="J5" s="9">
        <v>2</v>
      </c>
      <c r="K5" s="10" t="s">
        <v>30</v>
      </c>
      <c r="L5" s="10" t="s">
        <v>31</v>
      </c>
      <c r="M5" s="9" t="s">
        <v>32</v>
      </c>
      <c r="N5" s="9" t="s">
        <v>33</v>
      </c>
      <c r="O5" s="9" t="s">
        <v>28</v>
      </c>
      <c r="P5" s="9" t="s">
        <v>29</v>
      </c>
      <c r="Z5" s="3" t="s">
        <v>6</v>
      </c>
    </row>
    <row r="6" spans="1:26" ht="14.5" customHeight="1" x14ac:dyDescent="0.35">
      <c r="J6" s="325">
        <v>3</v>
      </c>
      <c r="K6" s="370" t="s">
        <v>34</v>
      </c>
      <c r="L6" s="10" t="s">
        <v>35</v>
      </c>
      <c r="M6" s="325" t="s">
        <v>32</v>
      </c>
      <c r="N6" s="325">
        <v>1</v>
      </c>
      <c r="O6" s="325" t="s">
        <v>28</v>
      </c>
      <c r="P6" s="325" t="s">
        <v>29</v>
      </c>
      <c r="Z6" s="3" t="s">
        <v>6</v>
      </c>
    </row>
    <row r="7" spans="1:26" ht="14.5" customHeight="1" x14ac:dyDescent="0.35">
      <c r="J7" s="325"/>
      <c r="K7" s="370"/>
      <c r="L7" s="10" t="s">
        <v>36</v>
      </c>
      <c r="M7" s="325"/>
      <c r="N7" s="325"/>
      <c r="O7" s="325"/>
      <c r="P7" s="325"/>
      <c r="Z7" s="3" t="s">
        <v>6</v>
      </c>
    </row>
    <row r="8" spans="1:26" ht="14.5" customHeight="1" x14ac:dyDescent="0.35">
      <c r="J8" s="325"/>
      <c r="K8" s="370"/>
      <c r="L8" s="10" t="s">
        <v>37</v>
      </c>
      <c r="M8" s="325"/>
      <c r="N8" s="325"/>
      <c r="O8" s="325"/>
      <c r="P8" s="325"/>
      <c r="Z8" s="3" t="s">
        <v>6</v>
      </c>
    </row>
    <row r="9" spans="1:26" ht="14.5" customHeight="1" x14ac:dyDescent="0.35">
      <c r="J9" s="9">
        <v>4</v>
      </c>
      <c r="K9" s="10" t="s">
        <v>38</v>
      </c>
      <c r="L9" s="10" t="s">
        <v>39</v>
      </c>
      <c r="M9" s="9" t="s">
        <v>32</v>
      </c>
      <c r="N9" s="9" t="s">
        <v>40</v>
      </c>
      <c r="O9" s="9" t="s">
        <v>28</v>
      </c>
      <c r="P9" s="9" t="s">
        <v>29</v>
      </c>
      <c r="Z9" s="3" t="s">
        <v>6</v>
      </c>
    </row>
    <row r="10" spans="1:26" ht="14.5" customHeight="1" x14ac:dyDescent="0.35">
      <c r="J10" s="9">
        <v>5</v>
      </c>
      <c r="K10" s="10" t="s">
        <v>41</v>
      </c>
      <c r="L10" s="10" t="s">
        <v>42</v>
      </c>
      <c r="M10" s="9" t="s">
        <v>32</v>
      </c>
      <c r="N10" s="9" t="s">
        <v>40</v>
      </c>
      <c r="O10" s="9" t="s">
        <v>28</v>
      </c>
      <c r="P10" s="9" t="s">
        <v>29</v>
      </c>
      <c r="Z10" s="3" t="s">
        <v>6</v>
      </c>
    </row>
    <row r="11" spans="1:26" ht="14.5" customHeight="1" x14ac:dyDescent="0.35">
      <c r="J11" s="9">
        <v>6</v>
      </c>
      <c r="K11" s="10" t="s">
        <v>43</v>
      </c>
      <c r="L11" s="10" t="s">
        <v>44</v>
      </c>
      <c r="M11" s="9" t="s">
        <v>27</v>
      </c>
      <c r="N11" s="9">
        <v>100</v>
      </c>
      <c r="O11" s="9" t="s">
        <v>28</v>
      </c>
      <c r="P11" s="9" t="s">
        <v>29</v>
      </c>
      <c r="Z11" s="3" t="s">
        <v>6</v>
      </c>
    </row>
    <row r="12" spans="1:26" ht="14.5" customHeight="1" x14ac:dyDescent="0.35">
      <c r="J12" s="9">
        <v>7</v>
      </c>
      <c r="K12" s="10" t="s">
        <v>45</v>
      </c>
      <c r="L12" s="10" t="s">
        <v>46</v>
      </c>
      <c r="M12" s="9" t="s">
        <v>32</v>
      </c>
      <c r="N12" s="9" t="s">
        <v>47</v>
      </c>
      <c r="O12" s="9" t="s">
        <v>28</v>
      </c>
      <c r="P12" s="9" t="s">
        <v>48</v>
      </c>
      <c r="Z12" s="3" t="s">
        <v>6</v>
      </c>
    </row>
    <row r="13" spans="1:26" ht="14.5" customHeight="1" x14ac:dyDescent="0.35">
      <c r="J13" s="9">
        <v>8</v>
      </c>
      <c r="K13" s="10" t="s">
        <v>49</v>
      </c>
      <c r="L13" s="10" t="s">
        <v>50</v>
      </c>
      <c r="M13" s="9" t="s">
        <v>32</v>
      </c>
      <c r="N13" s="9" t="s">
        <v>51</v>
      </c>
      <c r="O13" s="9"/>
      <c r="P13" s="9" t="s">
        <v>48</v>
      </c>
      <c r="Z13" s="3" t="s">
        <v>6</v>
      </c>
    </row>
    <row r="14" spans="1:26" ht="14.5" customHeight="1" x14ac:dyDescent="0.35">
      <c r="J14" s="9">
        <v>9</v>
      </c>
      <c r="K14" s="10" t="s">
        <v>52</v>
      </c>
      <c r="L14" s="10" t="s">
        <v>53</v>
      </c>
      <c r="M14" s="9" t="s">
        <v>27</v>
      </c>
      <c r="N14" s="9" t="s">
        <v>54</v>
      </c>
      <c r="O14" s="9" t="s">
        <v>28</v>
      </c>
      <c r="P14" s="9" t="s">
        <v>29</v>
      </c>
      <c r="Z14" s="3" t="s">
        <v>6</v>
      </c>
    </row>
    <row r="15" spans="1:26" ht="14.5" customHeight="1" x14ac:dyDescent="0.35">
      <c r="J15" s="9">
        <v>10</v>
      </c>
      <c r="K15" s="10" t="s">
        <v>55</v>
      </c>
      <c r="L15" s="10" t="s">
        <v>56</v>
      </c>
      <c r="M15" s="9" t="s">
        <v>27</v>
      </c>
      <c r="N15" s="9">
        <v>14</v>
      </c>
      <c r="O15" s="9" t="s">
        <v>28</v>
      </c>
      <c r="P15" s="9" t="s">
        <v>29</v>
      </c>
      <c r="Z15" s="3" t="s">
        <v>6</v>
      </c>
    </row>
    <row r="16" spans="1:26" ht="14.5" customHeight="1" x14ac:dyDescent="0.35">
      <c r="J16" s="9">
        <v>11</v>
      </c>
      <c r="K16" s="10" t="s">
        <v>57</v>
      </c>
      <c r="L16" s="11" t="s">
        <v>58</v>
      </c>
      <c r="M16" s="9" t="s">
        <v>32</v>
      </c>
      <c r="N16" s="9" t="s">
        <v>59</v>
      </c>
      <c r="O16" s="9" t="s">
        <v>28</v>
      </c>
      <c r="P16" s="9" t="s">
        <v>29</v>
      </c>
      <c r="Z16" s="3" t="s">
        <v>6</v>
      </c>
    </row>
    <row r="17" spans="1:26" ht="14.5" customHeight="1" x14ac:dyDescent="0.35">
      <c r="J17" s="9">
        <v>12</v>
      </c>
      <c r="K17" s="10" t="s">
        <v>60</v>
      </c>
      <c r="L17" s="10" t="s">
        <v>61</v>
      </c>
      <c r="M17" s="9" t="s">
        <v>27</v>
      </c>
      <c r="N17" s="9" t="s">
        <v>28</v>
      </c>
      <c r="O17" s="9" t="s">
        <v>28</v>
      </c>
      <c r="P17" s="9" t="s">
        <v>48</v>
      </c>
      <c r="Z17" s="3" t="s">
        <v>6</v>
      </c>
    </row>
    <row r="18" spans="1:26" ht="14.5" customHeight="1" x14ac:dyDescent="0.35">
      <c r="J18" s="9">
        <v>13</v>
      </c>
      <c r="K18" s="10" t="s">
        <v>62</v>
      </c>
      <c r="L18" s="10" t="s">
        <v>63</v>
      </c>
      <c r="M18" s="9" t="s">
        <v>27</v>
      </c>
      <c r="N18" s="9" t="s">
        <v>64</v>
      </c>
      <c r="O18" s="9" t="s">
        <v>28</v>
      </c>
      <c r="P18" s="9" t="s">
        <v>48</v>
      </c>
      <c r="Z18" s="3" t="s">
        <v>6</v>
      </c>
    </row>
    <row r="19" spans="1:26" ht="14.5" customHeight="1" x14ac:dyDescent="0.35">
      <c r="J19" s="325">
        <v>14</v>
      </c>
      <c r="K19" s="370" t="s">
        <v>65</v>
      </c>
      <c r="L19" s="10" t="s">
        <v>66</v>
      </c>
      <c r="M19" s="325" t="s">
        <v>27</v>
      </c>
      <c r="N19" s="325">
        <v>1</v>
      </c>
      <c r="O19" s="325" t="s">
        <v>28</v>
      </c>
      <c r="P19" s="369" t="s">
        <v>29</v>
      </c>
      <c r="Z19" s="3" t="s">
        <v>6</v>
      </c>
    </row>
    <row r="20" spans="1:26" ht="14.5" customHeight="1" x14ac:dyDescent="0.35">
      <c r="J20" s="325"/>
      <c r="K20" s="370"/>
      <c r="L20" s="10" t="s">
        <v>67</v>
      </c>
      <c r="M20" s="325"/>
      <c r="N20" s="325"/>
      <c r="O20" s="325"/>
      <c r="P20" s="369"/>
      <c r="Z20" s="3" t="s">
        <v>6</v>
      </c>
    </row>
    <row r="21" spans="1:26" ht="14.5" customHeight="1" x14ac:dyDescent="0.35">
      <c r="J21" s="325"/>
      <c r="K21" s="370"/>
      <c r="L21" s="10" t="s">
        <v>68</v>
      </c>
      <c r="M21" s="325"/>
      <c r="N21" s="325"/>
      <c r="O21" s="325"/>
      <c r="P21" s="369"/>
      <c r="Z21" s="3" t="s">
        <v>6</v>
      </c>
    </row>
    <row r="22" spans="1:26" ht="14.5" customHeight="1" x14ac:dyDescent="0.35">
      <c r="J22" s="325"/>
      <c r="K22" s="370"/>
      <c r="L22" s="10" t="s">
        <v>69</v>
      </c>
      <c r="M22" s="325"/>
      <c r="N22" s="325"/>
      <c r="O22" s="325"/>
      <c r="P22" s="369"/>
      <c r="Z22" s="3" t="s">
        <v>6</v>
      </c>
    </row>
    <row r="23" spans="1:26" ht="14.5" customHeight="1" x14ac:dyDescent="0.35">
      <c r="J23" s="325">
        <v>15</v>
      </c>
      <c r="K23" s="370" t="s">
        <v>70</v>
      </c>
      <c r="L23" s="10" t="s">
        <v>71</v>
      </c>
      <c r="M23" s="325" t="s">
        <v>32</v>
      </c>
      <c r="N23" s="325">
        <v>1</v>
      </c>
      <c r="O23" s="325" t="s">
        <v>28</v>
      </c>
      <c r="P23" s="369" t="s">
        <v>29</v>
      </c>
      <c r="Z23" s="3" t="s">
        <v>6</v>
      </c>
    </row>
    <row r="24" spans="1:26" ht="14.5" customHeight="1" x14ac:dyDescent="0.35">
      <c r="J24" s="325"/>
      <c r="K24" s="370"/>
      <c r="L24" s="10" t="s">
        <v>72</v>
      </c>
      <c r="M24" s="325"/>
      <c r="N24" s="325"/>
      <c r="O24" s="325"/>
      <c r="P24" s="369"/>
      <c r="Z24" s="3" t="s">
        <v>6</v>
      </c>
    </row>
    <row r="25" spans="1:26" ht="14.5" customHeight="1" x14ac:dyDescent="0.35">
      <c r="J25" s="325"/>
      <c r="K25" s="370"/>
      <c r="L25" s="10" t="s">
        <v>73</v>
      </c>
      <c r="M25" s="325"/>
      <c r="N25" s="325"/>
      <c r="O25" s="325"/>
      <c r="P25" s="369"/>
      <c r="Z25" s="3" t="s">
        <v>6</v>
      </c>
    </row>
    <row r="26" spans="1:26" s="63" customFormat="1" ht="14.5" customHeight="1" collapsed="1" x14ac:dyDescent="0.35">
      <c r="A26" s="62" t="s">
        <v>22</v>
      </c>
      <c r="B26" s="62"/>
      <c r="C26" s="62" t="s">
        <v>74</v>
      </c>
      <c r="D26" s="62"/>
      <c r="E26" s="62"/>
      <c r="F26" s="62"/>
      <c r="G26" s="62"/>
      <c r="H26" s="62"/>
      <c r="I26" s="62" t="s">
        <v>8</v>
      </c>
      <c r="J26" s="60" t="s">
        <v>75</v>
      </c>
      <c r="K26" s="61"/>
      <c r="L26" s="61"/>
      <c r="M26" s="61"/>
      <c r="N26" s="61"/>
      <c r="O26" s="61"/>
      <c r="P26" s="61"/>
      <c r="Q26" s="61"/>
      <c r="R26" s="61"/>
      <c r="S26" s="61"/>
      <c r="T26" s="61"/>
      <c r="U26" s="61"/>
      <c r="V26" s="61"/>
      <c r="W26" s="61"/>
      <c r="Z26" s="63" t="s">
        <v>6</v>
      </c>
    </row>
    <row r="27" spans="1:26" ht="14.5" customHeight="1" x14ac:dyDescent="0.35">
      <c r="J27" s="9">
        <v>1</v>
      </c>
      <c r="K27" s="10" t="s">
        <v>25</v>
      </c>
      <c r="L27" s="10" t="s">
        <v>76</v>
      </c>
      <c r="M27" s="9" t="s">
        <v>27</v>
      </c>
      <c r="N27" s="9">
        <v>4</v>
      </c>
      <c r="O27" s="9" t="s">
        <v>28</v>
      </c>
      <c r="P27" s="9" t="s">
        <v>29</v>
      </c>
      <c r="Z27" s="3" t="s">
        <v>6</v>
      </c>
    </row>
    <row r="28" spans="1:26" ht="14.5" customHeight="1" x14ac:dyDescent="0.35">
      <c r="J28" s="325">
        <v>2</v>
      </c>
      <c r="K28" s="370" t="s">
        <v>77</v>
      </c>
      <c r="L28" s="10" t="s">
        <v>78</v>
      </c>
      <c r="M28" s="325" t="s">
        <v>32</v>
      </c>
      <c r="N28" s="325">
        <v>1</v>
      </c>
      <c r="O28" s="325" t="s">
        <v>28</v>
      </c>
      <c r="P28" s="325" t="s">
        <v>29</v>
      </c>
      <c r="Z28" s="3" t="s">
        <v>6</v>
      </c>
    </row>
    <row r="29" spans="1:26" ht="14.5" customHeight="1" x14ac:dyDescent="0.35">
      <c r="J29" s="325"/>
      <c r="K29" s="370"/>
      <c r="L29" s="10" t="s">
        <v>79</v>
      </c>
      <c r="M29" s="325"/>
      <c r="N29" s="325"/>
      <c r="O29" s="325"/>
      <c r="P29" s="325"/>
      <c r="Z29" s="3" t="s">
        <v>6</v>
      </c>
    </row>
    <row r="30" spans="1:26" ht="14.5" customHeight="1" x14ac:dyDescent="0.35">
      <c r="J30" s="325"/>
      <c r="K30" s="370"/>
      <c r="L30" s="10" t="s">
        <v>80</v>
      </c>
      <c r="M30" s="325"/>
      <c r="N30" s="325"/>
      <c r="O30" s="325"/>
      <c r="P30" s="325"/>
      <c r="Z30" s="3" t="s">
        <v>6</v>
      </c>
    </row>
    <row r="31" spans="1:26" s="88" customFormat="1" ht="14.5" customHeight="1" collapsed="1" x14ac:dyDescent="0.35">
      <c r="A31" s="85" t="s">
        <v>22</v>
      </c>
      <c r="B31" s="85"/>
      <c r="D31" s="85" t="s">
        <v>81</v>
      </c>
      <c r="E31" s="85"/>
      <c r="F31" s="85"/>
      <c r="G31" s="85"/>
      <c r="H31" s="85"/>
      <c r="I31" s="85" t="s">
        <v>8</v>
      </c>
      <c r="J31" s="86" t="s">
        <v>82</v>
      </c>
      <c r="K31" s="87"/>
      <c r="L31" s="87"/>
      <c r="M31" s="87"/>
      <c r="N31" s="87"/>
      <c r="O31" s="87"/>
      <c r="P31" s="87"/>
      <c r="Q31" s="87"/>
      <c r="R31" s="87"/>
      <c r="S31" s="87"/>
      <c r="T31" s="87"/>
      <c r="U31" s="87"/>
      <c r="V31" s="87"/>
      <c r="W31" s="87"/>
    </row>
    <row r="32" spans="1:26" s="93" customFormat="1" ht="14.5" customHeight="1" x14ac:dyDescent="0.35">
      <c r="A32" s="89"/>
      <c r="B32" s="89"/>
      <c r="C32" s="89"/>
      <c r="D32" s="89"/>
      <c r="E32" s="89"/>
      <c r="F32" s="89"/>
      <c r="G32" s="89"/>
      <c r="H32" s="89"/>
      <c r="I32" s="89"/>
      <c r="J32" s="90">
        <v>1</v>
      </c>
      <c r="K32" s="124" t="s">
        <v>25</v>
      </c>
      <c r="L32" s="124" t="s">
        <v>83</v>
      </c>
      <c r="M32" s="90" t="s">
        <v>27</v>
      </c>
      <c r="N32" s="90">
        <v>4</v>
      </c>
      <c r="O32" s="90" t="s">
        <v>28</v>
      </c>
      <c r="P32" s="90" t="s">
        <v>29</v>
      </c>
      <c r="Q32" s="92"/>
      <c r="R32" s="92"/>
      <c r="S32" s="92"/>
      <c r="T32" s="92"/>
      <c r="U32" s="92"/>
      <c r="V32" s="92"/>
      <c r="W32" s="92"/>
      <c r="Z32" s="88"/>
    </row>
    <row r="33" spans="1:26" s="93" customFormat="1" ht="14.5" customHeight="1" x14ac:dyDescent="0.35">
      <c r="A33" s="89"/>
      <c r="B33" s="89"/>
      <c r="C33" s="89"/>
      <c r="D33" s="89"/>
      <c r="E33" s="89"/>
      <c r="F33" s="89"/>
      <c r="G33" s="89"/>
      <c r="H33" s="89"/>
      <c r="I33" s="89"/>
      <c r="J33" s="90">
        <v>2</v>
      </c>
      <c r="K33" s="124" t="s">
        <v>84</v>
      </c>
      <c r="L33" s="124" t="s">
        <v>85</v>
      </c>
      <c r="M33" s="90" t="s">
        <v>32</v>
      </c>
      <c r="N33" s="90">
        <v>2</v>
      </c>
      <c r="O33" s="90" t="s">
        <v>28</v>
      </c>
      <c r="P33" s="90" t="s">
        <v>29</v>
      </c>
      <c r="Q33" s="92"/>
      <c r="R33" s="92"/>
      <c r="S33" s="92"/>
      <c r="T33" s="92"/>
      <c r="U33" s="92"/>
      <c r="V33" s="92"/>
      <c r="W33" s="92"/>
      <c r="Z33" s="88"/>
    </row>
    <row r="34" spans="1:26" s="3" customFormat="1" ht="14.5" customHeight="1" collapsed="1" x14ac:dyDescent="0.35">
      <c r="A34" s="1" t="s">
        <v>22</v>
      </c>
      <c r="B34" s="1"/>
      <c r="C34" s="1"/>
      <c r="D34" s="1" t="s">
        <v>86</v>
      </c>
      <c r="E34" s="1"/>
      <c r="F34" s="1"/>
      <c r="G34" s="1"/>
      <c r="H34" s="1"/>
      <c r="I34" s="1" t="s">
        <v>8</v>
      </c>
      <c r="J34" s="2" t="s">
        <v>87</v>
      </c>
      <c r="K34" s="4"/>
      <c r="L34" s="4"/>
      <c r="M34" s="4"/>
      <c r="N34" s="4"/>
      <c r="O34" s="4"/>
      <c r="P34" s="4"/>
      <c r="Q34" s="4"/>
      <c r="R34" s="4"/>
      <c r="S34" s="4"/>
      <c r="T34" s="4"/>
      <c r="U34" s="4"/>
      <c r="V34" s="4"/>
      <c r="W34" s="4"/>
      <c r="Z34" s="3" t="s">
        <v>6</v>
      </c>
    </row>
    <row r="35" spans="1:26" s="13" customFormat="1" ht="14.5" customHeight="1" x14ac:dyDescent="0.35">
      <c r="A35" s="12"/>
      <c r="B35" s="12"/>
      <c r="C35" s="12"/>
      <c r="D35" s="12"/>
      <c r="E35" s="12"/>
      <c r="F35" s="12"/>
      <c r="G35" s="12"/>
      <c r="H35" s="12"/>
      <c r="I35" s="12"/>
      <c r="J35" s="9">
        <v>1</v>
      </c>
      <c r="K35" s="10" t="s">
        <v>25</v>
      </c>
      <c r="L35" s="11" t="s">
        <v>88</v>
      </c>
      <c r="M35" s="9" t="s">
        <v>27</v>
      </c>
      <c r="N35" s="9">
        <v>4</v>
      </c>
      <c r="O35" s="9" t="s">
        <v>28</v>
      </c>
      <c r="P35" s="9" t="s">
        <v>29</v>
      </c>
      <c r="Q35" s="8"/>
      <c r="R35" s="8"/>
      <c r="S35" s="8"/>
      <c r="T35" s="8"/>
      <c r="U35" s="8"/>
      <c r="V35" s="8"/>
      <c r="W35" s="8"/>
      <c r="Z35" s="3" t="s">
        <v>6</v>
      </c>
    </row>
    <row r="36" spans="1:26" s="13" customFormat="1" ht="14.5" customHeight="1" x14ac:dyDescent="0.35">
      <c r="A36" s="12"/>
      <c r="B36" s="12"/>
      <c r="C36" s="12"/>
      <c r="D36" s="12"/>
      <c r="E36" s="12"/>
      <c r="F36" s="12"/>
      <c r="G36" s="12"/>
      <c r="H36" s="12"/>
      <c r="I36" s="12"/>
      <c r="J36" s="9">
        <v>2</v>
      </c>
      <c r="K36" s="10" t="s">
        <v>89</v>
      </c>
      <c r="L36" s="11" t="s">
        <v>90</v>
      </c>
      <c r="M36" s="9" t="s">
        <v>27</v>
      </c>
      <c r="N36" s="9">
        <v>60</v>
      </c>
      <c r="O36" s="9" t="s">
        <v>28</v>
      </c>
      <c r="P36" s="9" t="s">
        <v>29</v>
      </c>
      <c r="Q36" s="8"/>
      <c r="R36" s="8"/>
      <c r="S36" s="8"/>
      <c r="T36" s="8"/>
      <c r="U36" s="8"/>
      <c r="V36" s="8"/>
      <c r="W36" s="8"/>
      <c r="Z36" s="3" t="s">
        <v>6</v>
      </c>
    </row>
    <row r="37" spans="1:26" s="13" customFormat="1" ht="14.5" customHeight="1" x14ac:dyDescent="0.35">
      <c r="A37" s="12"/>
      <c r="B37" s="12"/>
      <c r="C37" s="12"/>
      <c r="D37" s="12"/>
      <c r="E37" s="12"/>
      <c r="F37" s="12"/>
      <c r="G37" s="12"/>
      <c r="H37" s="12"/>
      <c r="I37" s="12"/>
      <c r="J37" s="9">
        <v>3</v>
      </c>
      <c r="K37" s="10" t="s">
        <v>91</v>
      </c>
      <c r="L37" s="11" t="s">
        <v>92</v>
      </c>
      <c r="M37" s="9" t="s">
        <v>32</v>
      </c>
      <c r="N37" s="9" t="s">
        <v>40</v>
      </c>
      <c r="O37" s="9" t="s">
        <v>28</v>
      </c>
      <c r="P37" s="9" t="s">
        <v>29</v>
      </c>
      <c r="Q37" s="8"/>
      <c r="R37" s="8"/>
      <c r="S37" s="8"/>
      <c r="T37" s="8"/>
      <c r="U37" s="8"/>
      <c r="V37" s="8"/>
      <c r="W37" s="8"/>
      <c r="Z37" s="3" t="s">
        <v>6</v>
      </c>
    </row>
    <row r="38" spans="1:26" s="13" customFormat="1" ht="14.5" customHeight="1" x14ac:dyDescent="0.35">
      <c r="A38" s="12"/>
      <c r="B38" s="12"/>
      <c r="C38" s="12"/>
      <c r="D38" s="12"/>
      <c r="E38" s="12"/>
      <c r="F38" s="12"/>
      <c r="G38" s="12"/>
      <c r="H38" s="12"/>
      <c r="I38" s="12"/>
      <c r="J38" s="9">
        <v>4</v>
      </c>
      <c r="K38" s="10" t="s">
        <v>93</v>
      </c>
      <c r="L38" s="11" t="s">
        <v>94</v>
      </c>
      <c r="M38" s="9" t="s">
        <v>27</v>
      </c>
      <c r="N38" s="9">
        <v>60</v>
      </c>
      <c r="O38" s="9" t="s">
        <v>28</v>
      </c>
      <c r="P38" s="9" t="s">
        <v>29</v>
      </c>
      <c r="Q38" s="8"/>
      <c r="R38" s="8"/>
      <c r="S38" s="8"/>
      <c r="T38" s="8"/>
      <c r="U38" s="8"/>
      <c r="V38" s="8"/>
      <c r="W38" s="8"/>
      <c r="Z38" s="3" t="s">
        <v>6</v>
      </c>
    </row>
    <row r="39" spans="1:26" s="13" customFormat="1" ht="14.5" customHeight="1" x14ac:dyDescent="0.35">
      <c r="A39" s="12"/>
      <c r="B39" s="12"/>
      <c r="C39" s="12"/>
      <c r="D39" s="12"/>
      <c r="E39" s="12"/>
      <c r="F39" s="12"/>
      <c r="G39" s="12"/>
      <c r="H39" s="12"/>
      <c r="I39" s="12"/>
      <c r="J39" s="9">
        <v>5</v>
      </c>
      <c r="K39" s="10" t="s">
        <v>95</v>
      </c>
      <c r="L39" s="11" t="s">
        <v>96</v>
      </c>
      <c r="M39" s="9" t="s">
        <v>27</v>
      </c>
      <c r="N39" s="9">
        <v>10</v>
      </c>
      <c r="O39" s="9" t="s">
        <v>28</v>
      </c>
      <c r="P39" s="9" t="s">
        <v>48</v>
      </c>
      <c r="Q39" s="8"/>
      <c r="R39" s="8"/>
      <c r="S39" s="8"/>
      <c r="T39" s="8"/>
      <c r="U39" s="8"/>
      <c r="V39" s="8"/>
      <c r="W39" s="8"/>
      <c r="Z39" s="3" t="s">
        <v>6</v>
      </c>
    </row>
    <row r="40" spans="1:26" s="13" customFormat="1" ht="14.5" customHeight="1" x14ac:dyDescent="0.35">
      <c r="A40" s="12"/>
      <c r="B40" s="12"/>
      <c r="C40" s="12"/>
      <c r="D40" s="12"/>
      <c r="E40" s="12"/>
      <c r="F40" s="12"/>
      <c r="G40" s="12"/>
      <c r="H40" s="12"/>
      <c r="I40" s="12"/>
      <c r="J40" s="9">
        <v>6</v>
      </c>
      <c r="K40" s="10" t="s">
        <v>97</v>
      </c>
      <c r="L40" s="11" t="s">
        <v>98</v>
      </c>
      <c r="M40" s="9" t="s">
        <v>27</v>
      </c>
      <c r="N40" s="9">
        <v>60</v>
      </c>
      <c r="O40" s="9" t="s">
        <v>28</v>
      </c>
      <c r="P40" s="9" t="s">
        <v>48</v>
      </c>
      <c r="Q40" s="8"/>
      <c r="R40" s="8"/>
      <c r="S40" s="8"/>
      <c r="T40" s="8"/>
      <c r="U40" s="8"/>
      <c r="V40" s="8"/>
      <c r="W40" s="8"/>
      <c r="Z40" s="3" t="s">
        <v>6</v>
      </c>
    </row>
    <row r="41" spans="1:26" s="13" customFormat="1" ht="14.5" customHeight="1" x14ac:dyDescent="0.35">
      <c r="A41" s="12"/>
      <c r="B41" s="12"/>
      <c r="C41" s="12"/>
      <c r="D41" s="12"/>
      <c r="E41" s="12"/>
      <c r="F41" s="12"/>
      <c r="G41" s="12"/>
      <c r="H41" s="12"/>
      <c r="I41" s="12"/>
      <c r="J41" s="9">
        <v>7</v>
      </c>
      <c r="K41" s="10" t="s">
        <v>99</v>
      </c>
      <c r="L41" s="11" t="s">
        <v>100</v>
      </c>
      <c r="M41" s="9" t="s">
        <v>27</v>
      </c>
      <c r="N41" s="9">
        <v>60</v>
      </c>
      <c r="O41" s="9" t="s">
        <v>28</v>
      </c>
      <c r="P41" s="9" t="s">
        <v>29</v>
      </c>
      <c r="Q41" s="8"/>
      <c r="R41" s="8"/>
      <c r="S41" s="8"/>
      <c r="T41" s="8"/>
      <c r="U41" s="8"/>
      <c r="V41" s="8"/>
      <c r="W41" s="8"/>
      <c r="Z41" s="3" t="s">
        <v>6</v>
      </c>
    </row>
    <row r="42" spans="1:26" s="13" customFormat="1" ht="14.5" customHeight="1" x14ac:dyDescent="0.35">
      <c r="A42" s="12"/>
      <c r="B42" s="12"/>
      <c r="C42" s="12"/>
      <c r="D42" s="12"/>
      <c r="E42" s="12"/>
      <c r="F42" s="12"/>
      <c r="G42" s="12"/>
      <c r="H42" s="12"/>
      <c r="I42" s="12"/>
      <c r="J42" s="9">
        <v>8</v>
      </c>
      <c r="K42" s="10" t="s">
        <v>101</v>
      </c>
      <c r="L42" s="11" t="s">
        <v>102</v>
      </c>
      <c r="M42" s="9" t="s">
        <v>27</v>
      </c>
      <c r="N42" s="9">
        <v>11</v>
      </c>
      <c r="O42" s="9" t="s">
        <v>28</v>
      </c>
      <c r="P42" s="9" t="s">
        <v>48</v>
      </c>
      <c r="Q42" s="8"/>
      <c r="R42" s="8"/>
      <c r="S42" s="8"/>
      <c r="T42" s="8"/>
      <c r="U42" s="8"/>
      <c r="V42" s="8"/>
      <c r="W42" s="8"/>
      <c r="Z42" s="3" t="s">
        <v>6</v>
      </c>
    </row>
    <row r="43" spans="1:26" s="13" customFormat="1" ht="14.5" customHeight="1" x14ac:dyDescent="0.35">
      <c r="A43" s="12"/>
      <c r="B43" s="12"/>
      <c r="C43" s="12"/>
      <c r="D43" s="12"/>
      <c r="E43" s="12"/>
      <c r="F43" s="12"/>
      <c r="G43" s="12"/>
      <c r="H43" s="12"/>
      <c r="I43" s="12"/>
      <c r="J43" s="9">
        <v>9</v>
      </c>
      <c r="K43" s="10" t="s">
        <v>103</v>
      </c>
      <c r="L43" s="11" t="s">
        <v>104</v>
      </c>
      <c r="M43" s="9" t="s">
        <v>27</v>
      </c>
      <c r="N43" s="9">
        <v>11</v>
      </c>
      <c r="O43" s="9" t="s">
        <v>28</v>
      </c>
      <c r="P43" s="9" t="s">
        <v>48</v>
      </c>
      <c r="Q43" s="8"/>
      <c r="R43" s="8"/>
      <c r="S43" s="8"/>
      <c r="T43" s="8"/>
      <c r="U43" s="8"/>
      <c r="V43" s="8"/>
      <c r="W43" s="8"/>
      <c r="Z43" s="3" t="s">
        <v>6</v>
      </c>
    </row>
    <row r="44" spans="1:26" s="13" customFormat="1" ht="14.5" customHeight="1" x14ac:dyDescent="0.35">
      <c r="A44" s="12"/>
      <c r="B44" s="12"/>
      <c r="C44" s="12"/>
      <c r="D44" s="12"/>
      <c r="E44" s="12"/>
      <c r="F44" s="12"/>
      <c r="G44" s="12"/>
      <c r="H44" s="12"/>
      <c r="I44" s="12"/>
      <c r="J44" s="9">
        <v>10</v>
      </c>
      <c r="K44" s="10" t="s">
        <v>105</v>
      </c>
      <c r="L44" s="11" t="s">
        <v>106</v>
      </c>
      <c r="M44" s="9" t="s">
        <v>27</v>
      </c>
      <c r="N44" s="9" t="s">
        <v>28</v>
      </c>
      <c r="O44" s="9" t="s">
        <v>28</v>
      </c>
      <c r="P44" s="9" t="s">
        <v>48</v>
      </c>
      <c r="Q44" s="8"/>
      <c r="R44" s="8"/>
      <c r="S44" s="8"/>
      <c r="T44" s="8"/>
      <c r="U44" s="8"/>
      <c r="V44" s="8"/>
      <c r="W44" s="8"/>
      <c r="Z44" s="3" t="s">
        <v>6</v>
      </c>
    </row>
    <row r="45" spans="1:26" s="3" customFormat="1" ht="14.5" customHeight="1" collapsed="1" x14ac:dyDescent="0.35">
      <c r="A45" s="1" t="s">
        <v>22</v>
      </c>
      <c r="B45" s="1"/>
      <c r="C45" s="1"/>
      <c r="D45" s="1" t="s">
        <v>107</v>
      </c>
      <c r="E45" s="1"/>
      <c r="F45" s="1"/>
      <c r="G45" s="1"/>
      <c r="H45" s="1"/>
      <c r="I45" s="1" t="s">
        <v>108</v>
      </c>
      <c r="J45" s="2" t="s">
        <v>109</v>
      </c>
      <c r="K45" s="4"/>
      <c r="L45" s="4"/>
      <c r="M45" s="4"/>
      <c r="N45" s="4"/>
      <c r="O45" s="4"/>
      <c r="P45" s="4"/>
      <c r="Q45" s="4"/>
      <c r="R45" s="4"/>
      <c r="S45" s="4"/>
      <c r="T45" s="4"/>
      <c r="U45" s="4"/>
      <c r="V45" s="4"/>
      <c r="W45" s="4"/>
      <c r="Z45" s="3" t="s">
        <v>6</v>
      </c>
    </row>
    <row r="46" spans="1:26" ht="14.5" customHeight="1" x14ac:dyDescent="0.35">
      <c r="J46" s="9">
        <v>1</v>
      </c>
      <c r="K46" s="10" t="s">
        <v>25</v>
      </c>
      <c r="L46" s="11" t="s">
        <v>110</v>
      </c>
      <c r="M46" s="9" t="s">
        <v>27</v>
      </c>
      <c r="N46" s="9">
        <v>4</v>
      </c>
      <c r="O46" s="9" t="s">
        <v>28</v>
      </c>
      <c r="P46" s="9" t="s">
        <v>29</v>
      </c>
      <c r="Z46" s="3" t="s">
        <v>6</v>
      </c>
    </row>
    <row r="47" spans="1:26" ht="14.5" customHeight="1" x14ac:dyDescent="0.35">
      <c r="J47" s="9">
        <v>2</v>
      </c>
      <c r="K47" s="10" t="s">
        <v>111</v>
      </c>
      <c r="L47" s="11" t="s">
        <v>112</v>
      </c>
      <c r="M47" s="9" t="s">
        <v>27</v>
      </c>
      <c r="N47" s="9" t="s">
        <v>54</v>
      </c>
      <c r="O47" s="9" t="s">
        <v>28</v>
      </c>
      <c r="P47" s="9" t="s">
        <v>29</v>
      </c>
      <c r="Z47" s="3" t="s">
        <v>6</v>
      </c>
    </row>
    <row r="48" spans="1:26" ht="14.5" customHeight="1" x14ac:dyDescent="0.35">
      <c r="J48" s="9">
        <v>3</v>
      </c>
      <c r="K48" s="10" t="s">
        <v>113</v>
      </c>
      <c r="L48" s="11" t="s">
        <v>114</v>
      </c>
      <c r="M48" s="9" t="s">
        <v>27</v>
      </c>
      <c r="N48" s="9">
        <v>14</v>
      </c>
      <c r="O48" s="9" t="s">
        <v>28</v>
      </c>
      <c r="P48" s="9" t="s">
        <v>29</v>
      </c>
      <c r="Z48" s="3" t="s">
        <v>6</v>
      </c>
    </row>
    <row r="49" spans="1:26" s="3" customFormat="1" ht="14.5" customHeight="1" collapsed="1" x14ac:dyDescent="0.35">
      <c r="A49" s="1" t="s">
        <v>115</v>
      </c>
      <c r="B49" s="1"/>
      <c r="C49" s="1"/>
      <c r="D49" s="1" t="s">
        <v>116</v>
      </c>
      <c r="E49" s="1"/>
      <c r="F49" s="1"/>
      <c r="G49" s="1"/>
      <c r="H49" s="1"/>
      <c r="I49" s="1" t="s">
        <v>8</v>
      </c>
      <c r="J49" s="2" t="s">
        <v>117</v>
      </c>
      <c r="K49" s="4"/>
      <c r="L49" s="4"/>
      <c r="M49" s="4"/>
      <c r="N49" s="4"/>
      <c r="O49" s="4"/>
      <c r="P49" s="4"/>
      <c r="Q49" s="4"/>
      <c r="R49" s="4"/>
      <c r="S49" s="4"/>
      <c r="T49" s="4"/>
      <c r="U49" s="4"/>
      <c r="V49" s="4"/>
      <c r="W49" s="4"/>
      <c r="Z49" s="3" t="s">
        <v>6</v>
      </c>
    </row>
    <row r="50" spans="1:26" ht="14.5" customHeight="1" x14ac:dyDescent="0.35">
      <c r="J50" s="9">
        <v>1</v>
      </c>
      <c r="K50" s="10" t="s">
        <v>25</v>
      </c>
      <c r="L50" s="11" t="s">
        <v>118</v>
      </c>
      <c r="M50" s="9" t="s">
        <v>27</v>
      </c>
      <c r="N50" s="9">
        <v>4</v>
      </c>
      <c r="O50" s="9" t="s">
        <v>28</v>
      </c>
      <c r="P50" s="9" t="s">
        <v>29</v>
      </c>
      <c r="Z50" s="3" t="s">
        <v>6</v>
      </c>
    </row>
    <row r="51" spans="1:26" ht="14.5" customHeight="1" x14ac:dyDescent="0.35">
      <c r="J51" s="9">
        <v>2</v>
      </c>
      <c r="K51" s="10" t="s">
        <v>43</v>
      </c>
      <c r="L51" s="11" t="s">
        <v>119</v>
      </c>
      <c r="M51" s="9" t="s">
        <v>27</v>
      </c>
      <c r="N51" s="9">
        <v>100</v>
      </c>
      <c r="O51" s="9" t="s">
        <v>28</v>
      </c>
      <c r="P51" s="9" t="s">
        <v>29</v>
      </c>
      <c r="Z51" s="3" t="s">
        <v>6</v>
      </c>
    </row>
    <row r="52" spans="1:26" ht="14.5" customHeight="1" x14ac:dyDescent="0.35">
      <c r="J52" s="9">
        <v>3</v>
      </c>
      <c r="K52" s="10" t="s">
        <v>49</v>
      </c>
      <c r="L52" s="11" t="s">
        <v>120</v>
      </c>
      <c r="M52" s="9" t="s">
        <v>32</v>
      </c>
      <c r="N52" s="9" t="s">
        <v>51</v>
      </c>
      <c r="O52" s="9" t="s">
        <v>28</v>
      </c>
      <c r="P52" s="9" t="s">
        <v>29</v>
      </c>
      <c r="Z52" s="3" t="s">
        <v>6</v>
      </c>
    </row>
    <row r="53" spans="1:26" ht="14.5" customHeight="1" x14ac:dyDescent="0.35">
      <c r="J53" s="9">
        <v>4</v>
      </c>
      <c r="K53" s="10" t="s">
        <v>121</v>
      </c>
      <c r="L53" s="11" t="s">
        <v>122</v>
      </c>
      <c r="M53" s="9" t="s">
        <v>27</v>
      </c>
      <c r="N53" s="9">
        <v>15</v>
      </c>
      <c r="O53" s="9" t="s">
        <v>28</v>
      </c>
      <c r="P53" s="9" t="s">
        <v>29</v>
      </c>
      <c r="Z53" s="3" t="s">
        <v>6</v>
      </c>
    </row>
    <row r="54" spans="1:26" ht="14.5" customHeight="1" x14ac:dyDescent="0.35">
      <c r="J54" s="9">
        <v>5</v>
      </c>
      <c r="K54" s="10" t="s">
        <v>45</v>
      </c>
      <c r="L54" s="11" t="s">
        <v>123</v>
      </c>
      <c r="M54" s="9" t="s">
        <v>32</v>
      </c>
      <c r="N54" s="9" t="s">
        <v>47</v>
      </c>
      <c r="O54" s="9" t="s">
        <v>28</v>
      </c>
      <c r="P54" s="9" t="s">
        <v>48</v>
      </c>
      <c r="Z54" s="3" t="s">
        <v>6</v>
      </c>
    </row>
    <row r="55" spans="1:26" ht="14.5" customHeight="1" x14ac:dyDescent="0.35">
      <c r="J55" s="9">
        <v>6</v>
      </c>
      <c r="K55" s="10" t="s">
        <v>91</v>
      </c>
      <c r="L55" s="11" t="s">
        <v>92</v>
      </c>
      <c r="M55" s="9" t="s">
        <v>32</v>
      </c>
      <c r="N55" s="9" t="s">
        <v>40</v>
      </c>
      <c r="O55" s="9" t="s">
        <v>28</v>
      </c>
      <c r="P55" s="9" t="s">
        <v>48</v>
      </c>
      <c r="Z55" s="3" t="s">
        <v>6</v>
      </c>
    </row>
    <row r="56" spans="1:26" ht="14.5" customHeight="1" x14ac:dyDescent="0.35">
      <c r="J56" s="9">
        <v>7</v>
      </c>
      <c r="K56" s="10" t="s">
        <v>93</v>
      </c>
      <c r="L56" s="11" t="s">
        <v>94</v>
      </c>
      <c r="M56" s="9" t="s">
        <v>27</v>
      </c>
      <c r="N56" s="9">
        <v>60</v>
      </c>
      <c r="O56" s="9" t="s">
        <v>28</v>
      </c>
      <c r="P56" s="9" t="s">
        <v>48</v>
      </c>
      <c r="Z56" s="3" t="s">
        <v>6</v>
      </c>
    </row>
    <row r="57" spans="1:26" ht="14.5" customHeight="1" x14ac:dyDescent="0.35">
      <c r="J57" s="9">
        <v>8</v>
      </c>
      <c r="K57" s="10" t="s">
        <v>95</v>
      </c>
      <c r="L57" s="11" t="s">
        <v>96</v>
      </c>
      <c r="M57" s="9" t="s">
        <v>27</v>
      </c>
      <c r="N57" s="9">
        <v>10</v>
      </c>
      <c r="O57" s="9" t="s">
        <v>28</v>
      </c>
      <c r="P57" s="9" t="s">
        <v>48</v>
      </c>
      <c r="Z57" s="3" t="s">
        <v>6</v>
      </c>
    </row>
    <row r="58" spans="1:26" ht="14.5" customHeight="1" x14ac:dyDescent="0.35">
      <c r="J58" s="9">
        <v>9</v>
      </c>
      <c r="K58" s="10" t="s">
        <v>97</v>
      </c>
      <c r="L58" s="11" t="s">
        <v>98</v>
      </c>
      <c r="M58" s="9" t="s">
        <v>27</v>
      </c>
      <c r="N58" s="9">
        <v>60</v>
      </c>
      <c r="O58" s="9" t="s">
        <v>28</v>
      </c>
      <c r="P58" s="9" t="s">
        <v>48</v>
      </c>
      <c r="Z58" s="3" t="s">
        <v>6</v>
      </c>
    </row>
    <row r="59" spans="1:26" ht="14.5" customHeight="1" x14ac:dyDescent="0.35">
      <c r="J59" s="9">
        <v>10</v>
      </c>
      <c r="K59" s="10" t="s">
        <v>99</v>
      </c>
      <c r="L59" s="11" t="s">
        <v>100</v>
      </c>
      <c r="M59" s="9" t="s">
        <v>27</v>
      </c>
      <c r="N59" s="9">
        <v>60</v>
      </c>
      <c r="O59" s="9" t="s">
        <v>28</v>
      </c>
      <c r="P59" s="9" t="s">
        <v>48</v>
      </c>
      <c r="Z59" s="3" t="s">
        <v>6</v>
      </c>
    </row>
    <row r="60" spans="1:26" ht="14.5" customHeight="1" x14ac:dyDescent="0.35">
      <c r="J60" s="9">
        <v>11</v>
      </c>
      <c r="K60" s="10" t="s">
        <v>101</v>
      </c>
      <c r="L60" s="11" t="s">
        <v>124</v>
      </c>
      <c r="M60" s="9" t="s">
        <v>27</v>
      </c>
      <c r="N60" s="9">
        <v>11</v>
      </c>
      <c r="O60" s="9" t="s">
        <v>28</v>
      </c>
      <c r="P60" s="9" t="s">
        <v>48</v>
      </c>
      <c r="Z60" s="3" t="s">
        <v>6</v>
      </c>
    </row>
    <row r="61" spans="1:26" ht="14.5" customHeight="1" x14ac:dyDescent="0.35">
      <c r="J61" s="9">
        <v>12</v>
      </c>
      <c r="K61" s="10" t="s">
        <v>103</v>
      </c>
      <c r="L61" s="11" t="s">
        <v>104</v>
      </c>
      <c r="M61" s="9" t="s">
        <v>27</v>
      </c>
      <c r="N61" s="9">
        <v>11</v>
      </c>
      <c r="O61" s="9" t="s">
        <v>28</v>
      </c>
      <c r="P61" s="9" t="s">
        <v>48</v>
      </c>
      <c r="Z61" s="3" t="s">
        <v>6</v>
      </c>
    </row>
    <row r="62" spans="1:26" ht="14.5" customHeight="1" x14ac:dyDescent="0.35">
      <c r="J62" s="9">
        <v>13</v>
      </c>
      <c r="K62" s="10" t="s">
        <v>105</v>
      </c>
      <c r="L62" s="11" t="s">
        <v>106</v>
      </c>
      <c r="M62" s="9" t="s">
        <v>27</v>
      </c>
      <c r="N62" s="9" t="s">
        <v>28</v>
      </c>
      <c r="O62" s="9" t="s">
        <v>28</v>
      </c>
      <c r="P62" s="9" t="s">
        <v>29</v>
      </c>
      <c r="Z62" s="3" t="s">
        <v>6</v>
      </c>
    </row>
    <row r="63" spans="1:26" ht="14.5" customHeight="1" x14ac:dyDescent="0.35">
      <c r="J63" s="9">
        <v>14</v>
      </c>
      <c r="K63" s="10" t="s">
        <v>57</v>
      </c>
      <c r="L63" s="11" t="s">
        <v>125</v>
      </c>
      <c r="M63" s="9" t="s">
        <v>32</v>
      </c>
      <c r="N63" s="9" t="s">
        <v>59</v>
      </c>
      <c r="O63" s="9" t="s">
        <v>28</v>
      </c>
      <c r="P63" s="9" t="s">
        <v>48</v>
      </c>
      <c r="Z63" s="3" t="s">
        <v>6</v>
      </c>
    </row>
    <row r="64" spans="1:26" s="3" customFormat="1" ht="14.5" customHeight="1" collapsed="1" x14ac:dyDescent="0.35">
      <c r="A64" s="1" t="s">
        <v>22</v>
      </c>
      <c r="B64" s="1"/>
      <c r="C64" s="1"/>
      <c r="D64" s="1" t="s">
        <v>126</v>
      </c>
      <c r="E64" s="1"/>
      <c r="F64" s="1"/>
      <c r="G64" s="1"/>
      <c r="H64" s="1"/>
      <c r="I64" s="1" t="s">
        <v>108</v>
      </c>
      <c r="J64" s="2" t="s">
        <v>127</v>
      </c>
      <c r="K64" s="4"/>
      <c r="L64" s="4"/>
      <c r="M64" s="4"/>
      <c r="N64" s="4"/>
      <c r="O64" s="4"/>
      <c r="P64" s="4"/>
      <c r="Q64" s="4"/>
      <c r="R64" s="4"/>
      <c r="S64" s="4"/>
      <c r="T64" s="4"/>
      <c r="U64" s="4"/>
      <c r="V64" s="4"/>
      <c r="W64" s="4"/>
      <c r="Z64" s="3" t="s">
        <v>6</v>
      </c>
    </row>
    <row r="65" spans="1:26" ht="14.5" customHeight="1" x14ac:dyDescent="0.35">
      <c r="J65" s="9">
        <v>1</v>
      </c>
      <c r="K65" s="10" t="s">
        <v>25</v>
      </c>
      <c r="L65" s="11" t="s">
        <v>128</v>
      </c>
      <c r="M65" s="9" t="s">
        <v>27</v>
      </c>
      <c r="N65" s="9">
        <v>4</v>
      </c>
      <c r="O65" s="9" t="s">
        <v>28</v>
      </c>
      <c r="P65" s="9" t="s">
        <v>29</v>
      </c>
      <c r="Z65" s="3" t="s">
        <v>6</v>
      </c>
    </row>
    <row r="66" spans="1:26" ht="14.5" customHeight="1" x14ac:dyDescent="0.35">
      <c r="J66" s="9">
        <v>2</v>
      </c>
      <c r="K66" s="10" t="s">
        <v>129</v>
      </c>
      <c r="L66" s="11" t="s">
        <v>130</v>
      </c>
      <c r="M66" s="9" t="s">
        <v>27</v>
      </c>
      <c r="N66" s="9">
        <v>60</v>
      </c>
      <c r="O66" s="9" t="s">
        <v>28</v>
      </c>
      <c r="P66" s="9" t="s">
        <v>29</v>
      </c>
      <c r="Z66" s="3" t="s">
        <v>6</v>
      </c>
    </row>
    <row r="67" spans="1:26" ht="14.5" customHeight="1" x14ac:dyDescent="0.35">
      <c r="J67" s="9">
        <v>3</v>
      </c>
      <c r="K67" s="10" t="s">
        <v>43</v>
      </c>
      <c r="L67" s="11" t="s">
        <v>131</v>
      </c>
      <c r="M67" s="9" t="s">
        <v>27</v>
      </c>
      <c r="N67" s="9">
        <v>100</v>
      </c>
      <c r="O67" s="9" t="s">
        <v>28</v>
      </c>
      <c r="P67" s="9" t="s">
        <v>29</v>
      </c>
      <c r="Z67" s="3" t="s">
        <v>6</v>
      </c>
    </row>
    <row r="68" spans="1:26" ht="14.5" customHeight="1" x14ac:dyDescent="0.35">
      <c r="J68" s="9">
        <v>4</v>
      </c>
      <c r="K68" s="10" t="s">
        <v>132</v>
      </c>
      <c r="L68" s="11" t="s">
        <v>133</v>
      </c>
      <c r="M68" s="9" t="s">
        <v>32</v>
      </c>
      <c r="N68" s="9">
        <v>5</v>
      </c>
      <c r="O68" s="9" t="s">
        <v>28</v>
      </c>
      <c r="P68" s="9" t="s">
        <v>29</v>
      </c>
      <c r="Z68" s="3" t="s">
        <v>6</v>
      </c>
    </row>
    <row r="69" spans="1:26" ht="14.5" customHeight="1" x14ac:dyDescent="0.35">
      <c r="J69" s="9">
        <v>5</v>
      </c>
      <c r="K69" s="10" t="s">
        <v>45</v>
      </c>
      <c r="L69" s="11" t="s">
        <v>134</v>
      </c>
      <c r="M69" s="9" t="s">
        <v>32</v>
      </c>
      <c r="N69" s="9" t="s">
        <v>47</v>
      </c>
      <c r="O69" s="9" t="s">
        <v>28</v>
      </c>
      <c r="P69" s="9" t="s">
        <v>48</v>
      </c>
      <c r="Z69" s="3" t="s">
        <v>6</v>
      </c>
    </row>
    <row r="70" spans="1:26" ht="14.5" customHeight="1" x14ac:dyDescent="0.35">
      <c r="J70" s="9">
        <v>6</v>
      </c>
      <c r="K70" s="10" t="s">
        <v>49</v>
      </c>
      <c r="L70" s="11" t="s">
        <v>135</v>
      </c>
      <c r="M70" s="9" t="s">
        <v>32</v>
      </c>
      <c r="N70" s="9" t="s">
        <v>51</v>
      </c>
      <c r="O70" s="9" t="s">
        <v>28</v>
      </c>
      <c r="P70" s="9" t="s">
        <v>48</v>
      </c>
      <c r="Z70" s="3" t="s">
        <v>6</v>
      </c>
    </row>
    <row r="71" spans="1:26" ht="14.5" customHeight="1" x14ac:dyDescent="0.35">
      <c r="J71" s="9">
        <v>7</v>
      </c>
      <c r="K71" s="10" t="s">
        <v>55</v>
      </c>
      <c r="L71" s="11" t="s">
        <v>136</v>
      </c>
      <c r="M71" s="9" t="s">
        <v>27</v>
      </c>
      <c r="N71" s="9">
        <v>14</v>
      </c>
      <c r="O71" s="9" t="s">
        <v>28</v>
      </c>
      <c r="P71" s="9" t="s">
        <v>48</v>
      </c>
      <c r="Z71" s="3" t="s">
        <v>6</v>
      </c>
    </row>
    <row r="72" spans="1:26" ht="14.5" customHeight="1" x14ac:dyDescent="0.35">
      <c r="J72" s="9">
        <v>8</v>
      </c>
      <c r="K72" s="10" t="s">
        <v>57</v>
      </c>
      <c r="L72" s="11" t="s">
        <v>137</v>
      </c>
      <c r="M72" s="9" t="s">
        <v>32</v>
      </c>
      <c r="N72" s="9" t="s">
        <v>59</v>
      </c>
      <c r="O72" s="9" t="s">
        <v>28</v>
      </c>
      <c r="P72" s="9" t="s">
        <v>48</v>
      </c>
      <c r="Z72" s="3" t="s">
        <v>6</v>
      </c>
    </row>
    <row r="73" spans="1:26" ht="14.5" customHeight="1" x14ac:dyDescent="0.35">
      <c r="J73" s="9">
        <v>9</v>
      </c>
      <c r="K73" s="10" t="s">
        <v>62</v>
      </c>
      <c r="L73" s="11" t="s">
        <v>138</v>
      </c>
      <c r="M73" s="9" t="s">
        <v>27</v>
      </c>
      <c r="N73" s="9" t="s">
        <v>64</v>
      </c>
      <c r="O73" s="9" t="s">
        <v>28</v>
      </c>
      <c r="P73" s="9" t="s">
        <v>48</v>
      </c>
      <c r="Z73" s="3" t="s">
        <v>6</v>
      </c>
    </row>
    <row r="74" spans="1:26" ht="14.5" customHeight="1" x14ac:dyDescent="0.35">
      <c r="J74" s="9">
        <v>10</v>
      </c>
      <c r="K74" s="10" t="s">
        <v>93</v>
      </c>
      <c r="L74" s="11" t="s">
        <v>139</v>
      </c>
      <c r="M74" s="9" t="s">
        <v>27</v>
      </c>
      <c r="N74" s="9">
        <v>60</v>
      </c>
      <c r="O74" s="9" t="s">
        <v>28</v>
      </c>
      <c r="P74" s="14" t="s">
        <v>29</v>
      </c>
      <c r="Z74" s="3" t="s">
        <v>6</v>
      </c>
    </row>
    <row r="75" spans="1:26" ht="14.5" customHeight="1" x14ac:dyDescent="0.35">
      <c r="J75" s="9">
        <v>11</v>
      </c>
      <c r="K75" s="10" t="s">
        <v>95</v>
      </c>
      <c r="L75" s="11" t="s">
        <v>140</v>
      </c>
      <c r="M75" s="9" t="s">
        <v>27</v>
      </c>
      <c r="N75" s="9">
        <v>10</v>
      </c>
      <c r="O75" s="9" t="s">
        <v>28</v>
      </c>
      <c r="P75" s="14" t="s">
        <v>48</v>
      </c>
      <c r="Z75" s="3" t="s">
        <v>6</v>
      </c>
    </row>
    <row r="76" spans="1:26" ht="14.5" customHeight="1" x14ac:dyDescent="0.35">
      <c r="J76" s="9">
        <v>12</v>
      </c>
      <c r="K76" s="10" t="s">
        <v>97</v>
      </c>
      <c r="L76" s="11" t="s">
        <v>141</v>
      </c>
      <c r="M76" s="9" t="s">
        <v>27</v>
      </c>
      <c r="N76" s="9">
        <v>60</v>
      </c>
      <c r="O76" s="9" t="s">
        <v>28</v>
      </c>
      <c r="P76" s="14" t="s">
        <v>48</v>
      </c>
      <c r="Z76" s="3" t="s">
        <v>6</v>
      </c>
    </row>
    <row r="77" spans="1:26" ht="14.5" customHeight="1" x14ac:dyDescent="0.35">
      <c r="J77" s="9">
        <v>13</v>
      </c>
      <c r="K77" s="10" t="s">
        <v>99</v>
      </c>
      <c r="L77" s="11" t="s">
        <v>142</v>
      </c>
      <c r="M77" s="9" t="s">
        <v>27</v>
      </c>
      <c r="N77" s="9">
        <v>60</v>
      </c>
      <c r="O77" s="9" t="s">
        <v>28</v>
      </c>
      <c r="P77" s="14" t="s">
        <v>48</v>
      </c>
      <c r="Z77" s="3" t="s">
        <v>6</v>
      </c>
    </row>
    <row r="78" spans="1:26" s="3" customFormat="1" ht="14.5" customHeight="1" collapsed="1" x14ac:dyDescent="0.35">
      <c r="A78" s="1" t="s">
        <v>22</v>
      </c>
      <c r="B78" s="1"/>
      <c r="C78" s="1"/>
      <c r="D78" s="1"/>
      <c r="E78" s="1" t="s">
        <v>143</v>
      </c>
      <c r="F78" s="1"/>
      <c r="G78" s="1"/>
      <c r="H78" s="1"/>
      <c r="I78" s="1" t="s">
        <v>144</v>
      </c>
      <c r="J78" s="2" t="s">
        <v>145</v>
      </c>
      <c r="K78" s="4"/>
      <c r="L78" s="4"/>
      <c r="M78" s="4"/>
      <c r="N78" s="4"/>
      <c r="O78" s="4"/>
      <c r="P78" s="4"/>
      <c r="Q78" s="4"/>
      <c r="R78" s="4"/>
      <c r="S78" s="4"/>
      <c r="T78" s="4"/>
      <c r="U78" s="4"/>
      <c r="V78" s="4"/>
      <c r="W78" s="4"/>
      <c r="Z78" s="3" t="s">
        <v>6</v>
      </c>
    </row>
    <row r="79" spans="1:26" ht="14.5" customHeight="1" x14ac:dyDescent="0.35">
      <c r="J79" s="9">
        <v>1</v>
      </c>
      <c r="K79" s="10" t="s">
        <v>25</v>
      </c>
      <c r="L79" s="11" t="s">
        <v>146</v>
      </c>
      <c r="M79" s="9" t="s">
        <v>27</v>
      </c>
      <c r="N79" s="9">
        <v>4</v>
      </c>
      <c r="O79" s="9" t="s">
        <v>28</v>
      </c>
      <c r="P79" s="14" t="s">
        <v>29</v>
      </c>
      <c r="Z79" s="3" t="s">
        <v>6</v>
      </c>
    </row>
    <row r="80" spans="1:26" ht="14.5" customHeight="1" x14ac:dyDescent="0.35">
      <c r="J80" s="9">
        <v>2</v>
      </c>
      <c r="K80" s="10" t="s">
        <v>147</v>
      </c>
      <c r="L80" s="11" t="s">
        <v>148</v>
      </c>
      <c r="M80" s="9" t="s">
        <v>32</v>
      </c>
      <c r="N80" s="9" t="s">
        <v>40</v>
      </c>
      <c r="O80" s="9" t="s">
        <v>28</v>
      </c>
      <c r="P80" s="14" t="s">
        <v>29</v>
      </c>
      <c r="Z80" s="3" t="s">
        <v>6</v>
      </c>
    </row>
    <row r="81" spans="1:26" ht="14.5" customHeight="1" x14ac:dyDescent="0.35">
      <c r="J81" s="9">
        <v>3</v>
      </c>
      <c r="K81" s="10" t="s">
        <v>149</v>
      </c>
      <c r="L81" s="11" t="s">
        <v>150</v>
      </c>
      <c r="M81" s="9" t="s">
        <v>27</v>
      </c>
      <c r="N81" s="9">
        <v>2</v>
      </c>
      <c r="O81" s="9" t="s">
        <v>28</v>
      </c>
      <c r="P81" s="14" t="s">
        <v>29</v>
      </c>
      <c r="Z81" s="3" t="s">
        <v>6</v>
      </c>
    </row>
    <row r="82" spans="1:26" ht="14.5" customHeight="1" x14ac:dyDescent="0.35">
      <c r="J82" s="9">
        <v>4</v>
      </c>
      <c r="K82" s="10" t="s">
        <v>151</v>
      </c>
      <c r="L82" s="11" t="s">
        <v>152</v>
      </c>
      <c r="M82" s="9" t="s">
        <v>27</v>
      </c>
      <c r="N82" s="9">
        <v>100</v>
      </c>
      <c r="O82" s="9" t="s">
        <v>28</v>
      </c>
      <c r="P82" s="14" t="s">
        <v>29</v>
      </c>
      <c r="Z82" s="3" t="s">
        <v>6</v>
      </c>
    </row>
    <row r="83" spans="1:26" s="3" customFormat="1" ht="14.5" customHeight="1" collapsed="1" x14ac:dyDescent="0.35">
      <c r="A83" s="1" t="s">
        <v>22</v>
      </c>
      <c r="B83" s="1"/>
      <c r="C83" s="1"/>
      <c r="D83" s="1" t="s">
        <v>153</v>
      </c>
      <c r="E83" s="1"/>
      <c r="F83" s="1"/>
      <c r="G83" s="1"/>
      <c r="H83" s="1"/>
      <c r="I83" s="1" t="s">
        <v>108</v>
      </c>
      <c r="J83" s="2" t="s">
        <v>154</v>
      </c>
      <c r="K83" s="4"/>
      <c r="L83" s="4"/>
      <c r="M83" s="4"/>
      <c r="N83" s="4"/>
      <c r="O83" s="4"/>
      <c r="P83" s="4"/>
      <c r="Q83" s="4"/>
      <c r="R83" s="4"/>
      <c r="S83" s="4"/>
      <c r="T83" s="4"/>
      <c r="U83" s="4"/>
      <c r="V83" s="4"/>
      <c r="W83" s="4"/>
      <c r="Z83" s="3" t="s">
        <v>6</v>
      </c>
    </row>
    <row r="84" spans="1:26" ht="14.5" customHeight="1" x14ac:dyDescent="0.35">
      <c r="J84" s="9">
        <v>1</v>
      </c>
      <c r="K84" s="10" t="s">
        <v>25</v>
      </c>
      <c r="L84" s="11" t="s">
        <v>155</v>
      </c>
      <c r="M84" s="9" t="s">
        <v>27</v>
      </c>
      <c r="N84" s="9">
        <v>4</v>
      </c>
      <c r="O84" s="9" t="s">
        <v>28</v>
      </c>
      <c r="P84" s="14" t="s">
        <v>29</v>
      </c>
      <c r="Z84" s="3" t="s">
        <v>6</v>
      </c>
    </row>
    <row r="85" spans="1:26" ht="14.5" customHeight="1" x14ac:dyDescent="0.35">
      <c r="J85" s="9">
        <v>2</v>
      </c>
      <c r="K85" s="10" t="s">
        <v>156</v>
      </c>
      <c r="L85" s="11" t="s">
        <v>157</v>
      </c>
      <c r="M85" s="9" t="s">
        <v>27</v>
      </c>
      <c r="N85" s="9">
        <v>6</v>
      </c>
      <c r="O85" s="9" t="s">
        <v>28</v>
      </c>
      <c r="P85" s="14" t="s">
        <v>29</v>
      </c>
      <c r="Z85" s="3" t="s">
        <v>6</v>
      </c>
    </row>
    <row r="86" spans="1:26" ht="14.5" customHeight="1" x14ac:dyDescent="0.35">
      <c r="J86" s="9">
        <v>3</v>
      </c>
      <c r="K86" s="10" t="s">
        <v>158</v>
      </c>
      <c r="L86" s="11" t="s">
        <v>159</v>
      </c>
      <c r="M86" s="9" t="s">
        <v>27</v>
      </c>
      <c r="N86" s="9" t="s">
        <v>28</v>
      </c>
      <c r="O86" s="9" t="s">
        <v>28</v>
      </c>
      <c r="P86" s="14" t="s">
        <v>29</v>
      </c>
      <c r="Z86" s="3" t="s">
        <v>6</v>
      </c>
    </row>
    <row r="87" spans="1:26" s="3" customFormat="1" ht="14.5" customHeight="1" collapsed="1" x14ac:dyDescent="0.35">
      <c r="A87" s="1" t="s">
        <v>22</v>
      </c>
      <c r="B87" s="1"/>
      <c r="C87" s="1"/>
      <c r="D87" s="1" t="s">
        <v>160</v>
      </c>
      <c r="E87" s="1"/>
      <c r="F87" s="1"/>
      <c r="G87" s="1"/>
      <c r="H87" s="1"/>
      <c r="I87" s="1" t="s">
        <v>108</v>
      </c>
      <c r="J87" s="2" t="s">
        <v>161</v>
      </c>
      <c r="K87" s="4"/>
      <c r="L87" s="4"/>
      <c r="M87" s="4"/>
      <c r="N87" s="4"/>
      <c r="O87" s="4"/>
      <c r="P87" s="4"/>
      <c r="Q87" s="4"/>
      <c r="R87" s="4"/>
      <c r="S87" s="4"/>
      <c r="T87" s="4"/>
      <c r="U87" s="4"/>
      <c r="V87" s="4"/>
      <c r="W87" s="4"/>
      <c r="Z87" s="3" t="s">
        <v>6</v>
      </c>
    </row>
    <row r="88" spans="1:26" ht="14.5" customHeight="1" x14ac:dyDescent="0.35">
      <c r="J88" s="15">
        <v>1</v>
      </c>
      <c r="K88" s="16" t="s">
        <v>25</v>
      </c>
      <c r="L88" s="17" t="s">
        <v>162</v>
      </c>
      <c r="M88" s="15" t="s">
        <v>27</v>
      </c>
      <c r="N88" s="15">
        <v>4</v>
      </c>
      <c r="O88" s="15" t="s">
        <v>28</v>
      </c>
      <c r="P88" s="18" t="s">
        <v>29</v>
      </c>
      <c r="Z88" s="3" t="s">
        <v>6</v>
      </c>
    </row>
    <row r="89" spans="1:26" ht="14.5" customHeight="1" x14ac:dyDescent="0.35">
      <c r="J89" s="15">
        <v>2</v>
      </c>
      <c r="K89" s="16" t="s">
        <v>163</v>
      </c>
      <c r="L89" s="17" t="s">
        <v>164</v>
      </c>
      <c r="M89" s="15" t="s">
        <v>27</v>
      </c>
      <c r="N89" s="15">
        <v>60</v>
      </c>
      <c r="O89" s="15" t="s">
        <v>28</v>
      </c>
      <c r="P89" s="18" t="s">
        <v>29</v>
      </c>
      <c r="Z89" s="3" t="s">
        <v>6</v>
      </c>
    </row>
    <row r="90" spans="1:26" ht="14.5" customHeight="1" x14ac:dyDescent="0.35">
      <c r="J90" s="15">
        <v>3</v>
      </c>
      <c r="K90" s="16" t="s">
        <v>165</v>
      </c>
      <c r="L90" s="17" t="s">
        <v>166</v>
      </c>
      <c r="M90" s="15" t="s">
        <v>27</v>
      </c>
      <c r="N90" s="15" t="s">
        <v>28</v>
      </c>
      <c r="O90" s="15" t="s">
        <v>28</v>
      </c>
      <c r="P90" s="18" t="s">
        <v>29</v>
      </c>
      <c r="Z90" s="3" t="s">
        <v>6</v>
      </c>
    </row>
    <row r="91" spans="1:26" ht="14.5" customHeight="1" x14ac:dyDescent="0.35">
      <c r="J91" s="15">
        <v>4</v>
      </c>
      <c r="K91" s="16" t="s">
        <v>167</v>
      </c>
      <c r="L91" s="17" t="s">
        <v>168</v>
      </c>
      <c r="M91" s="15" t="s">
        <v>27</v>
      </c>
      <c r="N91" s="15" t="s">
        <v>28</v>
      </c>
      <c r="O91" s="15" t="s">
        <v>28</v>
      </c>
      <c r="P91" s="18" t="s">
        <v>48</v>
      </c>
      <c r="Z91" s="3" t="s">
        <v>6</v>
      </c>
    </row>
    <row r="92" spans="1:26" ht="14.5" customHeight="1" x14ac:dyDescent="0.35">
      <c r="J92" s="15">
        <v>5</v>
      </c>
      <c r="K92" s="16" t="s">
        <v>169</v>
      </c>
      <c r="L92" s="17" t="s">
        <v>170</v>
      </c>
      <c r="M92" s="15" t="s">
        <v>27</v>
      </c>
      <c r="N92" s="15">
        <v>60</v>
      </c>
      <c r="O92" s="15" t="s">
        <v>28</v>
      </c>
      <c r="P92" s="18" t="s">
        <v>171</v>
      </c>
      <c r="Z92" s="3" t="s">
        <v>6</v>
      </c>
    </row>
    <row r="93" spans="1:26" ht="14.5" customHeight="1" x14ac:dyDescent="0.35">
      <c r="J93" s="15">
        <v>6</v>
      </c>
      <c r="K93" s="16" t="s">
        <v>172</v>
      </c>
      <c r="L93" s="17" t="s">
        <v>173</v>
      </c>
      <c r="M93" s="15" t="s">
        <v>27</v>
      </c>
      <c r="N93" s="15">
        <v>6</v>
      </c>
      <c r="O93" s="15" t="s">
        <v>28</v>
      </c>
      <c r="P93" s="18" t="s">
        <v>29</v>
      </c>
      <c r="Z93" s="3" t="s">
        <v>6</v>
      </c>
    </row>
    <row r="94" spans="1:26" ht="14.5" customHeight="1" x14ac:dyDescent="0.35">
      <c r="J94" s="366">
        <v>7</v>
      </c>
      <c r="K94" s="373" t="s">
        <v>174</v>
      </c>
      <c r="L94" s="16" t="s">
        <v>175</v>
      </c>
      <c r="M94" s="366" t="s">
        <v>32</v>
      </c>
      <c r="N94" s="366">
        <v>2</v>
      </c>
      <c r="O94" s="366" t="s">
        <v>28</v>
      </c>
      <c r="P94" s="366" t="s">
        <v>29</v>
      </c>
      <c r="Z94" s="3" t="s">
        <v>6</v>
      </c>
    </row>
    <row r="95" spans="1:26" ht="14.5" customHeight="1" x14ac:dyDescent="0.35">
      <c r="J95" s="366"/>
      <c r="K95" s="373"/>
      <c r="L95" s="16" t="s">
        <v>176</v>
      </c>
      <c r="M95" s="366"/>
      <c r="N95" s="366"/>
      <c r="O95" s="366"/>
      <c r="P95" s="366"/>
      <c r="Z95" s="3" t="s">
        <v>6</v>
      </c>
    </row>
    <row r="96" spans="1:26" ht="14.5" customHeight="1" x14ac:dyDescent="0.35">
      <c r="J96" s="366"/>
      <c r="K96" s="373"/>
      <c r="L96" s="16" t="s">
        <v>177</v>
      </c>
      <c r="M96" s="366"/>
      <c r="N96" s="366"/>
      <c r="O96" s="366"/>
      <c r="P96" s="366"/>
      <c r="Z96" s="3" t="s">
        <v>6</v>
      </c>
    </row>
    <row r="97" spans="10:26" ht="14.5" customHeight="1" x14ac:dyDescent="0.35">
      <c r="J97" s="366"/>
      <c r="K97" s="373"/>
      <c r="L97" s="16" t="s">
        <v>178</v>
      </c>
      <c r="M97" s="366"/>
      <c r="N97" s="366"/>
      <c r="O97" s="366"/>
      <c r="P97" s="366"/>
      <c r="Z97" s="3" t="s">
        <v>6</v>
      </c>
    </row>
    <row r="98" spans="10:26" ht="14.5" customHeight="1" x14ac:dyDescent="0.35">
      <c r="J98" s="366"/>
      <c r="K98" s="373"/>
      <c r="L98" s="16" t="s">
        <v>179</v>
      </c>
      <c r="M98" s="366"/>
      <c r="N98" s="366"/>
      <c r="O98" s="366"/>
      <c r="P98" s="366"/>
      <c r="Z98" s="3" t="s">
        <v>6</v>
      </c>
    </row>
    <row r="99" spans="10:26" ht="14.5" customHeight="1" x14ac:dyDescent="0.35">
      <c r="J99" s="366"/>
      <c r="K99" s="373"/>
      <c r="L99" s="16" t="s">
        <v>180</v>
      </c>
      <c r="M99" s="366"/>
      <c r="N99" s="366"/>
      <c r="O99" s="366"/>
      <c r="P99" s="366"/>
      <c r="Z99" s="3" t="s">
        <v>6</v>
      </c>
    </row>
    <row r="100" spans="10:26" ht="14.5" customHeight="1" x14ac:dyDescent="0.35">
      <c r="J100" s="366"/>
      <c r="K100" s="373"/>
      <c r="L100" s="16" t="s">
        <v>181</v>
      </c>
      <c r="M100" s="366"/>
      <c r="N100" s="366"/>
      <c r="O100" s="366"/>
      <c r="P100" s="366"/>
      <c r="Z100" s="3" t="s">
        <v>6</v>
      </c>
    </row>
    <row r="101" spans="10:26" ht="14.5" customHeight="1" x14ac:dyDescent="0.35">
      <c r="J101" s="366"/>
      <c r="K101" s="373"/>
      <c r="L101" s="16" t="s">
        <v>182</v>
      </c>
      <c r="M101" s="366"/>
      <c r="N101" s="366"/>
      <c r="O101" s="366"/>
      <c r="P101" s="366"/>
      <c r="Z101" s="3" t="s">
        <v>6</v>
      </c>
    </row>
    <row r="102" spans="10:26" ht="14.5" customHeight="1" x14ac:dyDescent="0.35">
      <c r="J102" s="366"/>
      <c r="K102" s="373"/>
      <c r="L102" s="16" t="s">
        <v>183</v>
      </c>
      <c r="M102" s="366"/>
      <c r="N102" s="366"/>
      <c r="O102" s="366"/>
      <c r="P102" s="366"/>
      <c r="Z102" s="3" t="s">
        <v>6</v>
      </c>
    </row>
    <row r="103" spans="10:26" ht="14.5" customHeight="1" x14ac:dyDescent="0.35">
      <c r="J103" s="366"/>
      <c r="K103" s="373"/>
      <c r="L103" s="16" t="s">
        <v>184</v>
      </c>
      <c r="M103" s="366"/>
      <c r="N103" s="366"/>
      <c r="O103" s="366"/>
      <c r="P103" s="366"/>
      <c r="Z103" s="3" t="s">
        <v>6</v>
      </c>
    </row>
    <row r="104" spans="10:26" ht="14.5" customHeight="1" x14ac:dyDescent="0.35">
      <c r="J104" s="366"/>
      <c r="K104" s="373"/>
      <c r="L104" s="16" t="s">
        <v>185</v>
      </c>
      <c r="M104" s="366"/>
      <c r="N104" s="366"/>
      <c r="O104" s="366"/>
      <c r="P104" s="366"/>
      <c r="Z104" s="3" t="s">
        <v>6</v>
      </c>
    </row>
    <row r="105" spans="10:26" ht="14.5" customHeight="1" x14ac:dyDescent="0.35">
      <c r="J105" s="366"/>
      <c r="K105" s="373"/>
      <c r="L105" s="16" t="s">
        <v>186</v>
      </c>
      <c r="M105" s="366"/>
      <c r="N105" s="366"/>
      <c r="O105" s="366"/>
      <c r="P105" s="366"/>
      <c r="Z105" s="3" t="s">
        <v>6</v>
      </c>
    </row>
    <row r="106" spans="10:26" ht="14.5" customHeight="1" x14ac:dyDescent="0.35">
      <c r="J106" s="366"/>
      <c r="K106" s="373"/>
      <c r="L106" s="17" t="s">
        <v>187</v>
      </c>
      <c r="M106" s="366"/>
      <c r="N106" s="366"/>
      <c r="O106" s="366"/>
      <c r="P106" s="366"/>
      <c r="Z106" s="3" t="s">
        <v>6</v>
      </c>
    </row>
    <row r="107" spans="10:26" ht="14.5" customHeight="1" x14ac:dyDescent="0.35">
      <c r="J107" s="15">
        <v>8</v>
      </c>
      <c r="K107" s="16" t="s">
        <v>188</v>
      </c>
      <c r="L107" s="17" t="s">
        <v>189</v>
      </c>
      <c r="M107" s="15" t="s">
        <v>27</v>
      </c>
      <c r="N107" s="15" t="s">
        <v>40</v>
      </c>
      <c r="O107" s="19" t="s">
        <v>28</v>
      </c>
      <c r="P107" s="18" t="s">
        <v>48</v>
      </c>
      <c r="Z107" s="3" t="s">
        <v>6</v>
      </c>
    </row>
    <row r="108" spans="10:26" ht="14.5" customHeight="1" x14ac:dyDescent="0.35">
      <c r="J108" s="15">
        <v>9</v>
      </c>
      <c r="K108" s="16" t="s">
        <v>190</v>
      </c>
      <c r="L108" s="17" t="s">
        <v>191</v>
      </c>
      <c r="M108" s="15" t="s">
        <v>27</v>
      </c>
      <c r="N108" s="15">
        <v>3</v>
      </c>
      <c r="O108" s="19" t="s">
        <v>28</v>
      </c>
      <c r="P108" s="18" t="s">
        <v>48</v>
      </c>
      <c r="Z108" s="3" t="s">
        <v>6</v>
      </c>
    </row>
    <row r="109" spans="10:26" ht="14.5" customHeight="1" x14ac:dyDescent="0.35">
      <c r="J109" s="15">
        <v>10</v>
      </c>
      <c r="K109" s="16" t="s">
        <v>192</v>
      </c>
      <c r="L109" s="17" t="s">
        <v>193</v>
      </c>
      <c r="M109" s="15" t="s">
        <v>32</v>
      </c>
      <c r="N109" s="15" t="s">
        <v>54</v>
      </c>
      <c r="O109" s="15" t="s">
        <v>28</v>
      </c>
      <c r="P109" s="18" t="s">
        <v>48</v>
      </c>
      <c r="Z109" s="3" t="s">
        <v>6</v>
      </c>
    </row>
    <row r="110" spans="10:26" ht="14.5" customHeight="1" x14ac:dyDescent="0.35">
      <c r="J110" s="15">
        <v>11</v>
      </c>
      <c r="K110" s="16" t="s">
        <v>194</v>
      </c>
      <c r="L110" s="17" t="s">
        <v>195</v>
      </c>
      <c r="M110" s="15" t="s">
        <v>27</v>
      </c>
      <c r="N110" s="15">
        <v>5</v>
      </c>
      <c r="O110" s="15"/>
      <c r="P110" s="18" t="s">
        <v>48</v>
      </c>
      <c r="Z110" s="3" t="s">
        <v>6</v>
      </c>
    </row>
    <row r="111" spans="10:26" ht="14.5" customHeight="1" x14ac:dyDescent="0.35">
      <c r="J111" s="15">
        <v>12</v>
      </c>
      <c r="K111" s="16" t="s">
        <v>196</v>
      </c>
      <c r="L111" s="17" t="s">
        <v>197</v>
      </c>
      <c r="M111" s="15" t="s">
        <v>32</v>
      </c>
      <c r="N111" s="15">
        <v>6</v>
      </c>
      <c r="O111" s="15">
        <v>2</v>
      </c>
      <c r="P111" s="18" t="s">
        <v>48</v>
      </c>
      <c r="Z111" s="3" t="s">
        <v>6</v>
      </c>
    </row>
    <row r="112" spans="10:26" ht="14.5" customHeight="1" x14ac:dyDescent="0.35">
      <c r="J112" s="34">
        <v>13</v>
      </c>
      <c r="K112" s="35" t="s">
        <v>198</v>
      </c>
      <c r="L112" s="36" t="s">
        <v>199</v>
      </c>
      <c r="M112" s="34" t="s">
        <v>32</v>
      </c>
      <c r="N112" s="34" t="s">
        <v>59</v>
      </c>
      <c r="O112" s="34" t="s">
        <v>28</v>
      </c>
      <c r="P112" s="37" t="s">
        <v>48</v>
      </c>
      <c r="Z112" s="3" t="s">
        <v>6</v>
      </c>
    </row>
    <row r="113" spans="1:26" s="3" customFormat="1" ht="14.5" customHeight="1" collapsed="1" x14ac:dyDescent="0.35">
      <c r="A113" s="1" t="s">
        <v>22</v>
      </c>
      <c r="B113" s="1"/>
      <c r="C113" s="1"/>
      <c r="D113" s="1"/>
      <c r="E113" s="1" t="s">
        <v>200</v>
      </c>
      <c r="F113" s="1"/>
      <c r="G113" s="1"/>
      <c r="H113" s="1"/>
      <c r="I113" s="1" t="s">
        <v>144</v>
      </c>
      <c r="J113" s="2" t="s">
        <v>201</v>
      </c>
      <c r="K113" s="4"/>
      <c r="L113" s="4"/>
      <c r="M113" s="4"/>
      <c r="N113" s="4"/>
      <c r="O113" s="4"/>
      <c r="P113" s="4"/>
      <c r="Q113" s="4"/>
      <c r="R113" s="4"/>
      <c r="S113" s="4"/>
      <c r="T113" s="4"/>
      <c r="U113" s="4"/>
      <c r="V113" s="4"/>
      <c r="W113" s="4"/>
      <c r="Z113" s="3" t="s">
        <v>6</v>
      </c>
    </row>
    <row r="114" spans="1:26" ht="14.5" customHeight="1" x14ac:dyDescent="0.35">
      <c r="J114" s="9">
        <v>1</v>
      </c>
      <c r="K114" s="10" t="s">
        <v>25</v>
      </c>
      <c r="L114" s="11" t="s">
        <v>202</v>
      </c>
      <c r="M114" s="9" t="s">
        <v>27</v>
      </c>
      <c r="N114" s="9">
        <v>4</v>
      </c>
      <c r="O114" s="9" t="s">
        <v>28</v>
      </c>
      <c r="P114" s="14" t="s">
        <v>29</v>
      </c>
      <c r="Z114" s="3" t="s">
        <v>6</v>
      </c>
    </row>
    <row r="115" spans="1:26" ht="14.5" customHeight="1" x14ac:dyDescent="0.35">
      <c r="J115" s="9">
        <v>2</v>
      </c>
      <c r="K115" s="10" t="s">
        <v>203</v>
      </c>
      <c r="L115" s="11" t="s">
        <v>204</v>
      </c>
      <c r="M115" s="9" t="s">
        <v>27</v>
      </c>
      <c r="N115" s="9" t="s">
        <v>28</v>
      </c>
      <c r="O115" s="9" t="s">
        <v>28</v>
      </c>
      <c r="P115" s="14" t="s">
        <v>29</v>
      </c>
      <c r="Z115" s="3" t="s">
        <v>6</v>
      </c>
    </row>
    <row r="116" spans="1:26" ht="14.5" customHeight="1" x14ac:dyDescent="0.35">
      <c r="J116" s="9">
        <v>3</v>
      </c>
      <c r="K116" s="10" t="s">
        <v>38</v>
      </c>
      <c r="L116" s="11" t="s">
        <v>205</v>
      </c>
      <c r="M116" s="9" t="s">
        <v>32</v>
      </c>
      <c r="N116" s="9" t="s">
        <v>40</v>
      </c>
      <c r="O116" s="9" t="s">
        <v>28</v>
      </c>
      <c r="P116" s="14" t="s">
        <v>29</v>
      </c>
      <c r="Z116" s="3" t="s">
        <v>6</v>
      </c>
    </row>
    <row r="117" spans="1:26" ht="14.5" customHeight="1" x14ac:dyDescent="0.35">
      <c r="J117" s="9">
        <v>4</v>
      </c>
      <c r="K117" s="10" t="s">
        <v>206</v>
      </c>
      <c r="L117" s="11" t="s">
        <v>207</v>
      </c>
      <c r="M117" s="9" t="s">
        <v>32</v>
      </c>
      <c r="N117" s="9" t="s">
        <v>40</v>
      </c>
      <c r="O117" s="9" t="s">
        <v>28</v>
      </c>
      <c r="P117" s="14" t="s">
        <v>29</v>
      </c>
      <c r="Z117" s="3" t="s">
        <v>6</v>
      </c>
    </row>
    <row r="118" spans="1:26" ht="14.5" customHeight="1" x14ac:dyDescent="0.35">
      <c r="J118" s="9">
        <v>5</v>
      </c>
      <c r="K118" s="10" t="s">
        <v>169</v>
      </c>
      <c r="L118" s="11" t="s">
        <v>170</v>
      </c>
      <c r="M118" s="9" t="s">
        <v>27</v>
      </c>
      <c r="N118" s="9">
        <v>60</v>
      </c>
      <c r="O118" s="9" t="s">
        <v>28</v>
      </c>
      <c r="P118" s="14" t="s">
        <v>29</v>
      </c>
      <c r="Z118" s="3" t="s">
        <v>6</v>
      </c>
    </row>
    <row r="119" spans="1:26" s="3" customFormat="1" ht="14.5" customHeight="1" collapsed="1" x14ac:dyDescent="0.35">
      <c r="A119" s="1" t="s">
        <v>22</v>
      </c>
      <c r="B119" s="1"/>
      <c r="C119" s="1"/>
      <c r="D119" s="1"/>
      <c r="E119" s="1" t="s">
        <v>208</v>
      </c>
      <c r="F119" s="1"/>
      <c r="G119" s="1"/>
      <c r="H119" s="1"/>
      <c r="I119" s="1" t="s">
        <v>209</v>
      </c>
      <c r="J119" s="2" t="s">
        <v>210</v>
      </c>
      <c r="K119" s="4"/>
      <c r="L119" s="4"/>
      <c r="M119" s="4"/>
      <c r="N119" s="4"/>
      <c r="O119" s="4"/>
      <c r="P119" s="4"/>
      <c r="Q119" s="4"/>
      <c r="R119" s="4"/>
      <c r="S119" s="4"/>
      <c r="T119" s="4"/>
      <c r="U119" s="4"/>
      <c r="V119" s="4"/>
      <c r="W119" s="4"/>
      <c r="Z119" s="3" t="s">
        <v>6</v>
      </c>
    </row>
    <row r="120" spans="1:26" ht="14.5" customHeight="1" x14ac:dyDescent="0.35">
      <c r="J120" s="9">
        <v>1</v>
      </c>
      <c r="K120" s="10" t="s">
        <v>25</v>
      </c>
      <c r="L120" s="11" t="s">
        <v>211</v>
      </c>
      <c r="M120" s="9" t="s">
        <v>27</v>
      </c>
      <c r="N120" s="9">
        <v>4</v>
      </c>
      <c r="O120" s="9" t="s">
        <v>28</v>
      </c>
      <c r="P120" s="14" t="s">
        <v>29</v>
      </c>
      <c r="Z120" s="3" t="s">
        <v>6</v>
      </c>
    </row>
    <row r="121" spans="1:26" ht="14.5" customHeight="1" x14ac:dyDescent="0.35">
      <c r="J121" s="9">
        <v>2</v>
      </c>
      <c r="K121" s="10" t="s">
        <v>212</v>
      </c>
      <c r="L121" s="11" t="s">
        <v>213</v>
      </c>
      <c r="M121" s="9" t="s">
        <v>27</v>
      </c>
      <c r="N121" s="9" t="s">
        <v>28</v>
      </c>
      <c r="O121" s="9" t="s">
        <v>28</v>
      </c>
      <c r="P121" s="14" t="s">
        <v>29</v>
      </c>
      <c r="Z121" s="3" t="s">
        <v>6</v>
      </c>
    </row>
    <row r="122" spans="1:26" s="3" customFormat="1" ht="14.5" customHeight="1" collapsed="1" x14ac:dyDescent="0.35">
      <c r="A122" s="1" t="s">
        <v>22</v>
      </c>
      <c r="B122" s="1"/>
      <c r="C122" s="1"/>
      <c r="D122" s="1"/>
      <c r="E122" s="1" t="s">
        <v>214</v>
      </c>
      <c r="F122" s="1"/>
      <c r="G122" s="1"/>
      <c r="H122" s="1"/>
      <c r="I122" s="1" t="s">
        <v>144</v>
      </c>
      <c r="J122" s="86" t="s">
        <v>215</v>
      </c>
      <c r="K122" s="4"/>
      <c r="L122" s="4"/>
      <c r="M122" s="4"/>
      <c r="N122" s="4"/>
      <c r="O122" s="4"/>
      <c r="P122" s="4"/>
      <c r="Q122" s="4"/>
      <c r="R122" s="4"/>
      <c r="S122" s="4"/>
      <c r="T122" s="4"/>
      <c r="U122" s="4"/>
      <c r="V122" s="4"/>
      <c r="W122" s="4"/>
      <c r="Z122" s="3" t="s">
        <v>6</v>
      </c>
    </row>
    <row r="123" spans="1:26" ht="14.5" customHeight="1" x14ac:dyDescent="0.35">
      <c r="J123" s="15">
        <v>1</v>
      </c>
      <c r="K123" s="17" t="s">
        <v>25</v>
      </c>
      <c r="L123" s="17" t="s">
        <v>216</v>
      </c>
      <c r="M123" s="15" t="s">
        <v>27</v>
      </c>
      <c r="N123" s="15">
        <v>4</v>
      </c>
      <c r="O123" s="15" t="s">
        <v>28</v>
      </c>
      <c r="P123" s="15" t="s">
        <v>29</v>
      </c>
      <c r="Z123" s="3" t="s">
        <v>6</v>
      </c>
    </row>
    <row r="124" spans="1:26" ht="14.5" customHeight="1" x14ac:dyDescent="0.35">
      <c r="J124" s="15">
        <v>2</v>
      </c>
      <c r="K124" s="17" t="s">
        <v>217</v>
      </c>
      <c r="L124" s="17" t="s">
        <v>218</v>
      </c>
      <c r="M124" s="15" t="s">
        <v>27</v>
      </c>
      <c r="N124" s="15">
        <v>60</v>
      </c>
      <c r="O124" s="15" t="s">
        <v>28</v>
      </c>
      <c r="P124" s="15" t="s">
        <v>29</v>
      </c>
      <c r="Z124" s="3" t="s">
        <v>6</v>
      </c>
    </row>
    <row r="125" spans="1:26" ht="14.5" customHeight="1" x14ac:dyDescent="0.35">
      <c r="J125" s="20">
        <v>3</v>
      </c>
      <c r="K125" s="21" t="s">
        <v>219</v>
      </c>
      <c r="L125" s="21" t="s">
        <v>220</v>
      </c>
      <c r="M125" s="20" t="s">
        <v>32</v>
      </c>
      <c r="N125" s="20" t="s">
        <v>28</v>
      </c>
      <c r="O125" s="20">
        <v>6</v>
      </c>
      <c r="P125" s="20" t="s">
        <v>29</v>
      </c>
      <c r="Z125" s="3" t="s">
        <v>6</v>
      </c>
    </row>
    <row r="126" spans="1:26" ht="14.5" customHeight="1" x14ac:dyDescent="0.35">
      <c r="J126" s="20">
        <v>4</v>
      </c>
      <c r="K126" s="21" t="s">
        <v>221</v>
      </c>
      <c r="L126" s="21" t="s">
        <v>222</v>
      </c>
      <c r="M126" s="20" t="s">
        <v>32</v>
      </c>
      <c r="N126" s="20" t="s">
        <v>28</v>
      </c>
      <c r="O126" s="20">
        <v>4</v>
      </c>
      <c r="P126" s="20" t="s">
        <v>29</v>
      </c>
      <c r="Z126" s="3" t="s">
        <v>6</v>
      </c>
    </row>
    <row r="127" spans="1:26" s="3" customFormat="1" ht="14.5" customHeight="1" collapsed="1" x14ac:dyDescent="0.35">
      <c r="A127" s="1" t="s">
        <v>22</v>
      </c>
      <c r="B127" s="1"/>
      <c r="C127" s="1"/>
      <c r="D127" s="1"/>
      <c r="E127" s="1" t="s">
        <v>223</v>
      </c>
      <c r="F127" s="1"/>
      <c r="G127" s="1"/>
      <c r="H127" s="1"/>
      <c r="I127" s="1" t="s">
        <v>144</v>
      </c>
      <c r="J127" s="2" t="s">
        <v>224</v>
      </c>
      <c r="K127" s="4"/>
      <c r="L127" s="4"/>
      <c r="M127" s="4"/>
      <c r="N127" s="4"/>
      <c r="O127" s="4"/>
      <c r="P127" s="4"/>
      <c r="Q127" s="4"/>
      <c r="R127" s="4"/>
      <c r="S127" s="4"/>
      <c r="T127" s="4"/>
      <c r="U127" s="4"/>
      <c r="V127" s="4"/>
      <c r="W127" s="4"/>
      <c r="Z127" s="3" t="s">
        <v>6</v>
      </c>
    </row>
    <row r="128" spans="1:26" ht="14.5" customHeight="1" x14ac:dyDescent="0.35">
      <c r="J128" s="9">
        <v>1</v>
      </c>
      <c r="K128" s="10" t="s">
        <v>25</v>
      </c>
      <c r="L128" s="11" t="s">
        <v>225</v>
      </c>
      <c r="M128" s="9" t="s">
        <v>27</v>
      </c>
      <c r="N128" s="9">
        <v>4</v>
      </c>
      <c r="O128" s="9" t="s">
        <v>28</v>
      </c>
      <c r="P128" s="14" t="s">
        <v>29</v>
      </c>
      <c r="Z128" s="3" t="s">
        <v>6</v>
      </c>
    </row>
    <row r="129" spans="1:26" ht="14.5" customHeight="1" x14ac:dyDescent="0.35">
      <c r="J129" s="9">
        <v>2</v>
      </c>
      <c r="K129" s="10" t="s">
        <v>226</v>
      </c>
      <c r="L129" s="11" t="s">
        <v>227</v>
      </c>
      <c r="M129" s="9" t="s">
        <v>27</v>
      </c>
      <c r="N129" s="9">
        <v>6</v>
      </c>
      <c r="O129" s="9" t="s">
        <v>28</v>
      </c>
      <c r="P129" s="14" t="s">
        <v>29</v>
      </c>
      <c r="Z129" s="3" t="s">
        <v>6</v>
      </c>
    </row>
    <row r="130" spans="1:26" ht="14.5" customHeight="1" x14ac:dyDescent="0.35">
      <c r="J130" s="9">
        <v>3</v>
      </c>
      <c r="K130" s="10" t="s">
        <v>228</v>
      </c>
      <c r="L130" s="11" t="s">
        <v>229</v>
      </c>
      <c r="M130" s="9" t="s">
        <v>32</v>
      </c>
      <c r="N130" s="9" t="s">
        <v>230</v>
      </c>
      <c r="O130" s="9">
        <v>6</v>
      </c>
      <c r="P130" s="14" t="s">
        <v>29</v>
      </c>
      <c r="Z130" s="3" t="s">
        <v>6</v>
      </c>
    </row>
    <row r="131" spans="1:26" ht="14.5" customHeight="1" x14ac:dyDescent="0.35">
      <c r="J131" s="90">
        <v>4</v>
      </c>
      <c r="K131" s="124" t="s">
        <v>167</v>
      </c>
      <c r="L131" s="94" t="s">
        <v>231</v>
      </c>
      <c r="M131" s="90" t="s">
        <v>27</v>
      </c>
      <c r="N131" s="90" t="s">
        <v>230</v>
      </c>
      <c r="O131" s="90" t="s">
        <v>28</v>
      </c>
      <c r="P131" s="90" t="s">
        <v>48</v>
      </c>
      <c r="Z131" s="3"/>
    </row>
    <row r="132" spans="1:26" s="3" customFormat="1" ht="14.5" customHeight="1" collapsed="1" x14ac:dyDescent="0.35">
      <c r="A132" s="1" t="s">
        <v>22</v>
      </c>
      <c r="B132" s="1"/>
      <c r="C132" s="1"/>
      <c r="D132" s="1" t="s">
        <v>232</v>
      </c>
      <c r="E132" s="1"/>
      <c r="F132" s="1"/>
      <c r="G132" s="1"/>
      <c r="H132" s="1"/>
      <c r="I132" s="1" t="s">
        <v>108</v>
      </c>
      <c r="J132" s="2" t="s">
        <v>233</v>
      </c>
      <c r="K132" s="4"/>
      <c r="L132" s="4"/>
      <c r="M132" s="4"/>
      <c r="N132" s="4"/>
      <c r="O132" s="4"/>
      <c r="P132" s="4"/>
      <c r="Q132" s="4"/>
      <c r="R132" s="4"/>
      <c r="S132" s="4"/>
      <c r="T132" s="4"/>
      <c r="U132" s="4"/>
      <c r="V132" s="4"/>
      <c r="W132" s="4"/>
      <c r="Z132" s="3" t="s">
        <v>6</v>
      </c>
    </row>
    <row r="133" spans="1:26" ht="14.5" customHeight="1" x14ac:dyDescent="0.35">
      <c r="J133" s="9">
        <v>1</v>
      </c>
      <c r="K133" s="10" t="s">
        <v>25</v>
      </c>
      <c r="L133" s="11" t="s">
        <v>234</v>
      </c>
      <c r="M133" s="9" t="s">
        <v>27</v>
      </c>
      <c r="N133" s="9" t="s">
        <v>235</v>
      </c>
      <c r="O133" s="9" t="s">
        <v>28</v>
      </c>
      <c r="P133" s="14" t="s">
        <v>29</v>
      </c>
      <c r="Z133" s="3" t="s">
        <v>6</v>
      </c>
    </row>
    <row r="134" spans="1:26" ht="14.5" customHeight="1" x14ac:dyDescent="0.35">
      <c r="J134" s="9">
        <v>2</v>
      </c>
      <c r="K134" s="10" t="s">
        <v>236</v>
      </c>
      <c r="L134" s="11" t="s">
        <v>237</v>
      </c>
      <c r="M134" s="9" t="s">
        <v>27</v>
      </c>
      <c r="N134" s="9">
        <v>60</v>
      </c>
      <c r="O134" s="9" t="s">
        <v>28</v>
      </c>
      <c r="P134" s="14" t="s">
        <v>29</v>
      </c>
      <c r="Z134" s="3" t="s">
        <v>6</v>
      </c>
    </row>
    <row r="135" spans="1:26" ht="14.5" customHeight="1" x14ac:dyDescent="0.35">
      <c r="J135" s="325">
        <v>3</v>
      </c>
      <c r="K135" s="347" t="s">
        <v>238</v>
      </c>
      <c r="L135" s="11" t="s">
        <v>239</v>
      </c>
      <c r="M135" s="325" t="s">
        <v>27</v>
      </c>
      <c r="N135" s="325" t="s">
        <v>240</v>
      </c>
      <c r="O135" s="325" t="s">
        <v>28</v>
      </c>
      <c r="P135" s="325" t="s">
        <v>29</v>
      </c>
      <c r="Z135" s="3" t="s">
        <v>6</v>
      </c>
    </row>
    <row r="136" spans="1:26" ht="14.5" customHeight="1" x14ac:dyDescent="0.35">
      <c r="J136" s="325"/>
      <c r="K136" s="347"/>
      <c r="L136" s="11" t="s">
        <v>241</v>
      </c>
      <c r="M136" s="325"/>
      <c r="N136" s="325"/>
      <c r="O136" s="325"/>
      <c r="P136" s="325"/>
      <c r="Z136" s="3" t="s">
        <v>6</v>
      </c>
    </row>
    <row r="137" spans="1:26" ht="14.5" customHeight="1" x14ac:dyDescent="0.35">
      <c r="J137" s="325"/>
      <c r="K137" s="347"/>
      <c r="L137" s="11" t="s">
        <v>242</v>
      </c>
      <c r="M137" s="325"/>
      <c r="N137" s="325"/>
      <c r="O137" s="325"/>
      <c r="P137" s="325"/>
      <c r="Z137" s="3" t="s">
        <v>6</v>
      </c>
    </row>
    <row r="138" spans="1:26" ht="14.5" customHeight="1" x14ac:dyDescent="0.35">
      <c r="J138" s="9">
        <v>4</v>
      </c>
      <c r="K138" s="10" t="s">
        <v>165</v>
      </c>
      <c r="L138" s="11" t="s">
        <v>243</v>
      </c>
      <c r="M138" s="9" t="s">
        <v>27</v>
      </c>
      <c r="N138" s="9" t="s">
        <v>28</v>
      </c>
      <c r="O138" s="9" t="s">
        <v>28</v>
      </c>
      <c r="P138" s="14" t="s">
        <v>29</v>
      </c>
      <c r="Z138" s="3" t="s">
        <v>6</v>
      </c>
    </row>
    <row r="139" spans="1:26" ht="14.5" customHeight="1" x14ac:dyDescent="0.35">
      <c r="J139" s="9">
        <v>5</v>
      </c>
      <c r="K139" s="10" t="s">
        <v>244</v>
      </c>
      <c r="L139" s="11" t="s">
        <v>245</v>
      </c>
      <c r="M139" s="9" t="s">
        <v>27</v>
      </c>
      <c r="N139" s="9">
        <v>60</v>
      </c>
      <c r="O139" s="9" t="s">
        <v>28</v>
      </c>
      <c r="P139" s="14" t="s">
        <v>48</v>
      </c>
      <c r="Z139" s="3" t="s">
        <v>6</v>
      </c>
    </row>
    <row r="140" spans="1:26" ht="14.5" customHeight="1" x14ac:dyDescent="0.35">
      <c r="J140" s="9">
        <v>6</v>
      </c>
      <c r="K140" s="10" t="s">
        <v>246</v>
      </c>
      <c r="L140" s="11" t="s">
        <v>247</v>
      </c>
      <c r="M140" s="9" t="s">
        <v>27</v>
      </c>
      <c r="N140" s="9">
        <v>60</v>
      </c>
      <c r="O140" s="9" t="s">
        <v>28</v>
      </c>
      <c r="P140" s="14" t="s">
        <v>29</v>
      </c>
      <c r="Z140" s="3" t="s">
        <v>6</v>
      </c>
    </row>
    <row r="141" spans="1:26" ht="14.5" customHeight="1" x14ac:dyDescent="0.35">
      <c r="J141" s="9">
        <v>7</v>
      </c>
      <c r="K141" s="10" t="s">
        <v>248</v>
      </c>
      <c r="L141" s="11" t="s">
        <v>249</v>
      </c>
      <c r="M141" s="9" t="s">
        <v>32</v>
      </c>
      <c r="N141" s="9">
        <v>3</v>
      </c>
      <c r="O141" s="9" t="s">
        <v>28</v>
      </c>
      <c r="P141" s="14" t="s">
        <v>48</v>
      </c>
      <c r="Z141" s="3" t="s">
        <v>6</v>
      </c>
    </row>
    <row r="142" spans="1:26" s="3" customFormat="1" ht="14.5" customHeight="1" collapsed="1" x14ac:dyDescent="0.35">
      <c r="A142" s="1" t="s">
        <v>22</v>
      </c>
      <c r="B142" s="1"/>
      <c r="C142" s="1"/>
      <c r="D142" s="1"/>
      <c r="E142" s="1" t="s">
        <v>250</v>
      </c>
      <c r="F142" s="1"/>
      <c r="G142" s="1"/>
      <c r="H142" s="1"/>
      <c r="I142" s="1" t="s">
        <v>209</v>
      </c>
      <c r="J142" s="2" t="s">
        <v>251</v>
      </c>
      <c r="K142" s="4"/>
      <c r="L142" s="4"/>
      <c r="M142" s="4"/>
      <c r="N142" s="4"/>
      <c r="O142" s="4"/>
      <c r="P142" s="4"/>
      <c r="Q142" s="4"/>
      <c r="R142" s="4"/>
      <c r="S142" s="4"/>
      <c r="T142" s="4"/>
      <c r="U142" s="4"/>
      <c r="V142" s="4"/>
      <c r="W142" s="4"/>
      <c r="Z142" s="3" t="s">
        <v>6</v>
      </c>
    </row>
    <row r="143" spans="1:26" ht="14.5" customHeight="1" x14ac:dyDescent="0.35">
      <c r="J143" s="9">
        <v>1</v>
      </c>
      <c r="K143" s="11" t="s">
        <v>25</v>
      </c>
      <c r="L143" s="11" t="s">
        <v>252</v>
      </c>
      <c r="M143" s="9" t="s">
        <v>27</v>
      </c>
      <c r="N143" s="9" t="s">
        <v>235</v>
      </c>
      <c r="O143" s="9" t="s">
        <v>28</v>
      </c>
      <c r="P143" s="9" t="s">
        <v>29</v>
      </c>
      <c r="Z143" s="3" t="s">
        <v>6</v>
      </c>
    </row>
    <row r="144" spans="1:26" ht="14.5" customHeight="1" x14ac:dyDescent="0.35">
      <c r="J144" s="9">
        <v>2</v>
      </c>
      <c r="K144" s="11" t="s">
        <v>253</v>
      </c>
      <c r="L144" s="11" t="s">
        <v>254</v>
      </c>
      <c r="M144" s="9" t="s">
        <v>27</v>
      </c>
      <c r="N144" s="9">
        <v>60</v>
      </c>
      <c r="O144" s="9" t="s">
        <v>28</v>
      </c>
      <c r="P144" s="9" t="s">
        <v>29</v>
      </c>
      <c r="Z144" s="3" t="s">
        <v>6</v>
      </c>
    </row>
    <row r="145" spans="1:26" ht="14.5" customHeight="1" x14ac:dyDescent="0.35">
      <c r="J145" s="9">
        <v>3</v>
      </c>
      <c r="K145" s="11" t="s">
        <v>255</v>
      </c>
      <c r="L145" s="11" t="s">
        <v>256</v>
      </c>
      <c r="M145" s="9" t="s">
        <v>27</v>
      </c>
      <c r="N145" s="9" t="s">
        <v>28</v>
      </c>
      <c r="O145" s="9" t="s">
        <v>28</v>
      </c>
      <c r="P145" s="9" t="s">
        <v>29</v>
      </c>
      <c r="Z145" s="3" t="s">
        <v>6</v>
      </c>
    </row>
    <row r="146" spans="1:26" ht="14.5" customHeight="1" x14ac:dyDescent="0.35">
      <c r="J146" s="9">
        <v>4</v>
      </c>
      <c r="K146" s="11" t="s">
        <v>257</v>
      </c>
      <c r="L146" s="11" t="s">
        <v>258</v>
      </c>
      <c r="M146" s="9" t="s">
        <v>32</v>
      </c>
      <c r="N146" s="9">
        <v>3</v>
      </c>
      <c r="O146" s="9" t="s">
        <v>28</v>
      </c>
      <c r="P146" s="9" t="s">
        <v>48</v>
      </c>
      <c r="Z146" s="3" t="s">
        <v>6</v>
      </c>
    </row>
    <row r="147" spans="1:26" s="3" customFormat="1" ht="14.5" customHeight="1" collapsed="1" x14ac:dyDescent="0.35">
      <c r="A147" s="1" t="s">
        <v>22</v>
      </c>
      <c r="B147" s="1"/>
      <c r="C147" s="1"/>
      <c r="D147" s="1" t="s">
        <v>259</v>
      </c>
      <c r="E147" s="1"/>
      <c r="F147" s="1"/>
      <c r="G147" s="1"/>
      <c r="H147" s="1"/>
      <c r="I147" s="1" t="s">
        <v>108</v>
      </c>
      <c r="J147" s="2" t="s">
        <v>260</v>
      </c>
      <c r="K147" s="4"/>
      <c r="L147" s="4"/>
      <c r="M147" s="4"/>
      <c r="N147" s="4"/>
      <c r="O147" s="4"/>
      <c r="P147" s="4"/>
      <c r="Q147" s="4"/>
      <c r="R147" s="4"/>
      <c r="S147" s="4"/>
      <c r="T147" s="4"/>
      <c r="U147" s="4"/>
      <c r="V147" s="4"/>
      <c r="W147" s="4"/>
      <c r="Z147" s="3" t="s">
        <v>6</v>
      </c>
    </row>
    <row r="148" spans="1:26" ht="14.5" customHeight="1" x14ac:dyDescent="0.35">
      <c r="J148" s="9">
        <v>1</v>
      </c>
      <c r="K148" s="11" t="s">
        <v>25</v>
      </c>
      <c r="L148" s="11" t="s">
        <v>261</v>
      </c>
      <c r="M148" s="9" t="s">
        <v>27</v>
      </c>
      <c r="N148" s="9">
        <v>4</v>
      </c>
      <c r="O148" s="9" t="s">
        <v>28</v>
      </c>
      <c r="P148" s="9" t="s">
        <v>29</v>
      </c>
      <c r="Z148" s="3" t="s">
        <v>6</v>
      </c>
    </row>
    <row r="149" spans="1:26" ht="14.5" customHeight="1" x14ac:dyDescent="0.35">
      <c r="J149" s="9">
        <v>2</v>
      </c>
      <c r="K149" s="11" t="s">
        <v>262</v>
      </c>
      <c r="L149" s="11" t="s">
        <v>263</v>
      </c>
      <c r="M149" s="9" t="s">
        <v>27</v>
      </c>
      <c r="N149" s="9">
        <v>10</v>
      </c>
      <c r="O149" s="9" t="s">
        <v>28</v>
      </c>
      <c r="P149" s="9" t="s">
        <v>29</v>
      </c>
      <c r="Z149" s="3" t="s">
        <v>6</v>
      </c>
    </row>
    <row r="150" spans="1:26" ht="14.5" customHeight="1" x14ac:dyDescent="0.35">
      <c r="J150" s="9">
        <v>3</v>
      </c>
      <c r="K150" s="11" t="s">
        <v>264</v>
      </c>
      <c r="L150" s="11" t="s">
        <v>265</v>
      </c>
      <c r="M150" s="9" t="s">
        <v>27</v>
      </c>
      <c r="N150" s="9" t="s">
        <v>28</v>
      </c>
      <c r="O150" s="9" t="s">
        <v>28</v>
      </c>
      <c r="P150" s="9" t="s">
        <v>29</v>
      </c>
      <c r="Z150" s="3" t="s">
        <v>6</v>
      </c>
    </row>
    <row r="151" spans="1:26" s="3" customFormat="1" ht="14.5" customHeight="1" collapsed="1" x14ac:dyDescent="0.35">
      <c r="A151" s="1" t="s">
        <v>22</v>
      </c>
      <c r="B151" s="1"/>
      <c r="C151" s="1"/>
      <c r="D151" s="1" t="s">
        <v>266</v>
      </c>
      <c r="E151" s="1"/>
      <c r="F151" s="1"/>
      <c r="G151" s="1"/>
      <c r="H151" s="1"/>
      <c r="I151" s="1" t="s">
        <v>108</v>
      </c>
      <c r="J151" s="2" t="s">
        <v>267</v>
      </c>
      <c r="K151" s="4"/>
      <c r="L151" s="4"/>
      <c r="M151" s="4"/>
      <c r="N151" s="4"/>
      <c r="O151" s="4"/>
      <c r="P151" s="4"/>
      <c r="Q151" s="4"/>
      <c r="R151" s="4"/>
      <c r="S151" s="4"/>
      <c r="T151" s="4"/>
      <c r="U151" s="4"/>
      <c r="V151" s="4"/>
      <c r="W151" s="4"/>
      <c r="Z151" s="3" t="s">
        <v>6</v>
      </c>
    </row>
    <row r="152" spans="1:26" ht="14.5" customHeight="1" x14ac:dyDescent="0.35">
      <c r="J152" s="9">
        <v>1</v>
      </c>
      <c r="K152" s="11" t="s">
        <v>25</v>
      </c>
      <c r="L152" s="11" t="s">
        <v>268</v>
      </c>
      <c r="M152" s="9" t="s">
        <v>27</v>
      </c>
      <c r="N152" s="9">
        <v>4</v>
      </c>
      <c r="O152" s="9" t="s">
        <v>28</v>
      </c>
      <c r="P152" s="9" t="s">
        <v>29</v>
      </c>
      <c r="Z152" s="3" t="s">
        <v>6</v>
      </c>
    </row>
    <row r="153" spans="1:26" ht="14.5" customHeight="1" x14ac:dyDescent="0.35">
      <c r="J153" s="9">
        <v>2</v>
      </c>
      <c r="K153" s="11" t="s">
        <v>269</v>
      </c>
      <c r="L153" s="11" t="s">
        <v>270</v>
      </c>
      <c r="M153" s="9" t="s">
        <v>27</v>
      </c>
      <c r="N153" s="9">
        <v>6</v>
      </c>
      <c r="O153" s="9" t="s">
        <v>28</v>
      </c>
      <c r="P153" s="9" t="s">
        <v>29</v>
      </c>
      <c r="Z153" s="3" t="s">
        <v>6</v>
      </c>
    </row>
    <row r="154" spans="1:26" ht="14.5" customHeight="1" x14ac:dyDescent="0.35">
      <c r="J154" s="9">
        <v>3</v>
      </c>
      <c r="K154" s="11" t="s">
        <v>271</v>
      </c>
      <c r="L154" s="11" t="s">
        <v>272</v>
      </c>
      <c r="M154" s="9" t="s">
        <v>27</v>
      </c>
      <c r="N154" s="9" t="s">
        <v>28</v>
      </c>
      <c r="O154" s="9" t="s">
        <v>28</v>
      </c>
      <c r="P154" s="9" t="s">
        <v>29</v>
      </c>
      <c r="Z154" s="3" t="s">
        <v>6</v>
      </c>
    </row>
    <row r="155" spans="1:26" s="3" customFormat="1" ht="14.5" customHeight="1" collapsed="1" x14ac:dyDescent="0.35">
      <c r="A155" s="1" t="s">
        <v>22</v>
      </c>
      <c r="B155" s="1"/>
      <c r="C155" s="1"/>
      <c r="D155" s="1" t="s">
        <v>273</v>
      </c>
      <c r="E155" s="1"/>
      <c r="F155" s="1"/>
      <c r="G155" s="1"/>
      <c r="H155" s="1"/>
      <c r="I155" s="1" t="s">
        <v>108</v>
      </c>
      <c r="J155" s="2" t="s">
        <v>274</v>
      </c>
      <c r="K155" s="4"/>
      <c r="L155" s="4"/>
      <c r="M155" s="4"/>
      <c r="N155" s="4"/>
      <c r="O155" s="4"/>
      <c r="P155" s="4"/>
      <c r="Q155" s="4"/>
      <c r="R155" s="4"/>
      <c r="S155" s="4"/>
      <c r="T155" s="4"/>
      <c r="U155" s="4"/>
      <c r="V155" s="4"/>
      <c r="W155" s="4"/>
      <c r="Z155" s="3" t="s">
        <v>6</v>
      </c>
    </row>
    <row r="156" spans="1:26" ht="14.5" customHeight="1" x14ac:dyDescent="0.35">
      <c r="J156" s="9">
        <v>1</v>
      </c>
      <c r="K156" s="11" t="s">
        <v>25</v>
      </c>
      <c r="L156" s="11" t="s">
        <v>275</v>
      </c>
      <c r="M156" s="9" t="s">
        <v>27</v>
      </c>
      <c r="N156" s="9">
        <v>4</v>
      </c>
      <c r="O156" s="9" t="s">
        <v>28</v>
      </c>
      <c r="P156" s="9" t="s">
        <v>29</v>
      </c>
      <c r="Z156" s="3" t="s">
        <v>6</v>
      </c>
    </row>
    <row r="157" spans="1:26" ht="14.5" customHeight="1" x14ac:dyDescent="0.35">
      <c r="J157" s="9">
        <v>2</v>
      </c>
      <c r="K157" s="11" t="s">
        <v>276</v>
      </c>
      <c r="L157" s="11" t="s">
        <v>277</v>
      </c>
      <c r="M157" s="9" t="s">
        <v>27</v>
      </c>
      <c r="N157" s="9">
        <v>6</v>
      </c>
      <c r="O157" s="9" t="s">
        <v>28</v>
      </c>
      <c r="P157" s="9" t="s">
        <v>29</v>
      </c>
      <c r="Z157" s="3" t="s">
        <v>6</v>
      </c>
    </row>
    <row r="158" spans="1:26" ht="14.5" customHeight="1" x14ac:dyDescent="0.35">
      <c r="J158" s="9">
        <v>3</v>
      </c>
      <c r="K158" s="11" t="s">
        <v>271</v>
      </c>
      <c r="L158" s="11" t="s">
        <v>278</v>
      </c>
      <c r="M158" s="9" t="s">
        <v>27</v>
      </c>
      <c r="N158" s="9" t="s">
        <v>28</v>
      </c>
      <c r="O158" s="9" t="s">
        <v>28</v>
      </c>
      <c r="P158" s="9" t="s">
        <v>29</v>
      </c>
      <c r="Z158" s="3" t="s">
        <v>6</v>
      </c>
    </row>
    <row r="159" spans="1:26" s="3" customFormat="1" ht="14.5" customHeight="1" collapsed="1" x14ac:dyDescent="0.35">
      <c r="A159" s="1" t="s">
        <v>22</v>
      </c>
      <c r="B159" s="1"/>
      <c r="C159" s="1"/>
      <c r="D159" s="1" t="s">
        <v>279</v>
      </c>
      <c r="E159" s="1"/>
      <c r="F159" s="1"/>
      <c r="G159" s="1"/>
      <c r="H159" s="1"/>
      <c r="I159" s="1" t="s">
        <v>108</v>
      </c>
      <c r="J159" s="2" t="s">
        <v>280</v>
      </c>
      <c r="K159" s="4"/>
      <c r="L159" s="4"/>
      <c r="M159" s="4"/>
      <c r="N159" s="4"/>
      <c r="O159" s="4"/>
      <c r="P159" s="4"/>
      <c r="Q159" s="4"/>
      <c r="R159" s="4"/>
      <c r="S159" s="4"/>
      <c r="T159" s="4"/>
      <c r="U159" s="4"/>
      <c r="V159" s="4"/>
      <c r="W159" s="4"/>
      <c r="Z159" s="3" t="s">
        <v>6</v>
      </c>
    </row>
    <row r="160" spans="1:26" ht="14.5" customHeight="1" x14ac:dyDescent="0.35">
      <c r="J160" s="9">
        <v>1</v>
      </c>
      <c r="K160" s="11" t="s">
        <v>281</v>
      </c>
      <c r="L160" s="11" t="s">
        <v>282</v>
      </c>
      <c r="M160" s="9" t="s">
        <v>283</v>
      </c>
      <c r="N160" s="9" t="s">
        <v>284</v>
      </c>
      <c r="O160" s="9" t="s">
        <v>285</v>
      </c>
      <c r="P160" s="9" t="s">
        <v>29</v>
      </c>
      <c r="Z160" s="3" t="s">
        <v>6</v>
      </c>
    </row>
    <row r="161" spans="1:26" ht="14.5" customHeight="1" x14ac:dyDescent="0.35">
      <c r="J161" s="9">
        <v>2</v>
      </c>
      <c r="K161" s="11" t="s">
        <v>286</v>
      </c>
      <c r="L161" s="11" t="s">
        <v>287</v>
      </c>
      <c r="M161" s="9" t="s">
        <v>288</v>
      </c>
      <c r="N161" s="9" t="s">
        <v>40</v>
      </c>
      <c r="O161" s="9" t="s">
        <v>285</v>
      </c>
      <c r="P161" s="9" t="s">
        <v>29</v>
      </c>
      <c r="Z161" s="3" t="s">
        <v>6</v>
      </c>
    </row>
    <row r="162" spans="1:26" ht="14.5" customHeight="1" x14ac:dyDescent="0.35">
      <c r="J162" s="325">
        <v>3</v>
      </c>
      <c r="K162" s="347" t="s">
        <v>289</v>
      </c>
      <c r="L162" s="11" t="s">
        <v>290</v>
      </c>
      <c r="M162" s="325" t="s">
        <v>283</v>
      </c>
      <c r="N162" s="325" t="s">
        <v>291</v>
      </c>
      <c r="O162" s="325" t="s">
        <v>285</v>
      </c>
      <c r="P162" s="325" t="s">
        <v>29</v>
      </c>
      <c r="Z162" s="3" t="s">
        <v>6</v>
      </c>
    </row>
    <row r="163" spans="1:26" ht="14.5" customHeight="1" x14ac:dyDescent="0.35">
      <c r="J163" s="325"/>
      <c r="K163" s="347"/>
      <c r="L163" s="11" t="s">
        <v>292</v>
      </c>
      <c r="M163" s="325"/>
      <c r="N163" s="325"/>
      <c r="O163" s="325"/>
      <c r="P163" s="325"/>
      <c r="Z163" s="3" t="s">
        <v>6</v>
      </c>
    </row>
    <row r="164" spans="1:26" ht="14.5" customHeight="1" x14ac:dyDescent="0.35">
      <c r="J164" s="325"/>
      <c r="K164" s="347"/>
      <c r="L164" s="11" t="s">
        <v>293</v>
      </c>
      <c r="M164" s="325"/>
      <c r="N164" s="325"/>
      <c r="O164" s="325"/>
      <c r="P164" s="325"/>
      <c r="Z164" s="3" t="s">
        <v>6</v>
      </c>
    </row>
    <row r="165" spans="1:26" ht="14.5" customHeight="1" x14ac:dyDescent="0.35">
      <c r="J165" s="325"/>
      <c r="K165" s="347"/>
      <c r="L165" s="11" t="s">
        <v>294</v>
      </c>
      <c r="M165" s="325"/>
      <c r="N165" s="325"/>
      <c r="O165" s="325"/>
      <c r="P165" s="325"/>
      <c r="Z165" s="3" t="s">
        <v>6</v>
      </c>
    </row>
    <row r="166" spans="1:26" ht="14.5" customHeight="1" x14ac:dyDescent="0.35">
      <c r="J166" s="325"/>
      <c r="K166" s="347"/>
      <c r="L166" s="11" t="s">
        <v>295</v>
      </c>
      <c r="M166" s="325"/>
      <c r="N166" s="325"/>
      <c r="O166" s="325"/>
      <c r="P166" s="325"/>
      <c r="Z166" s="3" t="s">
        <v>6</v>
      </c>
    </row>
    <row r="167" spans="1:26" ht="14.5" customHeight="1" x14ac:dyDescent="0.35">
      <c r="J167" s="325"/>
      <c r="K167" s="347"/>
      <c r="L167" s="11" t="s">
        <v>296</v>
      </c>
      <c r="M167" s="325"/>
      <c r="N167" s="325"/>
      <c r="O167" s="325"/>
      <c r="P167" s="325"/>
      <c r="Z167" s="3" t="s">
        <v>6</v>
      </c>
    </row>
    <row r="168" spans="1:26" ht="14.5" customHeight="1" x14ac:dyDescent="0.35">
      <c r="J168" s="325"/>
      <c r="K168" s="347"/>
      <c r="L168" s="11" t="s">
        <v>297</v>
      </c>
      <c r="M168" s="325"/>
      <c r="N168" s="325"/>
      <c r="O168" s="325"/>
      <c r="P168" s="325"/>
      <c r="Z168" s="3" t="s">
        <v>6</v>
      </c>
    </row>
    <row r="169" spans="1:26" ht="14.5" customHeight="1" x14ac:dyDescent="0.35">
      <c r="J169" s="325">
        <v>4</v>
      </c>
      <c r="K169" s="347" t="s">
        <v>298</v>
      </c>
      <c r="L169" s="11" t="s">
        <v>299</v>
      </c>
      <c r="M169" s="325" t="s">
        <v>283</v>
      </c>
      <c r="N169" s="325" t="s">
        <v>300</v>
      </c>
      <c r="O169" s="325" t="s">
        <v>285</v>
      </c>
      <c r="P169" s="325" t="s">
        <v>29</v>
      </c>
      <c r="Z169" s="3" t="s">
        <v>6</v>
      </c>
    </row>
    <row r="170" spans="1:26" ht="14.5" customHeight="1" x14ac:dyDescent="0.35">
      <c r="J170" s="325"/>
      <c r="K170" s="347"/>
      <c r="L170" s="11" t="s">
        <v>301</v>
      </c>
      <c r="M170" s="325"/>
      <c r="N170" s="325"/>
      <c r="O170" s="325"/>
      <c r="P170" s="325"/>
      <c r="Z170" s="3" t="s">
        <v>6</v>
      </c>
    </row>
    <row r="171" spans="1:26" ht="14.5" customHeight="1" x14ac:dyDescent="0.35">
      <c r="J171" s="325"/>
      <c r="K171" s="347"/>
      <c r="L171" s="11" t="s">
        <v>302</v>
      </c>
      <c r="M171" s="325"/>
      <c r="N171" s="325"/>
      <c r="O171" s="325"/>
      <c r="P171" s="325"/>
      <c r="Z171" s="3" t="s">
        <v>6</v>
      </c>
    </row>
    <row r="172" spans="1:26" ht="14.5" customHeight="1" x14ac:dyDescent="0.35">
      <c r="J172" s="9">
        <v>5</v>
      </c>
      <c r="K172" s="11" t="s">
        <v>303</v>
      </c>
      <c r="L172" s="11" t="s">
        <v>304</v>
      </c>
      <c r="M172" s="9" t="s">
        <v>288</v>
      </c>
      <c r="N172" s="9">
        <v>5</v>
      </c>
      <c r="O172" s="9" t="s">
        <v>285</v>
      </c>
      <c r="P172" s="9" t="s">
        <v>29</v>
      </c>
      <c r="Z172" s="3" t="s">
        <v>6</v>
      </c>
    </row>
    <row r="173" spans="1:26" ht="14.5" customHeight="1" x14ac:dyDescent="0.35">
      <c r="J173" s="9">
        <v>6</v>
      </c>
      <c r="K173" s="11" t="s">
        <v>305</v>
      </c>
      <c r="L173" s="11" t="s">
        <v>306</v>
      </c>
      <c r="M173" s="9" t="s">
        <v>283</v>
      </c>
      <c r="N173" s="9">
        <v>60</v>
      </c>
      <c r="O173" s="9" t="s">
        <v>285</v>
      </c>
      <c r="P173" s="9" t="s">
        <v>29</v>
      </c>
      <c r="Z173" s="3" t="s">
        <v>6</v>
      </c>
    </row>
    <row r="174" spans="1:26" ht="14.5" customHeight="1" x14ac:dyDescent="0.35">
      <c r="J174" s="9">
        <v>7</v>
      </c>
      <c r="K174" s="11" t="s">
        <v>307</v>
      </c>
      <c r="L174" s="11" t="s">
        <v>308</v>
      </c>
      <c r="M174" s="9" t="s">
        <v>283</v>
      </c>
      <c r="N174" s="9">
        <v>60</v>
      </c>
      <c r="O174" s="9" t="s">
        <v>285</v>
      </c>
      <c r="P174" s="9" t="s">
        <v>29</v>
      </c>
      <c r="Z174" s="3" t="s">
        <v>6</v>
      </c>
    </row>
    <row r="175" spans="1:26" s="3" customFormat="1" ht="14.5" customHeight="1" collapsed="1" x14ac:dyDescent="0.35">
      <c r="A175" s="1" t="s">
        <v>22</v>
      </c>
      <c r="B175" s="1"/>
      <c r="C175" s="1"/>
      <c r="D175" s="1" t="s">
        <v>309</v>
      </c>
      <c r="E175" s="1"/>
      <c r="F175" s="1"/>
      <c r="G175" s="1"/>
      <c r="H175" s="1"/>
      <c r="I175" s="1" t="s">
        <v>108</v>
      </c>
      <c r="J175" s="2" t="s">
        <v>310</v>
      </c>
      <c r="K175" s="4"/>
      <c r="L175" s="4"/>
      <c r="M175" s="4"/>
      <c r="N175" s="4"/>
      <c r="O175" s="4"/>
      <c r="P175" s="4"/>
      <c r="Q175" s="4"/>
      <c r="R175" s="4"/>
      <c r="S175" s="4"/>
      <c r="T175" s="4"/>
      <c r="U175" s="4"/>
      <c r="V175" s="4"/>
      <c r="W175" s="4"/>
      <c r="Z175" s="3" t="s">
        <v>6</v>
      </c>
    </row>
    <row r="176" spans="1:26" ht="14.5" customHeight="1" x14ac:dyDescent="0.35">
      <c r="J176" s="9">
        <v>1</v>
      </c>
      <c r="K176" s="11" t="s">
        <v>281</v>
      </c>
      <c r="L176" s="11" t="s">
        <v>311</v>
      </c>
      <c r="M176" s="9" t="s">
        <v>283</v>
      </c>
      <c r="N176" s="9" t="s">
        <v>284</v>
      </c>
      <c r="O176" s="9" t="s">
        <v>285</v>
      </c>
      <c r="P176" s="9" t="s">
        <v>29</v>
      </c>
      <c r="Z176" s="3" t="s">
        <v>6</v>
      </c>
    </row>
    <row r="177" spans="1:26" ht="14.5" customHeight="1" x14ac:dyDescent="0.35">
      <c r="J177" s="9">
        <v>2</v>
      </c>
      <c r="K177" s="11" t="s">
        <v>286</v>
      </c>
      <c r="L177" s="11" t="s">
        <v>312</v>
      </c>
      <c r="M177" s="9" t="s">
        <v>288</v>
      </c>
      <c r="N177" s="9" t="s">
        <v>313</v>
      </c>
      <c r="O177" s="9" t="s">
        <v>285</v>
      </c>
      <c r="P177" s="9" t="s">
        <v>29</v>
      </c>
      <c r="Z177" s="3" t="s">
        <v>6</v>
      </c>
    </row>
    <row r="178" spans="1:26" ht="14.5" customHeight="1" x14ac:dyDescent="0.35">
      <c r="J178" s="9">
        <v>3</v>
      </c>
      <c r="K178" s="11" t="s">
        <v>314</v>
      </c>
      <c r="L178" s="11" t="s">
        <v>315</v>
      </c>
      <c r="M178" s="9" t="s">
        <v>283</v>
      </c>
      <c r="N178" s="9">
        <v>60</v>
      </c>
      <c r="O178" s="9" t="s">
        <v>285</v>
      </c>
      <c r="P178" s="9" t="s">
        <v>29</v>
      </c>
      <c r="Z178" s="3" t="s">
        <v>6</v>
      </c>
    </row>
    <row r="179" spans="1:26" ht="14.5" customHeight="1" x14ac:dyDescent="0.35">
      <c r="J179" s="9">
        <v>4</v>
      </c>
      <c r="K179" s="11" t="s">
        <v>316</v>
      </c>
      <c r="L179" s="11" t="s">
        <v>317</v>
      </c>
      <c r="M179" s="9" t="s">
        <v>283</v>
      </c>
      <c r="N179" s="9">
        <v>60</v>
      </c>
      <c r="O179" s="9" t="s">
        <v>285</v>
      </c>
      <c r="P179" s="9" t="s">
        <v>29</v>
      </c>
      <c r="Z179" s="3" t="s">
        <v>6</v>
      </c>
    </row>
    <row r="180" spans="1:26" s="3" customFormat="1" ht="14.5" customHeight="1" collapsed="1" x14ac:dyDescent="0.35">
      <c r="A180" s="1" t="s">
        <v>22</v>
      </c>
      <c r="B180" s="1"/>
      <c r="C180" s="85" t="s">
        <v>318</v>
      </c>
      <c r="E180" s="1"/>
      <c r="F180" s="1"/>
      <c r="G180" s="1"/>
      <c r="H180" s="1"/>
      <c r="I180" s="1" t="s">
        <v>8</v>
      </c>
      <c r="J180" s="2" t="s">
        <v>319</v>
      </c>
      <c r="K180" s="4"/>
      <c r="L180" s="4"/>
      <c r="M180" s="4"/>
      <c r="N180" s="4"/>
      <c r="O180" s="4"/>
      <c r="P180" s="4"/>
      <c r="Q180" s="4"/>
      <c r="R180" s="4"/>
      <c r="S180" s="4"/>
      <c r="T180" s="4"/>
      <c r="U180" s="4"/>
      <c r="V180" s="4"/>
      <c r="W180" s="4"/>
      <c r="Z180" s="3" t="s">
        <v>6</v>
      </c>
    </row>
    <row r="181" spans="1:26" ht="14.5" customHeight="1" x14ac:dyDescent="0.35">
      <c r="J181" s="9">
        <v>1</v>
      </c>
      <c r="K181" s="11" t="s">
        <v>25</v>
      </c>
      <c r="L181" s="11" t="s">
        <v>320</v>
      </c>
      <c r="M181" s="9" t="s">
        <v>27</v>
      </c>
      <c r="N181" s="9">
        <v>4</v>
      </c>
      <c r="O181" s="9" t="s">
        <v>28</v>
      </c>
      <c r="P181" s="9" t="s">
        <v>29</v>
      </c>
      <c r="Z181" s="3" t="s">
        <v>6</v>
      </c>
    </row>
    <row r="182" spans="1:26" ht="14.5" customHeight="1" x14ac:dyDescent="0.35">
      <c r="J182" s="9">
        <v>2</v>
      </c>
      <c r="K182" s="11" t="s">
        <v>321</v>
      </c>
      <c r="L182" s="11" t="s">
        <v>322</v>
      </c>
      <c r="M182" s="9" t="s">
        <v>32</v>
      </c>
      <c r="N182" s="9" t="s">
        <v>28</v>
      </c>
      <c r="O182" s="9" t="s">
        <v>28</v>
      </c>
      <c r="P182" s="9" t="s">
        <v>29</v>
      </c>
      <c r="Z182" s="3" t="s">
        <v>6</v>
      </c>
    </row>
    <row r="183" spans="1:26" s="13" customFormat="1" ht="14.5" customHeight="1" x14ac:dyDescent="0.35">
      <c r="A183" s="12"/>
      <c r="B183" s="12"/>
      <c r="C183" s="12"/>
      <c r="D183" s="12"/>
      <c r="E183" s="12"/>
      <c r="F183" s="12"/>
      <c r="G183" s="12"/>
      <c r="H183" s="12"/>
      <c r="I183" s="12"/>
      <c r="J183" s="9">
        <v>1</v>
      </c>
      <c r="K183" s="10" t="s">
        <v>25</v>
      </c>
      <c r="L183" s="11" t="s">
        <v>323</v>
      </c>
      <c r="M183" s="9" t="s">
        <v>27</v>
      </c>
      <c r="N183" s="9">
        <v>4</v>
      </c>
      <c r="O183" s="9" t="s">
        <v>28</v>
      </c>
      <c r="P183" s="9" t="s">
        <v>29</v>
      </c>
      <c r="Q183" s="8"/>
      <c r="R183" s="8"/>
      <c r="S183" s="8"/>
      <c r="T183" s="8"/>
      <c r="U183" s="8"/>
      <c r="V183" s="8"/>
      <c r="W183" s="8"/>
      <c r="Z183" s="3" t="s">
        <v>6</v>
      </c>
    </row>
    <row r="184" spans="1:26" s="13" customFormat="1" ht="14.5" customHeight="1" x14ac:dyDescent="0.35">
      <c r="A184" s="12"/>
      <c r="B184" s="12"/>
      <c r="C184" s="12"/>
      <c r="D184" s="12"/>
      <c r="E184" s="12"/>
      <c r="F184" s="12"/>
      <c r="G184" s="12"/>
      <c r="H184" s="12"/>
      <c r="I184" s="12"/>
      <c r="J184" s="9">
        <v>2</v>
      </c>
      <c r="K184" s="10" t="s">
        <v>84</v>
      </c>
      <c r="L184" s="11" t="s">
        <v>85</v>
      </c>
      <c r="M184" s="9" t="s">
        <v>32</v>
      </c>
      <c r="N184" s="9">
        <v>2</v>
      </c>
      <c r="O184" s="9" t="s">
        <v>28</v>
      </c>
      <c r="P184" s="9" t="s">
        <v>29</v>
      </c>
      <c r="Q184" s="8"/>
      <c r="R184" s="8"/>
      <c r="S184" s="8"/>
      <c r="T184" s="8"/>
      <c r="U184" s="8"/>
      <c r="V184" s="8"/>
      <c r="W184" s="8"/>
      <c r="Z184" s="3" t="s">
        <v>6</v>
      </c>
    </row>
    <row r="185" spans="1:26" s="88" customFormat="1" ht="14.5" customHeight="1" collapsed="1" x14ac:dyDescent="0.35">
      <c r="A185" s="85" t="s">
        <v>22</v>
      </c>
      <c r="B185" s="85"/>
      <c r="C185" s="85" t="s">
        <v>324</v>
      </c>
      <c r="D185" s="85"/>
      <c r="E185" s="85"/>
      <c r="F185" s="85"/>
      <c r="G185" s="85"/>
      <c r="H185" s="85"/>
      <c r="I185" s="85" t="s">
        <v>8</v>
      </c>
      <c r="J185" s="86" t="s">
        <v>325</v>
      </c>
      <c r="K185" s="87"/>
      <c r="L185" s="87"/>
      <c r="M185" s="87"/>
      <c r="N185" s="87"/>
      <c r="O185" s="87"/>
      <c r="P185" s="87"/>
      <c r="Q185" s="87"/>
      <c r="R185" s="87"/>
      <c r="S185" s="87"/>
      <c r="T185" s="87"/>
      <c r="U185" s="87"/>
      <c r="V185" s="87"/>
      <c r="W185" s="87"/>
      <c r="Z185" s="88" t="s">
        <v>6</v>
      </c>
    </row>
    <row r="186" spans="1:26" s="93" customFormat="1" ht="14.5" customHeight="1" x14ac:dyDescent="0.35">
      <c r="A186" s="89"/>
      <c r="B186" s="89"/>
      <c r="C186" s="89"/>
      <c r="D186" s="89"/>
      <c r="E186" s="89"/>
      <c r="F186" s="89"/>
      <c r="G186" s="89"/>
      <c r="H186" s="89"/>
      <c r="I186" s="89"/>
      <c r="J186" s="90">
        <v>1</v>
      </c>
      <c r="K186" s="91" t="s">
        <v>25</v>
      </c>
      <c r="L186" s="91" t="s">
        <v>326</v>
      </c>
      <c r="M186" s="90" t="s">
        <v>27</v>
      </c>
      <c r="N186" s="90" t="s">
        <v>235</v>
      </c>
      <c r="O186" s="90" t="s">
        <v>28</v>
      </c>
      <c r="P186" s="90" t="s">
        <v>29</v>
      </c>
      <c r="Q186" s="92"/>
      <c r="R186" s="92"/>
      <c r="S186" s="92"/>
      <c r="T186" s="92"/>
      <c r="U186" s="92"/>
      <c r="V186" s="92"/>
      <c r="W186" s="92"/>
      <c r="Z186" s="88" t="s">
        <v>6</v>
      </c>
    </row>
    <row r="187" spans="1:26" s="93" customFormat="1" ht="14.5" customHeight="1" x14ac:dyDescent="0.35">
      <c r="A187" s="89"/>
      <c r="B187" s="89"/>
      <c r="C187" s="89"/>
      <c r="D187" s="89"/>
      <c r="E187" s="89"/>
      <c r="F187" s="89"/>
      <c r="G187" s="89"/>
      <c r="H187" s="89"/>
      <c r="I187" s="89"/>
      <c r="J187" s="334">
        <v>2</v>
      </c>
      <c r="K187" s="335" t="s">
        <v>327</v>
      </c>
      <c r="L187" s="91" t="s">
        <v>78</v>
      </c>
      <c r="M187" s="334" t="s">
        <v>27</v>
      </c>
      <c r="N187" s="334" t="s">
        <v>240</v>
      </c>
      <c r="O187" s="334" t="s">
        <v>28</v>
      </c>
      <c r="P187" s="334" t="s">
        <v>29</v>
      </c>
      <c r="Q187" s="92"/>
      <c r="R187" s="92"/>
      <c r="S187" s="92"/>
      <c r="T187" s="92"/>
      <c r="U187" s="92"/>
      <c r="V187" s="92"/>
      <c r="W187" s="92"/>
      <c r="Z187" s="88" t="s">
        <v>6</v>
      </c>
    </row>
    <row r="188" spans="1:26" s="93" customFormat="1" ht="14.5" customHeight="1" x14ac:dyDescent="0.35">
      <c r="A188" s="89"/>
      <c r="B188" s="89"/>
      <c r="C188" s="89"/>
      <c r="D188" s="89"/>
      <c r="E188" s="89"/>
      <c r="F188" s="89"/>
      <c r="G188" s="89"/>
      <c r="H188" s="89"/>
      <c r="I188" s="89"/>
      <c r="J188" s="334"/>
      <c r="K188" s="335"/>
      <c r="L188" s="91" t="s">
        <v>79</v>
      </c>
      <c r="M188" s="334"/>
      <c r="N188" s="334"/>
      <c r="O188" s="334"/>
      <c r="P188" s="334"/>
      <c r="Q188" s="92"/>
      <c r="R188" s="92"/>
      <c r="S188" s="92"/>
      <c r="T188" s="92"/>
      <c r="U188" s="92"/>
      <c r="V188" s="92"/>
      <c r="W188" s="92"/>
      <c r="Z188" s="88" t="s">
        <v>6</v>
      </c>
    </row>
    <row r="189" spans="1:26" s="93" customFormat="1" ht="14.5" customHeight="1" x14ac:dyDescent="0.35">
      <c r="A189" s="89"/>
      <c r="B189" s="89"/>
      <c r="C189" s="89"/>
      <c r="D189" s="89"/>
      <c r="E189" s="89"/>
      <c r="F189" s="89"/>
      <c r="G189" s="89"/>
      <c r="H189" s="89"/>
      <c r="I189" s="89"/>
      <c r="J189" s="334"/>
      <c r="K189" s="335"/>
      <c r="L189" s="91" t="s">
        <v>328</v>
      </c>
      <c r="M189" s="334"/>
      <c r="N189" s="334"/>
      <c r="O189" s="334"/>
      <c r="P189" s="334"/>
      <c r="Q189" s="92"/>
      <c r="R189" s="92"/>
      <c r="S189" s="92"/>
      <c r="T189" s="92"/>
      <c r="U189" s="92"/>
      <c r="V189" s="92"/>
      <c r="W189" s="92"/>
      <c r="Z189" s="88" t="s">
        <v>6</v>
      </c>
    </row>
    <row r="190" spans="1:26" s="88" customFormat="1" ht="14.5" customHeight="1" collapsed="1" x14ac:dyDescent="0.35">
      <c r="A190" s="85" t="s">
        <v>22</v>
      </c>
      <c r="B190" s="85"/>
      <c r="C190" s="85"/>
      <c r="D190" s="85" t="s">
        <v>329</v>
      </c>
      <c r="E190" s="85"/>
      <c r="F190" s="85"/>
      <c r="G190" s="85"/>
      <c r="H190" s="85"/>
      <c r="I190" s="85" t="s">
        <v>108</v>
      </c>
      <c r="J190" s="86" t="s">
        <v>330</v>
      </c>
      <c r="K190" s="87"/>
      <c r="L190" s="87"/>
      <c r="M190" s="87"/>
      <c r="N190" s="87"/>
      <c r="O190" s="87"/>
      <c r="P190" s="87"/>
      <c r="Q190" s="87"/>
      <c r="R190" s="87"/>
      <c r="S190" s="87"/>
      <c r="T190" s="87"/>
      <c r="U190" s="87"/>
      <c r="V190" s="87"/>
      <c r="W190" s="87"/>
      <c r="Z190" s="88" t="s">
        <v>6</v>
      </c>
    </row>
    <row r="191" spans="1:26" s="93" customFormat="1" ht="14.5" customHeight="1" x14ac:dyDescent="0.35">
      <c r="A191" s="89"/>
      <c r="B191" s="89"/>
      <c r="C191" s="89"/>
      <c r="D191" s="89"/>
      <c r="E191" s="89"/>
      <c r="F191" s="89"/>
      <c r="G191" s="89"/>
      <c r="H191" s="89"/>
      <c r="I191" s="89"/>
      <c r="J191" s="90">
        <v>1</v>
      </c>
      <c r="K191" s="91" t="s">
        <v>25</v>
      </c>
      <c r="L191" s="91" t="s">
        <v>331</v>
      </c>
      <c r="M191" s="90" t="s">
        <v>27</v>
      </c>
      <c r="N191" s="90" t="s">
        <v>235</v>
      </c>
      <c r="O191" s="90" t="s">
        <v>28</v>
      </c>
      <c r="P191" s="90" t="s">
        <v>29</v>
      </c>
      <c r="Q191" s="90" t="s">
        <v>29</v>
      </c>
      <c r="R191" s="92"/>
      <c r="S191" s="92"/>
      <c r="T191" s="92"/>
      <c r="U191" s="92"/>
      <c r="V191" s="92"/>
      <c r="W191" s="92"/>
      <c r="Z191" s="88" t="s">
        <v>6</v>
      </c>
    </row>
    <row r="192" spans="1:26" s="93" customFormat="1" ht="14.5" customHeight="1" x14ac:dyDescent="0.35">
      <c r="A192" s="89"/>
      <c r="B192" s="89"/>
      <c r="C192" s="89"/>
      <c r="D192" s="89"/>
      <c r="E192" s="89"/>
      <c r="F192" s="89"/>
      <c r="G192" s="89"/>
      <c r="H192" s="89"/>
      <c r="I192" s="89"/>
      <c r="J192" s="334">
        <v>2</v>
      </c>
      <c r="K192" s="335" t="s">
        <v>332</v>
      </c>
      <c r="L192" s="91" t="s">
        <v>333</v>
      </c>
      <c r="M192" s="334" t="s">
        <v>27</v>
      </c>
      <c r="N192" s="334" t="s">
        <v>240</v>
      </c>
      <c r="O192" s="334" t="s">
        <v>28</v>
      </c>
      <c r="P192" s="334" t="s">
        <v>29</v>
      </c>
      <c r="Q192" s="334" t="s">
        <v>29</v>
      </c>
      <c r="R192" s="92"/>
      <c r="S192" s="92"/>
      <c r="T192" s="92"/>
      <c r="U192" s="92"/>
      <c r="V192" s="92"/>
      <c r="W192" s="92"/>
      <c r="Z192" s="88" t="s">
        <v>6</v>
      </c>
    </row>
    <row r="193" spans="1:26" s="93" customFormat="1" ht="14.5" customHeight="1" x14ac:dyDescent="0.35">
      <c r="A193" s="89"/>
      <c r="B193" s="89"/>
      <c r="C193" s="89"/>
      <c r="D193" s="89"/>
      <c r="E193" s="89"/>
      <c r="F193" s="89"/>
      <c r="G193" s="89"/>
      <c r="H193" s="89"/>
      <c r="I193" s="89"/>
      <c r="J193" s="334"/>
      <c r="K193" s="335"/>
      <c r="L193" s="91" t="s">
        <v>334</v>
      </c>
      <c r="M193" s="334"/>
      <c r="N193" s="334"/>
      <c r="O193" s="334"/>
      <c r="P193" s="334"/>
      <c r="Q193" s="334"/>
      <c r="R193" s="92"/>
      <c r="S193" s="92"/>
      <c r="T193" s="92"/>
      <c r="U193" s="92"/>
      <c r="V193" s="92"/>
      <c r="W193" s="92"/>
      <c r="Z193" s="88" t="s">
        <v>6</v>
      </c>
    </row>
    <row r="194" spans="1:26" s="93" customFormat="1" ht="14.5" customHeight="1" x14ac:dyDescent="0.35">
      <c r="A194" s="89"/>
      <c r="B194" s="89"/>
      <c r="C194" s="89"/>
      <c r="D194" s="89"/>
      <c r="E194" s="89"/>
      <c r="F194" s="89"/>
      <c r="G194" s="89"/>
      <c r="H194" s="89"/>
      <c r="I194" s="89"/>
      <c r="J194" s="334"/>
      <c r="K194" s="335"/>
      <c r="L194" s="91" t="s">
        <v>335</v>
      </c>
      <c r="M194" s="334"/>
      <c r="N194" s="334"/>
      <c r="O194" s="334"/>
      <c r="P194" s="334"/>
      <c r="Q194" s="334"/>
      <c r="R194" s="92"/>
      <c r="S194" s="92"/>
      <c r="T194" s="92"/>
      <c r="U194" s="92"/>
      <c r="V194" s="92"/>
      <c r="W194" s="92"/>
      <c r="Z194" s="88" t="s">
        <v>6</v>
      </c>
    </row>
    <row r="195" spans="1:26" s="93" customFormat="1" ht="14.5" customHeight="1" x14ac:dyDescent="0.35">
      <c r="A195" s="89"/>
      <c r="B195" s="89"/>
      <c r="C195" s="89"/>
      <c r="D195" s="89"/>
      <c r="E195" s="89"/>
      <c r="F195" s="89"/>
      <c r="G195" s="89"/>
      <c r="H195" s="89"/>
      <c r="I195" s="89"/>
      <c r="J195" s="334">
        <v>3</v>
      </c>
      <c r="K195" s="335" t="s">
        <v>336</v>
      </c>
      <c r="L195" s="91" t="s">
        <v>337</v>
      </c>
      <c r="M195" s="334" t="s">
        <v>27</v>
      </c>
      <c r="N195" s="334" t="s">
        <v>240</v>
      </c>
      <c r="O195" s="334" t="s">
        <v>28</v>
      </c>
      <c r="P195" s="334" t="s">
        <v>29</v>
      </c>
      <c r="Q195" s="334" t="s">
        <v>29</v>
      </c>
      <c r="R195" s="92"/>
      <c r="S195" s="92"/>
      <c r="T195" s="92"/>
      <c r="U195" s="92"/>
      <c r="V195" s="92"/>
      <c r="W195" s="92"/>
      <c r="Z195" s="88" t="s">
        <v>6</v>
      </c>
    </row>
    <row r="196" spans="1:26" s="93" customFormat="1" ht="14.5" customHeight="1" x14ac:dyDescent="0.35">
      <c r="A196" s="89"/>
      <c r="B196" s="89"/>
      <c r="C196" s="89"/>
      <c r="D196" s="89"/>
      <c r="E196" s="89"/>
      <c r="F196" s="89"/>
      <c r="G196" s="89"/>
      <c r="H196" s="89"/>
      <c r="I196" s="89"/>
      <c r="J196" s="334"/>
      <c r="K196" s="335"/>
      <c r="L196" s="91" t="s">
        <v>338</v>
      </c>
      <c r="M196" s="334"/>
      <c r="N196" s="334"/>
      <c r="O196" s="334"/>
      <c r="P196" s="334"/>
      <c r="Q196" s="334"/>
      <c r="R196" s="92"/>
      <c r="S196" s="92"/>
      <c r="T196" s="92"/>
      <c r="U196" s="92"/>
      <c r="V196" s="92"/>
      <c r="W196" s="92"/>
      <c r="Z196" s="88" t="s">
        <v>6</v>
      </c>
    </row>
    <row r="197" spans="1:26" s="93" customFormat="1" ht="14.5" customHeight="1" x14ac:dyDescent="0.35">
      <c r="A197" s="89"/>
      <c r="B197" s="89"/>
      <c r="C197" s="89"/>
      <c r="D197" s="89"/>
      <c r="E197" s="89"/>
      <c r="F197" s="89"/>
      <c r="G197" s="89"/>
      <c r="H197" s="89"/>
      <c r="I197" s="89"/>
      <c r="J197" s="334"/>
      <c r="K197" s="335"/>
      <c r="L197" s="91" t="s">
        <v>339</v>
      </c>
      <c r="M197" s="334"/>
      <c r="N197" s="334"/>
      <c r="O197" s="334"/>
      <c r="P197" s="334"/>
      <c r="Q197" s="334"/>
      <c r="R197" s="92"/>
      <c r="S197" s="92"/>
      <c r="T197" s="92"/>
      <c r="U197" s="92"/>
      <c r="V197" s="92"/>
      <c r="W197" s="92"/>
      <c r="Z197" s="88" t="s">
        <v>6</v>
      </c>
    </row>
    <row r="198" spans="1:26" s="93" customFormat="1" ht="14.5" customHeight="1" x14ac:dyDescent="0.35">
      <c r="A198" s="89"/>
      <c r="B198" s="89"/>
      <c r="C198" s="89"/>
      <c r="D198" s="89"/>
      <c r="E198" s="89"/>
      <c r="F198" s="89"/>
      <c r="G198" s="89"/>
      <c r="H198" s="89"/>
      <c r="I198" s="89"/>
      <c r="J198" s="334">
        <v>4</v>
      </c>
      <c r="K198" s="335" t="s">
        <v>129</v>
      </c>
      <c r="L198" s="91" t="s">
        <v>340</v>
      </c>
      <c r="M198" s="334" t="s">
        <v>27</v>
      </c>
      <c r="N198" s="348" t="s">
        <v>341</v>
      </c>
      <c r="O198" s="334" t="s">
        <v>28</v>
      </c>
      <c r="P198" s="334" t="s">
        <v>29</v>
      </c>
      <c r="Q198" s="334" t="s">
        <v>48</v>
      </c>
      <c r="R198" s="92"/>
      <c r="S198" s="92"/>
      <c r="T198" s="92"/>
      <c r="U198" s="92"/>
      <c r="V198" s="92"/>
      <c r="W198" s="92"/>
      <c r="Z198" s="88" t="s">
        <v>6</v>
      </c>
    </row>
    <row r="199" spans="1:26" s="93" customFormat="1" ht="14.5" customHeight="1" x14ac:dyDescent="0.35">
      <c r="A199" s="89"/>
      <c r="B199" s="89"/>
      <c r="C199" s="89"/>
      <c r="D199" s="89"/>
      <c r="E199" s="89"/>
      <c r="F199" s="89"/>
      <c r="G199" s="89"/>
      <c r="H199" s="89"/>
      <c r="I199" s="89"/>
      <c r="J199" s="334"/>
      <c r="K199" s="335"/>
      <c r="L199" s="95" t="s">
        <v>342</v>
      </c>
      <c r="M199" s="334"/>
      <c r="N199" s="348"/>
      <c r="O199" s="334"/>
      <c r="P199" s="334"/>
      <c r="Q199" s="334"/>
      <c r="R199" s="92"/>
      <c r="S199" s="92"/>
      <c r="T199" s="92"/>
      <c r="U199" s="92"/>
      <c r="V199" s="92"/>
      <c r="W199" s="92"/>
      <c r="Z199" s="88" t="s">
        <v>6</v>
      </c>
    </row>
    <row r="200" spans="1:26" s="93" customFormat="1" ht="14.5" customHeight="1" x14ac:dyDescent="0.35">
      <c r="A200" s="89"/>
      <c r="B200" s="89"/>
      <c r="C200" s="89"/>
      <c r="D200" s="89"/>
      <c r="E200" s="89"/>
      <c r="F200" s="89"/>
      <c r="G200" s="89"/>
      <c r="H200" s="89"/>
      <c r="I200" s="89"/>
      <c r="J200" s="334"/>
      <c r="K200" s="335"/>
      <c r="L200" s="95" t="s">
        <v>343</v>
      </c>
      <c r="M200" s="334"/>
      <c r="N200" s="348"/>
      <c r="O200" s="334"/>
      <c r="P200" s="334"/>
      <c r="Q200" s="334"/>
      <c r="R200" s="92"/>
      <c r="S200" s="92"/>
      <c r="T200" s="92"/>
      <c r="U200" s="92"/>
      <c r="V200" s="92"/>
      <c r="W200" s="92"/>
      <c r="Z200" s="88" t="s">
        <v>6</v>
      </c>
    </row>
    <row r="201" spans="1:26" s="93" customFormat="1" ht="14.5" customHeight="1" x14ac:dyDescent="0.35">
      <c r="A201" s="89"/>
      <c r="B201" s="89"/>
      <c r="C201" s="89"/>
      <c r="D201" s="89"/>
      <c r="E201" s="89"/>
      <c r="F201" s="89"/>
      <c r="G201" s="89"/>
      <c r="H201" s="89"/>
      <c r="I201" s="89"/>
      <c r="J201" s="90">
        <v>5</v>
      </c>
      <c r="K201" s="91" t="s">
        <v>344</v>
      </c>
      <c r="L201" s="91" t="s">
        <v>345</v>
      </c>
      <c r="M201" s="90" t="s">
        <v>27</v>
      </c>
      <c r="N201" s="90" t="s">
        <v>54</v>
      </c>
      <c r="O201" s="90" t="s">
        <v>28</v>
      </c>
      <c r="P201" s="90" t="s">
        <v>29</v>
      </c>
      <c r="Q201" s="90" t="s">
        <v>29</v>
      </c>
      <c r="R201" s="92"/>
      <c r="S201" s="92"/>
      <c r="T201" s="92"/>
      <c r="U201" s="92"/>
      <c r="V201" s="92"/>
      <c r="W201" s="92"/>
      <c r="Z201" s="88" t="s">
        <v>6</v>
      </c>
    </row>
    <row r="202" spans="1:26" s="93" customFormat="1" ht="14.5" customHeight="1" x14ac:dyDescent="0.35">
      <c r="A202" s="89"/>
      <c r="B202" s="89"/>
      <c r="C202" s="89"/>
      <c r="D202" s="89"/>
      <c r="E202" s="89"/>
      <c r="F202" s="89"/>
      <c r="G202" s="89"/>
      <c r="H202" s="89"/>
      <c r="I202" s="89"/>
      <c r="J202" s="90">
        <v>6</v>
      </c>
      <c r="K202" s="91" t="s">
        <v>346</v>
      </c>
      <c r="L202" s="91" t="s">
        <v>347</v>
      </c>
      <c r="M202" s="90" t="s">
        <v>32</v>
      </c>
      <c r="N202" s="90" t="s">
        <v>54</v>
      </c>
      <c r="O202" s="90" t="s">
        <v>28</v>
      </c>
      <c r="P202" s="90" t="s">
        <v>29</v>
      </c>
      <c r="Q202" s="90" t="s">
        <v>29</v>
      </c>
      <c r="R202" s="92"/>
      <c r="S202" s="92"/>
      <c r="T202" s="92"/>
      <c r="U202" s="92"/>
      <c r="V202" s="92"/>
      <c r="W202" s="92"/>
      <c r="Z202" s="88" t="s">
        <v>6</v>
      </c>
    </row>
    <row r="203" spans="1:26" s="93" customFormat="1" ht="14.5" customHeight="1" x14ac:dyDescent="0.35">
      <c r="A203" s="89"/>
      <c r="B203" s="89"/>
      <c r="C203" s="89"/>
      <c r="D203" s="89"/>
      <c r="E203" s="89"/>
      <c r="F203" s="89"/>
      <c r="G203" s="89"/>
      <c r="H203" s="89"/>
      <c r="I203" s="89"/>
      <c r="J203" s="90">
        <v>7</v>
      </c>
      <c r="K203" s="91" t="s">
        <v>348</v>
      </c>
      <c r="L203" s="91" t="s">
        <v>349</v>
      </c>
      <c r="M203" s="90" t="s">
        <v>27</v>
      </c>
      <c r="N203" s="96" t="s">
        <v>350</v>
      </c>
      <c r="O203" s="90" t="s">
        <v>28</v>
      </c>
      <c r="P203" s="90" t="s">
        <v>48</v>
      </c>
      <c r="Q203" s="90" t="s">
        <v>48</v>
      </c>
      <c r="R203" s="92"/>
      <c r="S203" s="92"/>
      <c r="T203" s="92"/>
      <c r="U203" s="92"/>
      <c r="V203" s="92"/>
      <c r="W203" s="92"/>
      <c r="Z203" s="88" t="s">
        <v>6</v>
      </c>
    </row>
    <row r="204" spans="1:26" s="93" customFormat="1" ht="14.5" customHeight="1" x14ac:dyDescent="0.35">
      <c r="A204" s="89"/>
      <c r="B204" s="89"/>
      <c r="C204" s="89"/>
      <c r="D204" s="89"/>
      <c r="E204" s="89"/>
      <c r="F204" s="89"/>
      <c r="G204" s="89"/>
      <c r="H204" s="89"/>
      <c r="I204" s="89"/>
      <c r="J204" s="90">
        <v>8</v>
      </c>
      <c r="K204" s="91" t="s">
        <v>351</v>
      </c>
      <c r="L204" s="91" t="s">
        <v>352</v>
      </c>
      <c r="M204" s="90" t="s">
        <v>32</v>
      </c>
      <c r="N204" s="96" t="s">
        <v>353</v>
      </c>
      <c r="O204" s="90" t="s">
        <v>28</v>
      </c>
      <c r="P204" s="90" t="s">
        <v>29</v>
      </c>
      <c r="Q204" s="90" t="s">
        <v>29</v>
      </c>
      <c r="R204" s="92"/>
      <c r="S204" s="92"/>
      <c r="T204" s="92"/>
      <c r="U204" s="92"/>
      <c r="V204" s="92"/>
      <c r="W204" s="92"/>
      <c r="Z204" s="88" t="s">
        <v>6</v>
      </c>
    </row>
    <row r="205" spans="1:26" s="93" customFormat="1" ht="14.5" customHeight="1" x14ac:dyDescent="0.35">
      <c r="A205" s="89"/>
      <c r="B205" s="89"/>
      <c r="C205" s="89"/>
      <c r="D205" s="89"/>
      <c r="E205" s="89"/>
      <c r="F205" s="89"/>
      <c r="G205" s="89"/>
      <c r="H205" s="89"/>
      <c r="I205" s="89"/>
      <c r="J205" s="90">
        <v>9</v>
      </c>
      <c r="K205" s="91" t="s">
        <v>354</v>
      </c>
      <c r="L205" s="91" t="s">
        <v>355</v>
      </c>
      <c r="M205" s="90" t="s">
        <v>32</v>
      </c>
      <c r="N205" s="90" t="s">
        <v>356</v>
      </c>
      <c r="O205" s="90" t="s">
        <v>28</v>
      </c>
      <c r="P205" s="90" t="s">
        <v>48</v>
      </c>
      <c r="Q205" s="90" t="s">
        <v>48</v>
      </c>
      <c r="R205" s="92"/>
      <c r="S205" s="92"/>
      <c r="T205" s="92"/>
      <c r="U205" s="92"/>
      <c r="V205" s="92"/>
      <c r="W205" s="92"/>
      <c r="Z205" s="88" t="s">
        <v>6</v>
      </c>
    </row>
    <row r="206" spans="1:26" s="93" customFormat="1" ht="14.5" customHeight="1" x14ac:dyDescent="0.35">
      <c r="A206" s="89"/>
      <c r="B206" s="89"/>
      <c r="C206" s="89"/>
      <c r="D206" s="89"/>
      <c r="E206" s="89"/>
      <c r="F206" s="89"/>
      <c r="G206" s="89"/>
      <c r="H206" s="89"/>
      <c r="I206" s="89"/>
      <c r="J206" s="90">
        <v>10</v>
      </c>
      <c r="K206" s="91" t="s">
        <v>357</v>
      </c>
      <c r="L206" s="91" t="s">
        <v>358</v>
      </c>
      <c r="M206" s="90" t="s">
        <v>32</v>
      </c>
      <c r="N206" s="90" t="s">
        <v>40</v>
      </c>
      <c r="O206" s="90" t="s">
        <v>28</v>
      </c>
      <c r="P206" s="90" t="s">
        <v>28</v>
      </c>
      <c r="Q206" s="90" t="s">
        <v>29</v>
      </c>
      <c r="R206" s="92"/>
      <c r="S206" s="92"/>
      <c r="T206" s="92"/>
      <c r="U206" s="92"/>
      <c r="V206" s="92"/>
      <c r="W206" s="92"/>
      <c r="Z206" s="88" t="s">
        <v>6</v>
      </c>
    </row>
    <row r="207" spans="1:26" s="93" customFormat="1" ht="14.5" customHeight="1" x14ac:dyDescent="0.35">
      <c r="A207" s="89"/>
      <c r="B207" s="89"/>
      <c r="C207" s="89"/>
      <c r="D207" s="89"/>
      <c r="E207" s="89"/>
      <c r="F207" s="89"/>
      <c r="G207" s="89"/>
      <c r="H207" s="89"/>
      <c r="I207" s="89"/>
      <c r="J207" s="90">
        <v>11</v>
      </c>
      <c r="K207" s="91" t="s">
        <v>359</v>
      </c>
      <c r="L207" s="91" t="s">
        <v>360</v>
      </c>
      <c r="M207" s="90" t="s">
        <v>27</v>
      </c>
      <c r="N207" s="90" t="s">
        <v>59</v>
      </c>
      <c r="O207" s="90" t="s">
        <v>28</v>
      </c>
      <c r="P207" s="90" t="s">
        <v>29</v>
      </c>
      <c r="Q207" s="90" t="s">
        <v>29</v>
      </c>
      <c r="R207" s="92"/>
      <c r="S207" s="92"/>
      <c r="T207" s="92"/>
      <c r="U207" s="92"/>
      <c r="V207" s="92"/>
      <c r="W207" s="92"/>
      <c r="Z207" s="88" t="s">
        <v>6</v>
      </c>
    </row>
    <row r="208" spans="1:26" s="93" customFormat="1" ht="14.5" customHeight="1" x14ac:dyDescent="0.35">
      <c r="A208" s="89"/>
      <c r="B208" s="89"/>
      <c r="C208" s="89"/>
      <c r="D208" s="89"/>
      <c r="E208" s="89"/>
      <c r="F208" s="89"/>
      <c r="G208" s="89"/>
      <c r="H208" s="89"/>
      <c r="I208" s="89"/>
      <c r="J208" s="90">
        <v>12</v>
      </c>
      <c r="K208" s="91" t="s">
        <v>361</v>
      </c>
      <c r="L208" s="91" t="s">
        <v>362</v>
      </c>
      <c r="M208" s="90" t="s">
        <v>32</v>
      </c>
      <c r="N208" s="90" t="s">
        <v>28</v>
      </c>
      <c r="O208" s="96" t="s">
        <v>363</v>
      </c>
      <c r="P208" s="90" t="s">
        <v>29</v>
      </c>
      <c r="Q208" s="90" t="s">
        <v>29</v>
      </c>
      <c r="R208" s="92"/>
      <c r="S208" s="92"/>
      <c r="T208" s="92"/>
      <c r="U208" s="92"/>
      <c r="V208" s="92"/>
      <c r="W208" s="92"/>
      <c r="Z208" s="88" t="s">
        <v>6</v>
      </c>
    </row>
    <row r="209" spans="1:26" s="93" customFormat="1" ht="14.5" customHeight="1" x14ac:dyDescent="0.35">
      <c r="A209" s="89"/>
      <c r="B209" s="89"/>
      <c r="C209" s="89"/>
      <c r="D209" s="89"/>
      <c r="E209" s="89"/>
      <c r="F209" s="89"/>
      <c r="G209" s="89"/>
      <c r="H209" s="89"/>
      <c r="I209" s="89"/>
      <c r="J209" s="90">
        <v>13</v>
      </c>
      <c r="K209" s="91" t="s">
        <v>364</v>
      </c>
      <c r="L209" s="91" t="s">
        <v>365</v>
      </c>
      <c r="M209" s="90" t="s">
        <v>32</v>
      </c>
      <c r="N209" s="90" t="s">
        <v>28</v>
      </c>
      <c r="O209" s="90" t="s">
        <v>363</v>
      </c>
      <c r="P209" s="90" t="s">
        <v>29</v>
      </c>
      <c r="Q209" s="90" t="s">
        <v>29</v>
      </c>
      <c r="R209" s="92"/>
      <c r="S209" s="92"/>
      <c r="T209" s="92"/>
      <c r="U209" s="92"/>
      <c r="V209" s="92"/>
      <c r="W209" s="92"/>
      <c r="Z209" s="88" t="s">
        <v>6</v>
      </c>
    </row>
    <row r="210" spans="1:26" s="93" customFormat="1" ht="14.5" customHeight="1" x14ac:dyDescent="0.35">
      <c r="A210" s="89"/>
      <c r="B210" s="89"/>
      <c r="C210" s="89"/>
      <c r="D210" s="89"/>
      <c r="E210" s="89"/>
      <c r="F210" s="89"/>
      <c r="G210" s="89"/>
      <c r="H210" s="89"/>
      <c r="I210" s="89"/>
      <c r="J210" s="90">
        <v>14</v>
      </c>
      <c r="K210" s="91" t="s">
        <v>366</v>
      </c>
      <c r="L210" s="91" t="s">
        <v>367</v>
      </c>
      <c r="M210" s="90" t="s">
        <v>32</v>
      </c>
      <c r="N210" s="90" t="s">
        <v>28</v>
      </c>
      <c r="O210" s="90" t="s">
        <v>363</v>
      </c>
      <c r="P210" s="90" t="s">
        <v>29</v>
      </c>
      <c r="Q210" s="90" t="s">
        <v>29</v>
      </c>
      <c r="R210" s="92"/>
      <c r="S210" s="92"/>
      <c r="T210" s="92"/>
      <c r="U210" s="92"/>
      <c r="V210" s="92"/>
      <c r="W210" s="92"/>
      <c r="Z210" s="88" t="s">
        <v>6</v>
      </c>
    </row>
    <row r="211" spans="1:26" s="93" customFormat="1" ht="14.5" customHeight="1" x14ac:dyDescent="0.35">
      <c r="A211" s="89"/>
      <c r="B211" s="89"/>
      <c r="C211" s="89"/>
      <c r="D211" s="89"/>
      <c r="E211" s="89"/>
      <c r="F211" s="89"/>
      <c r="G211" s="89"/>
      <c r="H211" s="89"/>
      <c r="I211" s="89"/>
      <c r="J211" s="90">
        <v>15</v>
      </c>
      <c r="K211" s="91" t="s">
        <v>368</v>
      </c>
      <c r="L211" s="91" t="s">
        <v>369</v>
      </c>
      <c r="M211" s="90" t="s">
        <v>32</v>
      </c>
      <c r="N211" s="90" t="s">
        <v>28</v>
      </c>
      <c r="O211" s="90" t="s">
        <v>363</v>
      </c>
      <c r="P211" s="90" t="s">
        <v>29</v>
      </c>
      <c r="Q211" s="90" t="s">
        <v>29</v>
      </c>
      <c r="R211" s="92"/>
      <c r="S211" s="92"/>
      <c r="T211" s="92"/>
      <c r="U211" s="92"/>
      <c r="V211" s="92"/>
      <c r="W211" s="92"/>
      <c r="Z211" s="88" t="s">
        <v>6</v>
      </c>
    </row>
    <row r="212" spans="1:26" s="93" customFormat="1" ht="14.5" customHeight="1" x14ac:dyDescent="0.35">
      <c r="A212" s="89"/>
      <c r="B212" s="89"/>
      <c r="C212" s="89"/>
      <c r="D212" s="89"/>
      <c r="E212" s="89"/>
      <c r="F212" s="89"/>
      <c r="G212" s="89"/>
      <c r="H212" s="89"/>
      <c r="I212" s="89"/>
      <c r="J212" s="90">
        <v>16</v>
      </c>
      <c r="K212" s="91" t="s">
        <v>370</v>
      </c>
      <c r="L212" s="91" t="s">
        <v>371</v>
      </c>
      <c r="M212" s="90" t="s">
        <v>32</v>
      </c>
      <c r="N212" s="90" t="s">
        <v>28</v>
      </c>
      <c r="O212" s="90" t="s">
        <v>363</v>
      </c>
      <c r="P212" s="90" t="s">
        <v>29</v>
      </c>
      <c r="Q212" s="90" t="s">
        <v>29</v>
      </c>
      <c r="R212" s="92"/>
      <c r="S212" s="92"/>
      <c r="T212" s="92"/>
      <c r="U212" s="92"/>
      <c r="V212" s="92"/>
      <c r="W212" s="92"/>
      <c r="Z212" s="88" t="s">
        <v>6</v>
      </c>
    </row>
    <row r="213" spans="1:26" s="93" customFormat="1" ht="14.5" customHeight="1" x14ac:dyDescent="0.35">
      <c r="A213" s="89"/>
      <c r="B213" s="89"/>
      <c r="C213" s="89"/>
      <c r="D213" s="89"/>
      <c r="E213" s="89"/>
      <c r="F213" s="89"/>
      <c r="G213" s="89"/>
      <c r="H213" s="89"/>
      <c r="I213" s="89"/>
      <c r="J213" s="90">
        <v>17</v>
      </c>
      <c r="K213" s="91" t="s">
        <v>372</v>
      </c>
      <c r="L213" s="91" t="s">
        <v>373</v>
      </c>
      <c r="M213" s="90" t="s">
        <v>32</v>
      </c>
      <c r="N213" s="90" t="s">
        <v>28</v>
      </c>
      <c r="O213" s="90" t="s">
        <v>363</v>
      </c>
      <c r="P213" s="90" t="s">
        <v>29</v>
      </c>
      <c r="Q213" s="90" t="s">
        <v>29</v>
      </c>
      <c r="R213" s="92"/>
      <c r="S213" s="92"/>
      <c r="T213" s="92"/>
      <c r="U213" s="92"/>
      <c r="V213" s="92"/>
      <c r="W213" s="92"/>
      <c r="Z213" s="88" t="s">
        <v>6</v>
      </c>
    </row>
    <row r="214" spans="1:26" s="93" customFormat="1" ht="14.5" customHeight="1" x14ac:dyDescent="0.35">
      <c r="A214" s="89"/>
      <c r="B214" s="89"/>
      <c r="C214" s="89"/>
      <c r="D214" s="89"/>
      <c r="E214" s="89"/>
      <c r="F214" s="89"/>
      <c r="G214" s="89"/>
      <c r="H214" s="89"/>
      <c r="I214" s="89"/>
      <c r="J214" s="90">
        <v>18</v>
      </c>
      <c r="K214" s="91" t="s">
        <v>374</v>
      </c>
      <c r="L214" s="91" t="s">
        <v>375</v>
      </c>
      <c r="M214" s="90" t="s">
        <v>32</v>
      </c>
      <c r="N214" s="90" t="s">
        <v>28</v>
      </c>
      <c r="O214" s="90" t="s">
        <v>363</v>
      </c>
      <c r="P214" s="90" t="s">
        <v>29</v>
      </c>
      <c r="Q214" s="90" t="s">
        <v>29</v>
      </c>
      <c r="R214" s="92"/>
      <c r="S214" s="92"/>
      <c r="T214" s="92"/>
      <c r="U214" s="92"/>
      <c r="V214" s="92"/>
      <c r="W214" s="92"/>
      <c r="Z214" s="88" t="s">
        <v>6</v>
      </c>
    </row>
    <row r="215" spans="1:26" s="93" customFormat="1" ht="14.5" customHeight="1" x14ac:dyDescent="0.35">
      <c r="A215" s="89"/>
      <c r="B215" s="89"/>
      <c r="C215" s="89"/>
      <c r="D215" s="89"/>
      <c r="E215" s="89"/>
      <c r="F215" s="89"/>
      <c r="G215" s="89"/>
      <c r="H215" s="89"/>
      <c r="I215" s="89"/>
      <c r="J215" s="90">
        <v>19</v>
      </c>
      <c r="K215" s="91" t="s">
        <v>376</v>
      </c>
      <c r="L215" s="91" t="s">
        <v>377</v>
      </c>
      <c r="M215" s="90" t="s">
        <v>32</v>
      </c>
      <c r="N215" s="90" t="s">
        <v>28</v>
      </c>
      <c r="O215" s="90" t="s">
        <v>363</v>
      </c>
      <c r="P215" s="90" t="s">
        <v>29</v>
      </c>
      <c r="Q215" s="90" t="s">
        <v>29</v>
      </c>
      <c r="R215" s="92"/>
      <c r="S215" s="92"/>
      <c r="T215" s="92"/>
      <c r="U215" s="92"/>
      <c r="V215" s="92"/>
      <c r="W215" s="92"/>
      <c r="Z215" s="88" t="s">
        <v>6</v>
      </c>
    </row>
    <row r="216" spans="1:26" s="93" customFormat="1" ht="14.5" customHeight="1" x14ac:dyDescent="0.35">
      <c r="A216" s="89"/>
      <c r="B216" s="89"/>
      <c r="C216" s="89"/>
      <c r="D216" s="89"/>
      <c r="E216" s="89"/>
      <c r="F216" s="89"/>
      <c r="G216" s="89"/>
      <c r="H216" s="89"/>
      <c r="I216" s="89"/>
      <c r="J216" s="90">
        <v>20</v>
      </c>
      <c r="K216" s="91" t="s">
        <v>378</v>
      </c>
      <c r="L216" s="91" t="s">
        <v>379</v>
      </c>
      <c r="M216" s="90" t="s">
        <v>32</v>
      </c>
      <c r="N216" s="90" t="s">
        <v>28</v>
      </c>
      <c r="O216" s="90" t="s">
        <v>363</v>
      </c>
      <c r="P216" s="90" t="s">
        <v>29</v>
      </c>
      <c r="Q216" s="90" t="s">
        <v>29</v>
      </c>
      <c r="R216" s="92"/>
      <c r="S216" s="92"/>
      <c r="T216" s="92"/>
      <c r="U216" s="92"/>
      <c r="V216" s="92"/>
      <c r="W216" s="92"/>
      <c r="Z216" s="88" t="s">
        <v>6</v>
      </c>
    </row>
    <row r="217" spans="1:26" s="93" customFormat="1" ht="14.5" customHeight="1" x14ac:dyDescent="0.35">
      <c r="A217" s="89"/>
      <c r="B217" s="89"/>
      <c r="C217" s="89"/>
      <c r="D217" s="89"/>
      <c r="E217" s="89"/>
      <c r="F217" s="89"/>
      <c r="G217" s="89"/>
      <c r="H217" s="89"/>
      <c r="I217" s="89"/>
      <c r="J217" s="90">
        <v>21</v>
      </c>
      <c r="K217" s="91" t="s">
        <v>380</v>
      </c>
      <c r="L217" s="91" t="s">
        <v>381</v>
      </c>
      <c r="M217" s="90" t="s">
        <v>27</v>
      </c>
      <c r="N217" s="90">
        <v>60</v>
      </c>
      <c r="O217" s="90" t="s">
        <v>28</v>
      </c>
      <c r="P217" s="90" t="s">
        <v>48</v>
      </c>
      <c r="Q217" s="90" t="s">
        <v>48</v>
      </c>
      <c r="R217" s="92"/>
      <c r="S217" s="92"/>
      <c r="T217" s="92"/>
      <c r="U217" s="92"/>
      <c r="V217" s="92"/>
      <c r="W217" s="92"/>
      <c r="Z217" s="88" t="s">
        <v>6</v>
      </c>
    </row>
    <row r="218" spans="1:26" s="88" customFormat="1" ht="14.5" customHeight="1" collapsed="1" x14ac:dyDescent="0.35">
      <c r="A218" s="85" t="s">
        <v>22</v>
      </c>
      <c r="B218" s="85"/>
      <c r="C218" s="85"/>
      <c r="D218" s="85"/>
      <c r="E218" s="85" t="s">
        <v>382</v>
      </c>
      <c r="F218" s="85"/>
      <c r="G218" s="85"/>
      <c r="H218" s="85"/>
      <c r="I218" s="85" t="s">
        <v>144</v>
      </c>
      <c r="J218" s="86" t="s">
        <v>383</v>
      </c>
      <c r="K218" s="87"/>
      <c r="L218" s="87"/>
      <c r="M218" s="87"/>
      <c r="N218" s="87"/>
      <c r="O218" s="87"/>
      <c r="P218" s="87"/>
      <c r="Q218" s="87"/>
      <c r="R218" s="87"/>
      <c r="S218" s="87"/>
      <c r="T218" s="87"/>
      <c r="U218" s="87"/>
      <c r="V218" s="87"/>
      <c r="W218" s="87"/>
      <c r="Z218" s="88" t="s">
        <v>6</v>
      </c>
    </row>
    <row r="219" spans="1:26" s="93" customFormat="1" ht="14.5" customHeight="1" x14ac:dyDescent="0.35">
      <c r="A219" s="89"/>
      <c r="B219" s="89"/>
      <c r="C219" s="89"/>
      <c r="D219" s="89"/>
      <c r="E219" s="89"/>
      <c r="F219" s="89"/>
      <c r="G219" s="89"/>
      <c r="H219" s="89"/>
      <c r="I219" s="89"/>
      <c r="J219" s="90">
        <v>1</v>
      </c>
      <c r="K219" s="91" t="s">
        <v>25</v>
      </c>
      <c r="L219" s="91" t="s">
        <v>384</v>
      </c>
      <c r="M219" s="90" t="s">
        <v>27</v>
      </c>
      <c r="N219" s="90" t="s">
        <v>235</v>
      </c>
      <c r="O219" s="90" t="s">
        <v>28</v>
      </c>
      <c r="P219" s="90" t="s">
        <v>29</v>
      </c>
      <c r="Q219" s="90" t="s">
        <v>29</v>
      </c>
      <c r="R219" s="92"/>
      <c r="S219" s="92"/>
      <c r="T219" s="92"/>
      <c r="U219" s="92"/>
      <c r="V219" s="92"/>
      <c r="W219" s="92"/>
      <c r="Z219" s="88" t="s">
        <v>6</v>
      </c>
    </row>
    <row r="220" spans="1:26" s="93" customFormat="1" ht="14.5" customHeight="1" x14ac:dyDescent="0.35">
      <c r="A220" s="89"/>
      <c r="B220" s="89"/>
      <c r="C220" s="89"/>
      <c r="D220" s="89"/>
      <c r="E220" s="89"/>
      <c r="F220" s="89"/>
      <c r="G220" s="89"/>
      <c r="H220" s="89"/>
      <c r="I220" s="89"/>
      <c r="J220" s="90">
        <v>2</v>
      </c>
      <c r="K220" s="91" t="s">
        <v>385</v>
      </c>
      <c r="L220" s="91" t="s">
        <v>386</v>
      </c>
      <c r="M220" s="90" t="s">
        <v>32</v>
      </c>
      <c r="N220" s="90" t="s">
        <v>28</v>
      </c>
      <c r="O220" s="90" t="s">
        <v>363</v>
      </c>
      <c r="P220" s="90" t="s">
        <v>29</v>
      </c>
      <c r="Q220" s="90" t="s">
        <v>29</v>
      </c>
      <c r="R220" s="92"/>
      <c r="S220" s="92"/>
      <c r="T220" s="92"/>
      <c r="U220" s="92"/>
      <c r="V220" s="92"/>
      <c r="W220" s="92"/>
      <c r="Z220" s="88" t="s">
        <v>6</v>
      </c>
    </row>
    <row r="221" spans="1:26" s="93" customFormat="1" ht="14.5" customHeight="1" x14ac:dyDescent="0.35">
      <c r="A221" s="89"/>
      <c r="B221" s="89"/>
      <c r="C221" s="89"/>
      <c r="D221" s="89"/>
      <c r="E221" s="89"/>
      <c r="F221" s="89"/>
      <c r="G221" s="89"/>
      <c r="H221" s="89"/>
      <c r="I221" s="89"/>
      <c r="J221" s="90">
        <v>3</v>
      </c>
      <c r="K221" s="91" t="s">
        <v>387</v>
      </c>
      <c r="L221" s="91" t="s">
        <v>388</v>
      </c>
      <c r="M221" s="90" t="s">
        <v>32</v>
      </c>
      <c r="N221" s="90" t="s">
        <v>28</v>
      </c>
      <c r="O221" s="90" t="s">
        <v>363</v>
      </c>
      <c r="P221" s="90" t="s">
        <v>29</v>
      </c>
      <c r="Q221" s="90" t="s">
        <v>29</v>
      </c>
      <c r="R221" s="92"/>
      <c r="S221" s="92"/>
      <c r="T221" s="92"/>
      <c r="U221" s="92"/>
      <c r="V221" s="92"/>
      <c r="W221" s="92"/>
      <c r="Z221" s="88" t="s">
        <v>6</v>
      </c>
    </row>
    <row r="222" spans="1:26" s="93" customFormat="1" ht="14.5" customHeight="1" x14ac:dyDescent="0.35">
      <c r="A222" s="89"/>
      <c r="B222" s="89"/>
      <c r="C222" s="89"/>
      <c r="D222" s="89"/>
      <c r="E222" s="89"/>
      <c r="F222" s="89"/>
      <c r="G222" s="89"/>
      <c r="H222" s="89"/>
      <c r="I222" s="89"/>
      <c r="J222" s="90">
        <v>4</v>
      </c>
      <c r="K222" s="91" t="s">
        <v>389</v>
      </c>
      <c r="L222" s="91" t="s">
        <v>390</v>
      </c>
      <c r="M222" s="90" t="s">
        <v>32</v>
      </c>
      <c r="N222" s="90" t="s">
        <v>28</v>
      </c>
      <c r="O222" s="90" t="s">
        <v>363</v>
      </c>
      <c r="P222" s="90" t="s">
        <v>29</v>
      </c>
      <c r="Q222" s="90" t="s">
        <v>29</v>
      </c>
      <c r="R222" s="92"/>
      <c r="S222" s="92"/>
      <c r="T222" s="92"/>
      <c r="U222" s="92"/>
      <c r="V222" s="92"/>
      <c r="W222" s="92"/>
      <c r="Z222" s="88" t="s">
        <v>6</v>
      </c>
    </row>
    <row r="223" spans="1:26" s="93" customFormat="1" ht="14.5" customHeight="1" x14ac:dyDescent="0.35">
      <c r="A223" s="89"/>
      <c r="B223" s="89"/>
      <c r="C223" s="89"/>
      <c r="D223" s="89"/>
      <c r="E223" s="89"/>
      <c r="F223" s="89"/>
      <c r="G223" s="89"/>
      <c r="H223" s="89"/>
      <c r="I223" s="89"/>
      <c r="J223" s="90">
        <v>5</v>
      </c>
      <c r="K223" s="91" t="s">
        <v>391</v>
      </c>
      <c r="L223" s="91" t="s">
        <v>392</v>
      </c>
      <c r="M223" s="90" t="s">
        <v>32</v>
      </c>
      <c r="N223" s="90" t="s">
        <v>28</v>
      </c>
      <c r="O223" s="90" t="s">
        <v>363</v>
      </c>
      <c r="P223" s="90" t="s">
        <v>29</v>
      </c>
      <c r="Q223" s="90" t="s">
        <v>29</v>
      </c>
      <c r="R223" s="92"/>
      <c r="S223" s="92"/>
      <c r="T223" s="92"/>
      <c r="U223" s="92"/>
      <c r="V223" s="92"/>
      <c r="W223" s="92"/>
      <c r="Z223" s="88" t="s">
        <v>6</v>
      </c>
    </row>
    <row r="224" spans="1:26" s="93" customFormat="1" ht="14.5" customHeight="1" x14ac:dyDescent="0.35">
      <c r="A224" s="89"/>
      <c r="B224" s="89"/>
      <c r="C224" s="89"/>
      <c r="D224" s="89"/>
      <c r="E224" s="89"/>
      <c r="F224" s="89"/>
      <c r="G224" s="89"/>
      <c r="H224" s="89"/>
      <c r="I224" s="89"/>
      <c r="J224" s="90">
        <v>6</v>
      </c>
      <c r="K224" s="91" t="s">
        <v>393</v>
      </c>
      <c r="L224" s="91" t="s">
        <v>394</v>
      </c>
      <c r="M224" s="90" t="s">
        <v>32</v>
      </c>
      <c r="N224" s="90" t="s">
        <v>28</v>
      </c>
      <c r="O224" s="90" t="s">
        <v>363</v>
      </c>
      <c r="P224" s="90" t="s">
        <v>29</v>
      </c>
      <c r="Q224" s="90" t="s">
        <v>29</v>
      </c>
      <c r="R224" s="92"/>
      <c r="S224" s="92"/>
      <c r="T224" s="92"/>
      <c r="U224" s="92"/>
      <c r="V224" s="92"/>
      <c r="W224" s="92"/>
      <c r="Z224" s="88" t="s">
        <v>6</v>
      </c>
    </row>
    <row r="225" spans="1:26" s="93" customFormat="1" ht="14.5" customHeight="1" x14ac:dyDescent="0.35">
      <c r="A225" s="89"/>
      <c r="B225" s="89"/>
      <c r="C225" s="89"/>
      <c r="D225" s="89"/>
      <c r="E225" s="89"/>
      <c r="F225" s="89"/>
      <c r="G225" s="89"/>
      <c r="H225" s="89"/>
      <c r="I225" s="89"/>
      <c r="J225" s="90">
        <v>7</v>
      </c>
      <c r="K225" s="91" t="s">
        <v>395</v>
      </c>
      <c r="L225" s="91" t="s">
        <v>396</v>
      </c>
      <c r="M225" s="90" t="s">
        <v>27</v>
      </c>
      <c r="N225" s="90" t="s">
        <v>235</v>
      </c>
      <c r="O225" s="90" t="s">
        <v>28</v>
      </c>
      <c r="P225" s="90" t="s">
        <v>29</v>
      </c>
      <c r="Q225" s="90" t="s">
        <v>29</v>
      </c>
      <c r="R225" s="92"/>
      <c r="S225" s="92"/>
      <c r="T225" s="92"/>
      <c r="U225" s="92"/>
      <c r="V225" s="92"/>
      <c r="W225" s="92"/>
      <c r="Z225" s="88" t="s">
        <v>6</v>
      </c>
    </row>
    <row r="226" spans="1:26" s="88" customFormat="1" ht="14.5" customHeight="1" collapsed="1" x14ac:dyDescent="0.35">
      <c r="A226" s="85" t="s">
        <v>22</v>
      </c>
      <c r="B226" s="85"/>
      <c r="C226" s="85"/>
      <c r="D226" s="85" t="s">
        <v>397</v>
      </c>
      <c r="E226" s="85"/>
      <c r="F226" s="85"/>
      <c r="G226" s="85"/>
      <c r="H226" s="85"/>
      <c r="I226" s="85" t="s">
        <v>108</v>
      </c>
      <c r="J226" s="86" t="s">
        <v>398</v>
      </c>
      <c r="K226" s="87"/>
      <c r="L226" s="87"/>
      <c r="M226" s="87"/>
      <c r="N226" s="87"/>
      <c r="O226" s="87"/>
      <c r="P226" s="87"/>
      <c r="Q226" s="87"/>
      <c r="R226" s="87"/>
      <c r="S226" s="87"/>
      <c r="T226" s="87"/>
      <c r="U226" s="87"/>
      <c r="V226" s="87"/>
      <c r="W226" s="87"/>
      <c r="Z226" s="88" t="s">
        <v>6</v>
      </c>
    </row>
    <row r="227" spans="1:26" s="93" customFormat="1" ht="14.5" customHeight="1" x14ac:dyDescent="0.35">
      <c r="A227" s="89"/>
      <c r="B227" s="89"/>
      <c r="C227" s="89"/>
      <c r="D227" s="89"/>
      <c r="E227" s="89"/>
      <c r="F227" s="89"/>
      <c r="G227" s="89"/>
      <c r="H227" s="89"/>
      <c r="I227" s="89"/>
      <c r="J227" s="90">
        <v>1</v>
      </c>
      <c r="K227" s="91" t="s">
        <v>25</v>
      </c>
      <c r="L227" s="91" t="s">
        <v>399</v>
      </c>
      <c r="M227" s="90" t="s">
        <v>27</v>
      </c>
      <c r="N227" s="90" t="s">
        <v>235</v>
      </c>
      <c r="O227" s="90" t="s">
        <v>28</v>
      </c>
      <c r="P227" s="322" t="s">
        <v>400</v>
      </c>
      <c r="Q227" s="90" t="s">
        <v>29</v>
      </c>
      <c r="R227" s="92"/>
      <c r="S227" s="92"/>
      <c r="T227" s="92"/>
      <c r="U227" s="92"/>
      <c r="V227" s="92"/>
      <c r="W227" s="92"/>
      <c r="Z227" s="88" t="s">
        <v>6</v>
      </c>
    </row>
    <row r="228" spans="1:26" s="93" customFormat="1" ht="14.5" customHeight="1" x14ac:dyDescent="0.35">
      <c r="A228" s="89"/>
      <c r="B228" s="89"/>
      <c r="C228" s="89"/>
      <c r="D228" s="89"/>
      <c r="E228" s="89"/>
      <c r="F228" s="89"/>
      <c r="G228" s="89"/>
      <c r="H228" s="89"/>
      <c r="I228" s="89"/>
      <c r="J228" s="90">
        <v>2</v>
      </c>
      <c r="K228" s="91" t="s">
        <v>401</v>
      </c>
      <c r="L228" s="91" t="s">
        <v>345</v>
      </c>
      <c r="M228" s="90" t="s">
        <v>27</v>
      </c>
      <c r="N228" s="96" t="s">
        <v>54</v>
      </c>
      <c r="O228" s="90" t="s">
        <v>28</v>
      </c>
      <c r="P228" s="323"/>
      <c r="Q228" s="90" t="s">
        <v>29</v>
      </c>
      <c r="R228" s="92"/>
      <c r="S228" s="92"/>
      <c r="T228" s="92"/>
      <c r="U228" s="92"/>
      <c r="V228" s="92"/>
      <c r="W228" s="92"/>
      <c r="Z228" s="88" t="s">
        <v>6</v>
      </c>
    </row>
    <row r="229" spans="1:26" s="93" customFormat="1" ht="14.5" customHeight="1" x14ac:dyDescent="0.35">
      <c r="A229" s="89"/>
      <c r="B229" s="89"/>
      <c r="C229" s="89"/>
      <c r="D229" s="89"/>
      <c r="E229" s="89"/>
      <c r="F229" s="89"/>
      <c r="G229" s="89"/>
      <c r="H229" s="89"/>
      <c r="I229" s="89"/>
      <c r="J229" s="90">
        <v>3</v>
      </c>
      <c r="K229" s="91" t="s">
        <v>348</v>
      </c>
      <c r="L229" s="91" t="s">
        <v>349</v>
      </c>
      <c r="M229" s="90" t="s">
        <v>27</v>
      </c>
      <c r="N229" s="96" t="s">
        <v>350</v>
      </c>
      <c r="O229" s="90" t="s">
        <v>28</v>
      </c>
      <c r="P229" s="323"/>
      <c r="Q229" s="90" t="s">
        <v>48</v>
      </c>
      <c r="R229" s="92"/>
      <c r="S229" s="92"/>
      <c r="T229" s="92"/>
      <c r="U229" s="92"/>
      <c r="V229" s="92"/>
      <c r="W229" s="92"/>
      <c r="Z229" s="88" t="s">
        <v>6</v>
      </c>
    </row>
    <row r="230" spans="1:26" s="93" customFormat="1" ht="14.5" customHeight="1" x14ac:dyDescent="0.35">
      <c r="A230" s="89"/>
      <c r="B230" s="89"/>
      <c r="C230" s="89"/>
      <c r="D230" s="89"/>
      <c r="E230" s="89"/>
      <c r="F230" s="89"/>
      <c r="G230" s="89"/>
      <c r="H230" s="89"/>
      <c r="I230" s="89"/>
      <c r="J230" s="90">
        <v>4</v>
      </c>
      <c r="K230" s="91" t="s">
        <v>402</v>
      </c>
      <c r="L230" s="91" t="s">
        <v>403</v>
      </c>
      <c r="M230" s="90" t="s">
        <v>32</v>
      </c>
      <c r="N230" s="96" t="s">
        <v>353</v>
      </c>
      <c r="O230" s="90" t="s">
        <v>28</v>
      </c>
      <c r="P230" s="323"/>
      <c r="Q230" s="90" t="s">
        <v>29</v>
      </c>
      <c r="R230" s="92"/>
      <c r="S230" s="92"/>
      <c r="T230" s="92"/>
      <c r="U230" s="92"/>
      <c r="V230" s="92"/>
      <c r="W230" s="92"/>
      <c r="Z230" s="88" t="s">
        <v>6</v>
      </c>
    </row>
    <row r="231" spans="1:26" s="93" customFormat="1" ht="14.5" customHeight="1" x14ac:dyDescent="0.35">
      <c r="A231" s="89"/>
      <c r="B231" s="89"/>
      <c r="C231" s="89"/>
      <c r="D231" s="89"/>
      <c r="E231" s="89"/>
      <c r="F231" s="89"/>
      <c r="G231" s="89"/>
      <c r="H231" s="89"/>
      <c r="I231" s="89"/>
      <c r="J231" s="90">
        <v>5</v>
      </c>
      <c r="K231" s="91" t="s">
        <v>404</v>
      </c>
      <c r="L231" s="91" t="s">
        <v>405</v>
      </c>
      <c r="M231" s="90" t="s">
        <v>32</v>
      </c>
      <c r="N231" s="96" t="s">
        <v>353</v>
      </c>
      <c r="O231" s="90" t="s">
        <v>28</v>
      </c>
      <c r="P231" s="323"/>
      <c r="Q231" s="90" t="s">
        <v>29</v>
      </c>
      <c r="R231" s="92"/>
      <c r="S231" s="92"/>
      <c r="T231" s="92"/>
      <c r="U231" s="92"/>
      <c r="V231" s="92"/>
      <c r="W231" s="92"/>
      <c r="Z231" s="88" t="s">
        <v>6</v>
      </c>
    </row>
    <row r="232" spans="1:26" s="93" customFormat="1" ht="14.5" customHeight="1" x14ac:dyDescent="0.35">
      <c r="A232" s="89"/>
      <c r="B232" s="89"/>
      <c r="C232" s="89"/>
      <c r="D232" s="89"/>
      <c r="E232" s="89"/>
      <c r="F232" s="89"/>
      <c r="G232" s="89"/>
      <c r="H232" s="89"/>
      <c r="I232" s="89"/>
      <c r="J232" s="90">
        <v>6</v>
      </c>
      <c r="K232" s="91" t="s">
        <v>357</v>
      </c>
      <c r="L232" s="91" t="s">
        <v>406</v>
      </c>
      <c r="M232" s="90" t="s">
        <v>32</v>
      </c>
      <c r="N232" s="96" t="s">
        <v>40</v>
      </c>
      <c r="O232" s="96" t="s">
        <v>28</v>
      </c>
      <c r="P232" s="323"/>
      <c r="Q232" s="90" t="s">
        <v>29</v>
      </c>
      <c r="R232" s="92"/>
      <c r="S232" s="92"/>
      <c r="T232" s="92"/>
      <c r="U232" s="92"/>
      <c r="V232" s="92"/>
      <c r="W232" s="92"/>
      <c r="Z232" s="88" t="s">
        <v>6</v>
      </c>
    </row>
    <row r="233" spans="1:26" s="93" customFormat="1" ht="14.5" customHeight="1" x14ac:dyDescent="0.35">
      <c r="A233" s="89"/>
      <c r="B233" s="89"/>
      <c r="C233" s="89"/>
      <c r="D233" s="89"/>
      <c r="E233" s="89"/>
      <c r="F233" s="89"/>
      <c r="G233" s="89"/>
      <c r="H233" s="89"/>
      <c r="I233" s="89"/>
      <c r="J233" s="90">
        <v>7</v>
      </c>
      <c r="K233" s="91" t="s">
        <v>407</v>
      </c>
      <c r="L233" s="91" t="s">
        <v>408</v>
      </c>
      <c r="M233" s="90" t="s">
        <v>32</v>
      </c>
      <c r="N233" s="96" t="s">
        <v>28</v>
      </c>
      <c r="O233" s="96" t="s">
        <v>28</v>
      </c>
      <c r="P233" s="323"/>
      <c r="Q233" s="90" t="s">
        <v>29</v>
      </c>
      <c r="R233" s="92"/>
      <c r="S233" s="92"/>
      <c r="T233" s="92"/>
      <c r="U233" s="92"/>
      <c r="V233" s="92"/>
      <c r="W233" s="92"/>
      <c r="Z233" s="88" t="s">
        <v>6</v>
      </c>
    </row>
    <row r="234" spans="1:26" s="93" customFormat="1" ht="14.5" customHeight="1" x14ac:dyDescent="0.35">
      <c r="A234" s="89"/>
      <c r="B234" s="89"/>
      <c r="C234" s="89"/>
      <c r="D234" s="89"/>
      <c r="E234" s="89"/>
      <c r="F234" s="89"/>
      <c r="G234" s="89"/>
      <c r="H234" s="89"/>
      <c r="I234" s="89"/>
      <c r="J234" s="90">
        <v>8</v>
      </c>
      <c r="K234" s="91" t="s">
        <v>361</v>
      </c>
      <c r="L234" s="91" t="s">
        <v>409</v>
      </c>
      <c r="M234" s="90" t="s">
        <v>32</v>
      </c>
      <c r="N234" s="96" t="s">
        <v>28</v>
      </c>
      <c r="O234" s="96" t="s">
        <v>363</v>
      </c>
      <c r="P234" s="323"/>
      <c r="Q234" s="90" t="s">
        <v>29</v>
      </c>
      <c r="R234" s="92"/>
      <c r="S234" s="92"/>
      <c r="T234" s="92"/>
      <c r="U234" s="92"/>
      <c r="V234" s="92"/>
      <c r="W234" s="92"/>
      <c r="Z234" s="88" t="s">
        <v>6</v>
      </c>
    </row>
    <row r="235" spans="1:26" s="93" customFormat="1" ht="14.5" customHeight="1" x14ac:dyDescent="0.35">
      <c r="A235" s="89"/>
      <c r="B235" s="89"/>
      <c r="C235" s="89"/>
      <c r="D235" s="89"/>
      <c r="E235" s="89"/>
      <c r="F235" s="89"/>
      <c r="G235" s="89"/>
      <c r="H235" s="89"/>
      <c r="I235" s="89"/>
      <c r="J235" s="90">
        <v>9</v>
      </c>
      <c r="K235" s="91" t="s">
        <v>368</v>
      </c>
      <c r="L235" s="91" t="s">
        <v>410</v>
      </c>
      <c r="M235" s="90" t="s">
        <v>32</v>
      </c>
      <c r="N235" s="96" t="s">
        <v>28</v>
      </c>
      <c r="O235" s="96" t="s">
        <v>363</v>
      </c>
      <c r="P235" s="323"/>
      <c r="Q235" s="90" t="s">
        <v>29</v>
      </c>
      <c r="R235" s="92"/>
      <c r="S235" s="92"/>
      <c r="T235" s="92"/>
      <c r="U235" s="92"/>
      <c r="V235" s="92"/>
      <c r="W235" s="92"/>
      <c r="Z235" s="88" t="s">
        <v>6</v>
      </c>
    </row>
    <row r="236" spans="1:26" s="93" customFormat="1" ht="14.5" customHeight="1" x14ac:dyDescent="0.35">
      <c r="A236" s="89"/>
      <c r="B236" s="89"/>
      <c r="C236" s="89"/>
      <c r="D236" s="89"/>
      <c r="E236" s="89"/>
      <c r="F236" s="89"/>
      <c r="G236" s="89"/>
      <c r="H236" s="89"/>
      <c r="I236" s="89"/>
      <c r="J236" s="90">
        <v>10</v>
      </c>
      <c r="K236" s="91" t="s">
        <v>372</v>
      </c>
      <c r="L236" s="91" t="s">
        <v>411</v>
      </c>
      <c r="M236" s="90" t="s">
        <v>32</v>
      </c>
      <c r="N236" s="96" t="s">
        <v>28</v>
      </c>
      <c r="O236" s="96" t="s">
        <v>363</v>
      </c>
      <c r="P236" s="323"/>
      <c r="Q236" s="90" t="s">
        <v>29</v>
      </c>
      <c r="R236" s="92"/>
      <c r="S236" s="92"/>
      <c r="T236" s="92"/>
      <c r="U236" s="92"/>
      <c r="V236" s="92"/>
      <c r="W236" s="92"/>
      <c r="Z236" s="88" t="s">
        <v>6</v>
      </c>
    </row>
    <row r="237" spans="1:26" s="93" customFormat="1" ht="14.5" customHeight="1" x14ac:dyDescent="0.35">
      <c r="A237" s="89"/>
      <c r="B237" s="89"/>
      <c r="C237" s="89"/>
      <c r="D237" s="89"/>
      <c r="E237" s="89"/>
      <c r="F237" s="89"/>
      <c r="G237" s="89"/>
      <c r="H237" s="89"/>
      <c r="I237" s="89"/>
      <c r="J237" s="90">
        <v>11</v>
      </c>
      <c r="K237" s="91" t="s">
        <v>378</v>
      </c>
      <c r="L237" s="91" t="s">
        <v>412</v>
      </c>
      <c r="M237" s="90" t="s">
        <v>32</v>
      </c>
      <c r="N237" s="96" t="s">
        <v>28</v>
      </c>
      <c r="O237" s="96" t="s">
        <v>363</v>
      </c>
      <c r="P237" s="323"/>
      <c r="Q237" s="90" t="s">
        <v>29</v>
      </c>
      <c r="R237" s="92"/>
      <c r="S237" s="92"/>
      <c r="T237" s="92"/>
      <c r="U237" s="92"/>
      <c r="V237" s="92"/>
      <c r="W237" s="92"/>
      <c r="Z237" s="88" t="s">
        <v>6</v>
      </c>
    </row>
    <row r="238" spans="1:26" s="93" customFormat="1" ht="14.5" customHeight="1" x14ac:dyDescent="0.35">
      <c r="A238" s="89"/>
      <c r="B238" s="89"/>
      <c r="C238" s="89"/>
      <c r="D238" s="89"/>
      <c r="E238" s="89"/>
      <c r="F238" s="89"/>
      <c r="G238" s="89"/>
      <c r="H238" s="89"/>
      <c r="I238" s="89"/>
      <c r="J238" s="90">
        <v>12</v>
      </c>
      <c r="K238" s="91" t="s">
        <v>380</v>
      </c>
      <c r="L238" s="91" t="s">
        <v>381</v>
      </c>
      <c r="M238" s="90" t="s">
        <v>27</v>
      </c>
      <c r="N238" s="96" t="s">
        <v>341</v>
      </c>
      <c r="O238" s="96" t="s">
        <v>28</v>
      </c>
      <c r="P238" s="324"/>
      <c r="Q238" s="90" t="s">
        <v>48</v>
      </c>
      <c r="R238" s="92"/>
      <c r="S238" s="92"/>
      <c r="T238" s="92"/>
      <c r="U238" s="92"/>
      <c r="V238" s="92"/>
      <c r="W238" s="92"/>
      <c r="Z238" s="88" t="s">
        <v>6</v>
      </c>
    </row>
    <row r="239" spans="1:26" s="88" customFormat="1" ht="14.5" customHeight="1" collapsed="1" x14ac:dyDescent="0.35">
      <c r="A239" s="85" t="s">
        <v>22</v>
      </c>
      <c r="B239" s="85"/>
      <c r="C239" s="85"/>
      <c r="D239" s="85"/>
      <c r="E239" s="85" t="s">
        <v>413</v>
      </c>
      <c r="F239" s="85"/>
      <c r="G239" s="85"/>
      <c r="H239" s="85"/>
      <c r="I239" s="85" t="s">
        <v>144</v>
      </c>
      <c r="J239" s="86" t="s">
        <v>383</v>
      </c>
      <c r="K239" s="87"/>
      <c r="L239" s="87"/>
      <c r="M239" s="87"/>
      <c r="N239" s="87"/>
      <c r="O239" s="87"/>
      <c r="P239" s="87"/>
      <c r="Q239" s="87"/>
      <c r="R239" s="87"/>
      <c r="S239" s="87"/>
      <c r="T239" s="87"/>
      <c r="U239" s="87"/>
      <c r="V239" s="87"/>
      <c r="W239" s="87"/>
      <c r="Z239" s="88" t="s">
        <v>6</v>
      </c>
    </row>
    <row r="240" spans="1:26" s="93" customFormat="1" ht="14.5" customHeight="1" x14ac:dyDescent="0.35">
      <c r="A240" s="89"/>
      <c r="B240" s="89"/>
      <c r="C240" s="89"/>
      <c r="D240" s="89"/>
      <c r="E240" s="89"/>
      <c r="F240" s="89"/>
      <c r="G240" s="89"/>
      <c r="H240" s="89"/>
      <c r="I240" s="89"/>
      <c r="J240" s="90">
        <v>1</v>
      </c>
      <c r="K240" s="91" t="s">
        <v>25</v>
      </c>
      <c r="L240" s="91" t="s">
        <v>414</v>
      </c>
      <c r="M240" s="90" t="s">
        <v>27</v>
      </c>
      <c r="N240" s="90" t="s">
        <v>235</v>
      </c>
      <c r="O240" s="90" t="s">
        <v>28</v>
      </c>
      <c r="P240" s="322" t="s">
        <v>400</v>
      </c>
      <c r="Q240" s="90" t="s">
        <v>29</v>
      </c>
      <c r="R240" s="92"/>
      <c r="S240" s="92"/>
      <c r="T240" s="92"/>
      <c r="U240" s="92"/>
      <c r="V240" s="92"/>
      <c r="W240" s="92"/>
      <c r="Z240" s="88" t="s">
        <v>6</v>
      </c>
    </row>
    <row r="241" spans="1:26" s="93" customFormat="1" ht="14.5" customHeight="1" x14ac:dyDescent="0.35">
      <c r="A241" s="89"/>
      <c r="B241" s="89"/>
      <c r="C241" s="89"/>
      <c r="D241" s="89"/>
      <c r="E241" s="89"/>
      <c r="F241" s="89"/>
      <c r="G241" s="89"/>
      <c r="H241" s="89"/>
      <c r="I241" s="89"/>
      <c r="J241" s="90">
        <v>2</v>
      </c>
      <c r="K241" s="91" t="s">
        <v>385</v>
      </c>
      <c r="L241" s="91" t="s">
        <v>386</v>
      </c>
      <c r="M241" s="90" t="s">
        <v>32</v>
      </c>
      <c r="N241" s="90" t="s">
        <v>28</v>
      </c>
      <c r="O241" s="90" t="s">
        <v>363</v>
      </c>
      <c r="P241" s="323"/>
      <c r="Q241" s="90" t="s">
        <v>29</v>
      </c>
      <c r="R241" s="92"/>
      <c r="S241" s="92"/>
      <c r="T241" s="92"/>
      <c r="U241" s="92"/>
      <c r="V241" s="92"/>
      <c r="W241" s="92"/>
      <c r="Z241" s="88" t="s">
        <v>6</v>
      </c>
    </row>
    <row r="242" spans="1:26" s="93" customFormat="1" ht="14.5" customHeight="1" x14ac:dyDescent="0.35">
      <c r="A242" s="89"/>
      <c r="B242" s="89"/>
      <c r="C242" s="89"/>
      <c r="D242" s="89"/>
      <c r="E242" s="89"/>
      <c r="F242" s="89"/>
      <c r="G242" s="89"/>
      <c r="H242" s="89"/>
      <c r="I242" s="89"/>
      <c r="J242" s="90">
        <v>3</v>
      </c>
      <c r="K242" s="91" t="s">
        <v>387</v>
      </c>
      <c r="L242" s="91" t="s">
        <v>415</v>
      </c>
      <c r="M242" s="90" t="s">
        <v>32</v>
      </c>
      <c r="N242" s="90" t="s">
        <v>28</v>
      </c>
      <c r="O242" s="90" t="s">
        <v>363</v>
      </c>
      <c r="P242" s="323"/>
      <c r="Q242" s="90" t="s">
        <v>29</v>
      </c>
      <c r="R242" s="92"/>
      <c r="S242" s="92"/>
      <c r="T242" s="92"/>
      <c r="U242" s="92"/>
      <c r="V242" s="92"/>
      <c r="W242" s="92"/>
      <c r="Z242" s="88" t="s">
        <v>6</v>
      </c>
    </row>
    <row r="243" spans="1:26" s="93" customFormat="1" ht="14.5" customHeight="1" x14ac:dyDescent="0.35">
      <c r="A243" s="89"/>
      <c r="B243" s="89"/>
      <c r="C243" s="89"/>
      <c r="D243" s="89"/>
      <c r="E243" s="89"/>
      <c r="F243" s="89"/>
      <c r="G243" s="89"/>
      <c r="H243" s="89"/>
      <c r="I243" s="89"/>
      <c r="J243" s="90">
        <v>4</v>
      </c>
      <c r="K243" s="91" t="s">
        <v>389</v>
      </c>
      <c r="L243" s="91" t="s">
        <v>390</v>
      </c>
      <c r="M243" s="90" t="s">
        <v>32</v>
      </c>
      <c r="N243" s="90" t="s">
        <v>28</v>
      </c>
      <c r="O243" s="90" t="s">
        <v>363</v>
      </c>
      <c r="P243" s="323"/>
      <c r="Q243" s="90" t="s">
        <v>29</v>
      </c>
      <c r="R243" s="92"/>
      <c r="S243" s="92"/>
      <c r="T243" s="92"/>
      <c r="U243" s="92"/>
      <c r="V243" s="92"/>
      <c r="W243" s="92"/>
      <c r="Z243" s="88" t="s">
        <v>6</v>
      </c>
    </row>
    <row r="244" spans="1:26" s="93" customFormat="1" ht="14.5" customHeight="1" x14ac:dyDescent="0.35">
      <c r="A244" s="89"/>
      <c r="B244" s="89"/>
      <c r="C244" s="89"/>
      <c r="D244" s="89"/>
      <c r="E244" s="89"/>
      <c r="F244" s="89"/>
      <c r="G244" s="89"/>
      <c r="H244" s="89"/>
      <c r="I244" s="89"/>
      <c r="J244" s="90">
        <v>5</v>
      </c>
      <c r="K244" s="91" t="s">
        <v>391</v>
      </c>
      <c r="L244" s="91" t="s">
        <v>392</v>
      </c>
      <c r="M244" s="90" t="s">
        <v>32</v>
      </c>
      <c r="N244" s="90" t="s">
        <v>28</v>
      </c>
      <c r="O244" s="90" t="s">
        <v>363</v>
      </c>
      <c r="P244" s="323"/>
      <c r="Q244" s="90" t="s">
        <v>29</v>
      </c>
      <c r="R244" s="92"/>
      <c r="S244" s="92"/>
      <c r="T244" s="92"/>
      <c r="U244" s="92"/>
      <c r="V244" s="92"/>
      <c r="W244" s="92"/>
      <c r="Z244" s="88" t="s">
        <v>6</v>
      </c>
    </row>
    <row r="245" spans="1:26" s="93" customFormat="1" ht="14.5" customHeight="1" x14ac:dyDescent="0.35">
      <c r="A245" s="89"/>
      <c r="B245" s="89"/>
      <c r="C245" s="89"/>
      <c r="D245" s="89"/>
      <c r="E245" s="89"/>
      <c r="F245" s="89"/>
      <c r="G245" s="89"/>
      <c r="H245" s="89"/>
      <c r="I245" s="89"/>
      <c r="J245" s="90">
        <v>6</v>
      </c>
      <c r="K245" s="91" t="s">
        <v>393</v>
      </c>
      <c r="L245" s="91" t="s">
        <v>394</v>
      </c>
      <c r="M245" s="90" t="s">
        <v>32</v>
      </c>
      <c r="N245" s="90" t="s">
        <v>28</v>
      </c>
      <c r="O245" s="90" t="s">
        <v>363</v>
      </c>
      <c r="P245" s="323"/>
      <c r="Q245" s="90" t="s">
        <v>29</v>
      </c>
      <c r="R245" s="92"/>
      <c r="S245" s="92"/>
      <c r="T245" s="92"/>
      <c r="U245" s="92"/>
      <c r="V245" s="92"/>
      <c r="W245" s="92"/>
      <c r="Z245" s="88" t="s">
        <v>6</v>
      </c>
    </row>
    <row r="246" spans="1:26" s="93" customFormat="1" ht="14.5" customHeight="1" x14ac:dyDescent="0.35">
      <c r="A246" s="89"/>
      <c r="B246" s="89"/>
      <c r="C246" s="89"/>
      <c r="D246" s="89"/>
      <c r="E246" s="89"/>
      <c r="F246" s="89"/>
      <c r="G246" s="89"/>
      <c r="H246" s="89"/>
      <c r="I246" s="89"/>
      <c r="J246" s="90">
        <v>7</v>
      </c>
      <c r="K246" s="91" t="s">
        <v>395</v>
      </c>
      <c r="L246" s="91" t="s">
        <v>396</v>
      </c>
      <c r="M246" s="90" t="s">
        <v>27</v>
      </c>
      <c r="N246" s="90" t="s">
        <v>235</v>
      </c>
      <c r="O246" s="90" t="s">
        <v>28</v>
      </c>
      <c r="P246" s="324"/>
      <c r="Q246" s="90" t="s">
        <v>29</v>
      </c>
      <c r="R246" s="92"/>
      <c r="S246" s="92"/>
      <c r="T246" s="92"/>
      <c r="U246" s="92"/>
      <c r="V246" s="92"/>
      <c r="W246" s="92"/>
      <c r="Z246" s="88" t="s">
        <v>6</v>
      </c>
    </row>
    <row r="247" spans="1:26" s="88" customFormat="1" ht="14.5" customHeight="1" collapsed="1" x14ac:dyDescent="0.35">
      <c r="A247" s="85" t="s">
        <v>22</v>
      </c>
      <c r="B247" s="85"/>
      <c r="C247" s="85"/>
      <c r="D247" s="85" t="s">
        <v>416</v>
      </c>
      <c r="E247" s="85"/>
      <c r="F247" s="85"/>
      <c r="G247" s="85"/>
      <c r="H247" s="85"/>
      <c r="I247" s="85" t="s">
        <v>108</v>
      </c>
      <c r="J247" s="86" t="s">
        <v>417</v>
      </c>
      <c r="K247" s="87"/>
      <c r="L247" s="87"/>
      <c r="M247" s="87"/>
      <c r="N247" s="87"/>
      <c r="O247" s="87"/>
      <c r="P247" s="87"/>
      <c r="Q247" s="87"/>
      <c r="R247" s="87"/>
      <c r="S247" s="87"/>
      <c r="T247" s="87"/>
      <c r="U247" s="87"/>
      <c r="V247" s="87"/>
      <c r="W247" s="87"/>
      <c r="Z247" s="88" t="s">
        <v>6</v>
      </c>
    </row>
    <row r="248" spans="1:26" s="93" customFormat="1" ht="14.5" customHeight="1" x14ac:dyDescent="0.35">
      <c r="A248" s="89"/>
      <c r="B248" s="89"/>
      <c r="C248" s="89"/>
      <c r="D248" s="89"/>
      <c r="E248" s="89"/>
      <c r="F248" s="89"/>
      <c r="G248" s="89"/>
      <c r="H248" s="89"/>
      <c r="I248" s="89"/>
      <c r="J248" s="90">
        <v>1</v>
      </c>
      <c r="K248" s="91" t="s">
        <v>25</v>
      </c>
      <c r="L248" s="91" t="s">
        <v>418</v>
      </c>
      <c r="M248" s="90" t="s">
        <v>27</v>
      </c>
      <c r="N248" s="90" t="s">
        <v>235</v>
      </c>
      <c r="O248" s="90" t="s">
        <v>28</v>
      </c>
      <c r="P248" s="322" t="s">
        <v>400</v>
      </c>
      <c r="Q248" s="90" t="s">
        <v>29</v>
      </c>
      <c r="R248" s="92"/>
      <c r="S248" s="92"/>
      <c r="T248" s="92"/>
      <c r="U248" s="92"/>
      <c r="V248" s="92"/>
      <c r="W248" s="92"/>
      <c r="Z248" s="88" t="s">
        <v>6</v>
      </c>
    </row>
    <row r="249" spans="1:26" s="93" customFormat="1" ht="14.5" customHeight="1" x14ac:dyDescent="0.35">
      <c r="A249" s="89"/>
      <c r="B249" s="89"/>
      <c r="C249" s="89"/>
      <c r="D249" s="89"/>
      <c r="E249" s="89"/>
      <c r="F249" s="89"/>
      <c r="G249" s="89"/>
      <c r="H249" s="89"/>
      <c r="I249" s="89"/>
      <c r="J249" s="90">
        <v>2</v>
      </c>
      <c r="K249" s="91" t="s">
        <v>419</v>
      </c>
      <c r="L249" s="91" t="s">
        <v>420</v>
      </c>
      <c r="M249" s="90" t="s">
        <v>27</v>
      </c>
      <c r="N249" s="96" t="s">
        <v>28</v>
      </c>
      <c r="O249" s="90" t="s">
        <v>28</v>
      </c>
      <c r="P249" s="323"/>
      <c r="Q249" s="90" t="s">
        <v>29</v>
      </c>
      <c r="R249" s="92"/>
      <c r="S249" s="92"/>
      <c r="T249" s="92"/>
      <c r="U249" s="92"/>
      <c r="V249" s="92"/>
      <c r="W249" s="92"/>
      <c r="Z249" s="88" t="s">
        <v>6</v>
      </c>
    </row>
    <row r="250" spans="1:26" s="93" customFormat="1" ht="14.5" customHeight="1" x14ac:dyDescent="0.35">
      <c r="A250" s="89"/>
      <c r="B250" s="89"/>
      <c r="C250" s="89"/>
      <c r="D250" s="89"/>
      <c r="E250" s="89"/>
      <c r="F250" s="89"/>
      <c r="G250" s="89"/>
      <c r="H250" s="89"/>
      <c r="I250" s="89"/>
      <c r="J250" s="90">
        <v>3</v>
      </c>
      <c r="K250" s="91" t="s">
        <v>421</v>
      </c>
      <c r="L250" s="91" t="s">
        <v>422</v>
      </c>
      <c r="M250" s="90" t="s">
        <v>27</v>
      </c>
      <c r="N250" s="96" t="s">
        <v>28</v>
      </c>
      <c r="O250" s="90" t="s">
        <v>28</v>
      </c>
      <c r="P250" s="323"/>
      <c r="Q250" s="90" t="s">
        <v>29</v>
      </c>
      <c r="R250" s="92"/>
      <c r="S250" s="92"/>
      <c r="T250" s="92"/>
      <c r="U250" s="92"/>
      <c r="V250" s="92"/>
      <c r="W250" s="92"/>
      <c r="Z250" s="88" t="s">
        <v>6</v>
      </c>
    </row>
    <row r="251" spans="1:26" s="93" customFormat="1" ht="14.5" customHeight="1" x14ac:dyDescent="0.35">
      <c r="A251" s="89"/>
      <c r="B251" s="89"/>
      <c r="C251" s="89"/>
      <c r="D251" s="89"/>
      <c r="E251" s="89"/>
      <c r="F251" s="89"/>
      <c r="G251" s="89"/>
      <c r="H251" s="89"/>
      <c r="I251" s="89"/>
      <c r="J251" s="90">
        <v>4</v>
      </c>
      <c r="K251" s="91" t="s">
        <v>423</v>
      </c>
      <c r="L251" s="91" t="s">
        <v>424</v>
      </c>
      <c r="M251" s="90" t="s">
        <v>32</v>
      </c>
      <c r="N251" s="96" t="s">
        <v>40</v>
      </c>
      <c r="O251" s="90" t="s">
        <v>28</v>
      </c>
      <c r="P251" s="323"/>
      <c r="Q251" s="90" t="s">
        <v>29</v>
      </c>
      <c r="R251" s="92"/>
      <c r="S251" s="92"/>
      <c r="T251" s="92"/>
      <c r="U251" s="92"/>
      <c r="V251" s="92"/>
      <c r="W251" s="92"/>
      <c r="Z251" s="88" t="s">
        <v>6</v>
      </c>
    </row>
    <row r="252" spans="1:26" s="93" customFormat="1" ht="14.5" customHeight="1" x14ac:dyDescent="0.35">
      <c r="A252" s="89"/>
      <c r="B252" s="89"/>
      <c r="C252" s="89"/>
      <c r="D252" s="89"/>
      <c r="E252" s="89"/>
      <c r="F252" s="89"/>
      <c r="G252" s="89"/>
      <c r="H252" s="89"/>
      <c r="I252" s="89"/>
      <c r="J252" s="90">
        <v>5</v>
      </c>
      <c r="K252" s="91" t="s">
        <v>425</v>
      </c>
      <c r="L252" s="91" t="s">
        <v>426</v>
      </c>
      <c r="M252" s="90" t="s">
        <v>32</v>
      </c>
      <c r="N252" s="96" t="s">
        <v>28</v>
      </c>
      <c r="O252" s="90" t="s">
        <v>28</v>
      </c>
      <c r="P252" s="323"/>
      <c r="Q252" s="90" t="s">
        <v>29</v>
      </c>
      <c r="R252" s="92"/>
      <c r="S252" s="92"/>
      <c r="T252" s="92"/>
      <c r="U252" s="92"/>
      <c r="V252" s="92"/>
      <c r="W252" s="92"/>
      <c r="Z252" s="88" t="s">
        <v>6</v>
      </c>
    </row>
    <row r="253" spans="1:26" s="93" customFormat="1" ht="14.5" customHeight="1" x14ac:dyDescent="0.35">
      <c r="A253" s="89"/>
      <c r="B253" s="89"/>
      <c r="C253" s="89"/>
      <c r="D253" s="89"/>
      <c r="E253" s="89"/>
      <c r="F253" s="89"/>
      <c r="G253" s="89"/>
      <c r="H253" s="89"/>
      <c r="I253" s="89"/>
      <c r="J253" s="90">
        <v>6</v>
      </c>
      <c r="K253" s="91" t="s">
        <v>395</v>
      </c>
      <c r="L253" s="91" t="s">
        <v>396</v>
      </c>
      <c r="M253" s="90" t="s">
        <v>32</v>
      </c>
      <c r="N253" s="96" t="s">
        <v>235</v>
      </c>
      <c r="O253" s="96" t="s">
        <v>28</v>
      </c>
      <c r="P253" s="323"/>
      <c r="Q253" s="90" t="s">
        <v>29</v>
      </c>
      <c r="R253" s="92"/>
      <c r="S253" s="92"/>
      <c r="T253" s="92"/>
      <c r="U253" s="92"/>
      <c r="V253" s="92"/>
      <c r="W253" s="92"/>
      <c r="Z253" s="88" t="s">
        <v>6</v>
      </c>
    </row>
    <row r="254" spans="1:26" s="93" customFormat="1" ht="14.5" customHeight="1" x14ac:dyDescent="0.35">
      <c r="A254" s="89"/>
      <c r="B254" s="89"/>
      <c r="C254" s="89"/>
      <c r="D254" s="89"/>
      <c r="E254" s="89"/>
      <c r="F254" s="89"/>
      <c r="G254" s="89"/>
      <c r="H254" s="89"/>
      <c r="I254" s="89"/>
      <c r="J254" s="90">
        <v>7</v>
      </c>
      <c r="K254" s="91" t="s">
        <v>361</v>
      </c>
      <c r="L254" s="91" t="s">
        <v>427</v>
      </c>
      <c r="M254" s="90" t="s">
        <v>32</v>
      </c>
      <c r="N254" s="96" t="s">
        <v>28</v>
      </c>
      <c r="O254" s="96" t="s">
        <v>363</v>
      </c>
      <c r="P254" s="323"/>
      <c r="Q254" s="90" t="s">
        <v>29</v>
      </c>
      <c r="R254" s="92"/>
      <c r="S254" s="92"/>
      <c r="T254" s="92"/>
      <c r="U254" s="92"/>
      <c r="V254" s="92"/>
      <c r="W254" s="92"/>
      <c r="Z254" s="88" t="s">
        <v>6</v>
      </c>
    </row>
    <row r="255" spans="1:26" s="93" customFormat="1" ht="14.5" customHeight="1" x14ac:dyDescent="0.35">
      <c r="A255" s="89"/>
      <c r="B255" s="89"/>
      <c r="C255" s="89"/>
      <c r="D255" s="89"/>
      <c r="E255" s="89"/>
      <c r="F255" s="89"/>
      <c r="G255" s="89"/>
      <c r="H255" s="89"/>
      <c r="I255" s="89"/>
      <c r="J255" s="90">
        <v>8</v>
      </c>
      <c r="K255" s="91" t="s">
        <v>372</v>
      </c>
      <c r="L255" s="91" t="s">
        <v>373</v>
      </c>
      <c r="M255" s="90" t="s">
        <v>32</v>
      </c>
      <c r="N255" s="96" t="s">
        <v>28</v>
      </c>
      <c r="O255" s="96" t="s">
        <v>363</v>
      </c>
      <c r="P255" s="323"/>
      <c r="Q255" s="90" t="s">
        <v>29</v>
      </c>
      <c r="R255" s="92"/>
      <c r="S255" s="92"/>
      <c r="T255" s="92"/>
      <c r="U255" s="92"/>
      <c r="V255" s="92"/>
      <c r="W255" s="92"/>
      <c r="Z255" s="88" t="s">
        <v>6</v>
      </c>
    </row>
    <row r="256" spans="1:26" s="93" customFormat="1" ht="14.5" customHeight="1" x14ac:dyDescent="0.35">
      <c r="A256" s="89"/>
      <c r="B256" s="89"/>
      <c r="C256" s="89"/>
      <c r="D256" s="89"/>
      <c r="E256" s="89"/>
      <c r="F256" s="89"/>
      <c r="G256" s="89"/>
      <c r="H256" s="89"/>
      <c r="I256" s="89"/>
      <c r="J256" s="90">
        <v>9</v>
      </c>
      <c r="K256" s="91" t="s">
        <v>389</v>
      </c>
      <c r="L256" s="91" t="s">
        <v>390</v>
      </c>
      <c r="M256" s="90" t="s">
        <v>32</v>
      </c>
      <c r="N256" s="96" t="s">
        <v>28</v>
      </c>
      <c r="O256" s="96" t="s">
        <v>363</v>
      </c>
      <c r="P256" s="323"/>
      <c r="Q256" s="90" t="s">
        <v>29</v>
      </c>
      <c r="R256" s="92"/>
      <c r="S256" s="92"/>
      <c r="T256" s="92"/>
      <c r="U256" s="92"/>
      <c r="V256" s="92"/>
      <c r="W256" s="92"/>
      <c r="Z256" s="88" t="s">
        <v>6</v>
      </c>
    </row>
    <row r="257" spans="1:26" s="93" customFormat="1" ht="14.5" customHeight="1" x14ac:dyDescent="0.35">
      <c r="A257" s="89"/>
      <c r="B257" s="89"/>
      <c r="C257" s="89"/>
      <c r="D257" s="89"/>
      <c r="E257" s="89"/>
      <c r="F257" s="89"/>
      <c r="G257" s="89"/>
      <c r="H257" s="89"/>
      <c r="I257" s="89"/>
      <c r="J257" s="90">
        <v>10</v>
      </c>
      <c r="K257" s="91" t="s">
        <v>378</v>
      </c>
      <c r="L257" s="91" t="s">
        <v>428</v>
      </c>
      <c r="M257" s="90" t="s">
        <v>32</v>
      </c>
      <c r="N257" s="96" t="s">
        <v>28</v>
      </c>
      <c r="O257" s="96" t="s">
        <v>363</v>
      </c>
      <c r="P257" s="323"/>
      <c r="Q257" s="90" t="s">
        <v>29</v>
      </c>
      <c r="R257" s="92"/>
      <c r="S257" s="92"/>
      <c r="T257" s="92"/>
      <c r="U257" s="92"/>
      <c r="V257" s="92"/>
      <c r="W257" s="92"/>
      <c r="Z257" s="88" t="s">
        <v>6</v>
      </c>
    </row>
    <row r="258" spans="1:26" s="93" customFormat="1" ht="14.5" customHeight="1" x14ac:dyDescent="0.35">
      <c r="A258" s="89"/>
      <c r="B258" s="89"/>
      <c r="C258" s="89"/>
      <c r="D258" s="89"/>
      <c r="E258" s="89"/>
      <c r="F258" s="89"/>
      <c r="G258" s="89"/>
      <c r="H258" s="89"/>
      <c r="I258" s="89"/>
      <c r="J258" s="90">
        <v>11</v>
      </c>
      <c r="K258" s="91" t="s">
        <v>380</v>
      </c>
      <c r="L258" s="91" t="s">
        <v>381</v>
      </c>
      <c r="M258" s="90" t="s">
        <v>27</v>
      </c>
      <c r="N258" s="96" t="s">
        <v>341</v>
      </c>
      <c r="O258" s="96" t="s">
        <v>28</v>
      </c>
      <c r="P258" s="324"/>
      <c r="Q258" s="90" t="s">
        <v>48</v>
      </c>
      <c r="R258" s="92"/>
      <c r="S258" s="92"/>
      <c r="T258" s="92"/>
      <c r="U258" s="92"/>
      <c r="V258" s="92"/>
      <c r="W258" s="92"/>
      <c r="Z258" s="88" t="s">
        <v>6</v>
      </c>
    </row>
    <row r="259" spans="1:26" s="88" customFormat="1" ht="14.5" customHeight="1" collapsed="1" x14ac:dyDescent="0.35">
      <c r="A259" s="85" t="s">
        <v>22</v>
      </c>
      <c r="B259" s="85"/>
      <c r="C259" s="85"/>
      <c r="D259" s="85" t="s">
        <v>429</v>
      </c>
      <c r="E259" s="85"/>
      <c r="F259" s="85"/>
      <c r="G259" s="85"/>
      <c r="H259" s="85"/>
      <c r="I259" s="85" t="s">
        <v>108</v>
      </c>
      <c r="J259" s="86" t="s">
        <v>430</v>
      </c>
      <c r="K259" s="87"/>
      <c r="L259" s="87"/>
      <c r="M259" s="87"/>
      <c r="N259" s="87"/>
      <c r="O259" s="87"/>
      <c r="P259" s="87"/>
      <c r="Q259" s="87"/>
      <c r="R259" s="87"/>
      <c r="S259" s="87"/>
      <c r="T259" s="87"/>
      <c r="U259" s="87"/>
      <c r="V259" s="87"/>
      <c r="W259" s="87"/>
      <c r="Z259" s="88" t="s">
        <v>6</v>
      </c>
    </row>
    <row r="260" spans="1:26" s="93" customFormat="1" ht="14.5" customHeight="1" x14ac:dyDescent="0.35">
      <c r="A260" s="89"/>
      <c r="B260" s="89"/>
      <c r="C260" s="89"/>
      <c r="D260" s="89"/>
      <c r="E260" s="89"/>
      <c r="F260" s="89"/>
      <c r="G260" s="89"/>
      <c r="H260" s="89"/>
      <c r="I260" s="89"/>
      <c r="J260" s="90">
        <v>1</v>
      </c>
      <c r="K260" s="91" t="s">
        <v>25</v>
      </c>
      <c r="L260" s="91" t="s">
        <v>431</v>
      </c>
      <c r="M260" s="90" t="s">
        <v>27</v>
      </c>
      <c r="N260" s="90" t="s">
        <v>235</v>
      </c>
      <c r="O260" s="90" t="s">
        <v>28</v>
      </c>
      <c r="P260" s="322" t="s">
        <v>400</v>
      </c>
      <c r="Q260" s="90" t="s">
        <v>29</v>
      </c>
      <c r="R260" s="92"/>
      <c r="S260" s="92"/>
      <c r="T260" s="92"/>
      <c r="U260" s="92"/>
      <c r="V260" s="92"/>
      <c r="W260" s="92"/>
      <c r="Z260" s="88" t="s">
        <v>6</v>
      </c>
    </row>
    <row r="261" spans="1:26" s="93" customFormat="1" ht="14.5" customHeight="1" x14ac:dyDescent="0.35">
      <c r="A261" s="89"/>
      <c r="B261" s="89"/>
      <c r="C261" s="89"/>
      <c r="D261" s="89"/>
      <c r="E261" s="89"/>
      <c r="F261" s="89"/>
      <c r="G261" s="89"/>
      <c r="H261" s="89"/>
      <c r="I261" s="89"/>
      <c r="J261" s="90">
        <v>2</v>
      </c>
      <c r="K261" s="91" t="s">
        <v>361</v>
      </c>
      <c r="L261" s="91" t="s">
        <v>432</v>
      </c>
      <c r="M261" s="90" t="s">
        <v>32</v>
      </c>
      <c r="N261" s="90" t="s">
        <v>28</v>
      </c>
      <c r="O261" s="90" t="s">
        <v>363</v>
      </c>
      <c r="P261" s="323"/>
      <c r="Q261" s="90" t="s">
        <v>29</v>
      </c>
      <c r="R261" s="92"/>
      <c r="S261" s="92"/>
      <c r="T261" s="92"/>
      <c r="U261" s="92"/>
      <c r="V261" s="92"/>
      <c r="W261" s="92"/>
      <c r="Z261" s="88" t="s">
        <v>6</v>
      </c>
    </row>
    <row r="262" spans="1:26" s="93" customFormat="1" ht="14.5" customHeight="1" x14ac:dyDescent="0.35">
      <c r="A262" s="89"/>
      <c r="B262" s="89"/>
      <c r="C262" s="89"/>
      <c r="D262" s="89"/>
      <c r="E262" s="89"/>
      <c r="F262" s="89"/>
      <c r="G262" s="89"/>
      <c r="H262" s="89"/>
      <c r="I262" s="89"/>
      <c r="J262" s="90">
        <v>3</v>
      </c>
      <c r="K262" s="91" t="s">
        <v>372</v>
      </c>
      <c r="L262" s="91" t="s">
        <v>433</v>
      </c>
      <c r="M262" s="90" t="s">
        <v>32</v>
      </c>
      <c r="N262" s="90" t="s">
        <v>28</v>
      </c>
      <c r="O262" s="90" t="s">
        <v>363</v>
      </c>
      <c r="P262" s="323"/>
      <c r="Q262" s="90" t="s">
        <v>29</v>
      </c>
      <c r="R262" s="92"/>
      <c r="S262" s="92"/>
      <c r="T262" s="92"/>
      <c r="U262" s="92"/>
      <c r="V262" s="92"/>
      <c r="W262" s="92"/>
      <c r="Z262" s="88" t="s">
        <v>6</v>
      </c>
    </row>
    <row r="263" spans="1:26" s="93" customFormat="1" ht="14.5" customHeight="1" x14ac:dyDescent="0.35">
      <c r="A263" s="89"/>
      <c r="B263" s="89"/>
      <c r="C263" s="89"/>
      <c r="D263" s="89"/>
      <c r="E263" s="89"/>
      <c r="F263" s="89"/>
      <c r="G263" s="89"/>
      <c r="H263" s="89"/>
      <c r="I263" s="89"/>
      <c r="J263" s="90">
        <v>4</v>
      </c>
      <c r="K263" s="91" t="s">
        <v>389</v>
      </c>
      <c r="L263" s="91" t="s">
        <v>390</v>
      </c>
      <c r="M263" s="90" t="s">
        <v>32</v>
      </c>
      <c r="N263" s="90" t="s">
        <v>28</v>
      </c>
      <c r="O263" s="90" t="s">
        <v>363</v>
      </c>
      <c r="P263" s="323"/>
      <c r="Q263" s="90" t="s">
        <v>29</v>
      </c>
      <c r="R263" s="92"/>
      <c r="S263" s="92"/>
      <c r="T263" s="92"/>
      <c r="U263" s="92"/>
      <c r="V263" s="92"/>
      <c r="W263" s="92"/>
      <c r="Z263" s="88" t="s">
        <v>6</v>
      </c>
    </row>
    <row r="264" spans="1:26" s="93" customFormat="1" ht="14.5" customHeight="1" x14ac:dyDescent="0.35">
      <c r="A264" s="89"/>
      <c r="B264" s="89"/>
      <c r="C264" s="89"/>
      <c r="D264" s="89"/>
      <c r="E264" s="89"/>
      <c r="F264" s="89"/>
      <c r="G264" s="89"/>
      <c r="H264" s="89"/>
      <c r="I264" s="89"/>
      <c r="J264" s="90">
        <v>5</v>
      </c>
      <c r="K264" s="91" t="s">
        <v>368</v>
      </c>
      <c r="L264" s="91" t="s">
        <v>434</v>
      </c>
      <c r="M264" s="90" t="s">
        <v>32</v>
      </c>
      <c r="N264" s="90" t="s">
        <v>28</v>
      </c>
      <c r="O264" s="90" t="s">
        <v>363</v>
      </c>
      <c r="P264" s="323"/>
      <c r="Q264" s="90" t="s">
        <v>29</v>
      </c>
      <c r="R264" s="92"/>
      <c r="S264" s="92"/>
      <c r="T264" s="92"/>
      <c r="U264" s="92"/>
      <c r="V264" s="92"/>
      <c r="W264" s="92"/>
      <c r="Z264" s="88" t="s">
        <v>6</v>
      </c>
    </row>
    <row r="265" spans="1:26" s="93" customFormat="1" ht="14.5" customHeight="1" x14ac:dyDescent="0.35">
      <c r="A265" s="89"/>
      <c r="B265" s="89"/>
      <c r="C265" s="89"/>
      <c r="D265" s="89"/>
      <c r="E265" s="89"/>
      <c r="F265" s="89"/>
      <c r="G265" s="89"/>
      <c r="H265" s="89"/>
      <c r="I265" s="89"/>
      <c r="J265" s="90">
        <v>6</v>
      </c>
      <c r="K265" s="91" t="s">
        <v>378</v>
      </c>
      <c r="L265" s="91" t="s">
        <v>435</v>
      </c>
      <c r="M265" s="90" t="s">
        <v>32</v>
      </c>
      <c r="N265" s="90" t="s">
        <v>28</v>
      </c>
      <c r="O265" s="90" t="s">
        <v>363</v>
      </c>
      <c r="P265" s="323"/>
      <c r="Q265" s="90" t="s">
        <v>29</v>
      </c>
      <c r="R265" s="92"/>
      <c r="S265" s="92"/>
      <c r="T265" s="92"/>
      <c r="U265" s="92"/>
      <c r="V265" s="92"/>
      <c r="W265" s="92"/>
      <c r="Z265" s="88" t="s">
        <v>6</v>
      </c>
    </row>
    <row r="266" spans="1:26" s="93" customFormat="1" ht="14.5" customHeight="1" x14ac:dyDescent="0.35">
      <c r="A266" s="89"/>
      <c r="B266" s="89"/>
      <c r="C266" s="89"/>
      <c r="D266" s="89"/>
      <c r="E266" s="89"/>
      <c r="F266" s="89"/>
      <c r="G266" s="89"/>
      <c r="H266" s="89"/>
      <c r="I266" s="89"/>
      <c r="J266" s="90">
        <v>7</v>
      </c>
      <c r="K266" s="91" t="s">
        <v>395</v>
      </c>
      <c r="L266" s="91" t="s">
        <v>396</v>
      </c>
      <c r="M266" s="90" t="s">
        <v>27</v>
      </c>
      <c r="N266" s="90" t="s">
        <v>28</v>
      </c>
      <c r="O266" s="90" t="s">
        <v>28</v>
      </c>
      <c r="P266" s="324"/>
      <c r="Q266" s="90" t="s">
        <v>29</v>
      </c>
      <c r="R266" s="92"/>
      <c r="S266" s="92"/>
      <c r="T266" s="92"/>
      <c r="U266" s="92"/>
      <c r="V266" s="92"/>
      <c r="W266" s="92"/>
      <c r="Z266" s="88" t="s">
        <v>6</v>
      </c>
    </row>
    <row r="267" spans="1:26" s="88" customFormat="1" ht="14.5" customHeight="1" collapsed="1" x14ac:dyDescent="0.35">
      <c r="A267" s="85" t="s">
        <v>22</v>
      </c>
      <c r="B267" s="85"/>
      <c r="C267" s="85"/>
      <c r="D267" s="85" t="s">
        <v>436</v>
      </c>
      <c r="E267" s="85"/>
      <c r="F267" s="85"/>
      <c r="G267" s="85"/>
      <c r="H267" s="85"/>
      <c r="I267" s="85" t="s">
        <v>108</v>
      </c>
      <c r="J267" s="86" t="s">
        <v>437</v>
      </c>
      <c r="K267" s="87"/>
      <c r="L267" s="87"/>
      <c r="M267" s="87"/>
      <c r="N267" s="87"/>
      <c r="O267" s="87"/>
      <c r="P267" s="87"/>
      <c r="Q267" s="87"/>
      <c r="R267" s="87"/>
      <c r="S267" s="87"/>
      <c r="T267" s="87"/>
      <c r="U267" s="87"/>
      <c r="V267" s="87"/>
      <c r="W267" s="87"/>
      <c r="Z267" s="88" t="s">
        <v>6</v>
      </c>
    </row>
    <row r="268" spans="1:26" s="93" customFormat="1" ht="14.5" customHeight="1" x14ac:dyDescent="0.35">
      <c r="A268" s="89"/>
      <c r="B268" s="89"/>
      <c r="C268" s="89"/>
      <c r="D268" s="89"/>
      <c r="E268" s="89"/>
      <c r="F268" s="89"/>
      <c r="G268" s="89"/>
      <c r="H268" s="89"/>
      <c r="I268" s="89"/>
      <c r="J268" s="90">
        <v>1</v>
      </c>
      <c r="K268" s="91" t="s">
        <v>25</v>
      </c>
      <c r="L268" s="91" t="s">
        <v>438</v>
      </c>
      <c r="M268" s="90" t="s">
        <v>27</v>
      </c>
      <c r="N268" s="90" t="s">
        <v>235</v>
      </c>
      <c r="O268" s="90" t="s">
        <v>28</v>
      </c>
      <c r="P268" s="90" t="s">
        <v>29</v>
      </c>
      <c r="Q268" s="90" t="s">
        <v>29</v>
      </c>
      <c r="R268" s="92"/>
      <c r="S268" s="92"/>
      <c r="T268" s="92"/>
      <c r="U268" s="92"/>
      <c r="V268" s="92"/>
      <c r="W268" s="92"/>
      <c r="Z268" s="88" t="s">
        <v>6</v>
      </c>
    </row>
    <row r="269" spans="1:26" s="93" customFormat="1" ht="14.5" customHeight="1" x14ac:dyDescent="0.35">
      <c r="A269" s="89"/>
      <c r="B269" s="89"/>
      <c r="C269" s="89"/>
      <c r="D269" s="89"/>
      <c r="E269" s="89"/>
      <c r="F269" s="89"/>
      <c r="G269" s="89"/>
      <c r="H269" s="89"/>
      <c r="I269" s="89"/>
      <c r="J269" s="334">
        <v>2</v>
      </c>
      <c r="K269" s="335" t="s">
        <v>332</v>
      </c>
      <c r="L269" s="91" t="s">
        <v>333</v>
      </c>
      <c r="M269" s="334" t="s">
        <v>32</v>
      </c>
      <c r="N269" s="334" t="s">
        <v>28</v>
      </c>
      <c r="O269" s="334" t="s">
        <v>363</v>
      </c>
      <c r="P269" s="334" t="s">
        <v>29</v>
      </c>
      <c r="Q269" s="334" t="s">
        <v>29</v>
      </c>
      <c r="R269" s="92"/>
      <c r="S269" s="92"/>
      <c r="T269" s="92"/>
      <c r="U269" s="92"/>
      <c r="V269" s="92"/>
      <c r="W269" s="92"/>
      <c r="Z269" s="88" t="s">
        <v>6</v>
      </c>
    </row>
    <row r="270" spans="1:26" s="93" customFormat="1" ht="14.5" customHeight="1" x14ac:dyDescent="0.35">
      <c r="A270" s="89"/>
      <c r="B270" s="89"/>
      <c r="C270" s="89"/>
      <c r="D270" s="89"/>
      <c r="E270" s="89"/>
      <c r="F270" s="89"/>
      <c r="G270" s="89"/>
      <c r="H270" s="89"/>
      <c r="I270" s="89"/>
      <c r="J270" s="334"/>
      <c r="K270" s="335"/>
      <c r="L270" s="91" t="s">
        <v>334</v>
      </c>
      <c r="M270" s="334"/>
      <c r="N270" s="334"/>
      <c r="O270" s="334"/>
      <c r="P270" s="334"/>
      <c r="Q270" s="334"/>
      <c r="R270" s="92"/>
      <c r="S270" s="92"/>
      <c r="T270" s="92"/>
      <c r="U270" s="92"/>
      <c r="V270" s="92"/>
      <c r="W270" s="92"/>
      <c r="Z270" s="88" t="s">
        <v>6</v>
      </c>
    </row>
    <row r="271" spans="1:26" s="93" customFormat="1" ht="14.5" customHeight="1" x14ac:dyDescent="0.35">
      <c r="A271" s="89"/>
      <c r="B271" s="89"/>
      <c r="C271" s="89"/>
      <c r="D271" s="89"/>
      <c r="E271" s="89"/>
      <c r="F271" s="89"/>
      <c r="G271" s="89"/>
      <c r="H271" s="89"/>
      <c r="I271" s="89"/>
      <c r="J271" s="334"/>
      <c r="K271" s="335"/>
      <c r="L271" s="91" t="s">
        <v>335</v>
      </c>
      <c r="M271" s="334"/>
      <c r="N271" s="334"/>
      <c r="O271" s="334"/>
      <c r="P271" s="334"/>
      <c r="Q271" s="334"/>
      <c r="R271" s="92"/>
      <c r="S271" s="92"/>
      <c r="T271" s="92"/>
      <c r="U271" s="92"/>
      <c r="V271" s="92"/>
      <c r="W271" s="92"/>
      <c r="Z271" s="88" t="s">
        <v>6</v>
      </c>
    </row>
    <row r="272" spans="1:26" s="93" customFormat="1" ht="14.5" customHeight="1" x14ac:dyDescent="0.35">
      <c r="A272" s="89"/>
      <c r="B272" s="89"/>
      <c r="C272" s="89"/>
      <c r="D272" s="89"/>
      <c r="E272" s="89"/>
      <c r="F272" s="89"/>
      <c r="G272" s="89"/>
      <c r="H272" s="89"/>
      <c r="I272" s="89"/>
      <c r="J272" s="334">
        <v>3</v>
      </c>
      <c r="K272" s="335" t="s">
        <v>129</v>
      </c>
      <c r="L272" s="91" t="s">
        <v>340</v>
      </c>
      <c r="M272" s="334" t="s">
        <v>27</v>
      </c>
      <c r="N272" s="348" t="s">
        <v>28</v>
      </c>
      <c r="O272" s="334" t="s">
        <v>28</v>
      </c>
      <c r="P272" s="334" t="s">
        <v>29</v>
      </c>
      <c r="Q272" s="334" t="s">
        <v>29</v>
      </c>
      <c r="R272" s="92"/>
      <c r="S272" s="92"/>
      <c r="T272" s="92"/>
      <c r="U272" s="92"/>
      <c r="V272" s="92"/>
      <c r="W272" s="92"/>
      <c r="Z272" s="88" t="s">
        <v>6</v>
      </c>
    </row>
    <row r="273" spans="1:26" s="93" customFormat="1" ht="14.5" customHeight="1" x14ac:dyDescent="0.35">
      <c r="A273" s="89"/>
      <c r="B273" s="89"/>
      <c r="C273" s="89"/>
      <c r="D273" s="89"/>
      <c r="E273" s="89"/>
      <c r="F273" s="89"/>
      <c r="G273" s="89"/>
      <c r="H273" s="89"/>
      <c r="I273" s="89"/>
      <c r="J273" s="334"/>
      <c r="K273" s="335"/>
      <c r="L273" s="95" t="s">
        <v>439</v>
      </c>
      <c r="M273" s="334"/>
      <c r="N273" s="348"/>
      <c r="O273" s="334"/>
      <c r="P273" s="334"/>
      <c r="Q273" s="334"/>
      <c r="R273" s="92"/>
      <c r="S273" s="92"/>
      <c r="T273" s="92"/>
      <c r="U273" s="92"/>
      <c r="V273" s="92"/>
      <c r="W273" s="92"/>
      <c r="Z273" s="88" t="s">
        <v>6</v>
      </c>
    </row>
    <row r="274" spans="1:26" s="93" customFormat="1" ht="14.5" customHeight="1" x14ac:dyDescent="0.35">
      <c r="A274" s="89"/>
      <c r="B274" s="89"/>
      <c r="C274" s="89"/>
      <c r="D274" s="89"/>
      <c r="E274" s="89"/>
      <c r="F274" s="89"/>
      <c r="G274" s="89"/>
      <c r="H274" s="89"/>
      <c r="I274" s="89"/>
      <c r="J274" s="334"/>
      <c r="K274" s="335"/>
      <c r="L274" s="95" t="s">
        <v>440</v>
      </c>
      <c r="M274" s="334"/>
      <c r="N274" s="348"/>
      <c r="O274" s="334"/>
      <c r="P274" s="334"/>
      <c r="Q274" s="334"/>
      <c r="R274" s="92"/>
      <c r="S274" s="92"/>
      <c r="T274" s="92"/>
      <c r="U274" s="92"/>
      <c r="V274" s="92"/>
      <c r="W274" s="92"/>
      <c r="Z274" s="88" t="s">
        <v>6</v>
      </c>
    </row>
    <row r="275" spans="1:26" s="93" customFormat="1" ht="14.5" customHeight="1" x14ac:dyDescent="0.35">
      <c r="A275" s="89"/>
      <c r="B275" s="89"/>
      <c r="C275" s="89"/>
      <c r="D275" s="89"/>
      <c r="E275" s="89"/>
      <c r="F275" s="89"/>
      <c r="G275" s="89"/>
      <c r="H275" s="89"/>
      <c r="I275" s="89"/>
      <c r="J275" s="90">
        <v>4</v>
      </c>
      <c r="K275" s="94" t="s">
        <v>441</v>
      </c>
      <c r="L275" s="95" t="s">
        <v>442</v>
      </c>
      <c r="M275" s="90" t="s">
        <v>32</v>
      </c>
      <c r="N275" s="96" t="s">
        <v>28</v>
      </c>
      <c r="O275" s="90" t="s">
        <v>363</v>
      </c>
      <c r="P275" s="90" t="s">
        <v>29</v>
      </c>
      <c r="Q275" s="90" t="s">
        <v>29</v>
      </c>
      <c r="R275" s="92"/>
      <c r="S275" s="92"/>
      <c r="T275" s="92"/>
      <c r="U275" s="92"/>
      <c r="V275" s="92"/>
      <c r="W275" s="92"/>
      <c r="Z275" s="88"/>
    </row>
    <row r="276" spans="1:26" s="93" customFormat="1" ht="14.5" customHeight="1" x14ac:dyDescent="0.35">
      <c r="A276" s="89"/>
      <c r="B276" s="89"/>
      <c r="C276" s="89"/>
      <c r="D276" s="89"/>
      <c r="E276" s="89"/>
      <c r="F276" s="89"/>
      <c r="G276" s="89"/>
      <c r="H276" s="89"/>
      <c r="I276" s="89"/>
      <c r="J276" s="90">
        <v>5</v>
      </c>
      <c r="K276" s="91" t="s">
        <v>374</v>
      </c>
      <c r="L276" s="91" t="s">
        <v>443</v>
      </c>
      <c r="M276" s="90" t="s">
        <v>32</v>
      </c>
      <c r="N276" s="90" t="s">
        <v>28</v>
      </c>
      <c r="O276" s="90" t="s">
        <v>363</v>
      </c>
      <c r="P276" s="90" t="s">
        <v>29</v>
      </c>
      <c r="Q276" s="90" t="s">
        <v>29</v>
      </c>
      <c r="R276" s="92"/>
      <c r="S276" s="92"/>
      <c r="T276" s="92"/>
      <c r="U276" s="92"/>
      <c r="V276" s="92"/>
      <c r="W276" s="92"/>
      <c r="Z276" s="88" t="s">
        <v>6</v>
      </c>
    </row>
    <row r="277" spans="1:26" s="93" customFormat="1" ht="14.5" customHeight="1" x14ac:dyDescent="0.35">
      <c r="A277" s="89"/>
      <c r="B277" s="89"/>
      <c r="C277" s="89"/>
      <c r="D277" s="89"/>
      <c r="E277" s="89"/>
      <c r="F277" s="89"/>
      <c r="G277" s="89"/>
      <c r="H277" s="89"/>
      <c r="I277" s="89"/>
      <c r="J277" s="90">
        <v>6</v>
      </c>
      <c r="K277" s="91" t="s">
        <v>376</v>
      </c>
      <c r="L277" s="91" t="s">
        <v>444</v>
      </c>
      <c r="M277" s="90" t="s">
        <v>32</v>
      </c>
      <c r="N277" s="90" t="s">
        <v>28</v>
      </c>
      <c r="O277" s="90" t="s">
        <v>363</v>
      </c>
      <c r="P277" s="90" t="s">
        <v>29</v>
      </c>
      <c r="Q277" s="90" t="s">
        <v>29</v>
      </c>
      <c r="R277" s="92"/>
      <c r="S277" s="92"/>
      <c r="T277" s="92"/>
      <c r="U277" s="92"/>
      <c r="V277" s="92"/>
      <c r="W277" s="92"/>
      <c r="Z277" s="88" t="s">
        <v>6</v>
      </c>
    </row>
    <row r="278" spans="1:26" s="88" customFormat="1" ht="14.5" customHeight="1" collapsed="1" x14ac:dyDescent="0.35">
      <c r="A278" s="85" t="s">
        <v>22</v>
      </c>
      <c r="B278" s="85"/>
      <c r="C278" s="85"/>
      <c r="D278" s="85" t="s">
        <v>445</v>
      </c>
      <c r="E278" s="85"/>
      <c r="F278" s="85"/>
      <c r="G278" s="85"/>
      <c r="H278" s="85"/>
      <c r="I278" s="85" t="s">
        <v>108</v>
      </c>
      <c r="J278" s="86" t="s">
        <v>446</v>
      </c>
      <c r="K278" s="87"/>
      <c r="L278" s="87"/>
      <c r="M278" s="87"/>
      <c r="N278" s="87"/>
      <c r="O278" s="87"/>
      <c r="P278" s="87"/>
      <c r="Q278" s="87"/>
      <c r="R278" s="87"/>
      <c r="S278" s="87"/>
      <c r="T278" s="87"/>
      <c r="U278" s="87"/>
      <c r="V278" s="87"/>
      <c r="W278" s="87"/>
      <c r="Z278" s="88" t="s">
        <v>6</v>
      </c>
    </row>
    <row r="279" spans="1:26" s="93" customFormat="1" ht="14.5" customHeight="1" x14ac:dyDescent="0.35">
      <c r="A279" s="89"/>
      <c r="B279" s="89"/>
      <c r="C279" s="89"/>
      <c r="D279" s="89"/>
      <c r="E279" s="89"/>
      <c r="F279" s="89"/>
      <c r="G279" s="89"/>
      <c r="H279" s="89"/>
      <c r="I279" s="89"/>
      <c r="J279" s="90">
        <v>1</v>
      </c>
      <c r="K279" s="91" t="s">
        <v>25</v>
      </c>
      <c r="L279" s="91" t="s">
        <v>447</v>
      </c>
      <c r="M279" s="90" t="s">
        <v>27</v>
      </c>
      <c r="N279" s="90" t="s">
        <v>235</v>
      </c>
      <c r="O279" s="90" t="s">
        <v>28</v>
      </c>
      <c r="P279" s="90" t="s">
        <v>29</v>
      </c>
      <c r="Q279" s="90" t="s">
        <v>29</v>
      </c>
      <c r="R279" s="92"/>
      <c r="S279" s="92"/>
      <c r="T279" s="92"/>
      <c r="U279" s="92"/>
      <c r="V279" s="92"/>
      <c r="W279" s="92"/>
      <c r="Z279" s="88" t="s">
        <v>6</v>
      </c>
    </row>
    <row r="280" spans="1:26" s="93" customFormat="1" ht="14.5" customHeight="1" x14ac:dyDescent="0.35">
      <c r="A280" s="89"/>
      <c r="B280" s="89"/>
      <c r="C280" s="89"/>
      <c r="D280" s="89"/>
      <c r="E280" s="89"/>
      <c r="F280" s="89"/>
      <c r="G280" s="89"/>
      <c r="H280" s="89"/>
      <c r="I280" s="89"/>
      <c r="J280" s="334">
        <v>2</v>
      </c>
      <c r="K280" s="335" t="s">
        <v>448</v>
      </c>
      <c r="L280" s="91" t="s">
        <v>333</v>
      </c>
      <c r="M280" s="334" t="s">
        <v>27</v>
      </c>
      <c r="N280" s="334" t="s">
        <v>240</v>
      </c>
      <c r="O280" s="334" t="s">
        <v>28</v>
      </c>
      <c r="P280" s="334" t="s">
        <v>29</v>
      </c>
      <c r="Q280" s="334" t="s">
        <v>29</v>
      </c>
      <c r="R280" s="92"/>
      <c r="S280" s="92"/>
      <c r="T280" s="92"/>
      <c r="U280" s="92"/>
      <c r="V280" s="92"/>
      <c r="W280" s="92"/>
      <c r="Z280" s="88" t="s">
        <v>6</v>
      </c>
    </row>
    <row r="281" spans="1:26" s="93" customFormat="1" ht="14.5" customHeight="1" x14ac:dyDescent="0.35">
      <c r="A281" s="89"/>
      <c r="B281" s="89"/>
      <c r="C281" s="89"/>
      <c r="D281" s="89"/>
      <c r="E281" s="89"/>
      <c r="F281" s="89"/>
      <c r="G281" s="89"/>
      <c r="H281" s="89"/>
      <c r="I281" s="89"/>
      <c r="J281" s="334"/>
      <c r="K281" s="335"/>
      <c r="L281" s="91" t="s">
        <v>449</v>
      </c>
      <c r="M281" s="334"/>
      <c r="N281" s="334"/>
      <c r="O281" s="334"/>
      <c r="P281" s="334"/>
      <c r="Q281" s="334"/>
      <c r="R281" s="92"/>
      <c r="S281" s="92"/>
      <c r="T281" s="92"/>
      <c r="U281" s="92"/>
      <c r="V281" s="92"/>
      <c r="W281" s="92"/>
      <c r="Z281" s="88" t="s">
        <v>6</v>
      </c>
    </row>
    <row r="282" spans="1:26" s="93" customFormat="1" ht="14.5" customHeight="1" x14ac:dyDescent="0.35">
      <c r="A282" s="89"/>
      <c r="B282" s="89"/>
      <c r="C282" s="89"/>
      <c r="D282" s="89"/>
      <c r="E282" s="89"/>
      <c r="F282" s="89"/>
      <c r="G282" s="89"/>
      <c r="H282" s="89"/>
      <c r="I282" s="89"/>
      <c r="J282" s="334"/>
      <c r="K282" s="335"/>
      <c r="L282" s="91" t="s">
        <v>450</v>
      </c>
      <c r="M282" s="334"/>
      <c r="N282" s="334"/>
      <c r="O282" s="334"/>
      <c r="P282" s="334"/>
      <c r="Q282" s="334"/>
      <c r="R282" s="92"/>
      <c r="S282" s="92"/>
      <c r="T282" s="92"/>
      <c r="U282" s="92"/>
      <c r="V282" s="92"/>
      <c r="W282" s="92"/>
      <c r="Z282" s="88"/>
    </row>
    <row r="283" spans="1:26" s="93" customFormat="1" ht="14.5" customHeight="1" x14ac:dyDescent="0.35">
      <c r="A283" s="89"/>
      <c r="B283" s="89"/>
      <c r="C283" s="89"/>
      <c r="D283" s="89"/>
      <c r="E283" s="89"/>
      <c r="F283" s="89"/>
      <c r="G283" s="89"/>
      <c r="H283" s="89"/>
      <c r="I283" s="89"/>
      <c r="J283" s="334"/>
      <c r="K283" s="335"/>
      <c r="L283" s="91" t="s">
        <v>451</v>
      </c>
      <c r="M283" s="334"/>
      <c r="N283" s="334"/>
      <c r="O283" s="334"/>
      <c r="P283" s="334"/>
      <c r="Q283" s="334"/>
      <c r="R283" s="92"/>
      <c r="S283" s="92"/>
      <c r="T283" s="92"/>
      <c r="U283" s="92"/>
      <c r="V283" s="92"/>
      <c r="W283" s="92"/>
      <c r="Z283" s="88"/>
    </row>
    <row r="284" spans="1:26" s="93" customFormat="1" ht="14.5" customHeight="1" x14ac:dyDescent="0.35">
      <c r="A284" s="89"/>
      <c r="B284" s="89"/>
      <c r="C284" s="89"/>
      <c r="D284" s="89"/>
      <c r="E284" s="89"/>
      <c r="F284" s="89"/>
      <c r="G284" s="89"/>
      <c r="H284" s="89"/>
      <c r="I284" s="89"/>
      <c r="J284" s="334"/>
      <c r="K284" s="335"/>
      <c r="L284" s="91" t="s">
        <v>452</v>
      </c>
      <c r="M284" s="334"/>
      <c r="N284" s="334"/>
      <c r="O284" s="334"/>
      <c r="P284" s="334"/>
      <c r="Q284" s="334"/>
      <c r="R284" s="92"/>
      <c r="S284" s="92"/>
      <c r="T284" s="92"/>
      <c r="U284" s="92"/>
      <c r="V284" s="92"/>
      <c r="W284" s="92"/>
      <c r="Z284" s="88" t="s">
        <v>6</v>
      </c>
    </row>
    <row r="285" spans="1:26" s="93" customFormat="1" ht="14.5" customHeight="1" x14ac:dyDescent="0.35">
      <c r="A285" s="89"/>
      <c r="B285" s="89"/>
      <c r="C285" s="89"/>
      <c r="D285" s="89"/>
      <c r="E285" s="89"/>
      <c r="F285" s="89"/>
      <c r="G285" s="89"/>
      <c r="H285" s="89"/>
      <c r="I285" s="89"/>
      <c r="J285" s="90">
        <v>3</v>
      </c>
      <c r="K285" s="94" t="s">
        <v>453</v>
      </c>
      <c r="L285" s="91" t="s">
        <v>454</v>
      </c>
      <c r="M285" s="90" t="s">
        <v>32</v>
      </c>
      <c r="N285" s="90" t="s">
        <v>28</v>
      </c>
      <c r="O285" s="96" t="s">
        <v>363</v>
      </c>
      <c r="P285" s="90" t="s">
        <v>29</v>
      </c>
      <c r="Q285" s="90" t="s">
        <v>29</v>
      </c>
      <c r="R285" s="92"/>
      <c r="S285" s="92"/>
      <c r="T285" s="92"/>
      <c r="U285" s="92"/>
      <c r="V285" s="92"/>
      <c r="W285" s="92"/>
      <c r="Z285" s="88"/>
    </row>
    <row r="286" spans="1:26" s="93" customFormat="1" ht="14.5" customHeight="1" x14ac:dyDescent="0.35">
      <c r="A286" s="89"/>
      <c r="B286" s="89"/>
      <c r="C286" s="89"/>
      <c r="D286" s="89"/>
      <c r="E286" s="89"/>
      <c r="F286" s="89"/>
      <c r="G286" s="89"/>
      <c r="H286" s="89"/>
      <c r="I286" s="89"/>
      <c r="J286" s="90">
        <v>4</v>
      </c>
      <c r="K286" s="94" t="s">
        <v>455</v>
      </c>
      <c r="L286" s="95" t="s">
        <v>456</v>
      </c>
      <c r="M286" s="90" t="s">
        <v>27</v>
      </c>
      <c r="N286" s="96" t="s">
        <v>28</v>
      </c>
      <c r="O286" s="90" t="s">
        <v>28</v>
      </c>
      <c r="P286" s="90" t="s">
        <v>48</v>
      </c>
      <c r="Q286" s="90" t="s">
        <v>48</v>
      </c>
      <c r="R286" s="92"/>
      <c r="S286" s="92"/>
      <c r="T286" s="92"/>
      <c r="U286" s="92"/>
      <c r="V286" s="92"/>
      <c r="W286" s="92"/>
      <c r="Z286" s="88"/>
    </row>
    <row r="287" spans="1:26" s="93" customFormat="1" ht="14.5" customHeight="1" x14ac:dyDescent="0.35">
      <c r="A287" s="89"/>
      <c r="B287" s="89"/>
      <c r="C287" s="89"/>
      <c r="D287" s="89"/>
      <c r="E287" s="89"/>
      <c r="F287" s="89"/>
      <c r="G287" s="89"/>
      <c r="H287" s="89"/>
      <c r="I287" s="89"/>
      <c r="J287" s="334">
        <v>5</v>
      </c>
      <c r="K287" s="335" t="s">
        <v>457</v>
      </c>
      <c r="L287" s="91" t="s">
        <v>458</v>
      </c>
      <c r="M287" s="334" t="s">
        <v>27</v>
      </c>
      <c r="N287" s="334" t="s">
        <v>240</v>
      </c>
      <c r="O287" s="334" t="s">
        <v>28</v>
      </c>
      <c r="P287" s="334" t="s">
        <v>48</v>
      </c>
      <c r="Q287" s="334" t="s">
        <v>48</v>
      </c>
      <c r="R287" s="92"/>
      <c r="S287" s="92"/>
      <c r="T287" s="92"/>
      <c r="U287" s="92"/>
      <c r="V287" s="92"/>
      <c r="W287" s="92"/>
      <c r="Z287" s="88" t="s">
        <v>6</v>
      </c>
    </row>
    <row r="288" spans="1:26" s="93" customFormat="1" ht="14.5" customHeight="1" x14ac:dyDescent="0.35">
      <c r="A288" s="89"/>
      <c r="B288" s="89"/>
      <c r="C288" s="89"/>
      <c r="D288" s="89"/>
      <c r="E288" s="89"/>
      <c r="F288" s="89"/>
      <c r="G288" s="89"/>
      <c r="H288" s="89"/>
      <c r="I288" s="89"/>
      <c r="J288" s="334"/>
      <c r="K288" s="335"/>
      <c r="L288" s="91" t="s">
        <v>459</v>
      </c>
      <c r="M288" s="334"/>
      <c r="N288" s="334"/>
      <c r="O288" s="334"/>
      <c r="P288" s="334"/>
      <c r="Q288" s="334"/>
      <c r="R288" s="92"/>
      <c r="S288" s="92"/>
      <c r="T288" s="92"/>
      <c r="U288" s="92"/>
      <c r="V288" s="92"/>
      <c r="W288" s="92"/>
      <c r="Z288" s="88" t="s">
        <v>6</v>
      </c>
    </row>
    <row r="289" spans="1:26" s="93" customFormat="1" ht="14.5" customHeight="1" x14ac:dyDescent="0.35">
      <c r="A289" s="89"/>
      <c r="B289" s="89"/>
      <c r="C289" s="89"/>
      <c r="D289" s="89"/>
      <c r="E289" s="89"/>
      <c r="F289" s="89"/>
      <c r="G289" s="89"/>
      <c r="H289" s="89"/>
      <c r="I289" s="89"/>
      <c r="J289" s="334"/>
      <c r="K289" s="335"/>
      <c r="L289" s="91" t="s">
        <v>460</v>
      </c>
      <c r="M289" s="334"/>
      <c r="N289" s="334"/>
      <c r="O289" s="334"/>
      <c r="P289" s="334"/>
      <c r="Q289" s="334"/>
      <c r="R289" s="92"/>
      <c r="S289" s="92"/>
      <c r="T289" s="92"/>
      <c r="U289" s="92"/>
      <c r="V289" s="92"/>
      <c r="W289" s="92"/>
      <c r="Z289" s="88"/>
    </row>
    <row r="290" spans="1:26" s="93" customFormat="1" ht="14.5" customHeight="1" x14ac:dyDescent="0.35">
      <c r="A290" s="89"/>
      <c r="B290" s="89"/>
      <c r="C290" s="89"/>
      <c r="D290" s="89"/>
      <c r="E290" s="89"/>
      <c r="F290" s="89"/>
      <c r="G290" s="89"/>
      <c r="H290" s="89"/>
      <c r="I290" s="89"/>
      <c r="J290" s="334"/>
      <c r="K290" s="335"/>
      <c r="L290" s="91" t="s">
        <v>461</v>
      </c>
      <c r="M290" s="334"/>
      <c r="N290" s="334"/>
      <c r="O290" s="334"/>
      <c r="P290" s="334"/>
      <c r="Q290" s="334"/>
      <c r="R290" s="92"/>
      <c r="S290" s="92"/>
      <c r="T290" s="92"/>
      <c r="U290" s="92"/>
      <c r="V290" s="92"/>
      <c r="W290" s="92"/>
      <c r="Z290" s="88"/>
    </row>
    <row r="291" spans="1:26" s="93" customFormat="1" ht="14.5" customHeight="1" x14ac:dyDescent="0.35">
      <c r="A291" s="89"/>
      <c r="B291" s="89"/>
      <c r="C291" s="89"/>
      <c r="D291" s="89"/>
      <c r="E291" s="89"/>
      <c r="F291" s="89"/>
      <c r="G291" s="89"/>
      <c r="H291" s="89"/>
      <c r="I291" s="89"/>
      <c r="J291" s="334"/>
      <c r="K291" s="335"/>
      <c r="L291" s="91" t="s">
        <v>452</v>
      </c>
      <c r="M291" s="334"/>
      <c r="N291" s="334"/>
      <c r="O291" s="334"/>
      <c r="P291" s="334"/>
      <c r="Q291" s="334"/>
      <c r="R291" s="92"/>
      <c r="S291" s="92"/>
      <c r="T291" s="92"/>
      <c r="U291" s="92"/>
      <c r="V291" s="92"/>
      <c r="W291" s="92"/>
      <c r="Z291" s="88" t="s">
        <v>6</v>
      </c>
    </row>
    <row r="292" spans="1:26" s="93" customFormat="1" ht="14.5" customHeight="1" x14ac:dyDescent="0.35">
      <c r="A292" s="89"/>
      <c r="B292" s="89"/>
      <c r="C292" s="89"/>
      <c r="D292" s="89"/>
      <c r="E292" s="89"/>
      <c r="F292" s="89"/>
      <c r="G292" s="89"/>
      <c r="H292" s="89"/>
      <c r="I292" s="89"/>
      <c r="J292" s="90">
        <v>6</v>
      </c>
      <c r="K292" s="94" t="s">
        <v>462</v>
      </c>
      <c r="L292" s="91" t="s">
        <v>463</v>
      </c>
      <c r="M292" s="90" t="s">
        <v>27</v>
      </c>
      <c r="N292" s="90" t="s">
        <v>28</v>
      </c>
      <c r="O292" s="90" t="s">
        <v>28</v>
      </c>
      <c r="P292" s="90" t="s">
        <v>48</v>
      </c>
      <c r="Q292" s="90" t="s">
        <v>48</v>
      </c>
      <c r="R292" s="92"/>
      <c r="S292" s="92"/>
      <c r="T292" s="92"/>
      <c r="U292" s="92"/>
      <c r="V292" s="92"/>
      <c r="W292" s="92"/>
      <c r="Z292" s="88"/>
    </row>
    <row r="293" spans="1:26" s="93" customFormat="1" ht="14.5" customHeight="1" x14ac:dyDescent="0.35">
      <c r="A293" s="89"/>
      <c r="B293" s="89"/>
      <c r="C293" s="89"/>
      <c r="D293" s="89"/>
      <c r="E293" s="89"/>
      <c r="F293" s="89"/>
      <c r="G293" s="89"/>
      <c r="H293" s="89"/>
      <c r="I293" s="89"/>
      <c r="J293" s="90">
        <v>7</v>
      </c>
      <c r="K293" s="91" t="s">
        <v>380</v>
      </c>
      <c r="L293" s="91" t="s">
        <v>381</v>
      </c>
      <c r="M293" s="90" t="s">
        <v>27</v>
      </c>
      <c r="N293" s="96" t="s">
        <v>341</v>
      </c>
      <c r="O293" s="90" t="s">
        <v>28</v>
      </c>
      <c r="P293" s="90" t="s">
        <v>29</v>
      </c>
      <c r="Q293" s="90" t="s">
        <v>29</v>
      </c>
      <c r="R293" s="92"/>
      <c r="S293" s="92"/>
      <c r="T293" s="92"/>
      <c r="U293" s="92"/>
      <c r="V293" s="92"/>
      <c r="W293" s="92"/>
      <c r="Z293" s="88" t="s">
        <v>6</v>
      </c>
    </row>
    <row r="294" spans="1:26" s="93" customFormat="1" ht="14.5" customHeight="1" x14ac:dyDescent="0.35">
      <c r="A294" s="89"/>
      <c r="B294" s="89"/>
      <c r="C294" s="89"/>
      <c r="D294" s="89"/>
      <c r="E294" s="89"/>
      <c r="F294" s="89"/>
      <c r="G294" s="89"/>
      <c r="H294" s="89"/>
      <c r="I294" s="89"/>
      <c r="J294" s="334">
        <v>8</v>
      </c>
      <c r="K294" s="335" t="s">
        <v>464</v>
      </c>
      <c r="L294" s="91" t="s">
        <v>465</v>
      </c>
      <c r="M294" s="334" t="s">
        <v>27</v>
      </c>
      <c r="N294" s="334" t="s">
        <v>240</v>
      </c>
      <c r="O294" s="334" t="s">
        <v>28</v>
      </c>
      <c r="P294" s="334" t="s">
        <v>29</v>
      </c>
      <c r="Q294" s="334" t="s">
        <v>29</v>
      </c>
      <c r="R294" s="92"/>
      <c r="S294" s="92"/>
      <c r="T294" s="92"/>
      <c r="U294" s="92"/>
      <c r="V294" s="92"/>
      <c r="W294" s="92"/>
      <c r="Z294" s="88" t="s">
        <v>6</v>
      </c>
    </row>
    <row r="295" spans="1:26" s="93" customFormat="1" ht="14.5" customHeight="1" x14ac:dyDescent="0.35">
      <c r="A295" s="89"/>
      <c r="B295" s="89"/>
      <c r="C295" s="89"/>
      <c r="D295" s="89"/>
      <c r="E295" s="89"/>
      <c r="F295" s="89"/>
      <c r="G295" s="89"/>
      <c r="H295" s="89"/>
      <c r="I295" s="89"/>
      <c r="J295" s="334"/>
      <c r="K295" s="335"/>
      <c r="L295" s="91" t="s">
        <v>466</v>
      </c>
      <c r="M295" s="334"/>
      <c r="N295" s="334"/>
      <c r="O295" s="334"/>
      <c r="P295" s="334"/>
      <c r="Q295" s="334"/>
      <c r="R295" s="92"/>
      <c r="S295" s="92"/>
      <c r="T295" s="92"/>
      <c r="U295" s="92"/>
      <c r="V295" s="92"/>
      <c r="W295" s="92"/>
      <c r="Z295" s="88" t="s">
        <v>6</v>
      </c>
    </row>
    <row r="296" spans="1:26" s="93" customFormat="1" ht="14.5" customHeight="1" x14ac:dyDescent="0.35">
      <c r="A296" s="89"/>
      <c r="B296" s="89"/>
      <c r="C296" s="89"/>
      <c r="D296" s="89"/>
      <c r="E296" s="89"/>
      <c r="F296" s="89"/>
      <c r="G296" s="89"/>
      <c r="H296" s="89"/>
      <c r="I296" s="89"/>
      <c r="J296" s="334"/>
      <c r="K296" s="335"/>
      <c r="L296" s="91" t="s">
        <v>467</v>
      </c>
      <c r="M296" s="334"/>
      <c r="N296" s="334"/>
      <c r="O296" s="334"/>
      <c r="P296" s="334"/>
      <c r="Q296" s="334"/>
      <c r="R296" s="92"/>
      <c r="S296" s="92"/>
      <c r="T296" s="92"/>
      <c r="U296" s="92"/>
      <c r="V296" s="92"/>
      <c r="W296" s="92"/>
      <c r="Z296" s="88"/>
    </row>
    <row r="297" spans="1:26" s="93" customFormat="1" ht="14.5" customHeight="1" x14ac:dyDescent="0.35">
      <c r="A297" s="89"/>
      <c r="B297" s="89"/>
      <c r="C297" s="89"/>
      <c r="D297" s="89"/>
      <c r="E297" s="89"/>
      <c r="F297" s="89"/>
      <c r="G297" s="89"/>
      <c r="H297" s="89"/>
      <c r="I297" s="89"/>
      <c r="J297" s="334"/>
      <c r="K297" s="335"/>
      <c r="L297" s="91" t="s">
        <v>468</v>
      </c>
      <c r="M297" s="334"/>
      <c r="N297" s="334"/>
      <c r="O297" s="334"/>
      <c r="P297" s="334"/>
      <c r="Q297" s="334"/>
      <c r="R297" s="92"/>
      <c r="S297" s="92"/>
      <c r="T297" s="92"/>
      <c r="U297" s="92"/>
      <c r="V297" s="92"/>
      <c r="W297" s="92"/>
      <c r="Z297" s="88" t="s">
        <v>6</v>
      </c>
    </row>
    <row r="298" spans="1:26" s="88" customFormat="1" ht="14.5" customHeight="1" collapsed="1" x14ac:dyDescent="0.35">
      <c r="A298" s="85" t="s">
        <v>22</v>
      </c>
      <c r="B298" s="85"/>
      <c r="C298" s="85"/>
      <c r="D298" s="85" t="s">
        <v>469</v>
      </c>
      <c r="E298" s="85"/>
      <c r="F298" s="85"/>
      <c r="G298" s="85"/>
      <c r="H298" s="85"/>
      <c r="I298" s="85" t="s">
        <v>8</v>
      </c>
      <c r="J298" s="86" t="s">
        <v>470</v>
      </c>
      <c r="K298" s="87"/>
      <c r="L298" s="87"/>
      <c r="M298" s="87"/>
      <c r="N298" s="87"/>
      <c r="O298" s="87"/>
      <c r="P298" s="87"/>
      <c r="Q298" s="87"/>
      <c r="R298" s="87"/>
      <c r="S298" s="87"/>
      <c r="T298" s="87"/>
      <c r="U298" s="87"/>
      <c r="V298" s="87"/>
      <c r="W298" s="87"/>
      <c r="Z298" s="88" t="s">
        <v>6</v>
      </c>
    </row>
    <row r="299" spans="1:26" s="93" customFormat="1" ht="14.5" customHeight="1" x14ac:dyDescent="0.35">
      <c r="A299" s="89"/>
      <c r="B299" s="89"/>
      <c r="C299" s="89"/>
      <c r="D299" s="89"/>
      <c r="E299" s="89"/>
      <c r="F299" s="89"/>
      <c r="G299" s="89"/>
      <c r="H299" s="89"/>
      <c r="I299" s="89"/>
      <c r="J299" s="90">
        <v>1</v>
      </c>
      <c r="K299" s="91" t="s">
        <v>25</v>
      </c>
      <c r="L299" s="91" t="s">
        <v>471</v>
      </c>
      <c r="M299" s="90" t="s">
        <v>27</v>
      </c>
      <c r="N299" s="90" t="s">
        <v>235</v>
      </c>
      <c r="O299" s="97" t="s">
        <v>28</v>
      </c>
      <c r="P299" s="326" t="s">
        <v>29</v>
      </c>
      <c r="Q299" s="336"/>
      <c r="R299" s="92"/>
      <c r="S299" s="92"/>
      <c r="T299" s="92"/>
      <c r="U299" s="92"/>
      <c r="V299" s="92"/>
      <c r="W299" s="92"/>
      <c r="Z299" s="88" t="s">
        <v>6</v>
      </c>
    </row>
    <row r="300" spans="1:26" s="93" customFormat="1" ht="14.5" customHeight="1" x14ac:dyDescent="0.35">
      <c r="A300" s="89"/>
      <c r="B300" s="89"/>
      <c r="C300" s="89"/>
      <c r="D300" s="89"/>
      <c r="E300" s="89"/>
      <c r="F300" s="89"/>
      <c r="G300" s="89"/>
      <c r="H300" s="89"/>
      <c r="I300" s="89"/>
      <c r="J300" s="90">
        <v>2</v>
      </c>
      <c r="K300" s="91" t="s">
        <v>361</v>
      </c>
      <c r="L300" s="91" t="s">
        <v>472</v>
      </c>
      <c r="M300" s="90" t="s">
        <v>32</v>
      </c>
      <c r="N300" s="96" t="s">
        <v>28</v>
      </c>
      <c r="O300" s="97" t="s">
        <v>363</v>
      </c>
      <c r="P300" s="326" t="s">
        <v>29</v>
      </c>
      <c r="Q300" s="336"/>
      <c r="R300" s="92"/>
      <c r="S300" s="92"/>
      <c r="T300" s="92"/>
      <c r="U300" s="92"/>
      <c r="V300" s="92"/>
      <c r="W300" s="92"/>
      <c r="Z300" s="88" t="s">
        <v>6</v>
      </c>
    </row>
    <row r="301" spans="1:26" s="93" customFormat="1" ht="14.5" customHeight="1" x14ac:dyDescent="0.35">
      <c r="A301" s="89"/>
      <c r="B301" s="89"/>
      <c r="C301" s="89"/>
      <c r="D301" s="89"/>
      <c r="E301" s="89"/>
      <c r="F301" s="89"/>
      <c r="G301" s="89"/>
      <c r="H301" s="89"/>
      <c r="I301" s="89"/>
      <c r="J301" s="90">
        <v>3</v>
      </c>
      <c r="K301" s="91" t="s">
        <v>364</v>
      </c>
      <c r="L301" s="91" t="s">
        <v>473</v>
      </c>
      <c r="M301" s="90" t="s">
        <v>32</v>
      </c>
      <c r="N301" s="96" t="s">
        <v>28</v>
      </c>
      <c r="O301" s="97" t="s">
        <v>363</v>
      </c>
      <c r="P301" s="326" t="s">
        <v>29</v>
      </c>
      <c r="Q301" s="336"/>
      <c r="R301" s="92"/>
      <c r="S301" s="92"/>
      <c r="T301" s="92"/>
      <c r="U301" s="92"/>
      <c r="V301" s="92"/>
      <c r="W301" s="92"/>
      <c r="Z301" s="88" t="s">
        <v>6</v>
      </c>
    </row>
    <row r="302" spans="1:26" s="93" customFormat="1" ht="14.5" customHeight="1" x14ac:dyDescent="0.35">
      <c r="A302" s="89"/>
      <c r="B302" s="89"/>
      <c r="C302" s="89"/>
      <c r="D302" s="89"/>
      <c r="E302" s="89"/>
      <c r="F302" s="89"/>
      <c r="G302" s="89"/>
      <c r="H302" s="89"/>
      <c r="I302" s="89"/>
      <c r="J302" s="90">
        <v>4</v>
      </c>
      <c r="K302" s="91" t="s">
        <v>474</v>
      </c>
      <c r="L302" s="91" t="s">
        <v>475</v>
      </c>
      <c r="M302" s="90" t="s">
        <v>32</v>
      </c>
      <c r="N302" s="96" t="s">
        <v>28</v>
      </c>
      <c r="O302" s="97" t="s">
        <v>363</v>
      </c>
      <c r="P302" s="326" t="s">
        <v>29</v>
      </c>
      <c r="Q302" s="336"/>
      <c r="R302" s="92"/>
      <c r="S302" s="92"/>
      <c r="T302" s="92"/>
      <c r="U302" s="92"/>
      <c r="V302" s="92"/>
      <c r="W302" s="92"/>
      <c r="Z302" s="88" t="s">
        <v>6</v>
      </c>
    </row>
    <row r="303" spans="1:26" s="93" customFormat="1" ht="14.5" customHeight="1" x14ac:dyDescent="0.35">
      <c r="A303" s="89"/>
      <c r="B303" s="89"/>
      <c r="C303" s="89"/>
      <c r="D303" s="89"/>
      <c r="E303" s="89"/>
      <c r="F303" s="89"/>
      <c r="G303" s="89"/>
      <c r="H303" s="89"/>
      <c r="I303" s="89"/>
      <c r="J303" s="90">
        <v>5</v>
      </c>
      <c r="K303" s="91" t="s">
        <v>476</v>
      </c>
      <c r="L303" s="91" t="s">
        <v>477</v>
      </c>
      <c r="M303" s="90" t="s">
        <v>32</v>
      </c>
      <c r="N303" s="96" t="s">
        <v>28</v>
      </c>
      <c r="O303" s="97" t="s">
        <v>363</v>
      </c>
      <c r="P303" s="326" t="s">
        <v>29</v>
      </c>
      <c r="Q303" s="336"/>
      <c r="R303" s="92"/>
      <c r="S303" s="92"/>
      <c r="T303" s="92"/>
      <c r="U303" s="92"/>
      <c r="V303" s="92"/>
      <c r="W303" s="92"/>
      <c r="Z303" s="88" t="s">
        <v>6</v>
      </c>
    </row>
    <row r="304" spans="1:26" s="93" customFormat="1" ht="14.5" customHeight="1" x14ac:dyDescent="0.35">
      <c r="A304" s="89"/>
      <c r="B304" s="89"/>
      <c r="C304" s="89"/>
      <c r="D304" s="89"/>
      <c r="E304" s="89"/>
      <c r="F304" s="89"/>
      <c r="G304" s="89"/>
      <c r="H304" s="89"/>
      <c r="I304" s="89"/>
      <c r="J304" s="90">
        <v>6</v>
      </c>
      <c r="K304" s="91" t="s">
        <v>478</v>
      </c>
      <c r="L304" s="91" t="s">
        <v>479</v>
      </c>
      <c r="M304" s="90" t="s">
        <v>32</v>
      </c>
      <c r="N304" s="96" t="s">
        <v>28</v>
      </c>
      <c r="O304" s="97" t="s">
        <v>363</v>
      </c>
      <c r="P304" s="326" t="s">
        <v>29</v>
      </c>
      <c r="Q304" s="336"/>
      <c r="R304" s="92"/>
      <c r="S304" s="92"/>
      <c r="T304" s="92"/>
      <c r="U304" s="92"/>
      <c r="V304" s="92"/>
      <c r="W304" s="92"/>
      <c r="Z304" s="88" t="s">
        <v>6</v>
      </c>
    </row>
    <row r="305" spans="1:26" s="93" customFormat="1" ht="14.5" customHeight="1" x14ac:dyDescent="0.35">
      <c r="A305" s="89"/>
      <c r="B305" s="89"/>
      <c r="C305" s="89"/>
      <c r="D305" s="89"/>
      <c r="E305" s="89"/>
      <c r="F305" s="89"/>
      <c r="G305" s="89"/>
      <c r="H305" s="89"/>
      <c r="I305" s="89"/>
      <c r="J305" s="90">
        <v>7</v>
      </c>
      <c r="K305" s="91" t="s">
        <v>370</v>
      </c>
      <c r="L305" s="91" t="s">
        <v>480</v>
      </c>
      <c r="M305" s="90" t="s">
        <v>32</v>
      </c>
      <c r="N305" s="96" t="s">
        <v>28</v>
      </c>
      <c r="O305" s="97" t="s">
        <v>363</v>
      </c>
      <c r="P305" s="326" t="s">
        <v>29</v>
      </c>
      <c r="Q305" s="336"/>
      <c r="R305" s="92"/>
      <c r="S305" s="92"/>
      <c r="T305" s="92"/>
      <c r="U305" s="92"/>
      <c r="V305" s="92"/>
      <c r="W305" s="92"/>
      <c r="Z305" s="88" t="s">
        <v>6</v>
      </c>
    </row>
    <row r="306" spans="1:26" s="93" customFormat="1" ht="14.5" customHeight="1" x14ac:dyDescent="0.35">
      <c r="A306" s="89"/>
      <c r="B306" s="89"/>
      <c r="C306" s="89"/>
      <c r="D306" s="89"/>
      <c r="E306" s="89"/>
      <c r="F306" s="89"/>
      <c r="G306" s="89"/>
      <c r="H306" s="89"/>
      <c r="I306" s="89"/>
      <c r="J306" s="90">
        <v>8</v>
      </c>
      <c r="K306" s="91" t="s">
        <v>372</v>
      </c>
      <c r="L306" s="91" t="s">
        <v>481</v>
      </c>
      <c r="M306" s="90" t="s">
        <v>32</v>
      </c>
      <c r="N306" s="96" t="s">
        <v>28</v>
      </c>
      <c r="O306" s="97" t="s">
        <v>363</v>
      </c>
      <c r="P306" s="326" t="s">
        <v>29</v>
      </c>
      <c r="Q306" s="336"/>
      <c r="R306" s="92"/>
      <c r="S306" s="92"/>
      <c r="T306" s="92"/>
      <c r="U306" s="92"/>
      <c r="V306" s="92"/>
      <c r="W306" s="92"/>
      <c r="Z306" s="88" t="s">
        <v>6</v>
      </c>
    </row>
    <row r="307" spans="1:26" s="93" customFormat="1" ht="14.5" customHeight="1" x14ac:dyDescent="0.35">
      <c r="A307" s="89"/>
      <c r="B307" s="89"/>
      <c r="C307" s="89"/>
      <c r="D307" s="89"/>
      <c r="E307" s="89"/>
      <c r="F307" s="89"/>
      <c r="G307" s="89"/>
      <c r="H307" s="89"/>
      <c r="I307" s="89"/>
      <c r="J307" s="90">
        <v>9</v>
      </c>
      <c r="K307" s="91" t="s">
        <v>374</v>
      </c>
      <c r="L307" s="91" t="s">
        <v>482</v>
      </c>
      <c r="M307" s="90" t="s">
        <v>32</v>
      </c>
      <c r="N307" s="96" t="s">
        <v>28</v>
      </c>
      <c r="O307" s="97" t="s">
        <v>363</v>
      </c>
      <c r="P307" s="326" t="s">
        <v>29</v>
      </c>
      <c r="Q307" s="336"/>
      <c r="R307" s="92"/>
      <c r="S307" s="92"/>
      <c r="T307" s="92"/>
      <c r="U307" s="92"/>
      <c r="V307" s="92"/>
      <c r="W307" s="92"/>
      <c r="Z307" s="88" t="s">
        <v>6</v>
      </c>
    </row>
    <row r="308" spans="1:26" s="93" customFormat="1" ht="14.5" customHeight="1" x14ac:dyDescent="0.35">
      <c r="A308" s="89"/>
      <c r="B308" s="89"/>
      <c r="C308" s="89"/>
      <c r="D308" s="89"/>
      <c r="E308" s="89"/>
      <c r="F308" s="89"/>
      <c r="G308" s="89"/>
      <c r="H308" s="89"/>
      <c r="I308" s="89"/>
      <c r="J308" s="90">
        <v>10</v>
      </c>
      <c r="K308" s="91" t="s">
        <v>378</v>
      </c>
      <c r="L308" s="91" t="s">
        <v>483</v>
      </c>
      <c r="M308" s="90" t="s">
        <v>32</v>
      </c>
      <c r="N308" s="96" t="s">
        <v>28</v>
      </c>
      <c r="O308" s="97" t="s">
        <v>363</v>
      </c>
      <c r="P308" s="326" t="s">
        <v>29</v>
      </c>
      <c r="Q308" s="336"/>
      <c r="R308" s="92"/>
      <c r="S308" s="92"/>
      <c r="T308" s="92"/>
      <c r="U308" s="92"/>
      <c r="V308" s="92"/>
      <c r="W308" s="92"/>
      <c r="Z308" s="88" t="s">
        <v>6</v>
      </c>
    </row>
    <row r="309" spans="1:26" s="93" customFormat="1" ht="14.5" customHeight="1" x14ac:dyDescent="0.35">
      <c r="A309" s="89"/>
      <c r="B309" s="89"/>
      <c r="C309" s="89"/>
      <c r="D309" s="89"/>
      <c r="E309" s="89"/>
      <c r="F309" s="89"/>
      <c r="G309" s="89"/>
      <c r="H309" s="89"/>
      <c r="I309" s="89"/>
      <c r="J309" s="90">
        <v>11</v>
      </c>
      <c r="K309" s="91" t="s">
        <v>376</v>
      </c>
      <c r="L309" s="91" t="s">
        <v>484</v>
      </c>
      <c r="M309" s="90" t="s">
        <v>32</v>
      </c>
      <c r="N309" s="96" t="s">
        <v>28</v>
      </c>
      <c r="O309" s="97" t="s">
        <v>363</v>
      </c>
      <c r="P309" s="326" t="s">
        <v>29</v>
      </c>
      <c r="Q309" s="336"/>
      <c r="R309" s="92"/>
      <c r="S309" s="92"/>
      <c r="T309" s="92"/>
      <c r="U309" s="92"/>
      <c r="V309" s="92"/>
      <c r="W309" s="92"/>
      <c r="Z309" s="88" t="s">
        <v>6</v>
      </c>
    </row>
    <row r="310" spans="1:26" s="93" customFormat="1" ht="14.5" customHeight="1" x14ac:dyDescent="0.35">
      <c r="A310" s="89"/>
      <c r="B310" s="89"/>
      <c r="C310" s="89"/>
      <c r="D310" s="89"/>
      <c r="E310" s="89"/>
      <c r="F310" s="89"/>
      <c r="G310" s="89"/>
      <c r="H310" s="89"/>
      <c r="I310" s="89"/>
      <c r="J310" s="90">
        <v>12</v>
      </c>
      <c r="K310" s="91" t="s">
        <v>453</v>
      </c>
      <c r="L310" s="91" t="s">
        <v>485</v>
      </c>
      <c r="M310" s="90" t="s">
        <v>32</v>
      </c>
      <c r="N310" s="96" t="s">
        <v>28</v>
      </c>
      <c r="O310" s="97" t="s">
        <v>363</v>
      </c>
      <c r="P310" s="326" t="s">
        <v>29</v>
      </c>
      <c r="Q310" s="336"/>
      <c r="R310" s="92"/>
      <c r="S310" s="92"/>
      <c r="T310" s="92"/>
      <c r="U310" s="92"/>
      <c r="V310" s="92"/>
      <c r="W310" s="92"/>
      <c r="Z310" s="88" t="s">
        <v>6</v>
      </c>
    </row>
    <row r="311" spans="1:26" s="93" customFormat="1" ht="14.5" customHeight="1" x14ac:dyDescent="0.35">
      <c r="A311" s="89"/>
      <c r="B311" s="89"/>
      <c r="C311" s="89"/>
      <c r="D311" s="89"/>
      <c r="E311" s="89"/>
      <c r="F311" s="89"/>
      <c r="G311" s="89"/>
      <c r="H311" s="89"/>
      <c r="I311" s="89"/>
      <c r="J311" s="90">
        <v>13</v>
      </c>
      <c r="K311" s="91" t="s">
        <v>486</v>
      </c>
      <c r="L311" s="91" t="s">
        <v>487</v>
      </c>
      <c r="M311" s="90" t="s">
        <v>32</v>
      </c>
      <c r="N311" s="96" t="s">
        <v>28</v>
      </c>
      <c r="O311" s="97" t="s">
        <v>363</v>
      </c>
      <c r="P311" s="326" t="s">
        <v>29</v>
      </c>
      <c r="Q311" s="336"/>
      <c r="R311" s="92"/>
      <c r="S311" s="92"/>
      <c r="T311" s="92"/>
      <c r="U311" s="92"/>
      <c r="V311" s="92"/>
      <c r="W311" s="92"/>
      <c r="Z311" s="88" t="s">
        <v>6</v>
      </c>
    </row>
    <row r="312" spans="1:26" s="93" customFormat="1" ht="14.5" customHeight="1" x14ac:dyDescent="0.35">
      <c r="A312" s="89"/>
      <c r="B312" s="89"/>
      <c r="C312" s="89"/>
      <c r="D312" s="89"/>
      <c r="E312" s="89"/>
      <c r="F312" s="89"/>
      <c r="G312" s="89"/>
      <c r="H312" s="89"/>
      <c r="I312" s="89"/>
      <c r="J312" s="90">
        <v>14</v>
      </c>
      <c r="K312" s="91" t="s">
        <v>488</v>
      </c>
      <c r="L312" s="91" t="s">
        <v>489</v>
      </c>
      <c r="M312" s="90" t="s">
        <v>32</v>
      </c>
      <c r="N312" s="96" t="s">
        <v>28</v>
      </c>
      <c r="O312" s="97" t="s">
        <v>363</v>
      </c>
      <c r="P312" s="326" t="s">
        <v>29</v>
      </c>
      <c r="Q312" s="336"/>
      <c r="R312" s="92"/>
      <c r="S312" s="92"/>
      <c r="T312" s="92"/>
      <c r="U312" s="92"/>
      <c r="V312" s="92"/>
      <c r="W312" s="92"/>
      <c r="Z312" s="88" t="s">
        <v>6</v>
      </c>
    </row>
    <row r="313" spans="1:26" s="93" customFormat="1" ht="14.5" customHeight="1" x14ac:dyDescent="0.35">
      <c r="A313" s="89"/>
      <c r="B313" s="89"/>
      <c r="C313" s="89"/>
      <c r="D313" s="89"/>
      <c r="E313" s="89"/>
      <c r="F313" s="89"/>
      <c r="G313" s="89"/>
      <c r="H313" s="89"/>
      <c r="I313" s="89"/>
      <c r="J313" s="90">
        <v>15</v>
      </c>
      <c r="K313" s="91" t="s">
        <v>490</v>
      </c>
      <c r="L313" s="91" t="s">
        <v>491</v>
      </c>
      <c r="M313" s="90" t="s">
        <v>32</v>
      </c>
      <c r="N313" s="96" t="s">
        <v>28</v>
      </c>
      <c r="O313" s="97" t="s">
        <v>363</v>
      </c>
      <c r="P313" s="342" t="s">
        <v>29</v>
      </c>
      <c r="Q313" s="343"/>
      <c r="R313" s="92"/>
      <c r="S313" s="92"/>
      <c r="T313" s="92"/>
      <c r="U313" s="92"/>
      <c r="V313" s="92"/>
      <c r="W313" s="92"/>
      <c r="Z313" s="88" t="s">
        <v>6</v>
      </c>
    </row>
    <row r="314" spans="1:26" s="88" customFormat="1" ht="14.5" customHeight="1" collapsed="1" x14ac:dyDescent="0.35">
      <c r="A314" s="85" t="s">
        <v>22</v>
      </c>
      <c r="B314" s="85"/>
      <c r="C314" s="85"/>
      <c r="D314" s="85" t="s">
        <v>492</v>
      </c>
      <c r="E314" s="85"/>
      <c r="F314" s="85"/>
      <c r="G314" s="85"/>
      <c r="H314" s="85"/>
      <c r="I314" s="85" t="s">
        <v>8</v>
      </c>
      <c r="J314" s="86" t="s">
        <v>493</v>
      </c>
      <c r="K314" s="87"/>
      <c r="L314" s="87"/>
      <c r="M314" s="87"/>
      <c r="N314" s="87"/>
      <c r="O314" s="87"/>
      <c r="P314" s="87"/>
      <c r="Q314" s="87"/>
      <c r="R314" s="87"/>
      <c r="S314" s="87"/>
      <c r="T314" s="87"/>
      <c r="U314" s="87"/>
      <c r="V314" s="87"/>
      <c r="W314" s="87"/>
      <c r="Z314" s="88" t="s">
        <v>6</v>
      </c>
    </row>
    <row r="315" spans="1:26" s="93" customFormat="1" ht="14.5" customHeight="1" x14ac:dyDescent="0.35">
      <c r="A315" s="89"/>
      <c r="B315" s="89"/>
      <c r="C315" s="89"/>
      <c r="D315" s="89"/>
      <c r="E315" s="89"/>
      <c r="F315" s="89"/>
      <c r="G315" s="89"/>
      <c r="H315" s="89"/>
      <c r="I315" s="89"/>
      <c r="J315" s="90">
        <v>1</v>
      </c>
      <c r="K315" s="91" t="s">
        <v>25</v>
      </c>
      <c r="L315" s="91" t="s">
        <v>494</v>
      </c>
      <c r="M315" s="90" t="s">
        <v>27</v>
      </c>
      <c r="N315" s="90" t="s">
        <v>235</v>
      </c>
      <c r="O315" s="97" t="s">
        <v>28</v>
      </c>
      <c r="P315" s="326" t="s">
        <v>29</v>
      </c>
      <c r="Q315" s="336"/>
      <c r="R315" s="92"/>
      <c r="S315" s="92"/>
      <c r="T315" s="92"/>
      <c r="U315" s="92"/>
      <c r="V315" s="92"/>
      <c r="W315" s="92"/>
      <c r="Z315" s="88" t="s">
        <v>6</v>
      </c>
    </row>
    <row r="316" spans="1:26" s="93" customFormat="1" ht="14.5" customHeight="1" x14ac:dyDescent="0.35">
      <c r="A316" s="89"/>
      <c r="B316" s="89"/>
      <c r="C316" s="89"/>
      <c r="D316" s="89"/>
      <c r="E316" s="89"/>
      <c r="F316" s="89"/>
      <c r="G316" s="89"/>
      <c r="H316" s="89"/>
      <c r="I316" s="89"/>
      <c r="J316" s="90">
        <v>2</v>
      </c>
      <c r="K316" s="91" t="s">
        <v>495</v>
      </c>
      <c r="L316" s="91" t="s">
        <v>496</v>
      </c>
      <c r="M316" s="90" t="s">
        <v>32</v>
      </c>
      <c r="N316" s="96" t="s">
        <v>28</v>
      </c>
      <c r="O316" s="97" t="s">
        <v>363</v>
      </c>
      <c r="P316" s="326" t="s">
        <v>29</v>
      </c>
      <c r="Q316" s="336"/>
      <c r="R316" s="92"/>
      <c r="S316" s="92"/>
      <c r="T316" s="92"/>
      <c r="U316" s="92"/>
      <c r="V316" s="92"/>
      <c r="W316" s="92"/>
      <c r="Z316" s="88" t="s">
        <v>6</v>
      </c>
    </row>
    <row r="317" spans="1:26" s="93" customFormat="1" ht="14.5" customHeight="1" x14ac:dyDescent="0.35">
      <c r="A317" s="89"/>
      <c r="B317" s="89"/>
      <c r="C317" s="89"/>
      <c r="D317" s="89"/>
      <c r="E317" s="89"/>
      <c r="F317" s="89"/>
      <c r="G317" s="89"/>
      <c r="H317" s="89"/>
      <c r="I317" s="89"/>
      <c r="J317" s="90">
        <v>3</v>
      </c>
      <c r="K317" s="91" t="s">
        <v>497</v>
      </c>
      <c r="L317" s="91" t="s">
        <v>498</v>
      </c>
      <c r="M317" s="90" t="s">
        <v>32</v>
      </c>
      <c r="N317" s="96" t="s">
        <v>28</v>
      </c>
      <c r="O317" s="97" t="s">
        <v>28</v>
      </c>
      <c r="P317" s="326" t="s">
        <v>29</v>
      </c>
      <c r="Q317" s="336"/>
      <c r="R317" s="92"/>
      <c r="S317" s="92"/>
      <c r="T317" s="92"/>
      <c r="U317" s="92"/>
      <c r="V317" s="92"/>
      <c r="W317" s="92"/>
      <c r="Z317" s="88" t="s">
        <v>6</v>
      </c>
    </row>
    <row r="318" spans="1:26" s="93" customFormat="1" ht="14.5" customHeight="1" x14ac:dyDescent="0.35">
      <c r="A318" s="89"/>
      <c r="B318" s="89"/>
      <c r="C318" s="89"/>
      <c r="D318" s="89"/>
      <c r="E318" s="89"/>
      <c r="F318" s="89"/>
      <c r="G318" s="89"/>
      <c r="H318" s="89"/>
      <c r="I318" s="89"/>
      <c r="J318" s="90">
        <v>4</v>
      </c>
      <c r="K318" s="91" t="s">
        <v>499</v>
      </c>
      <c r="L318" s="91" t="s">
        <v>500</v>
      </c>
      <c r="M318" s="90" t="s">
        <v>32</v>
      </c>
      <c r="N318" s="96" t="s">
        <v>28</v>
      </c>
      <c r="O318" s="97" t="s">
        <v>363</v>
      </c>
      <c r="P318" s="342" t="s">
        <v>29</v>
      </c>
      <c r="Q318" s="343"/>
      <c r="R318" s="92"/>
      <c r="S318" s="92"/>
      <c r="T318" s="92"/>
      <c r="U318" s="92"/>
      <c r="V318" s="92"/>
      <c r="W318" s="92"/>
      <c r="Z318" s="88" t="s">
        <v>6</v>
      </c>
    </row>
    <row r="319" spans="1:26" s="88" customFormat="1" ht="14.5" customHeight="1" collapsed="1" x14ac:dyDescent="0.35">
      <c r="A319" s="85" t="s">
        <v>22</v>
      </c>
      <c r="B319" s="85"/>
      <c r="C319" s="85"/>
      <c r="D319" s="85"/>
      <c r="E319" s="85" t="s">
        <v>501</v>
      </c>
      <c r="F319" s="85"/>
      <c r="G319" s="85"/>
      <c r="H319" s="85"/>
      <c r="I319" s="85" t="s">
        <v>108</v>
      </c>
      <c r="J319" s="86" t="s">
        <v>502</v>
      </c>
      <c r="K319" s="87"/>
      <c r="L319" s="87"/>
      <c r="M319" s="87"/>
      <c r="N319" s="87"/>
      <c r="O319" s="87"/>
      <c r="P319" s="87"/>
      <c r="Q319" s="87"/>
      <c r="R319" s="87"/>
      <c r="S319" s="87"/>
      <c r="T319" s="87"/>
      <c r="U319" s="87"/>
      <c r="V319" s="87"/>
      <c r="W319" s="87"/>
      <c r="Z319" s="88" t="s">
        <v>6</v>
      </c>
    </row>
    <row r="320" spans="1:26" s="93" customFormat="1" ht="14.5" customHeight="1" x14ac:dyDescent="0.35">
      <c r="A320" s="89"/>
      <c r="B320" s="89"/>
      <c r="C320" s="89"/>
      <c r="D320" s="89"/>
      <c r="E320" s="89"/>
      <c r="F320" s="89"/>
      <c r="G320" s="89"/>
      <c r="H320" s="89"/>
      <c r="I320" s="89"/>
      <c r="J320" s="90">
        <v>1</v>
      </c>
      <c r="K320" s="91" t="s">
        <v>25</v>
      </c>
      <c r="L320" s="91" t="s">
        <v>503</v>
      </c>
      <c r="M320" s="90" t="s">
        <v>27</v>
      </c>
      <c r="N320" s="90" t="s">
        <v>235</v>
      </c>
      <c r="O320" s="97" t="s">
        <v>28</v>
      </c>
      <c r="P320" s="326" t="s">
        <v>29</v>
      </c>
      <c r="Q320" s="336"/>
      <c r="R320" s="92"/>
      <c r="S320" s="92"/>
      <c r="T320" s="92"/>
      <c r="U320" s="92"/>
      <c r="V320" s="92"/>
      <c r="W320" s="92"/>
      <c r="Z320" s="88" t="s">
        <v>6</v>
      </c>
    </row>
    <row r="321" spans="1:26" s="93" customFormat="1" ht="14.5" customHeight="1" x14ac:dyDescent="0.35">
      <c r="A321" s="89"/>
      <c r="B321" s="89"/>
      <c r="C321" s="89"/>
      <c r="D321" s="89"/>
      <c r="E321" s="89"/>
      <c r="F321" s="89"/>
      <c r="G321" s="89"/>
      <c r="H321" s="89"/>
      <c r="I321" s="89"/>
      <c r="J321" s="334">
        <v>2</v>
      </c>
      <c r="K321" s="335" t="s">
        <v>504</v>
      </c>
      <c r="L321" s="91" t="s">
        <v>505</v>
      </c>
      <c r="M321" s="334" t="s">
        <v>27</v>
      </c>
      <c r="N321" s="334" t="s">
        <v>240</v>
      </c>
      <c r="O321" s="342" t="s">
        <v>28</v>
      </c>
      <c r="P321" s="326" t="s">
        <v>29</v>
      </c>
      <c r="Q321" s="336"/>
      <c r="R321" s="92"/>
      <c r="S321" s="92"/>
      <c r="T321" s="92"/>
      <c r="U321" s="92"/>
      <c r="V321" s="92"/>
      <c r="W321" s="92"/>
      <c r="Z321" s="88" t="s">
        <v>6</v>
      </c>
    </row>
    <row r="322" spans="1:26" s="93" customFormat="1" ht="14.5" customHeight="1" x14ac:dyDescent="0.35">
      <c r="A322" s="89"/>
      <c r="B322" s="89"/>
      <c r="C322" s="89"/>
      <c r="D322" s="89"/>
      <c r="E322" s="89"/>
      <c r="F322" s="89"/>
      <c r="G322" s="89"/>
      <c r="H322" s="89"/>
      <c r="I322" s="89"/>
      <c r="J322" s="334"/>
      <c r="K322" s="335"/>
      <c r="L322" s="91" t="s">
        <v>506</v>
      </c>
      <c r="M322" s="334"/>
      <c r="N322" s="334"/>
      <c r="O322" s="342"/>
      <c r="P322" s="98"/>
      <c r="Q322" s="99"/>
      <c r="R322" s="92"/>
      <c r="S322" s="92"/>
      <c r="T322" s="92"/>
      <c r="U322" s="92"/>
      <c r="V322" s="92"/>
      <c r="W322" s="92"/>
      <c r="Z322" s="88" t="s">
        <v>6</v>
      </c>
    </row>
    <row r="323" spans="1:26" s="93" customFormat="1" ht="14.5" customHeight="1" x14ac:dyDescent="0.35">
      <c r="A323" s="89"/>
      <c r="B323" s="89"/>
      <c r="C323" s="89"/>
      <c r="D323" s="89"/>
      <c r="E323" s="89"/>
      <c r="F323" s="89"/>
      <c r="G323" s="89"/>
      <c r="H323" s="89"/>
      <c r="I323" s="89"/>
      <c r="J323" s="334"/>
      <c r="K323" s="335"/>
      <c r="L323" s="91" t="s">
        <v>507</v>
      </c>
      <c r="M323" s="334"/>
      <c r="N323" s="334"/>
      <c r="O323" s="342"/>
      <c r="P323" s="100"/>
      <c r="Q323" s="101"/>
      <c r="R323" s="92"/>
      <c r="S323" s="92"/>
      <c r="T323" s="92"/>
      <c r="U323" s="92"/>
      <c r="V323" s="92"/>
      <c r="W323" s="92"/>
      <c r="Z323" s="88" t="s">
        <v>6</v>
      </c>
    </row>
    <row r="324" spans="1:26" s="93" customFormat="1" ht="14.5" customHeight="1" x14ac:dyDescent="0.35">
      <c r="A324" s="89"/>
      <c r="B324" s="89"/>
      <c r="C324" s="89"/>
      <c r="D324" s="89"/>
      <c r="E324" s="89"/>
      <c r="F324" s="89"/>
      <c r="G324" s="89"/>
      <c r="H324" s="89"/>
      <c r="I324" s="89"/>
      <c r="J324" s="334">
        <v>3</v>
      </c>
      <c r="K324" s="335" t="s">
        <v>508</v>
      </c>
      <c r="L324" s="91" t="s">
        <v>509</v>
      </c>
      <c r="M324" s="334" t="s">
        <v>27</v>
      </c>
      <c r="N324" s="334" t="s">
        <v>240</v>
      </c>
      <c r="O324" s="334" t="s">
        <v>28</v>
      </c>
      <c r="P324" s="326" t="s">
        <v>29</v>
      </c>
      <c r="Q324" s="336"/>
      <c r="R324" s="92"/>
      <c r="S324" s="92"/>
      <c r="T324" s="92"/>
      <c r="U324" s="92"/>
      <c r="V324" s="92"/>
      <c r="W324" s="92"/>
      <c r="Z324" s="88" t="s">
        <v>6</v>
      </c>
    </row>
    <row r="325" spans="1:26" s="93" customFormat="1" ht="14.5" customHeight="1" x14ac:dyDescent="0.35">
      <c r="A325" s="89"/>
      <c r="B325" s="89"/>
      <c r="C325" s="89"/>
      <c r="D325" s="89"/>
      <c r="E325" s="89"/>
      <c r="F325" s="89"/>
      <c r="G325" s="89"/>
      <c r="H325" s="89"/>
      <c r="I325" s="89"/>
      <c r="J325" s="334"/>
      <c r="K325" s="335"/>
      <c r="L325" s="91" t="s">
        <v>510</v>
      </c>
      <c r="M325" s="334"/>
      <c r="N325" s="334"/>
      <c r="O325" s="334"/>
      <c r="P325" s="98"/>
      <c r="Q325" s="99"/>
      <c r="R325" s="92"/>
      <c r="S325" s="92"/>
      <c r="T325" s="92"/>
      <c r="U325" s="92"/>
      <c r="V325" s="92"/>
      <c r="W325" s="92"/>
      <c r="Z325" s="88" t="s">
        <v>6</v>
      </c>
    </row>
    <row r="326" spans="1:26" s="93" customFormat="1" ht="14.5" customHeight="1" x14ac:dyDescent="0.35">
      <c r="A326" s="89"/>
      <c r="B326" s="89"/>
      <c r="C326" s="89"/>
      <c r="D326" s="89"/>
      <c r="E326" s="89"/>
      <c r="F326" s="89"/>
      <c r="G326" s="89"/>
      <c r="H326" s="89"/>
      <c r="I326" s="89"/>
      <c r="J326" s="334"/>
      <c r="K326" s="335"/>
      <c r="L326" s="91" t="s">
        <v>511</v>
      </c>
      <c r="M326" s="334"/>
      <c r="N326" s="334"/>
      <c r="O326" s="334"/>
      <c r="P326" s="100"/>
      <c r="Q326" s="101"/>
      <c r="R326" s="92"/>
      <c r="S326" s="92"/>
      <c r="T326" s="92"/>
      <c r="U326" s="92"/>
      <c r="V326" s="92"/>
      <c r="W326" s="92"/>
      <c r="Z326" s="88" t="s">
        <v>6</v>
      </c>
    </row>
    <row r="327" spans="1:26" s="93" customFormat="1" ht="14.5" customHeight="1" x14ac:dyDescent="0.35">
      <c r="A327" s="89"/>
      <c r="B327" s="89"/>
      <c r="C327" s="89"/>
      <c r="D327" s="89"/>
      <c r="E327" s="89"/>
      <c r="F327" s="89"/>
      <c r="G327" s="89"/>
      <c r="H327" s="89"/>
      <c r="I327" s="89"/>
      <c r="J327" s="334">
        <v>4</v>
      </c>
      <c r="K327" s="335" t="s">
        <v>512</v>
      </c>
      <c r="L327" s="91" t="s">
        <v>513</v>
      </c>
      <c r="M327" s="334" t="s">
        <v>27</v>
      </c>
      <c r="N327" s="334" t="s">
        <v>240</v>
      </c>
      <c r="O327" s="334" t="s">
        <v>28</v>
      </c>
      <c r="P327" s="326" t="s">
        <v>29</v>
      </c>
      <c r="Q327" s="336"/>
      <c r="R327" s="92"/>
      <c r="S327" s="92"/>
      <c r="T327" s="92"/>
      <c r="U327" s="92"/>
      <c r="V327" s="92"/>
      <c r="W327" s="92"/>
      <c r="Z327" s="88" t="s">
        <v>6</v>
      </c>
    </row>
    <row r="328" spans="1:26" s="93" customFormat="1" ht="14.5" customHeight="1" x14ac:dyDescent="0.35">
      <c r="A328" s="89"/>
      <c r="B328" s="89"/>
      <c r="C328" s="89"/>
      <c r="D328" s="89"/>
      <c r="E328" s="89"/>
      <c r="F328" s="89"/>
      <c r="G328" s="89"/>
      <c r="H328" s="89"/>
      <c r="I328" s="89"/>
      <c r="J328" s="334"/>
      <c r="K328" s="335"/>
      <c r="L328" s="91" t="s">
        <v>514</v>
      </c>
      <c r="M328" s="334"/>
      <c r="N328" s="334"/>
      <c r="O328" s="334"/>
      <c r="P328" s="98"/>
      <c r="Q328" s="99"/>
      <c r="R328" s="92"/>
      <c r="S328" s="92"/>
      <c r="T328" s="92"/>
      <c r="U328" s="92"/>
      <c r="V328" s="92"/>
      <c r="W328" s="92"/>
      <c r="Z328" s="88" t="s">
        <v>6</v>
      </c>
    </row>
    <row r="329" spans="1:26" s="93" customFormat="1" ht="14.5" customHeight="1" x14ac:dyDescent="0.35">
      <c r="A329" s="89"/>
      <c r="B329" s="89"/>
      <c r="C329" s="89"/>
      <c r="D329" s="89"/>
      <c r="E329" s="89"/>
      <c r="F329" s="89"/>
      <c r="G329" s="89"/>
      <c r="H329" s="89"/>
      <c r="I329" s="89"/>
      <c r="J329" s="334"/>
      <c r="K329" s="335"/>
      <c r="L329" s="91" t="s">
        <v>515</v>
      </c>
      <c r="M329" s="334"/>
      <c r="N329" s="334"/>
      <c r="O329" s="334"/>
      <c r="P329" s="100"/>
      <c r="Q329" s="101"/>
      <c r="R329" s="92"/>
      <c r="S329" s="92"/>
      <c r="T329" s="92"/>
      <c r="U329" s="92"/>
      <c r="V329" s="92"/>
      <c r="W329" s="92"/>
      <c r="Z329" s="88" t="s">
        <v>6</v>
      </c>
    </row>
    <row r="330" spans="1:26" s="93" customFormat="1" ht="14.5" customHeight="1" x14ac:dyDescent="0.35">
      <c r="A330" s="89"/>
      <c r="B330" s="89"/>
      <c r="C330" s="89"/>
      <c r="D330" s="89"/>
      <c r="E330" s="89"/>
      <c r="F330" s="89"/>
      <c r="G330" s="89"/>
      <c r="H330" s="89"/>
      <c r="I330" s="89"/>
      <c r="J330" s="90">
        <v>5</v>
      </c>
      <c r="K330" s="91" t="s">
        <v>49</v>
      </c>
      <c r="L330" s="91" t="s">
        <v>516</v>
      </c>
      <c r="M330" s="90" t="s">
        <v>32</v>
      </c>
      <c r="N330" s="96" t="s">
        <v>51</v>
      </c>
      <c r="O330" s="97" t="s">
        <v>28</v>
      </c>
      <c r="P330" s="326" t="s">
        <v>29</v>
      </c>
      <c r="Q330" s="336"/>
      <c r="R330" s="92"/>
      <c r="S330" s="92"/>
      <c r="T330" s="92"/>
      <c r="U330" s="92"/>
      <c r="V330" s="92"/>
      <c r="W330" s="92"/>
      <c r="Z330" s="88" t="s">
        <v>6</v>
      </c>
    </row>
    <row r="331" spans="1:26" s="93" customFormat="1" ht="14.5" customHeight="1" x14ac:dyDescent="0.35">
      <c r="A331" s="89"/>
      <c r="B331" s="89"/>
      <c r="C331" s="89"/>
      <c r="D331" s="89"/>
      <c r="E331" s="89"/>
      <c r="F331" s="89"/>
      <c r="G331" s="89"/>
      <c r="H331" s="89"/>
      <c r="I331" s="89"/>
      <c r="J331" s="90">
        <v>6</v>
      </c>
      <c r="K331" s="91" t="s">
        <v>43</v>
      </c>
      <c r="L331" s="91" t="s">
        <v>517</v>
      </c>
      <c r="M331" s="90" t="s">
        <v>283</v>
      </c>
      <c r="N331" s="96" t="s">
        <v>518</v>
      </c>
      <c r="O331" s="97" t="s">
        <v>28</v>
      </c>
      <c r="P331" s="342" t="s">
        <v>29</v>
      </c>
      <c r="Q331" s="343"/>
      <c r="R331" s="92"/>
      <c r="S331" s="92"/>
      <c r="T331" s="92"/>
      <c r="U331" s="92"/>
      <c r="V331" s="92"/>
      <c r="W331" s="92"/>
      <c r="Z331" s="88" t="s">
        <v>6</v>
      </c>
    </row>
    <row r="332" spans="1:26" s="88" customFormat="1" ht="14.5" customHeight="1" collapsed="1" x14ac:dyDescent="0.35">
      <c r="A332" s="85" t="s">
        <v>22</v>
      </c>
      <c r="B332" s="85"/>
      <c r="C332" s="85" t="s">
        <v>519</v>
      </c>
      <c r="D332" s="85"/>
      <c r="E332" s="85"/>
      <c r="F332" s="85"/>
      <c r="G332" s="85"/>
      <c r="H332" s="85"/>
      <c r="I332" s="85" t="s">
        <v>8</v>
      </c>
      <c r="J332" s="86" t="s">
        <v>520</v>
      </c>
      <c r="K332" s="87"/>
      <c r="L332" s="87"/>
      <c r="M332" s="87"/>
      <c r="N332" s="87"/>
      <c r="O332" s="87"/>
      <c r="P332" s="87"/>
      <c r="Q332" s="87"/>
      <c r="R332" s="87"/>
      <c r="S332" s="87"/>
      <c r="T332" s="87"/>
      <c r="U332" s="87"/>
      <c r="V332" s="87"/>
      <c r="W332" s="87"/>
      <c r="Z332" s="88" t="s">
        <v>6</v>
      </c>
    </row>
    <row r="333" spans="1:26" s="93" customFormat="1" ht="14.5" customHeight="1" x14ac:dyDescent="0.35">
      <c r="A333" s="89"/>
      <c r="B333" s="89"/>
      <c r="C333" s="89"/>
      <c r="D333" s="89"/>
      <c r="E333" s="89"/>
      <c r="F333" s="89"/>
      <c r="G333" s="89"/>
      <c r="H333" s="89"/>
      <c r="I333" s="89"/>
      <c r="J333" s="90">
        <v>1</v>
      </c>
      <c r="K333" s="91" t="s">
        <v>25</v>
      </c>
      <c r="L333" s="91" t="s">
        <v>521</v>
      </c>
      <c r="M333" s="90" t="s">
        <v>27</v>
      </c>
      <c r="N333" s="90" t="s">
        <v>235</v>
      </c>
      <c r="O333" s="97" t="s">
        <v>28</v>
      </c>
      <c r="P333" s="90" t="s">
        <v>29</v>
      </c>
      <c r="Q333" s="90" t="s">
        <v>29</v>
      </c>
      <c r="R333" s="92"/>
      <c r="S333" s="92"/>
      <c r="T333" s="92"/>
      <c r="U333" s="92"/>
      <c r="V333" s="92"/>
      <c r="W333" s="92"/>
      <c r="Z333" s="88" t="s">
        <v>6</v>
      </c>
    </row>
    <row r="334" spans="1:26" s="93" customFormat="1" ht="14.5" customHeight="1" x14ac:dyDescent="0.35">
      <c r="A334" s="89"/>
      <c r="B334" s="89"/>
      <c r="C334" s="89"/>
      <c r="D334" s="89"/>
      <c r="E334" s="89"/>
      <c r="F334" s="89"/>
      <c r="G334" s="89"/>
      <c r="H334" s="89"/>
      <c r="I334" s="89"/>
      <c r="J334" s="90">
        <v>2</v>
      </c>
      <c r="K334" s="91" t="s">
        <v>522</v>
      </c>
      <c r="L334" s="91" t="s">
        <v>523</v>
      </c>
      <c r="M334" s="90" t="s">
        <v>32</v>
      </c>
      <c r="N334" s="96" t="s">
        <v>28</v>
      </c>
      <c r="O334" s="97" t="s">
        <v>28</v>
      </c>
      <c r="P334" s="90" t="s">
        <v>29</v>
      </c>
      <c r="Q334" s="90" t="s">
        <v>29</v>
      </c>
      <c r="R334" s="92"/>
      <c r="S334" s="92"/>
      <c r="T334" s="92"/>
      <c r="U334" s="92"/>
      <c r="V334" s="92"/>
      <c r="W334" s="92"/>
      <c r="Z334" s="88" t="s">
        <v>6</v>
      </c>
    </row>
    <row r="335" spans="1:26" s="88" customFormat="1" ht="14.5" customHeight="1" collapsed="1" x14ac:dyDescent="0.35">
      <c r="A335" s="85" t="s">
        <v>22</v>
      </c>
      <c r="B335" s="85"/>
      <c r="C335" s="85" t="s">
        <v>524</v>
      </c>
      <c r="D335" s="85"/>
      <c r="E335" s="85"/>
      <c r="F335" s="85"/>
      <c r="G335" s="85"/>
      <c r="H335" s="85"/>
      <c r="I335" s="85" t="s">
        <v>8</v>
      </c>
      <c r="J335" s="86" t="s">
        <v>525</v>
      </c>
      <c r="K335" s="87"/>
      <c r="L335" s="87"/>
      <c r="M335" s="87"/>
      <c r="N335" s="87"/>
      <c r="O335" s="87"/>
      <c r="P335" s="87"/>
      <c r="Q335" s="87"/>
      <c r="R335" s="87"/>
      <c r="S335" s="87"/>
      <c r="T335" s="87"/>
      <c r="U335" s="87"/>
      <c r="V335" s="87"/>
      <c r="W335" s="87"/>
      <c r="Z335" s="88" t="s">
        <v>6</v>
      </c>
    </row>
    <row r="336" spans="1:26" s="93" customFormat="1" ht="14.5" customHeight="1" x14ac:dyDescent="0.35">
      <c r="A336" s="89"/>
      <c r="B336" s="89"/>
      <c r="C336" s="89"/>
      <c r="D336" s="89"/>
      <c r="E336" s="89"/>
      <c r="F336" s="89"/>
      <c r="G336" s="89"/>
      <c r="H336" s="89"/>
      <c r="I336" s="89"/>
      <c r="J336" s="90">
        <v>1</v>
      </c>
      <c r="K336" s="91" t="s">
        <v>25</v>
      </c>
      <c r="L336" s="91" t="s">
        <v>526</v>
      </c>
      <c r="M336" s="90" t="s">
        <v>27</v>
      </c>
      <c r="N336" s="90">
        <v>4</v>
      </c>
      <c r="O336" s="90" t="s">
        <v>28</v>
      </c>
      <c r="P336" s="342" t="s">
        <v>29</v>
      </c>
      <c r="Q336" s="343"/>
      <c r="R336" s="92"/>
      <c r="S336" s="92"/>
      <c r="T336" s="92"/>
      <c r="U336" s="92"/>
      <c r="V336" s="92"/>
      <c r="W336" s="92"/>
      <c r="Z336" s="88" t="s">
        <v>6</v>
      </c>
    </row>
    <row r="337" spans="1:26" s="93" customFormat="1" ht="14.5" customHeight="1" x14ac:dyDescent="0.35">
      <c r="A337" s="89"/>
      <c r="B337" s="89"/>
      <c r="C337" s="89"/>
      <c r="D337" s="89"/>
      <c r="E337" s="89"/>
      <c r="F337" s="89"/>
      <c r="G337" s="89"/>
      <c r="H337" s="89"/>
      <c r="I337" s="89"/>
      <c r="J337" s="334">
        <v>2</v>
      </c>
      <c r="K337" s="335" t="s">
        <v>77</v>
      </c>
      <c r="L337" s="91" t="s">
        <v>78</v>
      </c>
      <c r="M337" s="334" t="s">
        <v>27</v>
      </c>
      <c r="N337" s="334" t="s">
        <v>240</v>
      </c>
      <c r="O337" s="334" t="s">
        <v>28</v>
      </c>
      <c r="P337" s="326" t="s">
        <v>29</v>
      </c>
      <c r="Q337" s="336"/>
      <c r="R337" s="92"/>
      <c r="S337" s="92"/>
      <c r="T337" s="92"/>
      <c r="U337" s="92"/>
      <c r="V337" s="92"/>
      <c r="W337" s="92"/>
      <c r="Z337" s="88" t="s">
        <v>6</v>
      </c>
    </row>
    <row r="338" spans="1:26" s="93" customFormat="1" ht="14.5" customHeight="1" x14ac:dyDescent="0.35">
      <c r="A338" s="89"/>
      <c r="B338" s="89"/>
      <c r="C338" s="89"/>
      <c r="D338" s="89"/>
      <c r="E338" s="89"/>
      <c r="F338" s="89"/>
      <c r="G338" s="89"/>
      <c r="H338" s="89"/>
      <c r="I338" s="89"/>
      <c r="J338" s="334"/>
      <c r="K338" s="335"/>
      <c r="L338" s="91" t="s">
        <v>79</v>
      </c>
      <c r="M338" s="334"/>
      <c r="N338" s="334"/>
      <c r="O338" s="334"/>
      <c r="P338" s="327"/>
      <c r="Q338" s="337"/>
      <c r="R338" s="92"/>
      <c r="S338" s="92"/>
      <c r="T338" s="92"/>
      <c r="U338" s="92"/>
      <c r="V338" s="92"/>
      <c r="W338" s="92"/>
      <c r="Z338" s="88" t="s">
        <v>6</v>
      </c>
    </row>
    <row r="339" spans="1:26" s="93" customFormat="1" ht="14.5" customHeight="1" x14ac:dyDescent="0.35">
      <c r="A339" s="89"/>
      <c r="B339" s="89"/>
      <c r="C339" s="89"/>
      <c r="D339" s="89"/>
      <c r="E339" s="89"/>
      <c r="F339" s="89"/>
      <c r="G339" s="89"/>
      <c r="H339" s="89"/>
      <c r="I339" s="89"/>
      <c r="J339" s="334"/>
      <c r="K339" s="335"/>
      <c r="L339" s="91" t="s">
        <v>328</v>
      </c>
      <c r="M339" s="334"/>
      <c r="N339" s="334"/>
      <c r="O339" s="334"/>
      <c r="P339" s="328"/>
      <c r="Q339" s="338"/>
      <c r="R339" s="92"/>
      <c r="S339" s="92"/>
      <c r="T339" s="92"/>
      <c r="U339" s="92"/>
      <c r="V339" s="92"/>
      <c r="W339" s="92"/>
      <c r="Z339" s="88" t="s">
        <v>6</v>
      </c>
    </row>
    <row r="340" spans="1:26" s="3" customFormat="1" ht="14.5" customHeight="1" collapsed="1" x14ac:dyDescent="0.35">
      <c r="A340" s="1" t="s">
        <v>22</v>
      </c>
      <c r="B340" s="1"/>
      <c r="C340" s="1"/>
      <c r="D340" s="1" t="s">
        <v>527</v>
      </c>
      <c r="E340" s="1"/>
      <c r="F340" s="1"/>
      <c r="G340" s="1"/>
      <c r="H340" s="1"/>
      <c r="I340" s="1" t="s">
        <v>108</v>
      </c>
      <c r="J340" s="2" t="s">
        <v>528</v>
      </c>
      <c r="K340" s="4"/>
      <c r="L340" s="4"/>
      <c r="M340" s="4"/>
      <c r="N340" s="4"/>
      <c r="O340" s="4"/>
      <c r="P340" s="4"/>
      <c r="Q340" s="4"/>
      <c r="R340" s="4"/>
      <c r="S340" s="4"/>
      <c r="T340" s="4"/>
      <c r="U340" s="4"/>
      <c r="V340" s="4"/>
      <c r="W340" s="4"/>
      <c r="Z340" s="3" t="s">
        <v>6</v>
      </c>
    </row>
    <row r="341" spans="1:26" ht="14.5" customHeight="1" x14ac:dyDescent="0.35">
      <c r="J341" s="9">
        <v>1</v>
      </c>
      <c r="K341" s="11" t="s">
        <v>25</v>
      </c>
      <c r="L341" s="11" t="s">
        <v>529</v>
      </c>
      <c r="M341" s="9" t="s">
        <v>27</v>
      </c>
      <c r="N341" s="9">
        <v>4</v>
      </c>
      <c r="O341" s="9" t="s">
        <v>28</v>
      </c>
      <c r="P341" s="9" t="s">
        <v>29</v>
      </c>
      <c r="Q341" s="9" t="s">
        <v>29</v>
      </c>
      <c r="Z341" s="3" t="s">
        <v>6</v>
      </c>
    </row>
    <row r="342" spans="1:26" ht="14.5" customHeight="1" x14ac:dyDescent="0.35">
      <c r="J342" s="325">
        <v>2</v>
      </c>
      <c r="K342" s="347" t="s">
        <v>332</v>
      </c>
      <c r="L342" s="11" t="s">
        <v>333</v>
      </c>
      <c r="M342" s="325" t="s">
        <v>27</v>
      </c>
      <c r="N342" s="325" t="s">
        <v>240</v>
      </c>
      <c r="O342" s="325" t="s">
        <v>28</v>
      </c>
      <c r="P342" s="325" t="s">
        <v>29</v>
      </c>
      <c r="Q342" s="325" t="s">
        <v>29</v>
      </c>
      <c r="Z342" s="3" t="s">
        <v>6</v>
      </c>
    </row>
    <row r="343" spans="1:26" ht="14.5" customHeight="1" x14ac:dyDescent="0.35">
      <c r="J343" s="325"/>
      <c r="K343" s="347"/>
      <c r="L343" s="11" t="s">
        <v>530</v>
      </c>
      <c r="M343" s="325"/>
      <c r="N343" s="325"/>
      <c r="O343" s="325"/>
      <c r="P343" s="325"/>
      <c r="Q343" s="325"/>
      <c r="Z343" s="3" t="s">
        <v>6</v>
      </c>
    </row>
    <row r="344" spans="1:26" ht="14.5" customHeight="1" x14ac:dyDescent="0.35">
      <c r="J344" s="325"/>
      <c r="K344" s="347"/>
      <c r="L344" s="11" t="s">
        <v>531</v>
      </c>
      <c r="M344" s="325"/>
      <c r="N344" s="325"/>
      <c r="O344" s="325"/>
      <c r="P344" s="325"/>
      <c r="Q344" s="325"/>
      <c r="Z344" s="3" t="s">
        <v>6</v>
      </c>
    </row>
    <row r="345" spans="1:26" ht="14.5" customHeight="1" x14ac:dyDescent="0.35">
      <c r="J345" s="325">
        <v>3</v>
      </c>
      <c r="K345" s="347" t="s">
        <v>336</v>
      </c>
      <c r="L345" s="11" t="s">
        <v>337</v>
      </c>
      <c r="M345" s="325" t="s">
        <v>27</v>
      </c>
      <c r="N345" s="325" t="s">
        <v>240</v>
      </c>
      <c r="O345" s="325" t="s">
        <v>28</v>
      </c>
      <c r="P345" s="325" t="s">
        <v>29</v>
      </c>
      <c r="Q345" s="325" t="s">
        <v>29</v>
      </c>
      <c r="Z345" s="3" t="s">
        <v>6</v>
      </c>
    </row>
    <row r="346" spans="1:26" ht="14.5" customHeight="1" x14ac:dyDescent="0.35">
      <c r="J346" s="325"/>
      <c r="K346" s="347"/>
      <c r="L346" s="11" t="s">
        <v>338</v>
      </c>
      <c r="M346" s="325"/>
      <c r="N346" s="325"/>
      <c r="O346" s="325"/>
      <c r="P346" s="325"/>
      <c r="Q346" s="325"/>
      <c r="Z346" s="3" t="s">
        <v>6</v>
      </c>
    </row>
    <row r="347" spans="1:26" ht="14.5" customHeight="1" x14ac:dyDescent="0.35">
      <c r="J347" s="325"/>
      <c r="K347" s="347"/>
      <c r="L347" s="11" t="s">
        <v>339</v>
      </c>
      <c r="M347" s="325"/>
      <c r="N347" s="325"/>
      <c r="O347" s="325"/>
      <c r="P347" s="325"/>
      <c r="Q347" s="325"/>
      <c r="Z347" s="3" t="s">
        <v>6</v>
      </c>
    </row>
    <row r="348" spans="1:26" ht="14.5" customHeight="1" x14ac:dyDescent="0.35">
      <c r="J348" s="325">
        <v>4</v>
      </c>
      <c r="K348" s="347" t="s">
        <v>129</v>
      </c>
      <c r="L348" s="11" t="s">
        <v>340</v>
      </c>
      <c r="M348" s="325" t="s">
        <v>27</v>
      </c>
      <c r="N348" s="325">
        <v>60</v>
      </c>
      <c r="O348" s="325" t="s">
        <v>28</v>
      </c>
      <c r="P348" s="325" t="s">
        <v>29</v>
      </c>
      <c r="Q348" s="325" t="s">
        <v>29</v>
      </c>
      <c r="Z348" s="3" t="s">
        <v>6</v>
      </c>
    </row>
    <row r="349" spans="1:26" ht="14.5" customHeight="1" x14ac:dyDescent="0.35">
      <c r="J349" s="325"/>
      <c r="K349" s="347"/>
      <c r="L349" s="11" t="s">
        <v>532</v>
      </c>
      <c r="M349" s="325"/>
      <c r="N349" s="325"/>
      <c r="O349" s="325"/>
      <c r="P349" s="325"/>
      <c r="Q349" s="325"/>
      <c r="Z349" s="3" t="s">
        <v>6</v>
      </c>
    </row>
    <row r="350" spans="1:26" ht="14.5" customHeight="1" x14ac:dyDescent="0.35">
      <c r="J350" s="325"/>
      <c r="K350" s="347"/>
      <c r="L350" s="11" t="s">
        <v>533</v>
      </c>
      <c r="M350" s="325"/>
      <c r="N350" s="325"/>
      <c r="O350" s="325"/>
      <c r="P350" s="325"/>
      <c r="Q350" s="325"/>
      <c r="Z350" s="3" t="s">
        <v>6</v>
      </c>
    </row>
    <row r="351" spans="1:26" ht="14.5" customHeight="1" x14ac:dyDescent="0.35">
      <c r="J351" s="9">
        <v>5</v>
      </c>
      <c r="K351" s="11" t="s">
        <v>344</v>
      </c>
      <c r="L351" s="11" t="s">
        <v>534</v>
      </c>
      <c r="M351" s="9" t="s">
        <v>27</v>
      </c>
      <c r="N351" s="9" t="s">
        <v>54</v>
      </c>
      <c r="O351" s="9" t="s">
        <v>28</v>
      </c>
      <c r="P351" s="9" t="s">
        <v>29</v>
      </c>
      <c r="Q351" s="9" t="s">
        <v>29</v>
      </c>
      <c r="Z351" s="3" t="s">
        <v>6</v>
      </c>
    </row>
    <row r="352" spans="1:26" ht="14.5" customHeight="1" x14ac:dyDescent="0.35">
      <c r="J352" s="9">
        <v>6</v>
      </c>
      <c r="K352" s="11" t="s">
        <v>346</v>
      </c>
      <c r="L352" s="11" t="s">
        <v>347</v>
      </c>
      <c r="M352" s="9" t="s">
        <v>32</v>
      </c>
      <c r="N352" s="9" t="s">
        <v>54</v>
      </c>
      <c r="O352" s="9" t="s">
        <v>28</v>
      </c>
      <c r="P352" s="9" t="s">
        <v>29</v>
      </c>
      <c r="Q352" s="9" t="s">
        <v>29</v>
      </c>
      <c r="Z352" s="3" t="s">
        <v>6</v>
      </c>
    </row>
    <row r="353" spans="10:26" ht="14.5" customHeight="1" x14ac:dyDescent="0.35">
      <c r="J353" s="9">
        <v>7</v>
      </c>
      <c r="K353" s="11" t="s">
        <v>348</v>
      </c>
      <c r="L353" s="11" t="s">
        <v>349</v>
      </c>
      <c r="M353" s="9" t="s">
        <v>27</v>
      </c>
      <c r="N353" s="9">
        <v>3</v>
      </c>
      <c r="O353" s="9" t="s">
        <v>28</v>
      </c>
      <c r="P353" s="9" t="s">
        <v>48</v>
      </c>
      <c r="Q353" s="9" t="s">
        <v>48</v>
      </c>
      <c r="Z353" s="3" t="s">
        <v>6</v>
      </c>
    </row>
    <row r="354" spans="10:26" ht="14.5" customHeight="1" x14ac:dyDescent="0.35">
      <c r="J354" s="9">
        <v>8</v>
      </c>
      <c r="K354" s="11" t="s">
        <v>351</v>
      </c>
      <c r="L354" s="11" t="s">
        <v>352</v>
      </c>
      <c r="M354" s="9" t="s">
        <v>32</v>
      </c>
      <c r="N354" s="9">
        <v>9</v>
      </c>
      <c r="O354" s="9" t="s">
        <v>28</v>
      </c>
      <c r="P354" s="9" t="s">
        <v>29</v>
      </c>
      <c r="Q354" s="9" t="s">
        <v>29</v>
      </c>
      <c r="Z354" s="3" t="s">
        <v>6</v>
      </c>
    </row>
    <row r="355" spans="10:26" ht="14.5" customHeight="1" x14ac:dyDescent="0.35">
      <c r="J355" s="9">
        <v>9</v>
      </c>
      <c r="K355" s="11" t="s">
        <v>354</v>
      </c>
      <c r="L355" s="11" t="s">
        <v>355</v>
      </c>
      <c r="M355" s="9" t="s">
        <v>32</v>
      </c>
      <c r="N355" s="9" t="s">
        <v>356</v>
      </c>
      <c r="O355" s="9" t="s">
        <v>28</v>
      </c>
      <c r="P355" s="9" t="s">
        <v>29</v>
      </c>
      <c r="Q355" s="9" t="s">
        <v>29</v>
      </c>
      <c r="Z355" s="3" t="s">
        <v>6</v>
      </c>
    </row>
    <row r="356" spans="10:26" ht="14.5" customHeight="1" x14ac:dyDescent="0.35">
      <c r="J356" s="9">
        <v>10</v>
      </c>
      <c r="K356" s="11" t="s">
        <v>357</v>
      </c>
      <c r="L356" s="11" t="s">
        <v>358</v>
      </c>
      <c r="M356" s="9" t="s">
        <v>32</v>
      </c>
      <c r="N356" s="9" t="s">
        <v>40</v>
      </c>
      <c r="O356" s="9" t="s">
        <v>28</v>
      </c>
      <c r="P356" s="9" t="s">
        <v>29</v>
      </c>
      <c r="Q356" s="9" t="s">
        <v>29</v>
      </c>
      <c r="Z356" s="3" t="s">
        <v>6</v>
      </c>
    </row>
    <row r="357" spans="10:26" ht="14.5" customHeight="1" x14ac:dyDescent="0.35">
      <c r="J357" s="9">
        <v>11</v>
      </c>
      <c r="K357" s="11" t="s">
        <v>535</v>
      </c>
      <c r="L357" s="11" t="s">
        <v>536</v>
      </c>
      <c r="M357" s="9" t="s">
        <v>32</v>
      </c>
      <c r="N357" s="9" t="s">
        <v>40</v>
      </c>
      <c r="O357" s="9" t="s">
        <v>28</v>
      </c>
      <c r="P357" s="9" t="s">
        <v>29</v>
      </c>
      <c r="Q357" s="9" t="s">
        <v>48</v>
      </c>
      <c r="Z357" s="3" t="s">
        <v>6</v>
      </c>
    </row>
    <row r="358" spans="10:26" ht="14.5" customHeight="1" x14ac:dyDescent="0.35">
      <c r="J358" s="9">
        <v>12</v>
      </c>
      <c r="K358" s="11" t="s">
        <v>537</v>
      </c>
      <c r="L358" s="11" t="s">
        <v>538</v>
      </c>
      <c r="M358" s="9" t="s">
        <v>32</v>
      </c>
      <c r="N358" s="9" t="s">
        <v>28</v>
      </c>
      <c r="O358" s="9">
        <v>2</v>
      </c>
      <c r="P358" s="9" t="s">
        <v>29</v>
      </c>
      <c r="Q358" s="9" t="s">
        <v>29</v>
      </c>
      <c r="Z358" s="3" t="s">
        <v>6</v>
      </c>
    </row>
    <row r="359" spans="10:26" ht="14.5" customHeight="1" x14ac:dyDescent="0.35">
      <c r="J359" s="325">
        <v>13</v>
      </c>
      <c r="K359" s="347" t="s">
        <v>539</v>
      </c>
      <c r="L359" s="11" t="s">
        <v>540</v>
      </c>
      <c r="M359" s="325" t="s">
        <v>27</v>
      </c>
      <c r="N359" s="325" t="s">
        <v>240</v>
      </c>
      <c r="O359" s="325" t="s">
        <v>28</v>
      </c>
      <c r="P359" s="325" t="s">
        <v>29</v>
      </c>
      <c r="Q359" s="325" t="s">
        <v>29</v>
      </c>
      <c r="Z359" s="3" t="s">
        <v>6</v>
      </c>
    </row>
    <row r="360" spans="10:26" ht="14.5" customHeight="1" x14ac:dyDescent="0.35">
      <c r="J360" s="325"/>
      <c r="K360" s="347"/>
      <c r="L360" s="11" t="s">
        <v>541</v>
      </c>
      <c r="M360" s="325"/>
      <c r="N360" s="325"/>
      <c r="O360" s="325"/>
      <c r="P360" s="325"/>
      <c r="Q360" s="325"/>
      <c r="Z360" s="3" t="s">
        <v>6</v>
      </c>
    </row>
    <row r="361" spans="10:26" ht="14.5" customHeight="1" x14ac:dyDescent="0.35">
      <c r="J361" s="325"/>
      <c r="K361" s="347"/>
      <c r="L361" s="11" t="s">
        <v>542</v>
      </c>
      <c r="M361" s="325"/>
      <c r="N361" s="325"/>
      <c r="O361" s="325"/>
      <c r="P361" s="325"/>
      <c r="Q361" s="325"/>
      <c r="Z361" s="3" t="s">
        <v>6</v>
      </c>
    </row>
    <row r="362" spans="10:26" ht="14.5" customHeight="1" x14ac:dyDescent="0.35">
      <c r="J362" s="325"/>
      <c r="K362" s="347"/>
      <c r="L362" s="11" t="s">
        <v>543</v>
      </c>
      <c r="M362" s="325"/>
      <c r="N362" s="325"/>
      <c r="O362" s="325"/>
      <c r="P362" s="325"/>
      <c r="Q362" s="325"/>
      <c r="Z362" s="3" t="s">
        <v>6</v>
      </c>
    </row>
    <row r="363" spans="10:26" ht="14.5" customHeight="1" x14ac:dyDescent="0.35">
      <c r="J363" s="325"/>
      <c r="K363" s="347"/>
      <c r="L363" s="11" t="s">
        <v>544</v>
      </c>
      <c r="M363" s="325"/>
      <c r="N363" s="325"/>
      <c r="O363" s="325"/>
      <c r="P363" s="325"/>
      <c r="Q363" s="325"/>
      <c r="Z363" s="3" t="s">
        <v>6</v>
      </c>
    </row>
    <row r="364" spans="10:26" ht="14.5" customHeight="1" x14ac:dyDescent="0.35">
      <c r="J364" s="325"/>
      <c r="K364" s="347"/>
      <c r="L364" s="11" t="s">
        <v>540</v>
      </c>
      <c r="M364" s="325"/>
      <c r="N364" s="325"/>
      <c r="O364" s="325"/>
      <c r="P364" s="325"/>
      <c r="Q364" s="325"/>
      <c r="Z364" s="3" t="s">
        <v>6</v>
      </c>
    </row>
    <row r="365" spans="10:26" ht="14.5" customHeight="1" x14ac:dyDescent="0.35">
      <c r="J365" s="325"/>
      <c r="K365" s="347"/>
      <c r="L365" s="11" t="s">
        <v>541</v>
      </c>
      <c r="M365" s="325"/>
      <c r="N365" s="325"/>
      <c r="O365" s="325"/>
      <c r="P365" s="325"/>
      <c r="Q365" s="325"/>
      <c r="Z365" s="3" t="s">
        <v>6</v>
      </c>
    </row>
    <row r="366" spans="10:26" ht="14.5" customHeight="1" x14ac:dyDescent="0.35">
      <c r="J366" s="325"/>
      <c r="K366" s="347"/>
      <c r="L366" s="11" t="s">
        <v>542</v>
      </c>
      <c r="M366" s="325"/>
      <c r="N366" s="325"/>
      <c r="O366" s="325"/>
      <c r="P366" s="325"/>
      <c r="Q366" s="325"/>
      <c r="Z366" s="3" t="s">
        <v>6</v>
      </c>
    </row>
    <row r="367" spans="10:26" ht="14.5" customHeight="1" x14ac:dyDescent="0.35">
      <c r="J367" s="325"/>
      <c r="K367" s="347"/>
      <c r="L367" s="11" t="s">
        <v>545</v>
      </c>
      <c r="M367" s="325"/>
      <c r="N367" s="325"/>
      <c r="O367" s="325"/>
      <c r="P367" s="325"/>
      <c r="Q367" s="325"/>
      <c r="Z367" s="3" t="s">
        <v>6</v>
      </c>
    </row>
    <row r="368" spans="10:26" ht="14.5" customHeight="1" x14ac:dyDescent="0.35">
      <c r="J368" s="9">
        <v>14</v>
      </c>
      <c r="K368" s="11" t="s">
        <v>546</v>
      </c>
      <c r="L368" s="11" t="s">
        <v>547</v>
      </c>
      <c r="M368" s="9" t="s">
        <v>32</v>
      </c>
      <c r="N368" s="9" t="s">
        <v>28</v>
      </c>
      <c r="O368" s="9">
        <v>2</v>
      </c>
      <c r="P368" s="9" t="s">
        <v>48</v>
      </c>
      <c r="Q368" s="9" t="s">
        <v>48</v>
      </c>
      <c r="Z368" s="3" t="s">
        <v>6</v>
      </c>
    </row>
    <row r="369" spans="10:26" ht="14.5" customHeight="1" x14ac:dyDescent="0.35">
      <c r="J369" s="9">
        <v>15</v>
      </c>
      <c r="K369" s="11" t="s">
        <v>548</v>
      </c>
      <c r="L369" s="11" t="s">
        <v>549</v>
      </c>
      <c r="M369" s="9" t="s">
        <v>32</v>
      </c>
      <c r="N369" s="9" t="s">
        <v>28</v>
      </c>
      <c r="O369" s="9">
        <v>2</v>
      </c>
      <c r="P369" s="9" t="s">
        <v>48</v>
      </c>
      <c r="Q369" s="9" t="s">
        <v>48</v>
      </c>
      <c r="Z369" s="3" t="s">
        <v>6</v>
      </c>
    </row>
    <row r="370" spans="10:26" ht="14.5" customHeight="1" x14ac:dyDescent="0.35">
      <c r="J370" s="9">
        <v>16</v>
      </c>
      <c r="K370" s="11" t="s">
        <v>550</v>
      </c>
      <c r="L370" s="11" t="s">
        <v>551</v>
      </c>
      <c r="M370" s="9" t="s">
        <v>32</v>
      </c>
      <c r="N370" s="9" t="s">
        <v>28</v>
      </c>
      <c r="O370" s="9">
        <v>2</v>
      </c>
      <c r="P370" s="9" t="s">
        <v>29</v>
      </c>
      <c r="Q370" s="9" t="s">
        <v>48</v>
      </c>
      <c r="Z370" s="3" t="s">
        <v>6</v>
      </c>
    </row>
    <row r="371" spans="10:26" ht="14.5" customHeight="1" x14ac:dyDescent="0.35">
      <c r="J371" s="325">
        <v>17</v>
      </c>
      <c r="K371" s="347" t="s">
        <v>552</v>
      </c>
      <c r="L371" s="27" t="s">
        <v>553</v>
      </c>
      <c r="M371" s="325" t="s">
        <v>27</v>
      </c>
      <c r="N371" s="325" t="s">
        <v>240</v>
      </c>
      <c r="O371" s="325" t="s">
        <v>28</v>
      </c>
      <c r="P371" s="325" t="s">
        <v>29</v>
      </c>
      <c r="Q371" s="325" t="s">
        <v>29</v>
      </c>
      <c r="Z371" s="3" t="s">
        <v>6</v>
      </c>
    </row>
    <row r="372" spans="10:26" ht="14.5" customHeight="1" x14ac:dyDescent="0.35">
      <c r="J372" s="325"/>
      <c r="K372" s="347"/>
      <c r="L372" s="33" t="s">
        <v>554</v>
      </c>
      <c r="M372" s="325"/>
      <c r="N372" s="325"/>
      <c r="O372" s="325"/>
      <c r="P372" s="325"/>
      <c r="Q372" s="325"/>
      <c r="Z372" s="3" t="s">
        <v>6</v>
      </c>
    </row>
    <row r="373" spans="10:26" ht="14.5" customHeight="1" x14ac:dyDescent="0.35">
      <c r="J373" s="325"/>
      <c r="K373" s="347"/>
      <c r="L373" s="33" t="s">
        <v>555</v>
      </c>
      <c r="M373" s="325"/>
      <c r="N373" s="325"/>
      <c r="O373" s="325"/>
      <c r="P373" s="325"/>
      <c r="Q373" s="325"/>
      <c r="Z373" s="3" t="s">
        <v>6</v>
      </c>
    </row>
    <row r="374" spans="10:26" ht="14.5" customHeight="1" x14ac:dyDescent="0.35">
      <c r="J374" s="325"/>
      <c r="K374" s="347"/>
      <c r="L374" s="33" t="s">
        <v>556</v>
      </c>
      <c r="M374" s="325"/>
      <c r="N374" s="325"/>
      <c r="O374" s="325"/>
      <c r="P374" s="325"/>
      <c r="Q374" s="325"/>
      <c r="Z374" s="3" t="s">
        <v>6</v>
      </c>
    </row>
    <row r="375" spans="10:26" ht="14.5" customHeight="1" x14ac:dyDescent="0.35">
      <c r="J375" s="325"/>
      <c r="K375" s="347"/>
      <c r="L375" s="26" t="s">
        <v>557</v>
      </c>
      <c r="M375" s="325"/>
      <c r="N375" s="325"/>
      <c r="O375" s="325"/>
      <c r="P375" s="325"/>
      <c r="Q375" s="325"/>
      <c r="Z375" s="3" t="s">
        <v>6</v>
      </c>
    </row>
    <row r="376" spans="10:26" ht="14.5" customHeight="1" x14ac:dyDescent="0.35">
      <c r="J376" s="325"/>
      <c r="K376" s="347"/>
      <c r="L376" s="27" t="s">
        <v>558</v>
      </c>
      <c r="M376" s="325"/>
      <c r="N376" s="325"/>
      <c r="O376" s="325"/>
      <c r="P376" s="325"/>
      <c r="Q376" s="325"/>
      <c r="Z376" s="3"/>
    </row>
    <row r="377" spans="10:26" ht="14.5" customHeight="1" x14ac:dyDescent="0.35">
      <c r="J377" s="325"/>
      <c r="K377" s="347"/>
      <c r="L377" s="33" t="s">
        <v>553</v>
      </c>
      <c r="M377" s="325"/>
      <c r="N377" s="325"/>
      <c r="O377" s="325"/>
      <c r="P377" s="325"/>
      <c r="Q377" s="325"/>
      <c r="Z377" s="3"/>
    </row>
    <row r="378" spans="10:26" ht="14.5" customHeight="1" x14ac:dyDescent="0.35">
      <c r="J378" s="325"/>
      <c r="K378" s="347"/>
      <c r="L378" s="33" t="s">
        <v>559</v>
      </c>
      <c r="M378" s="325"/>
      <c r="N378" s="325"/>
      <c r="O378" s="325"/>
      <c r="P378" s="325"/>
      <c r="Q378" s="325"/>
      <c r="Z378" s="3"/>
    </row>
    <row r="379" spans="10:26" ht="14.5" customHeight="1" x14ac:dyDescent="0.35">
      <c r="J379" s="325"/>
      <c r="K379" s="347"/>
      <c r="L379" s="33" t="s">
        <v>560</v>
      </c>
      <c r="M379" s="325"/>
      <c r="N379" s="325"/>
      <c r="O379" s="325"/>
      <c r="P379" s="325"/>
      <c r="Q379" s="325"/>
      <c r="Z379" s="3"/>
    </row>
    <row r="380" spans="10:26" ht="14.5" customHeight="1" x14ac:dyDescent="0.35">
      <c r="J380" s="325"/>
      <c r="K380" s="347"/>
      <c r="L380" s="33" t="s">
        <v>561</v>
      </c>
      <c r="M380" s="325"/>
      <c r="N380" s="325"/>
      <c r="O380" s="325"/>
      <c r="P380" s="325"/>
      <c r="Q380" s="325"/>
      <c r="Z380" s="3"/>
    </row>
    <row r="381" spans="10:26" ht="14.5" customHeight="1" x14ac:dyDescent="0.35">
      <c r="J381" s="325"/>
      <c r="K381" s="347"/>
      <c r="L381" s="26" t="s">
        <v>557</v>
      </c>
      <c r="M381" s="325"/>
      <c r="N381" s="325"/>
      <c r="O381" s="325"/>
      <c r="P381" s="325"/>
      <c r="Q381" s="325"/>
      <c r="Z381" s="3"/>
    </row>
    <row r="382" spans="10:26" ht="14.5" customHeight="1" x14ac:dyDescent="0.35">
      <c r="J382" s="325"/>
      <c r="K382" s="347"/>
      <c r="L382" s="66" t="s">
        <v>562</v>
      </c>
      <c r="M382" s="325"/>
      <c r="N382" s="325"/>
      <c r="O382" s="325"/>
      <c r="P382" s="325"/>
      <c r="Q382" s="325"/>
      <c r="Z382" s="3" t="s">
        <v>6</v>
      </c>
    </row>
    <row r="383" spans="10:26" ht="14.5" customHeight="1" x14ac:dyDescent="0.35">
      <c r="J383" s="325"/>
      <c r="K383" s="347"/>
      <c r="L383" s="67" t="s">
        <v>563</v>
      </c>
      <c r="M383" s="325"/>
      <c r="N383" s="325"/>
      <c r="O383" s="325"/>
      <c r="P383" s="325"/>
      <c r="Q383" s="325"/>
      <c r="Z383" s="3" t="s">
        <v>6</v>
      </c>
    </row>
    <row r="384" spans="10:26" ht="14.5" customHeight="1" x14ac:dyDescent="0.35">
      <c r="J384" s="325"/>
      <c r="K384" s="347"/>
      <c r="L384" s="67" t="s">
        <v>564</v>
      </c>
      <c r="M384" s="325"/>
      <c r="N384" s="325"/>
      <c r="O384" s="325"/>
      <c r="P384" s="325"/>
      <c r="Q384" s="325"/>
      <c r="Z384" s="3"/>
    </row>
    <row r="385" spans="10:26" ht="14.5" customHeight="1" x14ac:dyDescent="0.35">
      <c r="J385" s="325"/>
      <c r="K385" s="347"/>
      <c r="L385" s="67" t="s">
        <v>565</v>
      </c>
      <c r="M385" s="325"/>
      <c r="N385" s="325"/>
      <c r="O385" s="325"/>
      <c r="P385" s="325"/>
      <c r="Q385" s="325"/>
      <c r="Z385" s="3"/>
    </row>
    <row r="386" spans="10:26" ht="14.5" customHeight="1" x14ac:dyDescent="0.35">
      <c r="J386" s="325"/>
      <c r="K386" s="347"/>
      <c r="L386" s="67" t="s">
        <v>566</v>
      </c>
      <c r="M386" s="325"/>
      <c r="N386" s="325"/>
      <c r="O386" s="325"/>
      <c r="P386" s="325"/>
      <c r="Q386" s="325"/>
      <c r="Z386" s="3" t="s">
        <v>6</v>
      </c>
    </row>
    <row r="387" spans="10:26" ht="14.5" customHeight="1" x14ac:dyDescent="0.35">
      <c r="J387" s="325"/>
      <c r="K387" s="347"/>
      <c r="L387" s="67" t="s">
        <v>567</v>
      </c>
      <c r="M387" s="325"/>
      <c r="N387" s="325"/>
      <c r="O387" s="325"/>
      <c r="P387" s="325"/>
      <c r="Q387" s="325"/>
      <c r="Z387" s="3" t="s">
        <v>6</v>
      </c>
    </row>
    <row r="388" spans="10:26" ht="14.5" customHeight="1" x14ac:dyDescent="0.35">
      <c r="J388" s="325"/>
      <c r="K388" s="347"/>
      <c r="L388" s="67" t="s">
        <v>568</v>
      </c>
      <c r="M388" s="325"/>
      <c r="N388" s="325"/>
      <c r="O388" s="325"/>
      <c r="P388" s="325"/>
      <c r="Q388" s="325"/>
      <c r="Z388" s="3" t="s">
        <v>6</v>
      </c>
    </row>
    <row r="389" spans="10:26" ht="14.5" customHeight="1" x14ac:dyDescent="0.35">
      <c r="J389" s="325"/>
      <c r="K389" s="347"/>
      <c r="L389" s="68" t="s">
        <v>569</v>
      </c>
      <c r="M389" s="325"/>
      <c r="N389" s="325"/>
      <c r="O389" s="325"/>
      <c r="P389" s="325"/>
      <c r="Q389" s="325"/>
      <c r="Z389" s="3" t="s">
        <v>6</v>
      </c>
    </row>
    <row r="390" spans="10:26" ht="14.5" customHeight="1" x14ac:dyDescent="0.35">
      <c r="J390" s="9">
        <v>18</v>
      </c>
      <c r="K390" s="11" t="s">
        <v>570</v>
      </c>
      <c r="L390" s="11" t="s">
        <v>571</v>
      </c>
      <c r="M390" s="9" t="s">
        <v>32</v>
      </c>
      <c r="N390" s="9" t="s">
        <v>28</v>
      </c>
      <c r="O390" s="9">
        <v>2</v>
      </c>
      <c r="P390" s="9" t="s">
        <v>48</v>
      </c>
      <c r="Q390" s="9" t="s">
        <v>48</v>
      </c>
      <c r="Z390" s="3" t="s">
        <v>6</v>
      </c>
    </row>
    <row r="391" spans="10:26" ht="14.5" customHeight="1" x14ac:dyDescent="0.35">
      <c r="J391" s="9">
        <v>19</v>
      </c>
      <c r="K391" s="11" t="s">
        <v>572</v>
      </c>
      <c r="L391" s="11" t="s">
        <v>573</v>
      </c>
      <c r="M391" s="9" t="s">
        <v>32</v>
      </c>
      <c r="N391" s="9" t="s">
        <v>28</v>
      </c>
      <c r="O391" s="9">
        <v>2</v>
      </c>
      <c r="P391" s="9" t="s">
        <v>48</v>
      </c>
      <c r="Q391" s="9" t="s">
        <v>48</v>
      </c>
      <c r="Z391" s="3" t="s">
        <v>6</v>
      </c>
    </row>
    <row r="392" spans="10:26" ht="14.5" customHeight="1" x14ac:dyDescent="0.35">
      <c r="J392" s="9">
        <v>20</v>
      </c>
      <c r="K392" s="11" t="s">
        <v>574</v>
      </c>
      <c r="L392" s="11" t="s">
        <v>575</v>
      </c>
      <c r="M392" s="9" t="s">
        <v>32</v>
      </c>
      <c r="N392" s="9" t="s">
        <v>28</v>
      </c>
      <c r="O392" s="9">
        <v>2</v>
      </c>
      <c r="P392" s="9" t="s">
        <v>48</v>
      </c>
      <c r="Q392" s="9" t="s">
        <v>48</v>
      </c>
      <c r="Z392" s="3" t="s">
        <v>6</v>
      </c>
    </row>
    <row r="393" spans="10:26" ht="14.5" customHeight="1" x14ac:dyDescent="0.35">
      <c r="J393" s="9">
        <v>21</v>
      </c>
      <c r="K393" s="11" t="s">
        <v>576</v>
      </c>
      <c r="L393" s="11" t="s">
        <v>577</v>
      </c>
      <c r="M393" s="9" t="s">
        <v>32</v>
      </c>
      <c r="N393" s="9" t="s">
        <v>28</v>
      </c>
      <c r="O393" s="9">
        <v>2</v>
      </c>
      <c r="P393" s="9" t="s">
        <v>48</v>
      </c>
      <c r="Q393" s="9" t="s">
        <v>48</v>
      </c>
      <c r="Z393" s="3" t="s">
        <v>6</v>
      </c>
    </row>
    <row r="394" spans="10:26" ht="14.5" customHeight="1" x14ac:dyDescent="0.35">
      <c r="J394" s="9">
        <v>22</v>
      </c>
      <c r="K394" s="11" t="s">
        <v>578</v>
      </c>
      <c r="L394" s="11" t="s">
        <v>579</v>
      </c>
      <c r="M394" s="9" t="s">
        <v>32</v>
      </c>
      <c r="N394" s="9" t="s">
        <v>28</v>
      </c>
      <c r="O394" s="9">
        <v>2</v>
      </c>
      <c r="P394" s="9" t="s">
        <v>48</v>
      </c>
      <c r="Q394" s="9" t="s">
        <v>48</v>
      </c>
      <c r="Z394" s="3" t="s">
        <v>6</v>
      </c>
    </row>
    <row r="395" spans="10:26" ht="14.5" customHeight="1" x14ac:dyDescent="0.35">
      <c r="J395" s="9">
        <v>23</v>
      </c>
      <c r="K395" s="11" t="s">
        <v>580</v>
      </c>
      <c r="L395" s="11" t="s">
        <v>581</v>
      </c>
      <c r="M395" s="9" t="s">
        <v>32</v>
      </c>
      <c r="N395" s="9" t="s">
        <v>28</v>
      </c>
      <c r="O395" s="9">
        <v>2</v>
      </c>
      <c r="P395" s="9" t="s">
        <v>48</v>
      </c>
      <c r="Q395" s="9" t="s">
        <v>48</v>
      </c>
      <c r="Z395" s="3" t="s">
        <v>6</v>
      </c>
    </row>
    <row r="396" spans="10:26" ht="14.5" customHeight="1" x14ac:dyDescent="0.35">
      <c r="J396" s="9">
        <v>24</v>
      </c>
      <c r="K396" s="11" t="s">
        <v>582</v>
      </c>
      <c r="L396" s="11" t="s">
        <v>583</v>
      </c>
      <c r="M396" s="9" t="s">
        <v>32</v>
      </c>
      <c r="N396" s="9" t="s">
        <v>28</v>
      </c>
      <c r="O396" s="9">
        <v>2</v>
      </c>
      <c r="P396" s="9" t="s">
        <v>48</v>
      </c>
      <c r="Q396" s="9" t="s">
        <v>48</v>
      </c>
      <c r="Z396" s="3" t="s">
        <v>6</v>
      </c>
    </row>
    <row r="397" spans="10:26" ht="14.5" customHeight="1" x14ac:dyDescent="0.35">
      <c r="J397" s="9">
        <v>25</v>
      </c>
      <c r="K397" s="11" t="s">
        <v>584</v>
      </c>
      <c r="L397" s="11" t="s">
        <v>585</v>
      </c>
      <c r="M397" s="9" t="s">
        <v>32</v>
      </c>
      <c r="N397" s="9" t="s">
        <v>28</v>
      </c>
      <c r="O397" s="9">
        <v>2</v>
      </c>
      <c r="P397" s="9" t="s">
        <v>48</v>
      </c>
      <c r="Q397" s="9" t="s">
        <v>48</v>
      </c>
      <c r="Z397" s="3" t="s">
        <v>6</v>
      </c>
    </row>
    <row r="398" spans="10:26" ht="14.5" customHeight="1" x14ac:dyDescent="0.35">
      <c r="J398" s="9">
        <v>26</v>
      </c>
      <c r="K398" s="11" t="s">
        <v>586</v>
      </c>
      <c r="L398" s="11" t="s">
        <v>587</v>
      </c>
      <c r="M398" s="9" t="s">
        <v>32</v>
      </c>
      <c r="N398" s="9" t="s">
        <v>28</v>
      </c>
      <c r="O398" s="9">
        <v>2</v>
      </c>
      <c r="P398" s="9" t="s">
        <v>48</v>
      </c>
      <c r="Q398" s="9" t="s">
        <v>48</v>
      </c>
      <c r="Z398" s="3" t="s">
        <v>6</v>
      </c>
    </row>
    <row r="399" spans="10:26" ht="14.5" customHeight="1" x14ac:dyDescent="0.35">
      <c r="J399" s="9">
        <v>27</v>
      </c>
      <c r="K399" s="11" t="s">
        <v>588</v>
      </c>
      <c r="L399" s="11" t="s">
        <v>589</v>
      </c>
      <c r="M399" s="9" t="s">
        <v>32</v>
      </c>
      <c r="N399" s="9" t="s">
        <v>28</v>
      </c>
      <c r="O399" s="9">
        <v>2</v>
      </c>
      <c r="P399" s="9" t="s">
        <v>48</v>
      </c>
      <c r="Q399" s="9" t="s">
        <v>48</v>
      </c>
      <c r="Z399" s="3" t="s">
        <v>6</v>
      </c>
    </row>
    <row r="400" spans="10:26" ht="14.5" customHeight="1" x14ac:dyDescent="0.35">
      <c r="J400" s="9">
        <v>28</v>
      </c>
      <c r="K400" s="11" t="s">
        <v>590</v>
      </c>
      <c r="L400" s="11" t="s">
        <v>591</v>
      </c>
      <c r="M400" s="9" t="s">
        <v>32</v>
      </c>
      <c r="N400" s="9" t="s">
        <v>28</v>
      </c>
      <c r="O400" s="9">
        <v>2</v>
      </c>
      <c r="P400" s="9" t="s">
        <v>48</v>
      </c>
      <c r="Q400" s="9" t="s">
        <v>48</v>
      </c>
      <c r="Z400" s="3" t="s">
        <v>6</v>
      </c>
    </row>
    <row r="401" spans="1:26" ht="14.5" customHeight="1" x14ac:dyDescent="0.35">
      <c r="J401" s="9">
        <v>29</v>
      </c>
      <c r="K401" s="11" t="s">
        <v>592</v>
      </c>
      <c r="L401" s="11" t="s">
        <v>593</v>
      </c>
      <c r="M401" s="9" t="s">
        <v>32</v>
      </c>
      <c r="N401" s="9" t="s">
        <v>28</v>
      </c>
      <c r="O401" s="9">
        <v>2</v>
      </c>
      <c r="P401" s="9" t="s">
        <v>48</v>
      </c>
      <c r="Q401" s="9" t="s">
        <v>48</v>
      </c>
      <c r="Z401" s="3" t="s">
        <v>6</v>
      </c>
    </row>
    <row r="402" spans="1:26" s="3" customFormat="1" ht="14.5" customHeight="1" collapsed="1" x14ac:dyDescent="0.35">
      <c r="A402" s="1" t="s">
        <v>22</v>
      </c>
      <c r="B402" s="1"/>
      <c r="C402" s="1"/>
      <c r="D402" s="1"/>
      <c r="E402" s="1" t="s">
        <v>594</v>
      </c>
      <c r="F402" s="1"/>
      <c r="G402" s="1"/>
      <c r="H402" s="1"/>
      <c r="I402" s="1" t="s">
        <v>209</v>
      </c>
      <c r="J402" s="2" t="s">
        <v>595</v>
      </c>
      <c r="K402" s="4"/>
      <c r="L402" s="4"/>
      <c r="M402" s="4"/>
      <c r="N402" s="4"/>
      <c r="O402" s="4"/>
      <c r="P402" s="4"/>
      <c r="Q402" s="4"/>
      <c r="R402" s="4"/>
      <c r="S402" s="4"/>
      <c r="T402" s="4"/>
      <c r="U402" s="4"/>
      <c r="V402" s="4"/>
      <c r="W402" s="4"/>
      <c r="Z402" s="3" t="s">
        <v>6</v>
      </c>
    </row>
    <row r="403" spans="1:26" ht="14.5" customHeight="1" x14ac:dyDescent="0.35">
      <c r="J403" s="9">
        <v>1</v>
      </c>
      <c r="K403" s="11" t="s">
        <v>25</v>
      </c>
      <c r="L403" s="11" t="s">
        <v>596</v>
      </c>
      <c r="M403" s="9" t="s">
        <v>27</v>
      </c>
      <c r="N403" s="9">
        <v>4</v>
      </c>
      <c r="O403" s="9" t="s">
        <v>28</v>
      </c>
      <c r="P403" s="126" t="s">
        <v>48</v>
      </c>
      <c r="Q403" s="126" t="s">
        <v>48</v>
      </c>
      <c r="Z403" s="3" t="s">
        <v>6</v>
      </c>
    </row>
    <row r="404" spans="1:26" ht="14.5" customHeight="1" x14ac:dyDescent="0.35">
      <c r="J404" s="9">
        <v>2</v>
      </c>
      <c r="K404" s="11" t="s">
        <v>597</v>
      </c>
      <c r="L404" s="11" t="s">
        <v>598</v>
      </c>
      <c r="M404" s="9" t="s">
        <v>32</v>
      </c>
      <c r="N404" s="9" t="s">
        <v>28</v>
      </c>
      <c r="O404" s="9">
        <v>2</v>
      </c>
      <c r="P404" s="126" t="s">
        <v>48</v>
      </c>
      <c r="Q404" s="126" t="s">
        <v>48</v>
      </c>
      <c r="Z404" s="3" t="s">
        <v>6</v>
      </c>
    </row>
    <row r="405" spans="1:26" ht="14.5" customHeight="1" x14ac:dyDescent="0.35">
      <c r="J405" s="9">
        <v>3</v>
      </c>
      <c r="K405" s="11" t="s">
        <v>599</v>
      </c>
      <c r="L405" s="11" t="s">
        <v>600</v>
      </c>
      <c r="M405" s="9" t="s">
        <v>32</v>
      </c>
      <c r="N405" s="9" t="s">
        <v>28</v>
      </c>
      <c r="O405" s="9">
        <v>2</v>
      </c>
      <c r="P405" s="126" t="s">
        <v>48</v>
      </c>
      <c r="Q405" s="126" t="s">
        <v>48</v>
      </c>
      <c r="Z405" s="3" t="s">
        <v>6</v>
      </c>
    </row>
    <row r="406" spans="1:26" ht="14.5" customHeight="1" x14ac:dyDescent="0.35">
      <c r="J406" s="9">
        <v>4</v>
      </c>
      <c r="K406" s="11" t="s">
        <v>601</v>
      </c>
      <c r="L406" s="11" t="s">
        <v>602</v>
      </c>
      <c r="M406" s="9" t="s">
        <v>32</v>
      </c>
      <c r="N406" s="9" t="s">
        <v>28</v>
      </c>
      <c r="O406" s="9">
        <v>2</v>
      </c>
      <c r="P406" s="126" t="s">
        <v>48</v>
      </c>
      <c r="Q406" s="126" t="s">
        <v>48</v>
      </c>
      <c r="Z406" s="3" t="s">
        <v>6</v>
      </c>
    </row>
    <row r="407" spans="1:26" s="3" customFormat="1" ht="14.5" customHeight="1" collapsed="1" x14ac:dyDescent="0.35">
      <c r="A407" s="1" t="s">
        <v>115</v>
      </c>
      <c r="B407" s="1"/>
      <c r="C407" s="1"/>
      <c r="D407" s="1"/>
      <c r="E407" s="1" t="s">
        <v>603</v>
      </c>
      <c r="F407" s="1"/>
      <c r="G407" s="1"/>
      <c r="H407" s="1"/>
      <c r="I407" s="1" t="s">
        <v>209</v>
      </c>
      <c r="J407" s="2" t="s">
        <v>604</v>
      </c>
      <c r="K407" s="4"/>
      <c r="L407" s="4"/>
      <c r="M407" s="4"/>
      <c r="N407" s="4"/>
      <c r="O407" s="4"/>
      <c r="P407" s="4"/>
      <c r="Q407" s="4"/>
      <c r="R407" s="4"/>
      <c r="S407" s="4"/>
      <c r="T407" s="4"/>
      <c r="U407" s="4"/>
      <c r="V407" s="4"/>
      <c r="W407" s="4"/>
      <c r="Z407" s="3" t="s">
        <v>6</v>
      </c>
    </row>
    <row r="408" spans="1:26" ht="14.5" customHeight="1" x14ac:dyDescent="0.35">
      <c r="J408" s="9" t="s">
        <v>605</v>
      </c>
      <c r="K408" s="11" t="s">
        <v>25</v>
      </c>
      <c r="L408" s="11" t="s">
        <v>606</v>
      </c>
      <c r="M408" s="9" t="s">
        <v>27</v>
      </c>
      <c r="N408" s="9">
        <v>4</v>
      </c>
      <c r="O408" s="9" t="s">
        <v>28</v>
      </c>
      <c r="P408" s="9" t="s">
        <v>29</v>
      </c>
      <c r="Q408" s="9" t="s">
        <v>29</v>
      </c>
      <c r="Z408" s="3" t="s">
        <v>6</v>
      </c>
    </row>
    <row r="409" spans="1:26" ht="14.5" customHeight="1" x14ac:dyDescent="0.35">
      <c r="J409" s="325" t="s">
        <v>607</v>
      </c>
      <c r="K409" s="347" t="s">
        <v>608</v>
      </c>
      <c r="L409" s="11" t="s">
        <v>333</v>
      </c>
      <c r="M409" s="325" t="s">
        <v>32</v>
      </c>
      <c r="N409" s="325" t="s">
        <v>240</v>
      </c>
      <c r="O409" s="325" t="s">
        <v>28</v>
      </c>
      <c r="P409" s="325" t="s">
        <v>29</v>
      </c>
      <c r="Q409" s="325" t="s">
        <v>29</v>
      </c>
      <c r="Z409" s="3" t="s">
        <v>6</v>
      </c>
    </row>
    <row r="410" spans="1:26" ht="14.5" customHeight="1" x14ac:dyDescent="0.35">
      <c r="J410" s="325"/>
      <c r="K410" s="347"/>
      <c r="L410" s="11" t="s">
        <v>609</v>
      </c>
      <c r="M410" s="325"/>
      <c r="N410" s="325"/>
      <c r="O410" s="325"/>
      <c r="P410" s="325"/>
      <c r="Q410" s="325"/>
      <c r="Z410" s="3" t="s">
        <v>6</v>
      </c>
    </row>
    <row r="411" spans="1:26" ht="14.5" customHeight="1" x14ac:dyDescent="0.35">
      <c r="J411" s="325"/>
      <c r="K411" s="347"/>
      <c r="L411" s="11" t="s">
        <v>610</v>
      </c>
      <c r="M411" s="325"/>
      <c r="N411" s="325"/>
      <c r="O411" s="325"/>
      <c r="P411" s="325"/>
      <c r="Q411" s="325"/>
      <c r="Z411" s="3" t="s">
        <v>6</v>
      </c>
    </row>
    <row r="412" spans="1:26" ht="14.5" customHeight="1" x14ac:dyDescent="0.35">
      <c r="J412" s="9" t="s">
        <v>611</v>
      </c>
      <c r="K412" s="11" t="s">
        <v>52</v>
      </c>
      <c r="L412" s="11" t="s">
        <v>612</v>
      </c>
      <c r="M412" s="9" t="s">
        <v>27</v>
      </c>
      <c r="N412" s="9" t="s">
        <v>54</v>
      </c>
      <c r="O412" s="9" t="s">
        <v>28</v>
      </c>
      <c r="P412" s="9" t="s">
        <v>29</v>
      </c>
      <c r="Q412" s="9" t="s">
        <v>29</v>
      </c>
      <c r="Z412" s="3" t="s">
        <v>6</v>
      </c>
    </row>
    <row r="413" spans="1:26" s="3" customFormat="1" ht="14.5" customHeight="1" collapsed="1" x14ac:dyDescent="0.35">
      <c r="A413" s="1" t="s">
        <v>115</v>
      </c>
      <c r="B413" s="1"/>
      <c r="C413" s="1"/>
      <c r="D413" s="1"/>
      <c r="E413" s="1" t="s">
        <v>613</v>
      </c>
      <c r="F413" s="1"/>
      <c r="G413" s="1"/>
      <c r="H413" s="1"/>
      <c r="I413" s="1" t="s">
        <v>144</v>
      </c>
      <c r="J413" s="2" t="s">
        <v>614</v>
      </c>
      <c r="K413" s="4"/>
      <c r="L413" s="4"/>
      <c r="M413" s="4"/>
      <c r="N413" s="4"/>
      <c r="O413" s="4"/>
      <c r="P413" s="4"/>
      <c r="Q413" s="4"/>
      <c r="R413" s="4"/>
      <c r="S413" s="4"/>
      <c r="T413" s="4"/>
      <c r="U413" s="4"/>
      <c r="V413" s="4"/>
      <c r="W413" s="4"/>
      <c r="Z413" s="3" t="s">
        <v>6</v>
      </c>
    </row>
    <row r="414" spans="1:26" ht="14.5" customHeight="1" x14ac:dyDescent="0.35">
      <c r="J414" s="9">
        <v>1</v>
      </c>
      <c r="K414" s="11" t="s">
        <v>25</v>
      </c>
      <c r="L414" s="11" t="s">
        <v>615</v>
      </c>
      <c r="M414" s="9" t="s">
        <v>27</v>
      </c>
      <c r="N414" s="9">
        <v>4</v>
      </c>
      <c r="O414" s="9" t="s">
        <v>28</v>
      </c>
      <c r="P414" s="9" t="s">
        <v>29</v>
      </c>
      <c r="Q414" s="9" t="s">
        <v>29</v>
      </c>
      <c r="Z414" s="3" t="s">
        <v>6</v>
      </c>
    </row>
    <row r="415" spans="1:26" ht="14.5" customHeight="1" x14ac:dyDescent="0.35">
      <c r="J415" s="9">
        <v>2</v>
      </c>
      <c r="K415" s="11" t="s">
        <v>269</v>
      </c>
      <c r="L415" s="11" t="s">
        <v>616</v>
      </c>
      <c r="M415" s="9" t="s">
        <v>27</v>
      </c>
      <c r="N415" s="9">
        <v>6</v>
      </c>
      <c r="O415" s="9" t="s">
        <v>28</v>
      </c>
      <c r="P415" s="9" t="s">
        <v>29</v>
      </c>
      <c r="Q415" s="9" t="s">
        <v>29</v>
      </c>
      <c r="Z415" s="3" t="s">
        <v>6</v>
      </c>
    </row>
    <row r="416" spans="1:26" ht="14.5" customHeight="1" x14ac:dyDescent="0.35">
      <c r="J416" s="9">
        <v>3</v>
      </c>
      <c r="K416" s="11" t="s">
        <v>617</v>
      </c>
      <c r="L416" s="11" t="s">
        <v>618</v>
      </c>
      <c r="M416" s="9" t="s">
        <v>27</v>
      </c>
      <c r="N416" s="9" t="s">
        <v>28</v>
      </c>
      <c r="O416" s="9" t="s">
        <v>28</v>
      </c>
      <c r="P416" s="9" t="s">
        <v>48</v>
      </c>
      <c r="Q416" s="9" t="s">
        <v>48</v>
      </c>
      <c r="Z416" s="3" t="s">
        <v>6</v>
      </c>
    </row>
    <row r="417" spans="1:26" s="3" customFormat="1" ht="14.5" customHeight="1" collapsed="1" x14ac:dyDescent="0.35">
      <c r="A417" s="1" t="s">
        <v>115</v>
      </c>
      <c r="B417" s="1"/>
      <c r="C417" s="1"/>
      <c r="D417" s="1"/>
      <c r="E417" s="1"/>
      <c r="F417" s="1" t="s">
        <v>619</v>
      </c>
      <c r="G417" s="1"/>
      <c r="H417" s="1"/>
      <c r="I417" s="1" t="s">
        <v>144</v>
      </c>
      <c r="J417" s="2" t="s">
        <v>620</v>
      </c>
      <c r="K417" s="4"/>
      <c r="L417" s="4"/>
      <c r="M417" s="4"/>
      <c r="N417" s="4"/>
      <c r="O417" s="4"/>
      <c r="P417" s="4"/>
      <c r="Q417" s="4"/>
      <c r="R417" s="4"/>
      <c r="S417" s="4"/>
      <c r="T417" s="4"/>
      <c r="U417" s="4"/>
      <c r="V417" s="4"/>
      <c r="W417" s="4"/>
      <c r="Z417" s="3" t="s">
        <v>6</v>
      </c>
    </row>
    <row r="418" spans="1:26" ht="14.5" customHeight="1" x14ac:dyDescent="0.35">
      <c r="J418" s="9">
        <v>1</v>
      </c>
      <c r="K418" s="11" t="s">
        <v>25</v>
      </c>
      <c r="L418" s="11" t="s">
        <v>621</v>
      </c>
      <c r="M418" s="9" t="s">
        <v>27</v>
      </c>
      <c r="N418" s="9">
        <v>4</v>
      </c>
      <c r="O418" s="9" t="s">
        <v>28</v>
      </c>
      <c r="P418" s="9" t="s">
        <v>29</v>
      </c>
      <c r="Q418" s="9" t="s">
        <v>29</v>
      </c>
      <c r="Z418" s="3" t="s">
        <v>6</v>
      </c>
    </row>
    <row r="419" spans="1:26" ht="14.5" customHeight="1" x14ac:dyDescent="0.35">
      <c r="J419" s="9">
        <v>2</v>
      </c>
      <c r="K419" s="11" t="s">
        <v>455</v>
      </c>
      <c r="L419" s="11" t="s">
        <v>622</v>
      </c>
      <c r="M419" s="9" t="s">
        <v>27</v>
      </c>
      <c r="N419" s="9">
        <v>15</v>
      </c>
      <c r="O419" s="9" t="s">
        <v>28</v>
      </c>
      <c r="P419" s="9" t="s">
        <v>29</v>
      </c>
      <c r="Q419" s="9" t="s">
        <v>29</v>
      </c>
      <c r="Z419" s="3" t="s">
        <v>6</v>
      </c>
    </row>
    <row r="420" spans="1:26" ht="14.5" customHeight="1" x14ac:dyDescent="0.35">
      <c r="J420" s="325">
        <v>3</v>
      </c>
      <c r="K420" s="347" t="s">
        <v>457</v>
      </c>
      <c r="L420" s="11" t="s">
        <v>458</v>
      </c>
      <c r="M420" s="325" t="s">
        <v>27</v>
      </c>
      <c r="N420" s="325" t="s">
        <v>240</v>
      </c>
      <c r="O420" s="325" t="s">
        <v>28</v>
      </c>
      <c r="P420" s="325" t="s">
        <v>29</v>
      </c>
      <c r="Q420" s="325" t="s">
        <v>29</v>
      </c>
      <c r="Z420" s="3" t="s">
        <v>6</v>
      </c>
    </row>
    <row r="421" spans="1:26" ht="14.5" customHeight="1" x14ac:dyDescent="0.35">
      <c r="J421" s="325"/>
      <c r="K421" s="347"/>
      <c r="L421" s="11" t="s">
        <v>623</v>
      </c>
      <c r="M421" s="325"/>
      <c r="N421" s="325"/>
      <c r="O421" s="325"/>
      <c r="P421" s="325"/>
      <c r="Q421" s="325"/>
      <c r="Z421" s="3" t="s">
        <v>6</v>
      </c>
    </row>
    <row r="422" spans="1:26" ht="14.5" customHeight="1" x14ac:dyDescent="0.35">
      <c r="J422" s="325"/>
      <c r="K422" s="347"/>
      <c r="L422" s="11" t="s">
        <v>624</v>
      </c>
      <c r="M422" s="325"/>
      <c r="N422" s="325"/>
      <c r="O422" s="325"/>
      <c r="P422" s="325"/>
      <c r="Q422" s="325"/>
      <c r="Z422" s="3" t="s">
        <v>6</v>
      </c>
    </row>
    <row r="423" spans="1:26" ht="14.5" customHeight="1" x14ac:dyDescent="0.35">
      <c r="J423" s="325"/>
      <c r="K423" s="347"/>
      <c r="L423" s="11" t="s">
        <v>625</v>
      </c>
      <c r="M423" s="325"/>
      <c r="N423" s="325"/>
      <c r="O423" s="325"/>
      <c r="P423" s="325"/>
      <c r="Q423" s="325"/>
      <c r="Z423" s="3" t="s">
        <v>6</v>
      </c>
    </row>
    <row r="424" spans="1:26" ht="14.5" customHeight="1" x14ac:dyDescent="0.35">
      <c r="J424" s="325"/>
      <c r="K424" s="347"/>
      <c r="L424" s="11" t="s">
        <v>626</v>
      </c>
      <c r="M424" s="325"/>
      <c r="N424" s="325"/>
      <c r="O424" s="325"/>
      <c r="P424" s="325"/>
      <c r="Q424" s="325"/>
      <c r="Z424" s="3" t="s">
        <v>6</v>
      </c>
    </row>
    <row r="425" spans="1:26" ht="14.5" customHeight="1" x14ac:dyDescent="0.35">
      <c r="J425" s="325"/>
      <c r="K425" s="347"/>
      <c r="L425" s="11" t="s">
        <v>627</v>
      </c>
      <c r="M425" s="325"/>
      <c r="N425" s="325"/>
      <c r="O425" s="325"/>
      <c r="P425" s="325"/>
      <c r="Q425" s="325"/>
      <c r="Z425" s="3" t="s">
        <v>6</v>
      </c>
    </row>
    <row r="426" spans="1:26" s="3" customFormat="1" ht="14.5" customHeight="1" collapsed="1" x14ac:dyDescent="0.35">
      <c r="A426" s="1" t="s">
        <v>115</v>
      </c>
      <c r="B426" s="1"/>
      <c r="C426" s="1"/>
      <c r="D426" s="1"/>
      <c r="E426" s="1"/>
      <c r="F426" s="1" t="s">
        <v>628</v>
      </c>
      <c r="G426" s="1"/>
      <c r="H426" s="1"/>
      <c r="I426" s="1" t="s">
        <v>144</v>
      </c>
      <c r="J426" s="2" t="s">
        <v>629</v>
      </c>
      <c r="K426" s="4"/>
      <c r="L426" s="4"/>
      <c r="M426" s="4"/>
      <c r="N426" s="4"/>
      <c r="O426" s="4"/>
      <c r="P426" s="4"/>
      <c r="Q426" s="4"/>
      <c r="R426" s="4"/>
      <c r="S426" s="4"/>
      <c r="T426" s="4"/>
      <c r="U426" s="4"/>
      <c r="V426" s="4"/>
      <c r="W426" s="4"/>
      <c r="Z426" s="3" t="s">
        <v>6</v>
      </c>
    </row>
    <row r="427" spans="1:26" ht="14.5" customHeight="1" x14ac:dyDescent="0.35">
      <c r="J427" s="9">
        <v>1</v>
      </c>
      <c r="K427" s="11" t="s">
        <v>25</v>
      </c>
      <c r="L427" s="11" t="s">
        <v>630</v>
      </c>
      <c r="M427" s="9" t="s">
        <v>27</v>
      </c>
      <c r="N427" s="9">
        <v>4</v>
      </c>
      <c r="O427" s="9" t="s">
        <v>28</v>
      </c>
      <c r="P427" s="9" t="s">
        <v>29</v>
      </c>
      <c r="Q427" s="9" t="s">
        <v>29</v>
      </c>
      <c r="Z427" s="3" t="s">
        <v>6</v>
      </c>
    </row>
    <row r="428" spans="1:26" ht="14.5" customHeight="1" x14ac:dyDescent="0.35">
      <c r="J428" s="325">
        <v>2</v>
      </c>
      <c r="K428" s="347" t="s">
        <v>631</v>
      </c>
      <c r="L428" s="11" t="s">
        <v>632</v>
      </c>
      <c r="M428" s="325" t="s">
        <v>27</v>
      </c>
      <c r="N428" s="325" t="s">
        <v>240</v>
      </c>
      <c r="O428" s="325" t="s">
        <v>28</v>
      </c>
      <c r="P428" s="325" t="s">
        <v>29</v>
      </c>
      <c r="Q428" s="325" t="s">
        <v>29</v>
      </c>
      <c r="Z428" s="3" t="s">
        <v>6</v>
      </c>
    </row>
    <row r="429" spans="1:26" ht="14.5" customHeight="1" x14ac:dyDescent="0.35">
      <c r="J429" s="325"/>
      <c r="K429" s="347"/>
      <c r="L429" s="11" t="s">
        <v>633</v>
      </c>
      <c r="M429" s="325"/>
      <c r="N429" s="325"/>
      <c r="O429" s="325"/>
      <c r="P429" s="325"/>
      <c r="Q429" s="325"/>
      <c r="Z429" s="3" t="s">
        <v>6</v>
      </c>
    </row>
    <row r="430" spans="1:26" ht="14.5" customHeight="1" x14ac:dyDescent="0.35">
      <c r="J430" s="325"/>
      <c r="K430" s="347"/>
      <c r="L430" s="11" t="s">
        <v>634</v>
      </c>
      <c r="M430" s="325"/>
      <c r="N430" s="325"/>
      <c r="O430" s="325"/>
      <c r="P430" s="325"/>
      <c r="Q430" s="325"/>
      <c r="Z430" s="3" t="s">
        <v>6</v>
      </c>
    </row>
    <row r="431" spans="1:26" ht="14.5" customHeight="1" x14ac:dyDescent="0.35">
      <c r="J431" s="9">
        <v>3</v>
      </c>
      <c r="K431" s="11" t="s">
        <v>52</v>
      </c>
      <c r="L431" s="11" t="s">
        <v>635</v>
      </c>
      <c r="M431" s="9" t="s">
        <v>27</v>
      </c>
      <c r="N431" s="9" t="s">
        <v>54</v>
      </c>
      <c r="O431" s="9" t="s">
        <v>28</v>
      </c>
      <c r="P431" s="9" t="s">
        <v>29</v>
      </c>
      <c r="Q431" s="9" t="s">
        <v>29</v>
      </c>
      <c r="Z431" s="3" t="s">
        <v>6</v>
      </c>
    </row>
    <row r="432" spans="1:26" ht="14.5" customHeight="1" x14ac:dyDescent="0.35">
      <c r="J432" s="9">
        <v>4</v>
      </c>
      <c r="K432" s="11" t="s">
        <v>636</v>
      </c>
      <c r="L432" s="11" t="s">
        <v>637</v>
      </c>
      <c r="M432" s="9" t="s">
        <v>27</v>
      </c>
      <c r="N432" s="9" t="s">
        <v>28</v>
      </c>
      <c r="O432" s="9" t="s">
        <v>28</v>
      </c>
      <c r="P432" s="9" t="s">
        <v>48</v>
      </c>
      <c r="Q432" s="9" t="s">
        <v>48</v>
      </c>
      <c r="Z432" s="3" t="s">
        <v>6</v>
      </c>
    </row>
    <row r="433" spans="1:26" ht="14.5" customHeight="1" x14ac:dyDescent="0.35">
      <c r="J433" s="9">
        <v>5</v>
      </c>
      <c r="K433" s="11" t="s">
        <v>638</v>
      </c>
      <c r="L433" s="11" t="s">
        <v>639</v>
      </c>
      <c r="M433" s="9" t="s">
        <v>27</v>
      </c>
      <c r="N433" s="9" t="s">
        <v>28</v>
      </c>
      <c r="O433" s="9" t="s">
        <v>28</v>
      </c>
      <c r="P433" s="9" t="s">
        <v>48</v>
      </c>
      <c r="Q433" s="9" t="s">
        <v>48</v>
      </c>
      <c r="Z433" s="3" t="s">
        <v>6</v>
      </c>
    </row>
    <row r="434" spans="1:26" ht="14.5" customHeight="1" x14ac:dyDescent="0.35">
      <c r="J434" s="9">
        <v>6</v>
      </c>
      <c r="K434" s="11" t="s">
        <v>640</v>
      </c>
      <c r="L434" s="11" t="s">
        <v>641</v>
      </c>
      <c r="M434" s="9" t="s">
        <v>32</v>
      </c>
      <c r="N434" s="9" t="s">
        <v>28</v>
      </c>
      <c r="O434" s="9">
        <v>2</v>
      </c>
      <c r="P434" s="9" t="s">
        <v>29</v>
      </c>
      <c r="Q434" s="9" t="s">
        <v>29</v>
      </c>
      <c r="Z434" s="3" t="s">
        <v>6</v>
      </c>
    </row>
    <row r="435" spans="1:26" ht="14.5" customHeight="1" x14ac:dyDescent="0.35">
      <c r="J435" s="9">
        <v>7</v>
      </c>
      <c r="K435" s="11" t="s">
        <v>642</v>
      </c>
      <c r="L435" s="11" t="s">
        <v>643</v>
      </c>
      <c r="M435" s="9" t="s">
        <v>32</v>
      </c>
      <c r="N435" s="9" t="s">
        <v>40</v>
      </c>
      <c r="O435" s="9" t="s">
        <v>28</v>
      </c>
      <c r="P435" s="9" t="s">
        <v>29</v>
      </c>
      <c r="Q435" s="9" t="s">
        <v>29</v>
      </c>
      <c r="Z435" s="3" t="s">
        <v>6</v>
      </c>
    </row>
    <row r="436" spans="1:26" ht="14.5" customHeight="1" x14ac:dyDescent="0.35">
      <c r="J436" s="9">
        <v>8</v>
      </c>
      <c r="K436" s="11" t="s">
        <v>644</v>
      </c>
      <c r="L436" s="11" t="s">
        <v>645</v>
      </c>
      <c r="M436" s="9" t="s">
        <v>32</v>
      </c>
      <c r="N436" s="9" t="s">
        <v>40</v>
      </c>
      <c r="O436" s="9" t="s">
        <v>28</v>
      </c>
      <c r="P436" s="9" t="s">
        <v>29</v>
      </c>
      <c r="Q436" s="9" t="s">
        <v>29</v>
      </c>
      <c r="Z436" s="3" t="s">
        <v>6</v>
      </c>
    </row>
    <row r="437" spans="1:26" s="3" customFormat="1" ht="14.5" customHeight="1" collapsed="1" x14ac:dyDescent="0.35">
      <c r="A437" s="1" t="s">
        <v>115</v>
      </c>
      <c r="B437" s="1"/>
      <c r="C437" s="1"/>
      <c r="D437" s="1"/>
      <c r="E437" s="1"/>
      <c r="F437" s="1" t="s">
        <v>646</v>
      </c>
      <c r="G437" s="1"/>
      <c r="H437" s="1"/>
      <c r="I437" s="1" t="s">
        <v>144</v>
      </c>
      <c r="J437" s="2" t="s">
        <v>647</v>
      </c>
      <c r="K437" s="4"/>
      <c r="L437" s="4"/>
      <c r="M437" s="4"/>
      <c r="N437" s="4"/>
      <c r="O437" s="4"/>
      <c r="P437" s="4"/>
      <c r="Q437" s="4"/>
      <c r="R437" s="4"/>
      <c r="S437" s="4"/>
      <c r="T437" s="4"/>
      <c r="U437" s="4"/>
      <c r="V437" s="4"/>
      <c r="W437" s="4"/>
      <c r="Z437" s="3" t="s">
        <v>6</v>
      </c>
    </row>
    <row r="438" spans="1:26" ht="14.5" customHeight="1" x14ac:dyDescent="0.35">
      <c r="J438" s="9">
        <v>1</v>
      </c>
      <c r="K438" s="11" t="s">
        <v>25</v>
      </c>
      <c r="L438" s="11" t="s">
        <v>648</v>
      </c>
      <c r="M438" s="9" t="s">
        <v>27</v>
      </c>
      <c r="N438" s="9">
        <v>4</v>
      </c>
      <c r="O438" s="9" t="s">
        <v>28</v>
      </c>
      <c r="P438" s="9" t="s">
        <v>29</v>
      </c>
      <c r="Q438" s="9" t="s">
        <v>29</v>
      </c>
      <c r="Z438" s="3" t="s">
        <v>6</v>
      </c>
    </row>
    <row r="439" spans="1:26" ht="14.5" customHeight="1" x14ac:dyDescent="0.35">
      <c r="J439" s="325">
        <v>2</v>
      </c>
      <c r="K439" s="347" t="s">
        <v>332</v>
      </c>
      <c r="L439" s="11" t="s">
        <v>333</v>
      </c>
      <c r="M439" s="325" t="s">
        <v>27</v>
      </c>
      <c r="N439" s="325" t="s">
        <v>240</v>
      </c>
      <c r="O439" s="325" t="s">
        <v>28</v>
      </c>
      <c r="P439" s="325" t="s">
        <v>29</v>
      </c>
      <c r="Q439" s="325" t="s">
        <v>29</v>
      </c>
      <c r="Z439" s="3" t="s">
        <v>6</v>
      </c>
    </row>
    <row r="440" spans="1:26" ht="14.5" customHeight="1" x14ac:dyDescent="0.35">
      <c r="J440" s="325"/>
      <c r="K440" s="347"/>
      <c r="L440" s="11" t="s">
        <v>649</v>
      </c>
      <c r="M440" s="325"/>
      <c r="N440" s="325"/>
      <c r="O440" s="325"/>
      <c r="P440" s="325"/>
      <c r="Q440" s="325"/>
      <c r="Z440" s="3" t="s">
        <v>6</v>
      </c>
    </row>
    <row r="441" spans="1:26" ht="14.5" customHeight="1" x14ac:dyDescent="0.35">
      <c r="J441" s="325"/>
      <c r="K441" s="347"/>
      <c r="L441" s="11" t="s">
        <v>650</v>
      </c>
      <c r="M441" s="325"/>
      <c r="N441" s="325"/>
      <c r="O441" s="325"/>
      <c r="P441" s="325"/>
      <c r="Q441" s="325"/>
      <c r="Z441" s="3" t="s">
        <v>6</v>
      </c>
    </row>
    <row r="442" spans="1:26" ht="14.5" customHeight="1" x14ac:dyDescent="0.35">
      <c r="J442" s="325">
        <v>3</v>
      </c>
      <c r="K442" s="347" t="s">
        <v>336</v>
      </c>
      <c r="L442" s="11" t="s">
        <v>651</v>
      </c>
      <c r="M442" s="325" t="s">
        <v>27</v>
      </c>
      <c r="N442" s="325" t="s">
        <v>240</v>
      </c>
      <c r="O442" s="325" t="s">
        <v>28</v>
      </c>
      <c r="P442" s="325" t="s">
        <v>29</v>
      </c>
      <c r="Q442" s="325" t="s">
        <v>29</v>
      </c>
      <c r="Z442" s="3" t="s">
        <v>6</v>
      </c>
    </row>
    <row r="443" spans="1:26" ht="14.5" customHeight="1" x14ac:dyDescent="0.35">
      <c r="J443" s="325"/>
      <c r="K443" s="347"/>
      <c r="L443" s="11" t="s">
        <v>338</v>
      </c>
      <c r="M443" s="325"/>
      <c r="N443" s="325"/>
      <c r="O443" s="325"/>
      <c r="P443" s="325"/>
      <c r="Q443" s="325"/>
      <c r="Z443" s="3" t="s">
        <v>6</v>
      </c>
    </row>
    <row r="444" spans="1:26" ht="14.5" customHeight="1" x14ac:dyDescent="0.35">
      <c r="J444" s="325"/>
      <c r="K444" s="347"/>
      <c r="L444" s="11" t="s">
        <v>339</v>
      </c>
      <c r="M444" s="325"/>
      <c r="N444" s="325"/>
      <c r="O444" s="325"/>
      <c r="P444" s="325"/>
      <c r="Q444" s="325"/>
      <c r="Z444" s="3" t="s">
        <v>6</v>
      </c>
    </row>
    <row r="445" spans="1:26" ht="14.5" customHeight="1" x14ac:dyDescent="0.35">
      <c r="J445" s="9">
        <v>4</v>
      </c>
      <c r="K445" s="11" t="s">
        <v>129</v>
      </c>
      <c r="L445" s="11" t="s">
        <v>652</v>
      </c>
      <c r="M445" s="9" t="s">
        <v>27</v>
      </c>
      <c r="N445" s="9">
        <v>60</v>
      </c>
      <c r="O445" s="9" t="s">
        <v>28</v>
      </c>
      <c r="P445" s="9" t="s">
        <v>29</v>
      </c>
      <c r="Q445" s="9" t="s">
        <v>29</v>
      </c>
      <c r="Z445" s="3" t="s">
        <v>6</v>
      </c>
    </row>
    <row r="446" spans="1:26" ht="14.5" customHeight="1" x14ac:dyDescent="0.35">
      <c r="J446" s="9">
        <v>5</v>
      </c>
      <c r="K446" s="11" t="s">
        <v>344</v>
      </c>
      <c r="L446" s="11" t="s">
        <v>653</v>
      </c>
      <c r="M446" s="9" t="s">
        <v>27</v>
      </c>
      <c r="N446" s="9" t="s">
        <v>54</v>
      </c>
      <c r="O446" s="9" t="s">
        <v>28</v>
      </c>
      <c r="P446" s="9" t="s">
        <v>29</v>
      </c>
      <c r="Q446" s="9" t="s">
        <v>29</v>
      </c>
      <c r="Z446" s="3" t="s">
        <v>6</v>
      </c>
    </row>
    <row r="447" spans="1:26" ht="14.5" customHeight="1" x14ac:dyDescent="0.35">
      <c r="J447" s="9">
        <v>6</v>
      </c>
      <c r="K447" s="11" t="s">
        <v>348</v>
      </c>
      <c r="L447" s="11" t="s">
        <v>349</v>
      </c>
      <c r="M447" s="9" t="s">
        <v>27</v>
      </c>
      <c r="N447" s="9">
        <v>4</v>
      </c>
      <c r="O447" s="9" t="s">
        <v>28</v>
      </c>
      <c r="P447" s="9" t="s">
        <v>48</v>
      </c>
      <c r="Q447" s="9" t="s">
        <v>48</v>
      </c>
      <c r="Z447" s="3" t="s">
        <v>6</v>
      </c>
    </row>
    <row r="448" spans="1:26" ht="14.5" customHeight="1" x14ac:dyDescent="0.35">
      <c r="J448" s="9">
        <v>7</v>
      </c>
      <c r="K448" s="11" t="s">
        <v>654</v>
      </c>
      <c r="L448" s="11" t="s">
        <v>655</v>
      </c>
      <c r="M448" s="9" t="s">
        <v>32</v>
      </c>
      <c r="N448" s="9">
        <v>3</v>
      </c>
      <c r="O448" s="9" t="s">
        <v>28</v>
      </c>
      <c r="P448" s="9" t="s">
        <v>48</v>
      </c>
      <c r="Q448" s="9" t="s">
        <v>48</v>
      </c>
      <c r="Z448" s="3" t="s">
        <v>6</v>
      </c>
    </row>
    <row r="449" spans="1:26" ht="14.5" customHeight="1" x14ac:dyDescent="0.35">
      <c r="J449" s="9">
        <v>8</v>
      </c>
      <c r="K449" s="11" t="s">
        <v>351</v>
      </c>
      <c r="L449" s="11" t="s">
        <v>352</v>
      </c>
      <c r="M449" s="9" t="s">
        <v>32</v>
      </c>
      <c r="N449" s="9">
        <v>9</v>
      </c>
      <c r="O449" s="9" t="s">
        <v>28</v>
      </c>
      <c r="P449" s="9" t="s">
        <v>29</v>
      </c>
      <c r="Q449" s="9" t="s">
        <v>29</v>
      </c>
      <c r="Z449" s="3" t="s">
        <v>6</v>
      </c>
    </row>
    <row r="450" spans="1:26" ht="14.5" customHeight="1" x14ac:dyDescent="0.35">
      <c r="J450" s="9">
        <v>9</v>
      </c>
      <c r="K450" s="11" t="s">
        <v>357</v>
      </c>
      <c r="L450" s="11" t="s">
        <v>656</v>
      </c>
      <c r="M450" s="9" t="s">
        <v>32</v>
      </c>
      <c r="N450" s="9" t="s">
        <v>40</v>
      </c>
      <c r="O450" s="9" t="s">
        <v>28</v>
      </c>
      <c r="P450" s="9" t="s">
        <v>29</v>
      </c>
      <c r="Q450" s="9" t="s">
        <v>29</v>
      </c>
      <c r="Z450" s="3" t="s">
        <v>6</v>
      </c>
    </row>
    <row r="451" spans="1:26" ht="14.5" customHeight="1" x14ac:dyDescent="0.35">
      <c r="J451" s="9">
        <v>10</v>
      </c>
      <c r="K451" s="11" t="s">
        <v>657</v>
      </c>
      <c r="L451" s="11" t="s">
        <v>658</v>
      </c>
      <c r="M451" s="9" t="s">
        <v>32</v>
      </c>
      <c r="N451" s="9" t="s">
        <v>356</v>
      </c>
      <c r="O451" s="9" t="s">
        <v>28</v>
      </c>
      <c r="P451" s="9" t="s">
        <v>48</v>
      </c>
      <c r="Q451" s="9" t="s">
        <v>48</v>
      </c>
      <c r="Z451" s="3" t="s">
        <v>6</v>
      </c>
    </row>
    <row r="452" spans="1:26" s="3" customFormat="1" ht="14.5" customHeight="1" collapsed="1" x14ac:dyDescent="0.35">
      <c r="A452" s="1" t="s">
        <v>115</v>
      </c>
      <c r="B452" s="1"/>
      <c r="C452" s="1"/>
      <c r="D452" s="1"/>
      <c r="E452" s="1"/>
      <c r="F452" s="1" t="s">
        <v>659</v>
      </c>
      <c r="G452" s="1"/>
      <c r="H452" s="1"/>
      <c r="I452" s="1" t="s">
        <v>144</v>
      </c>
      <c r="J452" s="2" t="s">
        <v>660</v>
      </c>
      <c r="K452" s="4"/>
      <c r="L452" s="4"/>
      <c r="M452" s="4"/>
      <c r="N452" s="4"/>
      <c r="O452" s="4"/>
      <c r="P452" s="4"/>
      <c r="Q452" s="4"/>
      <c r="R452" s="4"/>
      <c r="S452" s="4"/>
      <c r="T452" s="4"/>
      <c r="U452" s="4"/>
      <c r="V452" s="4"/>
      <c r="W452" s="4"/>
      <c r="Z452" s="3" t="s">
        <v>6</v>
      </c>
    </row>
    <row r="453" spans="1:26" ht="14.5" customHeight="1" x14ac:dyDescent="0.35">
      <c r="J453" s="9">
        <v>1</v>
      </c>
      <c r="K453" s="11" t="s">
        <v>25</v>
      </c>
      <c r="L453" s="11" t="s">
        <v>661</v>
      </c>
      <c r="M453" s="9" t="s">
        <v>27</v>
      </c>
      <c r="N453" s="9">
        <v>4</v>
      </c>
      <c r="O453" s="9" t="s">
        <v>28</v>
      </c>
      <c r="P453" s="9" t="s">
        <v>29</v>
      </c>
      <c r="Q453" s="9" t="s">
        <v>29</v>
      </c>
      <c r="Z453" s="3" t="s">
        <v>6</v>
      </c>
    </row>
    <row r="454" spans="1:26" ht="14.5" customHeight="1" x14ac:dyDescent="0.35">
      <c r="J454" s="9">
        <v>2</v>
      </c>
      <c r="K454" s="11" t="s">
        <v>344</v>
      </c>
      <c r="L454" s="11" t="s">
        <v>662</v>
      </c>
      <c r="M454" s="9" t="s">
        <v>27</v>
      </c>
      <c r="N454" s="9" t="s">
        <v>54</v>
      </c>
      <c r="O454" s="9" t="s">
        <v>28</v>
      </c>
      <c r="P454" s="9" t="s">
        <v>29</v>
      </c>
      <c r="Q454" s="9" t="s">
        <v>29</v>
      </c>
      <c r="Z454" s="3" t="s">
        <v>6</v>
      </c>
    </row>
    <row r="455" spans="1:26" ht="14.5" customHeight="1" x14ac:dyDescent="0.35">
      <c r="J455" s="9">
        <v>3</v>
      </c>
      <c r="K455" s="11" t="s">
        <v>663</v>
      </c>
      <c r="L455" s="11" t="s">
        <v>664</v>
      </c>
      <c r="M455" s="9" t="s">
        <v>27</v>
      </c>
      <c r="N455" s="9">
        <v>21</v>
      </c>
      <c r="O455" s="9" t="s">
        <v>28</v>
      </c>
      <c r="P455" s="9" t="s">
        <v>29</v>
      </c>
      <c r="Q455" s="9" t="s">
        <v>29</v>
      </c>
      <c r="Z455" s="3" t="s">
        <v>6</v>
      </c>
    </row>
    <row r="456" spans="1:26" ht="14.5" customHeight="1" x14ac:dyDescent="0.35">
      <c r="J456" s="9">
        <v>4</v>
      </c>
      <c r="K456" s="11" t="s">
        <v>665</v>
      </c>
      <c r="L456" s="11" t="s">
        <v>666</v>
      </c>
      <c r="M456" s="9" t="s">
        <v>32</v>
      </c>
      <c r="N456" s="9">
        <v>3</v>
      </c>
      <c r="O456" s="9" t="s">
        <v>28</v>
      </c>
      <c r="P456" s="9" t="s">
        <v>29</v>
      </c>
      <c r="Q456" s="9" t="s">
        <v>29</v>
      </c>
      <c r="Z456" s="3" t="s">
        <v>6</v>
      </c>
    </row>
    <row r="457" spans="1:26" ht="14.5" customHeight="1" x14ac:dyDescent="0.35">
      <c r="J457" s="9">
        <v>5</v>
      </c>
      <c r="K457" s="11" t="s">
        <v>351</v>
      </c>
      <c r="L457" s="11" t="s">
        <v>352</v>
      </c>
      <c r="M457" s="9" t="s">
        <v>32</v>
      </c>
      <c r="N457" s="9">
        <v>9</v>
      </c>
      <c r="O457" s="9"/>
      <c r="P457" s="9" t="s">
        <v>29</v>
      </c>
      <c r="Q457" s="9" t="s">
        <v>29</v>
      </c>
      <c r="Z457" s="3" t="s">
        <v>6</v>
      </c>
    </row>
    <row r="458" spans="1:26" ht="14.5" customHeight="1" x14ac:dyDescent="0.35">
      <c r="J458" s="9">
        <v>6</v>
      </c>
      <c r="K458" s="11" t="s">
        <v>357</v>
      </c>
      <c r="L458" s="11" t="s">
        <v>667</v>
      </c>
      <c r="M458" s="9" t="s">
        <v>32</v>
      </c>
      <c r="N458" s="9" t="s">
        <v>40</v>
      </c>
      <c r="O458" s="9" t="s">
        <v>28</v>
      </c>
      <c r="P458" s="9" t="s">
        <v>29</v>
      </c>
      <c r="Q458" s="9" t="s">
        <v>29</v>
      </c>
      <c r="Z458" s="3" t="s">
        <v>6</v>
      </c>
    </row>
    <row r="459" spans="1:26" s="3" customFormat="1" ht="14.5" customHeight="1" collapsed="1" x14ac:dyDescent="0.35">
      <c r="A459" s="1" t="s">
        <v>115</v>
      </c>
      <c r="B459" s="1"/>
      <c r="C459" s="1"/>
      <c r="D459" s="1"/>
      <c r="E459" s="1"/>
      <c r="F459" s="1" t="s">
        <v>668</v>
      </c>
      <c r="G459" s="1"/>
      <c r="H459" s="1"/>
      <c r="I459" s="1" t="s">
        <v>144</v>
      </c>
      <c r="J459" s="2" t="s">
        <v>669</v>
      </c>
      <c r="K459" s="4"/>
      <c r="L459" s="4"/>
      <c r="M459" s="4"/>
      <c r="N459" s="4"/>
      <c r="O459" s="4"/>
      <c r="P459" s="4"/>
      <c r="Q459" s="4"/>
      <c r="R459" s="4"/>
      <c r="S459" s="4"/>
      <c r="T459" s="4"/>
      <c r="U459" s="4"/>
      <c r="V459" s="4"/>
      <c r="W459" s="4"/>
      <c r="Z459" s="3" t="s">
        <v>6</v>
      </c>
    </row>
    <row r="460" spans="1:26" ht="14.5" customHeight="1" x14ac:dyDescent="0.35">
      <c r="J460" s="9">
        <v>1</v>
      </c>
      <c r="K460" s="11" t="s">
        <v>25</v>
      </c>
      <c r="L460" s="11" t="s">
        <v>670</v>
      </c>
      <c r="M460" s="9" t="s">
        <v>27</v>
      </c>
      <c r="N460" s="9">
        <v>4</v>
      </c>
      <c r="O460" s="9" t="s">
        <v>28</v>
      </c>
      <c r="P460" s="9" t="s">
        <v>671</v>
      </c>
      <c r="Q460" s="9" t="s">
        <v>29</v>
      </c>
      <c r="Z460" s="3" t="s">
        <v>6</v>
      </c>
    </row>
    <row r="461" spans="1:26" ht="14.5" customHeight="1" x14ac:dyDescent="0.35">
      <c r="J461" s="325">
        <v>2</v>
      </c>
      <c r="K461" s="347" t="s">
        <v>672</v>
      </c>
      <c r="L461" s="11" t="s">
        <v>673</v>
      </c>
      <c r="M461" s="325" t="s">
        <v>32</v>
      </c>
      <c r="N461" s="325" t="s">
        <v>240</v>
      </c>
      <c r="O461" s="325" t="s">
        <v>28</v>
      </c>
      <c r="P461" s="325" t="s">
        <v>674</v>
      </c>
      <c r="Q461" s="325" t="s">
        <v>29</v>
      </c>
      <c r="Z461" s="3" t="s">
        <v>6</v>
      </c>
    </row>
    <row r="462" spans="1:26" ht="14.5" customHeight="1" x14ac:dyDescent="0.35">
      <c r="J462" s="325"/>
      <c r="K462" s="347"/>
      <c r="L462" s="11" t="s">
        <v>675</v>
      </c>
      <c r="M462" s="325"/>
      <c r="N462" s="325"/>
      <c r="O462" s="325"/>
      <c r="P462" s="325"/>
      <c r="Q462" s="325"/>
      <c r="Z462" s="3" t="s">
        <v>6</v>
      </c>
    </row>
    <row r="463" spans="1:26" ht="14.5" customHeight="1" x14ac:dyDescent="0.35">
      <c r="J463" s="325"/>
      <c r="K463" s="347"/>
      <c r="L463" s="11" t="s">
        <v>676</v>
      </c>
      <c r="M463" s="325"/>
      <c r="N463" s="325"/>
      <c r="O463" s="325"/>
      <c r="P463" s="325"/>
      <c r="Q463" s="325"/>
      <c r="Z463" s="3" t="s">
        <v>6</v>
      </c>
    </row>
    <row r="464" spans="1:26" ht="14.5" customHeight="1" x14ac:dyDescent="0.35">
      <c r="J464" s="325"/>
      <c r="K464" s="347"/>
      <c r="L464" s="11" t="s">
        <v>677</v>
      </c>
      <c r="M464" s="325"/>
      <c r="N464" s="325"/>
      <c r="O464" s="325"/>
      <c r="P464" s="325"/>
      <c r="Q464" s="325"/>
      <c r="Z464" s="3" t="s">
        <v>6</v>
      </c>
    </row>
    <row r="465" spans="1:26" ht="14.5" customHeight="1" x14ac:dyDescent="0.35">
      <c r="J465" s="325"/>
      <c r="K465" s="347"/>
      <c r="L465" s="11" t="s">
        <v>678</v>
      </c>
      <c r="M465" s="325"/>
      <c r="N465" s="325"/>
      <c r="O465" s="325"/>
      <c r="P465" s="325"/>
      <c r="Q465" s="325"/>
      <c r="Z465" s="3" t="s">
        <v>6</v>
      </c>
    </row>
    <row r="466" spans="1:26" ht="14.5" customHeight="1" x14ac:dyDescent="0.35">
      <c r="J466" s="325"/>
      <c r="K466" s="347"/>
      <c r="L466" s="11" t="s">
        <v>679</v>
      </c>
      <c r="M466" s="325"/>
      <c r="N466" s="325"/>
      <c r="O466" s="325"/>
      <c r="P466" s="325"/>
      <c r="Q466" s="325"/>
      <c r="Z466" s="3" t="s">
        <v>6</v>
      </c>
    </row>
    <row r="467" spans="1:26" ht="14.5" customHeight="1" x14ac:dyDescent="0.35">
      <c r="J467" s="325"/>
      <c r="K467" s="347"/>
      <c r="L467" s="11" t="s">
        <v>680</v>
      </c>
      <c r="M467" s="325"/>
      <c r="N467" s="325"/>
      <c r="O467" s="325"/>
      <c r="P467" s="325"/>
      <c r="Q467" s="325"/>
      <c r="Z467" s="3" t="s">
        <v>6</v>
      </c>
    </row>
    <row r="468" spans="1:26" ht="14.5" customHeight="1" x14ac:dyDescent="0.35">
      <c r="J468" s="325"/>
      <c r="K468" s="347"/>
      <c r="L468" s="11" t="s">
        <v>681</v>
      </c>
      <c r="M468" s="325"/>
      <c r="N468" s="325"/>
      <c r="O468" s="325"/>
      <c r="P468" s="325"/>
      <c r="Q468" s="325"/>
      <c r="Z468" s="3" t="s">
        <v>6</v>
      </c>
    </row>
    <row r="469" spans="1:26" ht="14.5" customHeight="1" x14ac:dyDescent="0.35">
      <c r="J469" s="9">
        <v>3</v>
      </c>
      <c r="K469" s="11" t="s">
        <v>682</v>
      </c>
      <c r="L469" s="11" t="s">
        <v>683</v>
      </c>
      <c r="M469" s="9" t="s">
        <v>32</v>
      </c>
      <c r="N469" s="9" t="s">
        <v>47</v>
      </c>
      <c r="O469" s="9" t="s">
        <v>28</v>
      </c>
      <c r="P469" s="9"/>
      <c r="Q469" s="9" t="s">
        <v>48</v>
      </c>
      <c r="Z469" s="3" t="s">
        <v>6</v>
      </c>
    </row>
    <row r="470" spans="1:26" ht="14.5" customHeight="1" x14ac:dyDescent="0.35">
      <c r="J470" s="9">
        <v>4</v>
      </c>
      <c r="K470" s="11" t="s">
        <v>684</v>
      </c>
      <c r="L470" s="11" t="s">
        <v>685</v>
      </c>
      <c r="M470" s="9" t="s">
        <v>27</v>
      </c>
      <c r="N470" s="9">
        <v>14</v>
      </c>
      <c r="O470" s="9" t="s">
        <v>28</v>
      </c>
      <c r="P470" s="9"/>
      <c r="Q470" s="9" t="s">
        <v>48</v>
      </c>
      <c r="Z470" s="3" t="s">
        <v>6</v>
      </c>
    </row>
    <row r="471" spans="1:26" ht="14.5" customHeight="1" x14ac:dyDescent="0.35">
      <c r="J471" s="9">
        <v>5</v>
      </c>
      <c r="K471" s="11" t="s">
        <v>686</v>
      </c>
      <c r="L471" s="11" t="s">
        <v>687</v>
      </c>
      <c r="M471" s="9" t="s">
        <v>32</v>
      </c>
      <c r="N471" s="9" t="s">
        <v>51</v>
      </c>
      <c r="O471" s="9" t="s">
        <v>28</v>
      </c>
      <c r="P471" s="9"/>
      <c r="Q471" s="9" t="s">
        <v>48</v>
      </c>
      <c r="Z471" s="3" t="s">
        <v>6</v>
      </c>
    </row>
    <row r="472" spans="1:26" ht="14.5" customHeight="1" x14ac:dyDescent="0.35">
      <c r="J472" s="9">
        <v>6</v>
      </c>
      <c r="K472" s="11" t="s">
        <v>688</v>
      </c>
      <c r="L472" s="11" t="s">
        <v>689</v>
      </c>
      <c r="M472" s="9" t="s">
        <v>32</v>
      </c>
      <c r="N472" s="9" t="s">
        <v>59</v>
      </c>
      <c r="O472" s="9" t="s">
        <v>28</v>
      </c>
      <c r="P472" s="9"/>
      <c r="Q472" s="9" t="s">
        <v>48</v>
      </c>
      <c r="Z472" s="3" t="s">
        <v>6</v>
      </c>
    </row>
    <row r="473" spans="1:26" ht="14.5" customHeight="1" x14ac:dyDescent="0.35">
      <c r="J473" s="9">
        <v>7</v>
      </c>
      <c r="K473" s="11" t="s">
        <v>690</v>
      </c>
      <c r="L473" s="11" t="s">
        <v>691</v>
      </c>
      <c r="M473" s="9" t="s">
        <v>32</v>
      </c>
      <c r="N473" s="9" t="s">
        <v>47</v>
      </c>
      <c r="O473" s="9" t="s">
        <v>28</v>
      </c>
      <c r="P473" s="9"/>
      <c r="Q473" s="9" t="s">
        <v>48</v>
      </c>
      <c r="Z473" s="3" t="s">
        <v>6</v>
      </c>
    </row>
    <row r="474" spans="1:26" ht="14.5" customHeight="1" x14ac:dyDescent="0.35">
      <c r="J474" s="9">
        <v>8</v>
      </c>
      <c r="K474" s="11" t="s">
        <v>692</v>
      </c>
      <c r="L474" s="11" t="s">
        <v>693</v>
      </c>
      <c r="M474" s="9" t="s">
        <v>27</v>
      </c>
      <c r="N474" s="9">
        <v>14</v>
      </c>
      <c r="O474" s="9" t="s">
        <v>28</v>
      </c>
      <c r="P474" s="9"/>
      <c r="Q474" s="9" t="s">
        <v>48</v>
      </c>
      <c r="Z474" s="3" t="s">
        <v>6</v>
      </c>
    </row>
    <row r="475" spans="1:26" ht="14.5" customHeight="1" x14ac:dyDescent="0.35">
      <c r="J475" s="9">
        <v>9</v>
      </c>
      <c r="K475" s="11" t="s">
        <v>694</v>
      </c>
      <c r="L475" s="11" t="s">
        <v>695</v>
      </c>
      <c r="M475" s="9" t="s">
        <v>32</v>
      </c>
      <c r="N475" s="9" t="s">
        <v>51</v>
      </c>
      <c r="O475" s="9" t="s">
        <v>28</v>
      </c>
      <c r="P475" s="9"/>
      <c r="Q475" s="9" t="s">
        <v>48</v>
      </c>
      <c r="Z475" s="3" t="s">
        <v>6</v>
      </c>
    </row>
    <row r="476" spans="1:26" ht="14.5" customHeight="1" x14ac:dyDescent="0.35">
      <c r="J476" s="9">
        <v>10</v>
      </c>
      <c r="K476" s="11" t="s">
        <v>696</v>
      </c>
      <c r="L476" s="11" t="s">
        <v>697</v>
      </c>
      <c r="M476" s="9" t="s">
        <v>32</v>
      </c>
      <c r="N476" s="9" t="s">
        <v>59</v>
      </c>
      <c r="O476" s="9" t="s">
        <v>28</v>
      </c>
      <c r="P476" s="9"/>
      <c r="Q476" s="9" t="s">
        <v>48</v>
      </c>
      <c r="Z476" s="3" t="s">
        <v>6</v>
      </c>
    </row>
    <row r="477" spans="1:26" s="3" customFormat="1" ht="14.5" customHeight="1" collapsed="1" x14ac:dyDescent="0.35">
      <c r="A477" s="1" t="s">
        <v>115</v>
      </c>
      <c r="B477" s="1"/>
      <c r="C477" s="1"/>
      <c r="D477" s="1"/>
      <c r="E477" s="1"/>
      <c r="F477" s="1" t="s">
        <v>698</v>
      </c>
      <c r="G477" s="1"/>
      <c r="H477" s="1"/>
      <c r="I477" s="1" t="s">
        <v>144</v>
      </c>
      <c r="J477" s="2" t="s">
        <v>699</v>
      </c>
      <c r="K477" s="4"/>
      <c r="L477" s="4"/>
      <c r="M477" s="4"/>
      <c r="N477" s="4"/>
      <c r="O477" s="4"/>
      <c r="P477" s="4"/>
      <c r="Q477" s="4"/>
      <c r="R477" s="4"/>
      <c r="S477" s="4"/>
      <c r="T477" s="4"/>
      <c r="U477" s="4"/>
      <c r="V477" s="4"/>
      <c r="W477" s="4"/>
      <c r="Z477" s="3" t="s">
        <v>6</v>
      </c>
    </row>
    <row r="478" spans="1:26" ht="14.5" customHeight="1" x14ac:dyDescent="0.35">
      <c r="J478" s="9">
        <v>1</v>
      </c>
      <c r="K478" s="11" t="s">
        <v>25</v>
      </c>
      <c r="L478" s="11" t="s">
        <v>700</v>
      </c>
      <c r="M478" s="9" t="s">
        <v>27</v>
      </c>
      <c r="N478" s="9">
        <v>4</v>
      </c>
      <c r="O478" s="9" t="s">
        <v>28</v>
      </c>
      <c r="P478" s="9" t="s">
        <v>29</v>
      </c>
      <c r="Q478" s="9" t="s">
        <v>29</v>
      </c>
      <c r="Z478" s="3" t="s">
        <v>6</v>
      </c>
    </row>
    <row r="479" spans="1:26" ht="14.5" customHeight="1" x14ac:dyDescent="0.35">
      <c r="J479" s="9">
        <v>2</v>
      </c>
      <c r="K479" s="11" t="s">
        <v>344</v>
      </c>
      <c r="L479" s="11" t="s">
        <v>701</v>
      </c>
      <c r="M479" s="9" t="s">
        <v>27</v>
      </c>
      <c r="N479" s="9">
        <v>2</v>
      </c>
      <c r="O479" s="9" t="s">
        <v>28</v>
      </c>
      <c r="P479" s="9" t="s">
        <v>29</v>
      </c>
      <c r="Q479" s="9" t="s">
        <v>29</v>
      </c>
      <c r="Z479" s="3" t="s">
        <v>6</v>
      </c>
    </row>
    <row r="480" spans="1:26" ht="14.5" customHeight="1" x14ac:dyDescent="0.35">
      <c r="J480" s="9">
        <v>3</v>
      </c>
      <c r="K480" s="11" t="s">
        <v>702</v>
      </c>
      <c r="L480" s="11" t="s">
        <v>703</v>
      </c>
      <c r="M480" s="9" t="s">
        <v>32</v>
      </c>
      <c r="N480" s="9">
        <v>9</v>
      </c>
      <c r="O480" s="9" t="s">
        <v>28</v>
      </c>
      <c r="P480" s="9" t="s">
        <v>29</v>
      </c>
      <c r="Q480" s="9" t="s">
        <v>29</v>
      </c>
      <c r="Z480" s="3" t="s">
        <v>6</v>
      </c>
    </row>
    <row r="481" spans="1:26" ht="14.5" customHeight="1" x14ac:dyDescent="0.35">
      <c r="J481" s="9">
        <v>4</v>
      </c>
      <c r="K481" s="11" t="s">
        <v>704</v>
      </c>
      <c r="L481" s="11" t="s">
        <v>705</v>
      </c>
      <c r="M481" s="9" t="s">
        <v>32</v>
      </c>
      <c r="N481" s="9">
        <v>44</v>
      </c>
      <c r="O481" s="9" t="s">
        <v>28</v>
      </c>
      <c r="P481" s="9" t="s">
        <v>29</v>
      </c>
      <c r="Q481" s="9" t="s">
        <v>29</v>
      </c>
      <c r="Z481" s="3" t="s">
        <v>6</v>
      </c>
    </row>
    <row r="482" spans="1:26" ht="14.5" customHeight="1" x14ac:dyDescent="0.35">
      <c r="J482" s="9">
        <v>5</v>
      </c>
      <c r="K482" s="11" t="s">
        <v>706</v>
      </c>
      <c r="L482" s="11" t="s">
        <v>707</v>
      </c>
      <c r="M482" s="9" t="s">
        <v>32</v>
      </c>
      <c r="N482" s="9">
        <v>6</v>
      </c>
      <c r="O482" s="9" t="s">
        <v>28</v>
      </c>
      <c r="P482" s="9" t="s">
        <v>29</v>
      </c>
      <c r="Q482" s="9" t="s">
        <v>29</v>
      </c>
      <c r="Z482" s="3" t="s">
        <v>6</v>
      </c>
    </row>
    <row r="483" spans="1:26" ht="14.5" customHeight="1" x14ac:dyDescent="0.35">
      <c r="J483" s="9">
        <v>6</v>
      </c>
      <c r="K483" s="11" t="s">
        <v>357</v>
      </c>
      <c r="L483" s="11" t="s">
        <v>358</v>
      </c>
      <c r="M483" s="9" t="s">
        <v>32</v>
      </c>
      <c r="N483" s="9">
        <v>8</v>
      </c>
      <c r="O483" s="9" t="s">
        <v>28</v>
      </c>
      <c r="P483" s="9" t="s">
        <v>29</v>
      </c>
      <c r="Q483" s="9" t="s">
        <v>29</v>
      </c>
      <c r="Z483" s="3" t="s">
        <v>6</v>
      </c>
    </row>
    <row r="484" spans="1:26" s="3" customFormat="1" ht="14.5" customHeight="1" collapsed="1" x14ac:dyDescent="0.35">
      <c r="A484" s="1" t="s">
        <v>115</v>
      </c>
      <c r="B484" s="1"/>
      <c r="C484" s="1"/>
      <c r="D484" s="1"/>
      <c r="E484" s="1" t="s">
        <v>708</v>
      </c>
      <c r="F484" s="1"/>
      <c r="G484" s="1"/>
      <c r="H484" s="1"/>
      <c r="I484" s="1" t="s">
        <v>144</v>
      </c>
      <c r="J484" s="2" t="s">
        <v>709</v>
      </c>
      <c r="K484" s="4"/>
      <c r="L484" s="4"/>
      <c r="M484" s="4"/>
      <c r="N484" s="4"/>
      <c r="O484" s="4"/>
      <c r="P484" s="4"/>
      <c r="Q484" s="4"/>
      <c r="R484" s="4"/>
      <c r="S484" s="4"/>
      <c r="T484" s="4"/>
      <c r="U484" s="4"/>
      <c r="V484" s="4"/>
      <c r="W484" s="4"/>
      <c r="Z484" s="3" t="s">
        <v>6</v>
      </c>
    </row>
    <row r="485" spans="1:26" ht="14.5" customHeight="1" x14ac:dyDescent="0.35">
      <c r="J485" s="9">
        <v>1</v>
      </c>
      <c r="K485" s="11" t="s">
        <v>25</v>
      </c>
      <c r="L485" s="11" t="s">
        <v>710</v>
      </c>
      <c r="M485" s="9" t="s">
        <v>27</v>
      </c>
      <c r="N485" s="9">
        <v>4</v>
      </c>
      <c r="O485" s="9" t="s">
        <v>28</v>
      </c>
      <c r="P485" s="9" t="s">
        <v>29</v>
      </c>
      <c r="Q485" s="325" t="s">
        <v>711</v>
      </c>
      <c r="Z485" s="3" t="s">
        <v>6</v>
      </c>
    </row>
    <row r="486" spans="1:26" ht="14.5" customHeight="1" x14ac:dyDescent="0.35">
      <c r="J486" s="325">
        <v>2</v>
      </c>
      <c r="K486" s="347" t="s">
        <v>712</v>
      </c>
      <c r="L486" s="11" t="s">
        <v>713</v>
      </c>
      <c r="M486" s="325" t="s">
        <v>27</v>
      </c>
      <c r="N486" s="325" t="s">
        <v>240</v>
      </c>
      <c r="O486" s="325" t="s">
        <v>28</v>
      </c>
      <c r="P486" s="325" t="s">
        <v>29</v>
      </c>
      <c r="Q486" s="325"/>
      <c r="Z486" s="3" t="s">
        <v>6</v>
      </c>
    </row>
    <row r="487" spans="1:26" ht="14.5" customHeight="1" x14ac:dyDescent="0.35">
      <c r="J487" s="325"/>
      <c r="K487" s="347"/>
      <c r="L487" s="11" t="s">
        <v>714</v>
      </c>
      <c r="M487" s="325"/>
      <c r="N487" s="325"/>
      <c r="O487" s="325"/>
      <c r="P487" s="325"/>
      <c r="Q487" s="325"/>
      <c r="Z487" s="3" t="s">
        <v>6</v>
      </c>
    </row>
    <row r="488" spans="1:26" ht="14.5" customHeight="1" x14ac:dyDescent="0.35">
      <c r="J488" s="325"/>
      <c r="K488" s="347"/>
      <c r="L488" s="11" t="s">
        <v>715</v>
      </c>
      <c r="M488" s="325"/>
      <c r="N488" s="325"/>
      <c r="O488" s="325"/>
      <c r="P488" s="325"/>
      <c r="Q488" s="325"/>
      <c r="Z488" s="3" t="s">
        <v>6</v>
      </c>
    </row>
    <row r="489" spans="1:26" ht="14.5" customHeight="1" x14ac:dyDescent="0.35">
      <c r="J489" s="9">
        <v>3</v>
      </c>
      <c r="K489" s="11" t="s">
        <v>716</v>
      </c>
      <c r="L489" s="11" t="s">
        <v>717</v>
      </c>
      <c r="M489" s="9" t="s">
        <v>27</v>
      </c>
      <c r="N489" s="90">
        <v>15</v>
      </c>
      <c r="O489" s="9" t="s">
        <v>28</v>
      </c>
      <c r="P489" s="9" t="s">
        <v>29</v>
      </c>
      <c r="Q489" s="325"/>
      <c r="Z489" s="3" t="s">
        <v>6</v>
      </c>
    </row>
    <row r="490" spans="1:26" ht="14.5" customHeight="1" x14ac:dyDescent="0.35">
      <c r="J490" s="9">
        <v>4</v>
      </c>
      <c r="K490" s="11" t="s">
        <v>718</v>
      </c>
      <c r="L490" s="11" t="s">
        <v>719</v>
      </c>
      <c r="M490" s="9" t="s">
        <v>32</v>
      </c>
      <c r="N490" s="9" t="s">
        <v>28</v>
      </c>
      <c r="O490" s="9">
        <v>2</v>
      </c>
      <c r="P490" s="9" t="s">
        <v>48</v>
      </c>
      <c r="Q490" s="325"/>
      <c r="Z490" s="3" t="s">
        <v>6</v>
      </c>
    </row>
    <row r="491" spans="1:26" ht="14.5" customHeight="1" x14ac:dyDescent="0.35">
      <c r="J491" s="9">
        <v>5</v>
      </c>
      <c r="K491" s="11" t="s">
        <v>720</v>
      </c>
      <c r="L491" s="11" t="s">
        <v>721</v>
      </c>
      <c r="M491" s="9" t="s">
        <v>32</v>
      </c>
      <c r="N491" s="9" t="s">
        <v>28</v>
      </c>
      <c r="O491" s="9">
        <v>2</v>
      </c>
      <c r="P491" s="9" t="s">
        <v>48</v>
      </c>
      <c r="Q491" s="325"/>
      <c r="Z491" s="3" t="s">
        <v>6</v>
      </c>
    </row>
    <row r="492" spans="1:26" ht="14.5" customHeight="1" x14ac:dyDescent="0.35">
      <c r="J492" s="9">
        <v>6</v>
      </c>
      <c r="K492" s="11" t="s">
        <v>722</v>
      </c>
      <c r="L492" s="11" t="s">
        <v>723</v>
      </c>
      <c r="M492" s="9" t="s">
        <v>27</v>
      </c>
      <c r="N492" s="9">
        <v>20</v>
      </c>
      <c r="O492" s="9" t="s">
        <v>28</v>
      </c>
      <c r="P492" s="9" t="s">
        <v>48</v>
      </c>
      <c r="Q492" s="325"/>
      <c r="Z492" s="3" t="s">
        <v>6</v>
      </c>
    </row>
    <row r="493" spans="1:26" s="3" customFormat="1" ht="14.5" customHeight="1" collapsed="1" x14ac:dyDescent="0.35">
      <c r="A493" s="1" t="s">
        <v>115</v>
      </c>
      <c r="B493" s="1"/>
      <c r="C493" s="1"/>
      <c r="D493" s="1"/>
      <c r="E493" s="1" t="s">
        <v>724</v>
      </c>
      <c r="F493" s="1"/>
      <c r="G493" s="1"/>
      <c r="H493" s="1"/>
      <c r="I493" s="1" t="s">
        <v>209</v>
      </c>
      <c r="J493" s="2" t="s">
        <v>725</v>
      </c>
      <c r="K493" s="4"/>
      <c r="L493" s="4"/>
      <c r="M493" s="4"/>
      <c r="N493" s="4"/>
      <c r="O493" s="4"/>
      <c r="P493" s="4"/>
      <c r="Q493" s="4"/>
      <c r="R493" s="4"/>
      <c r="S493" s="4"/>
      <c r="T493" s="4"/>
      <c r="U493" s="4"/>
      <c r="V493" s="4"/>
      <c r="W493" s="4"/>
      <c r="Z493" s="3" t="s">
        <v>6</v>
      </c>
    </row>
    <row r="494" spans="1:26" ht="14.5" customHeight="1" x14ac:dyDescent="0.35">
      <c r="J494" s="9">
        <v>1</v>
      </c>
      <c r="K494" s="11" t="s">
        <v>25</v>
      </c>
      <c r="L494" s="11" t="s">
        <v>726</v>
      </c>
      <c r="M494" s="9" t="s">
        <v>27</v>
      </c>
      <c r="N494" s="9">
        <v>4</v>
      </c>
      <c r="O494" s="9" t="s">
        <v>28</v>
      </c>
      <c r="P494" s="325" t="s">
        <v>711</v>
      </c>
      <c r="Q494" s="9" t="s">
        <v>29</v>
      </c>
      <c r="Z494" s="3" t="s">
        <v>6</v>
      </c>
    </row>
    <row r="495" spans="1:26" ht="14.5" customHeight="1" x14ac:dyDescent="0.35">
      <c r="J495" s="9">
        <v>2</v>
      </c>
      <c r="K495" s="11" t="s">
        <v>727</v>
      </c>
      <c r="L495" s="11" t="s">
        <v>728</v>
      </c>
      <c r="M495" s="9" t="s">
        <v>32</v>
      </c>
      <c r="N495" s="9" t="s">
        <v>28</v>
      </c>
      <c r="O495" s="9">
        <v>2</v>
      </c>
      <c r="P495" s="325"/>
      <c r="Q495" s="9" t="s">
        <v>29</v>
      </c>
      <c r="Z495" s="3" t="s">
        <v>6</v>
      </c>
    </row>
    <row r="496" spans="1:26" ht="14.5" customHeight="1" x14ac:dyDescent="0.35">
      <c r="J496" s="9">
        <v>3</v>
      </c>
      <c r="K496" s="11" t="s">
        <v>729</v>
      </c>
      <c r="L496" s="11" t="s">
        <v>730</v>
      </c>
      <c r="M496" s="9" t="s">
        <v>32</v>
      </c>
      <c r="N496" s="9" t="s">
        <v>28</v>
      </c>
      <c r="O496" s="9">
        <v>2</v>
      </c>
      <c r="P496" s="325"/>
      <c r="Q496" s="9" t="s">
        <v>29</v>
      </c>
      <c r="Z496" s="3" t="s">
        <v>6</v>
      </c>
    </row>
    <row r="497" spans="1:26" ht="14.5" customHeight="1" x14ac:dyDescent="0.35">
      <c r="J497" s="9">
        <v>4</v>
      </c>
      <c r="K497" s="11" t="s">
        <v>731</v>
      </c>
      <c r="L497" s="11" t="s">
        <v>732</v>
      </c>
      <c r="M497" s="9" t="s">
        <v>32</v>
      </c>
      <c r="N497" s="9" t="s">
        <v>28</v>
      </c>
      <c r="O497" s="9">
        <v>2</v>
      </c>
      <c r="P497" s="325"/>
      <c r="Q497" s="9" t="s">
        <v>48</v>
      </c>
      <c r="Z497" s="3" t="s">
        <v>6</v>
      </c>
    </row>
    <row r="498" spans="1:26" ht="14.5" customHeight="1" x14ac:dyDescent="0.35">
      <c r="J498" s="9">
        <v>5</v>
      </c>
      <c r="K498" s="11" t="s">
        <v>733</v>
      </c>
      <c r="L498" s="11" t="s">
        <v>734</v>
      </c>
      <c r="M498" s="9" t="s">
        <v>32</v>
      </c>
      <c r="N498" s="9" t="s">
        <v>28</v>
      </c>
      <c r="O498" s="9">
        <v>2</v>
      </c>
      <c r="P498" s="325"/>
      <c r="Q498" s="9" t="s">
        <v>48</v>
      </c>
      <c r="Z498" s="3" t="s">
        <v>6</v>
      </c>
    </row>
    <row r="499" spans="1:26" ht="14.5" customHeight="1" x14ac:dyDescent="0.35">
      <c r="J499" s="9">
        <v>6</v>
      </c>
      <c r="K499" s="11" t="s">
        <v>735</v>
      </c>
      <c r="L499" s="11" t="s">
        <v>736</v>
      </c>
      <c r="M499" s="9" t="s">
        <v>32</v>
      </c>
      <c r="N499" s="9" t="s">
        <v>28</v>
      </c>
      <c r="O499" s="9">
        <v>2</v>
      </c>
      <c r="P499" s="325"/>
      <c r="Q499" s="9" t="s">
        <v>48</v>
      </c>
      <c r="Z499" s="3" t="s">
        <v>6</v>
      </c>
    </row>
    <row r="500" spans="1:26" ht="14.5" customHeight="1" x14ac:dyDescent="0.35">
      <c r="J500" s="9">
        <v>7</v>
      </c>
      <c r="K500" s="11" t="s">
        <v>737</v>
      </c>
      <c r="L500" s="11" t="s">
        <v>738</v>
      </c>
      <c r="M500" s="9" t="s">
        <v>32</v>
      </c>
      <c r="N500" s="9" t="s">
        <v>28</v>
      </c>
      <c r="O500" s="9">
        <v>2</v>
      </c>
      <c r="P500" s="325"/>
      <c r="Q500" s="9" t="s">
        <v>48</v>
      </c>
      <c r="Z500" s="3" t="s">
        <v>6</v>
      </c>
    </row>
    <row r="501" spans="1:26" ht="14.5" customHeight="1" x14ac:dyDescent="0.35">
      <c r="J501" s="9">
        <v>8</v>
      </c>
      <c r="K501" s="11" t="s">
        <v>739</v>
      </c>
      <c r="L501" s="11" t="s">
        <v>740</v>
      </c>
      <c r="M501" s="9" t="s">
        <v>32</v>
      </c>
      <c r="N501" s="9" t="s">
        <v>28</v>
      </c>
      <c r="O501" s="9">
        <v>2</v>
      </c>
      <c r="P501" s="325"/>
      <c r="Q501" s="9" t="s">
        <v>48</v>
      </c>
      <c r="Z501" s="3" t="s">
        <v>6</v>
      </c>
    </row>
    <row r="502" spans="1:26" s="3" customFormat="1" ht="14.5" customHeight="1" collapsed="1" x14ac:dyDescent="0.35">
      <c r="A502" s="1" t="s">
        <v>115</v>
      </c>
      <c r="B502" s="1"/>
      <c r="C502" s="1"/>
      <c r="D502" s="1"/>
      <c r="E502" s="1" t="s">
        <v>741</v>
      </c>
      <c r="F502" s="1"/>
      <c r="G502" s="1"/>
      <c r="H502" s="1"/>
      <c r="I502" s="1" t="s">
        <v>209</v>
      </c>
      <c r="J502" s="2" t="s">
        <v>742</v>
      </c>
      <c r="K502" s="4"/>
      <c r="L502" s="4"/>
      <c r="M502" s="4"/>
      <c r="N502" s="4"/>
      <c r="O502" s="4"/>
      <c r="P502" s="4"/>
      <c r="Q502" s="4"/>
      <c r="R502" s="4"/>
      <c r="S502" s="4"/>
      <c r="T502" s="4"/>
      <c r="U502" s="4"/>
      <c r="V502" s="4"/>
      <c r="W502" s="4"/>
      <c r="Z502" s="3" t="s">
        <v>6</v>
      </c>
    </row>
    <row r="503" spans="1:26" ht="14.5" customHeight="1" x14ac:dyDescent="0.35">
      <c r="J503" s="9">
        <v>1</v>
      </c>
      <c r="K503" s="11" t="s">
        <v>25</v>
      </c>
      <c r="L503" s="11" t="s">
        <v>743</v>
      </c>
      <c r="M503" s="9" t="s">
        <v>27</v>
      </c>
      <c r="N503" s="9">
        <v>4</v>
      </c>
      <c r="O503" s="9" t="s">
        <v>28</v>
      </c>
      <c r="P503" s="9" t="s">
        <v>29</v>
      </c>
      <c r="Q503" s="9" t="s">
        <v>29</v>
      </c>
      <c r="Z503" s="3" t="s">
        <v>6</v>
      </c>
    </row>
    <row r="504" spans="1:26" ht="14.5" customHeight="1" x14ac:dyDescent="0.35">
      <c r="J504" s="325">
        <v>2</v>
      </c>
      <c r="K504" s="347" t="s">
        <v>336</v>
      </c>
      <c r="L504" s="11" t="s">
        <v>651</v>
      </c>
      <c r="M504" s="325" t="s">
        <v>27</v>
      </c>
      <c r="N504" s="325" t="s">
        <v>240</v>
      </c>
      <c r="O504" s="325" t="s">
        <v>28</v>
      </c>
      <c r="P504" s="325" t="s">
        <v>29</v>
      </c>
      <c r="Q504" s="325" t="s">
        <v>29</v>
      </c>
      <c r="Z504" s="3" t="s">
        <v>6</v>
      </c>
    </row>
    <row r="505" spans="1:26" ht="14.5" customHeight="1" x14ac:dyDescent="0.35">
      <c r="J505" s="325"/>
      <c r="K505" s="347"/>
      <c r="L505" s="11" t="s">
        <v>338</v>
      </c>
      <c r="M505" s="325"/>
      <c r="N505" s="325"/>
      <c r="O505" s="325"/>
      <c r="P505" s="325"/>
      <c r="Q505" s="325"/>
      <c r="Z505" s="3" t="s">
        <v>6</v>
      </c>
    </row>
    <row r="506" spans="1:26" ht="14.5" customHeight="1" x14ac:dyDescent="0.35">
      <c r="J506" s="325"/>
      <c r="K506" s="347"/>
      <c r="L506" s="11" t="s">
        <v>339</v>
      </c>
      <c r="M506" s="325"/>
      <c r="N506" s="325"/>
      <c r="O506" s="325"/>
      <c r="P506" s="325"/>
      <c r="Q506" s="325"/>
      <c r="Z506" s="3" t="s">
        <v>6</v>
      </c>
    </row>
    <row r="507" spans="1:26" ht="14.5" customHeight="1" x14ac:dyDescent="0.35">
      <c r="J507" s="325">
        <v>3</v>
      </c>
      <c r="K507" s="347" t="s">
        <v>744</v>
      </c>
      <c r="L507" s="11" t="s">
        <v>745</v>
      </c>
      <c r="M507" s="325" t="s">
        <v>27</v>
      </c>
      <c r="N507" s="325" t="s">
        <v>54</v>
      </c>
      <c r="O507" s="325" t="s">
        <v>28</v>
      </c>
      <c r="P507" s="325" t="s">
        <v>29</v>
      </c>
      <c r="Q507" s="325" t="s">
        <v>29</v>
      </c>
      <c r="Z507" s="3" t="s">
        <v>6</v>
      </c>
    </row>
    <row r="508" spans="1:26" ht="14.5" customHeight="1" x14ac:dyDescent="0.35">
      <c r="J508" s="325"/>
      <c r="K508" s="347"/>
      <c r="L508" s="11" t="s">
        <v>746</v>
      </c>
      <c r="M508" s="325"/>
      <c r="N508" s="325"/>
      <c r="O508" s="325"/>
      <c r="P508" s="325"/>
      <c r="Q508" s="325"/>
      <c r="Z508" s="3" t="s">
        <v>6</v>
      </c>
    </row>
    <row r="509" spans="1:26" ht="14.5" customHeight="1" x14ac:dyDescent="0.35">
      <c r="J509" s="325"/>
      <c r="K509" s="347"/>
      <c r="L509" s="11" t="s">
        <v>747</v>
      </c>
      <c r="M509" s="325"/>
      <c r="N509" s="325"/>
      <c r="O509" s="325"/>
      <c r="P509" s="325"/>
      <c r="Q509" s="325"/>
      <c r="Z509" s="3" t="s">
        <v>6</v>
      </c>
    </row>
    <row r="510" spans="1:26" ht="14.5" customHeight="1" x14ac:dyDescent="0.35">
      <c r="J510" s="325"/>
      <c r="K510" s="347"/>
      <c r="L510" s="11" t="s">
        <v>748</v>
      </c>
      <c r="M510" s="325"/>
      <c r="N510" s="325"/>
      <c r="O510" s="325"/>
      <c r="P510" s="325"/>
      <c r="Q510" s="325"/>
      <c r="Z510" s="3" t="s">
        <v>6</v>
      </c>
    </row>
    <row r="511" spans="1:26" ht="14.5" customHeight="1" x14ac:dyDescent="0.35">
      <c r="J511" s="325"/>
      <c r="K511" s="347"/>
      <c r="L511" s="11" t="s">
        <v>749</v>
      </c>
      <c r="M511" s="325"/>
      <c r="N511" s="325"/>
      <c r="O511" s="325"/>
      <c r="P511" s="325"/>
      <c r="Q511" s="325"/>
      <c r="Z511" s="3" t="s">
        <v>6</v>
      </c>
    </row>
    <row r="512" spans="1:26" ht="14.5" customHeight="1" x14ac:dyDescent="0.35">
      <c r="J512" s="325"/>
      <c r="K512" s="347"/>
      <c r="L512" s="11" t="s">
        <v>750</v>
      </c>
      <c r="M512" s="325"/>
      <c r="N512" s="325"/>
      <c r="O512" s="325"/>
      <c r="P512" s="325"/>
      <c r="Q512" s="325"/>
      <c r="Z512" s="3" t="s">
        <v>6</v>
      </c>
    </row>
    <row r="513" spans="1:26" ht="14.5" customHeight="1" x14ac:dyDescent="0.35">
      <c r="J513" s="9">
        <v>4</v>
      </c>
      <c r="K513" s="11" t="s">
        <v>751</v>
      </c>
      <c r="L513" s="11" t="s">
        <v>752</v>
      </c>
      <c r="M513" s="9" t="s">
        <v>27</v>
      </c>
      <c r="N513" s="9" t="s">
        <v>28</v>
      </c>
      <c r="O513" s="9" t="s">
        <v>28</v>
      </c>
      <c r="P513" s="9" t="s">
        <v>48</v>
      </c>
      <c r="Q513" s="9" t="s">
        <v>48</v>
      </c>
      <c r="Z513" s="3" t="s">
        <v>6</v>
      </c>
    </row>
    <row r="514" spans="1:26" ht="14.5" customHeight="1" x14ac:dyDescent="0.35">
      <c r="J514" s="9">
        <v>5</v>
      </c>
      <c r="K514" s="11" t="s">
        <v>753</v>
      </c>
      <c r="L514" s="11" t="s">
        <v>754</v>
      </c>
      <c r="M514" s="9" t="s">
        <v>27</v>
      </c>
      <c r="N514" s="9" t="s">
        <v>28</v>
      </c>
      <c r="O514" s="9" t="s">
        <v>28</v>
      </c>
      <c r="P514" s="9" t="s">
        <v>29</v>
      </c>
      <c r="Q514" s="9" t="s">
        <v>29</v>
      </c>
      <c r="Z514" s="3" t="s">
        <v>6</v>
      </c>
    </row>
    <row r="515" spans="1:26" ht="14.5" customHeight="1" x14ac:dyDescent="0.35">
      <c r="J515" s="9">
        <v>6</v>
      </c>
      <c r="K515" s="11" t="s">
        <v>755</v>
      </c>
      <c r="L515" s="11" t="s">
        <v>756</v>
      </c>
      <c r="M515" s="9" t="s">
        <v>32</v>
      </c>
      <c r="N515" s="9">
        <v>2</v>
      </c>
      <c r="O515" s="9" t="s">
        <v>28</v>
      </c>
      <c r="P515" s="9" t="s">
        <v>29</v>
      </c>
      <c r="Q515" s="9" t="s">
        <v>29</v>
      </c>
      <c r="Z515" s="3" t="s">
        <v>6</v>
      </c>
    </row>
    <row r="516" spans="1:26" ht="14.5" customHeight="1" x14ac:dyDescent="0.35">
      <c r="J516" s="9">
        <v>7</v>
      </c>
      <c r="K516" s="11" t="s">
        <v>757</v>
      </c>
      <c r="L516" s="11" t="s">
        <v>758</v>
      </c>
      <c r="M516" s="9" t="s">
        <v>32</v>
      </c>
      <c r="N516" s="9" t="s">
        <v>28</v>
      </c>
      <c r="O516" s="9">
        <v>2</v>
      </c>
      <c r="P516" s="9" t="s">
        <v>29</v>
      </c>
      <c r="Q516" s="9" t="s">
        <v>29</v>
      </c>
      <c r="Z516" s="3" t="s">
        <v>6</v>
      </c>
    </row>
    <row r="517" spans="1:26" s="3" customFormat="1" ht="14.5" customHeight="1" collapsed="1" x14ac:dyDescent="0.35">
      <c r="A517" s="1" t="s">
        <v>115</v>
      </c>
      <c r="B517" s="1"/>
      <c r="C517" s="1"/>
      <c r="D517" s="1"/>
      <c r="E517" s="1"/>
      <c r="F517" s="1" t="s">
        <v>759</v>
      </c>
      <c r="G517" s="1"/>
      <c r="H517" s="1"/>
      <c r="I517" s="1" t="s">
        <v>144</v>
      </c>
      <c r="J517" s="2" t="s">
        <v>760</v>
      </c>
      <c r="K517" s="4"/>
      <c r="L517" s="4"/>
      <c r="M517" s="4"/>
      <c r="N517" s="4"/>
      <c r="O517" s="4"/>
      <c r="P517" s="4"/>
      <c r="Q517" s="4"/>
      <c r="R517" s="4"/>
      <c r="S517" s="4"/>
      <c r="T517" s="4"/>
      <c r="U517" s="4"/>
      <c r="V517" s="4"/>
      <c r="W517" s="4"/>
      <c r="Z517" s="3" t="s">
        <v>6</v>
      </c>
    </row>
    <row r="518" spans="1:26" ht="14.5" customHeight="1" x14ac:dyDescent="0.35">
      <c r="J518" s="9">
        <v>1</v>
      </c>
      <c r="K518" s="11" t="s">
        <v>25</v>
      </c>
      <c r="L518" s="11" t="s">
        <v>761</v>
      </c>
      <c r="M518" s="9" t="s">
        <v>27</v>
      </c>
      <c r="N518" s="9">
        <v>4</v>
      </c>
      <c r="O518" s="9" t="s">
        <v>28</v>
      </c>
      <c r="P518" s="9" t="s">
        <v>29</v>
      </c>
      <c r="Q518" s="9" t="s">
        <v>29</v>
      </c>
      <c r="Z518" s="3" t="s">
        <v>6</v>
      </c>
    </row>
    <row r="519" spans="1:26" ht="14.5" customHeight="1" x14ac:dyDescent="0.35">
      <c r="J519" s="9">
        <v>2</v>
      </c>
      <c r="K519" s="11" t="s">
        <v>762</v>
      </c>
      <c r="L519" s="11" t="s">
        <v>763</v>
      </c>
      <c r="M519" s="9" t="s">
        <v>32</v>
      </c>
      <c r="N519" s="9">
        <v>2</v>
      </c>
      <c r="O519" s="9" t="s">
        <v>28</v>
      </c>
      <c r="P519" s="9" t="s">
        <v>29</v>
      </c>
      <c r="Q519" s="9" t="s">
        <v>29</v>
      </c>
      <c r="Z519" s="3" t="s">
        <v>6</v>
      </c>
    </row>
    <row r="520" spans="1:26" ht="14.5" customHeight="1" x14ac:dyDescent="0.35">
      <c r="J520" s="9">
        <v>3</v>
      </c>
      <c r="K520" s="11" t="s">
        <v>642</v>
      </c>
      <c r="L520" s="11" t="s">
        <v>764</v>
      </c>
      <c r="M520" s="9" t="s">
        <v>32</v>
      </c>
      <c r="N520" s="9" t="s">
        <v>40</v>
      </c>
      <c r="O520" s="9" t="s">
        <v>28</v>
      </c>
      <c r="P520" s="9" t="s">
        <v>29</v>
      </c>
      <c r="Q520" s="9" t="s">
        <v>29</v>
      </c>
      <c r="Z520" s="3" t="s">
        <v>6</v>
      </c>
    </row>
    <row r="521" spans="1:26" ht="14.5" customHeight="1" x14ac:dyDescent="0.35">
      <c r="J521" s="9">
        <v>4</v>
      </c>
      <c r="K521" s="11" t="s">
        <v>765</v>
      </c>
      <c r="L521" s="11" t="s">
        <v>766</v>
      </c>
      <c r="M521" s="9" t="s">
        <v>32</v>
      </c>
      <c r="N521" s="9" t="s">
        <v>28</v>
      </c>
      <c r="O521" s="9">
        <v>2</v>
      </c>
      <c r="P521" s="9" t="s">
        <v>29</v>
      </c>
      <c r="Q521" s="9" t="s">
        <v>29</v>
      </c>
      <c r="Z521" s="3" t="s">
        <v>6</v>
      </c>
    </row>
    <row r="522" spans="1:26" s="3" customFormat="1" ht="14.5" customHeight="1" collapsed="1" x14ac:dyDescent="0.35">
      <c r="A522" s="1" t="s">
        <v>115</v>
      </c>
      <c r="B522" s="1"/>
      <c r="C522" s="1"/>
      <c r="D522" s="1"/>
      <c r="E522" s="1" t="s">
        <v>767</v>
      </c>
      <c r="F522" s="1"/>
      <c r="G522" s="1"/>
      <c r="H522" s="1"/>
      <c r="I522" s="1" t="s">
        <v>209</v>
      </c>
      <c r="J522" s="2" t="s">
        <v>768</v>
      </c>
      <c r="K522" s="4"/>
      <c r="L522" s="4"/>
      <c r="M522" s="4"/>
      <c r="N522" s="4"/>
      <c r="O522" s="4"/>
      <c r="P522" s="4"/>
      <c r="Q522" s="4"/>
      <c r="R522" s="4"/>
      <c r="S522" s="4"/>
      <c r="T522" s="4"/>
      <c r="U522" s="4"/>
      <c r="V522" s="4"/>
      <c r="W522" s="4"/>
      <c r="Z522" s="3" t="s">
        <v>6</v>
      </c>
    </row>
    <row r="523" spans="1:26" ht="14.5" customHeight="1" x14ac:dyDescent="0.35">
      <c r="J523" s="9">
        <v>1</v>
      </c>
      <c r="K523" s="11" t="s">
        <v>25</v>
      </c>
      <c r="L523" s="11" t="s">
        <v>769</v>
      </c>
      <c r="M523" s="9" t="s">
        <v>27</v>
      </c>
      <c r="N523" s="9">
        <v>4</v>
      </c>
      <c r="O523" s="9" t="s">
        <v>28</v>
      </c>
      <c r="P523" s="325" t="s">
        <v>711</v>
      </c>
      <c r="Q523" s="9" t="s">
        <v>29</v>
      </c>
      <c r="Z523" s="3" t="s">
        <v>6</v>
      </c>
    </row>
    <row r="524" spans="1:26" ht="14.5" customHeight="1" x14ac:dyDescent="0.35">
      <c r="J524" s="325">
        <v>2</v>
      </c>
      <c r="K524" s="347" t="s">
        <v>129</v>
      </c>
      <c r="L524" s="11" t="s">
        <v>340</v>
      </c>
      <c r="M524" s="325" t="s">
        <v>27</v>
      </c>
      <c r="N524" s="325">
        <v>60</v>
      </c>
      <c r="O524" s="325" t="s">
        <v>28</v>
      </c>
      <c r="P524" s="325"/>
      <c r="Q524" s="325" t="s">
        <v>48</v>
      </c>
      <c r="Z524" s="3" t="s">
        <v>6</v>
      </c>
    </row>
    <row r="525" spans="1:26" ht="14.5" customHeight="1" x14ac:dyDescent="0.35">
      <c r="J525" s="325"/>
      <c r="K525" s="347"/>
      <c r="L525" s="11" t="s">
        <v>770</v>
      </c>
      <c r="M525" s="325"/>
      <c r="N525" s="325"/>
      <c r="O525" s="325"/>
      <c r="P525" s="325"/>
      <c r="Q525" s="325"/>
      <c r="Z525" s="3" t="s">
        <v>6</v>
      </c>
    </row>
    <row r="526" spans="1:26" ht="14.5" customHeight="1" x14ac:dyDescent="0.35">
      <c r="J526" s="9">
        <v>3</v>
      </c>
      <c r="K526" s="11" t="s">
        <v>771</v>
      </c>
      <c r="L526" s="11" t="s">
        <v>772</v>
      </c>
      <c r="M526" s="9" t="s">
        <v>27</v>
      </c>
      <c r="N526" s="9">
        <v>7</v>
      </c>
      <c r="O526" s="9" t="s">
        <v>28</v>
      </c>
      <c r="P526" s="325"/>
      <c r="Q526" s="9" t="s">
        <v>48</v>
      </c>
      <c r="Z526" s="3" t="s">
        <v>6</v>
      </c>
    </row>
    <row r="527" spans="1:26" ht="14.5" customHeight="1" x14ac:dyDescent="0.35">
      <c r="J527" s="9">
        <v>4</v>
      </c>
      <c r="K527" s="11" t="s">
        <v>773</v>
      </c>
      <c r="L527" s="11" t="s">
        <v>774</v>
      </c>
      <c r="M527" s="9" t="s">
        <v>32</v>
      </c>
      <c r="N527" s="9" t="s">
        <v>28</v>
      </c>
      <c r="O527" s="9" t="s">
        <v>28</v>
      </c>
      <c r="P527" s="325"/>
      <c r="Q527" s="9" t="s">
        <v>29</v>
      </c>
      <c r="Z527" s="3" t="s">
        <v>6</v>
      </c>
    </row>
    <row r="528" spans="1:26" ht="14.5" customHeight="1" x14ac:dyDescent="0.35">
      <c r="J528" s="9">
        <v>5</v>
      </c>
      <c r="K528" s="11" t="s">
        <v>775</v>
      </c>
      <c r="L528" s="11" t="s">
        <v>776</v>
      </c>
      <c r="M528" s="9" t="s">
        <v>32</v>
      </c>
      <c r="N528" s="9" t="s">
        <v>28</v>
      </c>
      <c r="O528" s="9">
        <v>2</v>
      </c>
      <c r="P528" s="325"/>
      <c r="Q528" s="9" t="s">
        <v>29</v>
      </c>
      <c r="Z528" s="3" t="s">
        <v>6</v>
      </c>
    </row>
    <row r="529" spans="1:26" ht="14.5" customHeight="1" x14ac:dyDescent="0.35">
      <c r="J529" s="9">
        <v>6</v>
      </c>
      <c r="K529" s="11" t="s">
        <v>777</v>
      </c>
      <c r="L529" s="11" t="s">
        <v>778</v>
      </c>
      <c r="M529" s="9" t="s">
        <v>32</v>
      </c>
      <c r="N529" s="9" t="s">
        <v>28</v>
      </c>
      <c r="O529" s="9">
        <v>2</v>
      </c>
      <c r="P529" s="325"/>
      <c r="Q529" s="9" t="s">
        <v>29</v>
      </c>
      <c r="Z529" s="3" t="s">
        <v>6</v>
      </c>
    </row>
    <row r="530" spans="1:26" ht="14.5" customHeight="1" x14ac:dyDescent="0.35">
      <c r="J530" s="9">
        <v>7</v>
      </c>
      <c r="K530" s="11" t="s">
        <v>779</v>
      </c>
      <c r="L530" s="11" t="s">
        <v>780</v>
      </c>
      <c r="M530" s="9" t="s">
        <v>27</v>
      </c>
      <c r="N530" s="9">
        <v>2</v>
      </c>
      <c r="O530" s="9" t="s">
        <v>28</v>
      </c>
      <c r="P530" s="325"/>
      <c r="Q530" s="9" t="s">
        <v>48</v>
      </c>
      <c r="Z530" s="3" t="s">
        <v>6</v>
      </c>
    </row>
    <row r="531" spans="1:26" s="3" customFormat="1" ht="14.5" customHeight="1" collapsed="1" x14ac:dyDescent="0.35">
      <c r="A531" s="1" t="s">
        <v>115</v>
      </c>
      <c r="B531" s="1"/>
      <c r="C531" s="1"/>
      <c r="D531" s="1"/>
      <c r="E531" s="1" t="s">
        <v>781</v>
      </c>
      <c r="F531" s="1"/>
      <c r="G531" s="1"/>
      <c r="H531" s="1"/>
      <c r="I531" s="1" t="s">
        <v>144</v>
      </c>
      <c r="J531" s="2" t="s">
        <v>782</v>
      </c>
      <c r="K531" s="4"/>
      <c r="L531" s="4"/>
      <c r="M531" s="4"/>
      <c r="N531" s="4"/>
      <c r="O531" s="4"/>
      <c r="P531" s="4"/>
      <c r="Q531" s="4"/>
      <c r="R531" s="4"/>
      <c r="S531" s="4"/>
      <c r="T531" s="4"/>
      <c r="U531" s="4"/>
      <c r="V531" s="4"/>
      <c r="W531" s="4"/>
      <c r="Z531" s="3" t="s">
        <v>6</v>
      </c>
    </row>
    <row r="532" spans="1:26" ht="14.5" customHeight="1" x14ac:dyDescent="0.35">
      <c r="J532" s="9">
        <v>1</v>
      </c>
      <c r="K532" s="11" t="s">
        <v>25</v>
      </c>
      <c r="L532" s="11" t="s">
        <v>783</v>
      </c>
      <c r="M532" s="9" t="s">
        <v>27</v>
      </c>
      <c r="N532" s="9">
        <v>4</v>
      </c>
      <c r="O532" s="9" t="s">
        <v>28</v>
      </c>
      <c r="P532" s="325" t="s">
        <v>711</v>
      </c>
      <c r="Q532" s="9" t="s">
        <v>29</v>
      </c>
      <c r="Z532" s="3" t="s">
        <v>6</v>
      </c>
    </row>
    <row r="533" spans="1:26" ht="14.5" customHeight="1" x14ac:dyDescent="0.35">
      <c r="J533" s="325">
        <v>2</v>
      </c>
      <c r="K533" s="347" t="s">
        <v>129</v>
      </c>
      <c r="L533" s="11" t="s">
        <v>340</v>
      </c>
      <c r="M533" s="325" t="s">
        <v>27</v>
      </c>
      <c r="N533" s="325">
        <v>60</v>
      </c>
      <c r="O533" s="325" t="s">
        <v>28</v>
      </c>
      <c r="P533" s="325"/>
      <c r="Q533" s="325" t="s">
        <v>48</v>
      </c>
      <c r="Z533" s="3" t="s">
        <v>6</v>
      </c>
    </row>
    <row r="534" spans="1:26" ht="14.5" customHeight="1" x14ac:dyDescent="0.35">
      <c r="J534" s="325"/>
      <c r="K534" s="347"/>
      <c r="L534" s="11" t="s">
        <v>770</v>
      </c>
      <c r="M534" s="325"/>
      <c r="N534" s="325"/>
      <c r="O534" s="325"/>
      <c r="P534" s="325"/>
      <c r="Q534" s="325"/>
      <c r="Z534" s="3" t="s">
        <v>6</v>
      </c>
    </row>
    <row r="535" spans="1:26" ht="14.5" customHeight="1" x14ac:dyDescent="0.35">
      <c r="J535" s="9">
        <v>3</v>
      </c>
      <c r="K535" s="11" t="s">
        <v>771</v>
      </c>
      <c r="L535" s="11" t="s">
        <v>784</v>
      </c>
      <c r="M535" s="9" t="s">
        <v>27</v>
      </c>
      <c r="N535" s="9">
        <v>7</v>
      </c>
      <c r="O535" s="9" t="s">
        <v>28</v>
      </c>
      <c r="P535" s="325"/>
      <c r="Q535" s="9" t="s">
        <v>29</v>
      </c>
      <c r="Z535" s="3" t="s">
        <v>6</v>
      </c>
    </row>
    <row r="536" spans="1:26" ht="14.5" customHeight="1" x14ac:dyDescent="0.35">
      <c r="J536" s="9">
        <v>4</v>
      </c>
      <c r="K536" s="11" t="s">
        <v>638</v>
      </c>
      <c r="L536" s="11" t="s">
        <v>785</v>
      </c>
      <c r="M536" s="9" t="s">
        <v>27</v>
      </c>
      <c r="N536" s="9" t="s">
        <v>28</v>
      </c>
      <c r="O536" s="9" t="s">
        <v>28</v>
      </c>
      <c r="P536" s="325"/>
      <c r="Q536" s="9" t="s">
        <v>48</v>
      </c>
      <c r="Z536" s="3" t="s">
        <v>6</v>
      </c>
    </row>
    <row r="537" spans="1:26" ht="14.5" customHeight="1" x14ac:dyDescent="0.35">
      <c r="J537" s="9">
        <v>5</v>
      </c>
      <c r="K537" s="11" t="s">
        <v>786</v>
      </c>
      <c r="L537" s="11" t="s">
        <v>787</v>
      </c>
      <c r="M537" s="9" t="s">
        <v>27</v>
      </c>
      <c r="N537" s="9" t="s">
        <v>28</v>
      </c>
      <c r="O537" s="9" t="s">
        <v>28</v>
      </c>
      <c r="P537" s="325"/>
      <c r="Q537" s="9" t="s">
        <v>48</v>
      </c>
      <c r="Z537" s="3" t="s">
        <v>6</v>
      </c>
    </row>
    <row r="538" spans="1:26" ht="14.5" customHeight="1" x14ac:dyDescent="0.35">
      <c r="J538" s="9">
        <v>6</v>
      </c>
      <c r="K538" s="11" t="s">
        <v>788</v>
      </c>
      <c r="L538" s="11" t="s">
        <v>789</v>
      </c>
      <c r="M538" s="9" t="s">
        <v>32</v>
      </c>
      <c r="N538" s="9" t="s">
        <v>790</v>
      </c>
      <c r="O538" s="9" t="s">
        <v>28</v>
      </c>
      <c r="P538" s="325"/>
      <c r="Q538" s="9" t="s">
        <v>29</v>
      </c>
      <c r="Z538" s="3" t="s">
        <v>6</v>
      </c>
    </row>
    <row r="539" spans="1:26" ht="14.5" customHeight="1" x14ac:dyDescent="0.35">
      <c r="J539" s="9">
        <v>7</v>
      </c>
      <c r="K539" s="11" t="s">
        <v>791</v>
      </c>
      <c r="L539" s="11" t="s">
        <v>792</v>
      </c>
      <c r="M539" s="9" t="s">
        <v>32</v>
      </c>
      <c r="N539" s="9" t="s">
        <v>28</v>
      </c>
      <c r="O539" s="9">
        <v>1</v>
      </c>
      <c r="P539" s="325"/>
      <c r="Q539" s="9" t="s">
        <v>48</v>
      </c>
      <c r="Z539" s="3" t="s">
        <v>6</v>
      </c>
    </row>
    <row r="540" spans="1:26" ht="14.5" customHeight="1" x14ac:dyDescent="0.35">
      <c r="J540" s="9">
        <v>8</v>
      </c>
      <c r="K540" s="11" t="s">
        <v>773</v>
      </c>
      <c r="L540" s="11" t="s">
        <v>774</v>
      </c>
      <c r="M540" s="9" t="s">
        <v>32</v>
      </c>
      <c r="N540" s="9" t="s">
        <v>28</v>
      </c>
      <c r="O540" s="9" t="s">
        <v>28</v>
      </c>
      <c r="P540" s="325"/>
      <c r="Q540" s="9" t="s">
        <v>29</v>
      </c>
      <c r="Z540" s="3" t="s">
        <v>6</v>
      </c>
    </row>
    <row r="541" spans="1:26" ht="14.5" customHeight="1" x14ac:dyDescent="0.35">
      <c r="J541" s="9">
        <v>9</v>
      </c>
      <c r="K541" s="11" t="s">
        <v>775</v>
      </c>
      <c r="L541" s="11" t="s">
        <v>776</v>
      </c>
      <c r="M541" s="9" t="s">
        <v>32</v>
      </c>
      <c r="N541" s="9" t="s">
        <v>28</v>
      </c>
      <c r="O541" s="9">
        <v>2</v>
      </c>
      <c r="P541" s="325"/>
      <c r="Q541" s="9" t="s">
        <v>29</v>
      </c>
      <c r="Z541" s="3" t="s">
        <v>6</v>
      </c>
    </row>
    <row r="542" spans="1:26" ht="14.5" customHeight="1" x14ac:dyDescent="0.35">
      <c r="J542" s="9">
        <v>10</v>
      </c>
      <c r="K542" s="11" t="s">
        <v>777</v>
      </c>
      <c r="L542" s="11" t="s">
        <v>778</v>
      </c>
      <c r="M542" s="9" t="s">
        <v>32</v>
      </c>
      <c r="N542" s="9" t="s">
        <v>28</v>
      </c>
      <c r="O542" s="9">
        <v>2</v>
      </c>
      <c r="P542" s="325"/>
      <c r="Q542" s="9" t="s">
        <v>29</v>
      </c>
      <c r="Z542" s="3" t="s">
        <v>6</v>
      </c>
    </row>
    <row r="543" spans="1:26" ht="14.5" customHeight="1" x14ac:dyDescent="0.35">
      <c r="J543" s="9">
        <v>11</v>
      </c>
      <c r="K543" s="11" t="s">
        <v>793</v>
      </c>
      <c r="L543" s="11" t="s">
        <v>794</v>
      </c>
      <c r="M543" s="9" t="s">
        <v>27</v>
      </c>
      <c r="N543" s="9">
        <v>60</v>
      </c>
      <c r="O543" s="9" t="s">
        <v>28</v>
      </c>
      <c r="P543" s="325"/>
      <c r="Q543" s="9" t="s">
        <v>48</v>
      </c>
      <c r="Z543" s="3" t="s">
        <v>6</v>
      </c>
    </row>
    <row r="544" spans="1:26" ht="14.5" customHeight="1" x14ac:dyDescent="0.35">
      <c r="J544" s="9">
        <v>12</v>
      </c>
      <c r="K544" s="11" t="s">
        <v>49</v>
      </c>
      <c r="L544" s="11" t="s">
        <v>795</v>
      </c>
      <c r="M544" s="9" t="s">
        <v>32</v>
      </c>
      <c r="N544" s="9" t="s">
        <v>51</v>
      </c>
      <c r="O544" s="9" t="s">
        <v>28</v>
      </c>
      <c r="P544" s="325"/>
      <c r="Q544" s="9" t="s">
        <v>48</v>
      </c>
      <c r="Z544" s="3" t="s">
        <v>6</v>
      </c>
    </row>
    <row r="545" spans="1:26" ht="14.5" customHeight="1" x14ac:dyDescent="0.35">
      <c r="J545" s="9">
        <v>13</v>
      </c>
      <c r="K545" s="11" t="s">
        <v>779</v>
      </c>
      <c r="L545" s="11" t="s">
        <v>780</v>
      </c>
      <c r="M545" s="9" t="s">
        <v>27</v>
      </c>
      <c r="N545" s="9">
        <v>2</v>
      </c>
      <c r="O545" s="9" t="s">
        <v>28</v>
      </c>
      <c r="P545" s="325"/>
      <c r="Q545" s="9" t="s">
        <v>48</v>
      </c>
      <c r="Z545" s="3" t="s">
        <v>6</v>
      </c>
    </row>
    <row r="546" spans="1:26" s="3" customFormat="1" ht="14.5" customHeight="1" collapsed="1" x14ac:dyDescent="0.35">
      <c r="A546" s="1" t="s">
        <v>115</v>
      </c>
      <c r="B546" s="1"/>
      <c r="C546" s="1"/>
      <c r="D546" s="1"/>
      <c r="E546" s="1" t="s">
        <v>796</v>
      </c>
      <c r="F546" s="1"/>
      <c r="G546" s="1"/>
      <c r="H546" s="1"/>
      <c r="I546" s="1" t="s">
        <v>144</v>
      </c>
      <c r="J546" s="2" t="s">
        <v>797</v>
      </c>
      <c r="K546" s="4"/>
      <c r="L546" s="4"/>
      <c r="M546" s="4"/>
      <c r="N546" s="4"/>
      <c r="O546" s="4"/>
      <c r="P546" s="4"/>
      <c r="Q546" s="4"/>
      <c r="R546" s="4"/>
      <c r="S546" s="4"/>
      <c r="T546" s="4"/>
      <c r="U546" s="4"/>
      <c r="V546" s="4"/>
      <c r="W546" s="4"/>
      <c r="Z546" s="3" t="s">
        <v>6</v>
      </c>
    </row>
    <row r="547" spans="1:26" ht="14.5" customHeight="1" x14ac:dyDescent="0.35">
      <c r="J547" s="9">
        <v>1</v>
      </c>
      <c r="K547" s="11" t="s">
        <v>25</v>
      </c>
      <c r="L547" s="11" t="s">
        <v>798</v>
      </c>
      <c r="M547" s="9" t="s">
        <v>27</v>
      </c>
      <c r="N547" s="9">
        <v>4</v>
      </c>
      <c r="O547" s="9" t="s">
        <v>28</v>
      </c>
      <c r="P547" s="9" t="s">
        <v>29</v>
      </c>
      <c r="Q547" s="9" t="s">
        <v>29</v>
      </c>
      <c r="Z547" s="3" t="s">
        <v>6</v>
      </c>
    </row>
    <row r="548" spans="1:26" ht="14.5" customHeight="1" x14ac:dyDescent="0.35">
      <c r="J548" s="9">
        <v>2</v>
      </c>
      <c r="K548" s="11" t="s">
        <v>799</v>
      </c>
      <c r="L548" s="11" t="s">
        <v>800</v>
      </c>
      <c r="M548" s="9" t="s">
        <v>32</v>
      </c>
      <c r="N548" s="9">
        <v>3</v>
      </c>
      <c r="O548" s="9" t="s">
        <v>28</v>
      </c>
      <c r="P548" s="9" t="s">
        <v>29</v>
      </c>
      <c r="Q548" s="9" t="s">
        <v>29</v>
      </c>
      <c r="Z548" s="3" t="s">
        <v>6</v>
      </c>
    </row>
    <row r="549" spans="1:26" ht="14.5" customHeight="1" x14ac:dyDescent="0.35">
      <c r="J549" s="9">
        <v>3</v>
      </c>
      <c r="K549" s="11" t="s">
        <v>163</v>
      </c>
      <c r="L549" s="11" t="s">
        <v>801</v>
      </c>
      <c r="M549" s="9" t="s">
        <v>27</v>
      </c>
      <c r="N549" s="9">
        <v>60</v>
      </c>
      <c r="O549" s="9" t="s">
        <v>28</v>
      </c>
      <c r="P549" s="9" t="s">
        <v>29</v>
      </c>
      <c r="Q549" s="9" t="s">
        <v>29</v>
      </c>
      <c r="Z549" s="3" t="s">
        <v>6</v>
      </c>
    </row>
    <row r="550" spans="1:26" ht="14.5" customHeight="1" x14ac:dyDescent="0.35">
      <c r="J550" s="9">
        <v>4</v>
      </c>
      <c r="K550" s="11" t="s">
        <v>802</v>
      </c>
      <c r="L550" s="11" t="s">
        <v>803</v>
      </c>
      <c r="M550" s="9" t="s">
        <v>27</v>
      </c>
      <c r="N550" s="9" t="s">
        <v>28</v>
      </c>
      <c r="O550" s="9" t="s">
        <v>28</v>
      </c>
      <c r="P550" s="9" t="s">
        <v>48</v>
      </c>
      <c r="Q550" s="9" t="s">
        <v>48</v>
      </c>
      <c r="Z550" s="3" t="s">
        <v>6</v>
      </c>
    </row>
    <row r="551" spans="1:26" ht="14.5" customHeight="1" x14ac:dyDescent="0.35">
      <c r="J551" s="9">
        <v>5</v>
      </c>
      <c r="K551" s="11" t="s">
        <v>804</v>
      </c>
      <c r="L551" s="11" t="s">
        <v>805</v>
      </c>
      <c r="M551" s="9" t="s">
        <v>32</v>
      </c>
      <c r="N551" s="9" t="s">
        <v>28</v>
      </c>
      <c r="O551" s="9">
        <v>5</v>
      </c>
      <c r="P551" s="9" t="s">
        <v>29</v>
      </c>
      <c r="Q551" s="9" t="s">
        <v>29</v>
      </c>
      <c r="Z551" s="3" t="s">
        <v>6</v>
      </c>
    </row>
    <row r="552" spans="1:26" ht="14.5" customHeight="1" x14ac:dyDescent="0.35">
      <c r="J552" s="9">
        <v>6</v>
      </c>
      <c r="K552" s="11" t="s">
        <v>156</v>
      </c>
      <c r="L552" s="11" t="s">
        <v>806</v>
      </c>
      <c r="M552" s="9" t="s">
        <v>27</v>
      </c>
      <c r="N552" s="9">
        <v>6</v>
      </c>
      <c r="O552" s="9" t="s">
        <v>28</v>
      </c>
      <c r="P552" s="9" t="s">
        <v>29</v>
      </c>
      <c r="Q552" s="9" t="s">
        <v>29</v>
      </c>
      <c r="Z552" s="3" t="s">
        <v>6</v>
      </c>
    </row>
    <row r="553" spans="1:26" ht="14.5" customHeight="1" x14ac:dyDescent="0.35">
      <c r="J553" s="9">
        <v>7</v>
      </c>
      <c r="K553" s="11" t="s">
        <v>807</v>
      </c>
      <c r="L553" s="11" t="s">
        <v>808</v>
      </c>
      <c r="M553" s="9" t="s">
        <v>32</v>
      </c>
      <c r="N553" s="9" t="s">
        <v>28</v>
      </c>
      <c r="O553" s="9">
        <v>2</v>
      </c>
      <c r="P553" s="9" t="s">
        <v>29</v>
      </c>
      <c r="Q553" s="9" t="s">
        <v>29</v>
      </c>
      <c r="Z553" s="3" t="s">
        <v>6</v>
      </c>
    </row>
    <row r="554" spans="1:26" ht="14.5" customHeight="1" x14ac:dyDescent="0.35">
      <c r="J554" s="9">
        <v>8</v>
      </c>
      <c r="K554" s="11" t="s">
        <v>546</v>
      </c>
      <c r="L554" s="11" t="s">
        <v>809</v>
      </c>
      <c r="M554" s="9" t="s">
        <v>32</v>
      </c>
      <c r="N554" s="9" t="s">
        <v>28</v>
      </c>
      <c r="O554" s="9">
        <v>2</v>
      </c>
      <c r="P554" s="9" t="s">
        <v>48</v>
      </c>
      <c r="Q554" s="9" t="s">
        <v>48</v>
      </c>
      <c r="Z554" s="3" t="s">
        <v>6</v>
      </c>
    </row>
    <row r="555" spans="1:26" ht="14.5" customHeight="1" x14ac:dyDescent="0.35">
      <c r="J555" s="325">
        <v>9</v>
      </c>
      <c r="K555" s="347" t="s">
        <v>77</v>
      </c>
      <c r="L555" s="11" t="s">
        <v>810</v>
      </c>
      <c r="M555" s="325" t="s">
        <v>27</v>
      </c>
      <c r="N555" s="325" t="s">
        <v>240</v>
      </c>
      <c r="O555" s="325" t="s">
        <v>28</v>
      </c>
      <c r="P555" s="325" t="s">
        <v>29</v>
      </c>
      <c r="Q555" s="325" t="s">
        <v>29</v>
      </c>
      <c r="Z555" s="3" t="s">
        <v>6</v>
      </c>
    </row>
    <row r="556" spans="1:26" ht="14.5" customHeight="1" x14ac:dyDescent="0.35">
      <c r="J556" s="325"/>
      <c r="K556" s="347"/>
      <c r="L556" s="11" t="s">
        <v>811</v>
      </c>
      <c r="M556" s="325"/>
      <c r="N556" s="325"/>
      <c r="O556" s="325"/>
      <c r="P556" s="325"/>
      <c r="Q556" s="325"/>
      <c r="Z556" s="3" t="s">
        <v>6</v>
      </c>
    </row>
    <row r="557" spans="1:26" ht="14.5" customHeight="1" x14ac:dyDescent="0.35">
      <c r="J557" s="325"/>
      <c r="K557" s="347"/>
      <c r="L557" s="11" t="s">
        <v>812</v>
      </c>
      <c r="M557" s="325"/>
      <c r="N557" s="325"/>
      <c r="O557" s="325"/>
      <c r="P557" s="325"/>
      <c r="Q557" s="325"/>
      <c r="Z557" s="3" t="s">
        <v>6</v>
      </c>
    </row>
    <row r="558" spans="1:26" ht="14.5" customHeight="1" x14ac:dyDescent="0.35">
      <c r="J558" s="9">
        <v>10</v>
      </c>
      <c r="K558" s="11" t="s">
        <v>813</v>
      </c>
      <c r="L558" s="11" t="s">
        <v>814</v>
      </c>
      <c r="M558" s="9" t="s">
        <v>32</v>
      </c>
      <c r="N558" s="9" t="s">
        <v>33</v>
      </c>
      <c r="O558" s="9" t="s">
        <v>28</v>
      </c>
      <c r="P558" s="9" t="s">
        <v>29</v>
      </c>
      <c r="Q558" s="9" t="s">
        <v>29</v>
      </c>
      <c r="Z558" s="3" t="s">
        <v>6</v>
      </c>
    </row>
    <row r="559" spans="1:26" ht="14.5" customHeight="1" x14ac:dyDescent="0.35">
      <c r="J559" s="9">
        <v>11</v>
      </c>
      <c r="K559" s="11" t="s">
        <v>815</v>
      </c>
      <c r="L559" s="11" t="s">
        <v>816</v>
      </c>
      <c r="M559" s="9" t="s">
        <v>32</v>
      </c>
      <c r="N559" s="9" t="s">
        <v>235</v>
      </c>
      <c r="O559" s="9" t="s">
        <v>28</v>
      </c>
      <c r="P559" s="9" t="s">
        <v>29</v>
      </c>
      <c r="Q559" s="9" t="s">
        <v>29</v>
      </c>
      <c r="Z559" s="3" t="s">
        <v>6</v>
      </c>
    </row>
    <row r="560" spans="1:26" ht="14.5" customHeight="1" x14ac:dyDescent="0.35">
      <c r="J560" s="9">
        <v>12</v>
      </c>
      <c r="K560" s="11" t="s">
        <v>262</v>
      </c>
      <c r="L560" s="11" t="s">
        <v>817</v>
      </c>
      <c r="M560" s="9" t="s">
        <v>27</v>
      </c>
      <c r="N560" s="9">
        <v>10</v>
      </c>
      <c r="O560" s="9" t="s">
        <v>28</v>
      </c>
      <c r="P560" s="9" t="s">
        <v>48</v>
      </c>
      <c r="Q560" s="9" t="s">
        <v>48</v>
      </c>
      <c r="Z560" s="3" t="s">
        <v>6</v>
      </c>
    </row>
    <row r="561" spans="10:26" ht="14.5" customHeight="1" x14ac:dyDescent="0.35">
      <c r="J561" s="9">
        <v>13</v>
      </c>
      <c r="K561" s="11" t="s">
        <v>576</v>
      </c>
      <c r="L561" s="11" t="s">
        <v>577</v>
      </c>
      <c r="M561" s="9" t="s">
        <v>32</v>
      </c>
      <c r="N561" s="9" t="s">
        <v>28</v>
      </c>
      <c r="O561" s="9">
        <v>2</v>
      </c>
      <c r="P561" s="9" t="s">
        <v>48</v>
      </c>
      <c r="Q561" s="9" t="s">
        <v>48</v>
      </c>
      <c r="Z561" s="3" t="s">
        <v>6</v>
      </c>
    </row>
    <row r="562" spans="10:26" ht="14.5" customHeight="1" x14ac:dyDescent="0.35">
      <c r="J562" s="9">
        <v>14</v>
      </c>
      <c r="K562" s="11" t="s">
        <v>196</v>
      </c>
      <c r="L562" s="11" t="s">
        <v>818</v>
      </c>
      <c r="M562" s="9" t="s">
        <v>32</v>
      </c>
      <c r="N562" s="9">
        <v>6</v>
      </c>
      <c r="O562" s="9">
        <v>2</v>
      </c>
      <c r="P562" s="9" t="s">
        <v>48</v>
      </c>
      <c r="Q562" s="9" t="s">
        <v>48</v>
      </c>
      <c r="Z562" s="3" t="s">
        <v>6</v>
      </c>
    </row>
    <row r="563" spans="10:26" ht="14.5" customHeight="1" x14ac:dyDescent="0.35">
      <c r="J563" s="9">
        <v>15</v>
      </c>
      <c r="K563" s="11" t="s">
        <v>578</v>
      </c>
      <c r="L563" s="11" t="s">
        <v>819</v>
      </c>
      <c r="M563" s="9" t="s">
        <v>32</v>
      </c>
      <c r="N563" s="9" t="s">
        <v>28</v>
      </c>
      <c r="O563" s="9">
        <v>2</v>
      </c>
      <c r="P563" s="9" t="s">
        <v>48</v>
      </c>
      <c r="Q563" s="9" t="s">
        <v>48</v>
      </c>
      <c r="Z563" s="3" t="s">
        <v>6</v>
      </c>
    </row>
    <row r="564" spans="10:26" ht="14.5" customHeight="1" x14ac:dyDescent="0.35">
      <c r="J564" s="9">
        <v>16</v>
      </c>
      <c r="K564" s="11" t="s">
        <v>580</v>
      </c>
      <c r="L564" s="11" t="s">
        <v>820</v>
      </c>
      <c r="M564" s="9" t="s">
        <v>32</v>
      </c>
      <c r="N564" s="9" t="s">
        <v>28</v>
      </c>
      <c r="O564" s="9">
        <v>2</v>
      </c>
      <c r="P564" s="9" t="s">
        <v>48</v>
      </c>
      <c r="Q564" s="9" t="s">
        <v>48</v>
      </c>
      <c r="Z564" s="3" t="s">
        <v>6</v>
      </c>
    </row>
    <row r="565" spans="10:26" ht="14.5" customHeight="1" x14ac:dyDescent="0.35">
      <c r="J565" s="9">
        <v>17</v>
      </c>
      <c r="K565" s="11" t="s">
        <v>821</v>
      </c>
      <c r="L565" s="11" t="s">
        <v>822</v>
      </c>
      <c r="M565" s="9" t="s">
        <v>32</v>
      </c>
      <c r="N565" s="9" t="s">
        <v>28</v>
      </c>
      <c r="O565" s="9">
        <v>2</v>
      </c>
      <c r="P565" s="9" t="s">
        <v>48</v>
      </c>
      <c r="Q565" s="9" t="s">
        <v>48</v>
      </c>
      <c r="Z565" s="3" t="s">
        <v>6</v>
      </c>
    </row>
    <row r="566" spans="10:26" ht="14.5" customHeight="1" x14ac:dyDescent="0.35">
      <c r="J566" s="9">
        <v>18</v>
      </c>
      <c r="K566" s="11" t="s">
        <v>582</v>
      </c>
      <c r="L566" s="11" t="s">
        <v>823</v>
      </c>
      <c r="M566" s="9" t="s">
        <v>32</v>
      </c>
      <c r="N566" s="9" t="s">
        <v>28</v>
      </c>
      <c r="O566" s="9">
        <v>2</v>
      </c>
      <c r="P566" s="9" t="s">
        <v>48</v>
      </c>
      <c r="Q566" s="9" t="s">
        <v>48</v>
      </c>
      <c r="Z566" s="3" t="s">
        <v>6</v>
      </c>
    </row>
    <row r="567" spans="10:26" ht="14.5" customHeight="1" x14ac:dyDescent="0.35">
      <c r="J567" s="325">
        <v>19</v>
      </c>
      <c r="K567" s="347" t="s">
        <v>824</v>
      </c>
      <c r="L567" s="11" t="s">
        <v>825</v>
      </c>
      <c r="M567" s="325" t="s">
        <v>27</v>
      </c>
      <c r="N567" s="325" t="s">
        <v>240</v>
      </c>
      <c r="O567" s="325" t="s">
        <v>28</v>
      </c>
      <c r="P567" s="325" t="s">
        <v>48</v>
      </c>
      <c r="Q567" s="325" t="s">
        <v>48</v>
      </c>
      <c r="Z567" s="3" t="s">
        <v>6</v>
      </c>
    </row>
    <row r="568" spans="10:26" ht="14.5" customHeight="1" x14ac:dyDescent="0.35">
      <c r="J568" s="325"/>
      <c r="K568" s="347"/>
      <c r="L568" s="11" t="s">
        <v>826</v>
      </c>
      <c r="M568" s="325"/>
      <c r="N568" s="325"/>
      <c r="O568" s="325"/>
      <c r="P568" s="325"/>
      <c r="Q568" s="325"/>
      <c r="Z568" s="3" t="s">
        <v>6</v>
      </c>
    </row>
    <row r="569" spans="10:26" ht="14.5" customHeight="1" x14ac:dyDescent="0.35">
      <c r="J569" s="325"/>
      <c r="K569" s="347"/>
      <c r="L569" s="11" t="s">
        <v>827</v>
      </c>
      <c r="M569" s="325"/>
      <c r="N569" s="325"/>
      <c r="O569" s="325"/>
      <c r="P569" s="325"/>
      <c r="Q569" s="325"/>
      <c r="Z569" s="3" t="s">
        <v>6</v>
      </c>
    </row>
    <row r="570" spans="10:26" ht="14.5" customHeight="1" x14ac:dyDescent="0.35">
      <c r="J570" s="325">
        <v>20</v>
      </c>
      <c r="K570" s="347" t="s">
        <v>828</v>
      </c>
      <c r="L570" s="11" t="s">
        <v>829</v>
      </c>
      <c r="M570" s="325" t="s">
        <v>27</v>
      </c>
      <c r="N570" s="325" t="s">
        <v>54</v>
      </c>
      <c r="O570" s="325" t="s">
        <v>28</v>
      </c>
      <c r="P570" s="325" t="s">
        <v>48</v>
      </c>
      <c r="Q570" s="325" t="s">
        <v>48</v>
      </c>
      <c r="Z570" s="3" t="s">
        <v>6</v>
      </c>
    </row>
    <row r="571" spans="10:26" ht="14.5" customHeight="1" x14ac:dyDescent="0.35">
      <c r="J571" s="325"/>
      <c r="K571" s="347"/>
      <c r="L571" s="11"/>
      <c r="M571" s="325"/>
      <c r="N571" s="325"/>
      <c r="O571" s="325"/>
      <c r="P571" s="325"/>
      <c r="Q571" s="325"/>
      <c r="Z571" s="3" t="s">
        <v>6</v>
      </c>
    </row>
    <row r="572" spans="10:26" ht="14.5" customHeight="1" x14ac:dyDescent="0.35">
      <c r="J572" s="9">
        <v>21</v>
      </c>
      <c r="K572" s="11" t="s">
        <v>830</v>
      </c>
      <c r="L572" s="11" t="s">
        <v>831</v>
      </c>
      <c r="M572" s="9" t="s">
        <v>27</v>
      </c>
      <c r="N572" s="9" t="s">
        <v>33</v>
      </c>
      <c r="O572" s="9" t="s">
        <v>28</v>
      </c>
      <c r="P572" s="9" t="s">
        <v>48</v>
      </c>
      <c r="Q572" s="9" t="s">
        <v>48</v>
      </c>
      <c r="Z572" s="3" t="s">
        <v>6</v>
      </c>
    </row>
    <row r="573" spans="10:26" ht="14.5" customHeight="1" x14ac:dyDescent="0.35">
      <c r="J573" s="9">
        <v>22</v>
      </c>
      <c r="K573" s="11" t="s">
        <v>832</v>
      </c>
      <c r="L573" s="11" t="s">
        <v>833</v>
      </c>
      <c r="M573" s="9" t="s">
        <v>32</v>
      </c>
      <c r="N573" s="9" t="s">
        <v>28</v>
      </c>
      <c r="O573" s="9">
        <v>2</v>
      </c>
      <c r="P573" s="9" t="s">
        <v>48</v>
      </c>
      <c r="Q573" s="9" t="s">
        <v>48</v>
      </c>
      <c r="Z573" s="3" t="s">
        <v>6</v>
      </c>
    </row>
    <row r="574" spans="10:26" ht="14.5" customHeight="1" x14ac:dyDescent="0.35">
      <c r="J574" s="9">
        <v>23</v>
      </c>
      <c r="K574" s="11" t="s">
        <v>834</v>
      </c>
      <c r="L574" s="11" t="s">
        <v>835</v>
      </c>
      <c r="M574" s="9" t="s">
        <v>32</v>
      </c>
      <c r="N574" s="9">
        <v>6</v>
      </c>
      <c r="O574" s="9">
        <v>2</v>
      </c>
      <c r="P574" s="9" t="s">
        <v>48</v>
      </c>
      <c r="Q574" s="9" t="s">
        <v>48</v>
      </c>
      <c r="Z574" s="3" t="s">
        <v>6</v>
      </c>
    </row>
    <row r="575" spans="10:26" ht="14.5" customHeight="1" x14ac:dyDescent="0.35">
      <c r="J575" s="9">
        <v>24</v>
      </c>
      <c r="K575" s="11" t="s">
        <v>584</v>
      </c>
      <c r="L575" s="11" t="s">
        <v>836</v>
      </c>
      <c r="M575" s="9" t="s">
        <v>32</v>
      </c>
      <c r="N575" s="9" t="s">
        <v>28</v>
      </c>
      <c r="O575" s="9">
        <v>2</v>
      </c>
      <c r="P575" s="9" t="s">
        <v>48</v>
      </c>
      <c r="Q575" s="9" t="s">
        <v>48</v>
      </c>
      <c r="Z575" s="3" t="s">
        <v>6</v>
      </c>
    </row>
    <row r="576" spans="10:26" ht="14.5" customHeight="1" x14ac:dyDescent="0.35">
      <c r="J576" s="9">
        <v>25</v>
      </c>
      <c r="K576" s="11" t="s">
        <v>837</v>
      </c>
      <c r="L576" s="11" t="s">
        <v>838</v>
      </c>
      <c r="M576" s="9" t="s">
        <v>32</v>
      </c>
      <c r="N576" s="9" t="s">
        <v>54</v>
      </c>
      <c r="O576" s="9" t="s">
        <v>28</v>
      </c>
      <c r="P576" s="9" t="s">
        <v>48</v>
      </c>
      <c r="Q576" s="9" t="s">
        <v>48</v>
      </c>
      <c r="Z576" s="3" t="s">
        <v>6</v>
      </c>
    </row>
    <row r="577" spans="1:26" ht="14.5" customHeight="1" x14ac:dyDescent="0.35">
      <c r="J577" s="9">
        <v>26</v>
      </c>
      <c r="K577" s="11" t="s">
        <v>839</v>
      </c>
      <c r="L577" s="11" t="s">
        <v>840</v>
      </c>
      <c r="M577" s="9" t="s">
        <v>32</v>
      </c>
      <c r="N577" s="9"/>
      <c r="O577" s="9">
        <v>2</v>
      </c>
      <c r="P577" s="9" t="s">
        <v>48</v>
      </c>
      <c r="Q577" s="9" t="s">
        <v>48</v>
      </c>
      <c r="Z577" s="3" t="s">
        <v>6</v>
      </c>
    </row>
    <row r="578" spans="1:26" ht="14.5" customHeight="1" x14ac:dyDescent="0.35">
      <c r="J578" s="9">
        <v>27</v>
      </c>
      <c r="K578" s="11" t="s">
        <v>841</v>
      </c>
      <c r="L578" s="11" t="s">
        <v>842</v>
      </c>
      <c r="M578" s="9" t="s">
        <v>32</v>
      </c>
      <c r="N578" s="9">
        <v>8</v>
      </c>
      <c r="O578" s="9">
        <v>4</v>
      </c>
      <c r="P578" s="9" t="s">
        <v>48</v>
      </c>
      <c r="Q578" s="9" t="s">
        <v>48</v>
      </c>
      <c r="Z578" s="3" t="s">
        <v>6</v>
      </c>
    </row>
    <row r="579" spans="1:26" ht="14.5" customHeight="1" x14ac:dyDescent="0.35">
      <c r="J579" s="9">
        <v>28</v>
      </c>
      <c r="K579" s="11" t="s">
        <v>843</v>
      </c>
      <c r="L579" s="11" t="s">
        <v>844</v>
      </c>
      <c r="M579" s="9" t="s">
        <v>32</v>
      </c>
      <c r="N579" s="9"/>
      <c r="O579" s="9">
        <v>3</v>
      </c>
      <c r="P579" s="9" t="s">
        <v>48</v>
      </c>
      <c r="Q579" s="9" t="s">
        <v>48</v>
      </c>
      <c r="Z579" s="3" t="s">
        <v>6</v>
      </c>
    </row>
    <row r="580" spans="1:26" ht="14.5" customHeight="1" x14ac:dyDescent="0.35">
      <c r="J580" s="9">
        <v>29</v>
      </c>
      <c r="K580" s="11" t="s">
        <v>841</v>
      </c>
      <c r="L580" s="11" t="s">
        <v>845</v>
      </c>
      <c r="M580" s="9" t="s">
        <v>32</v>
      </c>
      <c r="N580" s="9"/>
      <c r="O580" s="9">
        <v>4</v>
      </c>
      <c r="P580" s="9" t="s">
        <v>48</v>
      </c>
      <c r="Q580" s="9" t="s">
        <v>48</v>
      </c>
      <c r="Z580" s="3" t="s">
        <v>6</v>
      </c>
    </row>
    <row r="581" spans="1:26" ht="14.5" customHeight="1" x14ac:dyDescent="0.35">
      <c r="J581" s="9">
        <v>30</v>
      </c>
      <c r="K581" s="11" t="s">
        <v>586</v>
      </c>
      <c r="L581" s="11" t="s">
        <v>846</v>
      </c>
      <c r="M581" s="9" t="s">
        <v>32</v>
      </c>
      <c r="N581" s="9" t="s">
        <v>28</v>
      </c>
      <c r="O581" s="9">
        <v>2</v>
      </c>
      <c r="P581" s="9" t="s">
        <v>48</v>
      </c>
      <c r="Q581" s="9" t="s">
        <v>48</v>
      </c>
      <c r="Z581" s="3" t="s">
        <v>6</v>
      </c>
    </row>
    <row r="582" spans="1:26" ht="14.5" customHeight="1" x14ac:dyDescent="0.35">
      <c r="J582" s="9">
        <v>31</v>
      </c>
      <c r="K582" s="11" t="s">
        <v>847</v>
      </c>
      <c r="L582" s="11" t="s">
        <v>848</v>
      </c>
      <c r="M582" s="9" t="s">
        <v>32</v>
      </c>
      <c r="N582" s="9" t="s">
        <v>849</v>
      </c>
      <c r="O582" s="9" t="s">
        <v>28</v>
      </c>
      <c r="P582" s="9" t="s">
        <v>48</v>
      </c>
      <c r="Q582" s="9" t="s">
        <v>48</v>
      </c>
      <c r="Z582" s="3" t="s">
        <v>6</v>
      </c>
    </row>
    <row r="583" spans="1:26" ht="14.5" customHeight="1" x14ac:dyDescent="0.35">
      <c r="J583" s="9">
        <v>32</v>
      </c>
      <c r="K583" s="11" t="s">
        <v>850</v>
      </c>
      <c r="L583" s="11" t="s">
        <v>851</v>
      </c>
      <c r="M583" s="9" t="s">
        <v>32</v>
      </c>
      <c r="N583" s="9"/>
      <c r="O583" s="9">
        <v>2</v>
      </c>
      <c r="P583" s="9" t="s">
        <v>48</v>
      </c>
      <c r="Q583" s="9" t="s">
        <v>48</v>
      </c>
      <c r="Z583" s="3" t="s">
        <v>6</v>
      </c>
    </row>
    <row r="584" spans="1:26" ht="14.5" customHeight="1" x14ac:dyDescent="0.35">
      <c r="J584" s="9">
        <v>33</v>
      </c>
      <c r="K584" s="11" t="s">
        <v>852</v>
      </c>
      <c r="L584" s="11" t="s">
        <v>853</v>
      </c>
      <c r="M584" s="9" t="s">
        <v>32</v>
      </c>
      <c r="N584" s="9">
        <v>8</v>
      </c>
      <c r="O584" s="9">
        <v>4</v>
      </c>
      <c r="P584" s="9" t="s">
        <v>48</v>
      </c>
      <c r="Q584" s="9" t="s">
        <v>48</v>
      </c>
      <c r="Z584" s="3" t="s">
        <v>6</v>
      </c>
    </row>
    <row r="585" spans="1:26" ht="14.5" customHeight="1" x14ac:dyDescent="0.35">
      <c r="J585" s="9">
        <v>34</v>
      </c>
      <c r="K585" s="11" t="s">
        <v>854</v>
      </c>
      <c r="L585" s="11" t="s">
        <v>855</v>
      </c>
      <c r="M585" s="9" t="s">
        <v>32</v>
      </c>
      <c r="N585" s="9"/>
      <c r="O585" s="9">
        <v>3</v>
      </c>
      <c r="P585" s="9" t="s">
        <v>48</v>
      </c>
      <c r="Q585" s="9" t="s">
        <v>48</v>
      </c>
      <c r="Z585" s="3" t="s">
        <v>6</v>
      </c>
    </row>
    <row r="586" spans="1:26" ht="14.5" customHeight="1" x14ac:dyDescent="0.35">
      <c r="J586" s="9">
        <v>35</v>
      </c>
      <c r="K586" s="11" t="s">
        <v>852</v>
      </c>
      <c r="L586" s="11" t="s">
        <v>856</v>
      </c>
      <c r="M586" s="9" t="s">
        <v>32</v>
      </c>
      <c r="N586" s="9"/>
      <c r="O586" s="9">
        <v>4</v>
      </c>
      <c r="P586" s="9" t="s">
        <v>48</v>
      </c>
      <c r="Q586" s="9" t="s">
        <v>48</v>
      </c>
      <c r="Z586" s="3" t="s">
        <v>6</v>
      </c>
    </row>
    <row r="587" spans="1:26" ht="14.5" customHeight="1" x14ac:dyDescent="0.35">
      <c r="J587" s="9">
        <v>36</v>
      </c>
      <c r="K587" s="11" t="s">
        <v>588</v>
      </c>
      <c r="L587" s="11" t="s">
        <v>857</v>
      </c>
      <c r="M587" s="9" t="s">
        <v>32</v>
      </c>
      <c r="N587" s="9" t="s">
        <v>28</v>
      </c>
      <c r="O587" s="9">
        <v>2</v>
      </c>
      <c r="P587" s="9" t="s">
        <v>48</v>
      </c>
      <c r="Q587" s="9" t="s">
        <v>48</v>
      </c>
      <c r="Z587" s="3" t="s">
        <v>6</v>
      </c>
    </row>
    <row r="588" spans="1:26" ht="14.5" customHeight="1" x14ac:dyDescent="0.35">
      <c r="J588" s="9">
        <v>37</v>
      </c>
      <c r="K588" s="11" t="s">
        <v>246</v>
      </c>
      <c r="L588" s="11" t="s">
        <v>858</v>
      </c>
      <c r="M588" s="9" t="s">
        <v>27</v>
      </c>
      <c r="N588" s="9" t="s">
        <v>28</v>
      </c>
      <c r="O588" s="9" t="s">
        <v>28</v>
      </c>
      <c r="P588" s="9" t="s">
        <v>48</v>
      </c>
      <c r="Q588" s="9" t="s">
        <v>48</v>
      </c>
      <c r="Z588" s="3" t="s">
        <v>6</v>
      </c>
    </row>
    <row r="589" spans="1:26" s="93" customFormat="1" ht="14.5" customHeight="1" x14ac:dyDescent="0.35">
      <c r="A589" s="89"/>
      <c r="B589" s="89"/>
      <c r="C589" s="89"/>
      <c r="D589" s="89"/>
      <c r="E589" s="89"/>
      <c r="F589" s="89"/>
      <c r="G589" s="89"/>
      <c r="H589" s="89"/>
      <c r="I589" s="89"/>
      <c r="J589" s="90">
        <v>38</v>
      </c>
      <c r="K589" s="91" t="s">
        <v>548</v>
      </c>
      <c r="L589" s="91" t="s">
        <v>859</v>
      </c>
      <c r="M589" s="90" t="s">
        <v>32</v>
      </c>
      <c r="N589" s="90" t="s">
        <v>28</v>
      </c>
      <c r="O589" s="90">
        <v>2</v>
      </c>
      <c r="P589" s="90" t="s">
        <v>48</v>
      </c>
      <c r="Q589" s="90" t="s">
        <v>48</v>
      </c>
      <c r="R589" s="92"/>
      <c r="S589" s="92"/>
      <c r="T589" s="92"/>
      <c r="U589" s="92"/>
      <c r="V589" s="92"/>
      <c r="W589" s="92"/>
      <c r="Z589" s="88" t="s">
        <v>6</v>
      </c>
    </row>
    <row r="590" spans="1:26" s="3" customFormat="1" ht="14.5" customHeight="1" collapsed="1" x14ac:dyDescent="0.35">
      <c r="A590" s="1" t="s">
        <v>115</v>
      </c>
      <c r="B590" s="1"/>
      <c r="C590" s="1"/>
      <c r="D590" s="1"/>
      <c r="E590" s="1"/>
      <c r="F590" s="1" t="s">
        <v>860</v>
      </c>
      <c r="G590" s="1"/>
      <c r="H590" s="1"/>
      <c r="I590" s="1" t="s">
        <v>144</v>
      </c>
      <c r="J590" s="2" t="s">
        <v>861</v>
      </c>
      <c r="K590" s="4"/>
      <c r="L590" s="4"/>
      <c r="M590" s="4"/>
      <c r="N590" s="4"/>
      <c r="O590" s="4"/>
      <c r="P590" s="4"/>
      <c r="Q590" s="4"/>
      <c r="R590" s="4"/>
      <c r="S590" s="4"/>
      <c r="T590" s="4"/>
      <c r="U590" s="4"/>
      <c r="V590" s="4"/>
      <c r="W590" s="4"/>
      <c r="Z590" s="3" t="s">
        <v>6</v>
      </c>
    </row>
    <row r="591" spans="1:26" ht="14.5" customHeight="1" x14ac:dyDescent="0.35">
      <c r="J591" s="9">
        <v>1</v>
      </c>
      <c r="K591" s="11" t="s">
        <v>25</v>
      </c>
      <c r="L591" s="11" t="s">
        <v>862</v>
      </c>
      <c r="M591" s="9" t="s">
        <v>27</v>
      </c>
      <c r="N591" s="9">
        <v>4</v>
      </c>
      <c r="O591" s="9" t="s">
        <v>28</v>
      </c>
      <c r="P591" s="9" t="s">
        <v>29</v>
      </c>
      <c r="Q591" s="372" t="s">
        <v>863</v>
      </c>
      <c r="Z591" s="3" t="s">
        <v>6</v>
      </c>
    </row>
    <row r="592" spans="1:26" ht="14.5" customHeight="1" x14ac:dyDescent="0.35">
      <c r="J592" s="9">
        <v>2</v>
      </c>
      <c r="K592" s="11" t="s">
        <v>864</v>
      </c>
      <c r="L592" s="11" t="s">
        <v>865</v>
      </c>
      <c r="M592" s="9" t="s">
        <v>27</v>
      </c>
      <c r="N592" s="9">
        <v>3</v>
      </c>
      <c r="O592" s="9" t="s">
        <v>28</v>
      </c>
      <c r="P592" s="9" t="s">
        <v>29</v>
      </c>
      <c r="Q592" s="372"/>
      <c r="Z592" s="3" t="s">
        <v>6</v>
      </c>
    </row>
    <row r="593" spans="1:26" ht="14.5" customHeight="1" x14ac:dyDescent="0.35">
      <c r="J593" s="9">
        <v>3</v>
      </c>
      <c r="K593" s="11" t="s">
        <v>866</v>
      </c>
      <c r="L593" s="11" t="s">
        <v>867</v>
      </c>
      <c r="M593" s="9" t="s">
        <v>32</v>
      </c>
      <c r="N593" s="9" t="s">
        <v>28</v>
      </c>
      <c r="O593" s="9">
        <v>3</v>
      </c>
      <c r="P593" s="9" t="s">
        <v>29</v>
      </c>
      <c r="Q593" s="372"/>
      <c r="Z593" s="3" t="s">
        <v>6</v>
      </c>
    </row>
    <row r="594" spans="1:26" s="3" customFormat="1" ht="14.5" customHeight="1" collapsed="1" x14ac:dyDescent="0.35">
      <c r="A594" s="1" t="s">
        <v>115</v>
      </c>
      <c r="B594" s="1"/>
      <c r="C594" s="1"/>
      <c r="D594" s="1"/>
      <c r="E594" s="1"/>
      <c r="F594" s="1" t="s">
        <v>868</v>
      </c>
      <c r="G594" s="1"/>
      <c r="H594" s="1"/>
      <c r="I594" s="1" t="s">
        <v>209</v>
      </c>
      <c r="J594" s="2" t="s">
        <v>869</v>
      </c>
      <c r="K594" s="4"/>
      <c r="L594" s="4"/>
      <c r="M594" s="4"/>
      <c r="N594" s="4"/>
      <c r="O594" s="4"/>
      <c r="P594" s="4"/>
      <c r="Q594" s="4"/>
      <c r="R594" s="4"/>
      <c r="S594" s="4"/>
      <c r="T594" s="4"/>
      <c r="U594" s="4"/>
      <c r="V594" s="4"/>
      <c r="W594" s="4"/>
      <c r="Z594" s="3" t="s">
        <v>6</v>
      </c>
    </row>
    <row r="595" spans="1:26" ht="14.5" customHeight="1" x14ac:dyDescent="0.35">
      <c r="J595" s="9">
        <v>1</v>
      </c>
      <c r="K595" s="11" t="s">
        <v>25</v>
      </c>
      <c r="L595" s="11" t="s">
        <v>870</v>
      </c>
      <c r="M595" s="9" t="s">
        <v>27</v>
      </c>
      <c r="N595" s="9">
        <v>4</v>
      </c>
      <c r="O595" s="9" t="s">
        <v>28</v>
      </c>
      <c r="P595" s="372" t="s">
        <v>863</v>
      </c>
      <c r="Q595" s="9" t="s">
        <v>29</v>
      </c>
      <c r="Z595" s="3" t="s">
        <v>6</v>
      </c>
    </row>
    <row r="596" spans="1:26" ht="14.5" customHeight="1" x14ac:dyDescent="0.35">
      <c r="J596" s="9">
        <v>2</v>
      </c>
      <c r="K596" s="11" t="s">
        <v>729</v>
      </c>
      <c r="L596" s="11" t="s">
        <v>730</v>
      </c>
      <c r="M596" s="9" t="s">
        <v>32</v>
      </c>
      <c r="N596" s="9" t="s">
        <v>28</v>
      </c>
      <c r="O596" s="9">
        <v>2</v>
      </c>
      <c r="P596" s="372"/>
      <c r="Q596" s="9" t="s">
        <v>29</v>
      </c>
      <c r="Z596" s="3" t="s">
        <v>6</v>
      </c>
    </row>
    <row r="597" spans="1:26" ht="14.5" customHeight="1" x14ac:dyDescent="0.35">
      <c r="J597" s="9">
        <v>3</v>
      </c>
      <c r="K597" s="11" t="s">
        <v>871</v>
      </c>
      <c r="L597" s="11" t="s">
        <v>872</v>
      </c>
      <c r="M597" s="9" t="s">
        <v>32</v>
      </c>
      <c r="N597" s="9">
        <v>6</v>
      </c>
      <c r="O597" s="9">
        <v>2</v>
      </c>
      <c r="P597" s="372"/>
      <c r="Q597" s="9" t="s">
        <v>29</v>
      </c>
      <c r="Z597" s="3" t="s">
        <v>6</v>
      </c>
    </row>
    <row r="598" spans="1:26" ht="14.5" customHeight="1" x14ac:dyDescent="0.35">
      <c r="J598" s="9">
        <v>4</v>
      </c>
      <c r="K598" s="11" t="s">
        <v>731</v>
      </c>
      <c r="L598" s="11" t="s">
        <v>732</v>
      </c>
      <c r="M598" s="9" t="s">
        <v>32</v>
      </c>
      <c r="N598" s="9" t="s">
        <v>28</v>
      </c>
      <c r="O598" s="9">
        <v>2</v>
      </c>
      <c r="P598" s="372"/>
      <c r="Q598" s="9" t="s">
        <v>29</v>
      </c>
      <c r="Z598" s="3" t="s">
        <v>6</v>
      </c>
    </row>
    <row r="599" spans="1:26" s="3" customFormat="1" ht="14.5" customHeight="1" collapsed="1" x14ac:dyDescent="0.35">
      <c r="A599" s="1" t="s">
        <v>115</v>
      </c>
      <c r="B599" s="1"/>
      <c r="C599" s="1"/>
      <c r="D599" s="1"/>
      <c r="E599" s="1"/>
      <c r="F599" s="1" t="s">
        <v>873</v>
      </c>
      <c r="G599" s="1"/>
      <c r="H599" s="1"/>
      <c r="I599" s="1" t="s">
        <v>144</v>
      </c>
      <c r="J599" s="2" t="s">
        <v>874</v>
      </c>
      <c r="K599" s="4"/>
      <c r="L599" s="4"/>
      <c r="M599" s="4"/>
      <c r="N599" s="4"/>
      <c r="O599" s="4"/>
      <c r="P599" s="4"/>
      <c r="Q599" s="4"/>
      <c r="R599" s="4"/>
      <c r="S599" s="4"/>
      <c r="T599" s="4"/>
      <c r="U599" s="4"/>
      <c r="V599" s="4"/>
      <c r="W599" s="4"/>
      <c r="Z599" s="3" t="s">
        <v>6</v>
      </c>
    </row>
    <row r="600" spans="1:26" ht="14.5" customHeight="1" x14ac:dyDescent="0.35">
      <c r="J600" s="9">
        <v>1</v>
      </c>
      <c r="K600" s="11" t="s">
        <v>25</v>
      </c>
      <c r="L600" s="11" t="s">
        <v>875</v>
      </c>
      <c r="M600" s="9" t="s">
        <v>27</v>
      </c>
      <c r="N600" s="9">
        <v>4</v>
      </c>
      <c r="O600" s="9" t="s">
        <v>28</v>
      </c>
      <c r="P600" s="9" t="s">
        <v>29</v>
      </c>
      <c r="Q600" s="9" t="s">
        <v>29</v>
      </c>
      <c r="Z600" s="3" t="s">
        <v>6</v>
      </c>
    </row>
    <row r="601" spans="1:26" ht="14.5" customHeight="1" x14ac:dyDescent="0.35">
      <c r="J601" s="9">
        <v>2</v>
      </c>
      <c r="K601" s="11" t="s">
        <v>876</v>
      </c>
      <c r="L601" s="11" t="s">
        <v>877</v>
      </c>
      <c r="M601" s="9" t="s">
        <v>27</v>
      </c>
      <c r="N601" s="9" t="s">
        <v>28</v>
      </c>
      <c r="O601" s="9" t="s">
        <v>28</v>
      </c>
      <c r="P601" s="9" t="s">
        <v>29</v>
      </c>
      <c r="Q601" s="9" t="s">
        <v>29</v>
      </c>
      <c r="Z601" s="3" t="s">
        <v>6</v>
      </c>
    </row>
    <row r="602" spans="1:26" ht="14.5" customHeight="1" x14ac:dyDescent="0.35">
      <c r="J602" s="9">
        <v>3</v>
      </c>
      <c r="K602" s="11" t="s">
        <v>878</v>
      </c>
      <c r="L602" s="11" t="s">
        <v>879</v>
      </c>
      <c r="M602" s="9" t="s">
        <v>32</v>
      </c>
      <c r="N602" s="9" t="s">
        <v>28</v>
      </c>
      <c r="O602" s="9">
        <v>3</v>
      </c>
      <c r="P602" s="9" t="s">
        <v>29</v>
      </c>
      <c r="Q602" s="9" t="s">
        <v>29</v>
      </c>
      <c r="Z602" s="3" t="s">
        <v>6</v>
      </c>
    </row>
    <row r="603" spans="1:26" ht="14.5" customHeight="1" x14ac:dyDescent="0.35">
      <c r="J603" s="9">
        <v>4</v>
      </c>
      <c r="K603" s="11" t="s">
        <v>880</v>
      </c>
      <c r="L603" s="11" t="s">
        <v>881</v>
      </c>
      <c r="M603" s="9" t="s">
        <v>32</v>
      </c>
      <c r="N603" s="9" t="s">
        <v>40</v>
      </c>
      <c r="O603" s="9" t="s">
        <v>28</v>
      </c>
      <c r="P603" s="9" t="s">
        <v>29</v>
      </c>
      <c r="Q603" s="9" t="s">
        <v>29</v>
      </c>
      <c r="Z603" s="3" t="s">
        <v>6</v>
      </c>
    </row>
    <row r="604" spans="1:26" ht="14.5" customHeight="1" x14ac:dyDescent="0.35">
      <c r="J604" s="9">
        <v>5</v>
      </c>
      <c r="K604" s="11" t="s">
        <v>882</v>
      </c>
      <c r="L604" s="11" t="s">
        <v>883</v>
      </c>
      <c r="M604" s="9" t="s">
        <v>32</v>
      </c>
      <c r="N604" s="9" t="s">
        <v>40</v>
      </c>
      <c r="O604" s="9" t="s">
        <v>28</v>
      </c>
      <c r="P604" s="9" t="s">
        <v>29</v>
      </c>
      <c r="Q604" s="9" t="s">
        <v>29</v>
      </c>
      <c r="Z604" s="3" t="s">
        <v>6</v>
      </c>
    </row>
    <row r="605" spans="1:26" ht="14.5" customHeight="1" x14ac:dyDescent="0.35">
      <c r="J605" s="325">
        <v>6</v>
      </c>
      <c r="K605" s="347" t="s">
        <v>884</v>
      </c>
      <c r="L605" s="11" t="s">
        <v>885</v>
      </c>
      <c r="M605" s="325" t="s">
        <v>27</v>
      </c>
      <c r="N605" s="325" t="s">
        <v>240</v>
      </c>
      <c r="O605" s="325" t="s">
        <v>28</v>
      </c>
      <c r="P605" s="325" t="s">
        <v>29</v>
      </c>
      <c r="Q605" s="325" t="s">
        <v>29</v>
      </c>
      <c r="Z605" s="3" t="s">
        <v>6</v>
      </c>
    </row>
    <row r="606" spans="1:26" ht="14.5" customHeight="1" x14ac:dyDescent="0.35">
      <c r="J606" s="325"/>
      <c r="K606" s="347"/>
      <c r="L606" s="11" t="s">
        <v>886</v>
      </c>
      <c r="M606" s="325"/>
      <c r="N606" s="325"/>
      <c r="O606" s="325"/>
      <c r="P606" s="325"/>
      <c r="Q606" s="325"/>
      <c r="Z606" s="3" t="s">
        <v>6</v>
      </c>
    </row>
    <row r="607" spans="1:26" ht="14.5" customHeight="1" x14ac:dyDescent="0.35">
      <c r="J607" s="325"/>
      <c r="K607" s="347"/>
      <c r="L607" s="11" t="s">
        <v>887</v>
      </c>
      <c r="M607" s="325"/>
      <c r="N607" s="325"/>
      <c r="O607" s="325"/>
      <c r="P607" s="325"/>
      <c r="Q607" s="325"/>
      <c r="Z607" s="3" t="s">
        <v>6</v>
      </c>
    </row>
    <row r="608" spans="1:26" ht="14.5" customHeight="1" x14ac:dyDescent="0.35">
      <c r="J608" s="325"/>
      <c r="K608" s="347"/>
      <c r="L608" s="11" t="s">
        <v>888</v>
      </c>
      <c r="M608" s="325"/>
      <c r="N608" s="325"/>
      <c r="O608" s="325"/>
      <c r="P608" s="325"/>
      <c r="Q608" s="325"/>
      <c r="Z608" s="3" t="s">
        <v>6</v>
      </c>
    </row>
    <row r="609" spans="1:26" ht="14.5" customHeight="1" x14ac:dyDescent="0.35">
      <c r="J609" s="325"/>
      <c r="K609" s="347"/>
      <c r="L609" s="11" t="s">
        <v>889</v>
      </c>
      <c r="M609" s="325"/>
      <c r="N609" s="325"/>
      <c r="O609" s="325"/>
      <c r="P609" s="325"/>
      <c r="Q609" s="325"/>
      <c r="Z609" s="3" t="s">
        <v>6</v>
      </c>
    </row>
    <row r="610" spans="1:26" ht="14.5" customHeight="1" x14ac:dyDescent="0.35">
      <c r="J610" s="325"/>
      <c r="K610" s="347"/>
      <c r="L610" s="11" t="s">
        <v>890</v>
      </c>
      <c r="M610" s="325"/>
      <c r="N610" s="325"/>
      <c r="O610" s="325"/>
      <c r="P610" s="325"/>
      <c r="Q610" s="325"/>
      <c r="Z610" s="3" t="s">
        <v>6</v>
      </c>
    </row>
    <row r="611" spans="1:26" ht="14.5" customHeight="1" x14ac:dyDescent="0.35">
      <c r="J611" s="325">
        <v>7</v>
      </c>
      <c r="K611" s="347" t="s">
        <v>891</v>
      </c>
      <c r="L611" s="11" t="s">
        <v>892</v>
      </c>
      <c r="M611" s="325" t="s">
        <v>27</v>
      </c>
      <c r="N611" s="325" t="s">
        <v>893</v>
      </c>
      <c r="O611" s="325" t="s">
        <v>28</v>
      </c>
      <c r="P611" s="325" t="s">
        <v>29</v>
      </c>
      <c r="Q611" s="325" t="s">
        <v>29</v>
      </c>
      <c r="Z611" s="3" t="s">
        <v>6</v>
      </c>
    </row>
    <row r="612" spans="1:26" ht="14.5" customHeight="1" x14ac:dyDescent="0.35">
      <c r="J612" s="325"/>
      <c r="K612" s="347"/>
      <c r="L612" s="11" t="s">
        <v>894</v>
      </c>
      <c r="M612" s="325"/>
      <c r="N612" s="325"/>
      <c r="O612" s="325"/>
      <c r="P612" s="325"/>
      <c r="Q612" s="325"/>
      <c r="Z612" s="3" t="s">
        <v>6</v>
      </c>
    </row>
    <row r="613" spans="1:26" ht="14.5" customHeight="1" x14ac:dyDescent="0.35">
      <c r="J613" s="325"/>
      <c r="K613" s="347"/>
      <c r="L613" s="11" t="s">
        <v>895</v>
      </c>
      <c r="M613" s="325"/>
      <c r="N613" s="325"/>
      <c r="O613" s="325"/>
      <c r="P613" s="325"/>
      <c r="Q613" s="325"/>
      <c r="Z613" s="3" t="s">
        <v>6</v>
      </c>
    </row>
    <row r="614" spans="1:26" ht="14.5" customHeight="1" x14ac:dyDescent="0.35">
      <c r="J614" s="325"/>
      <c r="K614" s="347"/>
      <c r="L614" s="11" t="s">
        <v>896</v>
      </c>
      <c r="M614" s="325"/>
      <c r="N614" s="325"/>
      <c r="O614" s="325"/>
      <c r="P614" s="325"/>
      <c r="Q614" s="325"/>
      <c r="Z614" s="3" t="s">
        <v>6</v>
      </c>
    </row>
    <row r="615" spans="1:26" ht="14.5" customHeight="1" x14ac:dyDescent="0.35">
      <c r="J615" s="9">
        <v>8</v>
      </c>
      <c r="K615" s="11" t="s">
        <v>897</v>
      </c>
      <c r="L615" s="11" t="s">
        <v>898</v>
      </c>
      <c r="M615" s="9" t="s">
        <v>32</v>
      </c>
      <c r="N615" s="9" t="s">
        <v>28</v>
      </c>
      <c r="O615" s="9">
        <v>2</v>
      </c>
      <c r="P615" s="9" t="s">
        <v>29</v>
      </c>
      <c r="Q615" s="9" t="s">
        <v>29</v>
      </c>
      <c r="Z615" s="3" t="s">
        <v>6</v>
      </c>
    </row>
    <row r="616" spans="1:26" s="3" customFormat="1" ht="14.5" customHeight="1" collapsed="1" x14ac:dyDescent="0.35">
      <c r="A616" s="1" t="s">
        <v>115</v>
      </c>
      <c r="B616" s="1"/>
      <c r="C616" s="1"/>
      <c r="D616" s="1"/>
      <c r="E616" s="1"/>
      <c r="F616" s="1" t="s">
        <v>899</v>
      </c>
      <c r="G616" s="1"/>
      <c r="H616" s="1"/>
      <c r="I616" s="1" t="s">
        <v>144</v>
      </c>
      <c r="J616" s="2" t="s">
        <v>900</v>
      </c>
      <c r="K616" s="4"/>
      <c r="L616" s="4"/>
      <c r="M616" s="4"/>
      <c r="N616" s="4"/>
      <c r="O616" s="4"/>
      <c r="P616" s="4"/>
      <c r="Q616" s="4"/>
      <c r="R616" s="4"/>
      <c r="S616" s="4"/>
      <c r="T616" s="4"/>
      <c r="U616" s="4"/>
      <c r="V616" s="4"/>
      <c r="W616" s="4"/>
      <c r="Z616" s="3" t="s">
        <v>6</v>
      </c>
    </row>
    <row r="617" spans="1:26" ht="14.5" customHeight="1" x14ac:dyDescent="0.35">
      <c r="J617" s="9">
        <v>1</v>
      </c>
      <c r="K617" s="11" t="s">
        <v>25</v>
      </c>
      <c r="L617" s="11" t="s">
        <v>901</v>
      </c>
      <c r="M617" s="9" t="s">
        <v>27</v>
      </c>
      <c r="N617" s="9">
        <v>4</v>
      </c>
      <c r="O617" s="9" t="s">
        <v>28</v>
      </c>
      <c r="P617" s="372" t="s">
        <v>863</v>
      </c>
      <c r="Q617" s="9" t="s">
        <v>29</v>
      </c>
      <c r="Z617" s="3" t="s">
        <v>6</v>
      </c>
    </row>
    <row r="618" spans="1:26" ht="14.5" customHeight="1" x14ac:dyDescent="0.35">
      <c r="J618" s="325">
        <v>2</v>
      </c>
      <c r="K618" s="347" t="s">
        <v>902</v>
      </c>
      <c r="L618" s="11" t="s">
        <v>903</v>
      </c>
      <c r="M618" s="325" t="s">
        <v>27</v>
      </c>
      <c r="N618" s="325" t="s">
        <v>240</v>
      </c>
      <c r="O618" s="325" t="s">
        <v>28</v>
      </c>
      <c r="P618" s="372"/>
      <c r="Q618" s="325" t="s">
        <v>29</v>
      </c>
      <c r="Z618" s="3" t="s">
        <v>6</v>
      </c>
    </row>
    <row r="619" spans="1:26" ht="14.5" customHeight="1" x14ac:dyDescent="0.35">
      <c r="J619" s="325"/>
      <c r="K619" s="347"/>
      <c r="L619" s="11" t="s">
        <v>904</v>
      </c>
      <c r="M619" s="325"/>
      <c r="N619" s="325"/>
      <c r="O619" s="325"/>
      <c r="P619" s="372"/>
      <c r="Q619" s="325"/>
      <c r="Z619" s="3" t="s">
        <v>6</v>
      </c>
    </row>
    <row r="620" spans="1:26" ht="14.5" customHeight="1" x14ac:dyDescent="0.35">
      <c r="J620" s="325"/>
      <c r="K620" s="347"/>
      <c r="L620" s="11" t="s">
        <v>905</v>
      </c>
      <c r="M620" s="325"/>
      <c r="N620" s="325"/>
      <c r="O620" s="325"/>
      <c r="P620" s="372"/>
      <c r="Q620" s="325"/>
      <c r="Z620" s="3" t="s">
        <v>6</v>
      </c>
    </row>
    <row r="621" spans="1:26" ht="14.5" customHeight="1" x14ac:dyDescent="0.35">
      <c r="J621" s="9">
        <v>3</v>
      </c>
      <c r="K621" s="11" t="s">
        <v>906</v>
      </c>
      <c r="L621" s="11" t="s">
        <v>907</v>
      </c>
      <c r="M621" s="9" t="s">
        <v>27</v>
      </c>
      <c r="N621" s="9" t="s">
        <v>28</v>
      </c>
      <c r="O621" s="9" t="s">
        <v>28</v>
      </c>
      <c r="P621" s="372"/>
      <c r="Q621" s="9" t="s">
        <v>29</v>
      </c>
      <c r="Z621" s="3" t="s">
        <v>6</v>
      </c>
    </row>
    <row r="622" spans="1:26" ht="14.5" customHeight="1" x14ac:dyDescent="0.35">
      <c r="J622" s="9">
        <v>4</v>
      </c>
      <c r="K622" s="11" t="s">
        <v>802</v>
      </c>
      <c r="L622" s="11" t="s">
        <v>908</v>
      </c>
      <c r="M622" s="9" t="s">
        <v>27</v>
      </c>
      <c r="N622" s="9" t="s">
        <v>28</v>
      </c>
      <c r="O622" s="9" t="s">
        <v>28</v>
      </c>
      <c r="P622" s="372"/>
      <c r="Q622" s="9" t="s">
        <v>29</v>
      </c>
      <c r="Z622" s="3" t="s">
        <v>6</v>
      </c>
    </row>
    <row r="623" spans="1:26" s="3" customFormat="1" ht="14.5" customHeight="1" collapsed="1" x14ac:dyDescent="0.35">
      <c r="A623" s="1" t="s">
        <v>115</v>
      </c>
      <c r="B623" s="1"/>
      <c r="C623" s="1"/>
      <c r="D623" s="1"/>
      <c r="E623" s="1"/>
      <c r="F623" s="1" t="s">
        <v>909</v>
      </c>
      <c r="G623" s="1"/>
      <c r="H623" s="1"/>
      <c r="I623" s="1" t="s">
        <v>144</v>
      </c>
      <c r="J623" s="2" t="s">
        <v>910</v>
      </c>
      <c r="K623" s="4"/>
      <c r="L623" s="4"/>
      <c r="M623" s="4"/>
      <c r="N623" s="4"/>
      <c r="O623" s="4"/>
      <c r="P623" s="4"/>
      <c r="Q623" s="4"/>
      <c r="R623" s="4"/>
      <c r="S623" s="4"/>
      <c r="T623" s="4"/>
      <c r="U623" s="4"/>
      <c r="V623" s="4"/>
      <c r="W623" s="4"/>
      <c r="Z623" s="3" t="s">
        <v>6</v>
      </c>
    </row>
    <row r="624" spans="1:26" ht="14.5" customHeight="1" x14ac:dyDescent="0.35">
      <c r="J624" s="9">
        <v>1</v>
      </c>
      <c r="K624" s="11" t="s">
        <v>25</v>
      </c>
      <c r="L624" s="11" t="s">
        <v>911</v>
      </c>
      <c r="M624" s="9" t="s">
        <v>27</v>
      </c>
      <c r="N624" s="9">
        <v>4</v>
      </c>
      <c r="O624" s="9" t="s">
        <v>28</v>
      </c>
      <c r="P624" s="9" t="s">
        <v>29</v>
      </c>
      <c r="Q624" s="9" t="s">
        <v>29</v>
      </c>
      <c r="Z624" s="3" t="s">
        <v>6</v>
      </c>
    </row>
    <row r="625" spans="1:26" ht="14.5" customHeight="1" x14ac:dyDescent="0.35">
      <c r="J625" s="325">
        <v>2</v>
      </c>
      <c r="K625" s="347" t="s">
        <v>912</v>
      </c>
      <c r="L625" s="11" t="s">
        <v>913</v>
      </c>
      <c r="M625" s="325" t="s">
        <v>27</v>
      </c>
      <c r="N625" s="325" t="s">
        <v>240</v>
      </c>
      <c r="O625" s="325" t="s">
        <v>28</v>
      </c>
      <c r="P625" s="325" t="s">
        <v>29</v>
      </c>
      <c r="Q625" s="325" t="s">
        <v>29</v>
      </c>
      <c r="Z625" s="3" t="s">
        <v>6</v>
      </c>
    </row>
    <row r="626" spans="1:26" ht="14.5" customHeight="1" x14ac:dyDescent="0.35">
      <c r="J626" s="325"/>
      <c r="K626" s="347"/>
      <c r="L626" s="11" t="s">
        <v>914</v>
      </c>
      <c r="M626" s="325"/>
      <c r="N626" s="325"/>
      <c r="O626" s="325"/>
      <c r="P626" s="325"/>
      <c r="Q626" s="325"/>
      <c r="Z626" s="3" t="s">
        <v>6</v>
      </c>
    </row>
    <row r="627" spans="1:26" ht="14.5" customHeight="1" x14ac:dyDescent="0.35">
      <c r="J627" s="325"/>
      <c r="K627" s="347"/>
      <c r="L627" s="11" t="s">
        <v>915</v>
      </c>
      <c r="M627" s="325"/>
      <c r="N627" s="325"/>
      <c r="O627" s="325"/>
      <c r="P627" s="325"/>
      <c r="Q627" s="325"/>
      <c r="Z627" s="3" t="s">
        <v>6</v>
      </c>
    </row>
    <row r="628" spans="1:26" ht="14.5" customHeight="1" x14ac:dyDescent="0.35">
      <c r="J628" s="325"/>
      <c r="K628" s="347"/>
      <c r="L628" s="11" t="s">
        <v>916</v>
      </c>
      <c r="M628" s="325"/>
      <c r="N628" s="325"/>
      <c r="O628" s="325"/>
      <c r="P628" s="325"/>
      <c r="Q628" s="325"/>
      <c r="Z628" s="3" t="s">
        <v>6</v>
      </c>
    </row>
    <row r="629" spans="1:26" ht="14.5" customHeight="1" x14ac:dyDescent="0.35">
      <c r="J629" s="325"/>
      <c r="K629" s="347"/>
      <c r="L629" s="11" t="s">
        <v>917</v>
      </c>
      <c r="M629" s="325"/>
      <c r="N629" s="325"/>
      <c r="O629" s="325"/>
      <c r="P629" s="325"/>
      <c r="Q629" s="325"/>
      <c r="Z629" s="3" t="s">
        <v>6</v>
      </c>
    </row>
    <row r="630" spans="1:26" ht="14.5" customHeight="1" x14ac:dyDescent="0.35">
      <c r="J630" s="325"/>
      <c r="K630" s="347"/>
      <c r="L630" s="11" t="s">
        <v>452</v>
      </c>
      <c r="M630" s="325"/>
      <c r="N630" s="325"/>
      <c r="O630" s="325"/>
      <c r="P630" s="325"/>
      <c r="Q630" s="325"/>
      <c r="Z630" s="3" t="s">
        <v>6</v>
      </c>
    </row>
    <row r="631" spans="1:26" ht="14.5" customHeight="1" x14ac:dyDescent="0.35">
      <c r="J631" s="9">
        <v>3</v>
      </c>
      <c r="K631" s="11" t="s">
        <v>45</v>
      </c>
      <c r="L631" s="11" t="s">
        <v>918</v>
      </c>
      <c r="M631" s="9" t="s">
        <v>32</v>
      </c>
      <c r="N631" s="9" t="s">
        <v>47</v>
      </c>
      <c r="O631" s="9" t="s">
        <v>28</v>
      </c>
      <c r="P631" s="9" t="s">
        <v>48</v>
      </c>
      <c r="Q631" s="9" t="s">
        <v>48</v>
      </c>
      <c r="Z631" s="3" t="s">
        <v>6</v>
      </c>
    </row>
    <row r="632" spans="1:26" ht="14.5" customHeight="1" x14ac:dyDescent="0.35">
      <c r="J632" s="9">
        <v>4</v>
      </c>
      <c r="K632" s="11" t="s">
        <v>52</v>
      </c>
      <c r="L632" s="11" t="s">
        <v>919</v>
      </c>
      <c r="M632" s="9" t="s">
        <v>27</v>
      </c>
      <c r="N632" s="9" t="s">
        <v>54</v>
      </c>
      <c r="O632" s="9" t="s">
        <v>28</v>
      </c>
      <c r="P632" s="9" t="s">
        <v>48</v>
      </c>
      <c r="Q632" s="9" t="s">
        <v>48</v>
      </c>
      <c r="Z632" s="3" t="s">
        <v>6</v>
      </c>
    </row>
    <row r="633" spans="1:26" ht="14.5" customHeight="1" x14ac:dyDescent="0.35">
      <c r="J633" s="9">
        <v>5</v>
      </c>
      <c r="K633" s="11" t="s">
        <v>920</v>
      </c>
      <c r="L633" s="11" t="s">
        <v>921</v>
      </c>
      <c r="M633" s="9" t="s">
        <v>27</v>
      </c>
      <c r="N633" s="9">
        <v>17</v>
      </c>
      <c r="O633" s="9" t="s">
        <v>28</v>
      </c>
      <c r="P633" s="9" t="s">
        <v>29</v>
      </c>
      <c r="Q633" s="9" t="s">
        <v>29</v>
      </c>
      <c r="Z633" s="3" t="s">
        <v>6</v>
      </c>
    </row>
    <row r="634" spans="1:26" s="3" customFormat="1" ht="14.5" customHeight="1" collapsed="1" x14ac:dyDescent="0.35">
      <c r="A634" s="1" t="s">
        <v>115</v>
      </c>
      <c r="B634" s="1"/>
      <c r="C634" s="1"/>
      <c r="D634" s="1"/>
      <c r="E634" s="1"/>
      <c r="F634" s="1" t="s">
        <v>922</v>
      </c>
      <c r="G634" s="1"/>
      <c r="H634" s="1"/>
      <c r="I634" s="1" t="s">
        <v>144</v>
      </c>
      <c r="J634" s="2" t="s">
        <v>923</v>
      </c>
      <c r="K634" s="4"/>
      <c r="L634" s="4"/>
      <c r="M634" s="4"/>
      <c r="N634" s="4"/>
      <c r="O634" s="4"/>
      <c r="P634" s="4"/>
      <c r="Q634" s="4"/>
      <c r="R634" s="4"/>
      <c r="S634" s="4"/>
      <c r="T634" s="4"/>
      <c r="U634" s="4"/>
      <c r="V634" s="4"/>
      <c r="W634" s="4"/>
      <c r="Z634" s="3" t="s">
        <v>6</v>
      </c>
    </row>
    <row r="635" spans="1:26" ht="14.5" customHeight="1" x14ac:dyDescent="0.35">
      <c r="J635" s="9">
        <v>1</v>
      </c>
      <c r="K635" s="11" t="s">
        <v>25</v>
      </c>
      <c r="L635" s="11" t="s">
        <v>924</v>
      </c>
      <c r="M635" s="9" t="s">
        <v>27</v>
      </c>
      <c r="N635" s="9">
        <v>4</v>
      </c>
      <c r="O635" s="9" t="s">
        <v>28</v>
      </c>
      <c r="P635" s="344" t="s">
        <v>863</v>
      </c>
      <c r="Q635" s="9" t="s">
        <v>29</v>
      </c>
      <c r="Z635" s="3" t="s">
        <v>6</v>
      </c>
    </row>
    <row r="636" spans="1:26" ht="14.5" customHeight="1" x14ac:dyDescent="0.35">
      <c r="J636" s="9">
        <v>2</v>
      </c>
      <c r="K636" s="11" t="s">
        <v>925</v>
      </c>
      <c r="L636" s="11" t="s">
        <v>926</v>
      </c>
      <c r="M636" s="9" t="s">
        <v>27</v>
      </c>
      <c r="N636" s="9" t="s">
        <v>54</v>
      </c>
      <c r="O636" s="9" t="s">
        <v>28</v>
      </c>
      <c r="P636" s="345"/>
      <c r="Q636" s="9" t="s">
        <v>29</v>
      </c>
      <c r="Z636" s="3" t="s">
        <v>6</v>
      </c>
    </row>
    <row r="637" spans="1:26" ht="14.5" customHeight="1" x14ac:dyDescent="0.35">
      <c r="J637" s="9">
        <v>3</v>
      </c>
      <c r="K637" s="11" t="s">
        <v>927</v>
      </c>
      <c r="L637" s="11" t="s">
        <v>928</v>
      </c>
      <c r="M637" s="9" t="s">
        <v>32</v>
      </c>
      <c r="N637" s="9">
        <v>9</v>
      </c>
      <c r="O637" s="9" t="s">
        <v>28</v>
      </c>
      <c r="P637" s="345"/>
      <c r="Q637" s="9" t="s">
        <v>29</v>
      </c>
      <c r="Z637" s="3" t="s">
        <v>6</v>
      </c>
    </row>
    <row r="638" spans="1:26" ht="14.5" customHeight="1" x14ac:dyDescent="0.35">
      <c r="J638" s="9">
        <v>4</v>
      </c>
      <c r="K638" s="11" t="s">
        <v>929</v>
      </c>
      <c r="L638" s="11" t="s">
        <v>930</v>
      </c>
      <c r="M638" s="9" t="s">
        <v>27</v>
      </c>
      <c r="N638" s="9">
        <v>3</v>
      </c>
      <c r="O638" s="9" t="s">
        <v>28</v>
      </c>
      <c r="P638" s="345"/>
      <c r="Q638" s="9" t="s">
        <v>48</v>
      </c>
      <c r="Z638" s="3" t="s">
        <v>6</v>
      </c>
    </row>
    <row r="639" spans="1:26" ht="14.5" customHeight="1" x14ac:dyDescent="0.35">
      <c r="J639" s="9">
        <v>5</v>
      </c>
      <c r="K639" s="11" t="s">
        <v>931</v>
      </c>
      <c r="L639" s="11" t="s">
        <v>932</v>
      </c>
      <c r="M639" s="9" t="s">
        <v>32</v>
      </c>
      <c r="N639" s="9" t="s">
        <v>40</v>
      </c>
      <c r="O639" s="9" t="s">
        <v>28</v>
      </c>
      <c r="P639" s="345"/>
      <c r="Q639" s="9" t="s">
        <v>29</v>
      </c>
      <c r="Z639" s="3" t="s">
        <v>6</v>
      </c>
    </row>
    <row r="640" spans="1:26" ht="14.5" customHeight="1" x14ac:dyDescent="0.35">
      <c r="J640" s="9">
        <v>6</v>
      </c>
      <c r="K640" s="11" t="s">
        <v>933</v>
      </c>
      <c r="L640" s="11" t="s">
        <v>934</v>
      </c>
      <c r="M640" s="9" t="s">
        <v>27</v>
      </c>
      <c r="N640" s="9">
        <v>60</v>
      </c>
      <c r="O640" s="9" t="s">
        <v>28</v>
      </c>
      <c r="P640" s="345"/>
      <c r="Q640" s="9" t="s">
        <v>29</v>
      </c>
      <c r="Z640" s="3" t="s">
        <v>6</v>
      </c>
    </row>
    <row r="641" spans="10:26" ht="14.5" customHeight="1" x14ac:dyDescent="0.35">
      <c r="J641" s="9">
        <v>7</v>
      </c>
      <c r="K641" s="11" t="s">
        <v>935</v>
      </c>
      <c r="L641" s="11" t="s">
        <v>936</v>
      </c>
      <c r="M641" s="9" t="s">
        <v>32</v>
      </c>
      <c r="N641" s="9" t="s">
        <v>28</v>
      </c>
      <c r="O641" s="9">
        <v>3</v>
      </c>
      <c r="P641" s="345"/>
      <c r="Q641" s="9" t="s">
        <v>29</v>
      </c>
      <c r="Z641" s="3" t="s">
        <v>6</v>
      </c>
    </row>
    <row r="642" spans="10:26" ht="14.5" customHeight="1" x14ac:dyDescent="0.35">
      <c r="J642" s="9">
        <v>8</v>
      </c>
      <c r="K642" s="11" t="s">
        <v>937</v>
      </c>
      <c r="L642" s="11" t="s">
        <v>938</v>
      </c>
      <c r="M642" s="9" t="s">
        <v>32</v>
      </c>
      <c r="N642" s="9" t="s">
        <v>28</v>
      </c>
      <c r="O642" s="9">
        <v>3</v>
      </c>
      <c r="P642" s="345"/>
      <c r="Q642" s="9" t="s">
        <v>29</v>
      </c>
      <c r="Z642" s="3" t="s">
        <v>6</v>
      </c>
    </row>
    <row r="643" spans="10:26" ht="14.5" customHeight="1" x14ac:dyDescent="0.35">
      <c r="J643" s="9">
        <v>9</v>
      </c>
      <c r="K643" s="11" t="s">
        <v>939</v>
      </c>
      <c r="L643" s="11" t="s">
        <v>940</v>
      </c>
      <c r="M643" s="9" t="s">
        <v>32</v>
      </c>
      <c r="N643" s="9" t="s">
        <v>28</v>
      </c>
      <c r="O643" s="9">
        <v>3</v>
      </c>
      <c r="P643" s="345"/>
      <c r="Q643" s="9" t="s">
        <v>29</v>
      </c>
      <c r="Z643" s="3" t="s">
        <v>6</v>
      </c>
    </row>
    <row r="644" spans="10:26" ht="14.5" customHeight="1" x14ac:dyDescent="0.35">
      <c r="J644" s="9">
        <v>10</v>
      </c>
      <c r="K644" s="11" t="s">
        <v>941</v>
      </c>
      <c r="L644" s="11" t="s">
        <v>942</v>
      </c>
      <c r="M644" s="9" t="s">
        <v>32</v>
      </c>
      <c r="N644" s="9" t="s">
        <v>356</v>
      </c>
      <c r="O644" s="9" t="s">
        <v>28</v>
      </c>
      <c r="P644" s="345"/>
      <c r="Q644" s="9" t="s">
        <v>48</v>
      </c>
      <c r="Z644" s="3" t="s">
        <v>6</v>
      </c>
    </row>
    <row r="645" spans="10:26" ht="14.5" customHeight="1" x14ac:dyDescent="0.35">
      <c r="J645" s="9">
        <v>11</v>
      </c>
      <c r="K645" s="11" t="s">
        <v>943</v>
      </c>
      <c r="L645" s="11" t="s">
        <v>944</v>
      </c>
      <c r="M645" s="9" t="s">
        <v>32</v>
      </c>
      <c r="N645" s="9">
        <v>3</v>
      </c>
      <c r="O645" s="9" t="s">
        <v>28</v>
      </c>
      <c r="P645" s="345"/>
      <c r="Q645" s="9" t="s">
        <v>48</v>
      </c>
      <c r="Z645" s="3" t="s">
        <v>6</v>
      </c>
    </row>
    <row r="646" spans="10:26" ht="14.5" customHeight="1" x14ac:dyDescent="0.35">
      <c r="J646" s="9">
        <v>12</v>
      </c>
      <c r="K646" s="11" t="s">
        <v>945</v>
      </c>
      <c r="L646" s="11" t="s">
        <v>946</v>
      </c>
      <c r="M646" s="9" t="s">
        <v>32</v>
      </c>
      <c r="N646" s="9" t="s">
        <v>28</v>
      </c>
      <c r="O646" s="9">
        <v>2</v>
      </c>
      <c r="P646" s="345"/>
      <c r="Q646" s="90" t="s">
        <v>29</v>
      </c>
      <c r="Z646" s="3" t="s">
        <v>6</v>
      </c>
    </row>
    <row r="647" spans="10:26" ht="14.5" customHeight="1" x14ac:dyDescent="0.35">
      <c r="J647" s="9">
        <v>13</v>
      </c>
      <c r="K647" s="11" t="s">
        <v>947</v>
      </c>
      <c r="L647" s="11" t="s">
        <v>948</v>
      </c>
      <c r="M647" s="9" t="s">
        <v>32</v>
      </c>
      <c r="N647" s="9" t="s">
        <v>28</v>
      </c>
      <c r="O647" s="9">
        <v>2</v>
      </c>
      <c r="P647" s="345"/>
      <c r="Q647" s="90" t="s">
        <v>29</v>
      </c>
      <c r="Z647" s="3" t="s">
        <v>6</v>
      </c>
    </row>
    <row r="648" spans="10:26" ht="14.5" customHeight="1" x14ac:dyDescent="0.35">
      <c r="J648" s="9">
        <v>14</v>
      </c>
      <c r="K648" s="11" t="s">
        <v>949</v>
      </c>
      <c r="L648" s="11" t="s">
        <v>950</v>
      </c>
      <c r="M648" s="9" t="s">
        <v>32</v>
      </c>
      <c r="N648" s="9" t="s">
        <v>28</v>
      </c>
      <c r="O648" s="9">
        <v>2</v>
      </c>
      <c r="P648" s="345"/>
      <c r="Q648" s="90" t="s">
        <v>29</v>
      </c>
      <c r="Z648" s="3" t="s">
        <v>6</v>
      </c>
    </row>
    <row r="649" spans="10:26" ht="14.5" customHeight="1" x14ac:dyDescent="0.35">
      <c r="J649" s="9">
        <v>15</v>
      </c>
      <c r="K649" s="11" t="s">
        <v>951</v>
      </c>
      <c r="L649" s="11" t="s">
        <v>952</v>
      </c>
      <c r="M649" s="9" t="s">
        <v>32</v>
      </c>
      <c r="N649" s="9" t="s">
        <v>28</v>
      </c>
      <c r="O649" s="9">
        <v>3</v>
      </c>
      <c r="P649" s="345"/>
      <c r="Q649" s="90" t="s">
        <v>29</v>
      </c>
      <c r="Z649" s="3" t="s">
        <v>6</v>
      </c>
    </row>
    <row r="650" spans="10:26" ht="14.5" customHeight="1" x14ac:dyDescent="0.35">
      <c r="J650" s="9">
        <v>16</v>
      </c>
      <c r="K650" s="11" t="s">
        <v>953</v>
      </c>
      <c r="L650" s="11" t="s">
        <v>954</v>
      </c>
      <c r="M650" s="9" t="s">
        <v>32</v>
      </c>
      <c r="N650" s="9" t="s">
        <v>28</v>
      </c>
      <c r="O650" s="9">
        <v>2</v>
      </c>
      <c r="P650" s="345"/>
      <c r="Q650" s="9" t="s">
        <v>48</v>
      </c>
      <c r="Z650" s="3" t="s">
        <v>6</v>
      </c>
    </row>
    <row r="651" spans="10:26" ht="14.5" customHeight="1" x14ac:dyDescent="0.35">
      <c r="J651" s="9">
        <v>17</v>
      </c>
      <c r="K651" s="11" t="s">
        <v>955</v>
      </c>
      <c r="L651" s="11" t="s">
        <v>956</v>
      </c>
      <c r="M651" s="9" t="s">
        <v>32</v>
      </c>
      <c r="N651" s="9" t="s">
        <v>28</v>
      </c>
      <c r="O651" s="9">
        <v>3</v>
      </c>
      <c r="P651" s="345"/>
      <c r="Q651" s="9" t="s">
        <v>48</v>
      </c>
      <c r="Z651" s="3" t="s">
        <v>6</v>
      </c>
    </row>
    <row r="652" spans="10:26" ht="14.5" customHeight="1" x14ac:dyDescent="0.35">
      <c r="J652" s="29">
        <v>18</v>
      </c>
      <c r="K652" s="27" t="s">
        <v>957</v>
      </c>
      <c r="L652" s="27" t="s">
        <v>958</v>
      </c>
      <c r="M652" s="29" t="s">
        <v>32</v>
      </c>
      <c r="N652" s="29" t="s">
        <v>240</v>
      </c>
      <c r="O652" s="29" t="s">
        <v>28</v>
      </c>
      <c r="P652" s="345"/>
      <c r="Q652" s="29" t="s">
        <v>48</v>
      </c>
      <c r="Z652" s="3" t="s">
        <v>6</v>
      </c>
    </row>
    <row r="653" spans="10:26" ht="14.5" customHeight="1" x14ac:dyDescent="0.35">
      <c r="J653" s="32"/>
      <c r="K653" s="33"/>
      <c r="L653" s="119" t="s">
        <v>959</v>
      </c>
      <c r="M653" s="32"/>
      <c r="N653" s="32"/>
      <c r="O653" s="32"/>
      <c r="P653" s="345"/>
      <c r="Q653" s="32"/>
      <c r="Z653" s="3" t="s">
        <v>6</v>
      </c>
    </row>
    <row r="654" spans="10:26" ht="14.5" customHeight="1" x14ac:dyDescent="0.35">
      <c r="J654" s="32"/>
      <c r="K654" s="33"/>
      <c r="L654" s="33" t="s">
        <v>960</v>
      </c>
      <c r="M654" s="32"/>
      <c r="N654" s="32"/>
      <c r="O654" s="32"/>
      <c r="P654" s="345"/>
      <c r="Q654" s="32"/>
      <c r="Z654" s="3" t="s">
        <v>6</v>
      </c>
    </row>
    <row r="655" spans="10:26" ht="14.5" customHeight="1" x14ac:dyDescent="0.35">
      <c r="J655" s="32"/>
      <c r="K655" s="33"/>
      <c r="L655" s="33" t="s">
        <v>961</v>
      </c>
      <c r="M655" s="32"/>
      <c r="N655" s="32"/>
      <c r="O655" s="32"/>
      <c r="P655" s="345"/>
      <c r="Q655" s="32"/>
      <c r="Z655" s="3"/>
    </row>
    <row r="656" spans="10:26" ht="14.5" customHeight="1" x14ac:dyDescent="0.35">
      <c r="J656" s="30"/>
      <c r="K656" s="26"/>
      <c r="L656" s="119" t="s">
        <v>962</v>
      </c>
      <c r="M656" s="30"/>
      <c r="N656" s="30"/>
      <c r="O656" s="30"/>
      <c r="P656" s="345"/>
      <c r="Q656" s="30"/>
      <c r="Z656" s="3" t="s">
        <v>6</v>
      </c>
    </row>
    <row r="657" spans="10:26" ht="14.5" customHeight="1" x14ac:dyDescent="0.35">
      <c r="J657" s="29">
        <v>19</v>
      </c>
      <c r="K657" s="27" t="s">
        <v>963</v>
      </c>
      <c r="L657" s="27" t="s">
        <v>964</v>
      </c>
      <c r="M657" s="29" t="s">
        <v>32</v>
      </c>
      <c r="N657" s="29" t="s">
        <v>240</v>
      </c>
      <c r="O657" s="29" t="s">
        <v>28</v>
      </c>
      <c r="P657" s="345"/>
      <c r="Q657" s="29" t="s">
        <v>48</v>
      </c>
      <c r="Z657" s="3" t="s">
        <v>6</v>
      </c>
    </row>
    <row r="658" spans="10:26" ht="14.5" customHeight="1" x14ac:dyDescent="0.35">
      <c r="J658" s="32"/>
      <c r="K658" s="33"/>
      <c r="L658" s="33" t="s">
        <v>965</v>
      </c>
      <c r="M658" s="32"/>
      <c r="N658" s="32"/>
      <c r="O658" s="32"/>
      <c r="P658" s="345"/>
      <c r="Q658" s="32"/>
      <c r="Z658" s="3" t="s">
        <v>6</v>
      </c>
    </row>
    <row r="659" spans="10:26" ht="14.5" customHeight="1" x14ac:dyDescent="0.35">
      <c r="J659" s="32"/>
      <c r="K659" s="33"/>
      <c r="L659" s="33" t="s">
        <v>966</v>
      </c>
      <c r="M659" s="32"/>
      <c r="N659" s="32"/>
      <c r="O659" s="32"/>
      <c r="P659" s="345"/>
      <c r="Q659" s="32"/>
      <c r="Z659" s="3" t="s">
        <v>6</v>
      </c>
    </row>
    <row r="660" spans="10:26" ht="14.5" customHeight="1" x14ac:dyDescent="0.35">
      <c r="J660" s="32"/>
      <c r="K660" s="33"/>
      <c r="L660" s="33" t="s">
        <v>967</v>
      </c>
      <c r="M660" s="32"/>
      <c r="N660" s="32"/>
      <c r="O660" s="32"/>
      <c r="P660" s="345"/>
      <c r="Q660" s="32"/>
      <c r="Z660" s="3" t="s">
        <v>6</v>
      </c>
    </row>
    <row r="661" spans="10:26" ht="14.5" customHeight="1" x14ac:dyDescent="0.35">
      <c r="J661" s="32"/>
      <c r="K661" s="33"/>
      <c r="L661" s="33" t="s">
        <v>968</v>
      </c>
      <c r="M661" s="32"/>
      <c r="N661" s="32"/>
      <c r="O661" s="32"/>
      <c r="P661" s="345"/>
      <c r="Q661" s="32"/>
      <c r="Z661" s="3" t="s">
        <v>6</v>
      </c>
    </row>
    <row r="662" spans="10:26" ht="14.5" customHeight="1" x14ac:dyDescent="0.35">
      <c r="J662" s="32"/>
      <c r="K662" s="33"/>
      <c r="L662" s="33" t="s">
        <v>969</v>
      </c>
      <c r="M662" s="32"/>
      <c r="N662" s="32"/>
      <c r="O662" s="32"/>
      <c r="P662" s="345"/>
      <c r="Q662" s="32"/>
      <c r="Z662" s="3" t="s">
        <v>6</v>
      </c>
    </row>
    <row r="663" spans="10:26" ht="14.5" customHeight="1" x14ac:dyDescent="0.35">
      <c r="J663" s="32"/>
      <c r="K663" s="33"/>
      <c r="L663" s="119" t="s">
        <v>970</v>
      </c>
      <c r="M663" s="32"/>
      <c r="N663" s="32"/>
      <c r="O663" s="32"/>
      <c r="P663" s="345"/>
      <c r="Q663" s="32"/>
      <c r="Z663" s="3"/>
    </row>
    <row r="664" spans="10:26" ht="14.5" customHeight="1" x14ac:dyDescent="0.35">
      <c r="J664" s="30"/>
      <c r="K664" s="26"/>
      <c r="L664" s="26" t="s">
        <v>971</v>
      </c>
      <c r="M664" s="30"/>
      <c r="N664" s="30"/>
      <c r="O664" s="30"/>
      <c r="P664" s="345"/>
      <c r="Q664" s="30"/>
      <c r="Z664" s="3" t="s">
        <v>6</v>
      </c>
    </row>
    <row r="665" spans="10:26" ht="14.5" customHeight="1" x14ac:dyDescent="0.35">
      <c r="J665" s="9">
        <v>20</v>
      </c>
      <c r="K665" s="11" t="s">
        <v>972</v>
      </c>
      <c r="L665" s="11" t="s">
        <v>973</v>
      </c>
      <c r="M665" s="9" t="s">
        <v>32</v>
      </c>
      <c r="N665" s="9" t="s">
        <v>356</v>
      </c>
      <c r="O665" s="9" t="s">
        <v>28</v>
      </c>
      <c r="P665" s="345"/>
      <c r="Q665" s="9" t="s">
        <v>48</v>
      </c>
      <c r="Z665" s="3" t="s">
        <v>6</v>
      </c>
    </row>
    <row r="666" spans="10:26" ht="14.5" customHeight="1" x14ac:dyDescent="0.35">
      <c r="J666" s="9">
        <v>21</v>
      </c>
      <c r="K666" s="11" t="s">
        <v>974</v>
      </c>
      <c r="L666" s="11" t="s">
        <v>975</v>
      </c>
      <c r="M666" s="9" t="s">
        <v>27</v>
      </c>
      <c r="N666" s="9">
        <v>60</v>
      </c>
      <c r="O666" s="9" t="s">
        <v>28</v>
      </c>
      <c r="P666" s="345"/>
      <c r="Q666" s="9" t="s">
        <v>48</v>
      </c>
      <c r="Z666" s="3" t="s">
        <v>6</v>
      </c>
    </row>
    <row r="667" spans="10:26" ht="14.5" customHeight="1" x14ac:dyDescent="0.35">
      <c r="J667" s="9">
        <v>22</v>
      </c>
      <c r="K667" s="11" t="s">
        <v>976</v>
      </c>
      <c r="L667" s="11" t="s">
        <v>977</v>
      </c>
      <c r="M667" s="9" t="s">
        <v>27</v>
      </c>
      <c r="N667" s="9">
        <v>3</v>
      </c>
      <c r="O667" s="9" t="s">
        <v>28</v>
      </c>
      <c r="P667" s="345"/>
      <c r="Q667" s="9" t="s">
        <v>48</v>
      </c>
      <c r="Z667" s="3" t="s">
        <v>6</v>
      </c>
    </row>
    <row r="668" spans="10:26" ht="14.5" customHeight="1" x14ac:dyDescent="0.35">
      <c r="J668" s="9">
        <v>23</v>
      </c>
      <c r="K668" s="11" t="s">
        <v>978</v>
      </c>
      <c r="L668" s="11" t="s">
        <v>979</v>
      </c>
      <c r="M668" s="9" t="s">
        <v>32</v>
      </c>
      <c r="N668" s="9">
        <v>9</v>
      </c>
      <c r="O668" s="9" t="s">
        <v>28</v>
      </c>
      <c r="P668" s="345"/>
      <c r="Q668" s="9" t="s">
        <v>48</v>
      </c>
      <c r="Z668" s="3" t="s">
        <v>6</v>
      </c>
    </row>
    <row r="669" spans="10:26" ht="14.5" customHeight="1" x14ac:dyDescent="0.35">
      <c r="J669" s="9">
        <v>24</v>
      </c>
      <c r="K669" s="11" t="s">
        <v>980</v>
      </c>
      <c r="L669" s="11" t="s">
        <v>981</v>
      </c>
      <c r="M669" s="9" t="s">
        <v>32</v>
      </c>
      <c r="N669" s="9">
        <v>3</v>
      </c>
      <c r="O669" s="9" t="s">
        <v>28</v>
      </c>
      <c r="P669" s="345"/>
      <c r="Q669" s="9" t="s">
        <v>48</v>
      </c>
      <c r="Z669" s="3" t="s">
        <v>6</v>
      </c>
    </row>
    <row r="670" spans="10:26" ht="14.5" customHeight="1" x14ac:dyDescent="0.35">
      <c r="J670" s="29">
        <v>25</v>
      </c>
      <c r="K670" s="27" t="s">
        <v>631</v>
      </c>
      <c r="L670" s="27" t="s">
        <v>632</v>
      </c>
      <c r="M670" s="29" t="s">
        <v>27</v>
      </c>
      <c r="N670" s="29" t="s">
        <v>240</v>
      </c>
      <c r="O670" s="29" t="s">
        <v>28</v>
      </c>
      <c r="P670" s="345"/>
      <c r="Q670" s="29" t="s">
        <v>48</v>
      </c>
      <c r="Z670" s="3" t="s">
        <v>6</v>
      </c>
    </row>
    <row r="671" spans="10:26" ht="14.5" customHeight="1" x14ac:dyDescent="0.35">
      <c r="J671" s="32"/>
      <c r="K671" s="33"/>
      <c r="L671" s="33" t="s">
        <v>633</v>
      </c>
      <c r="M671" s="32"/>
      <c r="N671" s="32"/>
      <c r="O671" s="32"/>
      <c r="P671" s="345"/>
      <c r="Q671" s="32"/>
      <c r="Z671" s="3" t="s">
        <v>6</v>
      </c>
    </row>
    <row r="672" spans="10:26" ht="14.5" customHeight="1" x14ac:dyDescent="0.35">
      <c r="J672" s="30"/>
      <c r="K672" s="26"/>
      <c r="L672" s="26" t="s">
        <v>634</v>
      </c>
      <c r="M672" s="30"/>
      <c r="N672" s="30"/>
      <c r="O672" s="30"/>
      <c r="P672" s="345"/>
      <c r="Q672" s="30"/>
      <c r="Z672" s="3" t="s">
        <v>6</v>
      </c>
    </row>
    <row r="673" spans="1:26" ht="14.5" customHeight="1" x14ac:dyDescent="0.35">
      <c r="J673" s="9">
        <v>26</v>
      </c>
      <c r="K673" s="11" t="s">
        <v>636</v>
      </c>
      <c r="L673" s="11" t="s">
        <v>982</v>
      </c>
      <c r="M673" s="9" t="s">
        <v>27</v>
      </c>
      <c r="N673" s="9" t="s">
        <v>28</v>
      </c>
      <c r="O673" s="9" t="s">
        <v>28</v>
      </c>
      <c r="P673" s="345"/>
      <c r="Q673" s="9" t="s">
        <v>48</v>
      </c>
      <c r="Z673" s="3" t="s">
        <v>6</v>
      </c>
    </row>
    <row r="674" spans="1:26" s="93" customFormat="1" ht="14.5" customHeight="1" x14ac:dyDescent="0.35">
      <c r="A674" s="89"/>
      <c r="B674" s="89"/>
      <c r="C674" s="89"/>
      <c r="D674" s="89"/>
      <c r="E674" s="89"/>
      <c r="F674" s="89"/>
      <c r="G674" s="89"/>
      <c r="H674" s="89"/>
      <c r="I674" s="89"/>
      <c r="J674" s="90">
        <v>27</v>
      </c>
      <c r="K674" s="91" t="s">
        <v>983</v>
      </c>
      <c r="L674" s="91" t="s">
        <v>984</v>
      </c>
      <c r="M674" s="90" t="s">
        <v>32</v>
      </c>
      <c r="N674" s="90" t="s">
        <v>28</v>
      </c>
      <c r="O674" s="90">
        <v>3</v>
      </c>
      <c r="P674" s="346"/>
      <c r="Q674" s="90" t="s">
        <v>48</v>
      </c>
      <c r="R674" s="92"/>
      <c r="S674" s="92"/>
      <c r="T674" s="92"/>
      <c r="U674" s="92"/>
      <c r="V674" s="92"/>
      <c r="W674" s="92"/>
      <c r="Z674" s="88" t="s">
        <v>6</v>
      </c>
    </row>
    <row r="675" spans="1:26" s="3" customFormat="1" ht="14.5" customHeight="1" collapsed="1" x14ac:dyDescent="0.35">
      <c r="A675" s="1" t="s">
        <v>115</v>
      </c>
      <c r="B675" s="1"/>
      <c r="C675" s="1"/>
      <c r="D675" s="1"/>
      <c r="E675" s="1"/>
      <c r="F675" s="1" t="s">
        <v>985</v>
      </c>
      <c r="G675" s="1"/>
      <c r="H675" s="1"/>
      <c r="I675" s="1" t="s">
        <v>209</v>
      </c>
      <c r="J675" s="2" t="s">
        <v>986</v>
      </c>
      <c r="K675" s="4"/>
      <c r="L675" s="4"/>
      <c r="M675" s="4"/>
      <c r="N675" s="4"/>
      <c r="O675" s="4"/>
      <c r="P675" s="4"/>
      <c r="Q675" s="4"/>
      <c r="R675" s="4"/>
      <c r="S675" s="4"/>
      <c r="T675" s="4"/>
      <c r="U675" s="4"/>
      <c r="V675" s="4"/>
      <c r="W675" s="4"/>
      <c r="Z675" s="3" t="s">
        <v>6</v>
      </c>
    </row>
    <row r="676" spans="1:26" ht="14.5" customHeight="1" x14ac:dyDescent="0.35">
      <c r="J676" s="9">
        <v>1</v>
      </c>
      <c r="K676" s="11" t="s">
        <v>25</v>
      </c>
      <c r="L676" s="11" t="s">
        <v>987</v>
      </c>
      <c r="M676" s="9" t="s">
        <v>27</v>
      </c>
      <c r="N676" s="9">
        <v>4</v>
      </c>
      <c r="O676" s="9" t="s">
        <v>28</v>
      </c>
      <c r="P676" s="372" t="s">
        <v>863</v>
      </c>
      <c r="Q676" s="9" t="s">
        <v>29</v>
      </c>
      <c r="Z676" s="3" t="s">
        <v>6</v>
      </c>
    </row>
    <row r="677" spans="1:26" ht="14.5" customHeight="1" x14ac:dyDescent="0.35">
      <c r="J677" s="9">
        <v>2</v>
      </c>
      <c r="K677" s="11" t="s">
        <v>988</v>
      </c>
      <c r="L677" s="11" t="s">
        <v>989</v>
      </c>
      <c r="M677" s="9" t="s">
        <v>27</v>
      </c>
      <c r="N677" s="9" t="s">
        <v>790</v>
      </c>
      <c r="O677" s="9" t="s">
        <v>28</v>
      </c>
      <c r="P677" s="372"/>
      <c r="Q677" s="9" t="s">
        <v>29</v>
      </c>
      <c r="Z677" s="3" t="s">
        <v>6</v>
      </c>
    </row>
    <row r="678" spans="1:26" ht="14.5" customHeight="1" x14ac:dyDescent="0.35">
      <c r="J678" s="9">
        <v>3</v>
      </c>
      <c r="K678" s="11" t="s">
        <v>990</v>
      </c>
      <c r="L678" s="11" t="s">
        <v>991</v>
      </c>
      <c r="M678" s="9" t="s">
        <v>32</v>
      </c>
      <c r="N678" s="9">
        <v>12</v>
      </c>
      <c r="O678" s="9" t="s">
        <v>28</v>
      </c>
      <c r="P678" s="372"/>
      <c r="Q678" s="9" t="s">
        <v>29</v>
      </c>
      <c r="Z678" s="3" t="s">
        <v>6</v>
      </c>
    </row>
    <row r="679" spans="1:26" s="88" customFormat="1" ht="14.5" customHeight="1" collapsed="1" x14ac:dyDescent="0.35">
      <c r="A679" s="85" t="s">
        <v>115</v>
      </c>
      <c r="B679" s="85"/>
      <c r="C679" s="85"/>
      <c r="D679" s="85"/>
      <c r="E679" s="85"/>
      <c r="F679" s="85" t="s">
        <v>985</v>
      </c>
      <c r="G679" s="85"/>
      <c r="H679" s="85"/>
      <c r="I679" s="85" t="s">
        <v>209</v>
      </c>
      <c r="J679" s="86" t="s">
        <v>992</v>
      </c>
      <c r="K679" s="87"/>
      <c r="L679" s="87"/>
      <c r="M679" s="87"/>
      <c r="N679" s="87"/>
      <c r="O679" s="87"/>
      <c r="P679" s="87"/>
      <c r="Q679" s="87"/>
      <c r="R679" s="87"/>
      <c r="S679" s="87"/>
      <c r="T679" s="87"/>
      <c r="U679" s="87"/>
      <c r="V679" s="87"/>
      <c r="W679" s="87"/>
      <c r="Z679" s="88" t="s">
        <v>6</v>
      </c>
    </row>
    <row r="680" spans="1:26" s="93" customFormat="1" ht="14.5" customHeight="1" x14ac:dyDescent="0.35">
      <c r="A680" s="89"/>
      <c r="B680" s="89"/>
      <c r="C680" s="89"/>
      <c r="D680" s="89"/>
      <c r="E680" s="89"/>
      <c r="F680" s="89"/>
      <c r="G680" s="89"/>
      <c r="H680" s="89"/>
      <c r="I680" s="89"/>
      <c r="J680" s="90">
        <v>1</v>
      </c>
      <c r="K680" s="91" t="s">
        <v>25</v>
      </c>
      <c r="L680" s="91" t="s">
        <v>987</v>
      </c>
      <c r="M680" s="90" t="s">
        <v>27</v>
      </c>
      <c r="N680" s="90">
        <v>4</v>
      </c>
      <c r="O680" s="90" t="s">
        <v>28</v>
      </c>
      <c r="P680" s="90" t="s">
        <v>29</v>
      </c>
      <c r="Q680" s="90" t="s">
        <v>29</v>
      </c>
      <c r="R680" s="92"/>
      <c r="S680" s="92"/>
      <c r="T680" s="92"/>
      <c r="U680" s="92"/>
      <c r="V680" s="92"/>
      <c r="W680" s="92"/>
      <c r="Z680" s="88" t="s">
        <v>6</v>
      </c>
    </row>
    <row r="681" spans="1:26" s="93" customFormat="1" ht="14.5" customHeight="1" x14ac:dyDescent="0.35">
      <c r="A681" s="89"/>
      <c r="B681" s="89"/>
      <c r="C681" s="89"/>
      <c r="D681" s="89"/>
      <c r="E681" s="89"/>
      <c r="F681" s="89"/>
      <c r="G681" s="89"/>
      <c r="H681" s="89"/>
      <c r="I681" s="89"/>
      <c r="J681" s="90">
        <v>2</v>
      </c>
      <c r="K681" s="91" t="s">
        <v>993</v>
      </c>
      <c r="L681" s="91" t="s">
        <v>994</v>
      </c>
      <c r="M681" s="90" t="s">
        <v>27</v>
      </c>
      <c r="N681" s="90" t="s">
        <v>40</v>
      </c>
      <c r="O681" s="90" t="s">
        <v>28</v>
      </c>
      <c r="P681" s="90" t="s">
        <v>29</v>
      </c>
      <c r="Q681" s="90" t="s">
        <v>29</v>
      </c>
      <c r="R681" s="92"/>
      <c r="S681" s="92"/>
      <c r="T681" s="92"/>
      <c r="U681" s="92"/>
      <c r="V681" s="92"/>
      <c r="W681" s="92"/>
      <c r="Z681" s="88" t="s">
        <v>6</v>
      </c>
    </row>
    <row r="682" spans="1:26" s="3" customFormat="1" ht="14.5" customHeight="1" collapsed="1" x14ac:dyDescent="0.35">
      <c r="A682" s="1" t="s">
        <v>115</v>
      </c>
      <c r="B682" s="1"/>
      <c r="C682" s="1"/>
      <c r="D682" s="1"/>
      <c r="E682" s="1"/>
      <c r="F682" s="1" t="s">
        <v>995</v>
      </c>
      <c r="G682" s="1"/>
      <c r="H682" s="1"/>
      <c r="I682" s="1" t="s">
        <v>209</v>
      </c>
      <c r="J682" s="2" t="s">
        <v>996</v>
      </c>
      <c r="K682" s="4"/>
      <c r="L682" s="4"/>
      <c r="M682" s="4"/>
      <c r="N682" s="4"/>
      <c r="O682" s="4"/>
      <c r="P682" s="4"/>
      <c r="Q682" s="4"/>
      <c r="R682" s="4"/>
      <c r="S682" s="4"/>
      <c r="T682" s="4"/>
      <c r="U682" s="4"/>
      <c r="V682" s="4"/>
      <c r="W682" s="4"/>
      <c r="Z682" s="3" t="s">
        <v>6</v>
      </c>
    </row>
    <row r="683" spans="1:26" ht="14.5" customHeight="1" x14ac:dyDescent="0.35">
      <c r="J683" s="9">
        <v>1</v>
      </c>
      <c r="K683" s="11" t="s">
        <v>25</v>
      </c>
      <c r="L683" s="11" t="s">
        <v>997</v>
      </c>
      <c r="M683" s="9" t="s">
        <v>27</v>
      </c>
      <c r="N683" s="9">
        <v>4</v>
      </c>
      <c r="O683" s="9" t="s">
        <v>28</v>
      </c>
      <c r="P683" s="372" t="s">
        <v>863</v>
      </c>
      <c r="Q683" s="9" t="s">
        <v>29</v>
      </c>
      <c r="Z683" s="3" t="s">
        <v>6</v>
      </c>
    </row>
    <row r="684" spans="1:26" ht="14.5" customHeight="1" x14ac:dyDescent="0.35">
      <c r="J684" s="9">
        <v>2</v>
      </c>
      <c r="K684" s="11" t="s">
        <v>998</v>
      </c>
      <c r="L684" s="11" t="s">
        <v>999</v>
      </c>
      <c r="M684" s="9" t="s">
        <v>27</v>
      </c>
      <c r="N684" s="9">
        <v>5</v>
      </c>
      <c r="O684" s="9" t="s">
        <v>28</v>
      </c>
      <c r="P684" s="372"/>
      <c r="Q684" s="9" t="s">
        <v>29</v>
      </c>
      <c r="Z684" s="3" t="s">
        <v>6</v>
      </c>
    </row>
    <row r="685" spans="1:26" ht="14.5" customHeight="1" x14ac:dyDescent="0.35">
      <c r="J685" s="9">
        <v>3</v>
      </c>
      <c r="K685" s="11" t="s">
        <v>1000</v>
      </c>
      <c r="L685" s="11" t="s">
        <v>1001</v>
      </c>
      <c r="M685" s="9" t="s">
        <v>32</v>
      </c>
      <c r="N685" s="9" t="s">
        <v>28</v>
      </c>
      <c r="O685" s="9">
        <v>2</v>
      </c>
      <c r="P685" s="372"/>
      <c r="Q685" s="9" t="s">
        <v>29</v>
      </c>
      <c r="Z685" s="3" t="s">
        <v>6</v>
      </c>
    </row>
    <row r="686" spans="1:26" ht="14.5" customHeight="1" x14ac:dyDescent="0.35">
      <c r="J686" s="9">
        <v>4</v>
      </c>
      <c r="K686" s="11" t="s">
        <v>1002</v>
      </c>
      <c r="L686" s="11" t="s">
        <v>1003</v>
      </c>
      <c r="M686" s="9" t="s">
        <v>32</v>
      </c>
      <c r="N686" s="9" t="s">
        <v>28</v>
      </c>
      <c r="O686" s="9">
        <v>3</v>
      </c>
      <c r="P686" s="372"/>
      <c r="Q686" s="9" t="s">
        <v>29</v>
      </c>
      <c r="Z686" s="3" t="s">
        <v>6</v>
      </c>
    </row>
    <row r="687" spans="1:26" s="3" customFormat="1" ht="14.5" customHeight="1" collapsed="1" x14ac:dyDescent="0.35">
      <c r="A687" s="1" t="s">
        <v>115</v>
      </c>
      <c r="B687" s="1"/>
      <c r="C687" s="1"/>
      <c r="D687" s="1"/>
      <c r="E687" s="1"/>
      <c r="F687" s="1" t="s">
        <v>1004</v>
      </c>
      <c r="G687" s="1"/>
      <c r="H687" s="1"/>
      <c r="I687" s="1" t="s">
        <v>209</v>
      </c>
      <c r="J687" s="2" t="s">
        <v>1005</v>
      </c>
      <c r="K687" s="4"/>
      <c r="L687" s="4"/>
      <c r="M687" s="4"/>
      <c r="N687" s="4"/>
      <c r="O687" s="4"/>
      <c r="P687" s="4"/>
      <c r="Q687" s="4"/>
      <c r="R687" s="4"/>
      <c r="S687" s="4"/>
      <c r="T687" s="4"/>
      <c r="U687" s="4"/>
      <c r="V687" s="4"/>
      <c r="W687" s="4"/>
      <c r="Z687" s="3" t="s">
        <v>6</v>
      </c>
    </row>
    <row r="688" spans="1:26" ht="14.5" customHeight="1" x14ac:dyDescent="0.35">
      <c r="J688" s="9">
        <v>1</v>
      </c>
      <c r="K688" s="11" t="s">
        <v>25</v>
      </c>
      <c r="L688" s="11" t="s">
        <v>1006</v>
      </c>
      <c r="M688" s="9" t="s">
        <v>27</v>
      </c>
      <c r="N688" s="9">
        <v>4</v>
      </c>
      <c r="O688" s="9" t="s">
        <v>28</v>
      </c>
      <c r="P688" s="372" t="s">
        <v>863</v>
      </c>
      <c r="Q688" s="9" t="s">
        <v>29</v>
      </c>
      <c r="Z688" s="3" t="s">
        <v>6</v>
      </c>
    </row>
    <row r="689" spans="1:26" ht="14.5" customHeight="1" x14ac:dyDescent="0.35">
      <c r="J689" s="9">
        <v>2</v>
      </c>
      <c r="K689" s="11" t="s">
        <v>1007</v>
      </c>
      <c r="L689" s="11" t="s">
        <v>1008</v>
      </c>
      <c r="M689" s="9" t="s">
        <v>32</v>
      </c>
      <c r="N689" s="9" t="s">
        <v>28</v>
      </c>
      <c r="O689" s="9">
        <v>2</v>
      </c>
      <c r="P689" s="372"/>
      <c r="Q689" s="9" t="s">
        <v>29</v>
      </c>
      <c r="Z689" s="3" t="s">
        <v>6</v>
      </c>
    </row>
    <row r="690" spans="1:26" ht="14.5" customHeight="1" x14ac:dyDescent="0.35">
      <c r="J690" s="9">
        <v>3</v>
      </c>
      <c r="K690" s="11" t="s">
        <v>1009</v>
      </c>
      <c r="L690" s="11" t="s">
        <v>1010</v>
      </c>
      <c r="M690" s="9" t="s">
        <v>32</v>
      </c>
      <c r="N690" s="9" t="s">
        <v>28</v>
      </c>
      <c r="O690" s="9">
        <v>2</v>
      </c>
      <c r="P690" s="372"/>
      <c r="Q690" s="9" t="s">
        <v>29</v>
      </c>
      <c r="Z690" s="3" t="s">
        <v>6</v>
      </c>
    </row>
    <row r="691" spans="1:26" ht="14.5" customHeight="1" x14ac:dyDescent="0.35">
      <c r="J691" s="9">
        <v>4</v>
      </c>
      <c r="K691" s="11" t="s">
        <v>1011</v>
      </c>
      <c r="L691" s="11" t="s">
        <v>1012</v>
      </c>
      <c r="M691" s="9" t="s">
        <v>32</v>
      </c>
      <c r="N691" s="9" t="s">
        <v>28</v>
      </c>
      <c r="O691" s="9">
        <v>2</v>
      </c>
      <c r="P691" s="372"/>
      <c r="Q691" s="9" t="s">
        <v>48</v>
      </c>
      <c r="Z691" s="3" t="s">
        <v>6</v>
      </c>
    </row>
    <row r="692" spans="1:26" ht="14.5" customHeight="1" x14ac:dyDescent="0.35">
      <c r="J692" s="9">
        <v>5</v>
      </c>
      <c r="K692" s="11" t="s">
        <v>1013</v>
      </c>
      <c r="L692" s="11" t="s">
        <v>1014</v>
      </c>
      <c r="M692" s="9" t="s">
        <v>32</v>
      </c>
      <c r="N692" s="9" t="s">
        <v>28</v>
      </c>
      <c r="O692" s="9">
        <v>2</v>
      </c>
      <c r="P692" s="372"/>
      <c r="Q692" s="9" t="s">
        <v>48</v>
      </c>
      <c r="Z692" s="3" t="s">
        <v>6</v>
      </c>
    </row>
    <row r="693" spans="1:26" ht="14.5" customHeight="1" x14ac:dyDescent="0.35">
      <c r="J693" s="9">
        <v>6</v>
      </c>
      <c r="K693" s="11" t="s">
        <v>1015</v>
      </c>
      <c r="L693" s="11" t="s">
        <v>1016</v>
      </c>
      <c r="M693" s="9" t="s">
        <v>1017</v>
      </c>
      <c r="N693" s="9" t="s">
        <v>28</v>
      </c>
      <c r="O693" s="9">
        <v>2</v>
      </c>
      <c r="P693" s="372"/>
      <c r="Q693" s="9" t="s">
        <v>48</v>
      </c>
      <c r="Z693" s="3" t="s">
        <v>6</v>
      </c>
    </row>
    <row r="694" spans="1:26" s="88" customFormat="1" ht="14.5" customHeight="1" x14ac:dyDescent="0.35">
      <c r="A694" s="85" t="s">
        <v>22</v>
      </c>
      <c r="B694" s="85"/>
      <c r="C694" s="85"/>
      <c r="D694" s="85"/>
      <c r="E694" s="85"/>
      <c r="F694" s="85" t="s">
        <v>1018</v>
      </c>
      <c r="G694" s="85"/>
      <c r="H694" s="85"/>
      <c r="I694" s="85" t="s">
        <v>209</v>
      </c>
      <c r="J694" s="86" t="s">
        <v>1019</v>
      </c>
      <c r="K694" s="87"/>
      <c r="L694" s="87"/>
      <c r="M694" s="87"/>
      <c r="N694" s="87"/>
      <c r="O694" s="87"/>
      <c r="P694" s="87"/>
      <c r="Q694" s="87"/>
      <c r="R694" s="87"/>
      <c r="S694" s="87"/>
      <c r="T694" s="87"/>
      <c r="U694" s="87"/>
      <c r="V694" s="87"/>
      <c r="W694" s="87"/>
    </row>
    <row r="695" spans="1:26" s="93" customFormat="1" ht="14.5" customHeight="1" x14ac:dyDescent="0.35">
      <c r="A695" s="89"/>
      <c r="B695" s="89"/>
      <c r="C695" s="89"/>
      <c r="D695" s="89"/>
      <c r="E695" s="89"/>
      <c r="F695" s="89"/>
      <c r="G695" s="89"/>
      <c r="H695" s="89"/>
      <c r="I695" s="89"/>
      <c r="J695" s="90">
        <v>1</v>
      </c>
      <c r="K695" s="91" t="s">
        <v>25</v>
      </c>
      <c r="L695" s="118" t="s">
        <v>1020</v>
      </c>
      <c r="M695" s="90" t="s">
        <v>27</v>
      </c>
      <c r="N695" s="90">
        <v>4</v>
      </c>
      <c r="O695" s="90" t="s">
        <v>28</v>
      </c>
      <c r="P695" s="90" t="s">
        <v>29</v>
      </c>
      <c r="Q695" s="322" t="s">
        <v>711</v>
      </c>
      <c r="R695" s="92"/>
      <c r="S695" s="92"/>
      <c r="T695" s="92"/>
      <c r="U695" s="92"/>
      <c r="V695" s="92"/>
      <c r="W695" s="92"/>
      <c r="Z695" s="88" t="s">
        <v>6</v>
      </c>
    </row>
    <row r="696" spans="1:26" s="93" customFormat="1" ht="14.5" customHeight="1" x14ac:dyDescent="0.35">
      <c r="A696" s="89"/>
      <c r="B696" s="89"/>
      <c r="C696" s="89"/>
      <c r="D696" s="89"/>
      <c r="E696" s="89"/>
      <c r="F696" s="89"/>
      <c r="G696" s="89"/>
      <c r="H696" s="89"/>
      <c r="I696" s="89"/>
      <c r="J696" s="322">
        <v>2</v>
      </c>
      <c r="K696" s="322" t="s">
        <v>957</v>
      </c>
      <c r="L696" s="118" t="s">
        <v>958</v>
      </c>
      <c r="M696" s="322" t="s">
        <v>32</v>
      </c>
      <c r="N696" s="322" t="s">
        <v>240</v>
      </c>
      <c r="O696" s="322" t="s">
        <v>28</v>
      </c>
      <c r="P696" s="322" t="s">
        <v>29</v>
      </c>
      <c r="Q696" s="323"/>
      <c r="R696" s="92"/>
      <c r="S696" s="92"/>
      <c r="T696" s="92"/>
      <c r="U696" s="92"/>
      <c r="V696" s="92"/>
      <c r="W696" s="92"/>
      <c r="Z696" s="88" t="s">
        <v>6</v>
      </c>
    </row>
    <row r="697" spans="1:26" s="93" customFormat="1" ht="14.5" customHeight="1" x14ac:dyDescent="0.35">
      <c r="A697" s="89"/>
      <c r="B697" s="89"/>
      <c r="C697" s="89"/>
      <c r="D697" s="89"/>
      <c r="E697" s="89"/>
      <c r="F697" s="89"/>
      <c r="G697" s="89"/>
      <c r="H697" s="89"/>
      <c r="I697" s="89"/>
      <c r="J697" s="323"/>
      <c r="K697" s="323"/>
      <c r="L697" s="119" t="s">
        <v>1021</v>
      </c>
      <c r="M697" s="323"/>
      <c r="N697" s="323"/>
      <c r="O697" s="323"/>
      <c r="P697" s="323"/>
      <c r="Q697" s="323"/>
      <c r="R697" s="92"/>
      <c r="S697" s="92"/>
      <c r="T697" s="92"/>
      <c r="U697" s="92"/>
      <c r="V697" s="92"/>
      <c r="W697" s="92"/>
      <c r="Z697" s="88"/>
    </row>
    <row r="698" spans="1:26" s="93" customFormat="1" ht="14.5" customHeight="1" x14ac:dyDescent="0.35">
      <c r="A698" s="89"/>
      <c r="B698" s="89"/>
      <c r="C698" s="89"/>
      <c r="D698" s="89"/>
      <c r="E698" s="89"/>
      <c r="F698" s="89"/>
      <c r="G698" s="89"/>
      <c r="H698" s="89"/>
      <c r="I698" s="89"/>
      <c r="J698" s="323"/>
      <c r="K698" s="323"/>
      <c r="L698" s="119" t="s">
        <v>1022</v>
      </c>
      <c r="M698" s="323"/>
      <c r="N698" s="323"/>
      <c r="O698" s="323"/>
      <c r="P698" s="323"/>
      <c r="Q698" s="323"/>
      <c r="R698" s="92"/>
      <c r="S698" s="92"/>
      <c r="T698" s="92"/>
      <c r="U698" s="92"/>
      <c r="V698" s="92"/>
      <c r="W698" s="92"/>
      <c r="Z698" s="88" t="s">
        <v>6</v>
      </c>
    </row>
    <row r="699" spans="1:26" s="93" customFormat="1" ht="14.5" customHeight="1" x14ac:dyDescent="0.35">
      <c r="A699" s="89"/>
      <c r="B699" s="89"/>
      <c r="C699" s="89"/>
      <c r="D699" s="89"/>
      <c r="E699" s="89"/>
      <c r="F699" s="89"/>
      <c r="G699" s="89"/>
      <c r="H699" s="89"/>
      <c r="I699" s="89"/>
      <c r="J699" s="324"/>
      <c r="K699" s="324"/>
      <c r="L699" s="120" t="s">
        <v>961</v>
      </c>
      <c r="M699" s="324"/>
      <c r="N699" s="324"/>
      <c r="O699" s="324"/>
      <c r="P699" s="324"/>
      <c r="Q699" s="323"/>
      <c r="R699" s="92"/>
      <c r="S699" s="92"/>
      <c r="T699" s="92"/>
      <c r="U699" s="92"/>
      <c r="V699" s="92"/>
      <c r="W699" s="92"/>
      <c r="Z699" s="88" t="s">
        <v>6</v>
      </c>
    </row>
    <row r="700" spans="1:26" s="93" customFormat="1" ht="14.5" customHeight="1" x14ac:dyDescent="0.35">
      <c r="A700" s="89"/>
      <c r="B700" s="89"/>
      <c r="C700" s="89"/>
      <c r="D700" s="89"/>
      <c r="E700" s="89"/>
      <c r="F700" s="89"/>
      <c r="G700" s="89"/>
      <c r="H700" s="89"/>
      <c r="I700" s="89"/>
      <c r="J700" s="90">
        <v>3</v>
      </c>
      <c r="K700" s="91" t="s">
        <v>1023</v>
      </c>
      <c r="L700" s="120" t="s">
        <v>805</v>
      </c>
      <c r="M700" s="90" t="s">
        <v>32</v>
      </c>
      <c r="N700" s="90" t="s">
        <v>28</v>
      </c>
      <c r="O700" s="90">
        <v>6</v>
      </c>
      <c r="P700" s="90" t="s">
        <v>29</v>
      </c>
      <c r="Q700" s="323"/>
      <c r="R700" s="92"/>
      <c r="S700" s="92"/>
      <c r="T700" s="92"/>
      <c r="U700" s="92"/>
      <c r="V700" s="92"/>
      <c r="W700" s="92"/>
      <c r="Z700" s="88" t="s">
        <v>6</v>
      </c>
    </row>
    <row r="701" spans="1:26" s="93" customFormat="1" ht="14.5" customHeight="1" x14ac:dyDescent="0.35">
      <c r="A701" s="89"/>
      <c r="B701" s="89"/>
      <c r="C701" s="89"/>
      <c r="D701" s="89"/>
      <c r="E701" s="89"/>
      <c r="F701" s="89"/>
      <c r="G701" s="89"/>
      <c r="H701" s="89"/>
      <c r="I701" s="89"/>
      <c r="J701" s="90">
        <v>4</v>
      </c>
      <c r="K701" s="91" t="s">
        <v>1024</v>
      </c>
      <c r="L701" s="91" t="s">
        <v>1025</v>
      </c>
      <c r="M701" s="90" t="s">
        <v>27</v>
      </c>
      <c r="N701" s="90">
        <v>6</v>
      </c>
      <c r="O701" s="90"/>
      <c r="P701" s="90" t="s">
        <v>29</v>
      </c>
      <c r="Q701" s="323"/>
      <c r="R701" s="92"/>
      <c r="S701" s="92"/>
      <c r="T701" s="92"/>
      <c r="U701" s="92"/>
      <c r="V701" s="92"/>
      <c r="W701" s="92"/>
      <c r="Z701" s="88" t="s">
        <v>6</v>
      </c>
    </row>
    <row r="702" spans="1:26" s="93" customFormat="1" ht="14.5" customHeight="1" x14ac:dyDescent="0.35">
      <c r="A702" s="89"/>
      <c r="B702" s="89"/>
      <c r="C702" s="89"/>
      <c r="D702" s="89"/>
      <c r="E702" s="89"/>
      <c r="F702" s="89"/>
      <c r="G702" s="89"/>
      <c r="H702" s="89"/>
      <c r="I702" s="89"/>
      <c r="J702" s="90">
        <v>5</v>
      </c>
      <c r="K702" s="91" t="s">
        <v>1026</v>
      </c>
      <c r="L702" s="91" t="s">
        <v>1027</v>
      </c>
      <c r="M702" s="90" t="s">
        <v>32</v>
      </c>
      <c r="N702" s="90" t="s">
        <v>28</v>
      </c>
      <c r="O702" s="90">
        <v>6</v>
      </c>
      <c r="P702" s="90" t="s">
        <v>29</v>
      </c>
      <c r="Q702" s="323"/>
      <c r="R702" s="92"/>
      <c r="S702" s="92"/>
      <c r="T702" s="92"/>
      <c r="U702" s="92"/>
      <c r="V702" s="92"/>
      <c r="W702" s="92"/>
      <c r="Z702" s="88" t="s">
        <v>6</v>
      </c>
    </row>
    <row r="703" spans="1:26" s="93" customFormat="1" ht="14.5" customHeight="1" x14ac:dyDescent="0.35">
      <c r="A703" s="89"/>
      <c r="B703" s="89"/>
      <c r="C703" s="89"/>
      <c r="D703" s="89"/>
      <c r="E703" s="89"/>
      <c r="F703" s="89"/>
      <c r="G703" s="89"/>
      <c r="H703" s="89"/>
      <c r="I703" s="89"/>
      <c r="J703" s="90">
        <v>6</v>
      </c>
      <c r="K703" s="91" t="s">
        <v>1028</v>
      </c>
      <c r="L703" s="91" t="s">
        <v>1029</v>
      </c>
      <c r="M703" s="90" t="s">
        <v>32</v>
      </c>
      <c r="N703" s="90" t="s">
        <v>28</v>
      </c>
      <c r="O703" s="90">
        <v>6</v>
      </c>
      <c r="P703" s="90" t="s">
        <v>29</v>
      </c>
      <c r="Q703" s="323"/>
      <c r="R703" s="92"/>
      <c r="S703" s="92"/>
      <c r="T703" s="92"/>
      <c r="U703" s="92"/>
      <c r="V703" s="92"/>
      <c r="W703" s="92"/>
      <c r="Z703" s="88" t="s">
        <v>6</v>
      </c>
    </row>
    <row r="704" spans="1:26" s="93" customFormat="1" ht="14.5" customHeight="1" x14ac:dyDescent="0.35">
      <c r="A704" s="89"/>
      <c r="B704" s="89"/>
      <c r="C704" s="89"/>
      <c r="D704" s="89"/>
      <c r="E704" s="89"/>
      <c r="F704" s="89"/>
      <c r="G704" s="89"/>
      <c r="H704" s="89"/>
      <c r="I704" s="89"/>
      <c r="J704" s="90">
        <v>7</v>
      </c>
      <c r="K704" s="91" t="s">
        <v>1030</v>
      </c>
      <c r="L704" s="91" t="s">
        <v>1031</v>
      </c>
      <c r="M704" s="90" t="s">
        <v>32</v>
      </c>
      <c r="N704" s="90" t="s">
        <v>28</v>
      </c>
      <c r="O704" s="90">
        <v>6</v>
      </c>
      <c r="P704" s="90" t="s">
        <v>29</v>
      </c>
      <c r="Q704" s="323"/>
      <c r="R704" s="92"/>
      <c r="S704" s="92"/>
      <c r="T704" s="92"/>
      <c r="U704" s="92"/>
      <c r="V704" s="92"/>
      <c r="W704" s="92"/>
      <c r="Z704" s="88"/>
    </row>
    <row r="705" spans="1:26" s="93" customFormat="1" ht="14.5" customHeight="1" x14ac:dyDescent="0.35">
      <c r="A705" s="89"/>
      <c r="B705" s="89"/>
      <c r="C705" s="89"/>
      <c r="D705" s="89"/>
      <c r="E705" s="89"/>
      <c r="F705" s="89"/>
      <c r="G705" s="89"/>
      <c r="H705" s="89"/>
      <c r="I705" s="89"/>
      <c r="J705" s="90">
        <v>8</v>
      </c>
      <c r="K705" s="91" t="s">
        <v>1032</v>
      </c>
      <c r="L705" s="91" t="s">
        <v>1033</v>
      </c>
      <c r="M705" s="90" t="s">
        <v>32</v>
      </c>
      <c r="N705" s="90" t="s">
        <v>28</v>
      </c>
      <c r="O705" s="90">
        <v>6</v>
      </c>
      <c r="P705" s="90" t="s">
        <v>29</v>
      </c>
      <c r="Q705" s="323"/>
      <c r="R705" s="92"/>
      <c r="S705" s="92"/>
      <c r="T705" s="92"/>
      <c r="U705" s="92"/>
      <c r="V705" s="92"/>
      <c r="W705" s="92"/>
      <c r="Z705" s="88"/>
    </row>
    <row r="706" spans="1:26" s="93" customFormat="1" ht="14.5" customHeight="1" x14ac:dyDescent="0.35">
      <c r="A706" s="89"/>
      <c r="B706" s="89"/>
      <c r="C706" s="89"/>
      <c r="D706" s="89"/>
      <c r="E706" s="89"/>
      <c r="F706" s="89"/>
      <c r="G706" s="89"/>
      <c r="H706" s="89"/>
      <c r="I706" s="89"/>
      <c r="J706" s="90">
        <v>9</v>
      </c>
      <c r="K706" s="91" t="s">
        <v>1034</v>
      </c>
      <c r="L706" s="118" t="s">
        <v>1035</v>
      </c>
      <c r="M706" s="90" t="s">
        <v>32</v>
      </c>
      <c r="N706" s="90" t="s">
        <v>28</v>
      </c>
      <c r="O706" s="90">
        <v>6</v>
      </c>
      <c r="P706" s="117" t="s">
        <v>48</v>
      </c>
      <c r="Q706" s="323"/>
      <c r="R706" s="92"/>
      <c r="S706" s="92"/>
      <c r="T706" s="92"/>
      <c r="U706" s="92"/>
      <c r="V706" s="92"/>
      <c r="W706" s="92"/>
      <c r="Z706" s="88"/>
    </row>
    <row r="707" spans="1:26" s="93" customFormat="1" ht="14.5" customHeight="1" x14ac:dyDescent="0.35">
      <c r="A707" s="89"/>
      <c r="B707" s="89"/>
      <c r="C707" s="89"/>
      <c r="D707" s="89"/>
      <c r="E707" s="89"/>
      <c r="F707" s="89"/>
      <c r="G707" s="89"/>
      <c r="H707" s="89"/>
      <c r="I707" s="89"/>
      <c r="J707" s="322">
        <v>10</v>
      </c>
      <c r="K707" s="326" t="s">
        <v>631</v>
      </c>
      <c r="L707" s="118" t="s">
        <v>1036</v>
      </c>
      <c r="M707" s="322" t="s">
        <v>27</v>
      </c>
      <c r="N707" s="322" t="s">
        <v>240</v>
      </c>
      <c r="O707" s="322" t="s">
        <v>28</v>
      </c>
      <c r="P707" s="329" t="s">
        <v>48</v>
      </c>
      <c r="Q707" s="323"/>
      <c r="R707" s="92"/>
      <c r="S707" s="92"/>
      <c r="T707" s="92"/>
      <c r="U707" s="92"/>
      <c r="V707" s="92"/>
      <c r="W707" s="92"/>
      <c r="Z707" s="88"/>
    </row>
    <row r="708" spans="1:26" s="93" customFormat="1" ht="14.5" customHeight="1" x14ac:dyDescent="0.35">
      <c r="A708" s="89"/>
      <c r="B708" s="89"/>
      <c r="C708" s="89"/>
      <c r="D708" s="89"/>
      <c r="E708" s="89"/>
      <c r="F708" s="89"/>
      <c r="G708" s="89"/>
      <c r="H708" s="89"/>
      <c r="I708" s="89"/>
      <c r="J708" s="323"/>
      <c r="K708" s="327"/>
      <c r="L708" s="119" t="s">
        <v>1037</v>
      </c>
      <c r="M708" s="323"/>
      <c r="N708" s="323"/>
      <c r="O708" s="323"/>
      <c r="P708" s="330"/>
      <c r="Q708" s="323"/>
      <c r="R708" s="92"/>
      <c r="S708" s="92"/>
      <c r="T708" s="92"/>
      <c r="U708" s="92"/>
      <c r="V708" s="92"/>
      <c r="W708" s="92"/>
      <c r="Z708" s="88"/>
    </row>
    <row r="709" spans="1:26" s="93" customFormat="1" ht="14.5" customHeight="1" x14ac:dyDescent="0.35">
      <c r="A709" s="89"/>
      <c r="B709" s="89"/>
      <c r="C709" s="89"/>
      <c r="D709" s="89"/>
      <c r="E709" s="89"/>
      <c r="F709" s="89"/>
      <c r="G709" s="89"/>
      <c r="H709" s="89"/>
      <c r="I709" s="89"/>
      <c r="J709" s="324"/>
      <c r="K709" s="328"/>
      <c r="L709" s="120" t="s">
        <v>634</v>
      </c>
      <c r="M709" s="324"/>
      <c r="N709" s="324"/>
      <c r="O709" s="324"/>
      <c r="P709" s="331"/>
      <c r="Q709" s="323"/>
      <c r="R709" s="92"/>
      <c r="S709" s="92"/>
      <c r="T709" s="92"/>
      <c r="U709" s="92"/>
      <c r="V709" s="92"/>
      <c r="W709" s="92"/>
      <c r="Z709" s="88"/>
    </row>
    <row r="710" spans="1:26" s="93" customFormat="1" ht="14.5" customHeight="1" x14ac:dyDescent="0.35">
      <c r="A710" s="89"/>
      <c r="B710" s="89"/>
      <c r="C710" s="89"/>
      <c r="D710" s="89"/>
      <c r="E710" s="89"/>
      <c r="F710" s="89"/>
      <c r="G710" s="89"/>
      <c r="H710" s="89"/>
      <c r="I710" s="89"/>
      <c r="J710" s="90">
        <v>11</v>
      </c>
      <c r="K710" s="91" t="s">
        <v>636</v>
      </c>
      <c r="L710" s="120" t="s">
        <v>1038</v>
      </c>
      <c r="M710" s="90" t="s">
        <v>27</v>
      </c>
      <c r="N710" s="90" t="s">
        <v>28</v>
      </c>
      <c r="O710" s="90" t="s">
        <v>28</v>
      </c>
      <c r="P710" s="117" t="s">
        <v>48</v>
      </c>
      <c r="Q710" s="324"/>
      <c r="R710" s="92"/>
      <c r="S710" s="92"/>
      <c r="T710" s="92"/>
      <c r="U710" s="92"/>
      <c r="V710" s="92"/>
      <c r="W710" s="92"/>
      <c r="Z710" s="88"/>
    </row>
    <row r="711" spans="1:26" s="88" customFormat="1" ht="14.5" customHeight="1" thickBot="1" x14ac:dyDescent="0.4">
      <c r="A711" s="85" t="s">
        <v>115</v>
      </c>
      <c r="B711" s="85"/>
      <c r="C711" s="85"/>
      <c r="D711" s="85"/>
      <c r="E711" s="85"/>
      <c r="F711" s="85" t="s">
        <v>1039</v>
      </c>
      <c r="G711" s="85"/>
      <c r="H711" s="85"/>
      <c r="I711" s="85" t="s">
        <v>144</v>
      </c>
      <c r="J711" s="86" t="s">
        <v>1040</v>
      </c>
      <c r="K711" s="87"/>
      <c r="L711" s="87"/>
      <c r="M711" s="87"/>
      <c r="N711" s="87"/>
      <c r="O711" s="87"/>
      <c r="P711" s="87"/>
      <c r="Q711" s="87"/>
      <c r="R711" s="87"/>
      <c r="S711" s="87"/>
      <c r="T711" s="87"/>
      <c r="U711" s="87"/>
      <c r="V711" s="87"/>
      <c r="W711" s="87"/>
    </row>
    <row r="712" spans="1:26" s="88" customFormat="1" ht="14.5" customHeight="1" thickBot="1" x14ac:dyDescent="0.4">
      <c r="A712" s="85"/>
      <c r="B712" s="85"/>
      <c r="C712" s="85"/>
      <c r="D712" s="85"/>
      <c r="E712" s="85"/>
      <c r="F712" s="85"/>
      <c r="G712" s="85"/>
      <c r="H712" s="85"/>
      <c r="I712" s="85"/>
      <c r="J712" s="152">
        <v>1</v>
      </c>
      <c r="K712" s="152" t="s">
        <v>25</v>
      </c>
      <c r="L712" s="152" t="s">
        <v>1041</v>
      </c>
      <c r="M712" s="153" t="s">
        <v>27</v>
      </c>
      <c r="N712" s="153">
        <v>4</v>
      </c>
      <c r="O712" s="153" t="s">
        <v>28</v>
      </c>
      <c r="P712" s="153" t="s">
        <v>29</v>
      </c>
      <c r="Q712" s="396" t="s">
        <v>711</v>
      </c>
      <c r="R712" s="87"/>
      <c r="S712" s="87"/>
      <c r="T712" s="87"/>
      <c r="U712" s="87"/>
      <c r="V712" s="87"/>
      <c r="W712" s="87"/>
    </row>
    <row r="713" spans="1:26" s="88" customFormat="1" ht="14.5" customHeight="1" thickBot="1" x14ac:dyDescent="0.4">
      <c r="A713" s="85"/>
      <c r="B713" s="85"/>
      <c r="C713" s="85"/>
      <c r="D713" s="85"/>
      <c r="E713" s="85"/>
      <c r="F713" s="85"/>
      <c r="G713" s="85"/>
      <c r="H713" s="85"/>
      <c r="I713" s="85"/>
      <c r="J713" s="154">
        <v>2</v>
      </c>
      <c r="K713" s="154" t="s">
        <v>1042</v>
      </c>
      <c r="L713" s="154" t="s">
        <v>1043</v>
      </c>
      <c r="M713" s="155" t="s">
        <v>27</v>
      </c>
      <c r="N713" s="155" t="s">
        <v>1044</v>
      </c>
      <c r="O713" s="155" t="s">
        <v>28</v>
      </c>
      <c r="P713" s="155" t="s">
        <v>29</v>
      </c>
      <c r="Q713" s="397"/>
      <c r="R713" s="87"/>
      <c r="S713" s="87"/>
      <c r="T713" s="87"/>
      <c r="U713" s="87"/>
      <c r="V713" s="87"/>
      <c r="W713" s="87"/>
    </row>
    <row r="714" spans="1:26" s="88" customFormat="1" ht="14.5" customHeight="1" thickBot="1" x14ac:dyDescent="0.4">
      <c r="A714" s="85"/>
      <c r="B714" s="85"/>
      <c r="C714" s="85"/>
      <c r="D714" s="85"/>
      <c r="E714" s="85"/>
      <c r="F714" s="85"/>
      <c r="G714" s="85"/>
      <c r="H714" s="85"/>
      <c r="I714" s="85"/>
      <c r="J714" s="154">
        <v>3</v>
      </c>
      <c r="K714" s="154" t="s">
        <v>1023</v>
      </c>
      <c r="L714" s="154" t="s">
        <v>805</v>
      </c>
      <c r="M714" s="155" t="s">
        <v>32</v>
      </c>
      <c r="N714" s="155" t="s">
        <v>28</v>
      </c>
      <c r="O714" s="155">
        <v>6</v>
      </c>
      <c r="P714" s="155" t="s">
        <v>29</v>
      </c>
      <c r="Q714" s="397"/>
      <c r="R714" s="87"/>
      <c r="S714" s="87"/>
      <c r="T714" s="87"/>
      <c r="U714" s="87"/>
      <c r="V714" s="87"/>
      <c r="W714" s="87"/>
    </row>
    <row r="715" spans="1:26" s="88" customFormat="1" ht="14.5" customHeight="1" thickBot="1" x14ac:dyDescent="0.4">
      <c r="A715" s="85"/>
      <c r="B715" s="85"/>
      <c r="C715" s="85"/>
      <c r="D715" s="85"/>
      <c r="E715" s="85"/>
      <c r="F715" s="85"/>
      <c r="G715" s="85"/>
      <c r="H715" s="85"/>
      <c r="I715" s="85"/>
      <c r="J715" s="154">
        <v>4</v>
      </c>
      <c r="K715" s="154" t="s">
        <v>156</v>
      </c>
      <c r="L715" s="154" t="s">
        <v>1025</v>
      </c>
      <c r="M715" s="155" t="s">
        <v>27</v>
      </c>
      <c r="N715" s="155">
        <v>6</v>
      </c>
      <c r="O715" s="155" t="s">
        <v>28</v>
      </c>
      <c r="P715" s="155" t="s">
        <v>29</v>
      </c>
      <c r="Q715" s="397"/>
      <c r="R715" s="87"/>
      <c r="S715" s="87"/>
      <c r="T715" s="87"/>
      <c r="U715" s="87"/>
      <c r="V715" s="87"/>
      <c r="W715" s="87"/>
    </row>
    <row r="716" spans="1:26" s="88" customFormat="1" ht="14.5" customHeight="1" thickBot="1" x14ac:dyDescent="0.4">
      <c r="A716" s="85"/>
      <c r="B716" s="85"/>
      <c r="C716" s="85"/>
      <c r="D716" s="85"/>
      <c r="E716" s="85"/>
      <c r="F716" s="85"/>
      <c r="G716" s="85"/>
      <c r="H716" s="85"/>
      <c r="I716" s="85"/>
      <c r="J716" s="154">
        <v>5</v>
      </c>
      <c r="K716" s="154" t="s">
        <v>1045</v>
      </c>
      <c r="L716" s="154" t="s">
        <v>1046</v>
      </c>
      <c r="M716" s="155" t="s">
        <v>27</v>
      </c>
      <c r="N716" s="155" t="s">
        <v>54</v>
      </c>
      <c r="O716" s="155" t="s">
        <v>28</v>
      </c>
      <c r="P716" s="155" t="s">
        <v>29</v>
      </c>
      <c r="Q716" s="397"/>
      <c r="R716" s="87"/>
      <c r="S716" s="87"/>
      <c r="T716" s="87"/>
      <c r="U716" s="87"/>
      <c r="V716" s="87"/>
      <c r="W716" s="87"/>
    </row>
    <row r="717" spans="1:26" s="88" customFormat="1" ht="14.5" customHeight="1" thickBot="1" x14ac:dyDescent="0.4">
      <c r="A717" s="85"/>
      <c r="B717" s="85"/>
      <c r="C717" s="85"/>
      <c r="D717" s="85"/>
      <c r="E717" s="85"/>
      <c r="F717" s="85"/>
      <c r="G717" s="85"/>
      <c r="H717" s="85"/>
      <c r="I717" s="85"/>
      <c r="J717" s="154">
        <v>6</v>
      </c>
      <c r="K717" s="154" t="s">
        <v>1047</v>
      </c>
      <c r="L717" s="154" t="s">
        <v>1048</v>
      </c>
      <c r="M717" s="155" t="s">
        <v>27</v>
      </c>
      <c r="N717" s="155">
        <v>3</v>
      </c>
      <c r="O717" s="155" t="s">
        <v>28</v>
      </c>
      <c r="P717" s="155" t="s">
        <v>48</v>
      </c>
      <c r="Q717" s="397"/>
      <c r="R717" s="87"/>
      <c r="S717" s="87"/>
      <c r="T717" s="87"/>
      <c r="U717" s="87"/>
      <c r="V717" s="87"/>
      <c r="W717" s="87"/>
    </row>
    <row r="718" spans="1:26" s="88" customFormat="1" ht="14.5" customHeight="1" thickBot="1" x14ac:dyDescent="0.4">
      <c r="A718" s="85"/>
      <c r="B718" s="85"/>
      <c r="C718" s="85"/>
      <c r="D718" s="85"/>
      <c r="E718" s="85"/>
      <c r="F718" s="85"/>
      <c r="G718" s="85"/>
      <c r="H718" s="85"/>
      <c r="I718" s="85"/>
      <c r="J718" s="154">
        <v>7</v>
      </c>
      <c r="K718" s="154" t="s">
        <v>1049</v>
      </c>
      <c r="L718" s="154" t="s">
        <v>1050</v>
      </c>
      <c r="M718" s="155" t="s">
        <v>27</v>
      </c>
      <c r="N718" s="155">
        <v>21</v>
      </c>
      <c r="O718" s="155"/>
      <c r="P718" s="155" t="s">
        <v>48</v>
      </c>
      <c r="Q718" s="397"/>
      <c r="R718" s="87"/>
      <c r="S718" s="87"/>
      <c r="T718" s="87"/>
      <c r="U718" s="87"/>
      <c r="V718" s="87"/>
      <c r="W718" s="87"/>
    </row>
    <row r="719" spans="1:26" s="88" customFormat="1" ht="14.5" customHeight="1" thickBot="1" x14ac:dyDescent="0.4">
      <c r="A719" s="85"/>
      <c r="B719" s="85"/>
      <c r="C719" s="85"/>
      <c r="D719" s="85"/>
      <c r="E719" s="85"/>
      <c r="F719" s="85"/>
      <c r="G719" s="85"/>
      <c r="H719" s="85"/>
      <c r="I719" s="85"/>
      <c r="J719" s="154">
        <v>8</v>
      </c>
      <c r="K719" s="154" t="s">
        <v>1051</v>
      </c>
      <c r="L719" s="154" t="s">
        <v>1052</v>
      </c>
      <c r="M719" s="155" t="s">
        <v>32</v>
      </c>
      <c r="N719" s="155">
        <v>9</v>
      </c>
      <c r="O719" s="155" t="s">
        <v>28</v>
      </c>
      <c r="P719" s="155" t="s">
        <v>48</v>
      </c>
      <c r="Q719" s="397"/>
      <c r="R719" s="87"/>
      <c r="S719" s="87"/>
      <c r="T719" s="87"/>
      <c r="U719" s="87"/>
      <c r="V719" s="87"/>
      <c r="W719" s="87"/>
    </row>
    <row r="720" spans="1:26" s="88" customFormat="1" ht="14.5" customHeight="1" thickBot="1" x14ac:dyDescent="0.4">
      <c r="A720" s="85"/>
      <c r="B720" s="85"/>
      <c r="C720" s="85"/>
      <c r="D720" s="85"/>
      <c r="E720" s="85"/>
      <c r="F720" s="85"/>
      <c r="G720" s="85"/>
      <c r="H720" s="85"/>
      <c r="I720" s="85"/>
      <c r="J720" s="154">
        <v>9</v>
      </c>
      <c r="K720" s="154" t="s">
        <v>1053</v>
      </c>
      <c r="L720" s="154" t="s">
        <v>1054</v>
      </c>
      <c r="M720" s="155" t="s">
        <v>32</v>
      </c>
      <c r="N720" s="155" t="s">
        <v>356</v>
      </c>
      <c r="O720" s="155"/>
      <c r="P720" s="155" t="s">
        <v>48</v>
      </c>
      <c r="Q720" s="397"/>
      <c r="R720" s="87"/>
      <c r="S720" s="87"/>
      <c r="T720" s="87"/>
      <c r="U720" s="87"/>
      <c r="V720" s="87"/>
      <c r="W720" s="87"/>
    </row>
    <row r="721" spans="1:26" s="88" customFormat="1" ht="14.5" customHeight="1" thickBot="1" x14ac:dyDescent="0.4">
      <c r="A721" s="85"/>
      <c r="B721" s="85"/>
      <c r="C721" s="85"/>
      <c r="D721" s="85"/>
      <c r="E721" s="85"/>
      <c r="F721" s="85"/>
      <c r="G721" s="85"/>
      <c r="H721" s="85"/>
      <c r="I721" s="85"/>
      <c r="J721" s="154">
        <v>10</v>
      </c>
      <c r="K721" s="154" t="s">
        <v>1055</v>
      </c>
      <c r="L721" s="154" t="s">
        <v>1056</v>
      </c>
      <c r="M721" s="155" t="s">
        <v>32</v>
      </c>
      <c r="N721" s="155" t="s">
        <v>40</v>
      </c>
      <c r="O721" s="155" t="s">
        <v>28</v>
      </c>
      <c r="P721" s="155" t="s">
        <v>29</v>
      </c>
      <c r="Q721" s="397"/>
      <c r="R721" s="87"/>
      <c r="S721" s="87"/>
      <c r="T721" s="87"/>
      <c r="U721" s="87"/>
      <c r="V721" s="87"/>
      <c r="W721" s="87"/>
    </row>
    <row r="722" spans="1:26" s="88" customFormat="1" ht="14.5" customHeight="1" thickBot="1" x14ac:dyDescent="0.4">
      <c r="A722" s="85"/>
      <c r="B722" s="85"/>
      <c r="C722" s="85"/>
      <c r="D722" s="85"/>
      <c r="E722" s="85"/>
      <c r="F722" s="85"/>
      <c r="G722" s="85"/>
      <c r="H722" s="85"/>
      <c r="I722" s="85"/>
      <c r="J722" s="152">
        <v>11</v>
      </c>
      <c r="K722" s="152" t="s">
        <v>1057</v>
      </c>
      <c r="L722" s="152" t="s">
        <v>1058</v>
      </c>
      <c r="M722" s="153" t="s">
        <v>32</v>
      </c>
      <c r="N722" s="153">
        <v>3</v>
      </c>
      <c r="O722" s="153" t="s">
        <v>28</v>
      </c>
      <c r="P722" s="153" t="s">
        <v>48</v>
      </c>
      <c r="Q722" s="397"/>
      <c r="R722" s="87"/>
      <c r="S722" s="87"/>
      <c r="T722" s="87"/>
      <c r="U722" s="87"/>
      <c r="V722" s="87"/>
      <c r="W722" s="87"/>
    </row>
    <row r="723" spans="1:26" s="88" customFormat="1" ht="14.5" customHeight="1" thickBot="1" x14ac:dyDescent="0.4">
      <c r="A723" s="85"/>
      <c r="B723" s="85"/>
      <c r="C723" s="85"/>
      <c r="D723" s="85"/>
      <c r="E723" s="85"/>
      <c r="F723" s="85"/>
      <c r="G723" s="85"/>
      <c r="H723" s="85"/>
      <c r="I723" s="85"/>
      <c r="J723" s="154">
        <v>12</v>
      </c>
      <c r="K723" s="154" t="s">
        <v>1059</v>
      </c>
      <c r="L723" s="154" t="s">
        <v>1060</v>
      </c>
      <c r="M723" s="155" t="s">
        <v>32</v>
      </c>
      <c r="N723" s="155" t="s">
        <v>28</v>
      </c>
      <c r="O723" s="155">
        <v>6</v>
      </c>
      <c r="P723" s="155" t="s">
        <v>48</v>
      </c>
      <c r="Q723" s="397"/>
      <c r="R723" s="87"/>
      <c r="S723" s="87"/>
      <c r="T723" s="87"/>
      <c r="U723" s="87"/>
      <c r="V723" s="87"/>
      <c r="W723" s="87"/>
    </row>
    <row r="724" spans="1:26" s="88" customFormat="1" ht="14.5" customHeight="1" thickBot="1" x14ac:dyDescent="0.4">
      <c r="A724" s="85"/>
      <c r="B724" s="85"/>
      <c r="C724" s="85"/>
      <c r="D724" s="85"/>
      <c r="E724" s="85"/>
      <c r="F724" s="85"/>
      <c r="G724" s="85"/>
      <c r="H724" s="85"/>
      <c r="I724" s="85"/>
      <c r="J724" s="154">
        <v>13</v>
      </c>
      <c r="K724" s="154" t="s">
        <v>1061</v>
      </c>
      <c r="L724" s="154" t="s">
        <v>1062</v>
      </c>
      <c r="M724" s="155" t="s">
        <v>32</v>
      </c>
      <c r="N724" s="155" t="s">
        <v>28</v>
      </c>
      <c r="O724" s="155">
        <v>6</v>
      </c>
      <c r="P724" s="155" t="s">
        <v>48</v>
      </c>
      <c r="Q724" s="397"/>
      <c r="R724" s="87"/>
      <c r="S724" s="87"/>
      <c r="T724" s="87"/>
      <c r="U724" s="87"/>
      <c r="V724" s="87"/>
      <c r="W724" s="87"/>
    </row>
    <row r="725" spans="1:26" s="88" customFormat="1" ht="14.5" customHeight="1" thickBot="1" x14ac:dyDescent="0.4">
      <c r="A725" s="85"/>
      <c r="B725" s="85"/>
      <c r="C725" s="85"/>
      <c r="D725" s="85"/>
      <c r="E725" s="85"/>
      <c r="F725" s="85"/>
      <c r="G725" s="85"/>
      <c r="H725" s="85"/>
      <c r="I725" s="85"/>
      <c r="J725" s="154">
        <v>14</v>
      </c>
      <c r="K725" s="154" t="s">
        <v>1063</v>
      </c>
      <c r="L725" s="154" t="s">
        <v>1064</v>
      </c>
      <c r="M725" s="155" t="s">
        <v>32</v>
      </c>
      <c r="N725" s="155" t="s">
        <v>28</v>
      </c>
      <c r="O725" s="155">
        <v>6</v>
      </c>
      <c r="P725" s="155" t="s">
        <v>48</v>
      </c>
      <c r="Q725" s="397"/>
      <c r="R725" s="87"/>
      <c r="S725" s="87"/>
      <c r="T725" s="87"/>
      <c r="U725" s="87"/>
      <c r="V725" s="87"/>
      <c r="W725" s="87"/>
    </row>
    <row r="726" spans="1:26" s="88" customFormat="1" ht="14.5" customHeight="1" thickBot="1" x14ac:dyDescent="0.4">
      <c r="A726" s="85"/>
      <c r="B726" s="85"/>
      <c r="C726" s="85"/>
      <c r="D726" s="85"/>
      <c r="E726" s="85"/>
      <c r="F726" s="85"/>
      <c r="G726" s="85"/>
      <c r="H726" s="85"/>
      <c r="I726" s="85"/>
      <c r="J726" s="154">
        <v>15</v>
      </c>
      <c r="K726" s="154" t="s">
        <v>1065</v>
      </c>
      <c r="L726" s="154" t="s">
        <v>1066</v>
      </c>
      <c r="M726" s="155" t="s">
        <v>32</v>
      </c>
      <c r="N726" s="155" t="s">
        <v>28</v>
      </c>
      <c r="O726" s="155">
        <v>6</v>
      </c>
      <c r="P726" s="155" t="s">
        <v>48</v>
      </c>
      <c r="Q726" s="397"/>
      <c r="R726" s="87"/>
      <c r="S726" s="87"/>
      <c r="T726" s="87"/>
      <c r="U726" s="87"/>
      <c r="V726" s="87"/>
      <c r="W726" s="87"/>
    </row>
    <row r="727" spans="1:26" s="88" customFormat="1" ht="14.5" customHeight="1" thickBot="1" x14ac:dyDescent="0.4">
      <c r="A727" s="85"/>
      <c r="B727" s="85"/>
      <c r="C727" s="85"/>
      <c r="D727" s="85"/>
      <c r="E727" s="85"/>
      <c r="F727" s="85"/>
      <c r="G727" s="85"/>
      <c r="H727" s="85"/>
      <c r="I727" s="85"/>
      <c r="J727" s="154">
        <v>16</v>
      </c>
      <c r="K727" s="154" t="s">
        <v>1067</v>
      </c>
      <c r="L727" s="154" t="s">
        <v>1068</v>
      </c>
      <c r="M727" s="155" t="s">
        <v>32</v>
      </c>
      <c r="N727" s="155" t="s">
        <v>28</v>
      </c>
      <c r="O727" s="155">
        <v>6</v>
      </c>
      <c r="P727" s="155" t="s">
        <v>48</v>
      </c>
      <c r="Q727" s="397"/>
      <c r="R727" s="87"/>
      <c r="S727" s="87"/>
      <c r="T727" s="87"/>
      <c r="U727" s="87"/>
      <c r="V727" s="87"/>
      <c r="W727" s="87"/>
    </row>
    <row r="728" spans="1:26" s="88" customFormat="1" ht="14.5" customHeight="1" thickBot="1" x14ac:dyDescent="0.4">
      <c r="A728" s="85"/>
      <c r="B728" s="85"/>
      <c r="C728" s="85"/>
      <c r="D728" s="85"/>
      <c r="E728" s="85"/>
      <c r="F728" s="85"/>
      <c r="G728" s="85"/>
      <c r="H728" s="85"/>
      <c r="I728" s="85"/>
      <c r="J728" s="154">
        <v>17</v>
      </c>
      <c r="K728" s="154" t="s">
        <v>1069</v>
      </c>
      <c r="L728" s="154" t="s">
        <v>1070</v>
      </c>
      <c r="M728" s="155" t="s">
        <v>32</v>
      </c>
      <c r="N728" s="155" t="s">
        <v>28</v>
      </c>
      <c r="O728" s="155">
        <v>6</v>
      </c>
      <c r="P728" s="155" t="s">
        <v>48</v>
      </c>
      <c r="Q728" s="397"/>
      <c r="R728" s="87"/>
      <c r="S728" s="87"/>
      <c r="T728" s="87"/>
      <c r="U728" s="87"/>
      <c r="V728" s="87"/>
      <c r="W728" s="87"/>
    </row>
    <row r="729" spans="1:26" s="88" customFormat="1" ht="14.5" customHeight="1" thickBot="1" x14ac:dyDescent="0.4">
      <c r="A729" s="85"/>
      <c r="B729" s="85"/>
      <c r="C729" s="85"/>
      <c r="D729" s="85"/>
      <c r="E729" s="85"/>
      <c r="F729" s="85"/>
      <c r="G729" s="85"/>
      <c r="H729" s="85"/>
      <c r="I729" s="85"/>
      <c r="J729" s="154">
        <v>18</v>
      </c>
      <c r="K729" s="154" t="s">
        <v>1071</v>
      </c>
      <c r="L729" s="154" t="s">
        <v>1072</v>
      </c>
      <c r="M729" s="155" t="s">
        <v>32</v>
      </c>
      <c r="N729" s="155" t="s">
        <v>28</v>
      </c>
      <c r="O729" s="155">
        <v>6</v>
      </c>
      <c r="P729" s="155" t="s">
        <v>48</v>
      </c>
      <c r="Q729" s="397"/>
      <c r="R729" s="87"/>
      <c r="S729" s="87"/>
      <c r="T729" s="87"/>
      <c r="U729" s="87"/>
      <c r="V729" s="87"/>
      <c r="W729" s="87"/>
    </row>
    <row r="730" spans="1:26" s="88" customFormat="1" ht="14.5" customHeight="1" thickBot="1" x14ac:dyDescent="0.4">
      <c r="A730" s="85"/>
      <c r="B730" s="85"/>
      <c r="C730" s="85"/>
      <c r="D730" s="85"/>
      <c r="E730" s="85"/>
      <c r="F730" s="85"/>
      <c r="G730" s="85"/>
      <c r="H730" s="85"/>
      <c r="I730" s="85"/>
      <c r="J730" s="154">
        <v>19</v>
      </c>
      <c r="K730" s="154" t="s">
        <v>1073</v>
      </c>
      <c r="L730" s="154" t="s">
        <v>1074</v>
      </c>
      <c r="M730" s="155" t="s">
        <v>32</v>
      </c>
      <c r="N730" s="155" t="s">
        <v>28</v>
      </c>
      <c r="O730" s="155">
        <v>6</v>
      </c>
      <c r="P730" s="155" t="s">
        <v>48</v>
      </c>
      <c r="Q730" s="397"/>
      <c r="R730" s="87"/>
      <c r="S730" s="87"/>
      <c r="T730" s="87"/>
      <c r="U730" s="87"/>
      <c r="V730" s="87"/>
      <c r="W730" s="87"/>
    </row>
    <row r="731" spans="1:26" s="88" customFormat="1" ht="14.5" customHeight="1" thickBot="1" x14ac:dyDescent="0.4">
      <c r="A731" s="85"/>
      <c r="B731" s="85"/>
      <c r="C731" s="85"/>
      <c r="D731" s="85"/>
      <c r="E731" s="85"/>
      <c r="F731" s="85"/>
      <c r="G731" s="85"/>
      <c r="H731" s="85"/>
      <c r="I731" s="85"/>
      <c r="J731" s="154">
        <v>20</v>
      </c>
      <c r="K731" s="154" t="s">
        <v>1075</v>
      </c>
      <c r="L731" s="154" t="s">
        <v>1076</v>
      </c>
      <c r="M731" s="155" t="s">
        <v>32</v>
      </c>
      <c r="N731" s="155" t="s">
        <v>28</v>
      </c>
      <c r="O731" s="155">
        <v>6</v>
      </c>
      <c r="P731" s="155" t="s">
        <v>48</v>
      </c>
      <c r="Q731" s="397"/>
      <c r="R731" s="87"/>
      <c r="S731" s="87"/>
      <c r="T731" s="87"/>
      <c r="U731" s="87"/>
      <c r="V731" s="87"/>
      <c r="W731" s="87"/>
    </row>
    <row r="732" spans="1:26" s="88" customFormat="1" ht="14.5" customHeight="1" thickBot="1" x14ac:dyDescent="0.4">
      <c r="A732" s="85"/>
      <c r="B732" s="85"/>
      <c r="C732" s="85"/>
      <c r="D732" s="85"/>
      <c r="E732" s="85"/>
      <c r="F732" s="85"/>
      <c r="G732" s="85"/>
      <c r="H732" s="85"/>
      <c r="I732" s="85"/>
      <c r="J732" s="154">
        <v>21</v>
      </c>
      <c r="K732" s="154" t="s">
        <v>1077</v>
      </c>
      <c r="L732" s="154" t="s">
        <v>1078</v>
      </c>
      <c r="M732" s="155" t="s">
        <v>32</v>
      </c>
      <c r="N732" s="155" t="s">
        <v>28</v>
      </c>
      <c r="O732" s="155">
        <v>6</v>
      </c>
      <c r="P732" s="155" t="s">
        <v>48</v>
      </c>
      <c r="Q732" s="398"/>
      <c r="R732" s="87"/>
      <c r="S732" s="87"/>
      <c r="T732" s="87"/>
      <c r="U732" s="87"/>
      <c r="V732" s="87"/>
      <c r="W732" s="87"/>
    </row>
    <row r="733" spans="1:26" s="88" customFormat="1" ht="14.5" customHeight="1" collapsed="1" x14ac:dyDescent="0.35">
      <c r="A733" s="85" t="s">
        <v>22</v>
      </c>
      <c r="B733" s="85"/>
      <c r="C733" s="85"/>
      <c r="D733" s="85"/>
      <c r="E733" s="85" t="s">
        <v>1079</v>
      </c>
      <c r="F733" s="85"/>
      <c r="G733" s="85"/>
      <c r="H733" s="85"/>
      <c r="I733" s="85" t="s">
        <v>144</v>
      </c>
      <c r="J733" s="86" t="s">
        <v>1080</v>
      </c>
      <c r="K733" s="87"/>
      <c r="L733" s="87"/>
      <c r="M733" s="87"/>
      <c r="N733" s="87"/>
      <c r="O733" s="87"/>
      <c r="P733" s="87"/>
      <c r="Q733" s="87"/>
      <c r="R733" s="87"/>
      <c r="S733" s="87"/>
      <c r="T733" s="87"/>
      <c r="U733" s="87"/>
      <c r="V733" s="87"/>
      <c r="W733" s="87"/>
    </row>
    <row r="734" spans="1:26" s="93" customFormat="1" ht="14.5" customHeight="1" x14ac:dyDescent="0.35">
      <c r="A734" s="89"/>
      <c r="B734" s="89"/>
      <c r="C734" s="89"/>
      <c r="D734" s="89"/>
      <c r="E734" s="89"/>
      <c r="F734" s="89"/>
      <c r="G734" s="89"/>
      <c r="H734" s="89"/>
      <c r="I734" s="89"/>
      <c r="J734" s="90">
        <v>1</v>
      </c>
      <c r="K734" s="91" t="s">
        <v>25</v>
      </c>
      <c r="L734" s="91" t="s">
        <v>1081</v>
      </c>
      <c r="M734" s="90" t="s">
        <v>27</v>
      </c>
      <c r="N734" s="90">
        <v>4</v>
      </c>
      <c r="O734" s="90" t="s">
        <v>28</v>
      </c>
      <c r="P734" s="322" t="s">
        <v>863</v>
      </c>
      <c r="Q734" s="90" t="s">
        <v>29</v>
      </c>
      <c r="R734" s="92"/>
      <c r="S734" s="92"/>
      <c r="T734" s="92"/>
      <c r="U734" s="92"/>
      <c r="V734" s="92"/>
      <c r="W734" s="92"/>
      <c r="Z734" s="88" t="s">
        <v>6</v>
      </c>
    </row>
    <row r="735" spans="1:26" s="93" customFormat="1" ht="14.5" customHeight="1" x14ac:dyDescent="0.35">
      <c r="A735" s="89"/>
      <c r="B735" s="89"/>
      <c r="C735" s="89"/>
      <c r="D735" s="89"/>
      <c r="E735" s="89"/>
      <c r="F735" s="89"/>
      <c r="G735" s="89"/>
      <c r="H735" s="89"/>
      <c r="I735" s="89"/>
      <c r="J735" s="90">
        <v>2</v>
      </c>
      <c r="K735" s="91" t="s">
        <v>799</v>
      </c>
      <c r="L735" s="91" t="s">
        <v>800</v>
      </c>
      <c r="M735" s="90" t="s">
        <v>32</v>
      </c>
      <c r="N735" s="90">
        <v>3</v>
      </c>
      <c r="O735" s="90" t="s">
        <v>28</v>
      </c>
      <c r="P735" s="323"/>
      <c r="Q735" s="90" t="s">
        <v>29</v>
      </c>
      <c r="R735" s="92"/>
      <c r="S735" s="92"/>
      <c r="T735" s="92"/>
      <c r="U735" s="92"/>
      <c r="V735" s="92"/>
      <c r="W735" s="92"/>
      <c r="Z735" s="88"/>
    </row>
    <row r="736" spans="1:26" s="93" customFormat="1" ht="14.5" customHeight="1" x14ac:dyDescent="0.35">
      <c r="A736" s="89"/>
      <c r="B736" s="89"/>
      <c r="C736" s="89"/>
      <c r="D736" s="89"/>
      <c r="E736" s="89"/>
      <c r="F736" s="89"/>
      <c r="G736" s="89"/>
      <c r="H736" s="89"/>
      <c r="I736" s="89"/>
      <c r="J736" s="90">
        <v>3</v>
      </c>
      <c r="K736" s="91" t="s">
        <v>163</v>
      </c>
      <c r="L736" s="91" t="s">
        <v>801</v>
      </c>
      <c r="M736" s="90" t="s">
        <v>27</v>
      </c>
      <c r="N736" s="90">
        <v>60</v>
      </c>
      <c r="O736" s="90" t="s">
        <v>28</v>
      </c>
      <c r="P736" s="323"/>
      <c r="Q736" s="90" t="s">
        <v>29</v>
      </c>
      <c r="R736" s="92"/>
      <c r="S736" s="92"/>
      <c r="T736" s="92"/>
      <c r="U736" s="92"/>
      <c r="V736" s="92"/>
      <c r="W736" s="92"/>
      <c r="Z736" s="88"/>
    </row>
    <row r="737" spans="1:26" s="93" customFormat="1" ht="14.5" customHeight="1" x14ac:dyDescent="0.35">
      <c r="A737" s="89"/>
      <c r="B737" s="89"/>
      <c r="C737" s="89"/>
      <c r="D737" s="89"/>
      <c r="E737" s="89"/>
      <c r="F737" s="89"/>
      <c r="G737" s="89"/>
      <c r="H737" s="89"/>
      <c r="I737" s="89"/>
      <c r="J737" s="90">
        <v>4</v>
      </c>
      <c r="K737" s="91" t="s">
        <v>813</v>
      </c>
      <c r="L737" s="91" t="s">
        <v>1082</v>
      </c>
      <c r="M737" s="90" t="s">
        <v>32</v>
      </c>
      <c r="N737" s="90" t="s">
        <v>33</v>
      </c>
      <c r="O737" s="90" t="s">
        <v>28</v>
      </c>
      <c r="P737" s="323"/>
      <c r="Q737" s="90" t="s">
        <v>29</v>
      </c>
      <c r="R737" s="92"/>
      <c r="S737" s="92"/>
      <c r="T737" s="92"/>
      <c r="U737" s="92"/>
      <c r="V737" s="92"/>
      <c r="W737" s="92"/>
      <c r="Z737" s="88"/>
    </row>
    <row r="738" spans="1:26" s="93" customFormat="1" ht="14.5" customHeight="1" x14ac:dyDescent="0.35">
      <c r="A738" s="89"/>
      <c r="B738" s="89"/>
      <c r="C738" s="89"/>
      <c r="D738" s="89"/>
      <c r="E738" s="89"/>
      <c r="F738" s="89"/>
      <c r="G738" s="89"/>
      <c r="H738" s="89"/>
      <c r="I738" s="89"/>
      <c r="J738" s="90">
        <v>5</v>
      </c>
      <c r="K738" s="91" t="s">
        <v>815</v>
      </c>
      <c r="L738" s="91" t="s">
        <v>816</v>
      </c>
      <c r="M738" s="90" t="s">
        <v>32</v>
      </c>
      <c r="N738" s="90" t="s">
        <v>235</v>
      </c>
      <c r="O738" s="90" t="s">
        <v>28</v>
      </c>
      <c r="P738" s="323"/>
      <c r="Q738" s="90" t="s">
        <v>29</v>
      </c>
      <c r="R738" s="92"/>
      <c r="S738" s="92"/>
      <c r="T738" s="92"/>
      <c r="U738" s="92"/>
      <c r="V738" s="92"/>
      <c r="W738" s="92"/>
      <c r="Z738" s="88"/>
    </row>
    <row r="739" spans="1:26" s="93" customFormat="1" ht="14.5" customHeight="1" x14ac:dyDescent="0.35">
      <c r="A739" s="89"/>
      <c r="B739" s="89"/>
      <c r="C739" s="89"/>
      <c r="D739" s="89"/>
      <c r="E739" s="89"/>
      <c r="F739" s="89"/>
      <c r="G739" s="89"/>
      <c r="H739" s="89"/>
      <c r="I739" s="89"/>
      <c r="J739" s="90">
        <v>6</v>
      </c>
      <c r="K739" s="91" t="s">
        <v>1083</v>
      </c>
      <c r="L739" s="91" t="s">
        <v>1043</v>
      </c>
      <c r="M739" s="90" t="s">
        <v>27</v>
      </c>
      <c r="N739" s="90" t="s">
        <v>1044</v>
      </c>
      <c r="O739" s="90" t="s">
        <v>28</v>
      </c>
      <c r="P739" s="323"/>
      <c r="Q739" s="90" t="s">
        <v>29</v>
      </c>
      <c r="R739" s="92"/>
      <c r="S739" s="92"/>
      <c r="T739" s="92"/>
      <c r="U739" s="92"/>
      <c r="V739" s="92"/>
      <c r="W739" s="92"/>
      <c r="Z739" s="88"/>
    </row>
    <row r="740" spans="1:26" s="93" customFormat="1" ht="14.5" customHeight="1" x14ac:dyDescent="0.35">
      <c r="A740" s="89"/>
      <c r="B740" s="89"/>
      <c r="C740" s="89"/>
      <c r="D740" s="89"/>
      <c r="E740" s="89"/>
      <c r="F740" s="89"/>
      <c r="G740" s="89"/>
      <c r="H740" s="89"/>
      <c r="I740" s="89"/>
      <c r="J740" s="90">
        <v>7</v>
      </c>
      <c r="K740" s="91" t="s">
        <v>1023</v>
      </c>
      <c r="L740" s="91" t="s">
        <v>805</v>
      </c>
      <c r="M740" s="90" t="s">
        <v>32</v>
      </c>
      <c r="N740" s="90" t="s">
        <v>28</v>
      </c>
      <c r="O740" s="90">
        <v>6</v>
      </c>
      <c r="P740" s="323"/>
      <c r="Q740" s="90" t="s">
        <v>29</v>
      </c>
      <c r="R740" s="92"/>
      <c r="S740" s="92"/>
      <c r="T740" s="92"/>
      <c r="U740" s="92"/>
      <c r="V740" s="92"/>
      <c r="W740" s="92"/>
      <c r="Z740" s="88"/>
    </row>
    <row r="741" spans="1:26" s="93" customFormat="1" ht="14.5" customHeight="1" x14ac:dyDescent="0.35">
      <c r="A741" s="89"/>
      <c r="B741" s="89"/>
      <c r="C741" s="89"/>
      <c r="D741" s="89"/>
      <c r="E741" s="89"/>
      <c r="F741" s="89"/>
      <c r="G741" s="89"/>
      <c r="H741" s="89"/>
      <c r="I741" s="89"/>
      <c r="J741" s="90">
        <v>8</v>
      </c>
      <c r="K741" s="91" t="s">
        <v>156</v>
      </c>
      <c r="L741" s="91" t="s">
        <v>1025</v>
      </c>
      <c r="M741" s="90" t="s">
        <v>27</v>
      </c>
      <c r="N741" s="90">
        <v>6</v>
      </c>
      <c r="O741" s="90"/>
      <c r="P741" s="323"/>
      <c r="Q741" s="90" t="s">
        <v>29</v>
      </c>
      <c r="R741" s="92"/>
      <c r="S741" s="92"/>
      <c r="T741" s="92"/>
      <c r="U741" s="92"/>
      <c r="V741" s="92"/>
      <c r="W741" s="92"/>
      <c r="Z741" s="88"/>
    </row>
    <row r="742" spans="1:26" s="93" customFormat="1" ht="14.5" customHeight="1" x14ac:dyDescent="0.35">
      <c r="A742" s="89"/>
      <c r="B742" s="89"/>
      <c r="C742" s="89"/>
      <c r="D742" s="89"/>
      <c r="E742" s="89"/>
      <c r="F742" s="89"/>
      <c r="G742" s="89"/>
      <c r="H742" s="89"/>
      <c r="I742" s="89"/>
      <c r="J742" s="90">
        <v>9</v>
      </c>
      <c r="K742" s="91" t="s">
        <v>1026</v>
      </c>
      <c r="L742" s="91" t="s">
        <v>1027</v>
      </c>
      <c r="M742" s="90" t="s">
        <v>32</v>
      </c>
      <c r="N742" s="90" t="s">
        <v>28</v>
      </c>
      <c r="O742" s="90">
        <v>6</v>
      </c>
      <c r="P742" s="323"/>
      <c r="Q742" s="90" t="s">
        <v>29</v>
      </c>
      <c r="R742" s="92"/>
      <c r="S742" s="92"/>
      <c r="T742" s="92"/>
      <c r="U742" s="92"/>
      <c r="V742" s="92"/>
      <c r="W742" s="92"/>
      <c r="Z742" s="88"/>
    </row>
    <row r="743" spans="1:26" s="93" customFormat="1" ht="14.5" customHeight="1" x14ac:dyDescent="0.35">
      <c r="A743" s="89"/>
      <c r="B743" s="89"/>
      <c r="C743" s="89"/>
      <c r="D743" s="89"/>
      <c r="E743" s="89"/>
      <c r="F743" s="89"/>
      <c r="G743" s="89"/>
      <c r="H743" s="89"/>
      <c r="I743" s="89"/>
      <c r="J743" s="90">
        <v>10</v>
      </c>
      <c r="K743" s="91" t="s">
        <v>1084</v>
      </c>
      <c r="L743" s="91" t="s">
        <v>1085</v>
      </c>
      <c r="M743" s="90" t="s">
        <v>32</v>
      </c>
      <c r="N743" s="90" t="s">
        <v>28</v>
      </c>
      <c r="O743" s="90">
        <v>6</v>
      </c>
      <c r="P743" s="323"/>
      <c r="Q743" s="90" t="s">
        <v>48</v>
      </c>
      <c r="R743" s="92"/>
      <c r="S743" s="92"/>
      <c r="T743" s="92"/>
      <c r="U743" s="92"/>
      <c r="V743" s="92"/>
      <c r="W743" s="92"/>
      <c r="Z743" s="88"/>
    </row>
    <row r="744" spans="1:26" s="93" customFormat="1" ht="14.5" customHeight="1" x14ac:dyDescent="0.35">
      <c r="A744" s="89"/>
      <c r="B744" s="89"/>
      <c r="C744" s="89"/>
      <c r="D744" s="89"/>
      <c r="E744" s="89"/>
      <c r="F744" s="89"/>
      <c r="G744" s="89"/>
      <c r="H744" s="89"/>
      <c r="I744" s="89"/>
      <c r="J744" s="90">
        <v>11</v>
      </c>
      <c r="K744" s="91" t="s">
        <v>1028</v>
      </c>
      <c r="L744" s="91" t="s">
        <v>1086</v>
      </c>
      <c r="M744" s="90" t="s">
        <v>32</v>
      </c>
      <c r="N744" s="90" t="s">
        <v>28</v>
      </c>
      <c r="O744" s="90">
        <v>6</v>
      </c>
      <c r="P744" s="323"/>
      <c r="Q744" s="90" t="s">
        <v>48</v>
      </c>
      <c r="R744" s="92"/>
      <c r="S744" s="92"/>
      <c r="T744" s="92"/>
      <c r="U744" s="92"/>
      <c r="V744" s="92"/>
      <c r="W744" s="92"/>
      <c r="Z744" s="88"/>
    </row>
    <row r="745" spans="1:26" s="93" customFormat="1" ht="14.5" customHeight="1" x14ac:dyDescent="0.35">
      <c r="A745" s="89"/>
      <c r="B745" s="89"/>
      <c r="C745" s="89"/>
      <c r="D745" s="89"/>
      <c r="E745" s="89"/>
      <c r="F745" s="89"/>
      <c r="G745" s="89"/>
      <c r="H745" s="89"/>
      <c r="I745" s="89"/>
      <c r="J745" s="90">
        <v>12</v>
      </c>
      <c r="K745" s="91" t="s">
        <v>1087</v>
      </c>
      <c r="L745" s="91" t="s">
        <v>1088</v>
      </c>
      <c r="M745" s="90" t="s">
        <v>32</v>
      </c>
      <c r="N745" s="90" t="s">
        <v>28</v>
      </c>
      <c r="O745" s="90">
        <v>6</v>
      </c>
      <c r="P745" s="323"/>
      <c r="Q745" s="90" t="s">
        <v>48</v>
      </c>
      <c r="R745" s="92"/>
      <c r="S745" s="92"/>
      <c r="T745" s="92"/>
      <c r="U745" s="92"/>
      <c r="V745" s="92"/>
      <c r="W745" s="92"/>
      <c r="Z745" s="88"/>
    </row>
    <row r="746" spans="1:26" s="93" customFormat="1" ht="14.5" customHeight="1" x14ac:dyDescent="0.35">
      <c r="A746" s="89"/>
      <c r="B746" s="89"/>
      <c r="C746" s="89"/>
      <c r="D746" s="89"/>
      <c r="E746" s="89"/>
      <c r="F746" s="89"/>
      <c r="G746" s="89"/>
      <c r="H746" s="89"/>
      <c r="I746" s="89"/>
      <c r="J746" s="90">
        <v>13</v>
      </c>
      <c r="K746" s="91" t="s">
        <v>1089</v>
      </c>
      <c r="L746" s="91" t="s">
        <v>1090</v>
      </c>
      <c r="M746" s="90" t="s">
        <v>32</v>
      </c>
      <c r="N746" s="90" t="s">
        <v>28</v>
      </c>
      <c r="O746" s="90">
        <v>6</v>
      </c>
      <c r="P746" s="323"/>
      <c r="Q746" s="90" t="s">
        <v>48</v>
      </c>
      <c r="R746" s="92"/>
      <c r="S746" s="92"/>
      <c r="T746" s="92"/>
      <c r="U746" s="92"/>
      <c r="V746" s="92"/>
      <c r="W746" s="92"/>
      <c r="Z746" s="88"/>
    </row>
    <row r="747" spans="1:26" s="93" customFormat="1" ht="14.5" customHeight="1" x14ac:dyDescent="0.35">
      <c r="A747" s="89"/>
      <c r="B747" s="89"/>
      <c r="C747" s="89"/>
      <c r="D747" s="89"/>
      <c r="E747" s="89"/>
      <c r="F747" s="89"/>
      <c r="G747" s="89"/>
      <c r="H747" s="89"/>
      <c r="I747" s="89"/>
      <c r="J747" s="90">
        <v>14</v>
      </c>
      <c r="K747" s="91" t="s">
        <v>1091</v>
      </c>
      <c r="L747" s="91" t="s">
        <v>1092</v>
      </c>
      <c r="M747" s="90" t="s">
        <v>32</v>
      </c>
      <c r="N747" s="90" t="s">
        <v>28</v>
      </c>
      <c r="O747" s="90">
        <v>6</v>
      </c>
      <c r="P747" s="323"/>
      <c r="Q747" s="90" t="s">
        <v>48</v>
      </c>
      <c r="R747" s="92"/>
      <c r="S747" s="92"/>
      <c r="T747" s="92"/>
      <c r="U747" s="92"/>
      <c r="V747" s="92"/>
      <c r="W747" s="92"/>
      <c r="Z747" s="88"/>
    </row>
    <row r="748" spans="1:26" s="93" customFormat="1" ht="14.5" customHeight="1" x14ac:dyDescent="0.35">
      <c r="A748" s="89"/>
      <c r="B748" s="89"/>
      <c r="C748" s="89"/>
      <c r="D748" s="89"/>
      <c r="E748" s="89"/>
      <c r="F748" s="89"/>
      <c r="G748" s="89"/>
      <c r="H748" s="89"/>
      <c r="I748" s="89"/>
      <c r="J748" s="90">
        <v>15</v>
      </c>
      <c r="K748" s="91" t="s">
        <v>1093</v>
      </c>
      <c r="L748" s="91" t="s">
        <v>1094</v>
      </c>
      <c r="M748" s="90" t="s">
        <v>32</v>
      </c>
      <c r="N748" s="90" t="s">
        <v>28</v>
      </c>
      <c r="O748" s="90">
        <v>6</v>
      </c>
      <c r="P748" s="323"/>
      <c r="Q748" s="90" t="s">
        <v>48</v>
      </c>
      <c r="R748" s="92"/>
      <c r="S748" s="92"/>
      <c r="T748" s="92"/>
      <c r="U748" s="92"/>
      <c r="V748" s="92"/>
      <c r="W748" s="92"/>
      <c r="Z748" s="88"/>
    </row>
    <row r="749" spans="1:26" s="93" customFormat="1" ht="14.5" customHeight="1" x14ac:dyDescent="0.35">
      <c r="A749" s="89"/>
      <c r="B749" s="89"/>
      <c r="C749" s="89"/>
      <c r="D749" s="89"/>
      <c r="E749" s="89"/>
      <c r="F749" s="89"/>
      <c r="G749" s="89"/>
      <c r="H749" s="89"/>
      <c r="I749" s="89"/>
      <c r="J749" s="90">
        <v>16</v>
      </c>
      <c r="K749" s="91" t="s">
        <v>1095</v>
      </c>
      <c r="L749" s="91" t="s">
        <v>1074</v>
      </c>
      <c r="M749" s="90" t="s">
        <v>32</v>
      </c>
      <c r="N749" s="90" t="s">
        <v>28</v>
      </c>
      <c r="O749" s="90">
        <v>6</v>
      </c>
      <c r="P749" s="323"/>
      <c r="Q749" s="90" t="s">
        <v>48</v>
      </c>
      <c r="R749" s="92"/>
      <c r="S749" s="92"/>
      <c r="T749" s="92"/>
      <c r="U749" s="92"/>
      <c r="V749" s="92"/>
      <c r="W749" s="92"/>
      <c r="Z749" s="88"/>
    </row>
    <row r="750" spans="1:26" s="93" customFormat="1" ht="14.5" customHeight="1" x14ac:dyDescent="0.35">
      <c r="A750" s="89"/>
      <c r="B750" s="89"/>
      <c r="C750" s="89"/>
      <c r="D750" s="89"/>
      <c r="E750" s="89"/>
      <c r="F750" s="89"/>
      <c r="G750" s="89"/>
      <c r="H750" s="89"/>
      <c r="I750" s="89"/>
      <c r="J750" s="90">
        <v>17</v>
      </c>
      <c r="K750" s="91" t="s">
        <v>1096</v>
      </c>
      <c r="L750" s="91" t="s">
        <v>1097</v>
      </c>
      <c r="M750" s="90" t="s">
        <v>32</v>
      </c>
      <c r="N750" s="90" t="s">
        <v>28</v>
      </c>
      <c r="O750" s="90">
        <v>6</v>
      </c>
      <c r="P750" s="323"/>
      <c r="Q750" s="90" t="s">
        <v>48</v>
      </c>
      <c r="R750" s="92"/>
      <c r="S750" s="92"/>
      <c r="T750" s="92"/>
      <c r="U750" s="92"/>
      <c r="V750" s="92"/>
      <c r="W750" s="92"/>
      <c r="Z750" s="88"/>
    </row>
    <row r="751" spans="1:26" s="93" customFormat="1" ht="14.5" customHeight="1" x14ac:dyDescent="0.35">
      <c r="A751" s="89"/>
      <c r="B751" s="89"/>
      <c r="C751" s="89"/>
      <c r="D751" s="89"/>
      <c r="E751" s="89"/>
      <c r="F751" s="89"/>
      <c r="G751" s="89"/>
      <c r="H751" s="89"/>
      <c r="I751" s="89"/>
      <c r="J751" s="90">
        <v>18</v>
      </c>
      <c r="K751" s="91" t="s">
        <v>1098</v>
      </c>
      <c r="L751" s="91" t="s">
        <v>1078</v>
      </c>
      <c r="M751" s="90" t="s">
        <v>32</v>
      </c>
      <c r="N751" s="90" t="s">
        <v>28</v>
      </c>
      <c r="O751" s="90">
        <v>6</v>
      </c>
      <c r="P751" s="324"/>
      <c r="Q751" s="90" t="s">
        <v>48</v>
      </c>
      <c r="R751" s="92"/>
      <c r="S751" s="92"/>
      <c r="T751" s="92"/>
      <c r="U751" s="92"/>
      <c r="V751" s="92"/>
      <c r="W751" s="92"/>
      <c r="Z751" s="88"/>
    </row>
    <row r="752" spans="1:26" s="88" customFormat="1" ht="14.5" customHeight="1" collapsed="1" thickBot="1" x14ac:dyDescent="0.4">
      <c r="A752" s="85" t="s">
        <v>115</v>
      </c>
      <c r="B752" s="85"/>
      <c r="C752" s="85"/>
      <c r="D752" s="85"/>
      <c r="E752" s="85" t="s">
        <v>1099</v>
      </c>
      <c r="F752" s="85"/>
      <c r="G752" s="85"/>
      <c r="H752" s="85"/>
      <c r="I752" s="85" t="s">
        <v>144</v>
      </c>
      <c r="J752" s="86" t="s">
        <v>1100</v>
      </c>
      <c r="K752" s="87"/>
      <c r="L752" s="87"/>
      <c r="M752" s="87"/>
      <c r="N752" s="87"/>
      <c r="O752" s="87"/>
      <c r="P752" s="87"/>
      <c r="Q752" s="87"/>
      <c r="R752" s="87"/>
      <c r="S752" s="87"/>
      <c r="T752" s="87"/>
      <c r="U752" s="87"/>
      <c r="V752" s="87"/>
      <c r="W752" s="87"/>
    </row>
    <row r="753" spans="1:26" s="93" customFormat="1" ht="14.5" customHeight="1" thickBot="1" x14ac:dyDescent="0.4">
      <c r="A753" s="89"/>
      <c r="B753" s="89"/>
      <c r="C753" s="89"/>
      <c r="D753" s="89"/>
      <c r="E753" s="89"/>
      <c r="F753" s="89"/>
      <c r="G753" s="89"/>
      <c r="H753" s="89"/>
      <c r="I753" s="89"/>
      <c r="J753" s="156" t="s">
        <v>14</v>
      </c>
      <c r="K753" s="157" t="s">
        <v>15</v>
      </c>
      <c r="L753" s="157" t="s">
        <v>16</v>
      </c>
      <c r="M753" s="156" t="s">
        <v>17</v>
      </c>
      <c r="N753" s="156" t="s">
        <v>18</v>
      </c>
      <c r="O753" s="156" t="s">
        <v>19</v>
      </c>
      <c r="P753" s="156" t="s">
        <v>20</v>
      </c>
      <c r="Q753" s="158" t="s">
        <v>21</v>
      </c>
      <c r="R753" s="92"/>
      <c r="S753" s="92"/>
      <c r="T753" s="92"/>
      <c r="U753" s="92"/>
      <c r="V753" s="92"/>
      <c r="W753" s="92"/>
      <c r="Z753" s="88"/>
    </row>
    <row r="754" spans="1:26" s="93" customFormat="1" ht="14.5" customHeight="1" thickBot="1" x14ac:dyDescent="0.4">
      <c r="A754" s="89"/>
      <c r="B754" s="89"/>
      <c r="C754" s="89"/>
      <c r="D754" s="89"/>
      <c r="E754" s="89"/>
      <c r="F754" s="89"/>
      <c r="G754" s="89"/>
      <c r="H754" s="89"/>
      <c r="I754" s="89"/>
      <c r="J754" s="159">
        <v>1</v>
      </c>
      <c r="K754" s="160" t="s">
        <v>25</v>
      </c>
      <c r="L754" s="161" t="s">
        <v>1101</v>
      </c>
      <c r="M754" s="159" t="s">
        <v>27</v>
      </c>
      <c r="N754" s="159">
        <v>4</v>
      </c>
      <c r="O754" s="159" t="s">
        <v>28</v>
      </c>
      <c r="P754" s="159" t="s">
        <v>711</v>
      </c>
      <c r="Q754" s="162" t="s">
        <v>29</v>
      </c>
      <c r="R754" s="92"/>
      <c r="S754" s="92"/>
      <c r="T754" s="92"/>
      <c r="U754" s="92"/>
      <c r="V754" s="92"/>
      <c r="W754" s="92"/>
      <c r="Z754" s="88"/>
    </row>
    <row r="755" spans="1:26" s="93" customFormat="1" ht="14.5" customHeight="1" thickBot="1" x14ac:dyDescent="0.4">
      <c r="A755" s="89"/>
      <c r="B755" s="89"/>
      <c r="C755" s="89"/>
      <c r="D755" s="89"/>
      <c r="E755" s="89"/>
      <c r="F755" s="89"/>
      <c r="G755" s="89"/>
      <c r="H755" s="89"/>
      <c r="I755" s="89"/>
      <c r="J755" s="159">
        <v>2</v>
      </c>
      <c r="K755" s="160" t="s">
        <v>799</v>
      </c>
      <c r="L755" s="161" t="s">
        <v>1102</v>
      </c>
      <c r="M755" s="159" t="s">
        <v>32</v>
      </c>
      <c r="N755" s="159">
        <v>3</v>
      </c>
      <c r="O755" s="159" t="s">
        <v>28</v>
      </c>
      <c r="P755" s="159"/>
      <c r="Q755" s="162" t="s">
        <v>29</v>
      </c>
      <c r="R755" s="92"/>
      <c r="S755" s="92"/>
      <c r="T755" s="92"/>
      <c r="U755" s="92"/>
      <c r="V755" s="92"/>
      <c r="W755" s="92"/>
      <c r="Z755" s="88"/>
    </row>
    <row r="756" spans="1:26" s="93" customFormat="1" ht="14.5" customHeight="1" thickBot="1" x14ac:dyDescent="0.4">
      <c r="A756" s="89"/>
      <c r="B756" s="89"/>
      <c r="C756" s="89"/>
      <c r="D756" s="89"/>
      <c r="E756" s="89"/>
      <c r="F756" s="89"/>
      <c r="G756" s="89"/>
      <c r="H756" s="89"/>
      <c r="I756" s="89"/>
      <c r="J756" s="159">
        <v>3</v>
      </c>
      <c r="K756" s="160" t="s">
        <v>163</v>
      </c>
      <c r="L756" s="161" t="s">
        <v>801</v>
      </c>
      <c r="M756" s="159" t="s">
        <v>27</v>
      </c>
      <c r="N756" s="159">
        <v>60</v>
      </c>
      <c r="O756" s="159" t="s">
        <v>28</v>
      </c>
      <c r="P756" s="159"/>
      <c r="Q756" s="162" t="s">
        <v>29</v>
      </c>
      <c r="R756" s="92"/>
      <c r="S756" s="92"/>
      <c r="T756" s="92"/>
      <c r="U756" s="92"/>
      <c r="V756" s="92"/>
      <c r="W756" s="92"/>
      <c r="Z756" s="88"/>
    </row>
    <row r="757" spans="1:26" s="93" customFormat="1" ht="14.5" customHeight="1" thickBot="1" x14ac:dyDescent="0.4">
      <c r="A757" s="89"/>
      <c r="B757" s="89"/>
      <c r="C757" s="89"/>
      <c r="D757" s="89"/>
      <c r="E757" s="89"/>
      <c r="F757" s="89"/>
      <c r="G757" s="89"/>
      <c r="H757" s="89"/>
      <c r="I757" s="89"/>
      <c r="J757" s="159">
        <v>4</v>
      </c>
      <c r="K757" s="160" t="s">
        <v>813</v>
      </c>
      <c r="L757" s="161" t="s">
        <v>1103</v>
      </c>
      <c r="M757" s="159" t="s">
        <v>32</v>
      </c>
      <c r="N757" s="159" t="s">
        <v>33</v>
      </c>
      <c r="O757" s="159" t="s">
        <v>28</v>
      </c>
      <c r="P757" s="159"/>
      <c r="Q757" s="162"/>
      <c r="R757" s="92"/>
      <c r="S757" s="92"/>
      <c r="T757" s="92"/>
      <c r="U757" s="92"/>
      <c r="V757" s="92"/>
      <c r="W757" s="92"/>
      <c r="Z757" s="88"/>
    </row>
    <row r="758" spans="1:26" s="93" customFormat="1" ht="14.5" customHeight="1" thickBot="1" x14ac:dyDescent="0.4">
      <c r="A758" s="89"/>
      <c r="B758" s="89"/>
      <c r="C758" s="89"/>
      <c r="D758" s="89"/>
      <c r="E758" s="89"/>
      <c r="F758" s="89"/>
      <c r="G758" s="89"/>
      <c r="H758" s="89"/>
      <c r="I758" s="89"/>
      <c r="J758" s="159">
        <v>5</v>
      </c>
      <c r="K758" s="160" t="s">
        <v>815</v>
      </c>
      <c r="L758" s="161" t="s">
        <v>1104</v>
      </c>
      <c r="M758" s="159" t="s">
        <v>32</v>
      </c>
      <c r="N758" s="159" t="s">
        <v>235</v>
      </c>
      <c r="O758" s="159" t="s">
        <v>28</v>
      </c>
      <c r="P758" s="159"/>
      <c r="Q758" s="162" t="s">
        <v>29</v>
      </c>
      <c r="R758" s="92"/>
      <c r="S758" s="92"/>
      <c r="T758" s="92"/>
      <c r="U758" s="92"/>
      <c r="V758" s="92"/>
      <c r="W758" s="92"/>
      <c r="Z758" s="88"/>
    </row>
    <row r="759" spans="1:26" s="93" customFormat="1" ht="14.5" customHeight="1" thickBot="1" x14ac:dyDescent="0.4">
      <c r="A759" s="89"/>
      <c r="B759" s="89"/>
      <c r="C759" s="89"/>
      <c r="D759" s="89"/>
      <c r="E759" s="89"/>
      <c r="F759" s="89"/>
      <c r="G759" s="89"/>
      <c r="H759" s="89"/>
      <c r="I759" s="89"/>
      <c r="J759" s="159">
        <v>6</v>
      </c>
      <c r="K759" s="160" t="s">
        <v>1042</v>
      </c>
      <c r="L759" s="161" t="s">
        <v>1043</v>
      </c>
      <c r="M759" s="159" t="s">
        <v>27</v>
      </c>
      <c r="N759" s="159" t="s">
        <v>1044</v>
      </c>
      <c r="O759" s="159" t="s">
        <v>28</v>
      </c>
      <c r="P759" s="159" t="s">
        <v>29</v>
      </c>
      <c r="Q759" s="162" t="s">
        <v>29</v>
      </c>
      <c r="R759" s="92"/>
      <c r="S759" s="92"/>
      <c r="T759" s="92"/>
      <c r="U759" s="92"/>
      <c r="V759" s="92"/>
      <c r="W759" s="92"/>
      <c r="Z759" s="88"/>
    </row>
    <row r="760" spans="1:26" s="93" customFormat="1" ht="14.5" customHeight="1" thickBot="1" x14ac:dyDescent="0.4">
      <c r="A760" s="89"/>
      <c r="B760" s="89"/>
      <c r="C760" s="89"/>
      <c r="D760" s="89"/>
      <c r="E760" s="89"/>
      <c r="F760" s="89"/>
      <c r="G760" s="89"/>
      <c r="H760" s="89"/>
      <c r="I760" s="89"/>
      <c r="J760" s="159">
        <v>7</v>
      </c>
      <c r="K760" s="160" t="s">
        <v>1023</v>
      </c>
      <c r="L760" s="161" t="s">
        <v>1105</v>
      </c>
      <c r="M760" s="159" t="s">
        <v>32</v>
      </c>
      <c r="N760" s="159" t="s">
        <v>28</v>
      </c>
      <c r="O760" s="159">
        <v>6</v>
      </c>
      <c r="P760" s="163"/>
      <c r="Q760" s="162" t="s">
        <v>29</v>
      </c>
      <c r="R760" s="92"/>
      <c r="S760" s="92"/>
      <c r="T760" s="92"/>
      <c r="U760" s="92"/>
      <c r="V760" s="92"/>
      <c r="W760" s="92"/>
      <c r="Z760" s="88"/>
    </row>
    <row r="761" spans="1:26" s="93" customFormat="1" ht="14.5" customHeight="1" thickBot="1" x14ac:dyDescent="0.4">
      <c r="A761" s="89"/>
      <c r="B761" s="89"/>
      <c r="C761" s="89"/>
      <c r="D761" s="89"/>
      <c r="E761" s="89"/>
      <c r="F761" s="89"/>
      <c r="G761" s="89"/>
      <c r="H761" s="89"/>
      <c r="I761" s="89"/>
      <c r="J761" s="159">
        <v>8</v>
      </c>
      <c r="K761" s="160" t="s">
        <v>156</v>
      </c>
      <c r="L761" s="161" t="s">
        <v>1025</v>
      </c>
      <c r="M761" s="159" t="s">
        <v>27</v>
      </c>
      <c r="N761" s="159">
        <v>6</v>
      </c>
      <c r="O761" s="159" t="s">
        <v>28</v>
      </c>
      <c r="P761" s="163"/>
      <c r="Q761" s="162" t="s">
        <v>29</v>
      </c>
      <c r="R761" s="92"/>
      <c r="S761" s="92"/>
      <c r="T761" s="92"/>
      <c r="U761" s="92"/>
      <c r="V761" s="92"/>
      <c r="W761" s="92"/>
      <c r="Z761" s="88"/>
    </row>
    <row r="762" spans="1:26" s="93" customFormat="1" ht="14.5" customHeight="1" thickBot="1" x14ac:dyDescent="0.4">
      <c r="A762" s="89"/>
      <c r="B762" s="89"/>
      <c r="C762" s="89"/>
      <c r="D762" s="89"/>
      <c r="E762" s="89"/>
      <c r="F762" s="89"/>
      <c r="G762" s="89"/>
      <c r="H762" s="89"/>
      <c r="I762" s="89"/>
      <c r="J762" s="159">
        <v>9</v>
      </c>
      <c r="K762" s="160" t="s">
        <v>1106</v>
      </c>
      <c r="L762" s="160" t="s">
        <v>1107</v>
      </c>
      <c r="M762" s="159" t="s">
        <v>27</v>
      </c>
      <c r="N762" s="159" t="s">
        <v>54</v>
      </c>
      <c r="O762" s="159" t="s">
        <v>28</v>
      </c>
      <c r="P762" s="159"/>
      <c r="Q762" s="162" t="s">
        <v>29</v>
      </c>
      <c r="R762" s="92"/>
      <c r="S762" s="92"/>
      <c r="T762" s="92"/>
      <c r="U762" s="92"/>
      <c r="V762" s="92"/>
      <c r="W762" s="92"/>
      <c r="Z762" s="88"/>
    </row>
    <row r="763" spans="1:26" s="93" customFormat="1" ht="14.5" customHeight="1" thickBot="1" x14ac:dyDescent="0.4">
      <c r="A763" s="89"/>
      <c r="B763" s="89"/>
      <c r="C763" s="89"/>
      <c r="D763" s="89"/>
      <c r="E763" s="89"/>
      <c r="F763" s="89"/>
      <c r="G763" s="89"/>
      <c r="H763" s="89"/>
      <c r="I763" s="89"/>
      <c r="J763" s="159">
        <v>10</v>
      </c>
      <c r="K763" s="160" t="s">
        <v>1108</v>
      </c>
      <c r="L763" s="160" t="s">
        <v>1109</v>
      </c>
      <c r="M763" s="159" t="s">
        <v>27</v>
      </c>
      <c r="N763" s="159">
        <v>3</v>
      </c>
      <c r="O763" s="159" t="s">
        <v>28</v>
      </c>
      <c r="P763" s="159"/>
      <c r="Q763" s="162" t="s">
        <v>48</v>
      </c>
      <c r="R763" s="92"/>
      <c r="S763" s="92"/>
      <c r="T763" s="92"/>
      <c r="U763" s="92"/>
      <c r="V763" s="92"/>
      <c r="W763" s="92"/>
      <c r="Z763" s="88"/>
    </row>
    <row r="764" spans="1:26" s="93" customFormat="1" ht="14.5" customHeight="1" thickBot="1" x14ac:dyDescent="0.4">
      <c r="A764" s="89"/>
      <c r="B764" s="89"/>
      <c r="C764" s="89"/>
      <c r="D764" s="89"/>
      <c r="E764" s="89"/>
      <c r="F764" s="89"/>
      <c r="G764" s="89"/>
      <c r="H764" s="89"/>
      <c r="I764" s="89"/>
      <c r="J764" s="159">
        <v>11</v>
      </c>
      <c r="K764" s="160" t="s">
        <v>1110</v>
      </c>
      <c r="L764" s="160" t="s">
        <v>1111</v>
      </c>
      <c r="M764" s="159" t="s">
        <v>32</v>
      </c>
      <c r="N764" s="159">
        <v>9</v>
      </c>
      <c r="O764" s="159"/>
      <c r="P764" s="159"/>
      <c r="Q764" s="162" t="s">
        <v>48</v>
      </c>
      <c r="R764" s="92"/>
      <c r="S764" s="92"/>
      <c r="T764" s="92"/>
      <c r="U764" s="92"/>
      <c r="V764" s="92"/>
      <c r="W764" s="92"/>
      <c r="Z764" s="88"/>
    </row>
    <row r="765" spans="1:26" s="93" customFormat="1" ht="14.5" customHeight="1" thickBot="1" x14ac:dyDescent="0.4">
      <c r="A765" s="89"/>
      <c r="B765" s="89"/>
      <c r="C765" s="89"/>
      <c r="D765" s="89"/>
      <c r="E765" s="89"/>
      <c r="F765" s="89"/>
      <c r="G765" s="89"/>
      <c r="H765" s="89"/>
      <c r="I765" s="89"/>
      <c r="J765" s="159">
        <v>12</v>
      </c>
      <c r="K765" s="160" t="s">
        <v>1112</v>
      </c>
      <c r="L765" s="160" t="s">
        <v>1113</v>
      </c>
      <c r="M765" s="159" t="s">
        <v>32</v>
      </c>
      <c r="N765" s="159" t="s">
        <v>356</v>
      </c>
      <c r="O765" s="159" t="s">
        <v>28</v>
      </c>
      <c r="P765" s="159"/>
      <c r="Q765" s="162" t="s">
        <v>48</v>
      </c>
      <c r="R765" s="92"/>
      <c r="S765" s="92"/>
      <c r="T765" s="92"/>
      <c r="U765" s="92"/>
      <c r="V765" s="92"/>
      <c r="W765" s="92"/>
      <c r="Z765" s="88"/>
    </row>
    <row r="766" spans="1:26" s="93" customFormat="1" ht="14.5" customHeight="1" thickBot="1" x14ac:dyDescent="0.4">
      <c r="A766" s="89"/>
      <c r="B766" s="89"/>
      <c r="C766" s="89"/>
      <c r="D766" s="89"/>
      <c r="E766" s="89"/>
      <c r="F766" s="89"/>
      <c r="G766" s="89"/>
      <c r="H766" s="89"/>
      <c r="I766" s="89"/>
      <c r="J766" s="159">
        <v>13</v>
      </c>
      <c r="K766" s="160" t="s">
        <v>1114</v>
      </c>
      <c r="L766" s="160" t="s">
        <v>1115</v>
      </c>
      <c r="M766" s="159" t="s">
        <v>32</v>
      </c>
      <c r="N766" s="159" t="s">
        <v>40</v>
      </c>
      <c r="O766" s="159" t="s">
        <v>28</v>
      </c>
      <c r="P766" s="159"/>
      <c r="Q766" s="162" t="s">
        <v>29</v>
      </c>
      <c r="R766" s="92"/>
      <c r="S766" s="92"/>
      <c r="T766" s="92"/>
      <c r="U766" s="92"/>
      <c r="V766" s="92"/>
      <c r="W766" s="92"/>
      <c r="Z766" s="88"/>
    </row>
    <row r="767" spans="1:26" s="93" customFormat="1" ht="14.5" customHeight="1" thickBot="1" x14ac:dyDescent="0.4">
      <c r="A767" s="89"/>
      <c r="B767" s="89"/>
      <c r="C767" s="89"/>
      <c r="D767" s="89"/>
      <c r="E767" s="89"/>
      <c r="F767" s="89"/>
      <c r="G767" s="89"/>
      <c r="H767" s="89"/>
      <c r="I767" s="89"/>
      <c r="J767" s="159">
        <v>14</v>
      </c>
      <c r="K767" s="160" t="s">
        <v>1116</v>
      </c>
      <c r="L767" s="160" t="s">
        <v>1117</v>
      </c>
      <c r="M767" s="159" t="s">
        <v>32</v>
      </c>
      <c r="N767" s="159">
        <v>3</v>
      </c>
      <c r="O767" s="159" t="s">
        <v>28</v>
      </c>
      <c r="P767" s="159"/>
      <c r="Q767" s="162" t="s">
        <v>29</v>
      </c>
      <c r="R767" s="92"/>
      <c r="S767" s="92"/>
      <c r="T767" s="92"/>
      <c r="U767" s="92"/>
      <c r="V767" s="92"/>
      <c r="W767" s="92"/>
      <c r="Z767" s="88"/>
    </row>
    <row r="768" spans="1:26" s="93" customFormat="1" ht="14.5" customHeight="1" thickBot="1" x14ac:dyDescent="0.4">
      <c r="A768" s="89"/>
      <c r="B768" s="89"/>
      <c r="C768" s="89"/>
      <c r="D768" s="89"/>
      <c r="E768" s="89"/>
      <c r="F768" s="89"/>
      <c r="G768" s="89"/>
      <c r="H768" s="89"/>
      <c r="I768" s="89"/>
      <c r="J768" s="159">
        <v>15</v>
      </c>
      <c r="K768" s="160" t="s">
        <v>1118</v>
      </c>
      <c r="L768" s="160" t="s">
        <v>1119</v>
      </c>
      <c r="M768" s="159" t="s">
        <v>32</v>
      </c>
      <c r="N768" s="159" t="s">
        <v>28</v>
      </c>
      <c r="O768" s="159">
        <v>6</v>
      </c>
      <c r="P768" s="159"/>
      <c r="Q768" s="162" t="s">
        <v>48</v>
      </c>
      <c r="R768" s="92"/>
      <c r="S768" s="92"/>
      <c r="T768" s="92"/>
      <c r="U768" s="92"/>
      <c r="V768" s="92"/>
      <c r="W768" s="92"/>
      <c r="Z768" s="88"/>
    </row>
    <row r="769" spans="1:26" s="93" customFormat="1" ht="14.5" customHeight="1" thickBot="1" x14ac:dyDescent="0.4">
      <c r="A769" s="89"/>
      <c r="B769" s="89"/>
      <c r="C769" s="89"/>
      <c r="D769" s="89"/>
      <c r="E769" s="89"/>
      <c r="F769" s="89"/>
      <c r="G769" s="89"/>
      <c r="H769" s="89"/>
      <c r="I769" s="89"/>
      <c r="J769" s="159">
        <v>16</v>
      </c>
      <c r="K769" s="161" t="s">
        <v>1120</v>
      </c>
      <c r="L769" s="161" t="s">
        <v>1121</v>
      </c>
      <c r="M769" s="159" t="s">
        <v>32</v>
      </c>
      <c r="N769" s="159" t="s">
        <v>28</v>
      </c>
      <c r="O769" s="159">
        <v>6</v>
      </c>
      <c r="P769" s="164"/>
      <c r="Q769" s="162" t="s">
        <v>48</v>
      </c>
      <c r="R769" s="92"/>
      <c r="S769" s="92"/>
      <c r="T769" s="92"/>
      <c r="U769" s="92"/>
      <c r="V769" s="92"/>
      <c r="W769" s="92"/>
      <c r="Z769" s="88"/>
    </row>
    <row r="770" spans="1:26" s="93" customFormat="1" ht="14.5" customHeight="1" x14ac:dyDescent="0.35">
      <c r="A770" s="89"/>
      <c r="B770" s="89"/>
      <c r="C770" s="89"/>
      <c r="D770" s="89"/>
      <c r="E770" s="89"/>
      <c r="F770" s="89"/>
      <c r="G770" s="89"/>
      <c r="H770" s="89"/>
      <c r="I770" s="89"/>
      <c r="J770" s="387">
        <v>17</v>
      </c>
      <c r="K770" s="390" t="s">
        <v>1122</v>
      </c>
      <c r="L770" s="165" t="s">
        <v>1123</v>
      </c>
      <c r="M770" s="387" t="s">
        <v>32</v>
      </c>
      <c r="N770" s="387" t="s">
        <v>28</v>
      </c>
      <c r="O770" s="387">
        <v>6</v>
      </c>
      <c r="P770" s="393"/>
      <c r="Q770" s="387" t="s">
        <v>48</v>
      </c>
      <c r="R770" s="92"/>
      <c r="S770" s="92"/>
      <c r="T770" s="92"/>
      <c r="U770" s="92"/>
      <c r="V770" s="92"/>
      <c r="W770" s="92"/>
      <c r="Z770" s="88"/>
    </row>
    <row r="771" spans="1:26" s="93" customFormat="1" ht="14.5" customHeight="1" x14ac:dyDescent="0.35">
      <c r="A771" s="89"/>
      <c r="B771" s="89"/>
      <c r="C771" s="89"/>
      <c r="D771" s="89"/>
      <c r="E771" s="89"/>
      <c r="F771" s="89"/>
      <c r="G771" s="89"/>
      <c r="H771" s="89"/>
      <c r="I771" s="89"/>
      <c r="J771" s="388"/>
      <c r="K771" s="391"/>
      <c r="L771" s="165" t="s">
        <v>1124</v>
      </c>
      <c r="M771" s="388"/>
      <c r="N771" s="388"/>
      <c r="O771" s="388"/>
      <c r="P771" s="394"/>
      <c r="Q771" s="388"/>
      <c r="R771" s="92"/>
      <c r="S771" s="92"/>
      <c r="T771" s="92"/>
      <c r="U771" s="92"/>
      <c r="V771" s="92"/>
      <c r="W771" s="92"/>
      <c r="Z771" s="88"/>
    </row>
    <row r="772" spans="1:26" s="93" customFormat="1" ht="14.5" customHeight="1" thickBot="1" x14ac:dyDescent="0.4">
      <c r="A772" s="89"/>
      <c r="B772" s="89"/>
      <c r="C772" s="89"/>
      <c r="D772" s="89"/>
      <c r="E772" s="89"/>
      <c r="F772" s="89"/>
      <c r="G772" s="89"/>
      <c r="H772" s="89"/>
      <c r="I772" s="89"/>
      <c r="J772" s="389"/>
      <c r="K772" s="392"/>
      <c r="L772" s="161" t="s">
        <v>1125</v>
      </c>
      <c r="M772" s="389"/>
      <c r="N772" s="389"/>
      <c r="O772" s="389"/>
      <c r="P772" s="395"/>
      <c r="Q772" s="389"/>
      <c r="R772" s="92"/>
      <c r="S772" s="92"/>
      <c r="T772" s="92"/>
      <c r="U772" s="92"/>
      <c r="V772" s="92"/>
      <c r="W772" s="92"/>
      <c r="Z772" s="88"/>
    </row>
    <row r="773" spans="1:26" s="93" customFormat="1" ht="14.5" customHeight="1" thickBot="1" x14ac:dyDescent="0.4">
      <c r="A773" s="89"/>
      <c r="B773" s="89"/>
      <c r="C773" s="89"/>
      <c r="D773" s="89"/>
      <c r="E773" s="89"/>
      <c r="F773" s="89"/>
      <c r="G773" s="89"/>
      <c r="H773" s="89"/>
      <c r="I773" s="89"/>
      <c r="J773" s="159">
        <v>18</v>
      </c>
      <c r="K773" s="160" t="s">
        <v>1126</v>
      </c>
      <c r="L773" s="161" t="s">
        <v>1127</v>
      </c>
      <c r="M773" s="159" t="s">
        <v>32</v>
      </c>
      <c r="N773" s="159" t="s">
        <v>28</v>
      </c>
      <c r="O773" s="159">
        <v>6</v>
      </c>
      <c r="P773" s="164"/>
      <c r="Q773" s="162" t="s">
        <v>48</v>
      </c>
      <c r="R773" s="92"/>
      <c r="S773" s="92"/>
      <c r="T773" s="92"/>
      <c r="U773" s="92"/>
      <c r="V773" s="92"/>
      <c r="W773" s="92"/>
      <c r="Z773" s="88"/>
    </row>
    <row r="774" spans="1:26" s="93" customFormat="1" ht="14.5" customHeight="1" thickBot="1" x14ac:dyDescent="0.4">
      <c r="A774" s="89"/>
      <c r="B774" s="89"/>
      <c r="C774" s="89"/>
      <c r="D774" s="89"/>
      <c r="E774" s="89"/>
      <c r="F774" s="89"/>
      <c r="G774" s="89"/>
      <c r="H774" s="89"/>
      <c r="I774" s="89"/>
      <c r="J774" s="159">
        <v>19</v>
      </c>
      <c r="K774" s="160" t="s">
        <v>1128</v>
      </c>
      <c r="L774" s="161" t="s">
        <v>1129</v>
      </c>
      <c r="M774" s="159" t="s">
        <v>32</v>
      </c>
      <c r="N774" s="159" t="s">
        <v>28</v>
      </c>
      <c r="O774" s="159">
        <v>6</v>
      </c>
      <c r="P774" s="164"/>
      <c r="Q774" s="162" t="s">
        <v>48</v>
      </c>
      <c r="R774" s="92"/>
      <c r="S774" s="92"/>
      <c r="T774" s="92"/>
      <c r="U774" s="92"/>
      <c r="V774" s="92"/>
      <c r="W774" s="92"/>
      <c r="Z774" s="88"/>
    </row>
    <row r="775" spans="1:26" s="88" customFormat="1" ht="14.5" customHeight="1" collapsed="1" x14ac:dyDescent="0.35">
      <c r="A775" s="85" t="s">
        <v>22</v>
      </c>
      <c r="B775" s="85"/>
      <c r="C775" s="85"/>
      <c r="D775" s="85"/>
      <c r="E775" s="85" t="s">
        <v>1130</v>
      </c>
      <c r="F775" s="85"/>
      <c r="G775" s="85"/>
      <c r="H775" s="85"/>
      <c r="I775" s="85" t="s">
        <v>144</v>
      </c>
      <c r="J775" s="86" t="s">
        <v>1131</v>
      </c>
      <c r="K775" s="87"/>
      <c r="L775" s="87"/>
      <c r="M775" s="87"/>
      <c r="N775" s="87"/>
      <c r="O775" s="87"/>
      <c r="P775" s="87"/>
      <c r="Q775" s="87"/>
      <c r="R775" s="87"/>
      <c r="S775" s="87"/>
      <c r="T775" s="87"/>
      <c r="U775" s="87"/>
      <c r="V775" s="87"/>
      <c r="W775" s="87"/>
      <c r="Z775" s="88" t="s">
        <v>6</v>
      </c>
    </row>
    <row r="776" spans="1:26" ht="14.5" customHeight="1" x14ac:dyDescent="0.35">
      <c r="J776" s="9">
        <v>1</v>
      </c>
      <c r="K776" s="11" t="s">
        <v>25</v>
      </c>
      <c r="L776" s="11" t="s">
        <v>1132</v>
      </c>
      <c r="M776" s="9" t="s">
        <v>27</v>
      </c>
      <c r="N776" s="9">
        <v>4</v>
      </c>
      <c r="O776" s="9" t="s">
        <v>28</v>
      </c>
      <c r="P776" s="9" t="s">
        <v>29</v>
      </c>
      <c r="Q776" s="9" t="s">
        <v>29</v>
      </c>
      <c r="Z776" s="3" t="s">
        <v>6</v>
      </c>
    </row>
    <row r="777" spans="1:26" ht="14.5" customHeight="1" x14ac:dyDescent="0.35">
      <c r="J777" s="9">
        <v>2</v>
      </c>
      <c r="K777" s="11" t="s">
        <v>813</v>
      </c>
      <c r="L777" s="11" t="s">
        <v>1133</v>
      </c>
      <c r="M777" s="9" t="s">
        <v>32</v>
      </c>
      <c r="N777" s="9" t="s">
        <v>33</v>
      </c>
      <c r="O777" s="9" t="s">
        <v>28</v>
      </c>
      <c r="P777" s="9" t="s">
        <v>29</v>
      </c>
      <c r="Q777" s="9" t="s">
        <v>29</v>
      </c>
      <c r="Z777" s="3" t="s">
        <v>6</v>
      </c>
    </row>
    <row r="778" spans="1:26" ht="14.5" customHeight="1" x14ac:dyDescent="0.35">
      <c r="J778" s="9">
        <v>3</v>
      </c>
      <c r="K778" s="11" t="s">
        <v>815</v>
      </c>
      <c r="L778" s="11" t="s">
        <v>1134</v>
      </c>
      <c r="M778" s="9" t="s">
        <v>32</v>
      </c>
      <c r="N778" s="9" t="s">
        <v>235</v>
      </c>
      <c r="O778" s="9" t="s">
        <v>28</v>
      </c>
      <c r="P778" s="9" t="s">
        <v>29</v>
      </c>
      <c r="Q778" s="9" t="s">
        <v>29</v>
      </c>
      <c r="Z778" s="3" t="s">
        <v>6</v>
      </c>
    </row>
    <row r="779" spans="1:26" ht="14.5" customHeight="1" x14ac:dyDescent="0.35">
      <c r="J779" s="9">
        <v>4</v>
      </c>
      <c r="K779" s="11" t="s">
        <v>196</v>
      </c>
      <c r="L779" s="11" t="s">
        <v>818</v>
      </c>
      <c r="M779" s="9" t="s">
        <v>32</v>
      </c>
      <c r="N779" s="9">
        <v>6</v>
      </c>
      <c r="O779" s="9">
        <v>2</v>
      </c>
      <c r="P779" s="9" t="s">
        <v>48</v>
      </c>
      <c r="Q779" s="9" t="s">
        <v>48</v>
      </c>
      <c r="Z779" s="3" t="s">
        <v>6</v>
      </c>
    </row>
    <row r="780" spans="1:26" ht="14.5" customHeight="1" x14ac:dyDescent="0.35">
      <c r="J780" s="9">
        <v>5</v>
      </c>
      <c r="K780" s="11" t="s">
        <v>1135</v>
      </c>
      <c r="L780" s="11" t="s">
        <v>1136</v>
      </c>
      <c r="M780" s="9" t="s">
        <v>32</v>
      </c>
      <c r="N780" s="9" t="s">
        <v>28</v>
      </c>
      <c r="O780" s="9">
        <v>2</v>
      </c>
      <c r="P780" s="9" t="s">
        <v>29</v>
      </c>
      <c r="Q780" s="9" t="s">
        <v>29</v>
      </c>
      <c r="Z780" s="3" t="s">
        <v>6</v>
      </c>
    </row>
    <row r="781" spans="1:26" ht="14.5" customHeight="1" x14ac:dyDescent="0.35">
      <c r="J781" s="9">
        <v>6</v>
      </c>
      <c r="K781" s="11" t="s">
        <v>576</v>
      </c>
      <c r="L781" s="11" t="s">
        <v>1137</v>
      </c>
      <c r="M781" s="9" t="s">
        <v>32</v>
      </c>
      <c r="N781" s="9" t="s">
        <v>28</v>
      </c>
      <c r="O781" s="9">
        <v>2</v>
      </c>
      <c r="P781" s="9" t="s">
        <v>29</v>
      </c>
      <c r="Q781" s="9" t="s">
        <v>29</v>
      </c>
      <c r="Z781" s="3" t="s">
        <v>6</v>
      </c>
    </row>
    <row r="782" spans="1:26" ht="14.5" customHeight="1" x14ac:dyDescent="0.35">
      <c r="J782" s="9">
        <v>7</v>
      </c>
      <c r="K782" s="11" t="s">
        <v>578</v>
      </c>
      <c r="L782" s="11" t="s">
        <v>1138</v>
      </c>
      <c r="M782" s="9" t="s">
        <v>32</v>
      </c>
      <c r="N782" s="9" t="s">
        <v>28</v>
      </c>
      <c r="O782" s="9">
        <v>2</v>
      </c>
      <c r="P782" s="9" t="s">
        <v>29</v>
      </c>
      <c r="Q782" s="9" t="s">
        <v>29</v>
      </c>
      <c r="Z782" s="3" t="s">
        <v>6</v>
      </c>
    </row>
    <row r="783" spans="1:26" ht="14.5" customHeight="1" x14ac:dyDescent="0.35">
      <c r="J783" s="9">
        <v>8</v>
      </c>
      <c r="K783" s="11" t="s">
        <v>580</v>
      </c>
      <c r="L783" s="11" t="s">
        <v>1139</v>
      </c>
      <c r="M783" s="9" t="s">
        <v>32</v>
      </c>
      <c r="N783" s="9" t="s">
        <v>28</v>
      </c>
      <c r="O783" s="9">
        <v>2</v>
      </c>
      <c r="P783" s="9" t="s">
        <v>29</v>
      </c>
      <c r="Q783" s="9" t="s">
        <v>29</v>
      </c>
      <c r="Z783" s="3" t="s">
        <v>6</v>
      </c>
    </row>
    <row r="784" spans="1:26" ht="14.5" customHeight="1" x14ac:dyDescent="0.35">
      <c r="J784" s="9">
        <v>9</v>
      </c>
      <c r="K784" s="11" t="s">
        <v>582</v>
      </c>
      <c r="L784" s="11" t="s">
        <v>1140</v>
      </c>
      <c r="M784" s="9" t="s">
        <v>32</v>
      </c>
      <c r="N784" s="9" t="s">
        <v>28</v>
      </c>
      <c r="O784" s="9">
        <v>2</v>
      </c>
      <c r="P784" s="9" t="s">
        <v>29</v>
      </c>
      <c r="Q784" s="9" t="s">
        <v>29</v>
      </c>
      <c r="Z784" s="3" t="s">
        <v>6</v>
      </c>
    </row>
    <row r="785" spans="1:26" ht="14.5" customHeight="1" x14ac:dyDescent="0.35">
      <c r="J785" s="9">
        <v>10</v>
      </c>
      <c r="K785" s="11" t="s">
        <v>1141</v>
      </c>
      <c r="L785" s="11" t="s">
        <v>1142</v>
      </c>
      <c r="M785" s="9" t="s">
        <v>32</v>
      </c>
      <c r="N785" s="9" t="s">
        <v>28</v>
      </c>
      <c r="O785" s="9">
        <v>2</v>
      </c>
      <c r="P785" s="9" t="s">
        <v>29</v>
      </c>
      <c r="Q785" s="9" t="s">
        <v>29</v>
      </c>
      <c r="Z785" s="3" t="s">
        <v>6</v>
      </c>
    </row>
    <row r="786" spans="1:26" ht="14.5" customHeight="1" x14ac:dyDescent="0.35">
      <c r="J786" s="9">
        <v>11</v>
      </c>
      <c r="K786" s="11" t="s">
        <v>584</v>
      </c>
      <c r="L786" s="11" t="s">
        <v>1143</v>
      </c>
      <c r="M786" s="9" t="s">
        <v>32</v>
      </c>
      <c r="N786" s="9" t="s">
        <v>28</v>
      </c>
      <c r="O786" s="9">
        <v>2</v>
      </c>
      <c r="P786" s="9" t="s">
        <v>29</v>
      </c>
      <c r="Q786" s="9" t="s">
        <v>29</v>
      </c>
      <c r="Z786" s="3" t="s">
        <v>6</v>
      </c>
    </row>
    <row r="787" spans="1:26" ht="14.5" customHeight="1" x14ac:dyDescent="0.35">
      <c r="J787" s="9">
        <v>12</v>
      </c>
      <c r="K787" s="11" t="s">
        <v>276</v>
      </c>
      <c r="L787" s="11" t="s">
        <v>381</v>
      </c>
      <c r="M787" s="9" t="s">
        <v>27</v>
      </c>
      <c r="N787" s="9">
        <v>6</v>
      </c>
      <c r="O787" s="9" t="s">
        <v>28</v>
      </c>
      <c r="P787" s="9" t="s">
        <v>48</v>
      </c>
      <c r="Q787" s="9" t="s">
        <v>48</v>
      </c>
      <c r="Z787" s="3" t="s">
        <v>6</v>
      </c>
    </row>
    <row r="788" spans="1:26" s="88" customFormat="1" ht="14.5" customHeight="1" collapsed="1" x14ac:dyDescent="0.35">
      <c r="A788" s="85" t="s">
        <v>22</v>
      </c>
      <c r="B788" s="85"/>
      <c r="C788" s="85"/>
      <c r="D788" s="85"/>
      <c r="E788" s="85"/>
      <c r="F788" s="85" t="s">
        <v>1144</v>
      </c>
      <c r="G788" s="85"/>
      <c r="H788" s="85"/>
      <c r="I788" s="85" t="s">
        <v>209</v>
      </c>
      <c r="J788" s="86" t="s">
        <v>1145</v>
      </c>
      <c r="K788" s="87"/>
      <c r="L788" s="87"/>
      <c r="M788" s="87"/>
      <c r="N788" s="87"/>
      <c r="O788" s="87"/>
      <c r="P788" s="87"/>
      <c r="Q788" s="87"/>
      <c r="R788" s="87"/>
      <c r="S788" s="87"/>
      <c r="T788" s="87"/>
      <c r="U788" s="87"/>
      <c r="V788" s="87"/>
      <c r="W788" s="87"/>
      <c r="Z788" s="88" t="s">
        <v>6</v>
      </c>
    </row>
    <row r="789" spans="1:26" s="93" customFormat="1" ht="14.5" customHeight="1" x14ac:dyDescent="0.35">
      <c r="A789" s="89"/>
      <c r="B789" s="89"/>
      <c r="C789" s="89"/>
      <c r="D789" s="89"/>
      <c r="E789" s="89"/>
      <c r="F789" s="89"/>
      <c r="G789" s="89"/>
      <c r="H789" s="89"/>
      <c r="I789" s="89"/>
      <c r="J789" s="90">
        <v>1</v>
      </c>
      <c r="K789" s="91" t="s">
        <v>25</v>
      </c>
      <c r="L789" s="91" t="s">
        <v>1146</v>
      </c>
      <c r="M789" s="90" t="s">
        <v>27</v>
      </c>
      <c r="N789" s="90" t="s">
        <v>235</v>
      </c>
      <c r="O789" s="90" t="s">
        <v>28</v>
      </c>
      <c r="P789" s="90" t="s">
        <v>29</v>
      </c>
      <c r="Q789" s="90" t="s">
        <v>29</v>
      </c>
      <c r="R789" s="92"/>
      <c r="S789" s="92"/>
      <c r="T789" s="92"/>
      <c r="U789" s="92"/>
      <c r="V789" s="92"/>
      <c r="W789" s="92"/>
      <c r="Z789" s="88" t="s">
        <v>6</v>
      </c>
    </row>
    <row r="790" spans="1:26" s="93" customFormat="1" ht="14.5" customHeight="1" x14ac:dyDescent="0.35">
      <c r="A790" s="89"/>
      <c r="B790" s="89"/>
      <c r="C790" s="89"/>
      <c r="D790" s="89"/>
      <c r="E790" s="89"/>
      <c r="F790" s="89"/>
      <c r="G790" s="89"/>
      <c r="H790" s="89"/>
      <c r="I790" s="89"/>
      <c r="J790" s="90">
        <v>2</v>
      </c>
      <c r="K790" s="91" t="s">
        <v>1147</v>
      </c>
      <c r="L790" s="91" t="s">
        <v>1148</v>
      </c>
      <c r="M790" s="90" t="s">
        <v>32</v>
      </c>
      <c r="N790" s="90" t="s">
        <v>28</v>
      </c>
      <c r="O790" s="96" t="s">
        <v>363</v>
      </c>
      <c r="P790" s="90" t="s">
        <v>48</v>
      </c>
      <c r="Q790" s="90" t="s">
        <v>48</v>
      </c>
      <c r="R790" s="92"/>
      <c r="S790" s="92"/>
      <c r="T790" s="92"/>
      <c r="U790" s="92"/>
      <c r="V790" s="92"/>
      <c r="W790" s="92"/>
      <c r="Z790" s="88" t="s">
        <v>6</v>
      </c>
    </row>
    <row r="791" spans="1:26" s="93" customFormat="1" ht="14.5" customHeight="1" x14ac:dyDescent="0.35">
      <c r="A791" s="89"/>
      <c r="B791" s="89"/>
      <c r="C791" s="89"/>
      <c r="D791" s="89"/>
      <c r="E791" s="89"/>
      <c r="F791" s="89"/>
      <c r="G791" s="89"/>
      <c r="H791" s="89"/>
      <c r="I791" s="89"/>
      <c r="J791" s="90">
        <v>3</v>
      </c>
      <c r="K791" s="91" t="s">
        <v>1149</v>
      </c>
      <c r="L791" s="91" t="s">
        <v>1150</v>
      </c>
      <c r="M791" s="90" t="s">
        <v>32</v>
      </c>
      <c r="N791" s="90" t="s">
        <v>28</v>
      </c>
      <c r="O791" s="96" t="s">
        <v>363</v>
      </c>
      <c r="P791" s="90" t="s">
        <v>48</v>
      </c>
      <c r="Q791" s="90" t="s">
        <v>48</v>
      </c>
      <c r="R791" s="92"/>
      <c r="S791" s="92"/>
      <c r="T791" s="92"/>
      <c r="U791" s="92"/>
      <c r="V791" s="92"/>
      <c r="W791" s="92"/>
      <c r="Z791" s="88" t="s">
        <v>6</v>
      </c>
    </row>
    <row r="792" spans="1:26" s="93" customFormat="1" ht="14.5" customHeight="1" x14ac:dyDescent="0.35">
      <c r="A792" s="89"/>
      <c r="B792" s="89"/>
      <c r="C792" s="89"/>
      <c r="D792" s="89"/>
      <c r="E792" s="89"/>
      <c r="F792" s="89"/>
      <c r="G792" s="89"/>
      <c r="H792" s="89"/>
      <c r="I792" s="89"/>
      <c r="J792" s="90">
        <v>4</v>
      </c>
      <c r="K792" s="91" t="s">
        <v>1151</v>
      </c>
      <c r="L792" s="91" t="s">
        <v>1152</v>
      </c>
      <c r="M792" s="90" t="s">
        <v>32</v>
      </c>
      <c r="N792" s="90" t="s">
        <v>28</v>
      </c>
      <c r="O792" s="96" t="s">
        <v>363</v>
      </c>
      <c r="P792" s="90" t="s">
        <v>48</v>
      </c>
      <c r="Q792" s="90" t="s">
        <v>48</v>
      </c>
      <c r="R792" s="92"/>
      <c r="S792" s="92"/>
      <c r="T792" s="92"/>
      <c r="U792" s="92"/>
      <c r="V792" s="92"/>
      <c r="W792" s="92"/>
      <c r="Z792" s="88" t="s">
        <v>6</v>
      </c>
    </row>
    <row r="793" spans="1:26" s="3" customFormat="1" ht="14.5" customHeight="1" collapsed="1" x14ac:dyDescent="0.35">
      <c r="A793" s="1" t="s">
        <v>22</v>
      </c>
      <c r="B793" s="1"/>
      <c r="C793" s="1"/>
      <c r="D793" s="1"/>
      <c r="E793" s="1" t="s">
        <v>1153</v>
      </c>
      <c r="F793" s="1"/>
      <c r="G793" s="1"/>
      <c r="H793" s="1"/>
      <c r="I793" s="1" t="s">
        <v>144</v>
      </c>
      <c r="J793" s="2" t="s">
        <v>1154</v>
      </c>
      <c r="K793" s="4"/>
      <c r="L793" s="4"/>
      <c r="M793" s="4"/>
      <c r="N793" s="4"/>
      <c r="O793" s="4"/>
      <c r="P793" s="4"/>
      <c r="Q793" s="4"/>
      <c r="R793" s="4"/>
      <c r="S793" s="4"/>
      <c r="T793" s="4"/>
      <c r="U793" s="4"/>
      <c r="V793" s="4"/>
      <c r="W793" s="4"/>
      <c r="Z793" s="3" t="s">
        <v>6</v>
      </c>
    </row>
    <row r="794" spans="1:26" ht="14.5" customHeight="1" x14ac:dyDescent="0.35">
      <c r="J794" s="9">
        <v>1</v>
      </c>
      <c r="K794" s="11" t="s">
        <v>25</v>
      </c>
      <c r="L794" s="11" t="s">
        <v>1155</v>
      </c>
      <c r="M794" s="9" t="s">
        <v>27</v>
      </c>
      <c r="N794" s="9">
        <v>4</v>
      </c>
      <c r="O794" s="9" t="s">
        <v>28</v>
      </c>
      <c r="P794" s="9" t="s">
        <v>29</v>
      </c>
      <c r="Q794" s="9" t="s">
        <v>29</v>
      </c>
      <c r="Z794" s="3" t="s">
        <v>6</v>
      </c>
    </row>
    <row r="795" spans="1:26" ht="14.5" customHeight="1" x14ac:dyDescent="0.35">
      <c r="J795" s="9">
        <v>2</v>
      </c>
      <c r="K795" s="11" t="s">
        <v>276</v>
      </c>
      <c r="L795" s="11" t="s">
        <v>381</v>
      </c>
      <c r="M795" s="9" t="s">
        <v>27</v>
      </c>
      <c r="N795" s="9">
        <v>6</v>
      </c>
      <c r="O795" s="9" t="s">
        <v>28</v>
      </c>
      <c r="P795" s="9" t="s">
        <v>29</v>
      </c>
      <c r="Q795" s="9" t="s">
        <v>29</v>
      </c>
      <c r="Z795" s="3" t="s">
        <v>6</v>
      </c>
    </row>
    <row r="796" spans="1:26" ht="14.5" customHeight="1" x14ac:dyDescent="0.35">
      <c r="J796" s="9">
        <v>3</v>
      </c>
      <c r="K796" s="11" t="s">
        <v>617</v>
      </c>
      <c r="L796" s="11" t="s">
        <v>1156</v>
      </c>
      <c r="M796" s="9" t="s">
        <v>27</v>
      </c>
      <c r="N796" s="9" t="s">
        <v>28</v>
      </c>
      <c r="O796" s="9" t="s">
        <v>28</v>
      </c>
      <c r="P796" s="9" t="s">
        <v>48</v>
      </c>
      <c r="Q796" s="9" t="s">
        <v>48</v>
      </c>
      <c r="Z796" s="3" t="s">
        <v>6</v>
      </c>
    </row>
    <row r="797" spans="1:26" s="3" customFormat="1" ht="14.5" customHeight="1" collapsed="1" x14ac:dyDescent="0.35">
      <c r="A797" s="1" t="s">
        <v>22</v>
      </c>
      <c r="B797" s="1"/>
      <c r="C797" s="1"/>
      <c r="D797" s="1"/>
      <c r="E797" s="1"/>
      <c r="F797" s="1" t="s">
        <v>1157</v>
      </c>
      <c r="G797" s="1"/>
      <c r="H797" s="1"/>
      <c r="I797" s="1" t="s">
        <v>144</v>
      </c>
      <c r="J797" s="2" t="s">
        <v>1158</v>
      </c>
      <c r="K797" s="4"/>
      <c r="L797" s="4"/>
      <c r="M797" s="4"/>
      <c r="N797" s="4"/>
      <c r="O797" s="4"/>
      <c r="P797" s="4"/>
      <c r="Q797" s="4"/>
      <c r="R797" s="4"/>
      <c r="S797" s="4"/>
      <c r="T797" s="4"/>
      <c r="U797" s="4"/>
      <c r="V797" s="4"/>
      <c r="W797" s="4"/>
      <c r="Z797" s="3" t="s">
        <v>6</v>
      </c>
    </row>
    <row r="798" spans="1:26" ht="14.5" customHeight="1" x14ac:dyDescent="0.35">
      <c r="J798" s="9">
        <v>1</v>
      </c>
      <c r="K798" s="11" t="s">
        <v>25</v>
      </c>
      <c r="L798" s="11" t="s">
        <v>1159</v>
      </c>
      <c r="M798" s="9" t="s">
        <v>27</v>
      </c>
      <c r="N798" s="9">
        <v>4</v>
      </c>
      <c r="O798" s="9" t="s">
        <v>28</v>
      </c>
      <c r="P798" s="9" t="s">
        <v>29</v>
      </c>
      <c r="Q798" s="9" t="s">
        <v>29</v>
      </c>
      <c r="Z798" s="3" t="s">
        <v>6</v>
      </c>
    </row>
    <row r="799" spans="1:26" ht="14.5" customHeight="1" x14ac:dyDescent="0.35">
      <c r="J799" s="29">
        <v>2</v>
      </c>
      <c r="K799" s="11" t="s">
        <v>1160</v>
      </c>
      <c r="L799" s="11" t="s">
        <v>1161</v>
      </c>
      <c r="M799" s="9" t="s">
        <v>27</v>
      </c>
      <c r="N799" s="9" t="s">
        <v>1162</v>
      </c>
      <c r="O799" s="9" t="s">
        <v>28</v>
      </c>
      <c r="P799" s="9" t="s">
        <v>29</v>
      </c>
      <c r="Q799" s="9" t="s">
        <v>29</v>
      </c>
      <c r="Z799" s="3" t="s">
        <v>6</v>
      </c>
    </row>
    <row r="800" spans="1:26" ht="14.5" customHeight="1" x14ac:dyDescent="0.35">
      <c r="J800" s="69"/>
      <c r="K800" s="73" t="s">
        <v>1163</v>
      </c>
      <c r="L800" s="74" t="s">
        <v>1164</v>
      </c>
      <c r="M800" s="349" t="s">
        <v>1165</v>
      </c>
      <c r="N800" s="349"/>
      <c r="O800" s="350" t="s">
        <v>1166</v>
      </c>
      <c r="P800" s="351"/>
      <c r="Q800" s="29"/>
      <c r="Z800" s="3"/>
    </row>
    <row r="801" spans="10:26" ht="14.5" customHeight="1" x14ac:dyDescent="0.35">
      <c r="J801" s="69"/>
      <c r="K801" s="75" t="s">
        <v>1167</v>
      </c>
      <c r="L801" s="76" t="s">
        <v>1168</v>
      </c>
      <c r="M801" s="332">
        <v>39814</v>
      </c>
      <c r="N801" s="332"/>
      <c r="O801" s="332">
        <v>42004</v>
      </c>
      <c r="P801" s="333"/>
      <c r="Q801" s="32"/>
      <c r="Z801" s="3"/>
    </row>
    <row r="802" spans="10:26" ht="14.5" customHeight="1" x14ac:dyDescent="0.35">
      <c r="J802" s="69"/>
      <c r="K802" s="75" t="s">
        <v>1169</v>
      </c>
      <c r="L802" s="76" t="s">
        <v>1170</v>
      </c>
      <c r="M802" s="332">
        <v>39814</v>
      </c>
      <c r="N802" s="332"/>
      <c r="O802" s="332"/>
      <c r="P802" s="333"/>
      <c r="Q802" s="32"/>
      <c r="Z802" s="3"/>
    </row>
    <row r="803" spans="10:26" ht="14.5" customHeight="1" x14ac:dyDescent="0.35">
      <c r="J803" s="69"/>
      <c r="K803" s="75" t="s">
        <v>1171</v>
      </c>
      <c r="L803" s="76" t="s">
        <v>1172</v>
      </c>
      <c r="M803" s="332">
        <v>39814</v>
      </c>
      <c r="N803" s="332"/>
      <c r="O803" s="332">
        <v>42216</v>
      </c>
      <c r="P803" s="333"/>
      <c r="Q803" s="32"/>
      <c r="Z803" s="3"/>
    </row>
    <row r="804" spans="10:26" ht="14.5" customHeight="1" x14ac:dyDescent="0.35">
      <c r="J804" s="69"/>
      <c r="K804" s="75" t="s">
        <v>1173</v>
      </c>
      <c r="L804" s="76" t="s">
        <v>1174</v>
      </c>
      <c r="M804" s="332">
        <v>41456</v>
      </c>
      <c r="N804" s="332"/>
      <c r="O804" s="332"/>
      <c r="P804" s="333"/>
      <c r="Q804" s="32"/>
      <c r="Z804" s="3"/>
    </row>
    <row r="805" spans="10:26" ht="14.5" customHeight="1" x14ac:dyDescent="0.35">
      <c r="J805" s="69"/>
      <c r="K805" s="75" t="s">
        <v>1175</v>
      </c>
      <c r="L805" s="76" t="s">
        <v>1176</v>
      </c>
      <c r="M805" s="332">
        <v>39814</v>
      </c>
      <c r="N805" s="332"/>
      <c r="O805" s="332"/>
      <c r="P805" s="333"/>
      <c r="Q805" s="32"/>
      <c r="Z805" s="3"/>
    </row>
    <row r="806" spans="10:26" ht="14.5" customHeight="1" x14ac:dyDescent="0.35">
      <c r="J806" s="69"/>
      <c r="K806" s="107" t="s">
        <v>1177</v>
      </c>
      <c r="L806" s="93" t="s">
        <v>1178</v>
      </c>
      <c r="M806" s="340">
        <v>43282</v>
      </c>
      <c r="N806" s="340"/>
      <c r="O806" s="127"/>
      <c r="P806" s="128"/>
      <c r="Q806" s="32"/>
      <c r="Z806" s="3"/>
    </row>
    <row r="807" spans="10:26" ht="14.5" customHeight="1" x14ac:dyDescent="0.35">
      <c r="J807" s="69"/>
      <c r="K807" s="75" t="s">
        <v>1179</v>
      </c>
      <c r="L807" s="76" t="s">
        <v>1180</v>
      </c>
      <c r="M807" s="332">
        <v>42186</v>
      </c>
      <c r="N807" s="332"/>
      <c r="O807" s="332"/>
      <c r="P807" s="333"/>
      <c r="Q807" s="32"/>
      <c r="Z807" s="3"/>
    </row>
    <row r="808" spans="10:26" ht="14.5" customHeight="1" x14ac:dyDescent="0.35">
      <c r="J808" s="69"/>
      <c r="K808" s="75" t="s">
        <v>1181</v>
      </c>
      <c r="L808" s="76" t="s">
        <v>1182</v>
      </c>
      <c r="M808" s="332">
        <v>42186</v>
      </c>
      <c r="N808" s="332"/>
      <c r="O808" s="332"/>
      <c r="P808" s="333"/>
      <c r="Q808" s="32"/>
      <c r="Z808" s="3"/>
    </row>
    <row r="809" spans="10:26" ht="14.5" customHeight="1" x14ac:dyDescent="0.35">
      <c r="J809" s="69"/>
      <c r="K809" s="75" t="s">
        <v>1183</v>
      </c>
      <c r="L809" s="76" t="s">
        <v>1184</v>
      </c>
      <c r="M809" s="332">
        <v>42278</v>
      </c>
      <c r="N809" s="332"/>
      <c r="O809" s="332"/>
      <c r="P809" s="333"/>
      <c r="Q809" s="32"/>
      <c r="Z809" s="3"/>
    </row>
    <row r="810" spans="10:26" ht="14.5" customHeight="1" x14ac:dyDescent="0.35">
      <c r="J810" s="69"/>
      <c r="K810" s="75" t="s">
        <v>1185</v>
      </c>
      <c r="L810" s="76" t="s">
        <v>1186</v>
      </c>
      <c r="M810" s="332">
        <v>39814</v>
      </c>
      <c r="N810" s="332"/>
      <c r="O810" s="332">
        <v>42308</v>
      </c>
      <c r="P810" s="333"/>
      <c r="Q810" s="32"/>
      <c r="Z810" s="3"/>
    </row>
    <row r="811" spans="10:26" ht="14.5" customHeight="1" x14ac:dyDescent="0.35">
      <c r="J811" s="69"/>
      <c r="K811" s="75" t="s">
        <v>1185</v>
      </c>
      <c r="L811" s="76" t="s">
        <v>1187</v>
      </c>
      <c r="M811" s="332">
        <v>42309</v>
      </c>
      <c r="N811" s="332"/>
      <c r="O811" s="332"/>
      <c r="P811" s="333"/>
      <c r="Q811" s="32"/>
      <c r="Z811" s="3"/>
    </row>
    <row r="812" spans="10:26" ht="14.5" customHeight="1" x14ac:dyDescent="0.35">
      <c r="J812" s="69"/>
      <c r="K812" s="75" t="s">
        <v>1188</v>
      </c>
      <c r="L812" s="76" t="s">
        <v>1189</v>
      </c>
      <c r="M812" s="332">
        <v>39814</v>
      </c>
      <c r="N812" s="332"/>
      <c r="O812" s="332">
        <v>42004</v>
      </c>
      <c r="P812" s="333"/>
      <c r="Q812" s="32"/>
      <c r="Z812" s="3"/>
    </row>
    <row r="813" spans="10:26" ht="14.5" customHeight="1" x14ac:dyDescent="0.35">
      <c r="J813" s="69"/>
      <c r="K813" s="75" t="s">
        <v>1188</v>
      </c>
      <c r="L813" s="76" t="s">
        <v>1190</v>
      </c>
      <c r="M813" s="332">
        <v>42005</v>
      </c>
      <c r="N813" s="332"/>
      <c r="O813" s="332">
        <v>42185</v>
      </c>
      <c r="P813" s="333"/>
      <c r="Q813" s="32"/>
      <c r="Z813" s="3"/>
    </row>
    <row r="814" spans="10:26" ht="14.5" customHeight="1" x14ac:dyDescent="0.35">
      <c r="J814" s="69"/>
      <c r="K814" s="75" t="s">
        <v>1188</v>
      </c>
      <c r="L814" s="76" t="s">
        <v>1191</v>
      </c>
      <c r="M814" s="332">
        <v>42186</v>
      </c>
      <c r="N814" s="332"/>
      <c r="O814" s="332"/>
      <c r="P814" s="333"/>
      <c r="Q814" s="32"/>
      <c r="Z814" s="3"/>
    </row>
    <row r="815" spans="10:26" ht="14.5" customHeight="1" x14ac:dyDescent="0.35">
      <c r="J815" s="69"/>
      <c r="K815" s="75" t="s">
        <v>1192</v>
      </c>
      <c r="L815" s="76" t="s">
        <v>1193</v>
      </c>
      <c r="M815" s="332">
        <v>39814</v>
      </c>
      <c r="N815" s="332"/>
      <c r="O815" s="332"/>
      <c r="P815" s="333"/>
      <c r="Q815" s="32"/>
      <c r="Z815" s="3"/>
    </row>
    <row r="816" spans="10:26" ht="14.5" customHeight="1" x14ac:dyDescent="0.35">
      <c r="J816" s="69"/>
      <c r="K816" s="75" t="s">
        <v>1194</v>
      </c>
      <c r="L816" s="76" t="s">
        <v>1195</v>
      </c>
      <c r="M816" s="332">
        <v>41183</v>
      </c>
      <c r="N816" s="332"/>
      <c r="O816" s="332"/>
      <c r="P816" s="333"/>
      <c r="Q816" s="32"/>
      <c r="Z816" s="3"/>
    </row>
    <row r="817" spans="1:26" ht="14.5" customHeight="1" x14ac:dyDescent="0.35">
      <c r="J817" s="69"/>
      <c r="K817" s="75" t="s">
        <v>1196</v>
      </c>
      <c r="L817" s="76" t="s">
        <v>1197</v>
      </c>
      <c r="M817" s="332">
        <v>39814</v>
      </c>
      <c r="N817" s="332"/>
      <c r="O817" s="332">
        <v>42735</v>
      </c>
      <c r="P817" s="333"/>
      <c r="Q817" s="32"/>
      <c r="Z817" s="3"/>
    </row>
    <row r="818" spans="1:26" ht="14.5" customHeight="1" x14ac:dyDescent="0.35">
      <c r="J818" s="69"/>
      <c r="K818" s="75" t="s">
        <v>1196</v>
      </c>
      <c r="L818" s="76" t="s">
        <v>1198</v>
      </c>
      <c r="M818" s="332">
        <v>42736</v>
      </c>
      <c r="N818" s="332"/>
      <c r="O818" s="332"/>
      <c r="P818" s="333"/>
      <c r="Q818" s="32"/>
      <c r="Z818" s="3"/>
    </row>
    <row r="819" spans="1:26" ht="14.5" customHeight="1" x14ac:dyDescent="0.35">
      <c r="J819" s="69"/>
      <c r="K819" s="75" t="s">
        <v>1199</v>
      </c>
      <c r="L819" s="76" t="s">
        <v>1200</v>
      </c>
      <c r="M819" s="332">
        <v>39814</v>
      </c>
      <c r="N819" s="332"/>
      <c r="O819" s="332"/>
      <c r="P819" s="333"/>
      <c r="Q819" s="32"/>
      <c r="Z819" s="3"/>
    </row>
    <row r="820" spans="1:26" s="93" customFormat="1" ht="14.5" customHeight="1" x14ac:dyDescent="0.35">
      <c r="A820" s="89"/>
      <c r="B820" s="89"/>
      <c r="C820" s="89"/>
      <c r="D820" s="89"/>
      <c r="E820" s="89"/>
      <c r="F820" s="89"/>
      <c r="G820" s="89"/>
      <c r="H820" s="89"/>
      <c r="I820" s="89"/>
      <c r="J820" s="125"/>
      <c r="K820" s="107" t="s">
        <v>1201</v>
      </c>
      <c r="L820" s="93" t="s">
        <v>1202</v>
      </c>
      <c r="M820" s="340">
        <v>43101</v>
      </c>
      <c r="N820" s="340"/>
      <c r="O820" s="129"/>
      <c r="P820" s="130"/>
      <c r="Q820" s="125"/>
      <c r="R820" s="92"/>
      <c r="S820" s="92"/>
      <c r="T820" s="92"/>
      <c r="U820" s="92"/>
      <c r="V820" s="92"/>
      <c r="W820" s="92"/>
      <c r="Z820" s="88"/>
    </row>
    <row r="821" spans="1:26" ht="14.5" customHeight="1" x14ac:dyDescent="0.35">
      <c r="J821" s="69"/>
      <c r="K821" s="75" t="s">
        <v>1203</v>
      </c>
      <c r="L821" s="76" t="s">
        <v>1204</v>
      </c>
      <c r="M821" s="332">
        <v>40817</v>
      </c>
      <c r="N821" s="332"/>
      <c r="O821" s="332">
        <v>42735</v>
      </c>
      <c r="P821" s="333"/>
      <c r="Q821" s="32"/>
      <c r="Z821" s="3"/>
    </row>
    <row r="822" spans="1:26" ht="14.5" customHeight="1" x14ac:dyDescent="0.35">
      <c r="J822" s="69"/>
      <c r="K822" s="75" t="s">
        <v>1203</v>
      </c>
      <c r="L822" s="76" t="s">
        <v>1205</v>
      </c>
      <c r="M822" s="332">
        <v>42736</v>
      </c>
      <c r="N822" s="332"/>
      <c r="O822" s="332"/>
      <c r="P822" s="333"/>
      <c r="Q822" s="32"/>
      <c r="Z822" s="3"/>
    </row>
    <row r="823" spans="1:26" ht="14.5" customHeight="1" x14ac:dyDescent="0.35">
      <c r="J823" s="69"/>
      <c r="K823" s="75" t="s">
        <v>1206</v>
      </c>
      <c r="L823" s="76" t="s">
        <v>1207</v>
      </c>
      <c r="M823" s="332">
        <v>39814</v>
      </c>
      <c r="N823" s="332"/>
      <c r="O823" s="332"/>
      <c r="P823" s="333"/>
      <c r="Q823" s="32"/>
      <c r="Z823" s="3"/>
    </row>
    <row r="824" spans="1:26" s="93" customFormat="1" ht="14.5" customHeight="1" x14ac:dyDescent="0.35">
      <c r="A824" s="89"/>
      <c r="B824" s="89"/>
      <c r="C824" s="89"/>
      <c r="D824" s="89"/>
      <c r="E824" s="89"/>
      <c r="F824" s="89"/>
      <c r="G824" s="89"/>
      <c r="H824" s="89"/>
      <c r="I824" s="89"/>
      <c r="J824" s="125"/>
      <c r="K824" s="107" t="s">
        <v>1208</v>
      </c>
      <c r="L824" s="93" t="s">
        <v>1209</v>
      </c>
      <c r="M824" s="340">
        <v>43282</v>
      </c>
      <c r="N824" s="340"/>
      <c r="O824" s="129"/>
      <c r="P824" s="130"/>
      <c r="Q824" s="125"/>
      <c r="R824" s="92"/>
      <c r="S824" s="92"/>
      <c r="T824" s="92"/>
      <c r="U824" s="92"/>
      <c r="V824" s="92"/>
      <c r="W824" s="92"/>
      <c r="Z824" s="88"/>
    </row>
    <row r="825" spans="1:26" ht="14.5" customHeight="1" x14ac:dyDescent="0.35">
      <c r="J825" s="69"/>
      <c r="K825" s="75" t="s">
        <v>1210</v>
      </c>
      <c r="L825" s="76" t="s">
        <v>1211</v>
      </c>
      <c r="M825" s="332">
        <v>42186</v>
      </c>
      <c r="N825" s="332"/>
      <c r="O825" s="332"/>
      <c r="P825" s="333"/>
      <c r="Q825" s="32"/>
      <c r="Z825" s="3"/>
    </row>
    <row r="826" spans="1:26" ht="14.5" customHeight="1" x14ac:dyDescent="0.35">
      <c r="J826" s="69"/>
      <c r="K826" s="75" t="s">
        <v>1212</v>
      </c>
      <c r="L826" s="76" t="s">
        <v>1213</v>
      </c>
      <c r="M826" s="332">
        <v>42186</v>
      </c>
      <c r="N826" s="332"/>
      <c r="O826" s="332">
        <v>42551</v>
      </c>
      <c r="P826" s="333"/>
      <c r="Q826" s="32"/>
      <c r="Z826" s="3"/>
    </row>
    <row r="827" spans="1:26" ht="14.5" customHeight="1" x14ac:dyDescent="0.35">
      <c r="J827" s="69"/>
      <c r="K827" s="75" t="s">
        <v>1212</v>
      </c>
      <c r="L827" s="76" t="s">
        <v>1214</v>
      </c>
      <c r="M827" s="332">
        <v>42552</v>
      </c>
      <c r="N827" s="332"/>
      <c r="O827" s="332"/>
      <c r="P827" s="333"/>
      <c r="Q827" s="32"/>
      <c r="Z827" s="3"/>
    </row>
    <row r="828" spans="1:26" ht="14.5" customHeight="1" x14ac:dyDescent="0.35">
      <c r="J828" s="69"/>
      <c r="K828" s="75" t="s">
        <v>1215</v>
      </c>
      <c r="L828" s="76" t="s">
        <v>1216</v>
      </c>
      <c r="M828" s="332">
        <v>42552</v>
      </c>
      <c r="N828" s="332"/>
      <c r="O828" s="332"/>
      <c r="P828" s="333"/>
      <c r="Q828" s="32"/>
      <c r="Z828" s="3"/>
    </row>
    <row r="829" spans="1:26" ht="14.5" customHeight="1" x14ac:dyDescent="0.35">
      <c r="J829" s="69"/>
      <c r="K829" s="75" t="s">
        <v>1217</v>
      </c>
      <c r="L829" s="76" t="s">
        <v>1218</v>
      </c>
      <c r="M829" s="332">
        <v>42552</v>
      </c>
      <c r="N829" s="332"/>
      <c r="O829" s="332"/>
      <c r="P829" s="333"/>
      <c r="Q829" s="32"/>
      <c r="Z829" s="3"/>
    </row>
    <row r="830" spans="1:26" ht="14.5" customHeight="1" x14ac:dyDescent="0.35">
      <c r="J830" s="69"/>
      <c r="K830" s="75" t="s">
        <v>1219</v>
      </c>
      <c r="L830" s="76" t="s">
        <v>1220</v>
      </c>
      <c r="M830" s="332">
        <v>42917</v>
      </c>
      <c r="N830" s="332"/>
      <c r="O830" s="332"/>
      <c r="P830" s="333"/>
      <c r="Q830" s="32"/>
      <c r="Z830" s="3"/>
    </row>
    <row r="831" spans="1:26" ht="14.5" customHeight="1" x14ac:dyDescent="0.35">
      <c r="J831" s="69"/>
      <c r="K831" s="75" t="s">
        <v>1221</v>
      </c>
      <c r="L831" s="76" t="s">
        <v>1222</v>
      </c>
      <c r="M831" s="332">
        <v>41640</v>
      </c>
      <c r="N831" s="332"/>
      <c r="O831" s="332"/>
      <c r="P831" s="333"/>
      <c r="Q831" s="32"/>
      <c r="Z831" s="3"/>
    </row>
    <row r="832" spans="1:26" ht="14.5" customHeight="1" x14ac:dyDescent="0.35">
      <c r="J832" s="69"/>
      <c r="K832" s="75" t="s">
        <v>1223</v>
      </c>
      <c r="L832" s="76" t="s">
        <v>1224</v>
      </c>
      <c r="M832" s="332">
        <v>39814</v>
      </c>
      <c r="N832" s="332"/>
      <c r="O832" s="332"/>
      <c r="P832" s="333"/>
      <c r="Q832" s="32"/>
      <c r="Z832" s="3"/>
    </row>
    <row r="833" spans="1:26" ht="14.5" customHeight="1" x14ac:dyDescent="0.35">
      <c r="J833" s="69"/>
      <c r="K833" s="75" t="s">
        <v>1225</v>
      </c>
      <c r="L833" s="76" t="s">
        <v>1226</v>
      </c>
      <c r="M833" s="332">
        <v>39814</v>
      </c>
      <c r="N833" s="332"/>
      <c r="O833" s="332"/>
      <c r="P833" s="333"/>
      <c r="Q833" s="32"/>
      <c r="Z833" s="3"/>
    </row>
    <row r="834" spans="1:26" ht="14.5" customHeight="1" x14ac:dyDescent="0.35">
      <c r="J834" s="69"/>
      <c r="K834" s="75" t="s">
        <v>1227</v>
      </c>
      <c r="L834" s="76" t="s">
        <v>1228</v>
      </c>
      <c r="M834" s="332">
        <v>41456</v>
      </c>
      <c r="N834" s="332"/>
      <c r="O834" s="332">
        <v>41456</v>
      </c>
      <c r="P834" s="333"/>
      <c r="Q834" s="32"/>
      <c r="Z834" s="3"/>
    </row>
    <row r="835" spans="1:26" ht="14.5" customHeight="1" x14ac:dyDescent="0.35">
      <c r="J835" s="69"/>
      <c r="K835" s="75" t="s">
        <v>1229</v>
      </c>
      <c r="L835" s="76" t="s">
        <v>1230</v>
      </c>
      <c r="M835" s="332">
        <v>39814</v>
      </c>
      <c r="N835" s="332"/>
      <c r="O835" s="332"/>
      <c r="P835" s="333"/>
      <c r="Q835" s="32"/>
      <c r="Z835" s="3"/>
    </row>
    <row r="836" spans="1:26" ht="14.5" customHeight="1" x14ac:dyDescent="0.35">
      <c r="J836" s="69"/>
      <c r="K836" s="75" t="s">
        <v>1231</v>
      </c>
      <c r="L836" s="76" t="s">
        <v>1232</v>
      </c>
      <c r="M836" s="332">
        <v>41852</v>
      </c>
      <c r="N836" s="332"/>
      <c r="O836" s="332">
        <v>42613</v>
      </c>
      <c r="P836" s="333"/>
      <c r="Q836" s="32"/>
      <c r="Z836" s="3"/>
    </row>
    <row r="837" spans="1:26" ht="14.5" customHeight="1" x14ac:dyDescent="0.35">
      <c r="J837" s="69"/>
      <c r="K837" s="75" t="s">
        <v>1231</v>
      </c>
      <c r="L837" s="76" t="s">
        <v>1233</v>
      </c>
      <c r="M837" s="332">
        <v>42614</v>
      </c>
      <c r="N837" s="332"/>
      <c r="O837" s="332"/>
      <c r="P837" s="333"/>
      <c r="Q837" s="32"/>
      <c r="Z837" s="3"/>
    </row>
    <row r="838" spans="1:26" ht="14.5" customHeight="1" x14ac:dyDescent="0.35">
      <c r="J838" s="69"/>
      <c r="K838" s="107" t="s">
        <v>1231</v>
      </c>
      <c r="L838" s="93" t="s">
        <v>1234</v>
      </c>
      <c r="M838" s="340">
        <v>43466</v>
      </c>
      <c r="N838" s="340"/>
      <c r="O838" s="127"/>
      <c r="P838" s="128"/>
      <c r="Q838" s="32"/>
      <c r="Z838" s="3"/>
    </row>
    <row r="839" spans="1:26" ht="14.5" customHeight="1" x14ac:dyDescent="0.35">
      <c r="J839" s="69"/>
      <c r="K839" s="75" t="s">
        <v>1235</v>
      </c>
      <c r="L839" s="76" t="s">
        <v>1236</v>
      </c>
      <c r="M839" s="332">
        <v>39814</v>
      </c>
      <c r="N839" s="332"/>
      <c r="O839" s="332"/>
      <c r="P839" s="333"/>
      <c r="Q839" s="32"/>
      <c r="Z839" s="3"/>
    </row>
    <row r="840" spans="1:26" ht="14.5" customHeight="1" x14ac:dyDescent="0.35">
      <c r="J840" s="69"/>
      <c r="K840" s="75" t="s">
        <v>1237</v>
      </c>
      <c r="L840" s="76" t="s">
        <v>1238</v>
      </c>
      <c r="M840" s="332">
        <v>41456</v>
      </c>
      <c r="N840" s="332"/>
      <c r="O840" s="332"/>
      <c r="P840" s="333"/>
      <c r="Q840" s="32"/>
      <c r="Z840" s="3"/>
    </row>
    <row r="841" spans="1:26" ht="14.5" customHeight="1" x14ac:dyDescent="0.35">
      <c r="J841" s="69"/>
      <c r="K841" s="75" t="s">
        <v>1239</v>
      </c>
      <c r="L841" s="76" t="s">
        <v>1240</v>
      </c>
      <c r="M841" s="332">
        <v>39814</v>
      </c>
      <c r="N841" s="332"/>
      <c r="O841" s="332"/>
      <c r="P841" s="333"/>
      <c r="Q841" s="32"/>
      <c r="Z841" s="3"/>
    </row>
    <row r="842" spans="1:26" ht="14.5" customHeight="1" x14ac:dyDescent="0.35">
      <c r="J842" s="69"/>
      <c r="K842" s="75" t="s">
        <v>1241</v>
      </c>
      <c r="L842" s="76" t="s">
        <v>1242</v>
      </c>
      <c r="M842" s="332">
        <v>41456</v>
      </c>
      <c r="N842" s="332"/>
      <c r="O842" s="332"/>
      <c r="P842" s="333"/>
      <c r="Q842" s="32"/>
      <c r="Z842" s="3"/>
    </row>
    <row r="843" spans="1:26" ht="14.5" customHeight="1" x14ac:dyDescent="0.35">
      <c r="J843" s="69"/>
      <c r="K843" s="75" t="s">
        <v>1243</v>
      </c>
      <c r="L843" s="76" t="s">
        <v>1244</v>
      </c>
      <c r="M843" s="332">
        <v>39814</v>
      </c>
      <c r="N843" s="332"/>
      <c r="O843" s="332"/>
      <c r="P843" s="333"/>
      <c r="Q843" s="32"/>
      <c r="Z843" s="3"/>
    </row>
    <row r="844" spans="1:26" ht="14.5" customHeight="1" x14ac:dyDescent="0.35">
      <c r="J844" s="69"/>
      <c r="K844" s="75" t="s">
        <v>1245</v>
      </c>
      <c r="L844" s="76" t="s">
        <v>1246</v>
      </c>
      <c r="M844" s="332">
        <v>41852</v>
      </c>
      <c r="N844" s="332"/>
      <c r="O844" s="332">
        <v>42613</v>
      </c>
      <c r="P844" s="333"/>
      <c r="Q844" s="32"/>
      <c r="Z844" s="3"/>
    </row>
    <row r="845" spans="1:26" ht="14.5" customHeight="1" x14ac:dyDescent="0.35">
      <c r="J845" s="69"/>
      <c r="K845" s="75" t="s">
        <v>1245</v>
      </c>
      <c r="L845" s="76" t="s">
        <v>1247</v>
      </c>
      <c r="M845" s="332">
        <v>42614</v>
      </c>
      <c r="N845" s="332"/>
      <c r="O845" s="332"/>
      <c r="P845" s="333"/>
      <c r="Q845" s="32"/>
      <c r="Z845" s="3"/>
    </row>
    <row r="846" spans="1:26" s="93" customFormat="1" ht="14.5" customHeight="1" x14ac:dyDescent="0.35">
      <c r="A846" s="89"/>
      <c r="B846" s="89"/>
      <c r="C846" s="89"/>
      <c r="D846" s="89"/>
      <c r="E846" s="89"/>
      <c r="F846" s="89"/>
      <c r="G846" s="89"/>
      <c r="H846" s="89"/>
      <c r="I846" s="89"/>
      <c r="J846" s="125"/>
      <c r="K846" s="107" t="s">
        <v>1245</v>
      </c>
      <c r="L846" s="93" t="s">
        <v>1248</v>
      </c>
      <c r="M846" s="340">
        <v>43466</v>
      </c>
      <c r="N846" s="340"/>
      <c r="O846" s="129"/>
      <c r="P846" s="130"/>
      <c r="Q846" s="125"/>
      <c r="R846" s="92"/>
      <c r="S846" s="92"/>
      <c r="T846" s="92"/>
      <c r="U846" s="92"/>
      <c r="V846" s="92"/>
      <c r="W846" s="92"/>
      <c r="Z846" s="88"/>
    </row>
    <row r="847" spans="1:26" ht="14.5" customHeight="1" x14ac:dyDescent="0.35">
      <c r="J847" s="69"/>
      <c r="K847" s="75" t="s">
        <v>1249</v>
      </c>
      <c r="L847" s="76" t="s">
        <v>1250</v>
      </c>
      <c r="M847" s="332">
        <v>39814</v>
      </c>
      <c r="N847" s="332"/>
      <c r="O847" s="332"/>
      <c r="P847" s="333"/>
      <c r="Q847" s="32"/>
      <c r="Z847" s="3"/>
    </row>
    <row r="848" spans="1:26" ht="14.5" customHeight="1" x14ac:dyDescent="0.35">
      <c r="J848" s="69"/>
      <c r="K848" s="75" t="s">
        <v>1251</v>
      </c>
      <c r="L848" s="76" t="s">
        <v>1252</v>
      </c>
      <c r="M848" s="332">
        <v>39814</v>
      </c>
      <c r="N848" s="332"/>
      <c r="O848" s="332"/>
      <c r="P848" s="333"/>
      <c r="Q848" s="32"/>
      <c r="Z848" s="3"/>
    </row>
    <row r="849" spans="1:26" ht="14.5" customHeight="1" x14ac:dyDescent="0.35">
      <c r="J849" s="72" t="s">
        <v>1253</v>
      </c>
      <c r="K849" s="131" t="s">
        <v>1254</v>
      </c>
      <c r="L849" s="132" t="s">
        <v>1255</v>
      </c>
      <c r="M849" s="352">
        <v>41456</v>
      </c>
      <c r="N849" s="352"/>
      <c r="O849" s="352"/>
      <c r="P849" s="353"/>
      <c r="Q849" s="32"/>
      <c r="Z849" s="3"/>
    </row>
    <row r="850" spans="1:26" ht="14.5" customHeight="1" x14ac:dyDescent="0.35">
      <c r="J850" s="72" t="s">
        <v>1253</v>
      </c>
      <c r="K850" s="131" t="s">
        <v>1256</v>
      </c>
      <c r="L850" s="132" t="s">
        <v>1257</v>
      </c>
      <c r="M850" s="352">
        <v>41640</v>
      </c>
      <c r="N850" s="352"/>
      <c r="O850" s="352"/>
      <c r="P850" s="353"/>
      <c r="Q850" s="32"/>
      <c r="Z850" s="3"/>
    </row>
    <row r="851" spans="1:26" s="93" customFormat="1" ht="14.5" customHeight="1" x14ac:dyDescent="0.35">
      <c r="A851" s="89"/>
      <c r="B851" s="89"/>
      <c r="C851" s="89"/>
      <c r="D851" s="89"/>
      <c r="E851" s="89"/>
      <c r="F851" s="89"/>
      <c r="G851" s="89"/>
      <c r="H851" s="89"/>
      <c r="I851" s="89"/>
      <c r="J851" s="110"/>
      <c r="K851" s="107" t="s">
        <v>1258</v>
      </c>
      <c r="L851" s="93" t="s">
        <v>1259</v>
      </c>
      <c r="M851" s="340">
        <v>43435</v>
      </c>
      <c r="N851" s="340"/>
      <c r="O851" s="129"/>
      <c r="P851" s="130"/>
      <c r="Q851" s="125"/>
      <c r="R851" s="92"/>
      <c r="S851" s="92"/>
      <c r="T851" s="92"/>
      <c r="U851" s="92"/>
      <c r="V851" s="92"/>
      <c r="W851" s="92"/>
      <c r="Z851" s="88"/>
    </row>
    <row r="852" spans="1:26" ht="14.5" customHeight="1" x14ac:dyDescent="0.35">
      <c r="J852" s="69"/>
      <c r="K852" s="75" t="s">
        <v>1260</v>
      </c>
      <c r="L852" s="76" t="s">
        <v>1261</v>
      </c>
      <c r="M852" s="332">
        <v>39814</v>
      </c>
      <c r="N852" s="332"/>
      <c r="O852" s="332">
        <v>42004</v>
      </c>
      <c r="P852" s="333"/>
      <c r="Q852" s="32"/>
      <c r="Z852" s="3"/>
    </row>
    <row r="853" spans="1:26" ht="14.5" customHeight="1" x14ac:dyDescent="0.35">
      <c r="J853" s="69"/>
      <c r="K853" s="75" t="s">
        <v>1262</v>
      </c>
      <c r="L853" s="76" t="s">
        <v>1263</v>
      </c>
      <c r="M853" s="332">
        <v>39814</v>
      </c>
      <c r="N853" s="332"/>
      <c r="O853" s="332"/>
      <c r="P853" s="333"/>
      <c r="Q853" s="32"/>
      <c r="Z853" s="3"/>
    </row>
    <row r="854" spans="1:26" ht="14.5" customHeight="1" x14ac:dyDescent="0.35">
      <c r="J854" s="69"/>
      <c r="K854" s="75" t="s">
        <v>1264</v>
      </c>
      <c r="L854" s="76" t="s">
        <v>1265</v>
      </c>
      <c r="M854" s="332">
        <v>39814</v>
      </c>
      <c r="N854" s="332"/>
      <c r="O854" s="332"/>
      <c r="P854" s="333"/>
      <c r="Q854" s="32"/>
      <c r="Z854" s="3"/>
    </row>
    <row r="855" spans="1:26" s="93" customFormat="1" ht="14.5" customHeight="1" x14ac:dyDescent="0.35">
      <c r="A855" s="89"/>
      <c r="B855" s="89"/>
      <c r="C855" s="89"/>
      <c r="D855" s="89"/>
      <c r="E855" s="89"/>
      <c r="F855" s="89"/>
      <c r="G855" s="89"/>
      <c r="H855" s="89"/>
      <c r="I855" s="89"/>
      <c r="J855" s="125"/>
      <c r="K855" s="107" t="s">
        <v>1266</v>
      </c>
      <c r="L855" s="93" t="s">
        <v>1267</v>
      </c>
      <c r="M855" s="340">
        <v>43101</v>
      </c>
      <c r="N855" s="340"/>
      <c r="O855" s="129"/>
      <c r="P855" s="130"/>
      <c r="Q855" s="125"/>
      <c r="R855" s="92"/>
      <c r="S855" s="92"/>
      <c r="T855" s="92"/>
      <c r="U855" s="92"/>
      <c r="V855" s="92"/>
      <c r="W855" s="92"/>
      <c r="Z855" s="88"/>
    </row>
    <row r="856" spans="1:26" ht="14.5" customHeight="1" x14ac:dyDescent="0.35">
      <c r="J856" s="69"/>
      <c r="K856" s="75" t="s">
        <v>1268</v>
      </c>
      <c r="L856" s="76" t="s">
        <v>1269</v>
      </c>
      <c r="M856" s="332">
        <v>42005</v>
      </c>
      <c r="N856" s="332"/>
      <c r="O856" s="332"/>
      <c r="P856" s="333"/>
      <c r="Q856" s="32"/>
      <c r="Z856" s="3"/>
    </row>
    <row r="857" spans="1:26" ht="14.5" customHeight="1" x14ac:dyDescent="0.35">
      <c r="J857" s="69"/>
      <c r="K857" s="75" t="s">
        <v>1270</v>
      </c>
      <c r="L857" s="76" t="s">
        <v>1271</v>
      </c>
      <c r="M857" s="332">
        <v>39814</v>
      </c>
      <c r="N857" s="332"/>
      <c r="O857" s="332"/>
      <c r="P857" s="333"/>
      <c r="Q857" s="32"/>
      <c r="Z857" s="3"/>
    </row>
    <row r="858" spans="1:26" ht="14.5" customHeight="1" x14ac:dyDescent="0.35">
      <c r="J858" s="69"/>
      <c r="K858" s="75" t="s">
        <v>1272</v>
      </c>
      <c r="L858" s="76" t="s">
        <v>1273</v>
      </c>
      <c r="M858" s="332">
        <v>39814</v>
      </c>
      <c r="N858" s="332"/>
      <c r="O858" s="332"/>
      <c r="P858" s="333"/>
      <c r="Q858" s="32"/>
      <c r="Z858" s="3"/>
    </row>
    <row r="859" spans="1:26" ht="14.5" customHeight="1" x14ac:dyDescent="0.35">
      <c r="J859" s="69"/>
      <c r="K859" s="75" t="s">
        <v>1274</v>
      </c>
      <c r="L859" s="76" t="s">
        <v>1275</v>
      </c>
      <c r="M859" s="332">
        <v>39814</v>
      </c>
      <c r="N859" s="332"/>
      <c r="O859" s="332"/>
      <c r="P859" s="333"/>
      <c r="Q859" s="32"/>
      <c r="Z859" s="3"/>
    </row>
    <row r="860" spans="1:26" s="93" customFormat="1" ht="14.5" customHeight="1" x14ac:dyDescent="0.35">
      <c r="A860" s="89"/>
      <c r="B860" s="89"/>
      <c r="C860" s="89"/>
      <c r="D860" s="89"/>
      <c r="E860" s="89"/>
      <c r="F860" s="89"/>
      <c r="G860" s="89"/>
      <c r="H860" s="89"/>
      <c r="I860" s="89"/>
      <c r="J860" s="125"/>
      <c r="K860" s="107" t="s">
        <v>1276</v>
      </c>
      <c r="L860" s="93" t="s">
        <v>1277</v>
      </c>
      <c r="M860" s="340">
        <v>43282</v>
      </c>
      <c r="N860" s="340"/>
      <c r="O860" s="129"/>
      <c r="P860" s="130"/>
      <c r="Q860" s="125"/>
      <c r="R860" s="92"/>
      <c r="S860" s="92"/>
      <c r="T860" s="92"/>
      <c r="U860" s="92"/>
      <c r="V860" s="92"/>
      <c r="W860" s="92"/>
      <c r="Z860" s="88"/>
    </row>
    <row r="861" spans="1:26" ht="14.5" customHeight="1" x14ac:dyDescent="0.35">
      <c r="J861" s="69"/>
      <c r="K861" s="75" t="s">
        <v>1278</v>
      </c>
      <c r="L861" s="76" t="s">
        <v>1279</v>
      </c>
      <c r="M861" s="332">
        <v>42186</v>
      </c>
      <c r="N861" s="332"/>
      <c r="O861" s="332"/>
      <c r="P861" s="333"/>
      <c r="Q861" s="32"/>
      <c r="Z861" s="3"/>
    </row>
    <row r="862" spans="1:26" ht="14.5" customHeight="1" x14ac:dyDescent="0.35">
      <c r="J862" s="69"/>
      <c r="K862" s="75" t="s">
        <v>1280</v>
      </c>
      <c r="L862" s="76" t="s">
        <v>1281</v>
      </c>
      <c r="M862" s="332">
        <v>41456</v>
      </c>
      <c r="N862" s="332"/>
      <c r="O862" s="332">
        <v>41456</v>
      </c>
      <c r="P862" s="333"/>
      <c r="Q862" s="32"/>
      <c r="Z862" s="3"/>
    </row>
    <row r="863" spans="1:26" ht="14.5" customHeight="1" x14ac:dyDescent="0.35">
      <c r="J863" s="69"/>
      <c r="K863" s="75" t="s">
        <v>1282</v>
      </c>
      <c r="L863" s="76" t="s">
        <v>1283</v>
      </c>
      <c r="M863" s="332">
        <v>42614</v>
      </c>
      <c r="N863" s="332"/>
      <c r="O863" s="332"/>
      <c r="P863" s="333"/>
      <c r="Q863" s="32"/>
      <c r="Z863" s="3"/>
    </row>
    <row r="864" spans="1:26" ht="14.5" customHeight="1" x14ac:dyDescent="0.35">
      <c r="J864" s="69"/>
      <c r="K864" s="107" t="s">
        <v>1282</v>
      </c>
      <c r="L864" s="93" t="s">
        <v>1284</v>
      </c>
      <c r="M864" s="340">
        <v>43466</v>
      </c>
      <c r="N864" s="340"/>
      <c r="O864" s="127"/>
      <c r="P864" s="128"/>
      <c r="Q864" s="32"/>
      <c r="Z864" s="3"/>
    </row>
    <row r="865" spans="1:26" ht="14.5" customHeight="1" x14ac:dyDescent="0.35">
      <c r="J865" s="69"/>
      <c r="K865" s="75" t="s">
        <v>1285</v>
      </c>
      <c r="L865" s="76" t="s">
        <v>1286</v>
      </c>
      <c r="M865" s="332">
        <v>42005</v>
      </c>
      <c r="N865" s="332"/>
      <c r="O865" s="332"/>
      <c r="P865" s="333"/>
      <c r="Q865" s="32"/>
      <c r="Z865" s="3"/>
    </row>
    <row r="866" spans="1:26" ht="14.5" customHeight="1" x14ac:dyDescent="0.35">
      <c r="J866" s="69"/>
      <c r="K866" s="75" t="s">
        <v>1287</v>
      </c>
      <c r="L866" s="76" t="s">
        <v>1288</v>
      </c>
      <c r="M866" s="332">
        <v>41456</v>
      </c>
      <c r="N866" s="332"/>
      <c r="O866" s="332"/>
      <c r="P866" s="333"/>
      <c r="Q866" s="32"/>
      <c r="Z866" s="3"/>
    </row>
    <row r="867" spans="1:26" ht="14.5" customHeight="1" x14ac:dyDescent="0.35">
      <c r="J867" s="69"/>
      <c r="K867" s="75" t="s">
        <v>1289</v>
      </c>
      <c r="L867" s="76" t="s">
        <v>1290</v>
      </c>
      <c r="M867" s="332">
        <v>42614</v>
      </c>
      <c r="N867" s="332"/>
      <c r="O867" s="332"/>
      <c r="P867" s="333"/>
      <c r="Q867" s="32"/>
      <c r="Z867" s="3"/>
    </row>
    <row r="868" spans="1:26" ht="14.5" customHeight="1" x14ac:dyDescent="0.35">
      <c r="J868" s="69"/>
      <c r="K868" s="107" t="s">
        <v>1289</v>
      </c>
      <c r="L868" s="93" t="s">
        <v>1291</v>
      </c>
      <c r="M868" s="340">
        <v>43466</v>
      </c>
      <c r="N868" s="340"/>
      <c r="O868" s="127"/>
      <c r="P868" s="128"/>
      <c r="Q868" s="32"/>
      <c r="Z868" s="3"/>
    </row>
    <row r="869" spans="1:26" ht="14.5" customHeight="1" x14ac:dyDescent="0.35">
      <c r="J869" s="72" t="s">
        <v>1253</v>
      </c>
      <c r="K869" s="131" t="s">
        <v>1292</v>
      </c>
      <c r="L869" s="132" t="s">
        <v>1293</v>
      </c>
      <c r="M869" s="352">
        <v>41456</v>
      </c>
      <c r="N869" s="352"/>
      <c r="O869" s="352"/>
      <c r="P869" s="353"/>
      <c r="Q869" s="32"/>
      <c r="Z869" s="3"/>
    </row>
    <row r="870" spans="1:26" ht="14.5" customHeight="1" x14ac:dyDescent="0.35">
      <c r="J870" s="72" t="s">
        <v>1253</v>
      </c>
      <c r="K870" s="131" t="s">
        <v>1294</v>
      </c>
      <c r="L870" s="132" t="s">
        <v>1295</v>
      </c>
      <c r="M870" s="352">
        <v>41640</v>
      </c>
      <c r="N870" s="352"/>
      <c r="O870" s="352"/>
      <c r="P870" s="353"/>
      <c r="Q870" s="32"/>
      <c r="Z870" s="3"/>
    </row>
    <row r="871" spans="1:26" s="93" customFormat="1" ht="14.5" customHeight="1" x14ac:dyDescent="0.35">
      <c r="A871" s="89"/>
      <c r="B871" s="89"/>
      <c r="C871" s="89"/>
      <c r="D871" s="89"/>
      <c r="E871" s="89"/>
      <c r="F871" s="89"/>
      <c r="G871" s="89"/>
      <c r="H871" s="89"/>
      <c r="I871" s="89"/>
      <c r="J871" s="110"/>
      <c r="K871" s="107" t="s">
        <v>1296</v>
      </c>
      <c r="L871" s="93" t="s">
        <v>1297</v>
      </c>
      <c r="M871" s="340">
        <v>43435</v>
      </c>
      <c r="N871" s="340"/>
      <c r="O871" s="129"/>
      <c r="P871" s="130"/>
      <c r="Q871" s="125"/>
      <c r="R871" s="92"/>
      <c r="S871" s="92"/>
      <c r="T871" s="92"/>
      <c r="U871" s="92"/>
      <c r="V871" s="92"/>
      <c r="W871" s="92"/>
      <c r="Z871" s="88"/>
    </row>
    <row r="872" spans="1:26" ht="14.5" customHeight="1" x14ac:dyDescent="0.35">
      <c r="J872" s="69"/>
      <c r="K872" s="75" t="s">
        <v>1298</v>
      </c>
      <c r="L872" s="76" t="s">
        <v>1299</v>
      </c>
      <c r="M872" s="332">
        <v>42736</v>
      </c>
      <c r="N872" s="332"/>
      <c r="O872" s="332"/>
      <c r="P872" s="333"/>
      <c r="Q872" s="32"/>
      <c r="Z872" s="3"/>
    </row>
    <row r="873" spans="1:26" ht="14.5" customHeight="1" x14ac:dyDescent="0.35">
      <c r="J873" s="69"/>
      <c r="K873" s="75" t="s">
        <v>1300</v>
      </c>
      <c r="L873" s="76" t="s">
        <v>1301</v>
      </c>
      <c r="M873" s="332">
        <v>39814</v>
      </c>
      <c r="N873" s="332"/>
      <c r="O873" s="332"/>
      <c r="P873" s="333"/>
      <c r="Q873" s="32"/>
      <c r="Z873" s="3"/>
    </row>
    <row r="874" spans="1:26" ht="14.5" customHeight="1" x14ac:dyDescent="0.35">
      <c r="J874" s="69"/>
      <c r="K874" s="75" t="s">
        <v>1302</v>
      </c>
      <c r="L874" s="76" t="s">
        <v>1303</v>
      </c>
      <c r="M874" s="332">
        <v>39814</v>
      </c>
      <c r="N874" s="332"/>
      <c r="O874" s="332"/>
      <c r="P874" s="333"/>
      <c r="Q874" s="32"/>
      <c r="Z874" s="3"/>
    </row>
    <row r="875" spans="1:26" ht="14.5" customHeight="1" x14ac:dyDescent="0.35">
      <c r="J875" s="69"/>
      <c r="K875" s="75" t="s">
        <v>1304</v>
      </c>
      <c r="L875" s="76" t="s">
        <v>1305</v>
      </c>
      <c r="M875" s="332">
        <v>41852</v>
      </c>
      <c r="N875" s="332"/>
      <c r="O875" s="332">
        <v>42613</v>
      </c>
      <c r="P875" s="333"/>
      <c r="Q875" s="32"/>
      <c r="Z875" s="3"/>
    </row>
    <row r="876" spans="1:26" ht="14.5" customHeight="1" x14ac:dyDescent="0.35">
      <c r="J876" s="69"/>
      <c r="K876" s="75" t="s">
        <v>1304</v>
      </c>
      <c r="L876" s="76" t="s">
        <v>1306</v>
      </c>
      <c r="M876" s="332">
        <v>42614</v>
      </c>
      <c r="N876" s="332"/>
      <c r="O876" s="332"/>
      <c r="P876" s="333"/>
      <c r="Q876" s="32"/>
      <c r="Z876" s="3"/>
    </row>
    <row r="877" spans="1:26" ht="14.5" customHeight="1" x14ac:dyDescent="0.35">
      <c r="J877" s="69"/>
      <c r="K877" s="75" t="s">
        <v>1307</v>
      </c>
      <c r="L877" s="76" t="s">
        <v>1308</v>
      </c>
      <c r="M877" s="332">
        <v>42186</v>
      </c>
      <c r="N877" s="332"/>
      <c r="O877" s="332"/>
      <c r="P877" s="333"/>
      <c r="Q877" s="32"/>
      <c r="Z877" s="3"/>
    </row>
    <row r="878" spans="1:26" ht="14.5" customHeight="1" x14ac:dyDescent="0.35">
      <c r="J878" s="69"/>
      <c r="K878" s="75" t="s">
        <v>1309</v>
      </c>
      <c r="L878" s="76" t="s">
        <v>1310</v>
      </c>
      <c r="M878" s="332">
        <v>42552</v>
      </c>
      <c r="N878" s="332"/>
      <c r="O878" s="332"/>
      <c r="P878" s="333"/>
      <c r="Q878" s="32"/>
      <c r="Z878" s="3"/>
    </row>
    <row r="879" spans="1:26" ht="14.5" customHeight="1" x14ac:dyDescent="0.35">
      <c r="J879" s="69"/>
      <c r="K879" s="75" t="s">
        <v>1311</v>
      </c>
      <c r="L879" s="76" t="s">
        <v>1312</v>
      </c>
      <c r="M879" s="332">
        <v>42767</v>
      </c>
      <c r="N879" s="332"/>
      <c r="O879" s="332"/>
      <c r="P879" s="333"/>
      <c r="Q879" s="32"/>
      <c r="Z879" s="3"/>
    </row>
    <row r="880" spans="1:26" ht="14.5" customHeight="1" x14ac:dyDescent="0.35">
      <c r="J880" s="69"/>
      <c r="K880" s="75" t="s">
        <v>1313</v>
      </c>
      <c r="L880" s="76" t="s">
        <v>1314</v>
      </c>
      <c r="M880" s="332">
        <v>41091</v>
      </c>
      <c r="N880" s="332"/>
      <c r="O880" s="332"/>
      <c r="P880" s="333"/>
      <c r="Q880" s="32"/>
      <c r="Z880" s="3"/>
    </row>
    <row r="881" spans="10:26" ht="14.5" customHeight="1" x14ac:dyDescent="0.35">
      <c r="J881" s="69"/>
      <c r="K881" s="75" t="s">
        <v>1315</v>
      </c>
      <c r="L881" s="76" t="s">
        <v>1316</v>
      </c>
      <c r="M881" s="332">
        <v>39814</v>
      </c>
      <c r="N881" s="332"/>
      <c r="O881" s="332"/>
      <c r="P881" s="333"/>
      <c r="Q881" s="32"/>
      <c r="Z881" s="3"/>
    </row>
    <row r="882" spans="10:26" ht="14.5" customHeight="1" x14ac:dyDescent="0.35">
      <c r="J882" s="69"/>
      <c r="K882" s="75" t="s">
        <v>1317</v>
      </c>
      <c r="L882" s="76" t="s">
        <v>1318</v>
      </c>
      <c r="M882" s="332">
        <v>39814</v>
      </c>
      <c r="N882" s="332"/>
      <c r="O882" s="332">
        <v>42185</v>
      </c>
      <c r="P882" s="333"/>
      <c r="Q882" s="32"/>
      <c r="Z882" s="3"/>
    </row>
    <row r="883" spans="10:26" ht="14.5" customHeight="1" x14ac:dyDescent="0.35">
      <c r="J883" s="69"/>
      <c r="K883" s="75" t="s">
        <v>1317</v>
      </c>
      <c r="L883" s="76" t="s">
        <v>1319</v>
      </c>
      <c r="M883" s="332">
        <v>42186</v>
      </c>
      <c r="N883" s="332"/>
      <c r="O883" s="332"/>
      <c r="P883" s="333"/>
      <c r="Q883" s="32"/>
      <c r="Z883" s="3"/>
    </row>
    <row r="884" spans="10:26" ht="14.5" customHeight="1" x14ac:dyDescent="0.35">
      <c r="J884" s="69"/>
      <c r="K884" s="75" t="s">
        <v>1320</v>
      </c>
      <c r="L884" s="76" t="s">
        <v>1321</v>
      </c>
      <c r="M884" s="332">
        <v>39814</v>
      </c>
      <c r="N884" s="332"/>
      <c r="O884" s="332"/>
      <c r="P884" s="333"/>
      <c r="Q884" s="32"/>
      <c r="Z884" s="3"/>
    </row>
    <row r="885" spans="10:26" ht="14.5" customHeight="1" x14ac:dyDescent="0.35">
      <c r="J885" s="69"/>
      <c r="K885" s="75" t="s">
        <v>1322</v>
      </c>
      <c r="L885" s="76" t="s">
        <v>1323</v>
      </c>
      <c r="M885" s="332">
        <v>39814</v>
      </c>
      <c r="N885" s="332"/>
      <c r="O885" s="332"/>
      <c r="P885" s="333"/>
      <c r="Q885" s="32"/>
      <c r="Z885" s="3"/>
    </row>
    <row r="886" spans="10:26" ht="14.5" customHeight="1" x14ac:dyDescent="0.35">
      <c r="J886" s="69"/>
      <c r="K886" s="75" t="s">
        <v>1324</v>
      </c>
      <c r="L886" s="76" t="s">
        <v>1325</v>
      </c>
      <c r="M886" s="332">
        <v>41852</v>
      </c>
      <c r="N886" s="332"/>
      <c r="O886" s="332">
        <v>42766</v>
      </c>
      <c r="P886" s="333"/>
      <c r="Q886" s="32"/>
      <c r="Z886" s="3"/>
    </row>
    <row r="887" spans="10:26" ht="14.5" customHeight="1" x14ac:dyDescent="0.35">
      <c r="J887" s="69"/>
      <c r="K887" s="75" t="s">
        <v>1324</v>
      </c>
      <c r="L887" s="76" t="s">
        <v>1326</v>
      </c>
      <c r="M887" s="332">
        <v>42767</v>
      </c>
      <c r="N887" s="332"/>
      <c r="O887" s="332"/>
      <c r="P887" s="333"/>
      <c r="Q887" s="32"/>
      <c r="Z887" s="3"/>
    </row>
    <row r="888" spans="10:26" ht="14.5" customHeight="1" x14ac:dyDescent="0.35">
      <c r="J888" s="69"/>
      <c r="K888" s="75" t="s">
        <v>1327</v>
      </c>
      <c r="L888" s="76" t="s">
        <v>1328</v>
      </c>
      <c r="M888" s="332">
        <v>42186</v>
      </c>
      <c r="N888" s="332"/>
      <c r="O888" s="332"/>
      <c r="P888" s="333"/>
      <c r="Q888" s="32"/>
      <c r="Z888" s="3"/>
    </row>
    <row r="889" spans="10:26" ht="14.5" customHeight="1" x14ac:dyDescent="0.35">
      <c r="J889" s="69"/>
      <c r="K889" s="75" t="s">
        <v>1329</v>
      </c>
      <c r="L889" s="76" t="s">
        <v>1330</v>
      </c>
      <c r="M889" s="332">
        <v>39814</v>
      </c>
      <c r="N889" s="332"/>
      <c r="O889" s="332"/>
      <c r="P889" s="333"/>
      <c r="Q889" s="32"/>
      <c r="Z889" s="3"/>
    </row>
    <row r="890" spans="10:26" ht="14.5" customHeight="1" x14ac:dyDescent="0.35">
      <c r="J890" s="69"/>
      <c r="K890" s="75" t="s">
        <v>1331</v>
      </c>
      <c r="L890" s="76" t="s">
        <v>1332</v>
      </c>
      <c r="M890" s="332">
        <v>41091</v>
      </c>
      <c r="N890" s="332"/>
      <c r="O890" s="332"/>
      <c r="P890" s="333"/>
      <c r="Q890" s="32"/>
      <c r="Z890" s="3"/>
    </row>
    <row r="891" spans="10:26" ht="14.5" customHeight="1" x14ac:dyDescent="0.35">
      <c r="J891" s="69"/>
      <c r="K891" s="75" t="s">
        <v>1333</v>
      </c>
      <c r="L891" s="76" t="s">
        <v>1334</v>
      </c>
      <c r="M891" s="332">
        <v>39814</v>
      </c>
      <c r="N891" s="332"/>
      <c r="O891" s="332"/>
      <c r="P891" s="333"/>
      <c r="Q891" s="32"/>
      <c r="Z891" s="3"/>
    </row>
    <row r="892" spans="10:26" ht="14.5" customHeight="1" x14ac:dyDescent="0.35">
      <c r="J892" s="69"/>
      <c r="K892" s="75" t="s">
        <v>1335</v>
      </c>
      <c r="L892" s="76" t="s">
        <v>1336</v>
      </c>
      <c r="M892" s="332">
        <v>39814</v>
      </c>
      <c r="N892" s="332"/>
      <c r="O892" s="332"/>
      <c r="P892" s="333"/>
      <c r="Q892" s="32"/>
      <c r="Z892" s="3"/>
    </row>
    <row r="893" spans="10:26" ht="14.5" customHeight="1" x14ac:dyDescent="0.35">
      <c r="J893" s="69"/>
      <c r="K893" s="75" t="s">
        <v>1337</v>
      </c>
      <c r="L893" s="76" t="s">
        <v>1338</v>
      </c>
      <c r="M893" s="332">
        <v>39814</v>
      </c>
      <c r="N893" s="332"/>
      <c r="O893" s="332"/>
      <c r="P893" s="333"/>
      <c r="Q893" s="32"/>
      <c r="Z893" s="3"/>
    </row>
    <row r="894" spans="10:26" ht="14.5" customHeight="1" x14ac:dyDescent="0.35">
      <c r="J894" s="69"/>
      <c r="K894" s="75" t="s">
        <v>1339</v>
      </c>
      <c r="L894" s="76" t="s">
        <v>1340</v>
      </c>
      <c r="M894" s="332">
        <v>41852</v>
      </c>
      <c r="N894" s="332"/>
      <c r="O894" s="332"/>
      <c r="P894" s="333"/>
      <c r="Q894" s="32"/>
      <c r="Z894" s="3"/>
    </row>
    <row r="895" spans="10:26" ht="14.5" customHeight="1" x14ac:dyDescent="0.35">
      <c r="J895" s="69"/>
      <c r="K895" s="75" t="s">
        <v>1341</v>
      </c>
      <c r="L895" s="76" t="s">
        <v>1342</v>
      </c>
      <c r="M895" s="332">
        <v>42186</v>
      </c>
      <c r="N895" s="332"/>
      <c r="O895" s="332"/>
      <c r="P895" s="333"/>
      <c r="Q895" s="32"/>
      <c r="Z895" s="3"/>
    </row>
    <row r="896" spans="10:26" ht="14.5" customHeight="1" x14ac:dyDescent="0.35">
      <c r="J896" s="69"/>
      <c r="K896" s="75" t="s">
        <v>1343</v>
      </c>
      <c r="L896" s="76" t="s">
        <v>1344</v>
      </c>
      <c r="M896" s="332">
        <v>39814</v>
      </c>
      <c r="N896" s="332"/>
      <c r="O896" s="332"/>
      <c r="P896" s="333"/>
      <c r="Q896" s="32"/>
      <c r="Z896" s="3"/>
    </row>
    <row r="897" spans="10:26" ht="14.5" customHeight="1" x14ac:dyDescent="0.35">
      <c r="J897" s="69"/>
      <c r="K897" s="75" t="s">
        <v>1345</v>
      </c>
      <c r="L897" s="76" t="s">
        <v>1346</v>
      </c>
      <c r="M897" s="332">
        <v>39814</v>
      </c>
      <c r="N897" s="332"/>
      <c r="O897" s="332">
        <v>42004</v>
      </c>
      <c r="P897" s="333"/>
      <c r="Q897" s="32"/>
      <c r="Z897" s="3"/>
    </row>
    <row r="898" spans="10:26" ht="14.5" customHeight="1" x14ac:dyDescent="0.35">
      <c r="J898" s="69"/>
      <c r="K898" s="75" t="s">
        <v>1347</v>
      </c>
      <c r="L898" s="76" t="s">
        <v>1348</v>
      </c>
      <c r="M898" s="332">
        <v>39814</v>
      </c>
      <c r="N898" s="332"/>
      <c r="O898" s="332"/>
      <c r="P898" s="333"/>
      <c r="Q898" s="32"/>
      <c r="Z898" s="3"/>
    </row>
    <row r="899" spans="10:26" ht="14.5" customHeight="1" x14ac:dyDescent="0.35">
      <c r="J899" s="69"/>
      <c r="K899" s="75" t="s">
        <v>1349</v>
      </c>
      <c r="L899" s="76" t="s">
        <v>1350</v>
      </c>
      <c r="M899" s="332">
        <v>39814</v>
      </c>
      <c r="N899" s="332"/>
      <c r="O899" s="332"/>
      <c r="P899" s="333"/>
      <c r="Q899" s="32"/>
      <c r="Z899" s="3"/>
    </row>
    <row r="900" spans="10:26" ht="14.5" customHeight="1" x14ac:dyDescent="0.35">
      <c r="J900" s="69"/>
      <c r="K900" s="75" t="s">
        <v>1351</v>
      </c>
      <c r="L900" s="76" t="s">
        <v>1352</v>
      </c>
      <c r="M900" s="332">
        <v>41852</v>
      </c>
      <c r="N900" s="332"/>
      <c r="O900" s="332">
        <v>42613</v>
      </c>
      <c r="P900" s="333"/>
      <c r="Q900" s="32"/>
      <c r="Z900" s="3"/>
    </row>
    <row r="901" spans="10:26" ht="14.5" customHeight="1" x14ac:dyDescent="0.35">
      <c r="J901" s="69"/>
      <c r="K901" s="75" t="s">
        <v>1353</v>
      </c>
      <c r="L901" s="76" t="s">
        <v>1354</v>
      </c>
      <c r="M901" s="332">
        <v>42186</v>
      </c>
      <c r="N901" s="332"/>
      <c r="O901" s="332"/>
      <c r="P901" s="333"/>
      <c r="Q901" s="32"/>
      <c r="Z901" s="3"/>
    </row>
    <row r="902" spans="10:26" ht="14.5" customHeight="1" x14ac:dyDescent="0.35">
      <c r="J902" s="69"/>
      <c r="K902" s="75" t="s">
        <v>1355</v>
      </c>
      <c r="L902" s="76" t="s">
        <v>1356</v>
      </c>
      <c r="M902" s="332">
        <v>39814</v>
      </c>
      <c r="N902" s="332"/>
      <c r="O902" s="332">
        <v>42216</v>
      </c>
      <c r="P902" s="333"/>
      <c r="Q902" s="32"/>
      <c r="Z902" s="3"/>
    </row>
    <row r="903" spans="10:26" ht="14.5" customHeight="1" x14ac:dyDescent="0.35">
      <c r="J903" s="69"/>
      <c r="K903" s="75" t="s">
        <v>1357</v>
      </c>
      <c r="L903" s="76" t="s">
        <v>1358</v>
      </c>
      <c r="M903" s="332">
        <v>42005</v>
      </c>
      <c r="N903" s="332"/>
      <c r="O903" s="332"/>
      <c r="P903" s="333"/>
      <c r="Q903" s="32"/>
      <c r="Z903" s="3"/>
    </row>
    <row r="904" spans="10:26" ht="14.5" customHeight="1" x14ac:dyDescent="0.35">
      <c r="J904" s="69"/>
      <c r="K904" s="75" t="s">
        <v>1359</v>
      </c>
      <c r="L904" s="76" t="s">
        <v>1360</v>
      </c>
      <c r="M904" s="332">
        <v>39814</v>
      </c>
      <c r="N904" s="332"/>
      <c r="O904" s="332"/>
      <c r="P904" s="333"/>
      <c r="Q904" s="32"/>
      <c r="Z904" s="3"/>
    </row>
    <row r="905" spans="10:26" ht="14.5" customHeight="1" x14ac:dyDescent="0.35">
      <c r="J905" s="69"/>
      <c r="K905" s="107" t="s">
        <v>1361</v>
      </c>
      <c r="L905" s="93" t="s">
        <v>1362</v>
      </c>
      <c r="M905" s="340">
        <v>43282</v>
      </c>
      <c r="N905" s="340"/>
      <c r="O905" s="127"/>
      <c r="P905" s="128"/>
      <c r="Q905" s="32"/>
      <c r="Z905" s="3"/>
    </row>
    <row r="906" spans="10:26" ht="14.5" customHeight="1" x14ac:dyDescent="0.35">
      <c r="J906" s="69"/>
      <c r="K906" s="75" t="s">
        <v>1363</v>
      </c>
      <c r="L906" s="76" t="s">
        <v>1364</v>
      </c>
      <c r="M906" s="332">
        <v>40909</v>
      </c>
      <c r="N906" s="332"/>
      <c r="O906" s="332"/>
      <c r="P906" s="333"/>
      <c r="Q906" s="32"/>
      <c r="Z906" s="3"/>
    </row>
    <row r="907" spans="10:26" ht="14.5" customHeight="1" x14ac:dyDescent="0.35">
      <c r="J907" s="69"/>
      <c r="K907" s="75" t="s">
        <v>1365</v>
      </c>
      <c r="L907" s="76" t="s">
        <v>1366</v>
      </c>
      <c r="M907" s="332">
        <v>41852</v>
      </c>
      <c r="N907" s="332"/>
      <c r="O907" s="332"/>
      <c r="P907" s="333"/>
      <c r="Q907" s="32"/>
      <c r="Z907" s="3"/>
    </row>
    <row r="908" spans="10:26" ht="14.5" customHeight="1" x14ac:dyDescent="0.35">
      <c r="J908" s="69"/>
      <c r="K908" s="75" t="s">
        <v>1367</v>
      </c>
      <c r="L908" s="76" t="s">
        <v>1368</v>
      </c>
      <c r="M908" s="332">
        <v>41852</v>
      </c>
      <c r="N908" s="332"/>
      <c r="O908" s="332"/>
      <c r="P908" s="333"/>
      <c r="Q908" s="32"/>
      <c r="Z908" s="3"/>
    </row>
    <row r="909" spans="10:26" ht="14.5" customHeight="1" x14ac:dyDescent="0.35">
      <c r="J909" s="69"/>
      <c r="K909" s="75" t="s">
        <v>1369</v>
      </c>
      <c r="L909" s="76" t="s">
        <v>1370</v>
      </c>
      <c r="M909" s="332">
        <v>42186</v>
      </c>
      <c r="N909" s="332"/>
      <c r="O909" s="332"/>
      <c r="P909" s="333"/>
      <c r="Q909" s="32"/>
      <c r="Z909" s="3"/>
    </row>
    <row r="910" spans="10:26" ht="14.5" customHeight="1" x14ac:dyDescent="0.35">
      <c r="J910" s="69"/>
      <c r="K910" s="107" t="s">
        <v>1371</v>
      </c>
      <c r="L910" s="93" t="s">
        <v>1372</v>
      </c>
      <c r="M910" s="340">
        <v>43282</v>
      </c>
      <c r="N910" s="340"/>
      <c r="O910" s="127"/>
      <c r="P910" s="128"/>
      <c r="Q910" s="32"/>
      <c r="Z910" s="3"/>
    </row>
    <row r="911" spans="10:26" ht="14.5" customHeight="1" x14ac:dyDescent="0.35">
      <c r="J911" s="69"/>
      <c r="K911" s="75" t="s">
        <v>1373</v>
      </c>
      <c r="L911" s="76" t="s">
        <v>1374</v>
      </c>
      <c r="M911" s="332">
        <v>39814</v>
      </c>
      <c r="N911" s="332"/>
      <c r="O911" s="332"/>
      <c r="P911" s="333"/>
      <c r="Q911" s="32"/>
      <c r="Z911" s="3"/>
    </row>
    <row r="912" spans="10:26" ht="14.5" customHeight="1" x14ac:dyDescent="0.35">
      <c r="J912" s="69"/>
      <c r="K912" s="75" t="s">
        <v>1375</v>
      </c>
      <c r="L912" s="76" t="s">
        <v>1376</v>
      </c>
      <c r="M912" s="332">
        <v>42278</v>
      </c>
      <c r="N912" s="332"/>
      <c r="O912" s="332"/>
      <c r="P912" s="333"/>
      <c r="Q912" s="32"/>
      <c r="Z912" s="3"/>
    </row>
    <row r="913" spans="1:26" ht="14.5" customHeight="1" x14ac:dyDescent="0.35">
      <c r="J913" s="69"/>
      <c r="K913" s="75" t="s">
        <v>1377</v>
      </c>
      <c r="L913" s="76" t="s">
        <v>1378</v>
      </c>
      <c r="M913" s="332">
        <v>39814</v>
      </c>
      <c r="N913" s="332"/>
      <c r="O913" s="332"/>
      <c r="P913" s="333"/>
      <c r="Q913" s="32"/>
      <c r="Z913" s="3"/>
    </row>
    <row r="914" spans="1:26" s="93" customFormat="1" ht="14.5" customHeight="1" x14ac:dyDescent="0.35">
      <c r="A914" s="89"/>
      <c r="B914" s="89"/>
      <c r="C914" s="89"/>
      <c r="D914" s="89"/>
      <c r="E914" s="89"/>
      <c r="F914" s="89"/>
      <c r="G914" s="89"/>
      <c r="H914" s="89"/>
      <c r="I914" s="89"/>
      <c r="J914" s="125"/>
      <c r="K914" s="107" t="s">
        <v>1379</v>
      </c>
      <c r="L914" s="93" t="s">
        <v>1380</v>
      </c>
      <c r="M914" s="340">
        <v>43282</v>
      </c>
      <c r="N914" s="340"/>
      <c r="O914" s="129"/>
      <c r="P914" s="130"/>
      <c r="Q914" s="125"/>
      <c r="R914" s="92"/>
      <c r="S914" s="92"/>
      <c r="T914" s="92"/>
      <c r="U914" s="92"/>
      <c r="V914" s="92"/>
      <c r="W914" s="92"/>
      <c r="Z914" s="88"/>
    </row>
    <row r="915" spans="1:26" ht="14.5" customHeight="1" x14ac:dyDescent="0.35">
      <c r="J915" s="69"/>
      <c r="K915" s="75" t="s">
        <v>1381</v>
      </c>
      <c r="L915" s="76" t="s">
        <v>1382</v>
      </c>
      <c r="M915" s="332">
        <v>41852</v>
      </c>
      <c r="N915" s="332"/>
      <c r="O915" s="332"/>
      <c r="P915" s="333"/>
      <c r="Q915" s="32"/>
      <c r="Z915" s="3"/>
    </row>
    <row r="916" spans="1:26" ht="14.5" customHeight="1" x14ac:dyDescent="0.35">
      <c r="J916" s="69"/>
      <c r="K916" s="75" t="s">
        <v>1383</v>
      </c>
      <c r="L916" s="76" t="s">
        <v>1384</v>
      </c>
      <c r="M916" s="332">
        <v>42186</v>
      </c>
      <c r="N916" s="332"/>
      <c r="O916" s="332"/>
      <c r="P916" s="333"/>
      <c r="Q916" s="32"/>
      <c r="Z916" s="3"/>
    </row>
    <row r="917" spans="1:26" ht="14.5" customHeight="1" x14ac:dyDescent="0.35">
      <c r="J917" s="69"/>
      <c r="K917" s="107" t="s">
        <v>1385</v>
      </c>
      <c r="L917" s="93" t="s">
        <v>1386</v>
      </c>
      <c r="M917" s="340">
        <v>43282</v>
      </c>
      <c r="N917" s="340"/>
      <c r="O917" s="127"/>
      <c r="P917" s="128"/>
      <c r="Q917" s="32"/>
      <c r="Z917" s="3"/>
    </row>
    <row r="918" spans="1:26" ht="14.5" customHeight="1" x14ac:dyDescent="0.35">
      <c r="J918" s="69"/>
      <c r="K918" s="75" t="s">
        <v>1387</v>
      </c>
      <c r="L918" s="76" t="s">
        <v>1388</v>
      </c>
      <c r="M918" s="332">
        <v>39814</v>
      </c>
      <c r="N918" s="332"/>
      <c r="O918" s="332"/>
      <c r="P918" s="333"/>
      <c r="Q918" s="32"/>
      <c r="Z918" s="3"/>
    </row>
    <row r="919" spans="1:26" ht="14.5" customHeight="1" x14ac:dyDescent="0.35">
      <c r="J919" s="69"/>
      <c r="K919" s="75" t="s">
        <v>1389</v>
      </c>
      <c r="L919" s="76" t="s">
        <v>1390</v>
      </c>
      <c r="M919" s="332">
        <v>39814</v>
      </c>
      <c r="N919" s="332"/>
      <c r="O919" s="332"/>
      <c r="P919" s="333"/>
      <c r="Q919" s="32"/>
      <c r="Z919" s="3"/>
    </row>
    <row r="920" spans="1:26" ht="14.5" customHeight="1" x14ac:dyDescent="0.35">
      <c r="J920" s="69"/>
      <c r="K920" s="75" t="s">
        <v>1391</v>
      </c>
      <c r="L920" s="76" t="s">
        <v>1392</v>
      </c>
      <c r="M920" s="332">
        <v>39814</v>
      </c>
      <c r="N920" s="332"/>
      <c r="O920" s="332"/>
      <c r="P920" s="333"/>
      <c r="Q920" s="32"/>
      <c r="Z920" s="3"/>
    </row>
    <row r="921" spans="1:26" ht="14.5" customHeight="1" x14ac:dyDescent="0.35">
      <c r="J921" s="69"/>
      <c r="K921" s="75" t="s">
        <v>1393</v>
      </c>
      <c r="L921" s="76" t="s">
        <v>1394</v>
      </c>
      <c r="M921" s="332">
        <v>39814</v>
      </c>
      <c r="N921" s="332"/>
      <c r="O921" s="332"/>
      <c r="P921" s="333"/>
      <c r="Q921" s="32"/>
      <c r="Z921" s="3"/>
    </row>
    <row r="922" spans="1:26" ht="14.5" customHeight="1" x14ac:dyDescent="0.35">
      <c r="J922" s="69"/>
      <c r="K922" s="135" t="s">
        <v>1395</v>
      </c>
      <c r="L922" s="136" t="s">
        <v>1396</v>
      </c>
      <c r="M922" s="339">
        <v>42614</v>
      </c>
      <c r="N922" s="339"/>
      <c r="O922" s="340">
        <v>43555</v>
      </c>
      <c r="P922" s="341"/>
      <c r="Q922" s="32"/>
      <c r="Z922" s="3"/>
    </row>
    <row r="923" spans="1:26" ht="14.5" customHeight="1" x14ac:dyDescent="0.35">
      <c r="J923" s="69"/>
      <c r="K923" s="135" t="s">
        <v>1397</v>
      </c>
      <c r="L923" s="136" t="s">
        <v>1398</v>
      </c>
      <c r="M923" s="339">
        <v>42614</v>
      </c>
      <c r="N923" s="339"/>
      <c r="O923" s="340">
        <v>43555</v>
      </c>
      <c r="P923" s="341"/>
      <c r="Q923" s="32"/>
      <c r="Z923" s="3"/>
    </row>
    <row r="924" spans="1:26" ht="14.5" customHeight="1" x14ac:dyDescent="0.35">
      <c r="J924" s="69"/>
      <c r="K924" s="135" t="s">
        <v>1399</v>
      </c>
      <c r="L924" s="136" t="s">
        <v>1400</v>
      </c>
      <c r="M924" s="339">
        <v>39814</v>
      </c>
      <c r="N924" s="339"/>
      <c r="O924" s="332"/>
      <c r="P924" s="333"/>
      <c r="Q924" s="32"/>
      <c r="Z924" s="3"/>
    </row>
    <row r="925" spans="1:26" ht="14.5" customHeight="1" x14ac:dyDescent="0.35">
      <c r="J925" s="69"/>
      <c r="K925" s="135" t="s">
        <v>1401</v>
      </c>
      <c r="L925" s="136" t="s">
        <v>1402</v>
      </c>
      <c r="M925" s="339">
        <v>39814</v>
      </c>
      <c r="N925" s="339"/>
      <c r="O925" s="332"/>
      <c r="P925" s="333"/>
      <c r="Q925" s="32"/>
      <c r="Z925" s="3"/>
    </row>
    <row r="926" spans="1:26" ht="14.5" customHeight="1" x14ac:dyDescent="0.35">
      <c r="J926" s="69"/>
      <c r="K926" s="135" t="s">
        <v>1403</v>
      </c>
      <c r="L926" s="136" t="s">
        <v>1404</v>
      </c>
      <c r="M926" s="339">
        <v>39814</v>
      </c>
      <c r="N926" s="339"/>
      <c r="O926" s="332"/>
      <c r="P926" s="333"/>
      <c r="Q926" s="32"/>
      <c r="Z926" s="3"/>
    </row>
    <row r="927" spans="1:26" ht="14.5" customHeight="1" x14ac:dyDescent="0.35">
      <c r="J927" s="69"/>
      <c r="K927" s="135" t="s">
        <v>1405</v>
      </c>
      <c r="L927" s="136" t="s">
        <v>1406</v>
      </c>
      <c r="M927" s="339">
        <v>39814</v>
      </c>
      <c r="N927" s="339"/>
      <c r="O927" s="332"/>
      <c r="P927" s="333"/>
      <c r="Q927" s="32"/>
      <c r="Z927" s="3"/>
    </row>
    <row r="928" spans="1:26" ht="14.5" customHeight="1" x14ac:dyDescent="0.35">
      <c r="J928" s="69"/>
      <c r="K928" s="135" t="s">
        <v>1407</v>
      </c>
      <c r="L928" s="136" t="s">
        <v>1408</v>
      </c>
      <c r="M928" s="339">
        <v>40909</v>
      </c>
      <c r="N928" s="339"/>
      <c r="O928" s="332"/>
      <c r="P928" s="333"/>
      <c r="Q928" s="32"/>
      <c r="Z928" s="3"/>
    </row>
    <row r="929" spans="10:26" ht="14.5" customHeight="1" x14ac:dyDescent="0.35">
      <c r="J929" s="69"/>
      <c r="K929" s="135" t="s">
        <v>1409</v>
      </c>
      <c r="L929" s="136" t="s">
        <v>1410</v>
      </c>
      <c r="M929" s="339">
        <v>42614</v>
      </c>
      <c r="N929" s="339"/>
      <c r="O929" s="332"/>
      <c r="P929" s="333"/>
      <c r="Q929" s="32"/>
      <c r="Z929" s="3"/>
    </row>
    <row r="930" spans="10:26" ht="14.5" customHeight="1" x14ac:dyDescent="0.35">
      <c r="J930" s="69"/>
      <c r="K930" s="135" t="s">
        <v>1411</v>
      </c>
      <c r="L930" s="136" t="s">
        <v>1412</v>
      </c>
      <c r="M930" s="339">
        <v>42614</v>
      </c>
      <c r="N930" s="339"/>
      <c r="O930" s="332"/>
      <c r="P930" s="333"/>
      <c r="Q930" s="32"/>
      <c r="Z930" s="3"/>
    </row>
    <row r="931" spans="10:26" ht="14.5" customHeight="1" x14ac:dyDescent="0.35">
      <c r="J931" s="69"/>
      <c r="K931" s="135" t="s">
        <v>1413</v>
      </c>
      <c r="L931" s="136" t="s">
        <v>1414</v>
      </c>
      <c r="M931" s="339">
        <v>39814</v>
      </c>
      <c r="N931" s="339"/>
      <c r="O931" s="332"/>
      <c r="P931" s="333"/>
      <c r="Q931" s="32"/>
      <c r="Z931" s="3"/>
    </row>
    <row r="932" spans="10:26" ht="14.5" customHeight="1" x14ac:dyDescent="0.35">
      <c r="J932" s="69"/>
      <c r="K932" s="135" t="s">
        <v>1415</v>
      </c>
      <c r="L932" s="136" t="s">
        <v>1416</v>
      </c>
      <c r="M932" s="339">
        <v>39814</v>
      </c>
      <c r="N932" s="339"/>
      <c r="O932" s="332"/>
      <c r="P932" s="333"/>
      <c r="Q932" s="32"/>
      <c r="Z932" s="3"/>
    </row>
    <row r="933" spans="10:26" ht="14.5" customHeight="1" x14ac:dyDescent="0.35">
      <c r="J933" s="69"/>
      <c r="K933" s="135" t="s">
        <v>1417</v>
      </c>
      <c r="L933" s="136" t="s">
        <v>1418</v>
      </c>
      <c r="M933" s="339">
        <v>39814</v>
      </c>
      <c r="N933" s="339"/>
      <c r="O933" s="332"/>
      <c r="P933" s="333"/>
      <c r="Q933" s="32"/>
      <c r="Z933" s="3"/>
    </row>
    <row r="934" spans="10:26" ht="14.5" customHeight="1" x14ac:dyDescent="0.35">
      <c r="J934" s="69"/>
      <c r="K934" s="135" t="s">
        <v>1419</v>
      </c>
      <c r="L934" s="136" t="s">
        <v>1420</v>
      </c>
      <c r="M934" s="339">
        <v>40909</v>
      </c>
      <c r="N934" s="339"/>
      <c r="O934" s="332"/>
      <c r="P934" s="333"/>
      <c r="Q934" s="32"/>
      <c r="Z934" s="3"/>
    </row>
    <row r="935" spans="10:26" ht="14.5" customHeight="1" x14ac:dyDescent="0.35">
      <c r="J935" s="69"/>
      <c r="K935" s="135" t="s">
        <v>1421</v>
      </c>
      <c r="L935" s="136" t="s">
        <v>1422</v>
      </c>
      <c r="M935" s="339">
        <v>39814</v>
      </c>
      <c r="N935" s="339"/>
      <c r="O935" s="332"/>
      <c r="P935" s="333"/>
      <c r="Q935" s="32"/>
      <c r="Z935" s="3"/>
    </row>
    <row r="936" spans="10:26" ht="14.5" customHeight="1" x14ac:dyDescent="0.35">
      <c r="J936" s="69"/>
      <c r="K936" s="135" t="s">
        <v>1423</v>
      </c>
      <c r="L936" s="136" t="s">
        <v>1424</v>
      </c>
      <c r="M936" s="339">
        <v>39814</v>
      </c>
      <c r="N936" s="339"/>
      <c r="O936" s="332"/>
      <c r="P936" s="333"/>
      <c r="Q936" s="32"/>
      <c r="Z936" s="3"/>
    </row>
    <row r="937" spans="10:26" ht="14.5" customHeight="1" x14ac:dyDescent="0.35">
      <c r="J937" s="69"/>
      <c r="K937" s="135" t="s">
        <v>1425</v>
      </c>
      <c r="L937" s="136" t="s">
        <v>1426</v>
      </c>
      <c r="M937" s="339">
        <v>39814</v>
      </c>
      <c r="N937" s="339"/>
      <c r="O937" s="332"/>
      <c r="P937" s="333"/>
      <c r="Q937" s="32"/>
      <c r="Z937" s="3"/>
    </row>
    <row r="938" spans="10:26" ht="14.5" customHeight="1" x14ac:dyDescent="0.35">
      <c r="J938" s="69"/>
      <c r="K938" s="135" t="s">
        <v>1427</v>
      </c>
      <c r="L938" s="136" t="s">
        <v>1428</v>
      </c>
      <c r="M938" s="339">
        <v>39814</v>
      </c>
      <c r="N938" s="339"/>
      <c r="O938" s="332"/>
      <c r="P938" s="333"/>
      <c r="Q938" s="32"/>
      <c r="Z938" s="3"/>
    </row>
    <row r="939" spans="10:26" ht="14.5" customHeight="1" x14ac:dyDescent="0.35">
      <c r="J939" s="69"/>
      <c r="K939" s="135" t="s">
        <v>1429</v>
      </c>
      <c r="L939" s="136" t="s">
        <v>1430</v>
      </c>
      <c r="M939" s="339">
        <v>39814</v>
      </c>
      <c r="N939" s="339"/>
      <c r="O939" s="332"/>
      <c r="P939" s="333"/>
      <c r="Q939" s="32"/>
      <c r="Z939" s="3"/>
    </row>
    <row r="940" spans="10:26" ht="14.5" customHeight="1" x14ac:dyDescent="0.35">
      <c r="J940" s="69"/>
      <c r="K940" s="135" t="s">
        <v>1431</v>
      </c>
      <c r="L940" s="136" t="s">
        <v>1432</v>
      </c>
      <c r="M940" s="339">
        <v>40909</v>
      </c>
      <c r="N940" s="339"/>
      <c r="O940" s="332"/>
      <c r="P940" s="333"/>
      <c r="Q940" s="32"/>
      <c r="Z940" s="3"/>
    </row>
    <row r="941" spans="10:26" ht="14.5" customHeight="1" x14ac:dyDescent="0.35">
      <c r="J941" s="69"/>
      <c r="K941" s="135" t="s">
        <v>1433</v>
      </c>
      <c r="L941" s="136" t="s">
        <v>1434</v>
      </c>
      <c r="M941" s="339">
        <v>41852</v>
      </c>
      <c r="N941" s="339"/>
      <c r="O941" s="332"/>
      <c r="P941" s="333"/>
      <c r="Q941" s="32"/>
      <c r="Z941" s="3"/>
    </row>
    <row r="942" spans="10:26" ht="14.5" customHeight="1" x14ac:dyDescent="0.35">
      <c r="J942" s="69"/>
      <c r="K942" s="135" t="s">
        <v>1435</v>
      </c>
      <c r="L942" s="136" t="s">
        <v>1436</v>
      </c>
      <c r="M942" s="339">
        <v>42552</v>
      </c>
      <c r="N942" s="339"/>
      <c r="O942" s="332"/>
      <c r="P942" s="333"/>
      <c r="Q942" s="32"/>
      <c r="Z942" s="3"/>
    </row>
    <row r="943" spans="10:26" ht="14.5" customHeight="1" x14ac:dyDescent="0.35">
      <c r="J943" s="69"/>
      <c r="K943" s="135" t="s">
        <v>1437</v>
      </c>
      <c r="L943" s="136" t="s">
        <v>1438</v>
      </c>
      <c r="M943" s="339">
        <v>42552</v>
      </c>
      <c r="N943" s="339"/>
      <c r="O943" s="332"/>
      <c r="P943" s="333"/>
      <c r="Q943" s="32"/>
      <c r="Z943" s="3"/>
    </row>
    <row r="944" spans="10:26" ht="14.5" customHeight="1" x14ac:dyDescent="0.35">
      <c r="J944" s="69"/>
      <c r="K944" s="135" t="s">
        <v>1439</v>
      </c>
      <c r="L944" s="136" t="s">
        <v>1440</v>
      </c>
      <c r="M944" s="339">
        <v>39814</v>
      </c>
      <c r="N944" s="339"/>
      <c r="O944" s="332"/>
      <c r="P944" s="333"/>
      <c r="Q944" s="32"/>
      <c r="Z944" s="3"/>
    </row>
    <row r="945" spans="1:26" ht="14.5" customHeight="1" x14ac:dyDescent="0.35">
      <c r="J945" s="69"/>
      <c r="K945" s="135" t="s">
        <v>1441</v>
      </c>
      <c r="L945" s="136" t="s">
        <v>1442</v>
      </c>
      <c r="M945" s="339">
        <v>42278</v>
      </c>
      <c r="N945" s="339"/>
      <c r="O945" s="332"/>
      <c r="P945" s="333"/>
      <c r="Q945" s="32"/>
      <c r="Z945" s="3"/>
    </row>
    <row r="946" spans="1:26" ht="14.5" customHeight="1" x14ac:dyDescent="0.35">
      <c r="J946" s="69"/>
      <c r="K946" s="135" t="s">
        <v>1443</v>
      </c>
      <c r="L946" s="136" t="s">
        <v>1444</v>
      </c>
      <c r="M946" s="339">
        <v>41640</v>
      </c>
      <c r="N946" s="339"/>
      <c r="O946" s="332"/>
      <c r="P946" s="333"/>
      <c r="Q946" s="30"/>
      <c r="Z946" s="3"/>
    </row>
    <row r="947" spans="1:26" ht="14.5" customHeight="1" x14ac:dyDescent="0.35">
      <c r="J947" s="9">
        <v>3</v>
      </c>
      <c r="K947" s="11" t="s">
        <v>1445</v>
      </c>
      <c r="L947" s="11" t="s">
        <v>1446</v>
      </c>
      <c r="M947" s="9" t="s">
        <v>27</v>
      </c>
      <c r="N947" s="9" t="s">
        <v>28</v>
      </c>
      <c r="O947" s="9" t="s">
        <v>28</v>
      </c>
      <c r="P947" s="9" t="s">
        <v>48</v>
      </c>
      <c r="Q947" s="9" t="s">
        <v>48</v>
      </c>
      <c r="Z947" s="3" t="s">
        <v>6</v>
      </c>
    </row>
    <row r="948" spans="1:26" ht="14.5" customHeight="1" x14ac:dyDescent="0.35">
      <c r="J948" s="9">
        <v>4</v>
      </c>
      <c r="K948" s="11" t="s">
        <v>163</v>
      </c>
      <c r="L948" s="11" t="s">
        <v>801</v>
      </c>
      <c r="M948" s="9" t="s">
        <v>27</v>
      </c>
      <c r="N948" s="9">
        <v>60</v>
      </c>
      <c r="O948" s="9" t="s">
        <v>28</v>
      </c>
      <c r="P948" s="9" t="s">
        <v>48</v>
      </c>
      <c r="Q948" s="9" t="s">
        <v>48</v>
      </c>
      <c r="Z948" s="3" t="s">
        <v>6</v>
      </c>
    </row>
    <row r="949" spans="1:26" ht="14.5" customHeight="1" x14ac:dyDescent="0.35">
      <c r="J949" s="9">
        <v>5</v>
      </c>
      <c r="K949" s="11" t="s">
        <v>576</v>
      </c>
      <c r="L949" s="11" t="s">
        <v>1447</v>
      </c>
      <c r="M949" s="9" t="s">
        <v>32</v>
      </c>
      <c r="N949" s="9" t="s">
        <v>28</v>
      </c>
      <c r="O949" s="9">
        <v>2</v>
      </c>
      <c r="P949" s="9" t="s">
        <v>48</v>
      </c>
      <c r="Q949" s="9" t="s">
        <v>48</v>
      </c>
      <c r="Z949" s="3" t="s">
        <v>6</v>
      </c>
    </row>
    <row r="950" spans="1:26" ht="14.5" customHeight="1" x14ac:dyDescent="0.35">
      <c r="J950" s="9">
        <v>6</v>
      </c>
      <c r="K950" s="11" t="s">
        <v>196</v>
      </c>
      <c r="L950" s="11" t="s">
        <v>818</v>
      </c>
      <c r="M950" s="9" t="s">
        <v>32</v>
      </c>
      <c r="N950" s="9">
        <v>6</v>
      </c>
      <c r="O950" s="9">
        <v>2</v>
      </c>
      <c r="P950" s="9" t="s">
        <v>48</v>
      </c>
      <c r="Q950" s="9" t="s">
        <v>48</v>
      </c>
      <c r="Z950" s="3" t="s">
        <v>6</v>
      </c>
    </row>
    <row r="951" spans="1:26" ht="14.5" customHeight="1" x14ac:dyDescent="0.35">
      <c r="J951" s="9">
        <v>7</v>
      </c>
      <c r="K951" s="11" t="s">
        <v>578</v>
      </c>
      <c r="L951" s="11" t="s">
        <v>1448</v>
      </c>
      <c r="M951" s="9" t="s">
        <v>32</v>
      </c>
      <c r="N951" s="9" t="s">
        <v>28</v>
      </c>
      <c r="O951" s="9">
        <v>2</v>
      </c>
      <c r="P951" s="9" t="s">
        <v>48</v>
      </c>
      <c r="Q951" s="9" t="s">
        <v>48</v>
      </c>
      <c r="Z951" s="3" t="s">
        <v>6</v>
      </c>
    </row>
    <row r="952" spans="1:26" ht="14.5" customHeight="1" x14ac:dyDescent="0.35">
      <c r="J952" s="9">
        <v>8</v>
      </c>
      <c r="K952" s="11" t="s">
        <v>1449</v>
      </c>
      <c r="L952" s="11" t="s">
        <v>1450</v>
      </c>
      <c r="M952" s="9" t="s">
        <v>32</v>
      </c>
      <c r="N952" s="9" t="s">
        <v>28</v>
      </c>
      <c r="O952" s="9">
        <v>2</v>
      </c>
      <c r="P952" s="9" t="s">
        <v>48</v>
      </c>
      <c r="Q952" s="9" t="s">
        <v>48</v>
      </c>
      <c r="Z952" s="3" t="s">
        <v>6</v>
      </c>
    </row>
    <row r="953" spans="1:26" s="3" customFormat="1" ht="14.5" customHeight="1" collapsed="1" x14ac:dyDescent="0.35">
      <c r="A953" s="1" t="s">
        <v>1451</v>
      </c>
      <c r="B953" s="1"/>
      <c r="C953" s="1"/>
      <c r="D953" s="1" t="s">
        <v>1452</v>
      </c>
      <c r="E953" s="1"/>
      <c r="F953" s="1"/>
      <c r="G953" s="1"/>
      <c r="H953" s="1"/>
      <c r="I953" s="1" t="s">
        <v>108</v>
      </c>
      <c r="J953" s="2" t="s">
        <v>1453</v>
      </c>
      <c r="K953" s="4"/>
      <c r="L953" s="4"/>
      <c r="M953" s="4"/>
      <c r="N953" s="4"/>
      <c r="O953" s="4"/>
      <c r="P953" s="4"/>
      <c r="Q953" s="4"/>
      <c r="R953" s="4"/>
      <c r="S953" s="4"/>
      <c r="T953" s="4"/>
      <c r="U953" s="4"/>
      <c r="V953" s="4"/>
      <c r="W953" s="4"/>
      <c r="Z953" s="3" t="s">
        <v>6</v>
      </c>
    </row>
    <row r="954" spans="1:26" ht="14.5" customHeight="1" x14ac:dyDescent="0.35">
      <c r="J954" s="9">
        <v>1</v>
      </c>
      <c r="K954" s="11" t="s">
        <v>25</v>
      </c>
      <c r="L954" s="11" t="s">
        <v>1454</v>
      </c>
      <c r="M954" s="9" t="s">
        <v>27</v>
      </c>
      <c r="N954" s="9">
        <v>4</v>
      </c>
      <c r="O954" s="9" t="s">
        <v>28</v>
      </c>
      <c r="P954" s="325" t="s">
        <v>711</v>
      </c>
      <c r="Q954" s="9" t="s">
        <v>29</v>
      </c>
      <c r="Z954" s="3" t="s">
        <v>6</v>
      </c>
    </row>
    <row r="955" spans="1:26" ht="14.5" customHeight="1" x14ac:dyDescent="0.35">
      <c r="J955" s="9">
        <v>2</v>
      </c>
      <c r="K955" s="11" t="s">
        <v>344</v>
      </c>
      <c r="L955" s="11" t="s">
        <v>534</v>
      </c>
      <c r="M955" s="9" t="s">
        <v>27</v>
      </c>
      <c r="N955" s="9" t="s">
        <v>54</v>
      </c>
      <c r="O955" s="9" t="s">
        <v>28</v>
      </c>
      <c r="P955" s="325"/>
      <c r="Q955" s="9" t="s">
        <v>29</v>
      </c>
      <c r="Z955" s="3" t="s">
        <v>6</v>
      </c>
    </row>
    <row r="956" spans="1:26" ht="14.5" customHeight="1" x14ac:dyDescent="0.35">
      <c r="J956" s="9">
        <v>3</v>
      </c>
      <c r="K956" s="11" t="s">
        <v>348</v>
      </c>
      <c r="L956" s="11" t="s">
        <v>349</v>
      </c>
      <c r="M956" s="9" t="s">
        <v>27</v>
      </c>
      <c r="N956" s="9">
        <v>4</v>
      </c>
      <c r="O956" s="9" t="s">
        <v>28</v>
      </c>
      <c r="P956" s="325"/>
      <c r="Q956" s="9" t="s">
        <v>29</v>
      </c>
      <c r="Z956" s="3" t="s">
        <v>6</v>
      </c>
    </row>
    <row r="957" spans="1:26" ht="14.5" customHeight="1" x14ac:dyDescent="0.35">
      <c r="J957" s="9">
        <v>4</v>
      </c>
      <c r="K957" s="11" t="s">
        <v>654</v>
      </c>
      <c r="L957" s="11" t="s">
        <v>655</v>
      </c>
      <c r="M957" s="9" t="s">
        <v>27</v>
      </c>
      <c r="N957" s="9">
        <v>3</v>
      </c>
      <c r="O957" s="9" t="s">
        <v>28</v>
      </c>
      <c r="P957" s="325"/>
      <c r="Q957" s="9" t="s">
        <v>48</v>
      </c>
      <c r="Z957" s="3" t="s">
        <v>6</v>
      </c>
    </row>
    <row r="958" spans="1:26" ht="14.5" customHeight="1" x14ac:dyDescent="0.35">
      <c r="J958" s="9">
        <v>5</v>
      </c>
      <c r="K958" s="11" t="s">
        <v>402</v>
      </c>
      <c r="L958" s="11" t="s">
        <v>1455</v>
      </c>
      <c r="M958" s="9" t="s">
        <v>32</v>
      </c>
      <c r="N958" s="9">
        <v>6</v>
      </c>
      <c r="O958" s="9" t="s">
        <v>28</v>
      </c>
      <c r="P958" s="325"/>
      <c r="Q958" s="9" t="s">
        <v>29</v>
      </c>
      <c r="Z958" s="3" t="s">
        <v>6</v>
      </c>
    </row>
    <row r="959" spans="1:26" ht="14.5" customHeight="1" x14ac:dyDescent="0.35">
      <c r="J959" s="9">
        <v>6</v>
      </c>
      <c r="K959" s="11" t="s">
        <v>404</v>
      </c>
      <c r="L959" s="11" t="s">
        <v>1456</v>
      </c>
      <c r="M959" s="9" t="s">
        <v>32</v>
      </c>
      <c r="N959" s="9">
        <v>6</v>
      </c>
      <c r="O959" s="9" t="s">
        <v>28</v>
      </c>
      <c r="P959" s="325"/>
      <c r="Q959" s="9" t="s">
        <v>29</v>
      </c>
      <c r="Z959" s="3" t="s">
        <v>6</v>
      </c>
    </row>
    <row r="960" spans="1:26" ht="14.5" customHeight="1" x14ac:dyDescent="0.35">
      <c r="J960" s="9">
        <v>7</v>
      </c>
      <c r="K960" s="11" t="s">
        <v>357</v>
      </c>
      <c r="L960" s="11" t="s">
        <v>1457</v>
      </c>
      <c r="M960" s="9" t="s">
        <v>32</v>
      </c>
      <c r="N960" s="9" t="s">
        <v>40</v>
      </c>
      <c r="O960" s="9" t="s">
        <v>28</v>
      </c>
      <c r="P960" s="325"/>
      <c r="Q960" s="9" t="s">
        <v>29</v>
      </c>
      <c r="Z960" s="3" t="s">
        <v>6</v>
      </c>
    </row>
    <row r="961" spans="1:26" ht="14.5" customHeight="1" x14ac:dyDescent="0.35">
      <c r="J961" s="9">
        <v>8</v>
      </c>
      <c r="K961" s="11" t="s">
        <v>537</v>
      </c>
      <c r="L961" s="11" t="s">
        <v>1458</v>
      </c>
      <c r="M961" s="9" t="s">
        <v>32</v>
      </c>
      <c r="N961" s="9" t="s">
        <v>28</v>
      </c>
      <c r="O961" s="9">
        <v>2</v>
      </c>
      <c r="P961" s="325"/>
      <c r="Q961" s="9" t="s">
        <v>29</v>
      </c>
      <c r="Z961" s="3" t="s">
        <v>6</v>
      </c>
    </row>
    <row r="962" spans="1:26" ht="14.5" customHeight="1" x14ac:dyDescent="0.35">
      <c r="J962" s="9">
        <v>9</v>
      </c>
      <c r="K962" s="11" t="s">
        <v>586</v>
      </c>
      <c r="L962" s="11" t="s">
        <v>587</v>
      </c>
      <c r="M962" s="9" t="s">
        <v>32</v>
      </c>
      <c r="N962" s="9" t="s">
        <v>28</v>
      </c>
      <c r="O962" s="9">
        <v>2</v>
      </c>
      <c r="P962" s="325"/>
      <c r="Q962" s="9" t="s">
        <v>48</v>
      </c>
      <c r="Z962" s="3" t="s">
        <v>6</v>
      </c>
    </row>
    <row r="963" spans="1:26" ht="14.5" customHeight="1" x14ac:dyDescent="0.35">
      <c r="J963" s="9">
        <v>10</v>
      </c>
      <c r="K963" s="11" t="s">
        <v>588</v>
      </c>
      <c r="L963" s="11" t="s">
        <v>589</v>
      </c>
      <c r="M963" s="9" t="s">
        <v>32</v>
      </c>
      <c r="N963" s="9" t="s">
        <v>28</v>
      </c>
      <c r="O963" s="9">
        <v>2</v>
      </c>
      <c r="P963" s="325"/>
      <c r="Q963" s="9" t="s">
        <v>48</v>
      </c>
      <c r="Z963" s="3" t="s">
        <v>6</v>
      </c>
    </row>
    <row r="964" spans="1:26" ht="14.5" customHeight="1" x14ac:dyDescent="0.35">
      <c r="J964" s="9">
        <v>11</v>
      </c>
      <c r="K964" s="11" t="s">
        <v>246</v>
      </c>
      <c r="L964" s="11" t="s">
        <v>858</v>
      </c>
      <c r="M964" s="9" t="s">
        <v>27</v>
      </c>
      <c r="N964" s="9" t="s">
        <v>28</v>
      </c>
      <c r="O964" s="9" t="s">
        <v>28</v>
      </c>
      <c r="P964" s="325"/>
      <c r="Q964" s="9" t="s">
        <v>48</v>
      </c>
      <c r="Z964" s="3" t="s">
        <v>6</v>
      </c>
    </row>
    <row r="965" spans="1:26" s="3" customFormat="1" ht="14.5" customHeight="1" collapsed="1" x14ac:dyDescent="0.35">
      <c r="A965" s="1" t="s">
        <v>1451</v>
      </c>
      <c r="B965" s="1"/>
      <c r="C965" s="1"/>
      <c r="D965" s="1"/>
      <c r="E965" s="1" t="s">
        <v>1459</v>
      </c>
      <c r="F965" s="1"/>
      <c r="G965" s="1"/>
      <c r="H965" s="1"/>
      <c r="I965" s="1" t="s">
        <v>144</v>
      </c>
      <c r="J965" s="2" t="s">
        <v>1460</v>
      </c>
      <c r="K965" s="4"/>
      <c r="L965" s="4"/>
      <c r="M965" s="4"/>
      <c r="N965" s="4"/>
      <c r="O965" s="4"/>
      <c r="P965" s="4"/>
      <c r="Q965" s="4"/>
      <c r="R965" s="4"/>
      <c r="S965" s="4"/>
      <c r="T965" s="4"/>
      <c r="U965" s="4"/>
      <c r="V965" s="4"/>
      <c r="W965" s="4"/>
      <c r="Z965" s="3" t="s">
        <v>6</v>
      </c>
    </row>
    <row r="966" spans="1:26" ht="14.5" customHeight="1" x14ac:dyDescent="0.35">
      <c r="J966" s="9">
        <v>1</v>
      </c>
      <c r="K966" s="11" t="s">
        <v>25</v>
      </c>
      <c r="L966" s="11" t="s">
        <v>1461</v>
      </c>
      <c r="M966" s="9" t="s">
        <v>27</v>
      </c>
      <c r="N966" s="9">
        <v>4</v>
      </c>
      <c r="O966" s="9" t="s">
        <v>28</v>
      </c>
      <c r="P966" s="372" t="s">
        <v>863</v>
      </c>
      <c r="Q966" s="9" t="s">
        <v>29</v>
      </c>
      <c r="Z966" s="3" t="s">
        <v>6</v>
      </c>
    </row>
    <row r="967" spans="1:26" ht="14.5" customHeight="1" x14ac:dyDescent="0.35">
      <c r="J967" s="9">
        <v>2</v>
      </c>
      <c r="K967" s="11" t="s">
        <v>1462</v>
      </c>
      <c r="L967" s="11" t="s">
        <v>1463</v>
      </c>
      <c r="M967" s="9" t="s">
        <v>32</v>
      </c>
      <c r="N967" s="9" t="s">
        <v>28</v>
      </c>
      <c r="O967" s="9" t="s">
        <v>28</v>
      </c>
      <c r="P967" s="372"/>
      <c r="Q967" s="9" t="s">
        <v>29</v>
      </c>
      <c r="Z967" s="3" t="s">
        <v>6</v>
      </c>
    </row>
    <row r="968" spans="1:26" s="55" customFormat="1" ht="14.5" customHeight="1" collapsed="1" x14ac:dyDescent="0.35">
      <c r="A968" s="53" t="s">
        <v>1451</v>
      </c>
      <c r="B968" s="53"/>
      <c r="C968" s="53"/>
      <c r="D968" s="53"/>
      <c r="E968" s="53" t="s">
        <v>1464</v>
      </c>
      <c r="F968" s="53"/>
      <c r="G968" s="53"/>
      <c r="H968" s="53"/>
      <c r="I968" s="53" t="s">
        <v>144</v>
      </c>
      <c r="J968" s="52" t="s">
        <v>1465</v>
      </c>
      <c r="K968" s="54"/>
      <c r="L968" s="54"/>
      <c r="M968" s="54"/>
      <c r="N968" s="54"/>
      <c r="O968" s="54"/>
      <c r="P968" s="54"/>
      <c r="Q968" s="54"/>
      <c r="R968" s="54"/>
      <c r="S968" s="54"/>
      <c r="T968" s="54"/>
      <c r="U968" s="54"/>
      <c r="V968" s="54"/>
      <c r="W968" s="54"/>
      <c r="Z968" s="55" t="s">
        <v>6</v>
      </c>
    </row>
    <row r="969" spans="1:26" ht="14.5" customHeight="1" x14ac:dyDescent="0.35">
      <c r="J969" s="9">
        <v>1</v>
      </c>
      <c r="K969" s="11" t="s">
        <v>25</v>
      </c>
      <c r="L969" s="11" t="s">
        <v>1466</v>
      </c>
      <c r="M969" s="9" t="s">
        <v>27</v>
      </c>
      <c r="N969" s="9">
        <v>4</v>
      </c>
      <c r="O969" s="9" t="s">
        <v>28</v>
      </c>
      <c r="P969" s="371" t="s">
        <v>711</v>
      </c>
      <c r="Q969" s="9" t="s">
        <v>29</v>
      </c>
      <c r="Z969" s="3" t="s">
        <v>6</v>
      </c>
    </row>
    <row r="970" spans="1:26" ht="14.5" customHeight="1" x14ac:dyDescent="0.35">
      <c r="J970" s="9">
        <v>2</v>
      </c>
      <c r="K970" s="11" t="s">
        <v>813</v>
      </c>
      <c r="L970" s="11" t="s">
        <v>1133</v>
      </c>
      <c r="M970" s="9" t="s">
        <v>32</v>
      </c>
      <c r="N970" s="9" t="s">
        <v>33</v>
      </c>
      <c r="O970" s="9" t="s">
        <v>28</v>
      </c>
      <c r="P970" s="371"/>
      <c r="Q970" s="9" t="s">
        <v>29</v>
      </c>
      <c r="Z970" s="3" t="s">
        <v>6</v>
      </c>
    </row>
    <row r="971" spans="1:26" ht="14.5" customHeight="1" x14ac:dyDescent="0.35">
      <c r="J971" s="9">
        <v>3</v>
      </c>
      <c r="K971" s="11" t="s">
        <v>815</v>
      </c>
      <c r="L971" s="11" t="s">
        <v>816</v>
      </c>
      <c r="M971" s="9" t="s">
        <v>32</v>
      </c>
      <c r="N971" s="9" t="s">
        <v>235</v>
      </c>
      <c r="O971" s="9" t="s">
        <v>28</v>
      </c>
      <c r="P971" s="371"/>
      <c r="Q971" s="9" t="s">
        <v>29</v>
      </c>
      <c r="Z971" s="3" t="s">
        <v>6</v>
      </c>
    </row>
    <row r="972" spans="1:26" ht="14.5" customHeight="1" x14ac:dyDescent="0.35">
      <c r="J972" s="9">
        <v>4</v>
      </c>
      <c r="K972" s="11" t="s">
        <v>196</v>
      </c>
      <c r="L972" s="11" t="s">
        <v>818</v>
      </c>
      <c r="M972" s="9" t="s">
        <v>32</v>
      </c>
      <c r="N972" s="9">
        <v>6</v>
      </c>
      <c r="O972" s="9">
        <v>2</v>
      </c>
      <c r="P972" s="371"/>
      <c r="Q972" s="9" t="s">
        <v>48</v>
      </c>
      <c r="Z972" s="3" t="s">
        <v>6</v>
      </c>
    </row>
    <row r="973" spans="1:26" ht="14.5" customHeight="1" x14ac:dyDescent="0.35">
      <c r="J973" s="9">
        <v>5</v>
      </c>
      <c r="K973" s="11" t="s">
        <v>1135</v>
      </c>
      <c r="L973" s="11" t="s">
        <v>1467</v>
      </c>
      <c r="M973" s="9" t="s">
        <v>32</v>
      </c>
      <c r="N973" s="9" t="s">
        <v>28</v>
      </c>
      <c r="O973" s="9">
        <v>2</v>
      </c>
      <c r="P973" s="371"/>
      <c r="Q973" s="9" t="s">
        <v>29</v>
      </c>
      <c r="Z973" s="3" t="s">
        <v>6</v>
      </c>
    </row>
    <row r="974" spans="1:26" ht="14.5" customHeight="1" x14ac:dyDescent="0.35">
      <c r="J974" s="9">
        <v>6</v>
      </c>
      <c r="K974" s="11" t="s">
        <v>576</v>
      </c>
      <c r="L974" s="11" t="s">
        <v>1468</v>
      </c>
      <c r="M974" s="9" t="s">
        <v>32</v>
      </c>
      <c r="N974" s="9" t="s">
        <v>28</v>
      </c>
      <c r="O974" s="9">
        <v>2</v>
      </c>
      <c r="P974" s="371"/>
      <c r="Q974" s="9" t="s">
        <v>29</v>
      </c>
      <c r="Z974" s="3" t="s">
        <v>6</v>
      </c>
    </row>
    <row r="975" spans="1:26" ht="14.5" customHeight="1" x14ac:dyDescent="0.35">
      <c r="J975" s="9">
        <v>7</v>
      </c>
      <c r="K975" s="11" t="s">
        <v>578</v>
      </c>
      <c r="L975" s="11" t="s">
        <v>1469</v>
      </c>
      <c r="M975" s="9" t="s">
        <v>32</v>
      </c>
      <c r="N975" s="9" t="s">
        <v>28</v>
      </c>
      <c r="O975" s="9">
        <v>2</v>
      </c>
      <c r="P975" s="371"/>
      <c r="Q975" s="9" t="s">
        <v>29</v>
      </c>
      <c r="Z975" s="3" t="s">
        <v>6</v>
      </c>
    </row>
    <row r="976" spans="1:26" ht="14.5" customHeight="1" x14ac:dyDescent="0.35">
      <c r="J976" s="9">
        <v>8</v>
      </c>
      <c r="K976" s="11" t="s">
        <v>1141</v>
      </c>
      <c r="L976" s="11" t="s">
        <v>1470</v>
      </c>
      <c r="M976" s="9" t="s">
        <v>32</v>
      </c>
      <c r="N976" s="9" t="s">
        <v>28</v>
      </c>
      <c r="O976" s="9">
        <v>2</v>
      </c>
      <c r="P976" s="371"/>
      <c r="Q976" s="9" t="s">
        <v>29</v>
      </c>
      <c r="Z976" s="3" t="s">
        <v>6</v>
      </c>
    </row>
    <row r="977" spans="1:26" ht="14.5" customHeight="1" x14ac:dyDescent="0.35">
      <c r="J977" s="9">
        <v>9</v>
      </c>
      <c r="K977" s="11" t="s">
        <v>276</v>
      </c>
      <c r="L977" s="11" t="s">
        <v>381</v>
      </c>
      <c r="M977" s="9" t="s">
        <v>27</v>
      </c>
      <c r="N977" s="9">
        <v>6</v>
      </c>
      <c r="O977" s="9" t="s">
        <v>28</v>
      </c>
      <c r="P977" s="371"/>
      <c r="Q977" s="9" t="s">
        <v>48</v>
      </c>
      <c r="Z977" s="3" t="s">
        <v>6</v>
      </c>
    </row>
    <row r="978" spans="1:26" s="3" customFormat="1" ht="14.5" customHeight="1" collapsed="1" x14ac:dyDescent="0.35">
      <c r="A978" s="1" t="s">
        <v>1471</v>
      </c>
      <c r="B978" s="1"/>
      <c r="C978" s="1"/>
      <c r="D978" s="1"/>
      <c r="E978" s="1"/>
      <c r="F978" s="1" t="s">
        <v>1472</v>
      </c>
      <c r="G978" s="1"/>
      <c r="H978" s="1"/>
      <c r="I978" s="1" t="s">
        <v>144</v>
      </c>
      <c r="J978" s="2" t="s">
        <v>1473</v>
      </c>
      <c r="K978" s="4"/>
      <c r="L978" s="4"/>
      <c r="M978" s="4"/>
      <c r="N978" s="4"/>
      <c r="O978" s="4"/>
      <c r="P978" s="4"/>
      <c r="Q978" s="4"/>
      <c r="R978" s="4"/>
      <c r="S978" s="4"/>
      <c r="T978" s="4"/>
      <c r="U978" s="4"/>
      <c r="V978" s="4"/>
      <c r="W978" s="4"/>
      <c r="Z978" s="3" t="s">
        <v>6</v>
      </c>
    </row>
    <row r="979" spans="1:26" ht="14.5" customHeight="1" x14ac:dyDescent="0.35">
      <c r="J979" s="9">
        <v>1</v>
      </c>
      <c r="K979" s="11" t="s">
        <v>25</v>
      </c>
      <c r="L979" s="11" t="s">
        <v>1474</v>
      </c>
      <c r="M979" s="9" t="s">
        <v>27</v>
      </c>
      <c r="N979" s="9">
        <v>4</v>
      </c>
      <c r="O979" s="9" t="s">
        <v>28</v>
      </c>
      <c r="P979" s="325" t="s">
        <v>863</v>
      </c>
      <c r="Q979" s="9" t="s">
        <v>29</v>
      </c>
      <c r="Z979" s="3" t="s">
        <v>6</v>
      </c>
    </row>
    <row r="980" spans="1:26" ht="14.5" customHeight="1" x14ac:dyDescent="0.35">
      <c r="J980" s="9">
        <v>2</v>
      </c>
      <c r="K980" s="11" t="s">
        <v>163</v>
      </c>
      <c r="L980" s="11" t="s">
        <v>801</v>
      </c>
      <c r="M980" s="9" t="s">
        <v>27</v>
      </c>
      <c r="N980" s="9">
        <v>60</v>
      </c>
      <c r="O980" s="9" t="s">
        <v>28</v>
      </c>
      <c r="P980" s="325"/>
      <c r="Q980" s="9" t="s">
        <v>29</v>
      </c>
      <c r="Z980" s="3" t="s">
        <v>6</v>
      </c>
    </row>
    <row r="981" spans="1:26" ht="14.5" customHeight="1" x14ac:dyDescent="0.35">
      <c r="J981" s="9">
        <v>3</v>
      </c>
      <c r="K981" s="11" t="s">
        <v>804</v>
      </c>
      <c r="L981" s="11" t="s">
        <v>1475</v>
      </c>
      <c r="M981" s="9" t="s">
        <v>32</v>
      </c>
      <c r="N981" s="9" t="s">
        <v>28</v>
      </c>
      <c r="O981" s="9">
        <v>3</v>
      </c>
      <c r="P981" s="325"/>
      <c r="Q981" s="9" t="s">
        <v>29</v>
      </c>
      <c r="Z981" s="3" t="s">
        <v>6</v>
      </c>
    </row>
    <row r="982" spans="1:26" ht="14.5" customHeight="1" x14ac:dyDescent="0.35">
      <c r="J982" s="9">
        <v>4</v>
      </c>
      <c r="K982" s="11" t="s">
        <v>156</v>
      </c>
      <c r="L982" s="11" t="s">
        <v>806</v>
      </c>
      <c r="M982" s="9" t="s">
        <v>27</v>
      </c>
      <c r="N982" s="9">
        <v>6</v>
      </c>
      <c r="O982" s="9" t="s">
        <v>28</v>
      </c>
      <c r="P982" s="325"/>
      <c r="Q982" s="9" t="s">
        <v>29</v>
      </c>
      <c r="Z982" s="3" t="s">
        <v>6</v>
      </c>
    </row>
    <row r="983" spans="1:26" ht="14.5" customHeight="1" x14ac:dyDescent="0.35">
      <c r="J983" s="9">
        <v>5</v>
      </c>
      <c r="K983" s="11" t="s">
        <v>807</v>
      </c>
      <c r="L983" s="11" t="s">
        <v>1476</v>
      </c>
      <c r="M983" s="9" t="s">
        <v>32</v>
      </c>
      <c r="N983" s="9" t="s">
        <v>28</v>
      </c>
      <c r="O983" s="9">
        <v>2</v>
      </c>
      <c r="P983" s="325"/>
      <c r="Q983" s="9" t="s">
        <v>29</v>
      </c>
      <c r="Z983" s="3" t="s">
        <v>6</v>
      </c>
    </row>
    <row r="984" spans="1:26" ht="14.5" customHeight="1" x14ac:dyDescent="0.35">
      <c r="J984" s="9">
        <v>6</v>
      </c>
      <c r="K984" s="11" t="s">
        <v>546</v>
      </c>
      <c r="L984" s="11" t="s">
        <v>1477</v>
      </c>
      <c r="M984" s="9" t="s">
        <v>32</v>
      </c>
      <c r="N984" s="9" t="s">
        <v>28</v>
      </c>
      <c r="O984" s="9">
        <v>2</v>
      </c>
      <c r="P984" s="325"/>
      <c r="Q984" s="9" t="s">
        <v>48</v>
      </c>
      <c r="Z984" s="3" t="s">
        <v>6</v>
      </c>
    </row>
    <row r="985" spans="1:26" ht="14.5" customHeight="1" x14ac:dyDescent="0.35">
      <c r="J985" s="9">
        <v>7</v>
      </c>
      <c r="K985" s="11" t="s">
        <v>576</v>
      </c>
      <c r="L985" s="11" t="s">
        <v>1478</v>
      </c>
      <c r="M985" s="9" t="s">
        <v>32</v>
      </c>
      <c r="N985" s="9" t="s">
        <v>28</v>
      </c>
      <c r="O985" s="9">
        <v>2</v>
      </c>
      <c r="P985" s="325"/>
      <c r="Q985" s="9" t="s">
        <v>48</v>
      </c>
      <c r="Z985" s="3" t="s">
        <v>6</v>
      </c>
    </row>
    <row r="986" spans="1:26" ht="14.5" customHeight="1" x14ac:dyDescent="0.35">
      <c r="J986" s="9">
        <v>8</v>
      </c>
      <c r="K986" s="11" t="s">
        <v>578</v>
      </c>
      <c r="L986" s="11" t="s">
        <v>1479</v>
      </c>
      <c r="M986" s="9" t="s">
        <v>32</v>
      </c>
      <c r="N986" s="9" t="s">
        <v>28</v>
      </c>
      <c r="O986" s="9">
        <v>2</v>
      </c>
      <c r="P986" s="325"/>
      <c r="Q986" s="9" t="s">
        <v>48</v>
      </c>
      <c r="Z986" s="3" t="s">
        <v>6</v>
      </c>
    </row>
    <row r="987" spans="1:26" ht="14.5" customHeight="1" x14ac:dyDescent="0.35">
      <c r="J987" s="9">
        <v>9</v>
      </c>
      <c r="K987" s="11" t="s">
        <v>1480</v>
      </c>
      <c r="L987" s="11" t="s">
        <v>1481</v>
      </c>
      <c r="M987" s="9" t="s">
        <v>32</v>
      </c>
      <c r="N987" s="9" t="s">
        <v>28</v>
      </c>
      <c r="O987" s="9">
        <v>2</v>
      </c>
      <c r="P987" s="325"/>
      <c r="Q987" s="9" t="s">
        <v>48</v>
      </c>
      <c r="Z987" s="3" t="s">
        <v>6</v>
      </c>
    </row>
    <row r="988" spans="1:26" ht="14.5" customHeight="1" x14ac:dyDescent="0.35">
      <c r="J988" s="9">
        <v>10</v>
      </c>
      <c r="K988" s="11" t="s">
        <v>588</v>
      </c>
      <c r="L988" s="11" t="s">
        <v>1482</v>
      </c>
      <c r="M988" s="9" t="s">
        <v>32</v>
      </c>
      <c r="N988" s="9" t="s">
        <v>28</v>
      </c>
      <c r="O988" s="9">
        <v>2</v>
      </c>
      <c r="P988" s="325"/>
      <c r="Q988" s="9" t="s">
        <v>48</v>
      </c>
      <c r="Z988" s="3" t="s">
        <v>6</v>
      </c>
    </row>
    <row r="989" spans="1:26" s="88" customFormat="1" ht="14.5" customHeight="1" collapsed="1" x14ac:dyDescent="0.35">
      <c r="A989" s="85" t="s">
        <v>1471</v>
      </c>
      <c r="B989" s="85"/>
      <c r="C989" s="85"/>
      <c r="D989" s="85"/>
      <c r="E989" s="85"/>
      <c r="F989" s="85"/>
      <c r="G989" s="85" t="s">
        <v>1483</v>
      </c>
      <c r="H989" s="85"/>
      <c r="I989" s="85" t="s">
        <v>209</v>
      </c>
      <c r="J989" s="86" t="s">
        <v>1484</v>
      </c>
      <c r="K989" s="87"/>
      <c r="L989" s="87"/>
      <c r="M989" s="87"/>
      <c r="N989" s="87"/>
      <c r="O989" s="87"/>
      <c r="P989" s="87"/>
      <c r="Q989" s="87"/>
      <c r="R989" s="87"/>
      <c r="S989" s="87"/>
      <c r="T989" s="87"/>
      <c r="U989" s="87"/>
      <c r="V989" s="87"/>
      <c r="W989" s="87"/>
    </row>
    <row r="990" spans="1:26" s="93" customFormat="1" ht="14.5" customHeight="1" x14ac:dyDescent="0.35">
      <c r="A990" s="89"/>
      <c r="B990" s="89"/>
      <c r="C990" s="89"/>
      <c r="D990" s="89"/>
      <c r="E990" s="89"/>
      <c r="F990" s="89"/>
      <c r="G990" s="89"/>
      <c r="H990" s="89"/>
      <c r="I990" s="89"/>
      <c r="J990" s="90">
        <v>1</v>
      </c>
      <c r="K990" s="91" t="s">
        <v>25</v>
      </c>
      <c r="L990" s="91" t="s">
        <v>1485</v>
      </c>
      <c r="M990" s="90" t="s">
        <v>27</v>
      </c>
      <c r="N990" s="90">
        <v>4</v>
      </c>
      <c r="O990" s="90" t="s">
        <v>28</v>
      </c>
      <c r="P990" s="322" t="s">
        <v>711</v>
      </c>
      <c r="Q990" s="90" t="s">
        <v>29</v>
      </c>
      <c r="R990" s="92"/>
      <c r="S990" s="92"/>
      <c r="T990" s="92"/>
      <c r="U990" s="92"/>
      <c r="V990" s="92"/>
      <c r="W990" s="92"/>
      <c r="Z990" s="88"/>
    </row>
    <row r="991" spans="1:26" s="93" customFormat="1" ht="14.5" customHeight="1" x14ac:dyDescent="0.35">
      <c r="A991" s="89"/>
      <c r="B991" s="89"/>
      <c r="C991" s="89"/>
      <c r="D991" s="89"/>
      <c r="E991" s="89"/>
      <c r="F991" s="89"/>
      <c r="G991" s="89"/>
      <c r="H991" s="89"/>
      <c r="I991" s="89"/>
      <c r="J991" s="90">
        <v>2</v>
      </c>
      <c r="K991" s="91" t="s">
        <v>1486</v>
      </c>
      <c r="L991" s="91" t="s">
        <v>1043</v>
      </c>
      <c r="M991" s="90" t="s">
        <v>27</v>
      </c>
      <c r="N991" s="90" t="s">
        <v>1044</v>
      </c>
      <c r="O991" s="90" t="s">
        <v>28</v>
      </c>
      <c r="P991" s="323"/>
      <c r="Q991" s="90" t="s">
        <v>29</v>
      </c>
      <c r="R991" s="92"/>
      <c r="S991" s="92"/>
      <c r="T991" s="92"/>
      <c r="U991" s="92"/>
      <c r="V991" s="92"/>
      <c r="W991" s="92"/>
      <c r="Z991" s="88"/>
    </row>
    <row r="992" spans="1:26" s="93" customFormat="1" ht="14.5" customHeight="1" x14ac:dyDescent="0.35">
      <c r="A992" s="89"/>
      <c r="B992" s="89"/>
      <c r="C992" s="89"/>
      <c r="D992" s="89"/>
      <c r="E992" s="89"/>
      <c r="F992" s="89"/>
      <c r="G992" s="89"/>
      <c r="H992" s="89"/>
      <c r="I992" s="89"/>
      <c r="J992" s="90">
        <v>3</v>
      </c>
      <c r="K992" s="91" t="s">
        <v>1023</v>
      </c>
      <c r="L992" s="91" t="s">
        <v>805</v>
      </c>
      <c r="M992" s="90" t="s">
        <v>32</v>
      </c>
      <c r="N992" s="90" t="s">
        <v>28</v>
      </c>
      <c r="O992" s="90">
        <v>6</v>
      </c>
      <c r="P992" s="323"/>
      <c r="Q992" s="90" t="s">
        <v>29</v>
      </c>
      <c r="R992" s="92"/>
      <c r="S992" s="92"/>
      <c r="T992" s="92"/>
      <c r="U992" s="92"/>
      <c r="V992" s="92"/>
      <c r="W992" s="92"/>
      <c r="Z992" s="88"/>
    </row>
    <row r="993" spans="1:26" s="93" customFormat="1" ht="14.5" customHeight="1" x14ac:dyDescent="0.35">
      <c r="A993" s="89"/>
      <c r="B993" s="89"/>
      <c r="C993" s="89"/>
      <c r="D993" s="89"/>
      <c r="E993" s="89"/>
      <c r="F993" s="89"/>
      <c r="G993" s="89"/>
      <c r="H993" s="89"/>
      <c r="I993" s="89"/>
      <c r="J993" s="90">
        <v>4</v>
      </c>
      <c r="K993" s="91" t="s">
        <v>156</v>
      </c>
      <c r="L993" s="91" t="s">
        <v>1025</v>
      </c>
      <c r="M993" s="90" t="s">
        <v>27</v>
      </c>
      <c r="N993" s="90">
        <v>6</v>
      </c>
      <c r="O993" s="90">
        <v>6</v>
      </c>
      <c r="P993" s="323"/>
      <c r="Q993" s="90" t="s">
        <v>29</v>
      </c>
      <c r="R993" s="92"/>
      <c r="S993" s="92"/>
      <c r="T993" s="92"/>
      <c r="U993" s="92"/>
      <c r="V993" s="92"/>
      <c r="W993" s="92"/>
      <c r="Z993" s="88"/>
    </row>
    <row r="994" spans="1:26" s="93" customFormat="1" ht="14.5" customHeight="1" x14ac:dyDescent="0.35">
      <c r="A994" s="89"/>
      <c r="B994" s="89"/>
      <c r="C994" s="89"/>
      <c r="D994" s="89"/>
      <c r="E994" s="89"/>
      <c r="F994" s="89"/>
      <c r="G994" s="89"/>
      <c r="H994" s="89"/>
      <c r="I994" s="89"/>
      <c r="J994" s="90">
        <v>5</v>
      </c>
      <c r="K994" s="91" t="s">
        <v>1026</v>
      </c>
      <c r="L994" s="91" t="s">
        <v>1027</v>
      </c>
      <c r="M994" s="90" t="s">
        <v>32</v>
      </c>
      <c r="N994" s="90" t="s">
        <v>28</v>
      </c>
      <c r="O994" s="90">
        <v>6</v>
      </c>
      <c r="P994" s="323"/>
      <c r="Q994" s="90" t="s">
        <v>29</v>
      </c>
      <c r="R994" s="92"/>
      <c r="S994" s="92"/>
      <c r="T994" s="92"/>
      <c r="U994" s="92"/>
      <c r="V994" s="92"/>
      <c r="W994" s="92"/>
      <c r="Z994" s="88"/>
    </row>
    <row r="995" spans="1:26" s="93" customFormat="1" ht="14.5" customHeight="1" x14ac:dyDescent="0.35">
      <c r="A995" s="89"/>
      <c r="B995" s="89"/>
      <c r="C995" s="89"/>
      <c r="D995" s="89"/>
      <c r="E995" s="89"/>
      <c r="F995" s="89"/>
      <c r="G995" s="89"/>
      <c r="H995" s="89"/>
      <c r="I995" s="89"/>
      <c r="J995" s="90">
        <v>6</v>
      </c>
      <c r="K995" s="91" t="s">
        <v>1487</v>
      </c>
      <c r="L995" s="91" t="s">
        <v>1488</v>
      </c>
      <c r="M995" s="90" t="s">
        <v>32</v>
      </c>
      <c r="N995" s="90" t="s">
        <v>28</v>
      </c>
      <c r="O995" s="90">
        <v>6</v>
      </c>
      <c r="P995" s="323"/>
      <c r="Q995" s="90" t="s">
        <v>48</v>
      </c>
      <c r="R995" s="92"/>
      <c r="S995" s="92"/>
      <c r="T995" s="92"/>
      <c r="U995" s="92"/>
      <c r="V995" s="92"/>
      <c r="W995" s="92"/>
      <c r="Z995" s="88"/>
    </row>
    <row r="996" spans="1:26" s="93" customFormat="1" ht="14.5" customHeight="1" x14ac:dyDescent="0.35">
      <c r="A996" s="89"/>
      <c r="B996" s="89"/>
      <c r="C996" s="89"/>
      <c r="D996" s="89"/>
      <c r="E996" s="89"/>
      <c r="F996" s="89"/>
      <c r="G996" s="89"/>
      <c r="H996" s="89"/>
      <c r="I996" s="89"/>
      <c r="J996" s="90">
        <v>7</v>
      </c>
      <c r="K996" s="91" t="s">
        <v>1028</v>
      </c>
      <c r="L996" s="91" t="s">
        <v>1489</v>
      </c>
      <c r="M996" s="90" t="s">
        <v>32</v>
      </c>
      <c r="N996" s="90" t="s">
        <v>28</v>
      </c>
      <c r="O996" s="90">
        <v>6</v>
      </c>
      <c r="P996" s="323"/>
      <c r="Q996" s="90" t="s">
        <v>48</v>
      </c>
      <c r="R996" s="92"/>
      <c r="S996" s="92"/>
      <c r="T996" s="92"/>
      <c r="U996" s="92"/>
      <c r="V996" s="92"/>
      <c r="W996" s="92"/>
      <c r="Z996" s="88"/>
    </row>
    <row r="997" spans="1:26" s="93" customFormat="1" ht="14.5" customHeight="1" x14ac:dyDescent="0.35">
      <c r="A997" s="89"/>
      <c r="B997" s="89"/>
      <c r="C997" s="89"/>
      <c r="D997" s="89"/>
      <c r="E997" s="89"/>
      <c r="F997" s="89"/>
      <c r="G997" s="89"/>
      <c r="H997" s="89"/>
      <c r="I997" s="89"/>
      <c r="J997" s="90">
        <v>8</v>
      </c>
      <c r="K997" s="91" t="s">
        <v>1087</v>
      </c>
      <c r="L997" s="91" t="s">
        <v>1490</v>
      </c>
      <c r="M997" s="90" t="s">
        <v>32</v>
      </c>
      <c r="N997" s="90" t="s">
        <v>28</v>
      </c>
      <c r="O997" s="90">
        <v>6</v>
      </c>
      <c r="P997" s="323"/>
      <c r="Q997" s="90" t="s">
        <v>48</v>
      </c>
      <c r="R997" s="92"/>
      <c r="S997" s="92"/>
      <c r="T997" s="92"/>
      <c r="U997" s="92"/>
      <c r="V997" s="92"/>
      <c r="W997" s="92"/>
      <c r="Z997" s="88"/>
    </row>
    <row r="998" spans="1:26" s="93" customFormat="1" ht="14.5" customHeight="1" x14ac:dyDescent="0.35">
      <c r="A998" s="89"/>
      <c r="B998" s="89"/>
      <c r="C998" s="89"/>
      <c r="D998" s="89"/>
      <c r="E998" s="89"/>
      <c r="F998" s="89"/>
      <c r="G998" s="89"/>
      <c r="H998" s="89"/>
      <c r="I998" s="89"/>
      <c r="J998" s="90">
        <v>9</v>
      </c>
      <c r="K998" s="91" t="s">
        <v>1089</v>
      </c>
      <c r="L998" s="91" t="s">
        <v>1491</v>
      </c>
      <c r="M998" s="90" t="s">
        <v>32</v>
      </c>
      <c r="N998" s="90" t="s">
        <v>28</v>
      </c>
      <c r="O998" s="90">
        <v>6</v>
      </c>
      <c r="P998" s="323"/>
      <c r="Q998" s="90" t="s">
        <v>48</v>
      </c>
      <c r="R998" s="92"/>
      <c r="S998" s="92"/>
      <c r="T998" s="92"/>
      <c r="U998" s="92"/>
      <c r="V998" s="92"/>
      <c r="W998" s="92"/>
      <c r="Z998" s="88"/>
    </row>
    <row r="999" spans="1:26" s="93" customFormat="1" ht="14.5" customHeight="1" x14ac:dyDescent="0.35">
      <c r="A999" s="89"/>
      <c r="B999" s="89"/>
      <c r="C999" s="89"/>
      <c r="D999" s="89"/>
      <c r="E999" s="89"/>
      <c r="F999" s="89"/>
      <c r="G999" s="89"/>
      <c r="H999" s="89"/>
      <c r="I999" s="89"/>
      <c r="J999" s="90">
        <v>10</v>
      </c>
      <c r="K999" s="91" t="s">
        <v>1492</v>
      </c>
      <c r="L999" s="91" t="s">
        <v>1491</v>
      </c>
      <c r="M999" s="90" t="s">
        <v>32</v>
      </c>
      <c r="N999" s="90" t="s">
        <v>28</v>
      </c>
      <c r="O999" s="90">
        <v>6</v>
      </c>
      <c r="P999" s="323"/>
      <c r="Q999" s="90" t="s">
        <v>48</v>
      </c>
      <c r="R999" s="92"/>
      <c r="S999" s="92"/>
      <c r="T999" s="92"/>
      <c r="U999" s="92"/>
      <c r="V999" s="92"/>
      <c r="W999" s="92"/>
      <c r="Z999" s="88"/>
    </row>
    <row r="1000" spans="1:26" s="93" customFormat="1" ht="14.5" customHeight="1" x14ac:dyDescent="0.35">
      <c r="A1000" s="89"/>
      <c r="B1000" s="89"/>
      <c r="C1000" s="89"/>
      <c r="D1000" s="89"/>
      <c r="E1000" s="89"/>
      <c r="F1000" s="89"/>
      <c r="G1000" s="89"/>
      <c r="H1000" s="89"/>
      <c r="I1000" s="89"/>
      <c r="J1000" s="90">
        <v>11</v>
      </c>
      <c r="K1000" s="91" t="s">
        <v>1093</v>
      </c>
      <c r="L1000" s="91" t="s">
        <v>1094</v>
      </c>
      <c r="M1000" s="90" t="s">
        <v>32</v>
      </c>
      <c r="N1000" s="90" t="s">
        <v>28</v>
      </c>
      <c r="O1000" s="90">
        <v>6</v>
      </c>
      <c r="P1000" s="323"/>
      <c r="Q1000" s="90" t="s">
        <v>48</v>
      </c>
      <c r="R1000" s="92"/>
      <c r="S1000" s="92"/>
      <c r="T1000" s="92"/>
      <c r="U1000" s="92"/>
      <c r="V1000" s="92"/>
      <c r="W1000" s="92"/>
      <c r="Z1000" s="88"/>
    </row>
    <row r="1001" spans="1:26" s="93" customFormat="1" ht="14.5" customHeight="1" x14ac:dyDescent="0.35">
      <c r="A1001" s="89"/>
      <c r="B1001" s="89"/>
      <c r="C1001" s="89"/>
      <c r="D1001" s="89"/>
      <c r="E1001" s="89"/>
      <c r="F1001" s="89"/>
      <c r="G1001" s="89"/>
      <c r="H1001" s="89"/>
      <c r="I1001" s="89"/>
      <c r="J1001" s="90">
        <v>12</v>
      </c>
      <c r="K1001" s="91" t="s">
        <v>1493</v>
      </c>
      <c r="L1001" s="91" t="s">
        <v>1494</v>
      </c>
      <c r="M1001" s="90" t="s">
        <v>32</v>
      </c>
      <c r="N1001" s="90" t="s">
        <v>28</v>
      </c>
      <c r="O1001" s="90">
        <v>6</v>
      </c>
      <c r="P1001" s="323"/>
      <c r="Q1001" s="90" t="s">
        <v>48</v>
      </c>
      <c r="R1001" s="92"/>
      <c r="S1001" s="92"/>
      <c r="T1001" s="92"/>
      <c r="U1001" s="92"/>
      <c r="V1001" s="92"/>
      <c r="W1001" s="92"/>
      <c r="Z1001" s="88"/>
    </row>
    <row r="1002" spans="1:26" s="93" customFormat="1" ht="14.5" customHeight="1" x14ac:dyDescent="0.35">
      <c r="A1002" s="89"/>
      <c r="B1002" s="89"/>
      <c r="C1002" s="89"/>
      <c r="D1002" s="89"/>
      <c r="E1002" s="89"/>
      <c r="F1002" s="89"/>
      <c r="G1002" s="89"/>
      <c r="H1002" s="89"/>
      <c r="I1002" s="89"/>
      <c r="J1002" s="90">
        <v>13</v>
      </c>
      <c r="K1002" s="91" t="s">
        <v>1495</v>
      </c>
      <c r="L1002" s="91" t="s">
        <v>1097</v>
      </c>
      <c r="M1002" s="90" t="s">
        <v>32</v>
      </c>
      <c r="N1002" s="90" t="s">
        <v>28</v>
      </c>
      <c r="O1002" s="90">
        <v>6</v>
      </c>
      <c r="P1002" s="323"/>
      <c r="Q1002" s="90" t="s">
        <v>48</v>
      </c>
      <c r="R1002" s="92"/>
      <c r="S1002" s="92"/>
      <c r="T1002" s="92"/>
      <c r="U1002" s="92"/>
      <c r="V1002" s="92"/>
      <c r="W1002" s="92"/>
      <c r="Z1002" s="88"/>
    </row>
    <row r="1003" spans="1:26" s="93" customFormat="1" ht="14.5" customHeight="1" x14ac:dyDescent="0.35">
      <c r="A1003" s="89"/>
      <c r="B1003" s="89"/>
      <c r="C1003" s="89"/>
      <c r="D1003" s="89"/>
      <c r="E1003" s="89"/>
      <c r="F1003" s="89"/>
      <c r="G1003" s="89"/>
      <c r="H1003" s="89"/>
      <c r="I1003" s="89"/>
      <c r="J1003" s="90">
        <v>14</v>
      </c>
      <c r="K1003" s="91" t="s">
        <v>1496</v>
      </c>
      <c r="L1003" s="91" t="s">
        <v>1078</v>
      </c>
      <c r="M1003" s="90" t="s">
        <v>32</v>
      </c>
      <c r="N1003" s="90" t="s">
        <v>28</v>
      </c>
      <c r="O1003" s="90">
        <v>6</v>
      </c>
      <c r="P1003" s="324"/>
      <c r="Q1003" s="90" t="s">
        <v>48</v>
      </c>
      <c r="R1003" s="92"/>
      <c r="S1003" s="92"/>
      <c r="T1003" s="92"/>
      <c r="U1003" s="92"/>
      <c r="V1003" s="92"/>
      <c r="W1003" s="92"/>
      <c r="Z1003" s="88"/>
    </row>
    <row r="1004" spans="1:26" s="3" customFormat="1" ht="14.5" customHeight="1" collapsed="1" x14ac:dyDescent="0.35">
      <c r="A1004" s="1" t="s">
        <v>1497</v>
      </c>
      <c r="B1004" s="1"/>
      <c r="C1004" s="1"/>
      <c r="D1004" s="1" t="s">
        <v>1498</v>
      </c>
      <c r="E1004" s="1"/>
      <c r="F1004" s="1"/>
      <c r="G1004" s="1"/>
      <c r="H1004" s="1"/>
      <c r="I1004" s="1" t="s">
        <v>108</v>
      </c>
      <c r="J1004" s="2" t="s">
        <v>1499</v>
      </c>
      <c r="K1004" s="4"/>
      <c r="L1004" s="4"/>
      <c r="M1004" s="4"/>
      <c r="N1004" s="4"/>
      <c r="O1004" s="4"/>
      <c r="P1004" s="4"/>
      <c r="Q1004" s="4"/>
      <c r="R1004" s="4"/>
      <c r="S1004" s="4"/>
      <c r="T1004" s="4"/>
      <c r="U1004" s="4"/>
      <c r="V1004" s="4"/>
      <c r="W1004" s="4"/>
      <c r="Z1004" s="3" t="s">
        <v>6</v>
      </c>
    </row>
    <row r="1005" spans="1:26" ht="14.5" customHeight="1" x14ac:dyDescent="0.35">
      <c r="J1005" s="9">
        <v>1</v>
      </c>
      <c r="K1005" s="11" t="s">
        <v>25</v>
      </c>
      <c r="L1005" s="11" t="s">
        <v>1500</v>
      </c>
      <c r="M1005" s="9" t="s">
        <v>27</v>
      </c>
      <c r="N1005" s="9">
        <v>4</v>
      </c>
      <c r="O1005" s="9" t="s">
        <v>28</v>
      </c>
      <c r="P1005" s="325" t="s">
        <v>863</v>
      </c>
      <c r="Q1005" s="9" t="s">
        <v>29</v>
      </c>
      <c r="Z1005" s="3" t="s">
        <v>6</v>
      </c>
    </row>
    <row r="1006" spans="1:26" ht="14.5" customHeight="1" x14ac:dyDescent="0.35">
      <c r="J1006" s="9">
        <v>2</v>
      </c>
      <c r="K1006" s="11" t="s">
        <v>348</v>
      </c>
      <c r="L1006" s="11" t="s">
        <v>349</v>
      </c>
      <c r="M1006" s="9" t="s">
        <v>27</v>
      </c>
      <c r="N1006" s="9">
        <v>3</v>
      </c>
      <c r="O1006" s="9" t="s">
        <v>28</v>
      </c>
      <c r="P1006" s="325"/>
      <c r="Q1006" s="9" t="s">
        <v>48</v>
      </c>
      <c r="Z1006" s="3" t="s">
        <v>6</v>
      </c>
    </row>
    <row r="1007" spans="1:26" ht="14.5" customHeight="1" x14ac:dyDescent="0.35">
      <c r="J1007" s="9">
        <v>3</v>
      </c>
      <c r="K1007" s="11" t="s">
        <v>1501</v>
      </c>
      <c r="L1007" s="11" t="s">
        <v>655</v>
      </c>
      <c r="M1007" s="9" t="s">
        <v>27</v>
      </c>
      <c r="N1007" s="9">
        <v>3</v>
      </c>
      <c r="O1007" s="9" t="s">
        <v>28</v>
      </c>
      <c r="P1007" s="325"/>
      <c r="Q1007" s="9" t="s">
        <v>48</v>
      </c>
      <c r="Z1007" s="3" t="s">
        <v>6</v>
      </c>
    </row>
    <row r="1008" spans="1:26" ht="14.5" customHeight="1" x14ac:dyDescent="0.35">
      <c r="J1008" s="9">
        <v>4</v>
      </c>
      <c r="K1008" s="11" t="s">
        <v>351</v>
      </c>
      <c r="L1008" s="11" t="s">
        <v>352</v>
      </c>
      <c r="M1008" s="9" t="s">
        <v>32</v>
      </c>
      <c r="N1008" s="9">
        <v>6</v>
      </c>
      <c r="O1008" s="9" t="s">
        <v>28</v>
      </c>
      <c r="P1008" s="325"/>
      <c r="Q1008" s="9" t="s">
        <v>29</v>
      </c>
      <c r="Z1008" s="3" t="s">
        <v>6</v>
      </c>
    </row>
    <row r="1009" spans="1:26" ht="14.5" customHeight="1" x14ac:dyDescent="0.35">
      <c r="J1009" s="9">
        <v>5</v>
      </c>
      <c r="K1009" s="11" t="s">
        <v>357</v>
      </c>
      <c r="L1009" s="11" t="s">
        <v>358</v>
      </c>
      <c r="M1009" s="9" t="s">
        <v>32</v>
      </c>
      <c r="N1009" s="9">
        <v>8</v>
      </c>
      <c r="O1009" s="9" t="s">
        <v>28</v>
      </c>
      <c r="P1009" s="325"/>
      <c r="Q1009" s="9" t="s">
        <v>29</v>
      </c>
      <c r="Z1009" s="3" t="s">
        <v>6</v>
      </c>
    </row>
    <row r="1010" spans="1:26" ht="14.5" customHeight="1" x14ac:dyDescent="0.35">
      <c r="J1010" s="9">
        <v>6</v>
      </c>
      <c r="K1010" s="11" t="s">
        <v>1502</v>
      </c>
      <c r="L1010" s="11" t="s">
        <v>1503</v>
      </c>
      <c r="M1010" s="9" t="s">
        <v>32</v>
      </c>
      <c r="N1010" s="9">
        <v>14</v>
      </c>
      <c r="O1010" s="9" t="s">
        <v>28</v>
      </c>
      <c r="P1010" s="325"/>
      <c r="Q1010" s="9" t="s">
        <v>48</v>
      </c>
      <c r="Z1010" s="3" t="s">
        <v>6</v>
      </c>
    </row>
    <row r="1011" spans="1:26" ht="14.5" customHeight="1" x14ac:dyDescent="0.35">
      <c r="J1011" s="9">
        <v>7</v>
      </c>
      <c r="K1011" s="11" t="s">
        <v>550</v>
      </c>
      <c r="L1011" s="11" t="s">
        <v>1504</v>
      </c>
      <c r="M1011" s="9" t="s">
        <v>32</v>
      </c>
      <c r="N1011" s="9" t="s">
        <v>28</v>
      </c>
      <c r="O1011" s="9">
        <v>2</v>
      </c>
      <c r="P1011" s="325"/>
      <c r="Q1011" s="9" t="s">
        <v>29</v>
      </c>
      <c r="Z1011" s="3" t="s">
        <v>6</v>
      </c>
    </row>
    <row r="1012" spans="1:26" ht="14.5" customHeight="1" x14ac:dyDescent="0.35">
      <c r="J1012" s="9">
        <v>8</v>
      </c>
      <c r="K1012" s="11" t="s">
        <v>537</v>
      </c>
      <c r="L1012" s="11" t="s">
        <v>538</v>
      </c>
      <c r="M1012" s="9" t="s">
        <v>32</v>
      </c>
      <c r="N1012" s="9" t="s">
        <v>28</v>
      </c>
      <c r="O1012" s="9">
        <v>2</v>
      </c>
      <c r="P1012" s="325"/>
      <c r="Q1012" s="9" t="s">
        <v>29</v>
      </c>
      <c r="Z1012" s="3" t="s">
        <v>6</v>
      </c>
    </row>
    <row r="1013" spans="1:26" ht="14.5" customHeight="1" x14ac:dyDescent="0.35">
      <c r="J1013" s="9">
        <v>9</v>
      </c>
      <c r="K1013" s="11" t="s">
        <v>546</v>
      </c>
      <c r="L1013" s="11" t="s">
        <v>547</v>
      </c>
      <c r="M1013" s="9" t="s">
        <v>32</v>
      </c>
      <c r="N1013" s="9" t="s">
        <v>28</v>
      </c>
      <c r="O1013" s="9">
        <v>2</v>
      </c>
      <c r="P1013" s="325"/>
      <c r="Q1013" s="9" t="s">
        <v>48</v>
      </c>
      <c r="Z1013" s="3" t="s">
        <v>6</v>
      </c>
    </row>
    <row r="1014" spans="1:26" ht="14.5" customHeight="1" x14ac:dyDescent="0.35">
      <c r="J1014" s="9">
        <v>10</v>
      </c>
      <c r="K1014" s="11" t="s">
        <v>586</v>
      </c>
      <c r="L1014" s="11" t="s">
        <v>587</v>
      </c>
      <c r="M1014" s="9" t="s">
        <v>32</v>
      </c>
      <c r="N1014" s="9" t="s">
        <v>28</v>
      </c>
      <c r="O1014" s="9">
        <v>2</v>
      </c>
      <c r="P1014" s="325"/>
      <c r="Q1014" s="9" t="s">
        <v>48</v>
      </c>
      <c r="Z1014" s="3" t="s">
        <v>6</v>
      </c>
    </row>
    <row r="1015" spans="1:26" ht="14.5" customHeight="1" x14ac:dyDescent="0.35">
      <c r="J1015" s="9">
        <v>11</v>
      </c>
      <c r="K1015" s="11" t="s">
        <v>588</v>
      </c>
      <c r="L1015" s="11" t="s">
        <v>589</v>
      </c>
      <c r="M1015" s="9" t="s">
        <v>32</v>
      </c>
      <c r="N1015" s="9" t="s">
        <v>28</v>
      </c>
      <c r="O1015" s="9">
        <v>2</v>
      </c>
      <c r="P1015" s="325"/>
      <c r="Q1015" s="9" t="s">
        <v>48</v>
      </c>
      <c r="Z1015" s="3" t="s">
        <v>6</v>
      </c>
    </row>
    <row r="1016" spans="1:26" ht="14.5" customHeight="1" x14ac:dyDescent="0.35">
      <c r="J1016" s="9">
        <v>12</v>
      </c>
      <c r="K1016" s="11" t="s">
        <v>246</v>
      </c>
      <c r="L1016" s="11" t="s">
        <v>858</v>
      </c>
      <c r="M1016" s="9" t="s">
        <v>27</v>
      </c>
      <c r="N1016" s="9" t="s">
        <v>28</v>
      </c>
      <c r="O1016" s="9" t="s">
        <v>28</v>
      </c>
      <c r="P1016" s="325"/>
      <c r="Q1016" s="9" t="s">
        <v>48</v>
      </c>
      <c r="Z1016" s="3" t="s">
        <v>6</v>
      </c>
    </row>
    <row r="1017" spans="1:26" s="3" customFormat="1" ht="14.5" customHeight="1" collapsed="1" x14ac:dyDescent="0.35">
      <c r="A1017" s="1" t="s">
        <v>1497</v>
      </c>
      <c r="B1017" s="1"/>
      <c r="C1017" s="1"/>
      <c r="D1017" s="1"/>
      <c r="E1017" s="1" t="s">
        <v>1505</v>
      </c>
      <c r="F1017" s="1"/>
      <c r="G1017" s="1"/>
      <c r="H1017" s="1"/>
      <c r="I1017" s="1" t="s">
        <v>144</v>
      </c>
      <c r="J1017" s="2" t="s">
        <v>1506</v>
      </c>
      <c r="K1017" s="4"/>
      <c r="L1017" s="4"/>
      <c r="M1017" s="4"/>
      <c r="N1017" s="4"/>
      <c r="O1017" s="4"/>
      <c r="P1017" s="4"/>
      <c r="Q1017" s="4"/>
      <c r="R1017" s="4"/>
      <c r="S1017" s="4"/>
      <c r="T1017" s="4"/>
      <c r="U1017" s="4"/>
      <c r="V1017" s="4"/>
      <c r="W1017" s="4"/>
      <c r="Z1017" s="3" t="s">
        <v>6</v>
      </c>
    </row>
    <row r="1018" spans="1:26" ht="14.5" customHeight="1" x14ac:dyDescent="0.35">
      <c r="J1018" s="9">
        <v>1</v>
      </c>
      <c r="K1018" s="11" t="s">
        <v>25</v>
      </c>
      <c r="L1018" s="11" t="s">
        <v>1507</v>
      </c>
      <c r="M1018" s="9" t="s">
        <v>27</v>
      </c>
      <c r="N1018" s="9">
        <v>4</v>
      </c>
      <c r="O1018" s="9" t="s">
        <v>28</v>
      </c>
      <c r="P1018" s="325" t="s">
        <v>711</v>
      </c>
      <c r="Q1018" s="9" t="s">
        <v>29</v>
      </c>
      <c r="Z1018" s="3" t="s">
        <v>6</v>
      </c>
    </row>
    <row r="1019" spans="1:26" ht="14.5" customHeight="1" x14ac:dyDescent="0.35">
      <c r="J1019" s="9">
        <v>2</v>
      </c>
      <c r="K1019" s="11" t="s">
        <v>799</v>
      </c>
      <c r="L1019" s="11" t="s">
        <v>800</v>
      </c>
      <c r="M1019" s="9" t="s">
        <v>32</v>
      </c>
      <c r="N1019" s="9">
        <v>3</v>
      </c>
      <c r="O1019" s="9" t="s">
        <v>28</v>
      </c>
      <c r="P1019" s="325"/>
      <c r="Q1019" s="9" t="s">
        <v>29</v>
      </c>
      <c r="Z1019" s="3" t="s">
        <v>6</v>
      </c>
    </row>
    <row r="1020" spans="1:26" ht="14.5" customHeight="1" x14ac:dyDescent="0.35">
      <c r="J1020" s="9">
        <v>3</v>
      </c>
      <c r="K1020" s="11" t="s">
        <v>163</v>
      </c>
      <c r="L1020" s="11" t="s">
        <v>1508</v>
      </c>
      <c r="M1020" s="9" t="s">
        <v>27</v>
      </c>
      <c r="N1020" s="9">
        <v>60</v>
      </c>
      <c r="O1020" s="9" t="s">
        <v>28</v>
      </c>
      <c r="P1020" s="325"/>
      <c r="Q1020" s="9" t="s">
        <v>29</v>
      </c>
      <c r="Z1020" s="3" t="s">
        <v>6</v>
      </c>
    </row>
    <row r="1021" spans="1:26" ht="14.5" customHeight="1" x14ac:dyDescent="0.35">
      <c r="J1021" s="9">
        <v>4</v>
      </c>
      <c r="K1021" s="11" t="s">
        <v>804</v>
      </c>
      <c r="L1021" s="11" t="s">
        <v>805</v>
      </c>
      <c r="M1021" s="9" t="s">
        <v>32</v>
      </c>
      <c r="N1021" s="9" t="s">
        <v>28</v>
      </c>
      <c r="O1021" s="9">
        <v>3</v>
      </c>
      <c r="P1021" s="325"/>
      <c r="Q1021" s="9" t="s">
        <v>29</v>
      </c>
      <c r="Z1021" s="3" t="s">
        <v>6</v>
      </c>
    </row>
    <row r="1022" spans="1:26" ht="14.5" customHeight="1" x14ac:dyDescent="0.35">
      <c r="J1022" s="9">
        <v>5</v>
      </c>
      <c r="K1022" s="11" t="s">
        <v>156</v>
      </c>
      <c r="L1022" s="11" t="s">
        <v>1509</v>
      </c>
      <c r="M1022" s="9" t="s">
        <v>27</v>
      </c>
      <c r="N1022" s="9">
        <v>6</v>
      </c>
      <c r="O1022" s="9" t="s">
        <v>28</v>
      </c>
      <c r="P1022" s="325"/>
      <c r="Q1022" s="9" t="s">
        <v>29</v>
      </c>
      <c r="Z1022" s="3" t="s">
        <v>6</v>
      </c>
    </row>
    <row r="1023" spans="1:26" ht="14.5" customHeight="1" x14ac:dyDescent="0.35">
      <c r="J1023" s="9">
        <v>6</v>
      </c>
      <c r="K1023" s="11" t="s">
        <v>807</v>
      </c>
      <c r="L1023" s="11" t="s">
        <v>1510</v>
      </c>
      <c r="M1023" s="9" t="s">
        <v>32</v>
      </c>
      <c r="N1023" s="9" t="s">
        <v>28</v>
      </c>
      <c r="O1023" s="9">
        <v>2</v>
      </c>
      <c r="P1023" s="325"/>
      <c r="Q1023" s="9" t="s">
        <v>29</v>
      </c>
      <c r="Z1023" s="3" t="s">
        <v>6</v>
      </c>
    </row>
    <row r="1024" spans="1:26" ht="14.5" customHeight="1" x14ac:dyDescent="0.35">
      <c r="J1024" s="9">
        <v>7</v>
      </c>
      <c r="K1024" s="11" t="s">
        <v>546</v>
      </c>
      <c r="L1024" s="11" t="s">
        <v>1511</v>
      </c>
      <c r="M1024" s="9" t="s">
        <v>32</v>
      </c>
      <c r="N1024" s="9" t="s">
        <v>28</v>
      </c>
      <c r="O1024" s="9">
        <v>2</v>
      </c>
      <c r="P1024" s="325"/>
      <c r="Q1024" s="9" t="s">
        <v>48</v>
      </c>
      <c r="Z1024" s="3" t="s">
        <v>6</v>
      </c>
    </row>
    <row r="1025" spans="1:26" s="88" customFormat="1" ht="14.5" customHeight="1" collapsed="1" x14ac:dyDescent="0.35">
      <c r="A1025" s="85" t="s">
        <v>1497</v>
      </c>
      <c r="B1025" s="85"/>
      <c r="C1025" s="85"/>
      <c r="D1025" s="85"/>
      <c r="E1025" s="85"/>
      <c r="F1025" s="85" t="s">
        <v>1512</v>
      </c>
      <c r="G1025" s="85"/>
      <c r="H1025" s="85"/>
      <c r="I1025" s="86" t="s">
        <v>209</v>
      </c>
      <c r="J1025" s="86" t="s">
        <v>1513</v>
      </c>
      <c r="K1025" s="87"/>
      <c r="L1025" s="87"/>
      <c r="M1025" s="87"/>
      <c r="N1025" s="87"/>
      <c r="O1025" s="87"/>
      <c r="P1025" s="87"/>
      <c r="Q1025" s="87"/>
      <c r="R1025" s="87"/>
      <c r="S1025" s="87"/>
      <c r="T1025" s="87"/>
      <c r="U1025" s="87"/>
      <c r="V1025" s="87"/>
      <c r="W1025" s="87"/>
    </row>
    <row r="1026" spans="1:26" s="93" customFormat="1" ht="14.5" customHeight="1" x14ac:dyDescent="0.35">
      <c r="A1026" s="89"/>
      <c r="B1026" s="89"/>
      <c r="C1026" s="89"/>
      <c r="D1026" s="89"/>
      <c r="E1026" s="89"/>
      <c r="F1026" s="89"/>
      <c r="G1026" s="89"/>
      <c r="H1026" s="89"/>
      <c r="I1026" s="89"/>
      <c r="J1026" s="90">
        <v>1</v>
      </c>
      <c r="K1026" s="91" t="s">
        <v>25</v>
      </c>
      <c r="L1026" s="91" t="s">
        <v>1514</v>
      </c>
      <c r="M1026" s="90" t="s">
        <v>27</v>
      </c>
      <c r="N1026" s="90">
        <v>4</v>
      </c>
      <c r="O1026" s="90" t="s">
        <v>28</v>
      </c>
      <c r="P1026" s="322" t="s">
        <v>711</v>
      </c>
      <c r="Q1026" s="90" t="s">
        <v>29</v>
      </c>
      <c r="R1026" s="92"/>
      <c r="S1026" s="92"/>
      <c r="T1026" s="92"/>
      <c r="U1026" s="92"/>
      <c r="V1026" s="92"/>
      <c r="W1026" s="92"/>
      <c r="Z1026" s="88"/>
    </row>
    <row r="1027" spans="1:26" s="93" customFormat="1" ht="14.5" customHeight="1" x14ac:dyDescent="0.35">
      <c r="A1027" s="89"/>
      <c r="B1027" s="89"/>
      <c r="C1027" s="89"/>
      <c r="D1027" s="89"/>
      <c r="E1027" s="89"/>
      <c r="F1027" s="89"/>
      <c r="G1027" s="89"/>
      <c r="H1027" s="89"/>
      <c r="I1027" s="89"/>
      <c r="J1027" s="90">
        <v>2</v>
      </c>
      <c r="K1027" s="91" t="s">
        <v>1486</v>
      </c>
      <c r="L1027" s="91" t="s">
        <v>1043</v>
      </c>
      <c r="M1027" s="90" t="s">
        <v>27</v>
      </c>
      <c r="N1027" s="90" t="s">
        <v>1044</v>
      </c>
      <c r="O1027" s="90" t="s">
        <v>28</v>
      </c>
      <c r="P1027" s="323"/>
      <c r="Q1027" s="90" t="s">
        <v>29</v>
      </c>
      <c r="R1027" s="92"/>
      <c r="S1027" s="92"/>
      <c r="T1027" s="92"/>
      <c r="U1027" s="92"/>
      <c r="V1027" s="92"/>
      <c r="W1027" s="92"/>
      <c r="Z1027" s="88"/>
    </row>
    <row r="1028" spans="1:26" s="93" customFormat="1" ht="14.5" customHeight="1" x14ac:dyDescent="0.35">
      <c r="A1028" s="89"/>
      <c r="B1028" s="89"/>
      <c r="C1028" s="89"/>
      <c r="D1028" s="89"/>
      <c r="E1028" s="89"/>
      <c r="F1028" s="89"/>
      <c r="G1028" s="89"/>
      <c r="H1028" s="89"/>
      <c r="I1028" s="89"/>
      <c r="J1028" s="90">
        <v>3</v>
      </c>
      <c r="K1028" s="91" t="s">
        <v>1023</v>
      </c>
      <c r="L1028" s="91" t="s">
        <v>805</v>
      </c>
      <c r="M1028" s="90" t="s">
        <v>32</v>
      </c>
      <c r="N1028" s="90" t="s">
        <v>28</v>
      </c>
      <c r="O1028" s="90">
        <v>6</v>
      </c>
      <c r="P1028" s="323"/>
      <c r="Q1028" s="90" t="s">
        <v>29</v>
      </c>
      <c r="R1028" s="92"/>
      <c r="S1028" s="92"/>
      <c r="T1028" s="92"/>
      <c r="U1028" s="92"/>
      <c r="V1028" s="92"/>
      <c r="W1028" s="92"/>
      <c r="Z1028" s="88"/>
    </row>
    <row r="1029" spans="1:26" s="93" customFormat="1" ht="14.5" customHeight="1" x14ac:dyDescent="0.35">
      <c r="A1029" s="89"/>
      <c r="B1029" s="89"/>
      <c r="C1029" s="89"/>
      <c r="D1029" s="89"/>
      <c r="E1029" s="89"/>
      <c r="F1029" s="89"/>
      <c r="G1029" s="89"/>
      <c r="H1029" s="89"/>
      <c r="I1029" s="89"/>
      <c r="J1029" s="90">
        <v>4</v>
      </c>
      <c r="K1029" s="91" t="s">
        <v>156</v>
      </c>
      <c r="L1029" s="91" t="s">
        <v>1025</v>
      </c>
      <c r="M1029" s="90" t="s">
        <v>27</v>
      </c>
      <c r="N1029" s="90">
        <v>6</v>
      </c>
      <c r="O1029" s="90">
        <v>6</v>
      </c>
      <c r="P1029" s="323"/>
      <c r="Q1029" s="90" t="s">
        <v>29</v>
      </c>
      <c r="R1029" s="92"/>
      <c r="S1029" s="92"/>
      <c r="T1029" s="92"/>
      <c r="U1029" s="92"/>
      <c r="V1029" s="92"/>
      <c r="W1029" s="92"/>
      <c r="Z1029" s="88"/>
    </row>
    <row r="1030" spans="1:26" s="93" customFormat="1" ht="14.5" customHeight="1" x14ac:dyDescent="0.35">
      <c r="A1030" s="89"/>
      <c r="B1030" s="89"/>
      <c r="C1030" s="89"/>
      <c r="D1030" s="89"/>
      <c r="E1030" s="89"/>
      <c r="F1030" s="89"/>
      <c r="G1030" s="89"/>
      <c r="H1030" s="89"/>
      <c r="I1030" s="89"/>
      <c r="J1030" s="90">
        <v>5</v>
      </c>
      <c r="K1030" s="91" t="s">
        <v>1026</v>
      </c>
      <c r="L1030" s="91" t="s">
        <v>1027</v>
      </c>
      <c r="M1030" s="90" t="s">
        <v>32</v>
      </c>
      <c r="N1030" s="90" t="s">
        <v>28</v>
      </c>
      <c r="O1030" s="90">
        <v>6</v>
      </c>
      <c r="P1030" s="323"/>
      <c r="Q1030" s="90" t="s">
        <v>29</v>
      </c>
      <c r="R1030" s="92"/>
      <c r="S1030" s="92"/>
      <c r="T1030" s="92"/>
      <c r="U1030" s="92"/>
      <c r="V1030" s="92"/>
      <c r="W1030" s="92"/>
      <c r="Z1030" s="88"/>
    </row>
    <row r="1031" spans="1:26" s="93" customFormat="1" ht="14.5" customHeight="1" x14ac:dyDescent="0.35">
      <c r="A1031" s="89"/>
      <c r="B1031" s="89"/>
      <c r="C1031" s="89"/>
      <c r="D1031" s="89"/>
      <c r="E1031" s="89"/>
      <c r="F1031" s="89"/>
      <c r="G1031" s="89"/>
      <c r="H1031" s="89"/>
      <c r="I1031" s="89"/>
      <c r="J1031" s="90">
        <v>6</v>
      </c>
      <c r="K1031" s="91" t="s">
        <v>1487</v>
      </c>
      <c r="L1031" s="91" t="s">
        <v>1488</v>
      </c>
      <c r="M1031" s="90" t="s">
        <v>32</v>
      </c>
      <c r="N1031" s="90" t="s">
        <v>28</v>
      </c>
      <c r="O1031" s="90">
        <v>6</v>
      </c>
      <c r="P1031" s="323"/>
      <c r="Q1031" s="90" t="s">
        <v>48</v>
      </c>
      <c r="R1031" s="92"/>
      <c r="S1031" s="92"/>
      <c r="T1031" s="92"/>
      <c r="U1031" s="92"/>
      <c r="V1031" s="92"/>
      <c r="W1031" s="92"/>
      <c r="Z1031" s="88"/>
    </row>
    <row r="1032" spans="1:26" s="93" customFormat="1" ht="14.5" customHeight="1" x14ac:dyDescent="0.35">
      <c r="A1032" s="89"/>
      <c r="B1032" s="89"/>
      <c r="C1032" s="89"/>
      <c r="D1032" s="89"/>
      <c r="E1032" s="89"/>
      <c r="F1032" s="89"/>
      <c r="G1032" s="89"/>
      <c r="H1032" s="89"/>
      <c r="I1032" s="89"/>
      <c r="J1032" s="90">
        <v>7</v>
      </c>
      <c r="K1032" s="91" t="s">
        <v>1028</v>
      </c>
      <c r="L1032" s="91" t="s">
        <v>1489</v>
      </c>
      <c r="M1032" s="90" t="s">
        <v>32</v>
      </c>
      <c r="N1032" s="90" t="s">
        <v>28</v>
      </c>
      <c r="O1032" s="90">
        <v>6</v>
      </c>
      <c r="P1032" s="323"/>
      <c r="Q1032" s="90" t="s">
        <v>48</v>
      </c>
      <c r="R1032" s="92"/>
      <c r="S1032" s="92"/>
      <c r="T1032" s="92"/>
      <c r="U1032" s="92"/>
      <c r="V1032" s="92"/>
      <c r="W1032" s="92"/>
      <c r="Z1032" s="88"/>
    </row>
    <row r="1033" spans="1:26" s="93" customFormat="1" ht="14.5" customHeight="1" x14ac:dyDescent="0.35">
      <c r="A1033" s="89"/>
      <c r="B1033" s="89"/>
      <c r="C1033" s="89"/>
      <c r="D1033" s="89"/>
      <c r="E1033" s="89"/>
      <c r="F1033" s="89"/>
      <c r="G1033" s="89"/>
      <c r="H1033" s="89"/>
      <c r="I1033" s="89"/>
      <c r="J1033" s="90">
        <v>8</v>
      </c>
      <c r="K1033" s="91" t="s">
        <v>1087</v>
      </c>
      <c r="L1033" s="91" t="s">
        <v>1490</v>
      </c>
      <c r="M1033" s="90" t="s">
        <v>32</v>
      </c>
      <c r="N1033" s="90" t="s">
        <v>28</v>
      </c>
      <c r="O1033" s="90">
        <v>6</v>
      </c>
      <c r="P1033" s="323"/>
      <c r="Q1033" s="90" t="s">
        <v>48</v>
      </c>
      <c r="R1033" s="92"/>
      <c r="S1033" s="92"/>
      <c r="T1033" s="92"/>
      <c r="U1033" s="92"/>
      <c r="V1033" s="92"/>
      <c r="W1033" s="92"/>
      <c r="Z1033" s="88"/>
    </row>
    <row r="1034" spans="1:26" s="93" customFormat="1" ht="14.5" customHeight="1" x14ac:dyDescent="0.35">
      <c r="A1034" s="89"/>
      <c r="B1034" s="89"/>
      <c r="C1034" s="89"/>
      <c r="D1034" s="89"/>
      <c r="E1034" s="89"/>
      <c r="F1034" s="89"/>
      <c r="G1034" s="89"/>
      <c r="H1034" s="89"/>
      <c r="I1034" s="89"/>
      <c r="J1034" s="90">
        <v>9</v>
      </c>
      <c r="K1034" s="91" t="s">
        <v>1089</v>
      </c>
      <c r="L1034" s="91" t="s">
        <v>1491</v>
      </c>
      <c r="M1034" s="90" t="s">
        <v>32</v>
      </c>
      <c r="N1034" s="90" t="s">
        <v>28</v>
      </c>
      <c r="O1034" s="90">
        <v>6</v>
      </c>
      <c r="P1034" s="323"/>
      <c r="Q1034" s="90" t="s">
        <v>48</v>
      </c>
      <c r="R1034" s="92"/>
      <c r="S1034" s="92"/>
      <c r="T1034" s="92"/>
      <c r="U1034" s="92"/>
      <c r="V1034" s="92"/>
      <c r="W1034" s="92"/>
      <c r="Z1034" s="88"/>
    </row>
    <row r="1035" spans="1:26" s="93" customFormat="1" ht="14.5" customHeight="1" x14ac:dyDescent="0.35">
      <c r="A1035" s="89"/>
      <c r="B1035" s="89"/>
      <c r="C1035" s="89"/>
      <c r="D1035" s="89"/>
      <c r="E1035" s="89"/>
      <c r="F1035" s="89"/>
      <c r="G1035" s="89"/>
      <c r="H1035" s="89"/>
      <c r="I1035" s="89"/>
      <c r="J1035" s="90">
        <v>10</v>
      </c>
      <c r="K1035" s="91" t="s">
        <v>1492</v>
      </c>
      <c r="L1035" s="91" t="s">
        <v>1515</v>
      </c>
      <c r="M1035" s="90" t="s">
        <v>32</v>
      </c>
      <c r="N1035" s="90" t="s">
        <v>28</v>
      </c>
      <c r="O1035" s="90">
        <v>6</v>
      </c>
      <c r="P1035" s="323"/>
      <c r="Q1035" s="90" t="s">
        <v>48</v>
      </c>
      <c r="R1035" s="92"/>
      <c r="S1035" s="92"/>
      <c r="T1035" s="92"/>
      <c r="U1035" s="92"/>
      <c r="V1035" s="92"/>
      <c r="W1035" s="92"/>
      <c r="Z1035" s="88"/>
    </row>
    <row r="1036" spans="1:26" s="93" customFormat="1" ht="14.5" customHeight="1" x14ac:dyDescent="0.35">
      <c r="A1036" s="89"/>
      <c r="B1036" s="89"/>
      <c r="C1036" s="89"/>
      <c r="D1036" s="89"/>
      <c r="E1036" s="89"/>
      <c r="F1036" s="89"/>
      <c r="G1036" s="89"/>
      <c r="H1036" s="89"/>
      <c r="I1036" s="89"/>
      <c r="J1036" s="90">
        <v>11</v>
      </c>
      <c r="K1036" s="91" t="s">
        <v>1093</v>
      </c>
      <c r="L1036" s="91" t="s">
        <v>1094</v>
      </c>
      <c r="M1036" s="90" t="s">
        <v>32</v>
      </c>
      <c r="N1036" s="90" t="s">
        <v>28</v>
      </c>
      <c r="O1036" s="90">
        <v>6</v>
      </c>
      <c r="P1036" s="323"/>
      <c r="Q1036" s="90" t="s">
        <v>48</v>
      </c>
      <c r="R1036" s="92"/>
      <c r="S1036" s="92"/>
      <c r="T1036" s="92"/>
      <c r="U1036" s="92"/>
      <c r="V1036" s="92"/>
      <c r="W1036" s="92"/>
      <c r="Z1036" s="88"/>
    </row>
    <row r="1037" spans="1:26" s="93" customFormat="1" ht="14.5" customHeight="1" x14ac:dyDescent="0.35">
      <c r="A1037" s="89"/>
      <c r="B1037" s="89"/>
      <c r="C1037" s="89"/>
      <c r="D1037" s="89"/>
      <c r="E1037" s="89"/>
      <c r="F1037" s="89"/>
      <c r="G1037" s="89"/>
      <c r="H1037" s="89"/>
      <c r="I1037" s="89"/>
      <c r="J1037" s="90">
        <v>12</v>
      </c>
      <c r="K1037" s="91" t="s">
        <v>1493</v>
      </c>
      <c r="L1037" s="91" t="s">
        <v>1074</v>
      </c>
      <c r="M1037" s="90" t="s">
        <v>32</v>
      </c>
      <c r="N1037" s="90" t="s">
        <v>28</v>
      </c>
      <c r="O1037" s="90">
        <v>6</v>
      </c>
      <c r="P1037" s="323"/>
      <c r="Q1037" s="90" t="s">
        <v>48</v>
      </c>
      <c r="R1037" s="92"/>
      <c r="S1037" s="92"/>
      <c r="T1037" s="92"/>
      <c r="U1037" s="92"/>
      <c r="V1037" s="92"/>
      <c r="W1037" s="92"/>
      <c r="Z1037" s="88"/>
    </row>
    <row r="1038" spans="1:26" s="93" customFormat="1" ht="14.5" customHeight="1" x14ac:dyDescent="0.35">
      <c r="A1038" s="89"/>
      <c r="B1038" s="89"/>
      <c r="C1038" s="89"/>
      <c r="D1038" s="89"/>
      <c r="E1038" s="89"/>
      <c r="F1038" s="89"/>
      <c r="G1038" s="89"/>
      <c r="H1038" s="89"/>
      <c r="I1038" s="89"/>
      <c r="J1038" s="90">
        <v>13</v>
      </c>
      <c r="K1038" s="91" t="s">
        <v>1495</v>
      </c>
      <c r="L1038" s="91" t="s">
        <v>1097</v>
      </c>
      <c r="M1038" s="90" t="s">
        <v>32</v>
      </c>
      <c r="N1038" s="90" t="s">
        <v>28</v>
      </c>
      <c r="O1038" s="90">
        <v>6</v>
      </c>
      <c r="P1038" s="323"/>
      <c r="Q1038" s="90" t="s">
        <v>48</v>
      </c>
      <c r="R1038" s="92"/>
      <c r="S1038" s="92"/>
      <c r="T1038" s="92"/>
      <c r="U1038" s="92"/>
      <c r="V1038" s="92"/>
      <c r="W1038" s="92"/>
      <c r="Z1038" s="88"/>
    </row>
    <row r="1039" spans="1:26" s="93" customFormat="1" ht="14.5" customHeight="1" x14ac:dyDescent="0.35">
      <c r="A1039" s="89"/>
      <c r="B1039" s="89"/>
      <c r="C1039" s="89"/>
      <c r="D1039" s="89"/>
      <c r="E1039" s="89"/>
      <c r="F1039" s="89"/>
      <c r="G1039" s="89"/>
      <c r="H1039" s="89"/>
      <c r="I1039" s="89"/>
      <c r="J1039" s="90">
        <v>14</v>
      </c>
      <c r="K1039" s="91" t="s">
        <v>1496</v>
      </c>
      <c r="L1039" s="91" t="s">
        <v>1078</v>
      </c>
      <c r="M1039" s="90" t="s">
        <v>32</v>
      </c>
      <c r="N1039" s="90" t="s">
        <v>28</v>
      </c>
      <c r="O1039" s="90">
        <v>6</v>
      </c>
      <c r="P1039" s="323"/>
      <c r="Q1039" s="90" t="s">
        <v>48</v>
      </c>
      <c r="R1039" s="92"/>
      <c r="S1039" s="92"/>
      <c r="T1039" s="92"/>
      <c r="U1039" s="92"/>
      <c r="V1039" s="92"/>
      <c r="W1039" s="92"/>
      <c r="Z1039" s="88"/>
    </row>
    <row r="1040" spans="1:26" s="93" customFormat="1" ht="14.5" customHeight="1" x14ac:dyDescent="0.35">
      <c r="A1040" s="89"/>
      <c r="B1040" s="89"/>
      <c r="C1040" s="89"/>
      <c r="D1040" s="89"/>
      <c r="E1040" s="89"/>
      <c r="F1040" s="89"/>
      <c r="G1040" s="89"/>
      <c r="H1040" s="89"/>
      <c r="I1040" s="89"/>
      <c r="J1040" s="90">
        <v>15</v>
      </c>
      <c r="K1040" s="91" t="s">
        <v>813</v>
      </c>
      <c r="L1040" s="91" t="s">
        <v>1082</v>
      </c>
      <c r="M1040" s="90" t="s">
        <v>32</v>
      </c>
      <c r="N1040" s="90" t="s">
        <v>33</v>
      </c>
      <c r="O1040" s="90" t="s">
        <v>28</v>
      </c>
      <c r="P1040" s="323"/>
      <c r="Q1040" s="90" t="s">
        <v>29</v>
      </c>
      <c r="R1040" s="92"/>
      <c r="S1040" s="92"/>
      <c r="T1040" s="92"/>
      <c r="U1040" s="92"/>
      <c r="V1040" s="92"/>
      <c r="W1040" s="92"/>
      <c r="Z1040" s="88"/>
    </row>
    <row r="1041" spans="1:26" s="93" customFormat="1" ht="14.5" customHeight="1" x14ac:dyDescent="0.35">
      <c r="A1041" s="89"/>
      <c r="B1041" s="89"/>
      <c r="C1041" s="89"/>
      <c r="D1041" s="89"/>
      <c r="E1041" s="89"/>
      <c r="F1041" s="89"/>
      <c r="G1041" s="89"/>
      <c r="H1041" s="89"/>
      <c r="I1041" s="89"/>
      <c r="J1041" s="90">
        <v>16</v>
      </c>
      <c r="K1041" s="91" t="s">
        <v>815</v>
      </c>
      <c r="L1041" s="91" t="s">
        <v>816</v>
      </c>
      <c r="M1041" s="90" t="s">
        <v>32</v>
      </c>
      <c r="N1041" s="90" t="s">
        <v>235</v>
      </c>
      <c r="O1041" s="90" t="s">
        <v>28</v>
      </c>
      <c r="P1041" s="324"/>
      <c r="Q1041" s="90" t="s">
        <v>29</v>
      </c>
      <c r="R1041" s="92"/>
      <c r="S1041" s="92"/>
      <c r="T1041" s="92"/>
      <c r="U1041" s="92"/>
      <c r="V1041" s="92"/>
      <c r="W1041" s="92"/>
      <c r="Z1041" s="88"/>
    </row>
    <row r="1042" spans="1:26" s="55" customFormat="1" ht="14.5" customHeight="1" collapsed="1" x14ac:dyDescent="0.35">
      <c r="A1042" s="53" t="s">
        <v>1497</v>
      </c>
      <c r="B1042" s="53"/>
      <c r="C1042" s="53"/>
      <c r="D1042" s="53"/>
      <c r="E1042" s="53" t="s">
        <v>1516</v>
      </c>
      <c r="F1042" s="53"/>
      <c r="G1042" s="53"/>
      <c r="H1042" s="53"/>
      <c r="I1042" s="53" t="s">
        <v>144</v>
      </c>
      <c r="J1042" s="52" t="s">
        <v>1517</v>
      </c>
      <c r="K1042" s="54"/>
      <c r="L1042" s="54"/>
      <c r="M1042" s="54"/>
      <c r="N1042" s="54"/>
      <c r="O1042" s="54"/>
      <c r="P1042" s="54"/>
      <c r="Q1042" s="54"/>
      <c r="R1042" s="54"/>
      <c r="S1042" s="54"/>
      <c r="T1042" s="54"/>
      <c r="U1042" s="54"/>
      <c r="V1042" s="54"/>
      <c r="W1042" s="54"/>
      <c r="Z1042" s="55" t="s">
        <v>6</v>
      </c>
    </row>
    <row r="1043" spans="1:26" ht="14.5" customHeight="1" x14ac:dyDescent="0.35">
      <c r="J1043" s="9">
        <v>1</v>
      </c>
      <c r="K1043" s="11" t="s">
        <v>25</v>
      </c>
      <c r="L1043" s="11" t="s">
        <v>1518</v>
      </c>
      <c r="M1043" s="9" t="s">
        <v>27</v>
      </c>
      <c r="N1043" s="9">
        <v>4</v>
      </c>
      <c r="O1043" s="9" t="s">
        <v>28</v>
      </c>
      <c r="P1043" s="325" t="s">
        <v>711</v>
      </c>
      <c r="Q1043" s="9" t="s">
        <v>29</v>
      </c>
      <c r="Z1043" s="3" t="s">
        <v>6</v>
      </c>
    </row>
    <row r="1044" spans="1:26" ht="14.5" customHeight="1" x14ac:dyDescent="0.35">
      <c r="J1044" s="9">
        <v>2</v>
      </c>
      <c r="K1044" s="11" t="s">
        <v>813</v>
      </c>
      <c r="L1044" s="11" t="s">
        <v>1133</v>
      </c>
      <c r="M1044" s="9" t="s">
        <v>32</v>
      </c>
      <c r="N1044" s="9" t="s">
        <v>33</v>
      </c>
      <c r="O1044" s="9" t="s">
        <v>28</v>
      </c>
      <c r="P1044" s="325"/>
      <c r="Q1044" s="9" t="s">
        <v>29</v>
      </c>
      <c r="Z1044" s="3" t="s">
        <v>6</v>
      </c>
    </row>
    <row r="1045" spans="1:26" ht="14.5" customHeight="1" x14ac:dyDescent="0.35">
      <c r="J1045" s="9">
        <v>3</v>
      </c>
      <c r="K1045" s="11" t="s">
        <v>815</v>
      </c>
      <c r="L1045" s="11" t="s">
        <v>816</v>
      </c>
      <c r="M1045" s="9" t="s">
        <v>32</v>
      </c>
      <c r="N1045" s="9" t="s">
        <v>235</v>
      </c>
      <c r="O1045" s="9" t="s">
        <v>28</v>
      </c>
      <c r="P1045" s="325"/>
      <c r="Q1045" s="9" t="s">
        <v>29</v>
      </c>
      <c r="Z1045" s="3" t="s">
        <v>6</v>
      </c>
    </row>
    <row r="1046" spans="1:26" ht="14.5" customHeight="1" x14ac:dyDescent="0.35">
      <c r="J1046" s="9">
        <v>4</v>
      </c>
      <c r="K1046" s="11" t="s">
        <v>196</v>
      </c>
      <c r="L1046" s="11" t="s">
        <v>818</v>
      </c>
      <c r="M1046" s="9" t="s">
        <v>32</v>
      </c>
      <c r="N1046" s="9">
        <v>6</v>
      </c>
      <c r="O1046" s="9">
        <v>2</v>
      </c>
      <c r="P1046" s="325"/>
      <c r="Q1046" s="9" t="s">
        <v>48</v>
      </c>
      <c r="Z1046" s="3" t="s">
        <v>6</v>
      </c>
    </row>
    <row r="1047" spans="1:26" ht="14.5" customHeight="1" x14ac:dyDescent="0.35">
      <c r="J1047" s="9">
        <v>5</v>
      </c>
      <c r="K1047" s="11" t="s">
        <v>1135</v>
      </c>
      <c r="L1047" s="11" t="s">
        <v>1467</v>
      </c>
      <c r="M1047" s="9" t="s">
        <v>32</v>
      </c>
      <c r="N1047" s="9" t="s">
        <v>28</v>
      </c>
      <c r="O1047" s="9">
        <v>2</v>
      </c>
      <c r="P1047" s="325"/>
      <c r="Q1047" s="9" t="s">
        <v>29</v>
      </c>
      <c r="Z1047" s="3" t="s">
        <v>6</v>
      </c>
    </row>
    <row r="1048" spans="1:26" ht="14.5" customHeight="1" x14ac:dyDescent="0.35">
      <c r="J1048" s="9">
        <v>6</v>
      </c>
      <c r="K1048" s="11" t="s">
        <v>576</v>
      </c>
      <c r="L1048" s="11" t="s">
        <v>1468</v>
      </c>
      <c r="M1048" s="9" t="s">
        <v>32</v>
      </c>
      <c r="N1048" s="9" t="s">
        <v>28</v>
      </c>
      <c r="O1048" s="9">
        <v>2</v>
      </c>
      <c r="P1048" s="325"/>
      <c r="Q1048" s="9" t="s">
        <v>48</v>
      </c>
      <c r="Z1048" s="3" t="s">
        <v>6</v>
      </c>
    </row>
    <row r="1049" spans="1:26" ht="14.5" customHeight="1" x14ac:dyDescent="0.35">
      <c r="J1049" s="9">
        <v>7</v>
      </c>
      <c r="K1049" s="11" t="s">
        <v>578</v>
      </c>
      <c r="L1049" s="11" t="s">
        <v>1469</v>
      </c>
      <c r="M1049" s="9" t="s">
        <v>32</v>
      </c>
      <c r="N1049" s="9" t="s">
        <v>28</v>
      </c>
      <c r="O1049" s="9">
        <v>2</v>
      </c>
      <c r="P1049" s="325"/>
      <c r="Q1049" s="9" t="s">
        <v>48</v>
      </c>
      <c r="Z1049" s="3" t="s">
        <v>6</v>
      </c>
    </row>
    <row r="1050" spans="1:26" ht="14.5" customHeight="1" x14ac:dyDescent="0.35">
      <c r="J1050" s="9">
        <v>8</v>
      </c>
      <c r="K1050" s="11" t="s">
        <v>1141</v>
      </c>
      <c r="L1050" s="11" t="s">
        <v>1470</v>
      </c>
      <c r="M1050" s="9" t="s">
        <v>32</v>
      </c>
      <c r="N1050" s="9" t="s">
        <v>28</v>
      </c>
      <c r="O1050" s="9">
        <v>2</v>
      </c>
      <c r="P1050" s="325"/>
      <c r="Q1050" s="9" t="s">
        <v>48</v>
      </c>
      <c r="Z1050" s="3" t="s">
        <v>6</v>
      </c>
    </row>
    <row r="1051" spans="1:26" ht="14.5" customHeight="1" x14ac:dyDescent="0.35">
      <c r="J1051" s="9">
        <v>9</v>
      </c>
      <c r="K1051" s="11" t="s">
        <v>276</v>
      </c>
      <c r="L1051" s="11" t="s">
        <v>381</v>
      </c>
      <c r="M1051" s="9" t="s">
        <v>27</v>
      </c>
      <c r="N1051" s="9">
        <v>6</v>
      </c>
      <c r="O1051" s="9" t="s">
        <v>28</v>
      </c>
      <c r="P1051" s="325"/>
      <c r="Q1051" s="9" t="s">
        <v>48</v>
      </c>
      <c r="Z1051" s="3" t="s">
        <v>6</v>
      </c>
    </row>
    <row r="1052" spans="1:26" s="3" customFormat="1" ht="14.5" customHeight="1" collapsed="1" x14ac:dyDescent="0.35">
      <c r="A1052" s="1" t="s">
        <v>22</v>
      </c>
      <c r="B1052" s="1"/>
      <c r="C1052" s="1"/>
      <c r="D1052" s="1" t="s">
        <v>1519</v>
      </c>
      <c r="E1052" s="1"/>
      <c r="F1052" s="1"/>
      <c r="G1052" s="1"/>
      <c r="H1052" s="1"/>
      <c r="I1052" s="1" t="s">
        <v>108</v>
      </c>
      <c r="J1052" s="2" t="s">
        <v>1520</v>
      </c>
      <c r="K1052" s="4"/>
      <c r="L1052" s="4"/>
      <c r="M1052" s="4"/>
      <c r="N1052" s="4"/>
      <c r="O1052" s="4"/>
      <c r="P1052" s="4"/>
      <c r="Q1052" s="4"/>
      <c r="R1052" s="4"/>
      <c r="S1052" s="4"/>
      <c r="T1052" s="4"/>
      <c r="U1052" s="4"/>
      <c r="V1052" s="4"/>
      <c r="W1052" s="4"/>
      <c r="Z1052" s="3" t="s">
        <v>6</v>
      </c>
    </row>
    <row r="1053" spans="1:26" ht="14.5" customHeight="1" x14ac:dyDescent="0.35">
      <c r="J1053" s="9">
        <v>1</v>
      </c>
      <c r="K1053" s="11" t="s">
        <v>25</v>
      </c>
      <c r="L1053" s="11" t="s">
        <v>1521</v>
      </c>
      <c r="M1053" s="9" t="s">
        <v>27</v>
      </c>
      <c r="N1053" s="9">
        <v>4</v>
      </c>
      <c r="O1053" s="9" t="s">
        <v>28</v>
      </c>
      <c r="P1053" s="325" t="s">
        <v>711</v>
      </c>
      <c r="Q1053" s="9" t="s">
        <v>29</v>
      </c>
      <c r="Z1053" s="3" t="s">
        <v>6</v>
      </c>
    </row>
    <row r="1054" spans="1:26" ht="14.5" customHeight="1" x14ac:dyDescent="0.35">
      <c r="J1054" s="9">
        <v>2</v>
      </c>
      <c r="K1054" s="11" t="s">
        <v>344</v>
      </c>
      <c r="L1054" s="11" t="s">
        <v>701</v>
      </c>
      <c r="M1054" s="9" t="s">
        <v>27</v>
      </c>
      <c r="N1054" s="9" t="s">
        <v>54</v>
      </c>
      <c r="O1054" s="9" t="s">
        <v>28</v>
      </c>
      <c r="P1054" s="325"/>
      <c r="Q1054" s="9" t="s">
        <v>29</v>
      </c>
      <c r="Z1054" s="3" t="s">
        <v>6</v>
      </c>
    </row>
    <row r="1055" spans="1:26" ht="14.5" customHeight="1" x14ac:dyDescent="0.35">
      <c r="J1055" s="9">
        <v>3</v>
      </c>
      <c r="K1055" s="11" t="s">
        <v>1522</v>
      </c>
      <c r="L1055" s="11" t="s">
        <v>1523</v>
      </c>
      <c r="M1055" s="9" t="s">
        <v>27</v>
      </c>
      <c r="N1055" s="9">
        <v>20</v>
      </c>
      <c r="O1055" s="9" t="s">
        <v>28</v>
      </c>
      <c r="P1055" s="325"/>
      <c r="Q1055" s="9" t="s">
        <v>29</v>
      </c>
      <c r="Z1055" s="3" t="s">
        <v>6</v>
      </c>
    </row>
    <row r="1056" spans="1:26" ht="14.5" customHeight="1" x14ac:dyDescent="0.35">
      <c r="J1056" s="9">
        <v>4</v>
      </c>
      <c r="K1056" s="11" t="s">
        <v>663</v>
      </c>
      <c r="L1056" s="11" t="s">
        <v>664</v>
      </c>
      <c r="M1056" s="9" t="s">
        <v>27</v>
      </c>
      <c r="N1056" s="9">
        <v>21</v>
      </c>
      <c r="O1056" s="9" t="s">
        <v>28</v>
      </c>
      <c r="P1056" s="325"/>
      <c r="Q1056" s="9" t="s">
        <v>29</v>
      </c>
      <c r="Z1056" s="3" t="s">
        <v>6</v>
      </c>
    </row>
    <row r="1057" spans="1:26" ht="14.5" customHeight="1" x14ac:dyDescent="0.35">
      <c r="J1057" s="9">
        <v>5</v>
      </c>
      <c r="K1057" s="11" t="s">
        <v>665</v>
      </c>
      <c r="L1057" s="11" t="s">
        <v>666</v>
      </c>
      <c r="M1057" s="9" t="s">
        <v>32</v>
      </c>
      <c r="N1057" s="9">
        <v>3</v>
      </c>
      <c r="O1057" s="9" t="s">
        <v>28</v>
      </c>
      <c r="P1057" s="325"/>
      <c r="Q1057" s="9" t="s">
        <v>29</v>
      </c>
      <c r="Z1057" s="3" t="s">
        <v>6</v>
      </c>
    </row>
    <row r="1058" spans="1:26" s="3" customFormat="1" ht="14.5" customHeight="1" collapsed="1" x14ac:dyDescent="0.35">
      <c r="A1058" s="1" t="s">
        <v>22</v>
      </c>
      <c r="B1058" s="1"/>
      <c r="C1058" s="1"/>
      <c r="D1058" s="1"/>
      <c r="E1058" s="1" t="s">
        <v>1524</v>
      </c>
      <c r="F1058" s="1"/>
      <c r="G1058" s="1"/>
      <c r="H1058" s="1"/>
      <c r="I1058" s="1" t="s">
        <v>144</v>
      </c>
      <c r="J1058" s="2" t="s">
        <v>1525</v>
      </c>
      <c r="K1058" s="4"/>
      <c r="L1058" s="4"/>
      <c r="M1058" s="4"/>
      <c r="N1058" s="4"/>
      <c r="O1058" s="4"/>
      <c r="P1058" s="4"/>
      <c r="Q1058" s="4"/>
      <c r="R1058" s="4"/>
      <c r="S1058" s="4"/>
      <c r="T1058" s="4"/>
      <c r="U1058" s="4"/>
      <c r="V1058" s="4"/>
      <c r="W1058" s="4"/>
      <c r="Z1058" s="3" t="s">
        <v>6</v>
      </c>
    </row>
    <row r="1059" spans="1:26" ht="14.5" customHeight="1" x14ac:dyDescent="0.35">
      <c r="J1059" s="9">
        <v>1</v>
      </c>
      <c r="K1059" s="11" t="s">
        <v>25</v>
      </c>
      <c r="L1059" s="11" t="s">
        <v>1526</v>
      </c>
      <c r="M1059" s="9" t="s">
        <v>27</v>
      </c>
      <c r="N1059" s="9">
        <v>4</v>
      </c>
      <c r="O1059" s="9" t="s">
        <v>28</v>
      </c>
      <c r="P1059" s="325" t="s">
        <v>711</v>
      </c>
      <c r="Q1059" s="9" t="s">
        <v>29</v>
      </c>
      <c r="Z1059" s="3" t="s">
        <v>6</v>
      </c>
    </row>
    <row r="1060" spans="1:26" ht="14.5" customHeight="1" x14ac:dyDescent="0.35">
      <c r="J1060" s="9">
        <v>2</v>
      </c>
      <c r="K1060" s="11" t="s">
        <v>357</v>
      </c>
      <c r="L1060" s="11" t="s">
        <v>1527</v>
      </c>
      <c r="M1060" s="9" t="s">
        <v>32</v>
      </c>
      <c r="N1060" s="9" t="s">
        <v>40</v>
      </c>
      <c r="O1060" s="9" t="s">
        <v>28</v>
      </c>
      <c r="P1060" s="325"/>
      <c r="Q1060" s="9" t="s">
        <v>29</v>
      </c>
      <c r="Z1060" s="3" t="s">
        <v>6</v>
      </c>
    </row>
    <row r="1061" spans="1:26" ht="14.5" customHeight="1" x14ac:dyDescent="0.35">
      <c r="J1061" s="9">
        <v>3</v>
      </c>
      <c r="K1061" s="11" t="s">
        <v>1528</v>
      </c>
      <c r="L1061" s="11" t="s">
        <v>1529</v>
      </c>
      <c r="M1061" s="9" t="s">
        <v>32</v>
      </c>
      <c r="N1061" s="9">
        <v>3</v>
      </c>
      <c r="O1061" s="9" t="s">
        <v>28</v>
      </c>
      <c r="P1061" s="325"/>
      <c r="Q1061" s="9" t="s">
        <v>29</v>
      </c>
      <c r="Z1061" s="3" t="s">
        <v>6</v>
      </c>
    </row>
    <row r="1062" spans="1:26" ht="14.5" customHeight="1" x14ac:dyDescent="0.35">
      <c r="J1062" s="9">
        <v>4</v>
      </c>
      <c r="K1062" s="11" t="s">
        <v>1530</v>
      </c>
      <c r="L1062" s="11" t="s">
        <v>1531</v>
      </c>
      <c r="M1062" s="9" t="s">
        <v>32</v>
      </c>
      <c r="N1062" s="9">
        <v>6</v>
      </c>
      <c r="O1062" s="9" t="s">
        <v>28</v>
      </c>
      <c r="P1062" s="325"/>
      <c r="Q1062" s="9" t="s">
        <v>29</v>
      </c>
      <c r="Z1062" s="3" t="s">
        <v>6</v>
      </c>
    </row>
    <row r="1063" spans="1:26" ht="14.5" customHeight="1" x14ac:dyDescent="0.35">
      <c r="J1063" s="9">
        <v>5</v>
      </c>
      <c r="K1063" s="11" t="s">
        <v>1532</v>
      </c>
      <c r="L1063" s="11" t="s">
        <v>1533</v>
      </c>
      <c r="M1063" s="9" t="s">
        <v>32</v>
      </c>
      <c r="N1063" s="9">
        <v>9</v>
      </c>
      <c r="O1063" s="9" t="s">
        <v>28</v>
      </c>
      <c r="P1063" s="325"/>
      <c r="Q1063" s="9" t="s">
        <v>29</v>
      </c>
      <c r="Z1063" s="3" t="s">
        <v>6</v>
      </c>
    </row>
    <row r="1064" spans="1:26" ht="14.5" customHeight="1" x14ac:dyDescent="0.35">
      <c r="J1064" s="9">
        <v>6</v>
      </c>
      <c r="K1064" s="11" t="s">
        <v>1534</v>
      </c>
      <c r="L1064" s="11" t="s">
        <v>1535</v>
      </c>
      <c r="M1064" s="9" t="s">
        <v>32</v>
      </c>
      <c r="N1064" s="9" t="s">
        <v>28</v>
      </c>
      <c r="O1064" s="9">
        <v>2</v>
      </c>
      <c r="P1064" s="325"/>
      <c r="Q1064" s="9" t="s">
        <v>29</v>
      </c>
      <c r="Z1064" s="3" t="s">
        <v>6</v>
      </c>
    </row>
    <row r="1065" spans="1:26" ht="14.5" customHeight="1" x14ac:dyDescent="0.35">
      <c r="J1065" s="9">
        <v>7</v>
      </c>
      <c r="K1065" s="11" t="s">
        <v>1536</v>
      </c>
      <c r="L1065" s="11" t="s">
        <v>1537</v>
      </c>
      <c r="M1065" s="9" t="s">
        <v>32</v>
      </c>
      <c r="N1065" s="9" t="s">
        <v>28</v>
      </c>
      <c r="O1065" s="9">
        <v>2</v>
      </c>
      <c r="P1065" s="325"/>
      <c r="Q1065" s="9" t="s">
        <v>29</v>
      </c>
      <c r="Z1065" s="3" t="s">
        <v>6</v>
      </c>
    </row>
    <row r="1066" spans="1:26" s="3" customFormat="1" ht="14.5" customHeight="1" collapsed="1" x14ac:dyDescent="0.35">
      <c r="A1066" s="1" t="s">
        <v>22</v>
      </c>
      <c r="B1066" s="1"/>
      <c r="C1066" s="1"/>
      <c r="D1066" s="1"/>
      <c r="E1066" s="1"/>
      <c r="F1066" s="1" t="s">
        <v>1538</v>
      </c>
      <c r="G1066" s="1"/>
      <c r="H1066" s="1"/>
      <c r="I1066" s="1" t="s">
        <v>209</v>
      </c>
      <c r="J1066" s="2" t="s">
        <v>1539</v>
      </c>
      <c r="K1066" s="4"/>
      <c r="L1066" s="4"/>
      <c r="M1066" s="4"/>
      <c r="N1066" s="4"/>
      <c r="O1066" s="4"/>
      <c r="P1066" s="4"/>
      <c r="Q1066" s="4"/>
      <c r="R1066" s="4"/>
      <c r="S1066" s="4"/>
      <c r="T1066" s="4"/>
      <c r="U1066" s="4"/>
      <c r="V1066" s="4"/>
      <c r="W1066" s="4"/>
      <c r="Z1066" s="3" t="s">
        <v>6</v>
      </c>
    </row>
    <row r="1067" spans="1:26" ht="14.5" customHeight="1" x14ac:dyDescent="0.35">
      <c r="J1067" s="9">
        <v>1</v>
      </c>
      <c r="K1067" s="11" t="s">
        <v>25</v>
      </c>
      <c r="L1067" s="11" t="s">
        <v>1540</v>
      </c>
      <c r="M1067" s="9" t="s">
        <v>27</v>
      </c>
      <c r="N1067" s="9">
        <v>4</v>
      </c>
      <c r="O1067" s="9" t="s">
        <v>28</v>
      </c>
      <c r="P1067" s="325" t="s">
        <v>711</v>
      </c>
      <c r="Q1067" s="9" t="s">
        <v>29</v>
      </c>
      <c r="Z1067" s="3" t="s">
        <v>6</v>
      </c>
    </row>
    <row r="1068" spans="1:26" ht="14.5" customHeight="1" x14ac:dyDescent="0.35">
      <c r="J1068" s="9">
        <v>2</v>
      </c>
      <c r="K1068" s="11" t="s">
        <v>586</v>
      </c>
      <c r="L1068" s="11" t="s">
        <v>587</v>
      </c>
      <c r="M1068" s="9" t="s">
        <v>32</v>
      </c>
      <c r="N1068" s="9" t="s">
        <v>28</v>
      </c>
      <c r="O1068" s="9">
        <v>2</v>
      </c>
      <c r="P1068" s="325"/>
      <c r="Q1068" s="9" t="s">
        <v>48</v>
      </c>
      <c r="Z1068" s="3" t="s">
        <v>6</v>
      </c>
    </row>
    <row r="1069" spans="1:26" ht="14.5" customHeight="1" x14ac:dyDescent="0.35">
      <c r="J1069" s="9">
        <v>3</v>
      </c>
      <c r="K1069" s="11" t="s">
        <v>588</v>
      </c>
      <c r="L1069" s="11" t="s">
        <v>589</v>
      </c>
      <c r="M1069" s="9" t="s">
        <v>32</v>
      </c>
      <c r="N1069" s="9" t="s">
        <v>28</v>
      </c>
      <c r="O1069" s="9">
        <v>2</v>
      </c>
      <c r="P1069" s="325"/>
      <c r="Q1069" s="9" t="s">
        <v>48</v>
      </c>
      <c r="Z1069" s="3" t="s">
        <v>6</v>
      </c>
    </row>
    <row r="1070" spans="1:26" s="3" customFormat="1" ht="14.5" customHeight="1" collapsed="1" x14ac:dyDescent="0.35">
      <c r="A1070" s="1" t="s">
        <v>22</v>
      </c>
      <c r="B1070" s="1"/>
      <c r="C1070" s="1"/>
      <c r="D1070" s="1"/>
      <c r="E1070" s="1"/>
      <c r="F1070" s="1" t="s">
        <v>1541</v>
      </c>
      <c r="G1070" s="1"/>
      <c r="H1070" s="1"/>
      <c r="I1070" s="1" t="s">
        <v>144</v>
      </c>
      <c r="J1070" s="2" t="s">
        <v>1542</v>
      </c>
      <c r="K1070" s="4"/>
      <c r="L1070" s="4"/>
      <c r="M1070" s="4"/>
      <c r="N1070" s="4"/>
      <c r="O1070" s="4"/>
      <c r="P1070" s="4"/>
      <c r="Q1070" s="4"/>
      <c r="R1070" s="4"/>
      <c r="S1070" s="4"/>
      <c r="T1070" s="4"/>
      <c r="U1070" s="4"/>
      <c r="V1070" s="4"/>
      <c r="W1070" s="4"/>
      <c r="Z1070" s="3" t="s">
        <v>6</v>
      </c>
    </row>
    <row r="1071" spans="1:26" ht="14.5" customHeight="1" x14ac:dyDescent="0.35">
      <c r="J1071" s="9">
        <v>1</v>
      </c>
      <c r="K1071" s="11" t="s">
        <v>25</v>
      </c>
      <c r="L1071" s="11" t="s">
        <v>1543</v>
      </c>
      <c r="M1071" s="9" t="s">
        <v>27</v>
      </c>
      <c r="N1071" s="9">
        <v>4</v>
      </c>
      <c r="O1071" s="9" t="s">
        <v>28</v>
      </c>
      <c r="P1071" s="325" t="s">
        <v>711</v>
      </c>
      <c r="Q1071" s="9" t="s">
        <v>29</v>
      </c>
      <c r="Z1071" s="3" t="s">
        <v>6</v>
      </c>
    </row>
    <row r="1072" spans="1:26" ht="14.5" customHeight="1" x14ac:dyDescent="0.35">
      <c r="J1072" s="9">
        <v>2</v>
      </c>
      <c r="K1072" s="11" t="s">
        <v>1544</v>
      </c>
      <c r="L1072" s="11" t="s">
        <v>1545</v>
      </c>
      <c r="M1072" s="9" t="s">
        <v>27</v>
      </c>
      <c r="N1072" s="9">
        <v>7</v>
      </c>
      <c r="O1072" s="9" t="s">
        <v>28</v>
      </c>
      <c r="P1072" s="325"/>
      <c r="Q1072" s="9" t="s">
        <v>29</v>
      </c>
      <c r="Z1072" s="3" t="s">
        <v>6</v>
      </c>
    </row>
    <row r="1073" spans="1:26" ht="14.5" customHeight="1" x14ac:dyDescent="0.35">
      <c r="J1073" s="9">
        <v>3</v>
      </c>
      <c r="K1073" s="11" t="s">
        <v>1546</v>
      </c>
      <c r="L1073" s="11" t="s">
        <v>1547</v>
      </c>
      <c r="M1073" s="9" t="s">
        <v>32</v>
      </c>
      <c r="N1073" s="9" t="s">
        <v>28</v>
      </c>
      <c r="O1073" s="9">
        <v>2</v>
      </c>
      <c r="P1073" s="325"/>
      <c r="Q1073" s="9" t="s">
        <v>29</v>
      </c>
      <c r="Z1073" s="3" t="s">
        <v>6</v>
      </c>
    </row>
    <row r="1074" spans="1:26" ht="14.5" customHeight="1" x14ac:dyDescent="0.35">
      <c r="J1074" s="9">
        <v>4</v>
      </c>
      <c r="K1074" s="11" t="s">
        <v>1548</v>
      </c>
      <c r="L1074" s="11" t="s">
        <v>1549</v>
      </c>
      <c r="M1074" s="9" t="s">
        <v>32</v>
      </c>
      <c r="N1074" s="9">
        <v>2</v>
      </c>
      <c r="O1074" s="9" t="s">
        <v>28</v>
      </c>
      <c r="P1074" s="325"/>
      <c r="Q1074" s="9" t="s">
        <v>48</v>
      </c>
      <c r="Z1074" s="3" t="s">
        <v>6</v>
      </c>
    </row>
    <row r="1075" spans="1:26" ht="14.5" customHeight="1" x14ac:dyDescent="0.35">
      <c r="J1075" s="9">
        <v>5</v>
      </c>
      <c r="K1075" s="11" t="s">
        <v>1550</v>
      </c>
      <c r="L1075" s="11" t="s">
        <v>1551</v>
      </c>
      <c r="M1075" s="9" t="s">
        <v>27</v>
      </c>
      <c r="N1075" s="9" t="s">
        <v>28</v>
      </c>
      <c r="O1075" s="9" t="s">
        <v>28</v>
      </c>
      <c r="P1075" s="325"/>
      <c r="Q1075" s="9" t="s">
        <v>48</v>
      </c>
      <c r="Z1075" s="3" t="s">
        <v>6</v>
      </c>
    </row>
    <row r="1076" spans="1:26" s="3" customFormat="1" ht="14.5" customHeight="1" collapsed="1" x14ac:dyDescent="0.35">
      <c r="A1076" s="1" t="s">
        <v>1471</v>
      </c>
      <c r="B1076" s="1"/>
      <c r="C1076" s="1"/>
      <c r="D1076" s="1"/>
      <c r="E1076" s="1"/>
      <c r="F1076" s="1"/>
      <c r="G1076" s="1" t="s">
        <v>1552</v>
      </c>
      <c r="H1076" s="1"/>
      <c r="I1076" s="1" t="s">
        <v>144</v>
      </c>
      <c r="J1076" s="2" t="s">
        <v>1553</v>
      </c>
      <c r="K1076" s="4"/>
      <c r="L1076" s="4"/>
      <c r="M1076" s="4"/>
      <c r="N1076" s="4"/>
      <c r="O1076" s="4"/>
      <c r="P1076" s="4"/>
      <c r="Q1076" s="4"/>
      <c r="R1076" s="4"/>
      <c r="S1076" s="4"/>
      <c r="T1076" s="4"/>
      <c r="U1076" s="4"/>
      <c r="V1076" s="4"/>
      <c r="W1076" s="4"/>
      <c r="Z1076" s="3" t="s">
        <v>6</v>
      </c>
    </row>
    <row r="1077" spans="1:26" ht="14.5" customHeight="1" x14ac:dyDescent="0.35">
      <c r="J1077" s="9">
        <v>1</v>
      </c>
      <c r="K1077" s="11" t="s">
        <v>25</v>
      </c>
      <c r="L1077" s="11" t="s">
        <v>1554</v>
      </c>
      <c r="M1077" s="9" t="s">
        <v>27</v>
      </c>
      <c r="N1077" s="9">
        <v>4</v>
      </c>
      <c r="O1077" s="9" t="s">
        <v>28</v>
      </c>
      <c r="P1077" s="325" t="s">
        <v>711</v>
      </c>
      <c r="Q1077" s="9" t="s">
        <v>29</v>
      </c>
      <c r="Z1077" s="3" t="s">
        <v>6</v>
      </c>
    </row>
    <row r="1078" spans="1:26" ht="14.5" customHeight="1" x14ac:dyDescent="0.35">
      <c r="J1078" s="9">
        <v>2</v>
      </c>
      <c r="K1078" s="11" t="s">
        <v>163</v>
      </c>
      <c r="L1078" s="11" t="s">
        <v>801</v>
      </c>
      <c r="M1078" s="9" t="s">
        <v>27</v>
      </c>
      <c r="N1078" s="9">
        <v>60</v>
      </c>
      <c r="O1078" s="9" t="s">
        <v>28</v>
      </c>
      <c r="P1078" s="325"/>
      <c r="Q1078" s="9" t="s">
        <v>29</v>
      </c>
      <c r="Z1078" s="3" t="s">
        <v>6</v>
      </c>
    </row>
    <row r="1079" spans="1:26" ht="14.5" customHeight="1" x14ac:dyDescent="0.35">
      <c r="J1079" s="9">
        <v>3</v>
      </c>
      <c r="K1079" s="11" t="s">
        <v>804</v>
      </c>
      <c r="L1079" s="11" t="s">
        <v>1475</v>
      </c>
      <c r="M1079" s="9" t="s">
        <v>32</v>
      </c>
      <c r="N1079" s="9" t="s">
        <v>28</v>
      </c>
      <c r="O1079" s="9">
        <v>3</v>
      </c>
      <c r="P1079" s="325"/>
      <c r="Q1079" s="9" t="s">
        <v>29</v>
      </c>
      <c r="Z1079" s="3" t="s">
        <v>6</v>
      </c>
    </row>
    <row r="1080" spans="1:26" ht="14.5" customHeight="1" x14ac:dyDescent="0.35">
      <c r="J1080" s="9">
        <v>4</v>
      </c>
      <c r="K1080" s="11" t="s">
        <v>156</v>
      </c>
      <c r="L1080" s="11" t="s">
        <v>806</v>
      </c>
      <c r="M1080" s="9" t="s">
        <v>27</v>
      </c>
      <c r="N1080" s="9">
        <v>6</v>
      </c>
      <c r="O1080" s="9" t="s">
        <v>28</v>
      </c>
      <c r="P1080" s="325"/>
      <c r="Q1080" s="9" t="s">
        <v>29</v>
      </c>
      <c r="Z1080" s="3" t="s">
        <v>6</v>
      </c>
    </row>
    <row r="1081" spans="1:26" ht="14.5" customHeight="1" x14ac:dyDescent="0.35">
      <c r="J1081" s="9">
        <v>5</v>
      </c>
      <c r="K1081" s="11" t="s">
        <v>807</v>
      </c>
      <c r="L1081" s="11" t="s">
        <v>1476</v>
      </c>
      <c r="M1081" s="9" t="s">
        <v>32</v>
      </c>
      <c r="N1081" s="9" t="s">
        <v>28</v>
      </c>
      <c r="O1081" s="9">
        <v>2</v>
      </c>
      <c r="P1081" s="325"/>
      <c r="Q1081" s="9" t="s">
        <v>29</v>
      </c>
      <c r="Z1081" s="3" t="s">
        <v>6</v>
      </c>
    </row>
    <row r="1082" spans="1:26" ht="14.5" customHeight="1" x14ac:dyDescent="0.35">
      <c r="J1082" s="9">
        <v>6</v>
      </c>
      <c r="K1082" s="11" t="s">
        <v>586</v>
      </c>
      <c r="L1082" s="11" t="s">
        <v>846</v>
      </c>
      <c r="M1082" s="9" t="s">
        <v>32</v>
      </c>
      <c r="N1082" s="9" t="s">
        <v>28</v>
      </c>
      <c r="O1082" s="9">
        <v>2</v>
      </c>
      <c r="P1082" s="325"/>
      <c r="Q1082" s="9" t="s">
        <v>48</v>
      </c>
      <c r="Z1082" s="3" t="s">
        <v>6</v>
      </c>
    </row>
    <row r="1083" spans="1:26" ht="14.5" customHeight="1" x14ac:dyDescent="0.35">
      <c r="J1083" s="9">
        <v>7</v>
      </c>
      <c r="K1083" s="11" t="s">
        <v>588</v>
      </c>
      <c r="L1083" s="11" t="s">
        <v>857</v>
      </c>
      <c r="M1083" s="9" t="s">
        <v>32</v>
      </c>
      <c r="N1083" s="9" t="s">
        <v>28</v>
      </c>
      <c r="O1083" s="9">
        <v>2</v>
      </c>
      <c r="P1083" s="325"/>
      <c r="Q1083" s="9" t="s">
        <v>48</v>
      </c>
      <c r="Z1083" s="3" t="s">
        <v>6</v>
      </c>
    </row>
    <row r="1084" spans="1:26" s="88" customFormat="1" ht="14.5" customHeight="1" collapsed="1" x14ac:dyDescent="0.35">
      <c r="A1084" s="85" t="s">
        <v>1471</v>
      </c>
      <c r="B1084" s="85"/>
      <c r="C1084" s="85"/>
      <c r="D1084" s="85"/>
      <c r="E1084" s="85"/>
      <c r="F1084" s="85"/>
      <c r="G1084" s="85"/>
      <c r="H1084" s="85" t="s">
        <v>1555</v>
      </c>
      <c r="I1084" s="85" t="s">
        <v>144</v>
      </c>
      <c r="J1084" s="86" t="s">
        <v>1556</v>
      </c>
      <c r="K1084" s="87"/>
      <c r="L1084" s="87"/>
      <c r="M1084" s="87"/>
      <c r="N1084" s="87"/>
      <c r="O1084" s="87"/>
      <c r="P1084" s="87"/>
      <c r="Q1084" s="87"/>
      <c r="R1084" s="87"/>
      <c r="S1084" s="87"/>
      <c r="T1084" s="87"/>
      <c r="U1084" s="87"/>
      <c r="V1084" s="87"/>
      <c r="W1084" s="87"/>
    </row>
    <row r="1085" spans="1:26" ht="14.5" customHeight="1" x14ac:dyDescent="0.35">
      <c r="J1085" s="90">
        <v>1</v>
      </c>
      <c r="K1085" s="91" t="s">
        <v>25</v>
      </c>
      <c r="L1085" s="91" t="s">
        <v>1557</v>
      </c>
      <c r="M1085" s="90" t="s">
        <v>27</v>
      </c>
      <c r="N1085" s="90">
        <v>4</v>
      </c>
      <c r="O1085" s="90" t="s">
        <v>28</v>
      </c>
      <c r="P1085" s="322" t="s">
        <v>711</v>
      </c>
      <c r="Q1085" s="90" t="s">
        <v>29</v>
      </c>
      <c r="Z1085" s="3"/>
    </row>
    <row r="1086" spans="1:26" ht="14.5" customHeight="1" x14ac:dyDescent="0.35">
      <c r="J1086" s="90">
        <v>2</v>
      </c>
      <c r="K1086" s="91" t="s">
        <v>1486</v>
      </c>
      <c r="L1086" s="91" t="s">
        <v>1043</v>
      </c>
      <c r="M1086" s="90" t="s">
        <v>27</v>
      </c>
      <c r="N1086" s="90" t="s">
        <v>1044</v>
      </c>
      <c r="O1086" s="90" t="s">
        <v>28</v>
      </c>
      <c r="P1086" s="323"/>
      <c r="Q1086" s="90" t="s">
        <v>29</v>
      </c>
      <c r="Z1086" s="3"/>
    </row>
    <row r="1087" spans="1:26" ht="14.5" customHeight="1" x14ac:dyDescent="0.35">
      <c r="J1087" s="90">
        <v>3</v>
      </c>
      <c r="K1087" s="91" t="s">
        <v>1023</v>
      </c>
      <c r="L1087" s="91" t="s">
        <v>805</v>
      </c>
      <c r="M1087" s="90" t="s">
        <v>32</v>
      </c>
      <c r="N1087" s="90" t="s">
        <v>28</v>
      </c>
      <c r="O1087" s="90">
        <v>6</v>
      </c>
      <c r="P1087" s="323"/>
      <c r="Q1087" s="90" t="s">
        <v>29</v>
      </c>
      <c r="Z1087" s="3"/>
    </row>
    <row r="1088" spans="1:26" ht="14.5" customHeight="1" x14ac:dyDescent="0.35">
      <c r="J1088" s="90">
        <v>4</v>
      </c>
      <c r="K1088" s="91" t="s">
        <v>156</v>
      </c>
      <c r="L1088" s="91" t="s">
        <v>1025</v>
      </c>
      <c r="M1088" s="90" t="s">
        <v>27</v>
      </c>
      <c r="N1088" s="90">
        <v>6</v>
      </c>
      <c r="O1088" s="90">
        <v>6</v>
      </c>
      <c r="P1088" s="323"/>
      <c r="Q1088" s="90" t="s">
        <v>29</v>
      </c>
      <c r="Z1088" s="3"/>
    </row>
    <row r="1089" spans="1:26" ht="14.5" customHeight="1" x14ac:dyDescent="0.35">
      <c r="J1089" s="90">
        <v>5</v>
      </c>
      <c r="K1089" s="91" t="s">
        <v>1026</v>
      </c>
      <c r="L1089" s="91" t="s">
        <v>1027</v>
      </c>
      <c r="M1089" s="90" t="s">
        <v>32</v>
      </c>
      <c r="N1089" s="90" t="s">
        <v>28</v>
      </c>
      <c r="O1089" s="90">
        <v>6</v>
      </c>
      <c r="P1089" s="323"/>
      <c r="Q1089" s="90" t="s">
        <v>29</v>
      </c>
      <c r="Z1089" s="3"/>
    </row>
    <row r="1090" spans="1:26" ht="14.5" customHeight="1" x14ac:dyDescent="0.35">
      <c r="J1090" s="90">
        <v>6</v>
      </c>
      <c r="K1090" s="91" t="s">
        <v>1487</v>
      </c>
      <c r="L1090" s="91" t="s">
        <v>1085</v>
      </c>
      <c r="M1090" s="90" t="s">
        <v>32</v>
      </c>
      <c r="N1090" s="90" t="s">
        <v>28</v>
      </c>
      <c r="O1090" s="90">
        <v>6</v>
      </c>
      <c r="P1090" s="323"/>
      <c r="Q1090" s="90" t="s">
        <v>48</v>
      </c>
      <c r="Z1090" s="3"/>
    </row>
    <row r="1091" spans="1:26" ht="14.5" customHeight="1" x14ac:dyDescent="0.35">
      <c r="J1091" s="90">
        <v>7</v>
      </c>
      <c r="K1091" s="91" t="s">
        <v>1028</v>
      </c>
      <c r="L1091" s="91" t="s">
        <v>1558</v>
      </c>
      <c r="M1091" s="90" t="s">
        <v>32</v>
      </c>
      <c r="N1091" s="90" t="s">
        <v>28</v>
      </c>
      <c r="O1091" s="90">
        <v>6</v>
      </c>
      <c r="P1091" s="323"/>
      <c r="Q1091" s="90" t="s">
        <v>48</v>
      </c>
      <c r="Z1091" s="3"/>
    </row>
    <row r="1092" spans="1:26" ht="14.5" customHeight="1" x14ac:dyDescent="0.35">
      <c r="J1092" s="90">
        <v>8</v>
      </c>
      <c r="K1092" s="91" t="s">
        <v>1087</v>
      </c>
      <c r="L1092" s="91" t="s">
        <v>1490</v>
      </c>
      <c r="M1092" s="90" t="s">
        <v>32</v>
      </c>
      <c r="N1092" s="90" t="s">
        <v>28</v>
      </c>
      <c r="O1092" s="90">
        <v>6</v>
      </c>
      <c r="P1092" s="323"/>
      <c r="Q1092" s="90" t="s">
        <v>48</v>
      </c>
      <c r="Z1092" s="3"/>
    </row>
    <row r="1093" spans="1:26" ht="14.5" customHeight="1" x14ac:dyDescent="0.35">
      <c r="J1093" s="90">
        <v>9</v>
      </c>
      <c r="K1093" s="91" t="s">
        <v>1089</v>
      </c>
      <c r="L1093" s="91" t="s">
        <v>1491</v>
      </c>
      <c r="M1093" s="90" t="s">
        <v>32</v>
      </c>
      <c r="N1093" s="90" t="s">
        <v>28</v>
      </c>
      <c r="O1093" s="90">
        <v>6</v>
      </c>
      <c r="P1093" s="323"/>
      <c r="Q1093" s="90" t="s">
        <v>48</v>
      </c>
      <c r="Z1093" s="3"/>
    </row>
    <row r="1094" spans="1:26" ht="14.5" customHeight="1" x14ac:dyDescent="0.35">
      <c r="J1094" s="90">
        <v>10</v>
      </c>
      <c r="K1094" s="91" t="s">
        <v>1492</v>
      </c>
      <c r="L1094" s="91" t="s">
        <v>1559</v>
      </c>
      <c r="M1094" s="90" t="s">
        <v>32</v>
      </c>
      <c r="N1094" s="90" t="s">
        <v>28</v>
      </c>
      <c r="O1094" s="90">
        <v>6</v>
      </c>
      <c r="P1094" s="323"/>
      <c r="Q1094" s="90" t="s">
        <v>48</v>
      </c>
      <c r="Z1094" s="3"/>
    </row>
    <row r="1095" spans="1:26" ht="14.5" customHeight="1" x14ac:dyDescent="0.35">
      <c r="J1095" s="90">
        <v>11</v>
      </c>
      <c r="K1095" s="91" t="s">
        <v>1093</v>
      </c>
      <c r="L1095" s="91" t="s">
        <v>1094</v>
      </c>
      <c r="M1095" s="90" t="s">
        <v>32</v>
      </c>
      <c r="N1095" s="90" t="s">
        <v>28</v>
      </c>
      <c r="O1095" s="90">
        <v>6</v>
      </c>
      <c r="P1095" s="323"/>
      <c r="Q1095" s="90" t="s">
        <v>48</v>
      </c>
      <c r="Z1095" s="3"/>
    </row>
    <row r="1096" spans="1:26" ht="14.5" customHeight="1" x14ac:dyDescent="0.35">
      <c r="J1096" s="90">
        <v>12</v>
      </c>
      <c r="K1096" s="91" t="s">
        <v>1493</v>
      </c>
      <c r="L1096" s="91" t="s">
        <v>1074</v>
      </c>
      <c r="M1096" s="90" t="s">
        <v>32</v>
      </c>
      <c r="N1096" s="90" t="s">
        <v>28</v>
      </c>
      <c r="O1096" s="90">
        <v>6</v>
      </c>
      <c r="P1096" s="323"/>
      <c r="Q1096" s="90" t="s">
        <v>48</v>
      </c>
      <c r="Z1096" s="3"/>
    </row>
    <row r="1097" spans="1:26" ht="14.5" customHeight="1" x14ac:dyDescent="0.35">
      <c r="J1097" s="90">
        <v>13</v>
      </c>
      <c r="K1097" s="91" t="s">
        <v>1495</v>
      </c>
      <c r="L1097" s="91" t="s">
        <v>1097</v>
      </c>
      <c r="M1097" s="90" t="s">
        <v>32</v>
      </c>
      <c r="N1097" s="90" t="s">
        <v>28</v>
      </c>
      <c r="O1097" s="90">
        <v>6</v>
      </c>
      <c r="P1097" s="323"/>
      <c r="Q1097" s="90" t="s">
        <v>48</v>
      </c>
      <c r="Z1097" s="3"/>
    </row>
    <row r="1098" spans="1:26" ht="14.5" customHeight="1" x14ac:dyDescent="0.35">
      <c r="J1098" s="90">
        <v>14</v>
      </c>
      <c r="K1098" s="91" t="s">
        <v>1496</v>
      </c>
      <c r="L1098" s="91" t="s">
        <v>1078</v>
      </c>
      <c r="M1098" s="90" t="s">
        <v>32</v>
      </c>
      <c r="N1098" s="90" t="s">
        <v>28</v>
      </c>
      <c r="O1098" s="90">
        <v>6</v>
      </c>
      <c r="P1098" s="323"/>
      <c r="Q1098" s="90" t="s">
        <v>48</v>
      </c>
      <c r="Z1098" s="3"/>
    </row>
    <row r="1099" spans="1:26" ht="14.5" customHeight="1" x14ac:dyDescent="0.35">
      <c r="J1099" s="90">
        <v>15</v>
      </c>
      <c r="K1099" s="91" t="s">
        <v>813</v>
      </c>
      <c r="L1099" s="91" t="s">
        <v>1082</v>
      </c>
      <c r="M1099" s="90" t="s">
        <v>32</v>
      </c>
      <c r="N1099" s="90" t="s">
        <v>33</v>
      </c>
      <c r="O1099" s="90" t="s">
        <v>28</v>
      </c>
      <c r="P1099" s="323"/>
      <c r="Q1099" s="90" t="s">
        <v>29</v>
      </c>
      <c r="Z1099" s="3"/>
    </row>
    <row r="1100" spans="1:26" ht="14.5" customHeight="1" x14ac:dyDescent="0.35">
      <c r="J1100" s="90">
        <v>16</v>
      </c>
      <c r="K1100" s="91" t="s">
        <v>815</v>
      </c>
      <c r="L1100" s="91" t="s">
        <v>816</v>
      </c>
      <c r="M1100" s="90" t="s">
        <v>32</v>
      </c>
      <c r="N1100" s="90" t="s">
        <v>235</v>
      </c>
      <c r="O1100" s="90" t="s">
        <v>28</v>
      </c>
      <c r="P1100" s="324"/>
      <c r="Q1100" s="90" t="s">
        <v>29</v>
      </c>
      <c r="Z1100" s="3"/>
    </row>
    <row r="1101" spans="1:26" s="3" customFormat="1" ht="14.5" customHeight="1" collapsed="1" x14ac:dyDescent="0.35">
      <c r="A1101" s="1" t="s">
        <v>1497</v>
      </c>
      <c r="B1101" s="1"/>
      <c r="C1101" s="1"/>
      <c r="D1101" s="1"/>
      <c r="E1101" s="1"/>
      <c r="F1101" s="1" t="s">
        <v>1560</v>
      </c>
      <c r="G1101" s="1"/>
      <c r="H1101" s="1"/>
      <c r="I1101" s="1" t="s">
        <v>144</v>
      </c>
      <c r="J1101" s="2" t="s">
        <v>1561</v>
      </c>
      <c r="K1101" s="4"/>
      <c r="L1101" s="4"/>
      <c r="M1101" s="4"/>
      <c r="N1101" s="4"/>
      <c r="O1101" s="4"/>
      <c r="P1101" s="4"/>
      <c r="Q1101" s="4"/>
      <c r="R1101" s="4"/>
      <c r="S1101" s="4"/>
      <c r="T1101" s="4"/>
      <c r="U1101" s="4"/>
      <c r="V1101" s="4"/>
      <c r="W1101" s="4"/>
      <c r="Z1101" s="3" t="s">
        <v>6</v>
      </c>
    </row>
    <row r="1102" spans="1:26" ht="14.5" customHeight="1" x14ac:dyDescent="0.35">
      <c r="J1102" s="9">
        <v>1</v>
      </c>
      <c r="K1102" s="11" t="s">
        <v>25</v>
      </c>
      <c r="L1102" s="11" t="s">
        <v>1562</v>
      </c>
      <c r="M1102" s="9" t="s">
        <v>27</v>
      </c>
      <c r="N1102" s="9">
        <v>4</v>
      </c>
      <c r="O1102" s="9" t="s">
        <v>28</v>
      </c>
      <c r="P1102" s="325" t="s">
        <v>711</v>
      </c>
      <c r="Q1102" s="9" t="s">
        <v>29</v>
      </c>
      <c r="Z1102" s="3" t="s">
        <v>6</v>
      </c>
    </row>
    <row r="1103" spans="1:26" ht="14.5" customHeight="1" x14ac:dyDescent="0.35">
      <c r="J1103" s="9">
        <v>2</v>
      </c>
      <c r="K1103" s="11" t="s">
        <v>344</v>
      </c>
      <c r="L1103" s="11" t="s">
        <v>534</v>
      </c>
      <c r="M1103" s="9" t="s">
        <v>27</v>
      </c>
      <c r="N1103" s="9" t="s">
        <v>54</v>
      </c>
      <c r="O1103" s="9" t="s">
        <v>28</v>
      </c>
      <c r="P1103" s="325"/>
      <c r="Q1103" s="9" t="s">
        <v>29</v>
      </c>
      <c r="Z1103" s="3" t="s">
        <v>6</v>
      </c>
    </row>
    <row r="1104" spans="1:26" ht="14.5" customHeight="1" x14ac:dyDescent="0.35">
      <c r="J1104" s="9">
        <v>3</v>
      </c>
      <c r="K1104" s="11" t="s">
        <v>346</v>
      </c>
      <c r="L1104" s="11" t="s">
        <v>347</v>
      </c>
      <c r="M1104" s="9" t="s">
        <v>32</v>
      </c>
      <c r="N1104" s="9" t="s">
        <v>54</v>
      </c>
      <c r="O1104" s="9" t="s">
        <v>28</v>
      </c>
      <c r="P1104" s="325"/>
      <c r="Q1104" s="9" t="s">
        <v>29</v>
      </c>
      <c r="Z1104" s="3" t="s">
        <v>6</v>
      </c>
    </row>
    <row r="1105" spans="1:26" ht="14.5" customHeight="1" x14ac:dyDescent="0.35">
      <c r="J1105" s="9">
        <v>4</v>
      </c>
      <c r="K1105" s="11" t="s">
        <v>351</v>
      </c>
      <c r="L1105" s="11" t="s">
        <v>1563</v>
      </c>
      <c r="M1105" s="9" t="s">
        <v>32</v>
      </c>
      <c r="N1105" s="9">
        <v>9</v>
      </c>
      <c r="O1105" s="9" t="s">
        <v>28</v>
      </c>
      <c r="P1105" s="325"/>
      <c r="Q1105" s="9" t="s">
        <v>29</v>
      </c>
      <c r="Z1105" s="3" t="s">
        <v>6</v>
      </c>
    </row>
    <row r="1106" spans="1:26" ht="14.5" customHeight="1" x14ac:dyDescent="0.35">
      <c r="J1106" s="9">
        <v>5</v>
      </c>
      <c r="K1106" s="11" t="s">
        <v>357</v>
      </c>
      <c r="L1106" s="11" t="s">
        <v>667</v>
      </c>
      <c r="M1106" s="9" t="s">
        <v>32</v>
      </c>
      <c r="N1106" s="9" t="s">
        <v>40</v>
      </c>
      <c r="O1106" s="9" t="s">
        <v>28</v>
      </c>
      <c r="P1106" s="325"/>
      <c r="Q1106" s="9" t="s">
        <v>29</v>
      </c>
      <c r="Z1106" s="3" t="s">
        <v>6</v>
      </c>
    </row>
    <row r="1107" spans="1:26" ht="14.5" customHeight="1" x14ac:dyDescent="0.35">
      <c r="J1107" s="9">
        <v>6</v>
      </c>
      <c r="K1107" s="11" t="s">
        <v>537</v>
      </c>
      <c r="L1107" s="11" t="s">
        <v>538</v>
      </c>
      <c r="M1107" s="9" t="s">
        <v>32</v>
      </c>
      <c r="N1107" s="9" t="s">
        <v>28</v>
      </c>
      <c r="O1107" s="9">
        <v>2</v>
      </c>
      <c r="P1107" s="325"/>
      <c r="Q1107" s="9" t="s">
        <v>29</v>
      </c>
      <c r="Z1107" s="3" t="s">
        <v>6</v>
      </c>
    </row>
    <row r="1108" spans="1:26" ht="14.5" customHeight="1" x14ac:dyDescent="0.35">
      <c r="J1108" s="9">
        <v>7</v>
      </c>
      <c r="K1108" s="11" t="s">
        <v>586</v>
      </c>
      <c r="L1108" s="11" t="s">
        <v>846</v>
      </c>
      <c r="M1108" s="9" t="s">
        <v>32</v>
      </c>
      <c r="N1108" s="9" t="s">
        <v>28</v>
      </c>
      <c r="O1108" s="9">
        <v>2</v>
      </c>
      <c r="P1108" s="325"/>
      <c r="Q1108" s="9" t="s">
        <v>48</v>
      </c>
      <c r="Z1108" s="3" t="s">
        <v>6</v>
      </c>
    </row>
    <row r="1109" spans="1:26" ht="14.5" customHeight="1" x14ac:dyDescent="0.35">
      <c r="J1109" s="9">
        <v>8</v>
      </c>
      <c r="K1109" s="11" t="s">
        <v>588</v>
      </c>
      <c r="L1109" s="11" t="s">
        <v>857</v>
      </c>
      <c r="M1109" s="9" t="s">
        <v>32</v>
      </c>
      <c r="N1109" s="9" t="s">
        <v>28</v>
      </c>
      <c r="O1109" s="9">
        <v>2</v>
      </c>
      <c r="P1109" s="325"/>
      <c r="Q1109" s="9" t="s">
        <v>48</v>
      </c>
      <c r="Z1109" s="3" t="s">
        <v>6</v>
      </c>
    </row>
    <row r="1110" spans="1:26" ht="14.5" customHeight="1" x14ac:dyDescent="0.35">
      <c r="J1110" s="9">
        <v>9</v>
      </c>
      <c r="K1110" s="11" t="s">
        <v>1564</v>
      </c>
      <c r="L1110" s="11" t="s">
        <v>1565</v>
      </c>
      <c r="M1110" s="9" t="s">
        <v>32</v>
      </c>
      <c r="N1110" s="9">
        <v>14</v>
      </c>
      <c r="O1110" s="9" t="s">
        <v>28</v>
      </c>
      <c r="P1110" s="325"/>
      <c r="Q1110" s="9" t="s">
        <v>48</v>
      </c>
      <c r="Z1110" s="3" t="s">
        <v>6</v>
      </c>
    </row>
    <row r="1111" spans="1:26" ht="14.5" customHeight="1" x14ac:dyDescent="0.35">
      <c r="J1111" s="9">
        <v>10</v>
      </c>
      <c r="K1111" s="11" t="s">
        <v>1566</v>
      </c>
      <c r="L1111" s="11" t="s">
        <v>1567</v>
      </c>
      <c r="M1111" s="9" t="s">
        <v>27</v>
      </c>
      <c r="N1111" s="9">
        <v>60</v>
      </c>
      <c r="O1111" s="9" t="s">
        <v>28</v>
      </c>
      <c r="P1111" s="325"/>
      <c r="Q1111" s="9" t="s">
        <v>48</v>
      </c>
      <c r="Z1111" s="3" t="s">
        <v>6</v>
      </c>
    </row>
    <row r="1112" spans="1:26" s="3" customFormat="1" ht="14.5" customHeight="1" collapsed="1" x14ac:dyDescent="0.35">
      <c r="A1112" s="1" t="s">
        <v>1497</v>
      </c>
      <c r="B1112" s="1"/>
      <c r="C1112" s="1"/>
      <c r="D1112" s="1"/>
      <c r="E1112" s="1"/>
      <c r="F1112" s="1"/>
      <c r="G1112" s="1" t="s">
        <v>1568</v>
      </c>
      <c r="H1112" s="1"/>
      <c r="I1112" s="1" t="s">
        <v>209</v>
      </c>
      <c r="J1112" s="2" t="s">
        <v>1569</v>
      </c>
      <c r="K1112" s="4"/>
      <c r="L1112" s="4"/>
      <c r="M1112" s="4"/>
      <c r="N1112" s="4"/>
      <c r="O1112" s="4"/>
      <c r="P1112" s="4"/>
      <c r="Q1112" s="4"/>
      <c r="R1112" s="4"/>
      <c r="S1112" s="4"/>
      <c r="T1112" s="4"/>
      <c r="U1112" s="4"/>
      <c r="V1112" s="4"/>
      <c r="W1112" s="4"/>
      <c r="Z1112" s="3" t="s">
        <v>6</v>
      </c>
    </row>
    <row r="1113" spans="1:26" ht="14.5" customHeight="1" x14ac:dyDescent="0.35">
      <c r="J1113" s="9">
        <v>1</v>
      </c>
      <c r="K1113" s="11" t="s">
        <v>25</v>
      </c>
      <c r="L1113" s="11" t="s">
        <v>1570</v>
      </c>
      <c r="M1113" s="9" t="s">
        <v>27</v>
      </c>
      <c r="N1113" s="9">
        <v>4</v>
      </c>
      <c r="O1113" s="9" t="s">
        <v>28</v>
      </c>
      <c r="P1113" s="325" t="s">
        <v>711</v>
      </c>
      <c r="Q1113" s="9" t="s">
        <v>29</v>
      </c>
      <c r="Z1113" s="3" t="s">
        <v>6</v>
      </c>
    </row>
    <row r="1114" spans="1:26" ht="14.5" customHeight="1" x14ac:dyDescent="0.35">
      <c r="J1114" s="9">
        <v>2</v>
      </c>
      <c r="K1114" s="11" t="s">
        <v>704</v>
      </c>
      <c r="L1114" s="11" t="s">
        <v>705</v>
      </c>
      <c r="M1114" s="9" t="s">
        <v>32</v>
      </c>
      <c r="N1114" s="9">
        <v>44</v>
      </c>
      <c r="O1114" s="9" t="s">
        <v>28</v>
      </c>
      <c r="P1114" s="325"/>
      <c r="Q1114" s="9" t="s">
        <v>29</v>
      </c>
      <c r="Z1114" s="3" t="s">
        <v>6</v>
      </c>
    </row>
    <row r="1115" spans="1:26" ht="14.5" customHeight="1" x14ac:dyDescent="0.35">
      <c r="J1115" s="9">
        <v>3</v>
      </c>
      <c r="K1115" s="11" t="s">
        <v>1571</v>
      </c>
      <c r="L1115" s="11" t="s">
        <v>1572</v>
      </c>
      <c r="M1115" s="9" t="s">
        <v>32</v>
      </c>
      <c r="N1115" s="9">
        <v>9</v>
      </c>
      <c r="O1115" s="9" t="s">
        <v>28</v>
      </c>
      <c r="P1115" s="325"/>
      <c r="Q1115" s="9" t="s">
        <v>29</v>
      </c>
      <c r="Z1115" s="3" t="s">
        <v>6</v>
      </c>
    </row>
    <row r="1116" spans="1:26" s="3" customFormat="1" ht="14.5" customHeight="1" collapsed="1" x14ac:dyDescent="0.35">
      <c r="A1116" s="1" t="s">
        <v>1497</v>
      </c>
      <c r="B1116" s="1"/>
      <c r="C1116" s="1"/>
      <c r="D1116" s="1"/>
      <c r="E1116" s="1"/>
      <c r="F1116" s="1"/>
      <c r="G1116" s="1" t="s">
        <v>1573</v>
      </c>
      <c r="H1116" s="1"/>
      <c r="I1116" s="1" t="s">
        <v>144</v>
      </c>
      <c r="J1116" s="2" t="s">
        <v>1574</v>
      </c>
      <c r="K1116" s="4"/>
      <c r="L1116" s="4"/>
      <c r="M1116" s="4"/>
      <c r="N1116" s="4"/>
      <c r="O1116" s="4"/>
      <c r="P1116" s="4"/>
      <c r="Q1116" s="4"/>
      <c r="R1116" s="4"/>
      <c r="S1116" s="4"/>
      <c r="T1116" s="4"/>
      <c r="U1116" s="4"/>
      <c r="V1116" s="4"/>
      <c r="W1116" s="4"/>
      <c r="Z1116" s="3" t="s">
        <v>6</v>
      </c>
    </row>
    <row r="1117" spans="1:26" ht="14.5" customHeight="1" x14ac:dyDescent="0.35">
      <c r="J1117" s="9">
        <v>1</v>
      </c>
      <c r="K1117" s="11" t="s">
        <v>25</v>
      </c>
      <c r="L1117" s="11" t="s">
        <v>1575</v>
      </c>
      <c r="M1117" s="9" t="s">
        <v>27</v>
      </c>
      <c r="N1117" s="9">
        <v>4</v>
      </c>
      <c r="O1117" s="9" t="s">
        <v>28</v>
      </c>
      <c r="P1117" s="325" t="s">
        <v>711</v>
      </c>
      <c r="Q1117" s="9" t="s">
        <v>29</v>
      </c>
      <c r="Z1117" s="3" t="s">
        <v>6</v>
      </c>
    </row>
    <row r="1118" spans="1:26" ht="14.5" customHeight="1" x14ac:dyDescent="0.35">
      <c r="J1118" s="9">
        <v>2</v>
      </c>
      <c r="K1118" s="11" t="s">
        <v>163</v>
      </c>
      <c r="L1118" s="11" t="s">
        <v>801</v>
      </c>
      <c r="M1118" s="9" t="s">
        <v>27</v>
      </c>
      <c r="N1118" s="9">
        <v>60</v>
      </c>
      <c r="O1118" s="9" t="s">
        <v>28</v>
      </c>
      <c r="P1118" s="325"/>
      <c r="Q1118" s="9" t="s">
        <v>29</v>
      </c>
      <c r="Z1118" s="3" t="s">
        <v>6</v>
      </c>
    </row>
    <row r="1119" spans="1:26" ht="14.5" customHeight="1" x14ac:dyDescent="0.35">
      <c r="J1119" s="9">
        <v>3</v>
      </c>
      <c r="K1119" s="11" t="s">
        <v>804</v>
      </c>
      <c r="L1119" s="11" t="s">
        <v>805</v>
      </c>
      <c r="M1119" s="9" t="s">
        <v>32</v>
      </c>
      <c r="N1119" s="9" t="s">
        <v>28</v>
      </c>
      <c r="O1119" s="9">
        <v>3</v>
      </c>
      <c r="P1119" s="325"/>
      <c r="Q1119" s="9" t="s">
        <v>29</v>
      </c>
      <c r="Z1119" s="3" t="s">
        <v>6</v>
      </c>
    </row>
    <row r="1120" spans="1:26" ht="14.5" customHeight="1" x14ac:dyDescent="0.35">
      <c r="J1120" s="9">
        <v>4</v>
      </c>
      <c r="K1120" s="11" t="s">
        <v>407</v>
      </c>
      <c r="L1120" s="11" t="s">
        <v>1576</v>
      </c>
      <c r="M1120" s="9" t="s">
        <v>32</v>
      </c>
      <c r="N1120" s="9" t="s">
        <v>28</v>
      </c>
      <c r="O1120" s="9">
        <v>3</v>
      </c>
      <c r="P1120" s="325"/>
      <c r="Q1120" s="9" t="s">
        <v>48</v>
      </c>
      <c r="Z1120" s="3" t="s">
        <v>6</v>
      </c>
    </row>
    <row r="1121" spans="1:26" ht="14.5" customHeight="1" x14ac:dyDescent="0.35">
      <c r="J1121" s="9">
        <v>5</v>
      </c>
      <c r="K1121" s="11" t="s">
        <v>156</v>
      </c>
      <c r="L1121" s="11" t="s">
        <v>806</v>
      </c>
      <c r="M1121" s="9" t="s">
        <v>27</v>
      </c>
      <c r="N1121" s="9">
        <v>6</v>
      </c>
      <c r="O1121" s="9" t="s">
        <v>28</v>
      </c>
      <c r="P1121" s="325"/>
      <c r="Q1121" s="9" t="s">
        <v>29</v>
      </c>
      <c r="Z1121" s="3" t="s">
        <v>6</v>
      </c>
    </row>
    <row r="1122" spans="1:26" ht="14.5" customHeight="1" x14ac:dyDescent="0.35">
      <c r="J1122" s="9">
        <v>6</v>
      </c>
      <c r="K1122" s="11" t="s">
        <v>807</v>
      </c>
      <c r="L1122" s="11" t="s">
        <v>1510</v>
      </c>
      <c r="M1122" s="9" t="s">
        <v>32</v>
      </c>
      <c r="N1122" s="9" t="s">
        <v>28</v>
      </c>
      <c r="O1122" s="9">
        <v>2</v>
      </c>
      <c r="P1122" s="325"/>
      <c r="Q1122" s="9" t="s">
        <v>29</v>
      </c>
      <c r="Z1122" s="3" t="s">
        <v>6</v>
      </c>
    </row>
    <row r="1123" spans="1:26" ht="14.5" customHeight="1" x14ac:dyDescent="0.35">
      <c r="J1123" s="9">
        <v>7</v>
      </c>
      <c r="K1123" s="11" t="s">
        <v>813</v>
      </c>
      <c r="L1123" s="11" t="s">
        <v>1577</v>
      </c>
      <c r="M1123" s="9" t="s">
        <v>32</v>
      </c>
      <c r="N1123" s="9" t="s">
        <v>33</v>
      </c>
      <c r="O1123" s="9" t="s">
        <v>28</v>
      </c>
      <c r="P1123" s="325"/>
      <c r="Q1123" s="9" t="s">
        <v>29</v>
      </c>
      <c r="Z1123" s="3" t="s">
        <v>6</v>
      </c>
    </row>
    <row r="1124" spans="1:26" ht="14.5" customHeight="1" x14ac:dyDescent="0.35">
      <c r="J1124" s="9">
        <v>8</v>
      </c>
      <c r="K1124" s="11" t="s">
        <v>815</v>
      </c>
      <c r="L1124" s="11" t="s">
        <v>816</v>
      </c>
      <c r="M1124" s="9" t="s">
        <v>32</v>
      </c>
      <c r="N1124" s="9" t="s">
        <v>235</v>
      </c>
      <c r="O1124" s="9" t="s">
        <v>28</v>
      </c>
      <c r="P1124" s="325"/>
      <c r="Q1124" s="9" t="s">
        <v>29</v>
      </c>
      <c r="Z1124" s="3" t="s">
        <v>6</v>
      </c>
    </row>
    <row r="1125" spans="1:26" ht="14.5" customHeight="1" x14ac:dyDescent="0.35">
      <c r="J1125" s="9">
        <v>9</v>
      </c>
      <c r="K1125" s="11" t="s">
        <v>196</v>
      </c>
      <c r="L1125" s="11" t="s">
        <v>1578</v>
      </c>
      <c r="M1125" s="9" t="s">
        <v>32</v>
      </c>
      <c r="N1125" s="9">
        <v>6</v>
      </c>
      <c r="O1125" s="9">
        <v>2</v>
      </c>
      <c r="P1125" s="325"/>
      <c r="Q1125" s="9" t="s">
        <v>48</v>
      </c>
      <c r="Z1125" s="3" t="s">
        <v>6</v>
      </c>
    </row>
    <row r="1126" spans="1:26" ht="14.5" customHeight="1" x14ac:dyDescent="0.35">
      <c r="J1126" s="9">
        <v>10</v>
      </c>
      <c r="K1126" s="11" t="s">
        <v>586</v>
      </c>
      <c r="L1126" s="11" t="s">
        <v>846</v>
      </c>
      <c r="M1126" s="9" t="s">
        <v>32</v>
      </c>
      <c r="N1126" s="9" t="s">
        <v>28</v>
      </c>
      <c r="O1126" s="9">
        <v>2</v>
      </c>
      <c r="P1126" s="325"/>
      <c r="Q1126" s="9" t="s">
        <v>48</v>
      </c>
      <c r="Z1126" s="3" t="s">
        <v>6</v>
      </c>
    </row>
    <row r="1127" spans="1:26" ht="14.5" customHeight="1" x14ac:dyDescent="0.35">
      <c r="J1127" s="9">
        <v>11</v>
      </c>
      <c r="K1127" s="11" t="s">
        <v>588</v>
      </c>
      <c r="L1127" s="11" t="s">
        <v>857</v>
      </c>
      <c r="M1127" s="9" t="s">
        <v>32</v>
      </c>
      <c r="N1127" s="9" t="s">
        <v>28</v>
      </c>
      <c r="O1127" s="9">
        <v>2</v>
      </c>
      <c r="P1127" s="325"/>
      <c r="Q1127" s="9" t="s">
        <v>48</v>
      </c>
      <c r="Z1127" s="3" t="s">
        <v>6</v>
      </c>
    </row>
    <row r="1128" spans="1:26" s="88" customFormat="1" ht="14.5" customHeight="1" collapsed="1" x14ac:dyDescent="0.35">
      <c r="A1128" s="85" t="s">
        <v>1497</v>
      </c>
      <c r="B1128" s="85"/>
      <c r="C1128" s="85"/>
      <c r="D1128" s="85"/>
      <c r="E1128" s="85"/>
      <c r="F1128" s="85"/>
      <c r="G1128" s="85"/>
      <c r="H1128" s="85" t="s">
        <v>1579</v>
      </c>
      <c r="I1128" s="86" t="s">
        <v>209</v>
      </c>
      <c r="J1128" s="86" t="s">
        <v>1580</v>
      </c>
      <c r="K1128" s="87"/>
      <c r="L1128" s="87"/>
      <c r="M1128" s="87"/>
      <c r="N1128" s="87"/>
      <c r="O1128" s="87"/>
      <c r="P1128" s="87"/>
      <c r="Q1128" s="87"/>
      <c r="R1128" s="87"/>
      <c r="S1128" s="87"/>
      <c r="T1128" s="87"/>
      <c r="U1128" s="87"/>
      <c r="V1128" s="87"/>
      <c r="W1128" s="87"/>
    </row>
    <row r="1129" spans="1:26" s="93" customFormat="1" ht="14.5" customHeight="1" x14ac:dyDescent="0.35">
      <c r="A1129" s="89"/>
      <c r="B1129" s="89"/>
      <c r="C1129" s="89"/>
      <c r="D1129" s="89"/>
      <c r="E1129" s="89"/>
      <c r="F1129" s="89"/>
      <c r="G1129" s="89"/>
      <c r="H1129" s="89"/>
      <c r="I1129" s="89"/>
      <c r="J1129" s="90">
        <v>1</v>
      </c>
      <c r="K1129" s="91" t="s">
        <v>25</v>
      </c>
      <c r="L1129" s="91" t="s">
        <v>1581</v>
      </c>
      <c r="M1129" s="90" t="s">
        <v>27</v>
      </c>
      <c r="N1129" s="90">
        <v>4</v>
      </c>
      <c r="O1129" s="90" t="s">
        <v>28</v>
      </c>
      <c r="P1129" s="322" t="s">
        <v>711</v>
      </c>
      <c r="Q1129" s="90" t="s">
        <v>29</v>
      </c>
      <c r="R1129" s="92"/>
      <c r="S1129" s="92"/>
      <c r="T1129" s="92"/>
      <c r="U1129" s="92"/>
      <c r="V1129" s="92"/>
      <c r="W1129" s="92"/>
      <c r="Z1129" s="88"/>
    </row>
    <row r="1130" spans="1:26" s="93" customFormat="1" ht="14.5" customHeight="1" x14ac:dyDescent="0.35">
      <c r="A1130" s="89"/>
      <c r="B1130" s="89"/>
      <c r="C1130" s="89"/>
      <c r="D1130" s="89"/>
      <c r="E1130" s="89"/>
      <c r="F1130" s="89"/>
      <c r="G1130" s="89"/>
      <c r="H1130" s="89"/>
      <c r="I1130" s="89"/>
      <c r="J1130" s="90">
        <v>2</v>
      </c>
      <c r="K1130" s="91" t="s">
        <v>1486</v>
      </c>
      <c r="L1130" s="91" t="s">
        <v>1043</v>
      </c>
      <c r="M1130" s="90" t="s">
        <v>27</v>
      </c>
      <c r="N1130" s="90" t="s">
        <v>1044</v>
      </c>
      <c r="O1130" s="90" t="s">
        <v>28</v>
      </c>
      <c r="P1130" s="323"/>
      <c r="Q1130" s="90" t="s">
        <v>29</v>
      </c>
      <c r="R1130" s="92"/>
      <c r="S1130" s="92"/>
      <c r="T1130" s="92"/>
      <c r="U1130" s="92"/>
      <c r="V1130" s="92"/>
      <c r="W1130" s="92"/>
      <c r="Z1130" s="88"/>
    </row>
    <row r="1131" spans="1:26" s="93" customFormat="1" ht="14.5" customHeight="1" x14ac:dyDescent="0.35">
      <c r="A1131" s="89"/>
      <c r="B1131" s="89"/>
      <c r="C1131" s="89"/>
      <c r="D1131" s="89"/>
      <c r="E1131" s="89"/>
      <c r="F1131" s="89"/>
      <c r="G1131" s="89"/>
      <c r="H1131" s="89"/>
      <c r="I1131" s="89"/>
      <c r="J1131" s="90">
        <v>3</v>
      </c>
      <c r="K1131" s="91" t="s">
        <v>1023</v>
      </c>
      <c r="L1131" s="91" t="s">
        <v>805</v>
      </c>
      <c r="M1131" s="90" t="s">
        <v>32</v>
      </c>
      <c r="N1131" s="90" t="s">
        <v>28</v>
      </c>
      <c r="O1131" s="90">
        <v>6</v>
      </c>
      <c r="P1131" s="323"/>
      <c r="Q1131" s="90" t="s">
        <v>29</v>
      </c>
      <c r="R1131" s="92"/>
      <c r="S1131" s="92"/>
      <c r="T1131" s="92"/>
      <c r="U1131" s="92"/>
      <c r="V1131" s="92"/>
      <c r="W1131" s="92"/>
      <c r="Z1131" s="88"/>
    </row>
    <row r="1132" spans="1:26" s="93" customFormat="1" ht="14.5" customHeight="1" x14ac:dyDescent="0.35">
      <c r="A1132" s="89"/>
      <c r="B1132" s="89"/>
      <c r="C1132" s="89"/>
      <c r="D1132" s="89"/>
      <c r="E1132" s="89"/>
      <c r="F1132" s="89"/>
      <c r="G1132" s="89"/>
      <c r="H1132" s="89"/>
      <c r="I1132" s="89"/>
      <c r="J1132" s="90">
        <v>4</v>
      </c>
      <c r="K1132" s="91" t="s">
        <v>156</v>
      </c>
      <c r="L1132" s="91" t="s">
        <v>1025</v>
      </c>
      <c r="M1132" s="90" t="s">
        <v>27</v>
      </c>
      <c r="N1132" s="90">
        <v>6</v>
      </c>
      <c r="O1132" s="90">
        <v>6</v>
      </c>
      <c r="P1132" s="323"/>
      <c r="Q1132" s="90" t="s">
        <v>29</v>
      </c>
      <c r="R1132" s="92"/>
      <c r="S1132" s="92"/>
      <c r="T1132" s="92"/>
      <c r="U1132" s="92"/>
      <c r="V1132" s="92"/>
      <c r="W1132" s="92"/>
      <c r="Z1132" s="88"/>
    </row>
    <row r="1133" spans="1:26" s="93" customFormat="1" ht="14.5" customHeight="1" x14ac:dyDescent="0.35">
      <c r="A1133" s="89"/>
      <c r="B1133" s="89"/>
      <c r="C1133" s="89"/>
      <c r="D1133" s="89"/>
      <c r="E1133" s="89"/>
      <c r="F1133" s="89"/>
      <c r="G1133" s="89"/>
      <c r="H1133" s="89"/>
      <c r="I1133" s="89"/>
      <c r="J1133" s="90">
        <v>5</v>
      </c>
      <c r="K1133" s="91" t="s">
        <v>1026</v>
      </c>
      <c r="L1133" s="91" t="s">
        <v>1027</v>
      </c>
      <c r="M1133" s="90" t="s">
        <v>32</v>
      </c>
      <c r="N1133" s="90" t="s">
        <v>28</v>
      </c>
      <c r="O1133" s="90">
        <v>6</v>
      </c>
      <c r="P1133" s="323"/>
      <c r="Q1133" s="90" t="s">
        <v>29</v>
      </c>
      <c r="R1133" s="92"/>
      <c r="S1133" s="92"/>
      <c r="T1133" s="92"/>
      <c r="U1133" s="92"/>
      <c r="V1133" s="92"/>
      <c r="W1133" s="92"/>
      <c r="Z1133" s="88"/>
    </row>
    <row r="1134" spans="1:26" s="93" customFormat="1" ht="14.5" customHeight="1" x14ac:dyDescent="0.35">
      <c r="A1134" s="89"/>
      <c r="B1134" s="89"/>
      <c r="C1134" s="89"/>
      <c r="D1134" s="89"/>
      <c r="E1134" s="89"/>
      <c r="F1134" s="89"/>
      <c r="G1134" s="89"/>
      <c r="H1134" s="89"/>
      <c r="I1134" s="89"/>
      <c r="J1134" s="90">
        <v>6</v>
      </c>
      <c r="K1134" s="91" t="s">
        <v>1487</v>
      </c>
      <c r="L1134" s="91" t="s">
        <v>1488</v>
      </c>
      <c r="M1134" s="90" t="s">
        <v>32</v>
      </c>
      <c r="N1134" s="90" t="s">
        <v>28</v>
      </c>
      <c r="O1134" s="90">
        <v>6</v>
      </c>
      <c r="P1134" s="323"/>
      <c r="Q1134" s="90" t="s">
        <v>48</v>
      </c>
      <c r="R1134" s="92"/>
      <c r="S1134" s="92"/>
      <c r="T1134" s="92"/>
      <c r="U1134" s="92"/>
      <c r="V1134" s="92"/>
      <c r="W1134" s="92"/>
      <c r="Z1134" s="88"/>
    </row>
    <row r="1135" spans="1:26" s="93" customFormat="1" ht="14.5" customHeight="1" x14ac:dyDescent="0.35">
      <c r="A1135" s="89"/>
      <c r="B1135" s="89"/>
      <c r="C1135" s="89"/>
      <c r="D1135" s="89"/>
      <c r="E1135" s="89"/>
      <c r="F1135" s="89"/>
      <c r="G1135" s="89"/>
      <c r="H1135" s="89"/>
      <c r="I1135" s="89"/>
      <c r="J1135" s="90">
        <v>7</v>
      </c>
      <c r="K1135" s="91" t="s">
        <v>1028</v>
      </c>
      <c r="L1135" s="91" t="s">
        <v>1558</v>
      </c>
      <c r="M1135" s="90" t="s">
        <v>32</v>
      </c>
      <c r="N1135" s="90" t="s">
        <v>28</v>
      </c>
      <c r="O1135" s="90">
        <v>6</v>
      </c>
      <c r="P1135" s="323"/>
      <c r="Q1135" s="90" t="s">
        <v>48</v>
      </c>
      <c r="R1135" s="92"/>
      <c r="S1135" s="92"/>
      <c r="T1135" s="92"/>
      <c r="U1135" s="92"/>
      <c r="V1135" s="92"/>
      <c r="W1135" s="92"/>
      <c r="Z1135" s="88"/>
    </row>
    <row r="1136" spans="1:26" s="93" customFormat="1" ht="14.5" customHeight="1" x14ac:dyDescent="0.35">
      <c r="A1136" s="89"/>
      <c r="B1136" s="89"/>
      <c r="C1136" s="89"/>
      <c r="D1136" s="89"/>
      <c r="E1136" s="89"/>
      <c r="F1136" s="89"/>
      <c r="G1136" s="89"/>
      <c r="H1136" s="89"/>
      <c r="I1136" s="89"/>
      <c r="J1136" s="90">
        <v>8</v>
      </c>
      <c r="K1136" s="91" t="s">
        <v>1087</v>
      </c>
      <c r="L1136" s="91" t="s">
        <v>1490</v>
      </c>
      <c r="M1136" s="90" t="s">
        <v>32</v>
      </c>
      <c r="N1136" s="90" t="s">
        <v>28</v>
      </c>
      <c r="O1136" s="90">
        <v>6</v>
      </c>
      <c r="P1136" s="323"/>
      <c r="Q1136" s="90" t="s">
        <v>48</v>
      </c>
      <c r="R1136" s="92"/>
      <c r="S1136" s="92"/>
      <c r="T1136" s="92"/>
      <c r="U1136" s="92"/>
      <c r="V1136" s="92"/>
      <c r="W1136" s="92"/>
      <c r="Z1136" s="88"/>
    </row>
    <row r="1137" spans="1:26" s="93" customFormat="1" ht="14.5" customHeight="1" x14ac:dyDescent="0.35">
      <c r="A1137" s="89"/>
      <c r="B1137" s="89"/>
      <c r="C1137" s="89"/>
      <c r="D1137" s="89"/>
      <c r="E1137" s="89"/>
      <c r="F1137" s="89"/>
      <c r="G1137" s="89"/>
      <c r="H1137" s="89"/>
      <c r="I1137" s="89"/>
      <c r="J1137" s="90">
        <v>9</v>
      </c>
      <c r="K1137" s="91" t="s">
        <v>1089</v>
      </c>
      <c r="L1137" s="91" t="s">
        <v>1491</v>
      </c>
      <c r="M1137" s="90" t="s">
        <v>32</v>
      </c>
      <c r="N1137" s="90" t="s">
        <v>28</v>
      </c>
      <c r="O1137" s="90">
        <v>6</v>
      </c>
      <c r="P1137" s="323"/>
      <c r="Q1137" s="90" t="s">
        <v>48</v>
      </c>
      <c r="R1137" s="92"/>
      <c r="S1137" s="92"/>
      <c r="T1137" s="92"/>
      <c r="U1137" s="92"/>
      <c r="V1137" s="92"/>
      <c r="W1137" s="92"/>
      <c r="Z1137" s="88"/>
    </row>
    <row r="1138" spans="1:26" s="93" customFormat="1" ht="14.5" customHeight="1" x14ac:dyDescent="0.35">
      <c r="A1138" s="89"/>
      <c r="B1138" s="89"/>
      <c r="C1138" s="89"/>
      <c r="D1138" s="89"/>
      <c r="E1138" s="89"/>
      <c r="F1138" s="89"/>
      <c r="G1138" s="89"/>
      <c r="H1138" s="89"/>
      <c r="I1138" s="89"/>
      <c r="J1138" s="90">
        <v>10</v>
      </c>
      <c r="K1138" s="91" t="s">
        <v>1492</v>
      </c>
      <c r="L1138" s="91" t="s">
        <v>1559</v>
      </c>
      <c r="M1138" s="90" t="s">
        <v>32</v>
      </c>
      <c r="N1138" s="90" t="s">
        <v>28</v>
      </c>
      <c r="O1138" s="90">
        <v>6</v>
      </c>
      <c r="P1138" s="323"/>
      <c r="Q1138" s="90" t="s">
        <v>48</v>
      </c>
      <c r="R1138" s="92"/>
      <c r="S1138" s="92"/>
      <c r="T1138" s="92"/>
      <c r="U1138" s="92"/>
      <c r="V1138" s="92"/>
      <c r="W1138" s="92"/>
      <c r="Z1138" s="88"/>
    </row>
    <row r="1139" spans="1:26" s="93" customFormat="1" ht="14.5" customHeight="1" x14ac:dyDescent="0.35">
      <c r="A1139" s="89"/>
      <c r="B1139" s="89"/>
      <c r="C1139" s="89"/>
      <c r="D1139" s="89"/>
      <c r="E1139" s="89"/>
      <c r="F1139" s="89"/>
      <c r="G1139" s="89"/>
      <c r="H1139" s="89"/>
      <c r="I1139" s="89"/>
      <c r="J1139" s="90">
        <v>11</v>
      </c>
      <c r="K1139" s="91" t="s">
        <v>1093</v>
      </c>
      <c r="L1139" s="91" t="s">
        <v>1094</v>
      </c>
      <c r="M1139" s="90" t="s">
        <v>32</v>
      </c>
      <c r="N1139" s="90" t="s">
        <v>28</v>
      </c>
      <c r="O1139" s="90">
        <v>6</v>
      </c>
      <c r="P1139" s="323"/>
      <c r="Q1139" s="90" t="s">
        <v>48</v>
      </c>
      <c r="R1139" s="92"/>
      <c r="S1139" s="92"/>
      <c r="T1139" s="92"/>
      <c r="U1139" s="92"/>
      <c r="V1139" s="92"/>
      <c r="W1139" s="92"/>
      <c r="Z1139" s="88"/>
    </row>
    <row r="1140" spans="1:26" s="93" customFormat="1" ht="14.5" customHeight="1" x14ac:dyDescent="0.35">
      <c r="A1140" s="89"/>
      <c r="B1140" s="89"/>
      <c r="C1140" s="89"/>
      <c r="D1140" s="89"/>
      <c r="E1140" s="89"/>
      <c r="F1140" s="89"/>
      <c r="G1140" s="89"/>
      <c r="H1140" s="89"/>
      <c r="I1140" s="89"/>
      <c r="J1140" s="90">
        <v>12</v>
      </c>
      <c r="K1140" s="91" t="s">
        <v>1493</v>
      </c>
      <c r="L1140" s="91" t="s">
        <v>1074</v>
      </c>
      <c r="M1140" s="90" t="s">
        <v>32</v>
      </c>
      <c r="N1140" s="90" t="s">
        <v>28</v>
      </c>
      <c r="O1140" s="90">
        <v>6</v>
      </c>
      <c r="P1140" s="323"/>
      <c r="Q1140" s="90" t="s">
        <v>48</v>
      </c>
      <c r="R1140" s="92"/>
      <c r="S1140" s="92"/>
      <c r="T1140" s="92"/>
      <c r="U1140" s="92"/>
      <c r="V1140" s="92"/>
      <c r="W1140" s="92"/>
      <c r="Z1140" s="88"/>
    </row>
    <row r="1141" spans="1:26" s="93" customFormat="1" ht="14.5" customHeight="1" x14ac:dyDescent="0.35">
      <c r="A1141" s="89"/>
      <c r="B1141" s="89"/>
      <c r="C1141" s="89"/>
      <c r="D1141" s="89"/>
      <c r="E1141" s="89"/>
      <c r="F1141" s="89"/>
      <c r="G1141" s="89"/>
      <c r="H1141" s="89"/>
      <c r="I1141" s="89"/>
      <c r="J1141" s="90">
        <v>13</v>
      </c>
      <c r="K1141" s="91" t="s">
        <v>1495</v>
      </c>
      <c r="L1141" s="91" t="s">
        <v>1097</v>
      </c>
      <c r="M1141" s="90" t="s">
        <v>32</v>
      </c>
      <c r="N1141" s="90" t="s">
        <v>28</v>
      </c>
      <c r="O1141" s="90">
        <v>6</v>
      </c>
      <c r="P1141" s="323"/>
      <c r="Q1141" s="90" t="s">
        <v>48</v>
      </c>
      <c r="R1141" s="92"/>
      <c r="S1141" s="92"/>
      <c r="T1141" s="92"/>
      <c r="U1141" s="92"/>
      <c r="V1141" s="92"/>
      <c r="W1141" s="92"/>
      <c r="Z1141" s="88"/>
    </row>
    <row r="1142" spans="1:26" s="93" customFormat="1" ht="14.5" customHeight="1" x14ac:dyDescent="0.35">
      <c r="A1142" s="89"/>
      <c r="B1142" s="89"/>
      <c r="C1142" s="89"/>
      <c r="D1142" s="89"/>
      <c r="E1142" s="89"/>
      <c r="F1142" s="89"/>
      <c r="G1142" s="89"/>
      <c r="H1142" s="89"/>
      <c r="I1142" s="89"/>
      <c r="J1142" s="90">
        <v>14</v>
      </c>
      <c r="K1142" s="91" t="s">
        <v>1496</v>
      </c>
      <c r="L1142" s="91" t="s">
        <v>1078</v>
      </c>
      <c r="M1142" s="90" t="s">
        <v>32</v>
      </c>
      <c r="N1142" s="90" t="s">
        <v>28</v>
      </c>
      <c r="O1142" s="90">
        <v>6</v>
      </c>
      <c r="P1142" s="323"/>
      <c r="Q1142" s="90" t="s">
        <v>48</v>
      </c>
      <c r="R1142" s="92"/>
      <c r="S1142" s="92"/>
      <c r="T1142" s="92"/>
      <c r="U1142" s="92"/>
      <c r="V1142" s="92"/>
      <c r="W1142" s="92"/>
      <c r="Z1142" s="88"/>
    </row>
    <row r="1143" spans="1:26" s="93" customFormat="1" ht="14.5" customHeight="1" x14ac:dyDescent="0.35">
      <c r="A1143" s="89"/>
      <c r="B1143" s="89"/>
      <c r="C1143" s="89"/>
      <c r="D1143" s="89"/>
      <c r="E1143" s="89"/>
      <c r="F1143" s="89"/>
      <c r="G1143" s="89"/>
      <c r="H1143" s="89"/>
      <c r="I1143" s="89"/>
      <c r="J1143" s="90">
        <v>15</v>
      </c>
      <c r="K1143" s="91" t="s">
        <v>813</v>
      </c>
      <c r="L1143" s="91" t="s">
        <v>1082</v>
      </c>
      <c r="M1143" s="90" t="s">
        <v>32</v>
      </c>
      <c r="N1143" s="90" t="s">
        <v>33</v>
      </c>
      <c r="O1143" s="90" t="s">
        <v>28</v>
      </c>
      <c r="P1143" s="323"/>
      <c r="Q1143" s="90" t="s">
        <v>29</v>
      </c>
      <c r="R1143" s="92"/>
      <c r="S1143" s="92"/>
      <c r="T1143" s="92"/>
      <c r="U1143" s="92"/>
      <c r="V1143" s="92"/>
      <c r="W1143" s="92"/>
      <c r="Z1143" s="88"/>
    </row>
    <row r="1144" spans="1:26" s="93" customFormat="1" ht="14.5" customHeight="1" x14ac:dyDescent="0.35">
      <c r="A1144" s="89"/>
      <c r="B1144" s="89"/>
      <c r="C1144" s="89"/>
      <c r="D1144" s="89"/>
      <c r="E1144" s="89"/>
      <c r="F1144" s="89"/>
      <c r="G1144" s="89"/>
      <c r="H1144" s="89"/>
      <c r="I1144" s="89"/>
      <c r="J1144" s="90">
        <v>16</v>
      </c>
      <c r="K1144" s="91" t="s">
        <v>815</v>
      </c>
      <c r="L1144" s="91" t="s">
        <v>816</v>
      </c>
      <c r="M1144" s="90" t="s">
        <v>32</v>
      </c>
      <c r="N1144" s="90" t="s">
        <v>235</v>
      </c>
      <c r="O1144" s="90" t="s">
        <v>28</v>
      </c>
      <c r="P1144" s="324"/>
      <c r="Q1144" s="90" t="s">
        <v>29</v>
      </c>
      <c r="R1144" s="92"/>
      <c r="S1144" s="92"/>
      <c r="T1144" s="92"/>
      <c r="U1144" s="92"/>
      <c r="V1144" s="92"/>
      <c r="W1144" s="92"/>
      <c r="Z1144" s="88"/>
    </row>
    <row r="1145" spans="1:26" s="55" customFormat="1" ht="14.5" customHeight="1" collapsed="1" x14ac:dyDescent="0.35">
      <c r="A1145" s="53" t="s">
        <v>22</v>
      </c>
      <c r="B1145" s="53"/>
      <c r="C1145" s="53"/>
      <c r="D1145" s="53"/>
      <c r="E1145" s="53"/>
      <c r="F1145" s="53" t="s">
        <v>1582</v>
      </c>
      <c r="G1145" s="53"/>
      <c r="H1145" s="53"/>
      <c r="I1145" s="53" t="s">
        <v>144</v>
      </c>
      <c r="J1145" s="52" t="s">
        <v>1583</v>
      </c>
      <c r="K1145" s="54"/>
      <c r="L1145" s="54"/>
      <c r="M1145" s="54"/>
      <c r="N1145" s="54"/>
      <c r="O1145" s="54"/>
      <c r="P1145" s="54"/>
      <c r="Q1145" s="54"/>
      <c r="R1145" s="54"/>
      <c r="S1145" s="54"/>
      <c r="T1145" s="54"/>
      <c r="U1145" s="54"/>
      <c r="V1145" s="54"/>
      <c r="W1145" s="54"/>
      <c r="Z1145" s="55" t="s">
        <v>6</v>
      </c>
    </row>
    <row r="1146" spans="1:26" ht="14.5" customHeight="1" x14ac:dyDescent="0.35">
      <c r="J1146" s="9">
        <v>1</v>
      </c>
      <c r="K1146" s="11" t="s">
        <v>25</v>
      </c>
      <c r="L1146" s="11" t="s">
        <v>1584</v>
      </c>
      <c r="M1146" s="9" t="s">
        <v>27</v>
      </c>
      <c r="N1146" s="9">
        <v>4</v>
      </c>
      <c r="O1146" s="9" t="s">
        <v>28</v>
      </c>
      <c r="P1146" s="325" t="s">
        <v>863</v>
      </c>
      <c r="Q1146" s="9" t="s">
        <v>29</v>
      </c>
      <c r="Z1146" s="3" t="s">
        <v>6</v>
      </c>
    </row>
    <row r="1147" spans="1:26" ht="14.5" customHeight="1" x14ac:dyDescent="0.35">
      <c r="J1147" s="9">
        <v>2</v>
      </c>
      <c r="K1147" s="11" t="s">
        <v>813</v>
      </c>
      <c r="L1147" s="11" t="s">
        <v>1133</v>
      </c>
      <c r="M1147" s="9" t="s">
        <v>32</v>
      </c>
      <c r="N1147" s="9" t="s">
        <v>33</v>
      </c>
      <c r="O1147" s="9" t="s">
        <v>28</v>
      </c>
      <c r="P1147" s="325"/>
      <c r="Q1147" s="9" t="s">
        <v>29</v>
      </c>
      <c r="Z1147" s="3" t="s">
        <v>6</v>
      </c>
    </row>
    <row r="1148" spans="1:26" ht="14.5" customHeight="1" x14ac:dyDescent="0.35">
      <c r="J1148" s="9">
        <v>3</v>
      </c>
      <c r="K1148" s="11" t="s">
        <v>815</v>
      </c>
      <c r="L1148" s="11" t="s">
        <v>816</v>
      </c>
      <c r="M1148" s="9" t="s">
        <v>32</v>
      </c>
      <c r="N1148" s="9" t="s">
        <v>235</v>
      </c>
      <c r="O1148" s="9" t="s">
        <v>28</v>
      </c>
      <c r="P1148" s="325"/>
      <c r="Q1148" s="9" t="s">
        <v>29</v>
      </c>
      <c r="Z1148" s="3" t="s">
        <v>6</v>
      </c>
    </row>
    <row r="1149" spans="1:26" ht="14.5" customHeight="1" x14ac:dyDescent="0.35">
      <c r="J1149" s="9">
        <v>4</v>
      </c>
      <c r="K1149" s="11" t="s">
        <v>196</v>
      </c>
      <c r="L1149" s="11" t="s">
        <v>818</v>
      </c>
      <c r="M1149" s="9" t="s">
        <v>32</v>
      </c>
      <c r="N1149" s="9">
        <v>6</v>
      </c>
      <c r="O1149" s="9">
        <v>2</v>
      </c>
      <c r="P1149" s="325"/>
      <c r="Q1149" s="9" t="s">
        <v>48</v>
      </c>
      <c r="Z1149" s="3" t="s">
        <v>6</v>
      </c>
    </row>
    <row r="1150" spans="1:26" ht="14.5" customHeight="1" x14ac:dyDescent="0.35">
      <c r="J1150" s="9">
        <v>5</v>
      </c>
      <c r="K1150" s="11" t="s">
        <v>1135</v>
      </c>
      <c r="L1150" s="11" t="s">
        <v>1585</v>
      </c>
      <c r="M1150" s="9" t="s">
        <v>32</v>
      </c>
      <c r="N1150" s="9" t="s">
        <v>28</v>
      </c>
      <c r="O1150" s="9">
        <v>2</v>
      </c>
      <c r="P1150" s="325"/>
      <c r="Q1150" s="9" t="s">
        <v>29</v>
      </c>
      <c r="Z1150" s="3" t="s">
        <v>6</v>
      </c>
    </row>
    <row r="1151" spans="1:26" ht="14.5" customHeight="1" x14ac:dyDescent="0.35">
      <c r="J1151" s="9">
        <v>6</v>
      </c>
      <c r="K1151" s="11" t="s">
        <v>576</v>
      </c>
      <c r="L1151" s="11" t="s">
        <v>1468</v>
      </c>
      <c r="M1151" s="9" t="s">
        <v>32</v>
      </c>
      <c r="N1151" s="9" t="s">
        <v>28</v>
      </c>
      <c r="O1151" s="9">
        <v>2</v>
      </c>
      <c r="P1151" s="325"/>
      <c r="Q1151" s="9" t="s">
        <v>29</v>
      </c>
      <c r="Z1151" s="3" t="s">
        <v>6</v>
      </c>
    </row>
    <row r="1152" spans="1:26" ht="14.5" customHeight="1" x14ac:dyDescent="0.35">
      <c r="J1152" s="9">
        <v>7</v>
      </c>
      <c r="K1152" s="11" t="s">
        <v>578</v>
      </c>
      <c r="L1152" s="11" t="s">
        <v>1469</v>
      </c>
      <c r="M1152" s="9" t="s">
        <v>32</v>
      </c>
      <c r="N1152" s="9" t="s">
        <v>28</v>
      </c>
      <c r="O1152" s="9">
        <v>2</v>
      </c>
      <c r="P1152" s="325"/>
      <c r="Q1152" s="9" t="s">
        <v>29</v>
      </c>
      <c r="Z1152" s="3" t="s">
        <v>6</v>
      </c>
    </row>
    <row r="1153" spans="1:26" ht="14.5" customHeight="1" x14ac:dyDescent="0.35">
      <c r="J1153" s="9">
        <v>8</v>
      </c>
      <c r="K1153" s="11" t="s">
        <v>276</v>
      </c>
      <c r="L1153" s="11" t="s">
        <v>381</v>
      </c>
      <c r="M1153" s="9" t="s">
        <v>27</v>
      </c>
      <c r="N1153" s="9">
        <v>6</v>
      </c>
      <c r="O1153" s="9" t="s">
        <v>28</v>
      </c>
      <c r="P1153" s="325"/>
      <c r="Q1153" s="9" t="s">
        <v>48</v>
      </c>
      <c r="Z1153" s="3" t="s">
        <v>6</v>
      </c>
    </row>
    <row r="1154" spans="1:26" s="3" customFormat="1" ht="14.5" customHeight="1" collapsed="1" x14ac:dyDescent="0.35">
      <c r="A1154" s="1" t="s">
        <v>115</v>
      </c>
      <c r="B1154" s="1"/>
      <c r="C1154" s="1"/>
      <c r="D1154" s="1" t="s">
        <v>1586</v>
      </c>
      <c r="E1154" s="1"/>
      <c r="F1154" s="1"/>
      <c r="G1154" s="1"/>
      <c r="H1154" s="1"/>
      <c r="I1154" s="1" t="s">
        <v>108</v>
      </c>
      <c r="J1154" s="2" t="s">
        <v>1587</v>
      </c>
      <c r="K1154" s="4"/>
      <c r="L1154" s="4"/>
      <c r="M1154" s="4"/>
      <c r="N1154" s="4"/>
      <c r="O1154" s="4"/>
      <c r="P1154" s="4"/>
      <c r="Q1154" s="4"/>
      <c r="R1154" s="4"/>
      <c r="S1154" s="4"/>
      <c r="T1154" s="4"/>
      <c r="U1154" s="4"/>
      <c r="V1154" s="4"/>
      <c r="W1154" s="4"/>
      <c r="Z1154" s="3" t="s">
        <v>6</v>
      </c>
    </row>
    <row r="1155" spans="1:26" ht="14.5" customHeight="1" x14ac:dyDescent="0.35">
      <c r="J1155" s="9">
        <v>1</v>
      </c>
      <c r="K1155" s="11" t="s">
        <v>25</v>
      </c>
      <c r="L1155" s="11" t="s">
        <v>1588</v>
      </c>
      <c r="M1155" s="9" t="s">
        <v>27</v>
      </c>
      <c r="N1155" s="9">
        <v>4</v>
      </c>
      <c r="O1155" s="9" t="s">
        <v>28</v>
      </c>
      <c r="P1155" s="325" t="s">
        <v>711</v>
      </c>
      <c r="Q1155" s="9" t="s">
        <v>29</v>
      </c>
      <c r="Z1155" s="3" t="s">
        <v>6</v>
      </c>
    </row>
    <row r="1156" spans="1:26" ht="14.5" customHeight="1" x14ac:dyDescent="0.35">
      <c r="J1156" s="9">
        <v>2</v>
      </c>
      <c r="K1156" s="11" t="s">
        <v>196</v>
      </c>
      <c r="L1156" s="11" t="s">
        <v>818</v>
      </c>
      <c r="M1156" s="9" t="s">
        <v>32</v>
      </c>
      <c r="N1156" s="9">
        <v>6</v>
      </c>
      <c r="O1156" s="9">
        <v>2</v>
      </c>
      <c r="P1156" s="325"/>
      <c r="Q1156" s="9" t="s">
        <v>48</v>
      </c>
      <c r="Z1156" s="3" t="s">
        <v>6</v>
      </c>
    </row>
    <row r="1157" spans="1:26" ht="14.5" customHeight="1" x14ac:dyDescent="0.35">
      <c r="J1157" s="9">
        <v>3</v>
      </c>
      <c r="K1157" s="11" t="s">
        <v>163</v>
      </c>
      <c r="L1157" s="11" t="s">
        <v>801</v>
      </c>
      <c r="M1157" s="9" t="s">
        <v>27</v>
      </c>
      <c r="N1157" s="9">
        <v>60</v>
      </c>
      <c r="O1157" s="9" t="s">
        <v>28</v>
      </c>
      <c r="P1157" s="325"/>
      <c r="Q1157" s="9" t="s">
        <v>29</v>
      </c>
      <c r="Z1157" s="3" t="s">
        <v>6</v>
      </c>
    </row>
    <row r="1158" spans="1:26" ht="14.5" customHeight="1" x14ac:dyDescent="0.35">
      <c r="J1158" s="9">
        <v>4</v>
      </c>
      <c r="K1158" s="11" t="s">
        <v>804</v>
      </c>
      <c r="L1158" s="11" t="s">
        <v>1475</v>
      </c>
      <c r="M1158" s="9" t="s">
        <v>32</v>
      </c>
      <c r="N1158" s="9" t="s">
        <v>28</v>
      </c>
      <c r="O1158" s="9">
        <v>3</v>
      </c>
      <c r="P1158" s="325"/>
      <c r="Q1158" s="9" t="s">
        <v>29</v>
      </c>
      <c r="Z1158" s="3" t="s">
        <v>6</v>
      </c>
    </row>
    <row r="1159" spans="1:26" ht="14.5" customHeight="1" x14ac:dyDescent="0.35">
      <c r="J1159" s="9">
        <v>5</v>
      </c>
      <c r="K1159" s="11" t="s">
        <v>407</v>
      </c>
      <c r="L1159" s="11" t="s">
        <v>1589</v>
      </c>
      <c r="M1159" s="9" t="s">
        <v>32</v>
      </c>
      <c r="N1159" s="9" t="s">
        <v>28</v>
      </c>
      <c r="O1159" s="9">
        <v>3</v>
      </c>
      <c r="P1159" s="325"/>
      <c r="Q1159" s="9" t="s">
        <v>48</v>
      </c>
      <c r="Z1159" s="3" t="s">
        <v>6</v>
      </c>
    </row>
    <row r="1160" spans="1:26" ht="14.5" customHeight="1" x14ac:dyDescent="0.35">
      <c r="J1160" s="9">
        <v>6</v>
      </c>
      <c r="K1160" s="11" t="s">
        <v>156</v>
      </c>
      <c r="L1160" s="11" t="s">
        <v>1590</v>
      </c>
      <c r="M1160" s="9" t="s">
        <v>27</v>
      </c>
      <c r="N1160" s="9">
        <v>6</v>
      </c>
      <c r="O1160" s="9" t="s">
        <v>28</v>
      </c>
      <c r="P1160" s="325"/>
      <c r="Q1160" s="9" t="s">
        <v>29</v>
      </c>
      <c r="Z1160" s="3" t="s">
        <v>6</v>
      </c>
    </row>
    <row r="1161" spans="1:26" ht="14.5" customHeight="1" x14ac:dyDescent="0.35">
      <c r="J1161" s="9">
        <v>7</v>
      </c>
      <c r="K1161" s="11" t="s">
        <v>807</v>
      </c>
      <c r="L1161" s="11" t="s">
        <v>1476</v>
      </c>
      <c r="M1161" s="9" t="s">
        <v>32</v>
      </c>
      <c r="N1161" s="9" t="s">
        <v>28</v>
      </c>
      <c r="O1161" s="9">
        <v>2</v>
      </c>
      <c r="P1161" s="325"/>
      <c r="Q1161" s="9" t="s">
        <v>29</v>
      </c>
      <c r="Z1161" s="3" t="s">
        <v>6</v>
      </c>
    </row>
    <row r="1162" spans="1:26" ht="14.5" customHeight="1" x14ac:dyDescent="0.35">
      <c r="J1162" s="9">
        <v>8</v>
      </c>
      <c r="K1162" s="11" t="s">
        <v>546</v>
      </c>
      <c r="L1162" s="11" t="s">
        <v>1591</v>
      </c>
      <c r="M1162" s="9" t="s">
        <v>32</v>
      </c>
      <c r="N1162" s="9" t="s">
        <v>28</v>
      </c>
      <c r="O1162" s="9">
        <v>2</v>
      </c>
      <c r="P1162" s="325"/>
      <c r="Q1162" s="9" t="s">
        <v>48</v>
      </c>
      <c r="Z1162" s="3" t="s">
        <v>6</v>
      </c>
    </row>
    <row r="1163" spans="1:26" ht="14.5" customHeight="1" x14ac:dyDescent="0.35">
      <c r="J1163" s="9">
        <v>9</v>
      </c>
      <c r="K1163" s="11" t="s">
        <v>1592</v>
      </c>
      <c r="L1163" s="11" t="s">
        <v>1593</v>
      </c>
      <c r="M1163" s="9" t="s">
        <v>32</v>
      </c>
      <c r="N1163" s="9" t="s">
        <v>28</v>
      </c>
      <c r="O1163" s="9">
        <v>2</v>
      </c>
      <c r="P1163" s="325"/>
      <c r="Q1163" s="9" t="s">
        <v>48</v>
      </c>
      <c r="Z1163" s="3" t="s">
        <v>6</v>
      </c>
    </row>
    <row r="1164" spans="1:26" ht="14.5" customHeight="1" x14ac:dyDescent="0.35">
      <c r="J1164" s="9">
        <v>10</v>
      </c>
      <c r="K1164" s="11" t="s">
        <v>1594</v>
      </c>
      <c r="L1164" s="11" t="s">
        <v>1595</v>
      </c>
      <c r="M1164" s="9" t="s">
        <v>32</v>
      </c>
      <c r="N1164" s="9" t="s">
        <v>28</v>
      </c>
      <c r="O1164" s="9">
        <v>2</v>
      </c>
      <c r="P1164" s="325"/>
      <c r="Q1164" s="9" t="s">
        <v>48</v>
      </c>
      <c r="Z1164" s="3" t="s">
        <v>6</v>
      </c>
    </row>
    <row r="1165" spans="1:26" ht="14.5" customHeight="1" x14ac:dyDescent="0.35">
      <c r="J1165" s="9">
        <v>11</v>
      </c>
      <c r="K1165" s="11" t="s">
        <v>576</v>
      </c>
      <c r="L1165" s="11" t="s">
        <v>1478</v>
      </c>
      <c r="M1165" s="9" t="s">
        <v>32</v>
      </c>
      <c r="N1165" s="9" t="s">
        <v>28</v>
      </c>
      <c r="O1165" s="9">
        <v>2</v>
      </c>
      <c r="P1165" s="325"/>
      <c r="Q1165" s="9" t="s">
        <v>48</v>
      </c>
      <c r="Z1165" s="3" t="s">
        <v>6</v>
      </c>
    </row>
    <row r="1166" spans="1:26" ht="14.5" customHeight="1" x14ac:dyDescent="0.35">
      <c r="J1166" s="9">
        <v>12</v>
      </c>
      <c r="K1166" s="11" t="s">
        <v>578</v>
      </c>
      <c r="L1166" s="11" t="s">
        <v>1596</v>
      </c>
      <c r="M1166" s="9" t="s">
        <v>32</v>
      </c>
      <c r="N1166" s="9" t="s">
        <v>28</v>
      </c>
      <c r="O1166" s="9">
        <v>2</v>
      </c>
      <c r="P1166" s="325"/>
      <c r="Q1166" s="9" t="s">
        <v>48</v>
      </c>
      <c r="Z1166" s="3" t="s">
        <v>6</v>
      </c>
    </row>
    <row r="1167" spans="1:26" ht="14.5" customHeight="1" x14ac:dyDescent="0.35">
      <c r="J1167" s="9">
        <v>13</v>
      </c>
      <c r="K1167" s="11" t="s">
        <v>1597</v>
      </c>
      <c r="L1167" s="11" t="s">
        <v>1598</v>
      </c>
      <c r="M1167" s="9" t="s">
        <v>32</v>
      </c>
      <c r="N1167" s="9" t="s">
        <v>28</v>
      </c>
      <c r="O1167" s="9">
        <v>2</v>
      </c>
      <c r="P1167" s="325"/>
      <c r="Q1167" s="9" t="s">
        <v>48</v>
      </c>
      <c r="Z1167" s="3" t="s">
        <v>6</v>
      </c>
    </row>
    <row r="1168" spans="1:26" ht="14.5" customHeight="1" x14ac:dyDescent="0.35">
      <c r="J1168" s="9">
        <v>14</v>
      </c>
      <c r="K1168" s="11" t="s">
        <v>1599</v>
      </c>
      <c r="L1168" s="11" t="s">
        <v>1600</v>
      </c>
      <c r="M1168" s="9" t="s">
        <v>32</v>
      </c>
      <c r="N1168" s="9" t="s">
        <v>28</v>
      </c>
      <c r="O1168" s="9">
        <v>2</v>
      </c>
      <c r="P1168" s="325"/>
      <c r="Q1168" s="9" t="s">
        <v>48</v>
      </c>
      <c r="Z1168" s="3" t="s">
        <v>6</v>
      </c>
    </row>
    <row r="1169" spans="1:26" ht="14.5" customHeight="1" x14ac:dyDescent="0.35">
      <c r="J1169" s="9">
        <v>15</v>
      </c>
      <c r="K1169" s="11" t="s">
        <v>582</v>
      </c>
      <c r="L1169" s="11" t="s">
        <v>1601</v>
      </c>
      <c r="M1169" s="9" t="s">
        <v>32</v>
      </c>
      <c r="N1169" s="9" t="s">
        <v>28</v>
      </c>
      <c r="O1169" s="9">
        <v>2</v>
      </c>
      <c r="P1169" s="325"/>
      <c r="Q1169" s="9" t="s">
        <v>48</v>
      </c>
      <c r="Z1169" s="3" t="s">
        <v>6</v>
      </c>
    </row>
    <row r="1170" spans="1:26" s="3" customFormat="1" ht="14.5" customHeight="1" collapsed="1" x14ac:dyDescent="0.35">
      <c r="A1170" s="1" t="s">
        <v>22</v>
      </c>
      <c r="B1170" s="1"/>
      <c r="C1170" s="1"/>
      <c r="D1170" s="1" t="s">
        <v>1602</v>
      </c>
      <c r="E1170" s="1"/>
      <c r="F1170" s="1"/>
      <c r="G1170" s="1"/>
      <c r="H1170" s="1"/>
      <c r="I1170" s="1" t="s">
        <v>108</v>
      </c>
      <c r="J1170" s="2" t="s">
        <v>1603</v>
      </c>
      <c r="K1170" s="4"/>
      <c r="L1170" s="4"/>
      <c r="M1170" s="4"/>
      <c r="N1170" s="4"/>
      <c r="O1170" s="4"/>
      <c r="P1170" s="4"/>
      <c r="Q1170" s="4"/>
      <c r="R1170" s="4"/>
      <c r="S1170" s="4"/>
      <c r="T1170" s="4"/>
      <c r="U1170" s="4"/>
      <c r="V1170" s="4"/>
      <c r="W1170" s="4"/>
      <c r="Z1170" s="3" t="s">
        <v>6</v>
      </c>
    </row>
    <row r="1171" spans="1:26" ht="14.5" customHeight="1" x14ac:dyDescent="0.35">
      <c r="J1171" s="9">
        <v>1</v>
      </c>
      <c r="K1171" s="11" t="s">
        <v>25</v>
      </c>
      <c r="L1171" s="11" t="s">
        <v>1604</v>
      </c>
      <c r="M1171" s="9" t="s">
        <v>27</v>
      </c>
      <c r="N1171" s="9">
        <v>4</v>
      </c>
      <c r="O1171" s="9" t="s">
        <v>28</v>
      </c>
      <c r="P1171" s="9" t="s">
        <v>29</v>
      </c>
      <c r="Q1171" s="9" t="s">
        <v>29</v>
      </c>
      <c r="Z1171" s="3" t="s">
        <v>6</v>
      </c>
    </row>
    <row r="1172" spans="1:26" ht="14.5" customHeight="1" x14ac:dyDescent="0.35">
      <c r="J1172" s="325">
        <v>2</v>
      </c>
      <c r="K1172" s="347" t="s">
        <v>332</v>
      </c>
      <c r="L1172" s="11" t="s">
        <v>333</v>
      </c>
      <c r="M1172" s="325" t="s">
        <v>27</v>
      </c>
      <c r="N1172" s="325" t="s">
        <v>240</v>
      </c>
      <c r="O1172" s="325" t="s">
        <v>28</v>
      </c>
      <c r="P1172" s="325" t="s">
        <v>29</v>
      </c>
      <c r="Q1172" s="325" t="s">
        <v>29</v>
      </c>
      <c r="Z1172" s="3" t="s">
        <v>6</v>
      </c>
    </row>
    <row r="1173" spans="1:26" ht="14.5" customHeight="1" x14ac:dyDescent="0.35">
      <c r="J1173" s="325"/>
      <c r="K1173" s="347"/>
      <c r="L1173" s="11" t="s">
        <v>530</v>
      </c>
      <c r="M1173" s="325"/>
      <c r="N1173" s="325"/>
      <c r="O1173" s="325"/>
      <c r="P1173" s="325"/>
      <c r="Q1173" s="325"/>
      <c r="Z1173" s="3" t="s">
        <v>6</v>
      </c>
    </row>
    <row r="1174" spans="1:26" ht="14.5" customHeight="1" x14ac:dyDescent="0.35">
      <c r="J1174" s="325"/>
      <c r="K1174" s="347"/>
      <c r="L1174" s="11" t="s">
        <v>531</v>
      </c>
      <c r="M1174" s="325"/>
      <c r="N1174" s="325"/>
      <c r="O1174" s="325"/>
      <c r="P1174" s="325"/>
      <c r="Q1174" s="325"/>
      <c r="Z1174" s="3" t="s">
        <v>6</v>
      </c>
    </row>
    <row r="1175" spans="1:26" ht="14.5" customHeight="1" x14ac:dyDescent="0.35">
      <c r="J1175" s="325">
        <v>3</v>
      </c>
      <c r="K1175" s="347" t="s">
        <v>336</v>
      </c>
      <c r="L1175" s="11" t="s">
        <v>337</v>
      </c>
      <c r="M1175" s="325" t="s">
        <v>27</v>
      </c>
      <c r="N1175" s="325" t="s">
        <v>240</v>
      </c>
      <c r="O1175" s="325" t="s">
        <v>28</v>
      </c>
      <c r="P1175" s="325" t="s">
        <v>29</v>
      </c>
      <c r="Q1175" s="325" t="s">
        <v>29</v>
      </c>
      <c r="Z1175" s="3" t="s">
        <v>6</v>
      </c>
    </row>
    <row r="1176" spans="1:26" ht="14.5" customHeight="1" x14ac:dyDescent="0.35">
      <c r="J1176" s="325"/>
      <c r="K1176" s="347"/>
      <c r="L1176" s="11" t="s">
        <v>338</v>
      </c>
      <c r="M1176" s="325"/>
      <c r="N1176" s="325"/>
      <c r="O1176" s="325"/>
      <c r="P1176" s="325"/>
      <c r="Q1176" s="325"/>
      <c r="Z1176" s="3" t="s">
        <v>6</v>
      </c>
    </row>
    <row r="1177" spans="1:26" ht="14.5" customHeight="1" x14ac:dyDescent="0.35">
      <c r="J1177" s="325"/>
      <c r="K1177" s="347"/>
      <c r="L1177" s="11" t="s">
        <v>339</v>
      </c>
      <c r="M1177" s="325"/>
      <c r="N1177" s="325"/>
      <c r="O1177" s="325"/>
      <c r="P1177" s="325"/>
      <c r="Q1177" s="325"/>
      <c r="Z1177" s="3" t="s">
        <v>6</v>
      </c>
    </row>
    <row r="1178" spans="1:26" ht="14.5" customHeight="1" x14ac:dyDescent="0.35">
      <c r="J1178" s="325">
        <v>4</v>
      </c>
      <c r="K1178" s="347" t="s">
        <v>129</v>
      </c>
      <c r="L1178" s="11" t="s">
        <v>340</v>
      </c>
      <c r="M1178" s="325" t="s">
        <v>27</v>
      </c>
      <c r="N1178" s="325">
        <v>60</v>
      </c>
      <c r="O1178" s="325" t="s">
        <v>28</v>
      </c>
      <c r="P1178" s="325" t="s">
        <v>29</v>
      </c>
      <c r="Q1178" s="325" t="s">
        <v>29</v>
      </c>
      <c r="Z1178" s="3" t="s">
        <v>6</v>
      </c>
    </row>
    <row r="1179" spans="1:26" ht="14.5" customHeight="1" x14ac:dyDescent="0.35">
      <c r="J1179" s="325"/>
      <c r="K1179" s="347"/>
      <c r="L1179" s="11" t="s">
        <v>1605</v>
      </c>
      <c r="M1179" s="325"/>
      <c r="N1179" s="325"/>
      <c r="O1179" s="325"/>
      <c r="P1179" s="325"/>
      <c r="Q1179" s="325"/>
      <c r="Z1179" s="3" t="s">
        <v>6</v>
      </c>
    </row>
    <row r="1180" spans="1:26" ht="14.5" customHeight="1" x14ac:dyDescent="0.35">
      <c r="J1180" s="325"/>
      <c r="K1180" s="347"/>
      <c r="L1180" s="11" t="s">
        <v>1606</v>
      </c>
      <c r="M1180" s="325"/>
      <c r="N1180" s="325"/>
      <c r="O1180" s="325"/>
      <c r="P1180" s="325"/>
      <c r="Q1180" s="325"/>
      <c r="Z1180" s="3" t="s">
        <v>6</v>
      </c>
    </row>
    <row r="1181" spans="1:26" ht="14.5" customHeight="1" x14ac:dyDescent="0.35">
      <c r="J1181" s="9">
        <v>5</v>
      </c>
      <c r="K1181" s="11" t="s">
        <v>344</v>
      </c>
      <c r="L1181" s="11" t="s">
        <v>534</v>
      </c>
      <c r="M1181" s="9" t="s">
        <v>27</v>
      </c>
      <c r="N1181" s="9" t="s">
        <v>54</v>
      </c>
      <c r="O1181" s="9" t="s">
        <v>28</v>
      </c>
      <c r="P1181" s="9" t="s">
        <v>29</v>
      </c>
      <c r="Q1181" s="9" t="s">
        <v>29</v>
      </c>
      <c r="Z1181" s="3" t="s">
        <v>6</v>
      </c>
    </row>
    <row r="1182" spans="1:26" ht="14.5" customHeight="1" x14ac:dyDescent="0.35">
      <c r="J1182" s="9">
        <v>6</v>
      </c>
      <c r="K1182" s="11" t="s">
        <v>346</v>
      </c>
      <c r="L1182" s="11" t="s">
        <v>1607</v>
      </c>
      <c r="M1182" s="9" t="s">
        <v>32</v>
      </c>
      <c r="N1182" s="9" t="s">
        <v>54</v>
      </c>
      <c r="O1182" s="9" t="s">
        <v>28</v>
      </c>
      <c r="P1182" s="9" t="s">
        <v>29</v>
      </c>
      <c r="Q1182" s="9" t="s">
        <v>29</v>
      </c>
      <c r="Z1182" s="3" t="s">
        <v>6</v>
      </c>
    </row>
    <row r="1183" spans="1:26" ht="14.5" customHeight="1" x14ac:dyDescent="0.35">
      <c r="J1183" s="9">
        <v>7</v>
      </c>
      <c r="K1183" s="11" t="s">
        <v>348</v>
      </c>
      <c r="L1183" s="11" t="s">
        <v>349</v>
      </c>
      <c r="M1183" s="9" t="s">
        <v>27</v>
      </c>
      <c r="N1183" s="9">
        <v>4</v>
      </c>
      <c r="O1183" s="9" t="s">
        <v>28</v>
      </c>
      <c r="P1183" s="9" t="s">
        <v>48</v>
      </c>
      <c r="Q1183" s="9" t="s">
        <v>48</v>
      </c>
      <c r="Z1183" s="3" t="s">
        <v>6</v>
      </c>
    </row>
    <row r="1184" spans="1:26" ht="14.5" customHeight="1" x14ac:dyDescent="0.35">
      <c r="J1184" s="9">
        <v>8</v>
      </c>
      <c r="K1184" s="11" t="s">
        <v>654</v>
      </c>
      <c r="L1184" s="11" t="s">
        <v>655</v>
      </c>
      <c r="M1184" s="9" t="s">
        <v>32</v>
      </c>
      <c r="N1184" s="9">
        <v>3</v>
      </c>
      <c r="O1184" s="9" t="s">
        <v>28</v>
      </c>
      <c r="P1184" s="9" t="s">
        <v>48</v>
      </c>
      <c r="Q1184" s="9" t="s">
        <v>48</v>
      </c>
      <c r="Z1184" s="3" t="s">
        <v>6</v>
      </c>
    </row>
    <row r="1185" spans="10:26" ht="14.5" customHeight="1" x14ac:dyDescent="0.35">
      <c r="J1185" s="325">
        <v>9</v>
      </c>
      <c r="K1185" s="347" t="s">
        <v>1608</v>
      </c>
      <c r="L1185" s="11" t="s">
        <v>1609</v>
      </c>
      <c r="M1185" s="325" t="s">
        <v>27</v>
      </c>
      <c r="N1185" s="325" t="s">
        <v>54</v>
      </c>
      <c r="O1185" s="325" t="s">
        <v>28</v>
      </c>
      <c r="P1185" s="325" t="s">
        <v>48</v>
      </c>
      <c r="Q1185" s="325" t="s">
        <v>29</v>
      </c>
      <c r="Z1185" s="3" t="s">
        <v>6</v>
      </c>
    </row>
    <row r="1186" spans="10:26" ht="14.5" customHeight="1" x14ac:dyDescent="0.35">
      <c r="J1186" s="325"/>
      <c r="K1186" s="347"/>
      <c r="L1186" s="11" t="s">
        <v>1610</v>
      </c>
      <c r="M1186" s="325"/>
      <c r="N1186" s="325"/>
      <c r="O1186" s="325"/>
      <c r="P1186" s="325"/>
      <c r="Q1186" s="325"/>
      <c r="Z1186" s="3" t="s">
        <v>6</v>
      </c>
    </row>
    <row r="1187" spans="10:26" ht="14.5" customHeight="1" x14ac:dyDescent="0.35">
      <c r="J1187" s="325"/>
      <c r="K1187" s="347"/>
      <c r="L1187" s="11" t="s">
        <v>1611</v>
      </c>
      <c r="M1187" s="325"/>
      <c r="N1187" s="325"/>
      <c r="O1187" s="325"/>
      <c r="P1187" s="325"/>
      <c r="Q1187" s="325"/>
      <c r="Z1187" s="3" t="s">
        <v>6</v>
      </c>
    </row>
    <row r="1188" spans="10:26" ht="14.5" customHeight="1" x14ac:dyDescent="0.35">
      <c r="J1188" s="325"/>
      <c r="K1188" s="347"/>
      <c r="L1188" s="11" t="s">
        <v>1612</v>
      </c>
      <c r="M1188" s="325"/>
      <c r="N1188" s="325"/>
      <c r="O1188" s="325"/>
      <c r="P1188" s="325"/>
      <c r="Q1188" s="325"/>
      <c r="Z1188" s="3" t="s">
        <v>6</v>
      </c>
    </row>
    <row r="1189" spans="10:26" ht="14.5" customHeight="1" x14ac:dyDescent="0.35">
      <c r="J1189" s="325"/>
      <c r="K1189" s="347"/>
      <c r="L1189" s="11" t="s">
        <v>1613</v>
      </c>
      <c r="M1189" s="325"/>
      <c r="N1189" s="325"/>
      <c r="O1189" s="325"/>
      <c r="P1189" s="325"/>
      <c r="Q1189" s="325"/>
      <c r="Z1189" s="3" t="s">
        <v>6</v>
      </c>
    </row>
    <row r="1190" spans="10:26" ht="14.5" customHeight="1" x14ac:dyDescent="0.35">
      <c r="J1190" s="325"/>
      <c r="K1190" s="347"/>
      <c r="L1190" s="11" t="s">
        <v>1614</v>
      </c>
      <c r="M1190" s="325"/>
      <c r="N1190" s="325"/>
      <c r="O1190" s="325"/>
      <c r="P1190" s="325"/>
      <c r="Q1190" s="325"/>
      <c r="Z1190" s="3" t="s">
        <v>6</v>
      </c>
    </row>
    <row r="1191" spans="10:26" ht="14.5" customHeight="1" x14ac:dyDescent="0.35">
      <c r="J1191" s="325"/>
      <c r="K1191" s="347"/>
      <c r="L1191" s="11" t="s">
        <v>1615</v>
      </c>
      <c r="M1191" s="325"/>
      <c r="N1191" s="325"/>
      <c r="O1191" s="325"/>
      <c r="P1191" s="325"/>
      <c r="Q1191" s="325"/>
      <c r="Z1191" s="3" t="s">
        <v>6</v>
      </c>
    </row>
    <row r="1192" spans="10:26" ht="14.5" customHeight="1" x14ac:dyDescent="0.35">
      <c r="J1192" s="325"/>
      <c r="K1192" s="347"/>
      <c r="L1192" s="11" t="s">
        <v>1616</v>
      </c>
      <c r="M1192" s="325"/>
      <c r="N1192" s="325"/>
      <c r="O1192" s="325"/>
      <c r="P1192" s="325"/>
      <c r="Q1192" s="325"/>
      <c r="Z1192" s="3" t="s">
        <v>6</v>
      </c>
    </row>
    <row r="1193" spans="10:26" ht="14.5" customHeight="1" x14ac:dyDescent="0.35">
      <c r="J1193" s="325"/>
      <c r="K1193" s="347"/>
      <c r="L1193" s="11" t="s">
        <v>1617</v>
      </c>
      <c r="M1193" s="325"/>
      <c r="N1193" s="325"/>
      <c r="O1193" s="325"/>
      <c r="P1193" s="325"/>
      <c r="Q1193" s="325"/>
      <c r="Z1193" s="3" t="s">
        <v>6</v>
      </c>
    </row>
    <row r="1194" spans="10:26" ht="14.5" customHeight="1" x14ac:dyDescent="0.35">
      <c r="J1194" s="325"/>
      <c r="K1194" s="347"/>
      <c r="L1194" s="11" t="s">
        <v>1618</v>
      </c>
      <c r="M1194" s="325"/>
      <c r="N1194" s="325"/>
      <c r="O1194" s="325"/>
      <c r="P1194" s="325"/>
      <c r="Q1194" s="325"/>
      <c r="Z1194" s="3" t="s">
        <v>6</v>
      </c>
    </row>
    <row r="1195" spans="10:26" ht="14.5" customHeight="1" x14ac:dyDescent="0.35">
      <c r="J1195" s="9">
        <v>10</v>
      </c>
      <c r="K1195" s="11" t="s">
        <v>351</v>
      </c>
      <c r="L1195" s="11" t="s">
        <v>352</v>
      </c>
      <c r="M1195" s="9" t="s">
        <v>32</v>
      </c>
      <c r="N1195" s="9">
        <v>9</v>
      </c>
      <c r="O1195" s="9" t="s">
        <v>28</v>
      </c>
      <c r="P1195" s="9" t="s">
        <v>29</v>
      </c>
      <c r="Q1195" s="9" t="s">
        <v>29</v>
      </c>
      <c r="Z1195" s="3" t="s">
        <v>6</v>
      </c>
    </row>
    <row r="1196" spans="10:26" ht="14.5" customHeight="1" x14ac:dyDescent="0.35">
      <c r="J1196" s="9">
        <v>11</v>
      </c>
      <c r="K1196" s="11" t="s">
        <v>357</v>
      </c>
      <c r="L1196" s="11" t="s">
        <v>667</v>
      </c>
      <c r="M1196" s="9" t="s">
        <v>32</v>
      </c>
      <c r="N1196" s="9" t="s">
        <v>40</v>
      </c>
      <c r="O1196" s="9" t="s">
        <v>28</v>
      </c>
      <c r="P1196" s="9" t="s">
        <v>29</v>
      </c>
      <c r="Q1196" s="9" t="s">
        <v>29</v>
      </c>
      <c r="Z1196" s="3" t="s">
        <v>6</v>
      </c>
    </row>
    <row r="1197" spans="10:26" ht="14.5" customHeight="1" x14ac:dyDescent="0.35">
      <c r="J1197" s="9">
        <v>12</v>
      </c>
      <c r="K1197" s="11" t="s">
        <v>535</v>
      </c>
      <c r="L1197" s="11" t="s">
        <v>536</v>
      </c>
      <c r="M1197" s="9" t="s">
        <v>32</v>
      </c>
      <c r="N1197" s="9" t="s">
        <v>40</v>
      </c>
      <c r="O1197" s="9" t="s">
        <v>28</v>
      </c>
      <c r="P1197" s="9" t="s">
        <v>29</v>
      </c>
      <c r="Q1197" s="9" t="s">
        <v>29</v>
      </c>
      <c r="Z1197" s="3" t="s">
        <v>6</v>
      </c>
    </row>
    <row r="1198" spans="10:26" ht="14.5" customHeight="1" x14ac:dyDescent="0.35">
      <c r="J1198" s="9">
        <v>13</v>
      </c>
      <c r="K1198" s="11" t="s">
        <v>537</v>
      </c>
      <c r="L1198" s="11" t="s">
        <v>538</v>
      </c>
      <c r="M1198" s="9" t="s">
        <v>32</v>
      </c>
      <c r="N1198" s="9" t="s">
        <v>28</v>
      </c>
      <c r="O1198" s="9">
        <v>2</v>
      </c>
      <c r="P1198" s="9" t="s">
        <v>29</v>
      </c>
      <c r="Q1198" s="9" t="s">
        <v>29</v>
      </c>
      <c r="Z1198" s="3" t="s">
        <v>6</v>
      </c>
    </row>
    <row r="1199" spans="10:26" ht="14.5" customHeight="1" x14ac:dyDescent="0.35">
      <c r="J1199" s="9">
        <v>14</v>
      </c>
      <c r="K1199" s="11" t="s">
        <v>546</v>
      </c>
      <c r="L1199" s="11" t="s">
        <v>547</v>
      </c>
      <c r="M1199" s="9" t="s">
        <v>32</v>
      </c>
      <c r="N1199" s="9" t="s">
        <v>28</v>
      </c>
      <c r="O1199" s="9">
        <v>2</v>
      </c>
      <c r="P1199" s="9" t="s">
        <v>48</v>
      </c>
      <c r="Q1199" s="9" t="s">
        <v>48</v>
      </c>
      <c r="Z1199" s="3" t="s">
        <v>6</v>
      </c>
    </row>
    <row r="1200" spans="10:26" ht="14.5" customHeight="1" x14ac:dyDescent="0.35">
      <c r="J1200" s="9">
        <v>15</v>
      </c>
      <c r="K1200" s="11" t="s">
        <v>1619</v>
      </c>
      <c r="L1200" s="11" t="s">
        <v>1620</v>
      </c>
      <c r="M1200" s="9" t="s">
        <v>32</v>
      </c>
      <c r="N1200" s="9" t="s">
        <v>28</v>
      </c>
      <c r="O1200" s="9">
        <v>2</v>
      </c>
      <c r="P1200" s="9" t="s">
        <v>29</v>
      </c>
      <c r="Q1200" s="9" t="s">
        <v>29</v>
      </c>
      <c r="Z1200" s="3" t="s">
        <v>6</v>
      </c>
    </row>
    <row r="1201" spans="10:26" ht="14.5" customHeight="1" x14ac:dyDescent="0.35">
      <c r="J1201" s="9">
        <v>16</v>
      </c>
      <c r="K1201" s="11" t="s">
        <v>727</v>
      </c>
      <c r="L1201" s="11" t="s">
        <v>1621</v>
      </c>
      <c r="M1201" s="9" t="s">
        <v>32</v>
      </c>
      <c r="N1201" s="9" t="s">
        <v>28</v>
      </c>
      <c r="O1201" s="9">
        <v>2</v>
      </c>
      <c r="P1201" s="9" t="s">
        <v>48</v>
      </c>
      <c r="Q1201" s="9" t="s">
        <v>48</v>
      </c>
      <c r="Z1201" s="3" t="s">
        <v>6</v>
      </c>
    </row>
    <row r="1202" spans="10:26" ht="14.5" customHeight="1" x14ac:dyDescent="0.35">
      <c r="J1202" s="9">
        <v>17</v>
      </c>
      <c r="K1202" s="11" t="s">
        <v>1622</v>
      </c>
      <c r="L1202" s="11" t="s">
        <v>1623</v>
      </c>
      <c r="M1202" s="9" t="s">
        <v>32</v>
      </c>
      <c r="N1202" s="9" t="s">
        <v>28</v>
      </c>
      <c r="O1202" s="9">
        <v>2</v>
      </c>
      <c r="P1202" s="9" t="s">
        <v>48</v>
      </c>
      <c r="Q1202" s="9" t="s">
        <v>48</v>
      </c>
      <c r="Z1202" s="3" t="s">
        <v>6</v>
      </c>
    </row>
    <row r="1203" spans="10:26" ht="14.5" customHeight="1" x14ac:dyDescent="0.35">
      <c r="J1203" s="9">
        <v>18</v>
      </c>
      <c r="K1203" s="11" t="s">
        <v>640</v>
      </c>
      <c r="L1203" s="11" t="s">
        <v>1624</v>
      </c>
      <c r="M1203" s="9" t="s">
        <v>32</v>
      </c>
      <c r="N1203" s="9" t="s">
        <v>28</v>
      </c>
      <c r="O1203" s="9">
        <v>2</v>
      </c>
      <c r="P1203" s="9" t="s">
        <v>48</v>
      </c>
      <c r="Q1203" s="9" t="s">
        <v>48</v>
      </c>
      <c r="Z1203" s="3" t="s">
        <v>6</v>
      </c>
    </row>
    <row r="1204" spans="10:26" ht="14.5" customHeight="1" x14ac:dyDescent="0.35">
      <c r="J1204" s="9">
        <v>19</v>
      </c>
      <c r="K1204" s="11" t="s">
        <v>576</v>
      </c>
      <c r="L1204" s="11" t="s">
        <v>1478</v>
      </c>
      <c r="M1204" s="9" t="s">
        <v>32</v>
      </c>
      <c r="N1204" s="9" t="s">
        <v>28</v>
      </c>
      <c r="O1204" s="9">
        <v>2</v>
      </c>
      <c r="P1204" s="9" t="s">
        <v>48</v>
      </c>
      <c r="Q1204" s="9" t="s">
        <v>48</v>
      </c>
      <c r="Z1204" s="3" t="s">
        <v>6</v>
      </c>
    </row>
    <row r="1205" spans="10:26" ht="14.5" customHeight="1" x14ac:dyDescent="0.35">
      <c r="J1205" s="9">
        <v>20</v>
      </c>
      <c r="K1205" s="11" t="s">
        <v>578</v>
      </c>
      <c r="L1205" s="11" t="s">
        <v>1596</v>
      </c>
      <c r="M1205" s="9" t="s">
        <v>32</v>
      </c>
      <c r="N1205" s="9" t="s">
        <v>28</v>
      </c>
      <c r="O1205" s="9">
        <v>2</v>
      </c>
      <c r="P1205" s="9" t="s">
        <v>48</v>
      </c>
      <c r="Q1205" s="9" t="s">
        <v>48</v>
      </c>
      <c r="Z1205" s="3" t="s">
        <v>6</v>
      </c>
    </row>
    <row r="1206" spans="10:26" ht="14.5" customHeight="1" x14ac:dyDescent="0.35">
      <c r="J1206" s="9">
        <v>21</v>
      </c>
      <c r="K1206" s="11" t="s">
        <v>580</v>
      </c>
      <c r="L1206" s="11" t="s">
        <v>1625</v>
      </c>
      <c r="M1206" s="9" t="s">
        <v>32</v>
      </c>
      <c r="N1206" s="9" t="s">
        <v>28</v>
      </c>
      <c r="O1206" s="9">
        <v>2</v>
      </c>
      <c r="P1206" s="9" t="s">
        <v>48</v>
      </c>
      <c r="Q1206" s="9" t="s">
        <v>48</v>
      </c>
      <c r="Z1206" s="3" t="s">
        <v>6</v>
      </c>
    </row>
    <row r="1207" spans="10:26" ht="14.5" customHeight="1" x14ac:dyDescent="0.35">
      <c r="J1207" s="9">
        <v>22</v>
      </c>
      <c r="K1207" s="11" t="s">
        <v>582</v>
      </c>
      <c r="L1207" s="11" t="s">
        <v>1626</v>
      </c>
      <c r="M1207" s="9" t="s">
        <v>32</v>
      </c>
      <c r="N1207" s="9" t="s">
        <v>28</v>
      </c>
      <c r="O1207" s="9">
        <v>2</v>
      </c>
      <c r="P1207" s="9" t="s">
        <v>48</v>
      </c>
      <c r="Q1207" s="9" t="s">
        <v>48</v>
      </c>
      <c r="Z1207" s="3" t="s">
        <v>6</v>
      </c>
    </row>
    <row r="1208" spans="10:26" ht="14.5" customHeight="1" x14ac:dyDescent="0.35">
      <c r="J1208" s="9">
        <v>23</v>
      </c>
      <c r="K1208" s="11" t="s">
        <v>269</v>
      </c>
      <c r="L1208" s="11" t="s">
        <v>616</v>
      </c>
      <c r="M1208" s="9" t="s">
        <v>27</v>
      </c>
      <c r="N1208" s="9">
        <v>6</v>
      </c>
      <c r="O1208" s="9" t="s">
        <v>28</v>
      </c>
      <c r="P1208" s="9" t="s">
        <v>48</v>
      </c>
      <c r="Q1208" s="9" t="s">
        <v>48</v>
      </c>
      <c r="Z1208" s="3" t="s">
        <v>6</v>
      </c>
    </row>
    <row r="1209" spans="10:26" ht="14.5" customHeight="1" x14ac:dyDescent="0.35">
      <c r="J1209" s="9">
        <v>24</v>
      </c>
      <c r="K1209" s="11" t="s">
        <v>586</v>
      </c>
      <c r="L1209" s="11" t="s">
        <v>846</v>
      </c>
      <c r="M1209" s="9" t="s">
        <v>32</v>
      </c>
      <c r="N1209" s="9" t="s">
        <v>28</v>
      </c>
      <c r="O1209" s="9">
        <v>2</v>
      </c>
      <c r="P1209" s="9" t="s">
        <v>48</v>
      </c>
      <c r="Q1209" s="9" t="s">
        <v>48</v>
      </c>
      <c r="Z1209" s="3" t="s">
        <v>6</v>
      </c>
    </row>
    <row r="1210" spans="10:26" ht="14.5" customHeight="1" x14ac:dyDescent="0.35">
      <c r="J1210" s="9">
        <v>25</v>
      </c>
      <c r="K1210" s="11" t="s">
        <v>588</v>
      </c>
      <c r="L1210" s="11" t="s">
        <v>857</v>
      </c>
      <c r="M1210" s="9" t="s">
        <v>32</v>
      </c>
      <c r="N1210" s="9" t="s">
        <v>28</v>
      </c>
      <c r="O1210" s="9">
        <v>2</v>
      </c>
      <c r="P1210" s="9" t="s">
        <v>48</v>
      </c>
      <c r="Q1210" s="9" t="s">
        <v>48</v>
      </c>
      <c r="Z1210" s="3" t="s">
        <v>6</v>
      </c>
    </row>
    <row r="1211" spans="10:26" ht="14.5" customHeight="1" x14ac:dyDescent="0.35">
      <c r="J1211" s="325">
        <v>26</v>
      </c>
      <c r="K1211" s="347" t="s">
        <v>1627</v>
      </c>
      <c r="L1211" s="11" t="s">
        <v>1628</v>
      </c>
      <c r="M1211" s="325" t="s">
        <v>32</v>
      </c>
      <c r="N1211" s="325" t="s">
        <v>240</v>
      </c>
      <c r="O1211" s="325" t="s">
        <v>28</v>
      </c>
      <c r="P1211" s="325" t="s">
        <v>48</v>
      </c>
      <c r="Q1211" s="325" t="s">
        <v>48</v>
      </c>
      <c r="Z1211" s="3" t="s">
        <v>6</v>
      </c>
    </row>
    <row r="1212" spans="10:26" ht="14.5" customHeight="1" x14ac:dyDescent="0.35">
      <c r="J1212" s="325"/>
      <c r="K1212" s="347"/>
      <c r="L1212" s="11" t="s">
        <v>1629</v>
      </c>
      <c r="M1212" s="325"/>
      <c r="N1212" s="325"/>
      <c r="O1212" s="325"/>
      <c r="P1212" s="325"/>
      <c r="Q1212" s="325"/>
      <c r="Z1212" s="3" t="s">
        <v>6</v>
      </c>
    </row>
    <row r="1213" spans="10:26" ht="14.5" customHeight="1" x14ac:dyDescent="0.35">
      <c r="J1213" s="325"/>
      <c r="K1213" s="347"/>
      <c r="L1213" s="11" t="s">
        <v>1630</v>
      </c>
      <c r="M1213" s="325"/>
      <c r="N1213" s="325"/>
      <c r="O1213" s="325"/>
      <c r="P1213" s="325"/>
      <c r="Q1213" s="325"/>
      <c r="Z1213" s="3" t="s">
        <v>6</v>
      </c>
    </row>
    <row r="1214" spans="10:26" ht="14.5" customHeight="1" x14ac:dyDescent="0.35">
      <c r="J1214" s="325"/>
      <c r="K1214" s="347"/>
      <c r="L1214" s="11" t="s">
        <v>1631</v>
      </c>
      <c r="M1214" s="325"/>
      <c r="N1214" s="325"/>
      <c r="O1214" s="325"/>
      <c r="P1214" s="325"/>
      <c r="Q1214" s="325"/>
      <c r="Z1214" s="3" t="s">
        <v>6</v>
      </c>
    </row>
    <row r="1215" spans="10:26" ht="14.5" customHeight="1" x14ac:dyDescent="0.35">
      <c r="J1215" s="325">
        <v>27</v>
      </c>
      <c r="K1215" s="347" t="s">
        <v>1632</v>
      </c>
      <c r="L1215" s="11" t="s">
        <v>1633</v>
      </c>
      <c r="M1215" s="325" t="s">
        <v>27</v>
      </c>
      <c r="N1215" s="325" t="s">
        <v>54</v>
      </c>
      <c r="O1215" s="325" t="s">
        <v>28</v>
      </c>
      <c r="P1215" s="325" t="s">
        <v>48</v>
      </c>
      <c r="Q1215" s="325" t="s">
        <v>48</v>
      </c>
      <c r="Z1215" s="3" t="s">
        <v>6</v>
      </c>
    </row>
    <row r="1216" spans="10:26" ht="14.5" customHeight="1" x14ac:dyDescent="0.35">
      <c r="J1216" s="325"/>
      <c r="K1216" s="347"/>
      <c r="L1216" s="11" t="s">
        <v>1634</v>
      </c>
      <c r="M1216" s="325"/>
      <c r="N1216" s="325"/>
      <c r="O1216" s="325"/>
      <c r="P1216" s="325"/>
      <c r="Q1216" s="325"/>
      <c r="Z1216" s="3" t="s">
        <v>6</v>
      </c>
    </row>
    <row r="1217" spans="10:26" ht="14.5" customHeight="1" x14ac:dyDescent="0.35">
      <c r="J1217" s="325"/>
      <c r="K1217" s="347"/>
      <c r="L1217" s="11" t="s">
        <v>1635</v>
      </c>
      <c r="M1217" s="325"/>
      <c r="N1217" s="325"/>
      <c r="O1217" s="325"/>
      <c r="P1217" s="325"/>
      <c r="Q1217" s="325"/>
      <c r="Z1217" s="3" t="s">
        <v>6</v>
      </c>
    </row>
    <row r="1218" spans="10:26" ht="14.5" customHeight="1" x14ac:dyDescent="0.35">
      <c r="J1218" s="325"/>
      <c r="K1218" s="347"/>
      <c r="L1218" s="11" t="s">
        <v>1636</v>
      </c>
      <c r="M1218" s="325"/>
      <c r="N1218" s="325"/>
      <c r="O1218" s="325"/>
      <c r="P1218" s="325"/>
      <c r="Q1218" s="325"/>
      <c r="Z1218" s="3" t="s">
        <v>6</v>
      </c>
    </row>
    <row r="1219" spans="10:26" ht="14.5" customHeight="1" x14ac:dyDescent="0.35">
      <c r="J1219" s="325"/>
      <c r="K1219" s="347"/>
      <c r="L1219" s="11" t="s">
        <v>1637</v>
      </c>
      <c r="M1219" s="325"/>
      <c r="N1219" s="325"/>
      <c r="O1219" s="325"/>
      <c r="P1219" s="325"/>
      <c r="Q1219" s="325"/>
      <c r="Z1219" s="3" t="s">
        <v>6</v>
      </c>
    </row>
    <row r="1220" spans="10:26" ht="14.5" customHeight="1" x14ac:dyDescent="0.35">
      <c r="J1220" s="325"/>
      <c r="K1220" s="347"/>
      <c r="L1220" s="11" t="s">
        <v>1638</v>
      </c>
      <c r="M1220" s="325"/>
      <c r="N1220" s="325"/>
      <c r="O1220" s="325"/>
      <c r="P1220" s="325"/>
      <c r="Q1220" s="325"/>
      <c r="Z1220" s="3" t="s">
        <v>6</v>
      </c>
    </row>
    <row r="1221" spans="10:26" ht="14.5" customHeight="1" x14ac:dyDescent="0.35">
      <c r="J1221" s="325"/>
      <c r="K1221" s="347"/>
      <c r="L1221" s="11" t="s">
        <v>1639</v>
      </c>
      <c r="M1221" s="325"/>
      <c r="N1221" s="325"/>
      <c r="O1221" s="325"/>
      <c r="P1221" s="325"/>
      <c r="Q1221" s="325"/>
      <c r="Z1221" s="3" t="s">
        <v>6</v>
      </c>
    </row>
    <row r="1222" spans="10:26" ht="14.5" customHeight="1" x14ac:dyDescent="0.35">
      <c r="J1222" s="325"/>
      <c r="K1222" s="347"/>
      <c r="L1222" s="11" t="s">
        <v>1640</v>
      </c>
      <c r="M1222" s="325"/>
      <c r="N1222" s="325"/>
      <c r="O1222" s="325"/>
      <c r="P1222" s="325"/>
      <c r="Q1222" s="325"/>
      <c r="Z1222" s="3" t="s">
        <v>6</v>
      </c>
    </row>
    <row r="1223" spans="10:26" ht="14.5" customHeight="1" x14ac:dyDescent="0.35">
      <c r="J1223" s="325"/>
      <c r="K1223" s="347"/>
      <c r="L1223" s="11" t="s">
        <v>1641</v>
      </c>
      <c r="M1223" s="325"/>
      <c r="N1223" s="325"/>
      <c r="O1223" s="325"/>
      <c r="P1223" s="325"/>
      <c r="Q1223" s="325"/>
      <c r="Z1223" s="3" t="s">
        <v>6</v>
      </c>
    </row>
    <row r="1224" spans="10:26" ht="14.5" customHeight="1" x14ac:dyDescent="0.35">
      <c r="J1224" s="325"/>
      <c r="K1224" s="347"/>
      <c r="L1224" s="11" t="s">
        <v>1642</v>
      </c>
      <c r="M1224" s="325"/>
      <c r="N1224" s="325"/>
      <c r="O1224" s="325"/>
      <c r="P1224" s="325"/>
      <c r="Q1224" s="325"/>
      <c r="Z1224" s="3" t="s">
        <v>6</v>
      </c>
    </row>
    <row r="1225" spans="10:26" ht="14.5" customHeight="1" x14ac:dyDescent="0.35">
      <c r="J1225" s="325"/>
      <c r="K1225" s="347"/>
      <c r="L1225" s="11" t="s">
        <v>1643</v>
      </c>
      <c r="M1225" s="325"/>
      <c r="N1225" s="325"/>
      <c r="O1225" s="325"/>
      <c r="P1225" s="325"/>
      <c r="Q1225" s="325"/>
      <c r="Z1225" s="3" t="s">
        <v>6</v>
      </c>
    </row>
    <row r="1226" spans="10:26" ht="14.5" customHeight="1" x14ac:dyDescent="0.35">
      <c r="J1226" s="325"/>
      <c r="K1226" s="347"/>
      <c r="L1226" s="11" t="s">
        <v>1644</v>
      </c>
      <c r="M1226" s="325"/>
      <c r="N1226" s="325"/>
      <c r="O1226" s="325"/>
      <c r="P1226" s="325"/>
      <c r="Q1226" s="325"/>
      <c r="Z1226" s="3" t="s">
        <v>6</v>
      </c>
    </row>
    <row r="1227" spans="10:26" ht="14.5" customHeight="1" x14ac:dyDescent="0.35">
      <c r="J1227" s="325"/>
      <c r="K1227" s="347"/>
      <c r="L1227" s="11" t="s">
        <v>1645</v>
      </c>
      <c r="M1227" s="325"/>
      <c r="N1227" s="325"/>
      <c r="O1227" s="325"/>
      <c r="P1227" s="325"/>
      <c r="Q1227" s="325"/>
      <c r="Z1227" s="3" t="s">
        <v>6</v>
      </c>
    </row>
    <row r="1228" spans="10:26" ht="14.5" customHeight="1" x14ac:dyDescent="0.35">
      <c r="J1228" s="325"/>
      <c r="K1228" s="347"/>
      <c r="L1228" s="11" t="s">
        <v>1646</v>
      </c>
      <c r="M1228" s="325"/>
      <c r="N1228" s="325"/>
      <c r="O1228" s="325"/>
      <c r="P1228" s="325"/>
      <c r="Q1228" s="325"/>
      <c r="Z1228" s="3" t="s">
        <v>6</v>
      </c>
    </row>
    <row r="1229" spans="10:26" ht="14.5" customHeight="1" x14ac:dyDescent="0.35">
      <c r="J1229" s="325"/>
      <c r="K1229" s="347"/>
      <c r="L1229" s="11" t="s">
        <v>1647</v>
      </c>
      <c r="M1229" s="325"/>
      <c r="N1229" s="325"/>
      <c r="O1229" s="325"/>
      <c r="P1229" s="325"/>
      <c r="Q1229" s="325"/>
      <c r="Z1229" s="3" t="s">
        <v>6</v>
      </c>
    </row>
    <row r="1230" spans="10:26" ht="14.5" customHeight="1" x14ac:dyDescent="0.35">
      <c r="J1230" s="9">
        <v>28</v>
      </c>
      <c r="K1230" s="116" t="s">
        <v>657</v>
      </c>
      <c r="L1230" s="11" t="s">
        <v>1648</v>
      </c>
      <c r="M1230" s="9" t="s">
        <v>32</v>
      </c>
      <c r="N1230" s="9" t="s">
        <v>356</v>
      </c>
      <c r="O1230" s="9" t="s">
        <v>28</v>
      </c>
      <c r="P1230" s="9" t="s">
        <v>48</v>
      </c>
      <c r="Q1230" s="9" t="s">
        <v>48</v>
      </c>
      <c r="Z1230" s="3"/>
    </row>
    <row r="1231" spans="10:26" ht="14.5" customHeight="1" x14ac:dyDescent="0.35">
      <c r="J1231" s="325">
        <v>29</v>
      </c>
      <c r="K1231" s="347" t="s">
        <v>1649</v>
      </c>
      <c r="L1231" s="11" t="s">
        <v>1650</v>
      </c>
      <c r="M1231" s="325" t="s">
        <v>32</v>
      </c>
      <c r="N1231" s="325" t="s">
        <v>240</v>
      </c>
      <c r="O1231" s="325" t="s">
        <v>28</v>
      </c>
      <c r="P1231" s="325" t="s">
        <v>48</v>
      </c>
      <c r="Q1231" s="325" t="s">
        <v>48</v>
      </c>
      <c r="Z1231" s="3" t="s">
        <v>6</v>
      </c>
    </row>
    <row r="1232" spans="10:26" ht="14.5" customHeight="1" x14ac:dyDescent="0.35">
      <c r="J1232" s="325"/>
      <c r="K1232" s="347"/>
      <c r="L1232" s="11" t="s">
        <v>1651</v>
      </c>
      <c r="M1232" s="325"/>
      <c r="N1232" s="325"/>
      <c r="O1232" s="325"/>
      <c r="P1232" s="325"/>
      <c r="Q1232" s="325"/>
      <c r="Z1232" s="3" t="s">
        <v>6</v>
      </c>
    </row>
    <row r="1233" spans="10:26" ht="14.5" customHeight="1" x14ac:dyDescent="0.35">
      <c r="J1233" s="325"/>
      <c r="K1233" s="347"/>
      <c r="L1233" s="11" t="s">
        <v>1652</v>
      </c>
      <c r="M1233" s="325"/>
      <c r="N1233" s="325"/>
      <c r="O1233" s="325"/>
      <c r="P1233" s="325"/>
      <c r="Q1233" s="325"/>
      <c r="Z1233" s="3" t="s">
        <v>6</v>
      </c>
    </row>
    <row r="1234" spans="10:26" ht="14.5" customHeight="1" x14ac:dyDescent="0.35">
      <c r="J1234" s="325"/>
      <c r="K1234" s="347"/>
      <c r="L1234" s="11" t="s">
        <v>1653</v>
      </c>
      <c r="M1234" s="325"/>
      <c r="N1234" s="325"/>
      <c r="O1234" s="325"/>
      <c r="P1234" s="325"/>
      <c r="Q1234" s="325"/>
      <c r="Z1234" s="3" t="s">
        <v>6</v>
      </c>
    </row>
    <row r="1235" spans="10:26" ht="14.5" customHeight="1" x14ac:dyDescent="0.35">
      <c r="J1235" s="9">
        <v>30</v>
      </c>
      <c r="K1235" s="116" t="s">
        <v>1654</v>
      </c>
      <c r="L1235" s="11" t="s">
        <v>1655</v>
      </c>
      <c r="M1235" s="9" t="s">
        <v>32</v>
      </c>
      <c r="N1235" s="9" t="s">
        <v>356</v>
      </c>
      <c r="O1235" s="9" t="s">
        <v>28</v>
      </c>
      <c r="P1235" s="9" t="s">
        <v>48</v>
      </c>
      <c r="Q1235" s="9" t="s">
        <v>48</v>
      </c>
      <c r="Z1235" s="3"/>
    </row>
    <row r="1236" spans="10:26" ht="14.5" customHeight="1" x14ac:dyDescent="0.35">
      <c r="J1236" s="325">
        <v>31</v>
      </c>
      <c r="K1236" s="347" t="s">
        <v>1656</v>
      </c>
      <c r="L1236" s="11" t="s">
        <v>1657</v>
      </c>
      <c r="M1236" s="325" t="s">
        <v>32</v>
      </c>
      <c r="N1236" s="325" t="s">
        <v>240</v>
      </c>
      <c r="O1236" s="325" t="s">
        <v>28</v>
      </c>
      <c r="P1236" s="325" t="s">
        <v>288</v>
      </c>
      <c r="Q1236" s="325" t="s">
        <v>29</v>
      </c>
      <c r="Z1236" s="3" t="s">
        <v>6</v>
      </c>
    </row>
    <row r="1237" spans="10:26" ht="14.5" customHeight="1" x14ac:dyDescent="0.35">
      <c r="J1237" s="325"/>
      <c r="K1237" s="347"/>
      <c r="L1237" s="11" t="s">
        <v>1658</v>
      </c>
      <c r="M1237" s="325"/>
      <c r="N1237" s="325"/>
      <c r="O1237" s="325"/>
      <c r="P1237" s="325"/>
      <c r="Q1237" s="325"/>
      <c r="Z1237" s="3" t="s">
        <v>6</v>
      </c>
    </row>
    <row r="1238" spans="10:26" ht="14.5" customHeight="1" x14ac:dyDescent="0.35">
      <c r="J1238" s="325"/>
      <c r="K1238" s="347"/>
      <c r="L1238" s="11" t="s">
        <v>1659</v>
      </c>
      <c r="M1238" s="325"/>
      <c r="N1238" s="325"/>
      <c r="O1238" s="325"/>
      <c r="P1238" s="325"/>
      <c r="Q1238" s="325"/>
      <c r="Z1238" s="3" t="s">
        <v>6</v>
      </c>
    </row>
    <row r="1239" spans="10:26" ht="14.5" customHeight="1" x14ac:dyDescent="0.35">
      <c r="J1239" s="325"/>
      <c r="K1239" s="347"/>
      <c r="L1239" s="11" t="s">
        <v>1660</v>
      </c>
      <c r="M1239" s="325"/>
      <c r="N1239" s="325"/>
      <c r="O1239" s="325"/>
      <c r="P1239" s="325"/>
      <c r="Q1239" s="325"/>
      <c r="Z1239" s="3" t="s">
        <v>6</v>
      </c>
    </row>
    <row r="1240" spans="10:26" ht="14.5" customHeight="1" x14ac:dyDescent="0.35">
      <c r="J1240" s="29">
        <v>32</v>
      </c>
      <c r="K1240" s="167" t="s">
        <v>1661</v>
      </c>
      <c r="L1240" s="27" t="s">
        <v>1662</v>
      </c>
      <c r="M1240" s="9" t="s">
        <v>32</v>
      </c>
      <c r="N1240" s="9" t="s">
        <v>59</v>
      </c>
      <c r="O1240" s="9" t="s">
        <v>28</v>
      </c>
      <c r="P1240" s="9" t="s">
        <v>288</v>
      </c>
      <c r="Q1240" s="9" t="s">
        <v>29</v>
      </c>
      <c r="Z1240" s="3"/>
    </row>
    <row r="1241" spans="10:26" ht="14.5" customHeight="1" x14ac:dyDescent="0.35">
      <c r="J1241" s="172">
        <v>33</v>
      </c>
      <c r="K1241" s="167" t="s">
        <v>246</v>
      </c>
      <c r="L1241" s="27" t="s">
        <v>858</v>
      </c>
      <c r="M1241" s="173" t="s">
        <v>27</v>
      </c>
      <c r="N1241" s="29" t="s">
        <v>28</v>
      </c>
      <c r="O1241" s="29" t="s">
        <v>28</v>
      </c>
      <c r="P1241" s="29" t="s">
        <v>48</v>
      </c>
      <c r="Q1241" s="29" t="s">
        <v>48</v>
      </c>
      <c r="Z1241" s="3"/>
    </row>
    <row r="1242" spans="10:26" ht="14.5" customHeight="1" x14ac:dyDescent="0.35">
      <c r="J1242" s="174">
        <v>34</v>
      </c>
      <c r="K1242" s="168" t="s">
        <v>1663</v>
      </c>
      <c r="L1242" s="118" t="s">
        <v>1664</v>
      </c>
      <c r="M1242" s="175" t="s">
        <v>32</v>
      </c>
      <c r="N1242" s="174" t="s">
        <v>54</v>
      </c>
      <c r="O1242" s="174" t="s">
        <v>28</v>
      </c>
      <c r="P1242" s="166" t="s">
        <v>48</v>
      </c>
      <c r="Q1242" s="166" t="s">
        <v>48</v>
      </c>
      <c r="Z1242" s="3"/>
    </row>
    <row r="1243" spans="10:26" ht="14.5" customHeight="1" x14ac:dyDescent="0.35">
      <c r="J1243" s="174">
        <v>35</v>
      </c>
      <c r="K1243" s="168" t="s">
        <v>1665</v>
      </c>
      <c r="L1243" s="118" t="s">
        <v>1666</v>
      </c>
      <c r="M1243" s="175" t="s">
        <v>27</v>
      </c>
      <c r="N1243" s="174">
        <v>32</v>
      </c>
      <c r="O1243" s="174" t="s">
        <v>28</v>
      </c>
      <c r="P1243" s="166" t="s">
        <v>48</v>
      </c>
      <c r="Q1243" s="166" t="s">
        <v>48</v>
      </c>
      <c r="Z1243" s="3"/>
    </row>
    <row r="1244" spans="10:26" ht="14.5" customHeight="1" x14ac:dyDescent="0.35">
      <c r="J1244" s="174">
        <v>36</v>
      </c>
      <c r="K1244" s="168" t="s">
        <v>1667</v>
      </c>
      <c r="L1244" s="118" t="s">
        <v>1668</v>
      </c>
      <c r="M1244" s="175" t="s">
        <v>27</v>
      </c>
      <c r="N1244" s="174">
        <v>4</v>
      </c>
      <c r="O1244" s="174" t="s">
        <v>28</v>
      </c>
      <c r="P1244" s="166" t="s">
        <v>48</v>
      </c>
      <c r="Q1244" s="166" t="s">
        <v>48</v>
      </c>
      <c r="Z1244" s="3"/>
    </row>
    <row r="1245" spans="10:26" ht="14.5" customHeight="1" x14ac:dyDescent="0.35">
      <c r="J1245" s="174">
        <v>37</v>
      </c>
      <c r="K1245" s="168" t="s">
        <v>1669</v>
      </c>
      <c r="L1245" s="168" t="s">
        <v>1670</v>
      </c>
      <c r="M1245" s="175" t="s">
        <v>32</v>
      </c>
      <c r="N1245" s="174">
        <v>9</v>
      </c>
      <c r="O1245" s="174" t="s">
        <v>28</v>
      </c>
      <c r="P1245" s="166" t="s">
        <v>48</v>
      </c>
      <c r="Q1245" s="166" t="s">
        <v>48</v>
      </c>
      <c r="Z1245" s="3"/>
    </row>
    <row r="1246" spans="10:26" ht="14.5" customHeight="1" x14ac:dyDescent="0.35">
      <c r="J1246" s="174">
        <v>38</v>
      </c>
      <c r="K1246" s="168" t="s">
        <v>1671</v>
      </c>
      <c r="L1246" s="168" t="s">
        <v>1672</v>
      </c>
      <c r="M1246" s="175" t="s">
        <v>32</v>
      </c>
      <c r="N1246" s="174" t="s">
        <v>790</v>
      </c>
      <c r="O1246" s="174" t="s">
        <v>28</v>
      </c>
      <c r="P1246" s="166" t="s">
        <v>48</v>
      </c>
      <c r="Q1246" s="166" t="s">
        <v>48</v>
      </c>
      <c r="Z1246" s="3"/>
    </row>
    <row r="1247" spans="10:26" ht="14.5" customHeight="1" x14ac:dyDescent="0.35">
      <c r="J1247" s="174">
        <v>39</v>
      </c>
      <c r="K1247" s="168" t="s">
        <v>1673</v>
      </c>
      <c r="L1247" s="118" t="s">
        <v>1674</v>
      </c>
      <c r="M1247" s="175" t="s">
        <v>32</v>
      </c>
      <c r="N1247" s="174" t="s">
        <v>28</v>
      </c>
      <c r="O1247" s="174">
        <v>2</v>
      </c>
      <c r="P1247" s="166" t="s">
        <v>48</v>
      </c>
      <c r="Q1247" s="166" t="s">
        <v>48</v>
      </c>
      <c r="Z1247" s="3"/>
    </row>
    <row r="1248" spans="10:26" ht="14.5" customHeight="1" x14ac:dyDescent="0.35">
      <c r="J1248" s="176">
        <v>40</v>
      </c>
      <c r="K1248" s="178" t="s">
        <v>1675</v>
      </c>
      <c r="L1248" s="177" t="s">
        <v>1676</v>
      </c>
      <c r="M1248" s="175" t="s">
        <v>32</v>
      </c>
      <c r="N1248" s="174" t="s">
        <v>28</v>
      </c>
      <c r="O1248" s="174">
        <v>2</v>
      </c>
      <c r="P1248" s="166" t="s">
        <v>48</v>
      </c>
      <c r="Q1248" s="166" t="s">
        <v>48</v>
      </c>
      <c r="Z1248" s="3"/>
    </row>
    <row r="1249" spans="1:26" s="3" customFormat="1" ht="14.5" customHeight="1" collapsed="1" x14ac:dyDescent="0.35">
      <c r="A1249" s="1" t="s">
        <v>1497</v>
      </c>
      <c r="B1249" s="1"/>
      <c r="C1249" s="1"/>
      <c r="D1249" s="1"/>
      <c r="E1249" s="1" t="s">
        <v>1677</v>
      </c>
      <c r="F1249" s="1"/>
      <c r="G1249" s="1"/>
      <c r="H1249" s="1"/>
      <c r="I1249" s="1" t="s">
        <v>144</v>
      </c>
      <c r="J1249" s="2" t="s">
        <v>1678</v>
      </c>
      <c r="K1249" s="4"/>
      <c r="L1249" s="4"/>
      <c r="M1249" s="4"/>
      <c r="N1249" s="4"/>
      <c r="O1249" s="4"/>
      <c r="P1249" s="4"/>
      <c r="Q1249" s="4"/>
      <c r="R1249" s="4"/>
      <c r="S1249" s="4"/>
      <c r="T1249" s="4"/>
      <c r="U1249" s="4"/>
      <c r="V1249" s="4"/>
      <c r="W1249" s="4"/>
      <c r="Z1249" s="3" t="s">
        <v>6</v>
      </c>
    </row>
    <row r="1250" spans="1:26" ht="14.5" customHeight="1" x14ac:dyDescent="0.35">
      <c r="J1250" s="9">
        <v>1</v>
      </c>
      <c r="K1250" s="11" t="s">
        <v>25</v>
      </c>
      <c r="L1250" s="11" t="s">
        <v>1679</v>
      </c>
      <c r="M1250" s="9" t="s">
        <v>27</v>
      </c>
      <c r="N1250" s="9">
        <v>4</v>
      </c>
      <c r="O1250" s="9" t="s">
        <v>28</v>
      </c>
      <c r="P1250" s="325" t="s">
        <v>711</v>
      </c>
      <c r="Q1250" s="9" t="s">
        <v>29</v>
      </c>
      <c r="Z1250" s="3" t="s">
        <v>6</v>
      </c>
    </row>
    <row r="1251" spans="1:26" ht="14.5" customHeight="1" x14ac:dyDescent="0.35">
      <c r="J1251" s="9">
        <v>2</v>
      </c>
      <c r="K1251" s="11" t="s">
        <v>799</v>
      </c>
      <c r="L1251" s="11" t="s">
        <v>800</v>
      </c>
      <c r="M1251" s="9" t="s">
        <v>32</v>
      </c>
      <c r="N1251" s="9">
        <v>3</v>
      </c>
      <c r="O1251" s="9" t="s">
        <v>28</v>
      </c>
      <c r="P1251" s="325"/>
      <c r="Q1251" s="9" t="s">
        <v>29</v>
      </c>
      <c r="Z1251" s="3" t="s">
        <v>6</v>
      </c>
    </row>
    <row r="1252" spans="1:26" ht="14.5" customHeight="1" x14ac:dyDescent="0.35">
      <c r="J1252" s="9">
        <v>3</v>
      </c>
      <c r="K1252" s="11" t="s">
        <v>163</v>
      </c>
      <c r="L1252" s="11" t="s">
        <v>801</v>
      </c>
      <c r="M1252" s="9" t="s">
        <v>27</v>
      </c>
      <c r="N1252" s="9">
        <v>60</v>
      </c>
      <c r="O1252" s="9" t="s">
        <v>28</v>
      </c>
      <c r="P1252" s="325"/>
      <c r="Q1252" s="9" t="s">
        <v>29</v>
      </c>
      <c r="Z1252" s="3" t="s">
        <v>6</v>
      </c>
    </row>
    <row r="1253" spans="1:26" ht="14.5" customHeight="1" x14ac:dyDescent="0.35">
      <c r="J1253" s="9">
        <v>4</v>
      </c>
      <c r="K1253" s="11" t="s">
        <v>1680</v>
      </c>
      <c r="L1253" s="11" t="s">
        <v>1681</v>
      </c>
      <c r="M1253" s="9" t="s">
        <v>32</v>
      </c>
      <c r="N1253" s="9" t="s">
        <v>235</v>
      </c>
      <c r="O1253" s="9" t="s">
        <v>28</v>
      </c>
      <c r="P1253" s="325"/>
      <c r="Q1253" s="9" t="s">
        <v>48</v>
      </c>
      <c r="Z1253" s="3" t="s">
        <v>6</v>
      </c>
    </row>
    <row r="1254" spans="1:26" ht="14.5" customHeight="1" x14ac:dyDescent="0.35">
      <c r="J1254" s="9">
        <v>5</v>
      </c>
      <c r="K1254" s="11" t="s">
        <v>804</v>
      </c>
      <c r="L1254" s="11" t="s">
        <v>805</v>
      </c>
      <c r="M1254" s="9" t="s">
        <v>32</v>
      </c>
      <c r="N1254" s="9" t="s">
        <v>28</v>
      </c>
      <c r="O1254" s="9">
        <v>3</v>
      </c>
      <c r="P1254" s="325"/>
      <c r="Q1254" s="9" t="s">
        <v>48</v>
      </c>
      <c r="Z1254" s="3" t="s">
        <v>6</v>
      </c>
    </row>
    <row r="1255" spans="1:26" ht="14.5" customHeight="1" x14ac:dyDescent="0.35">
      <c r="J1255" s="9">
        <v>6</v>
      </c>
      <c r="K1255" s="11" t="s">
        <v>156</v>
      </c>
      <c r="L1255" s="11" t="s">
        <v>806</v>
      </c>
      <c r="M1255" s="9" t="s">
        <v>27</v>
      </c>
      <c r="N1255" s="9">
        <v>6</v>
      </c>
      <c r="O1255" s="9" t="s">
        <v>28</v>
      </c>
      <c r="P1255" s="325"/>
      <c r="Q1255" s="9" t="s">
        <v>48</v>
      </c>
      <c r="Z1255" s="3" t="s">
        <v>6</v>
      </c>
    </row>
    <row r="1256" spans="1:26" ht="14.5" customHeight="1" x14ac:dyDescent="0.35">
      <c r="J1256" s="9">
        <v>7</v>
      </c>
      <c r="K1256" s="11" t="s">
        <v>807</v>
      </c>
      <c r="L1256" s="11" t="s">
        <v>1682</v>
      </c>
      <c r="M1256" s="9" t="s">
        <v>32</v>
      </c>
      <c r="N1256" s="9" t="s">
        <v>28</v>
      </c>
      <c r="O1256" s="9">
        <v>2</v>
      </c>
      <c r="P1256" s="325"/>
      <c r="Q1256" s="9" t="s">
        <v>29</v>
      </c>
      <c r="Z1256" s="3" t="s">
        <v>6</v>
      </c>
    </row>
    <row r="1257" spans="1:26" ht="14.5" customHeight="1" x14ac:dyDescent="0.35">
      <c r="J1257" s="9">
        <v>8</v>
      </c>
      <c r="K1257" s="11" t="s">
        <v>546</v>
      </c>
      <c r="L1257" s="11" t="s">
        <v>547</v>
      </c>
      <c r="M1257" s="9" t="s">
        <v>32</v>
      </c>
      <c r="N1257" s="9" t="s">
        <v>28</v>
      </c>
      <c r="O1257" s="9">
        <v>2</v>
      </c>
      <c r="P1257" s="325"/>
      <c r="Q1257" s="9" t="s">
        <v>48</v>
      </c>
      <c r="Z1257" s="3" t="s">
        <v>6</v>
      </c>
    </row>
    <row r="1258" spans="1:26" ht="14.5" customHeight="1" x14ac:dyDescent="0.35">
      <c r="J1258" s="9">
        <v>9</v>
      </c>
      <c r="K1258" s="11" t="s">
        <v>813</v>
      </c>
      <c r="L1258" s="11" t="s">
        <v>1133</v>
      </c>
      <c r="M1258" s="9" t="s">
        <v>32</v>
      </c>
      <c r="N1258" s="9" t="s">
        <v>33</v>
      </c>
      <c r="O1258" s="9" t="s">
        <v>28</v>
      </c>
      <c r="P1258" s="325"/>
      <c r="Q1258" s="9" t="s">
        <v>29</v>
      </c>
      <c r="Z1258" s="3" t="s">
        <v>6</v>
      </c>
    </row>
    <row r="1259" spans="1:26" ht="14.5" customHeight="1" x14ac:dyDescent="0.35">
      <c r="J1259" s="9">
        <v>10</v>
      </c>
      <c r="K1259" s="11" t="s">
        <v>815</v>
      </c>
      <c r="L1259" s="11" t="s">
        <v>816</v>
      </c>
      <c r="M1259" s="9" t="s">
        <v>32</v>
      </c>
      <c r="N1259" s="9" t="s">
        <v>235</v>
      </c>
      <c r="O1259" s="9" t="s">
        <v>28</v>
      </c>
      <c r="P1259" s="325"/>
      <c r="Q1259" s="9" t="s">
        <v>29</v>
      </c>
      <c r="Z1259" s="3" t="s">
        <v>6</v>
      </c>
    </row>
    <row r="1260" spans="1:26" ht="14.5" customHeight="1" x14ac:dyDescent="0.35">
      <c r="J1260" s="9">
        <v>11</v>
      </c>
      <c r="K1260" s="11" t="s">
        <v>576</v>
      </c>
      <c r="L1260" s="11" t="s">
        <v>577</v>
      </c>
      <c r="M1260" s="9" t="s">
        <v>32</v>
      </c>
      <c r="N1260" s="9" t="s">
        <v>28</v>
      </c>
      <c r="O1260" s="9">
        <v>2</v>
      </c>
      <c r="P1260" s="325"/>
      <c r="Q1260" s="9" t="s">
        <v>48</v>
      </c>
      <c r="Z1260" s="3" t="s">
        <v>6</v>
      </c>
    </row>
    <row r="1261" spans="1:26" ht="14.5" customHeight="1" x14ac:dyDescent="0.35">
      <c r="J1261" s="9">
        <v>12</v>
      </c>
      <c r="K1261" s="11" t="s">
        <v>196</v>
      </c>
      <c r="L1261" s="11" t="s">
        <v>818</v>
      </c>
      <c r="M1261" s="9" t="s">
        <v>32</v>
      </c>
      <c r="N1261" s="9">
        <v>6</v>
      </c>
      <c r="O1261" s="9">
        <v>2</v>
      </c>
      <c r="P1261" s="325"/>
      <c r="Q1261" s="9" t="s">
        <v>48</v>
      </c>
      <c r="Z1261" s="3" t="s">
        <v>6</v>
      </c>
    </row>
    <row r="1262" spans="1:26" ht="14.5" customHeight="1" x14ac:dyDescent="0.35">
      <c r="J1262" s="9">
        <v>13</v>
      </c>
      <c r="K1262" s="11" t="s">
        <v>578</v>
      </c>
      <c r="L1262" s="11" t="s">
        <v>819</v>
      </c>
      <c r="M1262" s="9" t="s">
        <v>32</v>
      </c>
      <c r="N1262" s="9" t="s">
        <v>28</v>
      </c>
      <c r="O1262" s="9">
        <v>2</v>
      </c>
      <c r="P1262" s="325"/>
      <c r="Q1262" s="9" t="s">
        <v>48</v>
      </c>
      <c r="Z1262" s="3" t="s">
        <v>6</v>
      </c>
    </row>
    <row r="1263" spans="1:26" ht="14.5" customHeight="1" x14ac:dyDescent="0.35">
      <c r="J1263" s="9">
        <v>14</v>
      </c>
      <c r="K1263" s="11" t="s">
        <v>580</v>
      </c>
      <c r="L1263" s="11" t="s">
        <v>820</v>
      </c>
      <c r="M1263" s="9" t="s">
        <v>32</v>
      </c>
      <c r="N1263" s="9" t="s">
        <v>28</v>
      </c>
      <c r="O1263" s="9">
        <v>2</v>
      </c>
      <c r="P1263" s="325"/>
      <c r="Q1263" s="9" t="s">
        <v>48</v>
      </c>
      <c r="Z1263" s="3" t="s">
        <v>6</v>
      </c>
    </row>
    <row r="1264" spans="1:26" ht="14.5" customHeight="1" x14ac:dyDescent="0.35">
      <c r="J1264" s="9">
        <v>15</v>
      </c>
      <c r="K1264" s="11" t="s">
        <v>821</v>
      </c>
      <c r="L1264" s="11" t="s">
        <v>822</v>
      </c>
      <c r="M1264" s="9" t="s">
        <v>32</v>
      </c>
      <c r="N1264" s="9">
        <v>6</v>
      </c>
      <c r="O1264" s="9">
        <v>2</v>
      </c>
      <c r="P1264" s="325"/>
      <c r="Q1264" s="9" t="s">
        <v>48</v>
      </c>
      <c r="Z1264" s="3" t="s">
        <v>6</v>
      </c>
    </row>
    <row r="1265" spans="1:26" ht="14.5" customHeight="1" x14ac:dyDescent="0.35">
      <c r="J1265" s="9">
        <v>16</v>
      </c>
      <c r="K1265" s="11" t="s">
        <v>582</v>
      </c>
      <c r="L1265" s="11" t="s">
        <v>823</v>
      </c>
      <c r="M1265" s="9" t="s">
        <v>32</v>
      </c>
      <c r="N1265" s="9" t="s">
        <v>28</v>
      </c>
      <c r="O1265" s="9">
        <v>2</v>
      </c>
      <c r="P1265" s="325"/>
      <c r="Q1265" s="9" t="s">
        <v>48</v>
      </c>
      <c r="Z1265" s="3" t="s">
        <v>6</v>
      </c>
    </row>
    <row r="1266" spans="1:26" ht="14.5" customHeight="1" x14ac:dyDescent="0.35">
      <c r="J1266" s="325">
        <v>17</v>
      </c>
      <c r="K1266" s="347" t="s">
        <v>1683</v>
      </c>
      <c r="L1266" s="11" t="s">
        <v>1684</v>
      </c>
      <c r="M1266" s="325" t="s">
        <v>27</v>
      </c>
      <c r="N1266" s="325" t="s">
        <v>240</v>
      </c>
      <c r="O1266" s="325" t="s">
        <v>28</v>
      </c>
      <c r="P1266" s="325"/>
      <c r="Q1266" s="325" t="s">
        <v>29</v>
      </c>
      <c r="Z1266" s="3" t="s">
        <v>6</v>
      </c>
    </row>
    <row r="1267" spans="1:26" ht="14.5" customHeight="1" x14ac:dyDescent="0.35">
      <c r="J1267" s="325"/>
      <c r="K1267" s="347"/>
      <c r="L1267" s="11" t="s">
        <v>1685</v>
      </c>
      <c r="M1267" s="325"/>
      <c r="N1267" s="325"/>
      <c r="O1267" s="325"/>
      <c r="P1267" s="325"/>
      <c r="Q1267" s="325"/>
      <c r="Z1267" s="3" t="s">
        <v>6</v>
      </c>
    </row>
    <row r="1268" spans="1:26" ht="14.5" customHeight="1" x14ac:dyDescent="0.35">
      <c r="J1268" s="325"/>
      <c r="K1268" s="347"/>
      <c r="L1268" s="11" t="s">
        <v>1686</v>
      </c>
      <c r="M1268" s="325"/>
      <c r="N1268" s="325"/>
      <c r="O1268" s="325"/>
      <c r="P1268" s="325"/>
      <c r="Q1268" s="325"/>
      <c r="Z1268" s="3" t="s">
        <v>6</v>
      </c>
    </row>
    <row r="1269" spans="1:26" ht="14.5" customHeight="1" x14ac:dyDescent="0.35">
      <c r="J1269" s="9">
        <v>18</v>
      </c>
      <c r="K1269" s="11" t="s">
        <v>129</v>
      </c>
      <c r="L1269" s="11" t="s">
        <v>1687</v>
      </c>
      <c r="M1269" s="9" t="s">
        <v>27</v>
      </c>
      <c r="N1269" s="9" t="s">
        <v>1688</v>
      </c>
      <c r="O1269" s="9"/>
      <c r="P1269" s="325"/>
      <c r="Q1269" s="9" t="s">
        <v>48</v>
      </c>
      <c r="Z1269" s="3" t="s">
        <v>6</v>
      </c>
    </row>
    <row r="1270" spans="1:26" ht="14.5" customHeight="1" x14ac:dyDescent="0.35">
      <c r="J1270" s="9">
        <v>19</v>
      </c>
      <c r="K1270" s="11" t="s">
        <v>586</v>
      </c>
      <c r="L1270" s="11" t="s">
        <v>846</v>
      </c>
      <c r="M1270" s="9" t="s">
        <v>32</v>
      </c>
      <c r="N1270" s="9" t="s">
        <v>28</v>
      </c>
      <c r="O1270" s="9">
        <v>2</v>
      </c>
      <c r="P1270" s="325"/>
      <c r="Q1270" s="9" t="s">
        <v>48</v>
      </c>
      <c r="Z1270" s="3" t="s">
        <v>6</v>
      </c>
    </row>
    <row r="1271" spans="1:26" ht="14.5" customHeight="1" x14ac:dyDescent="0.35">
      <c r="J1271" s="9">
        <v>20</v>
      </c>
      <c r="K1271" s="11" t="s">
        <v>588</v>
      </c>
      <c r="L1271" s="11" t="s">
        <v>857</v>
      </c>
      <c r="M1271" s="9" t="s">
        <v>32</v>
      </c>
      <c r="N1271" s="9" t="s">
        <v>28</v>
      </c>
      <c r="O1271" s="9">
        <v>2</v>
      </c>
      <c r="P1271" s="325"/>
      <c r="Q1271" s="9" t="s">
        <v>48</v>
      </c>
      <c r="Z1271" s="3" t="s">
        <v>6</v>
      </c>
    </row>
    <row r="1272" spans="1:26" ht="14.5" customHeight="1" x14ac:dyDescent="0.35">
      <c r="J1272" s="9">
        <v>21</v>
      </c>
      <c r="K1272" s="11" t="s">
        <v>246</v>
      </c>
      <c r="L1272" s="11" t="s">
        <v>858</v>
      </c>
      <c r="M1272" s="9" t="s">
        <v>27</v>
      </c>
      <c r="N1272" s="9" t="s">
        <v>28</v>
      </c>
      <c r="O1272" s="9" t="s">
        <v>28</v>
      </c>
      <c r="P1272" s="325"/>
      <c r="Q1272" s="9" t="s">
        <v>48</v>
      </c>
      <c r="Z1272" s="3" t="s">
        <v>6</v>
      </c>
    </row>
    <row r="1273" spans="1:26" s="59" customFormat="1" ht="14.5" customHeight="1" collapsed="1" x14ac:dyDescent="0.35">
      <c r="A1273" s="56" t="s">
        <v>22</v>
      </c>
      <c r="B1273" s="56"/>
      <c r="C1273" s="56"/>
      <c r="D1273" s="56"/>
      <c r="E1273" s="56" t="s">
        <v>1689</v>
      </c>
      <c r="F1273" s="56"/>
      <c r="G1273" s="56"/>
      <c r="H1273" s="56"/>
      <c r="I1273" s="56" t="s">
        <v>144</v>
      </c>
      <c r="J1273" s="57" t="s">
        <v>1690</v>
      </c>
      <c r="K1273" s="58"/>
      <c r="L1273" s="58"/>
      <c r="M1273" s="58"/>
      <c r="N1273" s="58"/>
      <c r="O1273" s="58"/>
      <c r="P1273" s="58"/>
      <c r="Q1273" s="58"/>
      <c r="R1273" s="58"/>
      <c r="S1273" s="58"/>
      <c r="T1273" s="58"/>
      <c r="U1273" s="58"/>
      <c r="V1273" s="58"/>
      <c r="W1273" s="58"/>
      <c r="Z1273" s="59" t="s">
        <v>6</v>
      </c>
    </row>
    <row r="1274" spans="1:26" ht="14.5" customHeight="1" x14ac:dyDescent="0.35">
      <c r="J1274" s="9">
        <v>1</v>
      </c>
      <c r="K1274" s="11" t="s">
        <v>25</v>
      </c>
      <c r="L1274" s="11" t="s">
        <v>1691</v>
      </c>
      <c r="M1274" s="9" t="s">
        <v>27</v>
      </c>
      <c r="N1274" s="9">
        <v>4</v>
      </c>
      <c r="O1274" s="9" t="s">
        <v>28</v>
      </c>
      <c r="P1274" s="9" t="s">
        <v>29</v>
      </c>
      <c r="Q1274" s="9" t="s">
        <v>29</v>
      </c>
      <c r="Z1274" s="3" t="s">
        <v>6</v>
      </c>
    </row>
    <row r="1275" spans="1:26" ht="14.5" customHeight="1" x14ac:dyDescent="0.35">
      <c r="J1275" s="9">
        <v>2</v>
      </c>
      <c r="K1275" s="11" t="s">
        <v>813</v>
      </c>
      <c r="L1275" s="11" t="s">
        <v>1577</v>
      </c>
      <c r="M1275" s="9" t="s">
        <v>32</v>
      </c>
      <c r="N1275" s="9" t="s">
        <v>33</v>
      </c>
      <c r="O1275" s="9" t="s">
        <v>28</v>
      </c>
      <c r="P1275" s="9" t="s">
        <v>29</v>
      </c>
      <c r="Q1275" s="9" t="s">
        <v>29</v>
      </c>
      <c r="Z1275" s="3" t="s">
        <v>6</v>
      </c>
    </row>
    <row r="1276" spans="1:26" ht="14.5" customHeight="1" x14ac:dyDescent="0.35">
      <c r="J1276" s="9">
        <v>3</v>
      </c>
      <c r="K1276" s="11" t="s">
        <v>815</v>
      </c>
      <c r="L1276" s="11" t="s">
        <v>1134</v>
      </c>
      <c r="M1276" s="9" t="s">
        <v>32</v>
      </c>
      <c r="N1276" s="9" t="s">
        <v>235</v>
      </c>
      <c r="O1276" s="9" t="s">
        <v>28</v>
      </c>
      <c r="P1276" s="9" t="s">
        <v>29</v>
      </c>
      <c r="Q1276" s="9" t="s">
        <v>29</v>
      </c>
      <c r="Z1276" s="3" t="s">
        <v>6</v>
      </c>
    </row>
    <row r="1277" spans="1:26" ht="14.5" customHeight="1" x14ac:dyDescent="0.35">
      <c r="J1277" s="9">
        <v>4</v>
      </c>
      <c r="K1277" s="11" t="s">
        <v>196</v>
      </c>
      <c r="L1277" s="11" t="s">
        <v>818</v>
      </c>
      <c r="M1277" s="9" t="s">
        <v>32</v>
      </c>
      <c r="N1277" s="9">
        <v>6</v>
      </c>
      <c r="O1277" s="9">
        <v>2</v>
      </c>
      <c r="P1277" s="9" t="s">
        <v>48</v>
      </c>
      <c r="Q1277" s="9" t="s">
        <v>48</v>
      </c>
      <c r="Z1277" s="3" t="s">
        <v>6</v>
      </c>
    </row>
    <row r="1278" spans="1:26" ht="14.5" customHeight="1" x14ac:dyDescent="0.35">
      <c r="J1278" s="9">
        <v>5</v>
      </c>
      <c r="K1278" s="11" t="s">
        <v>1692</v>
      </c>
      <c r="L1278" s="11" t="s">
        <v>1693</v>
      </c>
      <c r="M1278" s="9" t="s">
        <v>32</v>
      </c>
      <c r="N1278" s="9" t="s">
        <v>28</v>
      </c>
      <c r="O1278" s="9">
        <v>2</v>
      </c>
      <c r="P1278" s="9" t="s">
        <v>29</v>
      </c>
      <c r="Q1278" s="9" t="s">
        <v>29</v>
      </c>
      <c r="Z1278" s="3" t="s">
        <v>6</v>
      </c>
    </row>
    <row r="1279" spans="1:26" ht="14.5" customHeight="1" x14ac:dyDescent="0.35">
      <c r="J1279" s="9">
        <v>6</v>
      </c>
      <c r="K1279" s="11" t="s">
        <v>576</v>
      </c>
      <c r="L1279" s="11" t="s">
        <v>1137</v>
      </c>
      <c r="M1279" s="9" t="s">
        <v>32</v>
      </c>
      <c r="N1279" s="9" t="s">
        <v>28</v>
      </c>
      <c r="O1279" s="9">
        <v>2</v>
      </c>
      <c r="P1279" s="9" t="s">
        <v>48</v>
      </c>
      <c r="Q1279" s="9" t="s">
        <v>29</v>
      </c>
      <c r="Z1279" s="3" t="s">
        <v>6</v>
      </c>
    </row>
    <row r="1280" spans="1:26" ht="14.5" customHeight="1" x14ac:dyDescent="0.35">
      <c r="J1280" s="9">
        <v>7</v>
      </c>
      <c r="K1280" s="11" t="s">
        <v>578</v>
      </c>
      <c r="L1280" s="11" t="s">
        <v>1694</v>
      </c>
      <c r="M1280" s="9" t="s">
        <v>32</v>
      </c>
      <c r="N1280" s="9" t="s">
        <v>28</v>
      </c>
      <c r="O1280" s="9">
        <v>2</v>
      </c>
      <c r="P1280" s="9" t="s">
        <v>48</v>
      </c>
      <c r="Q1280" s="9" t="s">
        <v>29</v>
      </c>
      <c r="Z1280" s="3" t="s">
        <v>6</v>
      </c>
    </row>
    <row r="1281" spans="1:26" ht="14.5" customHeight="1" x14ac:dyDescent="0.35">
      <c r="J1281" s="9">
        <v>8</v>
      </c>
      <c r="K1281" s="11" t="s">
        <v>580</v>
      </c>
      <c r="L1281" s="11" t="s">
        <v>1139</v>
      </c>
      <c r="M1281" s="9" t="s">
        <v>32</v>
      </c>
      <c r="N1281" s="9" t="s">
        <v>28</v>
      </c>
      <c r="O1281" s="9">
        <v>2</v>
      </c>
      <c r="P1281" s="9" t="s">
        <v>48</v>
      </c>
      <c r="Q1281" s="9" t="s">
        <v>29</v>
      </c>
      <c r="Z1281" s="3" t="s">
        <v>6</v>
      </c>
    </row>
    <row r="1282" spans="1:26" ht="14.5" customHeight="1" x14ac:dyDescent="0.35">
      <c r="J1282" s="9">
        <v>9</v>
      </c>
      <c r="K1282" s="11" t="s">
        <v>582</v>
      </c>
      <c r="L1282" s="11" t="s">
        <v>1695</v>
      </c>
      <c r="M1282" s="9" t="s">
        <v>32</v>
      </c>
      <c r="N1282" s="9" t="s">
        <v>28</v>
      </c>
      <c r="O1282" s="9">
        <v>2</v>
      </c>
      <c r="P1282" s="9" t="s">
        <v>48</v>
      </c>
      <c r="Q1282" s="9" t="s">
        <v>29</v>
      </c>
      <c r="Z1282" s="3" t="s">
        <v>6</v>
      </c>
    </row>
    <row r="1283" spans="1:26" ht="14.5" customHeight="1" x14ac:dyDescent="0.35">
      <c r="J1283" s="9">
        <v>10</v>
      </c>
      <c r="K1283" s="11" t="s">
        <v>1141</v>
      </c>
      <c r="L1283" s="11" t="s">
        <v>1142</v>
      </c>
      <c r="M1283" s="9" t="s">
        <v>32</v>
      </c>
      <c r="N1283" s="9" t="s">
        <v>28</v>
      </c>
      <c r="O1283" s="9">
        <v>2</v>
      </c>
      <c r="P1283" s="9" t="s">
        <v>48</v>
      </c>
      <c r="Q1283" s="9" t="s">
        <v>29</v>
      </c>
      <c r="Z1283" s="3" t="s">
        <v>6</v>
      </c>
    </row>
    <row r="1284" spans="1:26" ht="14.5" customHeight="1" x14ac:dyDescent="0.35">
      <c r="J1284" s="9">
        <v>11</v>
      </c>
      <c r="K1284" s="11" t="s">
        <v>276</v>
      </c>
      <c r="L1284" s="11" t="s">
        <v>381</v>
      </c>
      <c r="M1284" s="9" t="s">
        <v>27</v>
      </c>
      <c r="N1284" s="9">
        <v>6</v>
      </c>
      <c r="O1284" s="9" t="s">
        <v>28</v>
      </c>
      <c r="P1284" s="9" t="s">
        <v>48</v>
      </c>
      <c r="Q1284" s="9" t="s">
        <v>48</v>
      </c>
      <c r="Z1284" s="3" t="s">
        <v>6</v>
      </c>
    </row>
    <row r="1285" spans="1:26" s="88" customFormat="1" ht="14.5" customHeight="1" collapsed="1" x14ac:dyDescent="0.35">
      <c r="A1285" s="85" t="s">
        <v>22</v>
      </c>
      <c r="B1285" s="85"/>
      <c r="C1285" s="85"/>
      <c r="D1285" s="85"/>
      <c r="E1285" s="85"/>
      <c r="F1285" s="85" t="s">
        <v>1696</v>
      </c>
      <c r="G1285" s="85"/>
      <c r="H1285" s="85"/>
      <c r="I1285" s="85" t="s">
        <v>209</v>
      </c>
      <c r="J1285" s="86" t="s">
        <v>1697</v>
      </c>
      <c r="K1285" s="87"/>
      <c r="L1285" s="87"/>
      <c r="M1285" s="87"/>
      <c r="N1285" s="87"/>
      <c r="O1285" s="87"/>
      <c r="P1285" s="87"/>
      <c r="Q1285" s="87"/>
      <c r="R1285" s="87"/>
      <c r="S1285" s="87"/>
      <c r="T1285" s="87"/>
      <c r="U1285" s="87"/>
      <c r="V1285" s="87"/>
      <c r="W1285" s="87"/>
    </row>
    <row r="1286" spans="1:26" s="93" customFormat="1" ht="14.5" customHeight="1" x14ac:dyDescent="0.35">
      <c r="A1286" s="89"/>
      <c r="B1286" s="89"/>
      <c r="C1286" s="89"/>
      <c r="D1286" s="89"/>
      <c r="E1286" s="89"/>
      <c r="F1286" s="89"/>
      <c r="G1286" s="89"/>
      <c r="H1286" s="89"/>
      <c r="I1286" s="89"/>
      <c r="J1286" s="90">
        <v>1</v>
      </c>
      <c r="K1286" s="91" t="s">
        <v>25</v>
      </c>
      <c r="L1286" s="91" t="s">
        <v>1698</v>
      </c>
      <c r="M1286" s="90" t="s">
        <v>27</v>
      </c>
      <c r="N1286" s="90">
        <v>4</v>
      </c>
      <c r="O1286" s="90" t="s">
        <v>28</v>
      </c>
      <c r="P1286" s="90" t="s">
        <v>29</v>
      </c>
      <c r="Q1286" s="90" t="s">
        <v>29</v>
      </c>
      <c r="R1286" s="92"/>
      <c r="S1286" s="92"/>
      <c r="T1286" s="92"/>
      <c r="U1286" s="92"/>
      <c r="V1286" s="92"/>
      <c r="W1286" s="92"/>
      <c r="Z1286" s="88"/>
    </row>
    <row r="1287" spans="1:26" s="93" customFormat="1" ht="14.5" customHeight="1" x14ac:dyDescent="0.35">
      <c r="A1287" s="89"/>
      <c r="B1287" s="89"/>
      <c r="C1287" s="89"/>
      <c r="D1287" s="89"/>
      <c r="E1287" s="89"/>
      <c r="F1287" s="89"/>
      <c r="G1287" s="89"/>
      <c r="H1287" s="89"/>
      <c r="I1287" s="89"/>
      <c r="J1287" s="90">
        <v>2</v>
      </c>
      <c r="K1287" s="91" t="s">
        <v>1147</v>
      </c>
      <c r="L1287" s="91" t="s">
        <v>1148</v>
      </c>
      <c r="M1287" s="90" t="s">
        <v>32</v>
      </c>
      <c r="N1287" s="90" t="s">
        <v>28</v>
      </c>
      <c r="O1287" s="90">
        <v>2</v>
      </c>
      <c r="P1287" s="90" t="s">
        <v>48</v>
      </c>
      <c r="Q1287" s="90" t="s">
        <v>48</v>
      </c>
      <c r="R1287" s="92"/>
      <c r="S1287" s="92"/>
      <c r="T1287" s="92"/>
      <c r="U1287" s="92"/>
      <c r="V1287" s="92"/>
      <c r="W1287" s="92"/>
      <c r="Z1287" s="88"/>
    </row>
    <row r="1288" spans="1:26" s="93" customFormat="1" ht="14.5" customHeight="1" x14ac:dyDescent="0.35">
      <c r="A1288" s="89"/>
      <c r="B1288" s="89"/>
      <c r="C1288" s="89"/>
      <c r="D1288" s="89"/>
      <c r="E1288" s="89"/>
      <c r="F1288" s="89"/>
      <c r="G1288" s="89"/>
      <c r="H1288" s="89"/>
      <c r="I1288" s="89"/>
      <c r="J1288" s="90">
        <v>3</v>
      </c>
      <c r="K1288" s="91" t="s">
        <v>1149</v>
      </c>
      <c r="L1288" s="91" t="s">
        <v>1150</v>
      </c>
      <c r="M1288" s="90" t="s">
        <v>32</v>
      </c>
      <c r="N1288" s="90" t="s">
        <v>28</v>
      </c>
      <c r="O1288" s="90">
        <v>2</v>
      </c>
      <c r="P1288" s="90" t="s">
        <v>48</v>
      </c>
      <c r="Q1288" s="90" t="s">
        <v>48</v>
      </c>
      <c r="R1288" s="92"/>
      <c r="S1288" s="92"/>
      <c r="T1288" s="92"/>
      <c r="U1288" s="92"/>
      <c r="V1288" s="92"/>
      <c r="W1288" s="92"/>
      <c r="Z1288" s="88"/>
    </row>
    <row r="1289" spans="1:26" s="88" customFormat="1" ht="14.5" customHeight="1" collapsed="1" x14ac:dyDescent="0.35">
      <c r="A1289" s="85" t="s">
        <v>22</v>
      </c>
      <c r="B1289" s="85"/>
      <c r="C1289" s="85"/>
      <c r="D1289" s="85"/>
      <c r="E1289" s="85" t="s">
        <v>1699</v>
      </c>
      <c r="F1289" s="85"/>
      <c r="G1289" s="85"/>
      <c r="H1289" s="85"/>
      <c r="I1289" s="85" t="s">
        <v>144</v>
      </c>
      <c r="J1289" s="86" t="s">
        <v>1700</v>
      </c>
      <c r="K1289" s="87"/>
      <c r="L1289" s="87"/>
      <c r="M1289" s="87"/>
      <c r="N1289" s="87"/>
      <c r="O1289" s="87"/>
      <c r="P1289" s="87"/>
      <c r="Q1289" s="87"/>
      <c r="R1289" s="87"/>
      <c r="S1289" s="87"/>
      <c r="T1289" s="87"/>
      <c r="U1289" s="87"/>
      <c r="V1289" s="87"/>
      <c r="W1289" s="87"/>
    </row>
    <row r="1290" spans="1:26" s="93" customFormat="1" ht="14.5" customHeight="1" x14ac:dyDescent="0.35">
      <c r="A1290" s="89"/>
      <c r="B1290" s="89"/>
      <c r="C1290" s="89"/>
      <c r="D1290" s="89"/>
      <c r="E1290" s="89"/>
      <c r="F1290" s="89"/>
      <c r="G1290" s="89"/>
      <c r="H1290" s="89"/>
      <c r="I1290" s="89"/>
      <c r="J1290" s="90">
        <v>1</v>
      </c>
      <c r="K1290" s="91" t="s">
        <v>25</v>
      </c>
      <c r="L1290" s="91" t="s">
        <v>1701</v>
      </c>
      <c r="M1290" s="90" t="s">
        <v>27</v>
      </c>
      <c r="N1290" s="90">
        <v>4</v>
      </c>
      <c r="O1290" s="90" t="s">
        <v>28</v>
      </c>
      <c r="P1290" s="90" t="s">
        <v>29</v>
      </c>
      <c r="Q1290" s="90" t="s">
        <v>29</v>
      </c>
      <c r="R1290" s="92"/>
      <c r="S1290" s="92"/>
      <c r="T1290" s="92"/>
      <c r="U1290" s="92"/>
      <c r="V1290" s="92"/>
      <c r="W1290" s="92"/>
      <c r="Z1290" s="88"/>
    </row>
    <row r="1291" spans="1:26" s="93" customFormat="1" ht="14.5" customHeight="1" x14ac:dyDescent="0.35">
      <c r="A1291" s="89"/>
      <c r="B1291" s="89"/>
      <c r="C1291" s="89"/>
      <c r="D1291" s="89"/>
      <c r="E1291" s="89"/>
      <c r="F1291" s="89"/>
      <c r="G1291" s="89"/>
      <c r="H1291" s="89"/>
      <c r="I1291" s="89"/>
      <c r="J1291" s="90">
        <v>2</v>
      </c>
      <c r="K1291" s="91" t="s">
        <v>276</v>
      </c>
      <c r="L1291" s="91" t="s">
        <v>381</v>
      </c>
      <c r="M1291" s="90" t="s">
        <v>27</v>
      </c>
      <c r="N1291" s="90">
        <v>6</v>
      </c>
      <c r="O1291" s="90" t="s">
        <v>28</v>
      </c>
      <c r="P1291" s="90" t="s">
        <v>29</v>
      </c>
      <c r="Q1291" s="90" t="s">
        <v>29</v>
      </c>
      <c r="R1291" s="92"/>
      <c r="S1291" s="92"/>
      <c r="T1291" s="92"/>
      <c r="U1291" s="92"/>
      <c r="V1291" s="92"/>
      <c r="W1291" s="92"/>
      <c r="Z1291" s="88"/>
    </row>
    <row r="1292" spans="1:26" s="93" customFormat="1" ht="14.5" customHeight="1" x14ac:dyDescent="0.35">
      <c r="A1292" s="89"/>
      <c r="B1292" s="89"/>
      <c r="C1292" s="89"/>
      <c r="D1292" s="89"/>
      <c r="E1292" s="89"/>
      <c r="F1292" s="89"/>
      <c r="G1292" s="89"/>
      <c r="H1292" s="89"/>
      <c r="I1292" s="89"/>
      <c r="J1292" s="90">
        <v>3</v>
      </c>
      <c r="K1292" s="91" t="s">
        <v>617</v>
      </c>
      <c r="L1292" s="91" t="s">
        <v>1156</v>
      </c>
      <c r="M1292" s="90" t="s">
        <v>27</v>
      </c>
      <c r="N1292" s="90" t="s">
        <v>28</v>
      </c>
      <c r="O1292" s="90" t="s">
        <v>28</v>
      </c>
      <c r="P1292" s="90" t="s">
        <v>48</v>
      </c>
      <c r="Q1292" s="90" t="s">
        <v>48</v>
      </c>
      <c r="R1292" s="92"/>
      <c r="S1292" s="92"/>
      <c r="T1292" s="92"/>
      <c r="U1292" s="92"/>
      <c r="V1292" s="92"/>
      <c r="W1292" s="92"/>
      <c r="Z1292" s="88"/>
    </row>
    <row r="1293" spans="1:26" s="88" customFormat="1" ht="14.5" customHeight="1" collapsed="1" x14ac:dyDescent="0.35">
      <c r="A1293" s="85" t="s">
        <v>22</v>
      </c>
      <c r="B1293" s="85"/>
      <c r="C1293" s="85"/>
      <c r="D1293" s="85"/>
      <c r="E1293" s="85"/>
      <c r="F1293" s="85" t="s">
        <v>1702</v>
      </c>
      <c r="G1293" s="85"/>
      <c r="H1293" s="85"/>
      <c r="I1293" s="85" t="s">
        <v>144</v>
      </c>
      <c r="J1293" s="86" t="s">
        <v>1703</v>
      </c>
      <c r="K1293" s="87"/>
      <c r="L1293" s="87"/>
      <c r="M1293" s="87"/>
      <c r="N1293" s="87"/>
      <c r="O1293" s="87"/>
      <c r="P1293" s="87"/>
      <c r="Q1293" s="87"/>
      <c r="R1293" s="87"/>
      <c r="S1293" s="87"/>
      <c r="T1293" s="87"/>
      <c r="U1293" s="87"/>
      <c r="V1293" s="87"/>
      <c r="W1293" s="87"/>
    </row>
    <row r="1294" spans="1:26" s="93" customFormat="1" ht="14.5" customHeight="1" x14ac:dyDescent="0.35">
      <c r="A1294" s="89"/>
      <c r="B1294" s="89"/>
      <c r="C1294" s="89"/>
      <c r="D1294" s="89"/>
      <c r="E1294" s="89"/>
      <c r="F1294" s="89"/>
      <c r="G1294" s="89"/>
      <c r="H1294" s="89"/>
      <c r="I1294" s="89"/>
      <c r="J1294" s="90">
        <v>1</v>
      </c>
      <c r="K1294" s="91" t="s">
        <v>25</v>
      </c>
      <c r="L1294" s="91" t="s">
        <v>1704</v>
      </c>
      <c r="M1294" s="90" t="s">
        <v>27</v>
      </c>
      <c r="N1294" s="90">
        <v>4</v>
      </c>
      <c r="O1294" s="90" t="s">
        <v>28</v>
      </c>
      <c r="P1294" s="90" t="s">
        <v>29</v>
      </c>
      <c r="Q1294" s="90" t="s">
        <v>29</v>
      </c>
      <c r="R1294" s="92"/>
      <c r="S1294" s="92"/>
      <c r="T1294" s="92"/>
      <c r="U1294" s="92"/>
      <c r="V1294" s="92"/>
      <c r="W1294" s="92"/>
      <c r="Z1294" s="88"/>
    </row>
    <row r="1295" spans="1:26" s="93" customFormat="1" ht="14.5" customHeight="1" x14ac:dyDescent="0.35">
      <c r="A1295" s="89"/>
      <c r="B1295" s="89"/>
      <c r="C1295" s="89"/>
      <c r="D1295" s="89"/>
      <c r="E1295" s="89"/>
      <c r="F1295" s="89"/>
      <c r="G1295" s="89"/>
      <c r="H1295" s="89"/>
      <c r="I1295" s="89"/>
      <c r="J1295" s="90">
        <v>2</v>
      </c>
      <c r="K1295" s="91" t="s">
        <v>1160</v>
      </c>
      <c r="L1295" s="91" t="s">
        <v>1161</v>
      </c>
      <c r="M1295" s="90" t="s">
        <v>27</v>
      </c>
      <c r="N1295" s="90" t="s">
        <v>1162</v>
      </c>
      <c r="O1295" s="90" t="s">
        <v>28</v>
      </c>
      <c r="P1295" s="90" t="s">
        <v>29</v>
      </c>
      <c r="Q1295" s="90" t="s">
        <v>29</v>
      </c>
      <c r="R1295" s="92"/>
      <c r="S1295" s="92"/>
      <c r="T1295" s="92"/>
      <c r="U1295" s="92"/>
      <c r="V1295" s="92"/>
      <c r="W1295" s="92"/>
      <c r="Z1295" s="88"/>
    </row>
    <row r="1296" spans="1:26" s="93" customFormat="1" ht="14.5" customHeight="1" x14ac:dyDescent="0.35">
      <c r="A1296" s="89"/>
      <c r="B1296" s="89"/>
      <c r="C1296" s="89"/>
      <c r="D1296" s="89"/>
      <c r="E1296" s="89"/>
      <c r="F1296" s="89"/>
      <c r="G1296" s="89"/>
      <c r="H1296" s="89"/>
      <c r="I1296" s="89"/>
      <c r="J1296" s="90">
        <v>3</v>
      </c>
      <c r="K1296" s="91" t="s">
        <v>1445</v>
      </c>
      <c r="L1296" s="91" t="s">
        <v>1446</v>
      </c>
      <c r="M1296" s="90" t="s">
        <v>27</v>
      </c>
      <c r="N1296" s="90" t="s">
        <v>28</v>
      </c>
      <c r="O1296" s="90" t="s">
        <v>28</v>
      </c>
      <c r="P1296" s="90" t="s">
        <v>48</v>
      </c>
      <c r="Q1296" s="90" t="s">
        <v>48</v>
      </c>
      <c r="R1296" s="92"/>
      <c r="S1296" s="92"/>
      <c r="T1296" s="92"/>
      <c r="U1296" s="92"/>
      <c r="V1296" s="92"/>
      <c r="W1296" s="92"/>
      <c r="Z1296" s="88"/>
    </row>
    <row r="1297" spans="1:26" s="93" customFormat="1" ht="14.5" customHeight="1" x14ac:dyDescent="0.35">
      <c r="A1297" s="89"/>
      <c r="B1297" s="89"/>
      <c r="C1297" s="89"/>
      <c r="D1297" s="89"/>
      <c r="E1297" s="89"/>
      <c r="F1297" s="89"/>
      <c r="G1297" s="89"/>
      <c r="H1297" s="89"/>
      <c r="I1297" s="89"/>
      <c r="J1297" s="90">
        <v>4</v>
      </c>
      <c r="K1297" s="91" t="s">
        <v>163</v>
      </c>
      <c r="L1297" s="91" t="s">
        <v>801</v>
      </c>
      <c r="M1297" s="90" t="s">
        <v>27</v>
      </c>
      <c r="N1297" s="90">
        <v>60</v>
      </c>
      <c r="O1297" s="90" t="s">
        <v>28</v>
      </c>
      <c r="P1297" s="90" t="s">
        <v>48</v>
      </c>
      <c r="Q1297" s="90" t="s">
        <v>48</v>
      </c>
      <c r="R1297" s="92"/>
      <c r="S1297" s="92"/>
      <c r="T1297" s="92"/>
      <c r="U1297" s="92"/>
      <c r="V1297" s="92"/>
      <c r="W1297" s="92"/>
      <c r="Z1297" s="88"/>
    </row>
    <row r="1298" spans="1:26" s="93" customFormat="1" ht="14.5" customHeight="1" x14ac:dyDescent="0.35">
      <c r="A1298" s="89"/>
      <c r="B1298" s="89"/>
      <c r="C1298" s="89"/>
      <c r="D1298" s="89"/>
      <c r="E1298" s="89"/>
      <c r="F1298" s="89"/>
      <c r="G1298" s="89"/>
      <c r="H1298" s="89"/>
      <c r="I1298" s="89"/>
      <c r="J1298" s="90">
        <v>5</v>
      </c>
      <c r="K1298" s="91" t="s">
        <v>576</v>
      </c>
      <c r="L1298" s="91" t="s">
        <v>1447</v>
      </c>
      <c r="M1298" s="90" t="s">
        <v>32</v>
      </c>
      <c r="N1298" s="90" t="s">
        <v>28</v>
      </c>
      <c r="O1298" s="90">
        <v>2</v>
      </c>
      <c r="P1298" s="90" t="s">
        <v>48</v>
      </c>
      <c r="Q1298" s="90" t="s">
        <v>48</v>
      </c>
      <c r="R1298" s="92"/>
      <c r="S1298" s="92"/>
      <c r="T1298" s="92"/>
      <c r="U1298" s="92"/>
      <c r="V1298" s="92"/>
      <c r="W1298" s="92"/>
      <c r="Z1298" s="88"/>
    </row>
    <row r="1299" spans="1:26" s="93" customFormat="1" ht="14.5" customHeight="1" x14ac:dyDescent="0.35">
      <c r="A1299" s="89"/>
      <c r="B1299" s="89"/>
      <c r="C1299" s="89"/>
      <c r="D1299" s="89"/>
      <c r="E1299" s="89"/>
      <c r="F1299" s="89"/>
      <c r="G1299" s="89"/>
      <c r="H1299" s="89"/>
      <c r="I1299" s="89"/>
      <c r="J1299" s="90">
        <v>6</v>
      </c>
      <c r="K1299" s="91" t="s">
        <v>196</v>
      </c>
      <c r="L1299" s="91" t="s">
        <v>818</v>
      </c>
      <c r="M1299" s="90" t="s">
        <v>32</v>
      </c>
      <c r="N1299" s="90">
        <v>6</v>
      </c>
      <c r="O1299" s="90">
        <v>2</v>
      </c>
      <c r="P1299" s="90" t="s">
        <v>48</v>
      </c>
      <c r="Q1299" s="90" t="s">
        <v>48</v>
      </c>
      <c r="R1299" s="92"/>
      <c r="S1299" s="92"/>
      <c r="T1299" s="92"/>
      <c r="U1299" s="92"/>
      <c r="V1299" s="92"/>
      <c r="W1299" s="92"/>
      <c r="Z1299" s="88"/>
    </row>
    <row r="1300" spans="1:26" s="93" customFormat="1" ht="14.5" customHeight="1" x14ac:dyDescent="0.35">
      <c r="A1300" s="89"/>
      <c r="B1300" s="89"/>
      <c r="C1300" s="89"/>
      <c r="D1300" s="89"/>
      <c r="E1300" s="89"/>
      <c r="F1300" s="89"/>
      <c r="G1300" s="89"/>
      <c r="H1300" s="89"/>
      <c r="I1300" s="89"/>
      <c r="J1300" s="90">
        <v>7</v>
      </c>
      <c r="K1300" s="91" t="s">
        <v>578</v>
      </c>
      <c r="L1300" s="91" t="s">
        <v>1448</v>
      </c>
      <c r="M1300" s="90" t="s">
        <v>32</v>
      </c>
      <c r="N1300" s="90" t="s">
        <v>28</v>
      </c>
      <c r="O1300" s="90">
        <v>2</v>
      </c>
      <c r="P1300" s="90" t="s">
        <v>48</v>
      </c>
      <c r="Q1300" s="90" t="s">
        <v>48</v>
      </c>
      <c r="R1300" s="92"/>
      <c r="S1300" s="92"/>
      <c r="T1300" s="92"/>
      <c r="U1300" s="92"/>
      <c r="V1300" s="92"/>
      <c r="W1300" s="92"/>
      <c r="Z1300" s="88"/>
    </row>
    <row r="1301" spans="1:26" s="93" customFormat="1" ht="14.5" customHeight="1" x14ac:dyDescent="0.35">
      <c r="A1301" s="89"/>
      <c r="B1301" s="89"/>
      <c r="C1301" s="89"/>
      <c r="D1301" s="89"/>
      <c r="E1301" s="89"/>
      <c r="F1301" s="89"/>
      <c r="G1301" s="89"/>
      <c r="H1301" s="89"/>
      <c r="I1301" s="89"/>
      <c r="J1301" s="90">
        <v>8</v>
      </c>
      <c r="K1301" s="91" t="s">
        <v>1449</v>
      </c>
      <c r="L1301" s="91" t="s">
        <v>1705</v>
      </c>
      <c r="M1301" s="90" t="s">
        <v>32</v>
      </c>
      <c r="N1301" s="90" t="s">
        <v>28</v>
      </c>
      <c r="O1301" s="90">
        <v>2</v>
      </c>
      <c r="P1301" s="90" t="s">
        <v>48</v>
      </c>
      <c r="Q1301" s="90" t="s">
        <v>48</v>
      </c>
      <c r="R1301" s="92"/>
      <c r="S1301" s="92"/>
      <c r="T1301" s="92"/>
      <c r="U1301" s="92"/>
      <c r="V1301" s="92"/>
      <c r="W1301" s="92"/>
      <c r="Z1301" s="88"/>
    </row>
    <row r="1302" spans="1:26" s="3" customFormat="1" ht="14.5" customHeight="1" collapsed="1" x14ac:dyDescent="0.35">
      <c r="A1302" s="1" t="s">
        <v>1471</v>
      </c>
      <c r="B1302" s="1"/>
      <c r="C1302" s="1"/>
      <c r="D1302" s="1" t="s">
        <v>1706</v>
      </c>
      <c r="E1302" s="1"/>
      <c r="F1302" s="1"/>
      <c r="G1302" s="1"/>
      <c r="H1302" s="1"/>
      <c r="I1302" s="1" t="s">
        <v>108</v>
      </c>
      <c r="J1302" s="2" t="s">
        <v>1707</v>
      </c>
      <c r="K1302" s="4"/>
      <c r="L1302" s="4"/>
      <c r="M1302" s="4"/>
      <c r="N1302" s="4"/>
      <c r="O1302" s="4"/>
      <c r="P1302" s="4"/>
      <c r="Q1302" s="4"/>
      <c r="R1302" s="4"/>
      <c r="S1302" s="4"/>
      <c r="T1302" s="4"/>
      <c r="U1302" s="4"/>
      <c r="V1302" s="4"/>
      <c r="W1302" s="4"/>
      <c r="Z1302" s="3" t="s">
        <v>6</v>
      </c>
    </row>
    <row r="1303" spans="1:26" ht="14.5" customHeight="1" x14ac:dyDescent="0.35">
      <c r="J1303" s="9">
        <v>1</v>
      </c>
      <c r="K1303" s="11" t="s">
        <v>25</v>
      </c>
      <c r="L1303" s="11" t="s">
        <v>1708</v>
      </c>
      <c r="M1303" s="9" t="s">
        <v>27</v>
      </c>
      <c r="N1303" s="9">
        <v>4</v>
      </c>
      <c r="O1303" s="9" t="s">
        <v>28</v>
      </c>
      <c r="P1303" s="325" t="s">
        <v>711</v>
      </c>
      <c r="Q1303" s="9" t="s">
        <v>29</v>
      </c>
      <c r="Z1303" s="3" t="s">
        <v>6</v>
      </c>
    </row>
    <row r="1304" spans="1:26" ht="14.5" customHeight="1" x14ac:dyDescent="0.35">
      <c r="J1304" s="9">
        <v>2</v>
      </c>
      <c r="K1304" s="11" t="s">
        <v>344</v>
      </c>
      <c r="L1304" s="11" t="s">
        <v>534</v>
      </c>
      <c r="M1304" s="9" t="s">
        <v>27</v>
      </c>
      <c r="N1304" s="9" t="s">
        <v>54</v>
      </c>
      <c r="O1304" s="9" t="s">
        <v>28</v>
      </c>
      <c r="P1304" s="325"/>
      <c r="Q1304" s="9" t="s">
        <v>29</v>
      </c>
      <c r="Z1304" s="3" t="s">
        <v>6</v>
      </c>
    </row>
    <row r="1305" spans="1:26" ht="14.5" customHeight="1" x14ac:dyDescent="0.35">
      <c r="J1305" s="9">
        <v>3</v>
      </c>
      <c r="K1305" s="11" t="s">
        <v>57</v>
      </c>
      <c r="L1305" s="11" t="s">
        <v>1709</v>
      </c>
      <c r="M1305" s="9" t="s">
        <v>32</v>
      </c>
      <c r="N1305" s="9" t="s">
        <v>59</v>
      </c>
      <c r="O1305" s="9" t="s">
        <v>28</v>
      </c>
      <c r="P1305" s="325"/>
      <c r="Q1305" s="9" t="s">
        <v>29</v>
      </c>
      <c r="Z1305" s="3" t="s">
        <v>6</v>
      </c>
    </row>
    <row r="1306" spans="1:26" ht="14.5" customHeight="1" x14ac:dyDescent="0.35">
      <c r="J1306" s="9">
        <v>4</v>
      </c>
      <c r="K1306" s="11" t="s">
        <v>348</v>
      </c>
      <c r="L1306" s="11" t="s">
        <v>349</v>
      </c>
      <c r="M1306" s="9" t="s">
        <v>27</v>
      </c>
      <c r="N1306" s="9">
        <v>4</v>
      </c>
      <c r="O1306" s="9" t="s">
        <v>28</v>
      </c>
      <c r="P1306" s="325"/>
      <c r="Q1306" s="9" t="s">
        <v>48</v>
      </c>
      <c r="Z1306" s="3" t="s">
        <v>6</v>
      </c>
    </row>
    <row r="1307" spans="1:26" ht="14.5" customHeight="1" x14ac:dyDescent="0.35">
      <c r="J1307" s="9">
        <v>5</v>
      </c>
      <c r="K1307" s="11" t="s">
        <v>654</v>
      </c>
      <c r="L1307" s="11" t="s">
        <v>655</v>
      </c>
      <c r="M1307" s="9" t="s">
        <v>32</v>
      </c>
      <c r="N1307" s="9">
        <v>3</v>
      </c>
      <c r="O1307" s="9" t="s">
        <v>28</v>
      </c>
      <c r="P1307" s="325"/>
      <c r="Q1307" s="9" t="s">
        <v>48</v>
      </c>
      <c r="Z1307" s="3" t="s">
        <v>6</v>
      </c>
    </row>
    <row r="1308" spans="1:26" ht="14.5" customHeight="1" x14ac:dyDescent="0.35">
      <c r="J1308" s="325">
        <v>6</v>
      </c>
      <c r="K1308" s="347" t="s">
        <v>1608</v>
      </c>
      <c r="L1308" s="11" t="s">
        <v>1609</v>
      </c>
      <c r="M1308" s="325" t="s">
        <v>27</v>
      </c>
      <c r="N1308" s="325" t="s">
        <v>54</v>
      </c>
      <c r="O1308" s="325" t="s">
        <v>28</v>
      </c>
      <c r="P1308" s="325"/>
      <c r="Q1308" s="325" t="s">
        <v>29</v>
      </c>
      <c r="Z1308" s="3" t="s">
        <v>6</v>
      </c>
    </row>
    <row r="1309" spans="1:26" ht="14.5" customHeight="1" x14ac:dyDescent="0.35">
      <c r="J1309" s="325"/>
      <c r="K1309" s="347"/>
      <c r="L1309" s="11" t="s">
        <v>1610</v>
      </c>
      <c r="M1309" s="325"/>
      <c r="N1309" s="325"/>
      <c r="O1309" s="325"/>
      <c r="P1309" s="325"/>
      <c r="Q1309" s="325"/>
      <c r="Z1309" s="3" t="s">
        <v>6</v>
      </c>
    </row>
    <row r="1310" spans="1:26" ht="14.5" customHeight="1" x14ac:dyDescent="0.35">
      <c r="J1310" s="325"/>
      <c r="K1310" s="347"/>
      <c r="L1310" s="11" t="s">
        <v>1611</v>
      </c>
      <c r="M1310" s="325"/>
      <c r="N1310" s="325"/>
      <c r="O1310" s="325"/>
      <c r="P1310" s="325"/>
      <c r="Q1310" s="325"/>
      <c r="Z1310" s="3" t="s">
        <v>6</v>
      </c>
    </row>
    <row r="1311" spans="1:26" ht="14.5" customHeight="1" x14ac:dyDescent="0.35">
      <c r="J1311" s="325"/>
      <c r="K1311" s="347"/>
      <c r="L1311" s="11" t="s">
        <v>1612</v>
      </c>
      <c r="M1311" s="325"/>
      <c r="N1311" s="325"/>
      <c r="O1311" s="325"/>
      <c r="P1311" s="325"/>
      <c r="Q1311" s="325"/>
      <c r="Z1311" s="3" t="s">
        <v>6</v>
      </c>
    </row>
    <row r="1312" spans="1:26" ht="14.5" customHeight="1" x14ac:dyDescent="0.35">
      <c r="J1312" s="325"/>
      <c r="K1312" s="347"/>
      <c r="L1312" s="11" t="s">
        <v>1613</v>
      </c>
      <c r="M1312" s="325"/>
      <c r="N1312" s="325"/>
      <c r="O1312" s="325"/>
      <c r="P1312" s="325"/>
      <c r="Q1312" s="325"/>
      <c r="Z1312" s="3" t="s">
        <v>6</v>
      </c>
    </row>
    <row r="1313" spans="10:26" ht="14.5" customHeight="1" x14ac:dyDescent="0.35">
      <c r="J1313" s="325"/>
      <c r="K1313" s="347"/>
      <c r="L1313" s="11" t="s">
        <v>1614</v>
      </c>
      <c r="M1313" s="325"/>
      <c r="N1313" s="325"/>
      <c r="O1313" s="325"/>
      <c r="P1313" s="325"/>
      <c r="Q1313" s="325"/>
      <c r="Z1313" s="3" t="s">
        <v>6</v>
      </c>
    </row>
    <row r="1314" spans="10:26" ht="14.5" customHeight="1" x14ac:dyDescent="0.35">
      <c r="J1314" s="325"/>
      <c r="K1314" s="347"/>
      <c r="L1314" s="11" t="s">
        <v>1615</v>
      </c>
      <c r="M1314" s="325"/>
      <c r="N1314" s="325"/>
      <c r="O1314" s="325"/>
      <c r="P1314" s="325"/>
      <c r="Q1314" s="325"/>
      <c r="Z1314" s="3" t="s">
        <v>6</v>
      </c>
    </row>
    <row r="1315" spans="10:26" ht="14.5" customHeight="1" x14ac:dyDescent="0.35">
      <c r="J1315" s="325"/>
      <c r="K1315" s="347"/>
      <c r="L1315" s="11" t="s">
        <v>1616</v>
      </c>
      <c r="M1315" s="325"/>
      <c r="N1315" s="325"/>
      <c r="O1315" s="325"/>
      <c r="P1315" s="325"/>
      <c r="Q1315" s="325"/>
      <c r="Z1315" s="3" t="s">
        <v>6</v>
      </c>
    </row>
    <row r="1316" spans="10:26" ht="14.5" customHeight="1" x14ac:dyDescent="0.35">
      <c r="J1316" s="325"/>
      <c r="K1316" s="347"/>
      <c r="L1316" s="11" t="s">
        <v>1617</v>
      </c>
      <c r="M1316" s="325"/>
      <c r="N1316" s="325"/>
      <c r="O1316" s="325"/>
      <c r="P1316" s="325"/>
      <c r="Q1316" s="325"/>
      <c r="Z1316" s="3" t="s">
        <v>6</v>
      </c>
    </row>
    <row r="1317" spans="10:26" ht="14.5" customHeight="1" x14ac:dyDescent="0.35">
      <c r="J1317" s="325"/>
      <c r="K1317" s="347"/>
      <c r="L1317" s="11" t="s">
        <v>1618</v>
      </c>
      <c r="M1317" s="325"/>
      <c r="N1317" s="325"/>
      <c r="O1317" s="325"/>
      <c r="P1317" s="325"/>
      <c r="Q1317" s="325"/>
      <c r="Z1317" s="3" t="s">
        <v>6</v>
      </c>
    </row>
    <row r="1318" spans="10:26" ht="14.5" customHeight="1" x14ac:dyDescent="0.35">
      <c r="J1318" s="9">
        <v>7</v>
      </c>
      <c r="K1318" s="11" t="s">
        <v>1710</v>
      </c>
      <c r="L1318" s="11" t="s">
        <v>1711</v>
      </c>
      <c r="M1318" s="9" t="s">
        <v>32</v>
      </c>
      <c r="N1318" s="9" t="s">
        <v>28</v>
      </c>
      <c r="O1318" s="9" t="s">
        <v>28</v>
      </c>
      <c r="P1318" s="325"/>
      <c r="Q1318" s="9" t="s">
        <v>29</v>
      </c>
      <c r="Z1318" s="3" t="s">
        <v>6</v>
      </c>
    </row>
    <row r="1319" spans="10:26" ht="14.5" customHeight="1" x14ac:dyDescent="0.35">
      <c r="J1319" s="9">
        <v>8</v>
      </c>
      <c r="K1319" s="11" t="s">
        <v>407</v>
      </c>
      <c r="L1319" s="11" t="s">
        <v>408</v>
      </c>
      <c r="M1319" s="9" t="s">
        <v>32</v>
      </c>
      <c r="N1319" s="9" t="s">
        <v>28</v>
      </c>
      <c r="O1319" s="9" t="s">
        <v>28</v>
      </c>
      <c r="P1319" s="325"/>
      <c r="Q1319" s="9" t="s">
        <v>48</v>
      </c>
      <c r="Z1319" s="3" t="s">
        <v>6</v>
      </c>
    </row>
    <row r="1320" spans="10:26" ht="14.5" customHeight="1" x14ac:dyDescent="0.35">
      <c r="J1320" s="9">
        <v>9</v>
      </c>
      <c r="K1320" s="11" t="s">
        <v>357</v>
      </c>
      <c r="L1320" s="11" t="s">
        <v>1712</v>
      </c>
      <c r="M1320" s="9" t="s">
        <v>32</v>
      </c>
      <c r="N1320" s="9" t="s">
        <v>40</v>
      </c>
      <c r="O1320" s="9" t="s">
        <v>28</v>
      </c>
      <c r="P1320" s="325"/>
      <c r="Q1320" s="9" t="s">
        <v>29</v>
      </c>
      <c r="Z1320" s="3" t="s">
        <v>6</v>
      </c>
    </row>
    <row r="1321" spans="10:26" ht="14.5" customHeight="1" x14ac:dyDescent="0.35">
      <c r="J1321" s="9">
        <v>10</v>
      </c>
      <c r="K1321" s="11" t="s">
        <v>537</v>
      </c>
      <c r="L1321" s="11" t="s">
        <v>1713</v>
      </c>
      <c r="M1321" s="9" t="s">
        <v>32</v>
      </c>
      <c r="N1321" s="9" t="s">
        <v>28</v>
      </c>
      <c r="O1321" s="9">
        <v>2</v>
      </c>
      <c r="P1321" s="325"/>
      <c r="Q1321" s="9" t="s">
        <v>29</v>
      </c>
      <c r="Z1321" s="3" t="s">
        <v>6</v>
      </c>
    </row>
    <row r="1322" spans="10:26" ht="14.5" customHeight="1" x14ac:dyDescent="0.35">
      <c r="J1322" s="9">
        <v>11</v>
      </c>
      <c r="K1322" s="11" t="s">
        <v>546</v>
      </c>
      <c r="L1322" s="11" t="s">
        <v>1591</v>
      </c>
      <c r="M1322" s="9" t="s">
        <v>32</v>
      </c>
      <c r="N1322" s="9" t="s">
        <v>28</v>
      </c>
      <c r="O1322" s="9">
        <v>2</v>
      </c>
      <c r="P1322" s="325"/>
      <c r="Q1322" s="9" t="s">
        <v>48</v>
      </c>
      <c r="Z1322" s="3" t="s">
        <v>6</v>
      </c>
    </row>
    <row r="1323" spans="10:26" ht="14.5" customHeight="1" x14ac:dyDescent="0.35">
      <c r="J1323" s="9">
        <v>12</v>
      </c>
      <c r="K1323" s="11" t="s">
        <v>1714</v>
      </c>
      <c r="L1323" s="11" t="s">
        <v>1715</v>
      </c>
      <c r="M1323" s="9" t="s">
        <v>32</v>
      </c>
      <c r="N1323" s="9" t="s">
        <v>28</v>
      </c>
      <c r="O1323" s="9" t="s">
        <v>28</v>
      </c>
      <c r="P1323" s="325"/>
      <c r="Q1323" s="9" t="s">
        <v>48</v>
      </c>
      <c r="Z1323" s="3" t="s">
        <v>6</v>
      </c>
    </row>
    <row r="1324" spans="10:26" ht="14.5" customHeight="1" x14ac:dyDescent="0.35">
      <c r="J1324" s="9">
        <v>13</v>
      </c>
      <c r="K1324" s="11" t="s">
        <v>1619</v>
      </c>
      <c r="L1324" s="11" t="s">
        <v>1716</v>
      </c>
      <c r="M1324" s="9" t="s">
        <v>32</v>
      </c>
      <c r="N1324" s="9" t="s">
        <v>28</v>
      </c>
      <c r="O1324" s="9">
        <v>2</v>
      </c>
      <c r="P1324" s="325"/>
      <c r="Q1324" s="9" t="s">
        <v>48</v>
      </c>
      <c r="Z1324" s="3" t="s">
        <v>6</v>
      </c>
    </row>
    <row r="1325" spans="10:26" ht="14.5" customHeight="1" x14ac:dyDescent="0.35">
      <c r="J1325" s="9">
        <v>14</v>
      </c>
      <c r="K1325" s="11" t="s">
        <v>727</v>
      </c>
      <c r="L1325" s="11" t="s">
        <v>1717</v>
      </c>
      <c r="M1325" s="9" t="s">
        <v>32</v>
      </c>
      <c r="N1325" s="9" t="s">
        <v>28</v>
      </c>
      <c r="O1325" s="9">
        <v>2</v>
      </c>
      <c r="P1325" s="325"/>
      <c r="Q1325" s="9" t="s">
        <v>48</v>
      </c>
      <c r="Z1325" s="3" t="s">
        <v>6</v>
      </c>
    </row>
    <row r="1326" spans="10:26" ht="14.5" customHeight="1" x14ac:dyDescent="0.35">
      <c r="J1326" s="9">
        <v>15</v>
      </c>
      <c r="K1326" s="11" t="s">
        <v>1622</v>
      </c>
      <c r="L1326" s="11" t="s">
        <v>1718</v>
      </c>
      <c r="M1326" s="9" t="s">
        <v>32</v>
      </c>
      <c r="N1326" s="9" t="s">
        <v>28</v>
      </c>
      <c r="O1326" s="9">
        <v>2</v>
      </c>
      <c r="P1326" s="325"/>
      <c r="Q1326" s="9" t="s">
        <v>48</v>
      </c>
      <c r="Z1326" s="3" t="s">
        <v>6</v>
      </c>
    </row>
    <row r="1327" spans="10:26" ht="14.5" customHeight="1" x14ac:dyDescent="0.35">
      <c r="J1327" s="9">
        <v>16</v>
      </c>
      <c r="K1327" s="11" t="s">
        <v>640</v>
      </c>
      <c r="L1327" s="11" t="s">
        <v>1719</v>
      </c>
      <c r="M1327" s="9" t="s">
        <v>32</v>
      </c>
      <c r="N1327" s="9" t="s">
        <v>28</v>
      </c>
      <c r="O1327" s="9">
        <v>2</v>
      </c>
      <c r="P1327" s="325"/>
      <c r="Q1327" s="9" t="s">
        <v>48</v>
      </c>
      <c r="Z1327" s="3" t="s">
        <v>6</v>
      </c>
    </row>
    <row r="1328" spans="10:26" ht="14.5" customHeight="1" x14ac:dyDescent="0.35">
      <c r="J1328" s="9">
        <v>17</v>
      </c>
      <c r="K1328" s="11" t="s">
        <v>576</v>
      </c>
      <c r="L1328" s="11" t="s">
        <v>1478</v>
      </c>
      <c r="M1328" s="9" t="s">
        <v>32</v>
      </c>
      <c r="N1328" s="9" t="s">
        <v>28</v>
      </c>
      <c r="O1328" s="9">
        <v>2</v>
      </c>
      <c r="P1328" s="325"/>
      <c r="Q1328" s="9" t="s">
        <v>48</v>
      </c>
      <c r="Z1328" s="3" t="s">
        <v>6</v>
      </c>
    </row>
    <row r="1329" spans="1:26" ht="14.5" customHeight="1" x14ac:dyDescent="0.35">
      <c r="J1329" s="9">
        <v>18</v>
      </c>
      <c r="K1329" s="11" t="s">
        <v>578</v>
      </c>
      <c r="L1329" s="11" t="s">
        <v>1596</v>
      </c>
      <c r="M1329" s="9" t="s">
        <v>32</v>
      </c>
      <c r="N1329" s="9" t="s">
        <v>28</v>
      </c>
      <c r="O1329" s="9">
        <v>2</v>
      </c>
      <c r="P1329" s="325"/>
      <c r="Q1329" s="9" t="s">
        <v>48</v>
      </c>
      <c r="Z1329" s="3" t="s">
        <v>6</v>
      </c>
    </row>
    <row r="1330" spans="1:26" ht="14.5" customHeight="1" x14ac:dyDescent="0.35">
      <c r="J1330" s="9">
        <v>19</v>
      </c>
      <c r="K1330" s="11" t="s">
        <v>580</v>
      </c>
      <c r="L1330" s="11" t="s">
        <v>1625</v>
      </c>
      <c r="M1330" s="9" t="s">
        <v>32</v>
      </c>
      <c r="N1330" s="9" t="s">
        <v>28</v>
      </c>
      <c r="O1330" s="9">
        <v>2</v>
      </c>
      <c r="P1330" s="325"/>
      <c r="Q1330" s="9" t="s">
        <v>48</v>
      </c>
      <c r="Z1330" s="3" t="s">
        <v>6</v>
      </c>
    </row>
    <row r="1331" spans="1:26" ht="14.5" customHeight="1" x14ac:dyDescent="0.35">
      <c r="J1331" s="9">
        <v>20</v>
      </c>
      <c r="K1331" s="11" t="s">
        <v>582</v>
      </c>
      <c r="L1331" s="11" t="s">
        <v>1626</v>
      </c>
      <c r="M1331" s="9" t="s">
        <v>32</v>
      </c>
      <c r="N1331" s="9" t="s">
        <v>28</v>
      </c>
      <c r="O1331" s="9">
        <v>2</v>
      </c>
      <c r="P1331" s="325"/>
      <c r="Q1331" s="9" t="s">
        <v>48</v>
      </c>
      <c r="Z1331" s="3" t="s">
        <v>6</v>
      </c>
    </row>
    <row r="1332" spans="1:26" ht="14.5" customHeight="1" x14ac:dyDescent="0.35">
      <c r="J1332" s="9">
        <v>21</v>
      </c>
      <c r="K1332" s="11" t="s">
        <v>586</v>
      </c>
      <c r="L1332" s="11" t="s">
        <v>1481</v>
      </c>
      <c r="M1332" s="9" t="s">
        <v>32</v>
      </c>
      <c r="N1332" s="9" t="s">
        <v>28</v>
      </c>
      <c r="O1332" s="9">
        <v>2</v>
      </c>
      <c r="P1332" s="325"/>
      <c r="Q1332" s="9" t="s">
        <v>48</v>
      </c>
      <c r="Z1332" s="3" t="s">
        <v>6</v>
      </c>
    </row>
    <row r="1333" spans="1:26" ht="14.5" customHeight="1" x14ac:dyDescent="0.35">
      <c r="J1333" s="9">
        <v>22</v>
      </c>
      <c r="K1333" s="11" t="s">
        <v>588</v>
      </c>
      <c r="L1333" s="11" t="s">
        <v>1720</v>
      </c>
      <c r="M1333" s="9" t="s">
        <v>32</v>
      </c>
      <c r="N1333" s="9" t="s">
        <v>28</v>
      </c>
      <c r="O1333" s="9">
        <v>2</v>
      </c>
      <c r="P1333" s="325"/>
      <c r="Q1333" s="9" t="s">
        <v>48</v>
      </c>
      <c r="Z1333" s="3" t="s">
        <v>6</v>
      </c>
    </row>
    <row r="1334" spans="1:26" s="3" customFormat="1" ht="14.5" customHeight="1" collapsed="1" x14ac:dyDescent="0.35">
      <c r="A1334" s="1" t="s">
        <v>1471</v>
      </c>
      <c r="B1334" s="1"/>
      <c r="C1334" s="1"/>
      <c r="D1334" s="1"/>
      <c r="E1334" s="1" t="s">
        <v>1721</v>
      </c>
      <c r="F1334" s="1"/>
      <c r="G1334" s="1"/>
      <c r="H1334" s="1"/>
      <c r="I1334" s="1" t="s">
        <v>144</v>
      </c>
      <c r="J1334" s="2" t="s">
        <v>1722</v>
      </c>
      <c r="K1334" s="4"/>
      <c r="L1334" s="4"/>
      <c r="M1334" s="4"/>
      <c r="N1334" s="4"/>
      <c r="O1334" s="4"/>
      <c r="P1334" s="4"/>
      <c r="Q1334" s="4"/>
      <c r="R1334" s="4"/>
      <c r="S1334" s="4"/>
      <c r="T1334" s="4"/>
      <c r="U1334" s="4"/>
      <c r="V1334" s="4"/>
      <c r="W1334" s="4"/>
      <c r="Z1334" s="3" t="s">
        <v>6</v>
      </c>
    </row>
    <row r="1335" spans="1:26" ht="14.5" customHeight="1" x14ac:dyDescent="0.35">
      <c r="J1335" s="9">
        <v>1</v>
      </c>
      <c r="K1335" s="11" t="s">
        <v>25</v>
      </c>
      <c r="L1335" s="11" t="s">
        <v>1723</v>
      </c>
      <c r="M1335" s="9" t="s">
        <v>27</v>
      </c>
      <c r="N1335" s="9">
        <v>4</v>
      </c>
      <c r="O1335" s="9" t="s">
        <v>28</v>
      </c>
      <c r="P1335" s="325" t="s">
        <v>711</v>
      </c>
      <c r="Q1335" s="9" t="s">
        <v>29</v>
      </c>
      <c r="Z1335" s="3" t="s">
        <v>6</v>
      </c>
    </row>
    <row r="1336" spans="1:26" ht="14.5" customHeight="1" x14ac:dyDescent="0.35">
      <c r="J1336" s="9">
        <v>2</v>
      </c>
      <c r="K1336" s="11" t="s">
        <v>1462</v>
      </c>
      <c r="L1336" s="11" t="s">
        <v>1463</v>
      </c>
      <c r="M1336" s="9" t="s">
        <v>32</v>
      </c>
      <c r="N1336" s="9">
        <v>9</v>
      </c>
      <c r="O1336" s="9" t="s">
        <v>28</v>
      </c>
      <c r="P1336" s="325"/>
      <c r="Q1336" s="9" t="s">
        <v>29</v>
      </c>
      <c r="Z1336" s="3" t="s">
        <v>6</v>
      </c>
    </row>
    <row r="1337" spans="1:26" s="3" customFormat="1" ht="14.5" customHeight="1" collapsed="1" x14ac:dyDescent="0.35">
      <c r="A1337" s="1" t="s">
        <v>1471</v>
      </c>
      <c r="B1337" s="1"/>
      <c r="C1337" s="1"/>
      <c r="D1337" s="1"/>
      <c r="E1337" s="1" t="s">
        <v>1724</v>
      </c>
      <c r="F1337" s="1"/>
      <c r="G1337" s="1"/>
      <c r="H1337" s="1"/>
      <c r="I1337" s="1" t="s">
        <v>144</v>
      </c>
      <c r="J1337" s="2" t="s">
        <v>1725</v>
      </c>
      <c r="K1337" s="4"/>
      <c r="L1337" s="4"/>
      <c r="M1337" s="4"/>
      <c r="N1337" s="4"/>
      <c r="O1337" s="4"/>
      <c r="P1337" s="4"/>
      <c r="Q1337" s="4"/>
      <c r="R1337" s="4"/>
      <c r="S1337" s="4"/>
      <c r="T1337" s="4"/>
      <c r="U1337" s="4"/>
      <c r="V1337" s="4"/>
      <c r="W1337" s="4"/>
      <c r="Z1337" s="3" t="s">
        <v>6</v>
      </c>
    </row>
    <row r="1338" spans="1:26" ht="14.5" customHeight="1" x14ac:dyDescent="0.35">
      <c r="J1338" s="9">
        <v>1</v>
      </c>
      <c r="K1338" s="11" t="s">
        <v>25</v>
      </c>
      <c r="L1338" s="11" t="s">
        <v>1726</v>
      </c>
      <c r="M1338" s="9" t="s">
        <v>27</v>
      </c>
      <c r="N1338" s="9">
        <v>4</v>
      </c>
      <c r="O1338" s="9" t="s">
        <v>28</v>
      </c>
      <c r="P1338" s="325" t="s">
        <v>711</v>
      </c>
      <c r="Q1338" s="9" t="s">
        <v>29</v>
      </c>
      <c r="Z1338" s="3" t="s">
        <v>6</v>
      </c>
    </row>
    <row r="1339" spans="1:26" ht="14.5" customHeight="1" x14ac:dyDescent="0.35">
      <c r="J1339" s="9">
        <v>2</v>
      </c>
      <c r="K1339" s="11" t="s">
        <v>1680</v>
      </c>
      <c r="L1339" s="11" t="s">
        <v>1727</v>
      </c>
      <c r="M1339" s="9" t="s">
        <v>32</v>
      </c>
      <c r="N1339" s="9" t="s">
        <v>235</v>
      </c>
      <c r="O1339" s="9" t="s">
        <v>28</v>
      </c>
      <c r="P1339" s="325"/>
      <c r="Q1339" s="9" t="s">
        <v>48</v>
      </c>
      <c r="Z1339" s="3" t="s">
        <v>6</v>
      </c>
    </row>
    <row r="1340" spans="1:26" ht="14.5" customHeight="1" x14ac:dyDescent="0.35">
      <c r="J1340" s="9">
        <v>3</v>
      </c>
      <c r="K1340" s="11" t="s">
        <v>163</v>
      </c>
      <c r="L1340" s="11" t="s">
        <v>801</v>
      </c>
      <c r="M1340" s="9" t="s">
        <v>27</v>
      </c>
      <c r="N1340" s="9">
        <v>60</v>
      </c>
      <c r="O1340" s="9" t="s">
        <v>28</v>
      </c>
      <c r="P1340" s="325"/>
      <c r="Q1340" s="9" t="s">
        <v>29</v>
      </c>
      <c r="Z1340" s="3" t="s">
        <v>6</v>
      </c>
    </row>
    <row r="1341" spans="1:26" ht="14.5" customHeight="1" x14ac:dyDescent="0.35">
      <c r="J1341" s="9">
        <v>4</v>
      </c>
      <c r="K1341" s="11" t="s">
        <v>804</v>
      </c>
      <c r="L1341" s="11" t="s">
        <v>1475</v>
      </c>
      <c r="M1341" s="9" t="s">
        <v>32</v>
      </c>
      <c r="N1341" s="9" t="s">
        <v>28</v>
      </c>
      <c r="O1341" s="9">
        <v>3</v>
      </c>
      <c r="P1341" s="325"/>
      <c r="Q1341" s="9" t="s">
        <v>29</v>
      </c>
      <c r="Z1341" s="3" t="s">
        <v>6</v>
      </c>
    </row>
    <row r="1342" spans="1:26" ht="14.5" customHeight="1" x14ac:dyDescent="0.35">
      <c r="J1342" s="9">
        <v>5</v>
      </c>
      <c r="K1342" s="11" t="s">
        <v>156</v>
      </c>
      <c r="L1342" s="11" t="s">
        <v>1590</v>
      </c>
      <c r="M1342" s="9" t="s">
        <v>27</v>
      </c>
      <c r="N1342" s="9">
        <v>6</v>
      </c>
      <c r="O1342" s="9" t="s">
        <v>28</v>
      </c>
      <c r="P1342" s="325"/>
      <c r="Q1342" s="9" t="s">
        <v>29</v>
      </c>
      <c r="Z1342" s="3" t="s">
        <v>6</v>
      </c>
    </row>
    <row r="1343" spans="1:26" ht="14.5" customHeight="1" x14ac:dyDescent="0.35">
      <c r="J1343" s="9">
        <v>6</v>
      </c>
      <c r="K1343" s="11" t="s">
        <v>807</v>
      </c>
      <c r="L1343" s="11" t="s">
        <v>1476</v>
      </c>
      <c r="M1343" s="9" t="s">
        <v>32</v>
      </c>
      <c r="N1343" s="9" t="s">
        <v>28</v>
      </c>
      <c r="O1343" s="9">
        <v>2</v>
      </c>
      <c r="P1343" s="325"/>
      <c r="Q1343" s="9" t="s">
        <v>29</v>
      </c>
      <c r="Z1343" s="3" t="s">
        <v>6</v>
      </c>
    </row>
    <row r="1344" spans="1:26" ht="14.5" customHeight="1" x14ac:dyDescent="0.35">
      <c r="J1344" s="9">
        <v>7</v>
      </c>
      <c r="K1344" s="11" t="s">
        <v>546</v>
      </c>
      <c r="L1344" s="11" t="s">
        <v>1591</v>
      </c>
      <c r="M1344" s="9" t="s">
        <v>32</v>
      </c>
      <c r="N1344" s="9" t="s">
        <v>28</v>
      </c>
      <c r="O1344" s="9">
        <v>2</v>
      </c>
      <c r="P1344" s="325"/>
      <c r="Q1344" s="9" t="s">
        <v>48</v>
      </c>
      <c r="Z1344" s="3" t="s">
        <v>6</v>
      </c>
    </row>
    <row r="1345" spans="1:26" ht="14.5" customHeight="1" x14ac:dyDescent="0.35">
      <c r="J1345" s="9">
        <v>8</v>
      </c>
      <c r="K1345" s="11" t="s">
        <v>813</v>
      </c>
      <c r="L1345" s="11" t="s">
        <v>1133</v>
      </c>
      <c r="M1345" s="9" t="s">
        <v>32</v>
      </c>
      <c r="N1345" s="9" t="s">
        <v>33</v>
      </c>
      <c r="O1345" s="9" t="s">
        <v>28</v>
      </c>
      <c r="P1345" s="325"/>
      <c r="Q1345" s="9" t="s">
        <v>29</v>
      </c>
      <c r="Z1345" s="3" t="s">
        <v>6</v>
      </c>
    </row>
    <row r="1346" spans="1:26" ht="14.5" customHeight="1" x14ac:dyDescent="0.35">
      <c r="J1346" s="9">
        <v>9</v>
      </c>
      <c r="K1346" s="11" t="s">
        <v>815</v>
      </c>
      <c r="L1346" s="11" t="s">
        <v>1728</v>
      </c>
      <c r="M1346" s="9" t="s">
        <v>32</v>
      </c>
      <c r="N1346" s="9" t="s">
        <v>235</v>
      </c>
      <c r="O1346" s="9" t="s">
        <v>28</v>
      </c>
      <c r="P1346" s="325"/>
      <c r="Q1346" s="9" t="s">
        <v>29</v>
      </c>
      <c r="Z1346" s="3" t="s">
        <v>6</v>
      </c>
    </row>
    <row r="1347" spans="1:26" ht="14.5" customHeight="1" x14ac:dyDescent="0.35">
      <c r="J1347" s="9">
        <v>10</v>
      </c>
      <c r="K1347" s="11" t="s">
        <v>196</v>
      </c>
      <c r="L1347" s="11" t="s">
        <v>818</v>
      </c>
      <c r="M1347" s="9" t="s">
        <v>32</v>
      </c>
      <c r="N1347" s="9">
        <v>6</v>
      </c>
      <c r="O1347" s="9">
        <v>2</v>
      </c>
      <c r="P1347" s="325"/>
      <c r="Q1347" s="9" t="s">
        <v>48</v>
      </c>
      <c r="Z1347" s="3" t="s">
        <v>6</v>
      </c>
    </row>
    <row r="1348" spans="1:26" ht="14.5" customHeight="1" x14ac:dyDescent="0.35">
      <c r="J1348" s="9">
        <v>11</v>
      </c>
      <c r="K1348" s="11" t="s">
        <v>576</v>
      </c>
      <c r="L1348" s="11" t="s">
        <v>1478</v>
      </c>
      <c r="M1348" s="9" t="s">
        <v>32</v>
      </c>
      <c r="N1348" s="9" t="s">
        <v>28</v>
      </c>
      <c r="O1348" s="9">
        <v>2</v>
      </c>
      <c r="P1348" s="325"/>
      <c r="Q1348" s="9" t="s">
        <v>48</v>
      </c>
      <c r="Z1348" s="3" t="s">
        <v>6</v>
      </c>
    </row>
    <row r="1349" spans="1:26" ht="14.5" customHeight="1" x14ac:dyDescent="0.35">
      <c r="J1349" s="9">
        <v>12</v>
      </c>
      <c r="K1349" s="11" t="s">
        <v>578</v>
      </c>
      <c r="L1349" s="11" t="s">
        <v>1479</v>
      </c>
      <c r="M1349" s="9" t="s">
        <v>32</v>
      </c>
      <c r="N1349" s="9" t="s">
        <v>28</v>
      </c>
      <c r="O1349" s="9">
        <v>2</v>
      </c>
      <c r="P1349" s="325"/>
      <c r="Q1349" s="9" t="s">
        <v>48</v>
      </c>
      <c r="Z1349" s="3" t="s">
        <v>6</v>
      </c>
    </row>
    <row r="1350" spans="1:26" ht="14.5" customHeight="1" x14ac:dyDescent="0.35">
      <c r="J1350" s="9">
        <v>13</v>
      </c>
      <c r="K1350" s="11" t="s">
        <v>580</v>
      </c>
      <c r="L1350" s="11" t="s">
        <v>581</v>
      </c>
      <c r="M1350" s="9" t="s">
        <v>32</v>
      </c>
      <c r="N1350" s="9" t="s">
        <v>28</v>
      </c>
      <c r="O1350" s="9">
        <v>2</v>
      </c>
      <c r="P1350" s="325"/>
      <c r="Q1350" s="9" t="s">
        <v>48</v>
      </c>
      <c r="Z1350" s="3" t="s">
        <v>6</v>
      </c>
    </row>
    <row r="1351" spans="1:26" ht="14.5" customHeight="1" x14ac:dyDescent="0.35">
      <c r="J1351" s="9">
        <v>14</v>
      </c>
      <c r="K1351" s="11" t="s">
        <v>582</v>
      </c>
      <c r="L1351" s="11" t="s">
        <v>583</v>
      </c>
      <c r="M1351" s="9" t="s">
        <v>32</v>
      </c>
      <c r="N1351" s="9" t="s">
        <v>28</v>
      </c>
      <c r="O1351" s="9">
        <v>2</v>
      </c>
      <c r="P1351" s="325"/>
      <c r="Q1351" s="9" t="s">
        <v>48</v>
      </c>
      <c r="Z1351" s="3" t="s">
        <v>6</v>
      </c>
    </row>
    <row r="1352" spans="1:26" ht="14.5" customHeight="1" x14ac:dyDescent="0.35">
      <c r="J1352" s="9">
        <v>15</v>
      </c>
      <c r="K1352" s="11" t="s">
        <v>586</v>
      </c>
      <c r="L1352" s="11" t="s">
        <v>846</v>
      </c>
      <c r="M1352" s="9" t="s">
        <v>32</v>
      </c>
      <c r="N1352" s="9" t="s">
        <v>28</v>
      </c>
      <c r="O1352" s="9">
        <v>2</v>
      </c>
      <c r="P1352" s="325"/>
      <c r="Q1352" s="9" t="s">
        <v>48</v>
      </c>
      <c r="Z1352" s="3" t="s">
        <v>6</v>
      </c>
    </row>
    <row r="1353" spans="1:26" ht="14.5" customHeight="1" x14ac:dyDescent="0.35">
      <c r="J1353" s="9">
        <v>16</v>
      </c>
      <c r="K1353" s="11" t="s">
        <v>588</v>
      </c>
      <c r="L1353" s="11" t="s">
        <v>857</v>
      </c>
      <c r="M1353" s="9" t="s">
        <v>32</v>
      </c>
      <c r="N1353" s="9" t="s">
        <v>28</v>
      </c>
      <c r="O1353" s="9">
        <v>2</v>
      </c>
      <c r="P1353" s="325"/>
      <c r="Q1353" s="9" t="s">
        <v>48</v>
      </c>
      <c r="Z1353" s="3" t="s">
        <v>6</v>
      </c>
    </row>
    <row r="1354" spans="1:26" ht="14.5" customHeight="1" x14ac:dyDescent="0.35">
      <c r="J1354" s="9">
        <v>17</v>
      </c>
      <c r="K1354" s="11" t="s">
        <v>246</v>
      </c>
      <c r="L1354" s="11" t="s">
        <v>858</v>
      </c>
      <c r="M1354" s="9" t="s">
        <v>27</v>
      </c>
      <c r="N1354" s="9" t="s">
        <v>28</v>
      </c>
      <c r="O1354" s="9" t="s">
        <v>28</v>
      </c>
      <c r="P1354" s="325"/>
      <c r="Q1354" s="9" t="s">
        <v>48</v>
      </c>
      <c r="Z1354" s="3" t="s">
        <v>6</v>
      </c>
    </row>
    <row r="1355" spans="1:26" s="55" customFormat="1" ht="14.5" customHeight="1" collapsed="1" x14ac:dyDescent="0.35">
      <c r="A1355" s="53" t="s">
        <v>1471</v>
      </c>
      <c r="B1355" s="53"/>
      <c r="C1355" s="53"/>
      <c r="D1355" s="53"/>
      <c r="E1355" s="53" t="s">
        <v>1729</v>
      </c>
      <c r="F1355" s="53"/>
      <c r="G1355" s="53"/>
      <c r="H1355" s="53"/>
      <c r="I1355" s="53" t="s">
        <v>144</v>
      </c>
      <c r="J1355" s="52" t="s">
        <v>1730</v>
      </c>
      <c r="K1355" s="54"/>
      <c r="L1355" s="54"/>
      <c r="M1355" s="54"/>
      <c r="N1355" s="54"/>
      <c r="O1355" s="54"/>
      <c r="P1355" s="54"/>
      <c r="Q1355" s="54"/>
      <c r="R1355" s="54"/>
      <c r="S1355" s="54"/>
      <c r="T1355" s="54"/>
      <c r="U1355" s="54"/>
      <c r="V1355" s="54"/>
      <c r="W1355" s="54"/>
      <c r="Z1355" s="55" t="s">
        <v>6</v>
      </c>
    </row>
    <row r="1356" spans="1:26" ht="14.5" customHeight="1" x14ac:dyDescent="0.35">
      <c r="J1356" s="9">
        <v>1</v>
      </c>
      <c r="K1356" s="11" t="s">
        <v>25</v>
      </c>
      <c r="L1356" s="11" t="s">
        <v>1731</v>
      </c>
      <c r="M1356" s="9" t="s">
        <v>27</v>
      </c>
      <c r="N1356" s="9">
        <v>4</v>
      </c>
      <c r="O1356" s="9" t="s">
        <v>28</v>
      </c>
      <c r="P1356" s="325" t="s">
        <v>711</v>
      </c>
      <c r="Q1356" s="9" t="s">
        <v>29</v>
      </c>
      <c r="Z1356" s="3" t="s">
        <v>6</v>
      </c>
    </row>
    <row r="1357" spans="1:26" ht="14.5" customHeight="1" x14ac:dyDescent="0.35">
      <c r="J1357" s="9">
        <v>2</v>
      </c>
      <c r="K1357" s="11" t="s">
        <v>813</v>
      </c>
      <c r="L1357" s="11" t="s">
        <v>1732</v>
      </c>
      <c r="M1357" s="9" t="s">
        <v>32</v>
      </c>
      <c r="N1357" s="9" t="s">
        <v>33</v>
      </c>
      <c r="O1357" s="9" t="s">
        <v>28</v>
      </c>
      <c r="P1357" s="325"/>
      <c r="Q1357" s="9" t="s">
        <v>29</v>
      </c>
      <c r="Z1357" s="3" t="s">
        <v>6</v>
      </c>
    </row>
    <row r="1358" spans="1:26" ht="14.5" customHeight="1" x14ac:dyDescent="0.35">
      <c r="J1358" s="9">
        <v>3</v>
      </c>
      <c r="K1358" s="11" t="s">
        <v>815</v>
      </c>
      <c r="L1358" s="11" t="s">
        <v>1733</v>
      </c>
      <c r="M1358" s="9" t="s">
        <v>32</v>
      </c>
      <c r="N1358" s="9" t="s">
        <v>235</v>
      </c>
      <c r="O1358" s="9" t="s">
        <v>28</v>
      </c>
      <c r="P1358" s="325"/>
      <c r="Q1358" s="9" t="s">
        <v>29</v>
      </c>
      <c r="Z1358" s="3" t="s">
        <v>6</v>
      </c>
    </row>
    <row r="1359" spans="1:26" ht="14.5" customHeight="1" x14ac:dyDescent="0.35">
      <c r="J1359" s="9">
        <v>4</v>
      </c>
      <c r="K1359" s="11" t="s">
        <v>196</v>
      </c>
      <c r="L1359" s="11" t="s">
        <v>818</v>
      </c>
      <c r="M1359" s="9" t="s">
        <v>32</v>
      </c>
      <c r="N1359" s="9">
        <v>6</v>
      </c>
      <c r="O1359" s="9">
        <v>2</v>
      </c>
      <c r="P1359" s="325"/>
      <c r="Q1359" s="9" t="s">
        <v>48</v>
      </c>
      <c r="Z1359" s="3" t="s">
        <v>6</v>
      </c>
    </row>
    <row r="1360" spans="1:26" ht="14.5" customHeight="1" x14ac:dyDescent="0.35">
      <c r="J1360" s="9">
        <v>5</v>
      </c>
      <c r="K1360" s="11" t="s">
        <v>1692</v>
      </c>
      <c r="L1360" s="11" t="s">
        <v>1693</v>
      </c>
      <c r="M1360" s="9" t="s">
        <v>32</v>
      </c>
      <c r="N1360" s="9" t="s">
        <v>28</v>
      </c>
      <c r="O1360" s="9">
        <v>2</v>
      </c>
      <c r="P1360" s="325"/>
      <c r="Q1360" s="9" t="s">
        <v>29</v>
      </c>
      <c r="Z1360" s="3" t="s">
        <v>6</v>
      </c>
    </row>
    <row r="1361" spans="1:26" ht="14.5" customHeight="1" x14ac:dyDescent="0.35">
      <c r="J1361" s="9">
        <v>6</v>
      </c>
      <c r="K1361" s="11" t="s">
        <v>576</v>
      </c>
      <c r="L1361" s="11" t="s">
        <v>1734</v>
      </c>
      <c r="M1361" s="9" t="s">
        <v>32</v>
      </c>
      <c r="N1361" s="9" t="s">
        <v>28</v>
      </c>
      <c r="O1361" s="9">
        <v>2</v>
      </c>
      <c r="P1361" s="325"/>
      <c r="Q1361" s="9" t="s">
        <v>29</v>
      </c>
      <c r="Z1361" s="3" t="s">
        <v>6</v>
      </c>
    </row>
    <row r="1362" spans="1:26" ht="14.5" customHeight="1" x14ac:dyDescent="0.35">
      <c r="J1362" s="9">
        <v>7</v>
      </c>
      <c r="K1362" s="11" t="s">
        <v>578</v>
      </c>
      <c r="L1362" s="11" t="s">
        <v>1735</v>
      </c>
      <c r="M1362" s="9" t="s">
        <v>32</v>
      </c>
      <c r="N1362" s="9" t="s">
        <v>28</v>
      </c>
      <c r="O1362" s="9">
        <v>2</v>
      </c>
      <c r="P1362" s="325"/>
      <c r="Q1362" s="9" t="s">
        <v>29</v>
      </c>
      <c r="Z1362" s="3" t="s">
        <v>6</v>
      </c>
    </row>
    <row r="1363" spans="1:26" ht="14.5" customHeight="1" x14ac:dyDescent="0.35">
      <c r="J1363" s="9">
        <v>8</v>
      </c>
      <c r="K1363" s="11" t="s">
        <v>1141</v>
      </c>
      <c r="L1363" s="11" t="s">
        <v>1142</v>
      </c>
      <c r="M1363" s="9" t="s">
        <v>32</v>
      </c>
      <c r="N1363" s="9" t="s">
        <v>28</v>
      </c>
      <c r="O1363" s="9">
        <v>2</v>
      </c>
      <c r="P1363" s="325"/>
      <c r="Q1363" s="9" t="s">
        <v>29</v>
      </c>
      <c r="Z1363" s="3" t="s">
        <v>6</v>
      </c>
    </row>
    <row r="1364" spans="1:26" ht="14.5" customHeight="1" x14ac:dyDescent="0.35">
      <c r="J1364" s="9">
        <v>9</v>
      </c>
      <c r="K1364" s="11" t="s">
        <v>580</v>
      </c>
      <c r="L1364" s="11" t="s">
        <v>581</v>
      </c>
      <c r="M1364" s="9" t="s">
        <v>32</v>
      </c>
      <c r="N1364" s="9" t="s">
        <v>28</v>
      </c>
      <c r="O1364" s="9">
        <v>2</v>
      </c>
      <c r="P1364" s="325"/>
      <c r="Q1364" s="9" t="s">
        <v>29</v>
      </c>
      <c r="Z1364" s="3" t="s">
        <v>6</v>
      </c>
    </row>
    <row r="1365" spans="1:26" ht="14.5" customHeight="1" x14ac:dyDescent="0.35">
      <c r="J1365" s="9">
        <v>10</v>
      </c>
      <c r="K1365" s="11" t="s">
        <v>582</v>
      </c>
      <c r="L1365" s="11" t="s">
        <v>583</v>
      </c>
      <c r="M1365" s="9" t="s">
        <v>32</v>
      </c>
      <c r="N1365" s="9" t="s">
        <v>28</v>
      </c>
      <c r="O1365" s="9">
        <v>2</v>
      </c>
      <c r="P1365" s="325"/>
      <c r="Q1365" s="9" t="s">
        <v>29</v>
      </c>
      <c r="Z1365" s="3" t="s">
        <v>6</v>
      </c>
    </row>
    <row r="1366" spans="1:26" ht="14.5" customHeight="1" x14ac:dyDescent="0.35">
      <c r="J1366" s="9">
        <v>11</v>
      </c>
      <c r="K1366" s="11" t="s">
        <v>276</v>
      </c>
      <c r="L1366" s="11" t="s">
        <v>381</v>
      </c>
      <c r="M1366" s="9" t="s">
        <v>27</v>
      </c>
      <c r="N1366" s="9">
        <v>6</v>
      </c>
      <c r="O1366" s="9" t="s">
        <v>28</v>
      </c>
      <c r="P1366" s="325"/>
      <c r="Q1366" s="9" t="s">
        <v>48</v>
      </c>
      <c r="Z1366" s="3" t="s">
        <v>6</v>
      </c>
    </row>
    <row r="1367" spans="1:26" s="3" customFormat="1" ht="14.5" customHeight="1" collapsed="1" x14ac:dyDescent="0.35">
      <c r="A1367" s="1" t="s">
        <v>115</v>
      </c>
      <c r="B1367" s="1"/>
      <c r="C1367" s="1"/>
      <c r="D1367" s="1" t="s">
        <v>1736</v>
      </c>
      <c r="E1367" s="1"/>
      <c r="F1367" s="1"/>
      <c r="G1367" s="1"/>
      <c r="H1367" s="1"/>
      <c r="I1367" s="1" t="s">
        <v>108</v>
      </c>
      <c r="J1367" s="2" t="s">
        <v>1737</v>
      </c>
      <c r="K1367" s="4"/>
      <c r="L1367" s="4"/>
      <c r="M1367" s="4"/>
      <c r="N1367" s="4"/>
      <c r="O1367" s="4"/>
      <c r="P1367" s="4"/>
      <c r="Q1367" s="4"/>
      <c r="R1367" s="4"/>
      <c r="S1367" s="4"/>
      <c r="T1367" s="4"/>
      <c r="U1367" s="4"/>
      <c r="V1367" s="4"/>
      <c r="W1367" s="4"/>
      <c r="Z1367" s="3" t="s">
        <v>6</v>
      </c>
    </row>
    <row r="1368" spans="1:26" ht="14.5" customHeight="1" x14ac:dyDescent="0.35">
      <c r="J1368" s="9">
        <v>1</v>
      </c>
      <c r="K1368" s="11" t="s">
        <v>25</v>
      </c>
      <c r="L1368" s="11" t="s">
        <v>1738</v>
      </c>
      <c r="M1368" s="9" t="s">
        <v>27</v>
      </c>
      <c r="N1368" s="9">
        <v>4</v>
      </c>
      <c r="O1368" s="9" t="s">
        <v>28</v>
      </c>
      <c r="P1368" s="325" t="s">
        <v>711</v>
      </c>
      <c r="Q1368" s="9" t="s">
        <v>29</v>
      </c>
      <c r="Z1368" s="3" t="s">
        <v>6</v>
      </c>
    </row>
    <row r="1369" spans="1:26" ht="14.5" customHeight="1" x14ac:dyDescent="0.35">
      <c r="J1369" s="9">
        <v>2</v>
      </c>
      <c r="K1369" s="11" t="s">
        <v>344</v>
      </c>
      <c r="L1369" s="11" t="s">
        <v>534</v>
      </c>
      <c r="M1369" s="9" t="s">
        <v>27</v>
      </c>
      <c r="N1369" s="9" t="s">
        <v>54</v>
      </c>
      <c r="O1369" s="9" t="s">
        <v>28</v>
      </c>
      <c r="P1369" s="325"/>
      <c r="Q1369" s="9" t="s">
        <v>29</v>
      </c>
      <c r="Z1369" s="3" t="s">
        <v>6</v>
      </c>
    </row>
    <row r="1370" spans="1:26" ht="14.5" customHeight="1" x14ac:dyDescent="0.35">
      <c r="J1370" s="9">
        <v>3</v>
      </c>
      <c r="K1370" s="11" t="s">
        <v>348</v>
      </c>
      <c r="L1370" s="11" t="s">
        <v>349</v>
      </c>
      <c r="M1370" s="9" t="s">
        <v>27</v>
      </c>
      <c r="N1370" s="9">
        <v>4</v>
      </c>
      <c r="O1370" s="9" t="s">
        <v>28</v>
      </c>
      <c r="P1370" s="325"/>
      <c r="Q1370" s="9" t="s">
        <v>48</v>
      </c>
      <c r="Z1370" s="3" t="s">
        <v>6</v>
      </c>
    </row>
    <row r="1371" spans="1:26" ht="14.5" customHeight="1" x14ac:dyDescent="0.35">
      <c r="J1371" s="9">
        <v>4</v>
      </c>
      <c r="K1371" s="11" t="s">
        <v>1739</v>
      </c>
      <c r="L1371" s="11" t="s">
        <v>1740</v>
      </c>
      <c r="M1371" s="9" t="s">
        <v>32</v>
      </c>
      <c r="N1371" s="9">
        <v>9</v>
      </c>
      <c r="O1371" s="9" t="s">
        <v>28</v>
      </c>
      <c r="P1371" s="325"/>
      <c r="Q1371" s="9" t="s">
        <v>29</v>
      </c>
      <c r="Z1371" s="3" t="s">
        <v>6</v>
      </c>
    </row>
    <row r="1372" spans="1:26" ht="14.5" customHeight="1" x14ac:dyDescent="0.35">
      <c r="J1372" s="9">
        <v>5</v>
      </c>
      <c r="K1372" s="11" t="s">
        <v>1741</v>
      </c>
      <c r="L1372" s="11" t="s">
        <v>1742</v>
      </c>
      <c r="M1372" s="9" t="s">
        <v>32</v>
      </c>
      <c r="N1372" s="9">
        <v>9</v>
      </c>
      <c r="O1372" s="9" t="s">
        <v>28</v>
      </c>
      <c r="P1372" s="325"/>
      <c r="Q1372" s="9" t="s">
        <v>29</v>
      </c>
      <c r="Z1372" s="3" t="s">
        <v>6</v>
      </c>
    </row>
    <row r="1373" spans="1:26" ht="14.5" customHeight="1" x14ac:dyDescent="0.35">
      <c r="J1373" s="9">
        <v>6</v>
      </c>
      <c r="K1373" s="11" t="s">
        <v>1743</v>
      </c>
      <c r="L1373" s="11" t="s">
        <v>1744</v>
      </c>
      <c r="M1373" s="9" t="s">
        <v>32</v>
      </c>
      <c r="N1373" s="9" t="s">
        <v>40</v>
      </c>
      <c r="O1373" s="9" t="s">
        <v>28</v>
      </c>
      <c r="P1373" s="325"/>
      <c r="Q1373" s="9" t="s">
        <v>29</v>
      </c>
      <c r="Z1373" s="3" t="s">
        <v>6</v>
      </c>
    </row>
    <row r="1374" spans="1:26" ht="14.5" customHeight="1" x14ac:dyDescent="0.35">
      <c r="J1374" s="9">
        <v>7</v>
      </c>
      <c r="K1374" s="11" t="s">
        <v>1745</v>
      </c>
      <c r="L1374" s="11" t="s">
        <v>1746</v>
      </c>
      <c r="M1374" s="9" t="s">
        <v>32</v>
      </c>
      <c r="N1374" s="9" t="s">
        <v>40</v>
      </c>
      <c r="O1374" s="9" t="s">
        <v>28</v>
      </c>
      <c r="P1374" s="325"/>
      <c r="Q1374" s="9" t="s">
        <v>29</v>
      </c>
      <c r="Z1374" s="3" t="s">
        <v>6</v>
      </c>
    </row>
    <row r="1375" spans="1:26" ht="14.5" customHeight="1" x14ac:dyDescent="0.35">
      <c r="J1375" s="9">
        <v>8</v>
      </c>
      <c r="K1375" s="11" t="s">
        <v>1747</v>
      </c>
      <c r="L1375" s="11" t="s">
        <v>1748</v>
      </c>
      <c r="M1375" s="9" t="s">
        <v>27</v>
      </c>
      <c r="N1375" s="9">
        <v>33</v>
      </c>
      <c r="O1375" s="9" t="s">
        <v>28</v>
      </c>
      <c r="P1375" s="325"/>
      <c r="Q1375" s="9" t="s">
        <v>29</v>
      </c>
      <c r="Z1375" s="3" t="s">
        <v>6</v>
      </c>
    </row>
    <row r="1376" spans="1:26" ht="14.5" customHeight="1" x14ac:dyDescent="0.35">
      <c r="J1376" s="9">
        <v>9</v>
      </c>
      <c r="K1376" s="11" t="s">
        <v>1749</v>
      </c>
      <c r="L1376" s="11" t="s">
        <v>1750</v>
      </c>
      <c r="M1376" s="9" t="s">
        <v>27</v>
      </c>
      <c r="N1376" s="9">
        <v>32</v>
      </c>
      <c r="O1376" s="9" t="s">
        <v>28</v>
      </c>
      <c r="P1376" s="325"/>
      <c r="Q1376" s="9" t="s">
        <v>29</v>
      </c>
      <c r="Z1376" s="3" t="s">
        <v>6</v>
      </c>
    </row>
    <row r="1377" spans="1:26" s="55" customFormat="1" ht="14.5" customHeight="1" collapsed="1" x14ac:dyDescent="0.35">
      <c r="A1377" s="53" t="s">
        <v>115</v>
      </c>
      <c r="B1377" s="53"/>
      <c r="C1377" s="53"/>
      <c r="D1377" s="53"/>
      <c r="E1377" s="53" t="s">
        <v>1751</v>
      </c>
      <c r="F1377" s="53"/>
      <c r="G1377" s="53"/>
      <c r="H1377" s="53"/>
      <c r="I1377" s="53" t="s">
        <v>144</v>
      </c>
      <c r="J1377" s="52" t="s">
        <v>1752</v>
      </c>
      <c r="K1377" s="54"/>
      <c r="L1377" s="54"/>
      <c r="M1377" s="54"/>
      <c r="N1377" s="54"/>
      <c r="O1377" s="54"/>
      <c r="P1377" s="54"/>
      <c r="Q1377" s="54"/>
      <c r="R1377" s="54"/>
      <c r="S1377" s="54"/>
      <c r="T1377" s="54"/>
      <c r="U1377" s="54"/>
      <c r="V1377" s="54"/>
      <c r="W1377" s="54"/>
      <c r="Z1377" s="55" t="s">
        <v>6</v>
      </c>
    </row>
    <row r="1378" spans="1:26" ht="14.5" customHeight="1" x14ac:dyDescent="0.35">
      <c r="J1378" s="9">
        <v>1</v>
      </c>
      <c r="K1378" s="11" t="s">
        <v>25</v>
      </c>
      <c r="L1378" s="11" t="s">
        <v>1753</v>
      </c>
      <c r="M1378" s="9" t="s">
        <v>27</v>
      </c>
      <c r="N1378" s="9">
        <v>4</v>
      </c>
      <c r="O1378" s="9" t="s">
        <v>28</v>
      </c>
      <c r="P1378" s="325" t="s">
        <v>711</v>
      </c>
      <c r="Q1378" s="9" t="s">
        <v>29</v>
      </c>
      <c r="Z1378" s="3" t="s">
        <v>6</v>
      </c>
    </row>
    <row r="1379" spans="1:26" ht="14.5" customHeight="1" x14ac:dyDescent="0.35">
      <c r="J1379" s="9">
        <v>2</v>
      </c>
      <c r="K1379" s="11" t="s">
        <v>813</v>
      </c>
      <c r="L1379" s="11" t="s">
        <v>1732</v>
      </c>
      <c r="M1379" s="9" t="s">
        <v>32</v>
      </c>
      <c r="N1379" s="9" t="s">
        <v>33</v>
      </c>
      <c r="O1379" s="9" t="s">
        <v>28</v>
      </c>
      <c r="P1379" s="325"/>
      <c r="Q1379" s="9" t="s">
        <v>29</v>
      </c>
      <c r="Z1379" s="3" t="s">
        <v>6</v>
      </c>
    </row>
    <row r="1380" spans="1:26" ht="14.5" customHeight="1" x14ac:dyDescent="0.35">
      <c r="J1380" s="9">
        <v>3</v>
      </c>
      <c r="K1380" s="11" t="s">
        <v>815</v>
      </c>
      <c r="L1380" s="11" t="s">
        <v>1733</v>
      </c>
      <c r="M1380" s="9" t="s">
        <v>32</v>
      </c>
      <c r="N1380" s="9" t="s">
        <v>235</v>
      </c>
      <c r="O1380" s="9" t="s">
        <v>28</v>
      </c>
      <c r="P1380" s="325"/>
      <c r="Q1380" s="9" t="s">
        <v>29</v>
      </c>
      <c r="Z1380" s="3" t="s">
        <v>6</v>
      </c>
    </row>
    <row r="1381" spans="1:26" ht="14.5" customHeight="1" x14ac:dyDescent="0.35">
      <c r="J1381" s="9">
        <v>4</v>
      </c>
      <c r="K1381" s="11" t="s">
        <v>196</v>
      </c>
      <c r="L1381" s="11" t="s">
        <v>818</v>
      </c>
      <c r="M1381" s="9" t="s">
        <v>32</v>
      </c>
      <c r="N1381" s="9">
        <v>6</v>
      </c>
      <c r="O1381" s="9">
        <v>2</v>
      </c>
      <c r="P1381" s="325"/>
      <c r="Q1381" s="9" t="s">
        <v>48</v>
      </c>
      <c r="Z1381" s="3" t="s">
        <v>6</v>
      </c>
    </row>
    <row r="1382" spans="1:26" ht="14.5" customHeight="1" x14ac:dyDescent="0.35">
      <c r="J1382" s="9">
        <v>5</v>
      </c>
      <c r="K1382" s="11" t="s">
        <v>1135</v>
      </c>
      <c r="L1382" s="11" t="s">
        <v>1693</v>
      </c>
      <c r="M1382" s="9" t="s">
        <v>32</v>
      </c>
      <c r="N1382" s="9" t="s">
        <v>28</v>
      </c>
      <c r="O1382" s="9">
        <v>2</v>
      </c>
      <c r="P1382" s="325"/>
      <c r="Q1382" s="9" t="s">
        <v>29</v>
      </c>
      <c r="Z1382" s="3" t="s">
        <v>6</v>
      </c>
    </row>
    <row r="1383" spans="1:26" ht="14.5" customHeight="1" x14ac:dyDescent="0.35">
      <c r="J1383" s="9">
        <v>6</v>
      </c>
      <c r="K1383" s="11" t="s">
        <v>576</v>
      </c>
      <c r="L1383" s="11" t="s">
        <v>1754</v>
      </c>
      <c r="M1383" s="9" t="s">
        <v>32</v>
      </c>
      <c r="N1383" s="9" t="s">
        <v>28</v>
      </c>
      <c r="O1383" s="9">
        <v>2</v>
      </c>
      <c r="P1383" s="325"/>
      <c r="Q1383" s="9" t="s">
        <v>29</v>
      </c>
      <c r="Z1383" s="3" t="s">
        <v>6</v>
      </c>
    </row>
    <row r="1384" spans="1:26" ht="14.5" customHeight="1" x14ac:dyDescent="0.35">
      <c r="J1384" s="9">
        <v>7</v>
      </c>
      <c r="K1384" s="11" t="s">
        <v>578</v>
      </c>
      <c r="L1384" s="11" t="s">
        <v>1755</v>
      </c>
      <c r="M1384" s="9" t="s">
        <v>32</v>
      </c>
      <c r="N1384" s="9" t="s">
        <v>28</v>
      </c>
      <c r="O1384" s="9">
        <v>2</v>
      </c>
      <c r="P1384" s="325"/>
      <c r="Q1384" s="9" t="s">
        <v>29</v>
      </c>
      <c r="Z1384" s="3" t="s">
        <v>6</v>
      </c>
    </row>
    <row r="1385" spans="1:26" ht="14.5" customHeight="1" x14ac:dyDescent="0.35">
      <c r="J1385" s="9">
        <v>8</v>
      </c>
      <c r="K1385" s="11" t="s">
        <v>580</v>
      </c>
      <c r="L1385" s="11" t="s">
        <v>581</v>
      </c>
      <c r="M1385" s="9" t="s">
        <v>32</v>
      </c>
      <c r="N1385" s="9" t="s">
        <v>28</v>
      </c>
      <c r="O1385" s="9">
        <v>2</v>
      </c>
      <c r="P1385" s="325"/>
      <c r="Q1385" s="9" t="s">
        <v>29</v>
      </c>
      <c r="Z1385" s="3" t="s">
        <v>6</v>
      </c>
    </row>
    <row r="1386" spans="1:26" ht="14.5" customHeight="1" x14ac:dyDescent="0.35">
      <c r="J1386" s="9">
        <v>9</v>
      </c>
      <c r="K1386" s="11" t="s">
        <v>582</v>
      </c>
      <c r="L1386" s="11" t="s">
        <v>583</v>
      </c>
      <c r="M1386" s="9" t="s">
        <v>32</v>
      </c>
      <c r="N1386" s="9" t="s">
        <v>28</v>
      </c>
      <c r="O1386" s="9">
        <v>2</v>
      </c>
      <c r="P1386" s="325"/>
      <c r="Q1386" s="9" t="s">
        <v>29</v>
      </c>
      <c r="Z1386" s="3" t="s">
        <v>6</v>
      </c>
    </row>
    <row r="1387" spans="1:26" ht="14.5" customHeight="1" x14ac:dyDescent="0.35">
      <c r="J1387" s="9">
        <v>10</v>
      </c>
      <c r="K1387" s="11" t="s">
        <v>1141</v>
      </c>
      <c r="L1387" s="11" t="s">
        <v>1756</v>
      </c>
      <c r="M1387" s="9" t="s">
        <v>32</v>
      </c>
      <c r="N1387" s="9" t="s">
        <v>28</v>
      </c>
      <c r="O1387" s="9">
        <v>2</v>
      </c>
      <c r="P1387" s="325"/>
      <c r="Q1387" s="9" t="s">
        <v>29</v>
      </c>
      <c r="Z1387" s="3" t="s">
        <v>6</v>
      </c>
    </row>
    <row r="1388" spans="1:26" ht="14.5" customHeight="1" x14ac:dyDescent="0.35">
      <c r="J1388" s="9">
        <v>11</v>
      </c>
      <c r="K1388" s="11" t="s">
        <v>276</v>
      </c>
      <c r="L1388" s="11" t="s">
        <v>381</v>
      </c>
      <c r="M1388" s="9" t="s">
        <v>27</v>
      </c>
      <c r="N1388" s="9">
        <v>6</v>
      </c>
      <c r="O1388" s="9" t="s">
        <v>28</v>
      </c>
      <c r="P1388" s="325"/>
      <c r="Q1388" s="9" t="s">
        <v>48</v>
      </c>
      <c r="Z1388" s="3" t="s">
        <v>6</v>
      </c>
    </row>
    <row r="1389" spans="1:26" s="3" customFormat="1" ht="14.5" customHeight="1" collapsed="1" x14ac:dyDescent="0.35">
      <c r="A1389" s="1" t="s">
        <v>115</v>
      </c>
      <c r="B1389" s="1"/>
      <c r="C1389" s="1"/>
      <c r="D1389" s="1"/>
      <c r="E1389" s="1"/>
      <c r="F1389" s="1" t="s">
        <v>1757</v>
      </c>
      <c r="G1389" s="1"/>
      <c r="H1389" s="1"/>
      <c r="I1389" s="1" t="s">
        <v>144</v>
      </c>
      <c r="J1389" s="2" t="s">
        <v>1758</v>
      </c>
      <c r="K1389" s="4"/>
      <c r="L1389" s="4"/>
      <c r="M1389" s="4"/>
      <c r="N1389" s="4"/>
      <c r="O1389" s="4"/>
      <c r="P1389" s="4"/>
      <c r="Q1389" s="4"/>
      <c r="R1389" s="4"/>
      <c r="S1389" s="4"/>
      <c r="T1389" s="4"/>
      <c r="U1389" s="4"/>
      <c r="V1389" s="4"/>
      <c r="W1389" s="4"/>
      <c r="Z1389" s="3" t="s">
        <v>6</v>
      </c>
    </row>
    <row r="1390" spans="1:26" ht="14.5" customHeight="1" x14ac:dyDescent="0.35">
      <c r="J1390" s="9">
        <v>1</v>
      </c>
      <c r="K1390" s="11" t="s">
        <v>25</v>
      </c>
      <c r="L1390" s="11" t="s">
        <v>1759</v>
      </c>
      <c r="M1390" s="9" t="s">
        <v>27</v>
      </c>
      <c r="N1390" s="9">
        <v>4</v>
      </c>
      <c r="O1390" s="9" t="s">
        <v>28</v>
      </c>
      <c r="P1390" s="325" t="s">
        <v>711</v>
      </c>
      <c r="Q1390" s="9" t="s">
        <v>29</v>
      </c>
      <c r="Z1390" s="3" t="s">
        <v>6</v>
      </c>
    </row>
    <row r="1391" spans="1:26" ht="14.5" customHeight="1" x14ac:dyDescent="0.35">
      <c r="J1391" s="9">
        <v>2</v>
      </c>
      <c r="K1391" s="11" t="s">
        <v>52</v>
      </c>
      <c r="L1391" s="11" t="s">
        <v>1760</v>
      </c>
      <c r="M1391" s="9" t="s">
        <v>27</v>
      </c>
      <c r="N1391" s="9" t="s">
        <v>54</v>
      </c>
      <c r="O1391" s="9" t="s">
        <v>28</v>
      </c>
      <c r="P1391" s="325"/>
      <c r="Q1391" s="9" t="s">
        <v>29</v>
      </c>
      <c r="Z1391" s="3" t="s">
        <v>6</v>
      </c>
    </row>
    <row r="1392" spans="1:26" ht="14.5" customHeight="1" x14ac:dyDescent="0.35">
      <c r="J1392" s="9">
        <v>3</v>
      </c>
      <c r="K1392" s="11" t="s">
        <v>580</v>
      </c>
      <c r="L1392" s="11" t="s">
        <v>581</v>
      </c>
      <c r="M1392" s="9" t="s">
        <v>32</v>
      </c>
      <c r="N1392" s="9" t="s">
        <v>28</v>
      </c>
      <c r="O1392" s="9">
        <v>2</v>
      </c>
      <c r="P1392" s="325"/>
      <c r="Q1392" s="9" t="s">
        <v>29</v>
      </c>
      <c r="Z1392" s="3" t="s">
        <v>6</v>
      </c>
    </row>
    <row r="1393" spans="1:26" ht="14.5" customHeight="1" x14ac:dyDescent="0.35">
      <c r="J1393" s="9">
        <v>4</v>
      </c>
      <c r="K1393" s="11" t="s">
        <v>582</v>
      </c>
      <c r="L1393" s="11" t="s">
        <v>583</v>
      </c>
      <c r="M1393" s="9" t="s">
        <v>32</v>
      </c>
      <c r="N1393" s="9" t="s">
        <v>28</v>
      </c>
      <c r="O1393" s="9">
        <v>2</v>
      </c>
      <c r="P1393" s="325"/>
      <c r="Q1393" s="9" t="s">
        <v>29</v>
      </c>
      <c r="Z1393" s="3" t="s">
        <v>6</v>
      </c>
    </row>
    <row r="1394" spans="1:26" s="3" customFormat="1" ht="14.5" customHeight="1" collapsed="1" x14ac:dyDescent="0.35">
      <c r="A1394" s="1" t="s">
        <v>1497</v>
      </c>
      <c r="B1394" s="1"/>
      <c r="C1394" s="1"/>
      <c r="D1394" s="1" t="s">
        <v>1761</v>
      </c>
      <c r="E1394" s="1"/>
      <c r="F1394" s="1"/>
      <c r="G1394" s="1"/>
      <c r="H1394" s="1"/>
      <c r="I1394" s="1" t="s">
        <v>108</v>
      </c>
      <c r="J1394" s="2" t="s">
        <v>1762</v>
      </c>
      <c r="K1394" s="4"/>
      <c r="L1394" s="4"/>
      <c r="M1394" s="4"/>
      <c r="N1394" s="4"/>
      <c r="O1394" s="4"/>
      <c r="P1394" s="4"/>
      <c r="Q1394" s="4"/>
      <c r="R1394" s="4"/>
      <c r="S1394" s="4"/>
      <c r="T1394" s="4"/>
      <c r="U1394" s="4"/>
      <c r="V1394" s="4"/>
      <c r="W1394" s="4"/>
      <c r="Z1394" s="3" t="s">
        <v>6</v>
      </c>
    </row>
    <row r="1395" spans="1:26" ht="14.5" customHeight="1" x14ac:dyDescent="0.35">
      <c r="J1395" s="9">
        <v>1</v>
      </c>
      <c r="K1395" s="11" t="s">
        <v>25</v>
      </c>
      <c r="L1395" s="11" t="s">
        <v>1763</v>
      </c>
      <c r="M1395" s="9" t="s">
        <v>27</v>
      </c>
      <c r="N1395" s="9">
        <v>4</v>
      </c>
      <c r="O1395" s="9" t="s">
        <v>28</v>
      </c>
      <c r="P1395" s="325" t="s">
        <v>711</v>
      </c>
      <c r="Q1395" s="9" t="s">
        <v>29</v>
      </c>
      <c r="Z1395" s="3" t="s">
        <v>6</v>
      </c>
    </row>
    <row r="1396" spans="1:26" ht="14.5" customHeight="1" x14ac:dyDescent="0.35">
      <c r="J1396" s="9">
        <v>2</v>
      </c>
      <c r="K1396" s="11" t="s">
        <v>344</v>
      </c>
      <c r="L1396" s="11" t="s">
        <v>701</v>
      </c>
      <c r="M1396" s="9" t="s">
        <v>27</v>
      </c>
      <c r="N1396" s="9">
        <v>2</v>
      </c>
      <c r="O1396" s="9" t="s">
        <v>28</v>
      </c>
      <c r="P1396" s="325"/>
      <c r="Q1396" s="9" t="s">
        <v>29</v>
      </c>
      <c r="Z1396" s="3" t="s">
        <v>6</v>
      </c>
    </row>
    <row r="1397" spans="1:26" ht="14.5" customHeight="1" x14ac:dyDescent="0.35">
      <c r="J1397" s="9">
        <v>3</v>
      </c>
      <c r="K1397" s="11" t="s">
        <v>346</v>
      </c>
      <c r="L1397" s="11" t="s">
        <v>347</v>
      </c>
      <c r="M1397" s="9" t="s">
        <v>32</v>
      </c>
      <c r="N1397" s="9">
        <v>2</v>
      </c>
      <c r="O1397" s="9" t="s">
        <v>28</v>
      </c>
      <c r="P1397" s="325"/>
      <c r="Q1397" s="9" t="s">
        <v>29</v>
      </c>
      <c r="Z1397" s="3" t="s">
        <v>6</v>
      </c>
    </row>
    <row r="1398" spans="1:26" ht="14.5" customHeight="1" x14ac:dyDescent="0.35">
      <c r="J1398" s="9">
        <v>4</v>
      </c>
      <c r="K1398" s="11" t="s">
        <v>706</v>
      </c>
      <c r="L1398" s="11" t="s">
        <v>1764</v>
      </c>
      <c r="M1398" s="9" t="s">
        <v>32</v>
      </c>
      <c r="N1398" s="9">
        <v>6</v>
      </c>
      <c r="O1398" s="9" t="s">
        <v>28</v>
      </c>
      <c r="P1398" s="325"/>
      <c r="Q1398" s="9" t="s">
        <v>29</v>
      </c>
      <c r="Z1398" s="3" t="s">
        <v>6</v>
      </c>
    </row>
    <row r="1399" spans="1:26" ht="14.5" customHeight="1" x14ac:dyDescent="0.35">
      <c r="J1399" s="9">
        <v>5</v>
      </c>
      <c r="K1399" s="11" t="s">
        <v>357</v>
      </c>
      <c r="L1399" s="11" t="s">
        <v>1765</v>
      </c>
      <c r="M1399" s="9" t="s">
        <v>32</v>
      </c>
      <c r="N1399" s="9">
        <v>8</v>
      </c>
      <c r="O1399" s="9" t="s">
        <v>28</v>
      </c>
      <c r="P1399" s="325"/>
      <c r="Q1399" s="9" t="s">
        <v>29</v>
      </c>
      <c r="Z1399" s="3" t="s">
        <v>6</v>
      </c>
    </row>
    <row r="1400" spans="1:26" ht="14.5" customHeight="1" x14ac:dyDescent="0.35">
      <c r="J1400" s="9">
        <v>6</v>
      </c>
      <c r="K1400" s="11" t="s">
        <v>1766</v>
      </c>
      <c r="L1400" s="11" t="s">
        <v>1767</v>
      </c>
      <c r="M1400" s="9" t="s">
        <v>32</v>
      </c>
      <c r="N1400" s="9" t="s">
        <v>28</v>
      </c>
      <c r="O1400" s="9">
        <v>2</v>
      </c>
      <c r="P1400" s="325"/>
      <c r="Q1400" s="9" t="s">
        <v>29</v>
      </c>
      <c r="Z1400" s="3" t="s">
        <v>6</v>
      </c>
    </row>
    <row r="1401" spans="1:26" ht="14.5" customHeight="1" x14ac:dyDescent="0.35">
      <c r="J1401" s="9">
        <v>7</v>
      </c>
      <c r="K1401" s="11" t="s">
        <v>586</v>
      </c>
      <c r="L1401" s="11" t="s">
        <v>587</v>
      </c>
      <c r="M1401" s="9" t="s">
        <v>32</v>
      </c>
      <c r="N1401" s="9" t="s">
        <v>28</v>
      </c>
      <c r="O1401" s="9">
        <v>2</v>
      </c>
      <c r="P1401" s="325"/>
      <c r="Q1401" s="9" t="s">
        <v>48</v>
      </c>
      <c r="Z1401" s="3" t="s">
        <v>6</v>
      </c>
    </row>
    <row r="1402" spans="1:26" ht="14.5" customHeight="1" x14ac:dyDescent="0.35">
      <c r="J1402" s="9">
        <v>8</v>
      </c>
      <c r="K1402" s="11" t="s">
        <v>588</v>
      </c>
      <c r="L1402" s="11" t="s">
        <v>589</v>
      </c>
      <c r="M1402" s="9" t="s">
        <v>32</v>
      </c>
      <c r="N1402" s="9" t="s">
        <v>28</v>
      </c>
      <c r="O1402" s="9">
        <v>2</v>
      </c>
      <c r="P1402" s="325"/>
      <c r="Q1402" s="9" t="s">
        <v>48</v>
      </c>
      <c r="Z1402" s="3" t="s">
        <v>6</v>
      </c>
    </row>
    <row r="1403" spans="1:26" ht="14.5" customHeight="1" x14ac:dyDescent="0.35">
      <c r="J1403" s="9">
        <v>9</v>
      </c>
      <c r="K1403" s="11" t="s">
        <v>1502</v>
      </c>
      <c r="L1403" s="11" t="s">
        <v>1503</v>
      </c>
      <c r="M1403" s="9" t="s">
        <v>32</v>
      </c>
      <c r="N1403" s="9">
        <v>14</v>
      </c>
      <c r="O1403" s="9" t="s">
        <v>28</v>
      </c>
      <c r="P1403" s="325"/>
      <c r="Q1403" s="9" t="s">
        <v>48</v>
      </c>
      <c r="Z1403" s="3" t="s">
        <v>6</v>
      </c>
    </row>
    <row r="1404" spans="1:26" ht="14.5" customHeight="1" x14ac:dyDescent="0.35">
      <c r="J1404" s="9">
        <v>10</v>
      </c>
      <c r="K1404" s="11" t="s">
        <v>702</v>
      </c>
      <c r="L1404" s="11" t="s">
        <v>703</v>
      </c>
      <c r="M1404" s="9" t="s">
        <v>32</v>
      </c>
      <c r="N1404" s="9">
        <v>9</v>
      </c>
      <c r="O1404" s="9" t="s">
        <v>28</v>
      </c>
      <c r="P1404" s="325"/>
      <c r="Q1404" s="9" t="s">
        <v>29</v>
      </c>
      <c r="Z1404" s="3" t="s">
        <v>6</v>
      </c>
    </row>
    <row r="1405" spans="1:26" ht="14.5" customHeight="1" x14ac:dyDescent="0.35">
      <c r="J1405" s="9">
        <v>11</v>
      </c>
      <c r="K1405" s="11" t="s">
        <v>704</v>
      </c>
      <c r="L1405" s="11" t="s">
        <v>705</v>
      </c>
      <c r="M1405" s="9" t="s">
        <v>32</v>
      </c>
      <c r="N1405" s="9">
        <v>44</v>
      </c>
      <c r="O1405" s="9" t="s">
        <v>28</v>
      </c>
      <c r="P1405" s="325"/>
      <c r="Q1405" s="9" t="s">
        <v>29</v>
      </c>
      <c r="Z1405" s="3" t="s">
        <v>6</v>
      </c>
    </row>
    <row r="1406" spans="1:26" ht="14.5" customHeight="1" x14ac:dyDescent="0.35">
      <c r="J1406" s="9">
        <v>12</v>
      </c>
      <c r="K1406" s="11" t="s">
        <v>546</v>
      </c>
      <c r="L1406" s="11" t="s">
        <v>1768</v>
      </c>
      <c r="M1406" s="9" t="s">
        <v>32</v>
      </c>
      <c r="N1406" s="9" t="s">
        <v>28</v>
      </c>
      <c r="O1406" s="9">
        <v>2</v>
      </c>
      <c r="P1406" s="325"/>
      <c r="Q1406" s="9" t="s">
        <v>29</v>
      </c>
      <c r="Z1406" s="3" t="s">
        <v>6</v>
      </c>
    </row>
    <row r="1407" spans="1:26" ht="14.5" customHeight="1" x14ac:dyDescent="0.35">
      <c r="J1407" s="9">
        <v>13</v>
      </c>
      <c r="K1407" s="11" t="s">
        <v>550</v>
      </c>
      <c r="L1407" s="11" t="s">
        <v>551</v>
      </c>
      <c r="M1407" s="9" t="s">
        <v>32</v>
      </c>
      <c r="N1407" s="9" t="s">
        <v>28</v>
      </c>
      <c r="O1407" s="9">
        <v>2</v>
      </c>
      <c r="P1407" s="325"/>
      <c r="Q1407" s="9" t="s">
        <v>29</v>
      </c>
      <c r="Z1407" s="3" t="s">
        <v>6</v>
      </c>
    </row>
    <row r="1408" spans="1:26" ht="14.5" customHeight="1" x14ac:dyDescent="0.35">
      <c r="J1408" s="9">
        <v>14</v>
      </c>
      <c r="K1408" s="11" t="s">
        <v>574</v>
      </c>
      <c r="L1408" s="11" t="s">
        <v>1769</v>
      </c>
      <c r="M1408" s="9" t="s">
        <v>32</v>
      </c>
      <c r="N1408" s="9" t="s">
        <v>28</v>
      </c>
      <c r="O1408" s="9">
        <v>2</v>
      </c>
      <c r="P1408" s="325"/>
      <c r="Q1408" s="9" t="s">
        <v>29</v>
      </c>
      <c r="Z1408" s="3" t="s">
        <v>6</v>
      </c>
    </row>
    <row r="1409" spans="1:26" ht="14.5" customHeight="1" x14ac:dyDescent="0.35">
      <c r="J1409" s="9">
        <v>15</v>
      </c>
      <c r="K1409" s="11" t="s">
        <v>578</v>
      </c>
      <c r="L1409" s="11" t="s">
        <v>579</v>
      </c>
      <c r="M1409" s="9" t="s">
        <v>32</v>
      </c>
      <c r="N1409" s="9" t="s">
        <v>28</v>
      </c>
      <c r="O1409" s="9">
        <v>2</v>
      </c>
      <c r="P1409" s="325"/>
      <c r="Q1409" s="9" t="s">
        <v>29</v>
      </c>
      <c r="Z1409" s="3" t="s">
        <v>6</v>
      </c>
    </row>
    <row r="1410" spans="1:26" ht="14.5" customHeight="1" x14ac:dyDescent="0.35">
      <c r="J1410" s="9">
        <v>16</v>
      </c>
      <c r="K1410" s="11" t="s">
        <v>590</v>
      </c>
      <c r="L1410" s="11" t="s">
        <v>1770</v>
      </c>
      <c r="M1410" s="9" t="s">
        <v>32</v>
      </c>
      <c r="N1410" s="9" t="s">
        <v>28</v>
      </c>
      <c r="O1410" s="9">
        <v>2</v>
      </c>
      <c r="P1410" s="325"/>
      <c r="Q1410" s="9" t="s">
        <v>29</v>
      </c>
      <c r="Z1410" s="3" t="s">
        <v>6</v>
      </c>
    </row>
    <row r="1411" spans="1:26" ht="14.5" customHeight="1" x14ac:dyDescent="0.35">
      <c r="J1411" s="9">
        <v>17</v>
      </c>
      <c r="K1411" s="11" t="s">
        <v>592</v>
      </c>
      <c r="L1411" s="11" t="s">
        <v>1771</v>
      </c>
      <c r="M1411" s="9" t="s">
        <v>32</v>
      </c>
      <c r="N1411" s="9" t="s">
        <v>28</v>
      </c>
      <c r="O1411" s="9">
        <v>2</v>
      </c>
      <c r="P1411" s="325"/>
      <c r="Q1411" s="9" t="s">
        <v>29</v>
      </c>
      <c r="Z1411" s="3" t="s">
        <v>6</v>
      </c>
    </row>
    <row r="1412" spans="1:26" s="88" customFormat="1" ht="14.5" customHeight="1" collapsed="1" x14ac:dyDescent="0.35">
      <c r="A1412" s="85" t="s">
        <v>1497</v>
      </c>
      <c r="B1412" s="85"/>
      <c r="C1412" s="85"/>
      <c r="E1412" s="85" t="s">
        <v>1772</v>
      </c>
      <c r="F1412" s="85"/>
      <c r="G1412" s="85"/>
      <c r="H1412" s="85"/>
      <c r="I1412" s="85" t="s">
        <v>144</v>
      </c>
      <c r="J1412" s="86" t="s">
        <v>1773</v>
      </c>
      <c r="K1412" s="87"/>
      <c r="L1412" s="87"/>
      <c r="M1412" s="87"/>
      <c r="N1412" s="87"/>
      <c r="O1412" s="87"/>
      <c r="P1412" s="87"/>
      <c r="Q1412" s="87"/>
      <c r="R1412" s="87"/>
      <c r="S1412" s="87"/>
      <c r="T1412" s="87"/>
      <c r="U1412" s="87"/>
      <c r="V1412" s="87"/>
      <c r="W1412" s="87"/>
    </row>
    <row r="1413" spans="1:26" s="93" customFormat="1" ht="14.5" customHeight="1" x14ac:dyDescent="0.35">
      <c r="A1413" s="89"/>
      <c r="B1413" s="89"/>
      <c r="C1413" s="89"/>
      <c r="D1413" s="89"/>
      <c r="E1413" s="89"/>
      <c r="F1413" s="89"/>
      <c r="G1413" s="89"/>
      <c r="H1413" s="89"/>
      <c r="I1413" s="89"/>
      <c r="J1413" s="90">
        <v>1</v>
      </c>
      <c r="K1413" s="91" t="s">
        <v>25</v>
      </c>
      <c r="L1413" s="91" t="s">
        <v>1774</v>
      </c>
      <c r="M1413" s="90" t="s">
        <v>27</v>
      </c>
      <c r="N1413" s="90">
        <v>4</v>
      </c>
      <c r="O1413" s="90" t="s">
        <v>28</v>
      </c>
      <c r="P1413" s="322" t="s">
        <v>711</v>
      </c>
      <c r="Q1413" s="90" t="s">
        <v>29</v>
      </c>
      <c r="R1413" s="92"/>
      <c r="S1413" s="92"/>
      <c r="T1413" s="92"/>
      <c r="U1413" s="92"/>
      <c r="V1413" s="92"/>
      <c r="W1413" s="92"/>
      <c r="Z1413" s="88"/>
    </row>
    <row r="1414" spans="1:26" s="93" customFormat="1" ht="14.5" customHeight="1" x14ac:dyDescent="0.35">
      <c r="A1414" s="89"/>
      <c r="B1414" s="89"/>
      <c r="C1414" s="89"/>
      <c r="D1414" s="89"/>
      <c r="E1414" s="89"/>
      <c r="F1414" s="89"/>
      <c r="G1414" s="89"/>
      <c r="H1414" s="89"/>
      <c r="I1414" s="89"/>
      <c r="J1414" s="90">
        <v>2</v>
      </c>
      <c r="K1414" s="91" t="s">
        <v>799</v>
      </c>
      <c r="L1414" s="91" t="s">
        <v>1775</v>
      </c>
      <c r="M1414" s="90" t="s">
        <v>32</v>
      </c>
      <c r="N1414" s="90">
        <v>3</v>
      </c>
      <c r="O1414" s="90" t="s">
        <v>28</v>
      </c>
      <c r="P1414" s="323"/>
      <c r="Q1414" s="90" t="s">
        <v>29</v>
      </c>
      <c r="R1414" s="92"/>
      <c r="S1414" s="92"/>
      <c r="T1414" s="92"/>
      <c r="U1414" s="92"/>
      <c r="V1414" s="92"/>
      <c r="W1414" s="92"/>
      <c r="Z1414" s="88"/>
    </row>
    <row r="1415" spans="1:26" s="93" customFormat="1" ht="14.5" customHeight="1" x14ac:dyDescent="0.35">
      <c r="A1415" s="89"/>
      <c r="B1415" s="89"/>
      <c r="C1415" s="89"/>
      <c r="D1415" s="89"/>
      <c r="E1415" s="89"/>
      <c r="F1415" s="89"/>
      <c r="G1415" s="89"/>
      <c r="H1415" s="89"/>
      <c r="I1415" s="89"/>
      <c r="J1415" s="90">
        <v>3</v>
      </c>
      <c r="K1415" s="91" t="s">
        <v>163</v>
      </c>
      <c r="L1415" s="91" t="s">
        <v>801</v>
      </c>
      <c r="M1415" s="90" t="s">
        <v>27</v>
      </c>
      <c r="N1415" s="90">
        <v>60</v>
      </c>
      <c r="O1415" s="90" t="s">
        <v>28</v>
      </c>
      <c r="P1415" s="323"/>
      <c r="Q1415" s="90" t="s">
        <v>29</v>
      </c>
      <c r="R1415" s="92"/>
      <c r="S1415" s="92"/>
      <c r="T1415" s="92"/>
      <c r="U1415" s="92"/>
      <c r="V1415" s="92"/>
      <c r="W1415" s="92"/>
      <c r="Z1415" s="88"/>
    </row>
    <row r="1416" spans="1:26" s="93" customFormat="1" ht="14.5" customHeight="1" x14ac:dyDescent="0.35">
      <c r="A1416" s="89"/>
      <c r="B1416" s="89"/>
      <c r="C1416" s="89"/>
      <c r="D1416" s="89"/>
      <c r="E1416" s="89"/>
      <c r="F1416" s="89"/>
      <c r="G1416" s="89"/>
      <c r="H1416" s="89"/>
      <c r="I1416" s="89"/>
      <c r="J1416" s="90">
        <v>4</v>
      </c>
      <c r="K1416" s="91" t="s">
        <v>804</v>
      </c>
      <c r="L1416" s="91" t="s">
        <v>805</v>
      </c>
      <c r="M1416" s="90" t="s">
        <v>32</v>
      </c>
      <c r="N1416" s="90" t="s">
        <v>28</v>
      </c>
      <c r="O1416" s="90">
        <v>5</v>
      </c>
      <c r="P1416" s="323"/>
      <c r="Q1416" s="90" t="s">
        <v>29</v>
      </c>
      <c r="R1416" s="92"/>
      <c r="S1416" s="92"/>
      <c r="T1416" s="92"/>
      <c r="U1416" s="92"/>
      <c r="V1416" s="92"/>
      <c r="W1416" s="92"/>
      <c r="Z1416" s="88"/>
    </row>
    <row r="1417" spans="1:26" s="93" customFormat="1" ht="14.5" customHeight="1" x14ac:dyDescent="0.35">
      <c r="A1417" s="89"/>
      <c r="B1417" s="89"/>
      <c r="C1417" s="89"/>
      <c r="D1417" s="89"/>
      <c r="E1417" s="89"/>
      <c r="F1417" s="89"/>
      <c r="G1417" s="89"/>
      <c r="H1417" s="89"/>
      <c r="I1417" s="89"/>
      <c r="J1417" s="90">
        <v>5</v>
      </c>
      <c r="K1417" s="91" t="s">
        <v>156</v>
      </c>
      <c r="L1417" s="91" t="s">
        <v>806</v>
      </c>
      <c r="M1417" s="90" t="s">
        <v>27</v>
      </c>
      <c r="N1417" s="90">
        <v>6</v>
      </c>
      <c r="O1417" s="90" t="s">
        <v>28</v>
      </c>
      <c r="P1417" s="323"/>
      <c r="Q1417" s="90" t="s">
        <v>29</v>
      </c>
      <c r="R1417" s="92"/>
      <c r="S1417" s="92"/>
      <c r="T1417" s="92"/>
      <c r="U1417" s="92"/>
      <c r="V1417" s="92"/>
      <c r="W1417" s="92"/>
      <c r="Z1417" s="88"/>
    </row>
    <row r="1418" spans="1:26" s="93" customFormat="1" ht="14.5" customHeight="1" x14ac:dyDescent="0.35">
      <c r="A1418" s="89"/>
      <c r="B1418" s="89"/>
      <c r="C1418" s="89"/>
      <c r="D1418" s="89"/>
      <c r="E1418" s="89"/>
      <c r="F1418" s="89"/>
      <c r="G1418" s="89"/>
      <c r="H1418" s="89"/>
      <c r="I1418" s="89"/>
      <c r="J1418" s="90">
        <v>6</v>
      </c>
      <c r="K1418" s="91" t="s">
        <v>807</v>
      </c>
      <c r="L1418" s="91" t="s">
        <v>808</v>
      </c>
      <c r="M1418" s="90" t="s">
        <v>32</v>
      </c>
      <c r="N1418" s="90"/>
      <c r="O1418" s="90">
        <v>2</v>
      </c>
      <c r="P1418" s="323"/>
      <c r="Q1418" s="90" t="s">
        <v>29</v>
      </c>
      <c r="R1418" s="92"/>
      <c r="S1418" s="92"/>
      <c r="T1418" s="92"/>
      <c r="U1418" s="92"/>
      <c r="V1418" s="92"/>
      <c r="W1418" s="92"/>
      <c r="Z1418" s="88"/>
    </row>
    <row r="1419" spans="1:26" s="93" customFormat="1" ht="14.5" customHeight="1" x14ac:dyDescent="0.35">
      <c r="A1419" s="89"/>
      <c r="B1419" s="89"/>
      <c r="C1419" s="89"/>
      <c r="D1419" s="89"/>
      <c r="E1419" s="89"/>
      <c r="F1419" s="89"/>
      <c r="G1419" s="89"/>
      <c r="H1419" s="89"/>
      <c r="I1419" s="89"/>
      <c r="J1419" s="90">
        <v>7</v>
      </c>
      <c r="K1419" s="91" t="s">
        <v>813</v>
      </c>
      <c r="L1419" s="91" t="s">
        <v>1082</v>
      </c>
      <c r="M1419" s="90" t="s">
        <v>32</v>
      </c>
      <c r="N1419" s="90" t="s">
        <v>33</v>
      </c>
      <c r="O1419" s="90" t="s">
        <v>28</v>
      </c>
      <c r="P1419" s="323"/>
      <c r="Q1419" s="90" t="s">
        <v>29</v>
      </c>
      <c r="R1419" s="92"/>
      <c r="S1419" s="92"/>
      <c r="T1419" s="92"/>
      <c r="U1419" s="92"/>
      <c r="V1419" s="92"/>
      <c r="W1419" s="92"/>
      <c r="Z1419" s="88"/>
    </row>
    <row r="1420" spans="1:26" s="93" customFormat="1" ht="14.5" customHeight="1" x14ac:dyDescent="0.35">
      <c r="A1420" s="89"/>
      <c r="B1420" s="89"/>
      <c r="C1420" s="89"/>
      <c r="D1420" s="89"/>
      <c r="E1420" s="89"/>
      <c r="F1420" s="89"/>
      <c r="G1420" s="89"/>
      <c r="H1420" s="89"/>
      <c r="I1420" s="89"/>
      <c r="J1420" s="90">
        <v>8</v>
      </c>
      <c r="K1420" s="91" t="s">
        <v>815</v>
      </c>
      <c r="L1420" s="91" t="s">
        <v>816</v>
      </c>
      <c r="M1420" s="90" t="s">
        <v>32</v>
      </c>
      <c r="N1420" s="90" t="s">
        <v>235</v>
      </c>
      <c r="O1420" s="90" t="s">
        <v>28</v>
      </c>
      <c r="P1420" s="324"/>
      <c r="Q1420" s="90" t="s">
        <v>29</v>
      </c>
      <c r="R1420" s="92"/>
      <c r="S1420" s="92"/>
      <c r="T1420" s="92"/>
      <c r="U1420" s="92"/>
      <c r="V1420" s="92"/>
      <c r="W1420" s="92"/>
      <c r="Z1420" s="88"/>
    </row>
    <row r="1421" spans="1:26" s="88" customFormat="1" ht="14.5" customHeight="1" collapsed="1" x14ac:dyDescent="0.35">
      <c r="A1421" s="85" t="s">
        <v>1497</v>
      </c>
      <c r="B1421" s="85"/>
      <c r="C1421" s="85"/>
      <c r="E1421" s="85"/>
      <c r="F1421" s="85" t="s">
        <v>1776</v>
      </c>
      <c r="G1421" s="85"/>
      <c r="H1421" s="85"/>
      <c r="I1421" s="85" t="s">
        <v>209</v>
      </c>
      <c r="J1421" s="86" t="s">
        <v>1777</v>
      </c>
      <c r="K1421" s="87"/>
      <c r="L1421" s="87"/>
      <c r="M1421" s="87"/>
      <c r="N1421" s="87"/>
      <c r="O1421" s="87"/>
      <c r="P1421" s="87"/>
      <c r="Q1421" s="87"/>
      <c r="R1421" s="87"/>
      <c r="S1421" s="87"/>
      <c r="T1421" s="87"/>
      <c r="U1421" s="87"/>
      <c r="V1421" s="87"/>
      <c r="W1421" s="87"/>
    </row>
    <row r="1422" spans="1:26" s="93" customFormat="1" ht="14.5" customHeight="1" x14ac:dyDescent="0.35">
      <c r="A1422" s="89"/>
      <c r="B1422" s="89"/>
      <c r="C1422" s="89"/>
      <c r="D1422" s="89"/>
      <c r="E1422" s="89"/>
      <c r="F1422" s="89"/>
      <c r="G1422" s="89"/>
      <c r="H1422" s="89"/>
      <c r="I1422" s="89"/>
      <c r="J1422" s="90">
        <v>1</v>
      </c>
      <c r="K1422" s="91" t="s">
        <v>25</v>
      </c>
      <c r="L1422" s="91" t="s">
        <v>1778</v>
      </c>
      <c r="M1422" s="90" t="s">
        <v>27</v>
      </c>
      <c r="N1422" s="90">
        <v>4</v>
      </c>
      <c r="O1422" s="90" t="s">
        <v>28</v>
      </c>
      <c r="P1422" s="322" t="s">
        <v>711</v>
      </c>
      <c r="Q1422" s="90">
        <v>0</v>
      </c>
      <c r="R1422" s="92"/>
      <c r="S1422" s="92"/>
      <c r="T1422" s="92"/>
      <c r="U1422" s="92"/>
      <c r="V1422" s="92"/>
      <c r="W1422" s="92"/>
      <c r="Z1422" s="88"/>
    </row>
    <row r="1423" spans="1:26" s="93" customFormat="1" ht="14.5" customHeight="1" x14ac:dyDescent="0.35">
      <c r="A1423" s="89"/>
      <c r="B1423" s="89"/>
      <c r="C1423" s="89"/>
      <c r="D1423" s="89"/>
      <c r="E1423" s="89"/>
      <c r="F1423" s="89"/>
      <c r="G1423" s="89"/>
      <c r="H1423" s="89"/>
      <c r="I1423" s="89"/>
      <c r="J1423" s="90">
        <v>2</v>
      </c>
      <c r="K1423" s="91" t="s">
        <v>1042</v>
      </c>
      <c r="L1423" s="91" t="s">
        <v>1043</v>
      </c>
      <c r="M1423" s="90" t="s">
        <v>27</v>
      </c>
      <c r="N1423" s="90" t="s">
        <v>1044</v>
      </c>
      <c r="O1423" s="90" t="s">
        <v>28</v>
      </c>
      <c r="P1423" s="323"/>
      <c r="Q1423" s="90">
        <v>0</v>
      </c>
      <c r="R1423" s="92"/>
      <c r="S1423" s="92"/>
      <c r="T1423" s="92"/>
      <c r="U1423" s="92"/>
      <c r="V1423" s="92"/>
      <c r="W1423" s="92"/>
      <c r="Z1423" s="88"/>
    </row>
    <row r="1424" spans="1:26" s="93" customFormat="1" ht="14.5" customHeight="1" x14ac:dyDescent="0.35">
      <c r="A1424" s="89"/>
      <c r="B1424" s="89"/>
      <c r="C1424" s="89"/>
      <c r="D1424" s="89"/>
      <c r="E1424" s="89"/>
      <c r="F1424" s="89"/>
      <c r="G1424" s="89"/>
      <c r="H1424" s="89"/>
      <c r="I1424" s="89"/>
      <c r="J1424" s="90">
        <v>3</v>
      </c>
      <c r="K1424" s="91" t="s">
        <v>1023</v>
      </c>
      <c r="L1424" s="91" t="s">
        <v>805</v>
      </c>
      <c r="M1424" s="90" t="s">
        <v>32</v>
      </c>
      <c r="N1424" s="90" t="s">
        <v>28</v>
      </c>
      <c r="O1424" s="90">
        <v>6</v>
      </c>
      <c r="P1424" s="323"/>
      <c r="Q1424" s="90">
        <v>0</v>
      </c>
      <c r="R1424" s="92"/>
      <c r="S1424" s="92"/>
      <c r="T1424" s="92"/>
      <c r="U1424" s="92"/>
      <c r="V1424" s="92"/>
      <c r="W1424" s="92"/>
      <c r="Z1424" s="88"/>
    </row>
    <row r="1425" spans="1:26" s="93" customFormat="1" ht="14.5" customHeight="1" x14ac:dyDescent="0.35">
      <c r="A1425" s="89"/>
      <c r="B1425" s="89"/>
      <c r="C1425" s="89"/>
      <c r="D1425" s="89"/>
      <c r="E1425" s="89"/>
      <c r="F1425" s="89"/>
      <c r="G1425" s="89"/>
      <c r="H1425" s="89"/>
      <c r="I1425" s="89"/>
      <c r="J1425" s="90">
        <v>4</v>
      </c>
      <c r="K1425" s="91" t="s">
        <v>156</v>
      </c>
      <c r="L1425" s="91" t="s">
        <v>1025</v>
      </c>
      <c r="M1425" s="90" t="s">
        <v>27</v>
      </c>
      <c r="N1425" s="90">
        <v>6</v>
      </c>
      <c r="O1425" s="90"/>
      <c r="P1425" s="323"/>
      <c r="Q1425" s="90">
        <v>0</v>
      </c>
      <c r="R1425" s="92"/>
      <c r="S1425" s="92"/>
      <c r="T1425" s="92"/>
      <c r="U1425" s="92"/>
      <c r="V1425" s="92"/>
      <c r="W1425" s="92"/>
      <c r="Z1425" s="88"/>
    </row>
    <row r="1426" spans="1:26" s="93" customFormat="1" ht="14.5" customHeight="1" x14ac:dyDescent="0.35">
      <c r="A1426" s="89"/>
      <c r="B1426" s="89"/>
      <c r="C1426" s="89"/>
      <c r="D1426" s="89"/>
      <c r="E1426" s="89"/>
      <c r="F1426" s="89"/>
      <c r="G1426" s="89"/>
      <c r="H1426" s="89"/>
      <c r="I1426" s="89"/>
      <c r="J1426" s="90">
        <v>5</v>
      </c>
      <c r="K1426" s="91" t="s">
        <v>1026</v>
      </c>
      <c r="L1426" s="91" t="s">
        <v>1027</v>
      </c>
      <c r="M1426" s="90" t="s">
        <v>32</v>
      </c>
      <c r="N1426" s="90" t="s">
        <v>28</v>
      </c>
      <c r="O1426" s="90">
        <v>6</v>
      </c>
      <c r="P1426" s="323"/>
      <c r="Q1426" s="90">
        <v>0</v>
      </c>
      <c r="R1426" s="92"/>
      <c r="S1426" s="92"/>
      <c r="T1426" s="92"/>
      <c r="U1426" s="92"/>
      <c r="V1426" s="92"/>
      <c r="W1426" s="92"/>
      <c r="Z1426" s="88"/>
    </row>
    <row r="1427" spans="1:26" s="93" customFormat="1" ht="14.5" customHeight="1" x14ac:dyDescent="0.35">
      <c r="A1427" s="89"/>
      <c r="B1427" s="89"/>
      <c r="C1427" s="89"/>
      <c r="D1427" s="89"/>
      <c r="E1427" s="89"/>
      <c r="F1427" s="89"/>
      <c r="G1427" s="89"/>
      <c r="H1427" s="89"/>
      <c r="I1427" s="89"/>
      <c r="J1427" s="90">
        <v>6</v>
      </c>
      <c r="K1427" s="91" t="s">
        <v>1487</v>
      </c>
      <c r="L1427" s="91" t="s">
        <v>1488</v>
      </c>
      <c r="M1427" s="90" t="s">
        <v>32</v>
      </c>
      <c r="N1427" s="90" t="s">
        <v>28</v>
      </c>
      <c r="O1427" s="90">
        <v>6</v>
      </c>
      <c r="P1427" s="323"/>
      <c r="Q1427" s="90" t="s">
        <v>48</v>
      </c>
      <c r="R1427" s="92"/>
      <c r="S1427" s="92"/>
      <c r="T1427" s="92"/>
      <c r="U1427" s="92"/>
      <c r="V1427" s="92"/>
      <c r="W1427" s="92"/>
      <c r="Z1427" s="88"/>
    </row>
    <row r="1428" spans="1:26" s="93" customFormat="1" ht="14.5" customHeight="1" x14ac:dyDescent="0.35">
      <c r="A1428" s="89"/>
      <c r="B1428" s="89"/>
      <c r="C1428" s="89"/>
      <c r="D1428" s="89"/>
      <c r="E1428" s="89"/>
      <c r="F1428" s="89"/>
      <c r="G1428" s="89"/>
      <c r="H1428" s="89"/>
      <c r="I1428" s="89"/>
      <c r="J1428" s="90">
        <v>7</v>
      </c>
      <c r="K1428" s="91" t="s">
        <v>1028</v>
      </c>
      <c r="L1428" s="91" t="s">
        <v>1489</v>
      </c>
      <c r="M1428" s="90" t="s">
        <v>32</v>
      </c>
      <c r="N1428" s="90" t="s">
        <v>28</v>
      </c>
      <c r="O1428" s="90">
        <v>6</v>
      </c>
      <c r="P1428" s="323"/>
      <c r="Q1428" s="90" t="s">
        <v>48</v>
      </c>
      <c r="R1428" s="92"/>
      <c r="S1428" s="92"/>
      <c r="T1428" s="92"/>
      <c r="U1428" s="92"/>
      <c r="V1428" s="92"/>
      <c r="W1428" s="92"/>
      <c r="Z1428" s="88"/>
    </row>
    <row r="1429" spans="1:26" s="93" customFormat="1" ht="14.5" customHeight="1" x14ac:dyDescent="0.35">
      <c r="A1429" s="89"/>
      <c r="B1429" s="89"/>
      <c r="C1429" s="89"/>
      <c r="D1429" s="89"/>
      <c r="E1429" s="89"/>
      <c r="F1429" s="89"/>
      <c r="G1429" s="89"/>
      <c r="H1429" s="89"/>
      <c r="I1429" s="89"/>
      <c r="J1429" s="90">
        <v>8</v>
      </c>
      <c r="K1429" s="91" t="s">
        <v>1087</v>
      </c>
      <c r="L1429" s="91" t="s">
        <v>1779</v>
      </c>
      <c r="M1429" s="90" t="s">
        <v>32</v>
      </c>
      <c r="N1429" s="90" t="s">
        <v>28</v>
      </c>
      <c r="O1429" s="90">
        <v>6</v>
      </c>
      <c r="P1429" s="323"/>
      <c r="Q1429" s="90" t="s">
        <v>48</v>
      </c>
      <c r="R1429" s="92"/>
      <c r="S1429" s="92"/>
      <c r="T1429" s="92"/>
      <c r="U1429" s="92"/>
      <c r="V1429" s="92"/>
      <c r="W1429" s="92"/>
      <c r="Z1429" s="88"/>
    </row>
    <row r="1430" spans="1:26" s="93" customFormat="1" ht="14.5" customHeight="1" x14ac:dyDescent="0.35">
      <c r="A1430" s="89"/>
      <c r="B1430" s="89"/>
      <c r="C1430" s="89"/>
      <c r="D1430" s="89"/>
      <c r="E1430" s="89"/>
      <c r="F1430" s="89"/>
      <c r="G1430" s="89"/>
      <c r="H1430" s="89"/>
      <c r="I1430" s="89"/>
      <c r="J1430" s="90">
        <v>9</v>
      </c>
      <c r="K1430" s="91" t="s">
        <v>1780</v>
      </c>
      <c r="L1430" s="91" t="s">
        <v>1491</v>
      </c>
      <c r="M1430" s="90" t="s">
        <v>32</v>
      </c>
      <c r="N1430" s="90" t="s">
        <v>28</v>
      </c>
      <c r="O1430" s="90">
        <v>6</v>
      </c>
      <c r="P1430" s="323"/>
      <c r="Q1430" s="90" t="s">
        <v>48</v>
      </c>
      <c r="R1430" s="92"/>
      <c r="S1430" s="92"/>
      <c r="T1430" s="92"/>
      <c r="U1430" s="92"/>
      <c r="V1430" s="92"/>
      <c r="W1430" s="92"/>
      <c r="Z1430" s="88"/>
    </row>
    <row r="1431" spans="1:26" s="93" customFormat="1" ht="14.5" customHeight="1" x14ac:dyDescent="0.35">
      <c r="A1431" s="89"/>
      <c r="B1431" s="89"/>
      <c r="C1431" s="89"/>
      <c r="D1431" s="89"/>
      <c r="E1431" s="89"/>
      <c r="F1431" s="89"/>
      <c r="G1431" s="89"/>
      <c r="H1431" s="89"/>
      <c r="I1431" s="89"/>
      <c r="J1431" s="90">
        <v>10</v>
      </c>
      <c r="K1431" s="91" t="s">
        <v>1492</v>
      </c>
      <c r="L1431" s="91" t="s">
        <v>1559</v>
      </c>
      <c r="M1431" s="90" t="s">
        <v>32</v>
      </c>
      <c r="N1431" s="90" t="s">
        <v>28</v>
      </c>
      <c r="O1431" s="90">
        <v>6</v>
      </c>
      <c r="P1431" s="323"/>
      <c r="Q1431" s="90" t="s">
        <v>48</v>
      </c>
      <c r="R1431" s="92"/>
      <c r="S1431" s="92"/>
      <c r="T1431" s="92"/>
      <c r="U1431" s="92"/>
      <c r="V1431" s="92"/>
      <c r="W1431" s="92"/>
      <c r="Z1431" s="88"/>
    </row>
    <row r="1432" spans="1:26" s="93" customFormat="1" ht="14.5" customHeight="1" x14ac:dyDescent="0.35">
      <c r="A1432" s="89"/>
      <c r="B1432" s="89"/>
      <c r="C1432" s="89"/>
      <c r="D1432" s="89"/>
      <c r="E1432" s="89"/>
      <c r="F1432" s="89"/>
      <c r="G1432" s="89"/>
      <c r="H1432" s="89"/>
      <c r="I1432" s="89"/>
      <c r="J1432" s="90">
        <v>11</v>
      </c>
      <c r="K1432" s="91" t="s">
        <v>1093</v>
      </c>
      <c r="L1432" s="91" t="s">
        <v>1094</v>
      </c>
      <c r="M1432" s="90" t="s">
        <v>32</v>
      </c>
      <c r="N1432" s="90" t="s">
        <v>28</v>
      </c>
      <c r="O1432" s="90">
        <v>6</v>
      </c>
      <c r="P1432" s="323"/>
      <c r="Q1432" s="90" t="s">
        <v>48</v>
      </c>
      <c r="R1432" s="92"/>
      <c r="S1432" s="92"/>
      <c r="T1432" s="92"/>
      <c r="U1432" s="92"/>
      <c r="V1432" s="92"/>
      <c r="W1432" s="92"/>
      <c r="Z1432" s="88"/>
    </row>
    <row r="1433" spans="1:26" s="93" customFormat="1" ht="14.5" customHeight="1" x14ac:dyDescent="0.35">
      <c r="A1433" s="89"/>
      <c r="B1433" s="89"/>
      <c r="C1433" s="89"/>
      <c r="D1433" s="89"/>
      <c r="E1433" s="89"/>
      <c r="F1433" s="89"/>
      <c r="G1433" s="89"/>
      <c r="H1433" s="89"/>
      <c r="I1433" s="89"/>
      <c r="J1433" s="90">
        <v>12</v>
      </c>
      <c r="K1433" s="91" t="s">
        <v>1781</v>
      </c>
      <c r="L1433" s="91" t="s">
        <v>1074</v>
      </c>
      <c r="M1433" s="90" t="s">
        <v>32</v>
      </c>
      <c r="N1433" s="90" t="s">
        <v>28</v>
      </c>
      <c r="O1433" s="90">
        <v>6</v>
      </c>
      <c r="P1433" s="323"/>
      <c r="Q1433" s="90" t="s">
        <v>48</v>
      </c>
      <c r="R1433" s="92"/>
      <c r="S1433" s="92"/>
      <c r="T1433" s="92"/>
      <c r="U1433" s="92"/>
      <c r="V1433" s="92"/>
      <c r="W1433" s="92"/>
      <c r="Z1433" s="88"/>
    </row>
    <row r="1434" spans="1:26" s="93" customFormat="1" ht="14.5" customHeight="1" x14ac:dyDescent="0.35">
      <c r="A1434" s="89"/>
      <c r="B1434" s="89"/>
      <c r="C1434" s="89"/>
      <c r="D1434" s="89"/>
      <c r="E1434" s="89"/>
      <c r="F1434" s="89"/>
      <c r="G1434" s="89"/>
      <c r="H1434" s="89"/>
      <c r="I1434" s="89"/>
      <c r="J1434" s="90">
        <v>13</v>
      </c>
      <c r="K1434" s="91" t="s">
        <v>1075</v>
      </c>
      <c r="L1434" s="91" t="s">
        <v>1097</v>
      </c>
      <c r="M1434" s="90" t="s">
        <v>32</v>
      </c>
      <c r="N1434" s="90" t="s">
        <v>28</v>
      </c>
      <c r="O1434" s="90">
        <v>6</v>
      </c>
      <c r="P1434" s="323"/>
      <c r="Q1434" s="90" t="s">
        <v>48</v>
      </c>
      <c r="R1434" s="92"/>
      <c r="S1434" s="92"/>
      <c r="T1434" s="92"/>
      <c r="U1434" s="92"/>
      <c r="V1434" s="92"/>
      <c r="W1434" s="92"/>
      <c r="Z1434" s="88"/>
    </row>
    <row r="1435" spans="1:26" s="93" customFormat="1" ht="14.5" customHeight="1" x14ac:dyDescent="0.35">
      <c r="A1435" s="89"/>
      <c r="B1435" s="89"/>
      <c r="C1435" s="89"/>
      <c r="D1435" s="89"/>
      <c r="E1435" s="89"/>
      <c r="F1435" s="89"/>
      <c r="G1435" s="89"/>
      <c r="H1435" s="89"/>
      <c r="I1435" s="89"/>
      <c r="J1435" s="90">
        <v>14</v>
      </c>
      <c r="K1435" s="91" t="s">
        <v>1782</v>
      </c>
      <c r="L1435" s="91" t="s">
        <v>1783</v>
      </c>
      <c r="M1435" s="90" t="s">
        <v>32</v>
      </c>
      <c r="N1435" s="90" t="s">
        <v>28</v>
      </c>
      <c r="O1435" s="90">
        <v>6</v>
      </c>
      <c r="P1435" s="324"/>
      <c r="Q1435" s="90" t="s">
        <v>48</v>
      </c>
      <c r="R1435" s="92"/>
      <c r="S1435" s="92"/>
      <c r="T1435" s="92"/>
      <c r="U1435" s="92"/>
      <c r="V1435" s="92"/>
      <c r="W1435" s="92"/>
      <c r="Z1435" s="88"/>
    </row>
    <row r="1436" spans="1:26" s="55" customFormat="1" ht="14.5" customHeight="1" collapsed="1" x14ac:dyDescent="0.35">
      <c r="A1436" s="53" t="s">
        <v>1497</v>
      </c>
      <c r="B1436" s="53"/>
      <c r="C1436" s="53"/>
      <c r="D1436" s="53"/>
      <c r="E1436" s="53" t="s">
        <v>1784</v>
      </c>
      <c r="F1436" s="53"/>
      <c r="G1436" s="53"/>
      <c r="H1436" s="53"/>
      <c r="I1436" s="53" t="s">
        <v>144</v>
      </c>
      <c r="J1436" s="52" t="s">
        <v>1785</v>
      </c>
      <c r="K1436" s="54"/>
      <c r="L1436" s="54"/>
      <c r="M1436" s="54"/>
      <c r="N1436" s="54"/>
      <c r="O1436" s="54"/>
      <c r="P1436" s="54"/>
      <c r="Q1436" s="54"/>
      <c r="R1436" s="54"/>
      <c r="S1436" s="54"/>
      <c r="T1436" s="54"/>
      <c r="U1436" s="54"/>
      <c r="V1436" s="54"/>
      <c r="W1436" s="54"/>
      <c r="Z1436" s="55" t="s">
        <v>6</v>
      </c>
    </row>
    <row r="1437" spans="1:26" ht="14.5" customHeight="1" x14ac:dyDescent="0.35">
      <c r="J1437" s="9">
        <v>1</v>
      </c>
      <c r="K1437" s="11" t="s">
        <v>25</v>
      </c>
      <c r="L1437" s="11" t="s">
        <v>1786</v>
      </c>
      <c r="M1437" s="9" t="s">
        <v>27</v>
      </c>
      <c r="N1437" s="9">
        <v>4</v>
      </c>
      <c r="O1437" s="9" t="s">
        <v>28</v>
      </c>
      <c r="P1437" s="325" t="s">
        <v>711</v>
      </c>
      <c r="Q1437" s="9" t="s">
        <v>29</v>
      </c>
      <c r="Z1437" s="3" t="s">
        <v>6</v>
      </c>
    </row>
    <row r="1438" spans="1:26" ht="14.5" customHeight="1" x14ac:dyDescent="0.35">
      <c r="J1438" s="9">
        <v>2</v>
      </c>
      <c r="K1438" s="11" t="s">
        <v>813</v>
      </c>
      <c r="L1438" s="11" t="s">
        <v>1133</v>
      </c>
      <c r="M1438" s="9" t="s">
        <v>32</v>
      </c>
      <c r="N1438" s="9">
        <v>3</v>
      </c>
      <c r="O1438" s="9" t="s">
        <v>28</v>
      </c>
      <c r="P1438" s="325"/>
      <c r="Q1438" s="9" t="s">
        <v>29</v>
      </c>
      <c r="Z1438" s="3" t="s">
        <v>6</v>
      </c>
    </row>
    <row r="1439" spans="1:26" ht="14.5" customHeight="1" x14ac:dyDescent="0.35">
      <c r="J1439" s="9">
        <v>3</v>
      </c>
      <c r="K1439" s="11" t="s">
        <v>815</v>
      </c>
      <c r="L1439" s="11" t="s">
        <v>1134</v>
      </c>
      <c r="M1439" s="9" t="s">
        <v>32</v>
      </c>
      <c r="N1439" s="9">
        <v>4</v>
      </c>
      <c r="O1439" s="9" t="s">
        <v>28</v>
      </c>
      <c r="P1439" s="325"/>
      <c r="Q1439" s="9" t="s">
        <v>29</v>
      </c>
      <c r="Z1439" s="3" t="s">
        <v>6</v>
      </c>
    </row>
    <row r="1440" spans="1:26" ht="14.5" customHeight="1" x14ac:dyDescent="0.35">
      <c r="J1440" s="9">
        <v>4</v>
      </c>
      <c r="K1440" s="11" t="s">
        <v>196</v>
      </c>
      <c r="L1440" s="11" t="s">
        <v>818</v>
      </c>
      <c r="M1440" s="9" t="s">
        <v>32</v>
      </c>
      <c r="N1440" s="9">
        <v>6</v>
      </c>
      <c r="O1440" s="9">
        <v>2</v>
      </c>
      <c r="P1440" s="325"/>
      <c r="Q1440" s="9" t="s">
        <v>48</v>
      </c>
      <c r="Z1440" s="3" t="s">
        <v>6</v>
      </c>
    </row>
    <row r="1441" spans="1:26" ht="14.5" customHeight="1" x14ac:dyDescent="0.35">
      <c r="J1441" s="9">
        <v>5</v>
      </c>
      <c r="K1441" s="11" t="s">
        <v>1135</v>
      </c>
      <c r="L1441" s="11" t="s">
        <v>1787</v>
      </c>
      <c r="M1441" s="9" t="s">
        <v>32</v>
      </c>
      <c r="N1441" s="9" t="s">
        <v>28</v>
      </c>
      <c r="O1441" s="9">
        <v>2</v>
      </c>
      <c r="P1441" s="325"/>
      <c r="Q1441" s="9" t="s">
        <v>29</v>
      </c>
      <c r="Z1441" s="3" t="s">
        <v>6</v>
      </c>
    </row>
    <row r="1442" spans="1:26" ht="14.5" customHeight="1" x14ac:dyDescent="0.35">
      <c r="J1442" s="9">
        <v>6</v>
      </c>
      <c r="K1442" s="11" t="s">
        <v>576</v>
      </c>
      <c r="L1442" s="11" t="s">
        <v>1468</v>
      </c>
      <c r="M1442" s="9" t="s">
        <v>32</v>
      </c>
      <c r="N1442" s="9" t="s">
        <v>28</v>
      </c>
      <c r="O1442" s="9">
        <v>2</v>
      </c>
      <c r="P1442" s="325"/>
      <c r="Q1442" s="9" t="s">
        <v>29</v>
      </c>
      <c r="Z1442" s="3" t="s">
        <v>6</v>
      </c>
    </row>
    <row r="1443" spans="1:26" ht="14.5" customHeight="1" x14ac:dyDescent="0.35">
      <c r="J1443" s="9">
        <v>7</v>
      </c>
      <c r="K1443" s="11" t="s">
        <v>578</v>
      </c>
      <c r="L1443" s="11" t="s">
        <v>1694</v>
      </c>
      <c r="M1443" s="9" t="s">
        <v>32</v>
      </c>
      <c r="N1443" s="9" t="s">
        <v>28</v>
      </c>
      <c r="O1443" s="9">
        <v>2</v>
      </c>
      <c r="P1443" s="325"/>
      <c r="Q1443" s="9" t="s">
        <v>29</v>
      </c>
      <c r="Z1443" s="3" t="s">
        <v>6</v>
      </c>
    </row>
    <row r="1444" spans="1:26" ht="14.5" customHeight="1" x14ac:dyDescent="0.35">
      <c r="J1444" s="9">
        <v>8</v>
      </c>
      <c r="K1444" s="11" t="s">
        <v>276</v>
      </c>
      <c r="L1444" s="11" t="s">
        <v>1788</v>
      </c>
      <c r="M1444" s="9" t="s">
        <v>27</v>
      </c>
      <c r="N1444" s="9">
        <v>6</v>
      </c>
      <c r="O1444" s="9" t="s">
        <v>28</v>
      </c>
      <c r="P1444" s="325"/>
      <c r="Q1444" s="9" t="s">
        <v>48</v>
      </c>
      <c r="Z1444" s="3" t="s">
        <v>6</v>
      </c>
    </row>
    <row r="1445" spans="1:26" s="3" customFormat="1" ht="14.5" customHeight="1" collapsed="1" x14ac:dyDescent="0.35">
      <c r="A1445" s="1" t="s">
        <v>1451</v>
      </c>
      <c r="B1445" s="1"/>
      <c r="C1445" s="1"/>
      <c r="D1445" s="1" t="s">
        <v>1789</v>
      </c>
      <c r="E1445" s="1"/>
      <c r="F1445" s="1"/>
      <c r="G1445" s="1"/>
      <c r="H1445" s="1"/>
      <c r="I1445" s="1" t="s">
        <v>108</v>
      </c>
      <c r="J1445" s="2" t="s">
        <v>1790</v>
      </c>
      <c r="K1445" s="4"/>
      <c r="L1445" s="4"/>
      <c r="M1445" s="4"/>
      <c r="N1445" s="4"/>
      <c r="O1445" s="4"/>
      <c r="P1445" s="4"/>
      <c r="Q1445" s="4"/>
      <c r="R1445" s="4"/>
      <c r="S1445" s="4"/>
      <c r="T1445" s="4"/>
      <c r="U1445" s="4"/>
      <c r="V1445" s="4"/>
      <c r="W1445" s="4"/>
      <c r="Z1445" s="3" t="s">
        <v>6</v>
      </c>
    </row>
    <row r="1446" spans="1:26" ht="14.5" customHeight="1" x14ac:dyDescent="0.35">
      <c r="J1446" s="9">
        <v>1</v>
      </c>
      <c r="K1446" s="11" t="s">
        <v>25</v>
      </c>
      <c r="L1446" s="11" t="s">
        <v>1791</v>
      </c>
      <c r="M1446" s="9" t="s">
        <v>27</v>
      </c>
      <c r="N1446" s="9">
        <v>4</v>
      </c>
      <c r="O1446" s="9" t="s">
        <v>28</v>
      </c>
      <c r="P1446" s="325" t="s">
        <v>711</v>
      </c>
      <c r="Q1446" s="9" t="s">
        <v>29</v>
      </c>
      <c r="Z1446" s="3" t="s">
        <v>6</v>
      </c>
    </row>
    <row r="1447" spans="1:26" ht="14.5" customHeight="1" x14ac:dyDescent="0.35">
      <c r="J1447" s="9">
        <v>2</v>
      </c>
      <c r="K1447" s="11" t="s">
        <v>344</v>
      </c>
      <c r="L1447" s="11" t="s">
        <v>701</v>
      </c>
      <c r="M1447" s="9" t="s">
        <v>27</v>
      </c>
      <c r="N1447" s="9">
        <v>2</v>
      </c>
      <c r="O1447" s="9" t="s">
        <v>28</v>
      </c>
      <c r="P1447" s="325"/>
      <c r="Q1447" s="9" t="s">
        <v>29</v>
      </c>
      <c r="Z1447" s="3" t="s">
        <v>6</v>
      </c>
    </row>
    <row r="1448" spans="1:26" ht="14.5" customHeight="1" x14ac:dyDescent="0.35">
      <c r="J1448" s="9">
        <v>3</v>
      </c>
      <c r="K1448" s="11" t="s">
        <v>702</v>
      </c>
      <c r="L1448" s="11" t="s">
        <v>703</v>
      </c>
      <c r="M1448" s="9" t="s">
        <v>32</v>
      </c>
      <c r="N1448" s="9">
        <v>9</v>
      </c>
      <c r="O1448" s="9" t="s">
        <v>28</v>
      </c>
      <c r="P1448" s="325"/>
      <c r="Q1448" s="9" t="s">
        <v>29</v>
      </c>
      <c r="Z1448" s="3" t="s">
        <v>6</v>
      </c>
    </row>
    <row r="1449" spans="1:26" ht="14.5" customHeight="1" x14ac:dyDescent="0.35">
      <c r="J1449" s="9">
        <v>4</v>
      </c>
      <c r="K1449" s="11" t="s">
        <v>357</v>
      </c>
      <c r="L1449" s="11" t="s">
        <v>406</v>
      </c>
      <c r="M1449" s="9" t="s">
        <v>32</v>
      </c>
      <c r="N1449" s="9">
        <v>8</v>
      </c>
      <c r="O1449" s="9" t="s">
        <v>28</v>
      </c>
      <c r="P1449" s="325"/>
      <c r="Q1449" s="9" t="s">
        <v>29</v>
      </c>
      <c r="Z1449" s="3" t="s">
        <v>6</v>
      </c>
    </row>
    <row r="1450" spans="1:26" ht="14.5" customHeight="1" x14ac:dyDescent="0.35">
      <c r="J1450" s="9">
        <v>5</v>
      </c>
      <c r="K1450" s="11" t="s">
        <v>1792</v>
      </c>
      <c r="L1450" s="11" t="s">
        <v>1793</v>
      </c>
      <c r="M1450" s="9" t="s">
        <v>32</v>
      </c>
      <c r="N1450" s="9">
        <v>6</v>
      </c>
      <c r="O1450" s="9" t="s">
        <v>28</v>
      </c>
      <c r="P1450" s="325"/>
      <c r="Q1450" s="9" t="s">
        <v>29</v>
      </c>
      <c r="Z1450" s="3" t="s">
        <v>6</v>
      </c>
    </row>
    <row r="1451" spans="1:26" ht="14.5" customHeight="1" x14ac:dyDescent="0.35">
      <c r="J1451" s="29">
        <v>6</v>
      </c>
      <c r="K1451" s="27" t="s">
        <v>1794</v>
      </c>
      <c r="L1451" s="27" t="s">
        <v>1795</v>
      </c>
      <c r="M1451" s="29" t="s">
        <v>32</v>
      </c>
      <c r="N1451" s="29">
        <v>6</v>
      </c>
      <c r="O1451" s="29" t="s">
        <v>28</v>
      </c>
      <c r="P1451" s="360"/>
      <c r="Q1451" s="29" t="s">
        <v>29</v>
      </c>
      <c r="Z1451" s="3" t="s">
        <v>6</v>
      </c>
    </row>
    <row r="1452" spans="1:26" s="88" customFormat="1" ht="14.5" customHeight="1" collapsed="1" x14ac:dyDescent="0.35">
      <c r="A1452" s="86" t="s">
        <v>1471</v>
      </c>
      <c r="B1452" s="86"/>
      <c r="C1452" s="86"/>
      <c r="D1452" s="86"/>
      <c r="E1452" s="86" t="s">
        <v>1796</v>
      </c>
      <c r="F1452" s="86"/>
      <c r="G1452" s="86"/>
      <c r="H1452" s="86"/>
      <c r="I1452" s="86" t="s">
        <v>144</v>
      </c>
      <c r="J1452" s="86" t="s">
        <v>1797</v>
      </c>
      <c r="K1452" s="123"/>
      <c r="L1452" s="122"/>
      <c r="M1452" s="121"/>
      <c r="N1452" s="121"/>
      <c r="O1452" s="121"/>
      <c r="P1452" s="24"/>
      <c r="Q1452" s="121"/>
      <c r="R1452" s="87"/>
      <c r="S1452" s="87"/>
      <c r="T1452" s="87"/>
      <c r="U1452" s="87"/>
      <c r="V1452" s="87"/>
      <c r="W1452" s="87"/>
    </row>
    <row r="1453" spans="1:26" s="93" customFormat="1" ht="14.5" customHeight="1" x14ac:dyDescent="0.35">
      <c r="A1453" s="89"/>
      <c r="B1453" s="89"/>
      <c r="C1453" s="89"/>
      <c r="D1453" s="89"/>
      <c r="E1453" s="89"/>
      <c r="F1453" s="89"/>
      <c r="G1453" s="89"/>
      <c r="H1453" s="89"/>
      <c r="I1453" s="89"/>
      <c r="J1453" s="90">
        <v>1</v>
      </c>
      <c r="K1453" s="91" t="s">
        <v>25</v>
      </c>
      <c r="L1453" s="94" t="s">
        <v>1798</v>
      </c>
      <c r="M1453" s="90" t="s">
        <v>27</v>
      </c>
      <c r="N1453" s="90" t="s">
        <v>1799</v>
      </c>
      <c r="O1453" s="90" t="s">
        <v>28</v>
      </c>
      <c r="P1453" s="322" t="s">
        <v>711</v>
      </c>
      <c r="Q1453" s="90" t="s">
        <v>29</v>
      </c>
      <c r="R1453" s="92"/>
      <c r="S1453" s="92"/>
      <c r="T1453" s="92"/>
      <c r="U1453" s="92"/>
      <c r="V1453" s="92"/>
      <c r="W1453" s="92"/>
      <c r="Z1453" s="88"/>
    </row>
    <row r="1454" spans="1:26" s="93" customFormat="1" ht="14.5" customHeight="1" x14ac:dyDescent="0.35">
      <c r="A1454" s="89"/>
      <c r="B1454" s="89"/>
      <c r="C1454" s="89"/>
      <c r="D1454" s="89"/>
      <c r="E1454" s="89"/>
      <c r="F1454" s="89"/>
      <c r="G1454" s="89"/>
      <c r="H1454" s="89"/>
      <c r="I1454" s="89"/>
      <c r="J1454" s="90">
        <v>2</v>
      </c>
      <c r="K1454" s="91" t="s">
        <v>163</v>
      </c>
      <c r="L1454" s="94" t="s">
        <v>801</v>
      </c>
      <c r="M1454" s="90" t="s">
        <v>27</v>
      </c>
      <c r="N1454" s="90">
        <v>60</v>
      </c>
      <c r="O1454" s="90" t="s">
        <v>28</v>
      </c>
      <c r="P1454" s="323"/>
      <c r="Q1454" s="90" t="s">
        <v>29</v>
      </c>
      <c r="R1454" s="92"/>
      <c r="S1454" s="92"/>
      <c r="T1454" s="92"/>
      <c r="U1454" s="92"/>
      <c r="V1454" s="92"/>
      <c r="W1454" s="92"/>
      <c r="Z1454" s="88"/>
    </row>
    <row r="1455" spans="1:26" s="93" customFormat="1" ht="14.5" customHeight="1" x14ac:dyDescent="0.35">
      <c r="A1455" s="89"/>
      <c r="B1455" s="89"/>
      <c r="C1455" s="89"/>
      <c r="D1455" s="89"/>
      <c r="E1455" s="89"/>
      <c r="F1455" s="89"/>
      <c r="G1455" s="89"/>
      <c r="H1455" s="89"/>
      <c r="I1455" s="89"/>
      <c r="J1455" s="90">
        <v>3</v>
      </c>
      <c r="K1455" s="91" t="s">
        <v>804</v>
      </c>
      <c r="L1455" s="94" t="s">
        <v>805</v>
      </c>
      <c r="M1455" s="90" t="s">
        <v>32</v>
      </c>
      <c r="N1455" s="90" t="s">
        <v>28</v>
      </c>
      <c r="O1455" s="90">
        <v>5</v>
      </c>
      <c r="P1455" s="323"/>
      <c r="Q1455" s="90" t="s">
        <v>29</v>
      </c>
      <c r="R1455" s="92"/>
      <c r="S1455" s="92"/>
      <c r="T1455" s="92"/>
      <c r="U1455" s="92"/>
      <c r="V1455" s="92"/>
      <c r="W1455" s="92"/>
      <c r="Z1455" s="88"/>
    </row>
    <row r="1456" spans="1:26" s="93" customFormat="1" ht="14.5" customHeight="1" x14ac:dyDescent="0.35">
      <c r="A1456" s="89"/>
      <c r="B1456" s="89"/>
      <c r="C1456" s="89"/>
      <c r="D1456" s="89"/>
      <c r="E1456" s="89"/>
      <c r="F1456" s="89"/>
      <c r="G1456" s="89"/>
      <c r="H1456" s="89"/>
      <c r="I1456" s="89"/>
      <c r="J1456" s="90">
        <v>4</v>
      </c>
      <c r="K1456" s="91" t="s">
        <v>156</v>
      </c>
      <c r="L1456" s="94" t="s">
        <v>806</v>
      </c>
      <c r="M1456" s="90" t="s">
        <v>27</v>
      </c>
      <c r="N1456" s="90">
        <v>6</v>
      </c>
      <c r="O1456" s="90" t="s">
        <v>28</v>
      </c>
      <c r="P1456" s="323"/>
      <c r="Q1456" s="90" t="s">
        <v>29</v>
      </c>
      <c r="R1456" s="92"/>
      <c r="S1456" s="92"/>
      <c r="T1456" s="92"/>
      <c r="U1456" s="92"/>
      <c r="V1456" s="92"/>
      <c r="W1456" s="92"/>
      <c r="Z1456" s="88"/>
    </row>
    <row r="1457" spans="1:26" s="93" customFormat="1" ht="14.5" customHeight="1" x14ac:dyDescent="0.35">
      <c r="A1457" s="89"/>
      <c r="B1457" s="89"/>
      <c r="C1457" s="89"/>
      <c r="D1457" s="89"/>
      <c r="E1457" s="89"/>
      <c r="F1457" s="89"/>
      <c r="G1457" s="89"/>
      <c r="H1457" s="89"/>
      <c r="I1457" s="89"/>
      <c r="J1457" s="90">
        <v>5</v>
      </c>
      <c r="K1457" s="91" t="s">
        <v>813</v>
      </c>
      <c r="L1457" s="94" t="s">
        <v>1082</v>
      </c>
      <c r="M1457" s="90" t="s">
        <v>32</v>
      </c>
      <c r="N1457" s="90" t="s">
        <v>33</v>
      </c>
      <c r="O1457" s="90" t="s">
        <v>28</v>
      </c>
      <c r="P1457" s="323"/>
      <c r="Q1457" s="90" t="s">
        <v>29</v>
      </c>
      <c r="R1457" s="92"/>
      <c r="S1457" s="92"/>
      <c r="T1457" s="92"/>
      <c r="U1457" s="92"/>
      <c r="V1457" s="92"/>
      <c r="W1457" s="92"/>
      <c r="Z1457" s="88"/>
    </row>
    <row r="1458" spans="1:26" s="93" customFormat="1" ht="14.5" customHeight="1" x14ac:dyDescent="0.35">
      <c r="A1458" s="89"/>
      <c r="B1458" s="89"/>
      <c r="C1458" s="89"/>
      <c r="D1458" s="89"/>
      <c r="E1458" s="89"/>
      <c r="F1458" s="89"/>
      <c r="G1458" s="89"/>
      <c r="H1458" s="89"/>
      <c r="I1458" s="89"/>
      <c r="J1458" s="90">
        <v>6</v>
      </c>
      <c r="K1458" s="91" t="s">
        <v>815</v>
      </c>
      <c r="L1458" s="94" t="s">
        <v>816</v>
      </c>
      <c r="M1458" s="90" t="s">
        <v>32</v>
      </c>
      <c r="N1458" s="90" t="s">
        <v>235</v>
      </c>
      <c r="O1458" s="90" t="s">
        <v>28</v>
      </c>
      <c r="P1458" s="323"/>
      <c r="Q1458" s="90" t="s">
        <v>29</v>
      </c>
      <c r="R1458" s="92"/>
      <c r="S1458" s="92"/>
      <c r="T1458" s="92"/>
      <c r="U1458" s="92"/>
      <c r="V1458" s="92"/>
      <c r="W1458" s="92"/>
      <c r="Z1458" s="88"/>
    </row>
    <row r="1459" spans="1:26" s="88" customFormat="1" ht="14.5" customHeight="1" collapsed="1" x14ac:dyDescent="0.35">
      <c r="A1459" s="86" t="s">
        <v>1471</v>
      </c>
      <c r="B1459" s="86"/>
      <c r="C1459" s="86"/>
      <c r="D1459" s="86"/>
      <c r="E1459" s="86"/>
      <c r="F1459" s="86" t="s">
        <v>1800</v>
      </c>
      <c r="G1459" s="86"/>
      <c r="H1459" s="86"/>
      <c r="I1459" s="86" t="s">
        <v>209</v>
      </c>
      <c r="J1459" s="86" t="s">
        <v>1777</v>
      </c>
      <c r="K1459" s="123"/>
      <c r="L1459" s="122"/>
      <c r="M1459" s="121"/>
      <c r="N1459" s="121"/>
      <c r="O1459" s="121"/>
      <c r="P1459" s="121"/>
      <c r="Q1459" s="121"/>
      <c r="R1459" s="87"/>
      <c r="S1459" s="87"/>
      <c r="T1459" s="87"/>
      <c r="U1459" s="87"/>
      <c r="V1459" s="87"/>
      <c r="W1459" s="87"/>
    </row>
    <row r="1460" spans="1:26" s="93" customFormat="1" ht="14.5" customHeight="1" x14ac:dyDescent="0.35">
      <c r="A1460" s="89"/>
      <c r="B1460" s="89"/>
      <c r="C1460" s="89"/>
      <c r="D1460" s="89"/>
      <c r="E1460" s="89"/>
      <c r="F1460" s="89"/>
      <c r="G1460" s="89"/>
      <c r="H1460" s="89"/>
      <c r="I1460" s="89"/>
      <c r="J1460" s="90">
        <v>1</v>
      </c>
      <c r="K1460" s="91" t="s">
        <v>25</v>
      </c>
      <c r="L1460" s="91" t="s">
        <v>1801</v>
      </c>
      <c r="M1460" s="90" t="s">
        <v>27</v>
      </c>
      <c r="N1460" s="90">
        <v>4</v>
      </c>
      <c r="O1460" s="90" t="s">
        <v>28</v>
      </c>
      <c r="P1460" s="322" t="s">
        <v>711</v>
      </c>
      <c r="Q1460" s="90">
        <v>0</v>
      </c>
      <c r="R1460" s="92"/>
      <c r="S1460" s="92"/>
      <c r="T1460" s="92"/>
      <c r="U1460" s="92"/>
      <c r="V1460" s="92"/>
      <c r="W1460" s="92"/>
      <c r="Z1460" s="88"/>
    </row>
    <row r="1461" spans="1:26" s="93" customFormat="1" ht="14.5" customHeight="1" x14ac:dyDescent="0.35">
      <c r="A1461" s="89"/>
      <c r="B1461" s="89"/>
      <c r="C1461" s="89"/>
      <c r="D1461" s="89"/>
      <c r="E1461" s="89"/>
      <c r="F1461" s="89"/>
      <c r="G1461" s="89"/>
      <c r="H1461" s="89"/>
      <c r="I1461" s="89"/>
      <c r="J1461" s="90">
        <v>2</v>
      </c>
      <c r="K1461" s="91" t="s">
        <v>1042</v>
      </c>
      <c r="L1461" s="91" t="s">
        <v>1043</v>
      </c>
      <c r="M1461" s="90" t="s">
        <v>27</v>
      </c>
      <c r="N1461" s="90" t="s">
        <v>1044</v>
      </c>
      <c r="O1461" s="90" t="s">
        <v>28</v>
      </c>
      <c r="P1461" s="323"/>
      <c r="Q1461" s="90">
        <v>0</v>
      </c>
      <c r="R1461" s="92"/>
      <c r="S1461" s="92"/>
      <c r="T1461" s="92"/>
      <c r="U1461" s="92"/>
      <c r="V1461" s="92"/>
      <c r="W1461" s="92"/>
      <c r="Z1461" s="88"/>
    </row>
    <row r="1462" spans="1:26" s="93" customFormat="1" ht="14.5" customHeight="1" x14ac:dyDescent="0.35">
      <c r="A1462" s="89"/>
      <c r="B1462" s="89"/>
      <c r="C1462" s="89"/>
      <c r="D1462" s="89"/>
      <c r="E1462" s="89"/>
      <c r="F1462" s="89"/>
      <c r="G1462" s="89"/>
      <c r="H1462" s="89"/>
      <c r="I1462" s="89"/>
      <c r="J1462" s="90">
        <v>3</v>
      </c>
      <c r="K1462" s="91" t="s">
        <v>1023</v>
      </c>
      <c r="L1462" s="91" t="s">
        <v>805</v>
      </c>
      <c r="M1462" s="90" t="s">
        <v>32</v>
      </c>
      <c r="N1462" s="90" t="s">
        <v>28</v>
      </c>
      <c r="O1462" s="90">
        <v>6</v>
      </c>
      <c r="P1462" s="323"/>
      <c r="Q1462" s="90">
        <v>0</v>
      </c>
      <c r="R1462" s="92"/>
      <c r="S1462" s="92"/>
      <c r="T1462" s="92"/>
      <c r="U1462" s="92"/>
      <c r="V1462" s="92"/>
      <c r="W1462" s="92"/>
      <c r="Z1462" s="88"/>
    </row>
    <row r="1463" spans="1:26" s="93" customFormat="1" ht="14.5" customHeight="1" x14ac:dyDescent="0.35">
      <c r="A1463" s="89"/>
      <c r="B1463" s="89"/>
      <c r="C1463" s="89"/>
      <c r="D1463" s="89"/>
      <c r="E1463" s="89"/>
      <c r="F1463" s="89"/>
      <c r="G1463" s="89"/>
      <c r="H1463" s="89"/>
      <c r="I1463" s="89"/>
      <c r="J1463" s="90">
        <v>4</v>
      </c>
      <c r="K1463" s="91" t="s">
        <v>156</v>
      </c>
      <c r="L1463" s="91" t="s">
        <v>1025</v>
      </c>
      <c r="M1463" s="90" t="s">
        <v>27</v>
      </c>
      <c r="N1463" s="90">
        <v>6</v>
      </c>
      <c r="O1463" s="90"/>
      <c r="P1463" s="323"/>
      <c r="Q1463" s="90">
        <v>0</v>
      </c>
      <c r="R1463" s="92"/>
      <c r="S1463" s="92"/>
      <c r="T1463" s="92"/>
      <c r="U1463" s="92"/>
      <c r="V1463" s="92"/>
      <c r="W1463" s="92"/>
      <c r="Z1463" s="88"/>
    </row>
    <row r="1464" spans="1:26" s="93" customFormat="1" ht="14.5" customHeight="1" x14ac:dyDescent="0.35">
      <c r="A1464" s="89"/>
      <c r="B1464" s="89"/>
      <c r="C1464" s="89"/>
      <c r="D1464" s="89"/>
      <c r="E1464" s="89"/>
      <c r="F1464" s="89"/>
      <c r="G1464" s="89"/>
      <c r="H1464" s="89"/>
      <c r="I1464" s="89"/>
      <c r="J1464" s="90">
        <v>5</v>
      </c>
      <c r="K1464" s="91" t="s">
        <v>1026</v>
      </c>
      <c r="L1464" s="91" t="s">
        <v>1027</v>
      </c>
      <c r="M1464" s="90" t="s">
        <v>32</v>
      </c>
      <c r="N1464" s="90" t="s">
        <v>28</v>
      </c>
      <c r="O1464" s="90">
        <v>3</v>
      </c>
      <c r="P1464" s="323"/>
      <c r="Q1464" s="90">
        <v>0</v>
      </c>
      <c r="R1464" s="92"/>
      <c r="S1464" s="92"/>
      <c r="T1464" s="92"/>
      <c r="U1464" s="92"/>
      <c r="V1464" s="92"/>
      <c r="W1464" s="92"/>
      <c r="Z1464" s="88"/>
    </row>
    <row r="1465" spans="1:26" s="93" customFormat="1" ht="14.5" customHeight="1" x14ac:dyDescent="0.35">
      <c r="A1465" s="89"/>
      <c r="B1465" s="89"/>
      <c r="C1465" s="89"/>
      <c r="D1465" s="89"/>
      <c r="E1465" s="89"/>
      <c r="F1465" s="89"/>
      <c r="G1465" s="89"/>
      <c r="H1465" s="89"/>
      <c r="I1465" s="89"/>
      <c r="J1465" s="90">
        <v>6</v>
      </c>
      <c r="K1465" s="91" t="s">
        <v>1487</v>
      </c>
      <c r="L1465" s="91" t="s">
        <v>1488</v>
      </c>
      <c r="M1465" s="90" t="s">
        <v>32</v>
      </c>
      <c r="N1465" s="90" t="s">
        <v>28</v>
      </c>
      <c r="O1465" s="90">
        <v>3</v>
      </c>
      <c r="P1465" s="323"/>
      <c r="Q1465" s="90" t="s">
        <v>48</v>
      </c>
      <c r="R1465" s="92"/>
      <c r="S1465" s="92"/>
      <c r="T1465" s="92"/>
      <c r="U1465" s="92"/>
      <c r="V1465" s="92"/>
      <c r="W1465" s="92"/>
      <c r="Z1465" s="88"/>
    </row>
    <row r="1466" spans="1:26" s="93" customFormat="1" ht="14.5" customHeight="1" x14ac:dyDescent="0.35">
      <c r="A1466" s="89"/>
      <c r="B1466" s="89"/>
      <c r="C1466" s="89"/>
      <c r="D1466" s="89"/>
      <c r="E1466" s="89"/>
      <c r="F1466" s="89"/>
      <c r="G1466" s="89"/>
      <c r="H1466" s="89"/>
      <c r="I1466" s="89"/>
      <c r="J1466" s="90">
        <v>7</v>
      </c>
      <c r="K1466" s="91" t="s">
        <v>1028</v>
      </c>
      <c r="L1466" s="91" t="s">
        <v>1489</v>
      </c>
      <c r="M1466" s="90" t="s">
        <v>32</v>
      </c>
      <c r="N1466" s="90" t="s">
        <v>28</v>
      </c>
      <c r="O1466" s="90">
        <v>3</v>
      </c>
      <c r="P1466" s="323"/>
      <c r="Q1466" s="90" t="s">
        <v>48</v>
      </c>
      <c r="R1466" s="92"/>
      <c r="S1466" s="92"/>
      <c r="T1466" s="92"/>
      <c r="U1466" s="92"/>
      <c r="V1466" s="92"/>
      <c r="W1466" s="92"/>
      <c r="Z1466" s="88"/>
    </row>
    <row r="1467" spans="1:26" s="93" customFormat="1" ht="14.5" customHeight="1" x14ac:dyDescent="0.35">
      <c r="A1467" s="89"/>
      <c r="B1467" s="89"/>
      <c r="C1467" s="89"/>
      <c r="D1467" s="89"/>
      <c r="E1467" s="89"/>
      <c r="F1467" s="89"/>
      <c r="G1467" s="89"/>
      <c r="H1467" s="89"/>
      <c r="I1467" s="89"/>
      <c r="J1467" s="90">
        <v>8</v>
      </c>
      <c r="K1467" s="91" t="s">
        <v>1087</v>
      </c>
      <c r="L1467" s="91" t="s">
        <v>1802</v>
      </c>
      <c r="M1467" s="90" t="s">
        <v>32</v>
      </c>
      <c r="N1467" s="90" t="s">
        <v>28</v>
      </c>
      <c r="O1467" s="90">
        <v>3</v>
      </c>
      <c r="P1467" s="323"/>
      <c r="Q1467" s="90" t="s">
        <v>48</v>
      </c>
      <c r="R1467" s="92"/>
      <c r="S1467" s="92"/>
      <c r="T1467" s="92"/>
      <c r="U1467" s="92"/>
      <c r="V1467" s="92"/>
      <c r="W1467" s="92"/>
      <c r="Z1467" s="88"/>
    </row>
    <row r="1468" spans="1:26" s="93" customFormat="1" ht="14.5" customHeight="1" x14ac:dyDescent="0.35">
      <c r="A1468" s="89"/>
      <c r="B1468" s="89"/>
      <c r="C1468" s="89"/>
      <c r="D1468" s="89"/>
      <c r="E1468" s="89"/>
      <c r="F1468" s="89"/>
      <c r="G1468" s="89"/>
      <c r="H1468" s="89"/>
      <c r="I1468" s="89"/>
      <c r="J1468" s="90">
        <v>9</v>
      </c>
      <c r="K1468" s="91" t="s">
        <v>1780</v>
      </c>
      <c r="L1468" s="91" t="s">
        <v>1491</v>
      </c>
      <c r="M1468" s="90" t="s">
        <v>32</v>
      </c>
      <c r="N1468" s="90" t="s">
        <v>28</v>
      </c>
      <c r="O1468" s="90">
        <v>3</v>
      </c>
      <c r="P1468" s="323"/>
      <c r="Q1468" s="90" t="s">
        <v>48</v>
      </c>
      <c r="R1468" s="92"/>
      <c r="S1468" s="92"/>
      <c r="T1468" s="92"/>
      <c r="U1468" s="92"/>
      <c r="V1468" s="92"/>
      <c r="W1468" s="92"/>
      <c r="Z1468" s="88"/>
    </row>
    <row r="1469" spans="1:26" s="93" customFormat="1" ht="14.5" customHeight="1" x14ac:dyDescent="0.35">
      <c r="A1469" s="89"/>
      <c r="B1469" s="89"/>
      <c r="C1469" s="89"/>
      <c r="D1469" s="89"/>
      <c r="E1469" s="89"/>
      <c r="F1469" s="89"/>
      <c r="G1469" s="89"/>
      <c r="H1469" s="89"/>
      <c r="I1469" s="89"/>
      <c r="J1469" s="90">
        <v>10</v>
      </c>
      <c r="K1469" s="91" t="s">
        <v>1492</v>
      </c>
      <c r="L1469" s="91" t="s">
        <v>1559</v>
      </c>
      <c r="M1469" s="90" t="s">
        <v>32</v>
      </c>
      <c r="N1469" s="90" t="s">
        <v>28</v>
      </c>
      <c r="O1469" s="90">
        <v>3</v>
      </c>
      <c r="P1469" s="323"/>
      <c r="Q1469" s="90" t="s">
        <v>48</v>
      </c>
      <c r="R1469" s="92"/>
      <c r="S1469" s="92"/>
      <c r="T1469" s="92"/>
      <c r="U1469" s="92"/>
      <c r="V1469" s="92"/>
      <c r="W1469" s="92"/>
      <c r="Z1469" s="88"/>
    </row>
    <row r="1470" spans="1:26" s="93" customFormat="1" ht="14.5" customHeight="1" x14ac:dyDescent="0.35">
      <c r="A1470" s="89"/>
      <c r="B1470" s="89"/>
      <c r="C1470" s="89"/>
      <c r="D1470" s="89"/>
      <c r="E1470" s="89"/>
      <c r="F1470" s="89"/>
      <c r="G1470" s="89"/>
      <c r="H1470" s="89"/>
      <c r="I1470" s="89"/>
      <c r="J1470" s="90">
        <v>11</v>
      </c>
      <c r="K1470" s="91" t="s">
        <v>1093</v>
      </c>
      <c r="L1470" s="91" t="s">
        <v>1094</v>
      </c>
      <c r="M1470" s="90" t="s">
        <v>32</v>
      </c>
      <c r="N1470" s="90" t="s">
        <v>28</v>
      </c>
      <c r="O1470" s="90">
        <v>3</v>
      </c>
      <c r="P1470" s="323"/>
      <c r="Q1470" s="90" t="s">
        <v>48</v>
      </c>
      <c r="R1470" s="92"/>
      <c r="S1470" s="92"/>
      <c r="T1470" s="92"/>
      <c r="U1470" s="92"/>
      <c r="V1470" s="92"/>
      <c r="W1470" s="92"/>
      <c r="Z1470" s="88"/>
    </row>
    <row r="1471" spans="1:26" s="93" customFormat="1" ht="14.5" customHeight="1" x14ac:dyDescent="0.35">
      <c r="A1471" s="89"/>
      <c r="B1471" s="89"/>
      <c r="C1471" s="89"/>
      <c r="D1471" s="89"/>
      <c r="E1471" s="89"/>
      <c r="F1471" s="89"/>
      <c r="G1471" s="89"/>
      <c r="H1471" s="89"/>
      <c r="I1471" s="89"/>
      <c r="J1471" s="90">
        <v>12</v>
      </c>
      <c r="K1471" s="91" t="s">
        <v>1781</v>
      </c>
      <c r="L1471" s="91" t="s">
        <v>1074</v>
      </c>
      <c r="M1471" s="90" t="s">
        <v>32</v>
      </c>
      <c r="N1471" s="90" t="s">
        <v>28</v>
      </c>
      <c r="O1471" s="90">
        <v>3</v>
      </c>
      <c r="P1471" s="323"/>
      <c r="Q1471" s="90" t="s">
        <v>48</v>
      </c>
      <c r="R1471" s="92"/>
      <c r="S1471" s="92"/>
      <c r="T1471" s="92"/>
      <c r="U1471" s="92"/>
      <c r="V1471" s="92"/>
      <c r="W1471" s="92"/>
      <c r="Z1471" s="88"/>
    </row>
    <row r="1472" spans="1:26" s="93" customFormat="1" ht="14.5" customHeight="1" x14ac:dyDescent="0.35">
      <c r="A1472" s="89"/>
      <c r="B1472" s="89"/>
      <c r="C1472" s="89"/>
      <c r="D1472" s="89"/>
      <c r="E1472" s="89"/>
      <c r="F1472" s="89"/>
      <c r="G1472" s="89"/>
      <c r="H1472" s="89"/>
      <c r="I1472" s="89"/>
      <c r="J1472" s="90">
        <v>13</v>
      </c>
      <c r="K1472" s="91" t="s">
        <v>1075</v>
      </c>
      <c r="L1472" s="91" t="s">
        <v>1097</v>
      </c>
      <c r="M1472" s="90" t="s">
        <v>32</v>
      </c>
      <c r="N1472" s="90" t="s">
        <v>28</v>
      </c>
      <c r="O1472" s="90">
        <v>3</v>
      </c>
      <c r="P1472" s="323"/>
      <c r="Q1472" s="90" t="s">
        <v>48</v>
      </c>
      <c r="R1472" s="92"/>
      <c r="S1472" s="92"/>
      <c r="T1472" s="92"/>
      <c r="U1472" s="92"/>
      <c r="V1472" s="92"/>
      <c r="W1472" s="92"/>
      <c r="Z1472" s="88"/>
    </row>
    <row r="1473" spans="1:26" s="93" customFormat="1" ht="14.5" customHeight="1" x14ac:dyDescent="0.35">
      <c r="A1473" s="89"/>
      <c r="B1473" s="89"/>
      <c r="C1473" s="89"/>
      <c r="D1473" s="89"/>
      <c r="E1473" s="89"/>
      <c r="F1473" s="89"/>
      <c r="G1473" s="89"/>
      <c r="H1473" s="89"/>
      <c r="I1473" s="89"/>
      <c r="J1473" s="90">
        <v>14</v>
      </c>
      <c r="K1473" s="91" t="s">
        <v>1782</v>
      </c>
      <c r="L1473" s="91" t="s">
        <v>1783</v>
      </c>
      <c r="M1473" s="90" t="s">
        <v>32</v>
      </c>
      <c r="N1473" s="90" t="s">
        <v>28</v>
      </c>
      <c r="O1473" s="90">
        <v>3</v>
      </c>
      <c r="P1473" s="324"/>
      <c r="Q1473" s="90" t="s">
        <v>48</v>
      </c>
      <c r="R1473" s="92"/>
      <c r="S1473" s="92"/>
      <c r="T1473" s="92"/>
      <c r="U1473" s="92"/>
      <c r="V1473" s="92"/>
      <c r="W1473" s="92"/>
      <c r="Z1473" s="88"/>
    </row>
    <row r="1474" spans="1:26" s="55" customFormat="1" ht="14.5" customHeight="1" collapsed="1" x14ac:dyDescent="0.35">
      <c r="A1474" s="53" t="s">
        <v>1451</v>
      </c>
      <c r="B1474" s="53"/>
      <c r="C1474" s="53"/>
      <c r="D1474" s="53"/>
      <c r="E1474" s="53" t="s">
        <v>1803</v>
      </c>
      <c r="F1474" s="53"/>
      <c r="G1474" s="53"/>
      <c r="H1474" s="53"/>
      <c r="I1474" s="53" t="s">
        <v>144</v>
      </c>
      <c r="J1474" s="52" t="s">
        <v>1804</v>
      </c>
      <c r="K1474" s="54"/>
      <c r="L1474" s="54"/>
      <c r="M1474" s="54"/>
      <c r="N1474" s="54"/>
      <c r="O1474" s="54"/>
      <c r="P1474" s="54"/>
      <c r="Q1474" s="54"/>
      <c r="R1474" s="54"/>
      <c r="S1474" s="54"/>
      <c r="T1474" s="54"/>
      <c r="U1474" s="54"/>
      <c r="V1474" s="54"/>
      <c r="W1474" s="54"/>
      <c r="Z1474" s="55" t="s">
        <v>6</v>
      </c>
    </row>
    <row r="1475" spans="1:26" ht="14.5" customHeight="1" x14ac:dyDescent="0.35">
      <c r="J1475" s="9">
        <v>1</v>
      </c>
      <c r="K1475" s="11" t="s">
        <v>25</v>
      </c>
      <c r="L1475" s="11" t="s">
        <v>1805</v>
      </c>
      <c r="M1475" s="9" t="s">
        <v>27</v>
      </c>
      <c r="N1475" s="9">
        <v>4</v>
      </c>
      <c r="O1475" s="9" t="s">
        <v>28</v>
      </c>
      <c r="P1475" s="325" t="s">
        <v>711</v>
      </c>
      <c r="Q1475" s="9" t="s">
        <v>29</v>
      </c>
      <c r="Z1475" s="3" t="s">
        <v>6</v>
      </c>
    </row>
    <row r="1476" spans="1:26" ht="14.5" customHeight="1" x14ac:dyDescent="0.35">
      <c r="J1476" s="9">
        <v>2</v>
      </c>
      <c r="K1476" s="11" t="s">
        <v>813</v>
      </c>
      <c r="L1476" s="11" t="s">
        <v>1133</v>
      </c>
      <c r="M1476" s="9" t="s">
        <v>32</v>
      </c>
      <c r="N1476" s="9">
        <v>3</v>
      </c>
      <c r="O1476" s="9" t="s">
        <v>28</v>
      </c>
      <c r="P1476" s="325"/>
      <c r="Q1476" s="9" t="s">
        <v>29</v>
      </c>
      <c r="Z1476" s="3" t="s">
        <v>6</v>
      </c>
    </row>
    <row r="1477" spans="1:26" ht="14.5" customHeight="1" x14ac:dyDescent="0.35">
      <c r="J1477" s="9">
        <v>3</v>
      </c>
      <c r="K1477" s="11" t="s">
        <v>815</v>
      </c>
      <c r="L1477" s="11" t="s">
        <v>1134</v>
      </c>
      <c r="M1477" s="9" t="s">
        <v>32</v>
      </c>
      <c r="N1477" s="9">
        <v>4</v>
      </c>
      <c r="O1477" s="9" t="s">
        <v>28</v>
      </c>
      <c r="P1477" s="325"/>
      <c r="Q1477" s="9" t="s">
        <v>29</v>
      </c>
      <c r="Z1477" s="3" t="s">
        <v>6</v>
      </c>
    </row>
    <row r="1478" spans="1:26" ht="14.5" customHeight="1" x14ac:dyDescent="0.35">
      <c r="J1478" s="9">
        <v>4</v>
      </c>
      <c r="K1478" s="11" t="s">
        <v>196</v>
      </c>
      <c r="L1478" s="11" t="s">
        <v>818</v>
      </c>
      <c r="M1478" s="9" t="s">
        <v>32</v>
      </c>
      <c r="N1478" s="9">
        <v>6</v>
      </c>
      <c r="O1478" s="9">
        <v>2</v>
      </c>
      <c r="P1478" s="325"/>
      <c r="Q1478" s="9" t="s">
        <v>48</v>
      </c>
      <c r="Z1478" s="3" t="s">
        <v>6</v>
      </c>
    </row>
    <row r="1479" spans="1:26" ht="14.5" customHeight="1" x14ac:dyDescent="0.35">
      <c r="J1479" s="9">
        <v>5</v>
      </c>
      <c r="K1479" s="11" t="s">
        <v>1135</v>
      </c>
      <c r="L1479" s="11" t="s">
        <v>1806</v>
      </c>
      <c r="M1479" s="9" t="s">
        <v>32</v>
      </c>
      <c r="N1479" s="9" t="s">
        <v>28</v>
      </c>
      <c r="O1479" s="9">
        <v>2</v>
      </c>
      <c r="P1479" s="325"/>
      <c r="Q1479" s="9" t="s">
        <v>29</v>
      </c>
      <c r="Z1479" s="3" t="s">
        <v>6</v>
      </c>
    </row>
    <row r="1480" spans="1:26" ht="14.5" customHeight="1" x14ac:dyDescent="0.35">
      <c r="J1480" s="9">
        <v>6</v>
      </c>
      <c r="K1480" s="11" t="s">
        <v>576</v>
      </c>
      <c r="L1480" s="11" t="s">
        <v>1807</v>
      </c>
      <c r="M1480" s="9" t="s">
        <v>32</v>
      </c>
      <c r="N1480" s="9" t="s">
        <v>28</v>
      </c>
      <c r="O1480" s="9">
        <v>2</v>
      </c>
      <c r="P1480" s="325"/>
      <c r="Q1480" s="9" t="s">
        <v>29</v>
      </c>
      <c r="Z1480" s="3" t="s">
        <v>6</v>
      </c>
    </row>
    <row r="1481" spans="1:26" ht="14.5" customHeight="1" x14ac:dyDescent="0.35">
      <c r="J1481" s="9">
        <v>7</v>
      </c>
      <c r="K1481" s="11" t="s">
        <v>578</v>
      </c>
      <c r="L1481" s="11" t="s">
        <v>1694</v>
      </c>
      <c r="M1481" s="9" t="s">
        <v>32</v>
      </c>
      <c r="N1481" s="9" t="s">
        <v>28</v>
      </c>
      <c r="O1481" s="9">
        <v>2</v>
      </c>
      <c r="P1481" s="325"/>
      <c r="Q1481" s="9" t="s">
        <v>29</v>
      </c>
      <c r="Z1481" s="3" t="s">
        <v>6</v>
      </c>
    </row>
    <row r="1482" spans="1:26" ht="14.5" customHeight="1" x14ac:dyDescent="0.35">
      <c r="J1482" s="9">
        <v>8</v>
      </c>
      <c r="K1482" s="11" t="s">
        <v>276</v>
      </c>
      <c r="L1482" s="11" t="s">
        <v>1788</v>
      </c>
      <c r="M1482" s="9" t="s">
        <v>27</v>
      </c>
      <c r="N1482" s="9">
        <v>6</v>
      </c>
      <c r="O1482" s="9" t="s">
        <v>28</v>
      </c>
      <c r="P1482" s="325"/>
      <c r="Q1482" s="9" t="s">
        <v>48</v>
      </c>
      <c r="Z1482" s="3" t="s">
        <v>6</v>
      </c>
    </row>
    <row r="1483" spans="1:26" s="3" customFormat="1" ht="14.5" customHeight="1" collapsed="1" x14ac:dyDescent="0.35">
      <c r="A1483" s="1" t="s">
        <v>22</v>
      </c>
      <c r="B1483" s="1"/>
      <c r="C1483" s="1" t="s">
        <v>1808</v>
      </c>
      <c r="D1483" s="1"/>
      <c r="E1483" s="1"/>
      <c r="F1483" s="1"/>
      <c r="G1483" s="1"/>
      <c r="H1483" s="1"/>
      <c r="I1483" s="1" t="s">
        <v>8</v>
      </c>
      <c r="J1483" s="2" t="s">
        <v>1809</v>
      </c>
      <c r="K1483" s="4"/>
      <c r="L1483" s="4"/>
      <c r="M1483" s="4"/>
      <c r="N1483" s="4"/>
      <c r="O1483" s="4"/>
      <c r="P1483" s="4"/>
      <c r="Q1483" s="4"/>
      <c r="R1483" s="4"/>
      <c r="S1483" s="4"/>
      <c r="T1483" s="4"/>
      <c r="U1483" s="4"/>
      <c r="V1483" s="4"/>
      <c r="W1483" s="4"/>
      <c r="Z1483" s="3" t="s">
        <v>6</v>
      </c>
    </row>
    <row r="1484" spans="1:26" ht="14.5" customHeight="1" x14ac:dyDescent="0.35">
      <c r="J1484" s="9">
        <v>1</v>
      </c>
      <c r="K1484" s="11" t="s">
        <v>25</v>
      </c>
      <c r="L1484" s="11" t="s">
        <v>1810</v>
      </c>
      <c r="M1484" s="9" t="s">
        <v>27</v>
      </c>
      <c r="N1484" s="9">
        <v>4</v>
      </c>
      <c r="O1484" s="9" t="s">
        <v>28</v>
      </c>
      <c r="P1484" s="9" t="s">
        <v>29</v>
      </c>
      <c r="Q1484" s="9" t="s">
        <v>29</v>
      </c>
      <c r="Z1484" s="3" t="s">
        <v>6</v>
      </c>
    </row>
    <row r="1485" spans="1:26" ht="14.5" customHeight="1" x14ac:dyDescent="0.35">
      <c r="J1485" s="9">
        <v>2</v>
      </c>
      <c r="K1485" s="11" t="s">
        <v>1811</v>
      </c>
      <c r="L1485" s="11" t="s">
        <v>1812</v>
      </c>
      <c r="M1485" s="9" t="s">
        <v>32</v>
      </c>
      <c r="N1485" s="9" t="s">
        <v>28</v>
      </c>
      <c r="O1485" s="9" t="s">
        <v>28</v>
      </c>
      <c r="P1485" s="9" t="s">
        <v>29</v>
      </c>
      <c r="Q1485" s="9" t="s">
        <v>29</v>
      </c>
      <c r="Z1485" s="3" t="s">
        <v>6</v>
      </c>
    </row>
    <row r="1486" spans="1:26" s="3" customFormat="1" ht="14.5" customHeight="1" collapsed="1" x14ac:dyDescent="0.35">
      <c r="A1486" s="1" t="s">
        <v>22</v>
      </c>
      <c r="B1486" s="1"/>
      <c r="C1486" s="1" t="s">
        <v>1813</v>
      </c>
      <c r="D1486" s="1"/>
      <c r="E1486" s="1"/>
      <c r="F1486" s="1"/>
      <c r="G1486" s="1"/>
      <c r="H1486" s="1"/>
      <c r="I1486" s="1" t="s">
        <v>8</v>
      </c>
      <c r="J1486" s="2" t="s">
        <v>1814</v>
      </c>
      <c r="K1486" s="4"/>
      <c r="L1486" s="4"/>
      <c r="M1486" s="4"/>
      <c r="N1486" s="4"/>
      <c r="O1486" s="4"/>
      <c r="P1486" s="4"/>
      <c r="Q1486" s="4"/>
      <c r="R1486" s="4"/>
      <c r="S1486" s="4"/>
      <c r="T1486" s="4"/>
      <c r="U1486" s="4"/>
      <c r="V1486" s="4"/>
      <c r="W1486" s="4"/>
      <c r="Z1486" s="3" t="s">
        <v>6</v>
      </c>
    </row>
    <row r="1487" spans="1:26" ht="14.5" customHeight="1" x14ac:dyDescent="0.35">
      <c r="J1487" s="9">
        <v>1</v>
      </c>
      <c r="K1487" s="11" t="s">
        <v>25</v>
      </c>
      <c r="L1487" s="11" t="s">
        <v>1815</v>
      </c>
      <c r="M1487" s="9" t="s">
        <v>27</v>
      </c>
      <c r="N1487" s="9">
        <v>4</v>
      </c>
      <c r="O1487" s="9" t="s">
        <v>28</v>
      </c>
      <c r="P1487" s="9" t="s">
        <v>29</v>
      </c>
      <c r="Q1487" s="22"/>
      <c r="Z1487" s="3" t="s">
        <v>6</v>
      </c>
    </row>
    <row r="1488" spans="1:26" ht="14.5" customHeight="1" x14ac:dyDescent="0.35">
      <c r="J1488" s="325">
        <v>2</v>
      </c>
      <c r="K1488" s="347" t="s">
        <v>77</v>
      </c>
      <c r="L1488" s="11" t="s">
        <v>78</v>
      </c>
      <c r="M1488" s="325" t="s">
        <v>27</v>
      </c>
      <c r="N1488" s="325">
        <v>1</v>
      </c>
      <c r="O1488" s="325" t="s">
        <v>28</v>
      </c>
      <c r="P1488" s="325" t="s">
        <v>29</v>
      </c>
      <c r="Q1488" s="325"/>
      <c r="Z1488" s="3" t="s">
        <v>6</v>
      </c>
    </row>
    <row r="1489" spans="1:26" ht="14.5" customHeight="1" x14ac:dyDescent="0.35">
      <c r="J1489" s="325"/>
      <c r="K1489" s="347"/>
      <c r="L1489" s="11" t="s">
        <v>79</v>
      </c>
      <c r="M1489" s="325"/>
      <c r="N1489" s="325"/>
      <c r="O1489" s="325"/>
      <c r="P1489" s="325"/>
      <c r="Q1489" s="325"/>
      <c r="Z1489" s="3" t="s">
        <v>6</v>
      </c>
    </row>
    <row r="1490" spans="1:26" ht="14.5" customHeight="1" x14ac:dyDescent="0.35">
      <c r="J1490" s="325"/>
      <c r="K1490" s="347"/>
      <c r="L1490" s="11" t="s">
        <v>328</v>
      </c>
      <c r="M1490" s="325"/>
      <c r="N1490" s="325"/>
      <c r="O1490" s="325"/>
      <c r="P1490" s="325"/>
      <c r="Q1490" s="325"/>
      <c r="Z1490" s="3" t="s">
        <v>6</v>
      </c>
    </row>
    <row r="1491" spans="1:26" s="3" customFormat="1" ht="14.5" customHeight="1" collapsed="1" x14ac:dyDescent="0.35">
      <c r="A1491" s="1" t="s">
        <v>22</v>
      </c>
      <c r="B1491" s="1"/>
      <c r="C1491" s="1"/>
      <c r="D1491" s="1" t="s">
        <v>1816</v>
      </c>
      <c r="E1491" s="1"/>
      <c r="F1491" s="1"/>
      <c r="G1491" s="1"/>
      <c r="H1491" s="1"/>
      <c r="I1491" s="1" t="s">
        <v>108</v>
      </c>
      <c r="J1491" s="2" t="s">
        <v>1817</v>
      </c>
      <c r="K1491" s="4"/>
      <c r="L1491" s="4"/>
      <c r="M1491" s="4"/>
      <c r="N1491" s="4"/>
      <c r="O1491" s="4"/>
      <c r="P1491" s="4"/>
      <c r="Q1491" s="4"/>
      <c r="R1491" s="4"/>
      <c r="S1491" s="4"/>
      <c r="T1491" s="4"/>
      <c r="U1491" s="4"/>
      <c r="V1491" s="4"/>
      <c r="W1491" s="4"/>
      <c r="Z1491" s="3" t="s">
        <v>6</v>
      </c>
    </row>
    <row r="1492" spans="1:26" ht="14.5" customHeight="1" x14ac:dyDescent="0.35">
      <c r="J1492" s="9">
        <v>1</v>
      </c>
      <c r="K1492" s="11" t="s">
        <v>25</v>
      </c>
      <c r="L1492" s="11" t="s">
        <v>1818</v>
      </c>
      <c r="M1492" s="9" t="s">
        <v>27</v>
      </c>
      <c r="N1492" s="9">
        <v>4</v>
      </c>
      <c r="O1492" s="9" t="s">
        <v>28</v>
      </c>
      <c r="P1492" s="9" t="s">
        <v>29</v>
      </c>
      <c r="Q1492" s="22" t="s">
        <v>29</v>
      </c>
      <c r="R1492" s="23"/>
      <c r="Z1492" s="3" t="s">
        <v>6</v>
      </c>
    </row>
    <row r="1493" spans="1:26" ht="14.5" customHeight="1" x14ac:dyDescent="0.35">
      <c r="J1493" s="325">
        <v>2</v>
      </c>
      <c r="K1493" s="347" t="s">
        <v>332</v>
      </c>
      <c r="L1493" s="11" t="s">
        <v>333</v>
      </c>
      <c r="M1493" s="325" t="s">
        <v>27</v>
      </c>
      <c r="N1493" s="325" t="s">
        <v>240</v>
      </c>
      <c r="O1493" s="325" t="s">
        <v>28</v>
      </c>
      <c r="P1493" s="325" t="s">
        <v>29</v>
      </c>
      <c r="Q1493" s="325" t="s">
        <v>29</v>
      </c>
      <c r="R1493" s="23"/>
      <c r="Z1493" s="3" t="s">
        <v>6</v>
      </c>
    </row>
    <row r="1494" spans="1:26" ht="14.5" customHeight="1" x14ac:dyDescent="0.35">
      <c r="J1494" s="325"/>
      <c r="K1494" s="347"/>
      <c r="L1494" s="11" t="s">
        <v>334</v>
      </c>
      <c r="M1494" s="325"/>
      <c r="N1494" s="325"/>
      <c r="O1494" s="325"/>
      <c r="P1494" s="325"/>
      <c r="Q1494" s="325"/>
      <c r="R1494" s="23"/>
      <c r="Z1494" s="3" t="s">
        <v>6</v>
      </c>
    </row>
    <row r="1495" spans="1:26" ht="14.5" customHeight="1" x14ac:dyDescent="0.35">
      <c r="J1495" s="325"/>
      <c r="K1495" s="347"/>
      <c r="L1495" s="11" t="s">
        <v>335</v>
      </c>
      <c r="M1495" s="325"/>
      <c r="N1495" s="325"/>
      <c r="O1495" s="325"/>
      <c r="P1495" s="325"/>
      <c r="Q1495" s="325"/>
      <c r="R1495" s="23"/>
      <c r="Z1495" s="3" t="s">
        <v>6</v>
      </c>
    </row>
    <row r="1496" spans="1:26" ht="14.5" customHeight="1" x14ac:dyDescent="0.35">
      <c r="J1496" s="325">
        <v>3</v>
      </c>
      <c r="K1496" s="347" t="s">
        <v>336</v>
      </c>
      <c r="L1496" s="11" t="s">
        <v>337</v>
      </c>
      <c r="M1496" s="325" t="s">
        <v>27</v>
      </c>
      <c r="N1496" s="325" t="s">
        <v>240</v>
      </c>
      <c r="O1496" s="325" t="s">
        <v>28</v>
      </c>
      <c r="P1496" s="325" t="s">
        <v>29</v>
      </c>
      <c r="Q1496" s="325" t="s">
        <v>29</v>
      </c>
      <c r="R1496" s="23"/>
      <c r="Z1496" s="3" t="s">
        <v>6</v>
      </c>
    </row>
    <row r="1497" spans="1:26" ht="14.5" customHeight="1" x14ac:dyDescent="0.35">
      <c r="J1497" s="325"/>
      <c r="K1497" s="347"/>
      <c r="L1497" s="11" t="s">
        <v>338</v>
      </c>
      <c r="M1497" s="325"/>
      <c r="N1497" s="325"/>
      <c r="O1497" s="325"/>
      <c r="P1497" s="325"/>
      <c r="Q1497" s="325"/>
      <c r="R1497" s="23"/>
      <c r="Z1497" s="3" t="s">
        <v>6</v>
      </c>
    </row>
    <row r="1498" spans="1:26" ht="14.5" customHeight="1" x14ac:dyDescent="0.35">
      <c r="J1498" s="325"/>
      <c r="K1498" s="347"/>
      <c r="L1498" s="11" t="s">
        <v>339</v>
      </c>
      <c r="M1498" s="325"/>
      <c r="N1498" s="325"/>
      <c r="O1498" s="325"/>
      <c r="P1498" s="325"/>
      <c r="Q1498" s="325"/>
      <c r="R1498" s="23"/>
      <c r="Z1498" s="3" t="s">
        <v>6</v>
      </c>
    </row>
    <row r="1499" spans="1:26" ht="14.5" customHeight="1" x14ac:dyDescent="0.35">
      <c r="J1499" s="325">
        <v>4</v>
      </c>
      <c r="K1499" s="347" t="s">
        <v>129</v>
      </c>
      <c r="L1499" s="11" t="s">
        <v>340</v>
      </c>
      <c r="M1499" s="325" t="s">
        <v>27</v>
      </c>
      <c r="N1499" s="325">
        <v>60</v>
      </c>
      <c r="O1499" s="325" t="s">
        <v>28</v>
      </c>
      <c r="P1499" s="325" t="s">
        <v>29</v>
      </c>
      <c r="Q1499" s="325" t="s">
        <v>29</v>
      </c>
      <c r="R1499" s="23"/>
      <c r="Z1499" s="3" t="s">
        <v>6</v>
      </c>
    </row>
    <row r="1500" spans="1:26" ht="14.5" customHeight="1" x14ac:dyDescent="0.35">
      <c r="J1500" s="325"/>
      <c r="K1500" s="347"/>
      <c r="L1500" s="11" t="s">
        <v>1819</v>
      </c>
      <c r="M1500" s="325"/>
      <c r="N1500" s="325"/>
      <c r="O1500" s="325"/>
      <c r="P1500" s="325"/>
      <c r="Q1500" s="325"/>
      <c r="R1500" s="23"/>
      <c r="Z1500" s="3" t="s">
        <v>6</v>
      </c>
    </row>
    <row r="1501" spans="1:26" ht="14.5" customHeight="1" x14ac:dyDescent="0.35">
      <c r="J1501" s="325"/>
      <c r="K1501" s="347"/>
      <c r="L1501" s="11" t="s">
        <v>1820</v>
      </c>
      <c r="M1501" s="325"/>
      <c r="N1501" s="325"/>
      <c r="O1501" s="325"/>
      <c r="P1501" s="325"/>
      <c r="Q1501" s="325"/>
      <c r="R1501" s="23"/>
      <c r="Z1501" s="3" t="s">
        <v>6</v>
      </c>
    </row>
    <row r="1502" spans="1:26" ht="14.5" customHeight="1" x14ac:dyDescent="0.35">
      <c r="J1502" s="9">
        <v>5</v>
      </c>
      <c r="K1502" s="11" t="s">
        <v>344</v>
      </c>
      <c r="L1502" s="11" t="s">
        <v>534</v>
      </c>
      <c r="M1502" s="9" t="s">
        <v>27</v>
      </c>
      <c r="N1502" s="9" t="s">
        <v>54</v>
      </c>
      <c r="O1502" s="9" t="s">
        <v>28</v>
      </c>
      <c r="P1502" s="9" t="s">
        <v>29</v>
      </c>
      <c r="Q1502" s="22" t="s">
        <v>29</v>
      </c>
      <c r="R1502" s="23"/>
      <c r="Z1502" s="3" t="s">
        <v>6</v>
      </c>
    </row>
    <row r="1503" spans="1:26" ht="14.5" customHeight="1" x14ac:dyDescent="0.35">
      <c r="J1503" s="9">
        <v>6</v>
      </c>
      <c r="K1503" s="11" t="s">
        <v>346</v>
      </c>
      <c r="L1503" s="11" t="s">
        <v>347</v>
      </c>
      <c r="M1503" s="9" t="s">
        <v>32</v>
      </c>
      <c r="N1503" s="9" t="s">
        <v>54</v>
      </c>
      <c r="O1503" s="9" t="s">
        <v>28</v>
      </c>
      <c r="P1503" s="9" t="s">
        <v>29</v>
      </c>
      <c r="Q1503" s="22" t="s">
        <v>29</v>
      </c>
      <c r="R1503" s="23"/>
      <c r="Z1503" s="3" t="s">
        <v>6</v>
      </c>
    </row>
    <row r="1504" spans="1:26" ht="14.5" customHeight="1" x14ac:dyDescent="0.35">
      <c r="J1504" s="9">
        <v>7</v>
      </c>
      <c r="K1504" s="11" t="s">
        <v>348</v>
      </c>
      <c r="L1504" s="11" t="s">
        <v>349</v>
      </c>
      <c r="M1504" s="9" t="s">
        <v>27</v>
      </c>
      <c r="N1504" s="9">
        <v>4</v>
      </c>
      <c r="O1504" s="9" t="s">
        <v>28</v>
      </c>
      <c r="P1504" s="9" t="s">
        <v>48</v>
      </c>
      <c r="Q1504" s="22" t="s">
        <v>48</v>
      </c>
      <c r="R1504" s="23"/>
      <c r="Z1504" s="3" t="s">
        <v>6</v>
      </c>
    </row>
    <row r="1505" spans="10:26" ht="14.5" customHeight="1" x14ac:dyDescent="0.35">
      <c r="J1505" s="9">
        <v>8</v>
      </c>
      <c r="K1505" s="11" t="s">
        <v>654</v>
      </c>
      <c r="L1505" s="11" t="s">
        <v>655</v>
      </c>
      <c r="M1505" s="9" t="s">
        <v>27</v>
      </c>
      <c r="N1505" s="9">
        <v>3</v>
      </c>
      <c r="O1505" s="9" t="s">
        <v>28</v>
      </c>
      <c r="P1505" s="9" t="s">
        <v>48</v>
      </c>
      <c r="Q1505" s="22" t="s">
        <v>48</v>
      </c>
      <c r="R1505" s="23"/>
      <c r="Z1505" s="3" t="s">
        <v>6</v>
      </c>
    </row>
    <row r="1506" spans="10:26" ht="14.5" customHeight="1" x14ac:dyDescent="0.35">
      <c r="J1506" s="9">
        <v>9</v>
      </c>
      <c r="K1506" s="11" t="s">
        <v>351</v>
      </c>
      <c r="L1506" s="11" t="s">
        <v>352</v>
      </c>
      <c r="M1506" s="9" t="s">
        <v>32</v>
      </c>
      <c r="N1506" s="9">
        <v>9</v>
      </c>
      <c r="O1506" s="9" t="s">
        <v>28</v>
      </c>
      <c r="P1506" s="9" t="s">
        <v>29</v>
      </c>
      <c r="Q1506" s="22" t="s">
        <v>29</v>
      </c>
      <c r="R1506" s="23"/>
      <c r="Z1506" s="3" t="s">
        <v>6</v>
      </c>
    </row>
    <row r="1507" spans="10:26" ht="14.5" customHeight="1" x14ac:dyDescent="0.35">
      <c r="J1507" s="9">
        <v>10</v>
      </c>
      <c r="K1507" s="11" t="s">
        <v>1821</v>
      </c>
      <c r="L1507" s="11" t="s">
        <v>1822</v>
      </c>
      <c r="M1507" s="9" t="s">
        <v>32</v>
      </c>
      <c r="N1507" s="9" t="s">
        <v>356</v>
      </c>
      <c r="O1507" s="9" t="s">
        <v>28</v>
      </c>
      <c r="P1507" s="9" t="s">
        <v>48</v>
      </c>
      <c r="Q1507" s="22" t="s">
        <v>48</v>
      </c>
      <c r="R1507" s="23"/>
      <c r="Z1507" s="3" t="s">
        <v>6</v>
      </c>
    </row>
    <row r="1508" spans="10:26" ht="14.5" customHeight="1" x14ac:dyDescent="0.35">
      <c r="J1508" s="9">
        <v>11</v>
      </c>
      <c r="K1508" s="11" t="s">
        <v>357</v>
      </c>
      <c r="L1508" s="11" t="s">
        <v>667</v>
      </c>
      <c r="M1508" s="9" t="s">
        <v>32</v>
      </c>
      <c r="N1508" s="9" t="s">
        <v>40</v>
      </c>
      <c r="O1508" s="9" t="s">
        <v>28</v>
      </c>
      <c r="P1508" s="9" t="s">
        <v>29</v>
      </c>
      <c r="Q1508" s="22" t="s">
        <v>29</v>
      </c>
      <c r="R1508" s="23"/>
      <c r="Z1508" s="3" t="s">
        <v>6</v>
      </c>
    </row>
    <row r="1509" spans="10:26" ht="14.5" customHeight="1" x14ac:dyDescent="0.35">
      <c r="J1509" s="9">
        <v>12</v>
      </c>
      <c r="K1509" s="11" t="s">
        <v>1823</v>
      </c>
      <c r="L1509" s="11" t="s">
        <v>1824</v>
      </c>
      <c r="M1509" s="9" t="s">
        <v>32</v>
      </c>
      <c r="N1509" s="9" t="s">
        <v>40</v>
      </c>
      <c r="O1509" s="9" t="s">
        <v>28</v>
      </c>
      <c r="P1509" s="9" t="s">
        <v>29</v>
      </c>
      <c r="Q1509" s="22" t="s">
        <v>48</v>
      </c>
      <c r="R1509" s="23"/>
      <c r="Z1509" s="3" t="s">
        <v>6</v>
      </c>
    </row>
    <row r="1510" spans="10:26" ht="14.5" customHeight="1" x14ac:dyDescent="0.35">
      <c r="J1510" s="9">
        <v>13</v>
      </c>
      <c r="K1510" s="11" t="s">
        <v>1825</v>
      </c>
      <c r="L1510" s="11" t="s">
        <v>1826</v>
      </c>
      <c r="M1510" s="9" t="s">
        <v>32</v>
      </c>
      <c r="N1510" s="9" t="s">
        <v>240</v>
      </c>
      <c r="O1510" s="9" t="s">
        <v>28</v>
      </c>
      <c r="P1510" s="9" t="s">
        <v>48</v>
      </c>
      <c r="Q1510" s="22" t="s">
        <v>48</v>
      </c>
      <c r="R1510" s="23"/>
      <c r="Z1510" s="3" t="s">
        <v>6</v>
      </c>
    </row>
    <row r="1511" spans="10:26" ht="14.5" customHeight="1" x14ac:dyDescent="0.35">
      <c r="J1511" s="9">
        <v>14</v>
      </c>
      <c r="K1511" s="11" t="s">
        <v>1827</v>
      </c>
      <c r="L1511" s="91" t="s">
        <v>1828</v>
      </c>
      <c r="M1511" s="9" t="s">
        <v>32</v>
      </c>
      <c r="N1511" s="9" t="s">
        <v>356</v>
      </c>
      <c r="O1511" s="9" t="s">
        <v>28</v>
      </c>
      <c r="P1511" s="9" t="s">
        <v>48</v>
      </c>
      <c r="Q1511" s="22" t="s">
        <v>48</v>
      </c>
      <c r="R1511" s="23"/>
      <c r="Z1511" s="3" t="s">
        <v>6</v>
      </c>
    </row>
    <row r="1512" spans="10:26" ht="14.5" customHeight="1" x14ac:dyDescent="0.35">
      <c r="J1512" s="9">
        <v>15</v>
      </c>
      <c r="K1512" s="11" t="s">
        <v>537</v>
      </c>
      <c r="L1512" s="11" t="s">
        <v>538</v>
      </c>
      <c r="M1512" s="9" t="s">
        <v>32</v>
      </c>
      <c r="N1512" s="9" t="s">
        <v>28</v>
      </c>
      <c r="O1512" s="9">
        <v>2</v>
      </c>
      <c r="P1512" s="9" t="s">
        <v>29</v>
      </c>
      <c r="Q1512" s="22" t="s">
        <v>29</v>
      </c>
      <c r="R1512" s="23"/>
      <c r="Z1512" s="3" t="s">
        <v>6</v>
      </c>
    </row>
    <row r="1513" spans="10:26" ht="14.5" customHeight="1" x14ac:dyDescent="0.35">
      <c r="J1513" s="9">
        <v>16</v>
      </c>
      <c r="K1513" s="11" t="s">
        <v>546</v>
      </c>
      <c r="L1513" s="11" t="s">
        <v>547</v>
      </c>
      <c r="M1513" s="9" t="s">
        <v>32</v>
      </c>
      <c r="N1513" s="9" t="s">
        <v>28</v>
      </c>
      <c r="O1513" s="9">
        <v>2</v>
      </c>
      <c r="P1513" s="9" t="s">
        <v>48</v>
      </c>
      <c r="Q1513" s="22" t="s">
        <v>48</v>
      </c>
      <c r="R1513" s="23"/>
      <c r="Z1513" s="3" t="s">
        <v>6</v>
      </c>
    </row>
    <row r="1514" spans="10:26" ht="14.5" customHeight="1" x14ac:dyDescent="0.35">
      <c r="J1514" s="325">
        <v>17</v>
      </c>
      <c r="K1514" s="347" t="s">
        <v>552</v>
      </c>
      <c r="L1514" s="11" t="s">
        <v>553</v>
      </c>
      <c r="M1514" s="325" t="s">
        <v>27</v>
      </c>
      <c r="N1514" s="325" t="s">
        <v>240</v>
      </c>
      <c r="O1514" s="325" t="s">
        <v>28</v>
      </c>
      <c r="P1514" s="325" t="s">
        <v>29</v>
      </c>
      <c r="Q1514" s="325" t="s">
        <v>29</v>
      </c>
      <c r="R1514" s="23"/>
      <c r="Z1514" s="3" t="s">
        <v>6</v>
      </c>
    </row>
    <row r="1515" spans="10:26" ht="14.5" customHeight="1" x14ac:dyDescent="0.35">
      <c r="J1515" s="325"/>
      <c r="K1515" s="347"/>
      <c r="L1515" s="11" t="s">
        <v>554</v>
      </c>
      <c r="M1515" s="325"/>
      <c r="N1515" s="325"/>
      <c r="O1515" s="325"/>
      <c r="P1515" s="325"/>
      <c r="Q1515" s="325"/>
      <c r="R1515" s="23"/>
      <c r="Z1515" s="3" t="s">
        <v>6</v>
      </c>
    </row>
    <row r="1516" spans="10:26" ht="14.5" customHeight="1" x14ac:dyDescent="0.35">
      <c r="J1516" s="325"/>
      <c r="K1516" s="347"/>
      <c r="L1516" s="11" t="s">
        <v>555</v>
      </c>
      <c r="M1516" s="325"/>
      <c r="N1516" s="325"/>
      <c r="O1516" s="325"/>
      <c r="P1516" s="325"/>
      <c r="Q1516" s="325"/>
      <c r="R1516" s="23"/>
      <c r="Z1516" s="3" t="s">
        <v>6</v>
      </c>
    </row>
    <row r="1517" spans="10:26" ht="14.5" customHeight="1" x14ac:dyDescent="0.35">
      <c r="J1517" s="325"/>
      <c r="K1517" s="347"/>
      <c r="L1517" s="11" t="s">
        <v>556</v>
      </c>
      <c r="M1517" s="325"/>
      <c r="N1517" s="325"/>
      <c r="O1517" s="325"/>
      <c r="P1517" s="325"/>
      <c r="Q1517" s="325"/>
      <c r="R1517" s="23"/>
      <c r="Z1517" s="3" t="s">
        <v>6</v>
      </c>
    </row>
    <row r="1518" spans="10:26" ht="14.5" customHeight="1" x14ac:dyDescent="0.35">
      <c r="J1518" s="325"/>
      <c r="K1518" s="347"/>
      <c r="L1518" s="11" t="s">
        <v>557</v>
      </c>
      <c r="M1518" s="325"/>
      <c r="N1518" s="325"/>
      <c r="O1518" s="325"/>
      <c r="P1518" s="325"/>
      <c r="Q1518" s="325"/>
      <c r="R1518" s="23"/>
      <c r="Z1518" s="3" t="s">
        <v>6</v>
      </c>
    </row>
    <row r="1519" spans="10:26" ht="14.5" customHeight="1" x14ac:dyDescent="0.35">
      <c r="J1519" s="325"/>
      <c r="K1519" s="347"/>
      <c r="L1519" s="11" t="s">
        <v>544</v>
      </c>
      <c r="M1519" s="325"/>
      <c r="N1519" s="325"/>
      <c r="O1519" s="325"/>
      <c r="P1519" s="325"/>
      <c r="Q1519" s="325"/>
      <c r="R1519" s="23"/>
      <c r="Z1519" s="3" t="s">
        <v>6</v>
      </c>
    </row>
    <row r="1520" spans="10:26" ht="14.5" customHeight="1" x14ac:dyDescent="0.35">
      <c r="J1520" s="325"/>
      <c r="K1520" s="347"/>
      <c r="L1520" s="11" t="s">
        <v>553</v>
      </c>
      <c r="M1520" s="325"/>
      <c r="N1520" s="325"/>
      <c r="O1520" s="325"/>
      <c r="P1520" s="325"/>
      <c r="Q1520" s="325"/>
      <c r="R1520" s="23"/>
      <c r="Z1520" s="3" t="s">
        <v>6</v>
      </c>
    </row>
    <row r="1521" spans="1:26" ht="14.5" customHeight="1" x14ac:dyDescent="0.35">
      <c r="J1521" s="325"/>
      <c r="K1521" s="347"/>
      <c r="L1521" s="11" t="s">
        <v>559</v>
      </c>
      <c r="M1521" s="325"/>
      <c r="N1521" s="325"/>
      <c r="O1521" s="325"/>
      <c r="P1521" s="325"/>
      <c r="Q1521" s="325"/>
      <c r="R1521" s="23"/>
      <c r="Z1521" s="3" t="s">
        <v>6</v>
      </c>
    </row>
    <row r="1522" spans="1:26" ht="14.5" customHeight="1" x14ac:dyDescent="0.35">
      <c r="J1522" s="325"/>
      <c r="K1522" s="347"/>
      <c r="L1522" s="11" t="s">
        <v>560</v>
      </c>
      <c r="M1522" s="325"/>
      <c r="N1522" s="325"/>
      <c r="O1522" s="325"/>
      <c r="P1522" s="325"/>
      <c r="Q1522" s="325"/>
      <c r="R1522" s="23"/>
      <c r="Z1522" s="3" t="s">
        <v>6</v>
      </c>
    </row>
    <row r="1523" spans="1:26" ht="14.5" customHeight="1" x14ac:dyDescent="0.35">
      <c r="J1523" s="325"/>
      <c r="K1523" s="347"/>
      <c r="L1523" s="11" t="s">
        <v>561</v>
      </c>
      <c r="M1523" s="325"/>
      <c r="N1523" s="325"/>
      <c r="O1523" s="325"/>
      <c r="P1523" s="325"/>
      <c r="Q1523" s="325"/>
      <c r="R1523" s="23"/>
      <c r="Z1523" s="3" t="s">
        <v>6</v>
      </c>
    </row>
    <row r="1524" spans="1:26" ht="14.5" customHeight="1" x14ac:dyDescent="0.35">
      <c r="J1524" s="325"/>
      <c r="K1524" s="347"/>
      <c r="L1524" s="11" t="s">
        <v>557</v>
      </c>
      <c r="M1524" s="325"/>
      <c r="N1524" s="325"/>
      <c r="O1524" s="325"/>
      <c r="P1524" s="325"/>
      <c r="Q1524" s="325"/>
      <c r="R1524" s="23"/>
      <c r="Z1524" s="3" t="s">
        <v>6</v>
      </c>
    </row>
    <row r="1525" spans="1:26" ht="14.5" customHeight="1" x14ac:dyDescent="0.35">
      <c r="J1525" s="9">
        <v>18</v>
      </c>
      <c r="K1525" s="11" t="s">
        <v>1829</v>
      </c>
      <c r="L1525" s="11" t="s">
        <v>1830</v>
      </c>
      <c r="M1525" s="9" t="s">
        <v>32</v>
      </c>
      <c r="N1525" s="9" t="s">
        <v>28</v>
      </c>
      <c r="O1525" s="9">
        <v>2</v>
      </c>
      <c r="P1525" s="9" t="s">
        <v>29</v>
      </c>
      <c r="Q1525" s="22" t="s">
        <v>29</v>
      </c>
      <c r="R1525" s="23"/>
      <c r="Z1525" s="3" t="s">
        <v>6</v>
      </c>
    </row>
    <row r="1526" spans="1:26" ht="14.5" customHeight="1" x14ac:dyDescent="0.35">
      <c r="J1526" s="9">
        <v>19</v>
      </c>
      <c r="K1526" s="11" t="s">
        <v>576</v>
      </c>
      <c r="L1526" s="11" t="s">
        <v>577</v>
      </c>
      <c r="M1526" s="9" t="s">
        <v>32</v>
      </c>
      <c r="N1526" s="9" t="s">
        <v>28</v>
      </c>
      <c r="O1526" s="9">
        <v>2</v>
      </c>
      <c r="P1526" s="9" t="s">
        <v>48</v>
      </c>
      <c r="Q1526" s="22" t="s">
        <v>48</v>
      </c>
      <c r="R1526" s="23"/>
      <c r="Z1526" s="3" t="s">
        <v>6</v>
      </c>
    </row>
    <row r="1527" spans="1:26" ht="14.5" customHeight="1" x14ac:dyDescent="0.35">
      <c r="J1527" s="9">
        <v>20</v>
      </c>
      <c r="K1527" s="11" t="s">
        <v>578</v>
      </c>
      <c r="L1527" s="11" t="s">
        <v>579</v>
      </c>
      <c r="M1527" s="9" t="s">
        <v>32</v>
      </c>
      <c r="N1527" s="9" t="s">
        <v>28</v>
      </c>
      <c r="O1527" s="9">
        <v>2</v>
      </c>
      <c r="P1527" s="9" t="s">
        <v>48</v>
      </c>
      <c r="Q1527" s="22" t="s">
        <v>48</v>
      </c>
      <c r="R1527" s="23"/>
      <c r="Z1527" s="3" t="s">
        <v>6</v>
      </c>
    </row>
    <row r="1528" spans="1:26" ht="14.5" customHeight="1" x14ac:dyDescent="0.35">
      <c r="J1528" s="9">
        <v>21</v>
      </c>
      <c r="K1528" s="11" t="s">
        <v>1599</v>
      </c>
      <c r="L1528" s="11" t="s">
        <v>1831</v>
      </c>
      <c r="M1528" s="9" t="s">
        <v>32</v>
      </c>
      <c r="N1528" s="9" t="s">
        <v>28</v>
      </c>
      <c r="O1528" s="9">
        <v>2</v>
      </c>
      <c r="P1528" s="9" t="s">
        <v>48</v>
      </c>
      <c r="Q1528" s="22" t="s">
        <v>48</v>
      </c>
      <c r="R1528" s="23"/>
      <c r="Z1528" s="3" t="s">
        <v>6</v>
      </c>
    </row>
    <row r="1529" spans="1:26" ht="14.5" customHeight="1" x14ac:dyDescent="0.35">
      <c r="J1529" s="9">
        <v>22</v>
      </c>
      <c r="K1529" s="11" t="s">
        <v>269</v>
      </c>
      <c r="L1529" s="11" t="s">
        <v>616</v>
      </c>
      <c r="M1529" s="9" t="s">
        <v>27</v>
      </c>
      <c r="N1529" s="9">
        <v>6</v>
      </c>
      <c r="O1529" s="9" t="s">
        <v>28</v>
      </c>
      <c r="P1529" s="9" t="s">
        <v>48</v>
      </c>
      <c r="Q1529" s="22" t="s">
        <v>48</v>
      </c>
      <c r="R1529" s="23"/>
      <c r="Z1529" s="3"/>
    </row>
    <row r="1530" spans="1:26" ht="14.5" customHeight="1" x14ac:dyDescent="0.35">
      <c r="J1530" s="9">
        <v>23</v>
      </c>
      <c r="K1530" s="11" t="s">
        <v>246</v>
      </c>
      <c r="L1530" s="11" t="s">
        <v>858</v>
      </c>
      <c r="M1530" s="9" t="s">
        <v>27</v>
      </c>
      <c r="N1530" s="9" t="s">
        <v>28</v>
      </c>
      <c r="O1530" s="9" t="s">
        <v>28</v>
      </c>
      <c r="P1530" s="9" t="s">
        <v>48</v>
      </c>
      <c r="Q1530" s="22" t="s">
        <v>48</v>
      </c>
      <c r="R1530" s="23"/>
      <c r="Z1530" s="3"/>
    </row>
    <row r="1531" spans="1:26" ht="14.5" customHeight="1" x14ac:dyDescent="0.35">
      <c r="J1531" s="9">
        <v>24</v>
      </c>
      <c r="K1531" s="11" t="s">
        <v>1832</v>
      </c>
      <c r="L1531" s="11" t="s">
        <v>1833</v>
      </c>
      <c r="M1531" s="9" t="s">
        <v>32</v>
      </c>
      <c r="N1531" s="9" t="s">
        <v>59</v>
      </c>
      <c r="O1531" s="9" t="s">
        <v>28</v>
      </c>
      <c r="P1531" s="90" t="s">
        <v>29</v>
      </c>
      <c r="Q1531" s="90" t="s">
        <v>29</v>
      </c>
      <c r="R1531" s="23"/>
      <c r="Z1531" s="3" t="s">
        <v>6</v>
      </c>
    </row>
    <row r="1532" spans="1:26" ht="14.5" customHeight="1" x14ac:dyDescent="0.35">
      <c r="J1532" s="9">
        <v>25</v>
      </c>
      <c r="K1532" s="11" t="s">
        <v>1661</v>
      </c>
      <c r="L1532" s="11" t="s">
        <v>1834</v>
      </c>
      <c r="M1532" s="9" t="s">
        <v>32</v>
      </c>
      <c r="N1532" s="9" t="s">
        <v>59</v>
      </c>
      <c r="O1532" s="9" t="s">
        <v>28</v>
      </c>
      <c r="P1532" s="90" t="s">
        <v>29</v>
      </c>
      <c r="Q1532" s="90" t="s">
        <v>29</v>
      </c>
      <c r="R1532" s="23"/>
      <c r="Z1532" s="3" t="s">
        <v>6</v>
      </c>
    </row>
    <row r="1533" spans="1:26" s="3" customFormat="1" ht="14.5" customHeight="1" collapsed="1" x14ac:dyDescent="0.35">
      <c r="A1533" s="1" t="s">
        <v>22</v>
      </c>
      <c r="B1533" s="1"/>
      <c r="C1533" s="1"/>
      <c r="D1533" s="1"/>
      <c r="E1533" s="1" t="s">
        <v>1835</v>
      </c>
      <c r="F1533" s="1"/>
      <c r="G1533" s="1"/>
      <c r="H1533" s="1"/>
      <c r="I1533" s="1" t="s">
        <v>209</v>
      </c>
      <c r="J1533" s="2" t="s">
        <v>1836</v>
      </c>
      <c r="K1533" s="4"/>
      <c r="L1533" s="4"/>
      <c r="M1533" s="4"/>
      <c r="N1533" s="4"/>
      <c r="O1533" s="4"/>
      <c r="P1533" s="4"/>
      <c r="Q1533" s="4"/>
      <c r="R1533" s="4"/>
      <c r="S1533" s="4"/>
      <c r="T1533" s="4"/>
      <c r="U1533" s="4"/>
      <c r="V1533" s="4"/>
      <c r="W1533" s="4"/>
      <c r="Z1533" s="3" t="s">
        <v>6</v>
      </c>
    </row>
    <row r="1534" spans="1:26" ht="14.5" customHeight="1" x14ac:dyDescent="0.35">
      <c r="J1534" s="9">
        <v>1</v>
      </c>
      <c r="K1534" s="11" t="s">
        <v>25</v>
      </c>
      <c r="L1534" s="11" t="s">
        <v>1837</v>
      </c>
      <c r="M1534" s="9" t="s">
        <v>27</v>
      </c>
      <c r="N1534" s="9">
        <v>4</v>
      </c>
      <c r="O1534" s="9" t="s">
        <v>28</v>
      </c>
      <c r="P1534" s="126" t="s">
        <v>48</v>
      </c>
      <c r="Q1534" s="31" t="s">
        <v>48</v>
      </c>
      <c r="R1534" s="23"/>
      <c r="Z1534" s="3" t="s">
        <v>6</v>
      </c>
    </row>
    <row r="1535" spans="1:26" ht="14.5" customHeight="1" x14ac:dyDescent="0.35">
      <c r="J1535" s="9">
        <v>2</v>
      </c>
      <c r="K1535" s="11" t="s">
        <v>597</v>
      </c>
      <c r="L1535" s="11" t="s">
        <v>598</v>
      </c>
      <c r="M1535" s="9" t="s">
        <v>32</v>
      </c>
      <c r="N1535" s="9" t="s">
        <v>28</v>
      </c>
      <c r="O1535" s="9">
        <v>2</v>
      </c>
      <c r="P1535" s="126" t="s">
        <v>48</v>
      </c>
      <c r="Q1535" s="31" t="s">
        <v>48</v>
      </c>
      <c r="R1535" s="23"/>
      <c r="Z1535" s="3" t="s">
        <v>6</v>
      </c>
    </row>
    <row r="1536" spans="1:26" ht="14.5" customHeight="1" x14ac:dyDescent="0.35">
      <c r="J1536" s="9">
        <v>3</v>
      </c>
      <c r="K1536" s="11" t="s">
        <v>599</v>
      </c>
      <c r="L1536" s="11" t="s">
        <v>600</v>
      </c>
      <c r="M1536" s="9" t="s">
        <v>32</v>
      </c>
      <c r="N1536" s="9" t="s">
        <v>28</v>
      </c>
      <c r="O1536" s="9">
        <v>2</v>
      </c>
      <c r="P1536" s="126" t="s">
        <v>48</v>
      </c>
      <c r="Q1536" s="31" t="s">
        <v>48</v>
      </c>
      <c r="R1536" s="23"/>
      <c r="Z1536" s="3" t="s">
        <v>6</v>
      </c>
    </row>
    <row r="1537" spans="1:26" ht="14.5" customHeight="1" x14ac:dyDescent="0.35">
      <c r="J1537" s="9">
        <v>4</v>
      </c>
      <c r="K1537" s="11" t="s">
        <v>601</v>
      </c>
      <c r="L1537" s="11" t="s">
        <v>602</v>
      </c>
      <c r="M1537" s="9" t="s">
        <v>32</v>
      </c>
      <c r="N1537" s="9" t="s">
        <v>28</v>
      </c>
      <c r="O1537" s="9">
        <v>2</v>
      </c>
      <c r="P1537" s="126" t="s">
        <v>48</v>
      </c>
      <c r="Q1537" s="31" t="s">
        <v>48</v>
      </c>
      <c r="R1537" s="23"/>
      <c r="Z1537" s="3" t="s">
        <v>6</v>
      </c>
    </row>
    <row r="1538" spans="1:26" s="3" customFormat="1" ht="14.5" customHeight="1" collapsed="1" x14ac:dyDescent="0.35">
      <c r="A1538" s="1" t="s">
        <v>115</v>
      </c>
      <c r="B1538" s="1"/>
      <c r="C1538" s="1"/>
      <c r="D1538" s="1"/>
      <c r="E1538" s="1" t="s">
        <v>1838</v>
      </c>
      <c r="F1538" s="1"/>
      <c r="G1538" s="1"/>
      <c r="H1538" s="1"/>
      <c r="I1538" s="1" t="s">
        <v>144</v>
      </c>
      <c r="J1538" s="2" t="s">
        <v>1839</v>
      </c>
      <c r="K1538" s="4"/>
      <c r="L1538" s="4"/>
      <c r="M1538" s="4"/>
      <c r="N1538" s="4"/>
      <c r="O1538" s="4"/>
      <c r="P1538" s="4"/>
      <c r="Q1538" s="4"/>
      <c r="R1538" s="4"/>
      <c r="S1538" s="4"/>
      <c r="T1538" s="4"/>
      <c r="U1538" s="4"/>
      <c r="V1538" s="4"/>
      <c r="W1538" s="4"/>
      <c r="Z1538" s="3" t="s">
        <v>6</v>
      </c>
    </row>
    <row r="1539" spans="1:26" ht="14.5" customHeight="1" x14ac:dyDescent="0.35">
      <c r="J1539" s="9">
        <v>1</v>
      </c>
      <c r="K1539" s="11" t="s">
        <v>25</v>
      </c>
      <c r="L1539" s="11" t="s">
        <v>1840</v>
      </c>
      <c r="M1539" s="9" t="s">
        <v>27</v>
      </c>
      <c r="N1539" s="9">
        <v>4</v>
      </c>
      <c r="O1539" s="9" t="s">
        <v>28</v>
      </c>
      <c r="P1539" s="325" t="s">
        <v>711</v>
      </c>
      <c r="Q1539" s="22" t="s">
        <v>29</v>
      </c>
      <c r="Z1539" s="3" t="s">
        <v>6</v>
      </c>
    </row>
    <row r="1540" spans="1:26" ht="14.5" customHeight="1" x14ac:dyDescent="0.35">
      <c r="J1540" s="9">
        <v>2</v>
      </c>
      <c r="K1540" s="11" t="s">
        <v>799</v>
      </c>
      <c r="L1540" s="11" t="s">
        <v>800</v>
      </c>
      <c r="M1540" s="9" t="s">
        <v>32</v>
      </c>
      <c r="N1540" s="9">
        <v>3</v>
      </c>
      <c r="O1540" s="9" t="s">
        <v>28</v>
      </c>
      <c r="P1540" s="325"/>
      <c r="Q1540" s="22" t="s">
        <v>29</v>
      </c>
      <c r="Z1540" s="3" t="s">
        <v>6</v>
      </c>
    </row>
    <row r="1541" spans="1:26" ht="14.5" customHeight="1" x14ac:dyDescent="0.35">
      <c r="J1541" s="9">
        <v>3</v>
      </c>
      <c r="K1541" s="11" t="s">
        <v>163</v>
      </c>
      <c r="L1541" s="11" t="s">
        <v>801</v>
      </c>
      <c r="M1541" s="9" t="s">
        <v>27</v>
      </c>
      <c r="N1541" s="9">
        <v>60</v>
      </c>
      <c r="O1541" s="9" t="s">
        <v>28</v>
      </c>
      <c r="P1541" s="325"/>
      <c r="Q1541" s="22" t="s">
        <v>29</v>
      </c>
      <c r="Z1541" s="3" t="s">
        <v>6</v>
      </c>
    </row>
    <row r="1542" spans="1:26" ht="14.5" customHeight="1" x14ac:dyDescent="0.35">
      <c r="J1542" s="9">
        <v>4</v>
      </c>
      <c r="K1542" s="11" t="s">
        <v>1829</v>
      </c>
      <c r="L1542" s="11" t="s">
        <v>1841</v>
      </c>
      <c r="M1542" s="9" t="s">
        <v>32</v>
      </c>
      <c r="N1542" s="9" t="s">
        <v>28</v>
      </c>
      <c r="O1542" s="9">
        <v>2</v>
      </c>
      <c r="P1542" s="325"/>
      <c r="Q1542" s="22" t="s">
        <v>29</v>
      </c>
      <c r="Z1542" s="3" t="s">
        <v>6</v>
      </c>
    </row>
    <row r="1543" spans="1:26" ht="14.5" customHeight="1" x14ac:dyDescent="0.35">
      <c r="J1543" s="9">
        <v>5</v>
      </c>
      <c r="K1543" s="11" t="s">
        <v>1842</v>
      </c>
      <c r="L1543" s="11" t="s">
        <v>1705</v>
      </c>
      <c r="M1543" s="9" t="s">
        <v>32</v>
      </c>
      <c r="N1543" s="9" t="s">
        <v>28</v>
      </c>
      <c r="O1543" s="9">
        <v>2</v>
      </c>
      <c r="P1543" s="325"/>
      <c r="Q1543" s="22" t="s">
        <v>48</v>
      </c>
      <c r="Z1543" s="3" t="s">
        <v>6</v>
      </c>
    </row>
    <row r="1544" spans="1:26" s="3" customFormat="1" ht="14.5" customHeight="1" collapsed="1" x14ac:dyDescent="0.35">
      <c r="A1544" s="1" t="s">
        <v>115</v>
      </c>
      <c r="B1544" s="1"/>
      <c r="C1544" s="1"/>
      <c r="D1544" s="1"/>
      <c r="E1544" s="1"/>
      <c r="F1544" s="1" t="s">
        <v>1843</v>
      </c>
      <c r="G1544" s="1"/>
      <c r="H1544" s="1"/>
      <c r="I1544" s="1" t="s">
        <v>144</v>
      </c>
      <c r="J1544" s="2" t="s">
        <v>1844</v>
      </c>
      <c r="K1544" s="4"/>
      <c r="L1544" s="4"/>
      <c r="M1544" s="4"/>
      <c r="N1544" s="4"/>
      <c r="O1544" s="4"/>
      <c r="P1544" s="4"/>
      <c r="Q1544" s="4"/>
      <c r="R1544" s="4"/>
      <c r="S1544" s="4"/>
      <c r="T1544" s="4"/>
      <c r="U1544" s="4"/>
      <c r="V1544" s="4"/>
      <c r="W1544" s="4"/>
      <c r="Z1544" s="3" t="s">
        <v>6</v>
      </c>
    </row>
    <row r="1545" spans="1:26" ht="14.5" customHeight="1" x14ac:dyDescent="0.35">
      <c r="J1545" s="9">
        <v>1</v>
      </c>
      <c r="K1545" s="11" t="s">
        <v>25</v>
      </c>
      <c r="L1545" s="11" t="s">
        <v>1845</v>
      </c>
      <c r="M1545" s="9" t="s">
        <v>27</v>
      </c>
      <c r="N1545" s="9">
        <v>4</v>
      </c>
      <c r="O1545" s="9" t="s">
        <v>28</v>
      </c>
      <c r="P1545" s="325" t="s">
        <v>711</v>
      </c>
      <c r="Q1545" s="22" t="s">
        <v>29</v>
      </c>
      <c r="Z1545" s="3" t="s">
        <v>6</v>
      </c>
    </row>
    <row r="1546" spans="1:26" ht="14.5" customHeight="1" x14ac:dyDescent="0.35">
      <c r="J1546" s="9">
        <v>2</v>
      </c>
      <c r="K1546" s="11" t="s">
        <v>1832</v>
      </c>
      <c r="L1546" s="11" t="s">
        <v>1846</v>
      </c>
      <c r="M1546" s="9" t="s">
        <v>32</v>
      </c>
      <c r="N1546" s="9" t="s">
        <v>59</v>
      </c>
      <c r="O1546" s="9" t="s">
        <v>28</v>
      </c>
      <c r="P1546" s="325" t="s">
        <v>1847</v>
      </c>
      <c r="Q1546" s="22" t="s">
        <v>29</v>
      </c>
      <c r="Z1546" s="3" t="s">
        <v>6</v>
      </c>
    </row>
    <row r="1547" spans="1:26" ht="14.5" customHeight="1" x14ac:dyDescent="0.35">
      <c r="J1547" s="9">
        <v>3</v>
      </c>
      <c r="K1547" s="11" t="s">
        <v>1661</v>
      </c>
      <c r="L1547" s="11" t="s">
        <v>1848</v>
      </c>
      <c r="M1547" s="9" t="s">
        <v>32</v>
      </c>
      <c r="N1547" s="9" t="s">
        <v>59</v>
      </c>
      <c r="O1547" s="9" t="s">
        <v>28</v>
      </c>
      <c r="P1547" s="325"/>
      <c r="Q1547" s="22" t="s">
        <v>29</v>
      </c>
      <c r="Z1547" s="3" t="s">
        <v>6</v>
      </c>
    </row>
    <row r="1548" spans="1:26" ht="14.5" customHeight="1" x14ac:dyDescent="0.35">
      <c r="J1548" s="9">
        <v>4</v>
      </c>
      <c r="K1548" s="11" t="s">
        <v>771</v>
      </c>
      <c r="L1548" s="11" t="s">
        <v>1849</v>
      </c>
      <c r="M1548" s="9" t="s">
        <v>27</v>
      </c>
      <c r="N1548" s="9">
        <v>7</v>
      </c>
      <c r="O1548" s="9" t="s">
        <v>28</v>
      </c>
      <c r="P1548" s="325"/>
      <c r="Q1548" s="22" t="s">
        <v>48</v>
      </c>
      <c r="Z1548" s="3" t="s">
        <v>6</v>
      </c>
    </row>
    <row r="1549" spans="1:26" ht="14.5" customHeight="1" x14ac:dyDescent="0.35">
      <c r="J1549" s="9">
        <v>5</v>
      </c>
      <c r="K1549" s="11" t="s">
        <v>779</v>
      </c>
      <c r="L1549" s="11" t="s">
        <v>780</v>
      </c>
      <c r="M1549" s="9" t="s">
        <v>27</v>
      </c>
      <c r="N1549" s="9">
        <v>2</v>
      </c>
      <c r="O1549" s="9" t="s">
        <v>28</v>
      </c>
      <c r="P1549" s="325"/>
      <c r="Q1549" s="22" t="s">
        <v>48</v>
      </c>
      <c r="Z1549" s="3" t="s">
        <v>6</v>
      </c>
    </row>
    <row r="1550" spans="1:26" s="3" customFormat="1" ht="14.5" customHeight="1" collapsed="1" x14ac:dyDescent="0.35">
      <c r="A1550" s="1" t="s">
        <v>115</v>
      </c>
      <c r="B1550" s="1"/>
      <c r="C1550" s="1"/>
      <c r="D1550" s="1"/>
      <c r="E1550" s="1" t="s">
        <v>1850</v>
      </c>
      <c r="F1550" s="1"/>
      <c r="G1550" s="1"/>
      <c r="H1550" s="1"/>
      <c r="I1550" s="1" t="s">
        <v>144</v>
      </c>
      <c r="J1550" s="2" t="s">
        <v>1851</v>
      </c>
      <c r="K1550" s="4"/>
      <c r="L1550" s="4"/>
      <c r="M1550" s="4"/>
      <c r="N1550" s="4"/>
      <c r="O1550" s="4"/>
      <c r="P1550" s="4"/>
      <c r="Q1550" s="4"/>
      <c r="R1550" s="4"/>
      <c r="S1550" s="4"/>
      <c r="T1550" s="4"/>
      <c r="U1550" s="4"/>
      <c r="V1550" s="4"/>
      <c r="W1550" s="4"/>
      <c r="Z1550" s="3" t="s">
        <v>6</v>
      </c>
    </row>
    <row r="1551" spans="1:26" ht="14.5" customHeight="1" x14ac:dyDescent="0.35">
      <c r="J1551" s="9">
        <v>1</v>
      </c>
      <c r="K1551" s="11" t="s">
        <v>25</v>
      </c>
      <c r="L1551" s="11" t="s">
        <v>1852</v>
      </c>
      <c r="M1551" s="9" t="s">
        <v>27</v>
      </c>
      <c r="N1551" s="9">
        <v>4</v>
      </c>
      <c r="O1551" s="9" t="s">
        <v>28</v>
      </c>
      <c r="P1551" s="325" t="s">
        <v>711</v>
      </c>
      <c r="Q1551" s="22" t="s">
        <v>29</v>
      </c>
      <c r="Z1551" s="3" t="s">
        <v>6</v>
      </c>
    </row>
    <row r="1552" spans="1:26" ht="14.5" customHeight="1" x14ac:dyDescent="0.35">
      <c r="J1552" s="325">
        <v>2</v>
      </c>
      <c r="K1552" s="347" t="s">
        <v>1853</v>
      </c>
      <c r="L1552" s="11" t="s">
        <v>340</v>
      </c>
      <c r="M1552" s="325" t="s">
        <v>27</v>
      </c>
      <c r="N1552" s="325">
        <v>60</v>
      </c>
      <c r="O1552" s="325" t="s">
        <v>28</v>
      </c>
      <c r="P1552" s="325"/>
      <c r="Q1552" s="325" t="s">
        <v>48</v>
      </c>
      <c r="Z1552" s="3" t="s">
        <v>6</v>
      </c>
    </row>
    <row r="1553" spans="10:26" ht="14.5" customHeight="1" x14ac:dyDescent="0.35">
      <c r="J1553" s="325"/>
      <c r="K1553" s="347"/>
      <c r="L1553" s="11" t="s">
        <v>1854</v>
      </c>
      <c r="M1553" s="325"/>
      <c r="N1553" s="325"/>
      <c r="O1553" s="325"/>
      <c r="P1553" s="325"/>
      <c r="Q1553" s="325"/>
      <c r="Z1553" s="3" t="s">
        <v>6</v>
      </c>
    </row>
    <row r="1554" spans="10:26" ht="14.5" customHeight="1" x14ac:dyDescent="0.35">
      <c r="J1554" s="325">
        <v>3</v>
      </c>
      <c r="K1554" s="347" t="s">
        <v>1855</v>
      </c>
      <c r="L1554" s="11" t="s">
        <v>340</v>
      </c>
      <c r="M1554" s="325" t="s">
        <v>27</v>
      </c>
      <c r="N1554" s="325">
        <v>60</v>
      </c>
      <c r="O1554" s="325" t="s">
        <v>28</v>
      </c>
      <c r="P1554" s="325"/>
      <c r="Q1554" s="325" t="s">
        <v>48</v>
      </c>
      <c r="Z1554" s="3" t="s">
        <v>6</v>
      </c>
    </row>
    <row r="1555" spans="10:26" ht="14.5" customHeight="1" x14ac:dyDescent="0.35">
      <c r="J1555" s="325"/>
      <c r="K1555" s="347"/>
      <c r="L1555" s="11" t="s">
        <v>1856</v>
      </c>
      <c r="M1555" s="325"/>
      <c r="N1555" s="325"/>
      <c r="O1555" s="325"/>
      <c r="P1555" s="325"/>
      <c r="Q1555" s="325"/>
      <c r="Z1555" s="3" t="s">
        <v>6</v>
      </c>
    </row>
    <row r="1556" spans="10:26" ht="14.5" customHeight="1" x14ac:dyDescent="0.35">
      <c r="J1556" s="325">
        <v>4</v>
      </c>
      <c r="K1556" s="347" t="s">
        <v>1857</v>
      </c>
      <c r="L1556" s="11" t="s">
        <v>1858</v>
      </c>
      <c r="M1556" s="325" t="s">
        <v>27</v>
      </c>
      <c r="N1556" s="325" t="s">
        <v>240</v>
      </c>
      <c r="O1556" s="325" t="s">
        <v>28</v>
      </c>
      <c r="P1556" s="325"/>
      <c r="Q1556" s="325" t="s">
        <v>29</v>
      </c>
      <c r="Z1556" s="3" t="s">
        <v>6</v>
      </c>
    </row>
    <row r="1557" spans="10:26" ht="14.5" customHeight="1" x14ac:dyDescent="0.35">
      <c r="J1557" s="325"/>
      <c r="K1557" s="347"/>
      <c r="L1557" s="11" t="s">
        <v>1859</v>
      </c>
      <c r="M1557" s="325"/>
      <c r="N1557" s="325"/>
      <c r="O1557" s="325"/>
      <c r="P1557" s="325"/>
      <c r="Q1557" s="325"/>
      <c r="Z1557" s="3" t="s">
        <v>6</v>
      </c>
    </row>
    <row r="1558" spans="10:26" ht="14.5" customHeight="1" x14ac:dyDescent="0.35">
      <c r="J1558" s="325"/>
      <c r="K1558" s="347"/>
      <c r="L1558" s="11" t="s">
        <v>1860</v>
      </c>
      <c r="M1558" s="325"/>
      <c r="N1558" s="325"/>
      <c r="O1558" s="325"/>
      <c r="P1558" s="325"/>
      <c r="Q1558" s="325"/>
      <c r="Z1558" s="3" t="s">
        <v>6</v>
      </c>
    </row>
    <row r="1559" spans="10:26" ht="14.5" customHeight="1" x14ac:dyDescent="0.35">
      <c r="J1559" s="325"/>
      <c r="K1559" s="347"/>
      <c r="L1559" s="11" t="s">
        <v>1861</v>
      </c>
      <c r="M1559" s="325"/>
      <c r="N1559" s="325"/>
      <c r="O1559" s="325"/>
      <c r="P1559" s="325"/>
      <c r="Q1559" s="325"/>
      <c r="Z1559" s="3" t="s">
        <v>6</v>
      </c>
    </row>
    <row r="1560" spans="10:26" ht="14.5" customHeight="1" x14ac:dyDescent="0.35">
      <c r="J1560" s="325"/>
      <c r="K1560" s="347"/>
      <c r="L1560" s="11" t="s">
        <v>681</v>
      </c>
      <c r="M1560" s="325"/>
      <c r="N1560" s="325"/>
      <c r="O1560" s="325"/>
      <c r="P1560" s="325"/>
      <c r="Q1560" s="325"/>
      <c r="Z1560" s="3" t="s">
        <v>6</v>
      </c>
    </row>
    <row r="1561" spans="10:26" ht="14.5" customHeight="1" x14ac:dyDescent="0.35">
      <c r="J1561" s="9">
        <v>5</v>
      </c>
      <c r="K1561" s="11" t="s">
        <v>1832</v>
      </c>
      <c r="L1561" s="11" t="s">
        <v>1846</v>
      </c>
      <c r="M1561" s="9" t="s">
        <v>32</v>
      </c>
      <c r="N1561" s="9" t="s">
        <v>59</v>
      </c>
      <c r="O1561" s="9" t="s">
        <v>28</v>
      </c>
      <c r="P1561" s="325"/>
      <c r="Q1561" s="22" t="s">
        <v>29</v>
      </c>
      <c r="Z1561" s="3" t="s">
        <v>6</v>
      </c>
    </row>
    <row r="1562" spans="10:26" ht="14.5" customHeight="1" x14ac:dyDescent="0.35">
      <c r="J1562" s="9">
        <v>6</v>
      </c>
      <c r="K1562" s="11" t="s">
        <v>1661</v>
      </c>
      <c r="L1562" s="11" t="s">
        <v>1848</v>
      </c>
      <c r="M1562" s="9" t="s">
        <v>32</v>
      </c>
      <c r="N1562" s="9" t="s">
        <v>59</v>
      </c>
      <c r="O1562" s="9" t="s">
        <v>28</v>
      </c>
      <c r="P1562" s="325"/>
      <c r="Q1562" s="22" t="s">
        <v>29</v>
      </c>
      <c r="Z1562" s="3" t="s">
        <v>6</v>
      </c>
    </row>
    <row r="1563" spans="10:26" ht="14.5" customHeight="1" x14ac:dyDescent="0.35">
      <c r="J1563" s="9">
        <v>7</v>
      </c>
      <c r="K1563" s="11" t="s">
        <v>771</v>
      </c>
      <c r="L1563" s="11" t="s">
        <v>1849</v>
      </c>
      <c r="M1563" s="9" t="s">
        <v>27</v>
      </c>
      <c r="N1563" s="9">
        <v>7</v>
      </c>
      <c r="O1563" s="9" t="s">
        <v>28</v>
      </c>
      <c r="P1563" s="325"/>
      <c r="Q1563" s="22" t="s">
        <v>48</v>
      </c>
      <c r="Z1563" s="3" t="s">
        <v>6</v>
      </c>
    </row>
    <row r="1564" spans="10:26" ht="14.5" customHeight="1" x14ac:dyDescent="0.35">
      <c r="J1564" s="9">
        <v>8</v>
      </c>
      <c r="K1564" s="11" t="s">
        <v>1862</v>
      </c>
      <c r="L1564" s="11" t="s">
        <v>1863</v>
      </c>
      <c r="M1564" s="9" t="s">
        <v>32</v>
      </c>
      <c r="N1564" s="9" t="s">
        <v>28</v>
      </c>
      <c r="O1564" s="9">
        <v>2</v>
      </c>
      <c r="P1564" s="325"/>
      <c r="Q1564" s="22" t="s">
        <v>29</v>
      </c>
      <c r="Z1564" s="3" t="s">
        <v>6</v>
      </c>
    </row>
    <row r="1565" spans="10:26" ht="14.5" customHeight="1" x14ac:dyDescent="0.35">
      <c r="J1565" s="9">
        <v>9</v>
      </c>
      <c r="K1565" s="11" t="s">
        <v>1864</v>
      </c>
      <c r="L1565" s="11" t="s">
        <v>1865</v>
      </c>
      <c r="M1565" s="9" t="s">
        <v>32</v>
      </c>
      <c r="N1565" s="9" t="s">
        <v>28</v>
      </c>
      <c r="O1565" s="9">
        <v>2</v>
      </c>
      <c r="P1565" s="325"/>
      <c r="Q1565" s="22" t="s">
        <v>48</v>
      </c>
      <c r="Z1565" s="3" t="s">
        <v>6</v>
      </c>
    </row>
    <row r="1566" spans="10:26" ht="14.5" customHeight="1" x14ac:dyDescent="0.35">
      <c r="J1566" s="9">
        <v>10</v>
      </c>
      <c r="K1566" s="11" t="s">
        <v>1866</v>
      </c>
      <c r="L1566" s="11" t="s">
        <v>1867</v>
      </c>
      <c r="M1566" s="9" t="s">
        <v>32</v>
      </c>
      <c r="N1566" s="9" t="s">
        <v>28</v>
      </c>
      <c r="O1566" s="9">
        <v>2</v>
      </c>
      <c r="P1566" s="325"/>
      <c r="Q1566" s="22" t="s">
        <v>48</v>
      </c>
      <c r="Z1566" s="3" t="s">
        <v>6</v>
      </c>
    </row>
    <row r="1567" spans="10:26" ht="14.5" customHeight="1" x14ac:dyDescent="0.35">
      <c r="J1567" s="9">
        <v>11</v>
      </c>
      <c r="K1567" s="11" t="s">
        <v>1868</v>
      </c>
      <c r="L1567" s="11" t="s">
        <v>1869</v>
      </c>
      <c r="M1567" s="9" t="s">
        <v>32</v>
      </c>
      <c r="N1567" s="9" t="s">
        <v>28</v>
      </c>
      <c r="O1567" s="9">
        <v>2</v>
      </c>
      <c r="P1567" s="325"/>
      <c r="Q1567" s="22" t="s">
        <v>48</v>
      </c>
      <c r="Z1567" s="3" t="s">
        <v>6</v>
      </c>
    </row>
    <row r="1568" spans="10:26" ht="14.5" customHeight="1" x14ac:dyDescent="0.35">
      <c r="J1568" s="9">
        <v>12</v>
      </c>
      <c r="K1568" s="11" t="s">
        <v>1842</v>
      </c>
      <c r="L1568" s="11" t="s">
        <v>1705</v>
      </c>
      <c r="M1568" s="9" t="s">
        <v>32</v>
      </c>
      <c r="N1568" s="9" t="s">
        <v>28</v>
      </c>
      <c r="O1568" s="9">
        <v>2</v>
      </c>
      <c r="P1568" s="325"/>
      <c r="Q1568" s="22" t="s">
        <v>48</v>
      </c>
      <c r="Z1568" s="3" t="s">
        <v>6</v>
      </c>
    </row>
    <row r="1569" spans="1:26" ht="14.5" customHeight="1" x14ac:dyDescent="0.35">
      <c r="J1569" s="9">
        <v>13</v>
      </c>
      <c r="K1569" s="11" t="s">
        <v>570</v>
      </c>
      <c r="L1569" s="11" t="s">
        <v>1870</v>
      </c>
      <c r="M1569" s="9" t="s">
        <v>32</v>
      </c>
      <c r="N1569" s="9" t="s">
        <v>28</v>
      </c>
      <c r="O1569" s="9">
        <v>2</v>
      </c>
      <c r="P1569" s="325"/>
      <c r="Q1569" s="22" t="s">
        <v>29</v>
      </c>
      <c r="Z1569" s="3" t="s">
        <v>6</v>
      </c>
    </row>
    <row r="1570" spans="1:26" ht="14.5" customHeight="1" x14ac:dyDescent="0.35">
      <c r="J1570" s="9">
        <v>14</v>
      </c>
      <c r="K1570" s="11" t="s">
        <v>779</v>
      </c>
      <c r="L1570" s="11" t="s">
        <v>780</v>
      </c>
      <c r="M1570" s="9" t="s">
        <v>27</v>
      </c>
      <c r="N1570" s="9">
        <v>2</v>
      </c>
      <c r="O1570" s="9" t="s">
        <v>28</v>
      </c>
      <c r="P1570" s="325"/>
      <c r="Q1570" s="22" t="s">
        <v>48</v>
      </c>
      <c r="Z1570" s="3" t="s">
        <v>6</v>
      </c>
    </row>
    <row r="1571" spans="1:26" s="3" customFormat="1" ht="14.5" customHeight="1" collapsed="1" x14ac:dyDescent="0.35">
      <c r="A1571" s="1" t="s">
        <v>115</v>
      </c>
      <c r="B1571" s="1"/>
      <c r="C1571" s="1"/>
      <c r="D1571" s="1"/>
      <c r="E1571" s="1" t="s">
        <v>1871</v>
      </c>
      <c r="F1571" s="1"/>
      <c r="G1571" s="1"/>
      <c r="H1571" s="1"/>
      <c r="I1571" s="1" t="s">
        <v>209</v>
      </c>
      <c r="J1571" s="2" t="s">
        <v>1872</v>
      </c>
      <c r="K1571" s="4"/>
      <c r="L1571" s="4"/>
      <c r="M1571" s="4"/>
      <c r="N1571" s="4"/>
      <c r="O1571" s="4"/>
      <c r="P1571" s="4"/>
      <c r="Q1571" s="4"/>
      <c r="R1571" s="4"/>
      <c r="S1571" s="4"/>
      <c r="T1571" s="4"/>
      <c r="U1571" s="4"/>
      <c r="V1571" s="4"/>
      <c r="W1571" s="4"/>
      <c r="Z1571" s="3" t="s">
        <v>6</v>
      </c>
    </row>
    <row r="1572" spans="1:26" ht="14.5" customHeight="1" x14ac:dyDescent="0.35">
      <c r="J1572" s="9">
        <v>1</v>
      </c>
      <c r="K1572" s="11" t="s">
        <v>25</v>
      </c>
      <c r="L1572" s="11" t="s">
        <v>1873</v>
      </c>
      <c r="M1572" s="9" t="s">
        <v>27</v>
      </c>
      <c r="N1572" s="9">
        <v>4</v>
      </c>
      <c r="O1572" s="9" t="s">
        <v>28</v>
      </c>
      <c r="P1572" s="325" t="s">
        <v>711</v>
      </c>
      <c r="Q1572" s="22" t="s">
        <v>29</v>
      </c>
      <c r="Z1572" s="3" t="s">
        <v>6</v>
      </c>
    </row>
    <row r="1573" spans="1:26" ht="14.5" customHeight="1" x14ac:dyDescent="0.35">
      <c r="J1573" s="325">
        <v>2</v>
      </c>
      <c r="K1573" s="347" t="s">
        <v>1853</v>
      </c>
      <c r="L1573" s="11" t="s">
        <v>340</v>
      </c>
      <c r="M1573" s="325" t="s">
        <v>27</v>
      </c>
      <c r="N1573" s="325">
        <v>60</v>
      </c>
      <c r="O1573" s="325" t="s">
        <v>28</v>
      </c>
      <c r="P1573" s="325"/>
      <c r="Q1573" s="325" t="s">
        <v>48</v>
      </c>
      <c r="Z1573" s="3" t="s">
        <v>6</v>
      </c>
    </row>
    <row r="1574" spans="1:26" ht="14.5" customHeight="1" x14ac:dyDescent="0.35">
      <c r="J1574" s="325"/>
      <c r="K1574" s="347"/>
      <c r="L1574" s="11" t="s">
        <v>1854</v>
      </c>
      <c r="M1574" s="325"/>
      <c r="N1574" s="325"/>
      <c r="O1574" s="325"/>
      <c r="P1574" s="325"/>
      <c r="Q1574" s="325"/>
      <c r="Z1574" s="3" t="s">
        <v>6</v>
      </c>
    </row>
    <row r="1575" spans="1:26" ht="14.5" customHeight="1" x14ac:dyDescent="0.35">
      <c r="J1575" s="9">
        <v>3</v>
      </c>
      <c r="K1575" s="11" t="s">
        <v>1832</v>
      </c>
      <c r="L1575" s="11" t="s">
        <v>1846</v>
      </c>
      <c r="M1575" s="9" t="s">
        <v>32</v>
      </c>
      <c r="N1575" s="9" t="s">
        <v>59</v>
      </c>
      <c r="O1575" s="9" t="s">
        <v>28</v>
      </c>
      <c r="P1575" s="325"/>
      <c r="Q1575" s="22" t="s">
        <v>29</v>
      </c>
      <c r="Z1575" s="3" t="s">
        <v>6</v>
      </c>
    </row>
    <row r="1576" spans="1:26" ht="14.5" customHeight="1" x14ac:dyDescent="0.35">
      <c r="J1576" s="9">
        <v>4</v>
      </c>
      <c r="K1576" s="11" t="s">
        <v>1661</v>
      </c>
      <c r="L1576" s="11" t="s">
        <v>1848</v>
      </c>
      <c r="M1576" s="9" t="s">
        <v>32</v>
      </c>
      <c r="N1576" s="9" t="s">
        <v>59</v>
      </c>
      <c r="O1576" s="9" t="s">
        <v>28</v>
      </c>
      <c r="P1576" s="325"/>
      <c r="Q1576" s="22" t="s">
        <v>29</v>
      </c>
      <c r="Z1576" s="3" t="s">
        <v>6</v>
      </c>
    </row>
    <row r="1577" spans="1:26" ht="14.5" customHeight="1" x14ac:dyDescent="0.35">
      <c r="J1577" s="325">
        <v>5</v>
      </c>
      <c r="K1577" s="347" t="s">
        <v>1874</v>
      </c>
      <c r="L1577" s="11" t="s">
        <v>1875</v>
      </c>
      <c r="M1577" s="325" t="s">
        <v>27</v>
      </c>
      <c r="N1577" s="325" t="s">
        <v>240</v>
      </c>
      <c r="O1577" s="325" t="s">
        <v>28</v>
      </c>
      <c r="P1577" s="325"/>
      <c r="Q1577" s="325" t="s">
        <v>29</v>
      </c>
      <c r="Z1577" s="3" t="s">
        <v>6</v>
      </c>
    </row>
    <row r="1578" spans="1:26" ht="14.5" customHeight="1" x14ac:dyDescent="0.35">
      <c r="J1578" s="325"/>
      <c r="K1578" s="347"/>
      <c r="L1578" s="11" t="s">
        <v>1876</v>
      </c>
      <c r="M1578" s="325"/>
      <c r="N1578" s="325"/>
      <c r="O1578" s="325"/>
      <c r="P1578" s="325"/>
      <c r="Q1578" s="325"/>
      <c r="Z1578" s="3" t="s">
        <v>6</v>
      </c>
    </row>
    <row r="1579" spans="1:26" ht="14.5" customHeight="1" x14ac:dyDescent="0.35">
      <c r="J1579" s="325"/>
      <c r="K1579" s="347"/>
      <c r="L1579" s="11" t="s">
        <v>1877</v>
      </c>
      <c r="M1579" s="325"/>
      <c r="N1579" s="325"/>
      <c r="O1579" s="325"/>
      <c r="P1579" s="325"/>
      <c r="Q1579" s="325"/>
      <c r="Z1579" s="3" t="s">
        <v>6</v>
      </c>
    </row>
    <row r="1580" spans="1:26" ht="14.5" customHeight="1" x14ac:dyDescent="0.35">
      <c r="J1580" s="9">
        <v>6</v>
      </c>
      <c r="K1580" s="11" t="s">
        <v>771</v>
      </c>
      <c r="L1580" s="11" t="s">
        <v>1878</v>
      </c>
      <c r="M1580" s="9" t="s">
        <v>27</v>
      </c>
      <c r="N1580" s="9" t="s">
        <v>28</v>
      </c>
      <c r="O1580" s="9" t="s">
        <v>28</v>
      </c>
      <c r="P1580" s="325"/>
      <c r="Q1580" s="22" t="s">
        <v>48</v>
      </c>
      <c r="Z1580" s="3" t="s">
        <v>6</v>
      </c>
    </row>
    <row r="1581" spans="1:26" ht="14.5" customHeight="1" x14ac:dyDescent="0.35">
      <c r="J1581" s="325">
        <v>7</v>
      </c>
      <c r="K1581" s="347" t="s">
        <v>1879</v>
      </c>
      <c r="L1581" s="11" t="s">
        <v>1880</v>
      </c>
      <c r="M1581" s="325" t="s">
        <v>27</v>
      </c>
      <c r="N1581" s="325" t="s">
        <v>240</v>
      </c>
      <c r="O1581" s="325" t="s">
        <v>28</v>
      </c>
      <c r="P1581" s="325"/>
      <c r="Q1581" s="325" t="s">
        <v>29</v>
      </c>
      <c r="Z1581" s="3" t="s">
        <v>6</v>
      </c>
    </row>
    <row r="1582" spans="1:26" ht="14.5" customHeight="1" x14ac:dyDescent="0.35">
      <c r="J1582" s="325"/>
      <c r="K1582" s="347"/>
      <c r="L1582" s="11" t="s">
        <v>1881</v>
      </c>
      <c r="M1582" s="325"/>
      <c r="N1582" s="325"/>
      <c r="O1582" s="325"/>
      <c r="P1582" s="325"/>
      <c r="Q1582" s="325"/>
      <c r="Z1582" s="3" t="s">
        <v>6</v>
      </c>
    </row>
    <row r="1583" spans="1:26" ht="14.5" customHeight="1" x14ac:dyDescent="0.35">
      <c r="J1583" s="325"/>
      <c r="K1583" s="347"/>
      <c r="L1583" s="11" t="s">
        <v>1882</v>
      </c>
      <c r="M1583" s="325"/>
      <c r="N1583" s="325"/>
      <c r="O1583" s="325"/>
      <c r="P1583" s="325"/>
      <c r="Q1583" s="325"/>
      <c r="Z1583" s="3" t="s">
        <v>6</v>
      </c>
    </row>
    <row r="1584" spans="1:26" ht="14.5" customHeight="1" x14ac:dyDescent="0.35">
      <c r="J1584" s="9">
        <v>8</v>
      </c>
      <c r="K1584" s="11" t="s">
        <v>1883</v>
      </c>
      <c r="L1584" s="11" t="s">
        <v>1884</v>
      </c>
      <c r="M1584" s="9" t="s">
        <v>32</v>
      </c>
      <c r="N1584" s="9" t="s">
        <v>28</v>
      </c>
      <c r="O1584" s="9" t="s">
        <v>28</v>
      </c>
      <c r="P1584" s="325"/>
      <c r="Q1584" s="22" t="s">
        <v>48</v>
      </c>
      <c r="Z1584" s="3" t="s">
        <v>6</v>
      </c>
    </row>
    <row r="1585" spans="1:26" ht="14.5" customHeight="1" x14ac:dyDescent="0.35">
      <c r="J1585" s="9">
        <v>9</v>
      </c>
      <c r="K1585" s="11" t="s">
        <v>1885</v>
      </c>
      <c r="L1585" s="11" t="s">
        <v>1886</v>
      </c>
      <c r="M1585" s="9" t="s">
        <v>32</v>
      </c>
      <c r="N1585" s="9" t="s">
        <v>28</v>
      </c>
      <c r="O1585" s="9">
        <v>2</v>
      </c>
      <c r="P1585" s="325"/>
      <c r="Q1585" s="22" t="s">
        <v>29</v>
      </c>
      <c r="Z1585" s="3" t="s">
        <v>6</v>
      </c>
    </row>
    <row r="1586" spans="1:26" ht="14.5" customHeight="1" x14ac:dyDescent="0.35">
      <c r="J1586" s="9">
        <v>10</v>
      </c>
      <c r="K1586" s="11" t="s">
        <v>1887</v>
      </c>
      <c r="L1586" s="11" t="s">
        <v>1888</v>
      </c>
      <c r="M1586" s="9" t="s">
        <v>32</v>
      </c>
      <c r="N1586" s="9" t="s">
        <v>28</v>
      </c>
      <c r="O1586" s="9">
        <v>2</v>
      </c>
      <c r="P1586" s="325"/>
      <c r="Q1586" s="22" t="s">
        <v>48</v>
      </c>
      <c r="Z1586" s="3" t="s">
        <v>6</v>
      </c>
    </row>
    <row r="1587" spans="1:26" ht="14.5" customHeight="1" x14ac:dyDescent="0.35">
      <c r="J1587" s="9">
        <v>11</v>
      </c>
      <c r="K1587" s="11" t="s">
        <v>1889</v>
      </c>
      <c r="L1587" s="11" t="s">
        <v>1890</v>
      </c>
      <c r="M1587" s="9" t="s">
        <v>32</v>
      </c>
      <c r="N1587" s="9" t="s">
        <v>28</v>
      </c>
      <c r="O1587" s="9">
        <v>2</v>
      </c>
      <c r="P1587" s="325"/>
      <c r="Q1587" s="22" t="s">
        <v>48</v>
      </c>
      <c r="Z1587" s="3" t="s">
        <v>6</v>
      </c>
    </row>
    <row r="1588" spans="1:26" ht="14.5" customHeight="1" x14ac:dyDescent="0.35">
      <c r="J1588" s="9">
        <v>12</v>
      </c>
      <c r="K1588" s="11" t="s">
        <v>1842</v>
      </c>
      <c r="L1588" s="11" t="s">
        <v>1705</v>
      </c>
      <c r="M1588" s="9" t="s">
        <v>32</v>
      </c>
      <c r="N1588" s="9" t="s">
        <v>28</v>
      </c>
      <c r="O1588" s="9">
        <v>2</v>
      </c>
      <c r="P1588" s="325"/>
      <c r="Q1588" s="22" t="s">
        <v>48</v>
      </c>
      <c r="Z1588" s="3" t="s">
        <v>6</v>
      </c>
    </row>
    <row r="1589" spans="1:26" ht="14.5" customHeight="1" x14ac:dyDescent="0.35">
      <c r="J1589" s="9">
        <v>13</v>
      </c>
      <c r="K1589" s="11" t="s">
        <v>1891</v>
      </c>
      <c r="L1589" s="11" t="s">
        <v>1892</v>
      </c>
      <c r="M1589" s="9" t="s">
        <v>32</v>
      </c>
      <c r="N1589" s="9" t="s">
        <v>28</v>
      </c>
      <c r="O1589" s="9">
        <v>2</v>
      </c>
      <c r="P1589" s="325"/>
      <c r="Q1589" s="22" t="s">
        <v>29</v>
      </c>
      <c r="Z1589" s="3" t="s">
        <v>6</v>
      </c>
    </row>
    <row r="1590" spans="1:26" ht="14.5" customHeight="1" x14ac:dyDescent="0.35">
      <c r="J1590" s="9">
        <v>14</v>
      </c>
      <c r="K1590" s="11" t="s">
        <v>1893</v>
      </c>
      <c r="L1590" s="11" t="s">
        <v>1894</v>
      </c>
      <c r="M1590" s="9" t="s">
        <v>32</v>
      </c>
      <c r="N1590" s="9" t="s">
        <v>28</v>
      </c>
      <c r="O1590" s="9">
        <v>2</v>
      </c>
      <c r="P1590" s="325"/>
      <c r="Q1590" s="22" t="s">
        <v>48</v>
      </c>
      <c r="Z1590" s="3" t="s">
        <v>6</v>
      </c>
    </row>
    <row r="1591" spans="1:26" s="3" customFormat="1" ht="14.5" customHeight="1" collapsed="1" x14ac:dyDescent="0.35">
      <c r="A1591" s="1" t="s">
        <v>115</v>
      </c>
      <c r="B1591" s="1"/>
      <c r="C1591" s="1"/>
      <c r="D1591" s="1"/>
      <c r="E1591" s="1" t="s">
        <v>1895</v>
      </c>
      <c r="F1591" s="1"/>
      <c r="G1591" s="1"/>
      <c r="H1591" s="1"/>
      <c r="I1591" s="1" t="s">
        <v>209</v>
      </c>
      <c r="J1591" s="2" t="s">
        <v>1896</v>
      </c>
      <c r="K1591" s="4"/>
      <c r="L1591" s="4"/>
      <c r="M1591" s="4"/>
      <c r="N1591" s="4"/>
      <c r="O1591" s="4"/>
      <c r="P1591" s="4"/>
      <c r="Q1591" s="4"/>
      <c r="R1591" s="4"/>
      <c r="S1591" s="4"/>
      <c r="T1591" s="4"/>
      <c r="U1591" s="4"/>
      <c r="V1591" s="4"/>
      <c r="W1591" s="4"/>
      <c r="Z1591" s="3" t="s">
        <v>6</v>
      </c>
    </row>
    <row r="1592" spans="1:26" ht="14.5" customHeight="1" x14ac:dyDescent="0.35">
      <c r="J1592" s="9">
        <v>1</v>
      </c>
      <c r="K1592" s="11" t="s">
        <v>25</v>
      </c>
      <c r="L1592" s="11" t="s">
        <v>1897</v>
      </c>
      <c r="M1592" s="9" t="s">
        <v>27</v>
      </c>
      <c r="N1592" s="9">
        <v>4</v>
      </c>
      <c r="O1592" s="9" t="s">
        <v>28</v>
      </c>
      <c r="P1592" s="325" t="s">
        <v>711</v>
      </c>
      <c r="Q1592" s="22" t="s">
        <v>29</v>
      </c>
      <c r="Z1592" s="3" t="s">
        <v>6</v>
      </c>
    </row>
    <row r="1593" spans="1:26" ht="14.5" customHeight="1" x14ac:dyDescent="0.35">
      <c r="J1593" s="9">
        <v>2</v>
      </c>
      <c r="K1593" s="11" t="s">
        <v>1832</v>
      </c>
      <c r="L1593" s="11" t="s">
        <v>1846</v>
      </c>
      <c r="M1593" s="9" t="s">
        <v>32</v>
      </c>
      <c r="N1593" s="9" t="s">
        <v>59</v>
      </c>
      <c r="O1593" s="9" t="s">
        <v>28</v>
      </c>
      <c r="P1593" s="325" t="s">
        <v>1847</v>
      </c>
      <c r="Q1593" s="22" t="s">
        <v>29</v>
      </c>
      <c r="Z1593" s="3" t="s">
        <v>6</v>
      </c>
    </row>
    <row r="1594" spans="1:26" ht="14.5" customHeight="1" x14ac:dyDescent="0.35">
      <c r="J1594" s="9">
        <v>3</v>
      </c>
      <c r="K1594" s="11" t="s">
        <v>1661</v>
      </c>
      <c r="L1594" s="11" t="s">
        <v>1848</v>
      </c>
      <c r="M1594" s="9" t="s">
        <v>32</v>
      </c>
      <c r="N1594" s="9" t="s">
        <v>59</v>
      </c>
      <c r="O1594" s="9" t="s">
        <v>28</v>
      </c>
      <c r="P1594" s="325"/>
      <c r="Q1594" s="22" t="s">
        <v>29</v>
      </c>
      <c r="Z1594" s="3" t="s">
        <v>6</v>
      </c>
    </row>
    <row r="1595" spans="1:26" ht="14.5" customHeight="1" x14ac:dyDescent="0.35">
      <c r="J1595" s="9">
        <v>4</v>
      </c>
      <c r="K1595" s="11" t="s">
        <v>771</v>
      </c>
      <c r="L1595" s="11" t="s">
        <v>1898</v>
      </c>
      <c r="M1595" s="9" t="s">
        <v>27</v>
      </c>
      <c r="N1595" s="9" t="s">
        <v>28</v>
      </c>
      <c r="O1595" s="9" t="s">
        <v>28</v>
      </c>
      <c r="P1595" s="325"/>
      <c r="Q1595" s="22" t="s">
        <v>48</v>
      </c>
      <c r="Z1595" s="3" t="s">
        <v>6</v>
      </c>
    </row>
    <row r="1596" spans="1:26" ht="14.5" customHeight="1" x14ac:dyDescent="0.35">
      <c r="J1596" s="9">
        <v>5</v>
      </c>
      <c r="K1596" s="11" t="s">
        <v>1883</v>
      </c>
      <c r="L1596" s="11" t="s">
        <v>1899</v>
      </c>
      <c r="M1596" s="9" t="s">
        <v>32</v>
      </c>
      <c r="N1596" s="9" t="s">
        <v>28</v>
      </c>
      <c r="O1596" s="9" t="s">
        <v>28</v>
      </c>
      <c r="P1596" s="325"/>
      <c r="Q1596" s="22" t="s">
        <v>48</v>
      </c>
      <c r="Z1596" s="3" t="s">
        <v>6</v>
      </c>
    </row>
    <row r="1597" spans="1:26" ht="14.5" customHeight="1" x14ac:dyDescent="0.35">
      <c r="J1597" s="325">
        <v>6</v>
      </c>
      <c r="K1597" s="347" t="s">
        <v>1900</v>
      </c>
      <c r="L1597" s="11" t="s">
        <v>1901</v>
      </c>
      <c r="M1597" s="325" t="s">
        <v>27</v>
      </c>
      <c r="N1597" s="325" t="s">
        <v>240</v>
      </c>
      <c r="O1597" s="325" t="s">
        <v>28</v>
      </c>
      <c r="P1597" s="325"/>
      <c r="Q1597" s="325" t="s">
        <v>29</v>
      </c>
      <c r="Z1597" s="3" t="s">
        <v>6</v>
      </c>
    </row>
    <row r="1598" spans="1:26" ht="14.5" customHeight="1" x14ac:dyDescent="0.35">
      <c r="J1598" s="325"/>
      <c r="K1598" s="347"/>
      <c r="L1598" s="11" t="s">
        <v>1902</v>
      </c>
      <c r="M1598" s="325"/>
      <c r="N1598" s="325"/>
      <c r="O1598" s="325"/>
      <c r="P1598" s="325"/>
      <c r="Q1598" s="325"/>
      <c r="Z1598" s="3" t="s">
        <v>6</v>
      </c>
    </row>
    <row r="1599" spans="1:26" ht="14.5" customHeight="1" x14ac:dyDescent="0.35">
      <c r="J1599" s="325"/>
      <c r="K1599" s="347"/>
      <c r="L1599" s="11" t="s">
        <v>1903</v>
      </c>
      <c r="M1599" s="325"/>
      <c r="N1599" s="325"/>
      <c r="O1599" s="325"/>
      <c r="P1599" s="325"/>
      <c r="Q1599" s="325"/>
      <c r="Z1599" s="3" t="s">
        <v>6</v>
      </c>
    </row>
    <row r="1600" spans="1:26" ht="14.5" customHeight="1" x14ac:dyDescent="0.35">
      <c r="J1600" s="325"/>
      <c r="K1600" s="347"/>
      <c r="L1600" s="11" t="s">
        <v>1904</v>
      </c>
      <c r="M1600" s="325"/>
      <c r="N1600" s="325"/>
      <c r="O1600" s="325"/>
      <c r="P1600" s="325"/>
      <c r="Q1600" s="325"/>
      <c r="Z1600" s="3" t="s">
        <v>6</v>
      </c>
    </row>
    <row r="1601" spans="1:26" ht="14.5" customHeight="1" x14ac:dyDescent="0.35">
      <c r="J1601" s="325"/>
      <c r="K1601" s="347"/>
      <c r="L1601" s="11" t="s">
        <v>1905</v>
      </c>
      <c r="M1601" s="325"/>
      <c r="N1601" s="325"/>
      <c r="O1601" s="325"/>
      <c r="P1601" s="325"/>
      <c r="Q1601" s="325"/>
      <c r="Z1601" s="3" t="s">
        <v>6</v>
      </c>
    </row>
    <row r="1602" spans="1:26" ht="14.5" customHeight="1" x14ac:dyDescent="0.35">
      <c r="J1602" s="9">
        <v>7</v>
      </c>
      <c r="K1602" s="11" t="s">
        <v>1906</v>
      </c>
      <c r="L1602" s="11" t="s">
        <v>1907</v>
      </c>
      <c r="M1602" s="9" t="s">
        <v>32</v>
      </c>
      <c r="N1602" s="9" t="s">
        <v>28</v>
      </c>
      <c r="O1602" s="9">
        <v>2</v>
      </c>
      <c r="P1602" s="325"/>
      <c r="Q1602" s="22" t="s">
        <v>29</v>
      </c>
      <c r="Z1602" s="3" t="s">
        <v>6</v>
      </c>
    </row>
    <row r="1603" spans="1:26" ht="14.5" customHeight="1" x14ac:dyDescent="0.35">
      <c r="J1603" s="9">
        <v>8</v>
      </c>
      <c r="K1603" s="11" t="s">
        <v>1908</v>
      </c>
      <c r="L1603" s="11" t="s">
        <v>1909</v>
      </c>
      <c r="M1603" s="9" t="s">
        <v>32</v>
      </c>
      <c r="N1603" s="9" t="s">
        <v>28</v>
      </c>
      <c r="O1603" s="9">
        <v>2</v>
      </c>
      <c r="P1603" s="325"/>
      <c r="Q1603" s="22" t="s">
        <v>48</v>
      </c>
      <c r="Z1603" s="3" t="s">
        <v>6</v>
      </c>
    </row>
    <row r="1604" spans="1:26" ht="14.5" customHeight="1" x14ac:dyDescent="0.35">
      <c r="J1604" s="9">
        <v>9</v>
      </c>
      <c r="K1604" s="11" t="s">
        <v>1910</v>
      </c>
      <c r="L1604" s="11" t="s">
        <v>1911</v>
      </c>
      <c r="M1604" s="9" t="s">
        <v>32</v>
      </c>
      <c r="N1604" s="9" t="s">
        <v>28</v>
      </c>
      <c r="O1604" s="9">
        <v>2</v>
      </c>
      <c r="P1604" s="325"/>
      <c r="Q1604" s="22" t="s">
        <v>48</v>
      </c>
      <c r="Z1604" s="3" t="s">
        <v>6</v>
      </c>
    </row>
    <row r="1605" spans="1:26" ht="14.5" customHeight="1" x14ac:dyDescent="0.35">
      <c r="J1605" s="9">
        <v>10</v>
      </c>
      <c r="K1605" s="11" t="s">
        <v>1842</v>
      </c>
      <c r="L1605" s="11" t="s">
        <v>1705</v>
      </c>
      <c r="M1605" s="9" t="s">
        <v>32</v>
      </c>
      <c r="N1605" s="9" t="s">
        <v>28</v>
      </c>
      <c r="O1605" s="9">
        <v>2</v>
      </c>
      <c r="P1605" s="325"/>
      <c r="Q1605" s="22" t="s">
        <v>48</v>
      </c>
      <c r="Z1605" s="3" t="s">
        <v>6</v>
      </c>
    </row>
    <row r="1606" spans="1:26" ht="14.5" customHeight="1" x14ac:dyDescent="0.35">
      <c r="J1606" s="9">
        <v>11</v>
      </c>
      <c r="K1606" s="11" t="s">
        <v>1912</v>
      </c>
      <c r="L1606" s="11" t="s">
        <v>1913</v>
      </c>
      <c r="M1606" s="9" t="s">
        <v>32</v>
      </c>
      <c r="N1606" s="9" t="s">
        <v>28</v>
      </c>
      <c r="O1606" s="9">
        <v>2</v>
      </c>
      <c r="P1606" s="325"/>
      <c r="Q1606" s="22" t="s">
        <v>48</v>
      </c>
      <c r="Z1606" s="3" t="s">
        <v>6</v>
      </c>
    </row>
    <row r="1607" spans="1:26" s="3" customFormat="1" ht="14.5" customHeight="1" collapsed="1" x14ac:dyDescent="0.35">
      <c r="A1607" s="1" t="s">
        <v>115</v>
      </c>
      <c r="B1607" s="1"/>
      <c r="C1607" s="1"/>
      <c r="D1607" s="1"/>
      <c r="E1607" s="1" t="s">
        <v>1914</v>
      </c>
      <c r="F1607" s="1"/>
      <c r="G1607" s="1"/>
      <c r="H1607" s="1"/>
      <c r="I1607" s="1" t="s">
        <v>144</v>
      </c>
      <c r="J1607" s="2" t="s">
        <v>1915</v>
      </c>
      <c r="K1607" s="4"/>
      <c r="L1607" s="4"/>
      <c r="M1607" s="4"/>
      <c r="N1607" s="4"/>
      <c r="O1607" s="4"/>
      <c r="P1607" s="4"/>
      <c r="Q1607" s="4"/>
      <c r="R1607" s="4"/>
      <c r="S1607" s="4"/>
      <c r="T1607" s="4"/>
      <c r="U1607" s="4"/>
      <c r="V1607" s="4"/>
      <c r="W1607" s="4"/>
      <c r="Z1607" s="3" t="s">
        <v>6</v>
      </c>
    </row>
    <row r="1608" spans="1:26" ht="14.5" customHeight="1" x14ac:dyDescent="0.35">
      <c r="J1608" s="9">
        <v>1</v>
      </c>
      <c r="K1608" s="11" t="s">
        <v>25</v>
      </c>
      <c r="L1608" s="11" t="s">
        <v>1916</v>
      </c>
      <c r="M1608" s="9" t="s">
        <v>27</v>
      </c>
      <c r="N1608" s="9">
        <v>4</v>
      </c>
      <c r="O1608" s="9" t="s">
        <v>28</v>
      </c>
      <c r="P1608" s="325" t="s">
        <v>711</v>
      </c>
      <c r="Q1608" s="22" t="s">
        <v>29</v>
      </c>
      <c r="Z1608" s="3" t="s">
        <v>6</v>
      </c>
    </row>
    <row r="1609" spans="1:26" ht="14.5" customHeight="1" x14ac:dyDescent="0.35">
      <c r="J1609" s="9">
        <v>2</v>
      </c>
      <c r="K1609" s="11" t="s">
        <v>1917</v>
      </c>
      <c r="L1609" s="11" t="s">
        <v>1918</v>
      </c>
      <c r="M1609" s="9" t="s">
        <v>27</v>
      </c>
      <c r="N1609" s="9" t="s">
        <v>28</v>
      </c>
      <c r="O1609" s="9" t="s">
        <v>28</v>
      </c>
      <c r="P1609" s="325"/>
      <c r="Q1609" s="22" t="s">
        <v>48</v>
      </c>
      <c r="Z1609" s="3" t="s">
        <v>6</v>
      </c>
    </row>
    <row r="1610" spans="1:26" ht="14.5" customHeight="1" x14ac:dyDescent="0.35">
      <c r="J1610" s="9">
        <v>3</v>
      </c>
      <c r="K1610" s="11" t="s">
        <v>1919</v>
      </c>
      <c r="L1610" s="11" t="s">
        <v>1920</v>
      </c>
      <c r="M1610" s="9" t="s">
        <v>32</v>
      </c>
      <c r="N1610" s="9">
        <v>14</v>
      </c>
      <c r="O1610" s="9" t="s">
        <v>28</v>
      </c>
      <c r="P1610" s="325"/>
      <c r="Q1610" s="22" t="s">
        <v>48</v>
      </c>
      <c r="Z1610" s="3" t="s">
        <v>6</v>
      </c>
    </row>
    <row r="1611" spans="1:26" ht="14.5" customHeight="1" x14ac:dyDescent="0.35">
      <c r="J1611" s="9">
        <v>4</v>
      </c>
      <c r="K1611" s="11" t="s">
        <v>1921</v>
      </c>
      <c r="L1611" s="11" t="s">
        <v>1922</v>
      </c>
      <c r="M1611" s="9" t="s">
        <v>27</v>
      </c>
      <c r="N1611" s="9">
        <v>14</v>
      </c>
      <c r="O1611" s="9" t="s">
        <v>28</v>
      </c>
      <c r="P1611" s="325"/>
      <c r="Q1611" s="22" t="s">
        <v>48</v>
      </c>
      <c r="Z1611" s="3" t="s">
        <v>6</v>
      </c>
    </row>
    <row r="1612" spans="1:26" ht="14.5" customHeight="1" x14ac:dyDescent="0.35">
      <c r="J1612" s="9">
        <v>5</v>
      </c>
      <c r="K1612" s="11" t="s">
        <v>1923</v>
      </c>
      <c r="L1612" s="11" t="s">
        <v>1924</v>
      </c>
      <c r="M1612" s="9" t="s">
        <v>32</v>
      </c>
      <c r="N1612" s="9" t="s">
        <v>59</v>
      </c>
      <c r="O1612" s="9" t="s">
        <v>28</v>
      </c>
      <c r="P1612" s="325"/>
      <c r="Q1612" s="22" t="s">
        <v>29</v>
      </c>
      <c r="Z1612" s="3" t="s">
        <v>6</v>
      </c>
    </row>
    <row r="1613" spans="1:26" ht="14.5" customHeight="1" x14ac:dyDescent="0.35">
      <c r="J1613" s="9">
        <v>6</v>
      </c>
      <c r="K1613" s="11" t="s">
        <v>1925</v>
      </c>
      <c r="L1613" s="11" t="s">
        <v>1926</v>
      </c>
      <c r="M1613" s="9" t="s">
        <v>32</v>
      </c>
      <c r="N1613" s="9">
        <v>14</v>
      </c>
      <c r="O1613" s="9" t="s">
        <v>28</v>
      </c>
      <c r="P1613" s="325"/>
      <c r="Q1613" s="22" t="s">
        <v>48</v>
      </c>
      <c r="Z1613" s="3" t="s">
        <v>6</v>
      </c>
    </row>
    <row r="1614" spans="1:26" ht="14.5" customHeight="1" x14ac:dyDescent="0.35">
      <c r="J1614" s="9">
        <v>7</v>
      </c>
      <c r="K1614" s="11" t="s">
        <v>1927</v>
      </c>
      <c r="L1614" s="11" t="s">
        <v>1928</v>
      </c>
      <c r="M1614" s="9" t="s">
        <v>27</v>
      </c>
      <c r="N1614" s="9">
        <v>14</v>
      </c>
      <c r="O1614" s="9" t="s">
        <v>28</v>
      </c>
      <c r="P1614" s="325"/>
      <c r="Q1614" s="22" t="s">
        <v>48</v>
      </c>
      <c r="Z1614" s="3" t="s">
        <v>6</v>
      </c>
    </row>
    <row r="1615" spans="1:26" ht="14.5" customHeight="1" x14ac:dyDescent="0.35">
      <c r="J1615" s="9">
        <v>8</v>
      </c>
      <c r="K1615" s="11" t="s">
        <v>1661</v>
      </c>
      <c r="L1615" s="11" t="s">
        <v>1929</v>
      </c>
      <c r="M1615" s="9" t="s">
        <v>32</v>
      </c>
      <c r="N1615" s="9" t="s">
        <v>59</v>
      </c>
      <c r="O1615" s="9" t="s">
        <v>28</v>
      </c>
      <c r="P1615" s="325"/>
      <c r="Q1615" s="22" t="s">
        <v>29</v>
      </c>
      <c r="Z1615" s="3" t="s">
        <v>6</v>
      </c>
    </row>
    <row r="1616" spans="1:26" s="3" customFormat="1" ht="14.5" customHeight="1" collapsed="1" x14ac:dyDescent="0.35">
      <c r="A1616" s="1" t="s">
        <v>1497</v>
      </c>
      <c r="B1616" s="1"/>
      <c r="C1616" s="1"/>
      <c r="D1616" s="1"/>
      <c r="E1616" s="1"/>
      <c r="F1616" s="1" t="s">
        <v>1930</v>
      </c>
      <c r="G1616" s="1"/>
      <c r="H1616" s="1"/>
      <c r="I1616" s="1" t="s">
        <v>209</v>
      </c>
      <c r="J1616" s="2" t="s">
        <v>1931</v>
      </c>
      <c r="K1616" s="4"/>
      <c r="L1616" s="4"/>
      <c r="M1616" s="4"/>
      <c r="N1616" s="4"/>
      <c r="O1616" s="4"/>
      <c r="P1616" s="4"/>
      <c r="Q1616" s="4"/>
      <c r="R1616" s="4"/>
      <c r="S1616" s="4"/>
      <c r="T1616" s="4"/>
      <c r="U1616" s="4"/>
      <c r="V1616" s="4"/>
      <c r="W1616" s="4"/>
      <c r="Z1616" s="3" t="s">
        <v>6</v>
      </c>
    </row>
    <row r="1617" spans="1:26" ht="14.5" customHeight="1" x14ac:dyDescent="0.35">
      <c r="J1617" s="9">
        <v>1</v>
      </c>
      <c r="K1617" s="11" t="s">
        <v>25</v>
      </c>
      <c r="L1617" s="11" t="s">
        <v>1932</v>
      </c>
      <c r="M1617" s="9" t="s">
        <v>27</v>
      </c>
      <c r="N1617" s="9">
        <v>4</v>
      </c>
      <c r="O1617" s="9" t="s">
        <v>28</v>
      </c>
      <c r="P1617" s="325" t="s">
        <v>711</v>
      </c>
      <c r="Q1617" s="22" t="s">
        <v>29</v>
      </c>
      <c r="Z1617" s="3" t="s">
        <v>6</v>
      </c>
    </row>
    <row r="1618" spans="1:26" ht="14.5" customHeight="1" x14ac:dyDescent="0.35">
      <c r="J1618" s="325">
        <v>2</v>
      </c>
      <c r="K1618" s="347" t="s">
        <v>672</v>
      </c>
      <c r="L1618" s="11" t="s">
        <v>1933</v>
      </c>
      <c r="M1618" s="325" t="s">
        <v>32</v>
      </c>
      <c r="N1618" s="325" t="s">
        <v>240</v>
      </c>
      <c r="O1618" s="325" t="s">
        <v>28</v>
      </c>
      <c r="P1618" s="325"/>
      <c r="Q1618" s="325" t="s">
        <v>29</v>
      </c>
      <c r="Z1618" s="3" t="s">
        <v>6</v>
      </c>
    </row>
    <row r="1619" spans="1:26" ht="14.5" customHeight="1" x14ac:dyDescent="0.35">
      <c r="J1619" s="325"/>
      <c r="K1619" s="347"/>
      <c r="L1619" s="11" t="s">
        <v>1934</v>
      </c>
      <c r="M1619" s="325"/>
      <c r="N1619" s="325"/>
      <c r="O1619" s="325"/>
      <c r="P1619" s="325"/>
      <c r="Q1619" s="325"/>
      <c r="Z1619" s="3" t="s">
        <v>6</v>
      </c>
    </row>
    <row r="1620" spans="1:26" ht="14.5" customHeight="1" x14ac:dyDescent="0.35">
      <c r="J1620" s="325"/>
      <c r="K1620" s="347"/>
      <c r="L1620" s="11" t="s">
        <v>1935</v>
      </c>
      <c r="M1620" s="325"/>
      <c r="N1620" s="325"/>
      <c r="O1620" s="325"/>
      <c r="P1620" s="325"/>
      <c r="Q1620" s="325"/>
      <c r="Z1620" s="3" t="s">
        <v>6</v>
      </c>
    </row>
    <row r="1621" spans="1:26" ht="14.5" customHeight="1" x14ac:dyDescent="0.35">
      <c r="J1621" s="325"/>
      <c r="K1621" s="347"/>
      <c r="L1621" s="11" t="s">
        <v>1936</v>
      </c>
      <c r="M1621" s="325"/>
      <c r="N1621" s="325"/>
      <c r="O1621" s="325"/>
      <c r="P1621" s="325"/>
      <c r="Q1621" s="325"/>
      <c r="Z1621" s="3" t="s">
        <v>6</v>
      </c>
    </row>
    <row r="1622" spans="1:26" ht="14.5" customHeight="1" x14ac:dyDescent="0.35">
      <c r="J1622" s="325"/>
      <c r="K1622" s="347"/>
      <c r="L1622" s="11" t="s">
        <v>1937</v>
      </c>
      <c r="M1622" s="325"/>
      <c r="N1622" s="325"/>
      <c r="O1622" s="325"/>
      <c r="P1622" s="325"/>
      <c r="Q1622" s="325"/>
      <c r="Z1622" s="3" t="s">
        <v>6</v>
      </c>
    </row>
    <row r="1623" spans="1:26" ht="14.5" customHeight="1" x14ac:dyDescent="0.35">
      <c r="J1623" s="325"/>
      <c r="K1623" s="347"/>
      <c r="L1623" s="11" t="s">
        <v>1938</v>
      </c>
      <c r="M1623" s="325"/>
      <c r="N1623" s="325"/>
      <c r="O1623" s="325"/>
      <c r="P1623" s="325"/>
      <c r="Q1623" s="325"/>
      <c r="Z1623" s="3" t="s">
        <v>6</v>
      </c>
    </row>
    <row r="1624" spans="1:26" ht="14.5" customHeight="1" x14ac:dyDescent="0.35">
      <c r="J1624" s="325"/>
      <c r="K1624" s="347"/>
      <c r="L1624" s="11" t="s">
        <v>1939</v>
      </c>
      <c r="M1624" s="325"/>
      <c r="N1624" s="325"/>
      <c r="O1624" s="325"/>
      <c r="P1624" s="325"/>
      <c r="Q1624" s="325"/>
      <c r="Z1624" s="3" t="s">
        <v>6</v>
      </c>
    </row>
    <row r="1625" spans="1:26" ht="14.5" customHeight="1" x14ac:dyDescent="0.35">
      <c r="J1625" s="325"/>
      <c r="K1625" s="347"/>
      <c r="L1625" s="11" t="s">
        <v>1940</v>
      </c>
      <c r="M1625" s="325"/>
      <c r="N1625" s="325"/>
      <c r="O1625" s="325"/>
      <c r="P1625" s="325"/>
      <c r="Q1625" s="325"/>
      <c r="Z1625" s="3" t="s">
        <v>6</v>
      </c>
    </row>
    <row r="1626" spans="1:26" ht="14.5" customHeight="1" x14ac:dyDescent="0.35">
      <c r="J1626" s="9">
        <v>3</v>
      </c>
      <c r="K1626" s="11" t="s">
        <v>1941</v>
      </c>
      <c r="L1626" s="11" t="s">
        <v>1942</v>
      </c>
      <c r="M1626" s="9" t="s">
        <v>27</v>
      </c>
      <c r="N1626" s="9">
        <v>14</v>
      </c>
      <c r="O1626" s="9" t="s">
        <v>28</v>
      </c>
      <c r="P1626" s="325"/>
      <c r="Q1626" s="22" t="s">
        <v>48</v>
      </c>
      <c r="Z1626" s="3" t="s">
        <v>6</v>
      </c>
    </row>
    <row r="1627" spans="1:26" ht="14.5" customHeight="1" x14ac:dyDescent="0.35">
      <c r="J1627" s="9">
        <v>4</v>
      </c>
      <c r="K1627" s="11" t="s">
        <v>684</v>
      </c>
      <c r="L1627" s="11" t="s">
        <v>685</v>
      </c>
      <c r="M1627" s="9" t="s">
        <v>27</v>
      </c>
      <c r="N1627" s="9">
        <v>14</v>
      </c>
      <c r="O1627" s="9" t="s">
        <v>28</v>
      </c>
      <c r="P1627" s="325"/>
      <c r="Q1627" s="22" t="s">
        <v>48</v>
      </c>
      <c r="Z1627" s="3" t="s">
        <v>6</v>
      </c>
    </row>
    <row r="1628" spans="1:26" ht="14.5" customHeight="1" x14ac:dyDescent="0.35">
      <c r="J1628" s="9">
        <v>5</v>
      </c>
      <c r="K1628" s="11" t="s">
        <v>688</v>
      </c>
      <c r="L1628" s="11" t="s">
        <v>1943</v>
      </c>
      <c r="M1628" s="9" t="s">
        <v>32</v>
      </c>
      <c r="N1628" s="9" t="s">
        <v>59</v>
      </c>
      <c r="O1628" s="9" t="s">
        <v>28</v>
      </c>
      <c r="P1628" s="325"/>
      <c r="Q1628" s="22" t="s">
        <v>29</v>
      </c>
      <c r="Z1628" s="3" t="s">
        <v>6</v>
      </c>
    </row>
    <row r="1629" spans="1:26" ht="14.5" customHeight="1" x14ac:dyDescent="0.35">
      <c r="J1629" s="9">
        <v>6</v>
      </c>
      <c r="K1629" s="11" t="s">
        <v>1944</v>
      </c>
      <c r="L1629" s="11" t="s">
        <v>1945</v>
      </c>
      <c r="M1629" s="9" t="s">
        <v>27</v>
      </c>
      <c r="N1629" s="9">
        <v>14</v>
      </c>
      <c r="O1629" s="9" t="s">
        <v>28</v>
      </c>
      <c r="P1629" s="325"/>
      <c r="Q1629" s="22" t="s">
        <v>48</v>
      </c>
      <c r="Z1629" s="3" t="s">
        <v>6</v>
      </c>
    </row>
    <row r="1630" spans="1:26" ht="14.5" customHeight="1" x14ac:dyDescent="0.35">
      <c r="J1630" s="9">
        <v>7</v>
      </c>
      <c r="K1630" s="11" t="s">
        <v>692</v>
      </c>
      <c r="L1630" s="11" t="s">
        <v>693</v>
      </c>
      <c r="M1630" s="9" t="s">
        <v>27</v>
      </c>
      <c r="N1630" s="9">
        <v>14</v>
      </c>
      <c r="O1630" s="9" t="s">
        <v>28</v>
      </c>
      <c r="P1630" s="325"/>
      <c r="Q1630" s="22" t="s">
        <v>48</v>
      </c>
      <c r="Z1630" s="3" t="s">
        <v>6</v>
      </c>
    </row>
    <row r="1631" spans="1:26" ht="14.5" customHeight="1" x14ac:dyDescent="0.35">
      <c r="J1631" s="9">
        <v>8</v>
      </c>
      <c r="K1631" s="11" t="s">
        <v>696</v>
      </c>
      <c r="L1631" s="11" t="s">
        <v>1946</v>
      </c>
      <c r="M1631" s="9" t="s">
        <v>32</v>
      </c>
      <c r="N1631" s="9" t="s">
        <v>59</v>
      </c>
      <c r="O1631" s="9" t="s">
        <v>28</v>
      </c>
      <c r="P1631" s="325"/>
      <c r="Q1631" s="22" t="s">
        <v>29</v>
      </c>
      <c r="Z1631" s="3" t="s">
        <v>6</v>
      </c>
    </row>
    <row r="1632" spans="1:26" s="3" customFormat="1" ht="14.5" customHeight="1" collapsed="1" x14ac:dyDescent="0.35">
      <c r="A1632" s="1" t="s">
        <v>115</v>
      </c>
      <c r="B1632" s="1"/>
      <c r="C1632" s="1"/>
      <c r="D1632" s="1"/>
      <c r="E1632" s="1"/>
      <c r="F1632" s="1" t="s">
        <v>1947</v>
      </c>
      <c r="G1632" s="1"/>
      <c r="H1632" s="1"/>
      <c r="I1632" s="1" t="s">
        <v>144</v>
      </c>
      <c r="J1632" s="2" t="s">
        <v>1948</v>
      </c>
      <c r="K1632" s="4"/>
      <c r="L1632" s="4"/>
      <c r="M1632" s="4"/>
      <c r="N1632" s="4"/>
      <c r="O1632" s="4"/>
      <c r="P1632" s="4"/>
      <c r="Q1632" s="4"/>
      <c r="R1632" s="4"/>
      <c r="S1632" s="4"/>
      <c r="T1632" s="4"/>
      <c r="U1632" s="4"/>
      <c r="V1632" s="4"/>
      <c r="W1632" s="4"/>
      <c r="Z1632" s="3" t="s">
        <v>6</v>
      </c>
    </row>
    <row r="1633" spans="1:26" ht="14.5" customHeight="1" x14ac:dyDescent="0.35">
      <c r="J1633" s="9">
        <v>1</v>
      </c>
      <c r="K1633" s="11" t="s">
        <v>25</v>
      </c>
      <c r="L1633" s="11" t="s">
        <v>1949</v>
      </c>
      <c r="M1633" s="9" t="s">
        <v>27</v>
      </c>
      <c r="N1633" s="9">
        <v>4</v>
      </c>
      <c r="O1633" s="9" t="s">
        <v>28</v>
      </c>
      <c r="P1633" s="325" t="s">
        <v>711</v>
      </c>
      <c r="Q1633" s="22" t="s">
        <v>29</v>
      </c>
      <c r="Z1633" s="3" t="s">
        <v>6</v>
      </c>
    </row>
    <row r="1634" spans="1:26" ht="14.5" customHeight="1" x14ac:dyDescent="0.35">
      <c r="J1634" s="9">
        <v>2</v>
      </c>
      <c r="K1634" s="11" t="s">
        <v>344</v>
      </c>
      <c r="L1634" s="11" t="s">
        <v>534</v>
      </c>
      <c r="M1634" s="9" t="s">
        <v>27</v>
      </c>
      <c r="N1634" s="9" t="s">
        <v>54</v>
      </c>
      <c r="O1634" s="9" t="s">
        <v>28</v>
      </c>
      <c r="P1634" s="325"/>
      <c r="Q1634" s="22" t="s">
        <v>48</v>
      </c>
      <c r="Z1634" s="3" t="s">
        <v>6</v>
      </c>
    </row>
    <row r="1635" spans="1:26" ht="14.5" customHeight="1" x14ac:dyDescent="0.35">
      <c r="J1635" s="9">
        <v>3</v>
      </c>
      <c r="K1635" s="11" t="s">
        <v>348</v>
      </c>
      <c r="L1635" s="11" t="s">
        <v>349</v>
      </c>
      <c r="M1635" s="9" t="s">
        <v>27</v>
      </c>
      <c r="N1635" s="9">
        <v>4</v>
      </c>
      <c r="O1635" s="9" t="s">
        <v>28</v>
      </c>
      <c r="P1635" s="325"/>
      <c r="Q1635" s="22" t="s">
        <v>48</v>
      </c>
      <c r="Z1635" s="3" t="s">
        <v>6</v>
      </c>
    </row>
    <row r="1636" spans="1:26" ht="14.5" customHeight="1" x14ac:dyDescent="0.35">
      <c r="J1636" s="9">
        <v>4</v>
      </c>
      <c r="K1636" s="11" t="s">
        <v>351</v>
      </c>
      <c r="L1636" s="11" t="s">
        <v>352</v>
      </c>
      <c r="M1636" s="9" t="s">
        <v>32</v>
      </c>
      <c r="N1636" s="9">
        <v>9</v>
      </c>
      <c r="O1636" s="9" t="s">
        <v>28</v>
      </c>
      <c r="P1636" s="325"/>
      <c r="Q1636" s="22" t="s">
        <v>29</v>
      </c>
      <c r="Z1636" s="3" t="s">
        <v>6</v>
      </c>
    </row>
    <row r="1637" spans="1:26" ht="14.5" customHeight="1" x14ac:dyDescent="0.35">
      <c r="J1637" s="9">
        <v>5</v>
      </c>
      <c r="K1637" s="11" t="s">
        <v>357</v>
      </c>
      <c r="L1637" s="11" t="s">
        <v>667</v>
      </c>
      <c r="M1637" s="9" t="s">
        <v>32</v>
      </c>
      <c r="N1637" s="9" t="s">
        <v>40</v>
      </c>
      <c r="O1637" s="9" t="s">
        <v>28</v>
      </c>
      <c r="P1637" s="325"/>
      <c r="Q1637" s="22" t="s">
        <v>48</v>
      </c>
      <c r="Z1637" s="3" t="s">
        <v>6</v>
      </c>
    </row>
    <row r="1638" spans="1:26" ht="14.5" customHeight="1" x14ac:dyDescent="0.35">
      <c r="J1638" s="9">
        <v>6</v>
      </c>
      <c r="K1638" s="11" t="s">
        <v>537</v>
      </c>
      <c r="L1638" s="11" t="s">
        <v>538</v>
      </c>
      <c r="M1638" s="9" t="s">
        <v>32</v>
      </c>
      <c r="N1638" s="9" t="s">
        <v>28</v>
      </c>
      <c r="O1638" s="9">
        <v>2</v>
      </c>
      <c r="P1638" s="325"/>
      <c r="Q1638" s="22" t="s">
        <v>48</v>
      </c>
      <c r="Z1638" s="3" t="s">
        <v>6</v>
      </c>
    </row>
    <row r="1639" spans="1:26" ht="14.5" customHeight="1" x14ac:dyDescent="0.35">
      <c r="J1639" s="9">
        <v>7</v>
      </c>
      <c r="K1639" s="11" t="s">
        <v>550</v>
      </c>
      <c r="L1639" s="11" t="s">
        <v>1504</v>
      </c>
      <c r="M1639" s="9" t="s">
        <v>32</v>
      </c>
      <c r="N1639" s="9" t="s">
        <v>28</v>
      </c>
      <c r="O1639" s="9">
        <v>2</v>
      </c>
      <c r="P1639" s="325"/>
      <c r="Q1639" s="22" t="s">
        <v>48</v>
      </c>
      <c r="Z1639" s="3" t="s">
        <v>6</v>
      </c>
    </row>
    <row r="1640" spans="1:26" ht="14.5" customHeight="1" x14ac:dyDescent="0.35">
      <c r="J1640" s="9">
        <v>8</v>
      </c>
      <c r="K1640" s="11" t="s">
        <v>773</v>
      </c>
      <c r="L1640" s="11" t="s">
        <v>774</v>
      </c>
      <c r="M1640" s="9" t="s">
        <v>32</v>
      </c>
      <c r="N1640" s="9" t="s">
        <v>28</v>
      </c>
      <c r="O1640" s="9" t="s">
        <v>28</v>
      </c>
      <c r="P1640" s="325"/>
      <c r="Q1640" s="22" t="s">
        <v>29</v>
      </c>
      <c r="Z1640" s="3" t="s">
        <v>6</v>
      </c>
    </row>
    <row r="1641" spans="1:26" ht="14.5" customHeight="1" x14ac:dyDescent="0.35">
      <c r="J1641" s="9">
        <v>9</v>
      </c>
      <c r="K1641" s="11" t="s">
        <v>775</v>
      </c>
      <c r="L1641" s="11" t="s">
        <v>776</v>
      </c>
      <c r="M1641" s="9" t="s">
        <v>32</v>
      </c>
      <c r="N1641" s="9" t="s">
        <v>28</v>
      </c>
      <c r="O1641" s="9">
        <v>2</v>
      </c>
      <c r="P1641" s="325"/>
      <c r="Q1641" s="22" t="s">
        <v>48</v>
      </c>
      <c r="Z1641" s="3" t="s">
        <v>6</v>
      </c>
    </row>
    <row r="1642" spans="1:26" ht="14.5" customHeight="1" x14ac:dyDescent="0.35">
      <c r="J1642" s="9">
        <v>10</v>
      </c>
      <c r="K1642" s="11" t="s">
        <v>777</v>
      </c>
      <c r="L1642" s="11" t="s">
        <v>778</v>
      </c>
      <c r="M1642" s="9" t="s">
        <v>32</v>
      </c>
      <c r="N1642" s="9" t="s">
        <v>28</v>
      </c>
      <c r="O1642" s="9">
        <v>2</v>
      </c>
      <c r="P1642" s="325"/>
      <c r="Q1642" s="22" t="s">
        <v>48</v>
      </c>
      <c r="Z1642" s="3" t="s">
        <v>6</v>
      </c>
    </row>
    <row r="1643" spans="1:26" s="3" customFormat="1" ht="14.5" customHeight="1" collapsed="1" x14ac:dyDescent="0.35">
      <c r="A1643" s="1" t="s">
        <v>115</v>
      </c>
      <c r="B1643" s="1"/>
      <c r="C1643" s="1"/>
      <c r="D1643" s="1"/>
      <c r="E1643" s="1" t="s">
        <v>1950</v>
      </c>
      <c r="F1643" s="1"/>
      <c r="G1643" s="1"/>
      <c r="H1643" s="1"/>
      <c r="I1643" s="1" t="s">
        <v>209</v>
      </c>
      <c r="J1643" s="2" t="s">
        <v>1951</v>
      </c>
      <c r="K1643" s="4"/>
      <c r="L1643" s="4"/>
      <c r="M1643" s="4"/>
      <c r="N1643" s="4"/>
      <c r="O1643" s="4"/>
      <c r="P1643" s="4"/>
      <c r="Q1643" s="4"/>
      <c r="R1643" s="4"/>
      <c r="S1643" s="4"/>
      <c r="T1643" s="4"/>
      <c r="U1643" s="4"/>
      <c r="V1643" s="4"/>
      <c r="W1643" s="4"/>
      <c r="Z1643" s="3" t="s">
        <v>6</v>
      </c>
    </row>
    <row r="1644" spans="1:26" ht="14.5" customHeight="1" x14ac:dyDescent="0.35">
      <c r="J1644" s="9">
        <v>1</v>
      </c>
      <c r="K1644" s="11" t="s">
        <v>25</v>
      </c>
      <c r="L1644" s="11" t="s">
        <v>1952</v>
      </c>
      <c r="M1644" s="9" t="s">
        <v>27</v>
      </c>
      <c r="N1644" s="9">
        <v>4</v>
      </c>
      <c r="O1644" s="9" t="s">
        <v>28</v>
      </c>
      <c r="P1644" s="325" t="s">
        <v>711</v>
      </c>
      <c r="Q1644" s="22" t="s">
        <v>29</v>
      </c>
      <c r="Z1644" s="3" t="s">
        <v>6</v>
      </c>
    </row>
    <row r="1645" spans="1:26" ht="14.5" customHeight="1" x14ac:dyDescent="0.35">
      <c r="J1645" s="325">
        <v>2</v>
      </c>
      <c r="K1645" s="347" t="s">
        <v>1853</v>
      </c>
      <c r="L1645" s="11" t="s">
        <v>340</v>
      </c>
      <c r="M1645" s="325" t="s">
        <v>27</v>
      </c>
      <c r="N1645" s="325">
        <v>60</v>
      </c>
      <c r="O1645" s="325" t="s">
        <v>28</v>
      </c>
      <c r="P1645" s="325"/>
      <c r="Q1645" s="325" t="s">
        <v>48</v>
      </c>
      <c r="Z1645" s="3" t="s">
        <v>6</v>
      </c>
    </row>
    <row r="1646" spans="1:26" ht="14.5" customHeight="1" x14ac:dyDescent="0.35">
      <c r="J1646" s="325"/>
      <c r="K1646" s="347"/>
      <c r="L1646" s="11" t="s">
        <v>1854</v>
      </c>
      <c r="M1646" s="325"/>
      <c r="N1646" s="325"/>
      <c r="O1646" s="325"/>
      <c r="P1646" s="325"/>
      <c r="Q1646" s="325"/>
      <c r="Z1646" s="3" t="s">
        <v>6</v>
      </c>
    </row>
    <row r="1647" spans="1:26" ht="14.5" customHeight="1" x14ac:dyDescent="0.35">
      <c r="J1647" s="325">
        <v>3</v>
      </c>
      <c r="K1647" s="347" t="s">
        <v>1855</v>
      </c>
      <c r="L1647" s="11" t="s">
        <v>340</v>
      </c>
      <c r="M1647" s="325" t="s">
        <v>27</v>
      </c>
      <c r="N1647" s="325">
        <v>60</v>
      </c>
      <c r="O1647" s="325" t="s">
        <v>28</v>
      </c>
      <c r="P1647" s="325"/>
      <c r="Q1647" s="325" t="s">
        <v>48</v>
      </c>
      <c r="Z1647" s="3" t="s">
        <v>6</v>
      </c>
    </row>
    <row r="1648" spans="1:26" ht="14.5" customHeight="1" x14ac:dyDescent="0.35">
      <c r="J1648" s="325"/>
      <c r="K1648" s="347"/>
      <c r="L1648" s="11" t="s">
        <v>1953</v>
      </c>
      <c r="M1648" s="325"/>
      <c r="N1648" s="325"/>
      <c r="O1648" s="325"/>
      <c r="P1648" s="325"/>
      <c r="Q1648" s="325"/>
      <c r="Z1648" s="3" t="s">
        <v>6</v>
      </c>
    </row>
    <row r="1649" spans="1:26" ht="14.5" customHeight="1" x14ac:dyDescent="0.35">
      <c r="J1649" s="9">
        <v>4</v>
      </c>
      <c r="K1649" s="11" t="s">
        <v>1832</v>
      </c>
      <c r="L1649" s="11" t="s">
        <v>1846</v>
      </c>
      <c r="M1649" s="9" t="s">
        <v>32</v>
      </c>
      <c r="N1649" s="9" t="s">
        <v>59</v>
      </c>
      <c r="O1649" s="9" t="s">
        <v>28</v>
      </c>
      <c r="P1649" s="325"/>
      <c r="Q1649" s="22" t="s">
        <v>29</v>
      </c>
      <c r="Z1649" s="3" t="s">
        <v>6</v>
      </c>
    </row>
    <row r="1650" spans="1:26" ht="14.5" customHeight="1" x14ac:dyDescent="0.35">
      <c r="J1650" s="9">
        <v>5</v>
      </c>
      <c r="K1650" s="11" t="s">
        <v>1661</v>
      </c>
      <c r="L1650" s="11" t="s">
        <v>1848</v>
      </c>
      <c r="M1650" s="9" t="s">
        <v>32</v>
      </c>
      <c r="N1650" s="9" t="s">
        <v>59</v>
      </c>
      <c r="O1650" s="9" t="s">
        <v>28</v>
      </c>
      <c r="P1650" s="325"/>
      <c r="Q1650" s="22" t="s">
        <v>29</v>
      </c>
      <c r="Z1650" s="3" t="s">
        <v>6</v>
      </c>
    </row>
    <row r="1651" spans="1:26" ht="14.5" customHeight="1" x14ac:dyDescent="0.35">
      <c r="J1651" s="9">
        <v>6</v>
      </c>
      <c r="K1651" s="11" t="s">
        <v>1954</v>
      </c>
      <c r="L1651" s="11" t="s">
        <v>1955</v>
      </c>
      <c r="M1651" s="9" t="s">
        <v>27</v>
      </c>
      <c r="N1651" s="9" t="s">
        <v>28</v>
      </c>
      <c r="O1651" s="9" t="s">
        <v>28</v>
      </c>
      <c r="P1651" s="325"/>
      <c r="Q1651" s="22" t="s">
        <v>29</v>
      </c>
      <c r="Z1651" s="3" t="s">
        <v>6</v>
      </c>
    </row>
    <row r="1652" spans="1:26" ht="14.5" customHeight="1" x14ac:dyDescent="0.35">
      <c r="J1652" s="325">
        <v>7</v>
      </c>
      <c r="K1652" s="347" t="s">
        <v>1956</v>
      </c>
      <c r="L1652" s="11" t="s">
        <v>1957</v>
      </c>
      <c r="M1652" s="325" t="s">
        <v>27</v>
      </c>
      <c r="N1652" s="325" t="s">
        <v>240</v>
      </c>
      <c r="O1652" s="325" t="s">
        <v>28</v>
      </c>
      <c r="P1652" s="325"/>
      <c r="Q1652" s="325" t="s">
        <v>29</v>
      </c>
      <c r="Z1652" s="3" t="s">
        <v>6</v>
      </c>
    </row>
    <row r="1653" spans="1:26" ht="14.5" customHeight="1" x14ac:dyDescent="0.35">
      <c r="J1653" s="325"/>
      <c r="K1653" s="347"/>
      <c r="L1653" s="11" t="s">
        <v>1958</v>
      </c>
      <c r="M1653" s="325"/>
      <c r="N1653" s="325"/>
      <c r="O1653" s="325"/>
      <c r="P1653" s="325"/>
      <c r="Q1653" s="325"/>
      <c r="Z1653" s="3" t="s">
        <v>6</v>
      </c>
    </row>
    <row r="1654" spans="1:26" ht="14.5" customHeight="1" x14ac:dyDescent="0.35">
      <c r="J1654" s="325"/>
      <c r="K1654" s="347"/>
      <c r="L1654" s="11" t="s">
        <v>1959</v>
      </c>
      <c r="M1654" s="325"/>
      <c r="N1654" s="325"/>
      <c r="O1654" s="325"/>
      <c r="P1654" s="325"/>
      <c r="Q1654" s="325"/>
      <c r="Z1654" s="3" t="s">
        <v>6</v>
      </c>
    </row>
    <row r="1655" spans="1:26" ht="14.5" customHeight="1" x14ac:dyDescent="0.35">
      <c r="J1655" s="9">
        <v>8</v>
      </c>
      <c r="K1655" s="11" t="s">
        <v>1862</v>
      </c>
      <c r="L1655" s="11" t="s">
        <v>1863</v>
      </c>
      <c r="M1655" s="9" t="s">
        <v>32</v>
      </c>
      <c r="N1655" s="9" t="s">
        <v>28</v>
      </c>
      <c r="O1655" s="9">
        <v>2</v>
      </c>
      <c r="P1655" s="325"/>
      <c r="Q1655" s="22" t="s">
        <v>29</v>
      </c>
      <c r="Z1655" s="3" t="s">
        <v>6</v>
      </c>
    </row>
    <row r="1656" spans="1:26" ht="14.5" customHeight="1" x14ac:dyDescent="0.35">
      <c r="J1656" s="9">
        <v>9</v>
      </c>
      <c r="K1656" s="11" t="s">
        <v>1960</v>
      </c>
      <c r="L1656" s="11" t="s">
        <v>1961</v>
      </c>
      <c r="M1656" s="9" t="s">
        <v>32</v>
      </c>
      <c r="N1656" s="9" t="s">
        <v>28</v>
      </c>
      <c r="O1656" s="9">
        <v>2</v>
      </c>
      <c r="P1656" s="325"/>
      <c r="Q1656" s="22" t="s">
        <v>48</v>
      </c>
      <c r="Z1656" s="3" t="s">
        <v>6</v>
      </c>
    </row>
    <row r="1657" spans="1:26" ht="14.5" customHeight="1" x14ac:dyDescent="0.35">
      <c r="J1657" s="9">
        <v>10</v>
      </c>
      <c r="K1657" s="11" t="s">
        <v>1962</v>
      </c>
      <c r="L1657" s="11" t="s">
        <v>1963</v>
      </c>
      <c r="M1657" s="9" t="s">
        <v>32</v>
      </c>
      <c r="N1657" s="9" t="s">
        <v>28</v>
      </c>
      <c r="O1657" s="9">
        <v>2</v>
      </c>
      <c r="P1657" s="325"/>
      <c r="Q1657" s="22" t="s">
        <v>48</v>
      </c>
      <c r="Z1657" s="3" t="s">
        <v>6</v>
      </c>
    </row>
    <row r="1658" spans="1:26" ht="14.5" customHeight="1" x14ac:dyDescent="0.35">
      <c r="J1658" s="9">
        <v>11</v>
      </c>
      <c r="K1658" s="11" t="s">
        <v>1842</v>
      </c>
      <c r="L1658" s="11" t="s">
        <v>1705</v>
      </c>
      <c r="M1658" s="9" t="s">
        <v>32</v>
      </c>
      <c r="N1658" s="9" t="s">
        <v>28</v>
      </c>
      <c r="O1658" s="9">
        <v>2</v>
      </c>
      <c r="P1658" s="325"/>
      <c r="Q1658" s="22" t="s">
        <v>48</v>
      </c>
      <c r="Z1658" s="3" t="s">
        <v>6</v>
      </c>
    </row>
    <row r="1659" spans="1:26" ht="14.5" customHeight="1" x14ac:dyDescent="0.35">
      <c r="J1659" s="9">
        <v>12</v>
      </c>
      <c r="K1659" s="11" t="s">
        <v>570</v>
      </c>
      <c r="L1659" s="11" t="s">
        <v>1870</v>
      </c>
      <c r="M1659" s="9" t="s">
        <v>32</v>
      </c>
      <c r="N1659" s="9" t="s">
        <v>28</v>
      </c>
      <c r="O1659" s="9">
        <v>2</v>
      </c>
      <c r="P1659" s="325"/>
      <c r="Q1659" s="22" t="s">
        <v>29</v>
      </c>
      <c r="Z1659" s="3" t="s">
        <v>6</v>
      </c>
    </row>
    <row r="1660" spans="1:26" ht="14.5" customHeight="1" x14ac:dyDescent="0.35">
      <c r="J1660" s="9">
        <v>13</v>
      </c>
      <c r="K1660" s="11" t="s">
        <v>771</v>
      </c>
      <c r="L1660" s="11" t="s">
        <v>1849</v>
      </c>
      <c r="M1660" s="9" t="s">
        <v>27</v>
      </c>
      <c r="N1660" s="9">
        <v>7</v>
      </c>
      <c r="O1660" s="9" t="s">
        <v>28</v>
      </c>
      <c r="P1660" s="325"/>
      <c r="Q1660" s="22" t="s">
        <v>48</v>
      </c>
      <c r="Z1660" s="3" t="s">
        <v>6</v>
      </c>
    </row>
    <row r="1661" spans="1:26" ht="14.5" customHeight="1" x14ac:dyDescent="0.35">
      <c r="J1661" s="9">
        <v>14</v>
      </c>
      <c r="K1661" s="11" t="s">
        <v>779</v>
      </c>
      <c r="L1661" s="11" t="s">
        <v>780</v>
      </c>
      <c r="M1661" s="9" t="s">
        <v>27</v>
      </c>
      <c r="N1661" s="9">
        <v>2</v>
      </c>
      <c r="O1661" s="9" t="s">
        <v>28</v>
      </c>
      <c r="P1661" s="325"/>
      <c r="Q1661" s="22" t="s">
        <v>48</v>
      </c>
      <c r="Z1661" s="3" t="s">
        <v>6</v>
      </c>
    </row>
    <row r="1662" spans="1:26" s="3" customFormat="1" ht="14.5" customHeight="1" collapsed="1" x14ac:dyDescent="0.35">
      <c r="A1662" s="1" t="s">
        <v>115</v>
      </c>
      <c r="B1662" s="1"/>
      <c r="C1662" s="1"/>
      <c r="D1662" s="1"/>
      <c r="E1662" s="1" t="s">
        <v>1964</v>
      </c>
      <c r="F1662" s="1"/>
      <c r="G1662" s="1"/>
      <c r="H1662" s="1"/>
      <c r="I1662" s="1" t="s">
        <v>144</v>
      </c>
      <c r="J1662" s="2" t="s">
        <v>1965</v>
      </c>
      <c r="K1662" s="4"/>
      <c r="L1662" s="4"/>
      <c r="M1662" s="4"/>
      <c r="N1662" s="4"/>
      <c r="O1662" s="4"/>
      <c r="P1662" s="4"/>
      <c r="Q1662" s="4"/>
      <c r="R1662" s="4"/>
      <c r="S1662" s="4"/>
      <c r="T1662" s="4"/>
      <c r="U1662" s="4"/>
      <c r="V1662" s="4"/>
      <c r="W1662" s="4"/>
      <c r="Z1662" s="3" t="s">
        <v>6</v>
      </c>
    </row>
    <row r="1663" spans="1:26" ht="14.5" customHeight="1" x14ac:dyDescent="0.35">
      <c r="J1663" s="9">
        <v>1</v>
      </c>
      <c r="K1663" s="11" t="s">
        <v>25</v>
      </c>
      <c r="L1663" s="11" t="s">
        <v>1966</v>
      </c>
      <c r="M1663" s="9" t="s">
        <v>27</v>
      </c>
      <c r="N1663" s="9">
        <v>4</v>
      </c>
      <c r="O1663" s="9" t="s">
        <v>28</v>
      </c>
      <c r="P1663" s="325" t="s">
        <v>711</v>
      </c>
      <c r="Q1663" s="22" t="s">
        <v>29</v>
      </c>
      <c r="Z1663" s="3" t="s">
        <v>6</v>
      </c>
    </row>
    <row r="1664" spans="1:26" ht="14.5" customHeight="1" x14ac:dyDescent="0.35">
      <c r="J1664" s="9">
        <v>2</v>
      </c>
      <c r="K1664" s="11" t="s">
        <v>1967</v>
      </c>
      <c r="L1664" s="11" t="s">
        <v>1968</v>
      </c>
      <c r="M1664" s="9" t="s">
        <v>32</v>
      </c>
      <c r="N1664" s="9" t="s">
        <v>28</v>
      </c>
      <c r="O1664" s="9" t="s">
        <v>28</v>
      </c>
      <c r="P1664" s="325"/>
      <c r="Q1664" s="22" t="s">
        <v>29</v>
      </c>
      <c r="Z1664" s="3" t="s">
        <v>6</v>
      </c>
    </row>
    <row r="1665" spans="10:26" ht="14.5" customHeight="1" x14ac:dyDescent="0.35">
      <c r="J1665" s="325">
        <v>3</v>
      </c>
      <c r="K1665" s="347" t="s">
        <v>336</v>
      </c>
      <c r="L1665" s="11" t="s">
        <v>337</v>
      </c>
      <c r="M1665" s="325" t="s">
        <v>27</v>
      </c>
      <c r="N1665" s="325" t="s">
        <v>240</v>
      </c>
      <c r="O1665" s="325" t="s">
        <v>28</v>
      </c>
      <c r="P1665" s="325"/>
      <c r="Q1665" s="325" t="s">
        <v>29</v>
      </c>
      <c r="Z1665" s="3" t="s">
        <v>6</v>
      </c>
    </row>
    <row r="1666" spans="10:26" ht="14.5" customHeight="1" x14ac:dyDescent="0.35">
      <c r="J1666" s="325"/>
      <c r="K1666" s="347"/>
      <c r="L1666" s="11" t="s">
        <v>338</v>
      </c>
      <c r="M1666" s="325"/>
      <c r="N1666" s="325"/>
      <c r="O1666" s="325"/>
      <c r="P1666" s="325"/>
      <c r="Q1666" s="325"/>
      <c r="Z1666" s="3" t="s">
        <v>6</v>
      </c>
    </row>
    <row r="1667" spans="10:26" ht="14.5" customHeight="1" x14ac:dyDescent="0.35">
      <c r="J1667" s="325"/>
      <c r="K1667" s="347"/>
      <c r="L1667" s="11" t="s">
        <v>339</v>
      </c>
      <c r="M1667" s="325"/>
      <c r="N1667" s="325"/>
      <c r="O1667" s="325"/>
      <c r="P1667" s="325"/>
      <c r="Q1667" s="325"/>
      <c r="Z1667" s="3" t="s">
        <v>6</v>
      </c>
    </row>
    <row r="1668" spans="10:26" ht="14.5" customHeight="1" x14ac:dyDescent="0.35">
      <c r="J1668" s="9">
        <v>4</v>
      </c>
      <c r="K1668" s="11" t="s">
        <v>1969</v>
      </c>
      <c r="L1668" s="11" t="s">
        <v>1970</v>
      </c>
      <c r="M1668" s="9" t="s">
        <v>32</v>
      </c>
      <c r="N1668" s="9">
        <v>14</v>
      </c>
      <c r="O1668" s="9" t="s">
        <v>28</v>
      </c>
      <c r="P1668" s="325"/>
      <c r="Q1668" s="22" t="s">
        <v>29</v>
      </c>
      <c r="Z1668" s="3" t="s">
        <v>6</v>
      </c>
    </row>
    <row r="1669" spans="10:26" ht="14.5" customHeight="1" x14ac:dyDescent="0.35">
      <c r="J1669" s="9">
        <v>5</v>
      </c>
      <c r="K1669" s="11" t="s">
        <v>1971</v>
      </c>
      <c r="L1669" s="11" t="s">
        <v>1972</v>
      </c>
      <c r="M1669" s="9" t="s">
        <v>27</v>
      </c>
      <c r="N1669" s="9" t="s">
        <v>54</v>
      </c>
      <c r="O1669" s="9" t="s">
        <v>28</v>
      </c>
      <c r="P1669" s="325"/>
      <c r="Q1669" s="22" t="s">
        <v>29</v>
      </c>
      <c r="Z1669" s="3" t="s">
        <v>6</v>
      </c>
    </row>
    <row r="1670" spans="10:26" ht="14.5" customHeight="1" x14ac:dyDescent="0.35">
      <c r="J1670" s="9">
        <v>6</v>
      </c>
      <c r="K1670" s="11" t="s">
        <v>1973</v>
      </c>
      <c r="L1670" s="11" t="s">
        <v>1974</v>
      </c>
      <c r="M1670" s="9" t="s">
        <v>27</v>
      </c>
      <c r="N1670" s="9">
        <v>14</v>
      </c>
      <c r="O1670" s="9" t="s">
        <v>28</v>
      </c>
      <c r="P1670" s="325"/>
      <c r="Q1670" s="22" t="s">
        <v>48</v>
      </c>
      <c r="Z1670" s="3" t="s">
        <v>6</v>
      </c>
    </row>
    <row r="1671" spans="10:26" ht="14.5" customHeight="1" x14ac:dyDescent="0.35">
      <c r="J1671" s="9">
        <v>7</v>
      </c>
      <c r="K1671" s="11" t="s">
        <v>1832</v>
      </c>
      <c r="L1671" s="11" t="s">
        <v>1846</v>
      </c>
      <c r="M1671" s="9" t="s">
        <v>32</v>
      </c>
      <c r="N1671" s="9" t="s">
        <v>59</v>
      </c>
      <c r="O1671" s="9" t="s">
        <v>28</v>
      </c>
      <c r="P1671" s="325"/>
      <c r="Q1671" s="22" t="s">
        <v>29</v>
      </c>
      <c r="Z1671" s="3" t="s">
        <v>6</v>
      </c>
    </row>
    <row r="1672" spans="10:26" ht="14.5" customHeight="1" x14ac:dyDescent="0.35">
      <c r="J1672" s="9">
        <v>8</v>
      </c>
      <c r="K1672" s="11" t="s">
        <v>1975</v>
      </c>
      <c r="L1672" s="11" t="s">
        <v>1976</v>
      </c>
      <c r="M1672" s="9" t="s">
        <v>32</v>
      </c>
      <c r="N1672" s="9">
        <v>14</v>
      </c>
      <c r="O1672" s="9" t="s">
        <v>28</v>
      </c>
      <c r="P1672" s="325"/>
      <c r="Q1672" s="22" t="s">
        <v>29</v>
      </c>
      <c r="Z1672" s="3" t="s">
        <v>6</v>
      </c>
    </row>
    <row r="1673" spans="10:26" ht="14.5" customHeight="1" x14ac:dyDescent="0.35">
      <c r="J1673" s="9">
        <v>9</v>
      </c>
      <c r="K1673" s="11" t="s">
        <v>1977</v>
      </c>
      <c r="L1673" s="11" t="s">
        <v>1978</v>
      </c>
      <c r="M1673" s="9" t="s">
        <v>27</v>
      </c>
      <c r="N1673" s="9" t="s">
        <v>54</v>
      </c>
      <c r="O1673" s="9" t="s">
        <v>28</v>
      </c>
      <c r="P1673" s="325"/>
      <c r="Q1673" s="22" t="s">
        <v>29</v>
      </c>
      <c r="Z1673" s="3" t="s">
        <v>6</v>
      </c>
    </row>
    <row r="1674" spans="10:26" ht="14.5" customHeight="1" x14ac:dyDescent="0.35">
      <c r="J1674" s="9">
        <v>10</v>
      </c>
      <c r="K1674" s="11" t="s">
        <v>1979</v>
      </c>
      <c r="L1674" s="11" t="s">
        <v>1980</v>
      </c>
      <c r="M1674" s="9" t="s">
        <v>27</v>
      </c>
      <c r="N1674" s="9">
        <v>14</v>
      </c>
      <c r="O1674" s="9" t="s">
        <v>28</v>
      </c>
      <c r="P1674" s="325"/>
      <c r="Q1674" s="22" t="s">
        <v>48</v>
      </c>
      <c r="Z1674" s="3" t="s">
        <v>6</v>
      </c>
    </row>
    <row r="1675" spans="10:26" ht="14.5" customHeight="1" x14ac:dyDescent="0.35">
      <c r="J1675" s="9">
        <v>11</v>
      </c>
      <c r="K1675" s="11" t="s">
        <v>1661</v>
      </c>
      <c r="L1675" s="11" t="s">
        <v>1848</v>
      </c>
      <c r="M1675" s="9" t="s">
        <v>32</v>
      </c>
      <c r="N1675" s="9" t="s">
        <v>59</v>
      </c>
      <c r="O1675" s="9" t="s">
        <v>28</v>
      </c>
      <c r="P1675" s="325"/>
      <c r="Q1675" s="22" t="s">
        <v>29</v>
      </c>
      <c r="Z1675" s="3" t="s">
        <v>6</v>
      </c>
    </row>
    <row r="1676" spans="10:26" ht="14.5" customHeight="1" x14ac:dyDescent="0.35">
      <c r="J1676" s="9">
        <v>12</v>
      </c>
      <c r="K1676" s="11" t="s">
        <v>344</v>
      </c>
      <c r="L1676" s="11" t="s">
        <v>534</v>
      </c>
      <c r="M1676" s="9" t="s">
        <v>27</v>
      </c>
      <c r="N1676" s="9" t="s">
        <v>54</v>
      </c>
      <c r="O1676" s="9" t="s">
        <v>28</v>
      </c>
      <c r="P1676" s="325"/>
      <c r="Q1676" s="22" t="s">
        <v>29</v>
      </c>
      <c r="Z1676" s="3" t="s">
        <v>6</v>
      </c>
    </row>
    <row r="1677" spans="10:26" ht="14.5" customHeight="1" x14ac:dyDescent="0.35">
      <c r="J1677" s="9">
        <v>13</v>
      </c>
      <c r="K1677" s="11" t="s">
        <v>348</v>
      </c>
      <c r="L1677" s="11" t="s">
        <v>349</v>
      </c>
      <c r="M1677" s="9" t="s">
        <v>27</v>
      </c>
      <c r="N1677" s="9">
        <v>4</v>
      </c>
      <c r="O1677" s="9" t="s">
        <v>28</v>
      </c>
      <c r="P1677" s="325"/>
      <c r="Q1677" s="22" t="s">
        <v>29</v>
      </c>
      <c r="Z1677" s="3" t="s">
        <v>6</v>
      </c>
    </row>
    <row r="1678" spans="10:26" ht="14.5" customHeight="1" x14ac:dyDescent="0.35">
      <c r="J1678" s="9">
        <v>14</v>
      </c>
      <c r="K1678" s="11" t="s">
        <v>654</v>
      </c>
      <c r="L1678" s="11" t="s">
        <v>655</v>
      </c>
      <c r="M1678" s="9" t="s">
        <v>32</v>
      </c>
      <c r="N1678" s="9">
        <v>3</v>
      </c>
      <c r="O1678" s="9" t="s">
        <v>28</v>
      </c>
      <c r="P1678" s="325"/>
      <c r="Q1678" s="22" t="s">
        <v>48</v>
      </c>
      <c r="Z1678" s="3" t="s">
        <v>6</v>
      </c>
    </row>
    <row r="1679" spans="10:26" ht="14.5" customHeight="1" x14ac:dyDescent="0.35">
      <c r="J1679" s="9">
        <v>15</v>
      </c>
      <c r="K1679" s="11" t="s">
        <v>351</v>
      </c>
      <c r="L1679" s="11" t="s">
        <v>352</v>
      </c>
      <c r="M1679" s="9" t="s">
        <v>32</v>
      </c>
      <c r="N1679" s="9">
        <v>9</v>
      </c>
      <c r="O1679" s="9" t="s">
        <v>28</v>
      </c>
      <c r="P1679" s="325"/>
      <c r="Q1679" s="22" t="s">
        <v>29</v>
      </c>
      <c r="Z1679" s="3" t="s">
        <v>6</v>
      </c>
    </row>
    <row r="1680" spans="10:26" ht="14.5" customHeight="1" x14ac:dyDescent="0.35">
      <c r="J1680" s="9">
        <v>16</v>
      </c>
      <c r="K1680" s="11" t="s">
        <v>357</v>
      </c>
      <c r="L1680" s="11" t="s">
        <v>667</v>
      </c>
      <c r="M1680" s="9" t="s">
        <v>32</v>
      </c>
      <c r="N1680" s="9" t="s">
        <v>40</v>
      </c>
      <c r="O1680" s="9" t="s">
        <v>28</v>
      </c>
      <c r="P1680" s="325"/>
      <c r="Q1680" s="22" t="s">
        <v>29</v>
      </c>
      <c r="Z1680" s="3" t="s">
        <v>6</v>
      </c>
    </row>
    <row r="1681" spans="1:26" ht="14.5" customHeight="1" x14ac:dyDescent="0.35">
      <c r="J1681" s="9">
        <v>17</v>
      </c>
      <c r="K1681" s="11" t="s">
        <v>537</v>
      </c>
      <c r="L1681" s="11" t="s">
        <v>538</v>
      </c>
      <c r="M1681" s="9" t="s">
        <v>32</v>
      </c>
      <c r="N1681" s="9" t="s">
        <v>28</v>
      </c>
      <c r="O1681" s="9">
        <v>2</v>
      </c>
      <c r="P1681" s="325"/>
      <c r="Q1681" s="22" t="s">
        <v>29</v>
      </c>
      <c r="Z1681" s="3" t="s">
        <v>6</v>
      </c>
    </row>
    <row r="1682" spans="1:26" s="59" customFormat="1" ht="14.5" customHeight="1" collapsed="1" x14ac:dyDescent="0.35">
      <c r="A1682" s="56" t="s">
        <v>22</v>
      </c>
      <c r="B1682" s="56"/>
      <c r="C1682" s="56"/>
      <c r="D1682" s="56"/>
      <c r="E1682" s="56" t="s">
        <v>1981</v>
      </c>
      <c r="F1682" s="56"/>
      <c r="G1682" s="56"/>
      <c r="H1682" s="56"/>
      <c r="I1682" s="56" t="s">
        <v>144</v>
      </c>
      <c r="J1682" s="57" t="s">
        <v>1982</v>
      </c>
      <c r="K1682" s="58"/>
      <c r="L1682" s="58"/>
      <c r="M1682" s="58"/>
      <c r="N1682" s="58"/>
      <c r="O1682" s="58"/>
      <c r="P1682" s="58"/>
      <c r="Q1682" s="58"/>
      <c r="R1682" s="58"/>
      <c r="S1682" s="58"/>
      <c r="T1682" s="58"/>
      <c r="U1682" s="58"/>
      <c r="V1682" s="58"/>
      <c r="W1682" s="58"/>
      <c r="Z1682" s="59" t="s">
        <v>6</v>
      </c>
    </row>
    <row r="1683" spans="1:26" ht="14.5" customHeight="1" x14ac:dyDescent="0.35">
      <c r="J1683" s="9">
        <v>1</v>
      </c>
      <c r="K1683" s="11" t="s">
        <v>25</v>
      </c>
      <c r="L1683" s="11" t="s">
        <v>1983</v>
      </c>
      <c r="M1683" s="9" t="s">
        <v>27</v>
      </c>
      <c r="N1683" s="9">
        <v>4</v>
      </c>
      <c r="O1683" s="9" t="s">
        <v>28</v>
      </c>
      <c r="P1683" s="9" t="s">
        <v>29</v>
      </c>
      <c r="Q1683" s="22" t="s">
        <v>29</v>
      </c>
      <c r="Z1683" s="3" t="s">
        <v>6</v>
      </c>
    </row>
    <row r="1684" spans="1:26" ht="14.5" customHeight="1" x14ac:dyDescent="0.35">
      <c r="J1684" s="9">
        <v>2</v>
      </c>
      <c r="K1684" s="11" t="s">
        <v>813</v>
      </c>
      <c r="L1684" s="11" t="s">
        <v>1732</v>
      </c>
      <c r="M1684" s="9" t="s">
        <v>32</v>
      </c>
      <c r="N1684" s="9" t="s">
        <v>33</v>
      </c>
      <c r="O1684" s="9" t="s">
        <v>28</v>
      </c>
      <c r="P1684" s="9" t="s">
        <v>29</v>
      </c>
      <c r="Q1684" s="22" t="s">
        <v>29</v>
      </c>
      <c r="Z1684" s="3" t="s">
        <v>6</v>
      </c>
    </row>
    <row r="1685" spans="1:26" ht="14.5" customHeight="1" x14ac:dyDescent="0.35">
      <c r="J1685" s="9">
        <v>3</v>
      </c>
      <c r="K1685" s="11" t="s">
        <v>815</v>
      </c>
      <c r="L1685" s="11" t="s">
        <v>1733</v>
      </c>
      <c r="M1685" s="9" t="s">
        <v>32</v>
      </c>
      <c r="N1685" s="9" t="s">
        <v>235</v>
      </c>
      <c r="O1685" s="9" t="s">
        <v>28</v>
      </c>
      <c r="P1685" s="9" t="s">
        <v>29</v>
      </c>
      <c r="Q1685" s="22" t="s">
        <v>29</v>
      </c>
      <c r="Z1685" s="3" t="s">
        <v>6</v>
      </c>
    </row>
    <row r="1686" spans="1:26" ht="14.5" customHeight="1" x14ac:dyDescent="0.35">
      <c r="J1686" s="9">
        <v>4</v>
      </c>
      <c r="K1686" s="11" t="s">
        <v>196</v>
      </c>
      <c r="L1686" s="11" t="s">
        <v>818</v>
      </c>
      <c r="M1686" s="9" t="s">
        <v>32</v>
      </c>
      <c r="N1686" s="9">
        <v>6</v>
      </c>
      <c r="O1686" s="9">
        <v>2</v>
      </c>
      <c r="P1686" s="9" t="s">
        <v>48</v>
      </c>
      <c r="Q1686" s="22" t="s">
        <v>48</v>
      </c>
      <c r="Z1686" s="3" t="s">
        <v>6</v>
      </c>
    </row>
    <row r="1687" spans="1:26" ht="14.5" customHeight="1" x14ac:dyDescent="0.35">
      <c r="J1687" s="9">
        <v>5</v>
      </c>
      <c r="K1687" s="11" t="s">
        <v>1135</v>
      </c>
      <c r="L1687" s="11" t="s">
        <v>1693</v>
      </c>
      <c r="M1687" s="9" t="s">
        <v>32</v>
      </c>
      <c r="N1687" s="9" t="s">
        <v>28</v>
      </c>
      <c r="O1687" s="9">
        <v>2</v>
      </c>
      <c r="P1687" s="9" t="s">
        <v>29</v>
      </c>
      <c r="Q1687" s="22" t="s">
        <v>29</v>
      </c>
      <c r="Z1687" s="3" t="s">
        <v>6</v>
      </c>
    </row>
    <row r="1688" spans="1:26" ht="14.5" customHeight="1" x14ac:dyDescent="0.35">
      <c r="J1688" s="9">
        <v>6</v>
      </c>
      <c r="K1688" s="11" t="s">
        <v>576</v>
      </c>
      <c r="L1688" s="11" t="s">
        <v>1754</v>
      </c>
      <c r="M1688" s="9" t="s">
        <v>32</v>
      </c>
      <c r="N1688" s="9" t="s">
        <v>28</v>
      </c>
      <c r="O1688" s="9">
        <v>2</v>
      </c>
      <c r="P1688" s="9" t="s">
        <v>29</v>
      </c>
      <c r="Q1688" s="22" t="s">
        <v>29</v>
      </c>
      <c r="Z1688" s="3" t="s">
        <v>6</v>
      </c>
    </row>
    <row r="1689" spans="1:26" ht="14.5" customHeight="1" x14ac:dyDescent="0.35">
      <c r="J1689" s="9">
        <v>7</v>
      </c>
      <c r="K1689" s="11" t="s">
        <v>578</v>
      </c>
      <c r="L1689" s="11" t="s">
        <v>1755</v>
      </c>
      <c r="M1689" s="9" t="s">
        <v>32</v>
      </c>
      <c r="N1689" s="9" t="s">
        <v>28</v>
      </c>
      <c r="O1689" s="9">
        <v>2</v>
      </c>
      <c r="P1689" s="9" t="s">
        <v>29</v>
      </c>
      <c r="Q1689" s="22" t="s">
        <v>29</v>
      </c>
      <c r="Z1689" s="3" t="s">
        <v>6</v>
      </c>
    </row>
    <row r="1690" spans="1:26" ht="14.5" customHeight="1" x14ac:dyDescent="0.35">
      <c r="J1690" s="9">
        <v>8</v>
      </c>
      <c r="K1690" s="11" t="s">
        <v>1141</v>
      </c>
      <c r="L1690" s="11" t="s">
        <v>1142</v>
      </c>
      <c r="M1690" s="9" t="s">
        <v>32</v>
      </c>
      <c r="N1690" s="9" t="s">
        <v>28</v>
      </c>
      <c r="O1690" s="9">
        <v>2</v>
      </c>
      <c r="P1690" s="9" t="s">
        <v>29</v>
      </c>
      <c r="Q1690" s="22" t="s">
        <v>29</v>
      </c>
      <c r="Z1690" s="3" t="s">
        <v>6</v>
      </c>
    </row>
    <row r="1691" spans="1:26" ht="14.5" customHeight="1" x14ac:dyDescent="0.35">
      <c r="J1691" s="9">
        <v>9</v>
      </c>
      <c r="K1691" s="11" t="s">
        <v>276</v>
      </c>
      <c r="L1691" s="11" t="s">
        <v>381</v>
      </c>
      <c r="M1691" s="9" t="s">
        <v>27</v>
      </c>
      <c r="N1691" s="9">
        <v>6</v>
      </c>
      <c r="O1691" s="9" t="s">
        <v>28</v>
      </c>
      <c r="P1691" s="9" t="s">
        <v>48</v>
      </c>
      <c r="Q1691" s="22" t="s">
        <v>48</v>
      </c>
      <c r="Z1691" s="3" t="s">
        <v>6</v>
      </c>
    </row>
    <row r="1692" spans="1:26" s="3" customFormat="1" ht="14.5" customHeight="1" collapsed="1" x14ac:dyDescent="0.35">
      <c r="A1692" s="1" t="s">
        <v>22</v>
      </c>
      <c r="B1692" s="1"/>
      <c r="C1692" s="1"/>
      <c r="D1692" s="1"/>
      <c r="E1692" s="1" t="s">
        <v>1984</v>
      </c>
      <c r="F1692" s="1"/>
      <c r="G1692" s="1"/>
      <c r="H1692" s="1"/>
      <c r="I1692" s="1" t="s">
        <v>144</v>
      </c>
      <c r="J1692" s="2" t="s">
        <v>1985</v>
      </c>
      <c r="K1692" s="4"/>
      <c r="L1692" s="4"/>
      <c r="M1692" s="4"/>
      <c r="N1692" s="4"/>
      <c r="O1692" s="4"/>
      <c r="P1692" s="4"/>
      <c r="Q1692" s="4"/>
      <c r="R1692" s="4"/>
      <c r="S1692" s="4"/>
      <c r="T1692" s="4"/>
      <c r="U1692" s="4"/>
      <c r="V1692" s="4"/>
      <c r="W1692" s="4"/>
      <c r="Z1692" s="3" t="s">
        <v>6</v>
      </c>
    </row>
    <row r="1693" spans="1:26" ht="14.5" customHeight="1" x14ac:dyDescent="0.35">
      <c r="J1693" s="9">
        <v>1</v>
      </c>
      <c r="K1693" s="11" t="s">
        <v>25</v>
      </c>
      <c r="L1693" s="11" t="s">
        <v>1986</v>
      </c>
      <c r="M1693" s="9" t="s">
        <v>27</v>
      </c>
      <c r="N1693" s="9">
        <v>4</v>
      </c>
      <c r="O1693" s="9" t="s">
        <v>28</v>
      </c>
      <c r="P1693" s="9" t="s">
        <v>29</v>
      </c>
      <c r="Q1693" s="22" t="s">
        <v>29</v>
      </c>
      <c r="Z1693" s="3" t="s">
        <v>6</v>
      </c>
    </row>
    <row r="1694" spans="1:26" ht="14.5" customHeight="1" x14ac:dyDescent="0.35">
      <c r="J1694" s="9">
        <v>2</v>
      </c>
      <c r="K1694" s="11" t="s">
        <v>276</v>
      </c>
      <c r="L1694" s="11" t="s">
        <v>381</v>
      </c>
      <c r="M1694" s="9" t="s">
        <v>27</v>
      </c>
      <c r="N1694" s="9">
        <v>6</v>
      </c>
      <c r="O1694" s="9" t="s">
        <v>28</v>
      </c>
      <c r="P1694" s="9" t="s">
        <v>29</v>
      </c>
      <c r="Q1694" s="22" t="s">
        <v>29</v>
      </c>
      <c r="Z1694" s="3" t="s">
        <v>6</v>
      </c>
    </row>
    <row r="1695" spans="1:26" ht="14.5" customHeight="1" x14ac:dyDescent="0.35">
      <c r="J1695" s="9">
        <v>3</v>
      </c>
      <c r="K1695" s="11" t="s">
        <v>617</v>
      </c>
      <c r="L1695" s="11" t="s">
        <v>1156</v>
      </c>
      <c r="M1695" s="9" t="s">
        <v>27</v>
      </c>
      <c r="N1695" s="9" t="s">
        <v>28</v>
      </c>
      <c r="O1695" s="9" t="s">
        <v>28</v>
      </c>
      <c r="P1695" s="9" t="s">
        <v>48</v>
      </c>
      <c r="Q1695" s="22" t="s">
        <v>48</v>
      </c>
      <c r="Z1695" s="3" t="s">
        <v>6</v>
      </c>
    </row>
    <row r="1696" spans="1:26" s="3" customFormat="1" ht="14.5" customHeight="1" collapsed="1" x14ac:dyDescent="0.35">
      <c r="A1696" s="1" t="s">
        <v>22</v>
      </c>
      <c r="B1696" s="1"/>
      <c r="C1696" s="1"/>
      <c r="D1696" s="1"/>
      <c r="E1696" s="1"/>
      <c r="F1696" s="1" t="s">
        <v>1987</v>
      </c>
      <c r="G1696" s="1"/>
      <c r="H1696" s="1"/>
      <c r="I1696" s="1" t="s">
        <v>144</v>
      </c>
      <c r="J1696" s="2" t="s">
        <v>1988</v>
      </c>
      <c r="K1696" s="4"/>
      <c r="L1696" s="4"/>
      <c r="M1696" s="4"/>
      <c r="N1696" s="4"/>
      <c r="O1696" s="4"/>
      <c r="P1696" s="4"/>
      <c r="Q1696" s="4"/>
      <c r="R1696" s="4"/>
      <c r="S1696" s="4"/>
      <c r="T1696" s="4"/>
      <c r="U1696" s="4"/>
      <c r="V1696" s="4"/>
      <c r="W1696" s="4"/>
      <c r="Z1696" s="3" t="s">
        <v>6</v>
      </c>
    </row>
    <row r="1697" spans="10:26" ht="14.5" customHeight="1" x14ac:dyDescent="0.35">
      <c r="J1697" s="9">
        <v>1</v>
      </c>
      <c r="K1697" s="11" t="s">
        <v>25</v>
      </c>
      <c r="L1697" s="11" t="s">
        <v>1989</v>
      </c>
      <c r="M1697" s="9" t="s">
        <v>27</v>
      </c>
      <c r="N1697" s="9">
        <v>4</v>
      </c>
      <c r="O1697" s="9" t="s">
        <v>28</v>
      </c>
      <c r="P1697" s="9" t="s">
        <v>29</v>
      </c>
      <c r="Q1697" s="22" t="s">
        <v>29</v>
      </c>
      <c r="Z1697" s="3" t="s">
        <v>6</v>
      </c>
    </row>
    <row r="1698" spans="10:26" ht="14.5" customHeight="1" x14ac:dyDescent="0.35">
      <c r="J1698" s="29">
        <v>2</v>
      </c>
      <c r="K1698" s="11" t="s">
        <v>1160</v>
      </c>
      <c r="L1698" s="11" t="s">
        <v>1161</v>
      </c>
      <c r="M1698" s="9" t="s">
        <v>27</v>
      </c>
      <c r="N1698" s="9" t="s">
        <v>1162</v>
      </c>
      <c r="O1698" s="9" t="s">
        <v>28</v>
      </c>
      <c r="P1698" s="9" t="s">
        <v>29</v>
      </c>
      <c r="Q1698" s="22" t="s">
        <v>29</v>
      </c>
      <c r="Z1698" s="3" t="s">
        <v>6</v>
      </c>
    </row>
    <row r="1699" spans="10:26" ht="14.5" customHeight="1" x14ac:dyDescent="0.35">
      <c r="J1699" s="69"/>
      <c r="K1699" s="73" t="s">
        <v>1163</v>
      </c>
      <c r="L1699" s="74" t="s">
        <v>1164</v>
      </c>
      <c r="M1699" s="349" t="s">
        <v>1165</v>
      </c>
      <c r="N1699" s="349"/>
      <c r="O1699" s="350" t="s">
        <v>1166</v>
      </c>
      <c r="P1699" s="351"/>
      <c r="Q1699" s="77"/>
      <c r="Z1699" s="3"/>
    </row>
    <row r="1700" spans="10:26" ht="14.5" customHeight="1" x14ac:dyDescent="0.35">
      <c r="J1700" s="69"/>
      <c r="K1700" s="75" t="s">
        <v>1167</v>
      </c>
      <c r="L1700" s="76" t="s">
        <v>1168</v>
      </c>
      <c r="M1700" s="332">
        <v>39814</v>
      </c>
      <c r="N1700" s="332"/>
      <c r="O1700" s="332">
        <v>42004</v>
      </c>
      <c r="P1700" s="333"/>
      <c r="Q1700" s="78"/>
      <c r="Z1700" s="3"/>
    </row>
    <row r="1701" spans="10:26" ht="14.5" customHeight="1" x14ac:dyDescent="0.35">
      <c r="J1701" s="69"/>
      <c r="K1701" s="75" t="s">
        <v>1169</v>
      </c>
      <c r="L1701" s="76" t="s">
        <v>1170</v>
      </c>
      <c r="M1701" s="332">
        <v>39814</v>
      </c>
      <c r="N1701" s="332"/>
      <c r="O1701" s="332"/>
      <c r="P1701" s="333"/>
      <c r="Q1701" s="78"/>
      <c r="Z1701" s="3"/>
    </row>
    <row r="1702" spans="10:26" ht="14.5" customHeight="1" x14ac:dyDescent="0.35">
      <c r="J1702" s="69"/>
      <c r="K1702" s="75" t="s">
        <v>1171</v>
      </c>
      <c r="L1702" s="76" t="s">
        <v>1172</v>
      </c>
      <c r="M1702" s="332">
        <v>39814</v>
      </c>
      <c r="N1702" s="332"/>
      <c r="O1702" s="332">
        <v>42216</v>
      </c>
      <c r="P1702" s="333"/>
      <c r="Q1702" s="78"/>
      <c r="Z1702" s="3"/>
    </row>
    <row r="1703" spans="10:26" ht="14.5" customHeight="1" x14ac:dyDescent="0.35">
      <c r="J1703" s="69"/>
      <c r="K1703" s="75" t="s">
        <v>1173</v>
      </c>
      <c r="L1703" s="76" t="s">
        <v>1174</v>
      </c>
      <c r="M1703" s="332">
        <v>41456</v>
      </c>
      <c r="N1703" s="332"/>
      <c r="O1703" s="332"/>
      <c r="P1703" s="333"/>
      <c r="Q1703" s="78"/>
      <c r="Z1703" s="3"/>
    </row>
    <row r="1704" spans="10:26" ht="14.5" customHeight="1" x14ac:dyDescent="0.35">
      <c r="J1704" s="69"/>
      <c r="K1704" s="75" t="s">
        <v>1175</v>
      </c>
      <c r="L1704" s="76" t="s">
        <v>1176</v>
      </c>
      <c r="M1704" s="332">
        <v>39814</v>
      </c>
      <c r="N1704" s="332"/>
      <c r="O1704" s="332"/>
      <c r="P1704" s="333"/>
      <c r="Q1704" s="78"/>
      <c r="Z1704" s="3"/>
    </row>
    <row r="1705" spans="10:26" ht="14.5" customHeight="1" x14ac:dyDescent="0.35">
      <c r="J1705" s="69"/>
      <c r="K1705" s="107" t="s">
        <v>1177</v>
      </c>
      <c r="L1705" s="93" t="s">
        <v>1178</v>
      </c>
      <c r="M1705" s="340">
        <v>43282</v>
      </c>
      <c r="N1705" s="340"/>
      <c r="O1705" s="127"/>
      <c r="P1705" s="128"/>
      <c r="Q1705" s="78"/>
      <c r="Z1705" s="3"/>
    </row>
    <row r="1706" spans="10:26" ht="14.5" customHeight="1" x14ac:dyDescent="0.35">
      <c r="J1706" s="69"/>
      <c r="K1706" s="75" t="s">
        <v>1179</v>
      </c>
      <c r="L1706" s="76" t="s">
        <v>1180</v>
      </c>
      <c r="M1706" s="332">
        <v>42186</v>
      </c>
      <c r="N1706" s="332"/>
      <c r="O1706" s="332"/>
      <c r="P1706" s="333"/>
      <c r="Q1706" s="78"/>
      <c r="Z1706" s="3"/>
    </row>
    <row r="1707" spans="10:26" ht="14.5" customHeight="1" x14ac:dyDescent="0.35">
      <c r="J1707" s="69"/>
      <c r="K1707" s="75" t="s">
        <v>1181</v>
      </c>
      <c r="L1707" s="76" t="s">
        <v>1182</v>
      </c>
      <c r="M1707" s="332">
        <v>42186</v>
      </c>
      <c r="N1707" s="332"/>
      <c r="O1707" s="332"/>
      <c r="P1707" s="333"/>
      <c r="Q1707" s="78"/>
      <c r="Z1707" s="3"/>
    </row>
    <row r="1708" spans="10:26" ht="14.5" customHeight="1" x14ac:dyDescent="0.35">
      <c r="J1708" s="69"/>
      <c r="K1708" s="75" t="s">
        <v>1183</v>
      </c>
      <c r="L1708" s="76" t="s">
        <v>1184</v>
      </c>
      <c r="M1708" s="332">
        <v>42278</v>
      </c>
      <c r="N1708" s="332"/>
      <c r="O1708" s="332"/>
      <c r="P1708" s="333"/>
      <c r="Q1708" s="78"/>
      <c r="Z1708" s="3"/>
    </row>
    <row r="1709" spans="10:26" ht="14.5" customHeight="1" x14ac:dyDescent="0.35">
      <c r="J1709" s="69"/>
      <c r="K1709" s="75" t="s">
        <v>1185</v>
      </c>
      <c r="L1709" s="76" t="s">
        <v>1186</v>
      </c>
      <c r="M1709" s="332">
        <v>39814</v>
      </c>
      <c r="N1709" s="332"/>
      <c r="O1709" s="332">
        <v>42308</v>
      </c>
      <c r="P1709" s="333"/>
      <c r="Q1709" s="78"/>
      <c r="Z1709" s="3"/>
    </row>
    <row r="1710" spans="10:26" ht="14.5" customHeight="1" x14ac:dyDescent="0.35">
      <c r="J1710" s="69"/>
      <c r="K1710" s="75" t="s">
        <v>1185</v>
      </c>
      <c r="L1710" s="76" t="s">
        <v>1187</v>
      </c>
      <c r="M1710" s="332">
        <v>42309</v>
      </c>
      <c r="N1710" s="332"/>
      <c r="O1710" s="332"/>
      <c r="P1710" s="333"/>
      <c r="Q1710" s="78"/>
      <c r="Z1710" s="3"/>
    </row>
    <row r="1711" spans="10:26" ht="14.5" customHeight="1" x14ac:dyDescent="0.35">
      <c r="J1711" s="69"/>
      <c r="K1711" s="75" t="s">
        <v>1188</v>
      </c>
      <c r="L1711" s="76" t="s">
        <v>1189</v>
      </c>
      <c r="M1711" s="332">
        <v>39814</v>
      </c>
      <c r="N1711" s="332"/>
      <c r="O1711" s="332">
        <v>42004</v>
      </c>
      <c r="P1711" s="333"/>
      <c r="Q1711" s="78"/>
      <c r="Z1711" s="3"/>
    </row>
    <row r="1712" spans="10:26" ht="14.5" customHeight="1" x14ac:dyDescent="0.35">
      <c r="J1712" s="69"/>
      <c r="K1712" s="75" t="s">
        <v>1188</v>
      </c>
      <c r="L1712" s="76" t="s">
        <v>1190</v>
      </c>
      <c r="M1712" s="332">
        <v>42005</v>
      </c>
      <c r="N1712" s="332"/>
      <c r="O1712" s="332">
        <v>42185</v>
      </c>
      <c r="P1712" s="333"/>
      <c r="Q1712" s="78"/>
      <c r="Z1712" s="3"/>
    </row>
    <row r="1713" spans="1:26" ht="14.5" customHeight="1" x14ac:dyDescent="0.35">
      <c r="J1713" s="69"/>
      <c r="K1713" s="75" t="s">
        <v>1188</v>
      </c>
      <c r="L1713" s="76" t="s">
        <v>1191</v>
      </c>
      <c r="M1713" s="332">
        <v>42186</v>
      </c>
      <c r="N1713" s="332"/>
      <c r="O1713" s="332"/>
      <c r="P1713" s="333"/>
      <c r="Q1713" s="78"/>
      <c r="Z1713" s="3"/>
    </row>
    <row r="1714" spans="1:26" ht="14.5" customHeight="1" x14ac:dyDescent="0.35">
      <c r="J1714" s="69"/>
      <c r="K1714" s="75" t="s">
        <v>1192</v>
      </c>
      <c r="L1714" s="76" t="s">
        <v>1193</v>
      </c>
      <c r="M1714" s="332">
        <v>39814</v>
      </c>
      <c r="N1714" s="332"/>
      <c r="O1714" s="332"/>
      <c r="P1714" s="333"/>
      <c r="Q1714" s="78"/>
      <c r="Z1714" s="3"/>
    </row>
    <row r="1715" spans="1:26" ht="14.5" customHeight="1" x14ac:dyDescent="0.35">
      <c r="J1715" s="69"/>
      <c r="K1715" s="75" t="s">
        <v>1194</v>
      </c>
      <c r="L1715" s="76" t="s">
        <v>1195</v>
      </c>
      <c r="M1715" s="332">
        <v>41183</v>
      </c>
      <c r="N1715" s="332"/>
      <c r="O1715" s="332"/>
      <c r="P1715" s="333"/>
      <c r="Q1715" s="78"/>
      <c r="Z1715" s="3"/>
    </row>
    <row r="1716" spans="1:26" ht="14.5" customHeight="1" x14ac:dyDescent="0.35">
      <c r="J1716" s="69"/>
      <c r="K1716" s="75" t="s">
        <v>1196</v>
      </c>
      <c r="L1716" s="76" t="s">
        <v>1197</v>
      </c>
      <c r="M1716" s="332">
        <v>39814</v>
      </c>
      <c r="N1716" s="332"/>
      <c r="O1716" s="332">
        <v>42735</v>
      </c>
      <c r="P1716" s="333"/>
      <c r="Q1716" s="78"/>
      <c r="Z1716" s="3"/>
    </row>
    <row r="1717" spans="1:26" ht="14.5" customHeight="1" x14ac:dyDescent="0.35">
      <c r="J1717" s="69"/>
      <c r="K1717" s="75" t="s">
        <v>1196</v>
      </c>
      <c r="L1717" s="76" t="s">
        <v>1198</v>
      </c>
      <c r="M1717" s="332">
        <v>42736</v>
      </c>
      <c r="N1717" s="332"/>
      <c r="O1717" s="332"/>
      <c r="P1717" s="333"/>
      <c r="Q1717" s="78"/>
      <c r="Z1717" s="3"/>
    </row>
    <row r="1718" spans="1:26" ht="14.5" customHeight="1" x14ac:dyDescent="0.35">
      <c r="J1718" s="69"/>
      <c r="K1718" s="75" t="s">
        <v>1199</v>
      </c>
      <c r="L1718" s="76" t="s">
        <v>1200</v>
      </c>
      <c r="M1718" s="332">
        <v>39814</v>
      </c>
      <c r="N1718" s="332"/>
      <c r="O1718" s="332"/>
      <c r="P1718" s="333"/>
      <c r="Q1718" s="78"/>
      <c r="Z1718" s="3"/>
    </row>
    <row r="1719" spans="1:26" s="93" customFormat="1" ht="14.5" customHeight="1" x14ac:dyDescent="0.35">
      <c r="A1719" s="89"/>
      <c r="B1719" s="89"/>
      <c r="C1719" s="89"/>
      <c r="D1719" s="89"/>
      <c r="E1719" s="89"/>
      <c r="F1719" s="89"/>
      <c r="G1719" s="89"/>
      <c r="H1719" s="89"/>
      <c r="I1719" s="89"/>
      <c r="J1719" s="125"/>
      <c r="K1719" s="107" t="s">
        <v>1201</v>
      </c>
      <c r="L1719" s="93" t="s">
        <v>1202</v>
      </c>
      <c r="M1719" s="340">
        <v>43101</v>
      </c>
      <c r="N1719" s="340"/>
      <c r="O1719" s="129"/>
      <c r="P1719" s="130"/>
      <c r="Q1719" s="108"/>
      <c r="R1719" s="92"/>
      <c r="S1719" s="92"/>
      <c r="T1719" s="92"/>
      <c r="U1719" s="92"/>
      <c r="V1719" s="92"/>
      <c r="W1719" s="92"/>
      <c r="Z1719" s="88"/>
    </row>
    <row r="1720" spans="1:26" ht="14.5" customHeight="1" x14ac:dyDescent="0.35">
      <c r="J1720" s="69"/>
      <c r="K1720" s="75" t="s">
        <v>1203</v>
      </c>
      <c r="L1720" s="76" t="s">
        <v>1204</v>
      </c>
      <c r="M1720" s="332">
        <v>40817</v>
      </c>
      <c r="N1720" s="332"/>
      <c r="O1720" s="332">
        <v>42735</v>
      </c>
      <c r="P1720" s="333"/>
      <c r="Q1720" s="78"/>
      <c r="Z1720" s="3"/>
    </row>
    <row r="1721" spans="1:26" ht="14.5" customHeight="1" x14ac:dyDescent="0.35">
      <c r="J1721" s="69"/>
      <c r="K1721" s="75" t="s">
        <v>1203</v>
      </c>
      <c r="L1721" s="76" t="s">
        <v>1205</v>
      </c>
      <c r="M1721" s="332">
        <v>42736</v>
      </c>
      <c r="N1721" s="332"/>
      <c r="O1721" s="332"/>
      <c r="P1721" s="333"/>
      <c r="Q1721" s="78"/>
      <c r="Z1721" s="3"/>
    </row>
    <row r="1722" spans="1:26" ht="14.5" customHeight="1" x14ac:dyDescent="0.35">
      <c r="J1722" s="69"/>
      <c r="K1722" s="75" t="s">
        <v>1206</v>
      </c>
      <c r="L1722" s="76" t="s">
        <v>1207</v>
      </c>
      <c r="M1722" s="332">
        <v>39814</v>
      </c>
      <c r="N1722" s="332"/>
      <c r="O1722" s="332"/>
      <c r="P1722" s="333"/>
      <c r="Q1722" s="78"/>
      <c r="Z1722" s="3"/>
    </row>
    <row r="1723" spans="1:26" s="93" customFormat="1" ht="14.5" customHeight="1" x14ac:dyDescent="0.35">
      <c r="A1723" s="89"/>
      <c r="B1723" s="89"/>
      <c r="C1723" s="89"/>
      <c r="D1723" s="89"/>
      <c r="E1723" s="89"/>
      <c r="F1723" s="89"/>
      <c r="G1723" s="89"/>
      <c r="H1723" s="89"/>
      <c r="I1723" s="89"/>
      <c r="J1723" s="125"/>
      <c r="K1723" s="107" t="s">
        <v>1208</v>
      </c>
      <c r="L1723" s="93" t="s">
        <v>1209</v>
      </c>
      <c r="M1723" s="340">
        <v>43282</v>
      </c>
      <c r="N1723" s="340"/>
      <c r="O1723" s="129"/>
      <c r="P1723" s="130"/>
      <c r="Q1723" s="108"/>
      <c r="R1723" s="92"/>
      <c r="S1723" s="92"/>
      <c r="T1723" s="92"/>
      <c r="U1723" s="92"/>
      <c r="V1723" s="92"/>
      <c r="W1723" s="92"/>
      <c r="Z1723" s="88"/>
    </row>
    <row r="1724" spans="1:26" ht="14.5" customHeight="1" x14ac:dyDescent="0.35">
      <c r="J1724" s="69"/>
      <c r="K1724" s="75" t="s">
        <v>1210</v>
      </c>
      <c r="L1724" s="76" t="s">
        <v>1211</v>
      </c>
      <c r="M1724" s="332">
        <v>42186</v>
      </c>
      <c r="N1724" s="332"/>
      <c r="O1724" s="332"/>
      <c r="P1724" s="333"/>
      <c r="Q1724" s="78"/>
      <c r="Z1724" s="3"/>
    </row>
    <row r="1725" spans="1:26" ht="14.5" customHeight="1" x14ac:dyDescent="0.35">
      <c r="J1725" s="69"/>
      <c r="K1725" s="75" t="s">
        <v>1212</v>
      </c>
      <c r="L1725" s="76" t="s">
        <v>1213</v>
      </c>
      <c r="M1725" s="332">
        <v>42186</v>
      </c>
      <c r="N1725" s="332"/>
      <c r="O1725" s="332">
        <v>42551</v>
      </c>
      <c r="P1725" s="333"/>
      <c r="Q1725" s="78"/>
      <c r="Z1725" s="3"/>
    </row>
    <row r="1726" spans="1:26" ht="14.5" customHeight="1" x14ac:dyDescent="0.35">
      <c r="J1726" s="69"/>
      <c r="K1726" s="75" t="s">
        <v>1212</v>
      </c>
      <c r="L1726" s="76" t="s">
        <v>1214</v>
      </c>
      <c r="M1726" s="332">
        <v>42552</v>
      </c>
      <c r="N1726" s="332"/>
      <c r="O1726" s="332"/>
      <c r="P1726" s="333"/>
      <c r="Q1726" s="78"/>
      <c r="Z1726" s="3"/>
    </row>
    <row r="1727" spans="1:26" ht="14.5" customHeight="1" x14ac:dyDescent="0.35">
      <c r="J1727" s="69"/>
      <c r="K1727" s="75" t="s">
        <v>1215</v>
      </c>
      <c r="L1727" s="76" t="s">
        <v>1216</v>
      </c>
      <c r="M1727" s="332">
        <v>42552</v>
      </c>
      <c r="N1727" s="332"/>
      <c r="O1727" s="332"/>
      <c r="P1727" s="333"/>
      <c r="Q1727" s="78"/>
      <c r="Z1727" s="3"/>
    </row>
    <row r="1728" spans="1:26" ht="14.5" customHeight="1" x14ac:dyDescent="0.35">
      <c r="J1728" s="69"/>
      <c r="K1728" s="75" t="s">
        <v>1217</v>
      </c>
      <c r="L1728" s="76" t="s">
        <v>1218</v>
      </c>
      <c r="M1728" s="332">
        <v>42552</v>
      </c>
      <c r="N1728" s="332"/>
      <c r="O1728" s="332"/>
      <c r="P1728" s="333"/>
      <c r="Q1728" s="78"/>
      <c r="Z1728" s="3"/>
    </row>
    <row r="1729" spans="1:26" ht="14.5" customHeight="1" x14ac:dyDescent="0.35">
      <c r="J1729" s="69"/>
      <c r="K1729" s="75" t="s">
        <v>1219</v>
      </c>
      <c r="L1729" s="76" t="s">
        <v>1220</v>
      </c>
      <c r="M1729" s="332">
        <v>42917</v>
      </c>
      <c r="N1729" s="332"/>
      <c r="O1729" s="332"/>
      <c r="P1729" s="333"/>
      <c r="Q1729" s="78"/>
      <c r="Z1729" s="3"/>
    </row>
    <row r="1730" spans="1:26" ht="14.5" customHeight="1" x14ac:dyDescent="0.35">
      <c r="J1730" s="69"/>
      <c r="K1730" s="75" t="s">
        <v>1221</v>
      </c>
      <c r="L1730" s="76" t="s">
        <v>1222</v>
      </c>
      <c r="M1730" s="332">
        <v>41640</v>
      </c>
      <c r="N1730" s="332"/>
      <c r="O1730" s="332"/>
      <c r="P1730" s="333"/>
      <c r="Q1730" s="78"/>
      <c r="Z1730" s="3"/>
    </row>
    <row r="1731" spans="1:26" ht="14.5" customHeight="1" x14ac:dyDescent="0.35">
      <c r="J1731" s="69"/>
      <c r="K1731" s="75" t="s">
        <v>1223</v>
      </c>
      <c r="L1731" s="76" t="s">
        <v>1224</v>
      </c>
      <c r="M1731" s="332">
        <v>39814</v>
      </c>
      <c r="N1731" s="332"/>
      <c r="O1731" s="332"/>
      <c r="P1731" s="333"/>
      <c r="Q1731" s="78"/>
      <c r="Z1731" s="3"/>
    </row>
    <row r="1732" spans="1:26" ht="14.5" customHeight="1" x14ac:dyDescent="0.35">
      <c r="J1732" s="69"/>
      <c r="K1732" s="75" t="s">
        <v>1225</v>
      </c>
      <c r="L1732" s="76" t="s">
        <v>1226</v>
      </c>
      <c r="M1732" s="332">
        <v>39814</v>
      </c>
      <c r="N1732" s="332"/>
      <c r="O1732" s="332"/>
      <c r="P1732" s="333"/>
      <c r="Q1732" s="78"/>
      <c r="Z1732" s="3"/>
    </row>
    <row r="1733" spans="1:26" ht="14.5" customHeight="1" x14ac:dyDescent="0.35">
      <c r="J1733" s="69"/>
      <c r="K1733" s="75" t="s">
        <v>1227</v>
      </c>
      <c r="L1733" s="76" t="s">
        <v>1228</v>
      </c>
      <c r="M1733" s="332">
        <v>41456</v>
      </c>
      <c r="N1733" s="332"/>
      <c r="O1733" s="332">
        <v>41456</v>
      </c>
      <c r="P1733" s="333"/>
      <c r="Q1733" s="78"/>
      <c r="Z1733" s="3"/>
    </row>
    <row r="1734" spans="1:26" ht="14.5" customHeight="1" x14ac:dyDescent="0.35">
      <c r="J1734" s="69"/>
      <c r="K1734" s="75" t="s">
        <v>1229</v>
      </c>
      <c r="L1734" s="76" t="s">
        <v>1230</v>
      </c>
      <c r="M1734" s="332">
        <v>39814</v>
      </c>
      <c r="N1734" s="332"/>
      <c r="O1734" s="332"/>
      <c r="P1734" s="333"/>
      <c r="Q1734" s="78"/>
      <c r="Z1734" s="3"/>
    </row>
    <row r="1735" spans="1:26" ht="14.5" customHeight="1" x14ac:dyDescent="0.35">
      <c r="J1735" s="69"/>
      <c r="K1735" s="75" t="s">
        <v>1231</v>
      </c>
      <c r="L1735" s="76" t="s">
        <v>1232</v>
      </c>
      <c r="M1735" s="332">
        <v>41852</v>
      </c>
      <c r="N1735" s="332"/>
      <c r="O1735" s="332">
        <v>42613</v>
      </c>
      <c r="P1735" s="333"/>
      <c r="Q1735" s="78"/>
      <c r="Z1735" s="3"/>
    </row>
    <row r="1736" spans="1:26" ht="14.5" customHeight="1" x14ac:dyDescent="0.35">
      <c r="J1736" s="69"/>
      <c r="K1736" s="75" t="s">
        <v>1231</v>
      </c>
      <c r="L1736" s="76" t="s">
        <v>1233</v>
      </c>
      <c r="M1736" s="332">
        <v>42614</v>
      </c>
      <c r="N1736" s="332"/>
      <c r="O1736" s="332"/>
      <c r="P1736" s="333"/>
      <c r="Q1736" s="78"/>
      <c r="Z1736" s="3"/>
    </row>
    <row r="1737" spans="1:26" s="93" customFormat="1" ht="14.5" customHeight="1" x14ac:dyDescent="0.35">
      <c r="A1737" s="89"/>
      <c r="B1737" s="89"/>
      <c r="C1737" s="89"/>
      <c r="D1737" s="89"/>
      <c r="E1737" s="89"/>
      <c r="F1737" s="89"/>
      <c r="G1737" s="89"/>
      <c r="H1737" s="89"/>
      <c r="I1737" s="89"/>
      <c r="J1737" s="125"/>
      <c r="K1737" s="107" t="s">
        <v>1231</v>
      </c>
      <c r="L1737" s="93" t="s">
        <v>1234</v>
      </c>
      <c r="M1737" s="340">
        <v>43466</v>
      </c>
      <c r="N1737" s="340"/>
      <c r="O1737" s="129"/>
      <c r="P1737" s="130"/>
      <c r="Q1737" s="108"/>
      <c r="R1737" s="92"/>
      <c r="S1737" s="92"/>
      <c r="T1737" s="92"/>
      <c r="U1737" s="92"/>
      <c r="V1737" s="92"/>
      <c r="W1737" s="92"/>
      <c r="Z1737" s="88"/>
    </row>
    <row r="1738" spans="1:26" ht="14.5" customHeight="1" x14ac:dyDescent="0.35">
      <c r="J1738" s="69"/>
      <c r="K1738" s="75" t="s">
        <v>1235</v>
      </c>
      <c r="L1738" s="76" t="s">
        <v>1236</v>
      </c>
      <c r="M1738" s="332">
        <v>39814</v>
      </c>
      <c r="N1738" s="332"/>
      <c r="O1738" s="332"/>
      <c r="P1738" s="333"/>
      <c r="Q1738" s="78"/>
      <c r="Z1738" s="3"/>
    </row>
    <row r="1739" spans="1:26" ht="14.5" customHeight="1" x14ac:dyDescent="0.35">
      <c r="J1739" s="69"/>
      <c r="K1739" s="75" t="s">
        <v>1237</v>
      </c>
      <c r="L1739" s="76" t="s">
        <v>1238</v>
      </c>
      <c r="M1739" s="332">
        <v>41456</v>
      </c>
      <c r="N1739" s="332"/>
      <c r="O1739" s="332"/>
      <c r="P1739" s="333"/>
      <c r="Q1739" s="78"/>
      <c r="Z1739" s="3"/>
    </row>
    <row r="1740" spans="1:26" ht="14.5" customHeight="1" x14ac:dyDescent="0.35">
      <c r="J1740" s="69"/>
      <c r="K1740" s="75" t="s">
        <v>1239</v>
      </c>
      <c r="L1740" s="76" t="s">
        <v>1240</v>
      </c>
      <c r="M1740" s="332">
        <v>39814</v>
      </c>
      <c r="N1740" s="332"/>
      <c r="O1740" s="332"/>
      <c r="P1740" s="333"/>
      <c r="Q1740" s="78"/>
      <c r="Z1740" s="3"/>
    </row>
    <row r="1741" spans="1:26" ht="14.5" customHeight="1" x14ac:dyDescent="0.35">
      <c r="J1741" s="69"/>
      <c r="K1741" s="75" t="s">
        <v>1241</v>
      </c>
      <c r="L1741" s="76" t="s">
        <v>1242</v>
      </c>
      <c r="M1741" s="332">
        <v>41456</v>
      </c>
      <c r="N1741" s="332"/>
      <c r="O1741" s="332"/>
      <c r="P1741" s="333"/>
      <c r="Q1741" s="78"/>
      <c r="Z1741" s="3"/>
    </row>
    <row r="1742" spans="1:26" ht="14.5" customHeight="1" x14ac:dyDescent="0.35">
      <c r="J1742" s="69"/>
      <c r="K1742" s="75" t="s">
        <v>1243</v>
      </c>
      <c r="L1742" s="76" t="s">
        <v>1244</v>
      </c>
      <c r="M1742" s="332">
        <v>39814</v>
      </c>
      <c r="N1742" s="332"/>
      <c r="O1742" s="332"/>
      <c r="P1742" s="333"/>
      <c r="Q1742" s="78"/>
      <c r="Z1742" s="3"/>
    </row>
    <row r="1743" spans="1:26" ht="14.5" customHeight="1" x14ac:dyDescent="0.35">
      <c r="J1743" s="69"/>
      <c r="K1743" s="75" t="s">
        <v>1245</v>
      </c>
      <c r="L1743" s="76" t="s">
        <v>1246</v>
      </c>
      <c r="M1743" s="332">
        <v>41852</v>
      </c>
      <c r="N1743" s="332"/>
      <c r="O1743" s="332">
        <v>42613</v>
      </c>
      <c r="P1743" s="333"/>
      <c r="Q1743" s="78"/>
      <c r="Z1743" s="3"/>
    </row>
    <row r="1744" spans="1:26" ht="14.5" customHeight="1" x14ac:dyDescent="0.35">
      <c r="J1744" s="69"/>
      <c r="K1744" s="75" t="s">
        <v>1245</v>
      </c>
      <c r="L1744" s="76" t="s">
        <v>1247</v>
      </c>
      <c r="M1744" s="332">
        <v>42614</v>
      </c>
      <c r="N1744" s="332"/>
      <c r="O1744" s="332"/>
      <c r="P1744" s="333"/>
      <c r="Q1744" s="78"/>
      <c r="Z1744" s="3"/>
    </row>
    <row r="1745" spans="1:26" ht="14.5" customHeight="1" x14ac:dyDescent="0.35">
      <c r="J1745" s="69"/>
      <c r="K1745" s="107" t="s">
        <v>1245</v>
      </c>
      <c r="L1745" s="93" t="s">
        <v>1248</v>
      </c>
      <c r="M1745" s="340">
        <v>43466</v>
      </c>
      <c r="N1745" s="340"/>
      <c r="O1745" s="127"/>
      <c r="P1745" s="128"/>
      <c r="Q1745" s="78"/>
      <c r="Z1745" s="3"/>
    </row>
    <row r="1746" spans="1:26" ht="14.5" customHeight="1" x14ac:dyDescent="0.35">
      <c r="J1746" s="69"/>
      <c r="K1746" s="75" t="s">
        <v>1249</v>
      </c>
      <c r="L1746" s="76" t="s">
        <v>1250</v>
      </c>
      <c r="M1746" s="332">
        <v>39814</v>
      </c>
      <c r="N1746" s="332"/>
      <c r="O1746" s="332"/>
      <c r="P1746" s="333"/>
      <c r="Q1746" s="78"/>
      <c r="Z1746" s="3"/>
    </row>
    <row r="1747" spans="1:26" ht="14.5" customHeight="1" x14ac:dyDescent="0.35">
      <c r="J1747" s="69"/>
      <c r="K1747" s="75" t="s">
        <v>1251</v>
      </c>
      <c r="L1747" s="76" t="s">
        <v>1252</v>
      </c>
      <c r="M1747" s="332">
        <v>39814</v>
      </c>
      <c r="N1747" s="332"/>
      <c r="O1747" s="332"/>
      <c r="P1747" s="333"/>
      <c r="Q1747" s="78"/>
      <c r="Z1747" s="3"/>
    </row>
    <row r="1748" spans="1:26" ht="14.5" customHeight="1" x14ac:dyDescent="0.35">
      <c r="J1748" s="72" t="s">
        <v>1253</v>
      </c>
      <c r="K1748" s="131" t="s">
        <v>1254</v>
      </c>
      <c r="L1748" s="132" t="s">
        <v>1255</v>
      </c>
      <c r="M1748" s="352">
        <v>41456</v>
      </c>
      <c r="N1748" s="352"/>
      <c r="O1748" s="352"/>
      <c r="P1748" s="353"/>
      <c r="Q1748" s="78"/>
      <c r="Z1748" s="3"/>
    </row>
    <row r="1749" spans="1:26" ht="14.5" customHeight="1" x14ac:dyDescent="0.35">
      <c r="J1749" s="72" t="s">
        <v>1253</v>
      </c>
      <c r="K1749" s="131" t="s">
        <v>1256</v>
      </c>
      <c r="L1749" s="132" t="s">
        <v>1257</v>
      </c>
      <c r="M1749" s="352">
        <v>41640</v>
      </c>
      <c r="N1749" s="352"/>
      <c r="O1749" s="352"/>
      <c r="P1749" s="353"/>
      <c r="Q1749" s="78"/>
      <c r="Z1749" s="3"/>
    </row>
    <row r="1750" spans="1:26" s="93" customFormat="1" ht="14.5" customHeight="1" x14ac:dyDescent="0.35">
      <c r="A1750" s="89"/>
      <c r="B1750" s="89"/>
      <c r="C1750" s="89"/>
      <c r="D1750" s="89"/>
      <c r="E1750" s="89"/>
      <c r="F1750" s="89"/>
      <c r="G1750" s="89"/>
      <c r="H1750" s="89"/>
      <c r="I1750" s="89"/>
      <c r="J1750" s="110"/>
      <c r="K1750" s="107" t="s">
        <v>1258</v>
      </c>
      <c r="L1750" s="93" t="s">
        <v>1259</v>
      </c>
      <c r="M1750" s="340">
        <v>43435</v>
      </c>
      <c r="N1750" s="340"/>
      <c r="O1750" s="129"/>
      <c r="P1750" s="130"/>
      <c r="Q1750" s="108"/>
      <c r="R1750" s="92"/>
      <c r="S1750" s="92"/>
      <c r="T1750" s="92"/>
      <c r="U1750" s="92"/>
      <c r="V1750" s="92"/>
      <c r="W1750" s="92"/>
      <c r="Z1750" s="88"/>
    </row>
    <row r="1751" spans="1:26" ht="14.5" customHeight="1" x14ac:dyDescent="0.35">
      <c r="J1751" s="69"/>
      <c r="K1751" s="75" t="s">
        <v>1260</v>
      </c>
      <c r="L1751" s="76" t="s">
        <v>1261</v>
      </c>
      <c r="M1751" s="332">
        <v>39814</v>
      </c>
      <c r="N1751" s="332"/>
      <c r="O1751" s="332">
        <v>42004</v>
      </c>
      <c r="P1751" s="333"/>
      <c r="Q1751" s="78"/>
      <c r="Z1751" s="3"/>
    </row>
    <row r="1752" spans="1:26" ht="14.5" customHeight="1" x14ac:dyDescent="0.35">
      <c r="J1752" s="69"/>
      <c r="K1752" s="75" t="s">
        <v>1262</v>
      </c>
      <c r="L1752" s="76" t="s">
        <v>1263</v>
      </c>
      <c r="M1752" s="332">
        <v>39814</v>
      </c>
      <c r="N1752" s="332"/>
      <c r="O1752" s="332"/>
      <c r="P1752" s="333"/>
      <c r="Q1752" s="78"/>
      <c r="Z1752" s="3"/>
    </row>
    <row r="1753" spans="1:26" ht="14.5" customHeight="1" x14ac:dyDescent="0.35">
      <c r="J1753" s="69"/>
      <c r="K1753" s="75" t="s">
        <v>1264</v>
      </c>
      <c r="L1753" s="76" t="s">
        <v>1265</v>
      </c>
      <c r="M1753" s="332">
        <v>39814</v>
      </c>
      <c r="N1753" s="332"/>
      <c r="O1753" s="332"/>
      <c r="P1753" s="333"/>
      <c r="Q1753" s="78"/>
      <c r="Z1753" s="3"/>
    </row>
    <row r="1754" spans="1:26" s="93" customFormat="1" ht="14.5" customHeight="1" x14ac:dyDescent="0.35">
      <c r="A1754" s="89"/>
      <c r="B1754" s="89"/>
      <c r="C1754" s="89"/>
      <c r="D1754" s="89"/>
      <c r="E1754" s="89"/>
      <c r="F1754" s="89"/>
      <c r="G1754" s="89"/>
      <c r="H1754" s="89"/>
      <c r="I1754" s="89"/>
      <c r="J1754" s="125"/>
      <c r="K1754" s="107" t="s">
        <v>1266</v>
      </c>
      <c r="L1754" s="93" t="s">
        <v>1267</v>
      </c>
      <c r="M1754" s="340">
        <v>43101</v>
      </c>
      <c r="N1754" s="340"/>
      <c r="O1754" s="129"/>
      <c r="P1754" s="130"/>
      <c r="Q1754" s="108"/>
      <c r="R1754" s="92"/>
      <c r="S1754" s="92"/>
      <c r="T1754" s="92"/>
      <c r="U1754" s="92"/>
      <c r="V1754" s="92"/>
      <c r="W1754" s="92"/>
      <c r="Z1754" s="88"/>
    </row>
    <row r="1755" spans="1:26" ht="14.5" customHeight="1" x14ac:dyDescent="0.35">
      <c r="J1755" s="69"/>
      <c r="K1755" s="75" t="s">
        <v>1268</v>
      </c>
      <c r="L1755" s="76" t="s">
        <v>1269</v>
      </c>
      <c r="M1755" s="332">
        <v>42005</v>
      </c>
      <c r="N1755" s="332"/>
      <c r="O1755" s="332"/>
      <c r="P1755" s="333"/>
      <c r="Q1755" s="78"/>
      <c r="Z1755" s="3"/>
    </row>
    <row r="1756" spans="1:26" ht="14.5" customHeight="1" x14ac:dyDescent="0.35">
      <c r="J1756" s="69"/>
      <c r="K1756" s="75" t="s">
        <v>1270</v>
      </c>
      <c r="L1756" s="76" t="s">
        <v>1271</v>
      </c>
      <c r="M1756" s="332">
        <v>39814</v>
      </c>
      <c r="N1756" s="332"/>
      <c r="O1756" s="332"/>
      <c r="P1756" s="333"/>
      <c r="Q1756" s="78"/>
      <c r="Z1756" s="3"/>
    </row>
    <row r="1757" spans="1:26" ht="14.5" customHeight="1" x14ac:dyDescent="0.35">
      <c r="J1757" s="69"/>
      <c r="K1757" s="75" t="s">
        <v>1272</v>
      </c>
      <c r="L1757" s="76" t="s">
        <v>1273</v>
      </c>
      <c r="M1757" s="332">
        <v>39814</v>
      </c>
      <c r="N1757" s="332"/>
      <c r="O1757" s="332"/>
      <c r="P1757" s="333"/>
      <c r="Q1757" s="78"/>
      <c r="Z1757" s="3"/>
    </row>
    <row r="1758" spans="1:26" ht="14.5" customHeight="1" x14ac:dyDescent="0.35">
      <c r="J1758" s="69"/>
      <c r="K1758" s="75" t="s">
        <v>1274</v>
      </c>
      <c r="L1758" s="76" t="s">
        <v>1275</v>
      </c>
      <c r="M1758" s="332">
        <v>39814</v>
      </c>
      <c r="N1758" s="332"/>
      <c r="O1758" s="332"/>
      <c r="P1758" s="333"/>
      <c r="Q1758" s="78"/>
      <c r="Z1758" s="3"/>
    </row>
    <row r="1759" spans="1:26" s="93" customFormat="1" ht="14.5" customHeight="1" x14ac:dyDescent="0.35">
      <c r="A1759" s="89"/>
      <c r="B1759" s="89"/>
      <c r="C1759" s="89"/>
      <c r="D1759" s="89"/>
      <c r="E1759" s="89"/>
      <c r="F1759" s="89"/>
      <c r="G1759" s="89"/>
      <c r="H1759" s="89"/>
      <c r="I1759" s="89"/>
      <c r="J1759" s="125"/>
      <c r="K1759" s="107" t="s">
        <v>1276</v>
      </c>
      <c r="L1759" s="93" t="s">
        <v>1277</v>
      </c>
      <c r="M1759" s="340">
        <v>43282</v>
      </c>
      <c r="N1759" s="340"/>
      <c r="O1759" s="129"/>
      <c r="P1759" s="130"/>
      <c r="Q1759" s="108"/>
      <c r="R1759" s="92"/>
      <c r="S1759" s="92"/>
      <c r="T1759" s="92"/>
      <c r="U1759" s="92"/>
      <c r="V1759" s="92"/>
      <c r="W1759" s="92"/>
      <c r="Z1759" s="88"/>
    </row>
    <row r="1760" spans="1:26" ht="14.5" customHeight="1" x14ac:dyDescent="0.35">
      <c r="J1760" s="69"/>
      <c r="K1760" s="75" t="s">
        <v>1278</v>
      </c>
      <c r="L1760" s="76" t="s">
        <v>1279</v>
      </c>
      <c r="M1760" s="332">
        <v>42186</v>
      </c>
      <c r="N1760" s="332"/>
      <c r="O1760" s="332"/>
      <c r="P1760" s="333"/>
      <c r="Q1760" s="78"/>
      <c r="Z1760" s="3"/>
    </row>
    <row r="1761" spans="1:26" ht="14.5" customHeight="1" x14ac:dyDescent="0.35">
      <c r="J1761" s="69"/>
      <c r="K1761" s="75" t="s">
        <v>1280</v>
      </c>
      <c r="L1761" s="76" t="s">
        <v>1281</v>
      </c>
      <c r="M1761" s="332">
        <v>41456</v>
      </c>
      <c r="N1761" s="332"/>
      <c r="O1761" s="332">
        <v>41456</v>
      </c>
      <c r="P1761" s="333"/>
      <c r="Q1761" s="78"/>
      <c r="Z1761" s="3"/>
    </row>
    <row r="1762" spans="1:26" ht="14.5" customHeight="1" x14ac:dyDescent="0.35">
      <c r="J1762" s="69"/>
      <c r="K1762" s="75" t="s">
        <v>1282</v>
      </c>
      <c r="L1762" s="76" t="s">
        <v>1283</v>
      </c>
      <c r="M1762" s="332">
        <v>42614</v>
      </c>
      <c r="N1762" s="332"/>
      <c r="O1762" s="332"/>
      <c r="P1762" s="333"/>
      <c r="Q1762" s="78"/>
      <c r="Z1762" s="3"/>
    </row>
    <row r="1763" spans="1:26" s="93" customFormat="1" ht="14.5" customHeight="1" x14ac:dyDescent="0.35">
      <c r="A1763" s="89"/>
      <c r="B1763" s="89"/>
      <c r="C1763" s="89"/>
      <c r="D1763" s="89"/>
      <c r="E1763" s="89"/>
      <c r="F1763" s="89"/>
      <c r="G1763" s="89"/>
      <c r="H1763" s="89"/>
      <c r="I1763" s="89"/>
      <c r="J1763" s="125"/>
      <c r="K1763" s="107" t="s">
        <v>1282</v>
      </c>
      <c r="L1763" s="93" t="s">
        <v>1284</v>
      </c>
      <c r="M1763" s="340">
        <v>43466</v>
      </c>
      <c r="N1763" s="340"/>
      <c r="O1763" s="129"/>
      <c r="P1763" s="130"/>
      <c r="Q1763" s="108"/>
      <c r="R1763" s="92"/>
      <c r="S1763" s="92"/>
      <c r="T1763" s="92"/>
      <c r="U1763" s="92"/>
      <c r="V1763" s="92"/>
      <c r="W1763" s="92"/>
      <c r="Z1763" s="88"/>
    </row>
    <row r="1764" spans="1:26" ht="14.5" customHeight="1" x14ac:dyDescent="0.35">
      <c r="J1764" s="69"/>
      <c r="K1764" s="75" t="s">
        <v>1285</v>
      </c>
      <c r="L1764" s="76" t="s">
        <v>1286</v>
      </c>
      <c r="M1764" s="332">
        <v>42005</v>
      </c>
      <c r="N1764" s="332"/>
      <c r="O1764" s="332"/>
      <c r="P1764" s="333"/>
      <c r="Q1764" s="78"/>
      <c r="Z1764" s="3"/>
    </row>
    <row r="1765" spans="1:26" ht="14.5" customHeight="1" x14ac:dyDescent="0.35">
      <c r="J1765" s="69"/>
      <c r="K1765" s="75" t="s">
        <v>1287</v>
      </c>
      <c r="L1765" s="76" t="s">
        <v>1288</v>
      </c>
      <c r="M1765" s="332">
        <v>41456</v>
      </c>
      <c r="N1765" s="332"/>
      <c r="O1765" s="332"/>
      <c r="P1765" s="333"/>
      <c r="Q1765" s="78"/>
      <c r="Z1765" s="3"/>
    </row>
    <row r="1766" spans="1:26" ht="14.5" customHeight="1" x14ac:dyDescent="0.35">
      <c r="J1766" s="69"/>
      <c r="K1766" s="75" t="s">
        <v>1289</v>
      </c>
      <c r="L1766" s="76" t="s">
        <v>1290</v>
      </c>
      <c r="M1766" s="332">
        <v>42614</v>
      </c>
      <c r="N1766" s="332"/>
      <c r="O1766" s="332"/>
      <c r="P1766" s="333"/>
      <c r="Q1766" s="78"/>
      <c r="Z1766" s="3"/>
    </row>
    <row r="1767" spans="1:26" s="93" customFormat="1" ht="14.5" customHeight="1" x14ac:dyDescent="0.35">
      <c r="A1767" s="89"/>
      <c r="B1767" s="89"/>
      <c r="C1767" s="89"/>
      <c r="D1767" s="89"/>
      <c r="E1767" s="89"/>
      <c r="F1767" s="89"/>
      <c r="G1767" s="89"/>
      <c r="H1767" s="89"/>
      <c r="I1767" s="89"/>
      <c r="J1767" s="125"/>
      <c r="K1767" s="107" t="s">
        <v>1289</v>
      </c>
      <c r="L1767" s="93" t="s">
        <v>1291</v>
      </c>
      <c r="M1767" s="340">
        <v>43466</v>
      </c>
      <c r="N1767" s="340"/>
      <c r="O1767" s="129"/>
      <c r="P1767" s="130"/>
      <c r="Q1767" s="108"/>
      <c r="R1767" s="92"/>
      <c r="S1767" s="92"/>
      <c r="T1767" s="92"/>
      <c r="U1767" s="92"/>
      <c r="V1767" s="92"/>
      <c r="W1767" s="92"/>
      <c r="Z1767" s="88"/>
    </row>
    <row r="1768" spans="1:26" ht="14.5" customHeight="1" x14ac:dyDescent="0.35">
      <c r="J1768" s="72" t="s">
        <v>1253</v>
      </c>
      <c r="K1768" s="131" t="s">
        <v>1292</v>
      </c>
      <c r="L1768" s="132" t="s">
        <v>1293</v>
      </c>
      <c r="M1768" s="352">
        <v>41456</v>
      </c>
      <c r="N1768" s="352"/>
      <c r="O1768" s="352"/>
      <c r="P1768" s="353"/>
      <c r="Q1768" s="78"/>
      <c r="Z1768" s="3"/>
    </row>
    <row r="1769" spans="1:26" ht="14.5" customHeight="1" x14ac:dyDescent="0.35">
      <c r="J1769" s="72" t="s">
        <v>1253</v>
      </c>
      <c r="K1769" s="131" t="s">
        <v>1294</v>
      </c>
      <c r="L1769" s="132" t="s">
        <v>1295</v>
      </c>
      <c r="M1769" s="352">
        <v>41640</v>
      </c>
      <c r="N1769" s="352"/>
      <c r="O1769" s="352"/>
      <c r="P1769" s="353"/>
      <c r="Q1769" s="78"/>
      <c r="Z1769" s="3"/>
    </row>
    <row r="1770" spans="1:26" ht="14.5" customHeight="1" x14ac:dyDescent="0.35">
      <c r="J1770" s="72"/>
      <c r="K1770" s="107" t="s">
        <v>1296</v>
      </c>
      <c r="L1770" s="93" t="s">
        <v>1297</v>
      </c>
      <c r="M1770" s="340">
        <v>43435</v>
      </c>
      <c r="N1770" s="340"/>
      <c r="O1770" s="133"/>
      <c r="P1770" s="134"/>
      <c r="Q1770" s="78"/>
      <c r="Z1770" s="3"/>
    </row>
    <row r="1771" spans="1:26" ht="14.5" customHeight="1" x14ac:dyDescent="0.35">
      <c r="J1771" s="69"/>
      <c r="K1771" s="75" t="s">
        <v>1298</v>
      </c>
      <c r="L1771" s="76" t="s">
        <v>1299</v>
      </c>
      <c r="M1771" s="332">
        <v>42736</v>
      </c>
      <c r="N1771" s="332"/>
      <c r="O1771" s="332"/>
      <c r="P1771" s="333"/>
      <c r="Q1771" s="78"/>
      <c r="Z1771" s="3"/>
    </row>
    <row r="1772" spans="1:26" ht="14.5" customHeight="1" x14ac:dyDescent="0.35">
      <c r="J1772" s="69"/>
      <c r="K1772" s="75" t="s">
        <v>1300</v>
      </c>
      <c r="L1772" s="76" t="s">
        <v>1301</v>
      </c>
      <c r="M1772" s="332">
        <v>39814</v>
      </c>
      <c r="N1772" s="332"/>
      <c r="O1772" s="332"/>
      <c r="P1772" s="333"/>
      <c r="Q1772" s="78"/>
      <c r="Z1772" s="3"/>
    </row>
    <row r="1773" spans="1:26" ht="14.5" customHeight="1" x14ac:dyDescent="0.35">
      <c r="J1773" s="69"/>
      <c r="K1773" s="75" t="s">
        <v>1302</v>
      </c>
      <c r="L1773" s="76" t="s">
        <v>1303</v>
      </c>
      <c r="M1773" s="332">
        <v>39814</v>
      </c>
      <c r="N1773" s="332"/>
      <c r="O1773" s="332"/>
      <c r="P1773" s="333"/>
      <c r="Q1773" s="78"/>
      <c r="Z1773" s="3"/>
    </row>
    <row r="1774" spans="1:26" ht="14.5" customHeight="1" x14ac:dyDescent="0.35">
      <c r="J1774" s="69"/>
      <c r="K1774" s="75" t="s">
        <v>1304</v>
      </c>
      <c r="L1774" s="76" t="s">
        <v>1305</v>
      </c>
      <c r="M1774" s="332">
        <v>41852</v>
      </c>
      <c r="N1774" s="332"/>
      <c r="O1774" s="332">
        <v>42613</v>
      </c>
      <c r="P1774" s="333"/>
      <c r="Q1774" s="78"/>
      <c r="Z1774" s="3"/>
    </row>
    <row r="1775" spans="1:26" ht="14.5" customHeight="1" x14ac:dyDescent="0.35">
      <c r="J1775" s="69"/>
      <c r="K1775" s="75" t="s">
        <v>1304</v>
      </c>
      <c r="L1775" s="76" t="s">
        <v>1306</v>
      </c>
      <c r="M1775" s="332">
        <v>42614</v>
      </c>
      <c r="N1775" s="332"/>
      <c r="O1775" s="332"/>
      <c r="P1775" s="333"/>
      <c r="Q1775" s="78"/>
      <c r="Z1775" s="3"/>
    </row>
    <row r="1776" spans="1:26" ht="14.5" customHeight="1" x14ac:dyDescent="0.35">
      <c r="J1776" s="69"/>
      <c r="K1776" s="75" t="s">
        <v>1307</v>
      </c>
      <c r="L1776" s="76" t="s">
        <v>1308</v>
      </c>
      <c r="M1776" s="332">
        <v>42186</v>
      </c>
      <c r="N1776" s="332"/>
      <c r="O1776" s="332"/>
      <c r="P1776" s="333"/>
      <c r="Q1776" s="78"/>
      <c r="Z1776" s="3"/>
    </row>
    <row r="1777" spans="10:26" ht="14.5" customHeight="1" x14ac:dyDescent="0.35">
      <c r="J1777" s="69"/>
      <c r="K1777" s="75" t="s">
        <v>1309</v>
      </c>
      <c r="L1777" s="76" t="s">
        <v>1310</v>
      </c>
      <c r="M1777" s="332">
        <v>42552</v>
      </c>
      <c r="N1777" s="332"/>
      <c r="O1777" s="332"/>
      <c r="P1777" s="333"/>
      <c r="Q1777" s="78"/>
      <c r="Z1777" s="3"/>
    </row>
    <row r="1778" spans="10:26" ht="14.5" customHeight="1" x14ac:dyDescent="0.35">
      <c r="J1778" s="69"/>
      <c r="K1778" s="75" t="s">
        <v>1311</v>
      </c>
      <c r="L1778" s="76" t="s">
        <v>1312</v>
      </c>
      <c r="M1778" s="332">
        <v>42767</v>
      </c>
      <c r="N1778" s="332"/>
      <c r="O1778" s="332"/>
      <c r="P1778" s="333"/>
      <c r="Q1778" s="78"/>
      <c r="Z1778" s="3"/>
    </row>
    <row r="1779" spans="10:26" ht="14.5" customHeight="1" x14ac:dyDescent="0.35">
      <c r="J1779" s="69"/>
      <c r="K1779" s="75" t="s">
        <v>1313</v>
      </c>
      <c r="L1779" s="76" t="s">
        <v>1314</v>
      </c>
      <c r="M1779" s="332">
        <v>41091</v>
      </c>
      <c r="N1779" s="332"/>
      <c r="O1779" s="332"/>
      <c r="P1779" s="333"/>
      <c r="Q1779" s="78"/>
      <c r="Z1779" s="3"/>
    </row>
    <row r="1780" spans="10:26" ht="14.5" customHeight="1" x14ac:dyDescent="0.35">
      <c r="J1780" s="69"/>
      <c r="K1780" s="75" t="s">
        <v>1315</v>
      </c>
      <c r="L1780" s="76" t="s">
        <v>1316</v>
      </c>
      <c r="M1780" s="332">
        <v>39814</v>
      </c>
      <c r="N1780" s="332"/>
      <c r="O1780" s="332"/>
      <c r="P1780" s="333"/>
      <c r="Q1780" s="78"/>
      <c r="Z1780" s="3"/>
    </row>
    <row r="1781" spans="10:26" ht="14.5" customHeight="1" x14ac:dyDescent="0.35">
      <c r="J1781" s="69"/>
      <c r="K1781" s="75" t="s">
        <v>1317</v>
      </c>
      <c r="L1781" s="76" t="s">
        <v>1318</v>
      </c>
      <c r="M1781" s="332">
        <v>39814</v>
      </c>
      <c r="N1781" s="332"/>
      <c r="O1781" s="332">
        <v>42185</v>
      </c>
      <c r="P1781" s="333"/>
      <c r="Q1781" s="78"/>
      <c r="Z1781" s="3"/>
    </row>
    <row r="1782" spans="10:26" ht="14.5" customHeight="1" x14ac:dyDescent="0.35">
      <c r="J1782" s="69"/>
      <c r="K1782" s="75" t="s">
        <v>1317</v>
      </c>
      <c r="L1782" s="76" t="s">
        <v>1319</v>
      </c>
      <c r="M1782" s="332">
        <v>42186</v>
      </c>
      <c r="N1782" s="332"/>
      <c r="O1782" s="332"/>
      <c r="P1782" s="333"/>
      <c r="Q1782" s="78"/>
      <c r="Z1782" s="3"/>
    </row>
    <row r="1783" spans="10:26" ht="14.5" customHeight="1" x14ac:dyDescent="0.35">
      <c r="J1783" s="69"/>
      <c r="K1783" s="75" t="s">
        <v>1320</v>
      </c>
      <c r="L1783" s="76" t="s">
        <v>1321</v>
      </c>
      <c r="M1783" s="332">
        <v>39814</v>
      </c>
      <c r="N1783" s="332"/>
      <c r="O1783" s="332"/>
      <c r="P1783" s="333"/>
      <c r="Q1783" s="78"/>
      <c r="Z1783" s="3"/>
    </row>
    <row r="1784" spans="10:26" ht="14.5" customHeight="1" x14ac:dyDescent="0.35">
      <c r="J1784" s="69"/>
      <c r="K1784" s="75" t="s">
        <v>1322</v>
      </c>
      <c r="L1784" s="76" t="s">
        <v>1323</v>
      </c>
      <c r="M1784" s="332">
        <v>39814</v>
      </c>
      <c r="N1784" s="332"/>
      <c r="O1784" s="332"/>
      <c r="P1784" s="333"/>
      <c r="Q1784" s="78"/>
      <c r="Z1784" s="3"/>
    </row>
    <row r="1785" spans="10:26" ht="14.5" customHeight="1" x14ac:dyDescent="0.35">
      <c r="J1785" s="69"/>
      <c r="K1785" s="75" t="s">
        <v>1324</v>
      </c>
      <c r="L1785" s="76" t="s">
        <v>1325</v>
      </c>
      <c r="M1785" s="332">
        <v>41852</v>
      </c>
      <c r="N1785" s="332"/>
      <c r="O1785" s="332">
        <v>42766</v>
      </c>
      <c r="P1785" s="333"/>
      <c r="Q1785" s="78"/>
      <c r="Z1785" s="3"/>
    </row>
    <row r="1786" spans="10:26" ht="14.5" customHeight="1" x14ac:dyDescent="0.35">
      <c r="J1786" s="69"/>
      <c r="K1786" s="75" t="s">
        <v>1324</v>
      </c>
      <c r="L1786" s="76" t="s">
        <v>1326</v>
      </c>
      <c r="M1786" s="332">
        <v>42767</v>
      </c>
      <c r="N1786" s="332"/>
      <c r="O1786" s="332"/>
      <c r="P1786" s="333"/>
      <c r="Q1786" s="78"/>
      <c r="Z1786" s="3"/>
    </row>
    <row r="1787" spans="10:26" ht="14.5" customHeight="1" x14ac:dyDescent="0.35">
      <c r="J1787" s="69"/>
      <c r="K1787" s="75" t="s">
        <v>1327</v>
      </c>
      <c r="L1787" s="76" t="s">
        <v>1328</v>
      </c>
      <c r="M1787" s="332">
        <v>42186</v>
      </c>
      <c r="N1787" s="332"/>
      <c r="O1787" s="332"/>
      <c r="P1787" s="333"/>
      <c r="Q1787" s="78"/>
      <c r="Z1787" s="3"/>
    </row>
    <row r="1788" spans="10:26" ht="14.5" customHeight="1" x14ac:dyDescent="0.35">
      <c r="J1788" s="69"/>
      <c r="K1788" s="75" t="s">
        <v>1329</v>
      </c>
      <c r="L1788" s="76" t="s">
        <v>1330</v>
      </c>
      <c r="M1788" s="332">
        <v>39814</v>
      </c>
      <c r="N1788" s="332"/>
      <c r="O1788" s="332"/>
      <c r="P1788" s="333"/>
      <c r="Q1788" s="78"/>
      <c r="Z1788" s="3"/>
    </row>
    <row r="1789" spans="10:26" ht="14.5" customHeight="1" x14ac:dyDescent="0.35">
      <c r="J1789" s="69"/>
      <c r="K1789" s="75" t="s">
        <v>1331</v>
      </c>
      <c r="L1789" s="76" t="s">
        <v>1332</v>
      </c>
      <c r="M1789" s="332">
        <v>41091</v>
      </c>
      <c r="N1789" s="332"/>
      <c r="O1789" s="332"/>
      <c r="P1789" s="333"/>
      <c r="Q1789" s="78"/>
      <c r="Z1789" s="3"/>
    </row>
    <row r="1790" spans="10:26" ht="14.5" customHeight="1" x14ac:dyDescent="0.35">
      <c r="J1790" s="69"/>
      <c r="K1790" s="75" t="s">
        <v>1333</v>
      </c>
      <c r="L1790" s="76" t="s">
        <v>1334</v>
      </c>
      <c r="M1790" s="332">
        <v>39814</v>
      </c>
      <c r="N1790" s="332"/>
      <c r="O1790" s="332"/>
      <c r="P1790" s="333"/>
      <c r="Q1790" s="78"/>
      <c r="Z1790" s="3"/>
    </row>
    <row r="1791" spans="10:26" ht="14.5" customHeight="1" x14ac:dyDescent="0.35">
      <c r="J1791" s="69"/>
      <c r="K1791" s="75" t="s">
        <v>1335</v>
      </c>
      <c r="L1791" s="76" t="s">
        <v>1336</v>
      </c>
      <c r="M1791" s="332">
        <v>39814</v>
      </c>
      <c r="N1791" s="332"/>
      <c r="O1791" s="332"/>
      <c r="P1791" s="333"/>
      <c r="Q1791" s="78"/>
      <c r="Z1791" s="3"/>
    </row>
    <row r="1792" spans="10:26" ht="14.5" customHeight="1" x14ac:dyDescent="0.35">
      <c r="J1792" s="69"/>
      <c r="K1792" s="75" t="s">
        <v>1337</v>
      </c>
      <c r="L1792" s="76" t="s">
        <v>1338</v>
      </c>
      <c r="M1792" s="332">
        <v>39814</v>
      </c>
      <c r="N1792" s="332"/>
      <c r="O1792" s="332"/>
      <c r="P1792" s="333"/>
      <c r="Q1792" s="78"/>
      <c r="Z1792" s="3"/>
    </row>
    <row r="1793" spans="10:26" ht="14.5" customHeight="1" x14ac:dyDescent="0.35">
      <c r="J1793" s="69"/>
      <c r="K1793" s="75" t="s">
        <v>1339</v>
      </c>
      <c r="L1793" s="76" t="s">
        <v>1340</v>
      </c>
      <c r="M1793" s="332">
        <v>41852</v>
      </c>
      <c r="N1793" s="332"/>
      <c r="O1793" s="332"/>
      <c r="P1793" s="333"/>
      <c r="Q1793" s="78"/>
      <c r="Z1793" s="3"/>
    </row>
    <row r="1794" spans="10:26" ht="14.5" customHeight="1" x14ac:dyDescent="0.35">
      <c r="J1794" s="69"/>
      <c r="K1794" s="75" t="s">
        <v>1341</v>
      </c>
      <c r="L1794" s="76" t="s">
        <v>1342</v>
      </c>
      <c r="M1794" s="332">
        <v>42186</v>
      </c>
      <c r="N1794" s="332"/>
      <c r="O1794" s="332"/>
      <c r="P1794" s="333"/>
      <c r="Q1794" s="78"/>
      <c r="Z1794" s="3"/>
    </row>
    <row r="1795" spans="10:26" ht="14.5" customHeight="1" x14ac:dyDescent="0.35">
      <c r="J1795" s="69"/>
      <c r="K1795" s="75" t="s">
        <v>1343</v>
      </c>
      <c r="L1795" s="76" t="s">
        <v>1344</v>
      </c>
      <c r="M1795" s="332">
        <v>39814</v>
      </c>
      <c r="N1795" s="332"/>
      <c r="O1795" s="332"/>
      <c r="P1795" s="333"/>
      <c r="Q1795" s="78"/>
      <c r="Z1795" s="3"/>
    </row>
    <row r="1796" spans="10:26" ht="14.5" customHeight="1" x14ac:dyDescent="0.35">
      <c r="J1796" s="69"/>
      <c r="K1796" s="75" t="s">
        <v>1345</v>
      </c>
      <c r="L1796" s="76" t="s">
        <v>1346</v>
      </c>
      <c r="M1796" s="332">
        <v>39814</v>
      </c>
      <c r="N1796" s="332"/>
      <c r="O1796" s="332">
        <v>42004</v>
      </c>
      <c r="P1796" s="333"/>
      <c r="Q1796" s="78"/>
      <c r="Z1796" s="3"/>
    </row>
    <row r="1797" spans="10:26" ht="14.5" customHeight="1" x14ac:dyDescent="0.35">
      <c r="J1797" s="69"/>
      <c r="K1797" s="75" t="s">
        <v>1347</v>
      </c>
      <c r="L1797" s="76" t="s">
        <v>1348</v>
      </c>
      <c r="M1797" s="332">
        <v>39814</v>
      </c>
      <c r="N1797" s="332"/>
      <c r="O1797" s="332"/>
      <c r="P1797" s="333"/>
      <c r="Q1797" s="78"/>
      <c r="Z1797" s="3"/>
    </row>
    <row r="1798" spans="10:26" ht="14.5" customHeight="1" x14ac:dyDescent="0.35">
      <c r="J1798" s="69"/>
      <c r="K1798" s="75" t="s">
        <v>1349</v>
      </c>
      <c r="L1798" s="76" t="s">
        <v>1350</v>
      </c>
      <c r="M1798" s="332">
        <v>39814</v>
      </c>
      <c r="N1798" s="332"/>
      <c r="O1798" s="332"/>
      <c r="P1798" s="333"/>
      <c r="Q1798" s="78"/>
      <c r="Z1798" s="3"/>
    </row>
    <row r="1799" spans="10:26" ht="14.5" customHeight="1" x14ac:dyDescent="0.35">
      <c r="J1799" s="69"/>
      <c r="K1799" s="75" t="s">
        <v>1351</v>
      </c>
      <c r="L1799" s="76" t="s">
        <v>1352</v>
      </c>
      <c r="M1799" s="332">
        <v>41852</v>
      </c>
      <c r="N1799" s="332"/>
      <c r="O1799" s="332">
        <v>42613</v>
      </c>
      <c r="P1799" s="333"/>
      <c r="Q1799" s="78"/>
      <c r="Z1799" s="3"/>
    </row>
    <row r="1800" spans="10:26" ht="14.5" customHeight="1" x14ac:dyDescent="0.35">
      <c r="J1800" s="69"/>
      <c r="K1800" s="75" t="s">
        <v>1353</v>
      </c>
      <c r="L1800" s="76" t="s">
        <v>1354</v>
      </c>
      <c r="M1800" s="332">
        <v>42186</v>
      </c>
      <c r="N1800" s="332"/>
      <c r="O1800" s="332"/>
      <c r="P1800" s="333"/>
      <c r="Q1800" s="78"/>
      <c r="Z1800" s="3"/>
    </row>
    <row r="1801" spans="10:26" ht="14.5" customHeight="1" x14ac:dyDescent="0.35">
      <c r="J1801" s="69"/>
      <c r="K1801" s="75" t="s">
        <v>1355</v>
      </c>
      <c r="L1801" s="76" t="s">
        <v>1356</v>
      </c>
      <c r="M1801" s="332">
        <v>39814</v>
      </c>
      <c r="N1801" s="332"/>
      <c r="O1801" s="332">
        <v>42216</v>
      </c>
      <c r="P1801" s="333"/>
      <c r="Q1801" s="78"/>
      <c r="Z1801" s="3"/>
    </row>
    <row r="1802" spans="10:26" ht="14.5" customHeight="1" x14ac:dyDescent="0.35">
      <c r="J1802" s="69"/>
      <c r="K1802" s="75" t="s">
        <v>1357</v>
      </c>
      <c r="L1802" s="76" t="s">
        <v>1358</v>
      </c>
      <c r="M1802" s="332">
        <v>42005</v>
      </c>
      <c r="N1802" s="332"/>
      <c r="O1802" s="332"/>
      <c r="P1802" s="333"/>
      <c r="Q1802" s="78"/>
      <c r="Z1802" s="3"/>
    </row>
    <row r="1803" spans="10:26" ht="14.5" customHeight="1" x14ac:dyDescent="0.35">
      <c r="J1803" s="69"/>
      <c r="K1803" s="75" t="s">
        <v>1359</v>
      </c>
      <c r="L1803" s="76" t="s">
        <v>1360</v>
      </c>
      <c r="M1803" s="332">
        <v>39814</v>
      </c>
      <c r="N1803" s="332"/>
      <c r="O1803" s="332"/>
      <c r="P1803" s="333"/>
      <c r="Q1803" s="78"/>
      <c r="Z1803" s="3"/>
    </row>
    <row r="1804" spans="10:26" ht="14.5" customHeight="1" x14ac:dyDescent="0.35">
      <c r="J1804" s="69"/>
      <c r="K1804" s="107" t="s">
        <v>1361</v>
      </c>
      <c r="L1804" s="93" t="s">
        <v>1362</v>
      </c>
      <c r="M1804" s="340">
        <v>43282</v>
      </c>
      <c r="N1804" s="340"/>
      <c r="O1804" s="127"/>
      <c r="P1804" s="128"/>
      <c r="Q1804" s="78"/>
      <c r="Z1804" s="3"/>
    </row>
    <row r="1805" spans="10:26" ht="14.5" customHeight="1" x14ac:dyDescent="0.35">
      <c r="J1805" s="69"/>
      <c r="K1805" s="75" t="s">
        <v>1363</v>
      </c>
      <c r="L1805" s="76" t="s">
        <v>1364</v>
      </c>
      <c r="M1805" s="332">
        <v>40909</v>
      </c>
      <c r="N1805" s="332"/>
      <c r="O1805" s="332"/>
      <c r="P1805" s="333"/>
      <c r="Q1805" s="78"/>
      <c r="Z1805" s="3"/>
    </row>
    <row r="1806" spans="10:26" ht="14.5" customHeight="1" x14ac:dyDescent="0.35">
      <c r="J1806" s="69"/>
      <c r="K1806" s="75" t="s">
        <v>1365</v>
      </c>
      <c r="L1806" s="76" t="s">
        <v>1366</v>
      </c>
      <c r="M1806" s="332">
        <v>41852</v>
      </c>
      <c r="N1806" s="332"/>
      <c r="O1806" s="332"/>
      <c r="P1806" s="333"/>
      <c r="Q1806" s="78"/>
      <c r="Z1806" s="3"/>
    </row>
    <row r="1807" spans="10:26" ht="14.5" customHeight="1" x14ac:dyDescent="0.35">
      <c r="J1807" s="69"/>
      <c r="K1807" s="75" t="s">
        <v>1367</v>
      </c>
      <c r="L1807" s="76" t="s">
        <v>1368</v>
      </c>
      <c r="M1807" s="332">
        <v>41852</v>
      </c>
      <c r="N1807" s="332"/>
      <c r="O1807" s="332"/>
      <c r="P1807" s="333"/>
      <c r="Q1807" s="78"/>
      <c r="Z1807" s="3"/>
    </row>
    <row r="1808" spans="10:26" ht="14.5" customHeight="1" x14ac:dyDescent="0.35">
      <c r="J1808" s="69"/>
      <c r="K1808" s="75" t="s">
        <v>1369</v>
      </c>
      <c r="L1808" s="76" t="s">
        <v>1370</v>
      </c>
      <c r="M1808" s="332">
        <v>42186</v>
      </c>
      <c r="N1808" s="332"/>
      <c r="O1808" s="332"/>
      <c r="P1808" s="333"/>
      <c r="Q1808" s="78"/>
      <c r="Z1808" s="3"/>
    </row>
    <row r="1809" spans="1:26" ht="14.5" customHeight="1" x14ac:dyDescent="0.35">
      <c r="J1809" s="69"/>
      <c r="K1809" s="107" t="s">
        <v>1371</v>
      </c>
      <c r="L1809" s="93" t="s">
        <v>1372</v>
      </c>
      <c r="M1809" s="340">
        <v>43282</v>
      </c>
      <c r="N1809" s="340"/>
      <c r="O1809" s="127"/>
      <c r="P1809" s="128"/>
      <c r="Q1809" s="78"/>
      <c r="Z1809" s="3"/>
    </row>
    <row r="1810" spans="1:26" ht="14.5" customHeight="1" x14ac:dyDescent="0.35">
      <c r="J1810" s="69"/>
      <c r="K1810" s="75" t="s">
        <v>1373</v>
      </c>
      <c r="L1810" s="76" t="s">
        <v>1374</v>
      </c>
      <c r="M1810" s="332">
        <v>39814</v>
      </c>
      <c r="N1810" s="332"/>
      <c r="O1810" s="332"/>
      <c r="P1810" s="333"/>
      <c r="Q1810" s="78"/>
      <c r="Z1810" s="3"/>
    </row>
    <row r="1811" spans="1:26" ht="14.5" customHeight="1" x14ac:dyDescent="0.35">
      <c r="J1811" s="69"/>
      <c r="K1811" s="75" t="s">
        <v>1375</v>
      </c>
      <c r="L1811" s="76" t="s">
        <v>1376</v>
      </c>
      <c r="M1811" s="332">
        <v>42278</v>
      </c>
      <c r="N1811" s="332"/>
      <c r="O1811" s="332"/>
      <c r="P1811" s="333"/>
      <c r="Q1811" s="78"/>
      <c r="Z1811" s="3"/>
    </row>
    <row r="1812" spans="1:26" ht="14.5" customHeight="1" x14ac:dyDescent="0.35">
      <c r="J1812" s="69"/>
      <c r="K1812" s="75" t="s">
        <v>1377</v>
      </c>
      <c r="L1812" s="76" t="s">
        <v>1378</v>
      </c>
      <c r="M1812" s="332">
        <v>39814</v>
      </c>
      <c r="N1812" s="332"/>
      <c r="O1812" s="332"/>
      <c r="P1812" s="333"/>
      <c r="Q1812" s="78"/>
      <c r="Z1812" s="3"/>
    </row>
    <row r="1813" spans="1:26" ht="14.5" customHeight="1" x14ac:dyDescent="0.35">
      <c r="J1813" s="69"/>
      <c r="K1813" s="107" t="s">
        <v>1379</v>
      </c>
      <c r="L1813" s="93" t="s">
        <v>1380</v>
      </c>
      <c r="M1813" s="340">
        <v>43282</v>
      </c>
      <c r="N1813" s="340"/>
      <c r="O1813" s="127"/>
      <c r="P1813" s="128"/>
      <c r="Q1813" s="78"/>
      <c r="Z1813" s="3"/>
    </row>
    <row r="1814" spans="1:26" ht="14.5" customHeight="1" x14ac:dyDescent="0.35">
      <c r="J1814" s="69"/>
      <c r="K1814" s="75" t="s">
        <v>1381</v>
      </c>
      <c r="L1814" s="76" t="s">
        <v>1382</v>
      </c>
      <c r="M1814" s="332">
        <v>41852</v>
      </c>
      <c r="N1814" s="332"/>
      <c r="O1814" s="332"/>
      <c r="P1814" s="333"/>
      <c r="Q1814" s="78"/>
      <c r="Z1814" s="3"/>
    </row>
    <row r="1815" spans="1:26" ht="14.5" customHeight="1" x14ac:dyDescent="0.35">
      <c r="J1815" s="69"/>
      <c r="K1815" s="75" t="s">
        <v>1383</v>
      </c>
      <c r="L1815" s="76" t="s">
        <v>1384</v>
      </c>
      <c r="M1815" s="332">
        <v>42186</v>
      </c>
      <c r="N1815" s="332"/>
      <c r="O1815" s="332"/>
      <c r="P1815" s="333"/>
      <c r="Q1815" s="78"/>
      <c r="Z1815" s="3"/>
    </row>
    <row r="1816" spans="1:26" s="93" customFormat="1" ht="14.5" customHeight="1" x14ac:dyDescent="0.35">
      <c r="A1816" s="89"/>
      <c r="B1816" s="89"/>
      <c r="C1816" s="89"/>
      <c r="D1816" s="89"/>
      <c r="E1816" s="89"/>
      <c r="F1816" s="89"/>
      <c r="G1816" s="89"/>
      <c r="H1816" s="89"/>
      <c r="I1816" s="89"/>
      <c r="J1816" s="125"/>
      <c r="K1816" s="107" t="s">
        <v>1385</v>
      </c>
      <c r="L1816" s="93" t="s">
        <v>1386</v>
      </c>
      <c r="M1816" s="340">
        <v>43282</v>
      </c>
      <c r="N1816" s="340"/>
      <c r="O1816" s="129"/>
      <c r="P1816" s="130"/>
      <c r="Q1816" s="108"/>
      <c r="R1816" s="92"/>
      <c r="S1816" s="92"/>
      <c r="T1816" s="92"/>
      <c r="U1816" s="92"/>
      <c r="V1816" s="92"/>
      <c r="W1816" s="92"/>
      <c r="Z1816" s="88"/>
    </row>
    <row r="1817" spans="1:26" ht="14.5" customHeight="1" x14ac:dyDescent="0.35">
      <c r="J1817" s="69"/>
      <c r="K1817" s="75" t="s">
        <v>1387</v>
      </c>
      <c r="L1817" s="76" t="s">
        <v>1388</v>
      </c>
      <c r="M1817" s="332">
        <v>39814</v>
      </c>
      <c r="N1817" s="332"/>
      <c r="O1817" s="332"/>
      <c r="P1817" s="333"/>
      <c r="Q1817" s="78"/>
      <c r="Z1817" s="3"/>
    </row>
    <row r="1818" spans="1:26" ht="14.5" customHeight="1" x14ac:dyDescent="0.35">
      <c r="J1818" s="69"/>
      <c r="K1818" s="75" t="s">
        <v>1389</v>
      </c>
      <c r="L1818" s="76" t="s">
        <v>1390</v>
      </c>
      <c r="M1818" s="332">
        <v>39814</v>
      </c>
      <c r="N1818" s="332"/>
      <c r="O1818" s="332"/>
      <c r="P1818" s="333"/>
      <c r="Q1818" s="78"/>
      <c r="Z1818" s="3"/>
    </row>
    <row r="1819" spans="1:26" ht="14.5" customHeight="1" x14ac:dyDescent="0.35">
      <c r="J1819" s="69"/>
      <c r="K1819" s="75" t="s">
        <v>1391</v>
      </c>
      <c r="L1819" s="76" t="s">
        <v>1392</v>
      </c>
      <c r="M1819" s="332">
        <v>39814</v>
      </c>
      <c r="N1819" s="332"/>
      <c r="O1819" s="332"/>
      <c r="P1819" s="333"/>
      <c r="Q1819" s="78"/>
      <c r="Z1819" s="3"/>
    </row>
    <row r="1820" spans="1:26" ht="14.5" customHeight="1" x14ac:dyDescent="0.35">
      <c r="J1820" s="69"/>
      <c r="K1820" s="75" t="s">
        <v>1393</v>
      </c>
      <c r="L1820" s="76" t="s">
        <v>1394</v>
      </c>
      <c r="M1820" s="332">
        <v>39814</v>
      </c>
      <c r="N1820" s="332"/>
      <c r="O1820" s="332"/>
      <c r="P1820" s="333"/>
      <c r="Q1820" s="78"/>
      <c r="Z1820" s="3"/>
    </row>
    <row r="1821" spans="1:26" ht="14.5" customHeight="1" x14ac:dyDescent="0.35">
      <c r="J1821" s="69"/>
      <c r="K1821" s="135" t="s">
        <v>1395</v>
      </c>
      <c r="L1821" s="136" t="s">
        <v>1396</v>
      </c>
      <c r="M1821" s="339">
        <v>42614</v>
      </c>
      <c r="N1821" s="339"/>
      <c r="O1821" s="340">
        <v>43555</v>
      </c>
      <c r="P1821" s="341"/>
      <c r="Q1821" s="78"/>
      <c r="Z1821" s="3"/>
    </row>
    <row r="1822" spans="1:26" ht="14.5" customHeight="1" x14ac:dyDescent="0.35">
      <c r="J1822" s="69"/>
      <c r="K1822" s="135" t="s">
        <v>1397</v>
      </c>
      <c r="L1822" s="136" t="s">
        <v>1398</v>
      </c>
      <c r="M1822" s="339">
        <v>42614</v>
      </c>
      <c r="N1822" s="339"/>
      <c r="O1822" s="340">
        <v>43555</v>
      </c>
      <c r="P1822" s="341"/>
      <c r="Q1822" s="78"/>
      <c r="Z1822" s="3"/>
    </row>
    <row r="1823" spans="1:26" ht="14.5" customHeight="1" x14ac:dyDescent="0.35">
      <c r="J1823" s="69"/>
      <c r="K1823" s="135" t="s">
        <v>1399</v>
      </c>
      <c r="L1823" s="136" t="s">
        <v>1400</v>
      </c>
      <c r="M1823" s="339">
        <v>39814</v>
      </c>
      <c r="N1823" s="339"/>
      <c r="O1823" s="332"/>
      <c r="P1823" s="333"/>
      <c r="Q1823" s="78"/>
      <c r="Z1823" s="3"/>
    </row>
    <row r="1824" spans="1:26" ht="14.5" customHeight="1" x14ac:dyDescent="0.35">
      <c r="J1824" s="69"/>
      <c r="K1824" s="135" t="s">
        <v>1401</v>
      </c>
      <c r="L1824" s="136" t="s">
        <v>1402</v>
      </c>
      <c r="M1824" s="339">
        <v>39814</v>
      </c>
      <c r="N1824" s="339"/>
      <c r="O1824" s="332"/>
      <c r="P1824" s="333"/>
      <c r="Q1824" s="78"/>
      <c r="Z1824" s="3"/>
    </row>
    <row r="1825" spans="10:26" ht="14.5" customHeight="1" x14ac:dyDescent="0.35">
      <c r="J1825" s="69"/>
      <c r="K1825" s="135" t="s">
        <v>1403</v>
      </c>
      <c r="L1825" s="136" t="s">
        <v>1404</v>
      </c>
      <c r="M1825" s="339">
        <v>39814</v>
      </c>
      <c r="N1825" s="339"/>
      <c r="O1825" s="332"/>
      <c r="P1825" s="333"/>
      <c r="Q1825" s="78"/>
      <c r="Z1825" s="3"/>
    </row>
    <row r="1826" spans="10:26" ht="14.5" customHeight="1" x14ac:dyDescent="0.35">
      <c r="J1826" s="69"/>
      <c r="K1826" s="135" t="s">
        <v>1405</v>
      </c>
      <c r="L1826" s="136" t="s">
        <v>1406</v>
      </c>
      <c r="M1826" s="339">
        <v>39814</v>
      </c>
      <c r="N1826" s="339"/>
      <c r="O1826" s="332"/>
      <c r="P1826" s="333"/>
      <c r="Q1826" s="78"/>
      <c r="Z1826" s="3"/>
    </row>
    <row r="1827" spans="10:26" ht="14.5" customHeight="1" x14ac:dyDescent="0.35">
      <c r="J1827" s="69"/>
      <c r="K1827" s="135" t="s">
        <v>1407</v>
      </c>
      <c r="L1827" s="136" t="s">
        <v>1408</v>
      </c>
      <c r="M1827" s="339">
        <v>40909</v>
      </c>
      <c r="N1827" s="339"/>
      <c r="O1827" s="332"/>
      <c r="P1827" s="333"/>
      <c r="Q1827" s="78"/>
      <c r="Z1827" s="3"/>
    </row>
    <row r="1828" spans="10:26" ht="14.5" customHeight="1" x14ac:dyDescent="0.35">
      <c r="J1828" s="69"/>
      <c r="K1828" s="135" t="s">
        <v>1409</v>
      </c>
      <c r="L1828" s="136" t="s">
        <v>1410</v>
      </c>
      <c r="M1828" s="339">
        <v>42614</v>
      </c>
      <c r="N1828" s="339"/>
      <c r="O1828" s="332"/>
      <c r="P1828" s="333"/>
      <c r="Q1828" s="78"/>
      <c r="Z1828" s="3"/>
    </row>
    <row r="1829" spans="10:26" ht="14.5" customHeight="1" x14ac:dyDescent="0.35">
      <c r="J1829" s="69"/>
      <c r="K1829" s="135" t="s">
        <v>1411</v>
      </c>
      <c r="L1829" s="136" t="s">
        <v>1412</v>
      </c>
      <c r="M1829" s="339">
        <v>42614</v>
      </c>
      <c r="N1829" s="339"/>
      <c r="O1829" s="332"/>
      <c r="P1829" s="333"/>
      <c r="Q1829" s="78"/>
      <c r="Z1829" s="3"/>
    </row>
    <row r="1830" spans="10:26" ht="14.5" customHeight="1" x14ac:dyDescent="0.35">
      <c r="J1830" s="69"/>
      <c r="K1830" s="135" t="s">
        <v>1413</v>
      </c>
      <c r="L1830" s="136" t="s">
        <v>1414</v>
      </c>
      <c r="M1830" s="339">
        <v>39814</v>
      </c>
      <c r="N1830" s="339"/>
      <c r="O1830" s="332"/>
      <c r="P1830" s="333"/>
      <c r="Q1830" s="78"/>
      <c r="Z1830" s="3"/>
    </row>
    <row r="1831" spans="10:26" ht="14.5" customHeight="1" x14ac:dyDescent="0.35">
      <c r="J1831" s="69"/>
      <c r="K1831" s="135" t="s">
        <v>1415</v>
      </c>
      <c r="L1831" s="136" t="s">
        <v>1416</v>
      </c>
      <c r="M1831" s="339">
        <v>39814</v>
      </c>
      <c r="N1831" s="339"/>
      <c r="O1831" s="332"/>
      <c r="P1831" s="333"/>
      <c r="Q1831" s="78"/>
      <c r="Z1831" s="3"/>
    </row>
    <row r="1832" spans="10:26" ht="14.5" customHeight="1" x14ac:dyDescent="0.35">
      <c r="J1832" s="69"/>
      <c r="K1832" s="135" t="s">
        <v>1417</v>
      </c>
      <c r="L1832" s="136" t="s">
        <v>1418</v>
      </c>
      <c r="M1832" s="339">
        <v>39814</v>
      </c>
      <c r="N1832" s="339"/>
      <c r="O1832" s="332"/>
      <c r="P1832" s="333"/>
      <c r="Q1832" s="78"/>
      <c r="Z1832" s="3"/>
    </row>
    <row r="1833" spans="10:26" ht="14.5" customHeight="1" x14ac:dyDescent="0.35">
      <c r="J1833" s="69"/>
      <c r="K1833" s="135" t="s">
        <v>1419</v>
      </c>
      <c r="L1833" s="136" t="s">
        <v>1420</v>
      </c>
      <c r="M1833" s="339">
        <v>40909</v>
      </c>
      <c r="N1833" s="339"/>
      <c r="O1833" s="332"/>
      <c r="P1833" s="333"/>
      <c r="Q1833" s="78"/>
      <c r="Z1833" s="3"/>
    </row>
    <row r="1834" spans="10:26" ht="14.5" customHeight="1" x14ac:dyDescent="0.35">
      <c r="J1834" s="69"/>
      <c r="K1834" s="135" t="s">
        <v>1421</v>
      </c>
      <c r="L1834" s="136" t="s">
        <v>1422</v>
      </c>
      <c r="M1834" s="339">
        <v>39814</v>
      </c>
      <c r="N1834" s="339"/>
      <c r="O1834" s="332"/>
      <c r="P1834" s="333"/>
      <c r="Q1834" s="78"/>
      <c r="Z1834" s="3"/>
    </row>
    <row r="1835" spans="10:26" ht="14.5" customHeight="1" x14ac:dyDescent="0.35">
      <c r="J1835" s="69"/>
      <c r="K1835" s="135" t="s">
        <v>1423</v>
      </c>
      <c r="L1835" s="136" t="s">
        <v>1424</v>
      </c>
      <c r="M1835" s="339">
        <v>39814</v>
      </c>
      <c r="N1835" s="339"/>
      <c r="O1835" s="332"/>
      <c r="P1835" s="333"/>
      <c r="Q1835" s="78"/>
      <c r="Z1835" s="3"/>
    </row>
    <row r="1836" spans="10:26" ht="14.5" customHeight="1" x14ac:dyDescent="0.35">
      <c r="J1836" s="69"/>
      <c r="K1836" s="135" t="s">
        <v>1425</v>
      </c>
      <c r="L1836" s="136" t="s">
        <v>1426</v>
      </c>
      <c r="M1836" s="339">
        <v>39814</v>
      </c>
      <c r="N1836" s="339"/>
      <c r="O1836" s="332"/>
      <c r="P1836" s="333"/>
      <c r="Q1836" s="78"/>
      <c r="Z1836" s="3"/>
    </row>
    <row r="1837" spans="10:26" ht="14.5" customHeight="1" x14ac:dyDescent="0.35">
      <c r="J1837" s="69"/>
      <c r="K1837" s="135" t="s">
        <v>1427</v>
      </c>
      <c r="L1837" s="136" t="s">
        <v>1428</v>
      </c>
      <c r="M1837" s="339">
        <v>39814</v>
      </c>
      <c r="N1837" s="339"/>
      <c r="O1837" s="332"/>
      <c r="P1837" s="333"/>
      <c r="Q1837" s="78"/>
      <c r="Z1837" s="3"/>
    </row>
    <row r="1838" spans="10:26" ht="14.5" customHeight="1" x14ac:dyDescent="0.35">
      <c r="J1838" s="69"/>
      <c r="K1838" s="135" t="s">
        <v>1429</v>
      </c>
      <c r="L1838" s="136" t="s">
        <v>1430</v>
      </c>
      <c r="M1838" s="339">
        <v>39814</v>
      </c>
      <c r="N1838" s="339"/>
      <c r="O1838" s="332"/>
      <c r="P1838" s="333"/>
      <c r="Q1838" s="78"/>
      <c r="Z1838" s="3"/>
    </row>
    <row r="1839" spans="10:26" ht="14.5" customHeight="1" x14ac:dyDescent="0.35">
      <c r="J1839" s="69"/>
      <c r="K1839" s="135" t="s">
        <v>1431</v>
      </c>
      <c r="L1839" s="136" t="s">
        <v>1432</v>
      </c>
      <c r="M1839" s="339">
        <v>40909</v>
      </c>
      <c r="N1839" s="339"/>
      <c r="O1839" s="332"/>
      <c r="P1839" s="333"/>
      <c r="Q1839" s="78"/>
      <c r="Z1839" s="3"/>
    </row>
    <row r="1840" spans="10:26" ht="14.5" customHeight="1" x14ac:dyDescent="0.35">
      <c r="J1840" s="69"/>
      <c r="K1840" s="135" t="s">
        <v>1433</v>
      </c>
      <c r="L1840" s="136" t="s">
        <v>1434</v>
      </c>
      <c r="M1840" s="339">
        <v>41852</v>
      </c>
      <c r="N1840" s="339"/>
      <c r="O1840" s="332"/>
      <c r="P1840" s="333"/>
      <c r="Q1840" s="78"/>
      <c r="Z1840" s="3"/>
    </row>
    <row r="1841" spans="1:26" ht="14.5" customHeight="1" x14ac:dyDescent="0.35">
      <c r="J1841" s="69"/>
      <c r="K1841" s="135" t="s">
        <v>1435</v>
      </c>
      <c r="L1841" s="136" t="s">
        <v>1436</v>
      </c>
      <c r="M1841" s="339">
        <v>42552</v>
      </c>
      <c r="N1841" s="339"/>
      <c r="O1841" s="332"/>
      <c r="P1841" s="333"/>
      <c r="Q1841" s="78"/>
      <c r="Z1841" s="3"/>
    </row>
    <row r="1842" spans="1:26" ht="14.5" customHeight="1" x14ac:dyDescent="0.35">
      <c r="J1842" s="69"/>
      <c r="K1842" s="135" t="s">
        <v>1437</v>
      </c>
      <c r="L1842" s="136" t="s">
        <v>1438</v>
      </c>
      <c r="M1842" s="339">
        <v>42552</v>
      </c>
      <c r="N1842" s="339"/>
      <c r="O1842" s="332"/>
      <c r="P1842" s="333"/>
      <c r="Q1842" s="78"/>
      <c r="Z1842" s="3"/>
    </row>
    <row r="1843" spans="1:26" ht="14.5" customHeight="1" x14ac:dyDescent="0.35">
      <c r="J1843" s="69"/>
      <c r="K1843" s="135" t="s">
        <v>1439</v>
      </c>
      <c r="L1843" s="136" t="s">
        <v>1440</v>
      </c>
      <c r="M1843" s="339">
        <v>39814</v>
      </c>
      <c r="N1843" s="339"/>
      <c r="O1843" s="332"/>
      <c r="P1843" s="333"/>
      <c r="Q1843" s="78"/>
      <c r="Z1843" s="3"/>
    </row>
    <row r="1844" spans="1:26" ht="14.5" customHeight="1" x14ac:dyDescent="0.35">
      <c r="J1844" s="69"/>
      <c r="K1844" s="135" t="s">
        <v>1441</v>
      </c>
      <c r="L1844" s="136" t="s">
        <v>1442</v>
      </c>
      <c r="M1844" s="339">
        <v>42278</v>
      </c>
      <c r="N1844" s="339"/>
      <c r="O1844" s="332"/>
      <c r="P1844" s="333"/>
      <c r="Q1844" s="78"/>
      <c r="Z1844" s="3"/>
    </row>
    <row r="1845" spans="1:26" ht="14.5" customHeight="1" x14ac:dyDescent="0.35">
      <c r="J1845" s="69"/>
      <c r="K1845" s="135" t="s">
        <v>1443</v>
      </c>
      <c r="L1845" s="136" t="s">
        <v>1444</v>
      </c>
      <c r="M1845" s="339">
        <v>41640</v>
      </c>
      <c r="N1845" s="339"/>
      <c r="O1845" s="332"/>
      <c r="P1845" s="333"/>
      <c r="Q1845" s="79"/>
      <c r="Z1845" s="3"/>
    </row>
    <row r="1846" spans="1:26" ht="14.5" customHeight="1" x14ac:dyDescent="0.35">
      <c r="J1846" s="9">
        <v>3</v>
      </c>
      <c r="K1846" s="11" t="s">
        <v>1445</v>
      </c>
      <c r="L1846" s="11" t="s">
        <v>1446</v>
      </c>
      <c r="M1846" s="9" t="s">
        <v>27</v>
      </c>
      <c r="N1846" s="9" t="s">
        <v>28</v>
      </c>
      <c r="O1846" s="9" t="s">
        <v>28</v>
      </c>
      <c r="P1846" s="9" t="s">
        <v>48</v>
      </c>
      <c r="Q1846" s="22" t="s">
        <v>48</v>
      </c>
      <c r="Z1846" s="3" t="s">
        <v>6</v>
      </c>
    </row>
    <row r="1847" spans="1:26" ht="14.5" customHeight="1" x14ac:dyDescent="0.35">
      <c r="J1847" s="9">
        <v>4</v>
      </c>
      <c r="K1847" s="11" t="s">
        <v>163</v>
      </c>
      <c r="L1847" s="11" t="s">
        <v>801</v>
      </c>
      <c r="M1847" s="9" t="s">
        <v>27</v>
      </c>
      <c r="N1847" s="9">
        <v>60</v>
      </c>
      <c r="O1847" s="9" t="s">
        <v>28</v>
      </c>
      <c r="P1847" s="9" t="s">
        <v>48</v>
      </c>
      <c r="Q1847" s="22" t="s">
        <v>48</v>
      </c>
      <c r="Z1847" s="3" t="s">
        <v>6</v>
      </c>
    </row>
    <row r="1848" spans="1:26" ht="14.5" customHeight="1" x14ac:dyDescent="0.35">
      <c r="J1848" s="9">
        <v>5</v>
      </c>
      <c r="K1848" s="11" t="s">
        <v>576</v>
      </c>
      <c r="L1848" s="11" t="s">
        <v>1447</v>
      </c>
      <c r="M1848" s="9" t="s">
        <v>32</v>
      </c>
      <c r="N1848" s="9" t="s">
        <v>28</v>
      </c>
      <c r="O1848" s="9">
        <v>2</v>
      </c>
      <c r="P1848" s="9" t="s">
        <v>48</v>
      </c>
      <c r="Q1848" s="22" t="s">
        <v>48</v>
      </c>
      <c r="Z1848" s="3" t="s">
        <v>6</v>
      </c>
    </row>
    <row r="1849" spans="1:26" ht="14.5" customHeight="1" x14ac:dyDescent="0.35">
      <c r="J1849" s="9">
        <v>6</v>
      </c>
      <c r="K1849" s="11" t="s">
        <v>196</v>
      </c>
      <c r="L1849" s="11" t="s">
        <v>818</v>
      </c>
      <c r="M1849" s="9" t="s">
        <v>32</v>
      </c>
      <c r="N1849" s="9">
        <v>6</v>
      </c>
      <c r="O1849" s="9">
        <v>2</v>
      </c>
      <c r="P1849" s="9" t="s">
        <v>48</v>
      </c>
      <c r="Q1849" s="22" t="s">
        <v>48</v>
      </c>
      <c r="Z1849" s="3" t="s">
        <v>6</v>
      </c>
    </row>
    <row r="1850" spans="1:26" ht="14.5" customHeight="1" x14ac:dyDescent="0.35">
      <c r="J1850" s="9">
        <v>7</v>
      </c>
      <c r="K1850" s="11" t="s">
        <v>578</v>
      </c>
      <c r="L1850" s="11" t="s">
        <v>1448</v>
      </c>
      <c r="M1850" s="9" t="s">
        <v>32</v>
      </c>
      <c r="N1850" s="9" t="s">
        <v>28</v>
      </c>
      <c r="O1850" s="9">
        <v>2</v>
      </c>
      <c r="P1850" s="9" t="s">
        <v>48</v>
      </c>
      <c r="Q1850" s="22" t="s">
        <v>48</v>
      </c>
      <c r="Z1850" s="3" t="s">
        <v>6</v>
      </c>
    </row>
    <row r="1851" spans="1:26" ht="14.5" customHeight="1" x14ac:dyDescent="0.35">
      <c r="J1851" s="9">
        <v>8</v>
      </c>
      <c r="K1851" s="11" t="s">
        <v>1449</v>
      </c>
      <c r="L1851" s="11" t="s">
        <v>1450</v>
      </c>
      <c r="M1851" s="9" t="s">
        <v>32</v>
      </c>
      <c r="N1851" s="9" t="s">
        <v>28</v>
      </c>
      <c r="O1851" s="9">
        <v>2</v>
      </c>
      <c r="P1851" s="9" t="s">
        <v>48</v>
      </c>
      <c r="Q1851" s="22" t="s">
        <v>48</v>
      </c>
      <c r="Z1851" s="3" t="s">
        <v>6</v>
      </c>
    </row>
    <row r="1852" spans="1:26" s="55" customFormat="1" ht="14.5" customHeight="1" collapsed="1" x14ac:dyDescent="0.35">
      <c r="A1852" s="53" t="s">
        <v>22</v>
      </c>
      <c r="B1852" s="53"/>
      <c r="C1852" s="53"/>
      <c r="D1852" s="53" t="s">
        <v>1990</v>
      </c>
      <c r="E1852" s="53"/>
      <c r="F1852" s="53"/>
      <c r="G1852" s="53"/>
      <c r="H1852" s="53"/>
      <c r="I1852" s="53" t="s">
        <v>108</v>
      </c>
      <c r="J1852" s="52" t="s">
        <v>1991</v>
      </c>
      <c r="K1852" s="54"/>
      <c r="L1852" s="54"/>
      <c r="M1852" s="54"/>
      <c r="N1852" s="54"/>
      <c r="O1852" s="54"/>
      <c r="P1852" s="54"/>
      <c r="Q1852" s="54"/>
      <c r="R1852" s="54"/>
      <c r="S1852" s="54"/>
      <c r="T1852" s="54"/>
      <c r="U1852" s="54"/>
      <c r="V1852" s="54"/>
      <c r="W1852" s="54"/>
      <c r="Z1852" s="55" t="s">
        <v>6</v>
      </c>
    </row>
    <row r="1853" spans="1:26" ht="14.5" customHeight="1" x14ac:dyDescent="0.35">
      <c r="J1853" s="9">
        <v>1</v>
      </c>
      <c r="K1853" s="11" t="s">
        <v>25</v>
      </c>
      <c r="L1853" s="11" t="s">
        <v>1992</v>
      </c>
      <c r="M1853" s="9" t="s">
        <v>27</v>
      </c>
      <c r="N1853" s="9">
        <v>4</v>
      </c>
      <c r="O1853" s="9" t="s">
        <v>28</v>
      </c>
      <c r="P1853" s="325" t="s">
        <v>711</v>
      </c>
      <c r="Q1853" s="22" t="s">
        <v>29</v>
      </c>
      <c r="Z1853" s="3" t="s">
        <v>6</v>
      </c>
    </row>
    <row r="1854" spans="1:26" ht="14.5" customHeight="1" x14ac:dyDescent="0.35">
      <c r="J1854" s="9">
        <v>2</v>
      </c>
      <c r="K1854" s="11" t="s">
        <v>344</v>
      </c>
      <c r="L1854" s="11" t="s">
        <v>534</v>
      </c>
      <c r="M1854" s="9" t="s">
        <v>27</v>
      </c>
      <c r="N1854" s="9" t="s">
        <v>54</v>
      </c>
      <c r="O1854" s="9" t="s">
        <v>28</v>
      </c>
      <c r="P1854" s="325"/>
      <c r="Q1854" s="22" t="s">
        <v>29</v>
      </c>
      <c r="Z1854" s="3" t="s">
        <v>6</v>
      </c>
    </row>
    <row r="1855" spans="1:26" ht="14.5" customHeight="1" x14ac:dyDescent="0.35">
      <c r="J1855" s="9">
        <v>3</v>
      </c>
      <c r="K1855" s="11" t="s">
        <v>348</v>
      </c>
      <c r="L1855" s="11" t="s">
        <v>349</v>
      </c>
      <c r="M1855" s="9" t="s">
        <v>27</v>
      </c>
      <c r="N1855" s="9">
        <v>4</v>
      </c>
      <c r="O1855" s="9" t="s">
        <v>28</v>
      </c>
      <c r="P1855" s="325"/>
      <c r="Q1855" s="22" t="s">
        <v>29</v>
      </c>
      <c r="Z1855" s="3" t="s">
        <v>6</v>
      </c>
    </row>
    <row r="1856" spans="1:26" ht="14.5" customHeight="1" x14ac:dyDescent="0.35">
      <c r="J1856" s="9">
        <v>4</v>
      </c>
      <c r="K1856" s="11" t="s">
        <v>654</v>
      </c>
      <c r="L1856" s="11" t="s">
        <v>655</v>
      </c>
      <c r="M1856" s="9" t="s">
        <v>32</v>
      </c>
      <c r="N1856" s="9">
        <v>4</v>
      </c>
      <c r="O1856" s="9" t="s">
        <v>28</v>
      </c>
      <c r="P1856" s="325"/>
      <c r="Q1856" s="22" t="s">
        <v>48</v>
      </c>
      <c r="Z1856" s="3" t="s">
        <v>6</v>
      </c>
    </row>
    <row r="1857" spans="10:26" ht="14.5" customHeight="1" x14ac:dyDescent="0.35">
      <c r="J1857" s="9">
        <v>5</v>
      </c>
      <c r="K1857" s="11" t="s">
        <v>402</v>
      </c>
      <c r="L1857" s="11" t="s">
        <v>1993</v>
      </c>
      <c r="M1857" s="9" t="s">
        <v>32</v>
      </c>
      <c r="N1857" s="9">
        <v>6</v>
      </c>
      <c r="O1857" s="9" t="s">
        <v>28</v>
      </c>
      <c r="P1857" s="325"/>
      <c r="Q1857" s="22" t="s">
        <v>29</v>
      </c>
      <c r="Z1857" s="3" t="s">
        <v>6</v>
      </c>
    </row>
    <row r="1858" spans="10:26" ht="14.5" customHeight="1" x14ac:dyDescent="0.35">
      <c r="J1858" s="9">
        <v>6</v>
      </c>
      <c r="K1858" s="11" t="s">
        <v>404</v>
      </c>
      <c r="L1858" s="11" t="s">
        <v>1994</v>
      </c>
      <c r="M1858" s="9" t="s">
        <v>32</v>
      </c>
      <c r="N1858" s="9" t="s">
        <v>28</v>
      </c>
      <c r="O1858" s="9" t="s">
        <v>28</v>
      </c>
      <c r="P1858" s="325"/>
      <c r="Q1858" s="22" t="s">
        <v>29</v>
      </c>
      <c r="Z1858" s="3" t="s">
        <v>6</v>
      </c>
    </row>
    <row r="1859" spans="10:26" ht="14.5" customHeight="1" x14ac:dyDescent="0.35">
      <c r="J1859" s="9">
        <v>7</v>
      </c>
      <c r="K1859" s="11" t="s">
        <v>813</v>
      </c>
      <c r="L1859" s="11" t="s">
        <v>1133</v>
      </c>
      <c r="M1859" s="9" t="s">
        <v>32</v>
      </c>
      <c r="N1859" s="9" t="s">
        <v>33</v>
      </c>
      <c r="O1859" s="9" t="s">
        <v>28</v>
      </c>
      <c r="P1859" s="325"/>
      <c r="Q1859" s="22" t="s">
        <v>29</v>
      </c>
      <c r="Z1859" s="3" t="s">
        <v>6</v>
      </c>
    </row>
    <row r="1860" spans="10:26" ht="14.5" customHeight="1" x14ac:dyDescent="0.35">
      <c r="J1860" s="9">
        <v>8</v>
      </c>
      <c r="K1860" s="11" t="s">
        <v>815</v>
      </c>
      <c r="L1860" s="11" t="s">
        <v>1995</v>
      </c>
      <c r="M1860" s="9" t="s">
        <v>32</v>
      </c>
      <c r="N1860" s="9" t="s">
        <v>235</v>
      </c>
      <c r="O1860" s="9" t="s">
        <v>28</v>
      </c>
      <c r="P1860" s="325"/>
      <c r="Q1860" s="22" t="s">
        <v>29</v>
      </c>
      <c r="Z1860" s="3" t="s">
        <v>6</v>
      </c>
    </row>
    <row r="1861" spans="10:26" ht="14.5" customHeight="1" x14ac:dyDescent="0.35">
      <c r="J1861" s="9">
        <v>9</v>
      </c>
      <c r="K1861" s="11" t="s">
        <v>196</v>
      </c>
      <c r="L1861" s="11" t="s">
        <v>818</v>
      </c>
      <c r="M1861" s="9" t="s">
        <v>32</v>
      </c>
      <c r="N1861" s="9">
        <v>6</v>
      </c>
      <c r="O1861" s="9">
        <v>2</v>
      </c>
      <c r="P1861" s="325"/>
      <c r="Q1861" s="22" t="s">
        <v>48</v>
      </c>
      <c r="Z1861" s="3" t="s">
        <v>6</v>
      </c>
    </row>
    <row r="1862" spans="10:26" ht="14.5" customHeight="1" x14ac:dyDescent="0.35">
      <c r="J1862" s="9">
        <v>10</v>
      </c>
      <c r="K1862" s="11" t="s">
        <v>357</v>
      </c>
      <c r="L1862" s="11" t="s">
        <v>1457</v>
      </c>
      <c r="M1862" s="9" t="s">
        <v>32</v>
      </c>
      <c r="N1862" s="9" t="s">
        <v>40</v>
      </c>
      <c r="O1862" s="9" t="s">
        <v>28</v>
      </c>
      <c r="P1862" s="325"/>
      <c r="Q1862" s="22" t="s">
        <v>29</v>
      </c>
      <c r="Z1862" s="3" t="s">
        <v>6</v>
      </c>
    </row>
    <row r="1863" spans="10:26" ht="14.5" customHeight="1" x14ac:dyDescent="0.35">
      <c r="J1863" s="9">
        <v>11</v>
      </c>
      <c r="K1863" s="11" t="s">
        <v>1135</v>
      </c>
      <c r="L1863" s="11" t="s">
        <v>1467</v>
      </c>
      <c r="M1863" s="9" t="s">
        <v>32</v>
      </c>
      <c r="N1863" s="9" t="s">
        <v>28</v>
      </c>
      <c r="O1863" s="9">
        <v>2</v>
      </c>
      <c r="P1863" s="325"/>
      <c r="Q1863" s="22" t="s">
        <v>29</v>
      </c>
      <c r="Z1863" s="3" t="s">
        <v>6</v>
      </c>
    </row>
    <row r="1864" spans="10:26" ht="14.5" customHeight="1" x14ac:dyDescent="0.35">
      <c r="J1864" s="9">
        <v>12</v>
      </c>
      <c r="K1864" s="11" t="s">
        <v>546</v>
      </c>
      <c r="L1864" s="11" t="s">
        <v>1996</v>
      </c>
      <c r="M1864" s="9" t="s">
        <v>32</v>
      </c>
      <c r="N1864" s="9" t="s">
        <v>28</v>
      </c>
      <c r="O1864" s="9">
        <v>2</v>
      </c>
      <c r="P1864" s="325"/>
      <c r="Q1864" s="22" t="s">
        <v>48</v>
      </c>
      <c r="Z1864" s="3" t="s">
        <v>6</v>
      </c>
    </row>
    <row r="1865" spans="10:26" ht="14.5" customHeight="1" x14ac:dyDescent="0.35">
      <c r="J1865" s="9">
        <v>13</v>
      </c>
      <c r="K1865" s="11" t="s">
        <v>1829</v>
      </c>
      <c r="L1865" s="11" t="s">
        <v>1830</v>
      </c>
      <c r="M1865" s="9" t="s">
        <v>32</v>
      </c>
      <c r="N1865" s="9" t="s">
        <v>28</v>
      </c>
      <c r="O1865" s="9">
        <v>2</v>
      </c>
      <c r="P1865" s="325"/>
      <c r="Q1865" s="22" t="s">
        <v>29</v>
      </c>
      <c r="Z1865" s="3" t="s">
        <v>6</v>
      </c>
    </row>
    <row r="1866" spans="10:26" ht="14.5" customHeight="1" x14ac:dyDescent="0.35">
      <c r="J1866" s="9">
        <v>14</v>
      </c>
      <c r="K1866" s="11" t="s">
        <v>572</v>
      </c>
      <c r="L1866" s="11" t="s">
        <v>1997</v>
      </c>
      <c r="M1866" s="9" t="s">
        <v>32</v>
      </c>
      <c r="N1866" s="9" t="s">
        <v>28</v>
      </c>
      <c r="O1866" s="9">
        <v>2</v>
      </c>
      <c r="P1866" s="325"/>
      <c r="Q1866" s="22" t="s">
        <v>48</v>
      </c>
      <c r="Z1866" s="3" t="s">
        <v>6</v>
      </c>
    </row>
    <row r="1867" spans="10:26" ht="14.5" customHeight="1" x14ac:dyDescent="0.35">
      <c r="J1867" s="9">
        <v>15</v>
      </c>
      <c r="K1867" s="11" t="s">
        <v>1998</v>
      </c>
      <c r="L1867" s="11" t="s">
        <v>1999</v>
      </c>
      <c r="M1867" s="9" t="s">
        <v>32</v>
      </c>
      <c r="N1867" s="9" t="s">
        <v>28</v>
      </c>
      <c r="O1867" s="9">
        <v>2</v>
      </c>
      <c r="P1867" s="325"/>
      <c r="Q1867" s="22" t="s">
        <v>48</v>
      </c>
      <c r="Z1867" s="3" t="s">
        <v>6</v>
      </c>
    </row>
    <row r="1868" spans="10:26" ht="14.5" customHeight="1" x14ac:dyDescent="0.35">
      <c r="J1868" s="9">
        <v>16</v>
      </c>
      <c r="K1868" s="11" t="s">
        <v>576</v>
      </c>
      <c r="L1868" s="11" t="s">
        <v>2000</v>
      </c>
      <c r="M1868" s="9" t="s">
        <v>32</v>
      </c>
      <c r="N1868" s="9" t="s">
        <v>28</v>
      </c>
      <c r="O1868" s="9">
        <v>2</v>
      </c>
      <c r="P1868" s="325"/>
      <c r="Q1868" s="22" t="s">
        <v>29</v>
      </c>
      <c r="Z1868" s="3" t="s">
        <v>6</v>
      </c>
    </row>
    <row r="1869" spans="10:26" ht="14.5" customHeight="1" x14ac:dyDescent="0.35">
      <c r="J1869" s="9">
        <v>17</v>
      </c>
      <c r="K1869" s="11" t="s">
        <v>578</v>
      </c>
      <c r="L1869" s="11" t="s">
        <v>2001</v>
      </c>
      <c r="M1869" s="9" t="s">
        <v>32</v>
      </c>
      <c r="N1869" s="9" t="s">
        <v>28</v>
      </c>
      <c r="O1869" s="9">
        <v>2</v>
      </c>
      <c r="P1869" s="325"/>
      <c r="Q1869" s="22" t="s">
        <v>29</v>
      </c>
      <c r="Z1869" s="3" t="s">
        <v>6</v>
      </c>
    </row>
    <row r="1870" spans="10:26" ht="14.5" customHeight="1" x14ac:dyDescent="0.35">
      <c r="J1870" s="9">
        <v>18</v>
      </c>
      <c r="K1870" s="11" t="s">
        <v>1141</v>
      </c>
      <c r="L1870" s="11" t="s">
        <v>1142</v>
      </c>
      <c r="M1870" s="9" t="s">
        <v>32</v>
      </c>
      <c r="N1870" s="9" t="s">
        <v>28</v>
      </c>
      <c r="O1870" s="9">
        <v>2</v>
      </c>
      <c r="P1870" s="325"/>
      <c r="Q1870" s="22" t="s">
        <v>29</v>
      </c>
      <c r="Z1870" s="3" t="s">
        <v>6</v>
      </c>
    </row>
    <row r="1871" spans="10:26" ht="14.5" customHeight="1" x14ac:dyDescent="0.35">
      <c r="J1871" s="9">
        <v>19</v>
      </c>
      <c r="K1871" s="11" t="s">
        <v>276</v>
      </c>
      <c r="L1871" s="11" t="s">
        <v>381</v>
      </c>
      <c r="M1871" s="9" t="s">
        <v>27</v>
      </c>
      <c r="N1871" s="9">
        <v>6</v>
      </c>
      <c r="O1871" s="9" t="s">
        <v>28</v>
      </c>
      <c r="P1871" s="325"/>
      <c r="Q1871" s="22" t="s">
        <v>48</v>
      </c>
      <c r="Z1871" s="3" t="s">
        <v>6</v>
      </c>
    </row>
    <row r="1872" spans="10:26" ht="14.5" customHeight="1" x14ac:dyDescent="0.35">
      <c r="J1872" s="9">
        <v>20</v>
      </c>
      <c r="K1872" s="11" t="s">
        <v>246</v>
      </c>
      <c r="L1872" s="11" t="s">
        <v>858</v>
      </c>
      <c r="M1872" s="9" t="s">
        <v>27</v>
      </c>
      <c r="N1872" s="9" t="s">
        <v>28</v>
      </c>
      <c r="O1872" s="9" t="s">
        <v>28</v>
      </c>
      <c r="P1872" s="325"/>
      <c r="Q1872" s="22" t="s">
        <v>48</v>
      </c>
      <c r="Z1872" s="3" t="s">
        <v>6</v>
      </c>
    </row>
    <row r="1873" spans="1:26" s="3" customFormat="1" ht="14.5" customHeight="1" collapsed="1" x14ac:dyDescent="0.35">
      <c r="A1873" s="1" t="s">
        <v>22</v>
      </c>
      <c r="B1873" s="1"/>
      <c r="C1873" s="1"/>
      <c r="D1873" s="1"/>
      <c r="E1873" s="1" t="s">
        <v>2002</v>
      </c>
      <c r="F1873" s="1"/>
      <c r="G1873" s="1"/>
      <c r="H1873" s="1"/>
      <c r="I1873" s="1" t="s">
        <v>144</v>
      </c>
      <c r="J1873" s="2" t="s">
        <v>2003</v>
      </c>
      <c r="K1873" s="4"/>
      <c r="L1873" s="4"/>
      <c r="M1873" s="4"/>
      <c r="N1873" s="4"/>
      <c r="O1873" s="4"/>
      <c r="P1873" s="4"/>
      <c r="Q1873" s="4"/>
      <c r="R1873" s="4"/>
      <c r="S1873" s="4"/>
      <c r="T1873" s="4"/>
      <c r="U1873" s="4"/>
      <c r="V1873" s="4"/>
      <c r="W1873" s="4"/>
      <c r="Z1873" s="3" t="s">
        <v>6</v>
      </c>
    </row>
    <row r="1874" spans="1:26" ht="14.5" customHeight="1" x14ac:dyDescent="0.35">
      <c r="J1874" s="9">
        <v>1</v>
      </c>
      <c r="K1874" s="11" t="s">
        <v>25</v>
      </c>
      <c r="L1874" s="11" t="s">
        <v>2004</v>
      </c>
      <c r="M1874" s="9" t="s">
        <v>27</v>
      </c>
      <c r="N1874" s="9">
        <v>4</v>
      </c>
      <c r="O1874" s="9" t="s">
        <v>28</v>
      </c>
      <c r="P1874" s="325" t="s">
        <v>711</v>
      </c>
      <c r="Q1874" s="22" t="s">
        <v>29</v>
      </c>
      <c r="Z1874" s="3" t="s">
        <v>6</v>
      </c>
    </row>
    <row r="1875" spans="1:26" ht="14.5" customHeight="1" x14ac:dyDescent="0.35">
      <c r="J1875" s="9">
        <v>2</v>
      </c>
      <c r="K1875" s="11" t="s">
        <v>1462</v>
      </c>
      <c r="L1875" s="11" t="s">
        <v>1463</v>
      </c>
      <c r="M1875" s="9" t="s">
        <v>32</v>
      </c>
      <c r="N1875" s="9" t="s">
        <v>28</v>
      </c>
      <c r="O1875" s="9" t="s">
        <v>28</v>
      </c>
      <c r="P1875" s="325"/>
      <c r="Q1875" s="22" t="s">
        <v>29</v>
      </c>
      <c r="Z1875" s="3" t="s">
        <v>6</v>
      </c>
    </row>
    <row r="1876" spans="1:26" s="3" customFormat="1" ht="14.5" customHeight="1" collapsed="1" x14ac:dyDescent="0.35">
      <c r="A1876" s="1" t="s">
        <v>115</v>
      </c>
      <c r="B1876" s="1"/>
      <c r="C1876" s="1"/>
      <c r="D1876" s="1"/>
      <c r="E1876" s="1" t="s">
        <v>2005</v>
      </c>
      <c r="F1876" s="1"/>
      <c r="G1876" s="1"/>
      <c r="H1876" s="1"/>
      <c r="I1876" s="1" t="s">
        <v>144</v>
      </c>
      <c r="J1876" s="2" t="s">
        <v>2006</v>
      </c>
      <c r="K1876" s="4"/>
      <c r="L1876" s="4"/>
      <c r="M1876" s="4"/>
      <c r="N1876" s="4"/>
      <c r="O1876" s="4"/>
      <c r="P1876" s="4"/>
      <c r="Q1876" s="4"/>
      <c r="R1876" s="4"/>
      <c r="S1876" s="4"/>
      <c r="T1876" s="4"/>
      <c r="U1876" s="4"/>
      <c r="V1876" s="4"/>
      <c r="W1876" s="4"/>
      <c r="Z1876" s="3" t="s">
        <v>6</v>
      </c>
    </row>
    <row r="1877" spans="1:26" ht="14.5" customHeight="1" x14ac:dyDescent="0.35">
      <c r="J1877" s="9">
        <v>1</v>
      </c>
      <c r="K1877" s="11" t="s">
        <v>25</v>
      </c>
      <c r="L1877" s="11" t="s">
        <v>2007</v>
      </c>
      <c r="M1877" s="9" t="s">
        <v>27</v>
      </c>
      <c r="N1877" s="9">
        <v>4</v>
      </c>
      <c r="O1877" s="9" t="s">
        <v>28</v>
      </c>
      <c r="P1877" s="325" t="s">
        <v>711</v>
      </c>
      <c r="Q1877" s="22" t="s">
        <v>29</v>
      </c>
      <c r="Z1877" s="3" t="s">
        <v>6</v>
      </c>
    </row>
    <row r="1878" spans="1:26" ht="14.5" customHeight="1" x14ac:dyDescent="0.35">
      <c r="J1878" s="9">
        <v>2</v>
      </c>
      <c r="K1878" s="11" t="s">
        <v>1832</v>
      </c>
      <c r="L1878" s="11" t="s">
        <v>2008</v>
      </c>
      <c r="M1878" s="9" t="s">
        <v>32</v>
      </c>
      <c r="N1878" s="9" t="s">
        <v>59</v>
      </c>
      <c r="O1878" s="9" t="s">
        <v>28</v>
      </c>
      <c r="P1878" s="325"/>
      <c r="Q1878" s="22" t="s">
        <v>29</v>
      </c>
      <c r="Z1878" s="3" t="s">
        <v>6</v>
      </c>
    </row>
    <row r="1879" spans="1:26" ht="14.5" customHeight="1" x14ac:dyDescent="0.35">
      <c r="J1879" s="9">
        <v>3</v>
      </c>
      <c r="K1879" s="11" t="s">
        <v>1829</v>
      </c>
      <c r="L1879" s="11" t="s">
        <v>1830</v>
      </c>
      <c r="M1879" s="9" t="s">
        <v>32</v>
      </c>
      <c r="N1879" s="9" t="s">
        <v>28</v>
      </c>
      <c r="O1879" s="9">
        <v>2</v>
      </c>
      <c r="P1879" s="325"/>
      <c r="Q1879" s="22" t="s">
        <v>29</v>
      </c>
      <c r="Z1879" s="3" t="s">
        <v>6</v>
      </c>
    </row>
    <row r="1880" spans="1:26" ht="14.5" customHeight="1" x14ac:dyDescent="0.35">
      <c r="J1880" s="9">
        <v>4</v>
      </c>
      <c r="K1880" s="11" t="s">
        <v>576</v>
      </c>
      <c r="L1880" s="11" t="s">
        <v>2000</v>
      </c>
      <c r="M1880" s="9" t="s">
        <v>32</v>
      </c>
      <c r="N1880" s="9" t="s">
        <v>28</v>
      </c>
      <c r="O1880" s="9">
        <v>2</v>
      </c>
      <c r="P1880" s="325"/>
      <c r="Q1880" s="22" t="s">
        <v>48</v>
      </c>
      <c r="Z1880" s="3" t="s">
        <v>6</v>
      </c>
    </row>
    <row r="1881" spans="1:26" ht="14.5" customHeight="1" x14ac:dyDescent="0.35">
      <c r="J1881" s="9">
        <v>5</v>
      </c>
      <c r="K1881" s="11" t="s">
        <v>578</v>
      </c>
      <c r="L1881" s="11" t="s">
        <v>2001</v>
      </c>
      <c r="M1881" s="9" t="s">
        <v>32</v>
      </c>
      <c r="N1881" s="9" t="s">
        <v>28</v>
      </c>
      <c r="O1881" s="9">
        <v>2</v>
      </c>
      <c r="P1881" s="325"/>
      <c r="Q1881" s="22" t="s">
        <v>48</v>
      </c>
      <c r="Z1881" s="3" t="s">
        <v>6</v>
      </c>
    </row>
    <row r="1882" spans="1:26" s="3" customFormat="1" ht="14.5" customHeight="1" collapsed="1" x14ac:dyDescent="0.35">
      <c r="A1882" s="1" t="s">
        <v>22</v>
      </c>
      <c r="B1882" s="1"/>
      <c r="C1882" s="1"/>
      <c r="D1882" s="1" t="s">
        <v>2009</v>
      </c>
      <c r="E1882" s="1"/>
      <c r="F1882" s="1"/>
      <c r="G1882" s="1"/>
      <c r="H1882" s="1"/>
      <c r="I1882" s="1" t="s">
        <v>108</v>
      </c>
      <c r="J1882" s="2" t="s">
        <v>2010</v>
      </c>
      <c r="K1882" s="4"/>
      <c r="L1882" s="4"/>
      <c r="M1882" s="4"/>
      <c r="N1882" s="4"/>
      <c r="O1882" s="4"/>
      <c r="P1882" s="4"/>
      <c r="Q1882" s="4"/>
      <c r="R1882" s="4"/>
      <c r="S1882" s="4"/>
      <c r="T1882" s="4"/>
      <c r="U1882" s="4"/>
      <c r="V1882" s="4"/>
      <c r="W1882" s="4"/>
      <c r="Z1882" s="3" t="s">
        <v>6</v>
      </c>
    </row>
    <row r="1883" spans="1:26" ht="14.5" customHeight="1" x14ac:dyDescent="0.35">
      <c r="J1883" s="9">
        <v>1</v>
      </c>
      <c r="K1883" s="11" t="s">
        <v>25</v>
      </c>
      <c r="L1883" s="11" t="s">
        <v>2011</v>
      </c>
      <c r="M1883" s="9" t="s">
        <v>27</v>
      </c>
      <c r="N1883" s="9">
        <v>4</v>
      </c>
      <c r="O1883" s="9" t="s">
        <v>28</v>
      </c>
      <c r="P1883" s="325" t="s">
        <v>671</v>
      </c>
      <c r="Q1883" s="22" t="s">
        <v>29</v>
      </c>
      <c r="Z1883" s="3" t="s">
        <v>6</v>
      </c>
    </row>
    <row r="1884" spans="1:26" ht="14.5" customHeight="1" x14ac:dyDescent="0.35">
      <c r="J1884" s="9">
        <v>2</v>
      </c>
      <c r="K1884" s="11" t="s">
        <v>344</v>
      </c>
      <c r="L1884" s="11" t="s">
        <v>701</v>
      </c>
      <c r="M1884" s="9" t="s">
        <v>27</v>
      </c>
      <c r="N1884" s="9" t="s">
        <v>54</v>
      </c>
      <c r="O1884" s="9" t="s">
        <v>28</v>
      </c>
      <c r="P1884" s="325" t="s">
        <v>1847</v>
      </c>
      <c r="Q1884" s="22" t="s">
        <v>29</v>
      </c>
      <c r="Z1884" s="3" t="s">
        <v>6</v>
      </c>
    </row>
    <row r="1885" spans="1:26" ht="14.5" customHeight="1" x14ac:dyDescent="0.35">
      <c r="J1885" s="9">
        <v>3</v>
      </c>
      <c r="K1885" s="11" t="s">
        <v>1522</v>
      </c>
      <c r="L1885" s="11" t="s">
        <v>1523</v>
      </c>
      <c r="M1885" s="9" t="s">
        <v>27</v>
      </c>
      <c r="N1885" s="9">
        <v>20</v>
      </c>
      <c r="O1885" s="9" t="s">
        <v>28</v>
      </c>
      <c r="P1885" s="325"/>
      <c r="Q1885" s="22" t="s">
        <v>29</v>
      </c>
      <c r="Z1885" s="3" t="s">
        <v>6</v>
      </c>
    </row>
    <row r="1886" spans="1:26" ht="14.5" customHeight="1" x14ac:dyDescent="0.35">
      <c r="J1886" s="9">
        <v>4</v>
      </c>
      <c r="K1886" s="11" t="s">
        <v>663</v>
      </c>
      <c r="L1886" s="11" t="s">
        <v>664</v>
      </c>
      <c r="M1886" s="9" t="s">
        <v>27</v>
      </c>
      <c r="N1886" s="9">
        <v>21</v>
      </c>
      <c r="O1886" s="9" t="s">
        <v>28</v>
      </c>
      <c r="P1886" s="325"/>
      <c r="Q1886" s="22" t="s">
        <v>29</v>
      </c>
      <c r="Z1886" s="3" t="s">
        <v>6</v>
      </c>
    </row>
    <row r="1887" spans="1:26" ht="14.5" customHeight="1" x14ac:dyDescent="0.35">
      <c r="J1887" s="9">
        <v>5</v>
      </c>
      <c r="K1887" s="11" t="s">
        <v>665</v>
      </c>
      <c r="L1887" s="11" t="s">
        <v>666</v>
      </c>
      <c r="M1887" s="9" t="s">
        <v>32</v>
      </c>
      <c r="N1887" s="9">
        <v>3</v>
      </c>
      <c r="O1887" s="9" t="s">
        <v>28</v>
      </c>
      <c r="P1887" s="325"/>
      <c r="Q1887" s="22" t="s">
        <v>29</v>
      </c>
      <c r="Z1887" s="3" t="s">
        <v>6</v>
      </c>
    </row>
    <row r="1888" spans="1:26" s="3" customFormat="1" ht="14.5" customHeight="1" collapsed="1" x14ac:dyDescent="0.35">
      <c r="A1888" s="1" t="s">
        <v>22</v>
      </c>
      <c r="B1888" s="1"/>
      <c r="C1888" s="1"/>
      <c r="D1888" s="1"/>
      <c r="E1888" s="1" t="s">
        <v>2012</v>
      </c>
      <c r="F1888" s="1"/>
      <c r="G1888" s="1"/>
      <c r="H1888" s="1"/>
      <c r="I1888" s="1" t="s">
        <v>144</v>
      </c>
      <c r="J1888" s="2" t="s">
        <v>2013</v>
      </c>
      <c r="K1888" s="4"/>
      <c r="L1888" s="4"/>
      <c r="M1888" s="4"/>
      <c r="N1888" s="4"/>
      <c r="O1888" s="4"/>
      <c r="P1888" s="4"/>
      <c r="Q1888" s="4"/>
      <c r="R1888" s="4"/>
      <c r="S1888" s="4"/>
      <c r="T1888" s="4"/>
      <c r="U1888" s="4"/>
      <c r="V1888" s="4"/>
      <c r="W1888" s="4"/>
      <c r="Z1888" s="3" t="s">
        <v>6</v>
      </c>
    </row>
    <row r="1889" spans="1:26" ht="14.5" customHeight="1" x14ac:dyDescent="0.35">
      <c r="J1889" s="9">
        <v>1</v>
      </c>
      <c r="K1889" s="11" t="s">
        <v>25</v>
      </c>
      <c r="L1889" s="11" t="s">
        <v>2014</v>
      </c>
      <c r="M1889" s="9" t="s">
        <v>27</v>
      </c>
      <c r="N1889" s="9">
        <v>4</v>
      </c>
      <c r="O1889" s="9" t="s">
        <v>28</v>
      </c>
      <c r="P1889" s="325" t="s">
        <v>711</v>
      </c>
      <c r="Q1889" s="22" t="s">
        <v>29</v>
      </c>
      <c r="Z1889" s="3" t="s">
        <v>6</v>
      </c>
    </row>
    <row r="1890" spans="1:26" ht="14.5" customHeight="1" x14ac:dyDescent="0.35">
      <c r="J1890" s="9">
        <v>2</v>
      </c>
      <c r="K1890" s="11" t="s">
        <v>357</v>
      </c>
      <c r="L1890" s="11" t="s">
        <v>1527</v>
      </c>
      <c r="M1890" s="9" t="s">
        <v>32</v>
      </c>
      <c r="N1890" s="9" t="s">
        <v>40</v>
      </c>
      <c r="O1890" s="9" t="s">
        <v>28</v>
      </c>
      <c r="P1890" s="325"/>
      <c r="Q1890" s="22" t="s">
        <v>29</v>
      </c>
      <c r="Z1890" s="3" t="s">
        <v>6</v>
      </c>
    </row>
    <row r="1891" spans="1:26" ht="14.5" customHeight="1" x14ac:dyDescent="0.35">
      <c r="J1891" s="9">
        <v>3</v>
      </c>
      <c r="K1891" s="11" t="s">
        <v>1528</v>
      </c>
      <c r="L1891" s="11" t="s">
        <v>1529</v>
      </c>
      <c r="M1891" s="9" t="s">
        <v>32</v>
      </c>
      <c r="N1891" s="9">
        <v>3</v>
      </c>
      <c r="O1891" s="9" t="s">
        <v>28</v>
      </c>
      <c r="P1891" s="325"/>
      <c r="Q1891" s="22" t="s">
        <v>29</v>
      </c>
      <c r="Z1891" s="3" t="s">
        <v>6</v>
      </c>
    </row>
    <row r="1892" spans="1:26" ht="14.5" customHeight="1" x14ac:dyDescent="0.35">
      <c r="J1892" s="9">
        <v>4</v>
      </c>
      <c r="K1892" s="11" t="s">
        <v>1530</v>
      </c>
      <c r="L1892" s="11" t="s">
        <v>1531</v>
      </c>
      <c r="M1892" s="9" t="s">
        <v>32</v>
      </c>
      <c r="N1892" s="9">
        <v>6</v>
      </c>
      <c r="O1892" s="9" t="s">
        <v>28</v>
      </c>
      <c r="P1892" s="325"/>
      <c r="Q1892" s="22" t="s">
        <v>29</v>
      </c>
      <c r="Z1892" s="3" t="s">
        <v>6</v>
      </c>
    </row>
    <row r="1893" spans="1:26" ht="14.5" customHeight="1" x14ac:dyDescent="0.35">
      <c r="J1893" s="9">
        <v>5</v>
      </c>
      <c r="K1893" s="11" t="s">
        <v>1532</v>
      </c>
      <c r="L1893" s="11" t="s">
        <v>1533</v>
      </c>
      <c r="M1893" s="9" t="s">
        <v>32</v>
      </c>
      <c r="N1893" s="9">
        <v>9</v>
      </c>
      <c r="O1893" s="9" t="s">
        <v>28</v>
      </c>
      <c r="P1893" s="325"/>
      <c r="Q1893" s="22" t="s">
        <v>29</v>
      </c>
      <c r="Z1893" s="3" t="s">
        <v>6</v>
      </c>
    </row>
    <row r="1894" spans="1:26" ht="14.5" customHeight="1" x14ac:dyDescent="0.35">
      <c r="J1894" s="9">
        <v>6</v>
      </c>
      <c r="K1894" s="11" t="s">
        <v>1534</v>
      </c>
      <c r="L1894" s="11" t="s">
        <v>1535</v>
      </c>
      <c r="M1894" s="9" t="s">
        <v>32</v>
      </c>
      <c r="N1894" s="9" t="s">
        <v>28</v>
      </c>
      <c r="O1894" s="9">
        <v>2</v>
      </c>
      <c r="P1894" s="325"/>
      <c r="Q1894" s="22" t="s">
        <v>29</v>
      </c>
      <c r="Z1894" s="3" t="s">
        <v>6</v>
      </c>
    </row>
    <row r="1895" spans="1:26" ht="14.5" customHeight="1" x14ac:dyDescent="0.35">
      <c r="J1895" s="9">
        <v>7</v>
      </c>
      <c r="K1895" s="11" t="s">
        <v>1536</v>
      </c>
      <c r="L1895" s="11" t="s">
        <v>1537</v>
      </c>
      <c r="M1895" s="9" t="s">
        <v>32</v>
      </c>
      <c r="N1895" s="9" t="s">
        <v>28</v>
      </c>
      <c r="O1895" s="9">
        <v>2</v>
      </c>
      <c r="P1895" s="325"/>
      <c r="Q1895" s="22" t="s">
        <v>29</v>
      </c>
      <c r="Z1895" s="3" t="s">
        <v>6</v>
      </c>
    </row>
    <row r="1896" spans="1:26" s="3" customFormat="1" ht="14.5" customHeight="1" collapsed="1" x14ac:dyDescent="0.35">
      <c r="A1896" s="1" t="s">
        <v>115</v>
      </c>
      <c r="B1896" s="1"/>
      <c r="C1896" s="1"/>
      <c r="D1896" s="1"/>
      <c r="E1896" s="1"/>
      <c r="F1896" s="1" t="s">
        <v>2015</v>
      </c>
      <c r="G1896" s="1"/>
      <c r="H1896" s="1"/>
      <c r="I1896" s="1" t="s">
        <v>209</v>
      </c>
      <c r="J1896" s="2" t="s">
        <v>2016</v>
      </c>
      <c r="K1896" s="4"/>
      <c r="L1896" s="4"/>
      <c r="M1896" s="4"/>
      <c r="N1896" s="4"/>
      <c r="O1896" s="4"/>
      <c r="P1896" s="4"/>
      <c r="Q1896" s="4"/>
      <c r="R1896" s="4"/>
      <c r="S1896" s="4"/>
      <c r="T1896" s="4"/>
      <c r="U1896" s="4"/>
      <c r="V1896" s="4"/>
      <c r="W1896" s="4"/>
      <c r="Z1896" s="3" t="s">
        <v>6</v>
      </c>
    </row>
    <row r="1897" spans="1:26" ht="14.5" customHeight="1" x14ac:dyDescent="0.35">
      <c r="J1897" s="9">
        <v>1</v>
      </c>
      <c r="K1897" s="11" t="s">
        <v>25</v>
      </c>
      <c r="L1897" s="11" t="s">
        <v>2017</v>
      </c>
      <c r="M1897" s="9" t="s">
        <v>27</v>
      </c>
      <c r="N1897" s="9">
        <v>4</v>
      </c>
      <c r="O1897" s="9" t="s">
        <v>28</v>
      </c>
      <c r="P1897" s="325" t="s">
        <v>711</v>
      </c>
      <c r="Q1897" s="22" t="s">
        <v>29</v>
      </c>
      <c r="Z1897" s="3" t="s">
        <v>6</v>
      </c>
    </row>
    <row r="1898" spans="1:26" ht="14.5" customHeight="1" x14ac:dyDescent="0.35">
      <c r="J1898" s="9">
        <v>2</v>
      </c>
      <c r="K1898" s="11" t="s">
        <v>586</v>
      </c>
      <c r="L1898" s="11" t="s">
        <v>587</v>
      </c>
      <c r="M1898" s="9" t="s">
        <v>32</v>
      </c>
      <c r="N1898" s="9" t="s">
        <v>28</v>
      </c>
      <c r="O1898" s="9">
        <v>2</v>
      </c>
      <c r="P1898" s="325"/>
      <c r="Q1898" s="22" t="s">
        <v>48</v>
      </c>
      <c r="Z1898" s="3" t="s">
        <v>6</v>
      </c>
    </row>
    <row r="1899" spans="1:26" ht="14.5" customHeight="1" x14ac:dyDescent="0.35">
      <c r="J1899" s="9">
        <v>3</v>
      </c>
      <c r="K1899" s="11" t="s">
        <v>588</v>
      </c>
      <c r="L1899" s="11" t="s">
        <v>589</v>
      </c>
      <c r="M1899" s="9" t="s">
        <v>32</v>
      </c>
      <c r="N1899" s="9" t="s">
        <v>28</v>
      </c>
      <c r="O1899" s="9">
        <v>2</v>
      </c>
      <c r="P1899" s="325"/>
      <c r="Q1899" s="22" t="s">
        <v>48</v>
      </c>
      <c r="Z1899" s="3" t="s">
        <v>6</v>
      </c>
    </row>
    <row r="1900" spans="1:26" s="3" customFormat="1" ht="14.5" customHeight="1" collapsed="1" x14ac:dyDescent="0.35">
      <c r="A1900" s="1" t="s">
        <v>22</v>
      </c>
      <c r="B1900" s="1"/>
      <c r="C1900" s="1"/>
      <c r="D1900" s="1"/>
      <c r="E1900" s="1"/>
      <c r="F1900" s="1" t="s">
        <v>2018</v>
      </c>
      <c r="G1900" s="1"/>
      <c r="H1900" s="1"/>
      <c r="I1900" s="1" t="s">
        <v>144</v>
      </c>
      <c r="J1900" s="2" t="s">
        <v>2019</v>
      </c>
      <c r="K1900" s="4"/>
      <c r="L1900" s="4"/>
      <c r="M1900" s="4"/>
      <c r="N1900" s="4"/>
      <c r="O1900" s="4"/>
      <c r="P1900" s="4"/>
      <c r="Q1900" s="4"/>
      <c r="R1900" s="4"/>
      <c r="S1900" s="4"/>
      <c r="T1900" s="4"/>
      <c r="U1900" s="4"/>
      <c r="V1900" s="4"/>
      <c r="W1900" s="4"/>
      <c r="Z1900" s="3" t="s">
        <v>6</v>
      </c>
    </row>
    <row r="1901" spans="1:26" ht="14.5" customHeight="1" x14ac:dyDescent="0.35">
      <c r="J1901" s="9">
        <v>1</v>
      </c>
      <c r="K1901" s="11" t="s">
        <v>25</v>
      </c>
      <c r="L1901" s="11" t="s">
        <v>2020</v>
      </c>
      <c r="M1901" s="9" t="s">
        <v>27</v>
      </c>
      <c r="N1901" s="9">
        <v>4</v>
      </c>
      <c r="O1901" s="9" t="s">
        <v>28</v>
      </c>
      <c r="P1901" s="325" t="s">
        <v>711</v>
      </c>
      <c r="Q1901" s="22" t="s">
        <v>29</v>
      </c>
      <c r="Z1901" s="3" t="s">
        <v>6</v>
      </c>
    </row>
    <row r="1902" spans="1:26" ht="14.5" customHeight="1" x14ac:dyDescent="0.35">
      <c r="J1902" s="9">
        <v>2</v>
      </c>
      <c r="K1902" s="11" t="s">
        <v>1544</v>
      </c>
      <c r="L1902" s="11" t="s">
        <v>1545</v>
      </c>
      <c r="M1902" s="9" t="s">
        <v>27</v>
      </c>
      <c r="N1902" s="9">
        <v>7</v>
      </c>
      <c r="O1902" s="9" t="s">
        <v>28</v>
      </c>
      <c r="P1902" s="325"/>
      <c r="Q1902" s="22" t="s">
        <v>29</v>
      </c>
      <c r="Z1902" s="3" t="s">
        <v>6</v>
      </c>
    </row>
    <row r="1903" spans="1:26" ht="14.5" customHeight="1" x14ac:dyDescent="0.35">
      <c r="J1903" s="9">
        <v>3</v>
      </c>
      <c r="K1903" s="11" t="s">
        <v>1546</v>
      </c>
      <c r="L1903" s="11" t="s">
        <v>1547</v>
      </c>
      <c r="M1903" s="9" t="s">
        <v>32</v>
      </c>
      <c r="N1903" s="9" t="s">
        <v>28</v>
      </c>
      <c r="O1903" s="9">
        <v>2</v>
      </c>
      <c r="P1903" s="325"/>
      <c r="Q1903" s="22" t="s">
        <v>29</v>
      </c>
      <c r="Z1903" s="3" t="s">
        <v>6</v>
      </c>
    </row>
    <row r="1904" spans="1:26" ht="14.5" customHeight="1" x14ac:dyDescent="0.35">
      <c r="J1904" s="9">
        <v>4</v>
      </c>
      <c r="K1904" s="11" t="s">
        <v>1548</v>
      </c>
      <c r="L1904" s="11" t="s">
        <v>1549</v>
      </c>
      <c r="M1904" s="9" t="s">
        <v>32</v>
      </c>
      <c r="N1904" s="9">
        <v>2</v>
      </c>
      <c r="O1904" s="9" t="s">
        <v>28</v>
      </c>
      <c r="P1904" s="325"/>
      <c r="Q1904" s="22" t="s">
        <v>48</v>
      </c>
      <c r="Z1904" s="3" t="s">
        <v>6</v>
      </c>
    </row>
    <row r="1905" spans="1:26" ht="14.5" customHeight="1" x14ac:dyDescent="0.35">
      <c r="J1905" s="9">
        <v>5</v>
      </c>
      <c r="K1905" s="11" t="s">
        <v>1550</v>
      </c>
      <c r="L1905" s="11" t="s">
        <v>1551</v>
      </c>
      <c r="M1905" s="9" t="s">
        <v>27</v>
      </c>
      <c r="N1905" s="9" t="s">
        <v>28</v>
      </c>
      <c r="O1905" s="9" t="s">
        <v>28</v>
      </c>
      <c r="P1905" s="325"/>
      <c r="Q1905" s="22" t="s">
        <v>48</v>
      </c>
      <c r="Z1905" s="3" t="s">
        <v>6</v>
      </c>
    </row>
    <row r="1906" spans="1:26" s="3" customFormat="1" ht="14.5" customHeight="1" collapsed="1" x14ac:dyDescent="0.35">
      <c r="A1906" s="1" t="s">
        <v>1497</v>
      </c>
      <c r="B1906" s="1"/>
      <c r="C1906" s="1"/>
      <c r="D1906" s="1"/>
      <c r="E1906" s="1"/>
      <c r="F1906" s="1"/>
      <c r="G1906" s="1" t="s">
        <v>2021</v>
      </c>
      <c r="H1906" s="1"/>
      <c r="I1906" s="1" t="s">
        <v>144</v>
      </c>
      <c r="J1906" s="2" t="s">
        <v>2022</v>
      </c>
      <c r="K1906" s="4"/>
      <c r="L1906" s="4"/>
      <c r="M1906" s="4"/>
      <c r="N1906" s="4"/>
      <c r="O1906" s="4"/>
      <c r="P1906" s="4"/>
      <c r="Q1906" s="4"/>
      <c r="R1906" s="4"/>
      <c r="S1906" s="4"/>
      <c r="T1906" s="4"/>
      <c r="U1906" s="4"/>
      <c r="V1906" s="4"/>
      <c r="W1906" s="4"/>
      <c r="Z1906" s="3" t="s">
        <v>6</v>
      </c>
    </row>
    <row r="1907" spans="1:26" ht="14.5" customHeight="1" x14ac:dyDescent="0.35">
      <c r="J1907" s="9">
        <v>1</v>
      </c>
      <c r="K1907" s="11" t="s">
        <v>25</v>
      </c>
      <c r="L1907" s="11" t="s">
        <v>2023</v>
      </c>
      <c r="M1907" s="9" t="s">
        <v>27</v>
      </c>
      <c r="N1907" s="9">
        <v>4</v>
      </c>
      <c r="O1907" s="9" t="s">
        <v>28</v>
      </c>
      <c r="P1907" s="325" t="s">
        <v>711</v>
      </c>
      <c r="Q1907" s="22" t="s">
        <v>29</v>
      </c>
      <c r="Z1907" s="3" t="s">
        <v>6</v>
      </c>
    </row>
    <row r="1908" spans="1:26" ht="14.5" customHeight="1" x14ac:dyDescent="0.35">
      <c r="J1908" s="9">
        <v>2</v>
      </c>
      <c r="K1908" s="11" t="s">
        <v>1832</v>
      </c>
      <c r="L1908" s="11" t="s">
        <v>2008</v>
      </c>
      <c r="M1908" s="9" t="s">
        <v>32</v>
      </c>
      <c r="N1908" s="9" t="s">
        <v>59</v>
      </c>
      <c r="O1908" s="9" t="s">
        <v>28</v>
      </c>
      <c r="P1908" s="325" t="s">
        <v>1847</v>
      </c>
      <c r="Q1908" s="22" t="s">
        <v>29</v>
      </c>
      <c r="Z1908" s="3" t="s">
        <v>6</v>
      </c>
    </row>
    <row r="1909" spans="1:26" ht="14.5" customHeight="1" x14ac:dyDescent="0.35">
      <c r="J1909" s="9">
        <v>3</v>
      </c>
      <c r="K1909" s="11" t="s">
        <v>1829</v>
      </c>
      <c r="L1909" s="11" t="s">
        <v>1830</v>
      </c>
      <c r="M1909" s="9" t="s">
        <v>32</v>
      </c>
      <c r="N1909" s="9" t="s">
        <v>28</v>
      </c>
      <c r="O1909" s="9">
        <v>2</v>
      </c>
      <c r="P1909" s="325"/>
      <c r="Q1909" s="22" t="s">
        <v>29</v>
      </c>
      <c r="Z1909" s="3" t="s">
        <v>6</v>
      </c>
    </row>
    <row r="1910" spans="1:26" ht="14.5" customHeight="1" x14ac:dyDescent="0.35">
      <c r="J1910" s="9">
        <v>4</v>
      </c>
      <c r="K1910" s="11" t="s">
        <v>2024</v>
      </c>
      <c r="L1910" s="11" t="s">
        <v>2025</v>
      </c>
      <c r="M1910" s="9" t="s">
        <v>32</v>
      </c>
      <c r="N1910" s="9" t="s">
        <v>28</v>
      </c>
      <c r="O1910" s="9" t="s">
        <v>28</v>
      </c>
      <c r="P1910" s="325"/>
      <c r="Q1910" s="22" t="s">
        <v>29</v>
      </c>
      <c r="Z1910" s="3" t="s">
        <v>6</v>
      </c>
    </row>
    <row r="1911" spans="1:26" ht="14.5" customHeight="1" x14ac:dyDescent="0.35">
      <c r="J1911" s="9">
        <v>5</v>
      </c>
      <c r="K1911" s="11" t="s">
        <v>576</v>
      </c>
      <c r="L1911" s="11" t="s">
        <v>2000</v>
      </c>
      <c r="M1911" s="9" t="s">
        <v>32</v>
      </c>
      <c r="N1911" s="9" t="s">
        <v>28</v>
      </c>
      <c r="O1911" s="9">
        <v>2</v>
      </c>
      <c r="P1911" s="325"/>
      <c r="Q1911" s="22" t="s">
        <v>48</v>
      </c>
      <c r="Z1911" s="3" t="s">
        <v>6</v>
      </c>
    </row>
    <row r="1912" spans="1:26" ht="14.5" customHeight="1" x14ac:dyDescent="0.35">
      <c r="J1912" s="9">
        <v>6</v>
      </c>
      <c r="K1912" s="11" t="s">
        <v>578</v>
      </c>
      <c r="L1912" s="11" t="s">
        <v>2001</v>
      </c>
      <c r="M1912" s="9" t="s">
        <v>32</v>
      </c>
      <c r="N1912" s="9" t="s">
        <v>28</v>
      </c>
      <c r="O1912" s="9">
        <v>2</v>
      </c>
      <c r="P1912" s="325"/>
      <c r="Q1912" s="22" t="s">
        <v>48</v>
      </c>
      <c r="Z1912" s="3" t="s">
        <v>6</v>
      </c>
    </row>
    <row r="1913" spans="1:26" s="55" customFormat="1" ht="14.5" customHeight="1" collapsed="1" x14ac:dyDescent="0.35">
      <c r="A1913" s="53" t="s">
        <v>22</v>
      </c>
      <c r="B1913" s="53"/>
      <c r="C1913" s="53"/>
      <c r="D1913" s="53"/>
      <c r="E1913" s="53"/>
      <c r="F1913" s="53" t="s">
        <v>2026</v>
      </c>
      <c r="G1913" s="53"/>
      <c r="H1913" s="53"/>
      <c r="I1913" s="53" t="s">
        <v>144</v>
      </c>
      <c r="J1913" s="52" t="s">
        <v>2027</v>
      </c>
      <c r="K1913" s="54"/>
      <c r="L1913" s="54"/>
      <c r="M1913" s="54"/>
      <c r="N1913" s="54"/>
      <c r="O1913" s="54"/>
      <c r="P1913" s="54"/>
      <c r="Q1913" s="54"/>
      <c r="R1913" s="54"/>
      <c r="S1913" s="54"/>
      <c r="T1913" s="54"/>
      <c r="U1913" s="54"/>
      <c r="V1913" s="54"/>
      <c r="W1913" s="54"/>
      <c r="Z1913" s="55" t="s">
        <v>6</v>
      </c>
    </row>
    <row r="1914" spans="1:26" ht="14.5" customHeight="1" x14ac:dyDescent="0.35">
      <c r="J1914" s="9">
        <v>1</v>
      </c>
      <c r="K1914" s="11" t="s">
        <v>25</v>
      </c>
      <c r="L1914" s="11" t="s">
        <v>2028</v>
      </c>
      <c r="M1914" s="9" t="s">
        <v>27</v>
      </c>
      <c r="N1914" s="9">
        <v>4</v>
      </c>
      <c r="O1914" s="9" t="s">
        <v>28</v>
      </c>
      <c r="P1914" s="325" t="s">
        <v>711</v>
      </c>
      <c r="Q1914" s="22" t="s">
        <v>29</v>
      </c>
      <c r="Z1914" s="3" t="s">
        <v>6</v>
      </c>
    </row>
    <row r="1915" spans="1:26" ht="14.5" customHeight="1" x14ac:dyDescent="0.35">
      <c r="J1915" s="9">
        <v>2</v>
      </c>
      <c r="K1915" s="11" t="s">
        <v>813</v>
      </c>
      <c r="L1915" s="11" t="s">
        <v>1577</v>
      </c>
      <c r="M1915" s="9" t="s">
        <v>32</v>
      </c>
      <c r="N1915" s="9" t="s">
        <v>33</v>
      </c>
      <c r="O1915" s="9" t="s">
        <v>28</v>
      </c>
      <c r="P1915" s="325"/>
      <c r="Q1915" s="22" t="s">
        <v>29</v>
      </c>
      <c r="Z1915" s="3" t="s">
        <v>6</v>
      </c>
    </row>
    <row r="1916" spans="1:26" ht="14.5" customHeight="1" x14ac:dyDescent="0.35">
      <c r="J1916" s="9">
        <v>3</v>
      </c>
      <c r="K1916" s="11" t="s">
        <v>815</v>
      </c>
      <c r="L1916" s="11" t="s">
        <v>816</v>
      </c>
      <c r="M1916" s="9" t="s">
        <v>32</v>
      </c>
      <c r="N1916" s="9" t="s">
        <v>235</v>
      </c>
      <c r="O1916" s="9" t="s">
        <v>28</v>
      </c>
      <c r="P1916" s="325"/>
      <c r="Q1916" s="22" t="s">
        <v>29</v>
      </c>
      <c r="Z1916" s="3" t="s">
        <v>6</v>
      </c>
    </row>
    <row r="1917" spans="1:26" ht="14.5" customHeight="1" x14ac:dyDescent="0.35">
      <c r="J1917" s="9">
        <v>4</v>
      </c>
      <c r="K1917" s="11" t="s">
        <v>196</v>
      </c>
      <c r="L1917" s="11" t="s">
        <v>818</v>
      </c>
      <c r="M1917" s="9" t="s">
        <v>32</v>
      </c>
      <c r="N1917" s="9">
        <v>6</v>
      </c>
      <c r="O1917" s="9">
        <v>2</v>
      </c>
      <c r="P1917" s="325"/>
      <c r="Q1917" s="22" t="s">
        <v>48</v>
      </c>
      <c r="Z1917" s="3" t="s">
        <v>6</v>
      </c>
    </row>
    <row r="1918" spans="1:26" ht="14.5" customHeight="1" x14ac:dyDescent="0.35">
      <c r="J1918" s="9">
        <v>5</v>
      </c>
      <c r="K1918" s="11" t="s">
        <v>1135</v>
      </c>
      <c r="L1918" s="11" t="s">
        <v>1585</v>
      </c>
      <c r="M1918" s="9" t="s">
        <v>32</v>
      </c>
      <c r="N1918" s="9" t="s">
        <v>28</v>
      </c>
      <c r="O1918" s="9">
        <v>2</v>
      </c>
      <c r="P1918" s="325"/>
      <c r="Q1918" s="22" t="s">
        <v>29</v>
      </c>
      <c r="Z1918" s="3" t="s">
        <v>6</v>
      </c>
    </row>
    <row r="1919" spans="1:26" ht="14.5" customHeight="1" x14ac:dyDescent="0.35">
      <c r="J1919" s="9">
        <v>6</v>
      </c>
      <c r="K1919" s="11" t="s">
        <v>729</v>
      </c>
      <c r="L1919" s="11" t="s">
        <v>730</v>
      </c>
      <c r="M1919" s="9" t="s">
        <v>32</v>
      </c>
      <c r="N1919" s="9" t="s">
        <v>28</v>
      </c>
      <c r="O1919" s="9">
        <v>2</v>
      </c>
      <c r="P1919" s="325"/>
      <c r="Q1919" s="22" t="s">
        <v>48</v>
      </c>
      <c r="Z1919" s="3" t="s">
        <v>6</v>
      </c>
    </row>
    <row r="1920" spans="1:26" ht="14.5" customHeight="1" x14ac:dyDescent="0.35">
      <c r="J1920" s="9">
        <v>7</v>
      </c>
      <c r="K1920" s="11" t="s">
        <v>871</v>
      </c>
      <c r="L1920" s="11" t="s">
        <v>872</v>
      </c>
      <c r="M1920" s="9" t="s">
        <v>32</v>
      </c>
      <c r="N1920" s="9">
        <v>6</v>
      </c>
      <c r="O1920" s="9">
        <v>2</v>
      </c>
      <c r="P1920" s="325"/>
      <c r="Q1920" s="22" t="s">
        <v>48</v>
      </c>
      <c r="Z1920" s="3" t="s">
        <v>6</v>
      </c>
    </row>
    <row r="1921" spans="1:26" ht="14.5" customHeight="1" x14ac:dyDescent="0.35">
      <c r="J1921" s="9">
        <v>8</v>
      </c>
      <c r="K1921" s="11" t="s">
        <v>731</v>
      </c>
      <c r="L1921" s="11" t="s">
        <v>732</v>
      </c>
      <c r="M1921" s="9" t="s">
        <v>32</v>
      </c>
      <c r="N1921" s="9" t="s">
        <v>28</v>
      </c>
      <c r="O1921" s="9">
        <v>2</v>
      </c>
      <c r="P1921" s="325"/>
      <c r="Q1921" s="22" t="s">
        <v>48</v>
      </c>
      <c r="Z1921" s="3" t="s">
        <v>6</v>
      </c>
    </row>
    <row r="1922" spans="1:26" ht="14.5" customHeight="1" x14ac:dyDescent="0.35">
      <c r="J1922" s="9">
        <v>9</v>
      </c>
      <c r="K1922" s="11" t="s">
        <v>576</v>
      </c>
      <c r="L1922" s="11" t="s">
        <v>2029</v>
      </c>
      <c r="M1922" s="9" t="s">
        <v>32</v>
      </c>
      <c r="N1922" s="9" t="s">
        <v>28</v>
      </c>
      <c r="O1922" s="9">
        <v>2</v>
      </c>
      <c r="P1922" s="325"/>
      <c r="Q1922" s="22" t="s">
        <v>29</v>
      </c>
      <c r="Z1922" s="3" t="s">
        <v>6</v>
      </c>
    </row>
    <row r="1923" spans="1:26" ht="14.5" customHeight="1" x14ac:dyDescent="0.35">
      <c r="J1923" s="9">
        <v>10</v>
      </c>
      <c r="K1923" s="11" t="s">
        <v>578</v>
      </c>
      <c r="L1923" s="11" t="s">
        <v>2030</v>
      </c>
      <c r="M1923" s="9" t="s">
        <v>32</v>
      </c>
      <c r="N1923" s="9" t="s">
        <v>28</v>
      </c>
      <c r="O1923" s="9">
        <v>2</v>
      </c>
      <c r="P1923" s="325"/>
      <c r="Q1923" s="22" t="s">
        <v>29</v>
      </c>
      <c r="Z1923" s="3" t="s">
        <v>6</v>
      </c>
    </row>
    <row r="1924" spans="1:26" ht="14.5" customHeight="1" x14ac:dyDescent="0.35">
      <c r="J1924" s="9">
        <v>11</v>
      </c>
      <c r="K1924" s="11" t="s">
        <v>276</v>
      </c>
      <c r="L1924" s="11" t="s">
        <v>381</v>
      </c>
      <c r="M1924" s="9" t="s">
        <v>27</v>
      </c>
      <c r="N1924" s="9">
        <v>6</v>
      </c>
      <c r="O1924" s="9" t="s">
        <v>28</v>
      </c>
      <c r="P1924" s="325"/>
      <c r="Q1924" s="22" t="s">
        <v>48</v>
      </c>
      <c r="Z1924" s="3" t="s">
        <v>6</v>
      </c>
    </row>
    <row r="1925" spans="1:26" s="3" customFormat="1" ht="14.5" customHeight="1" collapsed="1" x14ac:dyDescent="0.35">
      <c r="A1925" s="1" t="s">
        <v>22</v>
      </c>
      <c r="B1925" s="1"/>
      <c r="C1925" s="1"/>
      <c r="D1925" s="1" t="s">
        <v>2031</v>
      </c>
      <c r="E1925" s="1"/>
      <c r="F1925" s="1"/>
      <c r="G1925" s="1"/>
      <c r="H1925" s="1"/>
      <c r="I1925" s="1" t="s">
        <v>108</v>
      </c>
      <c r="J1925" s="2" t="s">
        <v>2032</v>
      </c>
      <c r="K1925" s="4"/>
      <c r="L1925" s="4"/>
      <c r="M1925" s="4"/>
      <c r="N1925" s="4"/>
      <c r="O1925" s="4"/>
      <c r="P1925" s="4"/>
      <c r="Q1925" s="4"/>
      <c r="R1925" s="4"/>
      <c r="S1925" s="4"/>
      <c r="T1925" s="4"/>
      <c r="U1925" s="4"/>
      <c r="V1925" s="4"/>
      <c r="W1925" s="4"/>
      <c r="Z1925" s="3" t="s">
        <v>6</v>
      </c>
    </row>
    <row r="1926" spans="1:26" ht="14.5" customHeight="1" x14ac:dyDescent="0.35">
      <c r="J1926" s="9">
        <v>1</v>
      </c>
      <c r="K1926" s="11" t="s">
        <v>25</v>
      </c>
      <c r="L1926" s="11" t="s">
        <v>2033</v>
      </c>
      <c r="M1926" s="9" t="s">
        <v>27</v>
      </c>
      <c r="N1926" s="9">
        <v>4</v>
      </c>
      <c r="O1926" s="9" t="s">
        <v>28</v>
      </c>
      <c r="P1926" s="325" t="s">
        <v>711</v>
      </c>
      <c r="Q1926" s="22" t="s">
        <v>29</v>
      </c>
      <c r="Z1926" s="3" t="s">
        <v>6</v>
      </c>
    </row>
    <row r="1927" spans="1:26" ht="14.5" customHeight="1" x14ac:dyDescent="0.35">
      <c r="J1927" s="325">
        <v>2</v>
      </c>
      <c r="K1927" s="347" t="s">
        <v>129</v>
      </c>
      <c r="L1927" s="11" t="s">
        <v>340</v>
      </c>
      <c r="M1927" s="325" t="s">
        <v>27</v>
      </c>
      <c r="N1927" s="325">
        <v>60</v>
      </c>
      <c r="O1927" s="325" t="s">
        <v>28</v>
      </c>
      <c r="P1927" s="325"/>
      <c r="Q1927" s="325" t="s">
        <v>29</v>
      </c>
      <c r="Z1927" s="3" t="s">
        <v>6</v>
      </c>
    </row>
    <row r="1928" spans="1:26" ht="14.5" customHeight="1" x14ac:dyDescent="0.35">
      <c r="J1928" s="325"/>
      <c r="K1928" s="347"/>
      <c r="L1928" s="11" t="s">
        <v>2034</v>
      </c>
      <c r="M1928" s="325"/>
      <c r="N1928" s="325"/>
      <c r="O1928" s="325"/>
      <c r="P1928" s="325"/>
      <c r="Q1928" s="325"/>
      <c r="Z1928" s="3" t="s">
        <v>6</v>
      </c>
    </row>
    <row r="1929" spans="1:26" ht="14.5" customHeight="1" x14ac:dyDescent="0.35">
      <c r="J1929" s="9">
        <v>3</v>
      </c>
      <c r="K1929" s="11" t="s">
        <v>344</v>
      </c>
      <c r="L1929" s="11" t="s">
        <v>534</v>
      </c>
      <c r="M1929" s="9" t="s">
        <v>27</v>
      </c>
      <c r="N1929" s="9" t="s">
        <v>54</v>
      </c>
      <c r="O1929" s="9" t="s">
        <v>28</v>
      </c>
      <c r="P1929" s="325"/>
      <c r="Q1929" s="22" t="s">
        <v>29</v>
      </c>
      <c r="Z1929" s="3" t="s">
        <v>6</v>
      </c>
    </row>
    <row r="1930" spans="1:26" ht="14.5" customHeight="1" x14ac:dyDescent="0.35">
      <c r="J1930" s="9">
        <v>4</v>
      </c>
      <c r="K1930" s="11" t="s">
        <v>346</v>
      </c>
      <c r="L1930" s="11" t="s">
        <v>347</v>
      </c>
      <c r="M1930" s="9" t="s">
        <v>32</v>
      </c>
      <c r="N1930" s="9" t="s">
        <v>54</v>
      </c>
      <c r="O1930" s="9" t="s">
        <v>28</v>
      </c>
      <c r="P1930" s="325"/>
      <c r="Q1930" s="22" t="s">
        <v>29</v>
      </c>
      <c r="Z1930" s="3" t="s">
        <v>6</v>
      </c>
    </row>
    <row r="1931" spans="1:26" ht="14.5" customHeight="1" x14ac:dyDescent="0.35">
      <c r="J1931" s="9">
        <v>5</v>
      </c>
      <c r="K1931" s="11" t="s">
        <v>348</v>
      </c>
      <c r="L1931" s="11" t="s">
        <v>349</v>
      </c>
      <c r="M1931" s="9" t="s">
        <v>27</v>
      </c>
      <c r="N1931" s="9">
        <v>4</v>
      </c>
      <c r="O1931" s="9" t="s">
        <v>28</v>
      </c>
      <c r="P1931" s="325"/>
      <c r="Q1931" s="22" t="s">
        <v>48</v>
      </c>
      <c r="Z1931" s="3" t="s">
        <v>6</v>
      </c>
    </row>
    <row r="1932" spans="1:26" ht="14.5" customHeight="1" x14ac:dyDescent="0.35">
      <c r="J1932" s="9">
        <v>6</v>
      </c>
      <c r="K1932" s="11" t="s">
        <v>654</v>
      </c>
      <c r="L1932" s="11" t="s">
        <v>655</v>
      </c>
      <c r="M1932" s="9" t="s">
        <v>32</v>
      </c>
      <c r="N1932" s="9">
        <v>3</v>
      </c>
      <c r="O1932" s="9" t="s">
        <v>28</v>
      </c>
      <c r="P1932" s="325"/>
      <c r="Q1932" s="22" t="s">
        <v>48</v>
      </c>
      <c r="Z1932" s="3" t="s">
        <v>6</v>
      </c>
    </row>
    <row r="1933" spans="1:26" ht="14.5" customHeight="1" x14ac:dyDescent="0.35">
      <c r="J1933" s="9">
        <v>7</v>
      </c>
      <c r="K1933" s="11" t="s">
        <v>351</v>
      </c>
      <c r="L1933" s="11" t="s">
        <v>2035</v>
      </c>
      <c r="M1933" s="9" t="s">
        <v>32</v>
      </c>
      <c r="N1933" s="9">
        <v>6</v>
      </c>
      <c r="O1933" s="9" t="s">
        <v>28</v>
      </c>
      <c r="P1933" s="325"/>
      <c r="Q1933" s="22" t="s">
        <v>29</v>
      </c>
      <c r="Z1933" s="3" t="s">
        <v>6</v>
      </c>
    </row>
    <row r="1934" spans="1:26" ht="14.5" customHeight="1" x14ac:dyDescent="0.35">
      <c r="J1934" s="9">
        <v>8</v>
      </c>
      <c r="K1934" s="11" t="s">
        <v>357</v>
      </c>
      <c r="L1934" s="11" t="s">
        <v>667</v>
      </c>
      <c r="M1934" s="9" t="s">
        <v>32</v>
      </c>
      <c r="N1934" s="9" t="s">
        <v>40</v>
      </c>
      <c r="O1934" s="9" t="s">
        <v>28</v>
      </c>
      <c r="P1934" s="325"/>
      <c r="Q1934" s="22" t="s">
        <v>29</v>
      </c>
      <c r="Z1934" s="3" t="s">
        <v>6</v>
      </c>
    </row>
    <row r="1935" spans="1:26" ht="14.5" customHeight="1" x14ac:dyDescent="0.35">
      <c r="J1935" s="9">
        <v>9</v>
      </c>
      <c r="K1935" s="11" t="s">
        <v>537</v>
      </c>
      <c r="L1935" s="11" t="s">
        <v>538</v>
      </c>
      <c r="M1935" s="9" t="s">
        <v>32</v>
      </c>
      <c r="N1935" s="9" t="s">
        <v>28</v>
      </c>
      <c r="O1935" s="9">
        <v>2</v>
      </c>
      <c r="P1935" s="325"/>
      <c r="Q1935" s="22" t="s">
        <v>29</v>
      </c>
      <c r="Z1935" s="3" t="s">
        <v>6</v>
      </c>
    </row>
    <row r="1936" spans="1:26" ht="14.5" customHeight="1" x14ac:dyDescent="0.35">
      <c r="J1936" s="9">
        <v>10</v>
      </c>
      <c r="K1936" s="11" t="s">
        <v>546</v>
      </c>
      <c r="L1936" s="11" t="s">
        <v>1591</v>
      </c>
      <c r="M1936" s="9" t="s">
        <v>32</v>
      </c>
      <c r="N1936" s="9" t="s">
        <v>28</v>
      </c>
      <c r="O1936" s="9">
        <v>2</v>
      </c>
      <c r="P1936" s="325"/>
      <c r="Q1936" s="22" t="s">
        <v>48</v>
      </c>
      <c r="Z1936" s="3" t="s">
        <v>6</v>
      </c>
    </row>
    <row r="1937" spans="1:26" ht="14.5" customHeight="1" x14ac:dyDescent="0.35">
      <c r="J1937" s="9">
        <v>11</v>
      </c>
      <c r="K1937" s="11" t="s">
        <v>1829</v>
      </c>
      <c r="L1937" s="11" t="s">
        <v>2036</v>
      </c>
      <c r="M1937" s="9" t="s">
        <v>32</v>
      </c>
      <c r="N1937" s="9" t="s">
        <v>28</v>
      </c>
      <c r="O1937" s="9">
        <v>2</v>
      </c>
      <c r="P1937" s="325"/>
      <c r="Q1937" s="22" t="s">
        <v>29</v>
      </c>
      <c r="Z1937" s="3" t="s">
        <v>6</v>
      </c>
    </row>
    <row r="1938" spans="1:26" ht="14.5" customHeight="1" x14ac:dyDescent="0.35">
      <c r="J1938" s="9">
        <v>12</v>
      </c>
      <c r="K1938" s="11" t="s">
        <v>576</v>
      </c>
      <c r="L1938" s="11" t="s">
        <v>2000</v>
      </c>
      <c r="M1938" s="9" t="s">
        <v>32</v>
      </c>
      <c r="N1938" s="9" t="s">
        <v>28</v>
      </c>
      <c r="O1938" s="9">
        <v>2</v>
      </c>
      <c r="P1938" s="325"/>
      <c r="Q1938" s="22" t="s">
        <v>48</v>
      </c>
      <c r="Z1938" s="3" t="s">
        <v>6</v>
      </c>
    </row>
    <row r="1939" spans="1:26" ht="14.5" customHeight="1" x14ac:dyDescent="0.35">
      <c r="J1939" s="9">
        <v>13</v>
      </c>
      <c r="K1939" s="11" t="s">
        <v>578</v>
      </c>
      <c r="L1939" s="11" t="s">
        <v>2001</v>
      </c>
      <c r="M1939" s="9" t="s">
        <v>32</v>
      </c>
      <c r="N1939" s="9" t="s">
        <v>28</v>
      </c>
      <c r="O1939" s="9">
        <v>2</v>
      </c>
      <c r="P1939" s="325"/>
      <c r="Q1939" s="22" t="s">
        <v>48</v>
      </c>
      <c r="Z1939" s="3" t="s">
        <v>6</v>
      </c>
    </row>
    <row r="1940" spans="1:26" ht="14.5" customHeight="1" x14ac:dyDescent="0.35">
      <c r="J1940" s="9">
        <v>14</v>
      </c>
      <c r="K1940" s="11" t="s">
        <v>586</v>
      </c>
      <c r="L1940" s="11" t="s">
        <v>846</v>
      </c>
      <c r="M1940" s="9" t="s">
        <v>32</v>
      </c>
      <c r="N1940" s="9" t="s">
        <v>28</v>
      </c>
      <c r="O1940" s="9">
        <v>2</v>
      </c>
      <c r="P1940" s="325"/>
      <c r="Q1940" s="22" t="s">
        <v>48</v>
      </c>
      <c r="Z1940" s="3" t="s">
        <v>6</v>
      </c>
    </row>
    <row r="1941" spans="1:26" ht="14.5" customHeight="1" x14ac:dyDescent="0.35">
      <c r="J1941" s="9">
        <v>15</v>
      </c>
      <c r="K1941" s="11" t="s">
        <v>588</v>
      </c>
      <c r="L1941" s="11" t="s">
        <v>857</v>
      </c>
      <c r="M1941" s="9" t="s">
        <v>32</v>
      </c>
      <c r="N1941" s="9" t="s">
        <v>28</v>
      </c>
      <c r="O1941" s="9">
        <v>2</v>
      </c>
      <c r="P1941" s="325"/>
      <c r="Q1941" s="22" t="s">
        <v>48</v>
      </c>
      <c r="Z1941" s="3" t="s">
        <v>6</v>
      </c>
    </row>
    <row r="1942" spans="1:26" ht="14.5" customHeight="1" x14ac:dyDescent="0.35">
      <c r="J1942" s="9">
        <v>16</v>
      </c>
      <c r="K1942" s="11" t="s">
        <v>246</v>
      </c>
      <c r="L1942" s="11" t="s">
        <v>858</v>
      </c>
      <c r="M1942" s="9" t="s">
        <v>27</v>
      </c>
      <c r="N1942" s="9" t="s">
        <v>28</v>
      </c>
      <c r="O1942" s="9" t="s">
        <v>28</v>
      </c>
      <c r="P1942" s="325"/>
      <c r="Q1942" s="22" t="s">
        <v>48</v>
      </c>
      <c r="Z1942" s="3" t="s">
        <v>6</v>
      </c>
    </row>
    <row r="1943" spans="1:26" s="55" customFormat="1" ht="14.5" customHeight="1" collapsed="1" x14ac:dyDescent="0.35">
      <c r="A1943" s="53" t="s">
        <v>22</v>
      </c>
      <c r="B1943" s="53"/>
      <c r="C1943" s="53"/>
      <c r="D1943" s="53"/>
      <c r="E1943" s="53" t="s">
        <v>2037</v>
      </c>
      <c r="F1943" s="53"/>
      <c r="G1943" s="53"/>
      <c r="H1943" s="53"/>
      <c r="I1943" s="53" t="s">
        <v>144</v>
      </c>
      <c r="J1943" s="52" t="s">
        <v>2038</v>
      </c>
      <c r="K1943" s="54"/>
      <c r="L1943" s="54"/>
      <c r="M1943" s="54"/>
      <c r="N1943" s="54"/>
      <c r="O1943" s="54"/>
      <c r="P1943" s="54"/>
      <c r="Q1943" s="54"/>
      <c r="R1943" s="54"/>
      <c r="S1943" s="54"/>
      <c r="T1943" s="54"/>
      <c r="U1943" s="54"/>
      <c r="V1943" s="54"/>
      <c r="W1943" s="54"/>
      <c r="Z1943" s="55" t="s">
        <v>6</v>
      </c>
    </row>
    <row r="1944" spans="1:26" ht="14.5" customHeight="1" x14ac:dyDescent="0.35">
      <c r="J1944" s="9">
        <v>1</v>
      </c>
      <c r="K1944" s="11" t="s">
        <v>25</v>
      </c>
      <c r="L1944" s="11" t="s">
        <v>2039</v>
      </c>
      <c r="M1944" s="9" t="s">
        <v>27</v>
      </c>
      <c r="N1944" s="9">
        <v>4</v>
      </c>
      <c r="O1944" s="9" t="s">
        <v>28</v>
      </c>
      <c r="P1944" s="325" t="s">
        <v>711</v>
      </c>
      <c r="Q1944" s="22" t="s">
        <v>29</v>
      </c>
      <c r="Z1944" s="3" t="s">
        <v>6</v>
      </c>
    </row>
    <row r="1945" spans="1:26" ht="14.5" customHeight="1" x14ac:dyDescent="0.35">
      <c r="J1945" s="9">
        <v>2</v>
      </c>
      <c r="K1945" s="11" t="s">
        <v>344</v>
      </c>
      <c r="L1945" s="11" t="s">
        <v>2040</v>
      </c>
      <c r="M1945" s="9" t="s">
        <v>27</v>
      </c>
      <c r="N1945" s="9" t="s">
        <v>54</v>
      </c>
      <c r="O1945" s="9" t="s">
        <v>28</v>
      </c>
      <c r="P1945" s="325" t="s">
        <v>1847</v>
      </c>
      <c r="Q1945" s="22" t="s">
        <v>29</v>
      </c>
      <c r="Z1945" s="3" t="s">
        <v>6</v>
      </c>
    </row>
    <row r="1946" spans="1:26" ht="14.5" customHeight="1" x14ac:dyDescent="0.35">
      <c r="J1946" s="9">
        <v>3</v>
      </c>
      <c r="K1946" s="11" t="s">
        <v>348</v>
      </c>
      <c r="L1946" s="11" t="s">
        <v>349</v>
      </c>
      <c r="M1946" s="9" t="s">
        <v>27</v>
      </c>
      <c r="N1946" s="9">
        <v>4</v>
      </c>
      <c r="O1946" s="9" t="s">
        <v>28</v>
      </c>
      <c r="P1946" s="325"/>
      <c r="Q1946" s="22" t="s">
        <v>29</v>
      </c>
      <c r="Z1946" s="3" t="s">
        <v>6</v>
      </c>
    </row>
    <row r="1947" spans="1:26" ht="14.5" customHeight="1" x14ac:dyDescent="0.35">
      <c r="J1947" s="9">
        <v>4</v>
      </c>
      <c r="K1947" s="11" t="s">
        <v>654</v>
      </c>
      <c r="L1947" s="11" t="s">
        <v>655</v>
      </c>
      <c r="M1947" s="9" t="s">
        <v>32</v>
      </c>
      <c r="N1947" s="9">
        <v>3</v>
      </c>
      <c r="O1947" s="9" t="s">
        <v>28</v>
      </c>
      <c r="P1947" s="325"/>
      <c r="Q1947" s="22" t="s">
        <v>48</v>
      </c>
      <c r="Z1947" s="3" t="s">
        <v>6</v>
      </c>
    </row>
    <row r="1948" spans="1:26" ht="14.5" customHeight="1" x14ac:dyDescent="0.35">
      <c r="J1948" s="9">
        <v>5</v>
      </c>
      <c r="K1948" s="11" t="s">
        <v>402</v>
      </c>
      <c r="L1948" s="11" t="s">
        <v>2041</v>
      </c>
      <c r="M1948" s="9" t="s">
        <v>32</v>
      </c>
      <c r="N1948" s="9">
        <v>6</v>
      </c>
      <c r="O1948" s="9" t="s">
        <v>28</v>
      </c>
      <c r="P1948" s="325"/>
      <c r="Q1948" s="22" t="s">
        <v>29</v>
      </c>
      <c r="Z1948" s="3" t="s">
        <v>6</v>
      </c>
    </row>
    <row r="1949" spans="1:26" ht="14.5" customHeight="1" x14ac:dyDescent="0.35">
      <c r="J1949" s="9">
        <v>6</v>
      </c>
      <c r="K1949" s="11" t="s">
        <v>404</v>
      </c>
      <c r="L1949" s="11" t="s">
        <v>2042</v>
      </c>
      <c r="M1949" s="9" t="s">
        <v>32</v>
      </c>
      <c r="N1949" s="9" t="s">
        <v>28</v>
      </c>
      <c r="O1949" s="9" t="s">
        <v>28</v>
      </c>
      <c r="P1949" s="325"/>
      <c r="Q1949" s="22" t="s">
        <v>29</v>
      </c>
      <c r="Z1949" s="3" t="s">
        <v>6</v>
      </c>
    </row>
    <row r="1950" spans="1:26" ht="14.5" customHeight="1" x14ac:dyDescent="0.35">
      <c r="J1950" s="9">
        <v>7</v>
      </c>
      <c r="K1950" s="11" t="s">
        <v>357</v>
      </c>
      <c r="L1950" s="11" t="s">
        <v>1457</v>
      </c>
      <c r="M1950" s="9" t="s">
        <v>32</v>
      </c>
      <c r="N1950" s="9" t="s">
        <v>40</v>
      </c>
      <c r="O1950" s="9" t="s">
        <v>28</v>
      </c>
      <c r="P1950" s="325"/>
      <c r="Q1950" s="22" t="s">
        <v>29</v>
      </c>
      <c r="Z1950" s="3" t="s">
        <v>6</v>
      </c>
    </row>
    <row r="1951" spans="1:26" ht="14.5" customHeight="1" x14ac:dyDescent="0.35">
      <c r="J1951" s="9">
        <v>8</v>
      </c>
      <c r="K1951" s="11" t="s">
        <v>813</v>
      </c>
      <c r="L1951" s="11" t="s">
        <v>1133</v>
      </c>
      <c r="M1951" s="9" t="s">
        <v>32</v>
      </c>
      <c r="N1951" s="9" t="s">
        <v>33</v>
      </c>
      <c r="O1951" s="9" t="s">
        <v>28</v>
      </c>
      <c r="P1951" s="325"/>
      <c r="Q1951" s="22" t="s">
        <v>29</v>
      </c>
      <c r="Z1951" s="3" t="s">
        <v>6</v>
      </c>
    </row>
    <row r="1952" spans="1:26" ht="14.5" customHeight="1" x14ac:dyDescent="0.35">
      <c r="J1952" s="9">
        <v>9</v>
      </c>
      <c r="K1952" s="11" t="s">
        <v>815</v>
      </c>
      <c r="L1952" s="11" t="s">
        <v>2043</v>
      </c>
      <c r="M1952" s="9" t="s">
        <v>32</v>
      </c>
      <c r="N1952" s="9" t="s">
        <v>235</v>
      </c>
      <c r="O1952" s="9" t="s">
        <v>28</v>
      </c>
      <c r="P1952" s="325"/>
      <c r="Q1952" s="22" t="s">
        <v>29</v>
      </c>
      <c r="Z1952" s="3" t="s">
        <v>6</v>
      </c>
    </row>
    <row r="1953" spans="1:26" ht="14.5" customHeight="1" x14ac:dyDescent="0.35">
      <c r="J1953" s="9">
        <v>10</v>
      </c>
      <c r="K1953" s="11" t="s">
        <v>196</v>
      </c>
      <c r="L1953" s="11" t="s">
        <v>818</v>
      </c>
      <c r="M1953" s="9" t="s">
        <v>32</v>
      </c>
      <c r="N1953" s="9">
        <v>6</v>
      </c>
      <c r="O1953" s="9">
        <v>2</v>
      </c>
      <c r="P1953" s="325"/>
      <c r="Q1953" s="22" t="s">
        <v>48</v>
      </c>
      <c r="Z1953" s="3" t="s">
        <v>6</v>
      </c>
    </row>
    <row r="1954" spans="1:26" ht="14.5" customHeight="1" x14ac:dyDescent="0.35">
      <c r="J1954" s="9">
        <v>11</v>
      </c>
      <c r="K1954" s="11" t="s">
        <v>1135</v>
      </c>
      <c r="L1954" s="11" t="s">
        <v>1467</v>
      </c>
      <c r="M1954" s="9" t="s">
        <v>32</v>
      </c>
      <c r="N1954" s="9" t="s">
        <v>28</v>
      </c>
      <c r="O1954" s="9">
        <v>2</v>
      </c>
      <c r="P1954" s="325"/>
      <c r="Q1954" s="22" t="s">
        <v>29</v>
      </c>
      <c r="Z1954" s="3" t="s">
        <v>6</v>
      </c>
    </row>
    <row r="1955" spans="1:26" ht="14.5" customHeight="1" x14ac:dyDescent="0.35">
      <c r="J1955" s="9">
        <v>12</v>
      </c>
      <c r="K1955" s="11" t="s">
        <v>546</v>
      </c>
      <c r="L1955" s="11" t="s">
        <v>1591</v>
      </c>
      <c r="M1955" s="9" t="s">
        <v>32</v>
      </c>
      <c r="N1955" s="9" t="s">
        <v>28</v>
      </c>
      <c r="O1955" s="9">
        <v>2</v>
      </c>
      <c r="P1955" s="325"/>
      <c r="Q1955" s="22" t="s">
        <v>48</v>
      </c>
      <c r="Z1955" s="3" t="s">
        <v>6</v>
      </c>
    </row>
    <row r="1956" spans="1:26" ht="14.5" customHeight="1" x14ac:dyDescent="0.35">
      <c r="J1956" s="9">
        <v>13</v>
      </c>
      <c r="K1956" s="11" t="s">
        <v>1829</v>
      </c>
      <c r="L1956" s="11" t="s">
        <v>2036</v>
      </c>
      <c r="M1956" s="9" t="s">
        <v>32</v>
      </c>
      <c r="N1956" s="9" t="s">
        <v>28</v>
      </c>
      <c r="O1956" s="9">
        <v>2</v>
      </c>
      <c r="P1956" s="325"/>
      <c r="Q1956" s="22" t="s">
        <v>29</v>
      </c>
      <c r="Z1956" s="3" t="s">
        <v>6</v>
      </c>
    </row>
    <row r="1957" spans="1:26" ht="14.5" customHeight="1" x14ac:dyDescent="0.35">
      <c r="J1957" s="9">
        <v>14</v>
      </c>
      <c r="K1957" s="11" t="s">
        <v>576</v>
      </c>
      <c r="L1957" s="11" t="s">
        <v>1478</v>
      </c>
      <c r="M1957" s="9" t="s">
        <v>32</v>
      </c>
      <c r="N1957" s="9" t="s">
        <v>28</v>
      </c>
      <c r="O1957" s="9">
        <v>2</v>
      </c>
      <c r="P1957" s="325"/>
      <c r="Q1957" s="169" t="s">
        <v>48</v>
      </c>
      <c r="Z1957" s="3" t="s">
        <v>6</v>
      </c>
    </row>
    <row r="1958" spans="1:26" ht="14.5" customHeight="1" x14ac:dyDescent="0.35">
      <c r="J1958" s="9">
        <v>15</v>
      </c>
      <c r="K1958" s="11" t="s">
        <v>578</v>
      </c>
      <c r="L1958" s="11" t="s">
        <v>1596</v>
      </c>
      <c r="M1958" s="9" t="s">
        <v>32</v>
      </c>
      <c r="N1958" s="9" t="s">
        <v>28</v>
      </c>
      <c r="O1958" s="9">
        <v>2</v>
      </c>
      <c r="P1958" s="325"/>
      <c r="Q1958" s="169" t="s">
        <v>48</v>
      </c>
      <c r="Z1958" s="3" t="s">
        <v>6</v>
      </c>
    </row>
    <row r="1959" spans="1:26" s="3" customFormat="1" ht="14.5" customHeight="1" collapsed="1" x14ac:dyDescent="0.35">
      <c r="A1959" s="1" t="s">
        <v>22</v>
      </c>
      <c r="B1959" s="1"/>
      <c r="C1959" s="1"/>
      <c r="D1959" s="1"/>
      <c r="E1959" s="1"/>
      <c r="F1959" s="1" t="s">
        <v>2044</v>
      </c>
      <c r="G1959" s="1"/>
      <c r="H1959" s="1"/>
      <c r="I1959" s="1" t="s">
        <v>144</v>
      </c>
      <c r="J1959" s="2" t="s">
        <v>2045</v>
      </c>
      <c r="K1959" s="4"/>
      <c r="L1959" s="4"/>
      <c r="M1959" s="4"/>
      <c r="N1959" s="4"/>
      <c r="O1959" s="4"/>
      <c r="P1959" s="4"/>
      <c r="Q1959" s="4"/>
      <c r="R1959" s="4"/>
      <c r="S1959" s="4"/>
      <c r="T1959" s="4"/>
      <c r="U1959" s="4"/>
      <c r="V1959" s="4"/>
      <c r="W1959" s="4"/>
      <c r="Z1959" s="3" t="s">
        <v>6</v>
      </c>
    </row>
    <row r="1960" spans="1:26" ht="14.5" customHeight="1" x14ac:dyDescent="0.35">
      <c r="J1960" s="9">
        <v>1</v>
      </c>
      <c r="K1960" s="11" t="s">
        <v>25</v>
      </c>
      <c r="L1960" s="11" t="s">
        <v>2046</v>
      </c>
      <c r="M1960" s="9" t="s">
        <v>27</v>
      </c>
      <c r="N1960" s="9">
        <v>4</v>
      </c>
      <c r="O1960" s="9" t="s">
        <v>28</v>
      </c>
      <c r="P1960" s="325" t="s">
        <v>711</v>
      </c>
      <c r="Q1960" s="22" t="s">
        <v>29</v>
      </c>
      <c r="Z1960" s="3" t="s">
        <v>6</v>
      </c>
    </row>
    <row r="1961" spans="1:26" ht="14.5" customHeight="1" x14ac:dyDescent="0.35">
      <c r="J1961" s="9">
        <v>2</v>
      </c>
      <c r="K1961" s="11" t="s">
        <v>1462</v>
      </c>
      <c r="L1961" s="11" t="s">
        <v>1463</v>
      </c>
      <c r="M1961" s="9" t="s">
        <v>32</v>
      </c>
      <c r="N1961" s="9" t="s">
        <v>28</v>
      </c>
      <c r="O1961" s="9" t="s">
        <v>28</v>
      </c>
      <c r="P1961" s="325" t="s">
        <v>1847</v>
      </c>
      <c r="Q1961" s="22" t="s">
        <v>29</v>
      </c>
      <c r="Z1961" s="3" t="s">
        <v>6</v>
      </c>
    </row>
    <row r="1962" spans="1:26" s="3" customFormat="1" ht="14.5" customHeight="1" collapsed="1" x14ac:dyDescent="0.35">
      <c r="A1962" s="1" t="s">
        <v>115</v>
      </c>
      <c r="B1962" s="1"/>
      <c r="C1962" s="1"/>
      <c r="D1962" s="1"/>
      <c r="E1962" s="1" t="s">
        <v>2047</v>
      </c>
      <c r="F1962" s="1"/>
      <c r="G1962" s="1"/>
      <c r="H1962" s="1"/>
      <c r="I1962" s="1" t="s">
        <v>144</v>
      </c>
      <c r="J1962" s="2" t="s">
        <v>2048</v>
      </c>
      <c r="K1962" s="4"/>
      <c r="L1962" s="4"/>
      <c r="M1962" s="4"/>
      <c r="N1962" s="4"/>
      <c r="O1962" s="4"/>
      <c r="P1962" s="4"/>
      <c r="Q1962" s="4"/>
      <c r="R1962" s="4"/>
      <c r="S1962" s="4"/>
      <c r="T1962" s="4"/>
      <c r="U1962" s="4"/>
      <c r="V1962" s="4"/>
      <c r="W1962" s="4"/>
      <c r="Z1962" s="3" t="s">
        <v>6</v>
      </c>
    </row>
    <row r="1963" spans="1:26" ht="14.5" customHeight="1" x14ac:dyDescent="0.35">
      <c r="J1963" s="9">
        <v>1</v>
      </c>
      <c r="K1963" s="11" t="s">
        <v>25</v>
      </c>
      <c r="L1963" s="11" t="s">
        <v>2049</v>
      </c>
      <c r="M1963" s="9" t="s">
        <v>27</v>
      </c>
      <c r="N1963" s="9">
        <v>4</v>
      </c>
      <c r="O1963" s="9" t="s">
        <v>28</v>
      </c>
      <c r="P1963" s="325" t="s">
        <v>711</v>
      </c>
      <c r="Q1963" s="22" t="s">
        <v>29</v>
      </c>
      <c r="Z1963" s="3" t="s">
        <v>6</v>
      </c>
    </row>
    <row r="1964" spans="1:26" ht="14.5" customHeight="1" x14ac:dyDescent="0.35">
      <c r="J1964" s="9">
        <v>2</v>
      </c>
      <c r="K1964" s="11" t="s">
        <v>1832</v>
      </c>
      <c r="L1964" s="11" t="s">
        <v>2008</v>
      </c>
      <c r="M1964" s="9" t="s">
        <v>32</v>
      </c>
      <c r="N1964" s="9" t="s">
        <v>59</v>
      </c>
      <c r="O1964" s="9" t="s">
        <v>28</v>
      </c>
      <c r="P1964" s="325"/>
      <c r="Q1964" s="22" t="s">
        <v>29</v>
      </c>
      <c r="Z1964" s="3" t="s">
        <v>6</v>
      </c>
    </row>
    <row r="1965" spans="1:26" ht="14.5" customHeight="1" x14ac:dyDescent="0.35">
      <c r="J1965" s="9">
        <v>3</v>
      </c>
      <c r="K1965" s="11" t="s">
        <v>1829</v>
      </c>
      <c r="L1965" s="11" t="s">
        <v>1830</v>
      </c>
      <c r="M1965" s="9" t="s">
        <v>32</v>
      </c>
      <c r="N1965" s="9" t="s">
        <v>28</v>
      </c>
      <c r="O1965" s="9">
        <v>2</v>
      </c>
      <c r="P1965" s="325"/>
      <c r="Q1965" s="22" t="s">
        <v>29</v>
      </c>
      <c r="Z1965" s="3" t="s">
        <v>6</v>
      </c>
    </row>
    <row r="1966" spans="1:26" ht="14.5" customHeight="1" x14ac:dyDescent="0.35">
      <c r="J1966" s="9">
        <v>4</v>
      </c>
      <c r="K1966" s="11" t="s">
        <v>576</v>
      </c>
      <c r="L1966" s="11" t="s">
        <v>2000</v>
      </c>
      <c r="M1966" s="9" t="s">
        <v>32</v>
      </c>
      <c r="N1966" s="9" t="s">
        <v>28</v>
      </c>
      <c r="O1966" s="9">
        <v>2</v>
      </c>
      <c r="P1966" s="325"/>
      <c r="Q1966" s="169" t="s">
        <v>48</v>
      </c>
      <c r="Z1966" s="3" t="s">
        <v>6</v>
      </c>
    </row>
    <row r="1967" spans="1:26" ht="14.5" customHeight="1" x14ac:dyDescent="0.35">
      <c r="J1967" s="9">
        <v>5</v>
      </c>
      <c r="K1967" s="11" t="s">
        <v>578</v>
      </c>
      <c r="L1967" s="11" t="s">
        <v>2001</v>
      </c>
      <c r="M1967" s="9" t="s">
        <v>32</v>
      </c>
      <c r="N1967" s="9" t="s">
        <v>28</v>
      </c>
      <c r="O1967" s="9">
        <v>2</v>
      </c>
      <c r="P1967" s="325"/>
      <c r="Q1967" s="169" t="s">
        <v>48</v>
      </c>
      <c r="Z1967" s="3" t="s">
        <v>6</v>
      </c>
    </row>
    <row r="1968" spans="1:26" s="3" customFormat="1" ht="14.5" customHeight="1" collapsed="1" x14ac:dyDescent="0.35">
      <c r="A1968" s="1" t="s">
        <v>22</v>
      </c>
      <c r="B1968" s="1"/>
      <c r="C1968" s="1"/>
      <c r="D1968" s="1" t="s">
        <v>2050</v>
      </c>
      <c r="E1968" s="1"/>
      <c r="F1968" s="1"/>
      <c r="G1968" s="1"/>
      <c r="H1968" s="1"/>
      <c r="I1968" s="1" t="s">
        <v>108</v>
      </c>
      <c r="J1968" s="2" t="s">
        <v>2051</v>
      </c>
      <c r="K1968" s="4"/>
      <c r="L1968" s="4"/>
      <c r="M1968" s="4"/>
      <c r="N1968" s="4"/>
      <c r="O1968" s="4"/>
      <c r="P1968" s="4"/>
      <c r="Q1968" s="4"/>
      <c r="R1968" s="4"/>
      <c r="S1968" s="4"/>
      <c r="T1968" s="4"/>
      <c r="U1968" s="4"/>
      <c r="V1968" s="4"/>
      <c r="W1968" s="4"/>
      <c r="Z1968" s="3" t="s">
        <v>6</v>
      </c>
    </row>
    <row r="1969" spans="10:26" ht="14.5" customHeight="1" x14ac:dyDescent="0.35">
      <c r="J1969" s="9">
        <v>1</v>
      </c>
      <c r="K1969" s="11" t="s">
        <v>25</v>
      </c>
      <c r="L1969" s="11" t="s">
        <v>2052</v>
      </c>
      <c r="M1969" s="9" t="s">
        <v>27</v>
      </c>
      <c r="N1969" s="9">
        <v>4</v>
      </c>
      <c r="O1969" s="9" t="s">
        <v>28</v>
      </c>
      <c r="P1969" s="9" t="s">
        <v>29</v>
      </c>
      <c r="Q1969" s="22" t="s">
        <v>29</v>
      </c>
      <c r="Z1969" s="3" t="s">
        <v>6</v>
      </c>
    </row>
    <row r="1970" spans="10:26" ht="14.5" customHeight="1" x14ac:dyDescent="0.35">
      <c r="J1970" s="325">
        <v>2</v>
      </c>
      <c r="K1970" s="347" t="s">
        <v>332</v>
      </c>
      <c r="L1970" s="11" t="s">
        <v>333</v>
      </c>
      <c r="M1970" s="325" t="s">
        <v>27</v>
      </c>
      <c r="N1970" s="325" t="s">
        <v>240</v>
      </c>
      <c r="O1970" s="325" t="s">
        <v>28</v>
      </c>
      <c r="P1970" s="325" t="s">
        <v>29</v>
      </c>
      <c r="Q1970" s="325" t="s">
        <v>29</v>
      </c>
      <c r="Z1970" s="3" t="s">
        <v>6</v>
      </c>
    </row>
    <row r="1971" spans="10:26" ht="14.5" customHeight="1" x14ac:dyDescent="0.35">
      <c r="J1971" s="325"/>
      <c r="K1971" s="347"/>
      <c r="L1971" s="11" t="s">
        <v>334</v>
      </c>
      <c r="M1971" s="325"/>
      <c r="N1971" s="325"/>
      <c r="O1971" s="325"/>
      <c r="P1971" s="325"/>
      <c r="Q1971" s="325"/>
      <c r="Z1971" s="3" t="s">
        <v>6</v>
      </c>
    </row>
    <row r="1972" spans="10:26" ht="14.5" customHeight="1" x14ac:dyDescent="0.35">
      <c r="J1972" s="325"/>
      <c r="K1972" s="347"/>
      <c r="L1972" s="11" t="s">
        <v>335</v>
      </c>
      <c r="M1972" s="325"/>
      <c r="N1972" s="325"/>
      <c r="O1972" s="325"/>
      <c r="P1972" s="325"/>
      <c r="Q1972" s="325"/>
      <c r="Z1972" s="3" t="s">
        <v>6</v>
      </c>
    </row>
    <row r="1973" spans="10:26" ht="14.5" customHeight="1" x14ac:dyDescent="0.35">
      <c r="J1973" s="325">
        <v>3</v>
      </c>
      <c r="K1973" s="347" t="s">
        <v>336</v>
      </c>
      <c r="L1973" s="11" t="s">
        <v>337</v>
      </c>
      <c r="M1973" s="325" t="s">
        <v>27</v>
      </c>
      <c r="N1973" s="325" t="s">
        <v>240</v>
      </c>
      <c r="O1973" s="325" t="s">
        <v>28</v>
      </c>
      <c r="P1973" s="325" t="s">
        <v>29</v>
      </c>
      <c r="Q1973" s="325" t="s">
        <v>29</v>
      </c>
      <c r="Z1973" s="3" t="s">
        <v>6</v>
      </c>
    </row>
    <row r="1974" spans="10:26" ht="14.5" customHeight="1" x14ac:dyDescent="0.35">
      <c r="J1974" s="325"/>
      <c r="K1974" s="347"/>
      <c r="L1974" s="11" t="s">
        <v>338</v>
      </c>
      <c r="M1974" s="325"/>
      <c r="N1974" s="325"/>
      <c r="O1974" s="325"/>
      <c r="P1974" s="325"/>
      <c r="Q1974" s="325"/>
      <c r="Z1974" s="3" t="s">
        <v>6</v>
      </c>
    </row>
    <row r="1975" spans="10:26" ht="14.5" customHeight="1" x14ac:dyDescent="0.35">
      <c r="J1975" s="325"/>
      <c r="K1975" s="347"/>
      <c r="L1975" s="11" t="s">
        <v>339</v>
      </c>
      <c r="M1975" s="325"/>
      <c r="N1975" s="325"/>
      <c r="O1975" s="325"/>
      <c r="P1975" s="325"/>
      <c r="Q1975" s="325"/>
      <c r="Z1975" s="3" t="s">
        <v>6</v>
      </c>
    </row>
    <row r="1976" spans="10:26" ht="14.5" customHeight="1" x14ac:dyDescent="0.35">
      <c r="J1976" s="325">
        <v>4</v>
      </c>
      <c r="K1976" s="347" t="s">
        <v>129</v>
      </c>
      <c r="L1976" s="11" t="s">
        <v>340</v>
      </c>
      <c r="M1976" s="325" t="s">
        <v>27</v>
      </c>
      <c r="N1976" s="325">
        <v>60</v>
      </c>
      <c r="O1976" s="325" t="s">
        <v>28</v>
      </c>
      <c r="P1976" s="325" t="s">
        <v>29</v>
      </c>
      <c r="Q1976" s="325" t="s">
        <v>29</v>
      </c>
      <c r="Z1976" s="3" t="s">
        <v>6</v>
      </c>
    </row>
    <row r="1977" spans="10:26" ht="14.5" customHeight="1" x14ac:dyDescent="0.35">
      <c r="J1977" s="325"/>
      <c r="K1977" s="347"/>
      <c r="L1977" s="11" t="s">
        <v>2053</v>
      </c>
      <c r="M1977" s="325"/>
      <c r="N1977" s="325"/>
      <c r="O1977" s="325"/>
      <c r="P1977" s="325"/>
      <c r="Q1977" s="325"/>
      <c r="Z1977" s="3" t="s">
        <v>6</v>
      </c>
    </row>
    <row r="1978" spans="10:26" ht="14.5" customHeight="1" x14ac:dyDescent="0.35">
      <c r="J1978" s="325"/>
      <c r="K1978" s="347"/>
      <c r="L1978" s="11" t="s">
        <v>2054</v>
      </c>
      <c r="M1978" s="325"/>
      <c r="N1978" s="325"/>
      <c r="O1978" s="325"/>
      <c r="P1978" s="325"/>
      <c r="Q1978" s="325"/>
      <c r="Z1978" s="3" t="s">
        <v>6</v>
      </c>
    </row>
    <row r="1979" spans="10:26" ht="14.5" customHeight="1" x14ac:dyDescent="0.35">
      <c r="J1979" s="9">
        <v>5</v>
      </c>
      <c r="K1979" s="11" t="s">
        <v>344</v>
      </c>
      <c r="L1979" s="11" t="s">
        <v>534</v>
      </c>
      <c r="M1979" s="9" t="s">
        <v>27</v>
      </c>
      <c r="N1979" s="9" t="s">
        <v>54</v>
      </c>
      <c r="O1979" s="9" t="s">
        <v>28</v>
      </c>
      <c r="P1979" s="9" t="s">
        <v>29</v>
      </c>
      <c r="Q1979" s="22" t="s">
        <v>29</v>
      </c>
      <c r="Z1979" s="3" t="s">
        <v>6</v>
      </c>
    </row>
    <row r="1980" spans="10:26" ht="14.5" customHeight="1" x14ac:dyDescent="0.35">
      <c r="J1980" s="9">
        <v>6</v>
      </c>
      <c r="K1980" s="11" t="s">
        <v>346</v>
      </c>
      <c r="L1980" s="11" t="s">
        <v>1607</v>
      </c>
      <c r="M1980" s="9" t="s">
        <v>32</v>
      </c>
      <c r="N1980" s="9" t="s">
        <v>54</v>
      </c>
      <c r="O1980" s="9" t="s">
        <v>28</v>
      </c>
      <c r="P1980" s="9" t="s">
        <v>29</v>
      </c>
      <c r="Q1980" s="22" t="s">
        <v>29</v>
      </c>
      <c r="Z1980" s="3" t="s">
        <v>6</v>
      </c>
    </row>
    <row r="1981" spans="10:26" ht="14.5" customHeight="1" x14ac:dyDescent="0.35">
      <c r="J1981" s="9">
        <v>7</v>
      </c>
      <c r="K1981" s="11" t="s">
        <v>348</v>
      </c>
      <c r="L1981" s="11" t="s">
        <v>349</v>
      </c>
      <c r="M1981" s="9" t="s">
        <v>27</v>
      </c>
      <c r="N1981" s="9">
        <v>4</v>
      </c>
      <c r="O1981" s="9" t="s">
        <v>28</v>
      </c>
      <c r="P1981" s="9" t="s">
        <v>48</v>
      </c>
      <c r="Q1981" s="22" t="s">
        <v>48</v>
      </c>
      <c r="Z1981" s="3" t="s">
        <v>6</v>
      </c>
    </row>
    <row r="1982" spans="10:26" ht="14.5" customHeight="1" x14ac:dyDescent="0.35">
      <c r="J1982" s="9">
        <v>8</v>
      </c>
      <c r="K1982" s="11" t="s">
        <v>654</v>
      </c>
      <c r="L1982" s="11" t="s">
        <v>655</v>
      </c>
      <c r="M1982" s="9" t="s">
        <v>27</v>
      </c>
      <c r="N1982" s="9">
        <v>3</v>
      </c>
      <c r="O1982" s="9" t="s">
        <v>28</v>
      </c>
      <c r="P1982" s="9" t="s">
        <v>48</v>
      </c>
      <c r="Q1982" s="22" t="s">
        <v>48</v>
      </c>
      <c r="Z1982" s="3" t="s">
        <v>6</v>
      </c>
    </row>
    <row r="1983" spans="10:26" ht="14.5" customHeight="1" x14ac:dyDescent="0.35">
      <c r="J1983" s="9">
        <v>9</v>
      </c>
      <c r="K1983" s="11" t="s">
        <v>351</v>
      </c>
      <c r="L1983" s="11" t="s">
        <v>352</v>
      </c>
      <c r="M1983" s="9" t="s">
        <v>32</v>
      </c>
      <c r="N1983" s="9">
        <v>9</v>
      </c>
      <c r="O1983" s="9" t="s">
        <v>28</v>
      </c>
      <c r="P1983" s="9" t="s">
        <v>29</v>
      </c>
      <c r="Q1983" s="22" t="s">
        <v>29</v>
      </c>
      <c r="Z1983" s="3" t="s">
        <v>6</v>
      </c>
    </row>
    <row r="1984" spans="10:26" ht="14.5" customHeight="1" x14ac:dyDescent="0.35">
      <c r="J1984" s="9">
        <v>10</v>
      </c>
      <c r="K1984" s="11" t="s">
        <v>357</v>
      </c>
      <c r="L1984" s="11" t="s">
        <v>667</v>
      </c>
      <c r="M1984" s="9" t="s">
        <v>32</v>
      </c>
      <c r="N1984" s="9" t="s">
        <v>40</v>
      </c>
      <c r="O1984" s="9" t="s">
        <v>28</v>
      </c>
      <c r="P1984" s="9" t="s">
        <v>29</v>
      </c>
      <c r="Q1984" s="22" t="s">
        <v>29</v>
      </c>
      <c r="Z1984" s="3" t="s">
        <v>6</v>
      </c>
    </row>
    <row r="1985" spans="10:26" ht="14.5" customHeight="1" x14ac:dyDescent="0.35">
      <c r="J1985" s="9">
        <v>11</v>
      </c>
      <c r="K1985" s="11" t="s">
        <v>1823</v>
      </c>
      <c r="L1985" s="11" t="s">
        <v>2055</v>
      </c>
      <c r="M1985" s="9" t="s">
        <v>32</v>
      </c>
      <c r="N1985" s="9" t="s">
        <v>40</v>
      </c>
      <c r="O1985" s="9" t="s">
        <v>28</v>
      </c>
      <c r="P1985" s="9" t="s">
        <v>29</v>
      </c>
      <c r="Q1985" s="22" t="s">
        <v>29</v>
      </c>
      <c r="Z1985" s="3" t="s">
        <v>6</v>
      </c>
    </row>
    <row r="1986" spans="10:26" ht="14.5" customHeight="1" x14ac:dyDescent="0.35">
      <c r="J1986" s="9">
        <v>12</v>
      </c>
      <c r="K1986" s="11" t="s">
        <v>537</v>
      </c>
      <c r="L1986" s="11" t="s">
        <v>538</v>
      </c>
      <c r="M1986" s="9" t="s">
        <v>32</v>
      </c>
      <c r="N1986" s="9" t="s">
        <v>28</v>
      </c>
      <c r="O1986" s="9">
        <v>2</v>
      </c>
      <c r="P1986" s="9" t="s">
        <v>29</v>
      </c>
      <c r="Q1986" s="22" t="s">
        <v>29</v>
      </c>
      <c r="Z1986" s="3" t="s">
        <v>6</v>
      </c>
    </row>
    <row r="1987" spans="10:26" ht="14.5" customHeight="1" x14ac:dyDescent="0.35">
      <c r="J1987" s="9">
        <v>13</v>
      </c>
      <c r="K1987" s="11" t="s">
        <v>546</v>
      </c>
      <c r="L1987" s="11" t="s">
        <v>547</v>
      </c>
      <c r="M1987" s="9" t="s">
        <v>32</v>
      </c>
      <c r="N1987" s="9" t="s">
        <v>28</v>
      </c>
      <c r="O1987" s="9">
        <v>2</v>
      </c>
      <c r="P1987" s="9" t="s">
        <v>48</v>
      </c>
      <c r="Q1987" s="22" t="s">
        <v>48</v>
      </c>
      <c r="Z1987" s="3" t="s">
        <v>6</v>
      </c>
    </row>
    <row r="1988" spans="10:26" ht="14.5" customHeight="1" x14ac:dyDescent="0.35">
      <c r="J1988" s="9">
        <v>14</v>
      </c>
      <c r="K1988" s="11" t="s">
        <v>1829</v>
      </c>
      <c r="L1988" s="11" t="s">
        <v>2056</v>
      </c>
      <c r="M1988" s="9" t="s">
        <v>32</v>
      </c>
      <c r="N1988" s="9" t="s">
        <v>28</v>
      </c>
      <c r="O1988" s="9">
        <v>2</v>
      </c>
      <c r="P1988" s="9" t="s">
        <v>29</v>
      </c>
      <c r="Q1988" s="22" t="s">
        <v>29</v>
      </c>
      <c r="Z1988" s="3" t="s">
        <v>6</v>
      </c>
    </row>
    <row r="1989" spans="10:26" ht="14.5" customHeight="1" x14ac:dyDescent="0.35">
      <c r="J1989" s="9">
        <v>15</v>
      </c>
      <c r="K1989" s="11" t="s">
        <v>727</v>
      </c>
      <c r="L1989" s="11" t="s">
        <v>1621</v>
      </c>
      <c r="M1989" s="9" t="s">
        <v>32</v>
      </c>
      <c r="N1989" s="9" t="s">
        <v>28</v>
      </c>
      <c r="O1989" s="9">
        <v>2</v>
      </c>
      <c r="P1989" s="9" t="s">
        <v>48</v>
      </c>
      <c r="Q1989" s="22" t="s">
        <v>29</v>
      </c>
      <c r="Z1989" s="3" t="s">
        <v>6</v>
      </c>
    </row>
    <row r="1990" spans="10:26" ht="14.5" customHeight="1" x14ac:dyDescent="0.35">
      <c r="J1990" s="9">
        <v>16</v>
      </c>
      <c r="K1990" s="11" t="s">
        <v>1622</v>
      </c>
      <c r="L1990" s="11" t="s">
        <v>1718</v>
      </c>
      <c r="M1990" s="9" t="s">
        <v>32</v>
      </c>
      <c r="N1990" s="9" t="s">
        <v>28</v>
      </c>
      <c r="O1990" s="9">
        <v>2</v>
      </c>
      <c r="P1990" s="9" t="s">
        <v>48</v>
      </c>
      <c r="Q1990" s="22" t="s">
        <v>29</v>
      </c>
      <c r="Z1990" s="3" t="s">
        <v>6</v>
      </c>
    </row>
    <row r="1991" spans="10:26" ht="14.5" customHeight="1" x14ac:dyDescent="0.35">
      <c r="J1991" s="9">
        <v>17</v>
      </c>
      <c r="K1991" s="11" t="s">
        <v>640</v>
      </c>
      <c r="L1991" s="11" t="s">
        <v>2057</v>
      </c>
      <c r="M1991" s="9" t="s">
        <v>32</v>
      </c>
      <c r="N1991" s="9" t="s">
        <v>28</v>
      </c>
      <c r="O1991" s="9">
        <v>2</v>
      </c>
      <c r="P1991" s="9" t="s">
        <v>48</v>
      </c>
      <c r="Q1991" s="22" t="s">
        <v>29</v>
      </c>
      <c r="Z1991" s="3" t="s">
        <v>6</v>
      </c>
    </row>
    <row r="1992" spans="10:26" ht="14.5" customHeight="1" x14ac:dyDescent="0.35">
      <c r="J1992" s="9">
        <v>18</v>
      </c>
      <c r="K1992" s="11" t="s">
        <v>576</v>
      </c>
      <c r="L1992" s="11" t="s">
        <v>577</v>
      </c>
      <c r="M1992" s="9" t="s">
        <v>32</v>
      </c>
      <c r="N1992" s="9" t="s">
        <v>28</v>
      </c>
      <c r="O1992" s="9">
        <v>2</v>
      </c>
      <c r="P1992" s="9" t="s">
        <v>48</v>
      </c>
      <c r="Q1992" s="169" t="s">
        <v>48</v>
      </c>
      <c r="Z1992" s="3" t="s">
        <v>6</v>
      </c>
    </row>
    <row r="1993" spans="10:26" ht="14.5" customHeight="1" x14ac:dyDescent="0.35">
      <c r="J1993" s="9">
        <v>19</v>
      </c>
      <c r="K1993" s="11" t="s">
        <v>578</v>
      </c>
      <c r="L1993" s="11" t="s">
        <v>579</v>
      </c>
      <c r="M1993" s="9" t="s">
        <v>32</v>
      </c>
      <c r="N1993" s="9" t="s">
        <v>28</v>
      </c>
      <c r="O1993" s="9">
        <v>2</v>
      </c>
      <c r="P1993" s="9" t="s">
        <v>48</v>
      </c>
      <c r="Q1993" s="169" t="s">
        <v>48</v>
      </c>
      <c r="Z1993" s="3" t="s">
        <v>6</v>
      </c>
    </row>
    <row r="1994" spans="10:26" ht="14.5" customHeight="1" x14ac:dyDescent="0.35">
      <c r="J1994" s="9">
        <v>20</v>
      </c>
      <c r="K1994" s="11" t="s">
        <v>269</v>
      </c>
      <c r="L1994" s="11" t="s">
        <v>2058</v>
      </c>
      <c r="M1994" s="9" t="s">
        <v>27</v>
      </c>
      <c r="N1994" s="9">
        <v>6</v>
      </c>
      <c r="O1994" s="9" t="s">
        <v>28</v>
      </c>
      <c r="P1994" s="9" t="s">
        <v>48</v>
      </c>
      <c r="Q1994" s="22" t="s">
        <v>48</v>
      </c>
      <c r="Z1994" s="3" t="s">
        <v>6</v>
      </c>
    </row>
    <row r="1995" spans="10:26" ht="14.5" customHeight="1" x14ac:dyDescent="0.35">
      <c r="J1995" s="9">
        <v>21</v>
      </c>
      <c r="K1995" s="11" t="s">
        <v>586</v>
      </c>
      <c r="L1995" s="11" t="s">
        <v>846</v>
      </c>
      <c r="M1995" s="9" t="s">
        <v>32</v>
      </c>
      <c r="N1995" s="9" t="s">
        <v>28</v>
      </c>
      <c r="O1995" s="9">
        <v>2</v>
      </c>
      <c r="P1995" s="9" t="s">
        <v>48</v>
      </c>
      <c r="Q1995" s="22" t="s">
        <v>48</v>
      </c>
      <c r="Z1995" s="3" t="s">
        <v>6</v>
      </c>
    </row>
    <row r="1996" spans="10:26" ht="14.5" customHeight="1" x14ac:dyDescent="0.35">
      <c r="J1996" s="9">
        <v>22</v>
      </c>
      <c r="K1996" s="11" t="s">
        <v>588</v>
      </c>
      <c r="L1996" s="11" t="s">
        <v>857</v>
      </c>
      <c r="M1996" s="9" t="s">
        <v>32</v>
      </c>
      <c r="N1996" s="9" t="s">
        <v>28</v>
      </c>
      <c r="O1996" s="9">
        <v>2</v>
      </c>
      <c r="P1996" s="9" t="s">
        <v>48</v>
      </c>
      <c r="Q1996" s="22" t="s">
        <v>48</v>
      </c>
      <c r="Z1996" s="3" t="s">
        <v>6</v>
      </c>
    </row>
    <row r="1997" spans="10:26" ht="14.5" customHeight="1" x14ac:dyDescent="0.35">
      <c r="J1997" s="9">
        <v>23</v>
      </c>
      <c r="K1997" s="11" t="s">
        <v>246</v>
      </c>
      <c r="L1997" s="11" t="s">
        <v>858</v>
      </c>
      <c r="M1997" s="9" t="s">
        <v>27</v>
      </c>
      <c r="N1997" s="9" t="s">
        <v>28</v>
      </c>
      <c r="O1997" s="9" t="s">
        <v>28</v>
      </c>
      <c r="P1997" s="9" t="s">
        <v>48</v>
      </c>
      <c r="Q1997" s="22" t="s">
        <v>48</v>
      </c>
      <c r="Z1997" s="3" t="s">
        <v>6</v>
      </c>
    </row>
    <row r="1998" spans="10:26" ht="14.5" customHeight="1" x14ac:dyDescent="0.35">
      <c r="J1998" s="325">
        <v>24</v>
      </c>
      <c r="K1998" s="347" t="s">
        <v>2059</v>
      </c>
      <c r="L1998" s="11" t="s">
        <v>2060</v>
      </c>
      <c r="M1998" s="325" t="s">
        <v>32</v>
      </c>
      <c r="N1998" s="325" t="s">
        <v>240</v>
      </c>
      <c r="O1998" s="325" t="s">
        <v>28</v>
      </c>
      <c r="P1998" s="325" t="s">
        <v>48</v>
      </c>
      <c r="Q1998" s="325" t="s">
        <v>29</v>
      </c>
      <c r="Z1998" s="3" t="s">
        <v>6</v>
      </c>
    </row>
    <row r="1999" spans="10:26" ht="14.5" customHeight="1" x14ac:dyDescent="0.35">
      <c r="J1999" s="325"/>
      <c r="K1999" s="347"/>
      <c r="L1999" s="11" t="s">
        <v>2061</v>
      </c>
      <c r="M1999" s="325"/>
      <c r="N1999" s="325"/>
      <c r="O1999" s="325"/>
      <c r="P1999" s="325"/>
      <c r="Q1999" s="325"/>
      <c r="Z1999" s="3" t="s">
        <v>6</v>
      </c>
    </row>
    <row r="2000" spans="10:26" ht="14.5" customHeight="1" x14ac:dyDescent="0.35">
      <c r="J2000" s="325"/>
      <c r="K2000" s="347"/>
      <c r="L2000" s="11" t="s">
        <v>2062</v>
      </c>
      <c r="M2000" s="325"/>
      <c r="N2000" s="325"/>
      <c r="O2000" s="325"/>
      <c r="P2000" s="325"/>
      <c r="Q2000" s="325"/>
      <c r="Z2000" s="3" t="s">
        <v>6</v>
      </c>
    </row>
    <row r="2001" spans="1:26" ht="14.5" customHeight="1" x14ac:dyDescent="0.35">
      <c r="J2001" s="325"/>
      <c r="K2001" s="347"/>
      <c r="L2001" s="11" t="s">
        <v>2063</v>
      </c>
      <c r="M2001" s="325"/>
      <c r="N2001" s="325"/>
      <c r="O2001" s="325"/>
      <c r="P2001" s="325"/>
      <c r="Q2001" s="325"/>
      <c r="Z2001" s="3" t="s">
        <v>6</v>
      </c>
    </row>
    <row r="2002" spans="1:26" ht="14.5" customHeight="1" x14ac:dyDescent="0.35">
      <c r="J2002" s="325"/>
      <c r="K2002" s="347"/>
      <c r="L2002" s="11" t="s">
        <v>2064</v>
      </c>
      <c r="M2002" s="325"/>
      <c r="N2002" s="325"/>
      <c r="O2002" s="325"/>
      <c r="P2002" s="325"/>
      <c r="Q2002" s="325"/>
      <c r="Z2002" s="3" t="s">
        <v>6</v>
      </c>
    </row>
    <row r="2003" spans="1:26" ht="14.5" customHeight="1" x14ac:dyDescent="0.35">
      <c r="J2003" s="325"/>
      <c r="K2003" s="347"/>
      <c r="L2003" s="11" t="s">
        <v>2065</v>
      </c>
      <c r="M2003" s="325"/>
      <c r="N2003" s="325"/>
      <c r="O2003" s="325"/>
      <c r="P2003" s="325"/>
      <c r="Q2003" s="325"/>
      <c r="Z2003" s="3" t="s">
        <v>6</v>
      </c>
    </row>
    <row r="2004" spans="1:26" ht="14.5" customHeight="1" x14ac:dyDescent="0.35">
      <c r="J2004" s="325"/>
      <c r="K2004" s="347"/>
      <c r="L2004" s="11" t="s">
        <v>2066</v>
      </c>
      <c r="M2004" s="325"/>
      <c r="N2004" s="325"/>
      <c r="O2004" s="325"/>
      <c r="P2004" s="325"/>
      <c r="Q2004" s="325"/>
      <c r="Z2004" s="3" t="s">
        <v>6</v>
      </c>
    </row>
    <row r="2005" spans="1:26" s="3" customFormat="1" ht="14.5" customHeight="1" collapsed="1" x14ac:dyDescent="0.35">
      <c r="A2005" s="1" t="s">
        <v>1497</v>
      </c>
      <c r="B2005" s="1"/>
      <c r="C2005" s="1"/>
      <c r="D2005" s="1"/>
      <c r="E2005" s="1" t="s">
        <v>2067</v>
      </c>
      <c r="F2005" s="1"/>
      <c r="G2005" s="1"/>
      <c r="H2005" s="1"/>
      <c r="I2005" s="1" t="s">
        <v>144</v>
      </c>
      <c r="J2005" s="2" t="s">
        <v>2068</v>
      </c>
      <c r="K2005" s="4"/>
      <c r="L2005" s="4"/>
      <c r="M2005" s="4"/>
      <c r="N2005" s="4"/>
      <c r="O2005" s="4"/>
      <c r="P2005" s="4"/>
      <c r="Q2005" s="4"/>
      <c r="R2005" s="4"/>
      <c r="S2005" s="4"/>
      <c r="T2005" s="4"/>
      <c r="U2005" s="4"/>
      <c r="V2005" s="4"/>
      <c r="W2005" s="4"/>
      <c r="Z2005" s="3" t="s">
        <v>6</v>
      </c>
    </row>
    <row r="2006" spans="1:26" ht="14.5" customHeight="1" x14ac:dyDescent="0.35">
      <c r="J2006" s="9">
        <v>1</v>
      </c>
      <c r="K2006" s="11" t="s">
        <v>25</v>
      </c>
      <c r="L2006" s="11" t="s">
        <v>2069</v>
      </c>
      <c r="M2006" s="9" t="s">
        <v>27</v>
      </c>
      <c r="N2006" s="9">
        <v>4</v>
      </c>
      <c r="O2006" s="9" t="s">
        <v>28</v>
      </c>
      <c r="P2006" s="325" t="s">
        <v>711</v>
      </c>
      <c r="Q2006" s="22" t="s">
        <v>29</v>
      </c>
      <c r="Z2006" s="3" t="s">
        <v>6</v>
      </c>
    </row>
    <row r="2007" spans="1:26" ht="14.5" customHeight="1" x14ac:dyDescent="0.35">
      <c r="J2007" s="9">
        <v>2</v>
      </c>
      <c r="K2007" s="11" t="s">
        <v>799</v>
      </c>
      <c r="L2007" s="11" t="s">
        <v>800</v>
      </c>
      <c r="M2007" s="9" t="s">
        <v>32</v>
      </c>
      <c r="N2007" s="9">
        <v>3</v>
      </c>
      <c r="O2007" s="9" t="s">
        <v>28</v>
      </c>
      <c r="P2007" s="325"/>
      <c r="Q2007" s="22" t="s">
        <v>29</v>
      </c>
      <c r="Z2007" s="3" t="s">
        <v>6</v>
      </c>
    </row>
    <row r="2008" spans="1:26" ht="14.5" customHeight="1" x14ac:dyDescent="0.35">
      <c r="J2008" s="9">
        <v>3</v>
      </c>
      <c r="K2008" s="11" t="s">
        <v>163</v>
      </c>
      <c r="L2008" s="11" t="s">
        <v>801</v>
      </c>
      <c r="M2008" s="9" t="s">
        <v>27</v>
      </c>
      <c r="N2008" s="9">
        <v>60</v>
      </c>
      <c r="O2008" s="9" t="s">
        <v>28</v>
      </c>
      <c r="P2008" s="325"/>
      <c r="Q2008" s="22" t="s">
        <v>29</v>
      </c>
      <c r="Z2008" s="3" t="s">
        <v>6</v>
      </c>
    </row>
    <row r="2009" spans="1:26" ht="14.5" customHeight="1" x14ac:dyDescent="0.35">
      <c r="J2009" s="9">
        <v>4</v>
      </c>
      <c r="K2009" s="11" t="s">
        <v>1680</v>
      </c>
      <c r="L2009" s="11" t="s">
        <v>2070</v>
      </c>
      <c r="M2009" s="9" t="s">
        <v>32</v>
      </c>
      <c r="N2009" s="9" t="s">
        <v>235</v>
      </c>
      <c r="O2009" s="9" t="s">
        <v>28</v>
      </c>
      <c r="P2009" s="325"/>
      <c r="Q2009" s="22" t="s">
        <v>29</v>
      </c>
      <c r="Z2009" s="3" t="s">
        <v>6</v>
      </c>
    </row>
    <row r="2010" spans="1:26" ht="14.5" customHeight="1" x14ac:dyDescent="0.35">
      <c r="J2010" s="9">
        <v>5</v>
      </c>
      <c r="K2010" s="11" t="s">
        <v>804</v>
      </c>
      <c r="L2010" s="11" t="s">
        <v>805</v>
      </c>
      <c r="M2010" s="9" t="s">
        <v>32</v>
      </c>
      <c r="N2010" s="9" t="s">
        <v>28</v>
      </c>
      <c r="O2010" s="9">
        <v>3</v>
      </c>
      <c r="P2010" s="325"/>
      <c r="Q2010" s="22" t="s">
        <v>29</v>
      </c>
      <c r="Z2010" s="3" t="s">
        <v>6</v>
      </c>
    </row>
    <row r="2011" spans="1:26" ht="14.5" customHeight="1" x14ac:dyDescent="0.35">
      <c r="J2011" s="9">
        <v>6</v>
      </c>
      <c r="K2011" s="11" t="s">
        <v>156</v>
      </c>
      <c r="L2011" s="11" t="s">
        <v>1590</v>
      </c>
      <c r="M2011" s="9" t="s">
        <v>27</v>
      </c>
      <c r="N2011" s="9">
        <v>6</v>
      </c>
      <c r="O2011" s="9" t="s">
        <v>28</v>
      </c>
      <c r="P2011" s="325"/>
      <c r="Q2011" s="22" t="s">
        <v>29</v>
      </c>
      <c r="Z2011" s="3" t="s">
        <v>6</v>
      </c>
    </row>
    <row r="2012" spans="1:26" ht="14.5" customHeight="1" x14ac:dyDescent="0.35">
      <c r="J2012" s="9">
        <v>7</v>
      </c>
      <c r="K2012" s="11" t="s">
        <v>807</v>
      </c>
      <c r="L2012" s="11" t="s">
        <v>1682</v>
      </c>
      <c r="M2012" s="9" t="s">
        <v>32</v>
      </c>
      <c r="N2012" s="9" t="s">
        <v>28</v>
      </c>
      <c r="O2012" s="9">
        <v>2</v>
      </c>
      <c r="P2012" s="325"/>
      <c r="Q2012" s="22" t="s">
        <v>29</v>
      </c>
      <c r="Z2012" s="3" t="s">
        <v>6</v>
      </c>
    </row>
    <row r="2013" spans="1:26" ht="14.5" customHeight="1" x14ac:dyDescent="0.35">
      <c r="J2013" s="9">
        <v>8</v>
      </c>
      <c r="K2013" s="11" t="s">
        <v>546</v>
      </c>
      <c r="L2013" s="11" t="s">
        <v>547</v>
      </c>
      <c r="M2013" s="9" t="s">
        <v>32</v>
      </c>
      <c r="N2013" s="9" t="s">
        <v>28</v>
      </c>
      <c r="O2013" s="9">
        <v>2</v>
      </c>
      <c r="P2013" s="325"/>
      <c r="Q2013" s="22" t="s">
        <v>48</v>
      </c>
      <c r="Z2013" s="3" t="s">
        <v>6</v>
      </c>
    </row>
    <row r="2014" spans="1:26" ht="14.5" customHeight="1" x14ac:dyDescent="0.35">
      <c r="J2014" s="9">
        <v>9</v>
      </c>
      <c r="K2014" s="11" t="s">
        <v>813</v>
      </c>
      <c r="L2014" s="11" t="s">
        <v>1133</v>
      </c>
      <c r="M2014" s="9" t="s">
        <v>32</v>
      </c>
      <c r="N2014" s="9" t="s">
        <v>33</v>
      </c>
      <c r="O2014" s="9" t="s">
        <v>28</v>
      </c>
      <c r="P2014" s="325"/>
      <c r="Q2014" s="22" t="s">
        <v>29</v>
      </c>
      <c r="Z2014" s="3" t="s">
        <v>6</v>
      </c>
    </row>
    <row r="2015" spans="1:26" ht="14.5" customHeight="1" x14ac:dyDescent="0.35">
      <c r="J2015" s="9">
        <v>10</v>
      </c>
      <c r="K2015" s="11" t="s">
        <v>815</v>
      </c>
      <c r="L2015" s="11" t="s">
        <v>816</v>
      </c>
      <c r="M2015" s="9" t="s">
        <v>32</v>
      </c>
      <c r="N2015" s="9" t="s">
        <v>235</v>
      </c>
      <c r="O2015" s="9" t="s">
        <v>28</v>
      </c>
      <c r="P2015" s="325"/>
      <c r="Q2015" s="22" t="s">
        <v>29</v>
      </c>
      <c r="Z2015" s="3" t="s">
        <v>6</v>
      </c>
    </row>
    <row r="2016" spans="1:26" ht="14.5" customHeight="1" x14ac:dyDescent="0.35">
      <c r="J2016" s="9">
        <v>11</v>
      </c>
      <c r="K2016" s="11" t="s">
        <v>576</v>
      </c>
      <c r="L2016" s="11" t="s">
        <v>577</v>
      </c>
      <c r="M2016" s="9" t="s">
        <v>32</v>
      </c>
      <c r="N2016" s="9" t="s">
        <v>28</v>
      </c>
      <c r="O2016" s="9">
        <v>2</v>
      </c>
      <c r="P2016" s="325"/>
      <c r="Q2016" s="22" t="s">
        <v>48</v>
      </c>
      <c r="Z2016" s="3" t="s">
        <v>6</v>
      </c>
    </row>
    <row r="2017" spans="10:26" ht="14.5" customHeight="1" x14ac:dyDescent="0.35">
      <c r="J2017" s="9">
        <v>12</v>
      </c>
      <c r="K2017" s="11" t="s">
        <v>196</v>
      </c>
      <c r="L2017" s="11" t="s">
        <v>818</v>
      </c>
      <c r="M2017" s="9" t="s">
        <v>32</v>
      </c>
      <c r="N2017" s="9">
        <v>6</v>
      </c>
      <c r="O2017" s="9">
        <v>2</v>
      </c>
      <c r="P2017" s="325"/>
      <c r="Q2017" s="22" t="s">
        <v>48</v>
      </c>
      <c r="Z2017" s="3" t="s">
        <v>6</v>
      </c>
    </row>
    <row r="2018" spans="10:26" ht="14.5" customHeight="1" x14ac:dyDescent="0.35">
      <c r="J2018" s="9">
        <v>13</v>
      </c>
      <c r="K2018" s="11" t="s">
        <v>578</v>
      </c>
      <c r="L2018" s="11" t="s">
        <v>819</v>
      </c>
      <c r="M2018" s="9" t="s">
        <v>32</v>
      </c>
      <c r="N2018" s="9" t="s">
        <v>28</v>
      </c>
      <c r="O2018" s="9">
        <v>2</v>
      </c>
      <c r="P2018" s="325"/>
      <c r="Q2018" s="22" t="s">
        <v>48</v>
      </c>
      <c r="Z2018" s="3" t="s">
        <v>6</v>
      </c>
    </row>
    <row r="2019" spans="10:26" ht="14.5" customHeight="1" x14ac:dyDescent="0.35">
      <c r="J2019" s="9">
        <v>14</v>
      </c>
      <c r="K2019" s="11" t="s">
        <v>2071</v>
      </c>
      <c r="L2019" s="11" t="s">
        <v>2072</v>
      </c>
      <c r="M2019" s="9" t="s">
        <v>32</v>
      </c>
      <c r="N2019" s="9" t="s">
        <v>28</v>
      </c>
      <c r="O2019" s="9">
        <v>2</v>
      </c>
      <c r="P2019" s="325"/>
      <c r="Q2019" s="22" t="s">
        <v>48</v>
      </c>
      <c r="Z2019" s="3" t="s">
        <v>6</v>
      </c>
    </row>
    <row r="2020" spans="10:26" ht="14.5" customHeight="1" x14ac:dyDescent="0.35">
      <c r="J2020" s="9">
        <v>15</v>
      </c>
      <c r="K2020" s="11" t="s">
        <v>2073</v>
      </c>
      <c r="L2020" s="11" t="s">
        <v>2074</v>
      </c>
      <c r="M2020" s="9" t="s">
        <v>32</v>
      </c>
      <c r="N2020" s="9" t="s">
        <v>28</v>
      </c>
      <c r="O2020" s="9">
        <v>2</v>
      </c>
      <c r="P2020" s="325"/>
      <c r="Q2020" s="22" t="s">
        <v>48</v>
      </c>
      <c r="Z2020" s="3" t="s">
        <v>6</v>
      </c>
    </row>
    <row r="2021" spans="10:26" ht="14.5" customHeight="1" x14ac:dyDescent="0.35">
      <c r="J2021" s="325">
        <v>16</v>
      </c>
      <c r="K2021" s="347" t="s">
        <v>1683</v>
      </c>
      <c r="L2021" s="11" t="s">
        <v>1684</v>
      </c>
      <c r="M2021" s="325" t="s">
        <v>27</v>
      </c>
      <c r="N2021" s="325" t="s">
        <v>240</v>
      </c>
      <c r="O2021" s="325" t="s">
        <v>28</v>
      </c>
      <c r="P2021" s="325"/>
      <c r="Q2021" s="325" t="s">
        <v>29</v>
      </c>
      <c r="Z2021" s="3" t="s">
        <v>6</v>
      </c>
    </row>
    <row r="2022" spans="10:26" ht="14.5" customHeight="1" x14ac:dyDescent="0.35">
      <c r="J2022" s="325"/>
      <c r="K2022" s="347"/>
      <c r="L2022" s="11" t="s">
        <v>2075</v>
      </c>
      <c r="M2022" s="325"/>
      <c r="N2022" s="325"/>
      <c r="O2022" s="325"/>
      <c r="P2022" s="325"/>
      <c r="Q2022" s="325"/>
      <c r="Z2022" s="3" t="s">
        <v>6</v>
      </c>
    </row>
    <row r="2023" spans="10:26" ht="14.5" customHeight="1" x14ac:dyDescent="0.35">
      <c r="J2023" s="325"/>
      <c r="K2023" s="347"/>
      <c r="L2023" s="11" t="s">
        <v>2076</v>
      </c>
      <c r="M2023" s="325"/>
      <c r="N2023" s="325"/>
      <c r="O2023" s="325"/>
      <c r="P2023" s="325"/>
      <c r="Q2023" s="325"/>
      <c r="Z2023" s="3" t="s">
        <v>6</v>
      </c>
    </row>
    <row r="2024" spans="10:26" ht="14.5" customHeight="1" x14ac:dyDescent="0.35">
      <c r="J2024" s="325"/>
      <c r="K2024" s="347"/>
      <c r="L2024" s="11" t="s">
        <v>2077</v>
      </c>
      <c r="M2024" s="325"/>
      <c r="N2024" s="325"/>
      <c r="O2024" s="325"/>
      <c r="P2024" s="325"/>
      <c r="Q2024" s="325"/>
      <c r="Z2024" s="3" t="s">
        <v>6</v>
      </c>
    </row>
    <row r="2025" spans="10:26" ht="14.5" customHeight="1" x14ac:dyDescent="0.35">
      <c r="J2025" s="325"/>
      <c r="K2025" s="347"/>
      <c r="L2025" s="11" t="s">
        <v>2078</v>
      </c>
      <c r="M2025" s="325"/>
      <c r="N2025" s="325"/>
      <c r="O2025" s="325"/>
      <c r="P2025" s="325"/>
      <c r="Q2025" s="325"/>
      <c r="Z2025" s="3" t="s">
        <v>6</v>
      </c>
    </row>
    <row r="2026" spans="10:26" ht="14.5" customHeight="1" x14ac:dyDescent="0.35">
      <c r="J2026" s="325"/>
      <c r="K2026" s="347"/>
      <c r="L2026" s="11" t="s">
        <v>2079</v>
      </c>
      <c r="M2026" s="325"/>
      <c r="N2026" s="325"/>
      <c r="O2026" s="325"/>
      <c r="P2026" s="325"/>
      <c r="Q2026" s="325"/>
      <c r="Z2026" s="3" t="s">
        <v>6</v>
      </c>
    </row>
    <row r="2027" spans="10:26" ht="14.5" customHeight="1" x14ac:dyDescent="0.35">
      <c r="J2027" s="325"/>
      <c r="K2027" s="347"/>
      <c r="L2027" s="11" t="s">
        <v>2080</v>
      </c>
      <c r="M2027" s="325"/>
      <c r="N2027" s="325"/>
      <c r="O2027" s="325"/>
      <c r="P2027" s="325"/>
      <c r="Q2027" s="325"/>
      <c r="Z2027" s="3" t="s">
        <v>6</v>
      </c>
    </row>
    <row r="2028" spans="10:26" ht="14.5" customHeight="1" x14ac:dyDescent="0.35">
      <c r="J2028" s="325"/>
      <c r="K2028" s="347"/>
      <c r="L2028" s="11" t="s">
        <v>2081</v>
      </c>
      <c r="M2028" s="325"/>
      <c r="N2028" s="325"/>
      <c r="O2028" s="325"/>
      <c r="P2028" s="325"/>
      <c r="Q2028" s="325"/>
      <c r="Z2028" s="3" t="s">
        <v>6</v>
      </c>
    </row>
    <row r="2029" spans="10:26" ht="14.5" customHeight="1" x14ac:dyDescent="0.35">
      <c r="J2029" s="9">
        <v>17</v>
      </c>
      <c r="K2029" s="11" t="s">
        <v>129</v>
      </c>
      <c r="L2029" s="11" t="s">
        <v>2082</v>
      </c>
      <c r="M2029" s="9" t="s">
        <v>27</v>
      </c>
      <c r="N2029" s="9">
        <v>60</v>
      </c>
      <c r="O2029" s="9" t="s">
        <v>28</v>
      </c>
      <c r="P2029" s="325"/>
      <c r="Q2029" s="22" t="s">
        <v>48</v>
      </c>
      <c r="Z2029" s="3" t="s">
        <v>6</v>
      </c>
    </row>
    <row r="2030" spans="10:26" ht="14.5" customHeight="1" x14ac:dyDescent="0.35">
      <c r="J2030" s="9">
        <v>18</v>
      </c>
      <c r="K2030" s="11" t="s">
        <v>586</v>
      </c>
      <c r="L2030" s="11" t="s">
        <v>846</v>
      </c>
      <c r="M2030" s="9" t="s">
        <v>32</v>
      </c>
      <c r="N2030" s="9" t="s">
        <v>28</v>
      </c>
      <c r="O2030" s="9">
        <v>2</v>
      </c>
      <c r="P2030" s="325"/>
      <c r="Q2030" s="22" t="s">
        <v>48</v>
      </c>
      <c r="Z2030" s="3" t="s">
        <v>6</v>
      </c>
    </row>
    <row r="2031" spans="10:26" ht="14.5" customHeight="1" x14ac:dyDescent="0.35">
      <c r="J2031" s="9">
        <v>19</v>
      </c>
      <c r="K2031" s="11" t="s">
        <v>588</v>
      </c>
      <c r="L2031" s="11" t="s">
        <v>857</v>
      </c>
      <c r="M2031" s="9" t="s">
        <v>32</v>
      </c>
      <c r="N2031" s="9" t="s">
        <v>28</v>
      </c>
      <c r="O2031" s="9">
        <v>2</v>
      </c>
      <c r="P2031" s="325"/>
      <c r="Q2031" s="22" t="s">
        <v>48</v>
      </c>
      <c r="Z2031" s="3" t="s">
        <v>6</v>
      </c>
    </row>
    <row r="2032" spans="10:26" ht="14.5" customHeight="1" x14ac:dyDescent="0.35">
      <c r="J2032" s="9">
        <v>20</v>
      </c>
      <c r="K2032" s="11" t="s">
        <v>246</v>
      </c>
      <c r="L2032" s="11" t="s">
        <v>858</v>
      </c>
      <c r="M2032" s="9" t="s">
        <v>27</v>
      </c>
      <c r="N2032" s="9" t="s">
        <v>28</v>
      </c>
      <c r="O2032" s="9" t="s">
        <v>28</v>
      </c>
      <c r="P2032" s="325"/>
      <c r="Q2032" s="22" t="s">
        <v>48</v>
      </c>
      <c r="Z2032" s="3" t="s">
        <v>6</v>
      </c>
    </row>
    <row r="2033" spans="1:26" s="3" customFormat="1" ht="14.5" customHeight="1" collapsed="1" x14ac:dyDescent="0.35">
      <c r="A2033" s="1" t="s">
        <v>1497</v>
      </c>
      <c r="B2033" s="1"/>
      <c r="C2033" s="1"/>
      <c r="D2033" s="1"/>
      <c r="E2033" s="1" t="s">
        <v>2083</v>
      </c>
      <c r="F2033" s="1"/>
      <c r="G2033" s="1"/>
      <c r="H2033" s="1"/>
      <c r="I2033" s="1" t="s">
        <v>144</v>
      </c>
      <c r="J2033" s="2" t="s">
        <v>2084</v>
      </c>
      <c r="K2033" s="4"/>
      <c r="L2033" s="4"/>
      <c r="M2033" s="4"/>
      <c r="N2033" s="4"/>
      <c r="O2033" s="4"/>
      <c r="P2033" s="4"/>
      <c r="Q2033" s="4"/>
      <c r="R2033" s="4"/>
      <c r="S2033" s="4"/>
      <c r="T2033" s="4"/>
      <c r="U2033" s="4"/>
      <c r="V2033" s="4"/>
      <c r="W2033" s="4"/>
      <c r="Z2033" s="3" t="s">
        <v>6</v>
      </c>
    </row>
    <row r="2034" spans="1:26" ht="14.5" customHeight="1" x14ac:dyDescent="0.35">
      <c r="J2034" s="9">
        <v>1</v>
      </c>
      <c r="K2034" s="11" t="s">
        <v>25</v>
      </c>
      <c r="L2034" s="11" t="s">
        <v>2085</v>
      </c>
      <c r="M2034" s="9" t="s">
        <v>27</v>
      </c>
      <c r="N2034" s="9">
        <v>4</v>
      </c>
      <c r="O2034" s="9" t="s">
        <v>28</v>
      </c>
      <c r="P2034" s="325" t="s">
        <v>711</v>
      </c>
      <c r="Q2034" s="22" t="s">
        <v>29</v>
      </c>
      <c r="Z2034" s="3" t="s">
        <v>6</v>
      </c>
    </row>
    <row r="2035" spans="1:26" ht="14.5" customHeight="1" x14ac:dyDescent="0.35">
      <c r="J2035" s="325">
        <v>2</v>
      </c>
      <c r="K2035" s="347" t="s">
        <v>2086</v>
      </c>
      <c r="L2035" s="11" t="s">
        <v>2087</v>
      </c>
      <c r="M2035" s="325" t="s">
        <v>27</v>
      </c>
      <c r="N2035" s="325" t="s">
        <v>240</v>
      </c>
      <c r="O2035" s="325" t="s">
        <v>28</v>
      </c>
      <c r="P2035" s="325"/>
      <c r="Q2035" s="325" t="s">
        <v>29</v>
      </c>
      <c r="Z2035" s="3" t="s">
        <v>6</v>
      </c>
    </row>
    <row r="2036" spans="1:26" ht="14.5" customHeight="1" x14ac:dyDescent="0.35">
      <c r="J2036" s="325"/>
      <c r="K2036" s="347"/>
      <c r="L2036" s="11" t="s">
        <v>2088</v>
      </c>
      <c r="M2036" s="325"/>
      <c r="N2036" s="325"/>
      <c r="O2036" s="325"/>
      <c r="P2036" s="325"/>
      <c r="Q2036" s="325"/>
      <c r="Z2036" s="3" t="s">
        <v>6</v>
      </c>
    </row>
    <row r="2037" spans="1:26" ht="14.5" customHeight="1" x14ac:dyDescent="0.35">
      <c r="J2037" s="325"/>
      <c r="K2037" s="347"/>
      <c r="L2037" s="11" t="s">
        <v>2089</v>
      </c>
      <c r="M2037" s="325"/>
      <c r="N2037" s="325"/>
      <c r="O2037" s="325"/>
      <c r="P2037" s="325"/>
      <c r="Q2037" s="325"/>
      <c r="Z2037" s="3" t="s">
        <v>6</v>
      </c>
    </row>
    <row r="2038" spans="1:26" ht="14.5" customHeight="1" x14ac:dyDescent="0.35">
      <c r="J2038" s="325"/>
      <c r="K2038" s="347"/>
      <c r="L2038" s="11" t="s">
        <v>2090</v>
      </c>
      <c r="M2038" s="325"/>
      <c r="N2038" s="325"/>
      <c r="O2038" s="325"/>
      <c r="P2038" s="325"/>
      <c r="Q2038" s="325"/>
      <c r="Z2038" s="3" t="s">
        <v>6</v>
      </c>
    </row>
    <row r="2039" spans="1:26" ht="14.5" customHeight="1" x14ac:dyDescent="0.35">
      <c r="J2039" s="325"/>
      <c r="K2039" s="347"/>
      <c r="L2039" s="11" t="s">
        <v>2091</v>
      </c>
      <c r="M2039" s="325"/>
      <c r="N2039" s="325"/>
      <c r="O2039" s="325"/>
      <c r="P2039" s="325"/>
      <c r="Q2039" s="325"/>
      <c r="Z2039" s="3" t="s">
        <v>6</v>
      </c>
    </row>
    <row r="2040" spans="1:26" ht="14.5" customHeight="1" x14ac:dyDescent="0.35">
      <c r="J2040" s="325"/>
      <c r="K2040" s="347"/>
      <c r="L2040" s="11" t="s">
        <v>2092</v>
      </c>
      <c r="M2040" s="325"/>
      <c r="N2040" s="325"/>
      <c r="O2040" s="325"/>
      <c r="P2040" s="325"/>
      <c r="Q2040" s="325"/>
      <c r="Z2040" s="3" t="s">
        <v>6</v>
      </c>
    </row>
    <row r="2041" spans="1:26" ht="14.5" customHeight="1" x14ac:dyDescent="0.35">
      <c r="J2041" s="325"/>
      <c r="K2041" s="347"/>
      <c r="L2041" s="11" t="s">
        <v>452</v>
      </c>
      <c r="M2041" s="325"/>
      <c r="N2041" s="325"/>
      <c r="O2041" s="325"/>
      <c r="P2041" s="325"/>
      <c r="Q2041" s="325"/>
      <c r="Z2041" s="3" t="s">
        <v>6</v>
      </c>
    </row>
    <row r="2042" spans="1:26" ht="14.5" customHeight="1" x14ac:dyDescent="0.35">
      <c r="J2042" s="9">
        <v>3</v>
      </c>
      <c r="K2042" s="11" t="s">
        <v>2093</v>
      </c>
      <c r="L2042" s="11" t="s">
        <v>2094</v>
      </c>
      <c r="M2042" s="9" t="s">
        <v>32</v>
      </c>
      <c r="N2042" s="9" t="s">
        <v>40</v>
      </c>
      <c r="O2042" s="9" t="s">
        <v>28</v>
      </c>
      <c r="P2042" s="325"/>
      <c r="Q2042" s="22" t="s">
        <v>48</v>
      </c>
      <c r="Z2042" s="3" t="s">
        <v>6</v>
      </c>
    </row>
    <row r="2043" spans="1:26" ht="14.5" customHeight="1" x14ac:dyDescent="0.35">
      <c r="J2043" s="9">
        <v>4</v>
      </c>
      <c r="K2043" s="11" t="s">
        <v>2095</v>
      </c>
      <c r="L2043" s="11" t="s">
        <v>2096</v>
      </c>
      <c r="M2043" s="9" t="s">
        <v>32</v>
      </c>
      <c r="N2043" s="9" t="s">
        <v>40</v>
      </c>
      <c r="O2043" s="9" t="s">
        <v>28</v>
      </c>
      <c r="P2043" s="325"/>
      <c r="Q2043" s="22" t="s">
        <v>48</v>
      </c>
      <c r="Z2043" s="3" t="s">
        <v>6</v>
      </c>
    </row>
    <row r="2044" spans="1:26" ht="14.5" customHeight="1" x14ac:dyDescent="0.35">
      <c r="J2044" s="9">
        <v>5</v>
      </c>
      <c r="K2044" s="11" t="s">
        <v>2097</v>
      </c>
      <c r="L2044" s="11" t="s">
        <v>2098</v>
      </c>
      <c r="M2044" s="9" t="s">
        <v>32</v>
      </c>
      <c r="N2044" s="9" t="s">
        <v>790</v>
      </c>
      <c r="O2044" s="9" t="s">
        <v>28</v>
      </c>
      <c r="P2044" s="325"/>
      <c r="Q2044" s="22" t="s">
        <v>29</v>
      </c>
      <c r="Z2044" s="3" t="s">
        <v>6</v>
      </c>
    </row>
    <row r="2045" spans="1:26" ht="14.5" customHeight="1" x14ac:dyDescent="0.35">
      <c r="J2045" s="9">
        <v>6</v>
      </c>
      <c r="K2045" s="11" t="s">
        <v>2099</v>
      </c>
      <c r="L2045" s="11" t="s">
        <v>2100</v>
      </c>
      <c r="M2045" s="9" t="s">
        <v>27</v>
      </c>
      <c r="N2045" s="9" t="s">
        <v>28</v>
      </c>
      <c r="O2045" s="9" t="s">
        <v>28</v>
      </c>
      <c r="P2045" s="325"/>
      <c r="Q2045" s="22" t="s">
        <v>48</v>
      </c>
      <c r="Z2045" s="3" t="s">
        <v>6</v>
      </c>
    </row>
    <row r="2046" spans="1:26" ht="14.5" customHeight="1" x14ac:dyDescent="0.35">
      <c r="J2046" s="9">
        <v>7</v>
      </c>
      <c r="K2046" s="11" t="s">
        <v>2101</v>
      </c>
      <c r="L2046" s="11" t="s">
        <v>2102</v>
      </c>
      <c r="M2046" s="9" t="s">
        <v>32</v>
      </c>
      <c r="N2046" s="9" t="s">
        <v>28</v>
      </c>
      <c r="O2046" s="9" t="s">
        <v>28</v>
      </c>
      <c r="P2046" s="325"/>
      <c r="Q2046" s="22" t="s">
        <v>48</v>
      </c>
      <c r="Z2046" s="3" t="s">
        <v>6</v>
      </c>
    </row>
    <row r="2047" spans="1:26" s="59" customFormat="1" ht="14.5" customHeight="1" collapsed="1" x14ac:dyDescent="0.35">
      <c r="A2047" s="56" t="s">
        <v>22</v>
      </c>
      <c r="B2047" s="56"/>
      <c r="C2047" s="56"/>
      <c r="D2047" s="56"/>
      <c r="E2047" s="56" t="s">
        <v>2103</v>
      </c>
      <c r="F2047" s="56"/>
      <c r="G2047" s="56"/>
      <c r="H2047" s="56"/>
      <c r="I2047" s="56" t="s">
        <v>144</v>
      </c>
      <c r="J2047" s="57" t="s">
        <v>2104</v>
      </c>
      <c r="K2047" s="58"/>
      <c r="L2047" s="58"/>
      <c r="M2047" s="58"/>
      <c r="N2047" s="58"/>
      <c r="O2047" s="58"/>
      <c r="P2047" s="58"/>
      <c r="Q2047" s="58"/>
      <c r="R2047" s="58"/>
      <c r="S2047" s="58"/>
      <c r="T2047" s="58"/>
      <c r="U2047" s="58"/>
      <c r="V2047" s="58"/>
      <c r="W2047" s="58"/>
      <c r="Z2047" s="59" t="s">
        <v>6</v>
      </c>
    </row>
    <row r="2048" spans="1:26" ht="14.5" customHeight="1" x14ac:dyDescent="0.35">
      <c r="J2048" s="9">
        <v>1</v>
      </c>
      <c r="K2048" s="11" t="s">
        <v>25</v>
      </c>
      <c r="L2048" s="11" t="s">
        <v>2105</v>
      </c>
      <c r="M2048" s="9" t="s">
        <v>27</v>
      </c>
      <c r="N2048" s="9">
        <v>4</v>
      </c>
      <c r="O2048" s="9" t="s">
        <v>28</v>
      </c>
      <c r="P2048" s="9" t="s">
        <v>29</v>
      </c>
      <c r="Q2048" s="22" t="s">
        <v>29</v>
      </c>
      <c r="Z2048" s="3" t="s">
        <v>6</v>
      </c>
    </row>
    <row r="2049" spans="1:26" ht="14.5" customHeight="1" x14ac:dyDescent="0.35">
      <c r="J2049" s="9">
        <v>2</v>
      </c>
      <c r="K2049" s="11" t="s">
        <v>813</v>
      </c>
      <c r="L2049" s="11" t="s">
        <v>1732</v>
      </c>
      <c r="M2049" s="9" t="s">
        <v>32</v>
      </c>
      <c r="N2049" s="9" t="s">
        <v>33</v>
      </c>
      <c r="O2049" s="9" t="s">
        <v>28</v>
      </c>
      <c r="P2049" s="9" t="s">
        <v>29</v>
      </c>
      <c r="Q2049" s="22" t="s">
        <v>29</v>
      </c>
      <c r="Z2049" s="3" t="s">
        <v>6</v>
      </c>
    </row>
    <row r="2050" spans="1:26" ht="14.5" customHeight="1" x14ac:dyDescent="0.35">
      <c r="J2050" s="9">
        <v>3</v>
      </c>
      <c r="K2050" s="11" t="s">
        <v>815</v>
      </c>
      <c r="L2050" s="11" t="s">
        <v>1733</v>
      </c>
      <c r="M2050" s="9" t="s">
        <v>32</v>
      </c>
      <c r="N2050" s="9" t="s">
        <v>235</v>
      </c>
      <c r="O2050" s="9" t="s">
        <v>28</v>
      </c>
      <c r="P2050" s="9" t="s">
        <v>29</v>
      </c>
      <c r="Q2050" s="22" t="s">
        <v>29</v>
      </c>
      <c r="Z2050" s="3" t="s">
        <v>6</v>
      </c>
    </row>
    <row r="2051" spans="1:26" ht="14.5" customHeight="1" x14ac:dyDescent="0.35">
      <c r="J2051" s="9">
        <v>4</v>
      </c>
      <c r="K2051" s="11" t="s">
        <v>196</v>
      </c>
      <c r="L2051" s="11" t="s">
        <v>818</v>
      </c>
      <c r="M2051" s="9" t="s">
        <v>32</v>
      </c>
      <c r="N2051" s="9">
        <v>6</v>
      </c>
      <c r="O2051" s="9">
        <v>2</v>
      </c>
      <c r="P2051" s="9" t="s">
        <v>48</v>
      </c>
      <c r="Q2051" s="22" t="s">
        <v>48</v>
      </c>
      <c r="Z2051" s="3" t="s">
        <v>6</v>
      </c>
    </row>
    <row r="2052" spans="1:26" ht="14.5" customHeight="1" x14ac:dyDescent="0.35">
      <c r="J2052" s="9">
        <v>5</v>
      </c>
      <c r="K2052" s="11" t="s">
        <v>1135</v>
      </c>
      <c r="L2052" s="11" t="s">
        <v>1585</v>
      </c>
      <c r="M2052" s="9" t="s">
        <v>32</v>
      </c>
      <c r="N2052" s="9" t="s">
        <v>28</v>
      </c>
      <c r="O2052" s="9">
        <v>2</v>
      </c>
      <c r="P2052" s="9" t="s">
        <v>29</v>
      </c>
      <c r="Q2052" s="22" t="s">
        <v>29</v>
      </c>
      <c r="Z2052" s="3" t="s">
        <v>6</v>
      </c>
    </row>
    <row r="2053" spans="1:26" ht="14.5" customHeight="1" x14ac:dyDescent="0.35">
      <c r="J2053" s="9">
        <v>6</v>
      </c>
      <c r="K2053" s="11" t="s">
        <v>576</v>
      </c>
      <c r="L2053" s="11" t="s">
        <v>2106</v>
      </c>
      <c r="M2053" s="9" t="s">
        <v>32</v>
      </c>
      <c r="N2053" s="9" t="s">
        <v>28</v>
      </c>
      <c r="O2053" s="9">
        <v>2</v>
      </c>
      <c r="P2053" s="9" t="s">
        <v>29</v>
      </c>
      <c r="Q2053" s="22" t="s">
        <v>29</v>
      </c>
      <c r="Z2053" s="3" t="s">
        <v>6</v>
      </c>
    </row>
    <row r="2054" spans="1:26" ht="14.5" customHeight="1" x14ac:dyDescent="0.35">
      <c r="J2054" s="9">
        <v>7</v>
      </c>
      <c r="K2054" s="11" t="s">
        <v>578</v>
      </c>
      <c r="L2054" s="11" t="s">
        <v>2107</v>
      </c>
      <c r="M2054" s="9" t="s">
        <v>32</v>
      </c>
      <c r="N2054" s="9" t="s">
        <v>28</v>
      </c>
      <c r="O2054" s="9">
        <v>2</v>
      </c>
      <c r="P2054" s="9" t="s">
        <v>29</v>
      </c>
      <c r="Q2054" s="22" t="s">
        <v>29</v>
      </c>
      <c r="Z2054" s="3" t="s">
        <v>6</v>
      </c>
    </row>
    <row r="2055" spans="1:26" ht="14.5" customHeight="1" x14ac:dyDescent="0.35">
      <c r="J2055" s="9">
        <v>8</v>
      </c>
      <c r="K2055" s="11" t="s">
        <v>2071</v>
      </c>
      <c r="L2055" s="11" t="s">
        <v>2108</v>
      </c>
      <c r="M2055" s="9" t="s">
        <v>32</v>
      </c>
      <c r="N2055" s="9" t="s">
        <v>28</v>
      </c>
      <c r="O2055" s="9">
        <v>2</v>
      </c>
      <c r="P2055" s="9" t="s">
        <v>29</v>
      </c>
      <c r="Q2055" s="22" t="s">
        <v>29</v>
      </c>
      <c r="Z2055" s="3" t="s">
        <v>6</v>
      </c>
    </row>
    <row r="2056" spans="1:26" ht="14.5" customHeight="1" x14ac:dyDescent="0.35">
      <c r="J2056" s="9">
        <v>9</v>
      </c>
      <c r="K2056" s="11" t="s">
        <v>2073</v>
      </c>
      <c r="L2056" s="11" t="s">
        <v>2109</v>
      </c>
      <c r="M2056" s="9" t="s">
        <v>32</v>
      </c>
      <c r="N2056" s="9" t="s">
        <v>28</v>
      </c>
      <c r="O2056" s="9">
        <v>2</v>
      </c>
      <c r="P2056" s="9" t="s">
        <v>29</v>
      </c>
      <c r="Q2056" s="22" t="s">
        <v>29</v>
      </c>
      <c r="Z2056" s="3" t="s">
        <v>6</v>
      </c>
    </row>
    <row r="2057" spans="1:26" ht="14.5" customHeight="1" x14ac:dyDescent="0.35">
      <c r="J2057" s="9">
        <v>10</v>
      </c>
      <c r="K2057" s="11" t="s">
        <v>1141</v>
      </c>
      <c r="L2057" s="11" t="s">
        <v>1142</v>
      </c>
      <c r="M2057" s="9" t="s">
        <v>32</v>
      </c>
      <c r="N2057" s="9" t="s">
        <v>28</v>
      </c>
      <c r="O2057" s="9">
        <v>2</v>
      </c>
      <c r="P2057" s="9" t="s">
        <v>29</v>
      </c>
      <c r="Q2057" s="22" t="s">
        <v>29</v>
      </c>
      <c r="Z2057" s="3" t="s">
        <v>6</v>
      </c>
    </row>
    <row r="2058" spans="1:26" ht="14.5" customHeight="1" x14ac:dyDescent="0.35">
      <c r="J2058" s="9">
        <v>11</v>
      </c>
      <c r="K2058" s="11" t="s">
        <v>276</v>
      </c>
      <c r="L2058" s="11" t="s">
        <v>2110</v>
      </c>
      <c r="M2058" s="9" t="s">
        <v>27</v>
      </c>
      <c r="N2058" s="9">
        <v>6</v>
      </c>
      <c r="O2058" s="9" t="s">
        <v>28</v>
      </c>
      <c r="P2058" s="9" t="s">
        <v>48</v>
      </c>
      <c r="Q2058" s="22" t="s">
        <v>48</v>
      </c>
      <c r="Z2058" s="3" t="s">
        <v>6</v>
      </c>
    </row>
    <row r="2059" spans="1:26" s="3" customFormat="1" ht="14.5" customHeight="1" collapsed="1" x14ac:dyDescent="0.35">
      <c r="A2059" s="1" t="s">
        <v>1471</v>
      </c>
      <c r="B2059" s="1"/>
      <c r="C2059" s="1"/>
      <c r="D2059" s="1" t="s">
        <v>2111</v>
      </c>
      <c r="E2059" s="1"/>
      <c r="F2059" s="1"/>
      <c r="G2059" s="1"/>
      <c r="H2059" s="1"/>
      <c r="I2059" s="1" t="s">
        <v>108</v>
      </c>
      <c r="J2059" s="2" t="s">
        <v>2112</v>
      </c>
      <c r="K2059" s="4"/>
      <c r="L2059" s="4"/>
      <c r="M2059" s="4"/>
      <c r="N2059" s="4"/>
      <c r="O2059" s="4"/>
      <c r="P2059" s="4"/>
      <c r="Q2059" s="4"/>
      <c r="R2059" s="4"/>
      <c r="S2059" s="4"/>
      <c r="T2059" s="4"/>
      <c r="U2059" s="4"/>
      <c r="V2059" s="4"/>
      <c r="W2059" s="4"/>
      <c r="Z2059" s="3" t="s">
        <v>6</v>
      </c>
    </row>
    <row r="2060" spans="1:26" ht="14.5" customHeight="1" x14ac:dyDescent="0.35">
      <c r="J2060" s="9">
        <v>1</v>
      </c>
      <c r="K2060" s="11" t="s">
        <v>25</v>
      </c>
      <c r="L2060" s="11" t="s">
        <v>2113</v>
      </c>
      <c r="M2060" s="9" t="s">
        <v>27</v>
      </c>
      <c r="N2060" s="9">
        <v>4</v>
      </c>
      <c r="O2060" s="9" t="s">
        <v>28</v>
      </c>
      <c r="P2060" s="325" t="s">
        <v>711</v>
      </c>
      <c r="Q2060" s="22" t="s">
        <v>29</v>
      </c>
      <c r="Z2060" s="3" t="s">
        <v>6</v>
      </c>
    </row>
    <row r="2061" spans="1:26" ht="14.5" customHeight="1" x14ac:dyDescent="0.35">
      <c r="J2061" s="9">
        <v>2</v>
      </c>
      <c r="K2061" s="11" t="s">
        <v>344</v>
      </c>
      <c r="L2061" s="11" t="s">
        <v>534</v>
      </c>
      <c r="M2061" s="9" t="s">
        <v>27</v>
      </c>
      <c r="N2061" s="9" t="s">
        <v>54</v>
      </c>
      <c r="O2061" s="9" t="s">
        <v>28</v>
      </c>
      <c r="P2061" s="325"/>
      <c r="Q2061" s="22" t="s">
        <v>29</v>
      </c>
      <c r="Z2061" s="3" t="s">
        <v>6</v>
      </c>
    </row>
    <row r="2062" spans="1:26" ht="14.5" customHeight="1" x14ac:dyDescent="0.35">
      <c r="J2062" s="9">
        <v>3</v>
      </c>
      <c r="K2062" s="11" t="s">
        <v>57</v>
      </c>
      <c r="L2062" s="11" t="s">
        <v>2114</v>
      </c>
      <c r="M2062" s="9" t="s">
        <v>32</v>
      </c>
      <c r="N2062" s="9" t="s">
        <v>59</v>
      </c>
      <c r="O2062" s="9" t="s">
        <v>28</v>
      </c>
      <c r="P2062" s="325"/>
      <c r="Q2062" s="22" t="s">
        <v>29</v>
      </c>
      <c r="Z2062" s="3" t="s">
        <v>6</v>
      </c>
    </row>
    <row r="2063" spans="1:26" ht="14.5" customHeight="1" x14ac:dyDescent="0.35">
      <c r="J2063" s="9">
        <v>4</v>
      </c>
      <c r="K2063" s="11" t="s">
        <v>348</v>
      </c>
      <c r="L2063" s="11" t="s">
        <v>349</v>
      </c>
      <c r="M2063" s="9" t="s">
        <v>27</v>
      </c>
      <c r="N2063" s="9">
        <v>4</v>
      </c>
      <c r="O2063" s="9" t="s">
        <v>28</v>
      </c>
      <c r="P2063" s="325"/>
      <c r="Q2063" s="22" t="s">
        <v>29</v>
      </c>
      <c r="Z2063" s="3" t="s">
        <v>6</v>
      </c>
    </row>
    <row r="2064" spans="1:26" ht="14.5" customHeight="1" x14ac:dyDescent="0.35">
      <c r="J2064" s="9">
        <v>5</v>
      </c>
      <c r="K2064" s="11" t="s">
        <v>654</v>
      </c>
      <c r="L2064" s="11" t="s">
        <v>655</v>
      </c>
      <c r="M2064" s="9" t="s">
        <v>32</v>
      </c>
      <c r="N2064" s="9">
        <v>3</v>
      </c>
      <c r="O2064" s="9" t="s">
        <v>28</v>
      </c>
      <c r="P2064" s="325"/>
      <c r="Q2064" s="22" t="s">
        <v>48</v>
      </c>
      <c r="Z2064" s="3" t="s">
        <v>6</v>
      </c>
    </row>
    <row r="2065" spans="1:26" ht="14.5" customHeight="1" x14ac:dyDescent="0.35">
      <c r="J2065" s="9">
        <v>6</v>
      </c>
      <c r="K2065" s="11" t="s">
        <v>1608</v>
      </c>
      <c r="L2065" s="11" t="s">
        <v>2115</v>
      </c>
      <c r="M2065" s="9" t="s">
        <v>32</v>
      </c>
      <c r="N2065" s="9" t="s">
        <v>54</v>
      </c>
      <c r="O2065" s="9" t="s">
        <v>28</v>
      </c>
      <c r="P2065" s="325"/>
      <c r="Q2065" s="22" t="s">
        <v>29</v>
      </c>
      <c r="Z2065" s="3" t="s">
        <v>6</v>
      </c>
    </row>
    <row r="2066" spans="1:26" ht="14.5" customHeight="1" x14ac:dyDescent="0.35">
      <c r="J2066" s="9">
        <v>7</v>
      </c>
      <c r="K2066" s="11" t="s">
        <v>1710</v>
      </c>
      <c r="L2066" s="11" t="s">
        <v>1711</v>
      </c>
      <c r="M2066" s="9" t="s">
        <v>32</v>
      </c>
      <c r="N2066" s="9" t="s">
        <v>28</v>
      </c>
      <c r="O2066" s="9" t="s">
        <v>28</v>
      </c>
      <c r="P2066" s="325"/>
      <c r="Q2066" s="22" t="s">
        <v>29</v>
      </c>
      <c r="Z2066" s="3" t="s">
        <v>6</v>
      </c>
    </row>
    <row r="2067" spans="1:26" ht="14.5" customHeight="1" x14ac:dyDescent="0.35">
      <c r="J2067" s="9">
        <v>8</v>
      </c>
      <c r="K2067" s="11" t="s">
        <v>357</v>
      </c>
      <c r="L2067" s="11" t="s">
        <v>1712</v>
      </c>
      <c r="M2067" s="9" t="s">
        <v>32</v>
      </c>
      <c r="N2067" s="9" t="s">
        <v>40</v>
      </c>
      <c r="O2067" s="9" t="s">
        <v>28</v>
      </c>
      <c r="P2067" s="325"/>
      <c r="Q2067" s="22" t="s">
        <v>29</v>
      </c>
      <c r="Z2067" s="3" t="s">
        <v>6</v>
      </c>
    </row>
    <row r="2068" spans="1:26" ht="14.5" customHeight="1" x14ac:dyDescent="0.35">
      <c r="J2068" s="9">
        <v>9</v>
      </c>
      <c r="K2068" s="11" t="s">
        <v>537</v>
      </c>
      <c r="L2068" s="11" t="s">
        <v>2116</v>
      </c>
      <c r="M2068" s="9" t="s">
        <v>32</v>
      </c>
      <c r="N2068" s="9" t="s">
        <v>28</v>
      </c>
      <c r="O2068" s="9">
        <v>2</v>
      </c>
      <c r="P2068" s="325"/>
      <c r="Q2068" s="22" t="s">
        <v>29</v>
      </c>
      <c r="Z2068" s="3" t="s">
        <v>6</v>
      </c>
    </row>
    <row r="2069" spans="1:26" ht="14.5" customHeight="1" x14ac:dyDescent="0.35">
      <c r="J2069" s="9">
        <v>10</v>
      </c>
      <c r="K2069" s="11" t="s">
        <v>546</v>
      </c>
      <c r="L2069" s="11" t="s">
        <v>1591</v>
      </c>
      <c r="M2069" s="9" t="s">
        <v>32</v>
      </c>
      <c r="N2069" s="9" t="s">
        <v>28</v>
      </c>
      <c r="O2069" s="9">
        <v>2</v>
      </c>
      <c r="P2069" s="325"/>
      <c r="Q2069" s="22" t="s">
        <v>48</v>
      </c>
      <c r="Z2069" s="3" t="s">
        <v>6</v>
      </c>
    </row>
    <row r="2070" spans="1:26" ht="14.5" customHeight="1" x14ac:dyDescent="0.35">
      <c r="J2070" s="9">
        <v>11</v>
      </c>
      <c r="K2070" s="11" t="s">
        <v>1829</v>
      </c>
      <c r="L2070" s="11" t="s">
        <v>2117</v>
      </c>
      <c r="M2070" s="9" t="s">
        <v>32</v>
      </c>
      <c r="N2070" s="9" t="s">
        <v>28</v>
      </c>
      <c r="O2070" s="9">
        <v>2</v>
      </c>
      <c r="P2070" s="325"/>
      <c r="Q2070" s="22" t="s">
        <v>29</v>
      </c>
      <c r="Z2070" s="3" t="s">
        <v>6</v>
      </c>
    </row>
    <row r="2071" spans="1:26" ht="14.5" customHeight="1" x14ac:dyDescent="0.35">
      <c r="J2071" s="9">
        <v>12</v>
      </c>
      <c r="K2071" s="11" t="s">
        <v>727</v>
      </c>
      <c r="L2071" s="11" t="s">
        <v>1717</v>
      </c>
      <c r="M2071" s="9" t="s">
        <v>32</v>
      </c>
      <c r="N2071" s="9" t="s">
        <v>28</v>
      </c>
      <c r="O2071" s="9">
        <v>2</v>
      </c>
      <c r="P2071" s="325"/>
      <c r="Q2071" s="22" t="s">
        <v>48</v>
      </c>
      <c r="Z2071" s="3" t="s">
        <v>6</v>
      </c>
    </row>
    <row r="2072" spans="1:26" ht="14.5" customHeight="1" x14ac:dyDescent="0.35">
      <c r="J2072" s="9">
        <v>13</v>
      </c>
      <c r="K2072" s="11" t="s">
        <v>1622</v>
      </c>
      <c r="L2072" s="11" t="s">
        <v>1718</v>
      </c>
      <c r="M2072" s="9" t="s">
        <v>32</v>
      </c>
      <c r="N2072" s="9" t="s">
        <v>28</v>
      </c>
      <c r="O2072" s="9">
        <v>2</v>
      </c>
      <c r="P2072" s="325"/>
      <c r="Q2072" s="22" t="s">
        <v>48</v>
      </c>
      <c r="Z2072" s="3" t="s">
        <v>6</v>
      </c>
    </row>
    <row r="2073" spans="1:26" ht="14.5" customHeight="1" x14ac:dyDescent="0.35">
      <c r="J2073" s="9">
        <v>14</v>
      </c>
      <c r="K2073" s="11" t="s">
        <v>640</v>
      </c>
      <c r="L2073" s="11" t="s">
        <v>1719</v>
      </c>
      <c r="M2073" s="9" t="s">
        <v>32</v>
      </c>
      <c r="N2073" s="9" t="s">
        <v>28</v>
      </c>
      <c r="O2073" s="9">
        <v>2</v>
      </c>
      <c r="P2073" s="325"/>
      <c r="Q2073" s="22" t="s">
        <v>48</v>
      </c>
      <c r="Z2073" s="3" t="s">
        <v>6</v>
      </c>
    </row>
    <row r="2074" spans="1:26" ht="14.5" customHeight="1" x14ac:dyDescent="0.35">
      <c r="J2074" s="9">
        <v>15</v>
      </c>
      <c r="K2074" s="11" t="s">
        <v>576</v>
      </c>
      <c r="L2074" s="11" t="s">
        <v>1478</v>
      </c>
      <c r="M2074" s="9" t="s">
        <v>32</v>
      </c>
      <c r="N2074" s="9" t="s">
        <v>28</v>
      </c>
      <c r="O2074" s="9">
        <v>2</v>
      </c>
      <c r="P2074" s="325"/>
      <c r="Q2074" s="169" t="s">
        <v>48</v>
      </c>
      <c r="Z2074" s="3" t="s">
        <v>6</v>
      </c>
    </row>
    <row r="2075" spans="1:26" ht="14.5" customHeight="1" x14ac:dyDescent="0.35">
      <c r="J2075" s="9">
        <v>16</v>
      </c>
      <c r="K2075" s="11" t="s">
        <v>578</v>
      </c>
      <c r="L2075" s="11" t="s">
        <v>1596</v>
      </c>
      <c r="M2075" s="9" t="s">
        <v>32</v>
      </c>
      <c r="N2075" s="9" t="s">
        <v>28</v>
      </c>
      <c r="O2075" s="9">
        <v>2</v>
      </c>
      <c r="P2075" s="325"/>
      <c r="Q2075" s="169" t="s">
        <v>48</v>
      </c>
      <c r="Z2075" s="3" t="s">
        <v>6</v>
      </c>
    </row>
    <row r="2076" spans="1:26" ht="14.5" customHeight="1" x14ac:dyDescent="0.35">
      <c r="J2076" s="9">
        <v>17</v>
      </c>
      <c r="K2076" s="11" t="s">
        <v>586</v>
      </c>
      <c r="L2076" s="11" t="s">
        <v>846</v>
      </c>
      <c r="M2076" s="9" t="s">
        <v>32</v>
      </c>
      <c r="N2076" s="9" t="s">
        <v>28</v>
      </c>
      <c r="O2076" s="9">
        <v>2</v>
      </c>
      <c r="P2076" s="325"/>
      <c r="Q2076" s="22" t="s">
        <v>48</v>
      </c>
      <c r="Z2076" s="3" t="s">
        <v>6</v>
      </c>
    </row>
    <row r="2077" spans="1:26" ht="14.5" customHeight="1" x14ac:dyDescent="0.35">
      <c r="J2077" s="9">
        <v>18</v>
      </c>
      <c r="K2077" s="11" t="s">
        <v>588</v>
      </c>
      <c r="L2077" s="11" t="s">
        <v>857</v>
      </c>
      <c r="M2077" s="9" t="s">
        <v>32</v>
      </c>
      <c r="N2077" s="9" t="s">
        <v>28</v>
      </c>
      <c r="O2077" s="9">
        <v>2</v>
      </c>
      <c r="P2077" s="325"/>
      <c r="Q2077" s="22" t="s">
        <v>48</v>
      </c>
      <c r="Z2077" s="3" t="s">
        <v>6</v>
      </c>
    </row>
    <row r="2078" spans="1:26" s="3" customFormat="1" ht="14.5" customHeight="1" collapsed="1" x14ac:dyDescent="0.35">
      <c r="A2078" s="1" t="s">
        <v>1471</v>
      </c>
      <c r="B2078" s="1"/>
      <c r="C2078" s="1"/>
      <c r="D2078" s="1"/>
      <c r="E2078" s="1" t="s">
        <v>2118</v>
      </c>
      <c r="F2078" s="1"/>
      <c r="G2078" s="1"/>
      <c r="H2078" s="1"/>
      <c r="I2078" s="1" t="s">
        <v>144</v>
      </c>
      <c r="J2078" s="2" t="s">
        <v>2119</v>
      </c>
      <c r="K2078" s="4"/>
      <c r="L2078" s="4"/>
      <c r="M2078" s="4"/>
      <c r="N2078" s="4"/>
      <c r="O2078" s="4"/>
      <c r="P2078" s="4"/>
      <c r="Q2078" s="4"/>
      <c r="R2078" s="4"/>
      <c r="S2078" s="4"/>
      <c r="T2078" s="4"/>
      <c r="U2078" s="4"/>
      <c r="V2078" s="4"/>
      <c r="W2078" s="4"/>
      <c r="Z2078" s="3" t="s">
        <v>6</v>
      </c>
    </row>
    <row r="2079" spans="1:26" ht="14.5" customHeight="1" x14ac:dyDescent="0.35">
      <c r="J2079" s="9">
        <v>1</v>
      </c>
      <c r="K2079" s="11" t="s">
        <v>25</v>
      </c>
      <c r="L2079" s="11" t="s">
        <v>2120</v>
      </c>
      <c r="M2079" s="9" t="s">
        <v>27</v>
      </c>
      <c r="N2079" s="9">
        <v>4</v>
      </c>
      <c r="O2079" s="9" t="s">
        <v>28</v>
      </c>
      <c r="P2079" s="325" t="s">
        <v>711</v>
      </c>
      <c r="Q2079" s="22" t="s">
        <v>29</v>
      </c>
      <c r="Z2079" s="3" t="s">
        <v>6</v>
      </c>
    </row>
    <row r="2080" spans="1:26" ht="14.5" customHeight="1" x14ac:dyDescent="0.35">
      <c r="J2080" s="9">
        <v>2</v>
      </c>
      <c r="K2080" s="11" t="s">
        <v>1680</v>
      </c>
      <c r="L2080" s="11" t="s">
        <v>2070</v>
      </c>
      <c r="M2080" s="9" t="s">
        <v>32</v>
      </c>
      <c r="N2080" s="9" t="s">
        <v>235</v>
      </c>
      <c r="O2080" s="9" t="s">
        <v>28</v>
      </c>
      <c r="P2080" s="325" t="s">
        <v>1847</v>
      </c>
      <c r="Q2080" s="22" t="s">
        <v>29</v>
      </c>
      <c r="Z2080" s="3" t="s">
        <v>6</v>
      </c>
    </row>
    <row r="2081" spans="10:26" ht="14.5" customHeight="1" x14ac:dyDescent="0.35">
      <c r="J2081" s="9">
        <v>3</v>
      </c>
      <c r="K2081" s="11" t="s">
        <v>163</v>
      </c>
      <c r="L2081" s="11" t="s">
        <v>801</v>
      </c>
      <c r="M2081" s="9" t="s">
        <v>27</v>
      </c>
      <c r="N2081" s="9">
        <v>60</v>
      </c>
      <c r="O2081" s="9" t="s">
        <v>28</v>
      </c>
      <c r="P2081" s="325"/>
      <c r="Q2081" s="22" t="s">
        <v>29</v>
      </c>
      <c r="Z2081" s="3" t="s">
        <v>6</v>
      </c>
    </row>
    <row r="2082" spans="10:26" ht="14.5" customHeight="1" x14ac:dyDescent="0.35">
      <c r="J2082" s="9">
        <v>4</v>
      </c>
      <c r="K2082" s="11" t="s">
        <v>804</v>
      </c>
      <c r="L2082" s="11" t="s">
        <v>1475</v>
      </c>
      <c r="M2082" s="9" t="s">
        <v>32</v>
      </c>
      <c r="N2082" s="9" t="s">
        <v>28</v>
      </c>
      <c r="O2082" s="9">
        <v>3</v>
      </c>
      <c r="P2082" s="325"/>
      <c r="Q2082" s="22" t="s">
        <v>29</v>
      </c>
      <c r="Z2082" s="3" t="s">
        <v>6</v>
      </c>
    </row>
    <row r="2083" spans="10:26" ht="14.5" customHeight="1" x14ac:dyDescent="0.35">
      <c r="J2083" s="9">
        <v>5</v>
      </c>
      <c r="K2083" s="11" t="s">
        <v>156</v>
      </c>
      <c r="L2083" s="11" t="s">
        <v>2121</v>
      </c>
      <c r="M2083" s="9" t="s">
        <v>27</v>
      </c>
      <c r="N2083" s="9">
        <v>6</v>
      </c>
      <c r="O2083" s="9" t="s">
        <v>28</v>
      </c>
      <c r="P2083" s="325"/>
      <c r="Q2083" s="22" t="s">
        <v>29</v>
      </c>
      <c r="Z2083" s="3" t="s">
        <v>6</v>
      </c>
    </row>
    <row r="2084" spans="10:26" ht="14.5" customHeight="1" x14ac:dyDescent="0.35">
      <c r="J2084" s="9">
        <v>6</v>
      </c>
      <c r="K2084" s="11" t="s">
        <v>807</v>
      </c>
      <c r="L2084" s="11" t="s">
        <v>1476</v>
      </c>
      <c r="M2084" s="9" t="s">
        <v>32</v>
      </c>
      <c r="N2084" s="9" t="s">
        <v>28</v>
      </c>
      <c r="O2084" s="9">
        <v>2</v>
      </c>
      <c r="P2084" s="325"/>
      <c r="Q2084" s="22" t="s">
        <v>29</v>
      </c>
      <c r="Z2084" s="3" t="s">
        <v>6</v>
      </c>
    </row>
    <row r="2085" spans="10:26" ht="14.5" customHeight="1" x14ac:dyDescent="0.35">
      <c r="J2085" s="9">
        <v>7</v>
      </c>
      <c r="K2085" s="11" t="s">
        <v>546</v>
      </c>
      <c r="L2085" s="11" t="s">
        <v>1591</v>
      </c>
      <c r="M2085" s="9" t="s">
        <v>32</v>
      </c>
      <c r="N2085" s="9" t="s">
        <v>28</v>
      </c>
      <c r="O2085" s="9">
        <v>2</v>
      </c>
      <c r="P2085" s="325"/>
      <c r="Q2085" s="22" t="s">
        <v>48</v>
      </c>
      <c r="Z2085" s="3" t="s">
        <v>6</v>
      </c>
    </row>
    <row r="2086" spans="10:26" ht="14.5" customHeight="1" x14ac:dyDescent="0.35">
      <c r="J2086" s="9">
        <v>8</v>
      </c>
      <c r="K2086" s="11" t="s">
        <v>813</v>
      </c>
      <c r="L2086" s="11" t="s">
        <v>1133</v>
      </c>
      <c r="M2086" s="9" t="s">
        <v>32</v>
      </c>
      <c r="N2086" s="9" t="s">
        <v>33</v>
      </c>
      <c r="O2086" s="9" t="s">
        <v>28</v>
      </c>
      <c r="P2086" s="325"/>
      <c r="Q2086" s="22" t="s">
        <v>29</v>
      </c>
      <c r="Z2086" s="3" t="s">
        <v>6</v>
      </c>
    </row>
    <row r="2087" spans="10:26" ht="14.5" customHeight="1" x14ac:dyDescent="0.35">
      <c r="J2087" s="9">
        <v>9</v>
      </c>
      <c r="K2087" s="11" t="s">
        <v>815</v>
      </c>
      <c r="L2087" s="11" t="s">
        <v>1728</v>
      </c>
      <c r="M2087" s="9" t="s">
        <v>32</v>
      </c>
      <c r="N2087" s="9" t="s">
        <v>235</v>
      </c>
      <c r="O2087" s="9" t="s">
        <v>28</v>
      </c>
      <c r="P2087" s="325"/>
      <c r="Q2087" s="22" t="s">
        <v>29</v>
      </c>
      <c r="Z2087" s="3" t="s">
        <v>6</v>
      </c>
    </row>
    <row r="2088" spans="10:26" ht="14.5" customHeight="1" x14ac:dyDescent="0.35">
      <c r="J2088" s="9">
        <v>10</v>
      </c>
      <c r="K2088" s="11" t="s">
        <v>196</v>
      </c>
      <c r="L2088" s="11" t="s">
        <v>818</v>
      </c>
      <c r="M2088" s="9" t="s">
        <v>32</v>
      </c>
      <c r="N2088" s="9">
        <v>6</v>
      </c>
      <c r="O2088" s="9">
        <v>2</v>
      </c>
      <c r="P2088" s="325"/>
      <c r="Q2088" s="22" t="s">
        <v>48</v>
      </c>
      <c r="Z2088" s="3" t="s">
        <v>6</v>
      </c>
    </row>
    <row r="2089" spans="10:26" ht="14.5" customHeight="1" x14ac:dyDescent="0.35">
      <c r="J2089" s="9">
        <v>11</v>
      </c>
      <c r="K2089" s="11" t="s">
        <v>576</v>
      </c>
      <c r="L2089" s="11" t="s">
        <v>1478</v>
      </c>
      <c r="M2089" s="9" t="s">
        <v>32</v>
      </c>
      <c r="N2089" s="9" t="s">
        <v>28</v>
      </c>
      <c r="O2089" s="9">
        <v>2</v>
      </c>
      <c r="P2089" s="325"/>
      <c r="Q2089" s="22" t="s">
        <v>29</v>
      </c>
      <c r="Z2089" s="3" t="s">
        <v>6</v>
      </c>
    </row>
    <row r="2090" spans="10:26" ht="14.5" customHeight="1" x14ac:dyDescent="0.35">
      <c r="J2090" s="9">
        <v>12</v>
      </c>
      <c r="K2090" s="11" t="s">
        <v>578</v>
      </c>
      <c r="L2090" s="11" t="s">
        <v>1479</v>
      </c>
      <c r="M2090" s="9" t="s">
        <v>32</v>
      </c>
      <c r="N2090" s="9" t="s">
        <v>28</v>
      </c>
      <c r="O2090" s="9">
        <v>2</v>
      </c>
      <c r="P2090" s="325"/>
      <c r="Q2090" s="22" t="s">
        <v>29</v>
      </c>
      <c r="Z2090" s="3" t="s">
        <v>6</v>
      </c>
    </row>
    <row r="2091" spans="10:26" ht="14.5" customHeight="1" x14ac:dyDescent="0.35">
      <c r="J2091" s="9">
        <v>13</v>
      </c>
      <c r="K2091" s="11" t="s">
        <v>2071</v>
      </c>
      <c r="L2091" s="11" t="s">
        <v>2072</v>
      </c>
      <c r="M2091" s="9" t="s">
        <v>32</v>
      </c>
      <c r="N2091" s="9" t="s">
        <v>28</v>
      </c>
      <c r="O2091" s="9">
        <v>2</v>
      </c>
      <c r="P2091" s="325"/>
      <c r="Q2091" s="22" t="s">
        <v>48</v>
      </c>
      <c r="Z2091" s="3" t="s">
        <v>6</v>
      </c>
    </row>
    <row r="2092" spans="10:26" ht="14.5" customHeight="1" x14ac:dyDescent="0.35">
      <c r="J2092" s="9">
        <v>14</v>
      </c>
      <c r="K2092" s="11" t="s">
        <v>2073</v>
      </c>
      <c r="L2092" s="11" t="s">
        <v>2074</v>
      </c>
      <c r="M2092" s="9" t="s">
        <v>32</v>
      </c>
      <c r="N2092" s="9" t="s">
        <v>28</v>
      </c>
      <c r="O2092" s="9">
        <v>2</v>
      </c>
      <c r="P2092" s="325"/>
      <c r="Q2092" s="22" t="s">
        <v>48</v>
      </c>
      <c r="Z2092" s="3" t="s">
        <v>6</v>
      </c>
    </row>
    <row r="2093" spans="10:26" ht="14.5" customHeight="1" x14ac:dyDescent="0.35">
      <c r="J2093" s="9">
        <v>15</v>
      </c>
      <c r="K2093" s="11" t="s">
        <v>1141</v>
      </c>
      <c r="L2093" s="11" t="s">
        <v>1142</v>
      </c>
      <c r="M2093" s="9" t="s">
        <v>32</v>
      </c>
      <c r="N2093" s="9" t="s">
        <v>28</v>
      </c>
      <c r="O2093" s="9">
        <v>2</v>
      </c>
      <c r="P2093" s="325"/>
      <c r="Q2093" s="22" t="s">
        <v>48</v>
      </c>
      <c r="Z2093" s="3" t="s">
        <v>6</v>
      </c>
    </row>
    <row r="2094" spans="10:26" ht="14.5" customHeight="1" x14ac:dyDescent="0.35">
      <c r="J2094" s="9">
        <v>16</v>
      </c>
      <c r="K2094" s="11" t="s">
        <v>586</v>
      </c>
      <c r="L2094" s="11" t="s">
        <v>1481</v>
      </c>
      <c r="M2094" s="9" t="s">
        <v>32</v>
      </c>
      <c r="N2094" s="9" t="s">
        <v>28</v>
      </c>
      <c r="O2094" s="9">
        <v>2</v>
      </c>
      <c r="P2094" s="325"/>
      <c r="Q2094" s="22" t="s">
        <v>48</v>
      </c>
      <c r="Z2094" s="3" t="s">
        <v>6</v>
      </c>
    </row>
    <row r="2095" spans="10:26" ht="14.5" customHeight="1" x14ac:dyDescent="0.35">
      <c r="J2095" s="9">
        <v>17</v>
      </c>
      <c r="K2095" s="11" t="s">
        <v>588</v>
      </c>
      <c r="L2095" s="11" t="s">
        <v>1482</v>
      </c>
      <c r="M2095" s="9" t="s">
        <v>32</v>
      </c>
      <c r="N2095" s="9" t="s">
        <v>28</v>
      </c>
      <c r="O2095" s="9">
        <v>2</v>
      </c>
      <c r="P2095" s="325"/>
      <c r="Q2095" s="22" t="s">
        <v>48</v>
      </c>
      <c r="Z2095" s="3" t="s">
        <v>6</v>
      </c>
    </row>
    <row r="2096" spans="10:26" ht="14.5" customHeight="1" x14ac:dyDescent="0.35">
      <c r="J2096" s="9">
        <v>18</v>
      </c>
      <c r="K2096" s="11" t="s">
        <v>246</v>
      </c>
      <c r="L2096" s="11" t="s">
        <v>858</v>
      </c>
      <c r="M2096" s="9" t="s">
        <v>27</v>
      </c>
      <c r="N2096" s="9" t="s">
        <v>28</v>
      </c>
      <c r="O2096" s="9" t="s">
        <v>28</v>
      </c>
      <c r="P2096" s="325"/>
      <c r="Q2096" s="22" t="s">
        <v>48</v>
      </c>
      <c r="Z2096" s="3" t="s">
        <v>6</v>
      </c>
    </row>
    <row r="2097" spans="1:26" s="55" customFormat="1" ht="14.5" customHeight="1" collapsed="1" x14ac:dyDescent="0.35">
      <c r="A2097" s="53" t="s">
        <v>1471</v>
      </c>
      <c r="B2097" s="53"/>
      <c r="C2097" s="53"/>
      <c r="D2097" s="53"/>
      <c r="E2097" s="53" t="s">
        <v>2122</v>
      </c>
      <c r="F2097" s="53"/>
      <c r="G2097" s="53"/>
      <c r="H2097" s="53"/>
      <c r="I2097" s="53" t="s">
        <v>144</v>
      </c>
      <c r="J2097" s="52" t="s">
        <v>2123</v>
      </c>
      <c r="K2097" s="54"/>
      <c r="L2097" s="54"/>
      <c r="M2097" s="54"/>
      <c r="N2097" s="54"/>
      <c r="O2097" s="54"/>
      <c r="P2097" s="54"/>
      <c r="Q2097" s="54"/>
      <c r="R2097" s="54"/>
      <c r="S2097" s="54"/>
      <c r="T2097" s="54"/>
      <c r="U2097" s="54"/>
      <c r="V2097" s="54"/>
      <c r="W2097" s="54"/>
      <c r="Z2097" s="55" t="s">
        <v>6</v>
      </c>
    </row>
    <row r="2098" spans="1:26" ht="14.5" customHeight="1" x14ac:dyDescent="0.35">
      <c r="J2098" s="9">
        <v>1</v>
      </c>
      <c r="K2098" s="11" t="s">
        <v>25</v>
      </c>
      <c r="L2098" s="11" t="s">
        <v>2124</v>
      </c>
      <c r="M2098" s="9" t="s">
        <v>27</v>
      </c>
      <c r="N2098" s="9">
        <v>4</v>
      </c>
      <c r="O2098" s="9" t="s">
        <v>28</v>
      </c>
      <c r="P2098" s="325" t="s">
        <v>711</v>
      </c>
      <c r="Q2098" s="22" t="s">
        <v>29</v>
      </c>
      <c r="Z2098" s="3" t="s">
        <v>6</v>
      </c>
    </row>
    <row r="2099" spans="1:26" ht="14.5" customHeight="1" x14ac:dyDescent="0.35">
      <c r="J2099" s="9">
        <v>2</v>
      </c>
      <c r="K2099" s="11" t="s">
        <v>813</v>
      </c>
      <c r="L2099" s="11" t="s">
        <v>1732</v>
      </c>
      <c r="M2099" s="9" t="s">
        <v>32</v>
      </c>
      <c r="N2099" s="9" t="s">
        <v>33</v>
      </c>
      <c r="O2099" s="9" t="s">
        <v>28</v>
      </c>
      <c r="P2099" s="325" t="s">
        <v>1847</v>
      </c>
      <c r="Q2099" s="22" t="s">
        <v>29</v>
      </c>
      <c r="Z2099" s="3" t="s">
        <v>6</v>
      </c>
    </row>
    <row r="2100" spans="1:26" ht="14.5" customHeight="1" x14ac:dyDescent="0.35">
      <c r="J2100" s="9">
        <v>3</v>
      </c>
      <c r="K2100" s="11" t="s">
        <v>815</v>
      </c>
      <c r="L2100" s="11" t="s">
        <v>1733</v>
      </c>
      <c r="M2100" s="9" t="s">
        <v>32</v>
      </c>
      <c r="N2100" s="9" t="s">
        <v>235</v>
      </c>
      <c r="O2100" s="9" t="s">
        <v>28</v>
      </c>
      <c r="P2100" s="325"/>
      <c r="Q2100" s="22" t="s">
        <v>29</v>
      </c>
      <c r="Z2100" s="3" t="s">
        <v>6</v>
      </c>
    </row>
    <row r="2101" spans="1:26" ht="14.5" customHeight="1" x14ac:dyDescent="0.35">
      <c r="J2101" s="9">
        <v>4</v>
      </c>
      <c r="K2101" s="11" t="s">
        <v>196</v>
      </c>
      <c r="L2101" s="11" t="s">
        <v>818</v>
      </c>
      <c r="M2101" s="9" t="s">
        <v>32</v>
      </c>
      <c r="N2101" s="9">
        <v>6</v>
      </c>
      <c r="O2101" s="9">
        <v>2</v>
      </c>
      <c r="P2101" s="325"/>
      <c r="Q2101" s="22" t="s">
        <v>48</v>
      </c>
      <c r="Z2101" s="3" t="s">
        <v>6</v>
      </c>
    </row>
    <row r="2102" spans="1:26" ht="14.5" customHeight="1" x14ac:dyDescent="0.35">
      <c r="J2102" s="9">
        <v>5</v>
      </c>
      <c r="K2102" s="11" t="s">
        <v>1135</v>
      </c>
      <c r="L2102" s="11" t="s">
        <v>1585</v>
      </c>
      <c r="M2102" s="9" t="s">
        <v>32</v>
      </c>
      <c r="N2102" s="9" t="s">
        <v>28</v>
      </c>
      <c r="O2102" s="9">
        <v>2</v>
      </c>
      <c r="P2102" s="325"/>
      <c r="Q2102" s="22" t="s">
        <v>29</v>
      </c>
      <c r="Z2102" s="3" t="s">
        <v>6</v>
      </c>
    </row>
    <row r="2103" spans="1:26" ht="14.5" customHeight="1" x14ac:dyDescent="0.35">
      <c r="J2103" s="9">
        <v>6</v>
      </c>
      <c r="K2103" s="11" t="s">
        <v>576</v>
      </c>
      <c r="L2103" s="11" t="s">
        <v>2106</v>
      </c>
      <c r="M2103" s="9" t="s">
        <v>32</v>
      </c>
      <c r="N2103" s="9" t="s">
        <v>28</v>
      </c>
      <c r="O2103" s="9">
        <v>2</v>
      </c>
      <c r="P2103" s="325"/>
      <c r="Q2103" s="22" t="s">
        <v>29</v>
      </c>
      <c r="Z2103" s="3" t="s">
        <v>6</v>
      </c>
    </row>
    <row r="2104" spans="1:26" ht="14.5" customHeight="1" x14ac:dyDescent="0.35">
      <c r="J2104" s="9">
        <v>7</v>
      </c>
      <c r="K2104" s="11" t="s">
        <v>578</v>
      </c>
      <c r="L2104" s="11" t="s">
        <v>2107</v>
      </c>
      <c r="M2104" s="9" t="s">
        <v>32</v>
      </c>
      <c r="N2104" s="9" t="s">
        <v>28</v>
      </c>
      <c r="O2104" s="9">
        <v>2</v>
      </c>
      <c r="P2104" s="325"/>
      <c r="Q2104" s="22" t="s">
        <v>29</v>
      </c>
      <c r="Z2104" s="3" t="s">
        <v>6</v>
      </c>
    </row>
    <row r="2105" spans="1:26" ht="14.5" customHeight="1" x14ac:dyDescent="0.35">
      <c r="J2105" s="9">
        <v>8</v>
      </c>
      <c r="K2105" s="11" t="s">
        <v>2071</v>
      </c>
      <c r="L2105" s="11" t="s">
        <v>2108</v>
      </c>
      <c r="M2105" s="9" t="s">
        <v>32</v>
      </c>
      <c r="N2105" s="9" t="s">
        <v>28</v>
      </c>
      <c r="O2105" s="9">
        <v>2</v>
      </c>
      <c r="P2105" s="325"/>
      <c r="Q2105" s="22" t="s">
        <v>29</v>
      </c>
      <c r="Z2105" s="3" t="s">
        <v>6</v>
      </c>
    </row>
    <row r="2106" spans="1:26" ht="14.5" customHeight="1" x14ac:dyDescent="0.35">
      <c r="J2106" s="9">
        <v>9</v>
      </c>
      <c r="K2106" s="11" t="s">
        <v>2073</v>
      </c>
      <c r="L2106" s="11" t="s">
        <v>2109</v>
      </c>
      <c r="M2106" s="9" t="s">
        <v>32</v>
      </c>
      <c r="N2106" s="9" t="s">
        <v>28</v>
      </c>
      <c r="O2106" s="9">
        <v>2</v>
      </c>
      <c r="P2106" s="325"/>
      <c r="Q2106" s="22" t="s">
        <v>29</v>
      </c>
      <c r="Z2106" s="3" t="s">
        <v>6</v>
      </c>
    </row>
    <row r="2107" spans="1:26" ht="14.5" customHeight="1" x14ac:dyDescent="0.35">
      <c r="J2107" s="9">
        <v>10</v>
      </c>
      <c r="K2107" s="11" t="s">
        <v>1141</v>
      </c>
      <c r="L2107" s="11" t="s">
        <v>1142</v>
      </c>
      <c r="M2107" s="9" t="s">
        <v>32</v>
      </c>
      <c r="N2107" s="9" t="s">
        <v>28</v>
      </c>
      <c r="O2107" s="9">
        <v>2</v>
      </c>
      <c r="P2107" s="325"/>
      <c r="Q2107" s="22" t="s">
        <v>29</v>
      </c>
      <c r="Z2107" s="3" t="s">
        <v>6</v>
      </c>
    </row>
    <row r="2108" spans="1:26" ht="14.5" customHeight="1" x14ac:dyDescent="0.35">
      <c r="J2108" s="9">
        <v>11</v>
      </c>
      <c r="K2108" s="11" t="s">
        <v>276</v>
      </c>
      <c r="L2108" s="11" t="s">
        <v>381</v>
      </c>
      <c r="M2108" s="9" t="s">
        <v>27</v>
      </c>
      <c r="N2108" s="9">
        <v>6</v>
      </c>
      <c r="O2108" s="9" t="s">
        <v>28</v>
      </c>
      <c r="P2108" s="325"/>
      <c r="Q2108" s="22" t="s">
        <v>48</v>
      </c>
      <c r="Z2108" s="3" t="s">
        <v>6</v>
      </c>
    </row>
    <row r="2109" spans="1:26" s="3" customFormat="1" ht="14.5" customHeight="1" collapsed="1" x14ac:dyDescent="0.35">
      <c r="A2109" s="1" t="s">
        <v>115</v>
      </c>
      <c r="B2109" s="1"/>
      <c r="C2109" s="1"/>
      <c r="D2109" s="1" t="s">
        <v>2125</v>
      </c>
      <c r="E2109" s="1"/>
      <c r="F2109" s="1"/>
      <c r="G2109" s="1"/>
      <c r="H2109" s="1"/>
      <c r="I2109" s="1" t="s">
        <v>108</v>
      </c>
      <c r="J2109" s="2" t="s">
        <v>2126</v>
      </c>
      <c r="K2109" s="4"/>
      <c r="L2109" s="4"/>
      <c r="M2109" s="4"/>
      <c r="N2109" s="4"/>
      <c r="O2109" s="4"/>
      <c r="P2109" s="4"/>
      <c r="Q2109" s="4"/>
      <c r="R2109" s="4"/>
      <c r="S2109" s="4"/>
      <c r="T2109" s="4"/>
      <c r="U2109" s="4"/>
      <c r="V2109" s="4"/>
      <c r="W2109" s="4"/>
      <c r="Z2109" s="3" t="s">
        <v>6</v>
      </c>
    </row>
    <row r="2110" spans="1:26" ht="14.5" customHeight="1" x14ac:dyDescent="0.35">
      <c r="J2110" s="9">
        <v>1</v>
      </c>
      <c r="K2110" s="11" t="s">
        <v>25</v>
      </c>
      <c r="L2110" s="11" t="s">
        <v>2127</v>
      </c>
      <c r="M2110" s="9" t="s">
        <v>27</v>
      </c>
      <c r="N2110" s="9">
        <v>4</v>
      </c>
      <c r="O2110" s="9" t="s">
        <v>28</v>
      </c>
      <c r="P2110" s="325" t="s">
        <v>711</v>
      </c>
      <c r="Q2110" s="22" t="s">
        <v>29</v>
      </c>
      <c r="Z2110" s="3" t="s">
        <v>6</v>
      </c>
    </row>
    <row r="2111" spans="1:26" ht="14.5" customHeight="1" x14ac:dyDescent="0.35">
      <c r="J2111" s="9">
        <v>2</v>
      </c>
      <c r="K2111" s="11" t="s">
        <v>344</v>
      </c>
      <c r="L2111" s="11" t="s">
        <v>2128</v>
      </c>
      <c r="M2111" s="9" t="s">
        <v>27</v>
      </c>
      <c r="N2111" s="9" t="s">
        <v>54</v>
      </c>
      <c r="O2111" s="9" t="s">
        <v>28</v>
      </c>
      <c r="P2111" s="325" t="s">
        <v>1847</v>
      </c>
      <c r="Q2111" s="22" t="s">
        <v>29</v>
      </c>
      <c r="Z2111" s="3" t="s">
        <v>6</v>
      </c>
    </row>
    <row r="2112" spans="1:26" ht="14.5" customHeight="1" x14ac:dyDescent="0.35">
      <c r="J2112" s="9">
        <v>3</v>
      </c>
      <c r="K2112" s="11" t="s">
        <v>348</v>
      </c>
      <c r="L2112" s="11" t="s">
        <v>349</v>
      </c>
      <c r="M2112" s="9" t="s">
        <v>27</v>
      </c>
      <c r="N2112" s="9">
        <v>4</v>
      </c>
      <c r="O2112" s="9" t="s">
        <v>28</v>
      </c>
      <c r="P2112" s="325"/>
      <c r="Q2112" s="22" t="s">
        <v>29</v>
      </c>
      <c r="Z2112" s="3" t="s">
        <v>6</v>
      </c>
    </row>
    <row r="2113" spans="1:26" ht="14.5" customHeight="1" x14ac:dyDescent="0.35">
      <c r="J2113" s="9">
        <v>4</v>
      </c>
      <c r="K2113" s="11" t="s">
        <v>1739</v>
      </c>
      <c r="L2113" s="11" t="s">
        <v>1740</v>
      </c>
      <c r="M2113" s="9" t="s">
        <v>32</v>
      </c>
      <c r="N2113" s="9">
        <v>9</v>
      </c>
      <c r="O2113" s="9" t="s">
        <v>28</v>
      </c>
      <c r="P2113" s="325"/>
      <c r="Q2113" s="22" t="s">
        <v>29</v>
      </c>
      <c r="Z2113" s="3" t="s">
        <v>6</v>
      </c>
    </row>
    <row r="2114" spans="1:26" ht="14.5" customHeight="1" x14ac:dyDescent="0.35">
      <c r="J2114" s="9">
        <v>5</v>
      </c>
      <c r="K2114" s="11" t="s">
        <v>1741</v>
      </c>
      <c r="L2114" s="11" t="s">
        <v>1742</v>
      </c>
      <c r="M2114" s="9" t="s">
        <v>32</v>
      </c>
      <c r="N2114" s="9">
        <v>9</v>
      </c>
      <c r="O2114" s="9" t="s">
        <v>28</v>
      </c>
      <c r="P2114" s="325"/>
      <c r="Q2114" s="22" t="s">
        <v>29</v>
      </c>
      <c r="Z2114" s="3" t="s">
        <v>6</v>
      </c>
    </row>
    <row r="2115" spans="1:26" ht="14.5" customHeight="1" x14ac:dyDescent="0.35">
      <c r="J2115" s="9">
        <v>6</v>
      </c>
      <c r="K2115" s="11" t="s">
        <v>1743</v>
      </c>
      <c r="L2115" s="11" t="s">
        <v>1744</v>
      </c>
      <c r="M2115" s="9" t="s">
        <v>32</v>
      </c>
      <c r="N2115" s="9" t="s">
        <v>40</v>
      </c>
      <c r="O2115" s="9" t="s">
        <v>28</v>
      </c>
      <c r="P2115" s="325"/>
      <c r="Q2115" s="22" t="s">
        <v>29</v>
      </c>
      <c r="Z2115" s="3" t="s">
        <v>6</v>
      </c>
    </row>
    <row r="2116" spans="1:26" ht="14.5" customHeight="1" x14ac:dyDescent="0.35">
      <c r="J2116" s="9">
        <v>7</v>
      </c>
      <c r="K2116" s="11" t="s">
        <v>1745</v>
      </c>
      <c r="L2116" s="11" t="s">
        <v>1746</v>
      </c>
      <c r="M2116" s="9" t="s">
        <v>32</v>
      </c>
      <c r="N2116" s="9" t="s">
        <v>40</v>
      </c>
      <c r="O2116" s="9" t="s">
        <v>28</v>
      </c>
      <c r="P2116" s="325"/>
      <c r="Q2116" s="22" t="s">
        <v>29</v>
      </c>
      <c r="Z2116" s="3" t="s">
        <v>6</v>
      </c>
    </row>
    <row r="2117" spans="1:26" ht="14.5" customHeight="1" x14ac:dyDescent="0.35">
      <c r="J2117" s="9">
        <v>8</v>
      </c>
      <c r="K2117" s="11" t="s">
        <v>1747</v>
      </c>
      <c r="L2117" s="11" t="s">
        <v>1748</v>
      </c>
      <c r="M2117" s="9" t="s">
        <v>27</v>
      </c>
      <c r="N2117" s="9">
        <v>33</v>
      </c>
      <c r="O2117" s="9" t="s">
        <v>28</v>
      </c>
      <c r="P2117" s="325"/>
      <c r="Q2117" s="22" t="s">
        <v>29</v>
      </c>
      <c r="Z2117" s="3" t="s">
        <v>6</v>
      </c>
    </row>
    <row r="2118" spans="1:26" ht="14.5" customHeight="1" x14ac:dyDescent="0.35">
      <c r="J2118" s="9">
        <v>9</v>
      </c>
      <c r="K2118" s="11" t="s">
        <v>1749</v>
      </c>
      <c r="L2118" s="11" t="s">
        <v>1750</v>
      </c>
      <c r="M2118" s="9" t="s">
        <v>27</v>
      </c>
      <c r="N2118" s="9">
        <v>32</v>
      </c>
      <c r="O2118" s="9" t="s">
        <v>28</v>
      </c>
      <c r="P2118" s="325"/>
      <c r="Q2118" s="22" t="s">
        <v>29</v>
      </c>
      <c r="Z2118" s="3" t="s">
        <v>6</v>
      </c>
    </row>
    <row r="2119" spans="1:26" s="55" customFormat="1" ht="14.5" customHeight="1" collapsed="1" x14ac:dyDescent="0.35">
      <c r="A2119" s="53" t="s">
        <v>115</v>
      </c>
      <c r="B2119" s="53"/>
      <c r="C2119" s="53"/>
      <c r="D2119" s="53"/>
      <c r="E2119" s="53" t="s">
        <v>2129</v>
      </c>
      <c r="F2119" s="53"/>
      <c r="G2119" s="53"/>
      <c r="H2119" s="53"/>
      <c r="I2119" s="53" t="s">
        <v>144</v>
      </c>
      <c r="J2119" s="52" t="s">
        <v>2130</v>
      </c>
      <c r="K2119" s="54"/>
      <c r="L2119" s="54"/>
      <c r="M2119" s="54"/>
      <c r="N2119" s="54"/>
      <c r="O2119" s="54"/>
      <c r="P2119" s="54"/>
      <c r="Q2119" s="54"/>
      <c r="R2119" s="54"/>
      <c r="S2119" s="54"/>
      <c r="T2119" s="54"/>
      <c r="U2119" s="54"/>
      <c r="V2119" s="54"/>
      <c r="W2119" s="54"/>
      <c r="Z2119" s="55" t="s">
        <v>6</v>
      </c>
    </row>
    <row r="2120" spans="1:26" ht="14.5" customHeight="1" x14ac:dyDescent="0.35">
      <c r="J2120" s="9">
        <v>1</v>
      </c>
      <c r="K2120" s="11" t="s">
        <v>25</v>
      </c>
      <c r="L2120" s="11" t="s">
        <v>2131</v>
      </c>
      <c r="M2120" s="9" t="s">
        <v>27</v>
      </c>
      <c r="N2120" s="9">
        <v>4</v>
      </c>
      <c r="O2120" s="9" t="s">
        <v>28</v>
      </c>
      <c r="P2120" s="325" t="s">
        <v>711</v>
      </c>
      <c r="Q2120" s="22" t="s">
        <v>29</v>
      </c>
      <c r="Z2120" s="3" t="s">
        <v>6</v>
      </c>
    </row>
    <row r="2121" spans="1:26" ht="14.5" customHeight="1" x14ac:dyDescent="0.35">
      <c r="J2121" s="9">
        <v>2</v>
      </c>
      <c r="K2121" s="11" t="s">
        <v>813</v>
      </c>
      <c r="L2121" s="11" t="s">
        <v>1732</v>
      </c>
      <c r="M2121" s="9" t="s">
        <v>32</v>
      </c>
      <c r="N2121" s="9" t="s">
        <v>33</v>
      </c>
      <c r="O2121" s="9" t="s">
        <v>28</v>
      </c>
      <c r="P2121" s="325"/>
      <c r="Q2121" s="22" t="s">
        <v>29</v>
      </c>
      <c r="Z2121" s="3" t="s">
        <v>6</v>
      </c>
    </row>
    <row r="2122" spans="1:26" ht="14.5" customHeight="1" x14ac:dyDescent="0.35">
      <c r="J2122" s="9">
        <v>3</v>
      </c>
      <c r="K2122" s="11" t="s">
        <v>815</v>
      </c>
      <c r="L2122" s="11" t="s">
        <v>1733</v>
      </c>
      <c r="M2122" s="9" t="s">
        <v>32</v>
      </c>
      <c r="N2122" s="9" t="s">
        <v>235</v>
      </c>
      <c r="O2122" s="9" t="s">
        <v>28</v>
      </c>
      <c r="P2122" s="325"/>
      <c r="Q2122" s="22" t="s">
        <v>29</v>
      </c>
      <c r="Z2122" s="3" t="s">
        <v>6</v>
      </c>
    </row>
    <row r="2123" spans="1:26" ht="14.5" customHeight="1" x14ac:dyDescent="0.35">
      <c r="J2123" s="9">
        <v>4</v>
      </c>
      <c r="K2123" s="11" t="s">
        <v>196</v>
      </c>
      <c r="L2123" s="11" t="s">
        <v>818</v>
      </c>
      <c r="M2123" s="9" t="s">
        <v>32</v>
      </c>
      <c r="N2123" s="9">
        <v>6</v>
      </c>
      <c r="O2123" s="9">
        <v>2</v>
      </c>
      <c r="P2123" s="325"/>
      <c r="Q2123" s="22" t="s">
        <v>48</v>
      </c>
      <c r="Z2123" s="3" t="s">
        <v>6</v>
      </c>
    </row>
    <row r="2124" spans="1:26" ht="14.5" customHeight="1" x14ac:dyDescent="0.35">
      <c r="J2124" s="9">
        <v>5</v>
      </c>
      <c r="K2124" s="11" t="s">
        <v>1135</v>
      </c>
      <c r="L2124" s="11" t="s">
        <v>1585</v>
      </c>
      <c r="M2124" s="9" t="s">
        <v>32</v>
      </c>
      <c r="N2124" s="9" t="s">
        <v>28</v>
      </c>
      <c r="O2124" s="9">
        <v>2</v>
      </c>
      <c r="P2124" s="325"/>
      <c r="Q2124" s="22" t="s">
        <v>29</v>
      </c>
      <c r="Z2124" s="3" t="s">
        <v>6</v>
      </c>
    </row>
    <row r="2125" spans="1:26" ht="14.5" customHeight="1" x14ac:dyDescent="0.35">
      <c r="J2125" s="9">
        <v>6</v>
      </c>
      <c r="K2125" s="11" t="s">
        <v>576</v>
      </c>
      <c r="L2125" s="11" t="s">
        <v>2106</v>
      </c>
      <c r="M2125" s="9" t="s">
        <v>32</v>
      </c>
      <c r="N2125" s="9" t="s">
        <v>28</v>
      </c>
      <c r="O2125" s="9">
        <v>2</v>
      </c>
      <c r="P2125" s="325"/>
      <c r="Q2125" s="22" t="s">
        <v>29</v>
      </c>
      <c r="Z2125" s="3" t="s">
        <v>6</v>
      </c>
    </row>
    <row r="2126" spans="1:26" ht="14.5" customHeight="1" x14ac:dyDescent="0.35">
      <c r="J2126" s="9">
        <v>7</v>
      </c>
      <c r="K2126" s="11" t="s">
        <v>578</v>
      </c>
      <c r="L2126" s="11" t="s">
        <v>2107</v>
      </c>
      <c r="M2126" s="9" t="s">
        <v>32</v>
      </c>
      <c r="N2126" s="9" t="s">
        <v>28</v>
      </c>
      <c r="O2126" s="9">
        <v>2</v>
      </c>
      <c r="P2126" s="325"/>
      <c r="Q2126" s="22" t="s">
        <v>29</v>
      </c>
      <c r="Z2126" s="3" t="s">
        <v>6</v>
      </c>
    </row>
    <row r="2127" spans="1:26" ht="14.5" customHeight="1" x14ac:dyDescent="0.35">
      <c r="J2127" s="9">
        <v>8</v>
      </c>
      <c r="K2127" s="11" t="s">
        <v>2071</v>
      </c>
      <c r="L2127" s="11" t="s">
        <v>2132</v>
      </c>
      <c r="M2127" s="9" t="s">
        <v>32</v>
      </c>
      <c r="N2127" s="9" t="s">
        <v>28</v>
      </c>
      <c r="O2127" s="9">
        <v>2</v>
      </c>
      <c r="P2127" s="325"/>
      <c r="Q2127" s="22" t="s">
        <v>29</v>
      </c>
      <c r="Z2127" s="3" t="s">
        <v>6</v>
      </c>
    </row>
    <row r="2128" spans="1:26" ht="14.5" customHeight="1" x14ac:dyDescent="0.35">
      <c r="J2128" s="9">
        <v>9</v>
      </c>
      <c r="K2128" s="11" t="s">
        <v>2073</v>
      </c>
      <c r="L2128" s="11" t="s">
        <v>2133</v>
      </c>
      <c r="M2128" s="9" t="s">
        <v>32</v>
      </c>
      <c r="N2128" s="9" t="s">
        <v>28</v>
      </c>
      <c r="O2128" s="9">
        <v>2</v>
      </c>
      <c r="P2128" s="325"/>
      <c r="Q2128" s="22" t="s">
        <v>29</v>
      </c>
      <c r="Z2128" s="3" t="s">
        <v>6</v>
      </c>
    </row>
    <row r="2129" spans="1:26" ht="14.5" customHeight="1" x14ac:dyDescent="0.35">
      <c r="J2129" s="9">
        <v>10</v>
      </c>
      <c r="K2129" s="11" t="s">
        <v>1141</v>
      </c>
      <c r="L2129" s="11" t="s">
        <v>1142</v>
      </c>
      <c r="M2129" s="9" t="s">
        <v>32</v>
      </c>
      <c r="N2129" s="9" t="s">
        <v>28</v>
      </c>
      <c r="O2129" s="9">
        <v>2</v>
      </c>
      <c r="P2129" s="325"/>
      <c r="Q2129" s="22" t="s">
        <v>29</v>
      </c>
      <c r="Z2129" s="3" t="s">
        <v>6</v>
      </c>
    </row>
    <row r="2130" spans="1:26" ht="14.5" customHeight="1" x14ac:dyDescent="0.35">
      <c r="J2130" s="9">
        <v>11</v>
      </c>
      <c r="K2130" s="11" t="s">
        <v>276</v>
      </c>
      <c r="L2130" s="11" t="s">
        <v>381</v>
      </c>
      <c r="M2130" s="9" t="s">
        <v>27</v>
      </c>
      <c r="N2130" s="9">
        <v>6</v>
      </c>
      <c r="O2130" s="9" t="s">
        <v>28</v>
      </c>
      <c r="P2130" s="325"/>
      <c r="Q2130" s="22" t="s">
        <v>48</v>
      </c>
      <c r="Z2130" s="3" t="s">
        <v>6</v>
      </c>
    </row>
    <row r="2131" spans="1:26" s="3" customFormat="1" ht="14.5" customHeight="1" collapsed="1" x14ac:dyDescent="0.35">
      <c r="A2131" s="1" t="s">
        <v>115</v>
      </c>
      <c r="B2131" s="1"/>
      <c r="C2131" s="1"/>
      <c r="D2131" s="1"/>
      <c r="E2131" s="1"/>
      <c r="F2131" s="1" t="s">
        <v>2134</v>
      </c>
      <c r="G2131" s="1"/>
      <c r="H2131" s="1"/>
      <c r="I2131" s="1" t="s">
        <v>144</v>
      </c>
      <c r="J2131" s="2" t="s">
        <v>2135</v>
      </c>
      <c r="K2131" s="4"/>
      <c r="L2131" s="4"/>
      <c r="M2131" s="4"/>
      <c r="N2131" s="4"/>
      <c r="O2131" s="4"/>
      <c r="P2131" s="4"/>
      <c r="Q2131" s="4"/>
      <c r="R2131" s="4"/>
      <c r="S2131" s="4"/>
      <c r="T2131" s="4"/>
      <c r="U2131" s="4"/>
      <c r="V2131" s="4"/>
      <c r="W2131" s="4"/>
      <c r="Z2131" s="3" t="s">
        <v>6</v>
      </c>
    </row>
    <row r="2132" spans="1:26" ht="14.5" customHeight="1" x14ac:dyDescent="0.35">
      <c r="J2132" s="9">
        <v>1</v>
      </c>
      <c r="K2132" s="11" t="s">
        <v>25</v>
      </c>
      <c r="L2132" s="11" t="s">
        <v>2136</v>
      </c>
      <c r="M2132" s="9" t="s">
        <v>27</v>
      </c>
      <c r="N2132" s="9">
        <v>4</v>
      </c>
      <c r="O2132" s="9" t="s">
        <v>28</v>
      </c>
      <c r="P2132" s="325" t="s">
        <v>711</v>
      </c>
      <c r="Q2132" s="22" t="s">
        <v>29</v>
      </c>
      <c r="Z2132" s="3" t="s">
        <v>6</v>
      </c>
    </row>
    <row r="2133" spans="1:26" ht="14.5" customHeight="1" x14ac:dyDescent="0.35">
      <c r="J2133" s="9">
        <v>2</v>
      </c>
      <c r="K2133" s="11" t="s">
        <v>52</v>
      </c>
      <c r="L2133" s="11" t="s">
        <v>2137</v>
      </c>
      <c r="M2133" s="9" t="s">
        <v>27</v>
      </c>
      <c r="N2133" s="9" t="s">
        <v>54</v>
      </c>
      <c r="O2133" s="9" t="s">
        <v>28</v>
      </c>
      <c r="P2133" s="325" t="s">
        <v>1847</v>
      </c>
      <c r="Q2133" s="22" t="s">
        <v>29</v>
      </c>
      <c r="Z2133" s="3" t="s">
        <v>6</v>
      </c>
    </row>
    <row r="2134" spans="1:26" ht="14.5" customHeight="1" x14ac:dyDescent="0.35">
      <c r="J2134" s="9">
        <v>3</v>
      </c>
      <c r="K2134" s="11" t="s">
        <v>576</v>
      </c>
      <c r="L2134" s="11" t="s">
        <v>577</v>
      </c>
      <c r="M2134" s="9" t="s">
        <v>32</v>
      </c>
      <c r="N2134" s="9" t="s">
        <v>28</v>
      </c>
      <c r="O2134" s="9">
        <v>2</v>
      </c>
      <c r="P2134" s="325"/>
      <c r="Q2134" s="22" t="s">
        <v>29</v>
      </c>
      <c r="Z2134" s="3" t="s">
        <v>6</v>
      </c>
    </row>
    <row r="2135" spans="1:26" ht="14.5" customHeight="1" x14ac:dyDescent="0.35">
      <c r="J2135" s="9">
        <v>4</v>
      </c>
      <c r="K2135" s="11" t="s">
        <v>578</v>
      </c>
      <c r="L2135" s="11" t="s">
        <v>2138</v>
      </c>
      <c r="M2135" s="9" t="s">
        <v>32</v>
      </c>
      <c r="N2135" s="9" t="s">
        <v>28</v>
      </c>
      <c r="O2135" s="9">
        <v>2</v>
      </c>
      <c r="P2135" s="325"/>
      <c r="Q2135" s="22" t="s">
        <v>29</v>
      </c>
      <c r="Z2135" s="3" t="s">
        <v>6</v>
      </c>
    </row>
    <row r="2136" spans="1:26" s="3" customFormat="1" ht="14.5" customHeight="1" collapsed="1" x14ac:dyDescent="0.35">
      <c r="A2136" s="1" t="s">
        <v>22</v>
      </c>
      <c r="B2136" s="1"/>
      <c r="C2136" s="1" t="s">
        <v>2139</v>
      </c>
      <c r="D2136" s="1"/>
      <c r="E2136" s="1"/>
      <c r="F2136" s="1"/>
      <c r="G2136" s="1"/>
      <c r="H2136" s="1"/>
      <c r="I2136" s="1" t="s">
        <v>8</v>
      </c>
      <c r="J2136" s="2" t="s">
        <v>2140</v>
      </c>
      <c r="K2136" s="4"/>
      <c r="L2136" s="4"/>
      <c r="M2136" s="4"/>
      <c r="N2136" s="4"/>
      <c r="O2136" s="4"/>
      <c r="P2136" s="4"/>
      <c r="Q2136" s="4"/>
      <c r="R2136" s="4"/>
      <c r="S2136" s="4"/>
      <c r="T2136" s="4"/>
      <c r="U2136" s="4"/>
      <c r="V2136" s="4"/>
      <c r="W2136" s="4"/>
      <c r="Z2136" s="3" t="s">
        <v>6</v>
      </c>
    </row>
    <row r="2137" spans="1:26" ht="14.5" customHeight="1" x14ac:dyDescent="0.35">
      <c r="J2137" s="9">
        <v>1</v>
      </c>
      <c r="K2137" s="11" t="s">
        <v>25</v>
      </c>
      <c r="L2137" s="11" t="s">
        <v>2141</v>
      </c>
      <c r="M2137" s="9" t="s">
        <v>27</v>
      </c>
      <c r="N2137" s="9">
        <v>4</v>
      </c>
      <c r="O2137" s="9" t="s">
        <v>28</v>
      </c>
      <c r="P2137" s="9" t="s">
        <v>29</v>
      </c>
      <c r="Q2137" s="22" t="s">
        <v>29</v>
      </c>
      <c r="Z2137" s="3" t="s">
        <v>6</v>
      </c>
    </row>
    <row r="2138" spans="1:26" ht="14.5" customHeight="1" x14ac:dyDescent="0.35">
      <c r="J2138" s="9">
        <v>2</v>
      </c>
      <c r="K2138" s="11" t="s">
        <v>2142</v>
      </c>
      <c r="L2138" s="11" t="s">
        <v>2143</v>
      </c>
      <c r="M2138" s="9" t="s">
        <v>32</v>
      </c>
      <c r="N2138" s="9" t="s">
        <v>28</v>
      </c>
      <c r="O2138" s="9" t="s">
        <v>28</v>
      </c>
      <c r="P2138" s="9" t="s">
        <v>29</v>
      </c>
      <c r="Q2138" s="22" t="s">
        <v>29</v>
      </c>
      <c r="Z2138" s="3" t="s">
        <v>6</v>
      </c>
    </row>
    <row r="2139" spans="1:26" s="3" customFormat="1" ht="14.5" customHeight="1" collapsed="1" x14ac:dyDescent="0.35">
      <c r="A2139" s="1" t="s">
        <v>22</v>
      </c>
      <c r="B2139" s="1"/>
      <c r="C2139" s="1" t="s">
        <v>2144</v>
      </c>
      <c r="D2139" s="1"/>
      <c r="E2139" s="1"/>
      <c r="F2139" s="1"/>
      <c r="G2139" s="1"/>
      <c r="H2139" s="1"/>
      <c r="I2139" s="1" t="s">
        <v>8</v>
      </c>
      <c r="J2139" s="2" t="s">
        <v>2145</v>
      </c>
      <c r="K2139" s="4"/>
      <c r="L2139" s="4"/>
      <c r="M2139" s="4"/>
      <c r="N2139" s="4"/>
      <c r="O2139" s="4"/>
      <c r="P2139" s="4"/>
      <c r="Q2139" s="4"/>
      <c r="R2139" s="4"/>
      <c r="S2139" s="4"/>
      <c r="T2139" s="4"/>
      <c r="U2139" s="4"/>
      <c r="V2139" s="4"/>
      <c r="W2139" s="4"/>
      <c r="Z2139" s="3" t="s">
        <v>6</v>
      </c>
    </row>
    <row r="2140" spans="1:26" ht="14.5" customHeight="1" x14ac:dyDescent="0.35">
      <c r="J2140" s="9">
        <v>1</v>
      </c>
      <c r="K2140" s="11" t="s">
        <v>25</v>
      </c>
      <c r="L2140" s="11" t="s">
        <v>2146</v>
      </c>
      <c r="M2140" s="9" t="s">
        <v>27</v>
      </c>
      <c r="N2140" s="9">
        <v>4</v>
      </c>
      <c r="O2140" s="9" t="s">
        <v>28</v>
      </c>
      <c r="P2140" s="9" t="s">
        <v>29</v>
      </c>
      <c r="Z2140" s="3" t="s">
        <v>6</v>
      </c>
    </row>
    <row r="2141" spans="1:26" ht="14.5" customHeight="1" x14ac:dyDescent="0.35">
      <c r="J2141" s="325">
        <v>2</v>
      </c>
      <c r="K2141" s="347" t="s">
        <v>77</v>
      </c>
      <c r="L2141" s="11" t="s">
        <v>78</v>
      </c>
      <c r="M2141" s="325" t="s">
        <v>27</v>
      </c>
      <c r="N2141" s="325">
        <v>1</v>
      </c>
      <c r="O2141" s="325" t="s">
        <v>28</v>
      </c>
      <c r="P2141" s="325" t="s">
        <v>29</v>
      </c>
      <c r="Z2141" s="3" t="s">
        <v>6</v>
      </c>
    </row>
    <row r="2142" spans="1:26" ht="14.5" customHeight="1" x14ac:dyDescent="0.35">
      <c r="J2142" s="325"/>
      <c r="K2142" s="347"/>
      <c r="L2142" s="11" t="s">
        <v>79</v>
      </c>
      <c r="M2142" s="325"/>
      <c r="N2142" s="325"/>
      <c r="O2142" s="325"/>
      <c r="P2142" s="325"/>
      <c r="Z2142" s="3" t="s">
        <v>6</v>
      </c>
    </row>
    <row r="2143" spans="1:26" ht="14.5" customHeight="1" x14ac:dyDescent="0.35">
      <c r="J2143" s="325"/>
      <c r="K2143" s="347"/>
      <c r="L2143" s="11" t="s">
        <v>328</v>
      </c>
      <c r="M2143" s="325"/>
      <c r="N2143" s="325"/>
      <c r="O2143" s="325"/>
      <c r="P2143" s="325"/>
      <c r="Z2143" s="3" t="s">
        <v>6</v>
      </c>
    </row>
    <row r="2144" spans="1:26" s="3" customFormat="1" ht="14.5" customHeight="1" collapsed="1" x14ac:dyDescent="0.35">
      <c r="A2144" s="1" t="s">
        <v>22</v>
      </c>
      <c r="B2144" s="1"/>
      <c r="C2144" s="1"/>
      <c r="D2144" s="1" t="s">
        <v>2147</v>
      </c>
      <c r="E2144" s="1"/>
      <c r="F2144" s="1"/>
      <c r="G2144" s="1"/>
      <c r="H2144" s="1"/>
      <c r="I2144" s="1" t="s">
        <v>108</v>
      </c>
      <c r="J2144" s="2" t="s">
        <v>2148</v>
      </c>
      <c r="K2144" s="4"/>
      <c r="L2144" s="4"/>
      <c r="M2144" s="4"/>
      <c r="N2144" s="4"/>
      <c r="O2144" s="4"/>
      <c r="P2144" s="4"/>
      <c r="Q2144" s="4"/>
      <c r="R2144" s="4"/>
      <c r="S2144" s="4"/>
      <c r="T2144" s="4"/>
      <c r="U2144" s="4"/>
      <c r="V2144" s="4"/>
      <c r="W2144" s="4"/>
      <c r="Z2144" s="3" t="s">
        <v>6</v>
      </c>
    </row>
    <row r="2145" spans="1:26" ht="14.5" customHeight="1" x14ac:dyDescent="0.35">
      <c r="J2145" s="9">
        <v>1</v>
      </c>
      <c r="K2145" s="11" t="s">
        <v>25</v>
      </c>
      <c r="L2145" s="11" t="s">
        <v>2149</v>
      </c>
      <c r="M2145" s="9" t="s">
        <v>27</v>
      </c>
      <c r="N2145" s="9">
        <v>4</v>
      </c>
      <c r="O2145" s="9" t="s">
        <v>28</v>
      </c>
      <c r="P2145" s="9" t="s">
        <v>29</v>
      </c>
      <c r="Z2145" s="3" t="s">
        <v>6</v>
      </c>
    </row>
    <row r="2146" spans="1:26" ht="14.5" customHeight="1" x14ac:dyDescent="0.35">
      <c r="J2146" s="9">
        <v>2</v>
      </c>
      <c r="K2146" s="11" t="s">
        <v>38</v>
      </c>
      <c r="L2146" s="11" t="s">
        <v>2150</v>
      </c>
      <c r="M2146" s="9" t="s">
        <v>32</v>
      </c>
      <c r="N2146" s="9" t="s">
        <v>40</v>
      </c>
      <c r="O2146" s="9" t="s">
        <v>28</v>
      </c>
      <c r="P2146" s="9" t="s">
        <v>29</v>
      </c>
      <c r="Z2146" s="3" t="s">
        <v>6</v>
      </c>
    </row>
    <row r="2147" spans="1:26" ht="14.5" customHeight="1" x14ac:dyDescent="0.35">
      <c r="J2147" s="9">
        <v>3</v>
      </c>
      <c r="K2147" s="11" t="s">
        <v>41</v>
      </c>
      <c r="L2147" s="11" t="s">
        <v>2151</v>
      </c>
      <c r="M2147" s="9" t="s">
        <v>32</v>
      </c>
      <c r="N2147" s="9" t="s">
        <v>40</v>
      </c>
      <c r="O2147" s="9" t="s">
        <v>28</v>
      </c>
      <c r="P2147" s="9" t="s">
        <v>29</v>
      </c>
      <c r="Z2147" s="3" t="s">
        <v>6</v>
      </c>
    </row>
    <row r="2148" spans="1:26" s="3" customFormat="1" ht="14.5" customHeight="1" collapsed="1" x14ac:dyDescent="0.35">
      <c r="A2148" s="1" t="s">
        <v>22</v>
      </c>
      <c r="B2148" s="1"/>
      <c r="C2148" s="1"/>
      <c r="D2148" s="1"/>
      <c r="E2148" s="1" t="s">
        <v>2152</v>
      </c>
      <c r="F2148" s="1"/>
      <c r="G2148" s="1"/>
      <c r="H2148" s="1"/>
      <c r="I2148" s="1" t="s">
        <v>209</v>
      </c>
      <c r="J2148" s="2" t="s">
        <v>2153</v>
      </c>
      <c r="K2148" s="4"/>
      <c r="L2148" s="4"/>
      <c r="M2148" s="4"/>
      <c r="N2148" s="4"/>
      <c r="O2148" s="4"/>
      <c r="P2148" s="4"/>
      <c r="Q2148" s="4"/>
      <c r="R2148" s="4"/>
      <c r="S2148" s="4"/>
      <c r="T2148" s="4"/>
      <c r="U2148" s="4"/>
      <c r="V2148" s="4"/>
      <c r="W2148" s="4"/>
      <c r="Z2148" s="3" t="s">
        <v>6</v>
      </c>
    </row>
    <row r="2149" spans="1:26" ht="14.5" customHeight="1" x14ac:dyDescent="0.35">
      <c r="J2149" s="9">
        <v>1</v>
      </c>
      <c r="K2149" s="11" t="s">
        <v>25</v>
      </c>
      <c r="L2149" s="11" t="s">
        <v>2154</v>
      </c>
      <c r="M2149" s="9" t="s">
        <v>27</v>
      </c>
      <c r="N2149" s="9">
        <v>4</v>
      </c>
      <c r="O2149" s="9" t="s">
        <v>28</v>
      </c>
      <c r="P2149" s="9" t="s">
        <v>29</v>
      </c>
      <c r="Z2149" s="3" t="s">
        <v>6</v>
      </c>
    </row>
    <row r="2150" spans="1:26" s="82" customFormat="1" ht="14.5" customHeight="1" x14ac:dyDescent="0.35">
      <c r="A2150" s="80"/>
      <c r="B2150" s="80"/>
      <c r="C2150" s="80"/>
      <c r="D2150" s="80"/>
      <c r="E2150" s="80"/>
      <c r="F2150" s="80"/>
      <c r="G2150" s="80"/>
      <c r="H2150" s="80"/>
      <c r="I2150" s="80"/>
      <c r="J2150" s="137">
        <v>2</v>
      </c>
      <c r="K2150" s="138" t="s">
        <v>2155</v>
      </c>
      <c r="L2150" s="138" t="s">
        <v>2156</v>
      </c>
      <c r="M2150" s="137" t="s">
        <v>32</v>
      </c>
      <c r="N2150" s="137" t="s">
        <v>28</v>
      </c>
      <c r="O2150" s="137">
        <v>2</v>
      </c>
      <c r="P2150" s="137" t="s">
        <v>29</v>
      </c>
      <c r="Q2150" s="81"/>
      <c r="R2150" s="81"/>
      <c r="S2150" s="81"/>
      <c r="T2150" s="81"/>
      <c r="U2150" s="81"/>
      <c r="V2150" s="81"/>
      <c r="W2150" s="81"/>
      <c r="Z2150" s="83" t="s">
        <v>6</v>
      </c>
    </row>
    <row r="2151" spans="1:26" ht="14.5" customHeight="1" x14ac:dyDescent="0.35">
      <c r="J2151" s="29">
        <v>3</v>
      </c>
      <c r="K2151" s="11" t="s">
        <v>2157</v>
      </c>
      <c r="L2151" s="11" t="s">
        <v>2158</v>
      </c>
      <c r="M2151" s="9" t="s">
        <v>32</v>
      </c>
      <c r="N2151" s="9" t="s">
        <v>28</v>
      </c>
      <c r="O2151" s="9">
        <v>2</v>
      </c>
      <c r="P2151" s="9" t="s">
        <v>29</v>
      </c>
      <c r="Z2151" s="3" t="s">
        <v>6</v>
      </c>
    </row>
    <row r="2152" spans="1:26" ht="14.5" customHeight="1" x14ac:dyDescent="0.35">
      <c r="J2152" s="69"/>
      <c r="K2152" s="73" t="s">
        <v>1163</v>
      </c>
      <c r="L2152" s="74" t="s">
        <v>1164</v>
      </c>
      <c r="M2152" s="349" t="s">
        <v>1165</v>
      </c>
      <c r="N2152" s="349"/>
      <c r="O2152" s="350" t="s">
        <v>1166</v>
      </c>
      <c r="P2152" s="351"/>
      <c r="Z2152" s="3"/>
    </row>
    <row r="2153" spans="1:26" ht="14.5" customHeight="1" x14ac:dyDescent="0.35">
      <c r="J2153" s="69"/>
      <c r="K2153" s="75" t="s">
        <v>1262</v>
      </c>
      <c r="L2153" s="76" t="s">
        <v>1263</v>
      </c>
      <c r="M2153" s="332">
        <v>39814</v>
      </c>
      <c r="N2153" s="332"/>
      <c r="O2153" s="332"/>
      <c r="P2153" s="333"/>
      <c r="Z2153" s="3"/>
    </row>
    <row r="2154" spans="1:26" ht="14.5" customHeight="1" x14ac:dyDescent="0.35">
      <c r="J2154" s="69"/>
      <c r="K2154" s="75" t="s">
        <v>1264</v>
      </c>
      <c r="L2154" s="76" t="s">
        <v>1265</v>
      </c>
      <c r="M2154" s="332">
        <v>39814</v>
      </c>
      <c r="N2154" s="332"/>
      <c r="O2154" s="332"/>
      <c r="P2154" s="333"/>
      <c r="Z2154" s="3"/>
    </row>
    <row r="2155" spans="1:26" s="93" customFormat="1" ht="14.5" customHeight="1" x14ac:dyDescent="0.35">
      <c r="A2155" s="89"/>
      <c r="B2155" s="89"/>
      <c r="C2155" s="89"/>
      <c r="D2155" s="89"/>
      <c r="E2155" s="89"/>
      <c r="F2155" s="89"/>
      <c r="G2155" s="89"/>
      <c r="H2155" s="89"/>
      <c r="I2155" s="89"/>
      <c r="J2155" s="125"/>
      <c r="K2155" s="107" t="s">
        <v>1266</v>
      </c>
      <c r="L2155" s="93" t="s">
        <v>1267</v>
      </c>
      <c r="M2155" s="340">
        <v>43101</v>
      </c>
      <c r="N2155" s="340"/>
      <c r="O2155" s="129"/>
      <c r="P2155" s="130"/>
      <c r="Q2155" s="92"/>
      <c r="R2155" s="92"/>
      <c r="S2155" s="92"/>
      <c r="T2155" s="92"/>
      <c r="U2155" s="92"/>
      <c r="V2155" s="92"/>
      <c r="W2155" s="92"/>
      <c r="Z2155" s="88"/>
    </row>
    <row r="2156" spans="1:26" ht="14.5" customHeight="1" x14ac:dyDescent="0.35">
      <c r="J2156" s="69"/>
      <c r="K2156" s="75" t="s">
        <v>1268</v>
      </c>
      <c r="L2156" s="76" t="s">
        <v>1269</v>
      </c>
      <c r="M2156" s="332">
        <v>42005</v>
      </c>
      <c r="N2156" s="332"/>
      <c r="O2156" s="332"/>
      <c r="P2156" s="333"/>
      <c r="Z2156" s="3"/>
    </row>
    <row r="2157" spans="1:26" ht="14.5" customHeight="1" x14ac:dyDescent="0.35">
      <c r="J2157" s="69"/>
      <c r="K2157" s="75" t="s">
        <v>1270</v>
      </c>
      <c r="L2157" s="76" t="s">
        <v>1271</v>
      </c>
      <c r="M2157" s="332">
        <v>39814</v>
      </c>
      <c r="N2157" s="332"/>
      <c r="O2157" s="332"/>
      <c r="P2157" s="333"/>
      <c r="Z2157" s="3"/>
    </row>
    <row r="2158" spans="1:26" ht="14.5" customHeight="1" x14ac:dyDescent="0.35">
      <c r="J2158" s="69"/>
      <c r="K2158" s="75" t="s">
        <v>1272</v>
      </c>
      <c r="L2158" s="76" t="s">
        <v>1273</v>
      </c>
      <c r="M2158" s="332">
        <v>39814</v>
      </c>
      <c r="N2158" s="332"/>
      <c r="O2158" s="332"/>
      <c r="P2158" s="333"/>
      <c r="Z2158" s="3"/>
    </row>
    <row r="2159" spans="1:26" ht="14.5" customHeight="1" x14ac:dyDescent="0.35">
      <c r="J2159" s="69"/>
      <c r="K2159" s="75" t="s">
        <v>1282</v>
      </c>
      <c r="L2159" s="76" t="s">
        <v>1283</v>
      </c>
      <c r="M2159" s="332">
        <v>42614</v>
      </c>
      <c r="N2159" s="332"/>
      <c r="O2159" s="332"/>
      <c r="P2159" s="333"/>
      <c r="Z2159" s="3"/>
    </row>
    <row r="2160" spans="1:26" ht="14.5" customHeight="1" x14ac:dyDescent="0.35">
      <c r="J2160" s="69"/>
      <c r="K2160" s="107" t="s">
        <v>1282</v>
      </c>
      <c r="L2160" s="93" t="s">
        <v>1284</v>
      </c>
      <c r="M2160" s="340">
        <v>43466</v>
      </c>
      <c r="N2160" s="340"/>
      <c r="O2160" s="127"/>
      <c r="P2160" s="128"/>
      <c r="Z2160" s="3"/>
    </row>
    <row r="2161" spans="1:26" ht="14.5" customHeight="1" x14ac:dyDescent="0.35">
      <c r="J2161" s="69"/>
      <c r="K2161" s="75" t="s">
        <v>1285</v>
      </c>
      <c r="L2161" s="76" t="s">
        <v>1286</v>
      </c>
      <c r="M2161" s="332">
        <v>42005</v>
      </c>
      <c r="N2161" s="332"/>
      <c r="O2161" s="332"/>
      <c r="P2161" s="333"/>
      <c r="Z2161" s="3"/>
    </row>
    <row r="2162" spans="1:26" ht="14.5" customHeight="1" x14ac:dyDescent="0.35">
      <c r="J2162" s="69"/>
      <c r="K2162" s="75" t="s">
        <v>1287</v>
      </c>
      <c r="L2162" s="76" t="s">
        <v>1288</v>
      </c>
      <c r="M2162" s="332">
        <v>41456</v>
      </c>
      <c r="N2162" s="332"/>
      <c r="O2162" s="332"/>
      <c r="P2162" s="333"/>
      <c r="Z2162" s="3"/>
    </row>
    <row r="2163" spans="1:26" ht="14.5" customHeight="1" x14ac:dyDescent="0.35">
      <c r="I2163" s="84" t="s">
        <v>2159</v>
      </c>
      <c r="J2163" s="72" t="s">
        <v>2160</v>
      </c>
      <c r="K2163" s="131" t="s">
        <v>1292</v>
      </c>
      <c r="L2163" s="132" t="s">
        <v>1293</v>
      </c>
      <c r="M2163" s="352">
        <v>41456</v>
      </c>
      <c r="N2163" s="352"/>
      <c r="O2163" s="352"/>
      <c r="P2163" s="353"/>
      <c r="Z2163" s="3"/>
    </row>
    <row r="2164" spans="1:26" ht="14.5" customHeight="1" x14ac:dyDescent="0.35">
      <c r="I2164" s="84" t="s">
        <v>2159</v>
      </c>
      <c r="J2164" s="72" t="s">
        <v>2160</v>
      </c>
      <c r="K2164" s="131" t="s">
        <v>1294</v>
      </c>
      <c r="L2164" s="132" t="s">
        <v>1295</v>
      </c>
      <c r="M2164" s="352">
        <v>41640</v>
      </c>
      <c r="N2164" s="352"/>
      <c r="O2164" s="352"/>
      <c r="P2164" s="353"/>
      <c r="Z2164" s="3"/>
    </row>
    <row r="2165" spans="1:26" ht="14.5" customHeight="1" x14ac:dyDescent="0.35">
      <c r="I2165" s="84"/>
      <c r="J2165" s="72"/>
      <c r="K2165" s="107" t="s">
        <v>1296</v>
      </c>
      <c r="L2165" s="93" t="s">
        <v>1297</v>
      </c>
      <c r="M2165" s="340">
        <v>43435</v>
      </c>
      <c r="N2165" s="340"/>
      <c r="O2165" s="113"/>
      <c r="P2165" s="114"/>
      <c r="Z2165" s="3"/>
    </row>
    <row r="2166" spans="1:26" ht="14.5" customHeight="1" x14ac:dyDescent="0.35">
      <c r="J2166" s="29">
        <v>4</v>
      </c>
      <c r="K2166" s="11" t="s">
        <v>2161</v>
      </c>
      <c r="L2166" s="11" t="s">
        <v>2162</v>
      </c>
      <c r="M2166" s="9" t="s">
        <v>32</v>
      </c>
      <c r="N2166" s="9" t="s">
        <v>28</v>
      </c>
      <c r="O2166" s="9">
        <v>2</v>
      </c>
      <c r="P2166" s="9" t="s">
        <v>29</v>
      </c>
      <c r="Z2166" s="3" t="s">
        <v>6</v>
      </c>
    </row>
    <row r="2167" spans="1:26" ht="14.5" customHeight="1" x14ac:dyDescent="0.35">
      <c r="J2167" s="69"/>
      <c r="K2167" s="73" t="s">
        <v>1163</v>
      </c>
      <c r="L2167" s="74" t="s">
        <v>1164</v>
      </c>
      <c r="M2167" s="349" t="s">
        <v>1165</v>
      </c>
      <c r="N2167" s="349"/>
      <c r="O2167" s="350" t="s">
        <v>1166</v>
      </c>
      <c r="P2167" s="351"/>
      <c r="Z2167" s="3"/>
    </row>
    <row r="2168" spans="1:26" ht="14.5" customHeight="1" x14ac:dyDescent="0.35">
      <c r="J2168" s="69"/>
      <c r="K2168" s="75" t="s">
        <v>2163</v>
      </c>
      <c r="L2168" s="76" t="s">
        <v>2164</v>
      </c>
      <c r="M2168" s="332">
        <v>42370</v>
      </c>
      <c r="N2168" s="332"/>
      <c r="O2168" s="378"/>
      <c r="P2168" s="379"/>
      <c r="Z2168" s="3"/>
    </row>
    <row r="2169" spans="1:26" ht="14.5" customHeight="1" x14ac:dyDescent="0.35">
      <c r="J2169" s="69"/>
      <c r="K2169" s="75" t="s">
        <v>2165</v>
      </c>
      <c r="L2169" s="76" t="s">
        <v>2166</v>
      </c>
      <c r="M2169" s="332">
        <v>39814</v>
      </c>
      <c r="N2169" s="332"/>
      <c r="O2169" s="332"/>
      <c r="P2169" s="333"/>
      <c r="Z2169" s="3"/>
    </row>
    <row r="2170" spans="1:26" ht="14.5" customHeight="1" x14ac:dyDescent="0.35">
      <c r="J2170" s="29">
        <v>5</v>
      </c>
      <c r="K2170" s="11" t="s">
        <v>2167</v>
      </c>
      <c r="L2170" s="11" t="s">
        <v>2168</v>
      </c>
      <c r="M2170" s="9" t="s">
        <v>32</v>
      </c>
      <c r="N2170" s="9" t="s">
        <v>28</v>
      </c>
      <c r="O2170" s="9">
        <v>2</v>
      </c>
      <c r="P2170" s="9" t="s">
        <v>29</v>
      </c>
      <c r="Z2170" s="3" t="s">
        <v>6</v>
      </c>
    </row>
    <row r="2171" spans="1:26" ht="14.5" customHeight="1" x14ac:dyDescent="0.35">
      <c r="J2171" s="70" t="s">
        <v>2169</v>
      </c>
      <c r="K2171" s="73" t="s">
        <v>1163</v>
      </c>
      <c r="L2171" s="74" t="s">
        <v>1164</v>
      </c>
      <c r="M2171" s="349" t="s">
        <v>1165</v>
      </c>
      <c r="N2171" s="349"/>
      <c r="O2171" s="350" t="s">
        <v>1166</v>
      </c>
      <c r="P2171" s="351"/>
      <c r="Z2171" s="3"/>
    </row>
    <row r="2172" spans="1:26" ht="14.5" customHeight="1" x14ac:dyDescent="0.35">
      <c r="J2172" s="69"/>
      <c r="K2172" s="75" t="s">
        <v>2170</v>
      </c>
      <c r="L2172" s="76" t="s">
        <v>2171</v>
      </c>
      <c r="M2172" s="332">
        <v>39814</v>
      </c>
      <c r="N2172" s="332"/>
      <c r="O2172" s="378"/>
      <c r="P2172" s="379"/>
      <c r="Z2172" s="3"/>
    </row>
    <row r="2173" spans="1:26" ht="14.5" customHeight="1" x14ac:dyDescent="0.35">
      <c r="J2173" s="69"/>
      <c r="K2173" s="107" t="s">
        <v>2172</v>
      </c>
      <c r="L2173" s="93" t="s">
        <v>2173</v>
      </c>
      <c r="M2173" s="340">
        <v>43101</v>
      </c>
      <c r="N2173" s="340"/>
      <c r="O2173" s="139"/>
      <c r="P2173" s="140"/>
      <c r="Z2173" s="3"/>
    </row>
    <row r="2174" spans="1:26" ht="14.5" customHeight="1" x14ac:dyDescent="0.35">
      <c r="J2174" s="69"/>
      <c r="K2174" s="75" t="s">
        <v>2174</v>
      </c>
      <c r="L2174" s="76" t="s">
        <v>2175</v>
      </c>
      <c r="M2174" s="332">
        <v>39814</v>
      </c>
      <c r="N2174" s="332"/>
      <c r="O2174" s="332"/>
      <c r="P2174" s="333"/>
      <c r="Z2174" s="3"/>
    </row>
    <row r="2175" spans="1:26" s="82" customFormat="1" ht="14.5" customHeight="1" x14ac:dyDescent="0.35">
      <c r="A2175" s="80"/>
      <c r="B2175" s="80"/>
      <c r="C2175" s="80"/>
      <c r="D2175" s="80"/>
      <c r="E2175" s="80"/>
      <c r="F2175" s="80"/>
      <c r="G2175" s="80"/>
      <c r="H2175" s="80"/>
      <c r="I2175" s="80"/>
      <c r="J2175" s="137">
        <v>6</v>
      </c>
      <c r="K2175" s="138" t="s">
        <v>2176</v>
      </c>
      <c r="L2175" s="138" t="s">
        <v>2177</v>
      </c>
      <c r="M2175" s="137" t="s">
        <v>32</v>
      </c>
      <c r="N2175" s="137" t="s">
        <v>28</v>
      </c>
      <c r="O2175" s="137">
        <v>2</v>
      </c>
      <c r="P2175" s="137" t="s">
        <v>29</v>
      </c>
      <c r="Q2175" s="81"/>
      <c r="R2175" s="81"/>
      <c r="S2175" s="81"/>
      <c r="T2175" s="81"/>
      <c r="U2175" s="81"/>
      <c r="V2175" s="81"/>
      <c r="W2175" s="81"/>
      <c r="Z2175" s="83" t="s">
        <v>6</v>
      </c>
    </row>
    <row r="2176" spans="1:26" ht="14.5" customHeight="1" x14ac:dyDescent="0.35">
      <c r="J2176" s="29">
        <v>7</v>
      </c>
      <c r="K2176" s="11" t="s">
        <v>2178</v>
      </c>
      <c r="L2176" s="11" t="s">
        <v>2179</v>
      </c>
      <c r="M2176" s="9" t="s">
        <v>32</v>
      </c>
      <c r="N2176" s="9" t="s">
        <v>28</v>
      </c>
      <c r="O2176" s="9">
        <v>2</v>
      </c>
      <c r="P2176" s="9" t="s">
        <v>29</v>
      </c>
      <c r="Z2176" s="3" t="s">
        <v>6</v>
      </c>
    </row>
    <row r="2177" spans="10:26" ht="14.5" customHeight="1" x14ac:dyDescent="0.35">
      <c r="J2177" s="69"/>
      <c r="K2177" s="73" t="s">
        <v>1163</v>
      </c>
      <c r="L2177" s="74" t="s">
        <v>1164</v>
      </c>
      <c r="M2177" s="349" t="s">
        <v>1165</v>
      </c>
      <c r="N2177" s="349"/>
      <c r="O2177" s="350" t="s">
        <v>1166</v>
      </c>
      <c r="P2177" s="351"/>
      <c r="Z2177" s="3"/>
    </row>
    <row r="2178" spans="10:26" ht="14.5" customHeight="1" x14ac:dyDescent="0.35">
      <c r="J2178" s="69"/>
      <c r="K2178" s="75" t="s">
        <v>1169</v>
      </c>
      <c r="L2178" s="76" t="s">
        <v>1170</v>
      </c>
      <c r="M2178" s="332">
        <v>39814</v>
      </c>
      <c r="N2178" s="332"/>
      <c r="O2178" s="378"/>
      <c r="P2178" s="379"/>
      <c r="Z2178" s="3"/>
    </row>
    <row r="2179" spans="10:26" ht="14.5" customHeight="1" x14ac:dyDescent="0.35">
      <c r="J2179" s="69"/>
      <c r="K2179" s="75" t="s">
        <v>1171</v>
      </c>
      <c r="L2179" s="76" t="s">
        <v>1172</v>
      </c>
      <c r="M2179" s="332">
        <v>39814</v>
      </c>
      <c r="N2179" s="332"/>
      <c r="O2179" s="332">
        <v>42216</v>
      </c>
      <c r="P2179" s="333"/>
      <c r="Z2179" s="3"/>
    </row>
    <row r="2180" spans="10:26" ht="14.5" customHeight="1" x14ac:dyDescent="0.35">
      <c r="J2180" s="69"/>
      <c r="K2180" s="75" t="s">
        <v>1173</v>
      </c>
      <c r="L2180" s="76" t="s">
        <v>1174</v>
      </c>
      <c r="M2180" s="332">
        <v>41456</v>
      </c>
      <c r="N2180" s="332"/>
      <c r="O2180" s="332"/>
      <c r="P2180" s="333"/>
      <c r="Z2180" s="3"/>
    </row>
    <row r="2181" spans="10:26" ht="14.5" customHeight="1" x14ac:dyDescent="0.35">
      <c r="J2181" s="69"/>
      <c r="K2181" s="75" t="s">
        <v>1175</v>
      </c>
      <c r="L2181" s="76" t="s">
        <v>1176</v>
      </c>
      <c r="M2181" s="332">
        <v>39814</v>
      </c>
      <c r="N2181" s="332"/>
      <c r="O2181" s="332"/>
      <c r="P2181" s="333"/>
      <c r="Z2181" s="3"/>
    </row>
    <row r="2182" spans="10:26" ht="14.5" customHeight="1" x14ac:dyDescent="0.35">
      <c r="J2182" s="69"/>
      <c r="K2182" s="107" t="s">
        <v>1177</v>
      </c>
      <c r="L2182" s="93" t="s">
        <v>1178</v>
      </c>
      <c r="M2182" s="340">
        <v>43282</v>
      </c>
      <c r="N2182" s="340"/>
      <c r="O2182" s="127"/>
      <c r="P2182" s="128"/>
      <c r="Z2182" s="3"/>
    </row>
    <row r="2183" spans="10:26" ht="14.5" customHeight="1" x14ac:dyDescent="0.35">
      <c r="J2183" s="69"/>
      <c r="K2183" s="75" t="s">
        <v>1179</v>
      </c>
      <c r="L2183" s="76" t="s">
        <v>1180</v>
      </c>
      <c r="M2183" s="332">
        <v>42186</v>
      </c>
      <c r="N2183" s="332"/>
      <c r="O2183" s="332"/>
      <c r="P2183" s="333"/>
      <c r="Z2183" s="3"/>
    </row>
    <row r="2184" spans="10:26" ht="14.5" customHeight="1" x14ac:dyDescent="0.35">
      <c r="J2184" s="69"/>
      <c r="K2184" s="75" t="s">
        <v>1181</v>
      </c>
      <c r="L2184" s="76" t="s">
        <v>1182</v>
      </c>
      <c r="M2184" s="332">
        <v>42186</v>
      </c>
      <c r="N2184" s="332"/>
      <c r="O2184" s="332"/>
      <c r="P2184" s="333"/>
      <c r="Z2184" s="3"/>
    </row>
    <row r="2185" spans="10:26" ht="14.5" customHeight="1" x14ac:dyDescent="0.35">
      <c r="J2185" s="69"/>
      <c r="K2185" s="75" t="s">
        <v>1183</v>
      </c>
      <c r="L2185" s="76" t="s">
        <v>1184</v>
      </c>
      <c r="M2185" s="332">
        <v>42278</v>
      </c>
      <c r="N2185" s="332"/>
      <c r="O2185" s="332"/>
      <c r="P2185" s="333"/>
      <c r="Z2185" s="3"/>
    </row>
    <row r="2186" spans="10:26" ht="14.5" customHeight="1" x14ac:dyDescent="0.35">
      <c r="J2186" s="69"/>
      <c r="K2186" s="75" t="s">
        <v>1185</v>
      </c>
      <c r="L2186" s="76" t="s">
        <v>1186</v>
      </c>
      <c r="M2186" s="332">
        <v>39814</v>
      </c>
      <c r="N2186" s="332"/>
      <c r="O2186" s="332">
        <v>42308</v>
      </c>
      <c r="P2186" s="333"/>
      <c r="Z2186" s="3"/>
    </row>
    <row r="2187" spans="10:26" ht="14.5" customHeight="1" x14ac:dyDescent="0.35">
      <c r="J2187" s="69"/>
      <c r="K2187" s="75" t="s">
        <v>1185</v>
      </c>
      <c r="L2187" s="76" t="s">
        <v>1187</v>
      </c>
      <c r="M2187" s="332">
        <v>42309</v>
      </c>
      <c r="N2187" s="332"/>
      <c r="O2187" s="332"/>
      <c r="P2187" s="333"/>
      <c r="Z2187" s="3"/>
    </row>
    <row r="2188" spans="10:26" ht="14.5" customHeight="1" x14ac:dyDescent="0.35">
      <c r="J2188" s="69"/>
      <c r="K2188" s="75" t="s">
        <v>1188</v>
      </c>
      <c r="L2188" s="76" t="s">
        <v>1189</v>
      </c>
      <c r="M2188" s="332">
        <v>39814</v>
      </c>
      <c r="N2188" s="332"/>
      <c r="O2188" s="332">
        <v>42004</v>
      </c>
      <c r="P2188" s="333"/>
      <c r="Z2188" s="3"/>
    </row>
    <row r="2189" spans="10:26" ht="14.5" customHeight="1" x14ac:dyDescent="0.35">
      <c r="J2189" s="69"/>
      <c r="K2189" s="75" t="s">
        <v>1188</v>
      </c>
      <c r="L2189" s="76" t="s">
        <v>1190</v>
      </c>
      <c r="M2189" s="332">
        <v>42005</v>
      </c>
      <c r="N2189" s="332"/>
      <c r="O2189" s="332">
        <v>42185</v>
      </c>
      <c r="P2189" s="333"/>
      <c r="Z2189" s="3"/>
    </row>
    <row r="2190" spans="10:26" ht="14.5" customHeight="1" x14ac:dyDescent="0.35">
      <c r="J2190" s="69"/>
      <c r="K2190" s="75" t="s">
        <v>1188</v>
      </c>
      <c r="L2190" s="76" t="s">
        <v>1191</v>
      </c>
      <c r="M2190" s="332">
        <v>42186</v>
      </c>
      <c r="N2190" s="332"/>
      <c r="O2190" s="332"/>
      <c r="P2190" s="333"/>
      <c r="Z2190" s="3"/>
    </row>
    <row r="2191" spans="10:26" ht="14.5" customHeight="1" x14ac:dyDescent="0.35">
      <c r="J2191" s="69"/>
      <c r="K2191" s="75" t="s">
        <v>1192</v>
      </c>
      <c r="L2191" s="76" t="s">
        <v>1193</v>
      </c>
      <c r="M2191" s="332">
        <v>39814</v>
      </c>
      <c r="N2191" s="332"/>
      <c r="O2191" s="332"/>
      <c r="P2191" s="333"/>
      <c r="Z2191" s="3"/>
    </row>
    <row r="2192" spans="10:26" ht="14.5" customHeight="1" x14ac:dyDescent="0.35">
      <c r="J2192" s="69"/>
      <c r="K2192" s="75" t="s">
        <v>1194</v>
      </c>
      <c r="L2192" s="76" t="s">
        <v>1195</v>
      </c>
      <c r="M2192" s="332">
        <v>41183</v>
      </c>
      <c r="N2192" s="332"/>
      <c r="O2192" s="332"/>
      <c r="P2192" s="333"/>
      <c r="Z2192" s="3"/>
    </row>
    <row r="2193" spans="1:26" ht="14.5" customHeight="1" x14ac:dyDescent="0.35">
      <c r="J2193" s="69"/>
      <c r="K2193" s="75" t="s">
        <v>1196</v>
      </c>
      <c r="L2193" s="76" t="s">
        <v>1197</v>
      </c>
      <c r="M2193" s="332">
        <v>39814</v>
      </c>
      <c r="N2193" s="332"/>
      <c r="O2193" s="332">
        <v>42735</v>
      </c>
      <c r="P2193" s="333"/>
      <c r="Z2193" s="3"/>
    </row>
    <row r="2194" spans="1:26" ht="14.5" customHeight="1" x14ac:dyDescent="0.35">
      <c r="J2194" s="69"/>
      <c r="K2194" s="75" t="s">
        <v>1196</v>
      </c>
      <c r="L2194" s="76" t="s">
        <v>1198</v>
      </c>
      <c r="M2194" s="332">
        <v>42736</v>
      </c>
      <c r="N2194" s="332"/>
      <c r="O2194" s="332"/>
      <c r="P2194" s="333"/>
      <c r="Z2194" s="3"/>
    </row>
    <row r="2195" spans="1:26" ht="14.5" customHeight="1" x14ac:dyDescent="0.35">
      <c r="J2195" s="69"/>
      <c r="K2195" s="75" t="s">
        <v>1199</v>
      </c>
      <c r="L2195" s="76" t="s">
        <v>1200</v>
      </c>
      <c r="M2195" s="332">
        <v>39814</v>
      </c>
      <c r="N2195" s="332"/>
      <c r="O2195" s="332"/>
      <c r="P2195" s="333"/>
      <c r="Z2195" s="3"/>
    </row>
    <row r="2196" spans="1:26" s="93" customFormat="1" ht="14.5" customHeight="1" x14ac:dyDescent="0.35">
      <c r="A2196" s="89"/>
      <c r="B2196" s="89"/>
      <c r="C2196" s="89"/>
      <c r="D2196" s="89"/>
      <c r="E2196" s="89"/>
      <c r="F2196" s="89"/>
      <c r="G2196" s="89"/>
      <c r="H2196" s="89"/>
      <c r="I2196" s="89"/>
      <c r="J2196" s="125"/>
      <c r="K2196" s="107" t="s">
        <v>1201</v>
      </c>
      <c r="L2196" s="93" t="s">
        <v>1202</v>
      </c>
      <c r="M2196" s="340">
        <v>43101</v>
      </c>
      <c r="N2196" s="340"/>
      <c r="O2196" s="129"/>
      <c r="P2196" s="130"/>
      <c r="Q2196" s="92"/>
      <c r="R2196" s="92"/>
      <c r="S2196" s="92"/>
      <c r="T2196" s="92"/>
      <c r="U2196" s="92"/>
      <c r="V2196" s="92"/>
      <c r="W2196" s="92"/>
      <c r="Z2196" s="88"/>
    </row>
    <row r="2197" spans="1:26" ht="14.5" customHeight="1" x14ac:dyDescent="0.35">
      <c r="J2197" s="69"/>
      <c r="K2197" s="75" t="s">
        <v>1203</v>
      </c>
      <c r="L2197" s="76" t="s">
        <v>1204</v>
      </c>
      <c r="M2197" s="332">
        <v>40817</v>
      </c>
      <c r="N2197" s="332"/>
      <c r="O2197" s="332">
        <v>42735</v>
      </c>
      <c r="P2197" s="333"/>
      <c r="Z2197" s="3"/>
    </row>
    <row r="2198" spans="1:26" ht="14.5" customHeight="1" x14ac:dyDescent="0.35">
      <c r="J2198" s="69"/>
      <c r="K2198" s="75" t="s">
        <v>1203</v>
      </c>
      <c r="L2198" s="76" t="s">
        <v>1205</v>
      </c>
      <c r="M2198" s="332">
        <v>42736</v>
      </c>
      <c r="N2198" s="332"/>
      <c r="O2198" s="332"/>
      <c r="P2198" s="333"/>
      <c r="Z2198" s="3"/>
    </row>
    <row r="2199" spans="1:26" ht="14.5" customHeight="1" x14ac:dyDescent="0.35">
      <c r="J2199" s="69"/>
      <c r="K2199" s="75" t="s">
        <v>1229</v>
      </c>
      <c r="L2199" s="76" t="s">
        <v>1230</v>
      </c>
      <c r="M2199" s="332">
        <v>39814</v>
      </c>
      <c r="N2199" s="332"/>
      <c r="O2199" s="332"/>
      <c r="P2199" s="333"/>
      <c r="Z2199" s="3"/>
    </row>
    <row r="2200" spans="1:26" ht="14.5" customHeight="1" x14ac:dyDescent="0.35">
      <c r="J2200" s="69"/>
      <c r="K2200" s="75" t="s">
        <v>1231</v>
      </c>
      <c r="L2200" s="76" t="s">
        <v>1232</v>
      </c>
      <c r="M2200" s="332">
        <v>41852</v>
      </c>
      <c r="N2200" s="332"/>
      <c r="O2200" s="332">
        <v>42613</v>
      </c>
      <c r="P2200" s="333"/>
      <c r="Z2200" s="3"/>
    </row>
    <row r="2201" spans="1:26" ht="14.5" customHeight="1" x14ac:dyDescent="0.35">
      <c r="J2201" s="69"/>
      <c r="K2201" s="75" t="s">
        <v>1231</v>
      </c>
      <c r="L2201" s="76" t="s">
        <v>1233</v>
      </c>
      <c r="M2201" s="332">
        <v>42614</v>
      </c>
      <c r="N2201" s="332"/>
      <c r="O2201" s="332"/>
      <c r="P2201" s="333"/>
      <c r="Z2201" s="3"/>
    </row>
    <row r="2202" spans="1:26" ht="14.5" customHeight="1" x14ac:dyDescent="0.35">
      <c r="J2202" s="69"/>
      <c r="K2202" s="107" t="s">
        <v>1231</v>
      </c>
      <c r="L2202" s="93" t="s">
        <v>1234</v>
      </c>
      <c r="M2202" s="340">
        <v>43466</v>
      </c>
      <c r="N2202" s="340"/>
      <c r="O2202" s="127"/>
      <c r="P2202" s="128"/>
      <c r="Z2202" s="3"/>
    </row>
    <row r="2203" spans="1:26" ht="14.5" customHeight="1" x14ac:dyDescent="0.35">
      <c r="J2203" s="69"/>
      <c r="K2203" s="75" t="s">
        <v>1235</v>
      </c>
      <c r="L2203" s="76" t="s">
        <v>1236</v>
      </c>
      <c r="M2203" s="332">
        <v>39814</v>
      </c>
      <c r="N2203" s="332"/>
      <c r="O2203" s="332"/>
      <c r="P2203" s="333"/>
      <c r="Z2203" s="3"/>
    </row>
    <row r="2204" spans="1:26" ht="14.5" customHeight="1" x14ac:dyDescent="0.35">
      <c r="J2204" s="69"/>
      <c r="K2204" s="75" t="s">
        <v>1237</v>
      </c>
      <c r="L2204" s="76" t="s">
        <v>1238</v>
      </c>
      <c r="M2204" s="332">
        <v>41456</v>
      </c>
      <c r="N2204" s="332"/>
      <c r="O2204" s="332"/>
      <c r="P2204" s="333"/>
      <c r="Z2204" s="3"/>
    </row>
    <row r="2205" spans="1:26" ht="14.5" customHeight="1" x14ac:dyDescent="0.35">
      <c r="J2205" s="69"/>
      <c r="K2205" s="75" t="s">
        <v>1239</v>
      </c>
      <c r="L2205" s="76" t="s">
        <v>1240</v>
      </c>
      <c r="M2205" s="332">
        <v>39814</v>
      </c>
      <c r="N2205" s="332"/>
      <c r="O2205" s="332"/>
      <c r="P2205" s="333"/>
      <c r="Z2205" s="3"/>
    </row>
    <row r="2206" spans="1:26" ht="14.5" customHeight="1" x14ac:dyDescent="0.35">
      <c r="J2206" s="69"/>
      <c r="K2206" s="75" t="s">
        <v>1241</v>
      </c>
      <c r="L2206" s="76" t="s">
        <v>1242</v>
      </c>
      <c r="M2206" s="332">
        <v>41456</v>
      </c>
      <c r="N2206" s="332"/>
      <c r="O2206" s="332"/>
      <c r="P2206" s="333"/>
      <c r="Z2206" s="3"/>
    </row>
    <row r="2207" spans="1:26" ht="14.5" customHeight="1" x14ac:dyDescent="0.35">
      <c r="J2207" s="69"/>
      <c r="K2207" s="75" t="s">
        <v>1243</v>
      </c>
      <c r="L2207" s="76" t="s">
        <v>1244</v>
      </c>
      <c r="M2207" s="332">
        <v>39814</v>
      </c>
      <c r="N2207" s="332"/>
      <c r="O2207" s="332"/>
      <c r="P2207" s="333"/>
      <c r="Z2207" s="3"/>
    </row>
    <row r="2208" spans="1:26" ht="14.5" customHeight="1" x14ac:dyDescent="0.35">
      <c r="I2208" s="84" t="s">
        <v>2180</v>
      </c>
      <c r="J2208" s="72" t="s">
        <v>2160</v>
      </c>
      <c r="K2208" s="131" t="s">
        <v>1254</v>
      </c>
      <c r="L2208" s="132" t="s">
        <v>1255</v>
      </c>
      <c r="M2208" s="352">
        <v>41456</v>
      </c>
      <c r="N2208" s="352"/>
      <c r="O2208" s="352"/>
      <c r="P2208" s="353"/>
      <c r="Z2208" s="3"/>
    </row>
    <row r="2209" spans="9:26" ht="14.5" customHeight="1" x14ac:dyDescent="0.35">
      <c r="I2209" s="84" t="s">
        <v>2180</v>
      </c>
      <c r="J2209" s="72" t="s">
        <v>2160</v>
      </c>
      <c r="K2209" s="131" t="s">
        <v>1256</v>
      </c>
      <c r="L2209" s="132" t="s">
        <v>1257</v>
      </c>
      <c r="M2209" s="352">
        <v>41640</v>
      </c>
      <c r="N2209" s="352"/>
      <c r="O2209" s="352"/>
      <c r="P2209" s="353"/>
      <c r="Z2209" s="3"/>
    </row>
    <row r="2210" spans="9:26" ht="14.5" customHeight="1" x14ac:dyDescent="0.35">
      <c r="I2210" s="84"/>
      <c r="J2210" s="72"/>
      <c r="K2210" s="112" t="s">
        <v>1258</v>
      </c>
      <c r="L2210" s="111" t="s">
        <v>1259</v>
      </c>
      <c r="M2210" s="354">
        <v>43435</v>
      </c>
      <c r="N2210" s="354"/>
      <c r="O2210" s="113"/>
      <c r="P2210" s="114"/>
      <c r="Z2210" s="3"/>
    </row>
    <row r="2211" spans="9:26" ht="14.5" customHeight="1" x14ac:dyDescent="0.35">
      <c r="J2211" s="29">
        <v>8</v>
      </c>
      <c r="K2211" s="11" t="s">
        <v>2181</v>
      </c>
      <c r="L2211" s="11" t="s">
        <v>2182</v>
      </c>
      <c r="M2211" s="9" t="s">
        <v>32</v>
      </c>
      <c r="N2211" s="9" t="s">
        <v>28</v>
      </c>
      <c r="O2211" s="9">
        <v>2</v>
      </c>
      <c r="P2211" s="9" t="s">
        <v>29</v>
      </c>
      <c r="Z2211" s="3" t="s">
        <v>6</v>
      </c>
    </row>
    <row r="2212" spans="9:26" ht="14.5" customHeight="1" x14ac:dyDescent="0.35">
      <c r="J2212" s="70" t="s">
        <v>2169</v>
      </c>
      <c r="K2212" s="73" t="s">
        <v>1163</v>
      </c>
      <c r="L2212" s="74" t="s">
        <v>1164</v>
      </c>
      <c r="M2212" s="349" t="s">
        <v>1165</v>
      </c>
      <c r="N2212" s="349"/>
      <c r="O2212" s="350" t="s">
        <v>1166</v>
      </c>
      <c r="P2212" s="351"/>
      <c r="Z2212" s="3"/>
    </row>
    <row r="2213" spans="9:26" ht="14.5" customHeight="1" x14ac:dyDescent="0.35">
      <c r="J2213" s="69"/>
      <c r="K2213" s="75" t="s">
        <v>2183</v>
      </c>
      <c r="L2213" s="76" t="s">
        <v>2184</v>
      </c>
      <c r="M2213" s="332">
        <v>39814</v>
      </c>
      <c r="N2213" s="332"/>
      <c r="O2213" s="378"/>
      <c r="P2213" s="379"/>
      <c r="Z2213" s="3"/>
    </row>
    <row r="2214" spans="9:26" ht="14.5" customHeight="1" x14ac:dyDescent="0.35">
      <c r="J2214" s="69"/>
      <c r="K2214" s="75" t="s">
        <v>2185</v>
      </c>
      <c r="L2214" s="76" t="s">
        <v>2186</v>
      </c>
      <c r="M2214" s="332">
        <v>39814</v>
      </c>
      <c r="N2214" s="332"/>
      <c r="O2214" s="332"/>
      <c r="P2214" s="333"/>
      <c r="Z2214" s="3"/>
    </row>
    <row r="2215" spans="9:26" ht="14.5" customHeight="1" x14ac:dyDescent="0.35">
      <c r="J2215" s="69"/>
      <c r="K2215" s="75" t="s">
        <v>2187</v>
      </c>
      <c r="L2215" s="76" t="s">
        <v>2188</v>
      </c>
      <c r="M2215" s="332">
        <v>39814</v>
      </c>
      <c r="N2215" s="332"/>
      <c r="O2215" s="332">
        <v>41183</v>
      </c>
      <c r="P2215" s="333"/>
      <c r="Z2215" s="3"/>
    </row>
    <row r="2216" spans="9:26" ht="14.5" customHeight="1" x14ac:dyDescent="0.35">
      <c r="J2216" s="69"/>
      <c r="K2216" s="75" t="s">
        <v>2189</v>
      </c>
      <c r="L2216" s="76" t="s">
        <v>2190</v>
      </c>
      <c r="M2216" s="332">
        <v>40909</v>
      </c>
      <c r="N2216" s="332"/>
      <c r="O2216" s="332"/>
      <c r="P2216" s="333"/>
      <c r="Z2216" s="3"/>
    </row>
    <row r="2217" spans="9:26" ht="14.5" customHeight="1" x14ac:dyDescent="0.35">
      <c r="J2217" s="69"/>
      <c r="K2217" s="75" t="s">
        <v>2191</v>
      </c>
      <c r="L2217" s="76" t="s">
        <v>2192</v>
      </c>
      <c r="M2217" s="332">
        <v>41852</v>
      </c>
      <c r="N2217" s="332"/>
      <c r="O2217" s="332"/>
      <c r="P2217" s="333"/>
      <c r="Z2217" s="3"/>
    </row>
    <row r="2218" spans="9:26" ht="14.5" customHeight="1" x14ac:dyDescent="0.35">
      <c r="J2218" s="69"/>
      <c r="K2218" s="75" t="s">
        <v>2193</v>
      </c>
      <c r="L2218" s="76" t="s">
        <v>2194</v>
      </c>
      <c r="M2218" s="332">
        <v>42005</v>
      </c>
      <c r="N2218" s="332"/>
      <c r="O2218" s="332">
        <v>42551</v>
      </c>
      <c r="P2218" s="333"/>
      <c r="Z2218" s="3"/>
    </row>
    <row r="2219" spans="9:26" ht="14.5" customHeight="1" x14ac:dyDescent="0.35">
      <c r="J2219" s="69"/>
      <c r="K2219" s="75" t="s">
        <v>2193</v>
      </c>
      <c r="L2219" s="76" t="s">
        <v>2195</v>
      </c>
      <c r="M2219" s="332">
        <v>42552</v>
      </c>
      <c r="N2219" s="332"/>
      <c r="O2219" s="332"/>
      <c r="P2219" s="333"/>
      <c r="Z2219" s="3"/>
    </row>
    <row r="2220" spans="9:26" ht="14.5" customHeight="1" x14ac:dyDescent="0.35">
      <c r="J2220" s="69"/>
      <c r="K2220" s="75" t="s">
        <v>2196</v>
      </c>
      <c r="L2220" s="76" t="s">
        <v>2197</v>
      </c>
      <c r="M2220" s="332">
        <v>42005</v>
      </c>
      <c r="N2220" s="332"/>
      <c r="O2220" s="332"/>
      <c r="P2220" s="333"/>
      <c r="Z2220" s="3"/>
    </row>
    <row r="2221" spans="9:26" ht="14.5" customHeight="1" x14ac:dyDescent="0.35">
      <c r="J2221" s="69"/>
      <c r="K2221" s="75" t="s">
        <v>2198</v>
      </c>
      <c r="L2221" s="76" t="s">
        <v>2199</v>
      </c>
      <c r="M2221" s="332">
        <v>42370</v>
      </c>
      <c r="N2221" s="332"/>
      <c r="O2221" s="332"/>
      <c r="P2221" s="333"/>
      <c r="Z2221" s="3"/>
    </row>
    <row r="2222" spans="9:26" ht="14.5" customHeight="1" x14ac:dyDescent="0.35">
      <c r="J2222" s="69"/>
      <c r="K2222" s="75" t="s">
        <v>2200</v>
      </c>
      <c r="L2222" s="76" t="s">
        <v>2201</v>
      </c>
      <c r="M2222" s="332">
        <v>39814</v>
      </c>
      <c r="N2222" s="332"/>
      <c r="O2222" s="332"/>
      <c r="P2222" s="333"/>
      <c r="Z2222" s="3"/>
    </row>
    <row r="2223" spans="9:26" ht="14.5" customHeight="1" x14ac:dyDescent="0.35">
      <c r="J2223" s="29">
        <v>9</v>
      </c>
      <c r="K2223" s="11" t="s">
        <v>2202</v>
      </c>
      <c r="L2223" s="11" t="s">
        <v>2203</v>
      </c>
      <c r="M2223" s="9" t="s">
        <v>32</v>
      </c>
      <c r="N2223" s="9" t="s">
        <v>28</v>
      </c>
      <c r="O2223" s="9">
        <v>2</v>
      </c>
      <c r="P2223" s="9" t="s">
        <v>29</v>
      </c>
      <c r="Z2223" s="3" t="s">
        <v>6</v>
      </c>
    </row>
    <row r="2224" spans="9:26" ht="14.5" customHeight="1" x14ac:dyDescent="0.35">
      <c r="J2224" s="70"/>
      <c r="K2224" s="73" t="s">
        <v>1163</v>
      </c>
      <c r="L2224" s="74" t="s">
        <v>1164</v>
      </c>
      <c r="M2224" s="349" t="s">
        <v>1165</v>
      </c>
      <c r="N2224" s="349"/>
      <c r="O2224" s="350" t="s">
        <v>1166</v>
      </c>
      <c r="P2224" s="351"/>
      <c r="Z2224" s="3"/>
    </row>
    <row r="2225" spans="1:26" ht="14.5" customHeight="1" x14ac:dyDescent="0.35">
      <c r="J2225" s="69"/>
      <c r="K2225" s="75" t="s">
        <v>2204</v>
      </c>
      <c r="L2225" s="76" t="s">
        <v>2205</v>
      </c>
      <c r="M2225" s="332">
        <v>39814</v>
      </c>
      <c r="N2225" s="332"/>
      <c r="O2225" s="378"/>
      <c r="P2225" s="379"/>
      <c r="Z2225" s="3"/>
    </row>
    <row r="2226" spans="1:26" ht="14.5" customHeight="1" x14ac:dyDescent="0.35">
      <c r="J2226" s="69"/>
      <c r="K2226" s="75" t="s">
        <v>2206</v>
      </c>
      <c r="L2226" s="76" t="s">
        <v>2207</v>
      </c>
      <c r="M2226" s="332">
        <v>39814</v>
      </c>
      <c r="N2226" s="332"/>
      <c r="O2226" s="332"/>
      <c r="P2226" s="333"/>
      <c r="Z2226" s="3"/>
    </row>
    <row r="2227" spans="1:26" ht="14.5" customHeight="1" x14ac:dyDescent="0.35">
      <c r="J2227" s="69"/>
      <c r="K2227" s="75" t="s">
        <v>2208</v>
      </c>
      <c r="L2227" s="76" t="s">
        <v>2209</v>
      </c>
      <c r="M2227" s="332">
        <v>41426</v>
      </c>
      <c r="N2227" s="332"/>
      <c r="O2227" s="332"/>
      <c r="P2227" s="333"/>
      <c r="Z2227" s="3"/>
    </row>
    <row r="2228" spans="1:26" ht="14.5" customHeight="1" x14ac:dyDescent="0.35">
      <c r="J2228" s="69"/>
      <c r="K2228" s="75" t="s">
        <v>2210</v>
      </c>
      <c r="L2228" s="76" t="s">
        <v>2211</v>
      </c>
      <c r="M2228" s="332">
        <v>42278</v>
      </c>
      <c r="N2228" s="332"/>
      <c r="O2228" s="332"/>
      <c r="P2228" s="333"/>
      <c r="Z2228" s="3"/>
    </row>
    <row r="2229" spans="1:26" ht="14.5" customHeight="1" x14ac:dyDescent="0.35">
      <c r="J2229" s="69"/>
      <c r="K2229" s="75" t="s">
        <v>2212</v>
      </c>
      <c r="L2229" s="76" t="s">
        <v>2213</v>
      </c>
      <c r="M2229" s="332">
        <v>42614</v>
      </c>
      <c r="N2229" s="332"/>
      <c r="O2229" s="332"/>
      <c r="P2229" s="333">
        <v>42735</v>
      </c>
      <c r="Z2229" s="3"/>
    </row>
    <row r="2230" spans="1:26" ht="14.5" customHeight="1" x14ac:dyDescent="0.35">
      <c r="J2230" s="69"/>
      <c r="K2230" s="75" t="s">
        <v>2212</v>
      </c>
      <c r="L2230" s="76" t="s">
        <v>2214</v>
      </c>
      <c r="M2230" s="332">
        <v>42736</v>
      </c>
      <c r="N2230" s="332"/>
      <c r="O2230" s="332"/>
      <c r="P2230" s="333"/>
      <c r="Z2230" s="3"/>
    </row>
    <row r="2231" spans="1:26" s="93" customFormat="1" ht="14.5" customHeight="1" x14ac:dyDescent="0.35">
      <c r="A2231" s="89"/>
      <c r="B2231" s="89"/>
      <c r="C2231" s="89"/>
      <c r="D2231" s="89"/>
      <c r="E2231" s="89"/>
      <c r="F2231" s="89"/>
      <c r="G2231" s="89"/>
      <c r="H2231" s="89"/>
      <c r="I2231" s="89"/>
      <c r="J2231" s="125"/>
      <c r="K2231" s="107" t="s">
        <v>2212</v>
      </c>
      <c r="L2231" s="93" t="s">
        <v>2215</v>
      </c>
      <c r="M2231" s="340">
        <v>43466</v>
      </c>
      <c r="N2231" s="340"/>
      <c r="O2231" s="129"/>
      <c r="P2231" s="130"/>
      <c r="Q2231" s="92"/>
      <c r="R2231" s="92"/>
      <c r="S2231" s="92"/>
      <c r="T2231" s="92"/>
      <c r="U2231" s="92"/>
      <c r="V2231" s="92"/>
      <c r="W2231" s="92"/>
      <c r="Z2231" s="88"/>
    </row>
    <row r="2232" spans="1:26" ht="14.5" customHeight="1" x14ac:dyDescent="0.35">
      <c r="J2232" s="69"/>
      <c r="K2232" s="75" t="s">
        <v>2216</v>
      </c>
      <c r="L2232" s="76" t="s">
        <v>2217</v>
      </c>
      <c r="M2232" s="332">
        <v>39814</v>
      </c>
      <c r="N2232" s="332"/>
      <c r="O2232" s="332"/>
      <c r="P2232" s="333"/>
      <c r="Z2232" s="3"/>
    </row>
    <row r="2233" spans="1:26" ht="14.5" customHeight="1" x14ac:dyDescent="0.35">
      <c r="J2233" s="9">
        <v>10</v>
      </c>
      <c r="K2233" s="11" t="s">
        <v>2218</v>
      </c>
      <c r="L2233" s="11" t="s">
        <v>2219</v>
      </c>
      <c r="M2233" s="9" t="s">
        <v>32</v>
      </c>
      <c r="N2233" s="9" t="s">
        <v>28</v>
      </c>
      <c r="O2233" s="9">
        <v>2</v>
      </c>
      <c r="P2233" s="9" t="s">
        <v>29</v>
      </c>
      <c r="Z2233" s="3" t="s">
        <v>6</v>
      </c>
    </row>
    <row r="2234" spans="1:26" ht="14.5" customHeight="1" x14ac:dyDescent="0.35">
      <c r="J2234" s="9">
        <v>11</v>
      </c>
      <c r="K2234" s="11" t="s">
        <v>2220</v>
      </c>
      <c r="L2234" s="11" t="s">
        <v>2221</v>
      </c>
      <c r="M2234" s="9" t="s">
        <v>32</v>
      </c>
      <c r="N2234" s="9" t="s">
        <v>28</v>
      </c>
      <c r="O2234" s="9">
        <v>2</v>
      </c>
      <c r="P2234" s="9" t="s">
        <v>29</v>
      </c>
      <c r="Z2234" s="3" t="s">
        <v>6</v>
      </c>
    </row>
    <row r="2235" spans="1:26" ht="14.5" customHeight="1" x14ac:dyDescent="0.35">
      <c r="J2235" s="29">
        <v>12</v>
      </c>
      <c r="K2235" s="11" t="s">
        <v>2222</v>
      </c>
      <c r="L2235" s="11" t="s">
        <v>2223</v>
      </c>
      <c r="M2235" s="9" t="s">
        <v>32</v>
      </c>
      <c r="N2235" s="9" t="s">
        <v>28</v>
      </c>
      <c r="O2235" s="9">
        <v>2</v>
      </c>
      <c r="P2235" s="9" t="s">
        <v>29</v>
      </c>
      <c r="Z2235" s="3" t="s">
        <v>6</v>
      </c>
    </row>
    <row r="2236" spans="1:26" ht="14.5" customHeight="1" x14ac:dyDescent="0.35">
      <c r="J2236" s="69"/>
      <c r="K2236" s="141" t="s">
        <v>1163</v>
      </c>
      <c r="L2236" s="142" t="s">
        <v>1164</v>
      </c>
      <c r="M2236" s="381" t="s">
        <v>1165</v>
      </c>
      <c r="N2236" s="381"/>
      <c r="O2236" s="382" t="s">
        <v>1166</v>
      </c>
      <c r="P2236" s="383"/>
      <c r="Z2236" s="3"/>
    </row>
    <row r="2237" spans="1:26" ht="14.5" customHeight="1" x14ac:dyDescent="0.35">
      <c r="J2237" s="69"/>
      <c r="K2237" s="143" t="s">
        <v>1298</v>
      </c>
      <c r="L2237" s="144" t="s">
        <v>1299</v>
      </c>
      <c r="M2237" s="384">
        <v>42736</v>
      </c>
      <c r="N2237" s="384"/>
      <c r="O2237" s="385"/>
      <c r="P2237" s="386"/>
      <c r="Z2237" s="3"/>
    </row>
    <row r="2238" spans="1:26" ht="14.5" customHeight="1" x14ac:dyDescent="0.35">
      <c r="J2238" s="69"/>
      <c r="K2238" s="75" t="s">
        <v>2224</v>
      </c>
      <c r="L2238" s="76" t="s">
        <v>2225</v>
      </c>
      <c r="M2238" s="332">
        <v>39814</v>
      </c>
      <c r="N2238" s="332"/>
      <c r="O2238" s="332"/>
      <c r="P2238" s="333"/>
      <c r="Z2238" s="3"/>
    </row>
    <row r="2239" spans="1:26" ht="14.5" customHeight="1" x14ac:dyDescent="0.35">
      <c r="J2239" s="69"/>
      <c r="K2239" s="75" t="s">
        <v>2226</v>
      </c>
      <c r="L2239" s="76" t="s">
        <v>2227</v>
      </c>
      <c r="M2239" s="332">
        <v>39814</v>
      </c>
      <c r="N2239" s="332"/>
      <c r="O2239" s="332"/>
      <c r="P2239" s="333"/>
      <c r="Z2239" s="3"/>
    </row>
    <row r="2240" spans="1:26" ht="14.5" customHeight="1" x14ac:dyDescent="0.35">
      <c r="J2240" s="69"/>
      <c r="K2240" s="75" t="s">
        <v>2228</v>
      </c>
      <c r="L2240" s="76" t="s">
        <v>2229</v>
      </c>
      <c r="M2240" s="332">
        <v>41852</v>
      </c>
      <c r="N2240" s="332"/>
      <c r="O2240" s="332"/>
      <c r="P2240" s="333"/>
      <c r="Z2240" s="3"/>
    </row>
    <row r="2241" spans="1:26" ht="14.5" customHeight="1" x14ac:dyDescent="0.35">
      <c r="J2241" s="69"/>
      <c r="K2241" s="75" t="s">
        <v>2230</v>
      </c>
      <c r="L2241" s="76" t="s">
        <v>2231</v>
      </c>
      <c r="M2241" s="332">
        <v>41852</v>
      </c>
      <c r="N2241" s="332"/>
      <c r="O2241" s="332"/>
      <c r="P2241" s="333"/>
      <c r="Z2241" s="3"/>
    </row>
    <row r="2242" spans="1:26" ht="14.5" customHeight="1" x14ac:dyDescent="0.35">
      <c r="B2242" s="105"/>
      <c r="C2242" s="105"/>
      <c r="D2242" s="105"/>
      <c r="E2242" s="105"/>
      <c r="F2242" s="105"/>
      <c r="G2242" s="105"/>
      <c r="H2242" s="105"/>
      <c r="I2242" s="106"/>
      <c r="J2242" s="69"/>
      <c r="K2242" s="75" t="s">
        <v>2232</v>
      </c>
      <c r="L2242" s="76" t="s">
        <v>2233</v>
      </c>
      <c r="M2242" s="332">
        <v>43221</v>
      </c>
      <c r="N2242" s="332"/>
      <c r="O2242" s="332"/>
      <c r="P2242" s="333"/>
      <c r="Z2242" s="3"/>
    </row>
    <row r="2243" spans="1:26" s="93" customFormat="1" ht="14.5" customHeight="1" x14ac:dyDescent="0.35">
      <c r="A2243" s="105"/>
      <c r="B2243" s="105"/>
      <c r="C2243" s="105"/>
      <c r="D2243" s="105"/>
      <c r="E2243" s="105"/>
      <c r="F2243" s="105"/>
      <c r="G2243" s="105"/>
      <c r="H2243" s="105"/>
      <c r="I2243" s="106"/>
      <c r="J2243" s="125"/>
      <c r="K2243" s="107" t="s">
        <v>2234</v>
      </c>
      <c r="L2243" s="93" t="s">
        <v>2235</v>
      </c>
      <c r="M2243" s="340">
        <v>43101</v>
      </c>
      <c r="N2243" s="340"/>
      <c r="O2243" s="129"/>
      <c r="P2243" s="130"/>
      <c r="Q2243" s="92"/>
      <c r="R2243" s="92"/>
      <c r="S2243" s="92"/>
      <c r="T2243" s="92"/>
      <c r="U2243" s="92"/>
      <c r="V2243" s="92"/>
      <c r="W2243" s="92"/>
      <c r="Z2243" s="88"/>
    </row>
    <row r="2244" spans="1:26" ht="14.5" customHeight="1" x14ac:dyDescent="0.35">
      <c r="J2244" s="69"/>
      <c r="K2244" s="75" t="s">
        <v>2236</v>
      </c>
      <c r="L2244" s="76" t="s">
        <v>2237</v>
      </c>
      <c r="M2244" s="332">
        <v>39814</v>
      </c>
      <c r="N2244" s="332">
        <v>42004</v>
      </c>
      <c r="O2244" s="332"/>
      <c r="P2244" s="333"/>
      <c r="Z2244" s="3"/>
    </row>
    <row r="2245" spans="1:26" ht="14.5" customHeight="1" x14ac:dyDescent="0.35">
      <c r="J2245" s="9">
        <v>13</v>
      </c>
      <c r="K2245" s="11" t="s">
        <v>2238</v>
      </c>
      <c r="L2245" s="11" t="s">
        <v>2239</v>
      </c>
      <c r="M2245" s="9" t="s">
        <v>32</v>
      </c>
      <c r="N2245" s="9" t="s">
        <v>28</v>
      </c>
      <c r="O2245" s="9">
        <v>2</v>
      </c>
      <c r="P2245" s="9" t="s">
        <v>29</v>
      </c>
      <c r="Z2245" s="3" t="s">
        <v>6</v>
      </c>
    </row>
    <row r="2246" spans="1:26" ht="14.5" customHeight="1" x14ac:dyDescent="0.35">
      <c r="J2246" s="9">
        <v>14</v>
      </c>
      <c r="K2246" s="11" t="s">
        <v>2240</v>
      </c>
      <c r="L2246" s="11" t="s">
        <v>2241</v>
      </c>
      <c r="M2246" s="9" t="s">
        <v>32</v>
      </c>
      <c r="N2246" s="9" t="s">
        <v>28</v>
      </c>
      <c r="O2246" s="9">
        <v>2</v>
      </c>
      <c r="P2246" s="9" t="s">
        <v>29</v>
      </c>
      <c r="Z2246" s="3" t="s">
        <v>6</v>
      </c>
    </row>
    <row r="2247" spans="1:26" ht="14.5" customHeight="1" x14ac:dyDescent="0.35">
      <c r="J2247" s="29">
        <v>15</v>
      </c>
      <c r="K2247" s="11" t="s">
        <v>2242</v>
      </c>
      <c r="L2247" s="11" t="s">
        <v>2243</v>
      </c>
      <c r="M2247" s="9" t="s">
        <v>32</v>
      </c>
      <c r="N2247" s="9" t="s">
        <v>28</v>
      </c>
      <c r="O2247" s="9">
        <v>2</v>
      </c>
      <c r="P2247" s="9" t="s">
        <v>29</v>
      </c>
      <c r="Z2247" s="3" t="s">
        <v>6</v>
      </c>
    </row>
    <row r="2248" spans="1:26" ht="14.5" customHeight="1" x14ac:dyDescent="0.35">
      <c r="J2248" s="69"/>
      <c r="K2248" s="73" t="s">
        <v>1163</v>
      </c>
      <c r="L2248" s="74" t="s">
        <v>1164</v>
      </c>
      <c r="M2248" s="349" t="s">
        <v>1165</v>
      </c>
      <c r="N2248" s="349"/>
      <c r="O2248" s="350" t="s">
        <v>1166</v>
      </c>
      <c r="P2248" s="351"/>
      <c r="Z2248" s="3"/>
    </row>
    <row r="2249" spans="1:26" ht="14.5" customHeight="1" x14ac:dyDescent="0.35">
      <c r="J2249" s="69"/>
      <c r="K2249" s="75" t="s">
        <v>1300</v>
      </c>
      <c r="L2249" s="76" t="s">
        <v>1301</v>
      </c>
      <c r="M2249" s="332">
        <v>39814</v>
      </c>
      <c r="N2249" s="332"/>
      <c r="O2249" s="378"/>
      <c r="P2249" s="379"/>
      <c r="Z2249" s="3"/>
    </row>
    <row r="2250" spans="1:26" ht="14.5" customHeight="1" x14ac:dyDescent="0.35">
      <c r="J2250" s="69"/>
      <c r="K2250" s="75" t="s">
        <v>1302</v>
      </c>
      <c r="L2250" s="76" t="s">
        <v>1303</v>
      </c>
      <c r="M2250" s="332">
        <v>39814</v>
      </c>
      <c r="N2250" s="332"/>
      <c r="O2250" s="332"/>
      <c r="P2250" s="333"/>
      <c r="Z2250" s="3"/>
    </row>
    <row r="2251" spans="1:26" ht="14.5" customHeight="1" x14ac:dyDescent="0.35">
      <c r="J2251" s="69"/>
      <c r="K2251" s="75" t="s">
        <v>1304</v>
      </c>
      <c r="L2251" s="76" t="s">
        <v>1305</v>
      </c>
      <c r="M2251" s="332">
        <v>41852</v>
      </c>
      <c r="N2251" s="332"/>
      <c r="O2251" s="332">
        <v>42613</v>
      </c>
      <c r="P2251" s="333"/>
      <c r="Z2251" s="3"/>
    </row>
    <row r="2252" spans="1:26" ht="14.5" customHeight="1" x14ac:dyDescent="0.35">
      <c r="J2252" s="69"/>
      <c r="K2252" s="75" t="s">
        <v>1304</v>
      </c>
      <c r="L2252" s="76" t="s">
        <v>1306</v>
      </c>
      <c r="M2252" s="332">
        <v>42614</v>
      </c>
      <c r="N2252" s="332"/>
      <c r="O2252" s="332"/>
      <c r="P2252" s="333"/>
      <c r="Z2252" s="3"/>
    </row>
    <row r="2253" spans="1:26" ht="14.5" customHeight="1" x14ac:dyDescent="0.35">
      <c r="J2253" s="69"/>
      <c r="K2253" s="75" t="s">
        <v>1307</v>
      </c>
      <c r="L2253" s="76" t="s">
        <v>1308</v>
      </c>
      <c r="M2253" s="332">
        <v>42186</v>
      </c>
      <c r="N2253" s="332"/>
      <c r="O2253" s="332"/>
      <c r="P2253" s="333"/>
      <c r="Z2253" s="3"/>
    </row>
    <row r="2254" spans="1:26" ht="14.5" customHeight="1" x14ac:dyDescent="0.35">
      <c r="J2254" s="69"/>
      <c r="K2254" s="75" t="s">
        <v>1309</v>
      </c>
      <c r="L2254" s="76" t="s">
        <v>1310</v>
      </c>
      <c r="M2254" s="332">
        <v>42552</v>
      </c>
      <c r="N2254" s="332"/>
      <c r="O2254" s="332"/>
      <c r="P2254" s="333"/>
      <c r="Z2254" s="3"/>
    </row>
    <row r="2255" spans="1:26" ht="14.5" customHeight="1" x14ac:dyDescent="0.35">
      <c r="J2255" s="69"/>
      <c r="K2255" s="75" t="s">
        <v>1311</v>
      </c>
      <c r="L2255" s="76" t="s">
        <v>1312</v>
      </c>
      <c r="M2255" s="332">
        <v>42767</v>
      </c>
      <c r="N2255" s="332"/>
      <c r="O2255" s="332"/>
      <c r="P2255" s="333"/>
      <c r="Z2255" s="3"/>
    </row>
    <row r="2256" spans="1:26" ht="14.5" customHeight="1" x14ac:dyDescent="0.35">
      <c r="J2256" s="69"/>
      <c r="K2256" s="75" t="s">
        <v>1313</v>
      </c>
      <c r="L2256" s="76" t="s">
        <v>1314</v>
      </c>
      <c r="M2256" s="332">
        <v>41091</v>
      </c>
      <c r="N2256" s="332"/>
      <c r="O2256" s="332"/>
      <c r="P2256" s="333"/>
      <c r="Z2256" s="3"/>
    </row>
    <row r="2257" spans="10:26" ht="14.5" customHeight="1" x14ac:dyDescent="0.35">
      <c r="J2257" s="69"/>
      <c r="K2257" s="75" t="s">
        <v>1315</v>
      </c>
      <c r="L2257" s="76" t="s">
        <v>1316</v>
      </c>
      <c r="M2257" s="332">
        <v>39814</v>
      </c>
      <c r="N2257" s="332"/>
      <c r="O2257" s="332"/>
      <c r="P2257" s="333"/>
      <c r="Z2257" s="3"/>
    </row>
    <row r="2258" spans="10:26" ht="14.5" customHeight="1" x14ac:dyDescent="0.35">
      <c r="J2258" s="69"/>
      <c r="K2258" s="75" t="s">
        <v>1317</v>
      </c>
      <c r="L2258" s="76" t="s">
        <v>1318</v>
      </c>
      <c r="M2258" s="332">
        <v>39814</v>
      </c>
      <c r="N2258" s="332"/>
      <c r="O2258" s="332">
        <v>42185</v>
      </c>
      <c r="P2258" s="333"/>
      <c r="Z2258" s="3"/>
    </row>
    <row r="2259" spans="10:26" ht="14.5" customHeight="1" x14ac:dyDescent="0.35">
      <c r="J2259" s="69"/>
      <c r="K2259" s="75" t="s">
        <v>1317</v>
      </c>
      <c r="L2259" s="76" t="s">
        <v>1319</v>
      </c>
      <c r="M2259" s="332">
        <v>42186</v>
      </c>
      <c r="N2259" s="332"/>
      <c r="O2259" s="332"/>
      <c r="P2259" s="333"/>
      <c r="Z2259" s="3"/>
    </row>
    <row r="2260" spans="10:26" ht="14.5" customHeight="1" x14ac:dyDescent="0.35">
      <c r="J2260" s="69"/>
      <c r="K2260" s="75" t="s">
        <v>1320</v>
      </c>
      <c r="L2260" s="76" t="s">
        <v>1321</v>
      </c>
      <c r="M2260" s="332">
        <v>39814</v>
      </c>
      <c r="N2260" s="332"/>
      <c r="O2260" s="332"/>
      <c r="P2260" s="333"/>
      <c r="Z2260" s="3"/>
    </row>
    <row r="2261" spans="10:26" ht="14.5" customHeight="1" x14ac:dyDescent="0.35">
      <c r="J2261" s="69"/>
      <c r="K2261" s="75" t="s">
        <v>1322</v>
      </c>
      <c r="L2261" s="76" t="s">
        <v>1323</v>
      </c>
      <c r="M2261" s="332">
        <v>39814</v>
      </c>
      <c r="N2261" s="332"/>
      <c r="O2261" s="332"/>
      <c r="P2261" s="333"/>
      <c r="Z2261" s="3"/>
    </row>
    <row r="2262" spans="10:26" ht="14.5" customHeight="1" x14ac:dyDescent="0.35">
      <c r="J2262" s="69"/>
      <c r="K2262" s="75" t="s">
        <v>1324</v>
      </c>
      <c r="L2262" s="76" t="s">
        <v>1325</v>
      </c>
      <c r="M2262" s="332">
        <v>41852</v>
      </c>
      <c r="N2262" s="332"/>
      <c r="O2262" s="332">
        <v>42766</v>
      </c>
      <c r="P2262" s="333"/>
      <c r="Z2262" s="3"/>
    </row>
    <row r="2263" spans="10:26" ht="14.5" customHeight="1" x14ac:dyDescent="0.35">
      <c r="J2263" s="69"/>
      <c r="K2263" s="75" t="s">
        <v>1324</v>
      </c>
      <c r="L2263" s="76" t="s">
        <v>1326</v>
      </c>
      <c r="M2263" s="332">
        <v>42767</v>
      </c>
      <c r="N2263" s="332"/>
      <c r="O2263" s="332"/>
      <c r="P2263" s="333"/>
      <c r="Z2263" s="3"/>
    </row>
    <row r="2264" spans="10:26" ht="14.5" customHeight="1" x14ac:dyDescent="0.35">
      <c r="J2264" s="69"/>
      <c r="K2264" s="75" t="s">
        <v>1327</v>
      </c>
      <c r="L2264" s="76" t="s">
        <v>1328</v>
      </c>
      <c r="M2264" s="332">
        <v>42186</v>
      </c>
      <c r="N2264" s="332"/>
      <c r="O2264" s="332"/>
      <c r="P2264" s="333"/>
      <c r="Z2264" s="3"/>
    </row>
    <row r="2265" spans="10:26" ht="14.5" customHeight="1" x14ac:dyDescent="0.35">
      <c r="J2265" s="69"/>
      <c r="K2265" s="75" t="s">
        <v>1329</v>
      </c>
      <c r="L2265" s="76" t="s">
        <v>1330</v>
      </c>
      <c r="M2265" s="332">
        <v>39814</v>
      </c>
      <c r="N2265" s="332"/>
      <c r="O2265" s="332"/>
      <c r="P2265" s="333"/>
      <c r="Z2265" s="3"/>
    </row>
    <row r="2266" spans="10:26" ht="14.5" customHeight="1" x14ac:dyDescent="0.35">
      <c r="J2266" s="69"/>
      <c r="K2266" s="75" t="s">
        <v>1331</v>
      </c>
      <c r="L2266" s="76" t="s">
        <v>1332</v>
      </c>
      <c r="M2266" s="332">
        <v>41091</v>
      </c>
      <c r="N2266" s="332"/>
      <c r="O2266" s="332"/>
      <c r="P2266" s="333"/>
      <c r="Z2266" s="3"/>
    </row>
    <row r="2267" spans="10:26" ht="14.5" customHeight="1" x14ac:dyDescent="0.35">
      <c r="J2267" s="69"/>
      <c r="K2267" s="75" t="s">
        <v>1333</v>
      </c>
      <c r="L2267" s="76" t="s">
        <v>1334</v>
      </c>
      <c r="M2267" s="332">
        <v>39814</v>
      </c>
      <c r="N2267" s="332"/>
      <c r="O2267" s="332"/>
      <c r="P2267" s="333"/>
      <c r="Z2267" s="3"/>
    </row>
    <row r="2268" spans="10:26" ht="14.5" customHeight="1" x14ac:dyDescent="0.35">
      <c r="J2268" s="69"/>
      <c r="K2268" s="75" t="s">
        <v>1335</v>
      </c>
      <c r="L2268" s="76" t="s">
        <v>1336</v>
      </c>
      <c r="M2268" s="332">
        <v>39814</v>
      </c>
      <c r="N2268" s="332"/>
      <c r="O2268" s="332"/>
      <c r="P2268" s="333"/>
      <c r="Z2268" s="3"/>
    </row>
    <row r="2269" spans="10:26" ht="14.5" customHeight="1" x14ac:dyDescent="0.35">
      <c r="J2269" s="69"/>
      <c r="K2269" s="75" t="s">
        <v>1337</v>
      </c>
      <c r="L2269" s="76" t="s">
        <v>1338</v>
      </c>
      <c r="M2269" s="332">
        <v>39814</v>
      </c>
      <c r="N2269" s="332"/>
      <c r="O2269" s="332"/>
      <c r="P2269" s="333"/>
      <c r="Z2269" s="3"/>
    </row>
    <row r="2270" spans="10:26" ht="14.5" customHeight="1" x14ac:dyDescent="0.35">
      <c r="J2270" s="69"/>
      <c r="K2270" s="75" t="s">
        <v>1339</v>
      </c>
      <c r="L2270" s="76" t="s">
        <v>1340</v>
      </c>
      <c r="M2270" s="332">
        <v>41852</v>
      </c>
      <c r="N2270" s="332"/>
      <c r="O2270" s="332"/>
      <c r="P2270" s="333"/>
      <c r="Z2270" s="3"/>
    </row>
    <row r="2271" spans="10:26" ht="14.5" customHeight="1" x14ac:dyDescent="0.35">
      <c r="J2271" s="69"/>
      <c r="K2271" s="75" t="s">
        <v>1341</v>
      </c>
      <c r="L2271" s="76" t="s">
        <v>1342</v>
      </c>
      <c r="M2271" s="332">
        <v>42186</v>
      </c>
      <c r="N2271" s="332"/>
      <c r="O2271" s="332"/>
      <c r="P2271" s="333"/>
      <c r="Z2271" s="3"/>
    </row>
    <row r="2272" spans="10:26" ht="14.5" customHeight="1" x14ac:dyDescent="0.35">
      <c r="J2272" s="69"/>
      <c r="K2272" s="75" t="s">
        <v>1343</v>
      </c>
      <c r="L2272" s="76" t="s">
        <v>1344</v>
      </c>
      <c r="M2272" s="332">
        <v>39814</v>
      </c>
      <c r="N2272" s="332"/>
      <c r="O2272" s="332"/>
      <c r="P2272" s="333"/>
      <c r="Z2272" s="3"/>
    </row>
    <row r="2273" spans="1:26" ht="14.5" customHeight="1" x14ac:dyDescent="0.35">
      <c r="J2273" s="69"/>
      <c r="K2273" s="75" t="s">
        <v>1347</v>
      </c>
      <c r="L2273" s="76" t="s">
        <v>1348</v>
      </c>
      <c r="M2273" s="332">
        <v>39814</v>
      </c>
      <c r="N2273" s="332"/>
      <c r="O2273" s="332"/>
      <c r="P2273" s="333"/>
      <c r="Z2273" s="3"/>
    </row>
    <row r="2274" spans="1:26" ht="14.5" customHeight="1" x14ac:dyDescent="0.35">
      <c r="J2274" s="69"/>
      <c r="K2274" s="145" t="s">
        <v>1349</v>
      </c>
      <c r="L2274" s="146" t="s">
        <v>1350</v>
      </c>
      <c r="M2274" s="356">
        <v>39814</v>
      </c>
      <c r="N2274" s="356"/>
      <c r="O2274" s="356"/>
      <c r="P2274" s="357"/>
      <c r="Z2274" s="3"/>
    </row>
    <row r="2275" spans="1:26" ht="14.5" customHeight="1" x14ac:dyDescent="0.35">
      <c r="J2275" s="69"/>
      <c r="K2275" s="75" t="s">
        <v>2244</v>
      </c>
      <c r="L2275" s="76" t="s">
        <v>2245</v>
      </c>
      <c r="M2275" s="332">
        <v>39814</v>
      </c>
      <c r="N2275" s="332"/>
      <c r="O2275" s="332"/>
      <c r="P2275" s="333"/>
      <c r="Z2275" s="3"/>
    </row>
    <row r="2276" spans="1:26" ht="14.5" customHeight="1" x14ac:dyDescent="0.35">
      <c r="J2276" s="69"/>
      <c r="K2276" s="75" t="s">
        <v>2246</v>
      </c>
      <c r="L2276" s="76" t="s">
        <v>2247</v>
      </c>
      <c r="M2276" s="332">
        <v>39814</v>
      </c>
      <c r="N2276" s="332"/>
      <c r="O2276" s="332"/>
      <c r="P2276" s="333"/>
      <c r="Z2276" s="3"/>
    </row>
    <row r="2277" spans="1:26" ht="14.5" customHeight="1" x14ac:dyDescent="0.35">
      <c r="J2277" s="69"/>
      <c r="K2277" s="75" t="s">
        <v>2248</v>
      </c>
      <c r="L2277" s="76" t="s">
        <v>2249</v>
      </c>
      <c r="M2277" s="332">
        <v>42736</v>
      </c>
      <c r="N2277" s="332"/>
      <c r="O2277" s="332"/>
      <c r="P2277" s="333"/>
      <c r="Z2277" s="3"/>
    </row>
    <row r="2278" spans="1:26" ht="14.5" customHeight="1" x14ac:dyDescent="0.35">
      <c r="J2278" s="69"/>
      <c r="K2278" s="75" t="s">
        <v>2250</v>
      </c>
      <c r="L2278" s="76" t="s">
        <v>2251</v>
      </c>
      <c r="M2278" s="332">
        <v>42767</v>
      </c>
      <c r="N2278" s="332"/>
      <c r="O2278" s="332"/>
      <c r="P2278" s="333"/>
      <c r="Z2278" s="3"/>
    </row>
    <row r="2279" spans="1:26" ht="14.5" customHeight="1" x14ac:dyDescent="0.35">
      <c r="J2279" s="69"/>
      <c r="K2279" s="75" t="s">
        <v>2252</v>
      </c>
      <c r="L2279" s="76" t="s">
        <v>2253</v>
      </c>
      <c r="M2279" s="332">
        <v>41852</v>
      </c>
      <c r="N2279" s="332"/>
      <c r="O2279" s="332"/>
      <c r="P2279" s="333"/>
      <c r="Z2279" s="3"/>
    </row>
    <row r="2280" spans="1:26" ht="14.5" customHeight="1" x14ac:dyDescent="0.35">
      <c r="J2280" s="69"/>
      <c r="K2280" s="75" t="s">
        <v>2254</v>
      </c>
      <c r="L2280" s="76" t="s">
        <v>2255</v>
      </c>
      <c r="M2280" s="332">
        <v>41852</v>
      </c>
      <c r="N2280" s="332"/>
      <c r="O2280" s="332"/>
      <c r="P2280" s="333"/>
      <c r="Z2280" s="3"/>
    </row>
    <row r="2281" spans="1:26" s="93" customFormat="1" ht="14.5" customHeight="1" x14ac:dyDescent="0.35">
      <c r="A2281" s="89"/>
      <c r="B2281" s="89"/>
      <c r="C2281" s="89"/>
      <c r="D2281" s="89"/>
      <c r="E2281" s="89"/>
      <c r="F2281" s="89"/>
      <c r="G2281" s="89"/>
      <c r="H2281" s="89"/>
      <c r="I2281" s="89"/>
      <c r="J2281" s="125"/>
      <c r="K2281" s="107" t="s">
        <v>2256</v>
      </c>
      <c r="L2281" s="93" t="s">
        <v>2257</v>
      </c>
      <c r="M2281" s="340">
        <v>43101</v>
      </c>
      <c r="N2281" s="340"/>
      <c r="O2281" s="129"/>
      <c r="P2281" s="130"/>
      <c r="Q2281" s="92"/>
      <c r="R2281" s="92"/>
      <c r="S2281" s="92"/>
      <c r="T2281" s="92"/>
      <c r="U2281" s="92"/>
      <c r="V2281" s="92"/>
      <c r="W2281" s="92"/>
      <c r="Z2281" s="88"/>
    </row>
    <row r="2282" spans="1:26" ht="14.5" customHeight="1" x14ac:dyDescent="0.35">
      <c r="J2282" s="69"/>
      <c r="K2282" s="75" t="s">
        <v>2258</v>
      </c>
      <c r="L2282" s="76" t="s">
        <v>2259</v>
      </c>
      <c r="M2282" s="332">
        <v>39814</v>
      </c>
      <c r="N2282" s="332"/>
      <c r="O2282" s="332"/>
      <c r="P2282" s="333"/>
      <c r="Z2282" s="3"/>
    </row>
    <row r="2283" spans="1:26" ht="14.5" customHeight="1" x14ac:dyDescent="0.35">
      <c r="J2283" s="69"/>
      <c r="K2283" s="75" t="s">
        <v>2260</v>
      </c>
      <c r="L2283" s="76" t="s">
        <v>2261</v>
      </c>
      <c r="M2283" s="332">
        <v>39814</v>
      </c>
      <c r="N2283" s="332"/>
      <c r="O2283" s="332"/>
      <c r="P2283" s="333"/>
      <c r="Z2283" s="3"/>
    </row>
    <row r="2284" spans="1:26" ht="14.5" customHeight="1" x14ac:dyDescent="0.35">
      <c r="J2284" s="69"/>
      <c r="K2284" s="75" t="s">
        <v>2262</v>
      </c>
      <c r="L2284" s="76" t="s">
        <v>2263</v>
      </c>
      <c r="M2284" s="332">
        <v>39814</v>
      </c>
      <c r="N2284" s="332"/>
      <c r="O2284" s="332"/>
      <c r="P2284" s="333"/>
      <c r="Z2284" s="3"/>
    </row>
    <row r="2285" spans="1:26" ht="14.5" customHeight="1" x14ac:dyDescent="0.35">
      <c r="J2285" s="69"/>
      <c r="K2285" s="75" t="s">
        <v>2264</v>
      </c>
      <c r="L2285" s="76" t="s">
        <v>2265</v>
      </c>
      <c r="M2285" s="332">
        <v>39814</v>
      </c>
      <c r="N2285" s="332"/>
      <c r="O2285" s="332"/>
      <c r="P2285" s="333"/>
      <c r="Z2285" s="3"/>
    </row>
    <row r="2286" spans="1:26" ht="14.5" customHeight="1" x14ac:dyDescent="0.35">
      <c r="J2286" s="69"/>
      <c r="K2286" s="75" t="s">
        <v>2266</v>
      </c>
      <c r="L2286" s="76" t="s">
        <v>2267</v>
      </c>
      <c r="M2286" s="332">
        <v>39814</v>
      </c>
      <c r="N2286" s="332"/>
      <c r="O2286" s="332"/>
      <c r="P2286" s="333"/>
      <c r="Z2286" s="3"/>
    </row>
    <row r="2287" spans="1:26" ht="14.5" customHeight="1" x14ac:dyDescent="0.35">
      <c r="J2287" s="69"/>
      <c r="K2287" s="75" t="s">
        <v>2268</v>
      </c>
      <c r="L2287" s="76" t="s">
        <v>2269</v>
      </c>
      <c r="M2287" s="332">
        <v>39814</v>
      </c>
      <c r="N2287" s="332"/>
      <c r="O2287" s="332"/>
      <c r="P2287" s="333"/>
      <c r="Z2287" s="3"/>
    </row>
    <row r="2288" spans="1:26" ht="14.5" customHeight="1" x14ac:dyDescent="0.35">
      <c r="J2288" s="69"/>
      <c r="K2288" s="75" t="s">
        <v>2270</v>
      </c>
      <c r="L2288" s="76" t="s">
        <v>2271</v>
      </c>
      <c r="M2288" s="332">
        <v>39814</v>
      </c>
      <c r="N2288" s="332"/>
      <c r="O2288" s="332"/>
      <c r="P2288" s="333"/>
      <c r="Z2288" s="3"/>
    </row>
    <row r="2289" spans="1:26" ht="14.5" customHeight="1" x14ac:dyDescent="0.35">
      <c r="J2289" s="69"/>
      <c r="K2289" s="75" t="s">
        <v>2272</v>
      </c>
      <c r="L2289" s="76" t="s">
        <v>2273</v>
      </c>
      <c r="M2289" s="332">
        <v>39814</v>
      </c>
      <c r="N2289" s="332"/>
      <c r="O2289" s="332"/>
      <c r="P2289" s="333"/>
      <c r="Z2289" s="3"/>
    </row>
    <row r="2290" spans="1:26" ht="14.5" customHeight="1" x14ac:dyDescent="0.35">
      <c r="J2290" s="69"/>
      <c r="K2290" s="75" t="s">
        <v>2274</v>
      </c>
      <c r="L2290" s="76" t="s">
        <v>2275</v>
      </c>
      <c r="M2290" s="332">
        <v>39814</v>
      </c>
      <c r="N2290" s="332"/>
      <c r="O2290" s="332"/>
      <c r="P2290" s="333"/>
      <c r="Z2290" s="3"/>
    </row>
    <row r="2291" spans="1:26" ht="14.5" customHeight="1" x14ac:dyDescent="0.35">
      <c r="J2291" s="69"/>
      <c r="K2291" s="75" t="s">
        <v>2276</v>
      </c>
      <c r="L2291" s="76" t="s">
        <v>2277</v>
      </c>
      <c r="M2291" s="332">
        <v>39814</v>
      </c>
      <c r="N2291" s="332"/>
      <c r="O2291" s="332"/>
      <c r="P2291" s="333"/>
      <c r="Z2291" s="3"/>
    </row>
    <row r="2292" spans="1:26" ht="14.5" customHeight="1" x14ac:dyDescent="0.35">
      <c r="J2292" s="69"/>
      <c r="K2292" s="75" t="s">
        <v>2278</v>
      </c>
      <c r="L2292" s="76" t="s">
        <v>2279</v>
      </c>
      <c r="M2292" s="332">
        <v>39814</v>
      </c>
      <c r="N2292" s="332"/>
      <c r="O2292" s="332"/>
      <c r="P2292" s="333"/>
      <c r="Z2292" s="3"/>
    </row>
    <row r="2293" spans="1:26" ht="14.5" customHeight="1" x14ac:dyDescent="0.35">
      <c r="J2293" s="69"/>
      <c r="K2293" s="75" t="s">
        <v>2280</v>
      </c>
      <c r="L2293" s="76" t="s">
        <v>2281</v>
      </c>
      <c r="M2293" s="332">
        <v>39814</v>
      </c>
      <c r="N2293" s="332"/>
      <c r="O2293" s="332"/>
      <c r="P2293" s="333"/>
      <c r="Z2293" s="3"/>
    </row>
    <row r="2294" spans="1:26" ht="14.5" customHeight="1" x14ac:dyDescent="0.35">
      <c r="J2294" s="71"/>
      <c r="K2294" s="145" t="s">
        <v>2282</v>
      </c>
      <c r="L2294" s="146" t="s">
        <v>2283</v>
      </c>
      <c r="M2294" s="356">
        <v>39814</v>
      </c>
      <c r="N2294" s="356"/>
      <c r="O2294" s="356"/>
      <c r="P2294" s="357"/>
      <c r="Z2294" s="3"/>
    </row>
    <row r="2295" spans="1:26" s="3" customFormat="1" ht="14.5" customHeight="1" collapsed="1" x14ac:dyDescent="0.35">
      <c r="A2295" s="1" t="s">
        <v>22</v>
      </c>
      <c r="B2295" s="1"/>
      <c r="C2295" s="1"/>
      <c r="D2295" s="1"/>
      <c r="E2295" s="1"/>
      <c r="F2295" s="1" t="s">
        <v>2284</v>
      </c>
      <c r="G2295" s="1"/>
      <c r="H2295" s="1"/>
      <c r="I2295" s="1" t="s">
        <v>144</v>
      </c>
      <c r="J2295" s="2" t="s">
        <v>2285</v>
      </c>
      <c r="K2295" s="4"/>
      <c r="L2295" s="4"/>
      <c r="M2295" s="4"/>
      <c r="N2295" s="4"/>
      <c r="O2295" s="4"/>
      <c r="P2295" s="4"/>
      <c r="Q2295" s="4"/>
      <c r="R2295" s="4"/>
      <c r="S2295" s="4"/>
      <c r="T2295" s="4"/>
      <c r="U2295" s="4"/>
      <c r="V2295" s="4"/>
      <c r="W2295" s="4"/>
      <c r="Z2295" s="3" t="s">
        <v>6</v>
      </c>
    </row>
    <row r="2296" spans="1:26" ht="14.5" customHeight="1" x14ac:dyDescent="0.35">
      <c r="J2296" s="9">
        <v>1</v>
      </c>
      <c r="K2296" s="11" t="s">
        <v>25</v>
      </c>
      <c r="L2296" s="11" t="s">
        <v>2286</v>
      </c>
      <c r="M2296" s="9" t="s">
        <v>27</v>
      </c>
      <c r="N2296" s="9">
        <v>4</v>
      </c>
      <c r="O2296" s="9" t="s">
        <v>28</v>
      </c>
      <c r="P2296" s="9" t="s">
        <v>29</v>
      </c>
      <c r="Z2296" s="3" t="s">
        <v>6</v>
      </c>
    </row>
    <row r="2297" spans="1:26" ht="14.5" customHeight="1" x14ac:dyDescent="0.35">
      <c r="J2297" s="29">
        <v>2</v>
      </c>
      <c r="K2297" s="11" t="s">
        <v>2287</v>
      </c>
      <c r="L2297" s="11" t="s">
        <v>2288</v>
      </c>
      <c r="M2297" s="9" t="s">
        <v>27</v>
      </c>
      <c r="N2297" s="9" t="s">
        <v>40</v>
      </c>
      <c r="O2297" s="9" t="s">
        <v>28</v>
      </c>
      <c r="P2297" s="9" t="s">
        <v>29</v>
      </c>
      <c r="Z2297" s="3" t="s">
        <v>6</v>
      </c>
    </row>
    <row r="2298" spans="1:26" ht="14.5" customHeight="1" x14ac:dyDescent="0.35">
      <c r="J2298" s="32"/>
      <c r="K2298" s="73" t="s">
        <v>1163</v>
      </c>
      <c r="L2298" s="74" t="s">
        <v>1164</v>
      </c>
      <c r="M2298" s="349" t="s">
        <v>1165</v>
      </c>
      <c r="N2298" s="349"/>
      <c r="O2298" s="350" t="s">
        <v>1166</v>
      </c>
      <c r="P2298" s="351"/>
      <c r="Z2298" s="3"/>
    </row>
    <row r="2299" spans="1:26" ht="14.5" customHeight="1" x14ac:dyDescent="0.35">
      <c r="J2299" s="32"/>
      <c r="K2299" s="75" t="s">
        <v>2163</v>
      </c>
      <c r="L2299" s="76" t="s">
        <v>2164</v>
      </c>
      <c r="M2299" s="332">
        <v>42370</v>
      </c>
      <c r="N2299" s="332"/>
      <c r="O2299" s="332"/>
      <c r="P2299" s="333"/>
      <c r="Z2299" s="3"/>
    </row>
    <row r="2300" spans="1:26" ht="14.5" customHeight="1" x14ac:dyDescent="0.35">
      <c r="J2300" s="32"/>
      <c r="K2300" s="75" t="s">
        <v>2165</v>
      </c>
      <c r="L2300" s="76" t="s">
        <v>2166</v>
      </c>
      <c r="M2300" s="332">
        <v>39814</v>
      </c>
      <c r="N2300" s="332"/>
      <c r="O2300" s="332"/>
      <c r="P2300" s="333"/>
      <c r="Z2300" s="3"/>
    </row>
    <row r="2301" spans="1:26" ht="14.5" customHeight="1" x14ac:dyDescent="0.35">
      <c r="J2301" s="32"/>
      <c r="K2301" s="75" t="s">
        <v>2170</v>
      </c>
      <c r="L2301" s="76" t="s">
        <v>2171</v>
      </c>
      <c r="M2301" s="332">
        <v>39814</v>
      </c>
      <c r="N2301" s="332"/>
      <c r="O2301" s="332"/>
      <c r="P2301" s="333"/>
      <c r="Z2301" s="3"/>
    </row>
    <row r="2302" spans="1:26" s="93" customFormat="1" ht="14.5" customHeight="1" x14ac:dyDescent="0.35">
      <c r="A2302" s="89"/>
      <c r="B2302" s="89"/>
      <c r="C2302" s="89"/>
      <c r="D2302" s="89"/>
      <c r="E2302" s="89"/>
      <c r="F2302" s="89"/>
      <c r="G2302" s="89"/>
      <c r="H2302" s="89"/>
      <c r="I2302" s="89"/>
      <c r="J2302" s="125"/>
      <c r="K2302" s="107" t="s">
        <v>2172</v>
      </c>
      <c r="L2302" s="93" t="s">
        <v>2173</v>
      </c>
      <c r="M2302" s="340">
        <v>43101</v>
      </c>
      <c r="N2302" s="340"/>
      <c r="O2302" s="129"/>
      <c r="P2302" s="130"/>
      <c r="Q2302" s="92"/>
      <c r="R2302" s="92"/>
      <c r="S2302" s="92"/>
      <c r="T2302" s="92"/>
      <c r="U2302" s="92"/>
      <c r="V2302" s="92"/>
      <c r="W2302" s="92"/>
      <c r="Z2302" s="88"/>
    </row>
    <row r="2303" spans="1:26" ht="14.5" customHeight="1" x14ac:dyDescent="0.35">
      <c r="J2303" s="32"/>
      <c r="K2303" s="75" t="s">
        <v>2174</v>
      </c>
      <c r="L2303" s="76" t="s">
        <v>2175</v>
      </c>
      <c r="M2303" s="332">
        <v>39814</v>
      </c>
      <c r="N2303" s="332"/>
      <c r="O2303" s="332"/>
      <c r="P2303" s="333"/>
      <c r="Z2303" s="3"/>
    </row>
    <row r="2304" spans="1:26" ht="14.5" customHeight="1" x14ac:dyDescent="0.35">
      <c r="J2304" s="32"/>
      <c r="K2304" s="75" t="s">
        <v>2183</v>
      </c>
      <c r="L2304" s="76" t="s">
        <v>2184</v>
      </c>
      <c r="M2304" s="332">
        <v>39814</v>
      </c>
      <c r="N2304" s="332"/>
      <c r="O2304" s="332"/>
      <c r="P2304" s="333"/>
      <c r="Z2304" s="3"/>
    </row>
    <row r="2305" spans="1:26" ht="14.5" customHeight="1" x14ac:dyDescent="0.35">
      <c r="J2305" s="32"/>
      <c r="K2305" s="75" t="s">
        <v>2185</v>
      </c>
      <c r="L2305" s="76" t="s">
        <v>2186</v>
      </c>
      <c r="M2305" s="332">
        <v>39814</v>
      </c>
      <c r="N2305" s="332"/>
      <c r="O2305" s="332"/>
      <c r="P2305" s="333"/>
      <c r="Z2305" s="3"/>
    </row>
    <row r="2306" spans="1:26" ht="14.5" customHeight="1" x14ac:dyDescent="0.35">
      <c r="J2306" s="32"/>
      <c r="K2306" s="75" t="s">
        <v>2187</v>
      </c>
      <c r="L2306" s="76" t="s">
        <v>2188</v>
      </c>
      <c r="M2306" s="332">
        <v>39814</v>
      </c>
      <c r="N2306" s="332"/>
      <c r="O2306" s="332">
        <v>41183</v>
      </c>
      <c r="P2306" s="333"/>
      <c r="Z2306" s="3"/>
    </row>
    <row r="2307" spans="1:26" ht="14.5" customHeight="1" x14ac:dyDescent="0.35">
      <c r="J2307" s="32"/>
      <c r="K2307" s="75" t="s">
        <v>2189</v>
      </c>
      <c r="L2307" s="76" t="s">
        <v>2190</v>
      </c>
      <c r="M2307" s="332">
        <v>40909</v>
      </c>
      <c r="N2307" s="332"/>
      <c r="O2307" s="332"/>
      <c r="P2307" s="333"/>
      <c r="Z2307" s="3"/>
    </row>
    <row r="2308" spans="1:26" ht="14.5" customHeight="1" x14ac:dyDescent="0.35">
      <c r="J2308" s="32"/>
      <c r="K2308" s="75" t="s">
        <v>2191</v>
      </c>
      <c r="L2308" s="76" t="s">
        <v>2192</v>
      </c>
      <c r="M2308" s="332">
        <v>41852</v>
      </c>
      <c r="N2308" s="332"/>
      <c r="O2308" s="332"/>
      <c r="P2308" s="333"/>
      <c r="Z2308" s="3"/>
    </row>
    <row r="2309" spans="1:26" ht="14.5" customHeight="1" x14ac:dyDescent="0.35">
      <c r="J2309" s="32"/>
      <c r="K2309" s="75" t="s">
        <v>2193</v>
      </c>
      <c r="L2309" s="76" t="s">
        <v>2194</v>
      </c>
      <c r="M2309" s="332">
        <v>42005</v>
      </c>
      <c r="N2309" s="332"/>
      <c r="O2309" s="332">
        <v>42551</v>
      </c>
      <c r="P2309" s="333"/>
      <c r="Z2309" s="3"/>
    </row>
    <row r="2310" spans="1:26" ht="14.5" customHeight="1" x14ac:dyDescent="0.35">
      <c r="J2310" s="32"/>
      <c r="K2310" s="75" t="s">
        <v>2193</v>
      </c>
      <c r="L2310" s="76" t="s">
        <v>2195</v>
      </c>
      <c r="M2310" s="332">
        <v>42552</v>
      </c>
      <c r="N2310" s="332"/>
      <c r="O2310" s="332"/>
      <c r="P2310" s="333"/>
      <c r="Z2310" s="3"/>
    </row>
    <row r="2311" spans="1:26" ht="14.5" customHeight="1" x14ac:dyDescent="0.35">
      <c r="J2311" s="32"/>
      <c r="K2311" s="75" t="s">
        <v>2196</v>
      </c>
      <c r="L2311" s="76" t="s">
        <v>2197</v>
      </c>
      <c r="M2311" s="332">
        <v>42005</v>
      </c>
      <c r="N2311" s="332"/>
      <c r="O2311" s="332"/>
      <c r="P2311" s="333"/>
      <c r="Z2311" s="3"/>
    </row>
    <row r="2312" spans="1:26" ht="14.5" customHeight="1" x14ac:dyDescent="0.35">
      <c r="J2312" s="32"/>
      <c r="K2312" s="75" t="s">
        <v>2198</v>
      </c>
      <c r="L2312" s="76" t="s">
        <v>2199</v>
      </c>
      <c r="M2312" s="332">
        <v>42370</v>
      </c>
      <c r="N2312" s="332"/>
      <c r="O2312" s="332"/>
      <c r="P2312" s="333"/>
      <c r="Z2312" s="3"/>
    </row>
    <row r="2313" spans="1:26" ht="14.5" customHeight="1" x14ac:dyDescent="0.35">
      <c r="J2313" s="32"/>
      <c r="K2313" s="75" t="s">
        <v>2200</v>
      </c>
      <c r="L2313" s="76" t="s">
        <v>2201</v>
      </c>
      <c r="M2313" s="332">
        <v>39814</v>
      </c>
      <c r="N2313" s="332"/>
      <c r="O2313" s="332"/>
      <c r="P2313" s="333"/>
      <c r="Z2313" s="3"/>
    </row>
    <row r="2314" spans="1:26" ht="14.5" customHeight="1" x14ac:dyDescent="0.35">
      <c r="J2314" s="32"/>
      <c r="K2314" s="75" t="s">
        <v>2204</v>
      </c>
      <c r="L2314" s="76" t="s">
        <v>2205</v>
      </c>
      <c r="M2314" s="332">
        <v>39814</v>
      </c>
      <c r="N2314" s="332"/>
      <c r="O2314" s="332"/>
      <c r="P2314" s="333"/>
      <c r="Z2314" s="3"/>
    </row>
    <row r="2315" spans="1:26" ht="14.5" customHeight="1" x14ac:dyDescent="0.35">
      <c r="J2315" s="32"/>
      <c r="K2315" s="75" t="s">
        <v>2206</v>
      </c>
      <c r="L2315" s="76" t="s">
        <v>2207</v>
      </c>
      <c r="M2315" s="332">
        <v>39814</v>
      </c>
      <c r="N2315" s="332"/>
      <c r="O2315" s="332"/>
      <c r="P2315" s="333"/>
      <c r="Z2315" s="3"/>
    </row>
    <row r="2316" spans="1:26" ht="14.5" customHeight="1" x14ac:dyDescent="0.35">
      <c r="J2316" s="32"/>
      <c r="K2316" s="75" t="s">
        <v>2208</v>
      </c>
      <c r="L2316" s="76" t="s">
        <v>2209</v>
      </c>
      <c r="M2316" s="332">
        <v>41426</v>
      </c>
      <c r="N2316" s="332"/>
      <c r="O2316" s="332"/>
      <c r="P2316" s="333"/>
      <c r="Z2316" s="3"/>
    </row>
    <row r="2317" spans="1:26" ht="14.5" customHeight="1" x14ac:dyDescent="0.35">
      <c r="J2317" s="32"/>
      <c r="K2317" s="75" t="s">
        <v>2210</v>
      </c>
      <c r="L2317" s="76" t="s">
        <v>2211</v>
      </c>
      <c r="M2317" s="332">
        <v>42278</v>
      </c>
      <c r="N2317" s="332"/>
      <c r="O2317" s="332"/>
      <c r="P2317" s="333"/>
      <c r="Z2317" s="3"/>
    </row>
    <row r="2318" spans="1:26" ht="14.5" customHeight="1" x14ac:dyDescent="0.35">
      <c r="J2318" s="32"/>
      <c r="K2318" s="75" t="s">
        <v>2212</v>
      </c>
      <c r="L2318" s="76" t="s">
        <v>2213</v>
      </c>
      <c r="M2318" s="332">
        <v>42614</v>
      </c>
      <c r="N2318" s="332"/>
      <c r="O2318" s="332">
        <v>42735</v>
      </c>
      <c r="P2318" s="333"/>
      <c r="Z2318" s="3"/>
    </row>
    <row r="2319" spans="1:26" ht="14.5" customHeight="1" x14ac:dyDescent="0.35">
      <c r="J2319" s="32"/>
      <c r="K2319" s="75" t="s">
        <v>2212</v>
      </c>
      <c r="L2319" s="76" t="s">
        <v>2214</v>
      </c>
      <c r="M2319" s="332">
        <v>42736</v>
      </c>
      <c r="N2319" s="332"/>
      <c r="O2319" s="332"/>
      <c r="P2319" s="333"/>
      <c r="Z2319" s="3"/>
    </row>
    <row r="2320" spans="1:26" s="93" customFormat="1" ht="14.5" customHeight="1" x14ac:dyDescent="0.35">
      <c r="A2320" s="89"/>
      <c r="B2320" s="89"/>
      <c r="C2320" s="89"/>
      <c r="D2320" s="89"/>
      <c r="E2320" s="89"/>
      <c r="F2320" s="89"/>
      <c r="G2320" s="89"/>
      <c r="H2320" s="89"/>
      <c r="I2320" s="89"/>
      <c r="J2320" s="125"/>
      <c r="K2320" s="107" t="s">
        <v>2212</v>
      </c>
      <c r="L2320" s="93" t="s">
        <v>2215</v>
      </c>
      <c r="M2320" s="340">
        <v>43466</v>
      </c>
      <c r="N2320" s="340"/>
      <c r="O2320" s="129"/>
      <c r="P2320" s="130"/>
      <c r="Q2320" s="92"/>
      <c r="R2320" s="92"/>
      <c r="S2320" s="92"/>
      <c r="T2320" s="92"/>
      <c r="U2320" s="92"/>
      <c r="V2320" s="92"/>
      <c r="W2320" s="92"/>
      <c r="Z2320" s="88"/>
    </row>
    <row r="2321" spans="1:26" ht="14.5" customHeight="1" x14ac:dyDescent="0.35">
      <c r="J2321" s="32"/>
      <c r="K2321" s="75" t="s">
        <v>2216</v>
      </c>
      <c r="L2321" s="76" t="s">
        <v>2217</v>
      </c>
      <c r="M2321" s="332">
        <v>39814</v>
      </c>
      <c r="N2321" s="332"/>
      <c r="O2321" s="332"/>
      <c r="P2321" s="333"/>
      <c r="Z2321" s="3"/>
    </row>
    <row r="2322" spans="1:26" ht="14.5" customHeight="1" x14ac:dyDescent="0.35">
      <c r="J2322" s="32"/>
      <c r="K2322" s="75" t="s">
        <v>2224</v>
      </c>
      <c r="L2322" s="76" t="s">
        <v>2225</v>
      </c>
      <c r="M2322" s="332">
        <v>39814</v>
      </c>
      <c r="N2322" s="332"/>
      <c r="O2322" s="332"/>
      <c r="P2322" s="333"/>
      <c r="Z2322" s="3"/>
    </row>
    <row r="2323" spans="1:26" ht="14.5" customHeight="1" x14ac:dyDescent="0.35">
      <c r="J2323" s="32"/>
      <c r="K2323" s="75" t="s">
        <v>2226</v>
      </c>
      <c r="L2323" s="76" t="s">
        <v>2227</v>
      </c>
      <c r="M2323" s="332">
        <v>39814</v>
      </c>
      <c r="N2323" s="332"/>
      <c r="O2323" s="332"/>
      <c r="P2323" s="333"/>
      <c r="Z2323" s="3"/>
    </row>
    <row r="2324" spans="1:26" ht="14.5" customHeight="1" x14ac:dyDescent="0.35">
      <c r="J2324" s="32"/>
      <c r="K2324" s="75" t="s">
        <v>2228</v>
      </c>
      <c r="L2324" s="76" t="s">
        <v>2229</v>
      </c>
      <c r="M2324" s="332">
        <v>41852</v>
      </c>
      <c r="N2324" s="332"/>
      <c r="O2324" s="332"/>
      <c r="P2324" s="333"/>
      <c r="Z2324" s="3"/>
    </row>
    <row r="2325" spans="1:26" ht="14.5" customHeight="1" x14ac:dyDescent="0.35">
      <c r="J2325" s="32"/>
      <c r="K2325" s="75" t="s">
        <v>2230</v>
      </c>
      <c r="L2325" s="76" t="s">
        <v>2231</v>
      </c>
      <c r="M2325" s="332">
        <v>41852</v>
      </c>
      <c r="N2325" s="332"/>
      <c r="O2325" s="332"/>
      <c r="P2325" s="333"/>
      <c r="Z2325" s="3"/>
    </row>
    <row r="2326" spans="1:26" ht="14.5" customHeight="1" x14ac:dyDescent="0.35">
      <c r="J2326" s="32"/>
      <c r="K2326" s="75" t="s">
        <v>2232</v>
      </c>
      <c r="L2326" s="76" t="s">
        <v>2233</v>
      </c>
      <c r="M2326" s="332">
        <v>43221</v>
      </c>
      <c r="N2326" s="332"/>
      <c r="O2326" s="332"/>
      <c r="P2326" s="333"/>
      <c r="Z2326" s="3"/>
    </row>
    <row r="2327" spans="1:26" s="93" customFormat="1" ht="14.5" customHeight="1" x14ac:dyDescent="0.35">
      <c r="A2327" s="89"/>
      <c r="B2327" s="89"/>
      <c r="C2327" s="89"/>
      <c r="D2327" s="89"/>
      <c r="E2327" s="89"/>
      <c r="F2327" s="89"/>
      <c r="G2327" s="89"/>
      <c r="H2327" s="89"/>
      <c r="I2327" s="89"/>
      <c r="J2327" s="125"/>
      <c r="K2327" s="107" t="s">
        <v>2234</v>
      </c>
      <c r="L2327" s="93" t="s">
        <v>2235</v>
      </c>
      <c r="M2327" s="340">
        <v>43101</v>
      </c>
      <c r="N2327" s="340"/>
      <c r="O2327" s="129"/>
      <c r="P2327" s="130"/>
      <c r="Q2327" s="92"/>
      <c r="R2327" s="92"/>
      <c r="S2327" s="92"/>
      <c r="T2327" s="92"/>
      <c r="U2327" s="92"/>
      <c r="V2327" s="92"/>
      <c r="W2327" s="92"/>
      <c r="Z2327" s="88"/>
    </row>
    <row r="2328" spans="1:26" ht="14.5" customHeight="1" x14ac:dyDescent="0.35">
      <c r="J2328" s="32"/>
      <c r="K2328" s="75" t="s">
        <v>2236</v>
      </c>
      <c r="L2328" s="76" t="s">
        <v>2237</v>
      </c>
      <c r="M2328" s="332">
        <v>39814</v>
      </c>
      <c r="N2328" s="332"/>
      <c r="O2328" s="332">
        <v>42004</v>
      </c>
      <c r="P2328" s="333"/>
      <c r="Z2328" s="3"/>
    </row>
    <row r="2329" spans="1:26" ht="14.5" customHeight="1" x14ac:dyDescent="0.35">
      <c r="J2329" s="32"/>
      <c r="K2329" s="75" t="s">
        <v>2244</v>
      </c>
      <c r="L2329" s="76" t="s">
        <v>2245</v>
      </c>
      <c r="M2329" s="332">
        <v>39814</v>
      </c>
      <c r="N2329" s="332"/>
      <c r="O2329" s="332"/>
      <c r="P2329" s="333"/>
      <c r="Z2329" s="3"/>
    </row>
    <row r="2330" spans="1:26" ht="14.5" customHeight="1" x14ac:dyDescent="0.35">
      <c r="J2330" s="32"/>
      <c r="K2330" s="75" t="s">
        <v>2246</v>
      </c>
      <c r="L2330" s="76" t="s">
        <v>2247</v>
      </c>
      <c r="M2330" s="332">
        <v>39814</v>
      </c>
      <c r="N2330" s="332"/>
      <c r="O2330" s="332"/>
      <c r="P2330" s="333"/>
      <c r="Z2330" s="3"/>
    </row>
    <row r="2331" spans="1:26" ht="14.5" customHeight="1" x14ac:dyDescent="0.35">
      <c r="J2331" s="32"/>
      <c r="K2331" s="75" t="s">
        <v>2248</v>
      </c>
      <c r="L2331" s="76" t="s">
        <v>2249</v>
      </c>
      <c r="M2331" s="332">
        <v>42736</v>
      </c>
      <c r="N2331" s="332"/>
      <c r="O2331" s="332"/>
      <c r="P2331" s="333"/>
      <c r="Z2331" s="3"/>
    </row>
    <row r="2332" spans="1:26" ht="14.5" customHeight="1" x14ac:dyDescent="0.35">
      <c r="J2332" s="32"/>
      <c r="K2332" s="75" t="s">
        <v>2250</v>
      </c>
      <c r="L2332" s="76" t="s">
        <v>2251</v>
      </c>
      <c r="M2332" s="332">
        <v>42767</v>
      </c>
      <c r="N2332" s="332"/>
      <c r="O2332" s="332"/>
      <c r="P2332" s="333"/>
      <c r="Z2332" s="3"/>
    </row>
    <row r="2333" spans="1:26" ht="14.5" customHeight="1" x14ac:dyDescent="0.35">
      <c r="J2333" s="32"/>
      <c r="K2333" s="75" t="s">
        <v>2252</v>
      </c>
      <c r="L2333" s="76" t="s">
        <v>2253</v>
      </c>
      <c r="M2333" s="332">
        <v>41852</v>
      </c>
      <c r="N2333" s="332"/>
      <c r="O2333" s="332"/>
      <c r="P2333" s="333"/>
      <c r="Z2333" s="3"/>
    </row>
    <row r="2334" spans="1:26" ht="14.5" customHeight="1" x14ac:dyDescent="0.35">
      <c r="J2334" s="32"/>
      <c r="K2334" s="75" t="s">
        <v>2254</v>
      </c>
      <c r="L2334" s="76" t="s">
        <v>2255</v>
      </c>
      <c r="M2334" s="332">
        <v>41852</v>
      </c>
      <c r="N2334" s="332"/>
      <c r="O2334" s="332"/>
      <c r="P2334" s="333"/>
      <c r="Z2334" s="3"/>
    </row>
    <row r="2335" spans="1:26" s="93" customFormat="1" ht="14.5" customHeight="1" x14ac:dyDescent="0.35">
      <c r="A2335" s="89"/>
      <c r="B2335" s="89"/>
      <c r="C2335" s="89"/>
      <c r="D2335" s="89"/>
      <c r="E2335" s="89"/>
      <c r="F2335" s="89"/>
      <c r="G2335" s="89"/>
      <c r="H2335" s="89"/>
      <c r="I2335" s="89"/>
      <c r="J2335" s="125"/>
      <c r="K2335" s="107" t="s">
        <v>2256</v>
      </c>
      <c r="L2335" s="93" t="s">
        <v>2257</v>
      </c>
      <c r="M2335" s="340">
        <v>43101</v>
      </c>
      <c r="N2335" s="340"/>
      <c r="O2335" s="129"/>
      <c r="P2335" s="130"/>
      <c r="Q2335" s="92"/>
      <c r="R2335" s="92"/>
      <c r="S2335" s="92"/>
      <c r="T2335" s="92"/>
      <c r="U2335" s="92"/>
      <c r="V2335" s="92"/>
      <c r="W2335" s="92"/>
      <c r="Z2335" s="88"/>
    </row>
    <row r="2336" spans="1:26" ht="14.5" customHeight="1" x14ac:dyDescent="0.35">
      <c r="J2336" s="32"/>
      <c r="K2336" s="75" t="s">
        <v>2258</v>
      </c>
      <c r="L2336" s="76" t="s">
        <v>2259</v>
      </c>
      <c r="M2336" s="332">
        <v>39814</v>
      </c>
      <c r="N2336" s="332"/>
      <c r="O2336" s="332"/>
      <c r="P2336" s="333"/>
      <c r="Z2336" s="3"/>
    </row>
    <row r="2337" spans="10:26" ht="14.5" customHeight="1" x14ac:dyDescent="0.35">
      <c r="J2337" s="32"/>
      <c r="K2337" s="75" t="s">
        <v>2260</v>
      </c>
      <c r="L2337" s="76" t="s">
        <v>2261</v>
      </c>
      <c r="M2337" s="332">
        <v>39814</v>
      </c>
      <c r="N2337" s="332"/>
      <c r="O2337" s="332"/>
      <c r="P2337" s="333"/>
      <c r="Z2337" s="3"/>
    </row>
    <row r="2338" spans="10:26" ht="14.5" customHeight="1" x14ac:dyDescent="0.35">
      <c r="J2338" s="32"/>
      <c r="K2338" s="75" t="s">
        <v>2262</v>
      </c>
      <c r="L2338" s="76" t="s">
        <v>2263</v>
      </c>
      <c r="M2338" s="332">
        <v>39814</v>
      </c>
      <c r="N2338" s="332"/>
      <c r="O2338" s="332"/>
      <c r="P2338" s="333"/>
      <c r="Z2338" s="3"/>
    </row>
    <row r="2339" spans="10:26" ht="14.5" customHeight="1" x14ac:dyDescent="0.35">
      <c r="J2339" s="32"/>
      <c r="K2339" s="75" t="s">
        <v>2264</v>
      </c>
      <c r="L2339" s="76" t="s">
        <v>2265</v>
      </c>
      <c r="M2339" s="332">
        <v>39814</v>
      </c>
      <c r="N2339" s="332"/>
      <c r="O2339" s="332"/>
      <c r="P2339" s="333"/>
      <c r="Z2339" s="3"/>
    </row>
    <row r="2340" spans="10:26" ht="14.5" customHeight="1" x14ac:dyDescent="0.35">
      <c r="J2340" s="32"/>
      <c r="K2340" s="75" t="s">
        <v>2266</v>
      </c>
      <c r="L2340" s="76" t="s">
        <v>2267</v>
      </c>
      <c r="M2340" s="332">
        <v>39814</v>
      </c>
      <c r="N2340" s="332"/>
      <c r="O2340" s="332"/>
      <c r="P2340" s="333"/>
      <c r="Z2340" s="3"/>
    </row>
    <row r="2341" spans="10:26" ht="14.5" customHeight="1" x14ac:dyDescent="0.35">
      <c r="J2341" s="32"/>
      <c r="K2341" s="75" t="s">
        <v>2268</v>
      </c>
      <c r="L2341" s="76" t="s">
        <v>2269</v>
      </c>
      <c r="M2341" s="332">
        <v>39814</v>
      </c>
      <c r="N2341" s="332"/>
      <c r="O2341" s="332"/>
      <c r="P2341" s="333"/>
      <c r="Z2341" s="3"/>
    </row>
    <row r="2342" spans="10:26" ht="14.5" customHeight="1" x14ac:dyDescent="0.35">
      <c r="J2342" s="32"/>
      <c r="K2342" s="75" t="s">
        <v>2270</v>
      </c>
      <c r="L2342" s="76" t="s">
        <v>2271</v>
      </c>
      <c r="M2342" s="332">
        <v>39814</v>
      </c>
      <c r="N2342" s="332"/>
      <c r="O2342" s="332"/>
      <c r="P2342" s="333"/>
      <c r="Z2342" s="3"/>
    </row>
    <row r="2343" spans="10:26" ht="14.5" customHeight="1" x14ac:dyDescent="0.35">
      <c r="J2343" s="32"/>
      <c r="K2343" s="75" t="s">
        <v>2272</v>
      </c>
      <c r="L2343" s="76" t="s">
        <v>2273</v>
      </c>
      <c r="M2343" s="332">
        <v>39814</v>
      </c>
      <c r="N2343" s="332"/>
      <c r="O2343" s="332"/>
      <c r="P2343" s="333"/>
      <c r="Z2343" s="3"/>
    </row>
    <row r="2344" spans="10:26" ht="14.5" customHeight="1" x14ac:dyDescent="0.35">
      <c r="J2344" s="32"/>
      <c r="K2344" s="75" t="s">
        <v>2274</v>
      </c>
      <c r="L2344" s="76" t="s">
        <v>2275</v>
      </c>
      <c r="M2344" s="332">
        <v>39814</v>
      </c>
      <c r="N2344" s="332"/>
      <c r="O2344" s="332"/>
      <c r="P2344" s="333"/>
      <c r="Z2344" s="3"/>
    </row>
    <row r="2345" spans="10:26" ht="14.5" customHeight="1" x14ac:dyDescent="0.35">
      <c r="J2345" s="32"/>
      <c r="K2345" s="75" t="s">
        <v>2276</v>
      </c>
      <c r="L2345" s="76" t="s">
        <v>2277</v>
      </c>
      <c r="M2345" s="332">
        <v>39814</v>
      </c>
      <c r="N2345" s="332"/>
      <c r="O2345" s="332"/>
      <c r="P2345" s="333"/>
      <c r="Z2345" s="3"/>
    </row>
    <row r="2346" spans="10:26" ht="14.5" customHeight="1" x14ac:dyDescent="0.35">
      <c r="J2346" s="32"/>
      <c r="K2346" s="75" t="s">
        <v>2278</v>
      </c>
      <c r="L2346" s="76" t="s">
        <v>2279</v>
      </c>
      <c r="M2346" s="332">
        <v>39814</v>
      </c>
      <c r="N2346" s="332"/>
      <c r="O2346" s="332"/>
      <c r="P2346" s="333"/>
      <c r="Z2346" s="3"/>
    </row>
    <row r="2347" spans="10:26" ht="14.5" customHeight="1" x14ac:dyDescent="0.35">
      <c r="J2347" s="32"/>
      <c r="K2347" s="75" t="s">
        <v>2280</v>
      </c>
      <c r="L2347" s="76" t="s">
        <v>2281</v>
      </c>
      <c r="M2347" s="332">
        <v>39814</v>
      </c>
      <c r="N2347" s="332"/>
      <c r="O2347" s="332"/>
      <c r="P2347" s="333"/>
      <c r="Z2347" s="3"/>
    </row>
    <row r="2348" spans="10:26" ht="14.5" customHeight="1" x14ac:dyDescent="0.35">
      <c r="J2348" s="32"/>
      <c r="K2348" s="75" t="s">
        <v>2282</v>
      </c>
      <c r="L2348" s="76" t="s">
        <v>2283</v>
      </c>
      <c r="M2348" s="332">
        <v>39814</v>
      </c>
      <c r="N2348" s="332"/>
      <c r="O2348" s="332"/>
      <c r="P2348" s="333"/>
      <c r="Z2348" s="3"/>
    </row>
    <row r="2349" spans="10:26" ht="14.5" customHeight="1" x14ac:dyDescent="0.35">
      <c r="J2349" s="32"/>
      <c r="K2349" s="75" t="s">
        <v>2289</v>
      </c>
      <c r="L2349" s="76" t="s">
        <v>2290</v>
      </c>
      <c r="M2349" s="332">
        <v>41275</v>
      </c>
      <c r="N2349" s="332"/>
      <c r="O2349" s="332">
        <v>41851</v>
      </c>
      <c r="P2349" s="333"/>
      <c r="Z2349" s="3"/>
    </row>
    <row r="2350" spans="10:26" ht="14.5" customHeight="1" x14ac:dyDescent="0.35">
      <c r="J2350" s="32"/>
      <c r="K2350" s="75" t="s">
        <v>2291</v>
      </c>
      <c r="L2350" s="76" t="s">
        <v>2292</v>
      </c>
      <c r="M2350" s="332">
        <v>41640</v>
      </c>
      <c r="N2350" s="332"/>
      <c r="O2350" s="332">
        <v>41851</v>
      </c>
      <c r="P2350" s="333"/>
      <c r="Z2350" s="3"/>
    </row>
    <row r="2351" spans="10:26" ht="14.5" customHeight="1" x14ac:dyDescent="0.35">
      <c r="J2351" s="32"/>
      <c r="K2351" s="75" t="s">
        <v>2293</v>
      </c>
      <c r="L2351" s="76" t="s">
        <v>2294</v>
      </c>
      <c r="M2351" s="332">
        <v>41852</v>
      </c>
      <c r="N2351" s="332"/>
      <c r="O2351" s="332"/>
      <c r="P2351" s="333"/>
      <c r="Z2351" s="3"/>
    </row>
    <row r="2352" spans="10:26" ht="14.5" customHeight="1" x14ac:dyDescent="0.35">
      <c r="J2352" s="32"/>
      <c r="K2352" s="75" t="s">
        <v>2295</v>
      </c>
      <c r="L2352" s="76" t="s">
        <v>2296</v>
      </c>
      <c r="M2352" s="332">
        <v>41852</v>
      </c>
      <c r="N2352" s="332"/>
      <c r="O2352" s="332"/>
      <c r="P2352" s="333"/>
      <c r="Z2352" s="3"/>
    </row>
    <row r="2353" spans="10:26" ht="14.5" customHeight="1" x14ac:dyDescent="0.35">
      <c r="J2353" s="32"/>
      <c r="K2353" s="75" t="s">
        <v>2297</v>
      </c>
      <c r="L2353" s="76" t="s">
        <v>2298</v>
      </c>
      <c r="M2353" s="332">
        <v>41852</v>
      </c>
      <c r="N2353" s="332"/>
      <c r="O2353" s="332"/>
      <c r="P2353" s="333"/>
      <c r="Z2353" s="3"/>
    </row>
    <row r="2354" spans="10:26" ht="14.5" customHeight="1" x14ac:dyDescent="0.35">
      <c r="J2354" s="32"/>
      <c r="K2354" s="75" t="s">
        <v>2299</v>
      </c>
      <c r="L2354" s="76" t="s">
        <v>2300</v>
      </c>
      <c r="M2354" s="332">
        <v>41852</v>
      </c>
      <c r="N2354" s="332"/>
      <c r="O2354" s="332"/>
      <c r="P2354" s="333"/>
      <c r="Z2354" s="3"/>
    </row>
    <row r="2355" spans="10:26" ht="14.5" customHeight="1" x14ac:dyDescent="0.35">
      <c r="J2355" s="32"/>
      <c r="K2355" s="75" t="s">
        <v>2301</v>
      </c>
      <c r="L2355" s="76" t="s">
        <v>2302</v>
      </c>
      <c r="M2355" s="332">
        <v>41852</v>
      </c>
      <c r="N2355" s="332"/>
      <c r="O2355" s="332"/>
      <c r="P2355" s="333"/>
      <c r="Z2355" s="3"/>
    </row>
    <row r="2356" spans="10:26" ht="14.5" customHeight="1" x14ac:dyDescent="0.35">
      <c r="J2356" s="32"/>
      <c r="K2356" s="75" t="s">
        <v>2303</v>
      </c>
      <c r="L2356" s="76" t="s">
        <v>2304</v>
      </c>
      <c r="M2356" s="332">
        <v>41852</v>
      </c>
      <c r="N2356" s="332"/>
      <c r="O2356" s="332"/>
      <c r="P2356" s="333"/>
      <c r="Z2356" s="3"/>
    </row>
    <row r="2357" spans="10:26" ht="14.5" customHeight="1" x14ac:dyDescent="0.35">
      <c r="J2357" s="32"/>
      <c r="K2357" s="75" t="s">
        <v>2305</v>
      </c>
      <c r="L2357" s="76" t="s">
        <v>2306</v>
      </c>
      <c r="M2357" s="332">
        <v>41852</v>
      </c>
      <c r="N2357" s="332"/>
      <c r="O2357" s="332">
        <v>41852</v>
      </c>
      <c r="P2357" s="333"/>
      <c r="Z2357" s="3"/>
    </row>
    <row r="2358" spans="10:26" ht="14.5" customHeight="1" x14ac:dyDescent="0.35">
      <c r="J2358" s="32"/>
      <c r="K2358" s="75" t="s">
        <v>2305</v>
      </c>
      <c r="L2358" s="76" t="s">
        <v>2307</v>
      </c>
      <c r="M2358" s="332">
        <v>41853</v>
      </c>
      <c r="N2358" s="332"/>
      <c r="O2358" s="332"/>
      <c r="P2358" s="333"/>
      <c r="Z2358" s="3"/>
    </row>
    <row r="2359" spans="10:26" ht="14.5" customHeight="1" x14ac:dyDescent="0.35">
      <c r="J2359" s="32"/>
      <c r="K2359" s="75" t="s">
        <v>2308</v>
      </c>
      <c r="L2359" s="76" t="s">
        <v>2309</v>
      </c>
      <c r="M2359" s="332">
        <v>41852</v>
      </c>
      <c r="N2359" s="332"/>
      <c r="O2359" s="332"/>
      <c r="P2359" s="333"/>
      <c r="Z2359" s="3"/>
    </row>
    <row r="2360" spans="10:26" ht="14.5" customHeight="1" x14ac:dyDescent="0.35">
      <c r="J2360" s="32"/>
      <c r="K2360" s="75" t="s">
        <v>2310</v>
      </c>
      <c r="L2360" s="76" t="s">
        <v>2311</v>
      </c>
      <c r="M2360" s="332">
        <v>41852</v>
      </c>
      <c r="N2360" s="332"/>
      <c r="O2360" s="332"/>
      <c r="P2360" s="333"/>
      <c r="Z2360" s="3"/>
    </row>
    <row r="2361" spans="10:26" ht="14.5" customHeight="1" x14ac:dyDescent="0.35">
      <c r="J2361" s="32"/>
      <c r="K2361" s="75" t="s">
        <v>2312</v>
      </c>
      <c r="L2361" s="76" t="s">
        <v>2313</v>
      </c>
      <c r="M2361" s="332">
        <v>41852</v>
      </c>
      <c r="N2361" s="332"/>
      <c r="O2361" s="332"/>
      <c r="P2361" s="333"/>
      <c r="Z2361" s="3"/>
    </row>
    <row r="2362" spans="10:26" ht="14.5" customHeight="1" x14ac:dyDescent="0.35">
      <c r="J2362" s="32"/>
      <c r="K2362" s="75" t="s">
        <v>2314</v>
      </c>
      <c r="L2362" s="76" t="s">
        <v>2315</v>
      </c>
      <c r="M2362" s="332">
        <v>42278</v>
      </c>
      <c r="N2362" s="332"/>
      <c r="O2362" s="332"/>
      <c r="P2362" s="333"/>
      <c r="Z2362" s="3"/>
    </row>
    <row r="2363" spans="10:26" ht="14.5" customHeight="1" x14ac:dyDescent="0.35">
      <c r="J2363" s="32"/>
      <c r="K2363" s="75" t="s">
        <v>2316</v>
      </c>
      <c r="L2363" s="76" t="s">
        <v>2317</v>
      </c>
      <c r="M2363" s="332">
        <v>42278</v>
      </c>
      <c r="N2363" s="332"/>
      <c r="O2363" s="332"/>
      <c r="P2363" s="333"/>
      <c r="Z2363" s="3"/>
    </row>
    <row r="2364" spans="10:26" ht="14.5" customHeight="1" x14ac:dyDescent="0.35">
      <c r="J2364" s="32"/>
      <c r="K2364" s="75" t="s">
        <v>2318</v>
      </c>
      <c r="L2364" s="76" t="s">
        <v>2319</v>
      </c>
      <c r="M2364" s="332">
        <v>42278</v>
      </c>
      <c r="N2364" s="332"/>
      <c r="O2364" s="332"/>
      <c r="P2364" s="333"/>
      <c r="Z2364" s="3"/>
    </row>
    <row r="2365" spans="10:26" ht="14.5" customHeight="1" x14ac:dyDescent="0.35">
      <c r="J2365" s="32"/>
      <c r="K2365" s="75" t="s">
        <v>2320</v>
      </c>
      <c r="L2365" s="76" t="s">
        <v>2321</v>
      </c>
      <c r="M2365" s="332">
        <v>41852</v>
      </c>
      <c r="N2365" s="332"/>
      <c r="O2365" s="332"/>
      <c r="P2365" s="333"/>
      <c r="Z2365" s="3"/>
    </row>
    <row r="2366" spans="10:26" ht="14.5" customHeight="1" x14ac:dyDescent="0.35">
      <c r="J2366" s="32"/>
      <c r="K2366" s="75" t="s">
        <v>2322</v>
      </c>
      <c r="L2366" s="76" t="s">
        <v>2323</v>
      </c>
      <c r="M2366" s="332">
        <v>41852</v>
      </c>
      <c r="N2366" s="332"/>
      <c r="O2366" s="332"/>
      <c r="P2366" s="333"/>
      <c r="Z2366" s="3"/>
    </row>
    <row r="2367" spans="10:26" ht="14.5" customHeight="1" x14ac:dyDescent="0.35">
      <c r="J2367" s="32"/>
      <c r="K2367" s="75" t="s">
        <v>2324</v>
      </c>
      <c r="L2367" s="76" t="s">
        <v>2325</v>
      </c>
      <c r="M2367" s="332">
        <v>41852</v>
      </c>
      <c r="N2367" s="332"/>
      <c r="O2367" s="332"/>
      <c r="P2367" s="333"/>
      <c r="Z2367" s="3"/>
    </row>
    <row r="2368" spans="10:26" ht="14.5" customHeight="1" x14ac:dyDescent="0.35">
      <c r="J2368" s="32"/>
      <c r="K2368" s="75" t="s">
        <v>2326</v>
      </c>
      <c r="L2368" s="76" t="s">
        <v>2327</v>
      </c>
      <c r="M2368" s="332">
        <v>42614</v>
      </c>
      <c r="N2368" s="332"/>
      <c r="O2368" s="332"/>
      <c r="P2368" s="333"/>
      <c r="Z2368" s="3"/>
    </row>
    <row r="2369" spans="1:26" ht="14.5" customHeight="1" x14ac:dyDescent="0.35">
      <c r="J2369" s="32"/>
      <c r="K2369" s="75" t="s">
        <v>2328</v>
      </c>
      <c r="L2369" s="76" t="s">
        <v>2329</v>
      </c>
      <c r="M2369" s="332">
        <v>42614</v>
      </c>
      <c r="N2369" s="332"/>
      <c r="O2369" s="332"/>
      <c r="P2369" s="333"/>
      <c r="Z2369" s="3"/>
    </row>
    <row r="2370" spans="1:26" ht="14.5" customHeight="1" x14ac:dyDescent="0.35">
      <c r="J2370" s="32"/>
      <c r="K2370" s="107" t="s">
        <v>2330</v>
      </c>
      <c r="L2370" s="104" t="s">
        <v>2331</v>
      </c>
      <c r="M2370" s="340">
        <v>43344</v>
      </c>
      <c r="N2370" s="340"/>
      <c r="O2370" s="127"/>
      <c r="P2370" s="128"/>
      <c r="Z2370" s="3"/>
    </row>
    <row r="2371" spans="1:26" ht="14.5" customHeight="1" x14ac:dyDescent="0.35">
      <c r="J2371" s="32"/>
      <c r="K2371" s="75" t="s">
        <v>2332</v>
      </c>
      <c r="L2371" s="76" t="s">
        <v>2333</v>
      </c>
      <c r="M2371" s="332">
        <v>41852</v>
      </c>
      <c r="N2371" s="332"/>
      <c r="O2371" s="332"/>
      <c r="P2371" s="333"/>
      <c r="Z2371" s="3"/>
    </row>
    <row r="2372" spans="1:26" ht="14.5" customHeight="1" x14ac:dyDescent="0.35">
      <c r="J2372" s="32"/>
      <c r="K2372" s="75" t="s">
        <v>2334</v>
      </c>
      <c r="L2372" s="76" t="s">
        <v>2335</v>
      </c>
      <c r="M2372" s="332">
        <v>41852</v>
      </c>
      <c r="N2372" s="332"/>
      <c r="O2372" s="332"/>
      <c r="P2372" s="333"/>
      <c r="Z2372" s="3"/>
    </row>
    <row r="2373" spans="1:26" ht="14.5" customHeight="1" x14ac:dyDescent="0.35">
      <c r="J2373" s="32"/>
      <c r="K2373" s="75" t="s">
        <v>2336</v>
      </c>
      <c r="L2373" s="76" t="s">
        <v>2337</v>
      </c>
      <c r="M2373" s="332">
        <v>41852</v>
      </c>
      <c r="N2373" s="332"/>
      <c r="O2373" s="332"/>
      <c r="P2373" s="333"/>
      <c r="Z2373" s="3"/>
    </row>
    <row r="2374" spans="1:26" ht="14.5" customHeight="1" x14ac:dyDescent="0.35">
      <c r="J2374" s="32"/>
      <c r="K2374" s="75" t="s">
        <v>2338</v>
      </c>
      <c r="L2374" s="76" t="s">
        <v>2339</v>
      </c>
      <c r="M2374" s="332">
        <v>41852</v>
      </c>
      <c r="N2374" s="332"/>
      <c r="O2374" s="332"/>
      <c r="P2374" s="333"/>
      <c r="Z2374" s="3"/>
    </row>
    <row r="2375" spans="1:26" ht="14.5" customHeight="1" x14ac:dyDescent="0.35">
      <c r="J2375" s="32"/>
      <c r="K2375" s="75" t="s">
        <v>2340</v>
      </c>
      <c r="L2375" s="76" t="s">
        <v>2341</v>
      </c>
      <c r="M2375" s="332">
        <v>41852</v>
      </c>
      <c r="N2375" s="332"/>
      <c r="O2375" s="332"/>
      <c r="P2375" s="333"/>
      <c r="Z2375" s="3"/>
    </row>
    <row r="2376" spans="1:26" ht="14.5" customHeight="1" x14ac:dyDescent="0.35">
      <c r="J2376" s="32"/>
      <c r="K2376" s="75" t="s">
        <v>2342</v>
      </c>
      <c r="L2376" s="76" t="s">
        <v>2343</v>
      </c>
      <c r="M2376" s="332">
        <v>41852</v>
      </c>
      <c r="N2376" s="332"/>
      <c r="O2376" s="332"/>
      <c r="P2376" s="333"/>
      <c r="Z2376" s="3"/>
    </row>
    <row r="2377" spans="1:26" ht="14.5" customHeight="1" x14ac:dyDescent="0.35">
      <c r="J2377" s="32"/>
      <c r="K2377" s="75" t="s">
        <v>2344</v>
      </c>
      <c r="L2377" s="76" t="s">
        <v>2345</v>
      </c>
      <c r="M2377" s="332">
        <v>41852</v>
      </c>
      <c r="N2377" s="332"/>
      <c r="O2377" s="332"/>
      <c r="P2377" s="333"/>
      <c r="Z2377" s="3"/>
    </row>
    <row r="2378" spans="1:26" ht="14.5" customHeight="1" x14ac:dyDescent="0.35">
      <c r="J2378" s="32"/>
      <c r="K2378" s="75" t="s">
        <v>2346</v>
      </c>
      <c r="L2378" s="76" t="s">
        <v>2347</v>
      </c>
      <c r="M2378" s="332">
        <v>41852</v>
      </c>
      <c r="N2378" s="332"/>
      <c r="O2378" s="332">
        <v>42185</v>
      </c>
      <c r="P2378" s="333"/>
      <c r="Z2378" s="3"/>
    </row>
    <row r="2379" spans="1:26" ht="14.5" customHeight="1" x14ac:dyDescent="0.35">
      <c r="J2379" s="30"/>
      <c r="K2379" s="75" t="s">
        <v>2346</v>
      </c>
      <c r="L2379" s="76" t="s">
        <v>2348</v>
      </c>
      <c r="M2379" s="332">
        <v>42186</v>
      </c>
      <c r="N2379" s="332"/>
      <c r="O2379" s="332"/>
      <c r="P2379" s="333"/>
      <c r="Z2379" s="3"/>
    </row>
    <row r="2380" spans="1:26" ht="14.5" customHeight="1" x14ac:dyDescent="0.35">
      <c r="J2380" s="9">
        <v>3</v>
      </c>
      <c r="K2380" s="11" t="s">
        <v>1445</v>
      </c>
      <c r="L2380" s="11" t="s">
        <v>2349</v>
      </c>
      <c r="M2380" s="9" t="s">
        <v>27</v>
      </c>
      <c r="N2380" s="9" t="s">
        <v>28</v>
      </c>
      <c r="O2380" s="9" t="s">
        <v>28</v>
      </c>
      <c r="P2380" s="9" t="s">
        <v>48</v>
      </c>
      <c r="Z2380" s="3" t="s">
        <v>6</v>
      </c>
    </row>
    <row r="2381" spans="1:26" ht="14.5" customHeight="1" x14ac:dyDescent="0.35">
      <c r="J2381" s="9">
        <v>4</v>
      </c>
      <c r="K2381" s="11" t="s">
        <v>2350</v>
      </c>
      <c r="L2381" s="11" t="s">
        <v>2351</v>
      </c>
      <c r="M2381" s="9" t="s">
        <v>32</v>
      </c>
      <c r="N2381" s="9" t="s">
        <v>28</v>
      </c>
      <c r="O2381" s="9">
        <v>2</v>
      </c>
      <c r="P2381" s="9" t="s">
        <v>29</v>
      </c>
      <c r="Z2381" s="3" t="s">
        <v>6</v>
      </c>
    </row>
    <row r="2382" spans="1:26" s="3" customFormat="1" ht="14.5" customHeight="1" collapsed="1" x14ac:dyDescent="0.35">
      <c r="A2382" s="1" t="s">
        <v>22</v>
      </c>
      <c r="B2382" s="1"/>
      <c r="C2382" s="1"/>
      <c r="D2382" s="1"/>
      <c r="E2382" s="1"/>
      <c r="F2382" s="1"/>
      <c r="G2382" s="1" t="s">
        <v>2352</v>
      </c>
      <c r="H2382" s="1"/>
      <c r="I2382" s="1" t="s">
        <v>144</v>
      </c>
      <c r="J2382" s="2" t="s">
        <v>2353</v>
      </c>
      <c r="K2382" s="4"/>
      <c r="L2382" s="4"/>
      <c r="M2382" s="4"/>
      <c r="N2382" s="4"/>
      <c r="O2382" s="4"/>
      <c r="P2382" s="4"/>
      <c r="Q2382" s="4"/>
      <c r="R2382" s="4"/>
      <c r="S2382" s="4"/>
      <c r="T2382" s="4"/>
      <c r="U2382" s="4"/>
      <c r="V2382" s="4"/>
      <c r="W2382" s="4"/>
      <c r="Z2382" s="3" t="s">
        <v>6</v>
      </c>
    </row>
    <row r="2383" spans="1:26" ht="14.5" customHeight="1" x14ac:dyDescent="0.35">
      <c r="J2383" s="9">
        <v>1</v>
      </c>
      <c r="K2383" s="11" t="s">
        <v>25</v>
      </c>
      <c r="L2383" s="11" t="s">
        <v>2354</v>
      </c>
      <c r="M2383" s="9" t="s">
        <v>27</v>
      </c>
      <c r="N2383" s="9">
        <v>4</v>
      </c>
      <c r="O2383" s="9" t="s">
        <v>28</v>
      </c>
      <c r="P2383" s="9" t="s">
        <v>29</v>
      </c>
      <c r="Z2383" s="3" t="s">
        <v>6</v>
      </c>
    </row>
    <row r="2384" spans="1:26" ht="14.5" customHeight="1" x14ac:dyDescent="0.35">
      <c r="J2384" s="9">
        <v>2</v>
      </c>
      <c r="K2384" s="11" t="s">
        <v>636</v>
      </c>
      <c r="L2384" s="11" t="s">
        <v>982</v>
      </c>
      <c r="M2384" s="9" t="s">
        <v>27</v>
      </c>
      <c r="N2384" s="9" t="s">
        <v>28</v>
      </c>
      <c r="O2384" s="9" t="s">
        <v>28</v>
      </c>
      <c r="P2384" s="9" t="s">
        <v>48</v>
      </c>
      <c r="Z2384" s="3" t="s">
        <v>6</v>
      </c>
    </row>
    <row r="2385" spans="1:26" ht="14.5" customHeight="1" x14ac:dyDescent="0.35">
      <c r="J2385" s="9">
        <v>3</v>
      </c>
      <c r="K2385" s="11" t="s">
        <v>455</v>
      </c>
      <c r="L2385" s="11" t="s">
        <v>456</v>
      </c>
      <c r="M2385" s="9" t="s">
        <v>27</v>
      </c>
      <c r="N2385" s="9">
        <v>15</v>
      </c>
      <c r="O2385" s="9" t="s">
        <v>28</v>
      </c>
      <c r="P2385" s="9" t="s">
        <v>48</v>
      </c>
      <c r="Z2385" s="3" t="s">
        <v>6</v>
      </c>
    </row>
    <row r="2386" spans="1:26" ht="14.5" customHeight="1" x14ac:dyDescent="0.35">
      <c r="J2386" s="325">
        <v>4</v>
      </c>
      <c r="K2386" s="347" t="s">
        <v>457</v>
      </c>
      <c r="L2386" s="11" t="s">
        <v>458</v>
      </c>
      <c r="M2386" s="325" t="s">
        <v>27</v>
      </c>
      <c r="N2386" s="325" t="s">
        <v>240</v>
      </c>
      <c r="O2386" s="325" t="s">
        <v>28</v>
      </c>
      <c r="P2386" s="325" t="s">
        <v>48</v>
      </c>
      <c r="Z2386" s="3" t="s">
        <v>6</v>
      </c>
    </row>
    <row r="2387" spans="1:26" ht="14.5" customHeight="1" x14ac:dyDescent="0.35">
      <c r="J2387" s="325"/>
      <c r="K2387" s="347"/>
      <c r="L2387" s="11" t="s">
        <v>2355</v>
      </c>
      <c r="M2387" s="325"/>
      <c r="N2387" s="325"/>
      <c r="O2387" s="325"/>
      <c r="P2387" s="325"/>
      <c r="Z2387" s="3" t="s">
        <v>6</v>
      </c>
    </row>
    <row r="2388" spans="1:26" ht="14.5" customHeight="1" x14ac:dyDescent="0.35">
      <c r="J2388" s="325"/>
      <c r="K2388" s="347"/>
      <c r="L2388" s="11" t="s">
        <v>460</v>
      </c>
      <c r="M2388" s="325"/>
      <c r="N2388" s="325"/>
      <c r="O2388" s="325"/>
      <c r="P2388" s="325"/>
      <c r="Z2388" s="3" t="s">
        <v>6</v>
      </c>
    </row>
    <row r="2389" spans="1:26" ht="14.5" customHeight="1" x14ac:dyDescent="0.35">
      <c r="J2389" s="325"/>
      <c r="K2389" s="347"/>
      <c r="L2389" s="11" t="s">
        <v>461</v>
      </c>
      <c r="M2389" s="325"/>
      <c r="N2389" s="325"/>
      <c r="O2389" s="325"/>
      <c r="P2389" s="325"/>
      <c r="Z2389" s="3" t="s">
        <v>6</v>
      </c>
    </row>
    <row r="2390" spans="1:26" ht="14.5" customHeight="1" x14ac:dyDescent="0.35">
      <c r="J2390" s="325"/>
      <c r="K2390" s="347"/>
      <c r="L2390" s="11" t="s">
        <v>452</v>
      </c>
      <c r="M2390" s="325"/>
      <c r="N2390" s="325"/>
      <c r="O2390" s="325"/>
      <c r="P2390" s="325"/>
      <c r="Z2390" s="3" t="s">
        <v>6</v>
      </c>
    </row>
    <row r="2391" spans="1:26" ht="14.5" customHeight="1" x14ac:dyDescent="0.35">
      <c r="J2391" s="9">
        <v>5</v>
      </c>
      <c r="K2391" s="11" t="s">
        <v>462</v>
      </c>
      <c r="L2391" s="11" t="s">
        <v>2356</v>
      </c>
      <c r="M2391" s="9" t="s">
        <v>27</v>
      </c>
      <c r="N2391" s="9" t="s">
        <v>28</v>
      </c>
      <c r="O2391" s="9" t="s">
        <v>28</v>
      </c>
      <c r="P2391" s="9" t="s">
        <v>48</v>
      </c>
      <c r="Z2391" s="3" t="s">
        <v>6</v>
      </c>
    </row>
    <row r="2392" spans="1:26" ht="14.5" customHeight="1" x14ac:dyDescent="0.35">
      <c r="J2392" s="9">
        <v>6</v>
      </c>
      <c r="K2392" s="11" t="s">
        <v>617</v>
      </c>
      <c r="L2392" s="11" t="s">
        <v>2357</v>
      </c>
      <c r="M2392" s="9" t="s">
        <v>27</v>
      </c>
      <c r="N2392" s="9" t="s">
        <v>28</v>
      </c>
      <c r="O2392" s="9" t="s">
        <v>28</v>
      </c>
      <c r="P2392" s="9" t="s">
        <v>48</v>
      </c>
      <c r="Z2392" s="3" t="s">
        <v>6</v>
      </c>
    </row>
    <row r="2393" spans="1:26" s="3" customFormat="1" ht="14.5" customHeight="1" collapsed="1" x14ac:dyDescent="0.35">
      <c r="A2393" s="1" t="s">
        <v>22</v>
      </c>
      <c r="B2393" s="1"/>
      <c r="C2393" s="1"/>
      <c r="D2393" s="1"/>
      <c r="E2393" s="1"/>
      <c r="F2393" s="1"/>
      <c r="G2393" s="1" t="s">
        <v>2358</v>
      </c>
      <c r="H2393" s="1"/>
      <c r="I2393" s="1" t="s">
        <v>144</v>
      </c>
      <c r="J2393" s="2" t="s">
        <v>2359</v>
      </c>
      <c r="K2393" s="4"/>
      <c r="L2393" s="4"/>
      <c r="M2393" s="4"/>
      <c r="N2393" s="4"/>
      <c r="O2393" s="4"/>
      <c r="P2393" s="4"/>
      <c r="Q2393" s="4"/>
      <c r="R2393" s="4"/>
      <c r="S2393" s="4"/>
      <c r="T2393" s="4"/>
      <c r="U2393" s="4"/>
      <c r="V2393" s="4"/>
      <c r="W2393" s="4"/>
      <c r="Z2393" s="3" t="s">
        <v>6</v>
      </c>
    </row>
    <row r="2394" spans="1:26" ht="14.5" customHeight="1" x14ac:dyDescent="0.35">
      <c r="J2394" s="9">
        <v>1</v>
      </c>
      <c r="K2394" s="11" t="s">
        <v>25</v>
      </c>
      <c r="L2394" s="11" t="s">
        <v>2360</v>
      </c>
      <c r="M2394" s="9" t="s">
        <v>27</v>
      </c>
      <c r="N2394" s="9">
        <v>4</v>
      </c>
      <c r="O2394" s="9" t="s">
        <v>28</v>
      </c>
      <c r="P2394" s="9" t="s">
        <v>29</v>
      </c>
      <c r="Z2394" s="3" t="s">
        <v>6</v>
      </c>
    </row>
    <row r="2395" spans="1:26" ht="14.5" customHeight="1" x14ac:dyDescent="0.35">
      <c r="J2395" s="325">
        <v>2</v>
      </c>
      <c r="K2395" s="347" t="s">
        <v>129</v>
      </c>
      <c r="L2395" s="11" t="s">
        <v>340</v>
      </c>
      <c r="M2395" s="325" t="s">
        <v>27</v>
      </c>
      <c r="N2395" s="325">
        <v>60</v>
      </c>
      <c r="O2395" s="325" t="s">
        <v>28</v>
      </c>
      <c r="P2395" s="334" t="s">
        <v>48</v>
      </c>
      <c r="Z2395" s="3" t="s">
        <v>6</v>
      </c>
    </row>
    <row r="2396" spans="1:26" ht="14.5" customHeight="1" x14ac:dyDescent="0.35">
      <c r="J2396" s="325"/>
      <c r="K2396" s="347"/>
      <c r="L2396" s="11" t="s">
        <v>532</v>
      </c>
      <c r="M2396" s="325"/>
      <c r="N2396" s="325"/>
      <c r="O2396" s="325"/>
      <c r="P2396" s="334"/>
      <c r="Z2396" s="3" t="s">
        <v>6</v>
      </c>
    </row>
    <row r="2397" spans="1:26" ht="14.5" customHeight="1" x14ac:dyDescent="0.35">
      <c r="J2397" s="325"/>
      <c r="K2397" s="347"/>
      <c r="L2397" s="11" t="s">
        <v>533</v>
      </c>
      <c r="M2397" s="325"/>
      <c r="N2397" s="325"/>
      <c r="O2397" s="325"/>
      <c r="P2397" s="334"/>
      <c r="Z2397" s="3" t="s">
        <v>6</v>
      </c>
    </row>
    <row r="2398" spans="1:26" ht="14.5" customHeight="1" x14ac:dyDescent="0.35">
      <c r="J2398" s="9">
        <v>3</v>
      </c>
      <c r="K2398" s="11" t="s">
        <v>344</v>
      </c>
      <c r="L2398" s="11" t="s">
        <v>534</v>
      </c>
      <c r="M2398" s="9" t="s">
        <v>27</v>
      </c>
      <c r="N2398" s="9" t="s">
        <v>54</v>
      </c>
      <c r="O2398" s="9" t="s">
        <v>28</v>
      </c>
      <c r="P2398" s="9" t="s">
        <v>29</v>
      </c>
      <c r="Z2398" s="3" t="s">
        <v>6</v>
      </c>
    </row>
    <row r="2399" spans="1:26" ht="14.5" customHeight="1" x14ac:dyDescent="0.35">
      <c r="J2399" s="9">
        <v>4</v>
      </c>
      <c r="K2399" s="11" t="s">
        <v>348</v>
      </c>
      <c r="L2399" s="11" t="s">
        <v>349</v>
      </c>
      <c r="M2399" s="9" t="s">
        <v>27</v>
      </c>
      <c r="N2399" s="9">
        <v>4</v>
      </c>
      <c r="O2399" s="9" t="s">
        <v>28</v>
      </c>
      <c r="P2399" s="9" t="s">
        <v>48</v>
      </c>
      <c r="Z2399" s="3" t="s">
        <v>6</v>
      </c>
    </row>
    <row r="2400" spans="1:26" ht="14.5" customHeight="1" x14ac:dyDescent="0.35">
      <c r="J2400" s="9">
        <v>5</v>
      </c>
      <c r="K2400" s="11" t="s">
        <v>654</v>
      </c>
      <c r="L2400" s="11" t="s">
        <v>2361</v>
      </c>
      <c r="M2400" s="9" t="s">
        <v>32</v>
      </c>
      <c r="N2400" s="9">
        <v>3</v>
      </c>
      <c r="O2400" s="9" t="s">
        <v>28</v>
      </c>
      <c r="P2400" s="9" t="s">
        <v>48</v>
      </c>
      <c r="Z2400" s="3" t="s">
        <v>6</v>
      </c>
    </row>
    <row r="2401" spans="1:26" ht="14.5" customHeight="1" x14ac:dyDescent="0.35">
      <c r="J2401" s="9">
        <v>6</v>
      </c>
      <c r="K2401" s="11" t="s">
        <v>351</v>
      </c>
      <c r="L2401" s="11" t="s">
        <v>352</v>
      </c>
      <c r="M2401" s="9" t="s">
        <v>32</v>
      </c>
      <c r="N2401" s="9">
        <v>9</v>
      </c>
      <c r="O2401" s="9" t="s">
        <v>28</v>
      </c>
      <c r="P2401" s="9" t="s">
        <v>29</v>
      </c>
      <c r="Z2401" s="3" t="s">
        <v>6</v>
      </c>
    </row>
    <row r="2402" spans="1:26" ht="14.5" customHeight="1" x14ac:dyDescent="0.35">
      <c r="J2402" s="9">
        <v>7</v>
      </c>
      <c r="K2402" s="11" t="s">
        <v>357</v>
      </c>
      <c r="L2402" s="11" t="s">
        <v>667</v>
      </c>
      <c r="M2402" s="9" t="s">
        <v>32</v>
      </c>
      <c r="N2402" s="9" t="s">
        <v>40</v>
      </c>
      <c r="O2402" s="9" t="s">
        <v>28</v>
      </c>
      <c r="P2402" s="9" t="s">
        <v>29</v>
      </c>
      <c r="Z2402" s="3" t="s">
        <v>6</v>
      </c>
    </row>
    <row r="2403" spans="1:26" ht="14.5" customHeight="1" x14ac:dyDescent="0.35">
      <c r="J2403" s="9">
        <v>8</v>
      </c>
      <c r="K2403" s="11" t="s">
        <v>163</v>
      </c>
      <c r="L2403" s="11" t="s">
        <v>801</v>
      </c>
      <c r="M2403" s="9" t="s">
        <v>27</v>
      </c>
      <c r="N2403" s="9">
        <v>60</v>
      </c>
      <c r="O2403" s="9" t="s">
        <v>28</v>
      </c>
      <c r="P2403" s="9" t="s">
        <v>48</v>
      </c>
      <c r="Z2403" s="3" t="s">
        <v>6</v>
      </c>
    </row>
    <row r="2404" spans="1:26" ht="14.5" customHeight="1" x14ac:dyDescent="0.35">
      <c r="J2404" s="9">
        <v>9</v>
      </c>
      <c r="K2404" s="11" t="s">
        <v>2362</v>
      </c>
      <c r="L2404" s="11" t="s">
        <v>2363</v>
      </c>
      <c r="M2404" s="9" t="s">
        <v>32</v>
      </c>
      <c r="N2404" s="9" t="s">
        <v>28</v>
      </c>
      <c r="O2404" s="9">
        <v>2</v>
      </c>
      <c r="P2404" s="9" t="s">
        <v>29</v>
      </c>
      <c r="Z2404" s="3" t="s">
        <v>6</v>
      </c>
    </row>
    <row r="2405" spans="1:26" ht="14.5" customHeight="1" x14ac:dyDescent="0.35">
      <c r="J2405" s="9">
        <v>10</v>
      </c>
      <c r="K2405" s="11" t="s">
        <v>657</v>
      </c>
      <c r="L2405" s="11" t="s">
        <v>658</v>
      </c>
      <c r="M2405" s="9" t="s">
        <v>32</v>
      </c>
      <c r="N2405" s="9" t="s">
        <v>356</v>
      </c>
      <c r="O2405" s="9" t="s">
        <v>28</v>
      </c>
      <c r="P2405" s="9" t="s">
        <v>48</v>
      </c>
      <c r="Z2405" s="3" t="s">
        <v>6</v>
      </c>
    </row>
    <row r="2406" spans="1:26" s="3" customFormat="1" ht="14.5" customHeight="1" collapsed="1" x14ac:dyDescent="0.35">
      <c r="A2406" s="1" t="s">
        <v>22</v>
      </c>
      <c r="B2406" s="1"/>
      <c r="C2406" s="1"/>
      <c r="D2406" s="1"/>
      <c r="E2406" s="1"/>
      <c r="F2406" s="1" t="s">
        <v>2364</v>
      </c>
      <c r="G2406" s="1"/>
      <c r="H2406" s="1"/>
      <c r="I2406" s="1" t="s">
        <v>144</v>
      </c>
      <c r="J2406" s="2" t="s">
        <v>2365</v>
      </c>
      <c r="K2406" s="4"/>
      <c r="L2406" s="4"/>
      <c r="M2406" s="4"/>
      <c r="N2406" s="4"/>
      <c r="O2406" s="4"/>
      <c r="P2406" s="4"/>
      <c r="Q2406" s="4"/>
      <c r="R2406" s="4"/>
      <c r="S2406" s="4"/>
      <c r="T2406" s="4"/>
      <c r="U2406" s="4"/>
      <c r="V2406" s="4"/>
      <c r="W2406" s="4"/>
      <c r="Z2406" s="3" t="s">
        <v>6</v>
      </c>
    </row>
    <row r="2407" spans="1:26" ht="14.5" customHeight="1" x14ac:dyDescent="0.35">
      <c r="J2407" s="9">
        <v>1</v>
      </c>
      <c r="K2407" s="11" t="s">
        <v>25</v>
      </c>
      <c r="L2407" s="11" t="s">
        <v>2366</v>
      </c>
      <c r="M2407" s="9" t="s">
        <v>27</v>
      </c>
      <c r="N2407" s="9">
        <v>4</v>
      </c>
      <c r="O2407" s="9" t="s">
        <v>28</v>
      </c>
      <c r="P2407" s="9" t="s">
        <v>29</v>
      </c>
      <c r="Z2407" s="3" t="s">
        <v>6</v>
      </c>
    </row>
    <row r="2408" spans="1:26" ht="14.5" customHeight="1" x14ac:dyDescent="0.35">
      <c r="J2408" s="29">
        <v>2</v>
      </c>
      <c r="K2408" s="11" t="s">
        <v>2367</v>
      </c>
      <c r="L2408" s="11" t="s">
        <v>2368</v>
      </c>
      <c r="M2408" s="9" t="s">
        <v>27</v>
      </c>
      <c r="N2408" s="9" t="s">
        <v>40</v>
      </c>
      <c r="O2408" s="9" t="s">
        <v>28</v>
      </c>
      <c r="P2408" s="9" t="s">
        <v>29</v>
      </c>
      <c r="Z2408" s="3" t="s">
        <v>6</v>
      </c>
    </row>
    <row r="2409" spans="1:26" ht="14.5" customHeight="1" x14ac:dyDescent="0.35">
      <c r="J2409" s="69"/>
      <c r="K2409" s="73" t="s">
        <v>1163</v>
      </c>
      <c r="L2409" s="74" t="s">
        <v>1164</v>
      </c>
      <c r="M2409" s="349" t="s">
        <v>1165</v>
      </c>
      <c r="N2409" s="349"/>
      <c r="O2409" s="350" t="s">
        <v>1166</v>
      </c>
      <c r="P2409" s="351"/>
      <c r="Z2409" s="3"/>
    </row>
    <row r="2410" spans="1:26" ht="14.5" customHeight="1" x14ac:dyDescent="0.35">
      <c r="J2410" s="69"/>
      <c r="K2410" s="75" t="s">
        <v>2163</v>
      </c>
      <c r="L2410" s="76" t="s">
        <v>2369</v>
      </c>
      <c r="M2410" s="332">
        <v>39814</v>
      </c>
      <c r="N2410" s="332"/>
      <c r="O2410" s="332"/>
      <c r="P2410" s="333"/>
      <c r="Z2410" s="3"/>
    </row>
    <row r="2411" spans="1:26" ht="14.5" customHeight="1" x14ac:dyDescent="0.35">
      <c r="J2411" s="69"/>
      <c r="K2411" s="75" t="s">
        <v>2370</v>
      </c>
      <c r="L2411" s="76" t="s">
        <v>2371</v>
      </c>
      <c r="M2411" s="332">
        <v>39814</v>
      </c>
      <c r="N2411" s="332"/>
      <c r="O2411" s="332"/>
      <c r="P2411" s="333"/>
      <c r="Z2411" s="3"/>
    </row>
    <row r="2412" spans="1:26" ht="14.5" customHeight="1" x14ac:dyDescent="0.35">
      <c r="J2412" s="69"/>
      <c r="K2412" s="75" t="s">
        <v>2372</v>
      </c>
      <c r="L2412" s="76" t="s">
        <v>2373</v>
      </c>
      <c r="M2412" s="332">
        <v>39814</v>
      </c>
      <c r="N2412" s="332"/>
      <c r="O2412" s="332">
        <v>41183</v>
      </c>
      <c r="P2412" s="333"/>
      <c r="Z2412" s="3"/>
    </row>
    <row r="2413" spans="1:26" ht="14.5" customHeight="1" x14ac:dyDescent="0.35">
      <c r="J2413" s="69"/>
      <c r="K2413" s="75" t="s">
        <v>2374</v>
      </c>
      <c r="L2413" s="76" t="s">
        <v>2375</v>
      </c>
      <c r="M2413" s="332">
        <v>39814</v>
      </c>
      <c r="N2413" s="332"/>
      <c r="O2413" s="332"/>
      <c r="P2413" s="333"/>
      <c r="Z2413" s="3"/>
    </row>
    <row r="2414" spans="1:26" ht="14.5" customHeight="1" x14ac:dyDescent="0.35">
      <c r="J2414" s="69"/>
      <c r="K2414" s="75" t="s">
        <v>2376</v>
      </c>
      <c r="L2414" s="76" t="s">
        <v>2377</v>
      </c>
      <c r="M2414" s="332">
        <v>42005</v>
      </c>
      <c r="N2414" s="332"/>
      <c r="O2414" s="332"/>
      <c r="P2414" s="333"/>
      <c r="Z2414" s="3"/>
    </row>
    <row r="2415" spans="1:26" ht="14.5" customHeight="1" x14ac:dyDescent="0.35">
      <c r="J2415" s="69"/>
      <c r="K2415" s="75" t="s">
        <v>2378</v>
      </c>
      <c r="L2415" s="76" t="s">
        <v>2379</v>
      </c>
      <c r="M2415" s="332">
        <v>42005</v>
      </c>
      <c r="N2415" s="332"/>
      <c r="O2415" s="332"/>
      <c r="P2415" s="333"/>
      <c r="Z2415" s="3"/>
    </row>
    <row r="2416" spans="1:26" ht="14.5" customHeight="1" x14ac:dyDescent="0.35">
      <c r="J2416" s="69"/>
      <c r="K2416" s="75" t="s">
        <v>2380</v>
      </c>
      <c r="L2416" s="76" t="s">
        <v>2381</v>
      </c>
      <c r="M2416" s="332">
        <v>42278</v>
      </c>
      <c r="N2416" s="332"/>
      <c r="O2416" s="332"/>
      <c r="P2416" s="333"/>
      <c r="Z2416" s="3"/>
    </row>
    <row r="2417" spans="1:26" ht="14.5" customHeight="1" x14ac:dyDescent="0.35">
      <c r="J2417" s="9">
        <v>3</v>
      </c>
      <c r="K2417" s="11" t="s">
        <v>2382</v>
      </c>
      <c r="L2417" s="11" t="s">
        <v>2383</v>
      </c>
      <c r="M2417" s="9" t="s">
        <v>32</v>
      </c>
      <c r="N2417" s="9" t="s">
        <v>28</v>
      </c>
      <c r="O2417" s="9">
        <v>2</v>
      </c>
      <c r="P2417" s="9" t="s">
        <v>29</v>
      </c>
      <c r="Z2417" s="3" t="s">
        <v>6</v>
      </c>
    </row>
    <row r="2418" spans="1:26" ht="14.5" customHeight="1" x14ac:dyDescent="0.35">
      <c r="J2418" s="9">
        <v>4</v>
      </c>
      <c r="K2418" s="11" t="s">
        <v>1445</v>
      </c>
      <c r="L2418" s="11" t="s">
        <v>2384</v>
      </c>
      <c r="M2418" s="9" t="s">
        <v>27</v>
      </c>
      <c r="N2418" s="9" t="s">
        <v>28</v>
      </c>
      <c r="O2418" s="9" t="s">
        <v>28</v>
      </c>
      <c r="P2418" s="9" t="s">
        <v>48</v>
      </c>
      <c r="Z2418" s="3" t="s">
        <v>6</v>
      </c>
    </row>
    <row r="2419" spans="1:26" s="3" customFormat="1" ht="14.5" customHeight="1" collapsed="1" x14ac:dyDescent="0.35">
      <c r="A2419" s="1" t="s">
        <v>22</v>
      </c>
      <c r="B2419" s="1"/>
      <c r="C2419" s="1"/>
      <c r="D2419" s="1"/>
      <c r="E2419" s="1"/>
      <c r="F2419" s="1" t="s">
        <v>2385</v>
      </c>
      <c r="G2419" s="1"/>
      <c r="H2419" s="1"/>
      <c r="I2419" s="1" t="s">
        <v>144</v>
      </c>
      <c r="J2419" s="2" t="s">
        <v>2386</v>
      </c>
      <c r="K2419" s="4"/>
      <c r="L2419" s="4"/>
      <c r="M2419" s="4"/>
      <c r="N2419" s="4"/>
      <c r="O2419" s="4"/>
      <c r="P2419" s="4"/>
      <c r="Q2419" s="4"/>
      <c r="R2419" s="4"/>
      <c r="S2419" s="4"/>
      <c r="T2419" s="4"/>
      <c r="U2419" s="4"/>
      <c r="V2419" s="4"/>
      <c r="W2419" s="4"/>
      <c r="Z2419" s="3" t="s">
        <v>6</v>
      </c>
    </row>
    <row r="2420" spans="1:26" ht="14.5" customHeight="1" x14ac:dyDescent="0.35">
      <c r="J2420" s="9">
        <v>1</v>
      </c>
      <c r="K2420" s="11" t="s">
        <v>25</v>
      </c>
      <c r="L2420" s="11" t="s">
        <v>2387</v>
      </c>
      <c r="M2420" s="9" t="s">
        <v>27</v>
      </c>
      <c r="N2420" s="9">
        <v>4</v>
      </c>
      <c r="O2420" s="9" t="s">
        <v>28</v>
      </c>
      <c r="P2420" s="9" t="s">
        <v>29</v>
      </c>
      <c r="Z2420" s="3" t="s">
        <v>6</v>
      </c>
    </row>
    <row r="2421" spans="1:26" ht="14.5" customHeight="1" x14ac:dyDescent="0.35">
      <c r="J2421" s="9">
        <v>2</v>
      </c>
      <c r="K2421" s="11" t="s">
        <v>2388</v>
      </c>
      <c r="L2421" s="11" t="s">
        <v>2389</v>
      </c>
      <c r="M2421" s="9" t="s">
        <v>27</v>
      </c>
      <c r="N2421" s="9" t="s">
        <v>33</v>
      </c>
      <c r="O2421" s="9" t="s">
        <v>28</v>
      </c>
      <c r="P2421" s="9" t="s">
        <v>29</v>
      </c>
      <c r="Z2421" s="3" t="s">
        <v>6</v>
      </c>
    </row>
    <row r="2422" spans="1:26" ht="14.5" customHeight="1" x14ac:dyDescent="0.35">
      <c r="J2422" s="9">
        <v>3</v>
      </c>
      <c r="K2422" s="11" t="s">
        <v>499</v>
      </c>
      <c r="L2422" s="11" t="s">
        <v>2390</v>
      </c>
      <c r="M2422" s="9" t="s">
        <v>32</v>
      </c>
      <c r="N2422" s="9" t="s">
        <v>28</v>
      </c>
      <c r="O2422" s="9">
        <v>2</v>
      </c>
      <c r="P2422" s="9" t="s">
        <v>29</v>
      </c>
      <c r="Z2422" s="3" t="s">
        <v>6</v>
      </c>
    </row>
    <row r="2423" spans="1:26" ht="14.5" customHeight="1" x14ac:dyDescent="0.35">
      <c r="J2423" s="9">
        <v>4</v>
      </c>
      <c r="K2423" s="11" t="s">
        <v>642</v>
      </c>
      <c r="L2423" s="11" t="s">
        <v>2391</v>
      </c>
      <c r="M2423" s="9" t="s">
        <v>32</v>
      </c>
      <c r="N2423" s="9" t="s">
        <v>40</v>
      </c>
      <c r="O2423" s="9" t="s">
        <v>28</v>
      </c>
      <c r="P2423" s="9" t="s">
        <v>29</v>
      </c>
      <c r="Z2423" s="3" t="s">
        <v>6</v>
      </c>
    </row>
    <row r="2424" spans="1:26" ht="14.5" customHeight="1" x14ac:dyDescent="0.35">
      <c r="J2424" s="9">
        <v>5</v>
      </c>
      <c r="K2424" s="11" t="s">
        <v>2392</v>
      </c>
      <c r="L2424" s="11" t="s">
        <v>2393</v>
      </c>
      <c r="M2424" s="9" t="s">
        <v>27</v>
      </c>
      <c r="N2424" s="9" t="s">
        <v>28</v>
      </c>
      <c r="O2424" s="9" t="s">
        <v>28</v>
      </c>
      <c r="P2424" s="9" t="s">
        <v>29</v>
      </c>
      <c r="Z2424" s="3" t="s">
        <v>6</v>
      </c>
    </row>
    <row r="2425" spans="1:26" ht="14.5" customHeight="1" x14ac:dyDescent="0.35">
      <c r="J2425" s="9">
        <v>6</v>
      </c>
      <c r="K2425" s="11" t="s">
        <v>455</v>
      </c>
      <c r="L2425" s="11" t="s">
        <v>2394</v>
      </c>
      <c r="M2425" s="9" t="s">
        <v>27</v>
      </c>
      <c r="N2425" s="9">
        <v>15</v>
      </c>
      <c r="O2425" s="9" t="s">
        <v>28</v>
      </c>
      <c r="P2425" s="9" t="s">
        <v>48</v>
      </c>
      <c r="Z2425" s="3" t="s">
        <v>6</v>
      </c>
    </row>
    <row r="2426" spans="1:26" ht="14.5" customHeight="1" x14ac:dyDescent="0.35">
      <c r="J2426" s="325">
        <v>7</v>
      </c>
      <c r="K2426" s="347" t="s">
        <v>457</v>
      </c>
      <c r="L2426" s="11" t="s">
        <v>458</v>
      </c>
      <c r="M2426" s="325" t="s">
        <v>27</v>
      </c>
      <c r="N2426" s="325" t="s">
        <v>240</v>
      </c>
      <c r="O2426" s="325" t="s">
        <v>28</v>
      </c>
      <c r="P2426" s="325" t="s">
        <v>48</v>
      </c>
      <c r="Z2426" s="3" t="s">
        <v>6</v>
      </c>
    </row>
    <row r="2427" spans="1:26" ht="14.5" customHeight="1" x14ac:dyDescent="0.35">
      <c r="J2427" s="325"/>
      <c r="K2427" s="347"/>
      <c r="L2427" s="11" t="s">
        <v>2395</v>
      </c>
      <c r="M2427" s="325"/>
      <c r="N2427" s="325"/>
      <c r="O2427" s="325"/>
      <c r="P2427" s="325"/>
      <c r="Z2427" s="3" t="s">
        <v>6</v>
      </c>
    </row>
    <row r="2428" spans="1:26" ht="14.5" customHeight="1" x14ac:dyDescent="0.35">
      <c r="J2428" s="325"/>
      <c r="K2428" s="347"/>
      <c r="L2428" s="11" t="s">
        <v>460</v>
      </c>
      <c r="M2428" s="325"/>
      <c r="N2428" s="325"/>
      <c r="O2428" s="325"/>
      <c r="P2428" s="325"/>
      <c r="Z2428" s="3" t="s">
        <v>6</v>
      </c>
    </row>
    <row r="2429" spans="1:26" ht="14.5" customHeight="1" x14ac:dyDescent="0.35">
      <c r="J2429" s="325"/>
      <c r="K2429" s="347"/>
      <c r="L2429" s="11" t="s">
        <v>461</v>
      </c>
      <c r="M2429" s="325"/>
      <c r="N2429" s="325"/>
      <c r="O2429" s="325"/>
      <c r="P2429" s="325"/>
      <c r="Z2429" s="3" t="s">
        <v>6</v>
      </c>
    </row>
    <row r="2430" spans="1:26" ht="14.5" customHeight="1" x14ac:dyDescent="0.35">
      <c r="J2430" s="325"/>
      <c r="K2430" s="347"/>
      <c r="L2430" s="11" t="s">
        <v>452</v>
      </c>
      <c r="M2430" s="325"/>
      <c r="N2430" s="325"/>
      <c r="O2430" s="325"/>
      <c r="P2430" s="325"/>
      <c r="Z2430" s="3" t="s">
        <v>6</v>
      </c>
    </row>
    <row r="2431" spans="1:26" ht="14.5" customHeight="1" x14ac:dyDescent="0.35">
      <c r="J2431" s="9">
        <v>8</v>
      </c>
      <c r="K2431" s="11" t="s">
        <v>462</v>
      </c>
      <c r="L2431" s="11" t="s">
        <v>2356</v>
      </c>
      <c r="M2431" s="9" t="s">
        <v>27</v>
      </c>
      <c r="N2431" s="9" t="s">
        <v>28</v>
      </c>
      <c r="O2431" s="9" t="s">
        <v>28</v>
      </c>
      <c r="P2431" s="9" t="s">
        <v>48</v>
      </c>
      <c r="Z2431" s="3" t="s">
        <v>6</v>
      </c>
    </row>
    <row r="2432" spans="1:26" ht="14.5" customHeight="1" x14ac:dyDescent="0.35">
      <c r="J2432" s="9">
        <v>9</v>
      </c>
      <c r="K2432" s="11" t="s">
        <v>617</v>
      </c>
      <c r="L2432" s="11" t="s">
        <v>2396</v>
      </c>
      <c r="M2432" s="9" t="s">
        <v>27</v>
      </c>
      <c r="N2432" s="9" t="s">
        <v>28</v>
      </c>
      <c r="O2432" s="9" t="s">
        <v>28</v>
      </c>
      <c r="P2432" s="9" t="s">
        <v>48</v>
      </c>
      <c r="Z2432" s="3" t="s">
        <v>6</v>
      </c>
    </row>
    <row r="2433" spans="1:26" ht="14.5" customHeight="1" x14ac:dyDescent="0.35">
      <c r="J2433" s="9">
        <v>10</v>
      </c>
      <c r="K2433" s="11" t="s">
        <v>2397</v>
      </c>
      <c r="L2433" s="11" t="s">
        <v>2398</v>
      </c>
      <c r="M2433" s="9" t="s">
        <v>32</v>
      </c>
      <c r="N2433" s="9" t="s">
        <v>790</v>
      </c>
      <c r="O2433" s="9" t="s">
        <v>28</v>
      </c>
      <c r="P2433" s="9" t="s">
        <v>29</v>
      </c>
      <c r="Z2433" s="3" t="s">
        <v>6</v>
      </c>
    </row>
    <row r="2434" spans="1:26" s="3" customFormat="1" ht="14.5" customHeight="1" collapsed="1" x14ac:dyDescent="0.35">
      <c r="A2434" s="1" t="s">
        <v>22</v>
      </c>
      <c r="B2434" s="1"/>
      <c r="C2434" s="1"/>
      <c r="D2434" s="1" t="s">
        <v>2399</v>
      </c>
      <c r="E2434" s="1"/>
      <c r="F2434" s="1"/>
      <c r="G2434" s="1"/>
      <c r="H2434" s="1"/>
      <c r="I2434" s="1" t="s">
        <v>108</v>
      </c>
      <c r="J2434" s="2" t="s">
        <v>2400</v>
      </c>
      <c r="K2434" s="4"/>
      <c r="L2434" s="4"/>
      <c r="M2434" s="4"/>
      <c r="N2434" s="4"/>
      <c r="O2434" s="4"/>
      <c r="P2434" s="4"/>
      <c r="Q2434" s="4"/>
      <c r="R2434" s="4"/>
      <c r="S2434" s="4"/>
      <c r="T2434" s="4"/>
      <c r="U2434" s="4"/>
      <c r="V2434" s="4"/>
      <c r="W2434" s="4"/>
      <c r="Z2434" s="3" t="s">
        <v>6</v>
      </c>
    </row>
    <row r="2435" spans="1:26" ht="14.5" customHeight="1" x14ac:dyDescent="0.35">
      <c r="J2435" s="9">
        <v>1</v>
      </c>
      <c r="K2435" s="11" t="s">
        <v>25</v>
      </c>
      <c r="L2435" s="11" t="s">
        <v>2401</v>
      </c>
      <c r="M2435" s="9" t="s">
        <v>27</v>
      </c>
      <c r="N2435" s="9">
        <v>4</v>
      </c>
      <c r="O2435" s="9" t="s">
        <v>28</v>
      </c>
      <c r="P2435" s="9" t="s">
        <v>29</v>
      </c>
      <c r="Z2435" s="3" t="s">
        <v>6</v>
      </c>
    </row>
    <row r="2436" spans="1:26" ht="14.5" customHeight="1" x14ac:dyDescent="0.35">
      <c r="J2436" s="9">
        <v>2</v>
      </c>
      <c r="K2436" s="11" t="s">
        <v>52</v>
      </c>
      <c r="L2436" s="11" t="s">
        <v>2402</v>
      </c>
      <c r="M2436" s="9" t="s">
        <v>27</v>
      </c>
      <c r="N2436" s="9" t="s">
        <v>54</v>
      </c>
      <c r="O2436" s="9" t="s">
        <v>28</v>
      </c>
      <c r="P2436" s="9" t="s">
        <v>29</v>
      </c>
      <c r="Z2436" s="3" t="s">
        <v>6</v>
      </c>
    </row>
    <row r="2437" spans="1:26" ht="14.5" customHeight="1" x14ac:dyDescent="0.35">
      <c r="J2437" s="9">
        <v>3</v>
      </c>
      <c r="K2437" s="11" t="s">
        <v>38</v>
      </c>
      <c r="L2437" s="11" t="s">
        <v>2150</v>
      </c>
      <c r="M2437" s="9" t="s">
        <v>32</v>
      </c>
      <c r="N2437" s="9" t="s">
        <v>40</v>
      </c>
      <c r="O2437" s="9" t="s">
        <v>28</v>
      </c>
      <c r="P2437" s="9" t="s">
        <v>29</v>
      </c>
      <c r="Z2437" s="3" t="s">
        <v>6</v>
      </c>
    </row>
    <row r="2438" spans="1:26" ht="14.5" customHeight="1" x14ac:dyDescent="0.35">
      <c r="J2438" s="9">
        <v>4</v>
      </c>
      <c r="K2438" s="11" t="s">
        <v>41</v>
      </c>
      <c r="L2438" s="11" t="s">
        <v>2151</v>
      </c>
      <c r="M2438" s="9" t="s">
        <v>32</v>
      </c>
      <c r="N2438" s="9" t="s">
        <v>40</v>
      </c>
      <c r="O2438" s="9" t="s">
        <v>28</v>
      </c>
      <c r="P2438" s="9" t="s">
        <v>29</v>
      </c>
      <c r="Z2438" s="3" t="s">
        <v>6</v>
      </c>
    </row>
    <row r="2439" spans="1:26" s="3" customFormat="1" ht="14.5" customHeight="1" collapsed="1" x14ac:dyDescent="0.35">
      <c r="A2439" s="1" t="s">
        <v>22</v>
      </c>
      <c r="B2439" s="1"/>
      <c r="C2439" s="1"/>
      <c r="D2439" s="1"/>
      <c r="E2439" s="1" t="s">
        <v>2403</v>
      </c>
      <c r="F2439" s="1"/>
      <c r="G2439" s="1"/>
      <c r="H2439" s="1"/>
      <c r="I2439" s="1" t="s">
        <v>209</v>
      </c>
      <c r="J2439" s="2" t="s">
        <v>2404</v>
      </c>
      <c r="K2439" s="4"/>
      <c r="L2439" s="4"/>
      <c r="M2439" s="4"/>
      <c r="N2439" s="4"/>
      <c r="O2439" s="4"/>
      <c r="P2439" s="4"/>
      <c r="Q2439" s="4"/>
      <c r="R2439" s="4"/>
      <c r="S2439" s="4"/>
      <c r="T2439" s="4"/>
      <c r="U2439" s="4"/>
      <c r="V2439" s="4"/>
      <c r="W2439" s="4"/>
      <c r="Z2439" s="3" t="s">
        <v>6</v>
      </c>
    </row>
    <row r="2440" spans="1:26" ht="14.5" customHeight="1" x14ac:dyDescent="0.35">
      <c r="J2440" s="9">
        <v>1</v>
      </c>
      <c r="K2440" s="11" t="s">
        <v>25</v>
      </c>
      <c r="L2440" s="11" t="s">
        <v>2405</v>
      </c>
      <c r="M2440" s="9" t="s">
        <v>27</v>
      </c>
      <c r="N2440" s="9">
        <v>4</v>
      </c>
      <c r="O2440" s="9" t="s">
        <v>28</v>
      </c>
      <c r="P2440" s="9" t="s">
        <v>29</v>
      </c>
      <c r="Z2440" s="3" t="s">
        <v>6</v>
      </c>
    </row>
    <row r="2441" spans="1:26" ht="14.5" customHeight="1" x14ac:dyDescent="0.35">
      <c r="J2441" s="325">
        <v>2</v>
      </c>
      <c r="K2441" s="347" t="s">
        <v>2406</v>
      </c>
      <c r="L2441" s="11" t="s">
        <v>78</v>
      </c>
      <c r="M2441" s="325" t="s">
        <v>27</v>
      </c>
      <c r="N2441" s="325">
        <v>1</v>
      </c>
      <c r="O2441" s="325" t="s">
        <v>28</v>
      </c>
      <c r="P2441" s="325" t="s">
        <v>29</v>
      </c>
      <c r="Z2441" s="3" t="s">
        <v>6</v>
      </c>
    </row>
    <row r="2442" spans="1:26" ht="14.5" customHeight="1" x14ac:dyDescent="0.35">
      <c r="J2442" s="325"/>
      <c r="K2442" s="347"/>
      <c r="L2442" s="11" t="s">
        <v>2407</v>
      </c>
      <c r="M2442" s="325"/>
      <c r="N2442" s="325"/>
      <c r="O2442" s="325"/>
      <c r="P2442" s="325"/>
      <c r="Z2442" s="3" t="s">
        <v>6</v>
      </c>
    </row>
    <row r="2443" spans="1:26" ht="14.5" customHeight="1" x14ac:dyDescent="0.35">
      <c r="J2443" s="325"/>
      <c r="K2443" s="347"/>
      <c r="L2443" s="11" t="s">
        <v>2408</v>
      </c>
      <c r="M2443" s="325"/>
      <c r="N2443" s="325"/>
      <c r="O2443" s="325"/>
      <c r="P2443" s="325"/>
      <c r="Z2443" s="3" t="s">
        <v>6</v>
      </c>
    </row>
    <row r="2444" spans="1:26" ht="14.5" customHeight="1" x14ac:dyDescent="0.35">
      <c r="J2444" s="9">
        <v>3</v>
      </c>
      <c r="K2444" s="11" t="s">
        <v>2409</v>
      </c>
      <c r="L2444" s="11" t="s">
        <v>2410</v>
      </c>
      <c r="M2444" s="9" t="s">
        <v>32</v>
      </c>
      <c r="N2444" s="9" t="s">
        <v>28</v>
      </c>
      <c r="O2444" s="9">
        <v>2</v>
      </c>
      <c r="P2444" s="9" t="s">
        <v>29</v>
      </c>
      <c r="Z2444" s="3" t="s">
        <v>6</v>
      </c>
    </row>
    <row r="2445" spans="1:26" ht="14.5" customHeight="1" x14ac:dyDescent="0.35">
      <c r="J2445" s="9">
        <v>4</v>
      </c>
      <c r="K2445" s="11" t="s">
        <v>2411</v>
      </c>
      <c r="L2445" s="11" t="s">
        <v>2412</v>
      </c>
      <c r="M2445" s="9" t="s">
        <v>32</v>
      </c>
      <c r="N2445" s="9" t="s">
        <v>28</v>
      </c>
      <c r="O2445" s="9">
        <v>2</v>
      </c>
      <c r="P2445" s="9" t="s">
        <v>29</v>
      </c>
      <c r="Z2445" s="3" t="s">
        <v>6</v>
      </c>
    </row>
    <row r="2446" spans="1:26" ht="14.5" customHeight="1" x14ac:dyDescent="0.35">
      <c r="J2446" s="9">
        <v>5</v>
      </c>
      <c r="K2446" s="11" t="s">
        <v>2413</v>
      </c>
      <c r="L2446" s="11" t="s">
        <v>2414</v>
      </c>
      <c r="M2446" s="9" t="s">
        <v>32</v>
      </c>
      <c r="N2446" s="9" t="s">
        <v>28</v>
      </c>
      <c r="O2446" s="9">
        <v>2</v>
      </c>
      <c r="P2446" s="9" t="s">
        <v>29</v>
      </c>
      <c r="Z2446" s="3" t="s">
        <v>6</v>
      </c>
    </row>
    <row r="2447" spans="1:26" ht="14.5" customHeight="1" x14ac:dyDescent="0.35">
      <c r="J2447" s="29">
        <v>6</v>
      </c>
      <c r="K2447" s="11" t="s">
        <v>2415</v>
      </c>
      <c r="L2447" s="11" t="s">
        <v>2416</v>
      </c>
      <c r="M2447" s="9" t="s">
        <v>32</v>
      </c>
      <c r="N2447" s="9" t="s">
        <v>28</v>
      </c>
      <c r="O2447" s="9">
        <v>2</v>
      </c>
      <c r="P2447" s="9" t="s">
        <v>29</v>
      </c>
      <c r="Z2447" s="3" t="s">
        <v>6</v>
      </c>
    </row>
    <row r="2448" spans="1:26" ht="14.5" customHeight="1" x14ac:dyDescent="0.35">
      <c r="J2448" s="69"/>
      <c r="K2448" s="73" t="s">
        <v>1163</v>
      </c>
      <c r="L2448" s="74" t="s">
        <v>1164</v>
      </c>
      <c r="M2448" s="349" t="s">
        <v>1165</v>
      </c>
      <c r="N2448" s="349"/>
      <c r="O2448" s="350" t="s">
        <v>1166</v>
      </c>
      <c r="P2448" s="351"/>
      <c r="Z2448" s="3"/>
    </row>
    <row r="2449" spans="1:26" ht="14.5" customHeight="1" x14ac:dyDescent="0.35">
      <c r="J2449" s="69"/>
      <c r="K2449" s="75" t="s">
        <v>2417</v>
      </c>
      <c r="L2449" s="76" t="s">
        <v>2418</v>
      </c>
      <c r="M2449" s="332">
        <v>42005</v>
      </c>
      <c r="N2449" s="332"/>
      <c r="O2449" s="332"/>
      <c r="P2449" s="333"/>
      <c r="Z2449" s="3"/>
    </row>
    <row r="2450" spans="1:26" ht="14.5" customHeight="1" x14ac:dyDescent="0.35">
      <c r="J2450" s="69"/>
      <c r="K2450" s="75" t="s">
        <v>2419</v>
      </c>
      <c r="L2450" s="76" t="s">
        <v>2420</v>
      </c>
      <c r="M2450" s="332">
        <v>42005</v>
      </c>
      <c r="N2450" s="332"/>
      <c r="O2450" s="332"/>
      <c r="P2450" s="333"/>
      <c r="Z2450" s="3"/>
    </row>
    <row r="2451" spans="1:26" ht="14.5" customHeight="1" x14ac:dyDescent="0.35">
      <c r="J2451" s="69"/>
      <c r="K2451" s="75" t="s">
        <v>2421</v>
      </c>
      <c r="L2451" s="76" t="s">
        <v>2422</v>
      </c>
      <c r="M2451" s="332">
        <v>42005</v>
      </c>
      <c r="N2451" s="332"/>
      <c r="O2451" s="332"/>
      <c r="P2451" s="333"/>
      <c r="Z2451" s="3"/>
    </row>
    <row r="2452" spans="1:26" ht="14.5" customHeight="1" x14ac:dyDescent="0.35">
      <c r="J2452" s="69"/>
      <c r="K2452" s="75" t="s">
        <v>2423</v>
      </c>
      <c r="L2452" s="76" t="s">
        <v>2424</v>
      </c>
      <c r="M2452" s="332">
        <v>42186</v>
      </c>
      <c r="N2452" s="332"/>
      <c r="O2452" s="332"/>
      <c r="P2452" s="333"/>
      <c r="Z2452" s="3"/>
    </row>
    <row r="2453" spans="1:26" ht="14.5" customHeight="1" x14ac:dyDescent="0.35">
      <c r="J2453" s="69"/>
      <c r="K2453" s="75" t="s">
        <v>2425</v>
      </c>
      <c r="L2453" s="76" t="s">
        <v>2426</v>
      </c>
      <c r="M2453" s="332">
        <v>42552</v>
      </c>
      <c r="N2453" s="332"/>
      <c r="O2453" s="332"/>
      <c r="P2453" s="333"/>
      <c r="Z2453" s="3"/>
    </row>
    <row r="2454" spans="1:26" ht="14.5" customHeight="1" x14ac:dyDescent="0.35">
      <c r="J2454" s="69"/>
      <c r="K2454" s="75" t="s">
        <v>2427</v>
      </c>
      <c r="L2454" s="76" t="s">
        <v>2428</v>
      </c>
      <c r="M2454" s="332">
        <v>42552</v>
      </c>
      <c r="N2454" s="332"/>
      <c r="O2454" s="332"/>
      <c r="P2454" s="333"/>
      <c r="Z2454" s="3"/>
    </row>
    <row r="2455" spans="1:26" ht="14.5" customHeight="1" x14ac:dyDescent="0.35">
      <c r="J2455" s="69"/>
      <c r="K2455" s="75" t="s">
        <v>2429</v>
      </c>
      <c r="L2455" s="76" t="s">
        <v>2430</v>
      </c>
      <c r="M2455" s="332">
        <v>42736</v>
      </c>
      <c r="N2455" s="332"/>
      <c r="O2455" s="332"/>
      <c r="P2455" s="333"/>
      <c r="Z2455" s="3"/>
    </row>
    <row r="2456" spans="1:26" ht="14.5" customHeight="1" x14ac:dyDescent="0.35">
      <c r="J2456" s="69"/>
      <c r="K2456" s="75" t="s">
        <v>2431</v>
      </c>
      <c r="L2456" s="76" t="s">
        <v>2432</v>
      </c>
      <c r="M2456" s="332">
        <v>39814</v>
      </c>
      <c r="N2456" s="332"/>
      <c r="O2456" s="332">
        <v>42216</v>
      </c>
      <c r="P2456" s="333"/>
      <c r="Z2456" s="3"/>
    </row>
    <row r="2457" spans="1:26" ht="14.5" customHeight="1" x14ac:dyDescent="0.35">
      <c r="J2457" s="69"/>
      <c r="K2457" s="75" t="s">
        <v>2433</v>
      </c>
      <c r="L2457" s="76" t="s">
        <v>2434</v>
      </c>
      <c r="M2457" s="332">
        <v>42186</v>
      </c>
      <c r="N2457" s="332"/>
      <c r="O2457" s="332">
        <v>42613</v>
      </c>
      <c r="P2457" s="333"/>
      <c r="Z2457" s="3"/>
    </row>
    <row r="2458" spans="1:26" ht="14.5" customHeight="1" x14ac:dyDescent="0.35">
      <c r="J2458" s="69"/>
      <c r="K2458" s="75" t="s">
        <v>2433</v>
      </c>
      <c r="L2458" s="76" t="s">
        <v>2435</v>
      </c>
      <c r="M2458" s="332">
        <v>42614</v>
      </c>
      <c r="N2458" s="332"/>
      <c r="O2458" s="332"/>
      <c r="P2458" s="333"/>
      <c r="Z2458" s="3"/>
    </row>
    <row r="2459" spans="1:26" s="93" customFormat="1" ht="14.5" customHeight="1" x14ac:dyDescent="0.35">
      <c r="A2459" s="89"/>
      <c r="B2459" s="89"/>
      <c r="C2459" s="89"/>
      <c r="D2459" s="89"/>
      <c r="E2459" s="89"/>
      <c r="F2459" s="89"/>
      <c r="G2459" s="89"/>
      <c r="H2459" s="89"/>
      <c r="I2459" s="89"/>
      <c r="J2459" s="125"/>
      <c r="K2459" s="107" t="s">
        <v>2433</v>
      </c>
      <c r="L2459" s="93" t="s">
        <v>2436</v>
      </c>
      <c r="M2459" s="340">
        <v>43466</v>
      </c>
      <c r="N2459" s="340"/>
      <c r="O2459" s="129"/>
      <c r="P2459" s="130"/>
      <c r="Q2459" s="92"/>
      <c r="R2459" s="92"/>
      <c r="S2459" s="92"/>
      <c r="T2459" s="92"/>
      <c r="U2459" s="92"/>
      <c r="V2459" s="92"/>
      <c r="W2459" s="92"/>
      <c r="Z2459" s="88"/>
    </row>
    <row r="2460" spans="1:26" ht="14.5" customHeight="1" x14ac:dyDescent="0.35">
      <c r="J2460" s="69"/>
      <c r="K2460" s="75" t="s">
        <v>2437</v>
      </c>
      <c r="L2460" s="76" t="s">
        <v>2438</v>
      </c>
      <c r="M2460" s="332">
        <v>39814</v>
      </c>
      <c r="N2460" s="332"/>
      <c r="O2460" s="332"/>
      <c r="P2460" s="333"/>
      <c r="Z2460" s="3"/>
    </row>
    <row r="2461" spans="1:26" ht="14.5" customHeight="1" x14ac:dyDescent="0.35">
      <c r="J2461" s="29">
        <v>7</v>
      </c>
      <c r="K2461" s="11" t="s">
        <v>2439</v>
      </c>
      <c r="L2461" s="11" t="s">
        <v>2440</v>
      </c>
      <c r="M2461" s="9" t="s">
        <v>32</v>
      </c>
      <c r="N2461" s="9" t="s">
        <v>28</v>
      </c>
      <c r="O2461" s="9">
        <v>2</v>
      </c>
      <c r="P2461" s="9" t="s">
        <v>29</v>
      </c>
      <c r="Z2461" s="3" t="s">
        <v>6</v>
      </c>
    </row>
    <row r="2462" spans="1:26" ht="14.5" customHeight="1" x14ac:dyDescent="0.35">
      <c r="J2462" s="69"/>
      <c r="K2462" s="73" t="s">
        <v>1163</v>
      </c>
      <c r="L2462" s="74" t="s">
        <v>1164</v>
      </c>
      <c r="M2462" s="349" t="s">
        <v>1165</v>
      </c>
      <c r="N2462" s="349"/>
      <c r="O2462" s="350" t="s">
        <v>1166</v>
      </c>
      <c r="P2462" s="351"/>
      <c r="Z2462" s="3"/>
    </row>
    <row r="2463" spans="1:26" ht="14.5" customHeight="1" x14ac:dyDescent="0.35">
      <c r="J2463" s="69"/>
      <c r="K2463" s="75" t="s">
        <v>1206</v>
      </c>
      <c r="L2463" s="76" t="s">
        <v>1207</v>
      </c>
      <c r="M2463" s="332">
        <v>39814</v>
      </c>
      <c r="N2463" s="332"/>
      <c r="O2463" s="332"/>
      <c r="P2463" s="333"/>
      <c r="Z2463" s="3"/>
    </row>
    <row r="2464" spans="1:26" s="93" customFormat="1" ht="14.5" customHeight="1" x14ac:dyDescent="0.35">
      <c r="A2464" s="89"/>
      <c r="B2464" s="89"/>
      <c r="C2464" s="89"/>
      <c r="D2464" s="89"/>
      <c r="E2464" s="89"/>
      <c r="F2464" s="89"/>
      <c r="G2464" s="89"/>
      <c r="H2464" s="89"/>
      <c r="I2464" s="89"/>
      <c r="J2464" s="125"/>
      <c r="K2464" s="107" t="s">
        <v>1208</v>
      </c>
      <c r="L2464" s="93" t="s">
        <v>1209</v>
      </c>
      <c r="M2464" s="340">
        <v>43282</v>
      </c>
      <c r="N2464" s="340"/>
      <c r="O2464" s="129"/>
      <c r="P2464" s="130"/>
      <c r="Q2464" s="92"/>
      <c r="R2464" s="92"/>
      <c r="S2464" s="92"/>
      <c r="T2464" s="92"/>
      <c r="U2464" s="92"/>
      <c r="V2464" s="92"/>
      <c r="W2464" s="92"/>
      <c r="Z2464" s="88"/>
    </row>
    <row r="2465" spans="10:26" ht="14.5" customHeight="1" x14ac:dyDescent="0.35">
      <c r="J2465" s="69"/>
      <c r="K2465" s="75" t="s">
        <v>1210</v>
      </c>
      <c r="L2465" s="76" t="s">
        <v>1211</v>
      </c>
      <c r="M2465" s="332">
        <v>42186</v>
      </c>
      <c r="N2465" s="332"/>
      <c r="O2465" s="332"/>
      <c r="P2465" s="333"/>
      <c r="Z2465" s="3"/>
    </row>
    <row r="2466" spans="10:26" ht="14.5" customHeight="1" x14ac:dyDescent="0.35">
      <c r="J2466" s="69"/>
      <c r="K2466" s="75" t="s">
        <v>1212</v>
      </c>
      <c r="L2466" s="76" t="s">
        <v>1213</v>
      </c>
      <c r="M2466" s="332">
        <v>42186</v>
      </c>
      <c r="N2466" s="332"/>
      <c r="O2466" s="332">
        <v>42551</v>
      </c>
      <c r="P2466" s="333"/>
      <c r="Z2466" s="3"/>
    </row>
    <row r="2467" spans="10:26" ht="14.5" customHeight="1" x14ac:dyDescent="0.35">
      <c r="J2467" s="69"/>
      <c r="K2467" s="75" t="s">
        <v>1212</v>
      </c>
      <c r="L2467" s="76" t="s">
        <v>1214</v>
      </c>
      <c r="M2467" s="332">
        <v>42552</v>
      </c>
      <c r="N2467" s="332"/>
      <c r="O2467" s="332"/>
      <c r="P2467" s="333"/>
      <c r="Z2467" s="3"/>
    </row>
    <row r="2468" spans="10:26" ht="14.5" customHeight="1" x14ac:dyDescent="0.35">
      <c r="J2468" s="69"/>
      <c r="K2468" s="75" t="s">
        <v>1215</v>
      </c>
      <c r="L2468" s="76" t="s">
        <v>1216</v>
      </c>
      <c r="M2468" s="332">
        <v>42552</v>
      </c>
      <c r="N2468" s="332"/>
      <c r="O2468" s="332"/>
      <c r="P2468" s="333"/>
      <c r="Z2468" s="3"/>
    </row>
    <row r="2469" spans="10:26" ht="14.5" customHeight="1" x14ac:dyDescent="0.35">
      <c r="J2469" s="69"/>
      <c r="K2469" s="75" t="s">
        <v>1217</v>
      </c>
      <c r="L2469" s="76" t="s">
        <v>1218</v>
      </c>
      <c r="M2469" s="332">
        <v>42552</v>
      </c>
      <c r="N2469" s="332"/>
      <c r="O2469" s="332"/>
      <c r="P2469" s="333"/>
      <c r="Z2469" s="3"/>
    </row>
    <row r="2470" spans="10:26" ht="14.5" customHeight="1" x14ac:dyDescent="0.35">
      <c r="J2470" s="69"/>
      <c r="K2470" s="75" t="s">
        <v>1219</v>
      </c>
      <c r="L2470" s="76" t="s">
        <v>1220</v>
      </c>
      <c r="M2470" s="332">
        <v>42917</v>
      </c>
      <c r="N2470" s="332"/>
      <c r="O2470" s="332"/>
      <c r="P2470" s="333"/>
      <c r="Z2470" s="3"/>
    </row>
    <row r="2471" spans="10:26" ht="14.5" customHeight="1" x14ac:dyDescent="0.35">
      <c r="J2471" s="69"/>
      <c r="K2471" s="75" t="s">
        <v>1221</v>
      </c>
      <c r="L2471" s="76" t="s">
        <v>1222</v>
      </c>
      <c r="M2471" s="332">
        <v>41640</v>
      </c>
      <c r="N2471" s="332"/>
      <c r="O2471" s="332"/>
      <c r="P2471" s="333"/>
      <c r="Z2471" s="3"/>
    </row>
    <row r="2472" spans="10:26" ht="14.5" customHeight="1" x14ac:dyDescent="0.35">
      <c r="J2472" s="69"/>
      <c r="K2472" s="75" t="s">
        <v>1223</v>
      </c>
      <c r="L2472" s="76" t="s">
        <v>1224</v>
      </c>
      <c r="M2472" s="332">
        <v>39814</v>
      </c>
      <c r="N2472" s="332"/>
      <c r="O2472" s="332"/>
      <c r="P2472" s="333"/>
      <c r="Z2472" s="3"/>
    </row>
    <row r="2473" spans="10:26" ht="14.5" customHeight="1" x14ac:dyDescent="0.35">
      <c r="J2473" s="69"/>
      <c r="K2473" s="75" t="s">
        <v>1225</v>
      </c>
      <c r="L2473" s="76" t="s">
        <v>1226</v>
      </c>
      <c r="M2473" s="332">
        <v>39814</v>
      </c>
      <c r="N2473" s="332"/>
      <c r="O2473" s="332"/>
      <c r="P2473" s="333"/>
      <c r="Z2473" s="3"/>
    </row>
    <row r="2474" spans="10:26" ht="14.5" customHeight="1" x14ac:dyDescent="0.35">
      <c r="J2474" s="69"/>
      <c r="K2474" s="75" t="s">
        <v>1245</v>
      </c>
      <c r="L2474" s="76" t="s">
        <v>1246</v>
      </c>
      <c r="M2474" s="332">
        <v>41852</v>
      </c>
      <c r="N2474" s="332"/>
      <c r="O2474" s="332">
        <v>42613</v>
      </c>
      <c r="P2474" s="333"/>
      <c r="Z2474" s="3"/>
    </row>
    <row r="2475" spans="10:26" ht="14.5" customHeight="1" x14ac:dyDescent="0.35">
      <c r="J2475" s="69"/>
      <c r="K2475" s="75" t="s">
        <v>1245</v>
      </c>
      <c r="L2475" s="76" t="s">
        <v>1247</v>
      </c>
      <c r="M2475" s="332">
        <v>42614</v>
      </c>
      <c r="N2475" s="332"/>
      <c r="O2475" s="332"/>
      <c r="P2475" s="333"/>
      <c r="Z2475" s="3"/>
    </row>
    <row r="2476" spans="10:26" ht="14.5" customHeight="1" x14ac:dyDescent="0.35">
      <c r="J2476" s="69"/>
      <c r="K2476" s="107" t="s">
        <v>1245</v>
      </c>
      <c r="L2476" s="93" t="s">
        <v>1248</v>
      </c>
      <c r="M2476" s="340">
        <v>43466</v>
      </c>
      <c r="N2476" s="340"/>
      <c r="O2476" s="127"/>
      <c r="P2476" s="128"/>
      <c r="Z2476" s="3"/>
    </row>
    <row r="2477" spans="10:26" ht="14.5" customHeight="1" x14ac:dyDescent="0.35">
      <c r="J2477" s="69"/>
      <c r="K2477" s="75" t="s">
        <v>1249</v>
      </c>
      <c r="L2477" s="76" t="s">
        <v>1250</v>
      </c>
      <c r="M2477" s="332">
        <v>39814</v>
      </c>
      <c r="N2477" s="332"/>
      <c r="O2477" s="332"/>
      <c r="P2477" s="333"/>
      <c r="Z2477" s="3"/>
    </row>
    <row r="2478" spans="10:26" ht="14.5" customHeight="1" x14ac:dyDescent="0.35">
      <c r="J2478" s="69"/>
      <c r="K2478" s="75" t="s">
        <v>1251</v>
      </c>
      <c r="L2478" s="76" t="s">
        <v>1252</v>
      </c>
      <c r="M2478" s="332">
        <v>39814</v>
      </c>
      <c r="N2478" s="332"/>
      <c r="O2478" s="332"/>
      <c r="P2478" s="333"/>
      <c r="Z2478" s="3"/>
    </row>
    <row r="2479" spans="10:26" ht="14.5" customHeight="1" x14ac:dyDescent="0.35">
      <c r="J2479" s="9">
        <v>8</v>
      </c>
      <c r="K2479" s="11" t="s">
        <v>2441</v>
      </c>
      <c r="L2479" s="11" t="s">
        <v>2442</v>
      </c>
      <c r="M2479" s="9" t="s">
        <v>32</v>
      </c>
      <c r="N2479" s="9" t="s">
        <v>28</v>
      </c>
      <c r="O2479" s="9">
        <v>2</v>
      </c>
      <c r="P2479" s="9" t="s">
        <v>29</v>
      </c>
      <c r="Z2479" s="3" t="s">
        <v>6</v>
      </c>
    </row>
    <row r="2480" spans="10:26" ht="14.5" customHeight="1" x14ac:dyDescent="0.35">
      <c r="J2480" s="29">
        <v>9</v>
      </c>
      <c r="K2480" s="11" t="s">
        <v>2443</v>
      </c>
      <c r="L2480" s="11" t="s">
        <v>2444</v>
      </c>
      <c r="M2480" s="9" t="s">
        <v>32</v>
      </c>
      <c r="N2480" s="9" t="s">
        <v>28</v>
      </c>
      <c r="O2480" s="9">
        <v>2</v>
      </c>
      <c r="P2480" s="9" t="s">
        <v>29</v>
      </c>
      <c r="Z2480" s="3" t="s">
        <v>6</v>
      </c>
    </row>
    <row r="2481" spans="1:26" ht="14.5" customHeight="1" x14ac:dyDescent="0.35">
      <c r="J2481" s="69"/>
      <c r="K2481" s="73" t="s">
        <v>1163</v>
      </c>
      <c r="L2481" s="74" t="s">
        <v>1164</v>
      </c>
      <c r="M2481" s="349" t="s">
        <v>1165</v>
      </c>
      <c r="N2481" s="349"/>
      <c r="O2481" s="350" t="s">
        <v>1166</v>
      </c>
      <c r="P2481" s="351"/>
      <c r="Z2481" s="3"/>
    </row>
    <row r="2482" spans="1:26" ht="14.5" customHeight="1" x14ac:dyDescent="0.35">
      <c r="J2482" s="69"/>
      <c r="K2482" s="75" t="s">
        <v>2445</v>
      </c>
      <c r="L2482" s="76" t="s">
        <v>2446</v>
      </c>
      <c r="M2482" s="332">
        <v>39814</v>
      </c>
      <c r="N2482" s="332"/>
      <c r="O2482" s="332"/>
      <c r="P2482" s="333"/>
      <c r="Z2482" s="3"/>
    </row>
    <row r="2483" spans="1:26" ht="14.5" customHeight="1" x14ac:dyDescent="0.35">
      <c r="J2483" s="69"/>
      <c r="K2483" s="75" t="s">
        <v>2447</v>
      </c>
      <c r="L2483" s="76" t="s">
        <v>2448</v>
      </c>
      <c r="M2483" s="332">
        <v>39814</v>
      </c>
      <c r="N2483" s="332"/>
      <c r="O2483" s="332"/>
      <c r="P2483" s="333"/>
      <c r="Z2483" s="3"/>
    </row>
    <row r="2484" spans="1:26" ht="14.5" customHeight="1" x14ac:dyDescent="0.35">
      <c r="J2484" s="29">
        <v>10</v>
      </c>
      <c r="K2484" s="11" t="s">
        <v>2449</v>
      </c>
      <c r="L2484" s="11" t="s">
        <v>2450</v>
      </c>
      <c r="M2484" s="9" t="s">
        <v>32</v>
      </c>
      <c r="N2484" s="9" t="s">
        <v>28</v>
      </c>
      <c r="O2484" s="9">
        <v>2</v>
      </c>
      <c r="P2484" s="9" t="s">
        <v>29</v>
      </c>
      <c r="Z2484" s="3" t="s">
        <v>6</v>
      </c>
    </row>
    <row r="2485" spans="1:26" ht="14.5" customHeight="1" x14ac:dyDescent="0.35">
      <c r="J2485" s="69"/>
      <c r="K2485" s="73" t="s">
        <v>1163</v>
      </c>
      <c r="L2485" s="74" t="s">
        <v>1164</v>
      </c>
      <c r="M2485" s="349" t="s">
        <v>1165</v>
      </c>
      <c r="N2485" s="349"/>
      <c r="O2485" s="350" t="s">
        <v>1166</v>
      </c>
      <c r="P2485" s="351"/>
      <c r="Z2485" s="3"/>
    </row>
    <row r="2486" spans="1:26" ht="14.5" customHeight="1" x14ac:dyDescent="0.35">
      <c r="J2486" s="69"/>
      <c r="K2486" s="75" t="s">
        <v>1274</v>
      </c>
      <c r="L2486" s="76" t="s">
        <v>1275</v>
      </c>
      <c r="M2486" s="332">
        <v>39814</v>
      </c>
      <c r="N2486" s="332"/>
      <c r="O2486" s="332"/>
      <c r="P2486" s="333"/>
      <c r="Z2486" s="3"/>
    </row>
    <row r="2487" spans="1:26" s="93" customFormat="1" ht="14.5" customHeight="1" x14ac:dyDescent="0.35">
      <c r="A2487" s="89"/>
      <c r="B2487" s="89"/>
      <c r="C2487" s="89"/>
      <c r="D2487" s="89"/>
      <c r="E2487" s="89"/>
      <c r="F2487" s="89"/>
      <c r="G2487" s="89"/>
      <c r="H2487" s="89"/>
      <c r="I2487" s="89"/>
      <c r="J2487" s="125"/>
      <c r="K2487" s="107" t="s">
        <v>1276</v>
      </c>
      <c r="L2487" s="93" t="s">
        <v>1277</v>
      </c>
      <c r="M2487" s="340">
        <v>43282</v>
      </c>
      <c r="N2487" s="340"/>
      <c r="O2487" s="129"/>
      <c r="P2487" s="130"/>
      <c r="Q2487" s="92"/>
      <c r="R2487" s="92"/>
      <c r="S2487" s="92"/>
      <c r="T2487" s="92"/>
      <c r="U2487" s="92"/>
      <c r="V2487" s="92"/>
      <c r="W2487" s="92"/>
      <c r="Z2487" s="88"/>
    </row>
    <row r="2488" spans="1:26" ht="14.5" customHeight="1" x14ac:dyDescent="0.35">
      <c r="J2488" s="69"/>
      <c r="K2488" s="75" t="s">
        <v>1278</v>
      </c>
      <c r="L2488" s="76" t="s">
        <v>1279</v>
      </c>
      <c r="M2488" s="332">
        <v>42186</v>
      </c>
      <c r="N2488" s="332"/>
      <c r="O2488" s="332"/>
      <c r="P2488" s="333"/>
      <c r="Z2488" s="3"/>
    </row>
    <row r="2489" spans="1:26" ht="14.5" customHeight="1" x14ac:dyDescent="0.35">
      <c r="J2489" s="69"/>
      <c r="K2489" s="75" t="s">
        <v>1289</v>
      </c>
      <c r="L2489" s="76" t="s">
        <v>1290</v>
      </c>
      <c r="M2489" s="332">
        <v>42614</v>
      </c>
      <c r="N2489" s="332"/>
      <c r="O2489" s="332"/>
      <c r="P2489" s="333"/>
      <c r="Z2489" s="3"/>
    </row>
    <row r="2490" spans="1:26" ht="14.5" customHeight="1" x14ac:dyDescent="0.35">
      <c r="J2490" s="69"/>
      <c r="K2490" s="107" t="s">
        <v>1289</v>
      </c>
      <c r="L2490" s="93" t="s">
        <v>1291</v>
      </c>
      <c r="M2490" s="340">
        <v>43466</v>
      </c>
      <c r="N2490" s="340"/>
      <c r="O2490" s="127"/>
      <c r="P2490" s="128"/>
      <c r="Z2490" s="3"/>
    </row>
    <row r="2491" spans="1:26" ht="14.5" customHeight="1" x14ac:dyDescent="0.35">
      <c r="J2491" s="9">
        <v>11</v>
      </c>
      <c r="K2491" s="11" t="s">
        <v>2451</v>
      </c>
      <c r="L2491" s="11" t="s">
        <v>2452</v>
      </c>
      <c r="M2491" s="9" t="s">
        <v>32</v>
      </c>
      <c r="N2491" s="9" t="s">
        <v>28</v>
      </c>
      <c r="O2491" s="9">
        <v>2</v>
      </c>
      <c r="P2491" s="9" t="s">
        <v>29</v>
      </c>
      <c r="Z2491" s="3" t="s">
        <v>6</v>
      </c>
    </row>
    <row r="2492" spans="1:26" ht="14.5" customHeight="1" x14ac:dyDescent="0.35">
      <c r="J2492" s="29">
        <v>12</v>
      </c>
      <c r="K2492" s="11" t="s">
        <v>2453</v>
      </c>
      <c r="L2492" s="11" t="s">
        <v>2454</v>
      </c>
      <c r="M2492" s="9" t="s">
        <v>32</v>
      </c>
      <c r="N2492" s="9" t="s">
        <v>28</v>
      </c>
      <c r="O2492" s="9">
        <v>2</v>
      </c>
      <c r="P2492" s="9" t="s">
        <v>29</v>
      </c>
      <c r="Z2492" s="3" t="s">
        <v>6</v>
      </c>
    </row>
    <row r="2493" spans="1:26" ht="14.5" customHeight="1" x14ac:dyDescent="0.35">
      <c r="J2493" s="69"/>
      <c r="K2493" s="73" t="s">
        <v>1163</v>
      </c>
      <c r="L2493" s="74" t="s">
        <v>1164</v>
      </c>
      <c r="M2493" s="349" t="s">
        <v>1165</v>
      </c>
      <c r="N2493" s="349"/>
      <c r="O2493" s="350" t="s">
        <v>1166</v>
      </c>
      <c r="P2493" s="351"/>
      <c r="Z2493" s="3"/>
    </row>
    <row r="2494" spans="1:26" ht="14.5" customHeight="1" x14ac:dyDescent="0.35">
      <c r="J2494" s="69"/>
      <c r="K2494" s="75" t="s">
        <v>2455</v>
      </c>
      <c r="L2494" s="76" t="s">
        <v>2456</v>
      </c>
      <c r="M2494" s="332">
        <v>39814</v>
      </c>
      <c r="N2494" s="332"/>
      <c r="O2494" s="332"/>
      <c r="P2494" s="333"/>
      <c r="Z2494" s="3"/>
    </row>
    <row r="2495" spans="1:26" ht="14.5" customHeight="1" x14ac:dyDescent="0.35">
      <c r="J2495" s="9">
        <v>13</v>
      </c>
      <c r="K2495" s="11" t="s">
        <v>2457</v>
      </c>
      <c r="L2495" s="11" t="s">
        <v>2458</v>
      </c>
      <c r="M2495" s="9" t="s">
        <v>32</v>
      </c>
      <c r="N2495" s="9" t="s">
        <v>28</v>
      </c>
      <c r="O2495" s="9">
        <v>2</v>
      </c>
      <c r="P2495" s="9" t="s">
        <v>29</v>
      </c>
      <c r="Z2495" s="3" t="s">
        <v>6</v>
      </c>
    </row>
    <row r="2496" spans="1:26" ht="14.5" customHeight="1" x14ac:dyDescent="0.35">
      <c r="J2496" s="9">
        <v>14</v>
      </c>
      <c r="K2496" s="11" t="s">
        <v>2459</v>
      </c>
      <c r="L2496" s="11" t="s">
        <v>2460</v>
      </c>
      <c r="M2496" s="9" t="s">
        <v>32</v>
      </c>
      <c r="N2496" s="9" t="s">
        <v>28</v>
      </c>
      <c r="O2496" s="9">
        <v>2</v>
      </c>
      <c r="P2496" s="9" t="s">
        <v>29</v>
      </c>
      <c r="Z2496" s="3" t="s">
        <v>6</v>
      </c>
    </row>
    <row r="2497" spans="1:26" ht="14.5" customHeight="1" x14ac:dyDescent="0.35">
      <c r="J2497" s="29">
        <v>15</v>
      </c>
      <c r="K2497" s="11" t="s">
        <v>2461</v>
      </c>
      <c r="L2497" s="11" t="s">
        <v>2462</v>
      </c>
      <c r="M2497" s="9" t="s">
        <v>32</v>
      </c>
      <c r="N2497" s="9" t="s">
        <v>28</v>
      </c>
      <c r="O2497" s="9">
        <v>2</v>
      </c>
      <c r="P2497" s="9" t="s">
        <v>29</v>
      </c>
      <c r="Z2497" s="3" t="s">
        <v>6</v>
      </c>
    </row>
    <row r="2498" spans="1:26" ht="14.5" customHeight="1" x14ac:dyDescent="0.35">
      <c r="J2498" s="69"/>
      <c r="K2498" s="73" t="s">
        <v>1163</v>
      </c>
      <c r="L2498" s="74" t="s">
        <v>1164</v>
      </c>
      <c r="M2498" s="349" t="s">
        <v>1165</v>
      </c>
      <c r="N2498" s="349"/>
      <c r="O2498" s="350" t="s">
        <v>1166</v>
      </c>
      <c r="P2498" s="351"/>
      <c r="Z2498" s="3"/>
    </row>
    <row r="2499" spans="1:26" ht="14.5" customHeight="1" x14ac:dyDescent="0.35">
      <c r="J2499" s="69"/>
      <c r="K2499" s="75" t="s">
        <v>1351</v>
      </c>
      <c r="L2499" s="76" t="s">
        <v>1352</v>
      </c>
      <c r="M2499" s="332">
        <v>41852</v>
      </c>
      <c r="N2499" s="332"/>
      <c r="O2499" s="332">
        <v>42613</v>
      </c>
      <c r="P2499" s="333"/>
      <c r="Z2499" s="3"/>
    </row>
    <row r="2500" spans="1:26" ht="14.5" customHeight="1" x14ac:dyDescent="0.35">
      <c r="J2500" s="69"/>
      <c r="K2500" s="75" t="s">
        <v>1353</v>
      </c>
      <c r="L2500" s="76" t="s">
        <v>1354</v>
      </c>
      <c r="M2500" s="332">
        <v>42186</v>
      </c>
      <c r="N2500" s="332"/>
      <c r="O2500" s="332"/>
      <c r="P2500" s="333"/>
      <c r="Z2500" s="3"/>
    </row>
    <row r="2501" spans="1:26" ht="14.5" customHeight="1" x14ac:dyDescent="0.35">
      <c r="J2501" s="69"/>
      <c r="K2501" s="75" t="s">
        <v>1355</v>
      </c>
      <c r="L2501" s="76" t="s">
        <v>1356</v>
      </c>
      <c r="M2501" s="332">
        <v>39814</v>
      </c>
      <c r="N2501" s="332"/>
      <c r="O2501" s="332">
        <v>42216</v>
      </c>
      <c r="P2501" s="333"/>
      <c r="Z2501" s="3"/>
    </row>
    <row r="2502" spans="1:26" ht="14.5" customHeight="1" x14ac:dyDescent="0.35">
      <c r="J2502" s="69"/>
      <c r="K2502" s="75" t="s">
        <v>1357</v>
      </c>
      <c r="L2502" s="76" t="s">
        <v>1358</v>
      </c>
      <c r="M2502" s="332">
        <v>42005</v>
      </c>
      <c r="N2502" s="332"/>
      <c r="O2502" s="332"/>
      <c r="P2502" s="333"/>
      <c r="Z2502" s="3"/>
    </row>
    <row r="2503" spans="1:26" ht="14.5" customHeight="1" x14ac:dyDescent="0.35">
      <c r="J2503" s="69"/>
      <c r="K2503" s="75" t="s">
        <v>1359</v>
      </c>
      <c r="L2503" s="76" t="s">
        <v>1360</v>
      </c>
      <c r="M2503" s="332">
        <v>39814</v>
      </c>
      <c r="N2503" s="332"/>
      <c r="O2503" s="332"/>
      <c r="P2503" s="333"/>
      <c r="Z2503" s="3"/>
    </row>
    <row r="2504" spans="1:26" s="93" customFormat="1" ht="14.5" customHeight="1" x14ac:dyDescent="0.35">
      <c r="A2504" s="89"/>
      <c r="B2504" s="89"/>
      <c r="C2504" s="89"/>
      <c r="D2504" s="89"/>
      <c r="E2504" s="89"/>
      <c r="F2504" s="89"/>
      <c r="G2504" s="89"/>
      <c r="H2504" s="89"/>
      <c r="I2504" s="89"/>
      <c r="J2504" s="125"/>
      <c r="K2504" s="107" t="s">
        <v>1361</v>
      </c>
      <c r="L2504" s="93" t="s">
        <v>1362</v>
      </c>
      <c r="M2504" s="340">
        <v>43282</v>
      </c>
      <c r="N2504" s="340"/>
      <c r="O2504" s="129"/>
      <c r="P2504" s="130"/>
      <c r="Q2504" s="92"/>
      <c r="R2504" s="92"/>
      <c r="S2504" s="92"/>
      <c r="T2504" s="92"/>
      <c r="U2504" s="92"/>
      <c r="V2504" s="92"/>
      <c r="W2504" s="92"/>
      <c r="Z2504" s="88"/>
    </row>
    <row r="2505" spans="1:26" ht="14.5" customHeight="1" x14ac:dyDescent="0.35">
      <c r="J2505" s="69"/>
      <c r="K2505" s="75" t="s">
        <v>1363</v>
      </c>
      <c r="L2505" s="76" t="s">
        <v>1364</v>
      </c>
      <c r="M2505" s="332">
        <v>40909</v>
      </c>
      <c r="N2505" s="332"/>
      <c r="O2505" s="332"/>
      <c r="P2505" s="333"/>
      <c r="Z2505" s="3"/>
    </row>
    <row r="2506" spans="1:26" ht="14.5" customHeight="1" x14ac:dyDescent="0.35">
      <c r="J2506" s="69"/>
      <c r="K2506" s="75" t="s">
        <v>1365</v>
      </c>
      <c r="L2506" s="76" t="s">
        <v>1366</v>
      </c>
      <c r="M2506" s="332">
        <v>41852</v>
      </c>
      <c r="N2506" s="332"/>
      <c r="O2506" s="332"/>
      <c r="P2506" s="333"/>
      <c r="Z2506" s="3"/>
    </row>
    <row r="2507" spans="1:26" ht="14.5" customHeight="1" x14ac:dyDescent="0.35">
      <c r="J2507" s="69"/>
      <c r="K2507" s="75" t="s">
        <v>1367</v>
      </c>
      <c r="L2507" s="76" t="s">
        <v>1368</v>
      </c>
      <c r="M2507" s="332">
        <v>41852</v>
      </c>
      <c r="N2507" s="332"/>
      <c r="O2507" s="332"/>
      <c r="P2507" s="333"/>
      <c r="Z2507" s="3"/>
    </row>
    <row r="2508" spans="1:26" ht="14.5" customHeight="1" x14ac:dyDescent="0.35">
      <c r="J2508" s="69"/>
      <c r="K2508" s="75" t="s">
        <v>1369</v>
      </c>
      <c r="L2508" s="76" t="s">
        <v>1370</v>
      </c>
      <c r="M2508" s="332">
        <v>42186</v>
      </c>
      <c r="N2508" s="332"/>
      <c r="O2508" s="332"/>
      <c r="P2508" s="333"/>
      <c r="Z2508" s="3"/>
    </row>
    <row r="2509" spans="1:26" s="93" customFormat="1" ht="14.5" customHeight="1" x14ac:dyDescent="0.35">
      <c r="A2509" s="89"/>
      <c r="B2509" s="89"/>
      <c r="C2509" s="89"/>
      <c r="D2509" s="89"/>
      <c r="E2509" s="89"/>
      <c r="F2509" s="89"/>
      <c r="G2509" s="89"/>
      <c r="H2509" s="89"/>
      <c r="I2509" s="89"/>
      <c r="J2509" s="125"/>
      <c r="K2509" s="107" t="s">
        <v>1371</v>
      </c>
      <c r="L2509" s="93" t="s">
        <v>1372</v>
      </c>
      <c r="M2509" s="340">
        <v>43282</v>
      </c>
      <c r="N2509" s="340"/>
      <c r="O2509" s="129"/>
      <c r="P2509" s="130"/>
      <c r="Q2509" s="92"/>
      <c r="R2509" s="92"/>
      <c r="S2509" s="92"/>
      <c r="T2509" s="92"/>
      <c r="U2509" s="92"/>
      <c r="V2509" s="92"/>
      <c r="W2509" s="92"/>
      <c r="Z2509" s="88"/>
    </row>
    <row r="2510" spans="1:26" ht="14.5" customHeight="1" x14ac:dyDescent="0.35">
      <c r="J2510" s="69"/>
      <c r="K2510" s="75" t="s">
        <v>1373</v>
      </c>
      <c r="L2510" s="76" t="s">
        <v>1374</v>
      </c>
      <c r="M2510" s="332">
        <v>39814</v>
      </c>
      <c r="N2510" s="332"/>
      <c r="O2510" s="332"/>
      <c r="P2510" s="333"/>
      <c r="Z2510" s="3"/>
    </row>
    <row r="2511" spans="1:26" ht="14.5" customHeight="1" x14ac:dyDescent="0.35">
      <c r="J2511" s="69"/>
      <c r="K2511" s="75" t="s">
        <v>1375</v>
      </c>
      <c r="L2511" s="76" t="s">
        <v>1376</v>
      </c>
      <c r="M2511" s="332">
        <v>42278</v>
      </c>
      <c r="N2511" s="332"/>
      <c r="O2511" s="332"/>
      <c r="P2511" s="333"/>
      <c r="Z2511" s="3"/>
    </row>
    <row r="2512" spans="1:26" ht="14.5" customHeight="1" x14ac:dyDescent="0.35">
      <c r="J2512" s="69"/>
      <c r="K2512" s="75" t="s">
        <v>1377</v>
      </c>
      <c r="L2512" s="76" t="s">
        <v>1378</v>
      </c>
      <c r="M2512" s="332">
        <v>39814</v>
      </c>
      <c r="N2512" s="332"/>
      <c r="O2512" s="332"/>
      <c r="P2512" s="333"/>
      <c r="Z2512" s="3"/>
    </row>
    <row r="2513" spans="10:26" ht="14.5" customHeight="1" x14ac:dyDescent="0.35">
      <c r="J2513" s="69"/>
      <c r="K2513" s="107" t="s">
        <v>1379</v>
      </c>
      <c r="L2513" s="93" t="s">
        <v>1380</v>
      </c>
      <c r="M2513" s="340">
        <v>43282</v>
      </c>
      <c r="N2513" s="340"/>
      <c r="O2513" s="127"/>
      <c r="P2513" s="128"/>
      <c r="Z2513" s="3"/>
    </row>
    <row r="2514" spans="10:26" ht="14.5" customHeight="1" x14ac:dyDescent="0.35">
      <c r="J2514" s="69"/>
      <c r="K2514" s="75" t="s">
        <v>1381</v>
      </c>
      <c r="L2514" s="76" t="s">
        <v>1382</v>
      </c>
      <c r="M2514" s="332">
        <v>41852</v>
      </c>
      <c r="N2514" s="332"/>
      <c r="O2514" s="332"/>
      <c r="P2514" s="333"/>
      <c r="Z2514" s="3"/>
    </row>
    <row r="2515" spans="10:26" ht="14.5" customHeight="1" x14ac:dyDescent="0.35">
      <c r="J2515" s="69"/>
      <c r="K2515" s="75" t="s">
        <v>1383</v>
      </c>
      <c r="L2515" s="76" t="s">
        <v>1384</v>
      </c>
      <c r="M2515" s="332">
        <v>42186</v>
      </c>
      <c r="N2515" s="332"/>
      <c r="O2515" s="332"/>
      <c r="P2515" s="333"/>
      <c r="Z2515" s="3"/>
    </row>
    <row r="2516" spans="10:26" ht="14.5" customHeight="1" x14ac:dyDescent="0.35">
      <c r="J2516" s="69"/>
      <c r="K2516" s="107" t="s">
        <v>1385</v>
      </c>
      <c r="L2516" s="93" t="s">
        <v>1386</v>
      </c>
      <c r="M2516" s="340">
        <v>43282</v>
      </c>
      <c r="N2516" s="340"/>
      <c r="O2516" s="127"/>
      <c r="P2516" s="128"/>
      <c r="Z2516" s="3"/>
    </row>
    <row r="2517" spans="10:26" ht="14.5" customHeight="1" x14ac:dyDescent="0.35">
      <c r="J2517" s="69"/>
      <c r="K2517" s="75" t="s">
        <v>1387</v>
      </c>
      <c r="L2517" s="76" t="s">
        <v>1388</v>
      </c>
      <c r="M2517" s="332">
        <v>39814</v>
      </c>
      <c r="N2517" s="332"/>
      <c r="O2517" s="332"/>
      <c r="P2517" s="333"/>
      <c r="Z2517" s="3"/>
    </row>
    <row r="2518" spans="10:26" ht="14.5" customHeight="1" x14ac:dyDescent="0.35">
      <c r="J2518" s="69"/>
      <c r="K2518" s="75" t="s">
        <v>1389</v>
      </c>
      <c r="L2518" s="76" t="s">
        <v>1390</v>
      </c>
      <c r="M2518" s="332">
        <v>39814</v>
      </c>
      <c r="N2518" s="332"/>
      <c r="O2518" s="332"/>
      <c r="P2518" s="333"/>
      <c r="Z2518" s="3"/>
    </row>
    <row r="2519" spans="10:26" ht="14.5" customHeight="1" x14ac:dyDescent="0.35">
      <c r="J2519" s="69"/>
      <c r="K2519" s="75" t="s">
        <v>1391</v>
      </c>
      <c r="L2519" s="76" t="s">
        <v>1392</v>
      </c>
      <c r="M2519" s="332">
        <v>39814</v>
      </c>
      <c r="N2519" s="332"/>
      <c r="O2519" s="332"/>
      <c r="P2519" s="333"/>
      <c r="Z2519" s="3"/>
    </row>
    <row r="2520" spans="10:26" ht="14.5" customHeight="1" x14ac:dyDescent="0.35">
      <c r="J2520" s="69"/>
      <c r="K2520" s="147" t="s">
        <v>1393</v>
      </c>
      <c r="L2520" s="146" t="s">
        <v>1394</v>
      </c>
      <c r="M2520" s="356">
        <v>39814</v>
      </c>
      <c r="N2520" s="356"/>
      <c r="O2520" s="356"/>
      <c r="P2520" s="357"/>
      <c r="Z2520" s="3"/>
    </row>
    <row r="2521" spans="10:26" ht="14.5" customHeight="1" x14ac:dyDescent="0.35">
      <c r="J2521" s="69"/>
      <c r="K2521" s="75" t="s">
        <v>2463</v>
      </c>
      <c r="L2521" s="76" t="s">
        <v>2464</v>
      </c>
      <c r="M2521" s="332">
        <v>39814</v>
      </c>
      <c r="N2521" s="332"/>
      <c r="O2521" s="332"/>
      <c r="P2521" s="333"/>
      <c r="Z2521" s="3"/>
    </row>
    <row r="2522" spans="10:26" ht="14.5" customHeight="1" x14ac:dyDescent="0.35">
      <c r="J2522" s="69"/>
      <c r="K2522" s="75" t="s">
        <v>2465</v>
      </c>
      <c r="L2522" s="76" t="s">
        <v>2466</v>
      </c>
      <c r="M2522" s="332">
        <v>39814</v>
      </c>
      <c r="N2522" s="332"/>
      <c r="O2522" s="332"/>
      <c r="P2522" s="333"/>
      <c r="Z2522" s="3"/>
    </row>
    <row r="2523" spans="10:26" ht="14.5" customHeight="1" x14ac:dyDescent="0.35">
      <c r="J2523" s="69"/>
      <c r="K2523" s="75" t="s">
        <v>2467</v>
      </c>
      <c r="L2523" s="76" t="s">
        <v>2468</v>
      </c>
      <c r="M2523" s="332">
        <v>41852</v>
      </c>
      <c r="N2523" s="332"/>
      <c r="O2523" s="332"/>
      <c r="P2523" s="333"/>
      <c r="Z2523" s="3"/>
    </row>
    <row r="2524" spans="10:26" ht="14.5" customHeight="1" x14ac:dyDescent="0.35">
      <c r="J2524" s="69"/>
      <c r="K2524" s="75" t="s">
        <v>2469</v>
      </c>
      <c r="L2524" s="76" t="s">
        <v>2470</v>
      </c>
      <c r="M2524" s="332">
        <v>41852</v>
      </c>
      <c r="N2524" s="332"/>
      <c r="O2524" s="332"/>
      <c r="P2524" s="333"/>
      <c r="Z2524" s="3"/>
    </row>
    <row r="2525" spans="10:26" ht="14.5" customHeight="1" x14ac:dyDescent="0.35">
      <c r="J2525" s="69"/>
      <c r="K2525" s="75" t="s">
        <v>2471</v>
      </c>
      <c r="L2525" s="76" t="s">
        <v>2472</v>
      </c>
      <c r="M2525" s="332">
        <v>42186</v>
      </c>
      <c r="N2525" s="332"/>
      <c r="O2525" s="332"/>
      <c r="P2525" s="333"/>
      <c r="Z2525" s="3"/>
    </row>
    <row r="2526" spans="10:26" ht="14.5" customHeight="1" x14ac:dyDescent="0.35">
      <c r="J2526" s="69"/>
      <c r="K2526" s="75" t="s">
        <v>2473</v>
      </c>
      <c r="L2526" s="76" t="s">
        <v>2474</v>
      </c>
      <c r="M2526" s="332">
        <v>39814</v>
      </c>
      <c r="N2526" s="332"/>
      <c r="O2526" s="332"/>
      <c r="P2526" s="333"/>
      <c r="Z2526" s="3"/>
    </row>
    <row r="2527" spans="10:26" ht="14.5" customHeight="1" x14ac:dyDescent="0.35">
      <c r="J2527" s="69"/>
      <c r="K2527" s="75" t="s">
        <v>2475</v>
      </c>
      <c r="L2527" s="76" t="s">
        <v>2476</v>
      </c>
      <c r="M2527" s="332">
        <v>40909</v>
      </c>
      <c r="N2527" s="332"/>
      <c r="O2527" s="332"/>
      <c r="P2527" s="333"/>
      <c r="Z2527" s="3"/>
    </row>
    <row r="2528" spans="10:26" ht="14.5" customHeight="1" x14ac:dyDescent="0.35">
      <c r="J2528" s="69"/>
      <c r="K2528" s="75" t="s">
        <v>2477</v>
      </c>
      <c r="L2528" s="76" t="s">
        <v>2478</v>
      </c>
      <c r="M2528" s="332">
        <v>42614</v>
      </c>
      <c r="N2528" s="332"/>
      <c r="O2528" s="332"/>
      <c r="P2528" s="333"/>
      <c r="Z2528" s="3"/>
    </row>
    <row r="2529" spans="1:26" ht="14.5" customHeight="1" x14ac:dyDescent="0.35">
      <c r="J2529" s="69"/>
      <c r="K2529" s="75" t="s">
        <v>2479</v>
      </c>
      <c r="L2529" s="76" t="s">
        <v>2480</v>
      </c>
      <c r="M2529" s="332">
        <v>39814</v>
      </c>
      <c r="N2529" s="332"/>
      <c r="O2529" s="332"/>
      <c r="P2529" s="333"/>
      <c r="Z2529" s="3"/>
    </row>
    <row r="2530" spans="1:26" ht="14.5" customHeight="1" x14ac:dyDescent="0.35">
      <c r="J2530" s="69"/>
      <c r="K2530" s="75" t="s">
        <v>2481</v>
      </c>
      <c r="L2530" s="76" t="s">
        <v>2482</v>
      </c>
      <c r="M2530" s="332">
        <v>39814</v>
      </c>
      <c r="N2530" s="332"/>
      <c r="O2530" s="332"/>
      <c r="P2530" s="333"/>
      <c r="Z2530" s="3"/>
    </row>
    <row r="2531" spans="1:26" ht="14.5" customHeight="1" x14ac:dyDescent="0.35">
      <c r="J2531" s="69"/>
      <c r="K2531" s="75" t="s">
        <v>2483</v>
      </c>
      <c r="L2531" s="76" t="s">
        <v>2484</v>
      </c>
      <c r="M2531" s="332">
        <v>39814</v>
      </c>
      <c r="N2531" s="332"/>
      <c r="O2531" s="332"/>
      <c r="P2531" s="333"/>
      <c r="Z2531" s="3"/>
    </row>
    <row r="2532" spans="1:26" ht="14.5" customHeight="1" x14ac:dyDescent="0.35">
      <c r="J2532" s="69"/>
      <c r="K2532" s="75" t="s">
        <v>2485</v>
      </c>
      <c r="L2532" s="76" t="s">
        <v>2486</v>
      </c>
      <c r="M2532" s="332">
        <v>39814</v>
      </c>
      <c r="N2532" s="332"/>
      <c r="O2532" s="332"/>
      <c r="P2532" s="333"/>
      <c r="Z2532" s="3"/>
    </row>
    <row r="2533" spans="1:26" ht="14.5" customHeight="1" x14ac:dyDescent="0.35">
      <c r="J2533" s="69"/>
      <c r="K2533" s="75" t="s">
        <v>2487</v>
      </c>
      <c r="L2533" s="76" t="s">
        <v>2488</v>
      </c>
      <c r="M2533" s="332">
        <v>39814</v>
      </c>
      <c r="N2533" s="332"/>
      <c r="O2533" s="332">
        <v>42185</v>
      </c>
      <c r="P2533" s="333"/>
      <c r="Z2533" s="3"/>
    </row>
    <row r="2534" spans="1:26" ht="14.5" customHeight="1" x14ac:dyDescent="0.35">
      <c r="J2534" s="69"/>
      <c r="K2534" s="75" t="s">
        <v>2487</v>
      </c>
      <c r="L2534" s="76" t="s">
        <v>2489</v>
      </c>
      <c r="M2534" s="332">
        <v>42186</v>
      </c>
      <c r="N2534" s="332"/>
      <c r="O2534" s="332"/>
      <c r="P2534" s="333"/>
      <c r="Z2534" s="3"/>
    </row>
    <row r="2535" spans="1:26" ht="14.5" customHeight="1" x14ac:dyDescent="0.35">
      <c r="J2535" s="69"/>
      <c r="K2535" s="75" t="s">
        <v>2490</v>
      </c>
      <c r="L2535" s="76" t="s">
        <v>2491</v>
      </c>
      <c r="M2535" s="332">
        <v>39814</v>
      </c>
      <c r="N2535" s="332"/>
      <c r="O2535" s="332"/>
      <c r="P2535" s="333"/>
      <c r="Z2535" s="3"/>
    </row>
    <row r="2536" spans="1:26" ht="14.5" customHeight="1" x14ac:dyDescent="0.35">
      <c r="J2536" s="69"/>
      <c r="K2536" s="75" t="s">
        <v>2492</v>
      </c>
      <c r="L2536" s="76" t="s">
        <v>2493</v>
      </c>
      <c r="M2536" s="332">
        <v>39814</v>
      </c>
      <c r="N2536" s="332"/>
      <c r="O2536" s="332"/>
      <c r="P2536" s="333"/>
      <c r="Z2536" s="3"/>
    </row>
    <row r="2537" spans="1:26" ht="14.5" customHeight="1" x14ac:dyDescent="0.35">
      <c r="J2537" s="69"/>
      <c r="K2537" s="75" t="s">
        <v>2494</v>
      </c>
      <c r="L2537" s="76" t="s">
        <v>2495</v>
      </c>
      <c r="M2537" s="332">
        <v>39814</v>
      </c>
      <c r="N2537" s="332"/>
      <c r="O2537" s="332"/>
      <c r="P2537" s="333"/>
      <c r="Z2537" s="3"/>
    </row>
    <row r="2538" spans="1:26" ht="14.5" customHeight="1" x14ac:dyDescent="0.35">
      <c r="J2538" s="69"/>
      <c r="K2538" s="75" t="s">
        <v>2496</v>
      </c>
      <c r="L2538" s="76" t="s">
        <v>2497</v>
      </c>
      <c r="M2538" s="332">
        <v>39814</v>
      </c>
      <c r="N2538" s="332"/>
      <c r="O2538" s="332"/>
      <c r="P2538" s="333"/>
      <c r="Z2538" s="3"/>
    </row>
    <row r="2539" spans="1:26" ht="14.5" customHeight="1" x14ac:dyDescent="0.35">
      <c r="J2539" s="71"/>
      <c r="K2539" s="145" t="s">
        <v>2498</v>
      </c>
      <c r="L2539" s="146" t="s">
        <v>2499</v>
      </c>
      <c r="M2539" s="356">
        <v>39814</v>
      </c>
      <c r="N2539" s="356"/>
      <c r="O2539" s="356"/>
      <c r="P2539" s="357"/>
      <c r="Z2539" s="3"/>
    </row>
    <row r="2540" spans="1:26" s="3" customFormat="1" ht="14.5" customHeight="1" collapsed="1" x14ac:dyDescent="0.35">
      <c r="A2540" s="1" t="s">
        <v>22</v>
      </c>
      <c r="B2540" s="1"/>
      <c r="C2540" s="1"/>
      <c r="D2540" s="1"/>
      <c r="E2540" s="1"/>
      <c r="F2540" s="1" t="s">
        <v>2500</v>
      </c>
      <c r="G2540" s="1"/>
      <c r="H2540" s="1"/>
      <c r="I2540" s="1" t="s">
        <v>144</v>
      </c>
      <c r="J2540" s="2" t="s">
        <v>2501</v>
      </c>
      <c r="K2540" s="4"/>
      <c r="L2540" s="4"/>
      <c r="M2540" s="4"/>
      <c r="N2540" s="4"/>
      <c r="O2540" s="4"/>
      <c r="P2540" s="4"/>
      <c r="Q2540" s="4"/>
      <c r="R2540" s="4"/>
      <c r="S2540" s="4"/>
      <c r="T2540" s="4"/>
      <c r="U2540" s="4"/>
      <c r="V2540" s="4"/>
      <c r="W2540" s="4"/>
      <c r="Z2540" s="3" t="s">
        <v>6</v>
      </c>
    </row>
    <row r="2541" spans="1:26" ht="14.5" customHeight="1" x14ac:dyDescent="0.35">
      <c r="J2541" s="9">
        <v>1</v>
      </c>
      <c r="K2541" s="11" t="s">
        <v>25</v>
      </c>
      <c r="L2541" s="11" t="s">
        <v>2502</v>
      </c>
      <c r="M2541" s="9" t="s">
        <v>27</v>
      </c>
      <c r="N2541" s="9">
        <v>4</v>
      </c>
      <c r="O2541" s="9" t="s">
        <v>28</v>
      </c>
      <c r="P2541" s="9" t="s">
        <v>29</v>
      </c>
      <c r="Z2541" s="3" t="s">
        <v>6</v>
      </c>
    </row>
    <row r="2542" spans="1:26" ht="14.5" customHeight="1" x14ac:dyDescent="0.35">
      <c r="J2542" s="29">
        <v>2</v>
      </c>
      <c r="K2542" s="11" t="s">
        <v>2287</v>
      </c>
      <c r="L2542" s="11" t="s">
        <v>2503</v>
      </c>
      <c r="M2542" s="9" t="s">
        <v>27</v>
      </c>
      <c r="N2542" s="9" t="s">
        <v>40</v>
      </c>
      <c r="O2542" s="9" t="s">
        <v>28</v>
      </c>
      <c r="P2542" s="9" t="s">
        <v>29</v>
      </c>
      <c r="Z2542" s="3" t="s">
        <v>6</v>
      </c>
    </row>
    <row r="2543" spans="1:26" ht="14.5" customHeight="1" x14ac:dyDescent="0.35">
      <c r="J2543" s="69"/>
      <c r="K2543" s="75" t="s">
        <v>2445</v>
      </c>
      <c r="L2543" s="76" t="s">
        <v>2446</v>
      </c>
      <c r="M2543" s="332">
        <v>39814</v>
      </c>
      <c r="N2543" s="332"/>
      <c r="O2543" s="332"/>
      <c r="P2543" s="333"/>
      <c r="Z2543" s="3"/>
    </row>
    <row r="2544" spans="1:26" ht="14.5" customHeight="1" x14ac:dyDescent="0.35">
      <c r="J2544" s="69"/>
      <c r="K2544" s="75" t="s">
        <v>2447</v>
      </c>
      <c r="L2544" s="76" t="s">
        <v>2448</v>
      </c>
      <c r="M2544" s="332">
        <v>39814</v>
      </c>
      <c r="N2544" s="332"/>
      <c r="O2544" s="332"/>
      <c r="P2544" s="333"/>
      <c r="Z2544" s="3"/>
    </row>
    <row r="2545" spans="1:26" ht="14.5" customHeight="1" x14ac:dyDescent="0.35">
      <c r="J2545" s="69"/>
      <c r="K2545" s="75" t="s">
        <v>2417</v>
      </c>
      <c r="L2545" s="76" t="s">
        <v>2418</v>
      </c>
      <c r="M2545" s="332">
        <v>42005</v>
      </c>
      <c r="N2545" s="332"/>
      <c r="O2545" s="332"/>
      <c r="P2545" s="333"/>
      <c r="Z2545" s="3"/>
    </row>
    <row r="2546" spans="1:26" ht="14.5" customHeight="1" x14ac:dyDescent="0.35">
      <c r="J2546" s="69"/>
      <c r="K2546" s="75" t="s">
        <v>2419</v>
      </c>
      <c r="L2546" s="76" t="s">
        <v>2420</v>
      </c>
      <c r="M2546" s="332">
        <v>42005</v>
      </c>
      <c r="N2546" s="332"/>
      <c r="O2546" s="332"/>
      <c r="P2546" s="333"/>
      <c r="Z2546" s="3"/>
    </row>
    <row r="2547" spans="1:26" ht="14.5" customHeight="1" x14ac:dyDescent="0.35">
      <c r="J2547" s="69"/>
      <c r="K2547" s="75" t="s">
        <v>2421</v>
      </c>
      <c r="L2547" s="76" t="s">
        <v>2422</v>
      </c>
      <c r="M2547" s="332">
        <v>42005</v>
      </c>
      <c r="N2547" s="332"/>
      <c r="O2547" s="332"/>
      <c r="P2547" s="333"/>
      <c r="Z2547" s="3"/>
    </row>
    <row r="2548" spans="1:26" ht="14.5" customHeight="1" x14ac:dyDescent="0.35">
      <c r="J2548" s="69"/>
      <c r="K2548" s="75" t="s">
        <v>2423</v>
      </c>
      <c r="L2548" s="76" t="s">
        <v>2424</v>
      </c>
      <c r="M2548" s="332">
        <v>42186</v>
      </c>
      <c r="N2548" s="332"/>
      <c r="O2548" s="332"/>
      <c r="P2548" s="333"/>
      <c r="Z2548" s="3"/>
    </row>
    <row r="2549" spans="1:26" ht="14.5" customHeight="1" x14ac:dyDescent="0.35">
      <c r="J2549" s="69"/>
      <c r="K2549" s="75" t="s">
        <v>2425</v>
      </c>
      <c r="L2549" s="76" t="s">
        <v>2426</v>
      </c>
      <c r="M2549" s="332">
        <v>42552</v>
      </c>
      <c r="N2549" s="332"/>
      <c r="O2549" s="332"/>
      <c r="P2549" s="333"/>
      <c r="Z2549" s="3"/>
    </row>
    <row r="2550" spans="1:26" ht="14.5" customHeight="1" x14ac:dyDescent="0.35">
      <c r="J2550" s="69"/>
      <c r="K2550" s="75" t="s">
        <v>2427</v>
      </c>
      <c r="L2550" s="76" t="s">
        <v>2428</v>
      </c>
      <c r="M2550" s="332">
        <v>42552</v>
      </c>
      <c r="N2550" s="332"/>
      <c r="O2550" s="332"/>
      <c r="P2550" s="333"/>
      <c r="Z2550" s="3"/>
    </row>
    <row r="2551" spans="1:26" ht="14.5" customHeight="1" x14ac:dyDescent="0.35">
      <c r="J2551" s="69"/>
      <c r="K2551" s="75" t="s">
        <v>2429</v>
      </c>
      <c r="L2551" s="76" t="s">
        <v>2430</v>
      </c>
      <c r="M2551" s="332">
        <v>42736</v>
      </c>
      <c r="N2551" s="332"/>
      <c r="O2551" s="332"/>
      <c r="P2551" s="333"/>
      <c r="Z2551" s="3"/>
    </row>
    <row r="2552" spans="1:26" ht="14.5" customHeight="1" x14ac:dyDescent="0.35">
      <c r="J2552" s="69"/>
      <c r="K2552" s="75" t="s">
        <v>2431</v>
      </c>
      <c r="L2552" s="76" t="s">
        <v>2432</v>
      </c>
      <c r="M2552" s="332">
        <v>39814</v>
      </c>
      <c r="N2552" s="332"/>
      <c r="O2552" s="332">
        <v>42216</v>
      </c>
      <c r="P2552" s="333"/>
      <c r="Z2552" s="3"/>
    </row>
    <row r="2553" spans="1:26" ht="14.5" customHeight="1" x14ac:dyDescent="0.35">
      <c r="J2553" s="69"/>
      <c r="K2553" s="75" t="s">
        <v>2433</v>
      </c>
      <c r="L2553" s="76" t="s">
        <v>2434</v>
      </c>
      <c r="M2553" s="332">
        <v>42186</v>
      </c>
      <c r="N2553" s="332"/>
      <c r="O2553" s="332">
        <v>42613</v>
      </c>
      <c r="P2553" s="333"/>
      <c r="Z2553" s="3"/>
    </row>
    <row r="2554" spans="1:26" ht="14.5" customHeight="1" x14ac:dyDescent="0.35">
      <c r="J2554" s="69"/>
      <c r="K2554" s="75" t="s">
        <v>2433</v>
      </c>
      <c r="L2554" s="76" t="s">
        <v>2435</v>
      </c>
      <c r="M2554" s="332">
        <v>42614</v>
      </c>
      <c r="N2554" s="332"/>
      <c r="O2554" s="332"/>
      <c r="P2554" s="333"/>
      <c r="Z2554" s="3"/>
    </row>
    <row r="2555" spans="1:26" s="93" customFormat="1" ht="14.5" customHeight="1" x14ac:dyDescent="0.35">
      <c r="A2555" s="89"/>
      <c r="B2555" s="89"/>
      <c r="C2555" s="89"/>
      <c r="D2555" s="89"/>
      <c r="E2555" s="89"/>
      <c r="F2555" s="89"/>
      <c r="G2555" s="89"/>
      <c r="H2555" s="89"/>
      <c r="I2555" s="89"/>
      <c r="J2555" s="125"/>
      <c r="K2555" s="107" t="s">
        <v>2433</v>
      </c>
      <c r="L2555" s="93" t="s">
        <v>2436</v>
      </c>
      <c r="M2555" s="340">
        <v>43466</v>
      </c>
      <c r="N2555" s="340"/>
      <c r="O2555" s="129"/>
      <c r="P2555" s="130"/>
      <c r="Q2555" s="92"/>
      <c r="R2555" s="92"/>
      <c r="S2555" s="92"/>
      <c r="T2555" s="92"/>
      <c r="U2555" s="92"/>
      <c r="V2555" s="92"/>
      <c r="W2555" s="92"/>
      <c r="Z2555" s="88"/>
    </row>
    <row r="2556" spans="1:26" ht="14.5" customHeight="1" x14ac:dyDescent="0.35">
      <c r="J2556" s="69"/>
      <c r="K2556" s="75" t="s">
        <v>2437</v>
      </c>
      <c r="L2556" s="76" t="s">
        <v>2438</v>
      </c>
      <c r="M2556" s="332">
        <v>39814</v>
      </c>
      <c r="N2556" s="332"/>
      <c r="O2556" s="332"/>
      <c r="P2556" s="333"/>
      <c r="Z2556" s="3"/>
    </row>
    <row r="2557" spans="1:26" ht="14.5" customHeight="1" x14ac:dyDescent="0.35">
      <c r="J2557" s="69"/>
      <c r="K2557" s="75" t="s">
        <v>2455</v>
      </c>
      <c r="L2557" s="76" t="s">
        <v>2456</v>
      </c>
      <c r="M2557" s="332">
        <v>39814</v>
      </c>
      <c r="N2557" s="332"/>
      <c r="O2557" s="332"/>
      <c r="P2557" s="333"/>
      <c r="Z2557" s="3"/>
    </row>
    <row r="2558" spans="1:26" ht="14.5" customHeight="1" x14ac:dyDescent="0.35">
      <c r="J2558" s="69"/>
      <c r="K2558" s="75" t="s">
        <v>2463</v>
      </c>
      <c r="L2558" s="76" t="s">
        <v>2464</v>
      </c>
      <c r="M2558" s="332">
        <v>39814</v>
      </c>
      <c r="N2558" s="332"/>
      <c r="O2558" s="332"/>
      <c r="P2558" s="333"/>
      <c r="Z2558" s="3"/>
    </row>
    <row r="2559" spans="1:26" ht="14.5" customHeight="1" x14ac:dyDescent="0.35">
      <c r="J2559" s="69"/>
      <c r="K2559" s="75" t="s">
        <v>2465</v>
      </c>
      <c r="L2559" s="76" t="s">
        <v>2466</v>
      </c>
      <c r="M2559" s="332">
        <v>39814</v>
      </c>
      <c r="N2559" s="332"/>
      <c r="O2559" s="332"/>
      <c r="P2559" s="333"/>
      <c r="Z2559" s="3"/>
    </row>
    <row r="2560" spans="1:26" ht="14.5" customHeight="1" x14ac:dyDescent="0.35">
      <c r="J2560" s="69"/>
      <c r="K2560" s="75" t="s">
        <v>2467</v>
      </c>
      <c r="L2560" s="76" t="s">
        <v>2468</v>
      </c>
      <c r="M2560" s="332">
        <v>41852</v>
      </c>
      <c r="N2560" s="332"/>
      <c r="O2560" s="332"/>
      <c r="P2560" s="333"/>
      <c r="Z2560" s="3"/>
    </row>
    <row r="2561" spans="10:26" ht="14.5" customHeight="1" x14ac:dyDescent="0.35">
      <c r="J2561" s="69"/>
      <c r="K2561" s="75" t="s">
        <v>2469</v>
      </c>
      <c r="L2561" s="76" t="s">
        <v>2470</v>
      </c>
      <c r="M2561" s="332">
        <v>41852</v>
      </c>
      <c r="N2561" s="332"/>
      <c r="O2561" s="332"/>
      <c r="P2561" s="333"/>
      <c r="Z2561" s="3"/>
    </row>
    <row r="2562" spans="10:26" ht="14.5" customHeight="1" x14ac:dyDescent="0.35">
      <c r="J2562" s="69"/>
      <c r="K2562" s="75" t="s">
        <v>2471</v>
      </c>
      <c r="L2562" s="76" t="s">
        <v>2472</v>
      </c>
      <c r="M2562" s="332">
        <v>42186</v>
      </c>
      <c r="N2562" s="332"/>
      <c r="O2562" s="332"/>
      <c r="P2562" s="333"/>
      <c r="Z2562" s="3"/>
    </row>
    <row r="2563" spans="10:26" ht="14.5" customHeight="1" x14ac:dyDescent="0.35">
      <c r="J2563" s="69"/>
      <c r="K2563" s="75" t="s">
        <v>2473</v>
      </c>
      <c r="L2563" s="76" t="s">
        <v>2474</v>
      </c>
      <c r="M2563" s="332">
        <v>39814</v>
      </c>
      <c r="N2563" s="332"/>
      <c r="O2563" s="332"/>
      <c r="P2563" s="333"/>
      <c r="Z2563" s="3"/>
    </row>
    <row r="2564" spans="10:26" ht="14.5" customHeight="1" x14ac:dyDescent="0.35">
      <c r="J2564" s="69"/>
      <c r="K2564" s="75" t="s">
        <v>2475</v>
      </c>
      <c r="L2564" s="76" t="s">
        <v>2476</v>
      </c>
      <c r="M2564" s="332">
        <v>40909</v>
      </c>
      <c r="N2564" s="332"/>
      <c r="O2564" s="332"/>
      <c r="P2564" s="333"/>
      <c r="Z2564" s="3"/>
    </row>
    <row r="2565" spans="10:26" ht="14.5" customHeight="1" x14ac:dyDescent="0.35">
      <c r="J2565" s="69"/>
      <c r="K2565" s="75" t="s">
        <v>2477</v>
      </c>
      <c r="L2565" s="76" t="s">
        <v>2478</v>
      </c>
      <c r="M2565" s="332">
        <v>42614</v>
      </c>
      <c r="N2565" s="332"/>
      <c r="O2565" s="332"/>
      <c r="P2565" s="333"/>
      <c r="Z2565" s="3"/>
    </row>
    <row r="2566" spans="10:26" ht="14.5" customHeight="1" x14ac:dyDescent="0.35">
      <c r="J2566" s="69"/>
      <c r="K2566" s="75" t="s">
        <v>2479</v>
      </c>
      <c r="L2566" s="76" t="s">
        <v>2480</v>
      </c>
      <c r="M2566" s="332">
        <v>39814</v>
      </c>
      <c r="N2566" s="332"/>
      <c r="O2566" s="332"/>
      <c r="P2566" s="333"/>
      <c r="Z2566" s="3"/>
    </row>
    <row r="2567" spans="10:26" ht="14.5" customHeight="1" x14ac:dyDescent="0.35">
      <c r="J2567" s="69"/>
      <c r="K2567" s="75" t="s">
        <v>2481</v>
      </c>
      <c r="L2567" s="76" t="s">
        <v>2482</v>
      </c>
      <c r="M2567" s="332">
        <v>39814</v>
      </c>
      <c r="N2567" s="332"/>
      <c r="O2567" s="332"/>
      <c r="P2567" s="333"/>
      <c r="Z2567" s="3"/>
    </row>
    <row r="2568" spans="10:26" ht="14.5" customHeight="1" x14ac:dyDescent="0.35">
      <c r="J2568" s="69"/>
      <c r="K2568" s="75" t="s">
        <v>2483</v>
      </c>
      <c r="L2568" s="76" t="s">
        <v>2484</v>
      </c>
      <c r="M2568" s="332">
        <v>39814</v>
      </c>
      <c r="N2568" s="332"/>
      <c r="O2568" s="332"/>
      <c r="P2568" s="333"/>
      <c r="Z2568" s="3"/>
    </row>
    <row r="2569" spans="10:26" ht="14.5" customHeight="1" x14ac:dyDescent="0.35">
      <c r="J2569" s="69"/>
      <c r="K2569" s="75" t="s">
        <v>2485</v>
      </c>
      <c r="L2569" s="76" t="s">
        <v>2486</v>
      </c>
      <c r="M2569" s="332">
        <v>39814</v>
      </c>
      <c r="N2569" s="332"/>
      <c r="O2569" s="332"/>
      <c r="P2569" s="333"/>
      <c r="Z2569" s="3"/>
    </row>
    <row r="2570" spans="10:26" ht="14.5" customHeight="1" x14ac:dyDescent="0.35">
      <c r="J2570" s="69"/>
      <c r="K2570" s="75" t="s">
        <v>2487</v>
      </c>
      <c r="L2570" s="76" t="s">
        <v>2488</v>
      </c>
      <c r="M2570" s="332">
        <v>39814</v>
      </c>
      <c r="N2570" s="332"/>
      <c r="O2570" s="332">
        <v>42185</v>
      </c>
      <c r="P2570" s="333"/>
      <c r="Z2570" s="3"/>
    </row>
    <row r="2571" spans="10:26" ht="14.5" customHeight="1" x14ac:dyDescent="0.35">
      <c r="J2571" s="69"/>
      <c r="K2571" s="75" t="s">
        <v>2487</v>
      </c>
      <c r="L2571" s="76" t="s">
        <v>2489</v>
      </c>
      <c r="M2571" s="332">
        <v>42186</v>
      </c>
      <c r="N2571" s="332"/>
      <c r="O2571" s="332"/>
      <c r="P2571" s="333"/>
      <c r="Z2571" s="3"/>
    </row>
    <row r="2572" spans="10:26" ht="14.5" customHeight="1" x14ac:dyDescent="0.35">
      <c r="J2572" s="69"/>
      <c r="K2572" s="75" t="s">
        <v>2490</v>
      </c>
      <c r="L2572" s="76" t="s">
        <v>2491</v>
      </c>
      <c r="M2572" s="332">
        <v>39814</v>
      </c>
      <c r="N2572" s="332"/>
      <c r="O2572" s="332"/>
      <c r="P2572" s="333"/>
      <c r="Z2572" s="3"/>
    </row>
    <row r="2573" spans="10:26" ht="14.5" customHeight="1" x14ac:dyDescent="0.35">
      <c r="J2573" s="69"/>
      <c r="K2573" s="75" t="s">
        <v>2492</v>
      </c>
      <c r="L2573" s="76" t="s">
        <v>2493</v>
      </c>
      <c r="M2573" s="332">
        <v>39814</v>
      </c>
      <c r="N2573" s="332"/>
      <c r="O2573" s="332"/>
      <c r="P2573" s="333"/>
      <c r="Z2573" s="3"/>
    </row>
    <row r="2574" spans="10:26" ht="14.5" customHeight="1" x14ac:dyDescent="0.35">
      <c r="J2574" s="69"/>
      <c r="K2574" s="75" t="s">
        <v>2494</v>
      </c>
      <c r="L2574" s="76" t="s">
        <v>2495</v>
      </c>
      <c r="M2574" s="332">
        <v>39814</v>
      </c>
      <c r="N2574" s="332"/>
      <c r="O2574" s="332"/>
      <c r="P2574" s="333"/>
      <c r="Z2574" s="3"/>
    </row>
    <row r="2575" spans="10:26" ht="14.5" customHeight="1" x14ac:dyDescent="0.35">
      <c r="J2575" s="69"/>
      <c r="K2575" s="75" t="s">
        <v>2496</v>
      </c>
      <c r="L2575" s="76" t="s">
        <v>2497</v>
      </c>
      <c r="M2575" s="332">
        <v>39814</v>
      </c>
      <c r="N2575" s="332"/>
      <c r="O2575" s="332"/>
      <c r="P2575" s="333"/>
      <c r="Z2575" s="3"/>
    </row>
    <row r="2576" spans="10:26" ht="14.5" customHeight="1" x14ac:dyDescent="0.35">
      <c r="J2576" s="69"/>
      <c r="K2576" s="75" t="s">
        <v>2498</v>
      </c>
      <c r="L2576" s="76" t="s">
        <v>2499</v>
      </c>
      <c r="M2576" s="332">
        <v>39814</v>
      </c>
      <c r="N2576" s="332"/>
      <c r="O2576" s="332"/>
      <c r="P2576" s="333"/>
      <c r="Z2576" s="3"/>
    </row>
    <row r="2577" spans="1:26" ht="14.5" customHeight="1" x14ac:dyDescent="0.35">
      <c r="J2577" s="9">
        <v>3</v>
      </c>
      <c r="K2577" s="11" t="s">
        <v>1445</v>
      </c>
      <c r="L2577" s="11" t="s">
        <v>2504</v>
      </c>
      <c r="M2577" s="9" t="s">
        <v>27</v>
      </c>
      <c r="N2577" s="9" t="s">
        <v>28</v>
      </c>
      <c r="O2577" s="9" t="s">
        <v>28</v>
      </c>
      <c r="P2577" s="9" t="s">
        <v>48</v>
      </c>
      <c r="Z2577" s="3" t="s">
        <v>6</v>
      </c>
    </row>
    <row r="2578" spans="1:26" ht="14.5" customHeight="1" x14ac:dyDescent="0.35">
      <c r="J2578" s="9">
        <v>4</v>
      </c>
      <c r="K2578" s="11" t="s">
        <v>2350</v>
      </c>
      <c r="L2578" s="11" t="s">
        <v>2351</v>
      </c>
      <c r="M2578" s="9" t="s">
        <v>32</v>
      </c>
      <c r="N2578" s="9" t="s">
        <v>28</v>
      </c>
      <c r="O2578" s="9">
        <v>2</v>
      </c>
      <c r="P2578" s="9" t="s">
        <v>29</v>
      </c>
      <c r="Z2578" s="3" t="s">
        <v>6</v>
      </c>
    </row>
    <row r="2579" spans="1:26" s="3" customFormat="1" ht="14.5" customHeight="1" collapsed="1" x14ac:dyDescent="0.35">
      <c r="A2579" s="1" t="s">
        <v>22</v>
      </c>
      <c r="B2579" s="1"/>
      <c r="C2579" s="1"/>
      <c r="D2579" s="1"/>
      <c r="E2579" s="1"/>
      <c r="F2579" s="1"/>
      <c r="G2579" s="1" t="s">
        <v>2505</v>
      </c>
      <c r="H2579" s="1"/>
      <c r="I2579" s="1" t="s">
        <v>144</v>
      </c>
      <c r="J2579" s="2" t="s">
        <v>2506</v>
      </c>
      <c r="K2579" s="4"/>
      <c r="L2579" s="4"/>
      <c r="M2579" s="4"/>
      <c r="N2579" s="4"/>
      <c r="O2579" s="4"/>
      <c r="P2579" s="4"/>
      <c r="Q2579" s="4"/>
      <c r="R2579" s="4"/>
      <c r="S2579" s="4"/>
      <c r="T2579" s="4"/>
      <c r="U2579" s="4"/>
      <c r="V2579" s="4"/>
      <c r="W2579" s="4"/>
      <c r="Z2579" s="3" t="s">
        <v>6</v>
      </c>
    </row>
    <row r="2580" spans="1:26" ht="14.5" customHeight="1" x14ac:dyDescent="0.35">
      <c r="J2580" s="9">
        <v>1</v>
      </c>
      <c r="K2580" s="11" t="s">
        <v>25</v>
      </c>
      <c r="L2580" s="11" t="s">
        <v>2507</v>
      </c>
      <c r="M2580" s="9" t="s">
        <v>27</v>
      </c>
      <c r="N2580" s="9">
        <v>4</v>
      </c>
      <c r="O2580" s="9" t="s">
        <v>28</v>
      </c>
      <c r="P2580" s="9" t="s">
        <v>29</v>
      </c>
      <c r="Z2580" s="3" t="s">
        <v>6</v>
      </c>
    </row>
    <row r="2581" spans="1:26" ht="14.5" customHeight="1" x14ac:dyDescent="0.35">
      <c r="J2581" s="9">
        <v>2</v>
      </c>
      <c r="K2581" s="11" t="s">
        <v>636</v>
      </c>
      <c r="L2581" s="11" t="s">
        <v>982</v>
      </c>
      <c r="M2581" s="9" t="s">
        <v>27</v>
      </c>
      <c r="N2581" s="9" t="s">
        <v>28</v>
      </c>
      <c r="O2581" s="9" t="s">
        <v>28</v>
      </c>
      <c r="P2581" s="9" t="s">
        <v>48</v>
      </c>
      <c r="Z2581" s="3" t="s">
        <v>6</v>
      </c>
    </row>
    <row r="2582" spans="1:26" ht="14.5" customHeight="1" x14ac:dyDescent="0.35">
      <c r="J2582" s="9">
        <v>3</v>
      </c>
      <c r="K2582" s="11" t="s">
        <v>455</v>
      </c>
      <c r="L2582" s="11" t="s">
        <v>456</v>
      </c>
      <c r="M2582" s="9" t="s">
        <v>27</v>
      </c>
      <c r="N2582" s="9">
        <v>15</v>
      </c>
      <c r="O2582" s="9" t="s">
        <v>28</v>
      </c>
      <c r="P2582" s="9" t="s">
        <v>48</v>
      </c>
      <c r="Z2582" s="3" t="s">
        <v>6</v>
      </c>
    </row>
    <row r="2583" spans="1:26" ht="14.5" customHeight="1" x14ac:dyDescent="0.35">
      <c r="J2583" s="325">
        <v>4</v>
      </c>
      <c r="K2583" s="347" t="s">
        <v>457</v>
      </c>
      <c r="L2583" s="11" t="s">
        <v>458</v>
      </c>
      <c r="M2583" s="325" t="s">
        <v>32</v>
      </c>
      <c r="N2583" s="325" t="s">
        <v>240</v>
      </c>
      <c r="O2583" s="325" t="s">
        <v>28</v>
      </c>
      <c r="P2583" s="325" t="s">
        <v>48</v>
      </c>
      <c r="Z2583" s="3" t="s">
        <v>6</v>
      </c>
    </row>
    <row r="2584" spans="1:26" ht="14.5" customHeight="1" x14ac:dyDescent="0.35">
      <c r="J2584" s="325"/>
      <c r="K2584" s="347"/>
      <c r="L2584" s="11" t="s">
        <v>2355</v>
      </c>
      <c r="M2584" s="325"/>
      <c r="N2584" s="325"/>
      <c r="O2584" s="325"/>
      <c r="P2584" s="325"/>
      <c r="Z2584" s="3" t="s">
        <v>6</v>
      </c>
    </row>
    <row r="2585" spans="1:26" ht="14.5" customHeight="1" x14ac:dyDescent="0.35">
      <c r="J2585" s="325"/>
      <c r="K2585" s="347"/>
      <c r="L2585" s="11" t="s">
        <v>460</v>
      </c>
      <c r="M2585" s="325"/>
      <c r="N2585" s="325"/>
      <c r="O2585" s="325"/>
      <c r="P2585" s="325"/>
      <c r="Z2585" s="3" t="s">
        <v>6</v>
      </c>
    </row>
    <row r="2586" spans="1:26" ht="14.5" customHeight="1" x14ac:dyDescent="0.35">
      <c r="J2586" s="325"/>
      <c r="K2586" s="347"/>
      <c r="L2586" s="11" t="s">
        <v>461</v>
      </c>
      <c r="M2586" s="325"/>
      <c r="N2586" s="325"/>
      <c r="O2586" s="325"/>
      <c r="P2586" s="325"/>
      <c r="Z2586" s="3" t="s">
        <v>6</v>
      </c>
    </row>
    <row r="2587" spans="1:26" ht="14.5" customHeight="1" x14ac:dyDescent="0.35">
      <c r="J2587" s="325"/>
      <c r="K2587" s="347"/>
      <c r="L2587" s="11" t="s">
        <v>452</v>
      </c>
      <c r="M2587" s="325"/>
      <c r="N2587" s="325"/>
      <c r="O2587" s="325"/>
      <c r="P2587" s="325"/>
      <c r="Z2587" s="3" t="s">
        <v>6</v>
      </c>
    </row>
    <row r="2588" spans="1:26" ht="14.5" customHeight="1" x14ac:dyDescent="0.35">
      <c r="J2588" s="9">
        <v>5</v>
      </c>
      <c r="K2588" s="11" t="s">
        <v>462</v>
      </c>
      <c r="L2588" s="11" t="s">
        <v>2356</v>
      </c>
      <c r="M2588" s="9" t="s">
        <v>27</v>
      </c>
      <c r="N2588" s="9" t="s">
        <v>28</v>
      </c>
      <c r="O2588" s="9" t="s">
        <v>28</v>
      </c>
      <c r="P2588" s="9" t="s">
        <v>48</v>
      </c>
      <c r="Z2588" s="3" t="s">
        <v>6</v>
      </c>
    </row>
    <row r="2589" spans="1:26" ht="14.5" customHeight="1" x14ac:dyDescent="0.35">
      <c r="J2589" s="9">
        <v>6</v>
      </c>
      <c r="K2589" s="11" t="s">
        <v>617</v>
      </c>
      <c r="L2589" s="11" t="s">
        <v>2357</v>
      </c>
      <c r="M2589" s="9" t="s">
        <v>27</v>
      </c>
      <c r="N2589" s="9" t="s">
        <v>28</v>
      </c>
      <c r="O2589" s="9" t="s">
        <v>28</v>
      </c>
      <c r="P2589" s="9" t="s">
        <v>48</v>
      </c>
      <c r="Z2589" s="3" t="s">
        <v>6</v>
      </c>
    </row>
    <row r="2590" spans="1:26" s="3" customFormat="1" ht="14.5" customHeight="1" collapsed="1" x14ac:dyDescent="0.35">
      <c r="A2590" s="1" t="s">
        <v>22</v>
      </c>
      <c r="B2590" s="1"/>
      <c r="C2590" s="1"/>
      <c r="D2590" s="1"/>
      <c r="E2590" s="1"/>
      <c r="F2590" s="1"/>
      <c r="G2590" s="1" t="s">
        <v>2508</v>
      </c>
      <c r="H2590" s="1"/>
      <c r="I2590" s="1" t="s">
        <v>144</v>
      </c>
      <c r="J2590" s="2" t="s">
        <v>2509</v>
      </c>
      <c r="K2590" s="4"/>
      <c r="L2590" s="4"/>
      <c r="M2590" s="4"/>
      <c r="N2590" s="4"/>
      <c r="O2590" s="4"/>
      <c r="P2590" s="4"/>
      <c r="Q2590" s="4"/>
      <c r="R2590" s="4"/>
      <c r="S2590" s="4"/>
      <c r="T2590" s="4"/>
      <c r="U2590" s="4"/>
      <c r="V2590" s="4"/>
      <c r="W2590" s="4"/>
      <c r="Z2590" s="3" t="s">
        <v>6</v>
      </c>
    </row>
    <row r="2591" spans="1:26" ht="14.5" customHeight="1" x14ac:dyDescent="0.35">
      <c r="J2591" s="9">
        <v>1</v>
      </c>
      <c r="K2591" s="11" t="s">
        <v>25</v>
      </c>
      <c r="L2591" s="11" t="s">
        <v>2510</v>
      </c>
      <c r="M2591" s="9" t="s">
        <v>27</v>
      </c>
      <c r="N2591" s="9">
        <v>4</v>
      </c>
      <c r="O2591" s="9" t="s">
        <v>28</v>
      </c>
      <c r="P2591" s="9" t="s">
        <v>29</v>
      </c>
      <c r="Z2591" s="3" t="s">
        <v>6</v>
      </c>
    </row>
    <row r="2592" spans="1:26" ht="14.5" customHeight="1" x14ac:dyDescent="0.35">
      <c r="J2592" s="325">
        <v>2</v>
      </c>
      <c r="K2592" s="347" t="s">
        <v>129</v>
      </c>
      <c r="L2592" s="11" t="s">
        <v>340</v>
      </c>
      <c r="M2592" s="325" t="s">
        <v>27</v>
      </c>
      <c r="N2592" s="325">
        <v>60</v>
      </c>
      <c r="O2592" s="325" t="s">
        <v>28</v>
      </c>
      <c r="P2592" s="325" t="s">
        <v>29</v>
      </c>
      <c r="Z2592" s="3" t="s">
        <v>6</v>
      </c>
    </row>
    <row r="2593" spans="1:26" ht="14.5" customHeight="1" x14ac:dyDescent="0.35">
      <c r="J2593" s="325"/>
      <c r="K2593" s="347"/>
      <c r="L2593" s="11" t="s">
        <v>532</v>
      </c>
      <c r="M2593" s="325"/>
      <c r="N2593" s="325"/>
      <c r="O2593" s="325"/>
      <c r="P2593" s="325"/>
      <c r="Z2593" s="3" t="s">
        <v>6</v>
      </c>
    </row>
    <row r="2594" spans="1:26" ht="14.5" customHeight="1" x14ac:dyDescent="0.35">
      <c r="J2594" s="325"/>
      <c r="K2594" s="347"/>
      <c r="L2594" s="11" t="s">
        <v>533</v>
      </c>
      <c r="M2594" s="325"/>
      <c r="N2594" s="325"/>
      <c r="O2594" s="325"/>
      <c r="P2594" s="325"/>
      <c r="Z2594" s="3" t="s">
        <v>6</v>
      </c>
    </row>
    <row r="2595" spans="1:26" ht="14.5" customHeight="1" x14ac:dyDescent="0.35">
      <c r="J2595" s="9">
        <v>3</v>
      </c>
      <c r="K2595" s="11" t="s">
        <v>344</v>
      </c>
      <c r="L2595" s="11" t="s">
        <v>534</v>
      </c>
      <c r="M2595" s="9" t="s">
        <v>27</v>
      </c>
      <c r="N2595" s="9" t="s">
        <v>54</v>
      </c>
      <c r="O2595" s="9" t="s">
        <v>28</v>
      </c>
      <c r="P2595" s="9" t="s">
        <v>29</v>
      </c>
      <c r="Z2595" s="3" t="s">
        <v>6</v>
      </c>
    </row>
    <row r="2596" spans="1:26" ht="14.5" customHeight="1" x14ac:dyDescent="0.35">
      <c r="J2596" s="9">
        <v>4</v>
      </c>
      <c r="K2596" s="11" t="s">
        <v>348</v>
      </c>
      <c r="L2596" s="11" t="s">
        <v>349</v>
      </c>
      <c r="M2596" s="9" t="s">
        <v>27</v>
      </c>
      <c r="N2596" s="9">
        <v>4</v>
      </c>
      <c r="O2596" s="9" t="s">
        <v>28</v>
      </c>
      <c r="P2596" s="9" t="s">
        <v>48</v>
      </c>
      <c r="Z2596" s="3" t="s">
        <v>6</v>
      </c>
    </row>
    <row r="2597" spans="1:26" ht="14.5" customHeight="1" x14ac:dyDescent="0.35">
      <c r="J2597" s="9">
        <v>5</v>
      </c>
      <c r="K2597" s="11" t="s">
        <v>654</v>
      </c>
      <c r="L2597" s="11" t="s">
        <v>655</v>
      </c>
      <c r="M2597" s="9" t="s">
        <v>32</v>
      </c>
      <c r="N2597" s="9">
        <v>3</v>
      </c>
      <c r="O2597" s="9" t="s">
        <v>28</v>
      </c>
      <c r="P2597" s="9" t="s">
        <v>48</v>
      </c>
      <c r="Z2597" s="3" t="s">
        <v>6</v>
      </c>
    </row>
    <row r="2598" spans="1:26" ht="14.5" customHeight="1" x14ac:dyDescent="0.35">
      <c r="J2598" s="9">
        <v>6</v>
      </c>
      <c r="K2598" s="11" t="s">
        <v>351</v>
      </c>
      <c r="L2598" s="11" t="s">
        <v>352</v>
      </c>
      <c r="M2598" s="9" t="s">
        <v>32</v>
      </c>
      <c r="N2598" s="9">
        <v>9</v>
      </c>
      <c r="O2598" s="9" t="s">
        <v>28</v>
      </c>
      <c r="P2598" s="9" t="s">
        <v>29</v>
      </c>
      <c r="Z2598" s="3" t="s">
        <v>6</v>
      </c>
    </row>
    <row r="2599" spans="1:26" ht="14.5" customHeight="1" x14ac:dyDescent="0.35">
      <c r="J2599" s="9">
        <v>7</v>
      </c>
      <c r="K2599" s="11" t="s">
        <v>357</v>
      </c>
      <c r="L2599" s="11" t="s">
        <v>358</v>
      </c>
      <c r="M2599" s="9" t="s">
        <v>32</v>
      </c>
      <c r="N2599" s="9" t="s">
        <v>40</v>
      </c>
      <c r="O2599" s="9" t="s">
        <v>28</v>
      </c>
      <c r="P2599" s="9" t="s">
        <v>29</v>
      </c>
      <c r="Z2599" s="3" t="s">
        <v>6</v>
      </c>
    </row>
    <row r="2600" spans="1:26" ht="14.5" customHeight="1" x14ac:dyDescent="0.35">
      <c r="J2600" s="9">
        <v>8</v>
      </c>
      <c r="K2600" s="11" t="s">
        <v>163</v>
      </c>
      <c r="L2600" s="11" t="s">
        <v>801</v>
      </c>
      <c r="M2600" s="9" t="s">
        <v>27</v>
      </c>
      <c r="N2600" s="9">
        <v>60</v>
      </c>
      <c r="O2600" s="9" t="s">
        <v>28</v>
      </c>
      <c r="P2600" s="9" t="s">
        <v>48</v>
      </c>
      <c r="Z2600" s="3" t="s">
        <v>6</v>
      </c>
    </row>
    <row r="2601" spans="1:26" ht="14.5" customHeight="1" x14ac:dyDescent="0.35">
      <c r="J2601" s="9">
        <v>9</v>
      </c>
      <c r="K2601" s="11" t="s">
        <v>2362</v>
      </c>
      <c r="L2601" s="11" t="s">
        <v>2363</v>
      </c>
      <c r="M2601" s="9" t="s">
        <v>32</v>
      </c>
      <c r="N2601" s="9" t="s">
        <v>28</v>
      </c>
      <c r="O2601" s="9">
        <v>2</v>
      </c>
      <c r="P2601" s="9" t="s">
        <v>29</v>
      </c>
      <c r="Z2601" s="3" t="s">
        <v>6</v>
      </c>
    </row>
    <row r="2602" spans="1:26" ht="14.5" customHeight="1" x14ac:dyDescent="0.35">
      <c r="J2602" s="9">
        <v>10</v>
      </c>
      <c r="K2602" s="11" t="s">
        <v>657</v>
      </c>
      <c r="L2602" s="11" t="s">
        <v>658</v>
      </c>
      <c r="M2602" s="9" t="s">
        <v>32</v>
      </c>
      <c r="N2602" s="9" t="s">
        <v>356</v>
      </c>
      <c r="O2602" s="9" t="s">
        <v>28</v>
      </c>
      <c r="P2602" s="9" t="s">
        <v>48</v>
      </c>
      <c r="Z2602" s="3" t="s">
        <v>6</v>
      </c>
    </row>
    <row r="2603" spans="1:26" s="3" customFormat="1" ht="14.5" customHeight="1" collapsed="1" x14ac:dyDescent="0.35">
      <c r="A2603" s="1" t="s">
        <v>22</v>
      </c>
      <c r="B2603" s="1"/>
      <c r="C2603" s="1"/>
      <c r="D2603" s="1"/>
      <c r="E2603" s="1"/>
      <c r="F2603" s="1" t="s">
        <v>2511</v>
      </c>
      <c r="G2603" s="1"/>
      <c r="H2603" s="1"/>
      <c r="I2603" s="1" t="s">
        <v>144</v>
      </c>
      <c r="J2603" s="2" t="s">
        <v>2512</v>
      </c>
      <c r="K2603" s="4"/>
      <c r="L2603" s="4"/>
      <c r="M2603" s="4"/>
      <c r="N2603" s="4"/>
      <c r="O2603" s="4"/>
      <c r="P2603" s="4"/>
      <c r="Q2603" s="4"/>
      <c r="R2603" s="4"/>
      <c r="S2603" s="4"/>
      <c r="T2603" s="4"/>
      <c r="U2603" s="4"/>
      <c r="V2603" s="4"/>
      <c r="W2603" s="4"/>
      <c r="Z2603" s="3" t="s">
        <v>6</v>
      </c>
    </row>
    <row r="2604" spans="1:26" ht="14.5" customHeight="1" x14ac:dyDescent="0.35">
      <c r="J2604" s="9">
        <v>1</v>
      </c>
      <c r="K2604" s="11" t="s">
        <v>25</v>
      </c>
      <c r="L2604" s="11" t="s">
        <v>2513</v>
      </c>
      <c r="M2604" s="9" t="s">
        <v>27</v>
      </c>
      <c r="N2604" s="9">
        <v>4</v>
      </c>
      <c r="O2604" s="9" t="s">
        <v>28</v>
      </c>
      <c r="P2604" s="9" t="s">
        <v>29</v>
      </c>
      <c r="Z2604" s="3" t="s">
        <v>6</v>
      </c>
    </row>
    <row r="2605" spans="1:26" ht="14.5" customHeight="1" x14ac:dyDescent="0.35">
      <c r="J2605" s="9">
        <v>2</v>
      </c>
      <c r="K2605" s="11" t="s">
        <v>2388</v>
      </c>
      <c r="L2605" s="11" t="s">
        <v>2389</v>
      </c>
      <c r="M2605" s="9" t="s">
        <v>27</v>
      </c>
      <c r="N2605" s="9" t="s">
        <v>33</v>
      </c>
      <c r="O2605" s="9" t="s">
        <v>28</v>
      </c>
      <c r="P2605" s="9" t="s">
        <v>29</v>
      </c>
      <c r="Z2605" s="3" t="s">
        <v>6</v>
      </c>
    </row>
    <row r="2606" spans="1:26" ht="14.5" customHeight="1" x14ac:dyDescent="0.35">
      <c r="J2606" s="9">
        <v>3</v>
      </c>
      <c r="K2606" s="11" t="s">
        <v>499</v>
      </c>
      <c r="L2606" s="11" t="s">
        <v>2514</v>
      </c>
      <c r="M2606" s="9" t="s">
        <v>32</v>
      </c>
      <c r="N2606" s="9" t="s">
        <v>28</v>
      </c>
      <c r="O2606" s="9">
        <v>2</v>
      </c>
      <c r="P2606" s="9" t="s">
        <v>29</v>
      </c>
      <c r="Z2606" s="3" t="s">
        <v>6</v>
      </c>
    </row>
    <row r="2607" spans="1:26" ht="14.5" customHeight="1" x14ac:dyDescent="0.35">
      <c r="J2607" s="9">
        <v>4</v>
      </c>
      <c r="K2607" s="11" t="s">
        <v>642</v>
      </c>
      <c r="L2607" s="11" t="s">
        <v>2391</v>
      </c>
      <c r="M2607" s="9" t="s">
        <v>32</v>
      </c>
      <c r="N2607" s="9" t="s">
        <v>40</v>
      </c>
      <c r="O2607" s="9" t="s">
        <v>28</v>
      </c>
      <c r="P2607" s="9" t="s">
        <v>29</v>
      </c>
      <c r="Z2607" s="3" t="s">
        <v>6</v>
      </c>
    </row>
    <row r="2608" spans="1:26" ht="14.5" customHeight="1" x14ac:dyDescent="0.35">
      <c r="J2608" s="9">
        <v>5</v>
      </c>
      <c r="K2608" s="11" t="s">
        <v>2392</v>
      </c>
      <c r="L2608" s="11" t="s">
        <v>2515</v>
      </c>
      <c r="M2608" s="9" t="s">
        <v>27</v>
      </c>
      <c r="N2608" s="9" t="s">
        <v>28</v>
      </c>
      <c r="O2608" s="9" t="s">
        <v>28</v>
      </c>
      <c r="P2608" s="9" t="s">
        <v>29</v>
      </c>
      <c r="Z2608" s="3" t="s">
        <v>6</v>
      </c>
    </row>
    <row r="2609" spans="1:26" ht="14.5" customHeight="1" x14ac:dyDescent="0.35">
      <c r="J2609" s="9">
        <v>6</v>
      </c>
      <c r="K2609" s="11" t="s">
        <v>455</v>
      </c>
      <c r="L2609" s="11" t="s">
        <v>2516</v>
      </c>
      <c r="M2609" s="9" t="s">
        <v>27</v>
      </c>
      <c r="N2609" s="9">
        <v>15</v>
      </c>
      <c r="O2609" s="9" t="s">
        <v>28</v>
      </c>
      <c r="P2609" s="9" t="s">
        <v>48</v>
      </c>
      <c r="Z2609" s="3" t="s">
        <v>6</v>
      </c>
    </row>
    <row r="2610" spans="1:26" ht="14.5" customHeight="1" x14ac:dyDescent="0.35">
      <c r="J2610" s="325">
        <v>7</v>
      </c>
      <c r="K2610" s="347" t="s">
        <v>457</v>
      </c>
      <c r="L2610" s="11" t="s">
        <v>458</v>
      </c>
      <c r="M2610" s="325" t="s">
        <v>27</v>
      </c>
      <c r="N2610" s="325" t="s">
        <v>240</v>
      </c>
      <c r="O2610" s="325" t="s">
        <v>28</v>
      </c>
      <c r="P2610" s="325" t="s">
        <v>48</v>
      </c>
      <c r="Z2610" s="3" t="s">
        <v>6</v>
      </c>
    </row>
    <row r="2611" spans="1:26" ht="14.5" customHeight="1" x14ac:dyDescent="0.35">
      <c r="J2611" s="325"/>
      <c r="K2611" s="347"/>
      <c r="L2611" s="11" t="s">
        <v>2395</v>
      </c>
      <c r="M2611" s="325"/>
      <c r="N2611" s="325"/>
      <c r="O2611" s="325"/>
      <c r="P2611" s="325"/>
      <c r="Z2611" s="3" t="s">
        <v>6</v>
      </c>
    </row>
    <row r="2612" spans="1:26" ht="14.5" customHeight="1" x14ac:dyDescent="0.35">
      <c r="J2612" s="325"/>
      <c r="K2612" s="347"/>
      <c r="L2612" s="11" t="s">
        <v>460</v>
      </c>
      <c r="M2612" s="325"/>
      <c r="N2612" s="325"/>
      <c r="O2612" s="325"/>
      <c r="P2612" s="325"/>
      <c r="Z2612" s="3" t="s">
        <v>6</v>
      </c>
    </row>
    <row r="2613" spans="1:26" ht="14.5" customHeight="1" x14ac:dyDescent="0.35">
      <c r="J2613" s="325"/>
      <c r="K2613" s="347"/>
      <c r="L2613" s="11" t="s">
        <v>461</v>
      </c>
      <c r="M2613" s="325"/>
      <c r="N2613" s="325"/>
      <c r="O2613" s="325"/>
      <c r="P2613" s="325"/>
      <c r="Z2613" s="3" t="s">
        <v>6</v>
      </c>
    </row>
    <row r="2614" spans="1:26" ht="14.5" customHeight="1" x14ac:dyDescent="0.35">
      <c r="J2614" s="325"/>
      <c r="K2614" s="347"/>
      <c r="L2614" s="11" t="s">
        <v>452</v>
      </c>
      <c r="M2614" s="325"/>
      <c r="N2614" s="325"/>
      <c r="O2614" s="325"/>
      <c r="P2614" s="325"/>
      <c r="Z2614" s="3" t="s">
        <v>6</v>
      </c>
    </row>
    <row r="2615" spans="1:26" ht="14.5" customHeight="1" x14ac:dyDescent="0.35">
      <c r="J2615" s="9">
        <v>8</v>
      </c>
      <c r="K2615" s="11" t="s">
        <v>462</v>
      </c>
      <c r="L2615" s="11" t="s">
        <v>2356</v>
      </c>
      <c r="M2615" s="9" t="s">
        <v>27</v>
      </c>
      <c r="N2615" s="9" t="s">
        <v>28</v>
      </c>
      <c r="O2615" s="9" t="s">
        <v>28</v>
      </c>
      <c r="P2615" s="9" t="s">
        <v>48</v>
      </c>
      <c r="Z2615" s="3" t="s">
        <v>6</v>
      </c>
    </row>
    <row r="2616" spans="1:26" ht="14.5" customHeight="1" x14ac:dyDescent="0.35">
      <c r="J2616" s="9">
        <v>9</v>
      </c>
      <c r="K2616" s="11" t="s">
        <v>617</v>
      </c>
      <c r="L2616" s="11" t="s">
        <v>2517</v>
      </c>
      <c r="M2616" s="9" t="s">
        <v>27</v>
      </c>
      <c r="N2616" s="9" t="s">
        <v>28</v>
      </c>
      <c r="O2616" s="9" t="s">
        <v>28</v>
      </c>
      <c r="P2616" s="9" t="s">
        <v>48</v>
      </c>
      <c r="Z2616" s="3" t="s">
        <v>6</v>
      </c>
    </row>
    <row r="2617" spans="1:26" ht="14.5" customHeight="1" x14ac:dyDescent="0.35">
      <c r="J2617" s="9">
        <v>10</v>
      </c>
      <c r="K2617" s="11" t="s">
        <v>2397</v>
      </c>
      <c r="L2617" s="11" t="s">
        <v>2398</v>
      </c>
      <c r="M2617" s="9" t="s">
        <v>32</v>
      </c>
      <c r="N2617" s="9" t="s">
        <v>790</v>
      </c>
      <c r="O2617" s="9" t="s">
        <v>28</v>
      </c>
      <c r="P2617" s="9" t="s">
        <v>29</v>
      </c>
      <c r="Z2617" s="3" t="s">
        <v>6</v>
      </c>
    </row>
    <row r="2618" spans="1:26" s="3" customFormat="1" ht="14.5" customHeight="1" collapsed="1" x14ac:dyDescent="0.35">
      <c r="A2618" s="1" t="s">
        <v>22</v>
      </c>
      <c r="B2618" s="1"/>
      <c r="C2618" s="1"/>
      <c r="D2618" s="1" t="s">
        <v>2518</v>
      </c>
      <c r="E2618" s="1"/>
      <c r="F2618" s="1"/>
      <c r="G2618" s="1"/>
      <c r="H2618" s="1"/>
      <c r="I2618" s="1" t="s">
        <v>144</v>
      </c>
      <c r="J2618" s="2" t="s">
        <v>2519</v>
      </c>
      <c r="K2618" s="4"/>
      <c r="L2618" s="4"/>
      <c r="M2618" s="4"/>
      <c r="N2618" s="4"/>
      <c r="O2618" s="4"/>
      <c r="P2618" s="4"/>
      <c r="Q2618" s="4"/>
      <c r="R2618" s="4"/>
      <c r="S2618" s="4"/>
      <c r="T2618" s="4"/>
      <c r="U2618" s="4"/>
      <c r="V2618" s="4"/>
      <c r="W2618" s="4"/>
      <c r="Z2618" s="3" t="s">
        <v>6</v>
      </c>
    </row>
    <row r="2619" spans="1:26" ht="14.5" customHeight="1" x14ac:dyDescent="0.35">
      <c r="J2619" s="9">
        <v>1</v>
      </c>
      <c r="K2619" s="11" t="s">
        <v>25</v>
      </c>
      <c r="L2619" s="11" t="s">
        <v>2520</v>
      </c>
      <c r="M2619" s="9" t="s">
        <v>27</v>
      </c>
      <c r="N2619" s="9">
        <v>4</v>
      </c>
      <c r="O2619" s="9" t="s">
        <v>28</v>
      </c>
      <c r="P2619" s="9"/>
      <c r="Z2619" s="3" t="s">
        <v>6</v>
      </c>
    </row>
    <row r="2620" spans="1:26" ht="14.5" customHeight="1" x14ac:dyDescent="0.35">
      <c r="J2620" s="9">
        <v>2</v>
      </c>
      <c r="K2620" s="11" t="s">
        <v>52</v>
      </c>
      <c r="L2620" s="11" t="s">
        <v>2521</v>
      </c>
      <c r="M2620" s="9" t="s">
        <v>27</v>
      </c>
      <c r="N2620" s="9">
        <v>2</v>
      </c>
      <c r="O2620" s="9" t="s">
        <v>28</v>
      </c>
      <c r="P2620" s="9"/>
      <c r="Z2620" s="3" t="s">
        <v>6</v>
      </c>
    </row>
    <row r="2621" spans="1:26" ht="14.5" customHeight="1" x14ac:dyDescent="0.35">
      <c r="J2621" s="9">
        <v>3</v>
      </c>
      <c r="K2621" s="11" t="s">
        <v>38</v>
      </c>
      <c r="L2621" s="11" t="s">
        <v>2522</v>
      </c>
      <c r="M2621" s="9" t="s">
        <v>32</v>
      </c>
      <c r="N2621" s="9" t="s">
        <v>40</v>
      </c>
      <c r="O2621" s="9" t="s">
        <v>28</v>
      </c>
      <c r="P2621" s="9"/>
      <c r="Z2621" s="3" t="s">
        <v>6</v>
      </c>
    </row>
    <row r="2622" spans="1:26" ht="14.5" customHeight="1" x14ac:dyDescent="0.35">
      <c r="J2622" s="9">
        <v>4</v>
      </c>
      <c r="K2622" s="11" t="s">
        <v>41</v>
      </c>
      <c r="L2622" s="11" t="s">
        <v>2523</v>
      </c>
      <c r="M2622" s="9" t="s">
        <v>32</v>
      </c>
      <c r="N2622" s="9" t="s">
        <v>40</v>
      </c>
      <c r="O2622" s="9" t="s">
        <v>28</v>
      </c>
      <c r="P2622" s="9"/>
      <c r="Z2622" s="3" t="s">
        <v>6</v>
      </c>
    </row>
    <row r="2623" spans="1:26" s="3" customFormat="1" ht="14.5" customHeight="1" collapsed="1" x14ac:dyDescent="0.35">
      <c r="A2623" s="1" t="s">
        <v>22</v>
      </c>
      <c r="B2623" s="1"/>
      <c r="C2623" s="1"/>
      <c r="D2623" s="1"/>
      <c r="E2623" s="1" t="s">
        <v>2524</v>
      </c>
      <c r="F2623" s="1"/>
      <c r="G2623" s="1"/>
      <c r="H2623" s="1"/>
      <c r="I2623" s="1" t="s">
        <v>209</v>
      </c>
      <c r="J2623" s="2" t="s">
        <v>2525</v>
      </c>
      <c r="K2623" s="4"/>
      <c r="L2623" s="4"/>
      <c r="M2623" s="4"/>
      <c r="N2623" s="4"/>
      <c r="O2623" s="4"/>
      <c r="P2623" s="4"/>
      <c r="Q2623" s="4"/>
      <c r="R2623" s="4"/>
      <c r="S2623" s="4"/>
      <c r="T2623" s="4"/>
      <c r="U2623" s="4"/>
      <c r="V2623" s="4"/>
      <c r="W2623" s="4"/>
      <c r="Z2623" s="3" t="s">
        <v>6</v>
      </c>
    </row>
    <row r="2624" spans="1:26" ht="14.5" customHeight="1" x14ac:dyDescent="0.35">
      <c r="J2624" s="9">
        <v>1</v>
      </c>
      <c r="K2624" s="11" t="s">
        <v>25</v>
      </c>
      <c r="L2624" s="11" t="s">
        <v>2526</v>
      </c>
      <c r="M2624" s="9" t="s">
        <v>27</v>
      </c>
      <c r="N2624" s="9">
        <v>4</v>
      </c>
      <c r="O2624" s="9" t="s">
        <v>28</v>
      </c>
      <c r="P2624" s="9" t="s">
        <v>29</v>
      </c>
      <c r="Z2624" s="3" t="s">
        <v>6</v>
      </c>
    </row>
    <row r="2625" spans="1:26" ht="14.5" customHeight="1" x14ac:dyDescent="0.35">
      <c r="J2625" s="29">
        <v>2</v>
      </c>
      <c r="K2625" s="27" t="s">
        <v>2527</v>
      </c>
      <c r="L2625" s="27" t="s">
        <v>78</v>
      </c>
      <c r="M2625" s="29" t="s">
        <v>27</v>
      </c>
      <c r="N2625" s="29" t="s">
        <v>28</v>
      </c>
      <c r="O2625" s="29" t="s">
        <v>285</v>
      </c>
      <c r="P2625" s="29" t="s">
        <v>29</v>
      </c>
      <c r="Z2625" s="3" t="s">
        <v>6</v>
      </c>
    </row>
    <row r="2626" spans="1:26" ht="14.5" customHeight="1" x14ac:dyDescent="0.35">
      <c r="J2626" s="32"/>
      <c r="K2626" s="33"/>
      <c r="L2626" s="33" t="s">
        <v>2528</v>
      </c>
      <c r="M2626" s="32"/>
      <c r="N2626" s="32"/>
      <c r="O2626" s="32"/>
      <c r="P2626" s="32"/>
      <c r="Z2626" s="3" t="s">
        <v>6</v>
      </c>
    </row>
    <row r="2627" spans="1:26" ht="14.5" customHeight="1" x14ac:dyDescent="0.35">
      <c r="J2627" s="30"/>
      <c r="K2627" s="26"/>
      <c r="L2627" s="26" t="s">
        <v>2529</v>
      </c>
      <c r="M2627" s="30"/>
      <c r="N2627" s="30"/>
      <c r="O2627" s="30"/>
      <c r="P2627" s="30"/>
      <c r="Z2627" s="3" t="s">
        <v>6</v>
      </c>
    </row>
    <row r="2628" spans="1:26" ht="14.5" customHeight="1" x14ac:dyDescent="0.35">
      <c r="J2628" s="9">
        <v>3</v>
      </c>
      <c r="K2628" s="11" t="s">
        <v>2530</v>
      </c>
      <c r="L2628" s="11" t="s">
        <v>2531</v>
      </c>
      <c r="M2628" s="9" t="s">
        <v>32</v>
      </c>
      <c r="N2628" s="9" t="s">
        <v>28</v>
      </c>
      <c r="O2628" s="9">
        <v>2</v>
      </c>
      <c r="P2628" s="9" t="s">
        <v>29</v>
      </c>
      <c r="Z2628" s="3" t="s">
        <v>6</v>
      </c>
    </row>
    <row r="2629" spans="1:26" ht="14.5" customHeight="1" x14ac:dyDescent="0.35">
      <c r="J2629" s="9">
        <v>4</v>
      </c>
      <c r="K2629" s="11" t="s">
        <v>2532</v>
      </c>
      <c r="L2629" s="11" t="s">
        <v>2533</v>
      </c>
      <c r="M2629" s="9" t="s">
        <v>32</v>
      </c>
      <c r="N2629" s="9" t="s">
        <v>28</v>
      </c>
      <c r="O2629" s="9">
        <v>2</v>
      </c>
      <c r="P2629" s="9" t="s">
        <v>29</v>
      </c>
      <c r="Z2629" s="3" t="s">
        <v>6</v>
      </c>
    </row>
    <row r="2630" spans="1:26" ht="14.5" customHeight="1" x14ac:dyDescent="0.35">
      <c r="J2630" s="9">
        <v>5</v>
      </c>
      <c r="K2630" s="11" t="s">
        <v>2534</v>
      </c>
      <c r="L2630" s="11" t="s">
        <v>2535</v>
      </c>
      <c r="M2630" s="9" t="s">
        <v>32</v>
      </c>
      <c r="N2630" s="9" t="s">
        <v>28</v>
      </c>
      <c r="O2630" s="9">
        <v>2</v>
      </c>
      <c r="P2630" s="9" t="s">
        <v>29</v>
      </c>
      <c r="Z2630" s="3" t="s">
        <v>6</v>
      </c>
    </row>
    <row r="2631" spans="1:26" ht="14.5" customHeight="1" x14ac:dyDescent="0.35">
      <c r="J2631" s="9">
        <v>6</v>
      </c>
      <c r="K2631" s="11" t="s">
        <v>2536</v>
      </c>
      <c r="L2631" s="11" t="s">
        <v>2537</v>
      </c>
      <c r="M2631" s="9" t="s">
        <v>32</v>
      </c>
      <c r="N2631" s="9" t="s">
        <v>28</v>
      </c>
      <c r="O2631" s="9">
        <v>2</v>
      </c>
      <c r="P2631" s="9" t="s">
        <v>29</v>
      </c>
      <c r="Z2631" s="3" t="s">
        <v>6</v>
      </c>
    </row>
    <row r="2632" spans="1:26" ht="14.5" customHeight="1" x14ac:dyDescent="0.35">
      <c r="J2632" s="9">
        <v>7</v>
      </c>
      <c r="K2632" s="11" t="s">
        <v>2538</v>
      </c>
      <c r="L2632" s="11" t="s">
        <v>2539</v>
      </c>
      <c r="M2632" s="9" t="s">
        <v>32</v>
      </c>
      <c r="N2632" s="9" t="s">
        <v>28</v>
      </c>
      <c r="O2632" s="9">
        <v>2</v>
      </c>
      <c r="P2632" s="9" t="s">
        <v>29</v>
      </c>
      <c r="Z2632" s="3" t="s">
        <v>6</v>
      </c>
    </row>
    <row r="2633" spans="1:26" ht="14.5" customHeight="1" x14ac:dyDescent="0.35">
      <c r="J2633" s="9">
        <v>8</v>
      </c>
      <c r="K2633" s="11" t="s">
        <v>2540</v>
      </c>
      <c r="L2633" s="11" t="s">
        <v>2541</v>
      </c>
      <c r="M2633" s="9" t="s">
        <v>32</v>
      </c>
      <c r="N2633" s="9" t="s">
        <v>28</v>
      </c>
      <c r="O2633" s="9">
        <v>2</v>
      </c>
      <c r="P2633" s="9" t="s">
        <v>29</v>
      </c>
      <c r="Z2633" s="3" t="s">
        <v>6</v>
      </c>
    </row>
    <row r="2634" spans="1:26" ht="14.5" customHeight="1" x14ac:dyDescent="0.35">
      <c r="J2634" s="9">
        <v>9</v>
      </c>
      <c r="K2634" s="11" t="s">
        <v>2542</v>
      </c>
      <c r="L2634" s="11" t="s">
        <v>2543</v>
      </c>
      <c r="M2634" s="9" t="s">
        <v>32</v>
      </c>
      <c r="N2634" s="9" t="s">
        <v>28</v>
      </c>
      <c r="O2634" s="9">
        <v>2</v>
      </c>
      <c r="P2634" s="9" t="s">
        <v>29</v>
      </c>
      <c r="Z2634" s="3" t="s">
        <v>6</v>
      </c>
    </row>
    <row r="2635" spans="1:26" ht="14.5" customHeight="1" x14ac:dyDescent="0.35">
      <c r="J2635" s="9">
        <v>10</v>
      </c>
      <c r="K2635" s="11" t="s">
        <v>2544</v>
      </c>
      <c r="L2635" s="11" t="s">
        <v>2545</v>
      </c>
      <c r="M2635" s="9" t="s">
        <v>32</v>
      </c>
      <c r="N2635" s="9" t="s">
        <v>28</v>
      </c>
      <c r="O2635" s="9">
        <v>2</v>
      </c>
      <c r="P2635" s="9" t="s">
        <v>29</v>
      </c>
      <c r="Z2635" s="3" t="s">
        <v>6</v>
      </c>
    </row>
    <row r="2636" spans="1:26" ht="14.5" customHeight="1" x14ac:dyDescent="0.35">
      <c r="J2636" s="9">
        <v>11</v>
      </c>
      <c r="K2636" s="11" t="s">
        <v>2546</v>
      </c>
      <c r="L2636" s="11" t="s">
        <v>2547</v>
      </c>
      <c r="M2636" s="9" t="s">
        <v>32</v>
      </c>
      <c r="N2636" s="9" t="s">
        <v>28</v>
      </c>
      <c r="O2636" s="9">
        <v>2</v>
      </c>
      <c r="P2636" s="9" t="s">
        <v>29</v>
      </c>
      <c r="Z2636" s="3" t="s">
        <v>6</v>
      </c>
    </row>
    <row r="2637" spans="1:26" ht="14.5" customHeight="1" x14ac:dyDescent="0.35">
      <c r="J2637" s="9">
        <v>12</v>
      </c>
      <c r="K2637" s="11" t="s">
        <v>2548</v>
      </c>
      <c r="L2637" s="11" t="s">
        <v>2549</v>
      </c>
      <c r="M2637" s="9" t="s">
        <v>32</v>
      </c>
      <c r="N2637" s="9" t="s">
        <v>28</v>
      </c>
      <c r="O2637" s="9">
        <v>2</v>
      </c>
      <c r="P2637" s="9" t="s">
        <v>29</v>
      </c>
      <c r="Z2637" s="3" t="s">
        <v>6</v>
      </c>
    </row>
    <row r="2638" spans="1:26" ht="14.5" customHeight="1" x14ac:dyDescent="0.35">
      <c r="J2638" s="9">
        <v>13</v>
      </c>
      <c r="K2638" s="11" t="s">
        <v>2550</v>
      </c>
      <c r="L2638" s="11" t="s">
        <v>2551</v>
      </c>
      <c r="M2638" s="9" t="s">
        <v>32</v>
      </c>
      <c r="N2638" s="9" t="s">
        <v>28</v>
      </c>
      <c r="O2638" s="9">
        <v>2</v>
      </c>
      <c r="P2638" s="9" t="s">
        <v>29</v>
      </c>
      <c r="Z2638" s="3" t="s">
        <v>6</v>
      </c>
    </row>
    <row r="2639" spans="1:26" ht="14.5" customHeight="1" x14ac:dyDescent="0.35">
      <c r="J2639" s="9">
        <v>14</v>
      </c>
      <c r="K2639" s="11" t="s">
        <v>2552</v>
      </c>
      <c r="L2639" s="11" t="s">
        <v>2553</v>
      </c>
      <c r="M2639" s="9" t="s">
        <v>32</v>
      </c>
      <c r="N2639" s="9" t="s">
        <v>28</v>
      </c>
      <c r="O2639" s="9">
        <v>2</v>
      </c>
      <c r="P2639" s="9" t="s">
        <v>29</v>
      </c>
      <c r="Z2639" s="3" t="s">
        <v>6</v>
      </c>
    </row>
    <row r="2640" spans="1:26" s="3" customFormat="1" ht="14.5" customHeight="1" collapsed="1" x14ac:dyDescent="0.35">
      <c r="A2640" s="1" t="s">
        <v>22</v>
      </c>
      <c r="B2640" s="1"/>
      <c r="C2640" s="1"/>
      <c r="D2640" s="1"/>
      <c r="E2640" s="1" t="s">
        <v>2524</v>
      </c>
      <c r="F2640" s="1"/>
      <c r="G2640" s="1"/>
      <c r="H2640" s="1"/>
      <c r="I2640" s="1" t="s">
        <v>209</v>
      </c>
      <c r="J2640" s="2" t="s">
        <v>2554</v>
      </c>
      <c r="K2640" s="4"/>
      <c r="L2640" s="4"/>
      <c r="M2640" s="4"/>
      <c r="N2640" s="4"/>
      <c r="O2640" s="4"/>
      <c r="P2640" s="4"/>
      <c r="Q2640" s="4"/>
      <c r="R2640" s="4"/>
      <c r="S2640" s="4"/>
      <c r="T2640" s="4"/>
      <c r="U2640" s="4"/>
      <c r="V2640" s="4"/>
      <c r="W2640" s="4"/>
      <c r="Z2640" s="3" t="s">
        <v>6</v>
      </c>
    </row>
    <row r="2641" spans="10:26" ht="14.5" customHeight="1" x14ac:dyDescent="0.35">
      <c r="J2641" s="9">
        <v>1</v>
      </c>
      <c r="K2641" s="11" t="s">
        <v>25</v>
      </c>
      <c r="L2641" s="11" t="s">
        <v>2526</v>
      </c>
      <c r="M2641" s="9" t="s">
        <v>27</v>
      </c>
      <c r="N2641" s="9">
        <v>4</v>
      </c>
      <c r="O2641" s="9" t="s">
        <v>28</v>
      </c>
      <c r="P2641" s="9" t="s">
        <v>29</v>
      </c>
      <c r="Z2641" s="3" t="s">
        <v>6</v>
      </c>
    </row>
    <row r="2642" spans="10:26" ht="14.5" customHeight="1" x14ac:dyDescent="0.35">
      <c r="J2642" s="29">
        <v>2</v>
      </c>
      <c r="K2642" s="27" t="s">
        <v>2527</v>
      </c>
      <c r="L2642" s="27" t="s">
        <v>78</v>
      </c>
      <c r="M2642" s="29" t="s">
        <v>27</v>
      </c>
      <c r="N2642" s="29" t="s">
        <v>28</v>
      </c>
      <c r="O2642" s="29" t="s">
        <v>285</v>
      </c>
      <c r="P2642" s="29" t="s">
        <v>29</v>
      </c>
      <c r="Z2642" s="3" t="s">
        <v>6</v>
      </c>
    </row>
    <row r="2643" spans="10:26" ht="14.5" customHeight="1" x14ac:dyDescent="0.35">
      <c r="J2643" s="32"/>
      <c r="K2643" s="33"/>
      <c r="L2643" s="33" t="s">
        <v>2528</v>
      </c>
      <c r="M2643" s="32"/>
      <c r="N2643" s="32"/>
      <c r="O2643" s="32"/>
      <c r="P2643" s="32"/>
      <c r="Z2643" s="3" t="s">
        <v>6</v>
      </c>
    </row>
    <row r="2644" spans="10:26" ht="14.5" customHeight="1" x14ac:dyDescent="0.35">
      <c r="J2644" s="30"/>
      <c r="K2644" s="26"/>
      <c r="L2644" s="26" t="s">
        <v>2529</v>
      </c>
      <c r="M2644" s="30"/>
      <c r="N2644" s="30"/>
      <c r="O2644" s="30"/>
      <c r="P2644" s="30"/>
      <c r="Z2644" s="3" t="s">
        <v>6</v>
      </c>
    </row>
    <row r="2645" spans="10:26" ht="14.5" customHeight="1" x14ac:dyDescent="0.35">
      <c r="J2645" s="9">
        <v>3</v>
      </c>
      <c r="K2645" s="11" t="s">
        <v>2530</v>
      </c>
      <c r="L2645" s="11" t="s">
        <v>2531</v>
      </c>
      <c r="M2645" s="9" t="s">
        <v>32</v>
      </c>
      <c r="N2645" s="9" t="s">
        <v>28</v>
      </c>
      <c r="O2645" s="9">
        <v>2</v>
      </c>
      <c r="P2645" s="9" t="s">
        <v>29</v>
      </c>
      <c r="Z2645" s="3" t="s">
        <v>6</v>
      </c>
    </row>
    <row r="2646" spans="10:26" ht="14.5" customHeight="1" x14ac:dyDescent="0.35">
      <c r="J2646" s="9">
        <v>4</v>
      </c>
      <c r="K2646" s="11" t="s">
        <v>2532</v>
      </c>
      <c r="L2646" s="11" t="s">
        <v>2555</v>
      </c>
      <c r="M2646" s="9" t="s">
        <v>32</v>
      </c>
      <c r="N2646" s="9" t="s">
        <v>28</v>
      </c>
      <c r="O2646" s="9">
        <v>2</v>
      </c>
      <c r="P2646" s="9" t="s">
        <v>29</v>
      </c>
      <c r="Z2646" s="3" t="s">
        <v>6</v>
      </c>
    </row>
    <row r="2647" spans="10:26" ht="14.5" customHeight="1" x14ac:dyDescent="0.35">
      <c r="J2647" s="29">
        <v>5</v>
      </c>
      <c r="K2647" s="11" t="s">
        <v>2556</v>
      </c>
      <c r="L2647" s="11" t="s">
        <v>2557</v>
      </c>
      <c r="M2647" s="9" t="s">
        <v>32</v>
      </c>
      <c r="N2647" s="9" t="s">
        <v>28</v>
      </c>
      <c r="O2647" s="9">
        <v>2</v>
      </c>
      <c r="P2647" s="9" t="s">
        <v>29</v>
      </c>
      <c r="Z2647" s="3" t="s">
        <v>6</v>
      </c>
    </row>
    <row r="2648" spans="10:26" ht="14.5" customHeight="1" x14ac:dyDescent="0.35">
      <c r="J2648" s="69"/>
      <c r="K2648" s="73" t="s">
        <v>1163</v>
      </c>
      <c r="L2648" s="74" t="s">
        <v>1164</v>
      </c>
      <c r="M2648" s="349" t="s">
        <v>1165</v>
      </c>
      <c r="N2648" s="349"/>
      <c r="O2648" s="350" t="s">
        <v>1166</v>
      </c>
      <c r="P2648" s="351"/>
      <c r="Z2648" s="3"/>
    </row>
    <row r="2649" spans="10:26" ht="14.5" customHeight="1" x14ac:dyDescent="0.35">
      <c r="J2649" s="69"/>
      <c r="K2649" s="75" t="s">
        <v>2558</v>
      </c>
      <c r="L2649" s="76" t="s">
        <v>2559</v>
      </c>
      <c r="M2649" s="332">
        <v>42370</v>
      </c>
      <c r="N2649" s="332"/>
      <c r="O2649" s="332">
        <v>42735</v>
      </c>
      <c r="P2649" s="333"/>
      <c r="Z2649" s="3"/>
    </row>
    <row r="2650" spans="10:26" ht="14.5" customHeight="1" x14ac:dyDescent="0.35">
      <c r="J2650" s="69"/>
      <c r="K2650" s="75" t="s">
        <v>2558</v>
      </c>
      <c r="L2650" s="76" t="s">
        <v>2560</v>
      </c>
      <c r="M2650" s="332">
        <v>42736</v>
      </c>
      <c r="N2650" s="332"/>
      <c r="O2650" s="332"/>
      <c r="P2650" s="333"/>
      <c r="Z2650" s="3"/>
    </row>
    <row r="2651" spans="10:26" ht="14.5" customHeight="1" x14ac:dyDescent="0.35">
      <c r="J2651" s="69"/>
      <c r="K2651" s="75" t="s">
        <v>2561</v>
      </c>
      <c r="L2651" s="76" t="s">
        <v>2562</v>
      </c>
      <c r="M2651" s="332">
        <v>42370</v>
      </c>
      <c r="N2651" s="332"/>
      <c r="O2651" s="332"/>
      <c r="P2651" s="333"/>
      <c r="Z2651" s="3"/>
    </row>
    <row r="2652" spans="10:26" ht="14.5" customHeight="1" x14ac:dyDescent="0.35">
      <c r="J2652" s="69"/>
      <c r="K2652" s="75" t="s">
        <v>2563</v>
      </c>
      <c r="L2652" s="76" t="s">
        <v>2564</v>
      </c>
      <c r="M2652" s="332">
        <v>42614</v>
      </c>
      <c r="N2652" s="332"/>
      <c r="O2652" s="332"/>
      <c r="P2652" s="333"/>
      <c r="Z2652" s="3"/>
    </row>
    <row r="2653" spans="10:26" ht="14.5" customHeight="1" x14ac:dyDescent="0.35">
      <c r="J2653" s="69"/>
      <c r="K2653" s="75" t="s">
        <v>2565</v>
      </c>
      <c r="L2653" s="76" t="s">
        <v>2566</v>
      </c>
      <c r="M2653" s="332">
        <v>42614</v>
      </c>
      <c r="N2653" s="332"/>
      <c r="O2653" s="332">
        <v>42735</v>
      </c>
      <c r="P2653" s="333"/>
      <c r="Z2653" s="3"/>
    </row>
    <row r="2654" spans="10:26" ht="14.5" customHeight="1" x14ac:dyDescent="0.35">
      <c r="J2654" s="69"/>
      <c r="K2654" s="75" t="s">
        <v>2567</v>
      </c>
      <c r="L2654" s="76" t="s">
        <v>2568</v>
      </c>
      <c r="M2654" s="332">
        <v>42370</v>
      </c>
      <c r="N2654" s="332"/>
      <c r="O2654" s="332">
        <v>42735</v>
      </c>
      <c r="P2654" s="333"/>
      <c r="Z2654" s="3"/>
    </row>
    <row r="2655" spans="10:26" ht="14.5" customHeight="1" x14ac:dyDescent="0.35">
      <c r="J2655" s="69"/>
      <c r="K2655" s="75" t="s">
        <v>2567</v>
      </c>
      <c r="L2655" s="76" t="s">
        <v>2569</v>
      </c>
      <c r="M2655" s="332">
        <v>42736</v>
      </c>
      <c r="N2655" s="332"/>
      <c r="O2655" s="332"/>
      <c r="P2655" s="333"/>
      <c r="Z2655" s="3"/>
    </row>
    <row r="2656" spans="10:26" ht="14.5" customHeight="1" x14ac:dyDescent="0.35">
      <c r="J2656" s="9">
        <v>6</v>
      </c>
      <c r="K2656" s="11" t="s">
        <v>2570</v>
      </c>
      <c r="L2656" s="11" t="s">
        <v>2571</v>
      </c>
      <c r="M2656" s="9" t="s">
        <v>32</v>
      </c>
      <c r="N2656" s="9" t="s">
        <v>28</v>
      </c>
      <c r="O2656" s="9">
        <v>2</v>
      </c>
      <c r="P2656" s="9" t="s">
        <v>29</v>
      </c>
      <c r="Z2656" s="3" t="s">
        <v>6</v>
      </c>
    </row>
    <row r="2657" spans="10:26" ht="14.5" customHeight="1" x14ac:dyDescent="0.35">
      <c r="J2657" s="29">
        <v>7</v>
      </c>
      <c r="K2657" s="11" t="s">
        <v>2572</v>
      </c>
      <c r="L2657" s="11" t="s">
        <v>2573</v>
      </c>
      <c r="M2657" s="9" t="s">
        <v>32</v>
      </c>
      <c r="N2657" s="9" t="s">
        <v>28</v>
      </c>
      <c r="O2657" s="9">
        <v>2</v>
      </c>
      <c r="P2657" s="9" t="s">
        <v>29</v>
      </c>
      <c r="Z2657" s="3" t="s">
        <v>6</v>
      </c>
    </row>
    <row r="2658" spans="10:26" ht="14.5" customHeight="1" x14ac:dyDescent="0.35">
      <c r="J2658" s="69"/>
      <c r="K2658" s="73" t="s">
        <v>1163</v>
      </c>
      <c r="L2658" s="74" t="s">
        <v>1164</v>
      </c>
      <c r="M2658" s="349" t="s">
        <v>1165</v>
      </c>
      <c r="N2658" s="349"/>
      <c r="O2658" s="350" t="s">
        <v>1166</v>
      </c>
      <c r="P2658" s="351"/>
      <c r="Z2658" s="3"/>
    </row>
    <row r="2659" spans="10:26" ht="14.5" customHeight="1" x14ac:dyDescent="0.35">
      <c r="J2659" s="69"/>
      <c r="K2659" s="75" t="s">
        <v>2574</v>
      </c>
      <c r="L2659" s="76" t="s">
        <v>2575</v>
      </c>
      <c r="M2659" s="332">
        <v>42370</v>
      </c>
      <c r="N2659" s="332"/>
      <c r="O2659" s="332">
        <v>42735</v>
      </c>
      <c r="P2659" s="333"/>
      <c r="Z2659" s="3"/>
    </row>
    <row r="2660" spans="10:26" ht="14.5" customHeight="1" x14ac:dyDescent="0.35">
      <c r="J2660" s="69"/>
      <c r="K2660" s="75" t="s">
        <v>2574</v>
      </c>
      <c r="L2660" s="76" t="s">
        <v>2576</v>
      </c>
      <c r="M2660" s="332">
        <v>42736</v>
      </c>
      <c r="N2660" s="332"/>
      <c r="O2660" s="332"/>
      <c r="P2660" s="333"/>
      <c r="Z2660" s="3"/>
    </row>
    <row r="2661" spans="10:26" ht="14.5" customHeight="1" x14ac:dyDescent="0.35">
      <c r="J2661" s="69"/>
      <c r="K2661" s="75" t="s">
        <v>2577</v>
      </c>
      <c r="L2661" s="76" t="s">
        <v>2578</v>
      </c>
      <c r="M2661" s="332">
        <v>42370</v>
      </c>
      <c r="N2661" s="332"/>
      <c r="O2661" s="332"/>
      <c r="P2661" s="333"/>
      <c r="Z2661" s="3"/>
    </row>
    <row r="2662" spans="10:26" ht="14.5" customHeight="1" x14ac:dyDescent="0.35">
      <c r="J2662" s="69"/>
      <c r="K2662" s="75" t="s">
        <v>2579</v>
      </c>
      <c r="L2662" s="76" t="s">
        <v>2580</v>
      </c>
      <c r="M2662" s="332">
        <v>42614</v>
      </c>
      <c r="N2662" s="332"/>
      <c r="O2662" s="332"/>
      <c r="P2662" s="333"/>
      <c r="Z2662" s="3"/>
    </row>
    <row r="2663" spans="10:26" ht="14.5" customHeight="1" x14ac:dyDescent="0.35">
      <c r="J2663" s="69"/>
      <c r="K2663" s="75" t="s">
        <v>2581</v>
      </c>
      <c r="L2663" s="76" t="s">
        <v>2582</v>
      </c>
      <c r="M2663" s="332">
        <v>42614</v>
      </c>
      <c r="N2663" s="332"/>
      <c r="O2663" s="332">
        <v>42735</v>
      </c>
      <c r="P2663" s="333"/>
      <c r="Z2663" s="3"/>
    </row>
    <row r="2664" spans="10:26" ht="14.5" customHeight="1" x14ac:dyDescent="0.35">
      <c r="J2664" s="69"/>
      <c r="K2664" s="75" t="s">
        <v>2583</v>
      </c>
      <c r="L2664" s="76" t="s">
        <v>2584</v>
      </c>
      <c r="M2664" s="332">
        <v>42370</v>
      </c>
      <c r="N2664" s="332"/>
      <c r="O2664" s="332">
        <v>42735</v>
      </c>
      <c r="P2664" s="333"/>
      <c r="Z2664" s="3"/>
    </row>
    <row r="2665" spans="10:26" ht="14.5" customHeight="1" x14ac:dyDescent="0.35">
      <c r="J2665" s="69"/>
      <c r="K2665" s="75" t="s">
        <v>2583</v>
      </c>
      <c r="L2665" s="76" t="s">
        <v>2585</v>
      </c>
      <c r="M2665" s="332">
        <v>42736</v>
      </c>
      <c r="N2665" s="332"/>
      <c r="O2665" s="332"/>
      <c r="P2665" s="333"/>
      <c r="Z2665" s="3"/>
    </row>
    <row r="2666" spans="10:26" ht="14.5" customHeight="1" x14ac:dyDescent="0.35">
      <c r="J2666" s="9">
        <v>8</v>
      </c>
      <c r="K2666" s="11" t="s">
        <v>2544</v>
      </c>
      <c r="L2666" s="11" t="s">
        <v>2586</v>
      </c>
      <c r="M2666" s="9" t="s">
        <v>32</v>
      </c>
      <c r="N2666" s="9" t="s">
        <v>28</v>
      </c>
      <c r="O2666" s="9">
        <v>2</v>
      </c>
      <c r="P2666" s="9" t="s">
        <v>29</v>
      </c>
      <c r="Z2666" s="3" t="s">
        <v>6</v>
      </c>
    </row>
    <row r="2667" spans="10:26" ht="14.5" customHeight="1" x14ac:dyDescent="0.35">
      <c r="J2667" s="29">
        <v>9</v>
      </c>
      <c r="K2667" s="11" t="s">
        <v>2546</v>
      </c>
      <c r="L2667" s="11" t="s">
        <v>2587</v>
      </c>
      <c r="M2667" s="9" t="s">
        <v>32</v>
      </c>
      <c r="N2667" s="9" t="s">
        <v>28</v>
      </c>
      <c r="O2667" s="9">
        <v>2</v>
      </c>
      <c r="P2667" s="9" t="s">
        <v>29</v>
      </c>
      <c r="Z2667" s="3" t="s">
        <v>6</v>
      </c>
    </row>
    <row r="2668" spans="10:26" ht="14.5" customHeight="1" x14ac:dyDescent="0.35">
      <c r="J2668" s="69"/>
      <c r="K2668" s="73" t="s">
        <v>1163</v>
      </c>
      <c r="L2668" s="74" t="s">
        <v>1164</v>
      </c>
      <c r="M2668" s="349" t="s">
        <v>1165</v>
      </c>
      <c r="N2668" s="349"/>
      <c r="O2668" s="350" t="s">
        <v>1166</v>
      </c>
      <c r="P2668" s="351"/>
      <c r="Z2668" s="3"/>
    </row>
    <row r="2669" spans="10:26" ht="14.5" customHeight="1" x14ac:dyDescent="0.35">
      <c r="J2669" s="69"/>
      <c r="K2669" s="75" t="s">
        <v>2588</v>
      </c>
      <c r="L2669" s="76" t="s">
        <v>2589</v>
      </c>
      <c r="M2669" s="332">
        <v>42370</v>
      </c>
      <c r="N2669" s="332"/>
      <c r="O2669" s="332">
        <v>42735</v>
      </c>
      <c r="P2669" s="333"/>
      <c r="Z2669" s="3"/>
    </row>
    <row r="2670" spans="10:26" ht="14.5" customHeight="1" x14ac:dyDescent="0.35">
      <c r="J2670" s="69"/>
      <c r="K2670" s="75" t="s">
        <v>2588</v>
      </c>
      <c r="L2670" s="76" t="s">
        <v>2590</v>
      </c>
      <c r="M2670" s="332">
        <v>42736</v>
      </c>
      <c r="N2670" s="332"/>
      <c r="O2670" s="332"/>
      <c r="P2670" s="333"/>
      <c r="Z2670" s="3"/>
    </row>
    <row r="2671" spans="10:26" ht="14.5" customHeight="1" x14ac:dyDescent="0.35">
      <c r="J2671" s="9">
        <v>10</v>
      </c>
      <c r="K2671" s="11" t="s">
        <v>2591</v>
      </c>
      <c r="L2671" s="11" t="s">
        <v>2592</v>
      </c>
      <c r="M2671" s="9" t="s">
        <v>32</v>
      </c>
      <c r="N2671" s="9" t="s">
        <v>28</v>
      </c>
      <c r="O2671" s="9">
        <v>2</v>
      </c>
      <c r="P2671" s="9" t="s">
        <v>29</v>
      </c>
      <c r="Z2671" s="3" t="s">
        <v>6</v>
      </c>
    </row>
    <row r="2672" spans="10:26" ht="14.5" customHeight="1" x14ac:dyDescent="0.35">
      <c r="J2672" s="9">
        <v>11</v>
      </c>
      <c r="K2672" s="11" t="s">
        <v>2593</v>
      </c>
      <c r="L2672" s="11" t="s">
        <v>2594</v>
      </c>
      <c r="M2672" s="9" t="s">
        <v>32</v>
      </c>
      <c r="N2672" s="9" t="s">
        <v>28</v>
      </c>
      <c r="O2672" s="9">
        <v>2</v>
      </c>
      <c r="P2672" s="9" t="s">
        <v>29</v>
      </c>
      <c r="Z2672" s="3" t="s">
        <v>6</v>
      </c>
    </row>
    <row r="2673" spans="10:26" ht="14.5" customHeight="1" x14ac:dyDescent="0.35">
      <c r="J2673" s="29">
        <v>12</v>
      </c>
      <c r="K2673" s="11" t="s">
        <v>2552</v>
      </c>
      <c r="L2673" s="11" t="s">
        <v>2595</v>
      </c>
      <c r="M2673" s="9" t="s">
        <v>32</v>
      </c>
      <c r="N2673" s="9" t="s">
        <v>28</v>
      </c>
      <c r="O2673" s="9">
        <v>2</v>
      </c>
      <c r="P2673" s="9" t="s">
        <v>29</v>
      </c>
      <c r="Z2673" s="3" t="s">
        <v>6</v>
      </c>
    </row>
    <row r="2674" spans="10:26" ht="14.5" customHeight="1" x14ac:dyDescent="0.35">
      <c r="J2674" s="69"/>
      <c r="K2674" s="73" t="s">
        <v>1163</v>
      </c>
      <c r="L2674" s="74" t="s">
        <v>1164</v>
      </c>
      <c r="M2674" s="349" t="s">
        <v>1165</v>
      </c>
      <c r="N2674" s="349"/>
      <c r="O2674" s="350" t="s">
        <v>1166</v>
      </c>
      <c r="P2674" s="351"/>
      <c r="Z2674" s="3"/>
    </row>
    <row r="2675" spans="10:26" ht="14.5" customHeight="1" x14ac:dyDescent="0.35">
      <c r="J2675" s="69"/>
      <c r="K2675" s="75" t="s">
        <v>2596</v>
      </c>
      <c r="L2675" s="76" t="s">
        <v>2597</v>
      </c>
      <c r="M2675" s="332">
        <v>42552</v>
      </c>
      <c r="N2675" s="332"/>
      <c r="O2675" s="332"/>
      <c r="P2675" s="333"/>
      <c r="Z2675" s="3"/>
    </row>
    <row r="2676" spans="10:26" ht="14.5" customHeight="1" x14ac:dyDescent="0.35">
      <c r="J2676" s="69"/>
      <c r="K2676" s="75" t="s">
        <v>2598</v>
      </c>
      <c r="L2676" s="76" t="s">
        <v>2599</v>
      </c>
      <c r="M2676" s="332">
        <v>42614</v>
      </c>
      <c r="N2676" s="332"/>
      <c r="O2676" s="332"/>
      <c r="P2676" s="333"/>
      <c r="Z2676" s="3"/>
    </row>
    <row r="2677" spans="10:26" ht="14.5" customHeight="1" x14ac:dyDescent="0.35">
      <c r="J2677" s="69"/>
      <c r="K2677" s="75" t="s">
        <v>2600</v>
      </c>
      <c r="L2677" s="76" t="s">
        <v>2601</v>
      </c>
      <c r="M2677" s="332">
        <v>42614</v>
      </c>
      <c r="N2677" s="332"/>
      <c r="O2677" s="332">
        <v>42735</v>
      </c>
      <c r="P2677" s="333"/>
      <c r="Z2677" s="3"/>
    </row>
    <row r="2678" spans="10:26" ht="14.5" customHeight="1" x14ac:dyDescent="0.35">
      <c r="J2678" s="69"/>
      <c r="K2678" s="75" t="s">
        <v>2602</v>
      </c>
      <c r="L2678" s="76" t="s">
        <v>2603</v>
      </c>
      <c r="M2678" s="332">
        <v>42370</v>
      </c>
      <c r="N2678" s="332"/>
      <c r="O2678" s="332">
        <v>42735</v>
      </c>
      <c r="P2678" s="333"/>
      <c r="Z2678" s="3"/>
    </row>
    <row r="2679" spans="10:26" ht="14.5" customHeight="1" x14ac:dyDescent="0.35">
      <c r="J2679" s="69"/>
      <c r="K2679" s="75" t="s">
        <v>2602</v>
      </c>
      <c r="L2679" s="76" t="s">
        <v>2604</v>
      </c>
      <c r="M2679" s="332">
        <v>42736</v>
      </c>
      <c r="N2679" s="332"/>
      <c r="O2679" s="332"/>
      <c r="P2679" s="333"/>
      <c r="Z2679" s="3"/>
    </row>
    <row r="2680" spans="10:26" ht="14.5" customHeight="1" x14ac:dyDescent="0.35">
      <c r="J2680" s="9">
        <v>13</v>
      </c>
      <c r="K2680" s="11" t="s">
        <v>2605</v>
      </c>
      <c r="L2680" s="11" t="s">
        <v>2606</v>
      </c>
      <c r="M2680" s="9" t="s">
        <v>32</v>
      </c>
      <c r="N2680" s="9" t="s">
        <v>28</v>
      </c>
      <c r="O2680" s="9">
        <v>2</v>
      </c>
      <c r="P2680" s="9" t="s">
        <v>29</v>
      </c>
      <c r="Z2680" s="3" t="s">
        <v>6</v>
      </c>
    </row>
    <row r="2681" spans="10:26" ht="14.5" customHeight="1" x14ac:dyDescent="0.35">
      <c r="J2681" s="9">
        <v>14</v>
      </c>
      <c r="K2681" s="11" t="s">
        <v>2536</v>
      </c>
      <c r="L2681" s="11" t="s">
        <v>2537</v>
      </c>
      <c r="M2681" s="9" t="s">
        <v>32</v>
      </c>
      <c r="N2681" s="9" t="s">
        <v>28</v>
      </c>
      <c r="O2681" s="9">
        <v>2</v>
      </c>
      <c r="P2681" s="9" t="s">
        <v>29</v>
      </c>
      <c r="Z2681" s="3" t="s">
        <v>6</v>
      </c>
    </row>
    <row r="2682" spans="10:26" ht="14.5" customHeight="1" x14ac:dyDescent="0.35">
      <c r="J2682" s="29">
        <v>15</v>
      </c>
      <c r="K2682" s="11" t="s">
        <v>2607</v>
      </c>
      <c r="L2682" s="11" t="s">
        <v>2608</v>
      </c>
      <c r="M2682" s="9" t="s">
        <v>32</v>
      </c>
      <c r="N2682" s="9" t="s">
        <v>28</v>
      </c>
      <c r="O2682" s="9">
        <v>2</v>
      </c>
      <c r="P2682" s="9" t="s">
        <v>29</v>
      </c>
      <c r="Z2682" s="3" t="s">
        <v>6</v>
      </c>
    </row>
    <row r="2683" spans="10:26" ht="14.5" customHeight="1" x14ac:dyDescent="0.35">
      <c r="J2683" s="69"/>
      <c r="K2683" s="73" t="s">
        <v>1163</v>
      </c>
      <c r="L2683" s="74" t="s">
        <v>1164</v>
      </c>
      <c r="M2683" s="349" t="s">
        <v>1165</v>
      </c>
      <c r="N2683" s="349"/>
      <c r="O2683" s="350" t="s">
        <v>1166</v>
      </c>
      <c r="P2683" s="351"/>
      <c r="Z2683" s="3"/>
    </row>
    <row r="2684" spans="10:26" ht="14.5" customHeight="1" x14ac:dyDescent="0.35">
      <c r="J2684" s="69"/>
      <c r="K2684" s="75" t="s">
        <v>2609</v>
      </c>
      <c r="L2684" s="76" t="s">
        <v>2610</v>
      </c>
      <c r="M2684" s="332">
        <v>42736</v>
      </c>
      <c r="N2684" s="332"/>
      <c r="O2684" s="332"/>
      <c r="P2684" s="333"/>
      <c r="Z2684" s="3"/>
    </row>
    <row r="2685" spans="10:26" ht="14.5" customHeight="1" x14ac:dyDescent="0.35">
      <c r="J2685" s="69"/>
      <c r="K2685" s="75" t="s">
        <v>2611</v>
      </c>
      <c r="L2685" s="76" t="s">
        <v>2566</v>
      </c>
      <c r="M2685" s="332">
        <v>42736</v>
      </c>
      <c r="N2685" s="332"/>
      <c r="O2685" s="332"/>
      <c r="P2685" s="333"/>
      <c r="Z2685" s="3"/>
    </row>
    <row r="2686" spans="10:26" ht="14.5" customHeight="1" x14ac:dyDescent="0.35">
      <c r="J2686" s="69"/>
      <c r="K2686" s="75" t="s">
        <v>2612</v>
      </c>
      <c r="L2686" s="76" t="s">
        <v>2613</v>
      </c>
      <c r="M2686" s="332">
        <v>42736</v>
      </c>
      <c r="N2686" s="332"/>
      <c r="O2686" s="332"/>
      <c r="P2686" s="333"/>
      <c r="Z2686" s="3"/>
    </row>
    <row r="2687" spans="10:26" ht="14.5" customHeight="1" x14ac:dyDescent="0.35">
      <c r="J2687" s="9">
        <v>16</v>
      </c>
      <c r="K2687" s="11" t="s">
        <v>2540</v>
      </c>
      <c r="L2687" s="11" t="s">
        <v>2541</v>
      </c>
      <c r="M2687" s="9" t="s">
        <v>32</v>
      </c>
      <c r="N2687" s="9" t="s">
        <v>28</v>
      </c>
      <c r="O2687" s="9">
        <v>2</v>
      </c>
      <c r="P2687" s="9" t="s">
        <v>29</v>
      </c>
      <c r="Z2687" s="3" t="s">
        <v>6</v>
      </c>
    </row>
    <row r="2688" spans="10:26" ht="14.5" customHeight="1" x14ac:dyDescent="0.35">
      <c r="J2688" s="29">
        <v>17</v>
      </c>
      <c r="K2688" s="11" t="s">
        <v>2614</v>
      </c>
      <c r="L2688" s="11" t="s">
        <v>2615</v>
      </c>
      <c r="M2688" s="9" t="s">
        <v>32</v>
      </c>
      <c r="N2688" s="9" t="s">
        <v>28</v>
      </c>
      <c r="O2688" s="9">
        <v>2</v>
      </c>
      <c r="P2688" s="9" t="s">
        <v>29</v>
      </c>
      <c r="Z2688" s="3" t="s">
        <v>6</v>
      </c>
    </row>
    <row r="2689" spans="1:26" ht="14.5" customHeight="1" x14ac:dyDescent="0.35">
      <c r="J2689" s="69"/>
      <c r="K2689" s="73" t="s">
        <v>1163</v>
      </c>
      <c r="L2689" s="74" t="s">
        <v>1164</v>
      </c>
      <c r="M2689" s="349" t="s">
        <v>1165</v>
      </c>
      <c r="N2689" s="349"/>
      <c r="O2689" s="350" t="s">
        <v>1166</v>
      </c>
      <c r="P2689" s="351"/>
      <c r="Z2689" s="3"/>
    </row>
    <row r="2690" spans="1:26" ht="14.5" customHeight="1" x14ac:dyDescent="0.35">
      <c r="J2690" s="69"/>
      <c r="K2690" s="75" t="s">
        <v>2616</v>
      </c>
      <c r="L2690" s="76" t="s">
        <v>2617</v>
      </c>
      <c r="M2690" s="332">
        <v>42736</v>
      </c>
      <c r="N2690" s="332"/>
      <c r="O2690" s="332"/>
      <c r="P2690" s="333"/>
      <c r="Z2690" s="3"/>
    </row>
    <row r="2691" spans="1:26" ht="14.5" customHeight="1" x14ac:dyDescent="0.35">
      <c r="J2691" s="69"/>
      <c r="K2691" s="75" t="s">
        <v>2618</v>
      </c>
      <c r="L2691" s="76" t="s">
        <v>2582</v>
      </c>
      <c r="M2691" s="332">
        <v>42736</v>
      </c>
      <c r="N2691" s="332"/>
      <c r="O2691" s="332"/>
      <c r="P2691" s="333"/>
      <c r="Z2691" s="3"/>
    </row>
    <row r="2692" spans="1:26" ht="14.5" customHeight="1" x14ac:dyDescent="0.35">
      <c r="J2692" s="69"/>
      <c r="K2692" s="75" t="s">
        <v>2619</v>
      </c>
      <c r="L2692" s="76" t="s">
        <v>2620</v>
      </c>
      <c r="M2692" s="332">
        <v>42736</v>
      </c>
      <c r="N2692" s="332"/>
      <c r="O2692" s="332"/>
      <c r="P2692" s="333"/>
      <c r="Z2692" s="3"/>
    </row>
    <row r="2693" spans="1:26" ht="14.5" customHeight="1" x14ac:dyDescent="0.35">
      <c r="J2693" s="9">
        <v>18</v>
      </c>
      <c r="K2693" s="11" t="s">
        <v>2621</v>
      </c>
      <c r="L2693" s="11" t="s">
        <v>2622</v>
      </c>
      <c r="M2693" s="9" t="s">
        <v>32</v>
      </c>
      <c r="N2693" s="9" t="s">
        <v>28</v>
      </c>
      <c r="O2693" s="9">
        <v>2</v>
      </c>
      <c r="P2693" s="9" t="s">
        <v>29</v>
      </c>
      <c r="Z2693" s="3" t="s">
        <v>6</v>
      </c>
    </row>
    <row r="2694" spans="1:26" ht="14.5" customHeight="1" x14ac:dyDescent="0.35">
      <c r="J2694" s="29">
        <v>19</v>
      </c>
      <c r="K2694" s="11" t="s">
        <v>2623</v>
      </c>
      <c r="L2694" s="11" t="s">
        <v>2624</v>
      </c>
      <c r="M2694" s="9" t="s">
        <v>32</v>
      </c>
      <c r="N2694" s="9" t="s">
        <v>28</v>
      </c>
      <c r="O2694" s="9">
        <v>2</v>
      </c>
      <c r="P2694" s="9" t="s">
        <v>29</v>
      </c>
      <c r="Z2694" s="3" t="s">
        <v>6</v>
      </c>
    </row>
    <row r="2695" spans="1:26" ht="14.5" customHeight="1" x14ac:dyDescent="0.35">
      <c r="J2695" s="69"/>
      <c r="K2695" s="73" t="s">
        <v>1163</v>
      </c>
      <c r="L2695" s="74" t="s">
        <v>1164</v>
      </c>
      <c r="M2695" s="349" t="s">
        <v>1165</v>
      </c>
      <c r="N2695" s="349"/>
      <c r="O2695" s="350" t="s">
        <v>1166</v>
      </c>
      <c r="P2695" s="351"/>
      <c r="Z2695" s="3"/>
    </row>
    <row r="2696" spans="1:26" ht="14.5" customHeight="1" x14ac:dyDescent="0.35">
      <c r="J2696" s="69"/>
      <c r="K2696" s="75" t="s">
        <v>2625</v>
      </c>
      <c r="L2696" s="76" t="s">
        <v>2626</v>
      </c>
      <c r="M2696" s="332">
        <v>42736</v>
      </c>
      <c r="N2696" s="332"/>
      <c r="O2696" s="332"/>
      <c r="P2696" s="333"/>
      <c r="Z2696" s="3"/>
    </row>
    <row r="2697" spans="1:26" ht="14.5" customHeight="1" x14ac:dyDescent="0.35">
      <c r="J2697" s="9">
        <v>20</v>
      </c>
      <c r="K2697" s="11" t="s">
        <v>2627</v>
      </c>
      <c r="L2697" s="11" t="s">
        <v>2628</v>
      </c>
      <c r="M2697" s="9" t="s">
        <v>32</v>
      </c>
      <c r="N2697" s="9" t="s">
        <v>28</v>
      </c>
      <c r="O2697" s="9">
        <v>2</v>
      </c>
      <c r="P2697" s="9" t="s">
        <v>29</v>
      </c>
      <c r="Z2697" s="3" t="s">
        <v>6</v>
      </c>
    </row>
    <row r="2698" spans="1:26" ht="14.5" customHeight="1" x14ac:dyDescent="0.35">
      <c r="J2698" s="9">
        <v>21</v>
      </c>
      <c r="K2698" s="11" t="s">
        <v>2629</v>
      </c>
      <c r="L2698" s="11" t="s">
        <v>2630</v>
      </c>
      <c r="M2698" s="9" t="s">
        <v>32</v>
      </c>
      <c r="N2698" s="9" t="s">
        <v>28</v>
      </c>
      <c r="O2698" s="9">
        <v>2</v>
      </c>
      <c r="P2698" s="9" t="s">
        <v>29</v>
      </c>
      <c r="Z2698" s="3" t="s">
        <v>6</v>
      </c>
    </row>
    <row r="2699" spans="1:26" ht="14.5" customHeight="1" x14ac:dyDescent="0.35">
      <c r="J2699" s="29">
        <v>22</v>
      </c>
      <c r="K2699" s="11" t="s">
        <v>2631</v>
      </c>
      <c r="L2699" s="11" t="s">
        <v>2632</v>
      </c>
      <c r="M2699" s="9" t="s">
        <v>32</v>
      </c>
      <c r="N2699" s="9" t="s">
        <v>28</v>
      </c>
      <c r="O2699" s="9">
        <v>2</v>
      </c>
      <c r="P2699" s="9" t="s">
        <v>29</v>
      </c>
      <c r="Z2699" s="3" t="s">
        <v>6</v>
      </c>
    </row>
    <row r="2700" spans="1:26" ht="14.5" customHeight="1" x14ac:dyDescent="0.35">
      <c r="J2700" s="69"/>
      <c r="K2700" s="73" t="s">
        <v>1163</v>
      </c>
      <c r="L2700" s="74" t="s">
        <v>1164</v>
      </c>
      <c r="M2700" s="349" t="s">
        <v>1165</v>
      </c>
      <c r="N2700" s="349"/>
      <c r="O2700" s="350" t="s">
        <v>1166</v>
      </c>
      <c r="P2700" s="351"/>
      <c r="Z2700" s="3"/>
    </row>
    <row r="2701" spans="1:26" ht="14.5" customHeight="1" x14ac:dyDescent="0.35">
      <c r="J2701" s="69"/>
      <c r="K2701" s="75" t="s">
        <v>2633</v>
      </c>
      <c r="L2701" s="76" t="s">
        <v>2601</v>
      </c>
      <c r="M2701" s="332">
        <v>42736</v>
      </c>
      <c r="N2701" s="332"/>
      <c r="O2701" s="332"/>
      <c r="P2701" s="333"/>
      <c r="Z2701" s="3"/>
    </row>
    <row r="2702" spans="1:26" ht="14.5" customHeight="1" x14ac:dyDescent="0.35">
      <c r="J2702" s="71"/>
      <c r="K2702" s="145" t="s">
        <v>2634</v>
      </c>
      <c r="L2702" s="146" t="s">
        <v>2635</v>
      </c>
      <c r="M2702" s="356">
        <v>42736</v>
      </c>
      <c r="N2702" s="356"/>
      <c r="O2702" s="356"/>
      <c r="P2702" s="357"/>
      <c r="Z2702" s="3"/>
    </row>
    <row r="2703" spans="1:26" ht="14.5" customHeight="1" collapsed="1" x14ac:dyDescent="0.35">
      <c r="A2703" s="1" t="s">
        <v>22</v>
      </c>
      <c r="B2703" s="1"/>
      <c r="C2703" s="1"/>
      <c r="D2703" s="1"/>
      <c r="E2703" s="1"/>
      <c r="F2703" s="1" t="s">
        <v>2636</v>
      </c>
      <c r="I2703" s="1" t="s">
        <v>144</v>
      </c>
      <c r="J2703" s="2" t="s">
        <v>2637</v>
      </c>
      <c r="K2703" s="38"/>
      <c r="L2703" s="38"/>
      <c r="M2703" s="24"/>
      <c r="N2703" s="24"/>
      <c r="O2703" s="24"/>
      <c r="P2703" s="24"/>
      <c r="Z2703" s="3" t="s">
        <v>6</v>
      </c>
    </row>
    <row r="2704" spans="1:26" ht="14.5" customHeight="1" x14ac:dyDescent="0.35">
      <c r="J2704" s="9">
        <v>1</v>
      </c>
      <c r="K2704" s="11" t="s">
        <v>25</v>
      </c>
      <c r="L2704" s="11" t="s">
        <v>2638</v>
      </c>
      <c r="M2704" s="9" t="s">
        <v>27</v>
      </c>
      <c r="N2704" s="9">
        <v>4</v>
      </c>
      <c r="O2704" s="9" t="s">
        <v>28</v>
      </c>
      <c r="P2704" s="9" t="s">
        <v>29</v>
      </c>
      <c r="Z2704" s="3" t="s">
        <v>6</v>
      </c>
    </row>
    <row r="2705" spans="10:26" ht="14.5" customHeight="1" x14ac:dyDescent="0.35">
      <c r="J2705" s="29">
        <v>2</v>
      </c>
      <c r="K2705" s="11" t="s">
        <v>2287</v>
      </c>
      <c r="L2705" s="11" t="s">
        <v>2503</v>
      </c>
      <c r="M2705" s="9" t="s">
        <v>27</v>
      </c>
      <c r="N2705" s="9" t="s">
        <v>40</v>
      </c>
      <c r="O2705" s="9" t="s">
        <v>28</v>
      </c>
      <c r="P2705" s="9" t="s">
        <v>29</v>
      </c>
      <c r="Z2705" s="3" t="s">
        <v>6</v>
      </c>
    </row>
    <row r="2706" spans="10:26" ht="14.5" customHeight="1" x14ac:dyDescent="0.35">
      <c r="J2706" s="69"/>
      <c r="K2706" s="73" t="s">
        <v>1163</v>
      </c>
      <c r="L2706" s="74" t="s">
        <v>1164</v>
      </c>
      <c r="M2706" s="349" t="s">
        <v>1165</v>
      </c>
      <c r="N2706" s="349"/>
      <c r="O2706" s="350" t="s">
        <v>1166</v>
      </c>
      <c r="P2706" s="351"/>
      <c r="Z2706" s="3"/>
    </row>
    <row r="2707" spans="10:26" ht="14.5" customHeight="1" x14ac:dyDescent="0.35">
      <c r="J2707" s="69"/>
      <c r="K2707" s="75" t="s">
        <v>2558</v>
      </c>
      <c r="L2707" s="76" t="s">
        <v>2559</v>
      </c>
      <c r="M2707" s="332">
        <v>42370</v>
      </c>
      <c r="N2707" s="332"/>
      <c r="O2707" s="332">
        <v>42735</v>
      </c>
      <c r="P2707" s="333"/>
      <c r="Z2707" s="3"/>
    </row>
    <row r="2708" spans="10:26" ht="14.5" customHeight="1" x14ac:dyDescent="0.35">
      <c r="J2708" s="69"/>
      <c r="K2708" s="75" t="s">
        <v>2558</v>
      </c>
      <c r="L2708" s="76" t="s">
        <v>2560</v>
      </c>
      <c r="M2708" s="332">
        <v>42736</v>
      </c>
      <c r="N2708" s="332"/>
      <c r="O2708" s="332"/>
      <c r="P2708" s="333"/>
      <c r="Z2708" s="3"/>
    </row>
    <row r="2709" spans="10:26" ht="14.5" customHeight="1" x14ac:dyDescent="0.35">
      <c r="J2709" s="69"/>
      <c r="K2709" s="75" t="s">
        <v>2561</v>
      </c>
      <c r="L2709" s="76" t="s">
        <v>2562</v>
      </c>
      <c r="M2709" s="332">
        <v>42370</v>
      </c>
      <c r="N2709" s="332"/>
      <c r="O2709" s="332"/>
      <c r="P2709" s="333"/>
      <c r="Z2709" s="3"/>
    </row>
    <row r="2710" spans="10:26" ht="14.5" customHeight="1" x14ac:dyDescent="0.35">
      <c r="J2710" s="69"/>
      <c r="K2710" s="75" t="s">
        <v>2563</v>
      </c>
      <c r="L2710" s="76" t="s">
        <v>2564</v>
      </c>
      <c r="M2710" s="332">
        <v>42614</v>
      </c>
      <c r="N2710" s="332"/>
      <c r="O2710" s="332"/>
      <c r="P2710" s="333"/>
      <c r="Z2710" s="3"/>
    </row>
    <row r="2711" spans="10:26" ht="14.5" customHeight="1" x14ac:dyDescent="0.35">
      <c r="J2711" s="69"/>
      <c r="K2711" s="75" t="s">
        <v>2565</v>
      </c>
      <c r="L2711" s="76" t="s">
        <v>2566</v>
      </c>
      <c r="M2711" s="332">
        <v>42614</v>
      </c>
      <c r="N2711" s="332"/>
      <c r="O2711" s="332">
        <v>42735</v>
      </c>
      <c r="P2711" s="333"/>
      <c r="Z2711" s="3"/>
    </row>
    <row r="2712" spans="10:26" ht="14.5" customHeight="1" x14ac:dyDescent="0.35">
      <c r="J2712" s="69"/>
      <c r="K2712" s="75" t="s">
        <v>2567</v>
      </c>
      <c r="L2712" s="76" t="s">
        <v>2568</v>
      </c>
      <c r="M2712" s="332">
        <v>42370</v>
      </c>
      <c r="N2712" s="332"/>
      <c r="O2712" s="332">
        <v>42735</v>
      </c>
      <c r="P2712" s="333"/>
      <c r="Z2712" s="3"/>
    </row>
    <row r="2713" spans="10:26" ht="14.5" customHeight="1" x14ac:dyDescent="0.35">
      <c r="J2713" s="69"/>
      <c r="K2713" s="75" t="s">
        <v>2567</v>
      </c>
      <c r="L2713" s="76" t="s">
        <v>2569</v>
      </c>
      <c r="M2713" s="332">
        <v>42736</v>
      </c>
      <c r="N2713" s="332"/>
      <c r="O2713" s="332"/>
      <c r="P2713" s="333"/>
      <c r="Z2713" s="3"/>
    </row>
    <row r="2714" spans="10:26" ht="14.5" customHeight="1" x14ac:dyDescent="0.35">
      <c r="J2714" s="69"/>
      <c r="K2714" s="75" t="s">
        <v>2574</v>
      </c>
      <c r="L2714" s="76" t="s">
        <v>2575</v>
      </c>
      <c r="M2714" s="332">
        <v>42370</v>
      </c>
      <c r="N2714" s="332"/>
      <c r="O2714" s="332">
        <v>42735</v>
      </c>
      <c r="P2714" s="333"/>
      <c r="Z2714" s="3"/>
    </row>
    <row r="2715" spans="10:26" ht="14.5" customHeight="1" x14ac:dyDescent="0.35">
      <c r="J2715" s="69"/>
      <c r="K2715" s="75" t="s">
        <v>2574</v>
      </c>
      <c r="L2715" s="76" t="s">
        <v>2576</v>
      </c>
      <c r="M2715" s="332">
        <v>42736</v>
      </c>
      <c r="N2715" s="332"/>
      <c r="O2715" s="332"/>
      <c r="P2715" s="333"/>
      <c r="Z2715" s="3"/>
    </row>
    <row r="2716" spans="10:26" ht="14.5" customHeight="1" x14ac:dyDescent="0.35">
      <c r="J2716" s="69"/>
      <c r="K2716" s="75" t="s">
        <v>2577</v>
      </c>
      <c r="L2716" s="76" t="s">
        <v>2578</v>
      </c>
      <c r="M2716" s="332">
        <v>42370</v>
      </c>
      <c r="N2716" s="332"/>
      <c r="O2716" s="332"/>
      <c r="P2716" s="333"/>
      <c r="Z2716" s="3"/>
    </row>
    <row r="2717" spans="10:26" ht="14.5" customHeight="1" x14ac:dyDescent="0.35">
      <c r="J2717" s="69"/>
      <c r="K2717" s="75" t="s">
        <v>2579</v>
      </c>
      <c r="L2717" s="76" t="s">
        <v>2580</v>
      </c>
      <c r="M2717" s="332">
        <v>42614</v>
      </c>
      <c r="N2717" s="332"/>
      <c r="O2717" s="332"/>
      <c r="P2717" s="333"/>
      <c r="Z2717" s="3"/>
    </row>
    <row r="2718" spans="10:26" ht="14.5" customHeight="1" x14ac:dyDescent="0.35">
      <c r="J2718" s="69"/>
      <c r="K2718" s="75" t="s">
        <v>2581</v>
      </c>
      <c r="L2718" s="76" t="s">
        <v>2582</v>
      </c>
      <c r="M2718" s="332">
        <v>42614</v>
      </c>
      <c r="N2718" s="332"/>
      <c r="O2718" s="332">
        <v>42735</v>
      </c>
      <c r="P2718" s="333"/>
      <c r="Z2718" s="3"/>
    </row>
    <row r="2719" spans="10:26" ht="14.5" customHeight="1" x14ac:dyDescent="0.35">
      <c r="J2719" s="69"/>
      <c r="K2719" s="75" t="s">
        <v>2583</v>
      </c>
      <c r="L2719" s="76" t="s">
        <v>2584</v>
      </c>
      <c r="M2719" s="332">
        <v>42370</v>
      </c>
      <c r="N2719" s="332"/>
      <c r="O2719" s="332">
        <v>42735</v>
      </c>
      <c r="P2719" s="333"/>
      <c r="Z2719" s="3"/>
    </row>
    <row r="2720" spans="10:26" ht="14.5" customHeight="1" x14ac:dyDescent="0.35">
      <c r="J2720" s="69"/>
      <c r="K2720" s="75" t="s">
        <v>2583</v>
      </c>
      <c r="L2720" s="76" t="s">
        <v>2585</v>
      </c>
      <c r="M2720" s="332">
        <v>42736</v>
      </c>
      <c r="N2720" s="332"/>
      <c r="O2720" s="332"/>
      <c r="P2720" s="333"/>
      <c r="Z2720" s="3"/>
    </row>
    <row r="2721" spans="10:26" ht="14.5" customHeight="1" x14ac:dyDescent="0.35">
      <c r="J2721" s="69"/>
      <c r="K2721" s="75" t="s">
        <v>2588</v>
      </c>
      <c r="L2721" s="76" t="s">
        <v>2589</v>
      </c>
      <c r="M2721" s="332">
        <v>42370</v>
      </c>
      <c r="N2721" s="332"/>
      <c r="O2721" s="332">
        <v>42735</v>
      </c>
      <c r="P2721" s="333"/>
      <c r="Z2721" s="3"/>
    </row>
    <row r="2722" spans="10:26" ht="14.5" customHeight="1" x14ac:dyDescent="0.35">
      <c r="J2722" s="69"/>
      <c r="K2722" s="75" t="s">
        <v>2588</v>
      </c>
      <c r="L2722" s="76" t="s">
        <v>2590</v>
      </c>
      <c r="M2722" s="332">
        <v>42736</v>
      </c>
      <c r="N2722" s="332"/>
      <c r="O2722" s="332"/>
      <c r="P2722" s="333"/>
      <c r="Z2722" s="3"/>
    </row>
    <row r="2723" spans="10:26" ht="14.5" customHeight="1" x14ac:dyDescent="0.35">
      <c r="J2723" s="69"/>
      <c r="K2723" s="75" t="s">
        <v>2596</v>
      </c>
      <c r="L2723" s="76" t="s">
        <v>2597</v>
      </c>
      <c r="M2723" s="332">
        <v>42552</v>
      </c>
      <c r="N2723" s="332"/>
      <c r="O2723" s="332"/>
      <c r="P2723" s="333"/>
      <c r="Z2723" s="3"/>
    </row>
    <row r="2724" spans="10:26" ht="14.5" customHeight="1" x14ac:dyDescent="0.35">
      <c r="J2724" s="69"/>
      <c r="K2724" s="75" t="s">
        <v>2598</v>
      </c>
      <c r="L2724" s="76" t="s">
        <v>2599</v>
      </c>
      <c r="M2724" s="332">
        <v>42614</v>
      </c>
      <c r="N2724" s="332"/>
      <c r="O2724" s="332"/>
      <c r="P2724" s="333"/>
      <c r="Z2724" s="3"/>
    </row>
    <row r="2725" spans="10:26" ht="14.5" customHeight="1" x14ac:dyDescent="0.35">
      <c r="J2725" s="69"/>
      <c r="K2725" s="75" t="s">
        <v>2600</v>
      </c>
      <c r="L2725" s="76" t="s">
        <v>2601</v>
      </c>
      <c r="M2725" s="332">
        <v>42614</v>
      </c>
      <c r="N2725" s="332"/>
      <c r="O2725" s="332">
        <v>42735</v>
      </c>
      <c r="P2725" s="333"/>
      <c r="Z2725" s="3"/>
    </row>
    <row r="2726" spans="10:26" ht="14.5" customHeight="1" x14ac:dyDescent="0.35">
      <c r="J2726" s="69"/>
      <c r="K2726" s="75" t="s">
        <v>2602</v>
      </c>
      <c r="L2726" s="76" t="s">
        <v>2603</v>
      </c>
      <c r="M2726" s="332">
        <v>42370</v>
      </c>
      <c r="N2726" s="332"/>
      <c r="O2726" s="332">
        <v>42735</v>
      </c>
      <c r="P2726" s="333"/>
      <c r="Z2726" s="3"/>
    </row>
    <row r="2727" spans="10:26" ht="14.5" customHeight="1" x14ac:dyDescent="0.35">
      <c r="J2727" s="69"/>
      <c r="K2727" s="75" t="s">
        <v>2602</v>
      </c>
      <c r="L2727" s="76" t="s">
        <v>2604</v>
      </c>
      <c r="M2727" s="332">
        <v>42736</v>
      </c>
      <c r="N2727" s="332"/>
      <c r="O2727" s="332"/>
      <c r="P2727" s="333"/>
      <c r="Z2727" s="3"/>
    </row>
    <row r="2728" spans="10:26" ht="14.5" customHeight="1" x14ac:dyDescent="0.35">
      <c r="J2728" s="69"/>
      <c r="K2728" s="75" t="s">
        <v>2609</v>
      </c>
      <c r="L2728" s="76" t="s">
        <v>2610</v>
      </c>
      <c r="M2728" s="332">
        <v>42736</v>
      </c>
      <c r="N2728" s="332"/>
      <c r="O2728" s="332"/>
      <c r="P2728" s="333"/>
      <c r="Z2728" s="3"/>
    </row>
    <row r="2729" spans="10:26" ht="14.5" customHeight="1" x14ac:dyDescent="0.35">
      <c r="J2729" s="69"/>
      <c r="K2729" s="75" t="s">
        <v>2611</v>
      </c>
      <c r="L2729" s="76" t="s">
        <v>2566</v>
      </c>
      <c r="M2729" s="332">
        <v>42736</v>
      </c>
      <c r="N2729" s="332"/>
      <c r="O2729" s="332"/>
      <c r="P2729" s="333"/>
      <c r="Z2729" s="3"/>
    </row>
    <row r="2730" spans="10:26" ht="14.5" customHeight="1" x14ac:dyDescent="0.35">
      <c r="J2730" s="69"/>
      <c r="K2730" s="75" t="s">
        <v>2612</v>
      </c>
      <c r="L2730" s="76" t="s">
        <v>2613</v>
      </c>
      <c r="M2730" s="332">
        <v>42736</v>
      </c>
      <c r="N2730" s="332"/>
      <c r="O2730" s="332"/>
      <c r="P2730" s="333"/>
      <c r="Z2730" s="3"/>
    </row>
    <row r="2731" spans="10:26" ht="14.5" customHeight="1" x14ac:dyDescent="0.35">
      <c r="J2731" s="69"/>
      <c r="K2731" s="75" t="s">
        <v>2616</v>
      </c>
      <c r="L2731" s="76" t="s">
        <v>2617</v>
      </c>
      <c r="M2731" s="332">
        <v>42736</v>
      </c>
      <c r="N2731" s="332"/>
      <c r="O2731" s="332"/>
      <c r="P2731" s="333"/>
      <c r="Z2731" s="3"/>
    </row>
    <row r="2732" spans="10:26" ht="14.5" customHeight="1" x14ac:dyDescent="0.35">
      <c r="J2732" s="69"/>
      <c r="K2732" s="75" t="s">
        <v>2618</v>
      </c>
      <c r="L2732" s="76" t="s">
        <v>2582</v>
      </c>
      <c r="M2732" s="332">
        <v>42736</v>
      </c>
      <c r="N2732" s="332"/>
      <c r="O2732" s="332"/>
      <c r="P2732" s="333"/>
      <c r="Z2732" s="3"/>
    </row>
    <row r="2733" spans="10:26" ht="14.5" customHeight="1" x14ac:dyDescent="0.35">
      <c r="J2733" s="69"/>
      <c r="K2733" s="75" t="s">
        <v>2619</v>
      </c>
      <c r="L2733" s="76" t="s">
        <v>2620</v>
      </c>
      <c r="M2733" s="332">
        <v>42736</v>
      </c>
      <c r="N2733" s="332"/>
      <c r="O2733" s="332"/>
      <c r="P2733" s="333"/>
      <c r="Z2733" s="3"/>
    </row>
    <row r="2734" spans="10:26" ht="14.5" customHeight="1" x14ac:dyDescent="0.35">
      <c r="J2734" s="69"/>
      <c r="K2734" s="75" t="s">
        <v>2625</v>
      </c>
      <c r="L2734" s="76" t="s">
        <v>2626</v>
      </c>
      <c r="M2734" s="332">
        <v>42736</v>
      </c>
      <c r="N2734" s="332"/>
      <c r="O2734" s="332"/>
      <c r="P2734" s="333"/>
      <c r="Z2734" s="3"/>
    </row>
    <row r="2735" spans="10:26" ht="14.5" customHeight="1" x14ac:dyDescent="0.35">
      <c r="J2735" s="69"/>
      <c r="K2735" s="75" t="s">
        <v>2633</v>
      </c>
      <c r="L2735" s="76" t="s">
        <v>2601</v>
      </c>
      <c r="M2735" s="332">
        <v>42736</v>
      </c>
      <c r="N2735" s="332"/>
      <c r="O2735" s="332"/>
      <c r="P2735" s="333"/>
      <c r="Z2735" s="3"/>
    </row>
    <row r="2736" spans="10:26" ht="14.5" customHeight="1" x14ac:dyDescent="0.35">
      <c r="J2736" s="69"/>
      <c r="K2736" s="75" t="s">
        <v>2634</v>
      </c>
      <c r="L2736" s="76" t="s">
        <v>2635</v>
      </c>
      <c r="M2736" s="332">
        <v>42736</v>
      </c>
      <c r="N2736" s="332"/>
      <c r="O2736" s="332"/>
      <c r="P2736" s="333"/>
      <c r="Z2736" s="3"/>
    </row>
    <row r="2737" spans="1:26" ht="14.5" customHeight="1" x14ac:dyDescent="0.35">
      <c r="J2737" s="9">
        <v>3</v>
      </c>
      <c r="K2737" s="11" t="s">
        <v>1445</v>
      </c>
      <c r="L2737" s="11" t="s">
        <v>2504</v>
      </c>
      <c r="M2737" s="9" t="s">
        <v>27</v>
      </c>
      <c r="N2737" s="9" t="s">
        <v>28</v>
      </c>
      <c r="O2737" s="9" t="s">
        <v>28</v>
      </c>
      <c r="P2737" s="9" t="s">
        <v>48</v>
      </c>
      <c r="Z2737" s="3" t="s">
        <v>6</v>
      </c>
    </row>
    <row r="2738" spans="1:26" ht="14.5" customHeight="1" x14ac:dyDescent="0.35">
      <c r="J2738" s="9">
        <v>4</v>
      </c>
      <c r="K2738" s="11" t="s">
        <v>2350</v>
      </c>
      <c r="L2738" s="11" t="s">
        <v>2351</v>
      </c>
      <c r="M2738" s="9" t="s">
        <v>32</v>
      </c>
      <c r="N2738" s="9" t="s">
        <v>28</v>
      </c>
      <c r="O2738" s="9">
        <v>2</v>
      </c>
      <c r="P2738" s="9" t="s">
        <v>29</v>
      </c>
      <c r="Z2738" s="3" t="s">
        <v>6</v>
      </c>
    </row>
    <row r="2739" spans="1:26" ht="14.5" customHeight="1" collapsed="1" x14ac:dyDescent="0.35">
      <c r="A2739" s="1" t="s">
        <v>22</v>
      </c>
      <c r="B2739" s="1"/>
      <c r="C2739" s="1"/>
      <c r="D2739" s="1"/>
      <c r="E2739" s="1"/>
      <c r="F2739" s="7"/>
      <c r="G2739" s="1" t="s">
        <v>2639</v>
      </c>
      <c r="I2739" s="1" t="s">
        <v>144</v>
      </c>
      <c r="J2739" s="2" t="s">
        <v>2640</v>
      </c>
      <c r="K2739" s="38"/>
      <c r="L2739" s="38"/>
      <c r="M2739" s="24"/>
      <c r="N2739" s="24"/>
      <c r="O2739" s="24"/>
      <c r="P2739" s="24"/>
      <c r="Z2739" s="3" t="s">
        <v>6</v>
      </c>
    </row>
    <row r="2740" spans="1:26" ht="14.5" customHeight="1" x14ac:dyDescent="0.35">
      <c r="A2740" s="7"/>
      <c r="B2740" s="7"/>
      <c r="C2740" s="7"/>
      <c r="D2740" s="7"/>
      <c r="E2740" s="7"/>
      <c r="F2740" s="7"/>
      <c r="J2740" s="9">
        <v>1</v>
      </c>
      <c r="K2740" s="11" t="s">
        <v>25</v>
      </c>
      <c r="L2740" s="11" t="s">
        <v>2641</v>
      </c>
      <c r="M2740" s="9" t="s">
        <v>27</v>
      </c>
      <c r="N2740" s="9">
        <v>4</v>
      </c>
      <c r="O2740" s="9" t="s">
        <v>28</v>
      </c>
      <c r="P2740" s="9" t="s">
        <v>29</v>
      </c>
      <c r="Z2740" s="3" t="s">
        <v>6</v>
      </c>
    </row>
    <row r="2741" spans="1:26" ht="14.5" customHeight="1" x14ac:dyDescent="0.35">
      <c r="A2741" s="7"/>
      <c r="B2741" s="7"/>
      <c r="C2741" s="7"/>
      <c r="D2741" s="7"/>
      <c r="E2741" s="7"/>
      <c r="F2741" s="7"/>
      <c r="J2741" s="9">
        <v>2</v>
      </c>
      <c r="K2741" s="11" t="s">
        <v>636</v>
      </c>
      <c r="L2741" s="11" t="s">
        <v>982</v>
      </c>
      <c r="M2741" s="9" t="s">
        <v>27</v>
      </c>
      <c r="N2741" s="9" t="s">
        <v>28</v>
      </c>
      <c r="O2741" s="9" t="s">
        <v>28</v>
      </c>
      <c r="P2741" s="9" t="s">
        <v>48</v>
      </c>
      <c r="Z2741" s="3" t="s">
        <v>6</v>
      </c>
    </row>
    <row r="2742" spans="1:26" ht="14.5" customHeight="1" x14ac:dyDescent="0.35">
      <c r="A2742" s="7"/>
      <c r="B2742" s="7"/>
      <c r="C2742" s="7"/>
      <c r="D2742" s="7"/>
      <c r="E2742" s="7"/>
      <c r="F2742" s="7"/>
      <c r="J2742" s="9">
        <v>3</v>
      </c>
      <c r="K2742" s="11" t="s">
        <v>455</v>
      </c>
      <c r="L2742" s="11" t="s">
        <v>456</v>
      </c>
      <c r="M2742" s="9" t="s">
        <v>27</v>
      </c>
      <c r="N2742" s="9">
        <v>15</v>
      </c>
      <c r="O2742" s="9" t="s">
        <v>28</v>
      </c>
      <c r="P2742" s="9" t="s">
        <v>48</v>
      </c>
      <c r="Z2742" s="3" t="s">
        <v>6</v>
      </c>
    </row>
    <row r="2743" spans="1:26" ht="14.5" customHeight="1" x14ac:dyDescent="0.35">
      <c r="A2743" s="7"/>
      <c r="B2743" s="7"/>
      <c r="C2743" s="7"/>
      <c r="D2743" s="7"/>
      <c r="E2743" s="7"/>
      <c r="F2743" s="7"/>
      <c r="J2743" s="29">
        <v>4</v>
      </c>
      <c r="K2743" s="27" t="s">
        <v>457</v>
      </c>
      <c r="L2743" s="27" t="s">
        <v>458</v>
      </c>
      <c r="M2743" s="29" t="s">
        <v>32</v>
      </c>
      <c r="N2743" s="29" t="s">
        <v>240</v>
      </c>
      <c r="O2743" s="29" t="s">
        <v>28</v>
      </c>
      <c r="P2743" s="29" t="s">
        <v>48</v>
      </c>
      <c r="Z2743" s="3" t="s">
        <v>6</v>
      </c>
    </row>
    <row r="2744" spans="1:26" ht="14.5" customHeight="1" x14ac:dyDescent="0.35">
      <c r="A2744" s="7"/>
      <c r="B2744" s="7"/>
      <c r="C2744" s="7"/>
      <c r="D2744" s="7"/>
      <c r="E2744" s="7"/>
      <c r="F2744" s="7"/>
      <c r="J2744" s="32"/>
      <c r="K2744" s="33"/>
      <c r="L2744" s="33" t="s">
        <v>2355</v>
      </c>
      <c r="M2744" s="32"/>
      <c r="N2744" s="32"/>
      <c r="O2744" s="32"/>
      <c r="P2744" s="32"/>
      <c r="Z2744" s="3" t="s">
        <v>6</v>
      </c>
    </row>
    <row r="2745" spans="1:26" ht="14.5" customHeight="1" x14ac:dyDescent="0.35">
      <c r="A2745" s="7"/>
      <c r="B2745" s="7"/>
      <c r="C2745" s="7"/>
      <c r="D2745" s="7"/>
      <c r="E2745" s="7"/>
      <c r="F2745" s="7"/>
      <c r="J2745" s="32"/>
      <c r="K2745" s="33"/>
      <c r="L2745" s="33" t="s">
        <v>460</v>
      </c>
      <c r="M2745" s="32"/>
      <c r="N2745" s="32"/>
      <c r="O2745" s="32"/>
      <c r="P2745" s="32"/>
      <c r="Z2745" s="3" t="s">
        <v>6</v>
      </c>
    </row>
    <row r="2746" spans="1:26" ht="14.5" customHeight="1" x14ac:dyDescent="0.35">
      <c r="A2746" s="7"/>
      <c r="B2746" s="7"/>
      <c r="C2746" s="7"/>
      <c r="D2746" s="7"/>
      <c r="E2746" s="7"/>
      <c r="F2746" s="7"/>
      <c r="J2746" s="32"/>
      <c r="K2746" s="33"/>
      <c r="L2746" s="33" t="s">
        <v>461</v>
      </c>
      <c r="M2746" s="32"/>
      <c r="N2746" s="32"/>
      <c r="O2746" s="32"/>
      <c r="P2746" s="32"/>
      <c r="Z2746" s="3" t="s">
        <v>6</v>
      </c>
    </row>
    <row r="2747" spans="1:26" ht="14.5" customHeight="1" x14ac:dyDescent="0.35">
      <c r="A2747" s="7"/>
      <c r="B2747" s="7"/>
      <c r="C2747" s="7"/>
      <c r="D2747" s="7"/>
      <c r="E2747" s="7"/>
      <c r="F2747" s="7"/>
      <c r="J2747" s="30"/>
      <c r="K2747" s="26"/>
      <c r="L2747" s="26" t="s">
        <v>452</v>
      </c>
      <c r="M2747" s="30"/>
      <c r="N2747" s="30"/>
      <c r="O2747" s="30"/>
      <c r="P2747" s="30"/>
      <c r="Z2747" s="3" t="s">
        <v>6</v>
      </c>
    </row>
    <row r="2748" spans="1:26" ht="14.5" customHeight="1" x14ac:dyDescent="0.35">
      <c r="A2748" s="7"/>
      <c r="B2748" s="7"/>
      <c r="C2748" s="7"/>
      <c r="D2748" s="7"/>
      <c r="E2748" s="7"/>
      <c r="F2748" s="7"/>
      <c r="J2748" s="9">
        <v>5</v>
      </c>
      <c r="K2748" s="11" t="s">
        <v>462</v>
      </c>
      <c r="L2748" s="11" t="s">
        <v>2356</v>
      </c>
      <c r="M2748" s="9" t="s">
        <v>27</v>
      </c>
      <c r="N2748" s="9" t="s">
        <v>28</v>
      </c>
      <c r="O2748" s="9" t="s">
        <v>28</v>
      </c>
      <c r="P2748" s="9" t="s">
        <v>48</v>
      </c>
      <c r="Z2748" s="3" t="s">
        <v>6</v>
      </c>
    </row>
    <row r="2749" spans="1:26" ht="14.5" customHeight="1" x14ac:dyDescent="0.35">
      <c r="A2749" s="7"/>
      <c r="B2749" s="7"/>
      <c r="C2749" s="7"/>
      <c r="D2749" s="7"/>
      <c r="E2749" s="7"/>
      <c r="F2749" s="7"/>
      <c r="J2749" s="9">
        <v>6</v>
      </c>
      <c r="K2749" s="11" t="s">
        <v>617</v>
      </c>
      <c r="L2749" s="11" t="s">
        <v>2357</v>
      </c>
      <c r="M2749" s="9" t="s">
        <v>27</v>
      </c>
      <c r="N2749" s="9" t="s">
        <v>28</v>
      </c>
      <c r="O2749" s="9" t="s">
        <v>28</v>
      </c>
      <c r="P2749" s="9" t="s">
        <v>48</v>
      </c>
      <c r="Z2749" s="3" t="s">
        <v>6</v>
      </c>
    </row>
    <row r="2750" spans="1:26" ht="14.5" customHeight="1" collapsed="1" x14ac:dyDescent="0.35">
      <c r="A2750" s="1" t="s">
        <v>22</v>
      </c>
      <c r="B2750" s="1"/>
      <c r="C2750" s="1"/>
      <c r="D2750" s="1"/>
      <c r="E2750" s="1"/>
      <c r="F2750" s="7"/>
      <c r="G2750" s="1" t="s">
        <v>2642</v>
      </c>
      <c r="I2750" s="1" t="s">
        <v>144</v>
      </c>
      <c r="J2750" s="2" t="s">
        <v>2643</v>
      </c>
      <c r="K2750" s="38"/>
      <c r="L2750" s="38"/>
      <c r="M2750" s="24"/>
      <c r="N2750" s="24"/>
      <c r="O2750" s="24"/>
      <c r="P2750" s="24"/>
      <c r="Z2750" s="3" t="s">
        <v>6</v>
      </c>
    </row>
    <row r="2751" spans="1:26" ht="14.5" customHeight="1" x14ac:dyDescent="0.35">
      <c r="J2751" s="9">
        <v>1</v>
      </c>
      <c r="K2751" s="11" t="s">
        <v>25</v>
      </c>
      <c r="L2751" s="11" t="s">
        <v>2644</v>
      </c>
      <c r="M2751" s="9" t="s">
        <v>27</v>
      </c>
      <c r="N2751" s="9">
        <v>4</v>
      </c>
      <c r="O2751" s="9" t="s">
        <v>28</v>
      </c>
      <c r="P2751" s="9" t="s">
        <v>29</v>
      </c>
      <c r="Z2751" s="3" t="s">
        <v>6</v>
      </c>
    </row>
    <row r="2752" spans="1:26" ht="14.5" customHeight="1" x14ac:dyDescent="0.35">
      <c r="J2752" s="9">
        <v>2</v>
      </c>
      <c r="K2752" s="11" t="s">
        <v>129</v>
      </c>
      <c r="L2752" s="11" t="s">
        <v>2645</v>
      </c>
      <c r="M2752" s="9" t="s">
        <v>27</v>
      </c>
      <c r="N2752" s="9">
        <v>60</v>
      </c>
      <c r="O2752" s="9" t="s">
        <v>28</v>
      </c>
      <c r="P2752" s="90" t="s">
        <v>48</v>
      </c>
      <c r="Z2752" s="3" t="s">
        <v>6</v>
      </c>
    </row>
    <row r="2753" spans="1:26" ht="14.5" customHeight="1" x14ac:dyDescent="0.35">
      <c r="J2753" s="9">
        <v>3</v>
      </c>
      <c r="K2753" s="11" t="s">
        <v>344</v>
      </c>
      <c r="L2753" s="11" t="s">
        <v>534</v>
      </c>
      <c r="M2753" s="9" t="s">
        <v>27</v>
      </c>
      <c r="N2753" s="9" t="s">
        <v>54</v>
      </c>
      <c r="O2753" s="9" t="s">
        <v>28</v>
      </c>
      <c r="P2753" s="9" t="s">
        <v>29</v>
      </c>
      <c r="Z2753" s="3" t="s">
        <v>6</v>
      </c>
    </row>
    <row r="2754" spans="1:26" ht="14.5" customHeight="1" x14ac:dyDescent="0.35">
      <c r="J2754" s="9">
        <v>4</v>
      </c>
      <c r="K2754" s="11" t="s">
        <v>348</v>
      </c>
      <c r="L2754" s="11" t="s">
        <v>349</v>
      </c>
      <c r="M2754" s="9" t="s">
        <v>27</v>
      </c>
      <c r="N2754" s="9">
        <v>4</v>
      </c>
      <c r="O2754" s="9" t="s">
        <v>28</v>
      </c>
      <c r="P2754" s="9" t="s">
        <v>48</v>
      </c>
      <c r="Z2754" s="3" t="s">
        <v>6</v>
      </c>
    </row>
    <row r="2755" spans="1:26" ht="14.5" customHeight="1" x14ac:dyDescent="0.35">
      <c r="J2755" s="9">
        <v>5</v>
      </c>
      <c r="K2755" s="11" t="s">
        <v>654</v>
      </c>
      <c r="L2755" s="11" t="s">
        <v>655</v>
      </c>
      <c r="M2755" s="9" t="s">
        <v>32</v>
      </c>
      <c r="N2755" s="9">
        <v>3</v>
      </c>
      <c r="O2755" s="9" t="s">
        <v>28</v>
      </c>
      <c r="P2755" s="9" t="s">
        <v>48</v>
      </c>
      <c r="Z2755" s="3" t="s">
        <v>6</v>
      </c>
    </row>
    <row r="2756" spans="1:26" ht="14.5" customHeight="1" x14ac:dyDescent="0.35">
      <c r="J2756" s="9">
        <v>6</v>
      </c>
      <c r="K2756" s="11" t="s">
        <v>351</v>
      </c>
      <c r="L2756" s="11" t="s">
        <v>352</v>
      </c>
      <c r="M2756" s="9" t="s">
        <v>32</v>
      </c>
      <c r="N2756" s="9">
        <v>9</v>
      </c>
      <c r="O2756" s="9" t="s">
        <v>28</v>
      </c>
      <c r="P2756" s="9" t="s">
        <v>29</v>
      </c>
      <c r="Z2756" s="3" t="s">
        <v>6</v>
      </c>
    </row>
    <row r="2757" spans="1:26" ht="14.5" customHeight="1" x14ac:dyDescent="0.35">
      <c r="J2757" s="9">
        <v>7</v>
      </c>
      <c r="K2757" s="11" t="s">
        <v>657</v>
      </c>
      <c r="L2757" s="11" t="s">
        <v>2646</v>
      </c>
      <c r="M2757" s="9" t="s">
        <v>32</v>
      </c>
      <c r="N2757" s="9" t="s">
        <v>356</v>
      </c>
      <c r="O2757" s="9" t="s">
        <v>28</v>
      </c>
      <c r="P2757" s="9" t="s">
        <v>48</v>
      </c>
      <c r="Z2757" s="3" t="s">
        <v>6</v>
      </c>
    </row>
    <row r="2758" spans="1:26" ht="14.5" customHeight="1" x14ac:dyDescent="0.35">
      <c r="J2758" s="9">
        <v>8</v>
      </c>
      <c r="K2758" s="11" t="s">
        <v>357</v>
      </c>
      <c r="L2758" s="11" t="s">
        <v>358</v>
      </c>
      <c r="M2758" s="9" t="s">
        <v>32</v>
      </c>
      <c r="N2758" s="9" t="s">
        <v>40</v>
      </c>
      <c r="O2758" s="9" t="s">
        <v>28</v>
      </c>
      <c r="P2758" s="9" t="s">
        <v>29</v>
      </c>
      <c r="Z2758" s="3" t="s">
        <v>6</v>
      </c>
    </row>
    <row r="2759" spans="1:26" ht="14.5" customHeight="1" x14ac:dyDescent="0.35">
      <c r="J2759" s="9">
        <v>9</v>
      </c>
      <c r="K2759" s="11" t="s">
        <v>163</v>
      </c>
      <c r="L2759" s="11" t="s">
        <v>801</v>
      </c>
      <c r="M2759" s="9" t="s">
        <v>27</v>
      </c>
      <c r="N2759" s="9">
        <v>60</v>
      </c>
      <c r="O2759" s="9" t="s">
        <v>28</v>
      </c>
      <c r="P2759" s="9" t="s">
        <v>48</v>
      </c>
      <c r="Z2759" s="3" t="s">
        <v>6</v>
      </c>
    </row>
    <row r="2760" spans="1:26" ht="14.5" customHeight="1" x14ac:dyDescent="0.35">
      <c r="J2760" s="9">
        <v>10</v>
      </c>
      <c r="K2760" s="11" t="s">
        <v>2362</v>
      </c>
      <c r="L2760" s="11" t="s">
        <v>2363</v>
      </c>
      <c r="M2760" s="9" t="s">
        <v>32</v>
      </c>
      <c r="N2760" s="9" t="s">
        <v>28</v>
      </c>
      <c r="O2760" s="9">
        <v>2</v>
      </c>
      <c r="P2760" s="9" t="s">
        <v>29</v>
      </c>
      <c r="Z2760" s="3" t="s">
        <v>6</v>
      </c>
    </row>
    <row r="2761" spans="1:26" ht="14.5" customHeight="1" collapsed="1" x14ac:dyDescent="0.35">
      <c r="A2761" s="1" t="s">
        <v>22</v>
      </c>
      <c r="B2761" s="1"/>
      <c r="C2761" s="1"/>
      <c r="D2761" s="1"/>
      <c r="E2761" s="1"/>
      <c r="F2761" s="1" t="s">
        <v>2647</v>
      </c>
      <c r="G2761" s="1"/>
      <c r="I2761" s="1" t="s">
        <v>144</v>
      </c>
      <c r="J2761" s="2" t="s">
        <v>2648</v>
      </c>
      <c r="K2761" s="38"/>
      <c r="L2761" s="38"/>
      <c r="M2761" s="24"/>
      <c r="N2761" s="24"/>
      <c r="O2761" s="24"/>
      <c r="P2761" s="24"/>
      <c r="Z2761" s="3" t="s">
        <v>6</v>
      </c>
    </row>
    <row r="2762" spans="1:26" ht="14.5" customHeight="1" x14ac:dyDescent="0.35">
      <c r="J2762" s="9">
        <v>1</v>
      </c>
      <c r="K2762" s="11" t="s">
        <v>25</v>
      </c>
      <c r="L2762" s="11" t="s">
        <v>2649</v>
      </c>
      <c r="M2762" s="9" t="s">
        <v>27</v>
      </c>
      <c r="N2762" s="9">
        <v>4</v>
      </c>
      <c r="O2762" s="9" t="s">
        <v>28</v>
      </c>
      <c r="P2762" s="9" t="s">
        <v>29</v>
      </c>
      <c r="Z2762" s="3" t="s">
        <v>6</v>
      </c>
    </row>
    <row r="2763" spans="1:26" ht="14.5" customHeight="1" x14ac:dyDescent="0.35">
      <c r="J2763" s="9">
        <v>2</v>
      </c>
      <c r="K2763" s="11" t="s">
        <v>2388</v>
      </c>
      <c r="L2763" s="11" t="s">
        <v>2650</v>
      </c>
      <c r="M2763" s="9" t="s">
        <v>27</v>
      </c>
      <c r="N2763" s="9" t="s">
        <v>33</v>
      </c>
      <c r="O2763" s="9" t="s">
        <v>28</v>
      </c>
      <c r="P2763" s="9" t="s">
        <v>29</v>
      </c>
      <c r="Z2763" s="3" t="s">
        <v>6</v>
      </c>
    </row>
    <row r="2764" spans="1:26" ht="14.5" customHeight="1" x14ac:dyDescent="0.35">
      <c r="J2764" s="9">
        <v>3</v>
      </c>
      <c r="K2764" s="11" t="s">
        <v>499</v>
      </c>
      <c r="L2764" s="11" t="s">
        <v>2651</v>
      </c>
      <c r="M2764" s="9" t="s">
        <v>32</v>
      </c>
      <c r="N2764" s="9" t="s">
        <v>28</v>
      </c>
      <c r="O2764" s="9">
        <v>2</v>
      </c>
      <c r="P2764" s="9" t="s">
        <v>29</v>
      </c>
      <c r="Z2764" s="3" t="s">
        <v>6</v>
      </c>
    </row>
    <row r="2765" spans="1:26" ht="14.5" customHeight="1" x14ac:dyDescent="0.35">
      <c r="J2765" s="9">
        <v>4</v>
      </c>
      <c r="K2765" s="11" t="s">
        <v>642</v>
      </c>
      <c r="L2765" s="11" t="s">
        <v>2391</v>
      </c>
      <c r="M2765" s="9" t="s">
        <v>32</v>
      </c>
      <c r="N2765" s="9" t="s">
        <v>40</v>
      </c>
      <c r="O2765" s="9" t="s">
        <v>28</v>
      </c>
      <c r="P2765" s="9" t="s">
        <v>29</v>
      </c>
      <c r="Z2765" s="3" t="s">
        <v>6</v>
      </c>
    </row>
    <row r="2766" spans="1:26" ht="14.5" customHeight="1" x14ac:dyDescent="0.35">
      <c r="J2766" s="9">
        <v>5</v>
      </c>
      <c r="K2766" s="11" t="s">
        <v>2392</v>
      </c>
      <c r="L2766" s="11" t="s">
        <v>2652</v>
      </c>
      <c r="M2766" s="9" t="s">
        <v>27</v>
      </c>
      <c r="N2766" s="9" t="s">
        <v>28</v>
      </c>
      <c r="O2766" s="9" t="s">
        <v>28</v>
      </c>
      <c r="P2766" s="9" t="s">
        <v>29</v>
      </c>
      <c r="Z2766" s="3" t="s">
        <v>6</v>
      </c>
    </row>
    <row r="2767" spans="1:26" ht="14.5" customHeight="1" x14ac:dyDescent="0.35">
      <c r="J2767" s="9">
        <v>6</v>
      </c>
      <c r="K2767" s="11" t="s">
        <v>455</v>
      </c>
      <c r="L2767" s="11" t="s">
        <v>2516</v>
      </c>
      <c r="M2767" s="9" t="s">
        <v>27</v>
      </c>
      <c r="N2767" s="9">
        <v>15</v>
      </c>
      <c r="O2767" s="9" t="s">
        <v>28</v>
      </c>
      <c r="P2767" s="9" t="s">
        <v>48</v>
      </c>
      <c r="Z2767" s="3" t="s">
        <v>6</v>
      </c>
    </row>
    <row r="2768" spans="1:26" ht="14.5" customHeight="1" x14ac:dyDescent="0.35">
      <c r="J2768" s="29">
        <v>7</v>
      </c>
      <c r="K2768" s="27" t="s">
        <v>457</v>
      </c>
      <c r="L2768" s="27" t="s">
        <v>458</v>
      </c>
      <c r="M2768" s="29" t="s">
        <v>27</v>
      </c>
      <c r="N2768" s="29" t="s">
        <v>240</v>
      </c>
      <c r="O2768" s="29" t="s">
        <v>28</v>
      </c>
      <c r="P2768" s="29" t="s">
        <v>48</v>
      </c>
      <c r="Z2768" s="3" t="s">
        <v>6</v>
      </c>
    </row>
    <row r="2769" spans="1:26" ht="14.5" customHeight="1" x14ac:dyDescent="0.35">
      <c r="J2769" s="32"/>
      <c r="K2769" s="33"/>
      <c r="L2769" s="33" t="s">
        <v>2395</v>
      </c>
      <c r="M2769" s="32"/>
      <c r="N2769" s="32"/>
      <c r="O2769" s="32"/>
      <c r="P2769" s="32"/>
      <c r="Z2769" s="3" t="s">
        <v>6</v>
      </c>
    </row>
    <row r="2770" spans="1:26" ht="14.5" customHeight="1" x14ac:dyDescent="0.35">
      <c r="J2770" s="32"/>
      <c r="K2770" s="33"/>
      <c r="L2770" s="33" t="s">
        <v>460</v>
      </c>
      <c r="M2770" s="32"/>
      <c r="N2770" s="32"/>
      <c r="O2770" s="32"/>
      <c r="P2770" s="32"/>
      <c r="Z2770" s="3" t="s">
        <v>6</v>
      </c>
    </row>
    <row r="2771" spans="1:26" ht="14.5" customHeight="1" x14ac:dyDescent="0.35">
      <c r="J2771" s="32"/>
      <c r="K2771" s="33"/>
      <c r="L2771" s="33" t="s">
        <v>461</v>
      </c>
      <c r="M2771" s="32"/>
      <c r="N2771" s="32"/>
      <c r="O2771" s="32"/>
      <c r="P2771" s="32"/>
      <c r="Z2771" s="3" t="s">
        <v>6</v>
      </c>
    </row>
    <row r="2772" spans="1:26" ht="14.5" customHeight="1" x14ac:dyDescent="0.35">
      <c r="J2772" s="30"/>
      <c r="K2772" s="26"/>
      <c r="L2772" s="26" t="s">
        <v>452</v>
      </c>
      <c r="M2772" s="30"/>
      <c r="N2772" s="30"/>
      <c r="O2772" s="30"/>
      <c r="P2772" s="30"/>
      <c r="Z2772" s="3" t="s">
        <v>6</v>
      </c>
    </row>
    <row r="2773" spans="1:26" ht="14.5" customHeight="1" x14ac:dyDescent="0.35">
      <c r="J2773" s="9">
        <v>8</v>
      </c>
      <c r="K2773" s="11" t="s">
        <v>462</v>
      </c>
      <c r="L2773" s="11" t="s">
        <v>2356</v>
      </c>
      <c r="M2773" s="9" t="s">
        <v>27</v>
      </c>
      <c r="N2773" s="9" t="s">
        <v>28</v>
      </c>
      <c r="O2773" s="9" t="s">
        <v>28</v>
      </c>
      <c r="P2773" s="9" t="s">
        <v>48</v>
      </c>
      <c r="Z2773" s="3" t="s">
        <v>6</v>
      </c>
    </row>
    <row r="2774" spans="1:26" ht="14.5" customHeight="1" x14ac:dyDescent="0.35">
      <c r="J2774" s="9">
        <v>9</v>
      </c>
      <c r="K2774" s="11" t="s">
        <v>617</v>
      </c>
      <c r="L2774" s="11" t="s">
        <v>2653</v>
      </c>
      <c r="M2774" s="9" t="s">
        <v>27</v>
      </c>
      <c r="N2774" s="9" t="s">
        <v>28</v>
      </c>
      <c r="O2774" s="9" t="s">
        <v>28</v>
      </c>
      <c r="P2774" s="9" t="s">
        <v>48</v>
      </c>
      <c r="Z2774" s="3" t="s">
        <v>6</v>
      </c>
    </row>
    <row r="2775" spans="1:26" ht="14.5" customHeight="1" x14ac:dyDescent="0.35">
      <c r="J2775" s="9">
        <v>10</v>
      </c>
      <c r="K2775" s="11" t="s">
        <v>2397</v>
      </c>
      <c r="L2775" s="11" t="s">
        <v>2398</v>
      </c>
      <c r="M2775" s="9" t="s">
        <v>32</v>
      </c>
      <c r="N2775" s="9" t="s">
        <v>790</v>
      </c>
      <c r="O2775" s="9" t="s">
        <v>28</v>
      </c>
      <c r="P2775" s="9" t="s">
        <v>29</v>
      </c>
      <c r="Z2775" s="3" t="s">
        <v>6</v>
      </c>
    </row>
    <row r="2776" spans="1:26" s="3" customFormat="1" ht="14.5" customHeight="1" collapsed="1" x14ac:dyDescent="0.35">
      <c r="A2776" s="1" t="s">
        <v>22</v>
      </c>
      <c r="B2776" s="1"/>
      <c r="C2776" s="1"/>
      <c r="D2776" s="1" t="s">
        <v>2654</v>
      </c>
      <c r="E2776" s="1"/>
      <c r="F2776" s="1"/>
      <c r="G2776" s="1"/>
      <c r="H2776" s="1"/>
      <c r="I2776" s="1" t="s">
        <v>144</v>
      </c>
      <c r="J2776" s="2" t="s">
        <v>2655</v>
      </c>
      <c r="K2776" s="4"/>
      <c r="L2776" s="4"/>
      <c r="M2776" s="4"/>
      <c r="N2776" s="4"/>
      <c r="O2776" s="4"/>
      <c r="P2776" s="4"/>
      <c r="Q2776" s="4"/>
      <c r="R2776" s="4"/>
      <c r="S2776" s="4"/>
      <c r="T2776" s="4"/>
      <c r="U2776" s="4"/>
      <c r="V2776" s="4"/>
      <c r="W2776" s="4"/>
      <c r="Z2776" s="3" t="s">
        <v>6</v>
      </c>
    </row>
    <row r="2777" spans="1:26" ht="14.5" customHeight="1" x14ac:dyDescent="0.35">
      <c r="J2777" s="9">
        <v>1</v>
      </c>
      <c r="K2777" s="11" t="s">
        <v>25</v>
      </c>
      <c r="L2777" s="11" t="s">
        <v>2656</v>
      </c>
      <c r="M2777" s="9" t="s">
        <v>27</v>
      </c>
      <c r="N2777" s="9">
        <v>4</v>
      </c>
      <c r="O2777" s="9" t="s">
        <v>28</v>
      </c>
      <c r="P2777" s="9" t="s">
        <v>29</v>
      </c>
      <c r="Z2777" s="3" t="s">
        <v>6</v>
      </c>
    </row>
    <row r="2778" spans="1:26" ht="14.5" customHeight="1" x14ac:dyDescent="0.35">
      <c r="J2778" s="360">
        <v>2</v>
      </c>
      <c r="K2778" s="363" t="s">
        <v>824</v>
      </c>
      <c r="L2778" s="11" t="s">
        <v>825</v>
      </c>
      <c r="M2778" s="360" t="s">
        <v>27</v>
      </c>
      <c r="N2778" s="360" t="s">
        <v>893</v>
      </c>
      <c r="O2778" s="360" t="s">
        <v>28</v>
      </c>
      <c r="P2778" s="360" t="s">
        <v>29</v>
      </c>
      <c r="Z2778" s="3" t="s">
        <v>6</v>
      </c>
    </row>
    <row r="2779" spans="1:26" ht="14.5" customHeight="1" x14ac:dyDescent="0.35">
      <c r="J2779" s="361"/>
      <c r="K2779" s="364"/>
      <c r="L2779" s="11" t="s">
        <v>826</v>
      </c>
      <c r="M2779" s="361"/>
      <c r="N2779" s="361"/>
      <c r="O2779" s="361"/>
      <c r="P2779" s="361"/>
      <c r="Z2779" s="3" t="s">
        <v>6</v>
      </c>
    </row>
    <row r="2780" spans="1:26" ht="14.5" customHeight="1" x14ac:dyDescent="0.35">
      <c r="J2780" s="362"/>
      <c r="K2780" s="365"/>
      <c r="L2780" s="11" t="s">
        <v>827</v>
      </c>
      <c r="M2780" s="362"/>
      <c r="N2780" s="362"/>
      <c r="O2780" s="362"/>
      <c r="P2780" s="362"/>
      <c r="Z2780" s="3" t="s">
        <v>6</v>
      </c>
    </row>
    <row r="2781" spans="1:26" ht="14.5" customHeight="1" x14ac:dyDescent="0.35">
      <c r="J2781" s="9">
        <v>3</v>
      </c>
      <c r="K2781" s="11" t="s">
        <v>38</v>
      </c>
      <c r="L2781" s="11" t="s">
        <v>2150</v>
      </c>
      <c r="M2781" s="9" t="s">
        <v>32</v>
      </c>
      <c r="N2781" s="9" t="s">
        <v>40</v>
      </c>
      <c r="O2781" s="9" t="s">
        <v>28</v>
      </c>
      <c r="P2781" s="9" t="s">
        <v>29</v>
      </c>
      <c r="Z2781" s="3" t="s">
        <v>6</v>
      </c>
    </row>
    <row r="2782" spans="1:26" ht="14.5" customHeight="1" x14ac:dyDescent="0.35">
      <c r="J2782" s="9">
        <v>4</v>
      </c>
      <c r="K2782" s="11" t="s">
        <v>41</v>
      </c>
      <c r="L2782" s="11" t="s">
        <v>2151</v>
      </c>
      <c r="M2782" s="9" t="s">
        <v>32</v>
      </c>
      <c r="N2782" s="9" t="s">
        <v>40</v>
      </c>
      <c r="O2782" s="9" t="s">
        <v>28</v>
      </c>
      <c r="P2782" s="9" t="s">
        <v>29</v>
      </c>
      <c r="Z2782" s="3" t="s">
        <v>6</v>
      </c>
    </row>
    <row r="2783" spans="1:26" s="3" customFormat="1" ht="14.5" customHeight="1" collapsed="1" x14ac:dyDescent="0.35">
      <c r="A2783" s="1" t="s">
        <v>22</v>
      </c>
      <c r="B2783" s="1"/>
      <c r="C2783" s="1"/>
      <c r="D2783" s="1"/>
      <c r="E2783" s="1" t="s">
        <v>2657</v>
      </c>
      <c r="F2783" s="1"/>
      <c r="G2783" s="1"/>
      <c r="H2783" s="1"/>
      <c r="I2783" s="1" t="s">
        <v>144</v>
      </c>
      <c r="J2783" s="2" t="s">
        <v>2658</v>
      </c>
      <c r="K2783" s="4"/>
      <c r="L2783" s="4"/>
      <c r="M2783" s="4"/>
      <c r="N2783" s="4"/>
      <c r="O2783" s="4"/>
      <c r="P2783" s="4"/>
      <c r="Q2783" s="4"/>
      <c r="R2783" s="4"/>
      <c r="S2783" s="4"/>
      <c r="T2783" s="4"/>
      <c r="U2783" s="4"/>
      <c r="V2783" s="4"/>
      <c r="W2783" s="4"/>
      <c r="Z2783" s="3" t="s">
        <v>6</v>
      </c>
    </row>
    <row r="2784" spans="1:26" ht="14.5" customHeight="1" x14ac:dyDescent="0.35">
      <c r="J2784" s="9">
        <v>1</v>
      </c>
      <c r="K2784" s="11" t="s">
        <v>25</v>
      </c>
      <c r="L2784" s="11" t="s">
        <v>2659</v>
      </c>
      <c r="M2784" s="9" t="s">
        <v>27</v>
      </c>
      <c r="N2784" s="9">
        <v>4</v>
      </c>
      <c r="O2784" s="9" t="s">
        <v>28</v>
      </c>
      <c r="P2784" s="9" t="s">
        <v>29</v>
      </c>
      <c r="Z2784" s="3" t="s">
        <v>6</v>
      </c>
    </row>
    <row r="2785" spans="1:26" ht="14.5" customHeight="1" x14ac:dyDescent="0.35">
      <c r="J2785" s="9">
        <v>2</v>
      </c>
      <c r="K2785" s="11" t="s">
        <v>815</v>
      </c>
      <c r="L2785" s="11" t="s">
        <v>1134</v>
      </c>
      <c r="M2785" s="9" t="s">
        <v>32</v>
      </c>
      <c r="N2785" s="9" t="s">
        <v>235</v>
      </c>
      <c r="O2785" s="9" t="s">
        <v>28</v>
      </c>
      <c r="P2785" s="9" t="s">
        <v>29</v>
      </c>
      <c r="Z2785" s="3" t="s">
        <v>6</v>
      </c>
    </row>
    <row r="2786" spans="1:26" ht="14.5" customHeight="1" x14ac:dyDescent="0.35">
      <c r="J2786" s="9">
        <v>3</v>
      </c>
      <c r="K2786" s="11" t="s">
        <v>828</v>
      </c>
      <c r="L2786" s="11" t="s">
        <v>829</v>
      </c>
      <c r="M2786" s="9" t="s">
        <v>27</v>
      </c>
      <c r="N2786" s="9" t="s">
        <v>54</v>
      </c>
      <c r="O2786" s="9" t="s">
        <v>28</v>
      </c>
      <c r="P2786" s="9" t="s">
        <v>29</v>
      </c>
      <c r="Z2786" s="3" t="s">
        <v>6</v>
      </c>
    </row>
    <row r="2787" spans="1:26" ht="14.5" customHeight="1" x14ac:dyDescent="0.35">
      <c r="J2787" s="9">
        <v>4</v>
      </c>
      <c r="K2787" s="11" t="s">
        <v>2660</v>
      </c>
      <c r="L2787" s="11" t="s">
        <v>2661</v>
      </c>
      <c r="M2787" s="9" t="s">
        <v>32</v>
      </c>
      <c r="N2787" s="9" t="s">
        <v>28</v>
      </c>
      <c r="O2787" s="9">
        <v>2</v>
      </c>
      <c r="P2787" s="9" t="s">
        <v>29</v>
      </c>
      <c r="Z2787" s="3" t="s">
        <v>6</v>
      </c>
    </row>
    <row r="2788" spans="1:26" ht="14.5" customHeight="1" x14ac:dyDescent="0.35">
      <c r="J2788" s="9">
        <v>5</v>
      </c>
      <c r="K2788" s="11" t="s">
        <v>832</v>
      </c>
      <c r="L2788" s="11" t="s">
        <v>2662</v>
      </c>
      <c r="M2788" s="9" t="s">
        <v>32</v>
      </c>
      <c r="N2788" s="9" t="s">
        <v>28</v>
      </c>
      <c r="O2788" s="9">
        <v>2</v>
      </c>
      <c r="P2788" s="9" t="s">
        <v>29</v>
      </c>
      <c r="Z2788" s="3" t="s">
        <v>6</v>
      </c>
    </row>
    <row r="2789" spans="1:26" ht="14.5" customHeight="1" x14ac:dyDescent="0.35">
      <c r="J2789" s="9">
        <v>6</v>
      </c>
      <c r="K2789" s="11" t="s">
        <v>584</v>
      </c>
      <c r="L2789" s="11" t="s">
        <v>2663</v>
      </c>
      <c r="M2789" s="9" t="s">
        <v>32</v>
      </c>
      <c r="N2789" s="9" t="s">
        <v>28</v>
      </c>
      <c r="O2789" s="9">
        <v>2</v>
      </c>
      <c r="P2789" s="9" t="s">
        <v>29</v>
      </c>
      <c r="Z2789" s="3" t="s">
        <v>6</v>
      </c>
    </row>
    <row r="2790" spans="1:26" s="3" customFormat="1" ht="14.5" customHeight="1" collapsed="1" x14ac:dyDescent="0.35">
      <c r="A2790" s="1" t="s">
        <v>22</v>
      </c>
      <c r="B2790" s="1"/>
      <c r="C2790" s="1"/>
      <c r="D2790" s="1"/>
      <c r="E2790" s="1" t="s">
        <v>2664</v>
      </c>
      <c r="F2790" s="1"/>
      <c r="G2790" s="1"/>
      <c r="H2790" s="1"/>
      <c r="I2790" s="1" t="s">
        <v>209</v>
      </c>
      <c r="J2790" s="2" t="s">
        <v>2665</v>
      </c>
      <c r="K2790" s="4"/>
      <c r="L2790" s="4"/>
      <c r="M2790" s="4"/>
      <c r="N2790" s="4"/>
      <c r="O2790" s="4"/>
      <c r="P2790" s="4"/>
      <c r="Q2790" s="4"/>
      <c r="R2790" s="4"/>
      <c r="S2790" s="4"/>
      <c r="T2790" s="4"/>
      <c r="U2790" s="4"/>
      <c r="V2790" s="4"/>
      <c r="W2790" s="4"/>
      <c r="Z2790" s="3" t="s">
        <v>6</v>
      </c>
    </row>
    <row r="2791" spans="1:26" ht="14.5" customHeight="1" x14ac:dyDescent="0.35">
      <c r="J2791" s="9">
        <v>1</v>
      </c>
      <c r="K2791" s="11" t="s">
        <v>25</v>
      </c>
      <c r="L2791" s="11" t="s">
        <v>2666</v>
      </c>
      <c r="M2791" s="9" t="s">
        <v>27</v>
      </c>
      <c r="N2791" s="9">
        <v>4</v>
      </c>
      <c r="O2791" s="9" t="s">
        <v>28</v>
      </c>
      <c r="P2791" s="9" t="s">
        <v>29</v>
      </c>
      <c r="Z2791" s="3" t="s">
        <v>6</v>
      </c>
    </row>
    <row r="2792" spans="1:26" ht="14.5" customHeight="1" x14ac:dyDescent="0.35">
      <c r="J2792" s="9">
        <v>2</v>
      </c>
      <c r="K2792" s="11" t="s">
        <v>2667</v>
      </c>
      <c r="L2792" s="11" t="s">
        <v>2668</v>
      </c>
      <c r="M2792" s="9" t="s">
        <v>32</v>
      </c>
      <c r="N2792" s="9" t="s">
        <v>28</v>
      </c>
      <c r="O2792" s="9">
        <v>2</v>
      </c>
      <c r="P2792" s="9" t="s">
        <v>29</v>
      </c>
      <c r="Z2792" s="3" t="s">
        <v>6</v>
      </c>
    </row>
    <row r="2793" spans="1:26" ht="14.5" customHeight="1" x14ac:dyDescent="0.35">
      <c r="J2793" s="9">
        <v>3</v>
      </c>
      <c r="K2793" s="11" t="s">
        <v>2669</v>
      </c>
      <c r="L2793" s="11" t="s">
        <v>2670</v>
      </c>
      <c r="M2793" s="9" t="s">
        <v>32</v>
      </c>
      <c r="N2793" s="9" t="s">
        <v>28</v>
      </c>
      <c r="O2793" s="9">
        <v>2</v>
      </c>
      <c r="P2793" s="9" t="s">
        <v>29</v>
      </c>
      <c r="Z2793" s="3" t="s">
        <v>6</v>
      </c>
    </row>
    <row r="2794" spans="1:26" ht="14.5" customHeight="1" x14ac:dyDescent="0.35">
      <c r="J2794" s="9">
        <v>4</v>
      </c>
      <c r="K2794" s="11" t="s">
        <v>2671</v>
      </c>
      <c r="L2794" s="11" t="s">
        <v>2672</v>
      </c>
      <c r="M2794" s="9" t="s">
        <v>32</v>
      </c>
      <c r="N2794" s="9" t="s">
        <v>28</v>
      </c>
      <c r="O2794" s="9">
        <v>2</v>
      </c>
      <c r="P2794" s="9" t="s">
        <v>29</v>
      </c>
      <c r="Z2794" s="3" t="s">
        <v>6</v>
      </c>
    </row>
    <row r="2795" spans="1:26" ht="14.5" customHeight="1" x14ac:dyDescent="0.35">
      <c r="J2795" s="9">
        <v>5</v>
      </c>
      <c r="K2795" s="11" t="s">
        <v>2673</v>
      </c>
      <c r="L2795" s="11" t="s">
        <v>2674</v>
      </c>
      <c r="M2795" s="9" t="s">
        <v>32</v>
      </c>
      <c r="N2795" s="9" t="s">
        <v>28</v>
      </c>
      <c r="O2795" s="9">
        <v>2</v>
      </c>
      <c r="P2795" s="9" t="s">
        <v>29</v>
      </c>
      <c r="Z2795" s="3" t="s">
        <v>6</v>
      </c>
    </row>
    <row r="2796" spans="1:26" ht="14.5" customHeight="1" x14ac:dyDescent="0.35">
      <c r="J2796" s="9">
        <v>6</v>
      </c>
      <c r="K2796" s="11" t="s">
        <v>2675</v>
      </c>
      <c r="L2796" s="11" t="s">
        <v>2676</v>
      </c>
      <c r="M2796" s="9" t="s">
        <v>32</v>
      </c>
      <c r="N2796" s="9" t="s">
        <v>28</v>
      </c>
      <c r="O2796" s="9">
        <v>2</v>
      </c>
      <c r="P2796" s="9" t="s">
        <v>29</v>
      </c>
      <c r="Z2796" s="3" t="s">
        <v>6</v>
      </c>
    </row>
    <row r="2797" spans="1:26" ht="14.5" customHeight="1" x14ac:dyDescent="0.35">
      <c r="J2797" s="9">
        <v>7</v>
      </c>
      <c r="K2797" s="11" t="s">
        <v>2677</v>
      </c>
      <c r="L2797" s="11" t="s">
        <v>2678</v>
      </c>
      <c r="M2797" s="9" t="s">
        <v>32</v>
      </c>
      <c r="N2797" s="9" t="s">
        <v>28</v>
      </c>
      <c r="O2797" s="9">
        <v>2</v>
      </c>
      <c r="P2797" s="9" t="s">
        <v>29</v>
      </c>
      <c r="Z2797" s="3" t="s">
        <v>6</v>
      </c>
    </row>
    <row r="2798" spans="1:26" ht="14.5" customHeight="1" x14ac:dyDescent="0.35">
      <c r="J2798" s="9">
        <v>8</v>
      </c>
      <c r="K2798" s="11" t="s">
        <v>2679</v>
      </c>
      <c r="L2798" s="11" t="s">
        <v>2680</v>
      </c>
      <c r="M2798" s="9" t="s">
        <v>32</v>
      </c>
      <c r="N2798" s="9" t="s">
        <v>28</v>
      </c>
      <c r="O2798" s="9">
        <v>2</v>
      </c>
      <c r="P2798" s="9" t="s">
        <v>29</v>
      </c>
      <c r="Z2798" s="3" t="s">
        <v>6</v>
      </c>
    </row>
    <row r="2799" spans="1:26" s="3" customFormat="1" ht="14.5" customHeight="1" collapsed="1" x14ac:dyDescent="0.35">
      <c r="A2799" s="1" t="s">
        <v>22</v>
      </c>
      <c r="B2799" s="1"/>
      <c r="C2799" s="1"/>
      <c r="D2799" s="1"/>
      <c r="E2799" s="1"/>
      <c r="F2799" s="1" t="s">
        <v>2681</v>
      </c>
      <c r="G2799" s="1"/>
      <c r="H2799" s="1"/>
      <c r="I2799" s="1" t="s">
        <v>144</v>
      </c>
      <c r="J2799" s="2" t="s">
        <v>2682</v>
      </c>
      <c r="K2799" s="4"/>
      <c r="L2799" s="4"/>
      <c r="M2799" s="4"/>
      <c r="N2799" s="4"/>
      <c r="O2799" s="4"/>
      <c r="P2799" s="4"/>
      <c r="Q2799" s="4"/>
      <c r="R2799" s="4"/>
      <c r="S2799" s="4"/>
      <c r="T2799" s="4"/>
      <c r="U2799" s="4"/>
      <c r="V2799" s="4"/>
      <c r="W2799" s="4"/>
      <c r="Z2799" s="3" t="s">
        <v>6</v>
      </c>
    </row>
    <row r="2800" spans="1:26" ht="14.5" customHeight="1" x14ac:dyDescent="0.35">
      <c r="J2800" s="9">
        <v>1</v>
      </c>
      <c r="K2800" s="11" t="s">
        <v>25</v>
      </c>
      <c r="L2800" s="11" t="s">
        <v>2683</v>
      </c>
      <c r="M2800" s="9" t="s">
        <v>27</v>
      </c>
      <c r="N2800" s="9">
        <v>4</v>
      </c>
      <c r="O2800" s="9" t="s">
        <v>28</v>
      </c>
      <c r="P2800" s="9" t="s">
        <v>29</v>
      </c>
      <c r="Z2800" s="3" t="s">
        <v>6</v>
      </c>
    </row>
    <row r="2801" spans="1:26" ht="14.5" customHeight="1" x14ac:dyDescent="0.35">
      <c r="J2801" s="325">
        <v>2</v>
      </c>
      <c r="K2801" s="347" t="s">
        <v>2684</v>
      </c>
      <c r="L2801" s="11" t="s">
        <v>2685</v>
      </c>
      <c r="M2801" s="325" t="s">
        <v>27</v>
      </c>
      <c r="N2801" s="325" t="s">
        <v>240</v>
      </c>
      <c r="O2801" s="325" t="s">
        <v>28</v>
      </c>
      <c r="P2801" s="325" t="s">
        <v>29</v>
      </c>
      <c r="Z2801" s="3" t="s">
        <v>6</v>
      </c>
    </row>
    <row r="2802" spans="1:26" ht="14.5" customHeight="1" x14ac:dyDescent="0.35">
      <c r="J2802" s="325"/>
      <c r="K2802" s="347"/>
      <c r="L2802" s="11" t="s">
        <v>2686</v>
      </c>
      <c r="M2802" s="325"/>
      <c r="N2802" s="325"/>
      <c r="O2802" s="325"/>
      <c r="P2802" s="325"/>
      <c r="Z2802" s="3" t="s">
        <v>6</v>
      </c>
    </row>
    <row r="2803" spans="1:26" ht="14.5" customHeight="1" x14ac:dyDescent="0.35">
      <c r="J2803" s="325"/>
      <c r="K2803" s="347"/>
      <c r="L2803" s="11" t="s">
        <v>2687</v>
      </c>
      <c r="M2803" s="325"/>
      <c r="N2803" s="325"/>
      <c r="O2803" s="325"/>
      <c r="P2803" s="325"/>
      <c r="Z2803" s="3" t="s">
        <v>6</v>
      </c>
    </row>
    <row r="2804" spans="1:26" ht="14.5" customHeight="1" x14ac:dyDescent="0.35">
      <c r="J2804" s="9">
        <v>3</v>
      </c>
      <c r="K2804" s="11" t="s">
        <v>2688</v>
      </c>
      <c r="L2804" s="11" t="s">
        <v>2689</v>
      </c>
      <c r="M2804" s="9" t="s">
        <v>32</v>
      </c>
      <c r="N2804" s="9" t="s">
        <v>28</v>
      </c>
      <c r="O2804" s="9">
        <v>2</v>
      </c>
      <c r="P2804" s="9" t="s">
        <v>29</v>
      </c>
      <c r="Z2804" s="3" t="s">
        <v>6</v>
      </c>
    </row>
    <row r="2805" spans="1:26" ht="14.5" customHeight="1" x14ac:dyDescent="0.35">
      <c r="J2805" s="9">
        <v>4</v>
      </c>
      <c r="K2805" s="11" t="s">
        <v>1160</v>
      </c>
      <c r="L2805" s="11" t="s">
        <v>2690</v>
      </c>
      <c r="M2805" s="9" t="s">
        <v>27</v>
      </c>
      <c r="N2805" s="9" t="s">
        <v>33</v>
      </c>
      <c r="O2805" s="9"/>
      <c r="P2805" s="9" t="s">
        <v>29</v>
      </c>
      <c r="Z2805" s="3" t="s">
        <v>6</v>
      </c>
    </row>
    <row r="2806" spans="1:26" ht="14.5" customHeight="1" x14ac:dyDescent="0.35">
      <c r="J2806" s="325">
        <v>5</v>
      </c>
      <c r="K2806" s="347" t="s">
        <v>2691</v>
      </c>
      <c r="L2806" s="11" t="s">
        <v>2692</v>
      </c>
      <c r="M2806" s="325" t="s">
        <v>27</v>
      </c>
      <c r="N2806" s="325" t="s">
        <v>240</v>
      </c>
      <c r="O2806" s="325" t="s">
        <v>28</v>
      </c>
      <c r="P2806" s="380" t="s">
        <v>29</v>
      </c>
      <c r="Z2806" s="3" t="s">
        <v>6</v>
      </c>
    </row>
    <row r="2807" spans="1:26" ht="14.5" customHeight="1" x14ac:dyDescent="0.35">
      <c r="J2807" s="325"/>
      <c r="K2807" s="347"/>
      <c r="L2807" s="11" t="s">
        <v>2693</v>
      </c>
      <c r="M2807" s="325"/>
      <c r="N2807" s="325"/>
      <c r="O2807" s="325"/>
      <c r="P2807" s="380"/>
      <c r="Z2807" s="3" t="s">
        <v>6</v>
      </c>
    </row>
    <row r="2808" spans="1:26" ht="14.5" customHeight="1" x14ac:dyDescent="0.35">
      <c r="J2808" s="325"/>
      <c r="K2808" s="347"/>
      <c r="L2808" s="11" t="s">
        <v>2694</v>
      </c>
      <c r="M2808" s="325"/>
      <c r="N2808" s="325"/>
      <c r="O2808" s="325"/>
      <c r="P2808" s="380"/>
      <c r="Z2808" s="3" t="s">
        <v>6</v>
      </c>
    </row>
    <row r="2809" spans="1:26" ht="14.5" customHeight="1" x14ac:dyDescent="0.35">
      <c r="J2809" s="325"/>
      <c r="K2809" s="347"/>
      <c r="L2809" s="11" t="s">
        <v>2695</v>
      </c>
      <c r="M2809" s="325"/>
      <c r="N2809" s="325"/>
      <c r="O2809" s="325"/>
      <c r="P2809" s="380"/>
      <c r="Z2809" s="3" t="s">
        <v>6</v>
      </c>
    </row>
    <row r="2810" spans="1:26" ht="14.5" customHeight="1" x14ac:dyDescent="0.35">
      <c r="J2810" s="325"/>
      <c r="K2810" s="347"/>
      <c r="L2810" s="11" t="s">
        <v>2696</v>
      </c>
      <c r="M2810" s="325"/>
      <c r="N2810" s="325"/>
      <c r="O2810" s="325"/>
      <c r="P2810" s="380"/>
      <c r="Z2810" s="3"/>
    </row>
    <row r="2811" spans="1:26" ht="14.5" customHeight="1" x14ac:dyDescent="0.35">
      <c r="J2811" s="325"/>
      <c r="K2811" s="347"/>
      <c r="L2811" s="11" t="s">
        <v>681</v>
      </c>
      <c r="M2811" s="325"/>
      <c r="N2811" s="325"/>
      <c r="O2811" s="325"/>
      <c r="P2811" s="380"/>
      <c r="Z2811" s="3" t="s">
        <v>6</v>
      </c>
    </row>
    <row r="2812" spans="1:26" ht="14.5" customHeight="1" x14ac:dyDescent="0.35">
      <c r="J2812" s="9">
        <v>6</v>
      </c>
      <c r="K2812" s="11" t="s">
        <v>351</v>
      </c>
      <c r="L2812" s="11" t="s">
        <v>2697</v>
      </c>
      <c r="M2812" s="9" t="s">
        <v>27</v>
      </c>
      <c r="N2812" s="9" t="s">
        <v>28</v>
      </c>
      <c r="O2812" s="9" t="s">
        <v>28</v>
      </c>
      <c r="P2812" s="9" t="s">
        <v>48</v>
      </c>
      <c r="Z2812" s="3" t="s">
        <v>6</v>
      </c>
    </row>
    <row r="2813" spans="1:26" ht="14.5" customHeight="1" x14ac:dyDescent="0.35">
      <c r="J2813" s="9">
        <v>7</v>
      </c>
      <c r="K2813" s="11" t="s">
        <v>2698</v>
      </c>
      <c r="L2813" s="11" t="s">
        <v>2699</v>
      </c>
      <c r="M2813" s="9" t="s">
        <v>27</v>
      </c>
      <c r="N2813" s="9" t="s">
        <v>28</v>
      </c>
      <c r="O2813" s="9" t="s">
        <v>28</v>
      </c>
      <c r="P2813" s="9" t="s">
        <v>29</v>
      </c>
      <c r="Z2813" s="3" t="s">
        <v>6</v>
      </c>
    </row>
    <row r="2814" spans="1:26" ht="14.5" customHeight="1" collapsed="1" x14ac:dyDescent="0.35">
      <c r="A2814" s="1" t="s">
        <v>22</v>
      </c>
      <c r="G2814" s="1" t="s">
        <v>2700</v>
      </c>
      <c r="I2814" s="1" t="s">
        <v>144</v>
      </c>
      <c r="J2814" s="2" t="s">
        <v>2701</v>
      </c>
      <c r="K2814" s="38"/>
      <c r="L2814" s="38"/>
      <c r="M2814" s="24"/>
      <c r="N2814" s="24"/>
      <c r="O2814" s="24"/>
      <c r="P2814" s="24"/>
      <c r="Z2814" s="3"/>
    </row>
    <row r="2815" spans="1:26" ht="14.5" customHeight="1" x14ac:dyDescent="0.35">
      <c r="G2815" s="1"/>
      <c r="I2815" s="1"/>
      <c r="J2815" s="148">
        <v>1</v>
      </c>
      <c r="K2815" s="149" t="s">
        <v>25</v>
      </c>
      <c r="L2815" s="149" t="s">
        <v>2702</v>
      </c>
      <c r="M2815" s="148" t="s">
        <v>27</v>
      </c>
      <c r="N2815" s="148">
        <v>4</v>
      </c>
      <c r="O2815" s="148" t="s">
        <v>28</v>
      </c>
      <c r="P2815" s="148" t="s">
        <v>29</v>
      </c>
      <c r="Z2815" s="3"/>
    </row>
    <row r="2816" spans="1:26" ht="14.5" customHeight="1" x14ac:dyDescent="0.35">
      <c r="G2816" s="1"/>
      <c r="I2816" s="1"/>
      <c r="J2816" s="358">
        <v>2</v>
      </c>
      <c r="K2816" s="359" t="s">
        <v>129</v>
      </c>
      <c r="L2816" s="149" t="s">
        <v>340</v>
      </c>
      <c r="M2816" s="358" t="s">
        <v>27</v>
      </c>
      <c r="N2816" s="358">
        <v>60</v>
      </c>
      <c r="O2816" s="358" t="s">
        <v>28</v>
      </c>
      <c r="P2816" s="358" t="s">
        <v>48</v>
      </c>
      <c r="Z2816" s="3"/>
    </row>
    <row r="2817" spans="1:26" ht="14.5" customHeight="1" x14ac:dyDescent="0.35">
      <c r="G2817" s="1"/>
      <c r="I2817" s="1"/>
      <c r="J2817" s="358"/>
      <c r="K2817" s="359"/>
      <c r="L2817" s="149" t="s">
        <v>532</v>
      </c>
      <c r="M2817" s="358"/>
      <c r="N2817" s="358"/>
      <c r="O2817" s="358"/>
      <c r="P2817" s="358"/>
      <c r="Z2817" s="3"/>
    </row>
    <row r="2818" spans="1:26" ht="14.5" customHeight="1" x14ac:dyDescent="0.35">
      <c r="G2818" s="1"/>
      <c r="I2818" s="1"/>
      <c r="J2818" s="358"/>
      <c r="K2818" s="359"/>
      <c r="L2818" s="149" t="s">
        <v>533</v>
      </c>
      <c r="M2818" s="358"/>
      <c r="N2818" s="358"/>
      <c r="O2818" s="358"/>
      <c r="P2818" s="358"/>
      <c r="Z2818" s="3"/>
    </row>
    <row r="2819" spans="1:26" ht="14.5" customHeight="1" x14ac:dyDescent="0.35">
      <c r="G2819" s="1"/>
      <c r="I2819" s="1"/>
      <c r="J2819" s="148">
        <v>3</v>
      </c>
      <c r="K2819" s="149" t="s">
        <v>344</v>
      </c>
      <c r="L2819" s="149" t="s">
        <v>701</v>
      </c>
      <c r="M2819" s="148" t="s">
        <v>27</v>
      </c>
      <c r="N2819" s="148" t="s">
        <v>54</v>
      </c>
      <c r="O2819" s="148" t="s">
        <v>28</v>
      </c>
      <c r="P2819" s="148" t="s">
        <v>29</v>
      </c>
      <c r="Z2819" s="3"/>
    </row>
    <row r="2820" spans="1:26" ht="14.5" customHeight="1" x14ac:dyDescent="0.35">
      <c r="G2820" s="1"/>
      <c r="I2820" s="1"/>
      <c r="J2820" s="148">
        <v>4</v>
      </c>
      <c r="K2820" s="149" t="s">
        <v>348</v>
      </c>
      <c r="L2820" s="149" t="s">
        <v>349</v>
      </c>
      <c r="M2820" s="148" t="s">
        <v>27</v>
      </c>
      <c r="N2820" s="148">
        <v>4</v>
      </c>
      <c r="O2820" s="148" t="s">
        <v>28</v>
      </c>
      <c r="P2820" s="148" t="s">
        <v>48</v>
      </c>
      <c r="Z2820" s="3"/>
    </row>
    <row r="2821" spans="1:26" ht="14.5" customHeight="1" x14ac:dyDescent="0.35">
      <c r="G2821" s="1"/>
      <c r="I2821" s="1"/>
      <c r="J2821" s="148">
        <v>5</v>
      </c>
      <c r="K2821" s="149" t="s">
        <v>654</v>
      </c>
      <c r="L2821" s="149" t="s">
        <v>655</v>
      </c>
      <c r="M2821" s="148" t="s">
        <v>32</v>
      </c>
      <c r="N2821" s="148">
        <v>3</v>
      </c>
      <c r="O2821" s="148" t="s">
        <v>28</v>
      </c>
      <c r="P2821" s="148" t="s">
        <v>48</v>
      </c>
      <c r="Z2821" s="3"/>
    </row>
    <row r="2822" spans="1:26" ht="14.5" customHeight="1" x14ac:dyDescent="0.35">
      <c r="G2822" s="1"/>
      <c r="I2822" s="1"/>
      <c r="J2822" s="148">
        <v>6</v>
      </c>
      <c r="K2822" s="149" t="s">
        <v>351</v>
      </c>
      <c r="L2822" s="149" t="s">
        <v>352</v>
      </c>
      <c r="M2822" s="148" t="s">
        <v>32</v>
      </c>
      <c r="N2822" s="148">
        <v>9</v>
      </c>
      <c r="O2822" s="148" t="s">
        <v>28</v>
      </c>
      <c r="P2822" s="148" t="s">
        <v>29</v>
      </c>
      <c r="Z2822" s="3"/>
    </row>
    <row r="2823" spans="1:26" ht="14.5" customHeight="1" x14ac:dyDescent="0.35">
      <c r="G2823" s="1"/>
      <c r="I2823" s="1"/>
      <c r="J2823" s="148">
        <v>7</v>
      </c>
      <c r="K2823" s="149" t="s">
        <v>357</v>
      </c>
      <c r="L2823" s="149" t="s">
        <v>667</v>
      </c>
      <c r="M2823" s="148" t="s">
        <v>32</v>
      </c>
      <c r="N2823" s="148" t="s">
        <v>40</v>
      </c>
      <c r="O2823" s="148" t="s">
        <v>28</v>
      </c>
      <c r="P2823" s="148" t="s">
        <v>29</v>
      </c>
      <c r="Z2823" s="3"/>
    </row>
    <row r="2824" spans="1:26" ht="14.5" customHeight="1" x14ac:dyDescent="0.35">
      <c r="J2824" s="148">
        <v>8</v>
      </c>
      <c r="K2824" s="149" t="s">
        <v>163</v>
      </c>
      <c r="L2824" s="149" t="s">
        <v>801</v>
      </c>
      <c r="M2824" s="148" t="s">
        <v>27</v>
      </c>
      <c r="N2824" s="148">
        <v>60</v>
      </c>
      <c r="O2824" s="148" t="s">
        <v>28</v>
      </c>
      <c r="P2824" s="148" t="s">
        <v>48</v>
      </c>
      <c r="Z2824" s="3"/>
    </row>
    <row r="2825" spans="1:26" ht="14.5" customHeight="1" x14ac:dyDescent="0.35">
      <c r="J2825" s="148">
        <v>9</v>
      </c>
      <c r="K2825" s="149" t="s">
        <v>2362</v>
      </c>
      <c r="L2825" s="149" t="s">
        <v>2363</v>
      </c>
      <c r="M2825" s="148" t="s">
        <v>32</v>
      </c>
      <c r="N2825" s="148" t="s">
        <v>28</v>
      </c>
      <c r="O2825" s="148">
        <v>2</v>
      </c>
      <c r="P2825" s="148" t="s">
        <v>29</v>
      </c>
      <c r="Z2825" s="3"/>
    </row>
    <row r="2826" spans="1:26" ht="14.5" customHeight="1" x14ac:dyDescent="0.35">
      <c r="J2826" s="148">
        <v>10</v>
      </c>
      <c r="K2826" s="149" t="s">
        <v>354</v>
      </c>
      <c r="L2826" s="149" t="s">
        <v>2703</v>
      </c>
      <c r="M2826" s="148" t="s">
        <v>32</v>
      </c>
      <c r="N2826" s="148" t="s">
        <v>356</v>
      </c>
      <c r="O2826" s="148" t="s">
        <v>28</v>
      </c>
      <c r="P2826" s="148" t="s">
        <v>48</v>
      </c>
      <c r="Z2826" s="3"/>
    </row>
    <row r="2827" spans="1:26" s="3" customFormat="1" ht="14.5" customHeight="1" collapsed="1" x14ac:dyDescent="0.35">
      <c r="A2827" s="1" t="s">
        <v>22</v>
      </c>
      <c r="B2827" s="1"/>
      <c r="C2827" s="1" t="s">
        <v>2704</v>
      </c>
      <c r="D2827" s="1"/>
      <c r="E2827" s="1"/>
      <c r="F2827" s="1"/>
      <c r="G2827" s="1"/>
      <c r="H2827" s="1"/>
      <c r="I2827" s="1" t="s">
        <v>8</v>
      </c>
      <c r="J2827" s="2" t="s">
        <v>2705</v>
      </c>
      <c r="K2827" s="4"/>
      <c r="L2827" s="4"/>
      <c r="M2827" s="4"/>
      <c r="N2827" s="4"/>
      <c r="O2827" s="4"/>
      <c r="P2827" s="4"/>
      <c r="Q2827" s="4"/>
      <c r="R2827" s="4"/>
      <c r="S2827" s="4"/>
      <c r="T2827" s="4"/>
      <c r="U2827" s="4"/>
      <c r="V2827" s="4"/>
      <c r="W2827" s="4"/>
      <c r="Z2827" s="3" t="s">
        <v>6</v>
      </c>
    </row>
    <row r="2828" spans="1:26" ht="14.5" customHeight="1" x14ac:dyDescent="0.35">
      <c r="J2828" s="9">
        <v>1</v>
      </c>
      <c r="K2828" s="11" t="s">
        <v>25</v>
      </c>
      <c r="L2828" s="11" t="s">
        <v>2706</v>
      </c>
      <c r="M2828" s="9" t="s">
        <v>27</v>
      </c>
      <c r="N2828" s="9">
        <v>4</v>
      </c>
      <c r="O2828" s="9" t="s">
        <v>28</v>
      </c>
      <c r="P2828" s="9" t="s">
        <v>29</v>
      </c>
      <c r="Z2828" s="3" t="s">
        <v>6</v>
      </c>
    </row>
    <row r="2829" spans="1:26" ht="14.5" customHeight="1" x14ac:dyDescent="0.35">
      <c r="J2829" s="9">
        <v>2</v>
      </c>
      <c r="K2829" s="11" t="s">
        <v>2707</v>
      </c>
      <c r="L2829" s="11" t="s">
        <v>2708</v>
      </c>
      <c r="M2829" s="9" t="s">
        <v>32</v>
      </c>
      <c r="N2829" s="9" t="s">
        <v>28</v>
      </c>
      <c r="O2829" s="9" t="s">
        <v>28</v>
      </c>
      <c r="P2829" s="9" t="s">
        <v>29</v>
      </c>
      <c r="Z2829" s="3" t="s">
        <v>6</v>
      </c>
    </row>
    <row r="2830" spans="1:26" s="3" customFormat="1" ht="14.5" customHeight="1" collapsed="1" x14ac:dyDescent="0.35">
      <c r="A2830" s="1" t="s">
        <v>22</v>
      </c>
      <c r="B2830" s="1"/>
      <c r="C2830" s="1" t="s">
        <v>2709</v>
      </c>
      <c r="D2830" s="1"/>
      <c r="E2830" s="1"/>
      <c r="F2830" s="1"/>
      <c r="G2830" s="1"/>
      <c r="H2830" s="1"/>
      <c r="I2830" s="1" t="s">
        <v>8</v>
      </c>
      <c r="J2830" s="2" t="s">
        <v>2710</v>
      </c>
      <c r="K2830" s="4"/>
      <c r="L2830" s="4"/>
      <c r="M2830" s="4"/>
      <c r="N2830" s="4"/>
      <c r="O2830" s="4"/>
      <c r="P2830" s="4"/>
      <c r="Q2830" s="4"/>
      <c r="R2830" s="4"/>
      <c r="S2830" s="4"/>
      <c r="T2830" s="4"/>
      <c r="U2830" s="4"/>
      <c r="V2830" s="4"/>
      <c r="W2830" s="4"/>
      <c r="Z2830" s="3" t="s">
        <v>6</v>
      </c>
    </row>
    <row r="2831" spans="1:26" ht="14.5" customHeight="1" x14ac:dyDescent="0.35">
      <c r="J2831" s="9">
        <v>1</v>
      </c>
      <c r="K2831" s="11" t="s">
        <v>281</v>
      </c>
      <c r="L2831" s="11" t="s">
        <v>2711</v>
      </c>
      <c r="M2831" s="9" t="s">
        <v>283</v>
      </c>
      <c r="N2831" s="9" t="s">
        <v>284</v>
      </c>
      <c r="O2831" s="9" t="s">
        <v>285</v>
      </c>
      <c r="P2831" s="9" t="s">
        <v>29</v>
      </c>
      <c r="Z2831" s="3" t="s">
        <v>6</v>
      </c>
    </row>
    <row r="2832" spans="1:26" ht="14.5" customHeight="1" x14ac:dyDescent="0.35">
      <c r="J2832" s="325">
        <v>2</v>
      </c>
      <c r="K2832" s="347" t="s">
        <v>2712</v>
      </c>
      <c r="L2832" s="11" t="s">
        <v>2713</v>
      </c>
      <c r="M2832" s="325" t="s">
        <v>283</v>
      </c>
      <c r="N2832" s="325" t="s">
        <v>300</v>
      </c>
      <c r="O2832" s="325" t="s">
        <v>285</v>
      </c>
      <c r="P2832" s="325" t="s">
        <v>29</v>
      </c>
      <c r="Z2832" s="3" t="s">
        <v>6</v>
      </c>
    </row>
    <row r="2833" spans="1:26" ht="14.5" customHeight="1" x14ac:dyDescent="0.35">
      <c r="J2833" s="325"/>
      <c r="K2833" s="347"/>
      <c r="L2833" s="11" t="s">
        <v>2714</v>
      </c>
      <c r="M2833" s="325"/>
      <c r="N2833" s="325"/>
      <c r="O2833" s="325"/>
      <c r="P2833" s="325"/>
      <c r="Z2833" s="3" t="s">
        <v>6</v>
      </c>
    </row>
    <row r="2834" spans="1:26" ht="14.5" customHeight="1" x14ac:dyDescent="0.35">
      <c r="J2834" s="325"/>
      <c r="K2834" s="347"/>
      <c r="L2834" s="11" t="s">
        <v>2715</v>
      </c>
      <c r="M2834" s="325"/>
      <c r="N2834" s="325"/>
      <c r="O2834" s="325"/>
      <c r="P2834" s="325"/>
      <c r="Z2834" s="3" t="s">
        <v>6</v>
      </c>
    </row>
    <row r="2835" spans="1:26" s="3" customFormat="1" ht="14.5" customHeight="1" collapsed="1" x14ac:dyDescent="0.35">
      <c r="A2835" s="1" t="s">
        <v>22</v>
      </c>
      <c r="B2835" s="1"/>
      <c r="C2835" s="1"/>
      <c r="D2835" s="1" t="s">
        <v>2716</v>
      </c>
      <c r="E2835" s="1"/>
      <c r="F2835" s="1"/>
      <c r="G2835" s="1"/>
      <c r="H2835" s="1"/>
      <c r="I2835" s="1" t="s">
        <v>108</v>
      </c>
      <c r="J2835" s="2" t="s">
        <v>2717</v>
      </c>
      <c r="K2835" s="4"/>
      <c r="L2835" s="4"/>
      <c r="M2835" s="4"/>
      <c r="N2835" s="4"/>
      <c r="O2835" s="4"/>
      <c r="P2835" s="4"/>
      <c r="Q2835" s="4"/>
      <c r="R2835" s="4"/>
      <c r="S2835" s="4"/>
      <c r="T2835" s="4"/>
      <c r="U2835" s="4"/>
      <c r="V2835" s="4"/>
      <c r="W2835" s="4"/>
      <c r="Z2835" s="3" t="s">
        <v>6</v>
      </c>
    </row>
    <row r="2836" spans="1:26" ht="14.5" customHeight="1" x14ac:dyDescent="0.35">
      <c r="J2836" s="9">
        <v>1</v>
      </c>
      <c r="K2836" s="11" t="s">
        <v>281</v>
      </c>
      <c r="L2836" s="11" t="s">
        <v>2718</v>
      </c>
      <c r="M2836" s="9" t="s">
        <v>27</v>
      </c>
      <c r="N2836" s="9" t="s">
        <v>235</v>
      </c>
      <c r="O2836" s="9" t="s">
        <v>28</v>
      </c>
      <c r="P2836" s="24" t="s">
        <v>29</v>
      </c>
      <c r="Z2836" s="3" t="s">
        <v>6</v>
      </c>
    </row>
    <row r="2837" spans="1:26" ht="14.5" customHeight="1" x14ac:dyDescent="0.35">
      <c r="J2837" s="9">
        <v>2</v>
      </c>
      <c r="K2837" s="11" t="s">
        <v>2719</v>
      </c>
      <c r="L2837" s="11" t="s">
        <v>2720</v>
      </c>
      <c r="M2837" s="9" t="s">
        <v>32</v>
      </c>
      <c r="N2837" s="9" t="s">
        <v>40</v>
      </c>
      <c r="O2837" s="9" t="s">
        <v>28</v>
      </c>
      <c r="P2837" s="24" t="s">
        <v>29</v>
      </c>
      <c r="Z2837" s="3" t="s">
        <v>6</v>
      </c>
    </row>
    <row r="2838" spans="1:26" ht="14.5" customHeight="1" x14ac:dyDescent="0.35">
      <c r="J2838" s="9">
        <v>3</v>
      </c>
      <c r="K2838" s="11" t="s">
        <v>2721</v>
      </c>
      <c r="L2838" s="11" t="s">
        <v>2722</v>
      </c>
      <c r="M2838" s="9" t="s">
        <v>32</v>
      </c>
      <c r="N2838" s="9" t="s">
        <v>40</v>
      </c>
      <c r="O2838" s="9" t="s">
        <v>28</v>
      </c>
      <c r="P2838" s="24" t="s">
        <v>29</v>
      </c>
      <c r="Z2838" s="3" t="s">
        <v>6</v>
      </c>
    </row>
    <row r="2839" spans="1:26" ht="14.5" customHeight="1" x14ac:dyDescent="0.35">
      <c r="J2839" s="9">
        <v>4</v>
      </c>
      <c r="K2839" s="11" t="s">
        <v>2723</v>
      </c>
      <c r="L2839" s="11" t="s">
        <v>2724</v>
      </c>
      <c r="M2839" s="9" t="s">
        <v>32</v>
      </c>
      <c r="N2839" s="9" t="s">
        <v>28</v>
      </c>
      <c r="O2839" s="9">
        <v>2</v>
      </c>
      <c r="P2839" s="24" t="s">
        <v>29</v>
      </c>
      <c r="Z2839" s="3" t="s">
        <v>6</v>
      </c>
    </row>
    <row r="2840" spans="1:26" ht="14.5" customHeight="1" x14ac:dyDescent="0.35">
      <c r="J2840" s="9">
        <v>5</v>
      </c>
      <c r="K2840" s="11" t="s">
        <v>2725</v>
      </c>
      <c r="L2840" s="11" t="s">
        <v>2726</v>
      </c>
      <c r="M2840" s="9" t="s">
        <v>32</v>
      </c>
      <c r="N2840" s="9" t="s">
        <v>28</v>
      </c>
      <c r="O2840" s="9">
        <v>2</v>
      </c>
      <c r="P2840" s="24" t="s">
        <v>29</v>
      </c>
      <c r="Z2840" s="3" t="s">
        <v>6</v>
      </c>
    </row>
    <row r="2841" spans="1:26" ht="14.5" customHeight="1" x14ac:dyDescent="0.35">
      <c r="J2841" s="9">
        <v>6</v>
      </c>
      <c r="K2841" s="11" t="s">
        <v>2727</v>
      </c>
      <c r="L2841" s="11" t="s">
        <v>2728</v>
      </c>
      <c r="M2841" s="9" t="s">
        <v>32</v>
      </c>
      <c r="N2841" s="9" t="s">
        <v>28</v>
      </c>
      <c r="O2841" s="9">
        <v>2</v>
      </c>
      <c r="P2841" s="24" t="s">
        <v>29</v>
      </c>
      <c r="Z2841" s="3" t="s">
        <v>6</v>
      </c>
    </row>
    <row r="2842" spans="1:26" ht="14.5" customHeight="1" x14ac:dyDescent="0.35">
      <c r="J2842" s="9">
        <v>7</v>
      </c>
      <c r="K2842" s="11" t="s">
        <v>2729</v>
      </c>
      <c r="L2842" s="11" t="s">
        <v>2730</v>
      </c>
      <c r="M2842" s="9" t="s">
        <v>32</v>
      </c>
      <c r="N2842" s="9" t="s">
        <v>28</v>
      </c>
      <c r="O2842" s="9">
        <v>2</v>
      </c>
      <c r="P2842" s="24" t="s">
        <v>29</v>
      </c>
      <c r="Z2842" s="3" t="s">
        <v>6</v>
      </c>
    </row>
    <row r="2843" spans="1:26" ht="14.5" customHeight="1" x14ac:dyDescent="0.35">
      <c r="J2843" s="9">
        <v>8</v>
      </c>
      <c r="K2843" s="11" t="s">
        <v>2731</v>
      </c>
      <c r="L2843" s="11" t="s">
        <v>2732</v>
      </c>
      <c r="M2843" s="9" t="s">
        <v>32</v>
      </c>
      <c r="N2843" s="9" t="s">
        <v>28</v>
      </c>
      <c r="O2843" s="9">
        <v>8</v>
      </c>
      <c r="P2843" s="24" t="s">
        <v>29</v>
      </c>
      <c r="Z2843" s="3" t="s">
        <v>6</v>
      </c>
    </row>
    <row r="2844" spans="1:26" ht="14.5" customHeight="1" x14ac:dyDescent="0.35">
      <c r="J2844" s="9">
        <v>9</v>
      </c>
      <c r="K2844" s="11" t="s">
        <v>2733</v>
      </c>
      <c r="L2844" s="11" t="s">
        <v>2734</v>
      </c>
      <c r="M2844" s="9" t="s">
        <v>32</v>
      </c>
      <c r="N2844" s="9" t="s">
        <v>28</v>
      </c>
      <c r="O2844" s="9">
        <v>2</v>
      </c>
      <c r="P2844" s="24" t="s">
        <v>29</v>
      </c>
      <c r="Z2844" s="3" t="s">
        <v>6</v>
      </c>
    </row>
    <row r="2845" spans="1:26" ht="14.5" customHeight="1" x14ac:dyDescent="0.35">
      <c r="J2845" s="9">
        <v>10</v>
      </c>
      <c r="K2845" s="11" t="s">
        <v>2735</v>
      </c>
      <c r="L2845" s="11" t="s">
        <v>2736</v>
      </c>
      <c r="M2845" s="9" t="s">
        <v>32</v>
      </c>
      <c r="N2845" s="9" t="s">
        <v>28</v>
      </c>
      <c r="O2845" s="9">
        <v>2</v>
      </c>
      <c r="P2845" s="24" t="s">
        <v>29</v>
      </c>
      <c r="Z2845" s="3" t="s">
        <v>6</v>
      </c>
    </row>
    <row r="2846" spans="1:26" s="3" customFormat="1" ht="14.5" customHeight="1" collapsed="1" x14ac:dyDescent="0.35">
      <c r="A2846" s="1" t="s">
        <v>22</v>
      </c>
      <c r="B2846" s="1"/>
      <c r="C2846" s="1"/>
      <c r="D2846" s="1"/>
      <c r="E2846" s="1" t="s">
        <v>2737</v>
      </c>
      <c r="F2846" s="1"/>
      <c r="G2846" s="1"/>
      <c r="H2846" s="1"/>
      <c r="I2846" s="1" t="s">
        <v>144</v>
      </c>
      <c r="J2846" s="2" t="s">
        <v>2738</v>
      </c>
      <c r="K2846" s="4"/>
      <c r="L2846" s="4"/>
      <c r="M2846" s="4"/>
      <c r="N2846" s="4"/>
      <c r="O2846" s="4"/>
      <c r="P2846" s="4"/>
      <c r="Q2846" s="4"/>
      <c r="R2846" s="4"/>
      <c r="S2846" s="4"/>
      <c r="T2846" s="4"/>
      <c r="U2846" s="4"/>
      <c r="V2846" s="4"/>
      <c r="W2846" s="4"/>
      <c r="Z2846" s="3" t="s">
        <v>6</v>
      </c>
    </row>
    <row r="2847" spans="1:26" ht="14.5" customHeight="1" x14ac:dyDescent="0.35">
      <c r="J2847" s="9">
        <v>1</v>
      </c>
      <c r="K2847" s="11" t="s">
        <v>281</v>
      </c>
      <c r="L2847" s="11" t="s">
        <v>2739</v>
      </c>
      <c r="M2847" s="9" t="s">
        <v>283</v>
      </c>
      <c r="N2847" s="9" t="s">
        <v>284</v>
      </c>
      <c r="O2847" s="9" t="s">
        <v>285</v>
      </c>
      <c r="P2847" s="9" t="s">
        <v>29</v>
      </c>
      <c r="Z2847" s="3" t="s">
        <v>6</v>
      </c>
    </row>
    <row r="2848" spans="1:26" ht="14.5" customHeight="1" x14ac:dyDescent="0.35">
      <c r="J2848" s="9">
        <v>2</v>
      </c>
      <c r="K2848" s="11" t="s">
        <v>236</v>
      </c>
      <c r="L2848" s="11" t="s">
        <v>237</v>
      </c>
      <c r="M2848" s="9" t="s">
        <v>27</v>
      </c>
      <c r="N2848" s="9">
        <v>60</v>
      </c>
      <c r="O2848" s="9" t="s">
        <v>28</v>
      </c>
      <c r="P2848" s="9" t="s">
        <v>29</v>
      </c>
      <c r="Z2848" s="3" t="s">
        <v>6</v>
      </c>
    </row>
    <row r="2849" spans="10:26" ht="14.5" customHeight="1" x14ac:dyDescent="0.35">
      <c r="J2849" s="9">
        <v>3</v>
      </c>
      <c r="K2849" s="11" t="s">
        <v>2740</v>
      </c>
      <c r="L2849" s="11" t="s">
        <v>2741</v>
      </c>
      <c r="M2849" s="9" t="s">
        <v>288</v>
      </c>
      <c r="N2849" s="9" t="s">
        <v>313</v>
      </c>
      <c r="O2849" s="9" t="s">
        <v>285</v>
      </c>
      <c r="P2849" s="9" t="s">
        <v>2742</v>
      </c>
      <c r="Z2849" s="3" t="s">
        <v>6</v>
      </c>
    </row>
    <row r="2850" spans="10:26" ht="14.5" customHeight="1" x14ac:dyDescent="0.35">
      <c r="J2850" s="325">
        <v>4</v>
      </c>
      <c r="K2850" s="347" t="s">
        <v>2743</v>
      </c>
      <c r="L2850" s="11" t="s">
        <v>2744</v>
      </c>
      <c r="M2850" s="325" t="s">
        <v>283</v>
      </c>
      <c r="N2850" s="325" t="s">
        <v>291</v>
      </c>
      <c r="O2850" s="325" t="s">
        <v>285</v>
      </c>
      <c r="P2850" s="325" t="s">
        <v>2742</v>
      </c>
      <c r="Z2850" s="3" t="s">
        <v>6</v>
      </c>
    </row>
    <row r="2851" spans="10:26" ht="14.5" customHeight="1" x14ac:dyDescent="0.35">
      <c r="J2851" s="325"/>
      <c r="K2851" s="347"/>
      <c r="L2851" s="11" t="s">
        <v>2745</v>
      </c>
      <c r="M2851" s="325"/>
      <c r="N2851" s="325"/>
      <c r="O2851" s="325"/>
      <c r="P2851" s="325"/>
      <c r="Z2851" s="3" t="s">
        <v>6</v>
      </c>
    </row>
    <row r="2852" spans="10:26" ht="14.5" customHeight="1" x14ac:dyDescent="0.35">
      <c r="J2852" s="325"/>
      <c r="K2852" s="347"/>
      <c r="L2852" s="11" t="s">
        <v>2746</v>
      </c>
      <c r="M2852" s="325"/>
      <c r="N2852" s="325"/>
      <c r="O2852" s="325"/>
      <c r="P2852" s="325"/>
      <c r="Z2852" s="3" t="s">
        <v>6</v>
      </c>
    </row>
    <row r="2853" spans="10:26" ht="14.5" customHeight="1" x14ac:dyDescent="0.35">
      <c r="J2853" s="325"/>
      <c r="K2853" s="347"/>
      <c r="L2853" s="11" t="s">
        <v>2747</v>
      </c>
      <c r="M2853" s="325"/>
      <c r="N2853" s="325"/>
      <c r="O2853" s="325"/>
      <c r="P2853" s="325"/>
      <c r="Z2853" s="3" t="s">
        <v>6</v>
      </c>
    </row>
    <row r="2854" spans="10:26" ht="14.5" customHeight="1" x14ac:dyDescent="0.35">
      <c r="J2854" s="325"/>
      <c r="K2854" s="347"/>
      <c r="L2854" s="11" t="s">
        <v>2748</v>
      </c>
      <c r="M2854" s="325"/>
      <c r="N2854" s="325"/>
      <c r="O2854" s="325"/>
      <c r="P2854" s="325"/>
      <c r="Z2854" s="3" t="s">
        <v>6</v>
      </c>
    </row>
    <row r="2855" spans="10:26" ht="14.5" customHeight="1" x14ac:dyDescent="0.35">
      <c r="J2855" s="325"/>
      <c r="K2855" s="347"/>
      <c r="L2855" s="11" t="s">
        <v>2749</v>
      </c>
      <c r="M2855" s="325"/>
      <c r="N2855" s="325"/>
      <c r="O2855" s="325"/>
      <c r="P2855" s="325"/>
      <c r="Z2855" s="3" t="s">
        <v>6</v>
      </c>
    </row>
    <row r="2856" spans="10:26" ht="14.5" customHeight="1" x14ac:dyDescent="0.35">
      <c r="J2856" s="325"/>
      <c r="K2856" s="347"/>
      <c r="L2856" s="11" t="s">
        <v>2750</v>
      </c>
      <c r="M2856" s="325"/>
      <c r="N2856" s="325"/>
      <c r="O2856" s="325"/>
      <c r="P2856" s="325"/>
      <c r="Z2856" s="3" t="s">
        <v>6</v>
      </c>
    </row>
    <row r="2857" spans="10:26" ht="14.5" customHeight="1" x14ac:dyDescent="0.35">
      <c r="J2857" s="325"/>
      <c r="K2857" s="347"/>
      <c r="L2857" s="11" t="s">
        <v>2751</v>
      </c>
      <c r="M2857" s="325"/>
      <c r="N2857" s="325"/>
      <c r="O2857" s="325"/>
      <c r="P2857" s="325"/>
      <c r="Z2857" s="3" t="s">
        <v>6</v>
      </c>
    </row>
    <row r="2858" spans="10:26" ht="14.5" customHeight="1" x14ac:dyDescent="0.35">
      <c r="J2858" s="325"/>
      <c r="K2858" s="347"/>
      <c r="L2858" s="11" t="s">
        <v>2752</v>
      </c>
      <c r="M2858" s="325"/>
      <c r="N2858" s="325"/>
      <c r="O2858" s="325"/>
      <c r="P2858" s="325"/>
      <c r="Z2858" s="3" t="s">
        <v>6</v>
      </c>
    </row>
    <row r="2859" spans="10:26" ht="14.5" customHeight="1" x14ac:dyDescent="0.35">
      <c r="J2859" s="325"/>
      <c r="K2859" s="347"/>
      <c r="L2859" s="11" t="s">
        <v>2753</v>
      </c>
      <c r="M2859" s="325"/>
      <c r="N2859" s="325"/>
      <c r="O2859" s="325"/>
      <c r="P2859" s="325"/>
      <c r="Z2859" s="3" t="s">
        <v>6</v>
      </c>
    </row>
    <row r="2860" spans="10:26" ht="14.5" customHeight="1" x14ac:dyDescent="0.35">
      <c r="J2860" s="9">
        <v>5</v>
      </c>
      <c r="K2860" s="11" t="s">
        <v>2754</v>
      </c>
      <c r="L2860" s="11" t="s">
        <v>2755</v>
      </c>
      <c r="M2860" s="9" t="s">
        <v>32</v>
      </c>
      <c r="N2860" s="9" t="s">
        <v>28</v>
      </c>
      <c r="O2860" s="9">
        <v>2</v>
      </c>
      <c r="P2860" s="9" t="s">
        <v>48</v>
      </c>
      <c r="Z2860" s="3" t="s">
        <v>6</v>
      </c>
    </row>
    <row r="2861" spans="10:26" ht="14.5" customHeight="1" x14ac:dyDescent="0.35">
      <c r="J2861" s="9">
        <v>6</v>
      </c>
      <c r="K2861" s="11" t="s">
        <v>2756</v>
      </c>
      <c r="L2861" s="11" t="s">
        <v>2757</v>
      </c>
      <c r="M2861" s="9" t="s">
        <v>32</v>
      </c>
      <c r="N2861" s="9" t="s">
        <v>28</v>
      </c>
      <c r="O2861" s="9">
        <v>2</v>
      </c>
      <c r="P2861" s="9" t="s">
        <v>48</v>
      </c>
      <c r="Z2861" s="3" t="s">
        <v>6</v>
      </c>
    </row>
    <row r="2862" spans="10:26" ht="14.5" customHeight="1" x14ac:dyDescent="0.35">
      <c r="J2862" s="9">
        <v>7</v>
      </c>
      <c r="K2862" s="11" t="s">
        <v>2758</v>
      </c>
      <c r="L2862" s="11" t="s">
        <v>2759</v>
      </c>
      <c r="M2862" s="9" t="s">
        <v>32</v>
      </c>
      <c r="N2862" s="9" t="s">
        <v>28</v>
      </c>
      <c r="O2862" s="9">
        <v>2</v>
      </c>
      <c r="P2862" s="9" t="s">
        <v>48</v>
      </c>
      <c r="Z2862" s="3" t="s">
        <v>6</v>
      </c>
    </row>
    <row r="2863" spans="10:26" ht="14.5" customHeight="1" x14ac:dyDescent="0.35">
      <c r="J2863" s="9">
        <v>8</v>
      </c>
      <c r="K2863" s="11" t="s">
        <v>2760</v>
      </c>
      <c r="L2863" s="11" t="s">
        <v>2761</v>
      </c>
      <c r="M2863" s="9" t="s">
        <v>32</v>
      </c>
      <c r="N2863" s="9" t="s">
        <v>28</v>
      </c>
      <c r="O2863" s="9">
        <v>2</v>
      </c>
      <c r="P2863" s="9" t="s">
        <v>48</v>
      </c>
      <c r="Z2863" s="3" t="s">
        <v>6</v>
      </c>
    </row>
    <row r="2864" spans="10:26" ht="14.5" customHeight="1" x14ac:dyDescent="0.35">
      <c r="J2864" s="9">
        <v>9</v>
      </c>
      <c r="K2864" s="11" t="s">
        <v>762</v>
      </c>
      <c r="L2864" s="11" t="s">
        <v>2762</v>
      </c>
      <c r="M2864" s="9" t="s">
        <v>32</v>
      </c>
      <c r="N2864" s="9">
        <v>3</v>
      </c>
      <c r="O2864" s="9" t="s">
        <v>28</v>
      </c>
      <c r="P2864" s="9" t="s">
        <v>48</v>
      </c>
      <c r="Z2864" s="3" t="s">
        <v>6</v>
      </c>
    </row>
    <row r="2865" spans="1:26" ht="14.5" customHeight="1" x14ac:dyDescent="0.35">
      <c r="J2865" s="9">
        <v>10</v>
      </c>
      <c r="K2865" s="11" t="s">
        <v>2763</v>
      </c>
      <c r="L2865" s="11" t="s">
        <v>2764</v>
      </c>
      <c r="M2865" s="9" t="s">
        <v>32</v>
      </c>
      <c r="N2865" s="9" t="s">
        <v>28</v>
      </c>
      <c r="O2865" s="9">
        <v>2</v>
      </c>
      <c r="P2865" s="9" t="s">
        <v>48</v>
      </c>
      <c r="Z2865" s="3" t="s">
        <v>6</v>
      </c>
    </row>
    <row r="2866" spans="1:26" s="3" customFormat="1" ht="14.5" customHeight="1" collapsed="1" x14ac:dyDescent="0.35">
      <c r="A2866" s="1" t="s">
        <v>22</v>
      </c>
      <c r="B2866" s="1"/>
      <c r="C2866" s="1"/>
      <c r="D2866" s="1"/>
      <c r="E2866" s="1"/>
      <c r="F2866" s="1" t="s">
        <v>2765</v>
      </c>
      <c r="G2866" s="1"/>
      <c r="H2866" s="1"/>
      <c r="I2866" s="1" t="s">
        <v>144</v>
      </c>
      <c r="J2866" s="2" t="s">
        <v>2766</v>
      </c>
      <c r="K2866" s="4"/>
      <c r="L2866" s="4"/>
      <c r="M2866" s="4"/>
      <c r="N2866" s="4"/>
      <c r="O2866" s="4"/>
      <c r="P2866" s="4"/>
      <c r="Q2866" s="4"/>
      <c r="R2866" s="4"/>
      <c r="S2866" s="4"/>
      <c r="T2866" s="4"/>
      <c r="U2866" s="4"/>
      <c r="V2866" s="4"/>
      <c r="W2866" s="4"/>
      <c r="Z2866" s="3" t="s">
        <v>6</v>
      </c>
    </row>
    <row r="2867" spans="1:26" ht="14.5" customHeight="1" x14ac:dyDescent="0.35">
      <c r="J2867" s="9">
        <v>1</v>
      </c>
      <c r="K2867" s="11" t="s">
        <v>281</v>
      </c>
      <c r="L2867" s="11" t="s">
        <v>2767</v>
      </c>
      <c r="M2867" s="9" t="s">
        <v>27</v>
      </c>
      <c r="N2867" s="9" t="s">
        <v>235</v>
      </c>
      <c r="O2867" s="9" t="s">
        <v>28</v>
      </c>
      <c r="P2867" s="9" t="s">
        <v>29</v>
      </c>
      <c r="Z2867" s="3" t="s">
        <v>6</v>
      </c>
    </row>
    <row r="2868" spans="1:26" ht="14.5" customHeight="1" x14ac:dyDescent="0.35">
      <c r="J2868" s="9">
        <v>2</v>
      </c>
      <c r="K2868" s="11" t="s">
        <v>38</v>
      </c>
      <c r="L2868" s="11" t="s">
        <v>2768</v>
      </c>
      <c r="M2868" s="9" t="s">
        <v>32</v>
      </c>
      <c r="N2868" s="9" t="s">
        <v>40</v>
      </c>
      <c r="O2868" s="9" t="s">
        <v>28</v>
      </c>
      <c r="P2868" s="9" t="s">
        <v>29</v>
      </c>
      <c r="Z2868" s="3" t="s">
        <v>6</v>
      </c>
    </row>
    <row r="2869" spans="1:26" ht="14.5" customHeight="1" x14ac:dyDescent="0.35">
      <c r="J2869" s="9">
        <v>3</v>
      </c>
      <c r="K2869" s="11" t="s">
        <v>206</v>
      </c>
      <c r="L2869" s="11" t="s">
        <v>2769</v>
      </c>
      <c r="M2869" s="9" t="s">
        <v>32</v>
      </c>
      <c r="N2869" s="9" t="s">
        <v>40</v>
      </c>
      <c r="O2869" s="9"/>
      <c r="P2869" s="9" t="s">
        <v>29</v>
      </c>
      <c r="Z2869" s="3" t="s">
        <v>6</v>
      </c>
    </row>
    <row r="2870" spans="1:26" ht="14.5" customHeight="1" x14ac:dyDescent="0.35">
      <c r="J2870" s="9">
        <v>4</v>
      </c>
      <c r="K2870" s="11" t="s">
        <v>762</v>
      </c>
      <c r="L2870" s="11" t="s">
        <v>2762</v>
      </c>
      <c r="M2870" s="9" t="s">
        <v>32</v>
      </c>
      <c r="N2870" s="9">
        <v>3</v>
      </c>
      <c r="O2870" s="9" t="s">
        <v>28</v>
      </c>
      <c r="P2870" s="9" t="s">
        <v>29</v>
      </c>
      <c r="Z2870" s="3" t="s">
        <v>6</v>
      </c>
    </row>
    <row r="2871" spans="1:26" ht="14.5" customHeight="1" x14ac:dyDescent="0.35">
      <c r="J2871" s="9">
        <v>5</v>
      </c>
      <c r="K2871" s="11" t="s">
        <v>2763</v>
      </c>
      <c r="L2871" s="11" t="s">
        <v>2770</v>
      </c>
      <c r="M2871" s="9" t="s">
        <v>32</v>
      </c>
      <c r="N2871" s="9" t="s">
        <v>28</v>
      </c>
      <c r="O2871" s="9">
        <v>2</v>
      </c>
      <c r="P2871" s="9" t="s">
        <v>29</v>
      </c>
      <c r="Z2871" s="3" t="s">
        <v>6</v>
      </c>
    </row>
    <row r="2872" spans="1:26" ht="14.5" customHeight="1" x14ac:dyDescent="0.35">
      <c r="J2872" s="9">
        <v>6</v>
      </c>
      <c r="K2872" s="11" t="s">
        <v>2771</v>
      </c>
      <c r="L2872" s="11" t="s">
        <v>2772</v>
      </c>
      <c r="M2872" s="9" t="s">
        <v>32</v>
      </c>
      <c r="N2872" s="9" t="s">
        <v>28</v>
      </c>
      <c r="O2872" s="9">
        <v>2</v>
      </c>
      <c r="P2872" s="9" t="s">
        <v>29</v>
      </c>
      <c r="Z2872" s="3" t="s">
        <v>6</v>
      </c>
    </row>
    <row r="2873" spans="1:26" ht="14.5" customHeight="1" x14ac:dyDescent="0.35">
      <c r="J2873" s="9">
        <v>7</v>
      </c>
      <c r="K2873" s="11" t="s">
        <v>2729</v>
      </c>
      <c r="L2873" s="11" t="s">
        <v>2773</v>
      </c>
      <c r="M2873" s="9" t="s">
        <v>32</v>
      </c>
      <c r="N2873" s="9" t="s">
        <v>28</v>
      </c>
      <c r="O2873" s="9">
        <v>2</v>
      </c>
      <c r="P2873" s="9" t="s">
        <v>29</v>
      </c>
      <c r="Z2873" s="3" t="s">
        <v>6</v>
      </c>
    </row>
    <row r="2874" spans="1:26" ht="14.5" customHeight="1" x14ac:dyDescent="0.35">
      <c r="J2874" s="9">
        <v>8</v>
      </c>
      <c r="K2874" s="11" t="s">
        <v>2731</v>
      </c>
      <c r="L2874" s="11" t="s">
        <v>2732</v>
      </c>
      <c r="M2874" s="9" t="s">
        <v>32</v>
      </c>
      <c r="N2874" s="9" t="s">
        <v>28</v>
      </c>
      <c r="O2874" s="9">
        <v>8</v>
      </c>
      <c r="P2874" s="9" t="s">
        <v>29</v>
      </c>
      <c r="Z2874" s="3" t="s">
        <v>6</v>
      </c>
    </row>
    <row r="2875" spans="1:26" ht="14.5" customHeight="1" x14ac:dyDescent="0.35">
      <c r="J2875" s="9">
        <v>9</v>
      </c>
      <c r="K2875" s="11" t="s">
        <v>2774</v>
      </c>
      <c r="L2875" s="11" t="s">
        <v>2775</v>
      </c>
      <c r="M2875" s="9" t="s">
        <v>32</v>
      </c>
      <c r="N2875" s="9" t="s">
        <v>28</v>
      </c>
      <c r="O2875" s="9">
        <v>2</v>
      </c>
      <c r="P2875" s="9" t="s">
        <v>29</v>
      </c>
      <c r="Z2875" s="3" t="s">
        <v>6</v>
      </c>
    </row>
    <row r="2876" spans="1:26" s="3" customFormat="1" ht="14.5" customHeight="1" collapsed="1" x14ac:dyDescent="0.35">
      <c r="A2876" s="1" t="s">
        <v>22</v>
      </c>
      <c r="B2876" s="1"/>
      <c r="C2876" s="1"/>
      <c r="D2876" s="1"/>
      <c r="E2876" s="1"/>
      <c r="F2876" s="1" t="s">
        <v>2776</v>
      </c>
      <c r="G2876" s="1"/>
      <c r="H2876" s="1"/>
      <c r="I2876" s="1" t="s">
        <v>144</v>
      </c>
      <c r="J2876" s="2" t="s">
        <v>2777</v>
      </c>
      <c r="K2876" s="4"/>
      <c r="L2876" s="4"/>
      <c r="M2876" s="4"/>
      <c r="N2876" s="4"/>
      <c r="O2876" s="4"/>
      <c r="P2876" s="4"/>
      <c r="Q2876" s="4"/>
      <c r="R2876" s="4"/>
      <c r="S2876" s="4"/>
      <c r="T2876" s="4"/>
      <c r="U2876" s="4"/>
      <c r="V2876" s="4"/>
      <c r="W2876" s="4"/>
      <c r="Z2876" s="3" t="s">
        <v>6</v>
      </c>
    </row>
    <row r="2877" spans="1:26" ht="14.5" customHeight="1" x14ac:dyDescent="0.35">
      <c r="J2877" s="9">
        <v>1</v>
      </c>
      <c r="K2877" s="11" t="s">
        <v>25</v>
      </c>
      <c r="L2877" s="11" t="s">
        <v>2778</v>
      </c>
      <c r="M2877" s="9" t="s">
        <v>27</v>
      </c>
      <c r="N2877" s="9">
        <v>4</v>
      </c>
      <c r="O2877" s="9" t="s">
        <v>28</v>
      </c>
      <c r="P2877" s="9" t="s">
        <v>29</v>
      </c>
      <c r="Z2877" s="3" t="s">
        <v>6</v>
      </c>
    </row>
    <row r="2878" spans="1:26" ht="14.5" customHeight="1" x14ac:dyDescent="0.35">
      <c r="J2878" s="325">
        <v>2</v>
      </c>
      <c r="K2878" s="347" t="s">
        <v>336</v>
      </c>
      <c r="L2878" s="11" t="s">
        <v>337</v>
      </c>
      <c r="M2878" s="325" t="s">
        <v>27</v>
      </c>
      <c r="N2878" s="325" t="s">
        <v>240</v>
      </c>
      <c r="O2878" s="325" t="s">
        <v>28</v>
      </c>
      <c r="P2878" s="325" t="s">
        <v>29</v>
      </c>
      <c r="Z2878" s="3" t="s">
        <v>6</v>
      </c>
    </row>
    <row r="2879" spans="1:26" ht="14.5" customHeight="1" x14ac:dyDescent="0.35">
      <c r="J2879" s="325"/>
      <c r="K2879" s="347"/>
      <c r="L2879" s="11" t="s">
        <v>338</v>
      </c>
      <c r="M2879" s="325"/>
      <c r="N2879" s="325"/>
      <c r="O2879" s="325"/>
      <c r="P2879" s="325"/>
      <c r="Z2879" s="3" t="s">
        <v>6</v>
      </c>
    </row>
    <row r="2880" spans="1:26" ht="14.5" customHeight="1" x14ac:dyDescent="0.35">
      <c r="J2880" s="325"/>
      <c r="K2880" s="347"/>
      <c r="L2880" s="11" t="s">
        <v>339</v>
      </c>
      <c r="M2880" s="325"/>
      <c r="N2880" s="325"/>
      <c r="O2880" s="325"/>
      <c r="P2880" s="325"/>
      <c r="Z2880" s="3" t="s">
        <v>6</v>
      </c>
    </row>
    <row r="2881" spans="1:26" ht="14.5" customHeight="1" x14ac:dyDescent="0.35">
      <c r="J2881" s="325">
        <v>3</v>
      </c>
      <c r="K2881" s="347" t="s">
        <v>129</v>
      </c>
      <c r="L2881" s="11" t="s">
        <v>2779</v>
      </c>
      <c r="M2881" s="325" t="s">
        <v>27</v>
      </c>
      <c r="N2881" s="325">
        <v>60</v>
      </c>
      <c r="O2881" s="325" t="s">
        <v>28</v>
      </c>
      <c r="P2881" s="325" t="s">
        <v>29</v>
      </c>
      <c r="Z2881" s="3" t="s">
        <v>6</v>
      </c>
    </row>
    <row r="2882" spans="1:26" ht="14.5" customHeight="1" x14ac:dyDescent="0.35">
      <c r="J2882" s="325"/>
      <c r="K2882" s="347"/>
      <c r="L2882" s="11" t="s">
        <v>532</v>
      </c>
      <c r="M2882" s="325"/>
      <c r="N2882" s="325"/>
      <c r="O2882" s="325"/>
      <c r="P2882" s="325"/>
      <c r="Z2882" s="3" t="s">
        <v>6</v>
      </c>
    </row>
    <row r="2883" spans="1:26" ht="14.5" customHeight="1" x14ac:dyDescent="0.35">
      <c r="J2883" s="325"/>
      <c r="K2883" s="347"/>
      <c r="L2883" s="11" t="s">
        <v>533</v>
      </c>
      <c r="M2883" s="325"/>
      <c r="N2883" s="325"/>
      <c r="O2883" s="325"/>
      <c r="P2883" s="325"/>
      <c r="Z2883" s="3" t="s">
        <v>6</v>
      </c>
    </row>
    <row r="2884" spans="1:26" ht="14.5" customHeight="1" x14ac:dyDescent="0.35">
      <c r="J2884" s="9">
        <v>4</v>
      </c>
      <c r="K2884" s="11" t="s">
        <v>344</v>
      </c>
      <c r="L2884" s="11" t="s">
        <v>2780</v>
      </c>
      <c r="M2884" s="9" t="s">
        <v>27</v>
      </c>
      <c r="N2884" s="9" t="s">
        <v>54</v>
      </c>
      <c r="O2884" s="9" t="s">
        <v>28</v>
      </c>
      <c r="P2884" s="9" t="s">
        <v>29</v>
      </c>
      <c r="Z2884" s="3" t="s">
        <v>6</v>
      </c>
    </row>
    <row r="2885" spans="1:26" ht="14.5" customHeight="1" x14ac:dyDescent="0.35">
      <c r="J2885" s="9">
        <v>5</v>
      </c>
      <c r="K2885" s="11" t="s">
        <v>2781</v>
      </c>
      <c r="L2885" s="11" t="s">
        <v>349</v>
      </c>
      <c r="M2885" s="9" t="s">
        <v>27</v>
      </c>
      <c r="N2885" s="9">
        <v>3</v>
      </c>
      <c r="O2885" s="9" t="s">
        <v>28</v>
      </c>
      <c r="P2885" s="9" t="s">
        <v>48</v>
      </c>
      <c r="Z2885" s="3" t="s">
        <v>6</v>
      </c>
    </row>
    <row r="2886" spans="1:26" ht="14.5" customHeight="1" x14ac:dyDescent="0.35">
      <c r="J2886" s="9">
        <v>6</v>
      </c>
      <c r="K2886" s="11" t="s">
        <v>351</v>
      </c>
      <c r="L2886" s="11" t="s">
        <v>2782</v>
      </c>
      <c r="M2886" s="9" t="s">
        <v>32</v>
      </c>
      <c r="N2886" s="9">
        <v>9</v>
      </c>
      <c r="O2886" s="9" t="s">
        <v>28</v>
      </c>
      <c r="P2886" s="9" t="s">
        <v>29</v>
      </c>
      <c r="Z2886" s="3" t="s">
        <v>6</v>
      </c>
    </row>
    <row r="2887" spans="1:26" ht="14.5" customHeight="1" x14ac:dyDescent="0.35">
      <c r="J2887" s="9">
        <v>7</v>
      </c>
      <c r="K2887" s="11" t="s">
        <v>2783</v>
      </c>
      <c r="L2887" s="11" t="s">
        <v>2784</v>
      </c>
      <c r="M2887" s="9" t="s">
        <v>32</v>
      </c>
      <c r="N2887" s="9" t="s">
        <v>356</v>
      </c>
      <c r="O2887" s="9" t="s">
        <v>28</v>
      </c>
      <c r="P2887" s="9" t="s">
        <v>48</v>
      </c>
      <c r="Z2887" s="3" t="s">
        <v>6</v>
      </c>
    </row>
    <row r="2888" spans="1:26" ht="14.5" customHeight="1" x14ac:dyDescent="0.35">
      <c r="J2888" s="9">
        <v>8</v>
      </c>
      <c r="K2888" s="11" t="s">
        <v>357</v>
      </c>
      <c r="L2888" s="11" t="s">
        <v>667</v>
      </c>
      <c r="M2888" s="9" t="s">
        <v>32</v>
      </c>
      <c r="N2888" s="9" t="s">
        <v>40</v>
      </c>
      <c r="O2888" s="9" t="s">
        <v>28</v>
      </c>
      <c r="P2888" s="9" t="s">
        <v>29</v>
      </c>
      <c r="Z2888" s="3" t="s">
        <v>6</v>
      </c>
    </row>
    <row r="2889" spans="1:26" ht="14.5" customHeight="1" x14ac:dyDescent="0.35">
      <c r="J2889" s="90">
        <v>9</v>
      </c>
      <c r="K2889" s="91" t="s">
        <v>636</v>
      </c>
      <c r="L2889" s="91" t="s">
        <v>982</v>
      </c>
      <c r="M2889" s="90" t="s">
        <v>27</v>
      </c>
      <c r="N2889" s="90" t="s">
        <v>28</v>
      </c>
      <c r="O2889" s="90" t="s">
        <v>28</v>
      </c>
      <c r="P2889" s="90" t="s">
        <v>48</v>
      </c>
      <c r="Z2889" s="3"/>
    </row>
    <row r="2890" spans="1:26" s="3" customFormat="1" ht="14.5" customHeight="1" collapsed="1" x14ac:dyDescent="0.35">
      <c r="A2890" s="1" t="s">
        <v>22</v>
      </c>
      <c r="B2890" s="1"/>
      <c r="C2890" s="1"/>
      <c r="D2890" s="1"/>
      <c r="E2890" s="1"/>
      <c r="F2890" s="1"/>
      <c r="G2890" s="1" t="s">
        <v>2785</v>
      </c>
      <c r="H2890" s="1"/>
      <c r="I2890" s="1" t="s">
        <v>144</v>
      </c>
      <c r="J2890" s="2" t="s">
        <v>2786</v>
      </c>
      <c r="K2890" s="4"/>
      <c r="L2890" s="4"/>
      <c r="M2890" s="4"/>
      <c r="N2890" s="4"/>
      <c r="O2890" s="4"/>
      <c r="P2890" s="4"/>
      <c r="Q2890" s="4"/>
      <c r="R2890" s="4"/>
      <c r="S2890" s="4"/>
      <c r="T2890" s="4"/>
      <c r="U2890" s="4"/>
      <c r="V2890" s="4"/>
      <c r="W2890" s="4"/>
      <c r="Z2890" s="3" t="s">
        <v>6</v>
      </c>
    </row>
    <row r="2891" spans="1:26" ht="14.5" customHeight="1" x14ac:dyDescent="0.35">
      <c r="J2891" s="9">
        <v>1</v>
      </c>
      <c r="K2891" s="11" t="s">
        <v>25</v>
      </c>
      <c r="L2891" s="11" t="s">
        <v>2787</v>
      </c>
      <c r="M2891" s="9" t="s">
        <v>27</v>
      </c>
      <c r="N2891" s="9">
        <v>4</v>
      </c>
      <c r="O2891" s="9" t="s">
        <v>28</v>
      </c>
      <c r="P2891" s="9" t="s">
        <v>29</v>
      </c>
      <c r="Z2891" s="3" t="s">
        <v>6</v>
      </c>
    </row>
    <row r="2892" spans="1:26" ht="14.5" customHeight="1" x14ac:dyDescent="0.35">
      <c r="J2892" s="9">
        <v>2</v>
      </c>
      <c r="K2892" s="11" t="s">
        <v>799</v>
      </c>
      <c r="L2892" s="11" t="s">
        <v>800</v>
      </c>
      <c r="M2892" s="9" t="s">
        <v>32</v>
      </c>
      <c r="N2892" s="9">
        <v>3</v>
      </c>
      <c r="O2892" s="9" t="s">
        <v>28</v>
      </c>
      <c r="P2892" s="9" t="s">
        <v>29</v>
      </c>
      <c r="Z2892" s="3" t="s">
        <v>6</v>
      </c>
    </row>
    <row r="2893" spans="1:26" ht="14.5" customHeight="1" x14ac:dyDescent="0.35">
      <c r="J2893" s="9">
        <v>3</v>
      </c>
      <c r="K2893" s="11" t="s">
        <v>163</v>
      </c>
      <c r="L2893" s="11" t="s">
        <v>2788</v>
      </c>
      <c r="M2893" s="9" t="s">
        <v>27</v>
      </c>
      <c r="N2893" s="9">
        <v>60</v>
      </c>
      <c r="O2893" s="9" t="s">
        <v>28</v>
      </c>
      <c r="P2893" s="9" t="s">
        <v>29</v>
      </c>
      <c r="Z2893" s="3" t="s">
        <v>6</v>
      </c>
    </row>
    <row r="2894" spans="1:26" ht="14.5" customHeight="1" x14ac:dyDescent="0.35">
      <c r="J2894" s="90">
        <v>4</v>
      </c>
      <c r="K2894" s="91" t="s">
        <v>866</v>
      </c>
      <c r="L2894" s="91" t="s">
        <v>2789</v>
      </c>
      <c r="M2894" s="90" t="s">
        <v>32</v>
      </c>
      <c r="N2894" s="90" t="s">
        <v>28</v>
      </c>
      <c r="O2894" s="90">
        <v>5</v>
      </c>
      <c r="P2894" s="90" t="s">
        <v>29</v>
      </c>
      <c r="Z2894" s="3"/>
    </row>
    <row r="2895" spans="1:26" ht="14.5" customHeight="1" x14ac:dyDescent="0.35">
      <c r="J2895" s="90">
        <v>5</v>
      </c>
      <c r="K2895" s="91" t="s">
        <v>156</v>
      </c>
      <c r="L2895" s="91" t="s">
        <v>2790</v>
      </c>
      <c r="M2895" s="90" t="s">
        <v>27</v>
      </c>
      <c r="N2895" s="90">
        <v>6</v>
      </c>
      <c r="O2895" s="90" t="s">
        <v>28</v>
      </c>
      <c r="P2895" s="90" t="s">
        <v>29</v>
      </c>
      <c r="Z2895" s="3"/>
    </row>
    <row r="2896" spans="1:26" ht="14.5" customHeight="1" x14ac:dyDescent="0.35">
      <c r="J2896" s="90">
        <v>6</v>
      </c>
      <c r="K2896" s="91" t="s">
        <v>2791</v>
      </c>
      <c r="L2896" s="91" t="s">
        <v>2792</v>
      </c>
      <c r="M2896" s="90" t="s">
        <v>32</v>
      </c>
      <c r="N2896" s="90" t="s">
        <v>28</v>
      </c>
      <c r="O2896" s="90">
        <v>2</v>
      </c>
      <c r="P2896" s="90" t="s">
        <v>29</v>
      </c>
      <c r="Z2896" s="3"/>
    </row>
    <row r="2897" spans="1:26" ht="14.5" customHeight="1" x14ac:dyDescent="0.35">
      <c r="J2897" s="90">
        <v>7</v>
      </c>
      <c r="K2897" s="91" t="s">
        <v>2793</v>
      </c>
      <c r="L2897" s="91" t="s">
        <v>2794</v>
      </c>
      <c r="M2897" s="90" t="s">
        <v>32</v>
      </c>
      <c r="N2897" s="90" t="s">
        <v>28</v>
      </c>
      <c r="O2897" s="90">
        <v>2</v>
      </c>
      <c r="P2897" s="90" t="s">
        <v>29</v>
      </c>
      <c r="Z2897" s="3"/>
    </row>
    <row r="2898" spans="1:26" ht="14.5" customHeight="1" x14ac:dyDescent="0.35">
      <c r="J2898" s="90">
        <v>8</v>
      </c>
      <c r="K2898" s="91" t="s">
        <v>2795</v>
      </c>
      <c r="L2898" s="91" t="s">
        <v>2796</v>
      </c>
      <c r="M2898" s="90" t="s">
        <v>32</v>
      </c>
      <c r="N2898" s="90" t="s">
        <v>28</v>
      </c>
      <c r="O2898" s="90">
        <v>2</v>
      </c>
      <c r="P2898" s="90" t="s">
        <v>29</v>
      </c>
      <c r="Z2898" s="3"/>
    </row>
    <row r="2899" spans="1:26" ht="14.5" customHeight="1" x14ac:dyDescent="0.35">
      <c r="J2899" s="90">
        <v>9</v>
      </c>
      <c r="K2899" s="91" t="s">
        <v>2797</v>
      </c>
      <c r="L2899" s="91" t="s">
        <v>2798</v>
      </c>
      <c r="M2899" s="90" t="s">
        <v>32</v>
      </c>
      <c r="N2899" s="90" t="s">
        <v>28</v>
      </c>
      <c r="O2899" s="90">
        <v>2</v>
      </c>
      <c r="P2899" s="90" t="s">
        <v>29</v>
      </c>
      <c r="Z2899" s="3"/>
    </row>
    <row r="2900" spans="1:26" s="3" customFormat="1" ht="14.5" customHeight="1" collapsed="1" x14ac:dyDescent="0.35">
      <c r="A2900" s="1" t="s">
        <v>22</v>
      </c>
      <c r="B2900" s="1"/>
      <c r="C2900" s="1" t="s">
        <v>2799</v>
      </c>
      <c r="D2900" s="1"/>
      <c r="E2900" s="1"/>
      <c r="F2900" s="1"/>
      <c r="G2900" s="1"/>
      <c r="H2900" s="1"/>
      <c r="I2900" s="1" t="s">
        <v>8</v>
      </c>
      <c r="J2900" s="2" t="s">
        <v>2800</v>
      </c>
      <c r="K2900" s="4"/>
      <c r="L2900" s="4"/>
      <c r="M2900" s="4"/>
      <c r="N2900" s="4"/>
      <c r="O2900" s="4"/>
      <c r="P2900" s="4"/>
      <c r="Q2900" s="4"/>
      <c r="R2900" s="4"/>
      <c r="S2900" s="4"/>
      <c r="T2900" s="4"/>
      <c r="U2900" s="4"/>
      <c r="V2900" s="4"/>
      <c r="W2900" s="4"/>
      <c r="Z2900" s="3" t="s">
        <v>6</v>
      </c>
    </row>
    <row r="2901" spans="1:26" ht="14.5" customHeight="1" x14ac:dyDescent="0.35">
      <c r="J2901" s="9">
        <v>1</v>
      </c>
      <c r="K2901" s="11" t="s">
        <v>281</v>
      </c>
      <c r="L2901" s="11" t="s">
        <v>2801</v>
      </c>
      <c r="M2901" s="9" t="s">
        <v>283</v>
      </c>
      <c r="N2901" s="9" t="s">
        <v>284</v>
      </c>
      <c r="O2901" s="9" t="s">
        <v>285</v>
      </c>
      <c r="P2901" s="9" t="s">
        <v>29</v>
      </c>
      <c r="Z2901" s="3" t="s">
        <v>6</v>
      </c>
    </row>
    <row r="2902" spans="1:26" ht="14.5" customHeight="1" x14ac:dyDescent="0.35">
      <c r="J2902" s="9">
        <v>2</v>
      </c>
      <c r="K2902" s="11" t="s">
        <v>2802</v>
      </c>
      <c r="L2902" s="11" t="s">
        <v>2803</v>
      </c>
      <c r="M2902" s="9" t="s">
        <v>288</v>
      </c>
      <c r="N2902" s="9" t="s">
        <v>285</v>
      </c>
      <c r="O2902" s="9" t="s">
        <v>285</v>
      </c>
      <c r="P2902" s="9" t="s">
        <v>2742</v>
      </c>
      <c r="Z2902" s="3" t="s">
        <v>6</v>
      </c>
    </row>
    <row r="2903" spans="1:26" s="3" customFormat="1" ht="14.5" customHeight="1" collapsed="1" x14ac:dyDescent="0.35">
      <c r="A2903" s="1" t="s">
        <v>22</v>
      </c>
      <c r="B2903" s="1"/>
      <c r="C2903" s="1" t="s">
        <v>2804</v>
      </c>
      <c r="D2903" s="1"/>
      <c r="E2903" s="1"/>
      <c r="F2903" s="1"/>
      <c r="G2903" s="1"/>
      <c r="H2903" s="1"/>
      <c r="I2903" s="1" t="s">
        <v>8</v>
      </c>
      <c r="J2903" s="2" t="s">
        <v>2805</v>
      </c>
      <c r="K2903" s="4"/>
      <c r="L2903" s="4"/>
      <c r="M2903" s="4"/>
      <c r="N2903" s="4"/>
      <c r="O2903" s="4"/>
      <c r="P2903" s="4"/>
      <c r="Q2903" s="4"/>
      <c r="R2903" s="4"/>
      <c r="S2903" s="4"/>
      <c r="T2903" s="4"/>
      <c r="U2903" s="4"/>
      <c r="V2903" s="4"/>
      <c r="W2903" s="4"/>
      <c r="Z2903" s="3" t="s">
        <v>6</v>
      </c>
    </row>
    <row r="2904" spans="1:26" ht="14.5" customHeight="1" x14ac:dyDescent="0.35">
      <c r="J2904" s="9">
        <v>1</v>
      </c>
      <c r="K2904" s="11" t="s">
        <v>25</v>
      </c>
      <c r="L2904" s="11" t="s">
        <v>2806</v>
      </c>
      <c r="M2904" s="9" t="s">
        <v>27</v>
      </c>
      <c r="N2904" s="9">
        <v>4</v>
      </c>
      <c r="O2904" s="9" t="s">
        <v>28</v>
      </c>
      <c r="P2904" s="9" t="s">
        <v>29</v>
      </c>
      <c r="Z2904" s="3" t="s">
        <v>6</v>
      </c>
    </row>
    <row r="2905" spans="1:26" ht="14.5" customHeight="1" x14ac:dyDescent="0.35">
      <c r="J2905" s="325">
        <v>2</v>
      </c>
      <c r="K2905" s="347" t="s">
        <v>77</v>
      </c>
      <c r="L2905" s="11" t="s">
        <v>78</v>
      </c>
      <c r="M2905" s="325" t="s">
        <v>27</v>
      </c>
      <c r="N2905" s="325" t="s">
        <v>240</v>
      </c>
      <c r="O2905" s="325" t="s">
        <v>28</v>
      </c>
      <c r="P2905" s="325" t="s">
        <v>29</v>
      </c>
      <c r="Z2905" s="3" t="s">
        <v>6</v>
      </c>
    </row>
    <row r="2906" spans="1:26" ht="14.5" customHeight="1" x14ac:dyDescent="0.35">
      <c r="J2906" s="325"/>
      <c r="K2906" s="347"/>
      <c r="L2906" s="11" t="s">
        <v>79</v>
      </c>
      <c r="M2906" s="325"/>
      <c r="N2906" s="325"/>
      <c r="O2906" s="325"/>
      <c r="P2906" s="325"/>
      <c r="Z2906" s="3" t="s">
        <v>6</v>
      </c>
    </row>
    <row r="2907" spans="1:26" ht="14.5" customHeight="1" x14ac:dyDescent="0.35">
      <c r="J2907" s="325"/>
      <c r="K2907" s="347"/>
      <c r="L2907" s="11" t="s">
        <v>328</v>
      </c>
      <c r="M2907" s="325"/>
      <c r="N2907" s="325"/>
      <c r="O2907" s="325"/>
      <c r="P2907" s="325"/>
      <c r="Z2907" s="3" t="s">
        <v>6</v>
      </c>
    </row>
    <row r="2908" spans="1:26" s="3" customFormat="1" ht="14.5" customHeight="1" collapsed="1" x14ac:dyDescent="0.35">
      <c r="A2908" s="1" t="s">
        <v>22</v>
      </c>
      <c r="B2908" s="1"/>
      <c r="C2908" s="1"/>
      <c r="D2908" s="1" t="s">
        <v>2807</v>
      </c>
      <c r="E2908" s="1"/>
      <c r="F2908" s="1"/>
      <c r="G2908" s="1"/>
      <c r="H2908" s="1"/>
      <c r="I2908" s="1" t="s">
        <v>108</v>
      </c>
      <c r="J2908" s="2" t="s">
        <v>2808</v>
      </c>
      <c r="K2908" s="4"/>
      <c r="L2908" s="4"/>
      <c r="M2908" s="4"/>
      <c r="N2908" s="4"/>
      <c r="O2908" s="4"/>
      <c r="P2908" s="4"/>
      <c r="Q2908" s="4"/>
      <c r="R2908" s="4"/>
      <c r="S2908" s="4"/>
      <c r="T2908" s="4"/>
      <c r="U2908" s="4"/>
      <c r="V2908" s="4"/>
      <c r="W2908" s="4"/>
      <c r="Z2908" s="3" t="s">
        <v>6</v>
      </c>
    </row>
    <row r="2909" spans="1:26" ht="14.5" customHeight="1" x14ac:dyDescent="0.35">
      <c r="J2909" s="9">
        <v>1</v>
      </c>
      <c r="K2909" s="11" t="s">
        <v>25</v>
      </c>
      <c r="L2909" s="11" t="s">
        <v>2809</v>
      </c>
      <c r="M2909" s="9" t="s">
        <v>27</v>
      </c>
      <c r="N2909" s="9">
        <v>4</v>
      </c>
      <c r="O2909" s="9" t="s">
        <v>28</v>
      </c>
      <c r="P2909" s="9" t="s">
        <v>29</v>
      </c>
      <c r="Z2909" s="3" t="s">
        <v>6</v>
      </c>
    </row>
    <row r="2910" spans="1:26" ht="14.5" customHeight="1" x14ac:dyDescent="0.35">
      <c r="J2910" s="9">
        <v>2</v>
      </c>
      <c r="K2910" s="11" t="s">
        <v>2810</v>
      </c>
      <c r="L2910" s="11" t="s">
        <v>2811</v>
      </c>
      <c r="M2910" s="9" t="s">
        <v>32</v>
      </c>
      <c r="N2910" s="9" t="s">
        <v>40</v>
      </c>
      <c r="O2910" s="9" t="s">
        <v>28</v>
      </c>
      <c r="P2910" s="9" t="s">
        <v>29</v>
      </c>
      <c r="Z2910" s="3" t="s">
        <v>6</v>
      </c>
    </row>
    <row r="2911" spans="1:26" ht="14.5" customHeight="1" x14ac:dyDescent="0.35">
      <c r="J2911" s="9">
        <v>3</v>
      </c>
      <c r="K2911" s="11" t="s">
        <v>2812</v>
      </c>
      <c r="L2911" s="11" t="s">
        <v>2813</v>
      </c>
      <c r="M2911" s="9" t="s">
        <v>32</v>
      </c>
      <c r="N2911" s="9" t="s">
        <v>28</v>
      </c>
      <c r="O2911" s="9">
        <v>2</v>
      </c>
      <c r="P2911" s="9" t="s">
        <v>29</v>
      </c>
      <c r="Z2911" s="3" t="s">
        <v>6</v>
      </c>
    </row>
    <row r="2912" spans="1:26" ht="14.5" customHeight="1" x14ac:dyDescent="0.35">
      <c r="J2912" s="325">
        <v>4</v>
      </c>
      <c r="K2912" s="347" t="s">
        <v>2814</v>
      </c>
      <c r="L2912" s="11" t="s">
        <v>2815</v>
      </c>
      <c r="M2912" s="325" t="s">
        <v>27</v>
      </c>
      <c r="N2912" s="325" t="s">
        <v>54</v>
      </c>
      <c r="O2912" s="325" t="s">
        <v>28</v>
      </c>
      <c r="P2912" s="325" t="s">
        <v>29</v>
      </c>
      <c r="Z2912" s="3" t="s">
        <v>6</v>
      </c>
    </row>
    <row r="2913" spans="1:26" ht="14.5" customHeight="1" x14ac:dyDescent="0.35">
      <c r="J2913" s="325"/>
      <c r="K2913" s="347"/>
      <c r="L2913" s="11" t="s">
        <v>2816</v>
      </c>
      <c r="M2913" s="325"/>
      <c r="N2913" s="325"/>
      <c r="O2913" s="325"/>
      <c r="P2913" s="325"/>
      <c r="Z2913" s="3" t="s">
        <v>6</v>
      </c>
    </row>
    <row r="2914" spans="1:26" ht="14.5" customHeight="1" x14ac:dyDescent="0.35">
      <c r="J2914" s="325"/>
      <c r="K2914" s="347"/>
      <c r="L2914" s="11" t="s">
        <v>2817</v>
      </c>
      <c r="M2914" s="325"/>
      <c r="N2914" s="325"/>
      <c r="O2914" s="325"/>
      <c r="P2914" s="325"/>
      <c r="Z2914" s="3" t="s">
        <v>6</v>
      </c>
    </row>
    <row r="2915" spans="1:26" ht="14.5" customHeight="1" x14ac:dyDescent="0.35">
      <c r="J2915" s="325"/>
      <c r="K2915" s="347"/>
      <c r="L2915" s="11" t="s">
        <v>2818</v>
      </c>
      <c r="M2915" s="325"/>
      <c r="N2915" s="325"/>
      <c r="O2915" s="325"/>
      <c r="P2915" s="325"/>
      <c r="Z2915" s="3" t="s">
        <v>6</v>
      </c>
    </row>
    <row r="2916" spans="1:26" ht="14.5" customHeight="1" x14ac:dyDescent="0.35">
      <c r="J2916" s="325"/>
      <c r="K2916" s="347"/>
      <c r="L2916" s="11" t="s">
        <v>2819</v>
      </c>
      <c r="M2916" s="325"/>
      <c r="N2916" s="325"/>
      <c r="O2916" s="325"/>
      <c r="P2916" s="325"/>
      <c r="Z2916" s="3" t="s">
        <v>6</v>
      </c>
    </row>
    <row r="2917" spans="1:26" ht="14.5" customHeight="1" x14ac:dyDescent="0.35">
      <c r="J2917" s="325"/>
      <c r="K2917" s="347"/>
      <c r="L2917" s="11" t="s">
        <v>2820</v>
      </c>
      <c r="M2917" s="325"/>
      <c r="N2917" s="325"/>
      <c r="O2917" s="325"/>
      <c r="P2917" s="325"/>
      <c r="Z2917" s="3"/>
    </row>
    <row r="2918" spans="1:26" ht="14.5" customHeight="1" x14ac:dyDescent="0.35">
      <c r="J2918" s="325"/>
      <c r="K2918" s="347"/>
      <c r="L2918" s="91" t="s">
        <v>2821</v>
      </c>
      <c r="M2918" s="325"/>
      <c r="N2918" s="325"/>
      <c r="O2918" s="325"/>
      <c r="P2918" s="325"/>
      <c r="Z2918" s="3" t="s">
        <v>6</v>
      </c>
    </row>
    <row r="2919" spans="1:26" s="3" customFormat="1" ht="14.5" customHeight="1" collapsed="1" x14ac:dyDescent="0.35">
      <c r="A2919" s="1" t="s">
        <v>22</v>
      </c>
      <c r="B2919" s="1"/>
      <c r="C2919" s="1"/>
      <c r="D2919" s="1"/>
      <c r="E2919" s="1" t="s">
        <v>2822</v>
      </c>
      <c r="F2919" s="1"/>
      <c r="G2919" s="1"/>
      <c r="H2919" s="1"/>
      <c r="I2919" s="1" t="s">
        <v>144</v>
      </c>
      <c r="J2919" s="2" t="s">
        <v>2823</v>
      </c>
      <c r="K2919" s="4"/>
      <c r="L2919" s="4"/>
      <c r="M2919" s="4"/>
      <c r="N2919" s="4"/>
      <c r="O2919" s="4"/>
      <c r="P2919" s="4"/>
      <c r="Q2919" s="4"/>
      <c r="R2919" s="4"/>
      <c r="S2919" s="4"/>
      <c r="T2919" s="4"/>
      <c r="U2919" s="4"/>
      <c r="V2919" s="4"/>
      <c r="W2919" s="4"/>
      <c r="Z2919" s="3" t="s">
        <v>6</v>
      </c>
    </row>
    <row r="2920" spans="1:26" ht="14.5" customHeight="1" x14ac:dyDescent="0.35">
      <c r="J2920" s="9">
        <v>1</v>
      </c>
      <c r="K2920" s="11" t="s">
        <v>25</v>
      </c>
      <c r="L2920" s="11" t="s">
        <v>2824</v>
      </c>
      <c r="M2920" s="9" t="s">
        <v>27</v>
      </c>
      <c r="N2920" s="9">
        <v>4</v>
      </c>
      <c r="O2920" s="9" t="s">
        <v>28</v>
      </c>
      <c r="P2920" s="9" t="s">
        <v>29</v>
      </c>
      <c r="Z2920" s="3" t="s">
        <v>6</v>
      </c>
    </row>
    <row r="2921" spans="1:26" ht="14.5" customHeight="1" x14ac:dyDescent="0.35">
      <c r="J2921" s="9">
        <v>2</v>
      </c>
      <c r="K2921" s="11" t="s">
        <v>163</v>
      </c>
      <c r="L2921" s="11" t="s">
        <v>801</v>
      </c>
      <c r="M2921" s="9" t="s">
        <v>27</v>
      </c>
      <c r="N2921" s="9">
        <v>60</v>
      </c>
      <c r="O2921" s="9" t="s">
        <v>28</v>
      </c>
      <c r="P2921" s="9" t="s">
        <v>29</v>
      </c>
      <c r="Z2921" s="3" t="s">
        <v>6</v>
      </c>
    </row>
    <row r="2922" spans="1:26" ht="14.5" customHeight="1" x14ac:dyDescent="0.35">
      <c r="J2922" s="9">
        <v>3</v>
      </c>
      <c r="K2922" s="11" t="s">
        <v>156</v>
      </c>
      <c r="L2922" s="11" t="s">
        <v>2825</v>
      </c>
      <c r="M2922" s="9" t="s">
        <v>27</v>
      </c>
      <c r="N2922" s="9">
        <v>6</v>
      </c>
      <c r="O2922" s="9" t="s">
        <v>28</v>
      </c>
      <c r="P2922" s="9" t="s">
        <v>29</v>
      </c>
      <c r="Z2922" s="3" t="s">
        <v>6</v>
      </c>
    </row>
    <row r="2923" spans="1:26" ht="14.5" customHeight="1" x14ac:dyDescent="0.35">
      <c r="J2923" s="9">
        <v>4</v>
      </c>
      <c r="K2923" s="11" t="s">
        <v>804</v>
      </c>
      <c r="L2923" s="11" t="s">
        <v>805</v>
      </c>
      <c r="M2923" s="9" t="s">
        <v>32</v>
      </c>
      <c r="N2923" s="9" t="s">
        <v>28</v>
      </c>
      <c r="O2923" s="9">
        <v>3</v>
      </c>
      <c r="P2923" s="9" t="s">
        <v>29</v>
      </c>
      <c r="Z2923" s="3" t="s">
        <v>6</v>
      </c>
    </row>
    <row r="2924" spans="1:26" ht="14.5" customHeight="1" x14ac:dyDescent="0.35">
      <c r="J2924" s="9">
        <v>5</v>
      </c>
      <c r="K2924" s="11" t="s">
        <v>2826</v>
      </c>
      <c r="L2924" s="11" t="s">
        <v>2827</v>
      </c>
      <c r="M2924" s="9" t="s">
        <v>32</v>
      </c>
      <c r="N2924" s="9" t="s">
        <v>28</v>
      </c>
      <c r="O2924" s="9">
        <v>6</v>
      </c>
      <c r="P2924" s="9" t="s">
        <v>29</v>
      </c>
      <c r="Z2924" s="3" t="s">
        <v>6</v>
      </c>
    </row>
    <row r="2925" spans="1:26" ht="14.5" customHeight="1" x14ac:dyDescent="0.35">
      <c r="J2925" s="9">
        <v>6</v>
      </c>
      <c r="K2925" s="11" t="s">
        <v>807</v>
      </c>
      <c r="L2925" s="11" t="s">
        <v>1682</v>
      </c>
      <c r="M2925" s="9" t="s">
        <v>32</v>
      </c>
      <c r="N2925" s="9" t="s">
        <v>28</v>
      </c>
      <c r="O2925" s="9">
        <v>2</v>
      </c>
      <c r="P2925" s="9" t="s">
        <v>29</v>
      </c>
      <c r="Z2925" s="3" t="s">
        <v>6</v>
      </c>
    </row>
    <row r="2926" spans="1:26" ht="14.5" customHeight="1" x14ac:dyDescent="0.35">
      <c r="J2926" s="325">
        <v>7</v>
      </c>
      <c r="K2926" s="347" t="s">
        <v>2828</v>
      </c>
      <c r="L2926" s="11" t="s">
        <v>2829</v>
      </c>
      <c r="M2926" s="325" t="s">
        <v>27</v>
      </c>
      <c r="N2926" s="325" t="s">
        <v>240</v>
      </c>
      <c r="O2926" s="325" t="s">
        <v>28</v>
      </c>
      <c r="P2926" s="325" t="s">
        <v>29</v>
      </c>
      <c r="Z2926" s="3" t="s">
        <v>6</v>
      </c>
    </row>
    <row r="2927" spans="1:26" ht="14.5" customHeight="1" x14ac:dyDescent="0.35">
      <c r="J2927" s="325"/>
      <c r="K2927" s="347"/>
      <c r="L2927" s="11" t="s">
        <v>2830</v>
      </c>
      <c r="M2927" s="325"/>
      <c r="N2927" s="325"/>
      <c r="O2927" s="325"/>
      <c r="P2927" s="325"/>
      <c r="Z2927" s="3" t="s">
        <v>6</v>
      </c>
    </row>
    <row r="2928" spans="1:26" ht="14.5" customHeight="1" x14ac:dyDescent="0.35">
      <c r="J2928" s="325"/>
      <c r="K2928" s="347"/>
      <c r="L2928" s="11" t="s">
        <v>2831</v>
      </c>
      <c r="M2928" s="325"/>
      <c r="N2928" s="325"/>
      <c r="O2928" s="325"/>
      <c r="P2928" s="325"/>
      <c r="Z2928" s="3" t="s">
        <v>6</v>
      </c>
    </row>
    <row r="2929" spans="1:26" ht="14.5" customHeight="1" x14ac:dyDescent="0.35">
      <c r="J2929" s="325"/>
      <c r="K2929" s="347"/>
      <c r="L2929" s="11" t="s">
        <v>2832</v>
      </c>
      <c r="M2929" s="325"/>
      <c r="N2929" s="325"/>
      <c r="O2929" s="325"/>
      <c r="P2929" s="325"/>
      <c r="Z2929" s="3" t="s">
        <v>6</v>
      </c>
    </row>
    <row r="2930" spans="1:26" ht="14.5" customHeight="1" x14ac:dyDescent="0.35">
      <c r="J2930" s="360">
        <v>8</v>
      </c>
      <c r="K2930" s="363" t="s">
        <v>129</v>
      </c>
      <c r="L2930" s="27" t="s">
        <v>340</v>
      </c>
      <c r="M2930" s="360" t="s">
        <v>27</v>
      </c>
      <c r="N2930" s="360">
        <v>60</v>
      </c>
      <c r="O2930" s="360" t="s">
        <v>28</v>
      </c>
      <c r="P2930" s="360" t="s">
        <v>48</v>
      </c>
      <c r="Z2930" s="3" t="s">
        <v>6</v>
      </c>
    </row>
    <row r="2931" spans="1:26" ht="14.5" customHeight="1" x14ac:dyDescent="0.35">
      <c r="J2931" s="362"/>
      <c r="K2931" s="365"/>
      <c r="L2931" s="26" t="s">
        <v>2833</v>
      </c>
      <c r="M2931" s="362"/>
      <c r="N2931" s="362"/>
      <c r="O2931" s="362"/>
      <c r="P2931" s="362"/>
      <c r="Z2931" s="3" t="s">
        <v>6</v>
      </c>
    </row>
    <row r="2932" spans="1:26" ht="14.5" customHeight="1" x14ac:dyDescent="0.35">
      <c r="J2932" s="9">
        <v>9</v>
      </c>
      <c r="K2932" s="11" t="s">
        <v>2834</v>
      </c>
      <c r="L2932" s="11" t="s">
        <v>2835</v>
      </c>
      <c r="M2932" s="9" t="s">
        <v>27</v>
      </c>
      <c r="N2932" s="9" t="s">
        <v>28</v>
      </c>
      <c r="O2932" s="9" t="s">
        <v>28</v>
      </c>
      <c r="P2932" s="9" t="s">
        <v>48</v>
      </c>
      <c r="Z2932" s="3" t="s">
        <v>6</v>
      </c>
    </row>
    <row r="2933" spans="1:26" ht="14.5" customHeight="1" x14ac:dyDescent="0.35">
      <c r="J2933" s="9">
        <v>10</v>
      </c>
      <c r="K2933" s="11" t="s">
        <v>246</v>
      </c>
      <c r="L2933" s="11" t="s">
        <v>858</v>
      </c>
      <c r="M2933" s="9" t="s">
        <v>27</v>
      </c>
      <c r="N2933" s="9" t="s">
        <v>28</v>
      </c>
      <c r="O2933" s="9" t="s">
        <v>28</v>
      </c>
      <c r="P2933" s="9" t="s">
        <v>48</v>
      </c>
      <c r="Z2933" s="3" t="s">
        <v>6</v>
      </c>
    </row>
    <row r="2934" spans="1:26" ht="14.5" customHeight="1" x14ac:dyDescent="0.35">
      <c r="J2934" s="9">
        <v>11</v>
      </c>
      <c r="K2934" s="11" t="s">
        <v>2836</v>
      </c>
      <c r="L2934" s="11" t="s">
        <v>2837</v>
      </c>
      <c r="M2934" s="9" t="s">
        <v>32</v>
      </c>
      <c r="N2934" s="9" t="s">
        <v>28</v>
      </c>
      <c r="O2934" s="9">
        <v>2</v>
      </c>
      <c r="P2934" s="9" t="s">
        <v>48</v>
      </c>
      <c r="Z2934" s="3" t="s">
        <v>6</v>
      </c>
    </row>
    <row r="2935" spans="1:26" s="3" customFormat="1" ht="14.5" customHeight="1" collapsed="1" x14ac:dyDescent="0.35">
      <c r="A2935" s="1" t="s">
        <v>22</v>
      </c>
      <c r="B2935" s="1"/>
      <c r="C2935" s="1"/>
      <c r="D2935" s="1"/>
      <c r="E2935" s="1"/>
      <c r="F2935" s="1" t="s">
        <v>2838</v>
      </c>
      <c r="G2935" s="1"/>
      <c r="H2935" s="1"/>
      <c r="I2935" s="1" t="s">
        <v>144</v>
      </c>
      <c r="J2935" s="2" t="s">
        <v>2839</v>
      </c>
      <c r="K2935" s="4"/>
      <c r="L2935" s="4"/>
      <c r="M2935" s="4"/>
      <c r="N2935" s="4"/>
      <c r="O2935" s="4"/>
      <c r="P2935" s="4"/>
      <c r="Q2935" s="4"/>
      <c r="R2935" s="4"/>
      <c r="S2935" s="4"/>
      <c r="T2935" s="4"/>
      <c r="U2935" s="4"/>
      <c r="V2935" s="4"/>
      <c r="W2935" s="4"/>
      <c r="Z2935" s="3" t="s">
        <v>6</v>
      </c>
    </row>
    <row r="2936" spans="1:26" ht="14.5" customHeight="1" x14ac:dyDescent="0.35">
      <c r="J2936" s="9">
        <v>1</v>
      </c>
      <c r="K2936" s="11" t="s">
        <v>25</v>
      </c>
      <c r="L2936" s="11" t="s">
        <v>2840</v>
      </c>
      <c r="M2936" s="9" t="s">
        <v>27</v>
      </c>
      <c r="N2936" s="9">
        <v>4</v>
      </c>
      <c r="O2936" s="9" t="s">
        <v>28</v>
      </c>
      <c r="P2936" s="9" t="s">
        <v>29</v>
      </c>
      <c r="Z2936" s="3" t="s">
        <v>6</v>
      </c>
    </row>
    <row r="2937" spans="1:26" ht="14.5" customHeight="1" x14ac:dyDescent="0.35">
      <c r="J2937" s="9">
        <v>2</v>
      </c>
      <c r="K2937" s="11" t="s">
        <v>813</v>
      </c>
      <c r="L2937" s="11" t="s">
        <v>814</v>
      </c>
      <c r="M2937" s="9" t="s">
        <v>32</v>
      </c>
      <c r="N2937" s="9" t="s">
        <v>33</v>
      </c>
      <c r="O2937" s="9" t="s">
        <v>28</v>
      </c>
      <c r="P2937" s="9" t="s">
        <v>29</v>
      </c>
      <c r="Z2937" s="3" t="s">
        <v>6</v>
      </c>
    </row>
    <row r="2938" spans="1:26" ht="14.5" customHeight="1" x14ac:dyDescent="0.35">
      <c r="J2938" s="9">
        <v>3</v>
      </c>
      <c r="K2938" s="11" t="s">
        <v>2841</v>
      </c>
      <c r="L2938" s="11" t="s">
        <v>2842</v>
      </c>
      <c r="M2938" s="9" t="s">
        <v>32</v>
      </c>
      <c r="N2938" s="9" t="s">
        <v>28</v>
      </c>
      <c r="O2938" s="9">
        <v>2</v>
      </c>
      <c r="P2938" s="9" t="s">
        <v>29</v>
      </c>
      <c r="Z2938" s="3" t="s">
        <v>6</v>
      </c>
    </row>
    <row r="2939" spans="1:26" ht="14.5" customHeight="1" x14ac:dyDescent="0.35">
      <c r="J2939" s="9">
        <v>4</v>
      </c>
      <c r="K2939" s="11" t="s">
        <v>578</v>
      </c>
      <c r="L2939" s="11" t="s">
        <v>2843</v>
      </c>
      <c r="M2939" s="9" t="s">
        <v>32</v>
      </c>
      <c r="N2939" s="9"/>
      <c r="O2939" s="9">
        <v>2</v>
      </c>
      <c r="P2939" s="9" t="s">
        <v>29</v>
      </c>
      <c r="Z2939" s="3" t="s">
        <v>6</v>
      </c>
    </row>
    <row r="2940" spans="1:26" s="88" customFormat="1" ht="14.5" customHeight="1" collapsed="1" x14ac:dyDescent="0.35">
      <c r="A2940" s="85" t="s">
        <v>22</v>
      </c>
      <c r="B2940" s="85"/>
      <c r="C2940" s="85"/>
      <c r="D2940" s="85"/>
      <c r="E2940" s="85"/>
      <c r="F2940" s="85" t="s">
        <v>2844</v>
      </c>
      <c r="G2940" s="85"/>
      <c r="H2940" s="85"/>
      <c r="I2940" s="85" t="s">
        <v>209</v>
      </c>
      <c r="J2940" s="86" t="s">
        <v>2845</v>
      </c>
      <c r="K2940" s="87"/>
      <c r="L2940" s="87"/>
      <c r="M2940" s="87"/>
      <c r="N2940" s="87"/>
      <c r="O2940" s="87"/>
      <c r="P2940" s="87"/>
      <c r="Q2940" s="87"/>
      <c r="R2940" s="87"/>
      <c r="S2940" s="87"/>
      <c r="T2940" s="87"/>
      <c r="U2940" s="87"/>
      <c r="V2940" s="87"/>
      <c r="W2940" s="87"/>
    </row>
    <row r="2941" spans="1:26" s="93" customFormat="1" ht="14.5" customHeight="1" x14ac:dyDescent="0.35">
      <c r="A2941" s="89"/>
      <c r="B2941" s="89"/>
      <c r="C2941" s="89"/>
      <c r="D2941" s="89"/>
      <c r="E2941" s="89"/>
      <c r="F2941" s="89"/>
      <c r="G2941" s="89"/>
      <c r="H2941" s="89"/>
      <c r="I2941" s="89"/>
      <c r="J2941" s="90">
        <v>1</v>
      </c>
      <c r="K2941" s="91" t="s">
        <v>25</v>
      </c>
      <c r="L2941" s="91" t="s">
        <v>2846</v>
      </c>
      <c r="M2941" s="90" t="s">
        <v>27</v>
      </c>
      <c r="N2941" s="90">
        <v>4</v>
      </c>
      <c r="O2941" s="90" t="s">
        <v>28</v>
      </c>
      <c r="P2941" s="9" t="s">
        <v>29</v>
      </c>
      <c r="Q2941" s="92"/>
      <c r="R2941" s="92"/>
      <c r="S2941" s="92"/>
      <c r="T2941" s="92"/>
      <c r="U2941" s="92"/>
      <c r="V2941" s="92"/>
      <c r="W2941" s="92"/>
      <c r="Z2941" s="88"/>
    </row>
    <row r="2942" spans="1:26" s="93" customFormat="1" ht="14.5" customHeight="1" x14ac:dyDescent="0.35">
      <c r="A2942" s="89"/>
      <c r="B2942" s="89"/>
      <c r="C2942" s="89"/>
      <c r="D2942" s="89"/>
      <c r="E2942" s="89"/>
      <c r="F2942" s="89"/>
      <c r="G2942" s="89"/>
      <c r="H2942" s="89"/>
      <c r="I2942" s="89"/>
      <c r="J2942" s="90">
        <v>2</v>
      </c>
      <c r="K2942" s="91" t="s">
        <v>2847</v>
      </c>
      <c r="L2942" s="91" t="s">
        <v>2848</v>
      </c>
      <c r="M2942" s="90" t="s">
        <v>32</v>
      </c>
      <c r="N2942" s="90" t="s">
        <v>28</v>
      </c>
      <c r="O2942" s="90">
        <v>6</v>
      </c>
      <c r="P2942" s="9" t="s">
        <v>29</v>
      </c>
      <c r="Q2942" s="92"/>
      <c r="R2942" s="92"/>
      <c r="S2942" s="92"/>
      <c r="T2942" s="92"/>
      <c r="U2942" s="92"/>
      <c r="V2942" s="92"/>
      <c r="W2942" s="92"/>
      <c r="Z2942" s="88"/>
    </row>
    <row r="2943" spans="1:26" s="93" customFormat="1" ht="14.5" customHeight="1" x14ac:dyDescent="0.35">
      <c r="A2943" s="89"/>
      <c r="B2943" s="89"/>
      <c r="C2943" s="89"/>
      <c r="D2943" s="89"/>
      <c r="E2943" s="89"/>
      <c r="F2943" s="89"/>
      <c r="G2943" s="89"/>
      <c r="H2943" s="89"/>
      <c r="I2943" s="89"/>
      <c r="J2943" s="90">
        <v>3</v>
      </c>
      <c r="K2943" s="91" t="s">
        <v>580</v>
      </c>
      <c r="L2943" s="91" t="s">
        <v>2849</v>
      </c>
      <c r="M2943" s="90" t="s">
        <v>32</v>
      </c>
      <c r="N2943" s="90" t="s">
        <v>28</v>
      </c>
      <c r="O2943" s="90">
        <v>6</v>
      </c>
      <c r="P2943" s="9" t="s">
        <v>29</v>
      </c>
      <c r="Q2943" s="92"/>
      <c r="R2943" s="92"/>
      <c r="S2943" s="92"/>
      <c r="T2943" s="92"/>
      <c r="U2943" s="92"/>
      <c r="V2943" s="92"/>
      <c r="W2943" s="92"/>
      <c r="Z2943" s="88"/>
    </row>
    <row r="2944" spans="1:26" s="93" customFormat="1" ht="14.5" customHeight="1" x14ac:dyDescent="0.35">
      <c r="A2944" s="89"/>
      <c r="B2944" s="89"/>
      <c r="C2944" s="89"/>
      <c r="D2944" s="89"/>
      <c r="E2944" s="89"/>
      <c r="F2944" s="89"/>
      <c r="G2944" s="89"/>
      <c r="H2944" s="89"/>
      <c r="I2944" s="89"/>
      <c r="J2944" s="90">
        <v>4</v>
      </c>
      <c r="K2944" s="91" t="s">
        <v>582</v>
      </c>
      <c r="L2944" s="91" t="s">
        <v>2850</v>
      </c>
      <c r="M2944" s="90" t="s">
        <v>32</v>
      </c>
      <c r="N2944" s="90" t="s">
        <v>28</v>
      </c>
      <c r="O2944" s="90">
        <v>6</v>
      </c>
      <c r="P2944" s="9" t="s">
        <v>29</v>
      </c>
      <c r="Q2944" s="92"/>
      <c r="R2944" s="92"/>
      <c r="S2944" s="92"/>
      <c r="T2944" s="92"/>
      <c r="U2944" s="92"/>
      <c r="V2944" s="92"/>
      <c r="W2944" s="92"/>
      <c r="Z2944" s="88"/>
    </row>
    <row r="2945" spans="1:26" s="93" customFormat="1" ht="14.5" customHeight="1" x14ac:dyDescent="0.35">
      <c r="A2945" s="89"/>
      <c r="B2945" s="89"/>
      <c r="C2945" s="89"/>
      <c r="D2945" s="89"/>
      <c r="E2945" s="89"/>
      <c r="F2945" s="89"/>
      <c r="G2945" s="89"/>
      <c r="H2945" s="89"/>
      <c r="I2945" s="89"/>
      <c r="J2945" s="90">
        <v>5</v>
      </c>
      <c r="K2945" s="91" t="s">
        <v>2851</v>
      </c>
      <c r="L2945" s="91" t="s">
        <v>2852</v>
      </c>
      <c r="M2945" s="90" t="s">
        <v>32</v>
      </c>
      <c r="N2945" s="90" t="s">
        <v>28</v>
      </c>
      <c r="O2945" s="90">
        <v>6</v>
      </c>
      <c r="P2945" s="9" t="s">
        <v>29</v>
      </c>
      <c r="Q2945" s="92"/>
      <c r="R2945" s="92"/>
      <c r="S2945" s="92"/>
      <c r="T2945" s="92"/>
      <c r="U2945" s="92"/>
      <c r="V2945" s="92"/>
      <c r="W2945" s="92"/>
      <c r="Z2945" s="88"/>
    </row>
    <row r="2946" spans="1:26" s="3" customFormat="1" ht="14.5" customHeight="1" collapsed="1" x14ac:dyDescent="0.35">
      <c r="A2946" s="1" t="s">
        <v>22</v>
      </c>
      <c r="B2946" s="1"/>
      <c r="C2946" s="1" t="s">
        <v>2853</v>
      </c>
      <c r="D2946" s="1"/>
      <c r="E2946" s="1"/>
      <c r="F2946" s="1"/>
      <c r="G2946" s="1"/>
      <c r="H2946" s="1"/>
      <c r="I2946" s="1" t="s">
        <v>8</v>
      </c>
      <c r="J2946" s="2" t="s">
        <v>2854</v>
      </c>
      <c r="K2946" s="4"/>
      <c r="L2946" s="4"/>
      <c r="M2946" s="4"/>
      <c r="N2946" s="4"/>
      <c r="O2946" s="4"/>
      <c r="P2946" s="4"/>
      <c r="Q2946" s="4"/>
      <c r="R2946" s="4"/>
      <c r="S2946" s="4"/>
      <c r="T2946" s="4"/>
      <c r="U2946" s="4"/>
      <c r="V2946" s="4"/>
      <c r="W2946" s="4"/>
      <c r="Z2946" s="3" t="s">
        <v>6</v>
      </c>
    </row>
    <row r="2947" spans="1:26" ht="14.5" customHeight="1" x14ac:dyDescent="0.35">
      <c r="J2947" s="9">
        <v>1</v>
      </c>
      <c r="K2947" s="11" t="s">
        <v>25</v>
      </c>
      <c r="L2947" s="11" t="s">
        <v>2855</v>
      </c>
      <c r="M2947" s="9" t="s">
        <v>27</v>
      </c>
      <c r="N2947" s="9">
        <v>4</v>
      </c>
      <c r="O2947" s="9" t="s">
        <v>28</v>
      </c>
      <c r="P2947" s="9" t="s">
        <v>29</v>
      </c>
      <c r="Z2947" s="3" t="s">
        <v>6</v>
      </c>
    </row>
    <row r="2948" spans="1:26" ht="14.5" customHeight="1" x14ac:dyDescent="0.35">
      <c r="J2948" s="9">
        <v>2</v>
      </c>
      <c r="K2948" s="11" t="s">
        <v>2856</v>
      </c>
      <c r="L2948" s="11" t="s">
        <v>2857</v>
      </c>
      <c r="M2948" s="9" t="s">
        <v>32</v>
      </c>
      <c r="N2948" s="9" t="s">
        <v>28</v>
      </c>
      <c r="O2948" s="9" t="s">
        <v>28</v>
      </c>
      <c r="P2948" s="9" t="s">
        <v>29</v>
      </c>
      <c r="Z2948" s="3" t="s">
        <v>6</v>
      </c>
    </row>
    <row r="2949" spans="1:26" s="3" customFormat="1" ht="14.5" customHeight="1" collapsed="1" x14ac:dyDescent="0.35">
      <c r="A2949" s="1" t="s">
        <v>22</v>
      </c>
      <c r="B2949" s="1"/>
      <c r="C2949" s="1" t="s">
        <v>2858</v>
      </c>
      <c r="D2949" s="1"/>
      <c r="E2949" s="1"/>
      <c r="F2949" s="1"/>
      <c r="G2949" s="1"/>
      <c r="H2949" s="1"/>
      <c r="I2949" s="1" t="s">
        <v>8</v>
      </c>
      <c r="J2949" s="2" t="s">
        <v>2859</v>
      </c>
      <c r="K2949" s="4"/>
      <c r="L2949" s="4"/>
      <c r="M2949" s="4"/>
      <c r="N2949" s="4"/>
      <c r="O2949" s="4"/>
      <c r="P2949" s="4"/>
      <c r="Q2949" s="4"/>
      <c r="R2949" s="4"/>
      <c r="S2949" s="4"/>
      <c r="T2949" s="4"/>
      <c r="U2949" s="4"/>
      <c r="V2949" s="4"/>
      <c r="W2949" s="4"/>
      <c r="Z2949" s="3" t="s">
        <v>6</v>
      </c>
    </row>
    <row r="2950" spans="1:26" ht="14.5" customHeight="1" x14ac:dyDescent="0.35">
      <c r="J2950" s="9">
        <v>1</v>
      </c>
      <c r="K2950" s="11" t="s">
        <v>25</v>
      </c>
      <c r="L2950" s="11" t="s">
        <v>2860</v>
      </c>
      <c r="M2950" s="9" t="s">
        <v>27</v>
      </c>
      <c r="N2950" s="9">
        <v>4</v>
      </c>
      <c r="O2950" s="9" t="s">
        <v>28</v>
      </c>
      <c r="P2950" s="9" t="s">
        <v>29</v>
      </c>
      <c r="Z2950" s="3" t="s">
        <v>6</v>
      </c>
    </row>
    <row r="2951" spans="1:26" ht="14.5" customHeight="1" x14ac:dyDescent="0.35">
      <c r="J2951" s="325">
        <v>2</v>
      </c>
      <c r="K2951" s="347" t="s">
        <v>77</v>
      </c>
      <c r="L2951" s="11" t="s">
        <v>78</v>
      </c>
      <c r="M2951" s="325" t="s">
        <v>27</v>
      </c>
      <c r="N2951" s="325" t="s">
        <v>240</v>
      </c>
      <c r="O2951" s="325" t="s">
        <v>28</v>
      </c>
      <c r="P2951" s="325" t="s">
        <v>29</v>
      </c>
      <c r="Z2951" s="3" t="s">
        <v>6</v>
      </c>
    </row>
    <row r="2952" spans="1:26" ht="14.5" customHeight="1" x14ac:dyDescent="0.35">
      <c r="J2952" s="325"/>
      <c r="K2952" s="347"/>
      <c r="L2952" s="11" t="s">
        <v>79</v>
      </c>
      <c r="M2952" s="325"/>
      <c r="N2952" s="325"/>
      <c r="O2952" s="325"/>
      <c r="P2952" s="325"/>
      <c r="Z2952" s="3" t="s">
        <v>6</v>
      </c>
    </row>
    <row r="2953" spans="1:26" ht="14.5" customHeight="1" x14ac:dyDescent="0.35">
      <c r="J2953" s="325"/>
      <c r="K2953" s="347"/>
      <c r="L2953" s="11" t="s">
        <v>328</v>
      </c>
      <c r="M2953" s="325"/>
      <c r="N2953" s="325"/>
      <c r="O2953" s="325"/>
      <c r="P2953" s="325"/>
      <c r="Z2953" s="3" t="s">
        <v>6</v>
      </c>
    </row>
    <row r="2954" spans="1:26" s="3" customFormat="1" ht="14.5" customHeight="1" collapsed="1" x14ac:dyDescent="0.35">
      <c r="A2954" s="1" t="s">
        <v>22</v>
      </c>
      <c r="B2954" s="1"/>
      <c r="C2954" s="1"/>
      <c r="D2954" s="1" t="s">
        <v>2861</v>
      </c>
      <c r="E2954" s="1"/>
      <c r="F2954" s="1"/>
      <c r="G2954" s="1"/>
      <c r="H2954" s="1"/>
      <c r="I2954" s="1" t="s">
        <v>108</v>
      </c>
      <c r="J2954" s="2" t="s">
        <v>2862</v>
      </c>
      <c r="K2954" s="4"/>
      <c r="L2954" s="4"/>
      <c r="M2954" s="4"/>
      <c r="N2954" s="4"/>
      <c r="O2954" s="4"/>
      <c r="P2954" s="4"/>
      <c r="Q2954" s="4"/>
      <c r="R2954" s="4"/>
      <c r="S2954" s="4"/>
      <c r="T2954" s="4"/>
      <c r="U2954" s="4"/>
      <c r="V2954" s="4"/>
      <c r="W2954" s="4"/>
      <c r="Z2954" s="3" t="s">
        <v>6</v>
      </c>
    </row>
    <row r="2955" spans="1:26" ht="14.5" customHeight="1" x14ac:dyDescent="0.35">
      <c r="J2955" s="15">
        <v>1</v>
      </c>
      <c r="K2955" s="17" t="s">
        <v>25</v>
      </c>
      <c r="L2955" s="17" t="s">
        <v>2863</v>
      </c>
      <c r="M2955" s="15" t="s">
        <v>27</v>
      </c>
      <c r="N2955" s="15">
        <v>4</v>
      </c>
      <c r="O2955" s="15" t="s">
        <v>28</v>
      </c>
      <c r="P2955" s="15" t="s">
        <v>29</v>
      </c>
      <c r="Z2955" s="3" t="s">
        <v>6</v>
      </c>
    </row>
    <row r="2956" spans="1:26" ht="14.5" customHeight="1" x14ac:dyDescent="0.35">
      <c r="J2956" s="15">
        <v>2</v>
      </c>
      <c r="K2956" s="17" t="s">
        <v>38</v>
      </c>
      <c r="L2956" s="17" t="s">
        <v>2150</v>
      </c>
      <c r="M2956" s="15" t="s">
        <v>32</v>
      </c>
      <c r="N2956" s="15">
        <v>8</v>
      </c>
      <c r="O2956" s="15" t="s">
        <v>28</v>
      </c>
      <c r="P2956" s="15" t="s">
        <v>29</v>
      </c>
      <c r="Z2956" s="3" t="s">
        <v>6</v>
      </c>
    </row>
    <row r="2957" spans="1:26" ht="14.5" customHeight="1" x14ac:dyDescent="0.35">
      <c r="J2957" s="15">
        <v>3</v>
      </c>
      <c r="K2957" s="17" t="s">
        <v>41</v>
      </c>
      <c r="L2957" s="17" t="s">
        <v>2151</v>
      </c>
      <c r="M2957" s="15" t="s">
        <v>32</v>
      </c>
      <c r="N2957" s="15">
        <v>8</v>
      </c>
      <c r="O2957" s="15" t="s">
        <v>28</v>
      </c>
      <c r="P2957" s="15" t="s">
        <v>29</v>
      </c>
      <c r="Z2957" s="3" t="s">
        <v>6</v>
      </c>
    </row>
    <row r="2958" spans="1:26" s="3" customFormat="1" ht="14.5" customHeight="1" collapsed="1" x14ac:dyDescent="0.35">
      <c r="A2958" s="1" t="s">
        <v>22</v>
      </c>
      <c r="B2958" s="1"/>
      <c r="C2958" s="1"/>
      <c r="D2958" s="1"/>
      <c r="E2958" s="1" t="s">
        <v>2864</v>
      </c>
      <c r="F2958" s="1"/>
      <c r="G2958" s="1"/>
      <c r="H2958" s="1"/>
      <c r="I2958" s="1" t="s">
        <v>144</v>
      </c>
      <c r="J2958" s="2" t="s">
        <v>2865</v>
      </c>
      <c r="K2958" s="4"/>
      <c r="L2958" s="4"/>
      <c r="M2958" s="4"/>
      <c r="N2958" s="4"/>
      <c r="O2958" s="4"/>
      <c r="P2958" s="4"/>
      <c r="Q2958" s="4"/>
      <c r="R2958" s="4"/>
      <c r="S2958" s="4"/>
      <c r="T2958" s="4"/>
      <c r="U2958" s="4"/>
      <c r="V2958" s="4"/>
      <c r="W2958" s="4"/>
      <c r="Z2958" s="3" t="s">
        <v>6</v>
      </c>
    </row>
    <row r="2959" spans="1:26" ht="14.5" customHeight="1" x14ac:dyDescent="0.35">
      <c r="J2959" s="15">
        <v>1</v>
      </c>
      <c r="K2959" s="17" t="s">
        <v>25</v>
      </c>
      <c r="L2959" s="17" t="s">
        <v>2866</v>
      </c>
      <c r="M2959" s="15" t="s">
        <v>27</v>
      </c>
      <c r="N2959" s="15">
        <v>4</v>
      </c>
      <c r="O2959" s="15" t="s">
        <v>28</v>
      </c>
      <c r="P2959" s="15" t="s">
        <v>29</v>
      </c>
      <c r="Z2959" s="3" t="s">
        <v>6</v>
      </c>
    </row>
    <row r="2960" spans="1:26" ht="14.5" customHeight="1" x14ac:dyDescent="0.35">
      <c r="J2960" s="15">
        <v>2</v>
      </c>
      <c r="K2960" s="17" t="s">
        <v>2867</v>
      </c>
      <c r="L2960" s="17" t="s">
        <v>2868</v>
      </c>
      <c r="M2960" s="15" t="s">
        <v>32</v>
      </c>
      <c r="N2960" s="15">
        <v>8</v>
      </c>
      <c r="O2960" s="15" t="s">
        <v>28</v>
      </c>
      <c r="P2960" s="15" t="s">
        <v>29</v>
      </c>
      <c r="Z2960" s="3" t="s">
        <v>6</v>
      </c>
    </row>
    <row r="2961" spans="1:26" ht="14.5" customHeight="1" x14ac:dyDescent="0.35">
      <c r="J2961" s="15">
        <v>3</v>
      </c>
      <c r="K2961" s="17" t="s">
        <v>163</v>
      </c>
      <c r="L2961" s="17" t="s">
        <v>801</v>
      </c>
      <c r="M2961" s="15" t="s">
        <v>27</v>
      </c>
      <c r="N2961" s="15">
        <v>60</v>
      </c>
      <c r="O2961" s="15" t="s">
        <v>28</v>
      </c>
      <c r="P2961" s="15" t="s">
        <v>29</v>
      </c>
      <c r="Z2961" s="3" t="s">
        <v>6</v>
      </c>
    </row>
    <row r="2962" spans="1:26" ht="14.5" customHeight="1" x14ac:dyDescent="0.35">
      <c r="J2962" s="15">
        <v>4</v>
      </c>
      <c r="K2962" s="17" t="s">
        <v>804</v>
      </c>
      <c r="L2962" s="17" t="s">
        <v>2869</v>
      </c>
      <c r="M2962" s="15" t="s">
        <v>32</v>
      </c>
      <c r="N2962" s="15" t="s">
        <v>28</v>
      </c>
      <c r="O2962" s="15">
        <v>3</v>
      </c>
      <c r="P2962" s="15" t="s">
        <v>29</v>
      </c>
      <c r="Z2962" s="3" t="s">
        <v>6</v>
      </c>
    </row>
    <row r="2963" spans="1:26" ht="14.5" customHeight="1" x14ac:dyDescent="0.35">
      <c r="J2963" s="366">
        <v>5</v>
      </c>
      <c r="K2963" s="367" t="s">
        <v>2870</v>
      </c>
      <c r="L2963" s="17" t="s">
        <v>2871</v>
      </c>
      <c r="M2963" s="366" t="s">
        <v>27</v>
      </c>
      <c r="N2963" s="366">
        <v>1</v>
      </c>
      <c r="O2963" s="366" t="s">
        <v>28</v>
      </c>
      <c r="P2963" s="366" t="s">
        <v>29</v>
      </c>
      <c r="Z2963" s="3" t="s">
        <v>6</v>
      </c>
    </row>
    <row r="2964" spans="1:26" ht="14.5" customHeight="1" x14ac:dyDescent="0.35">
      <c r="J2964" s="366"/>
      <c r="K2964" s="367"/>
      <c r="L2964" s="17" t="s">
        <v>2872</v>
      </c>
      <c r="M2964" s="366"/>
      <c r="N2964" s="366"/>
      <c r="O2964" s="366"/>
      <c r="P2964" s="366"/>
      <c r="Z2964" s="3" t="s">
        <v>6</v>
      </c>
    </row>
    <row r="2965" spans="1:26" ht="14.5" customHeight="1" x14ac:dyDescent="0.35">
      <c r="J2965" s="366"/>
      <c r="K2965" s="367"/>
      <c r="L2965" s="17" t="s">
        <v>2873</v>
      </c>
      <c r="M2965" s="366"/>
      <c r="N2965" s="366"/>
      <c r="O2965" s="366"/>
      <c r="P2965" s="366"/>
      <c r="Z2965" s="3" t="s">
        <v>6</v>
      </c>
    </row>
    <row r="2966" spans="1:26" ht="14.5" customHeight="1" x14ac:dyDescent="0.35">
      <c r="J2966" s="366"/>
      <c r="K2966" s="367"/>
      <c r="L2966" s="17" t="s">
        <v>2874</v>
      </c>
      <c r="M2966" s="366"/>
      <c r="N2966" s="366"/>
      <c r="O2966" s="366"/>
      <c r="P2966" s="366"/>
      <c r="Z2966" s="3" t="s">
        <v>6</v>
      </c>
    </row>
    <row r="2967" spans="1:26" ht="14.5" customHeight="1" x14ac:dyDescent="0.35">
      <c r="J2967" s="366">
        <v>6</v>
      </c>
      <c r="K2967" s="367" t="s">
        <v>129</v>
      </c>
      <c r="L2967" s="16" t="s">
        <v>340</v>
      </c>
      <c r="M2967" s="366" t="s">
        <v>27</v>
      </c>
      <c r="N2967" s="366">
        <v>60</v>
      </c>
      <c r="O2967" s="366" t="s">
        <v>28</v>
      </c>
      <c r="P2967" s="366" t="s">
        <v>48</v>
      </c>
      <c r="Z2967" s="3" t="s">
        <v>6</v>
      </c>
    </row>
    <row r="2968" spans="1:26" ht="14.5" customHeight="1" x14ac:dyDescent="0.35">
      <c r="J2968" s="366"/>
      <c r="K2968" s="367"/>
      <c r="L2968" s="17" t="s">
        <v>2833</v>
      </c>
      <c r="M2968" s="366"/>
      <c r="N2968" s="366"/>
      <c r="O2968" s="366"/>
      <c r="P2968" s="366"/>
      <c r="Z2968" s="3" t="s">
        <v>6</v>
      </c>
    </row>
    <row r="2969" spans="1:26" s="3" customFormat="1" ht="14.5" customHeight="1" collapsed="1" x14ac:dyDescent="0.35">
      <c r="A2969" s="1" t="s">
        <v>22</v>
      </c>
      <c r="B2969" s="1"/>
      <c r="C2969" s="1"/>
      <c r="D2969" s="1"/>
      <c r="E2969" s="1" t="s">
        <v>2875</v>
      </c>
      <c r="F2969" s="1"/>
      <c r="G2969" s="1"/>
      <c r="H2969" s="1"/>
      <c r="I2969" s="1" t="s">
        <v>144</v>
      </c>
      <c r="J2969" s="2" t="s">
        <v>2876</v>
      </c>
      <c r="K2969" s="4"/>
      <c r="L2969" s="4"/>
      <c r="M2969" s="4"/>
      <c r="N2969" s="4"/>
      <c r="O2969" s="4"/>
      <c r="P2969" s="4"/>
      <c r="Q2969" s="4"/>
      <c r="R2969" s="4"/>
      <c r="S2969" s="4"/>
      <c r="T2969" s="4"/>
      <c r="U2969" s="4"/>
      <c r="V2969" s="4"/>
      <c r="W2969" s="4"/>
      <c r="Z2969" s="3" t="s">
        <v>6</v>
      </c>
    </row>
    <row r="2970" spans="1:26" ht="14.5" customHeight="1" x14ac:dyDescent="0.35">
      <c r="J2970" s="15">
        <v>1</v>
      </c>
      <c r="K2970" s="17" t="s">
        <v>25</v>
      </c>
      <c r="L2970" s="17" t="s">
        <v>2877</v>
      </c>
      <c r="M2970" s="15" t="s">
        <v>27</v>
      </c>
      <c r="N2970" s="15">
        <v>4</v>
      </c>
      <c r="O2970" s="15" t="s">
        <v>28</v>
      </c>
      <c r="P2970" s="15" t="s">
        <v>29</v>
      </c>
      <c r="Z2970" s="3" t="s">
        <v>6</v>
      </c>
    </row>
    <row r="2971" spans="1:26" ht="14.5" customHeight="1" x14ac:dyDescent="0.35">
      <c r="J2971" s="15">
        <v>2</v>
      </c>
      <c r="K2971" s="17" t="s">
        <v>2878</v>
      </c>
      <c r="L2971" s="17" t="s">
        <v>2879</v>
      </c>
      <c r="M2971" s="15" t="s">
        <v>32</v>
      </c>
      <c r="N2971" s="15" t="s">
        <v>40</v>
      </c>
      <c r="O2971" s="15" t="s">
        <v>28</v>
      </c>
      <c r="P2971" s="15" t="s">
        <v>48</v>
      </c>
      <c r="Z2971" s="3" t="s">
        <v>6</v>
      </c>
    </row>
    <row r="2972" spans="1:26" ht="14.5" customHeight="1" x14ac:dyDescent="0.35">
      <c r="J2972" s="15">
        <v>3</v>
      </c>
      <c r="K2972" s="17" t="s">
        <v>2880</v>
      </c>
      <c r="L2972" s="17" t="s">
        <v>2881</v>
      </c>
      <c r="M2972" s="15" t="s">
        <v>32</v>
      </c>
      <c r="N2972" s="15" t="s">
        <v>40</v>
      </c>
      <c r="O2972" s="15" t="s">
        <v>28</v>
      </c>
      <c r="P2972" s="15" t="s">
        <v>48</v>
      </c>
      <c r="Z2972" s="3" t="s">
        <v>6</v>
      </c>
    </row>
    <row r="2973" spans="1:26" ht="14.5" customHeight="1" x14ac:dyDescent="0.35">
      <c r="J2973" s="15">
        <v>4</v>
      </c>
      <c r="K2973" s="17" t="s">
        <v>2882</v>
      </c>
      <c r="L2973" s="17" t="s">
        <v>2883</v>
      </c>
      <c r="M2973" s="15" t="s">
        <v>27</v>
      </c>
      <c r="N2973" s="15">
        <v>30</v>
      </c>
      <c r="O2973" s="15" t="s">
        <v>28</v>
      </c>
      <c r="P2973" s="15" t="s">
        <v>48</v>
      </c>
      <c r="Z2973" s="3" t="s">
        <v>6</v>
      </c>
    </row>
    <row r="2974" spans="1:26" ht="14.5" customHeight="1" x14ac:dyDescent="0.35">
      <c r="J2974" s="15">
        <v>5</v>
      </c>
      <c r="K2974" s="17" t="s">
        <v>2884</v>
      </c>
      <c r="L2974" s="17" t="s">
        <v>2885</v>
      </c>
      <c r="M2974" s="15" t="s">
        <v>27</v>
      </c>
      <c r="N2974" s="15">
        <v>60</v>
      </c>
      <c r="O2974" s="15" t="s">
        <v>28</v>
      </c>
      <c r="P2974" s="15" t="s">
        <v>29</v>
      </c>
      <c r="Z2974" s="3" t="s">
        <v>6</v>
      </c>
    </row>
    <row r="2975" spans="1:26" ht="14.5" customHeight="1" x14ac:dyDescent="0.35">
      <c r="J2975" s="15">
        <v>6</v>
      </c>
      <c r="K2975" s="17" t="s">
        <v>2886</v>
      </c>
      <c r="L2975" s="17" t="s">
        <v>2887</v>
      </c>
      <c r="M2975" s="15" t="s">
        <v>32</v>
      </c>
      <c r="N2975" s="15" t="s">
        <v>28</v>
      </c>
      <c r="O2975" s="103">
        <v>6</v>
      </c>
      <c r="P2975" s="15" t="s">
        <v>29</v>
      </c>
      <c r="Z2975" s="3" t="s">
        <v>6</v>
      </c>
    </row>
    <row r="2976" spans="1:26" s="3" customFormat="1" ht="14.5" customHeight="1" collapsed="1" x14ac:dyDescent="0.35">
      <c r="A2976" s="1" t="s">
        <v>22</v>
      </c>
      <c r="B2976" s="1"/>
      <c r="C2976" s="1"/>
      <c r="D2976" s="1"/>
      <c r="E2976" s="1"/>
      <c r="F2976" s="1" t="s">
        <v>2888</v>
      </c>
      <c r="G2976" s="1"/>
      <c r="H2976" s="1"/>
      <c r="I2976" s="1" t="s">
        <v>144</v>
      </c>
      <c r="J2976" s="2" t="s">
        <v>2889</v>
      </c>
      <c r="K2976" s="4"/>
      <c r="L2976" s="4"/>
      <c r="M2976" s="4"/>
      <c r="N2976" s="4"/>
      <c r="O2976" s="4"/>
      <c r="P2976" s="4"/>
      <c r="Q2976" s="4"/>
      <c r="R2976" s="4"/>
      <c r="S2976" s="4"/>
      <c r="T2976" s="4"/>
      <c r="U2976" s="4"/>
      <c r="V2976" s="4"/>
      <c r="W2976" s="4"/>
      <c r="Z2976" s="3" t="s">
        <v>6</v>
      </c>
    </row>
    <row r="2977" spans="1:26" ht="14.5" customHeight="1" x14ac:dyDescent="0.35">
      <c r="J2977" s="15">
        <v>1</v>
      </c>
      <c r="K2977" s="17" t="s">
        <v>25</v>
      </c>
      <c r="L2977" s="17" t="s">
        <v>2890</v>
      </c>
      <c r="M2977" s="15" t="s">
        <v>27</v>
      </c>
      <c r="N2977" s="15">
        <v>4</v>
      </c>
      <c r="O2977" s="15" t="s">
        <v>28</v>
      </c>
      <c r="P2977" s="15" t="s">
        <v>29</v>
      </c>
      <c r="Z2977" s="3" t="s">
        <v>6</v>
      </c>
    </row>
    <row r="2978" spans="1:26" ht="14.5" customHeight="1" x14ac:dyDescent="0.35">
      <c r="J2978" s="15">
        <v>2</v>
      </c>
      <c r="K2978" s="17" t="s">
        <v>2891</v>
      </c>
      <c r="L2978" s="17" t="s">
        <v>2892</v>
      </c>
      <c r="M2978" s="15" t="s">
        <v>27</v>
      </c>
      <c r="N2978" s="15">
        <v>60</v>
      </c>
      <c r="O2978" s="15" t="s">
        <v>28</v>
      </c>
      <c r="P2978" s="15" t="s">
        <v>29</v>
      </c>
      <c r="Z2978" s="3" t="s">
        <v>6</v>
      </c>
    </row>
    <row r="2979" spans="1:26" ht="14.5" customHeight="1" x14ac:dyDescent="0.35">
      <c r="J2979" s="15">
        <v>3</v>
      </c>
      <c r="K2979" s="17" t="s">
        <v>2893</v>
      </c>
      <c r="L2979" s="17" t="s">
        <v>2894</v>
      </c>
      <c r="M2979" s="15" t="s">
        <v>32</v>
      </c>
      <c r="N2979" s="15" t="s">
        <v>28</v>
      </c>
      <c r="O2979" s="103">
        <v>6</v>
      </c>
      <c r="P2979" s="15" t="s">
        <v>29</v>
      </c>
      <c r="Z2979" s="3" t="s">
        <v>6</v>
      </c>
    </row>
    <row r="2980" spans="1:26" s="3" customFormat="1" ht="14.5" customHeight="1" collapsed="1" x14ac:dyDescent="0.35">
      <c r="A2980" s="1" t="s">
        <v>22</v>
      </c>
      <c r="B2980" s="1"/>
      <c r="C2980" s="1"/>
      <c r="D2980" s="1"/>
      <c r="E2980" s="1" t="s">
        <v>2895</v>
      </c>
      <c r="F2980" s="1"/>
      <c r="G2980" s="1"/>
      <c r="H2980" s="1"/>
      <c r="I2980" s="1" t="s">
        <v>144</v>
      </c>
      <c r="J2980" s="2" t="s">
        <v>2896</v>
      </c>
      <c r="K2980" s="4"/>
      <c r="L2980" s="4"/>
      <c r="M2980" s="4"/>
      <c r="N2980" s="4"/>
      <c r="O2980" s="4"/>
      <c r="P2980" s="4"/>
      <c r="Q2980" s="4"/>
      <c r="R2980" s="4"/>
      <c r="S2980" s="4"/>
      <c r="T2980" s="4"/>
      <c r="U2980" s="4"/>
      <c r="V2980" s="4"/>
      <c r="W2980" s="4"/>
      <c r="Z2980" s="3" t="s">
        <v>6</v>
      </c>
    </row>
    <row r="2981" spans="1:26" ht="14.5" customHeight="1" x14ac:dyDescent="0.35">
      <c r="J2981" s="15">
        <v>1</v>
      </c>
      <c r="K2981" s="17" t="s">
        <v>25</v>
      </c>
      <c r="L2981" s="17" t="s">
        <v>2897</v>
      </c>
      <c r="M2981" s="15" t="s">
        <v>27</v>
      </c>
      <c r="N2981" s="15">
        <v>4</v>
      </c>
      <c r="O2981" s="15" t="s">
        <v>28</v>
      </c>
      <c r="P2981" s="15" t="s">
        <v>29</v>
      </c>
      <c r="Z2981" s="3" t="s">
        <v>6</v>
      </c>
    </row>
    <row r="2982" spans="1:26" ht="14.5" customHeight="1" x14ac:dyDescent="0.35">
      <c r="J2982" s="15">
        <v>2</v>
      </c>
      <c r="K2982" s="17" t="s">
        <v>2898</v>
      </c>
      <c r="L2982" s="17" t="s">
        <v>2899</v>
      </c>
      <c r="M2982" s="15" t="s">
        <v>32</v>
      </c>
      <c r="N2982" s="15">
        <v>8</v>
      </c>
      <c r="O2982" s="15" t="s">
        <v>28</v>
      </c>
      <c r="P2982" s="15" t="s">
        <v>29</v>
      </c>
      <c r="Z2982" s="3" t="s">
        <v>6</v>
      </c>
    </row>
    <row r="2983" spans="1:26" ht="14.5" customHeight="1" x14ac:dyDescent="0.35">
      <c r="J2983" s="15">
        <v>3</v>
      </c>
      <c r="K2983" s="17" t="s">
        <v>2884</v>
      </c>
      <c r="L2983" s="17" t="s">
        <v>2885</v>
      </c>
      <c r="M2983" s="15" t="s">
        <v>27</v>
      </c>
      <c r="N2983" s="15">
        <v>60</v>
      </c>
      <c r="O2983" s="15" t="s">
        <v>28</v>
      </c>
      <c r="P2983" s="15" t="s">
        <v>29</v>
      </c>
      <c r="Z2983" s="3" t="s">
        <v>6</v>
      </c>
    </row>
    <row r="2984" spans="1:26" ht="14.5" customHeight="1" x14ac:dyDescent="0.35">
      <c r="J2984" s="15">
        <v>4</v>
      </c>
      <c r="K2984" s="17" t="s">
        <v>2900</v>
      </c>
      <c r="L2984" s="17" t="s">
        <v>2892</v>
      </c>
      <c r="M2984" s="15" t="s">
        <v>27</v>
      </c>
      <c r="N2984" s="15">
        <v>60</v>
      </c>
      <c r="O2984" s="15" t="s">
        <v>28</v>
      </c>
      <c r="P2984" s="15" t="s">
        <v>29</v>
      </c>
      <c r="Z2984" s="3" t="s">
        <v>6</v>
      </c>
    </row>
    <row r="2985" spans="1:26" ht="14.5" customHeight="1" x14ac:dyDescent="0.35">
      <c r="J2985" s="15">
        <v>5</v>
      </c>
      <c r="K2985" s="17" t="s">
        <v>2886</v>
      </c>
      <c r="L2985" s="17" t="s">
        <v>2901</v>
      </c>
      <c r="M2985" s="15" t="s">
        <v>32</v>
      </c>
      <c r="N2985" s="15" t="s">
        <v>28</v>
      </c>
      <c r="O2985" s="103">
        <v>6</v>
      </c>
      <c r="P2985" s="15" t="s">
        <v>29</v>
      </c>
      <c r="Z2985" s="3"/>
    </row>
    <row r="2986" spans="1:26" ht="14.5" customHeight="1" x14ac:dyDescent="0.35">
      <c r="J2986" s="15">
        <v>6</v>
      </c>
      <c r="K2986" s="17" t="s">
        <v>2902</v>
      </c>
      <c r="L2986" s="16" t="s">
        <v>2903</v>
      </c>
      <c r="M2986" s="15" t="s">
        <v>32</v>
      </c>
      <c r="N2986" s="15" t="s">
        <v>28</v>
      </c>
      <c r="O2986" s="103">
        <v>6</v>
      </c>
      <c r="P2986" s="15" t="s">
        <v>29</v>
      </c>
      <c r="Z2986" s="3" t="s">
        <v>6</v>
      </c>
    </row>
    <row r="2987" spans="1:26" s="3" customFormat="1" ht="14.5" customHeight="1" collapsed="1" x14ac:dyDescent="0.35">
      <c r="A2987" s="1" t="s">
        <v>22</v>
      </c>
      <c r="B2987" s="1"/>
      <c r="C2987" s="1"/>
      <c r="D2987" s="1"/>
      <c r="E2987" s="1" t="s">
        <v>2904</v>
      </c>
      <c r="F2987" s="1"/>
      <c r="G2987" s="1"/>
      <c r="H2987" s="1"/>
      <c r="I2987" s="1" t="s">
        <v>144</v>
      </c>
      <c r="J2987" s="2" t="s">
        <v>2905</v>
      </c>
      <c r="K2987" s="4"/>
      <c r="L2987" s="4"/>
      <c r="M2987" s="4"/>
      <c r="N2987" s="4"/>
      <c r="O2987" s="4"/>
      <c r="P2987" s="4"/>
      <c r="Q2987" s="4"/>
      <c r="R2987" s="4"/>
      <c r="S2987" s="4"/>
      <c r="T2987" s="4"/>
      <c r="U2987" s="4"/>
      <c r="V2987" s="4"/>
      <c r="W2987" s="4"/>
      <c r="Z2987" s="3" t="s">
        <v>6</v>
      </c>
    </row>
    <row r="2988" spans="1:26" ht="14.5" customHeight="1" x14ac:dyDescent="0.35">
      <c r="J2988" s="15">
        <v>1</v>
      </c>
      <c r="K2988" s="17" t="s">
        <v>25</v>
      </c>
      <c r="L2988" s="17" t="s">
        <v>2906</v>
      </c>
      <c r="M2988" s="15" t="s">
        <v>27</v>
      </c>
      <c r="N2988" s="15">
        <v>4</v>
      </c>
      <c r="O2988" s="15" t="s">
        <v>28</v>
      </c>
      <c r="P2988" s="15" t="s">
        <v>29</v>
      </c>
      <c r="Z2988" s="3" t="s">
        <v>6</v>
      </c>
    </row>
    <row r="2989" spans="1:26" ht="14.5" customHeight="1" x14ac:dyDescent="0.35">
      <c r="J2989" s="15">
        <v>2</v>
      </c>
      <c r="K2989" s="17" t="s">
        <v>2907</v>
      </c>
      <c r="L2989" s="17" t="s">
        <v>2908</v>
      </c>
      <c r="M2989" s="15" t="s">
        <v>32</v>
      </c>
      <c r="N2989" s="15">
        <v>8</v>
      </c>
      <c r="O2989" s="15" t="s">
        <v>28</v>
      </c>
      <c r="P2989" s="15" t="s">
        <v>48</v>
      </c>
      <c r="Z2989" s="3" t="s">
        <v>6</v>
      </c>
    </row>
    <row r="2990" spans="1:26" ht="14.5" customHeight="1" x14ac:dyDescent="0.35">
      <c r="J2990" s="15">
        <v>3</v>
      </c>
      <c r="K2990" s="17" t="s">
        <v>2909</v>
      </c>
      <c r="L2990" s="17" t="s">
        <v>2910</v>
      </c>
      <c r="M2990" s="15" t="s">
        <v>32</v>
      </c>
      <c r="N2990" s="15">
        <v>8</v>
      </c>
      <c r="O2990" s="15" t="s">
        <v>28</v>
      </c>
      <c r="P2990" s="15" t="s">
        <v>48</v>
      </c>
      <c r="Z2990" s="3" t="s">
        <v>6</v>
      </c>
    </row>
    <row r="2991" spans="1:26" ht="14.5" customHeight="1" x14ac:dyDescent="0.35">
      <c r="J2991" s="15">
        <v>4</v>
      </c>
      <c r="K2991" s="17" t="s">
        <v>2911</v>
      </c>
      <c r="L2991" s="17" t="s">
        <v>2912</v>
      </c>
      <c r="M2991" s="15" t="s">
        <v>27</v>
      </c>
      <c r="N2991" s="15">
        <v>30</v>
      </c>
      <c r="O2991" s="15" t="s">
        <v>28</v>
      </c>
      <c r="P2991" s="15" t="s">
        <v>48</v>
      </c>
      <c r="Z2991" s="3" t="s">
        <v>6</v>
      </c>
    </row>
    <row r="2992" spans="1:26" ht="14.5" customHeight="1" x14ac:dyDescent="0.35">
      <c r="J2992" s="15">
        <v>5</v>
      </c>
      <c r="K2992" s="17" t="s">
        <v>163</v>
      </c>
      <c r="L2992" s="17" t="s">
        <v>2913</v>
      </c>
      <c r="M2992" s="15" t="s">
        <v>27</v>
      </c>
      <c r="N2992" s="15">
        <v>60</v>
      </c>
      <c r="O2992" s="15" t="s">
        <v>28</v>
      </c>
      <c r="P2992" s="15" t="s">
        <v>29</v>
      </c>
      <c r="Z2992" s="3" t="s">
        <v>6</v>
      </c>
    </row>
    <row r="2993" spans="1:26" ht="14.5" customHeight="1" x14ac:dyDescent="0.35">
      <c r="J2993" s="15">
        <v>6</v>
      </c>
      <c r="K2993" s="17" t="s">
        <v>2914</v>
      </c>
      <c r="L2993" s="17" t="s">
        <v>2915</v>
      </c>
      <c r="M2993" s="15" t="s">
        <v>32</v>
      </c>
      <c r="N2993" s="15" t="s">
        <v>28</v>
      </c>
      <c r="O2993" s="103">
        <v>6</v>
      </c>
      <c r="P2993" s="15" t="s">
        <v>29</v>
      </c>
      <c r="Z2993" s="3" t="s">
        <v>6</v>
      </c>
    </row>
    <row r="2994" spans="1:26" s="3" customFormat="1" ht="14.5" customHeight="1" collapsed="1" x14ac:dyDescent="0.35">
      <c r="A2994" s="1" t="s">
        <v>22</v>
      </c>
      <c r="B2994" s="1"/>
      <c r="C2994" s="1"/>
      <c r="D2994" s="1"/>
      <c r="E2994" s="1"/>
      <c r="F2994" s="1" t="s">
        <v>2916</v>
      </c>
      <c r="G2994" s="1"/>
      <c r="H2994" s="1"/>
      <c r="I2994" s="1" t="s">
        <v>144</v>
      </c>
      <c r="J2994" s="2" t="s">
        <v>2917</v>
      </c>
      <c r="K2994" s="4"/>
      <c r="L2994" s="4"/>
      <c r="M2994" s="4"/>
      <c r="N2994" s="4"/>
      <c r="O2994" s="4"/>
      <c r="P2994" s="4"/>
      <c r="Q2994" s="4"/>
      <c r="R2994" s="4"/>
      <c r="S2994" s="4"/>
      <c r="T2994" s="4"/>
      <c r="U2994" s="4"/>
      <c r="V2994" s="4"/>
      <c r="W2994" s="4"/>
      <c r="Z2994" s="3" t="s">
        <v>6</v>
      </c>
    </row>
    <row r="2995" spans="1:26" ht="14.5" customHeight="1" x14ac:dyDescent="0.35">
      <c r="J2995" s="15">
        <v>1</v>
      </c>
      <c r="K2995" s="17" t="s">
        <v>25</v>
      </c>
      <c r="L2995" s="17" t="s">
        <v>2918</v>
      </c>
      <c r="M2995" s="15" t="s">
        <v>27</v>
      </c>
      <c r="N2995" s="15">
        <v>4</v>
      </c>
      <c r="O2995" s="15" t="s">
        <v>28</v>
      </c>
      <c r="P2995" s="15" t="s">
        <v>29</v>
      </c>
      <c r="Z2995" s="3" t="s">
        <v>6</v>
      </c>
    </row>
    <row r="2996" spans="1:26" ht="14.5" customHeight="1" x14ac:dyDescent="0.35">
      <c r="J2996" s="15">
        <v>2</v>
      </c>
      <c r="K2996" s="17" t="s">
        <v>2919</v>
      </c>
      <c r="L2996" s="17" t="s">
        <v>2920</v>
      </c>
      <c r="M2996" s="15" t="s">
        <v>32</v>
      </c>
      <c r="N2996" s="15">
        <v>8</v>
      </c>
      <c r="O2996" s="15" t="s">
        <v>28</v>
      </c>
      <c r="P2996" s="15" t="s">
        <v>29</v>
      </c>
      <c r="Z2996" s="3" t="s">
        <v>6</v>
      </c>
    </row>
    <row r="2997" spans="1:26" ht="14.5" customHeight="1" x14ac:dyDescent="0.35">
      <c r="J2997" s="15">
        <v>3</v>
      </c>
      <c r="K2997" s="17" t="s">
        <v>163</v>
      </c>
      <c r="L2997" s="17" t="s">
        <v>218</v>
      </c>
      <c r="M2997" s="15" t="s">
        <v>27</v>
      </c>
      <c r="N2997" s="15">
        <v>60</v>
      </c>
      <c r="O2997" s="15" t="s">
        <v>28</v>
      </c>
      <c r="P2997" s="15" t="s">
        <v>29</v>
      </c>
      <c r="Z2997" s="3" t="s">
        <v>6</v>
      </c>
    </row>
    <row r="2998" spans="1:26" ht="14.5" customHeight="1" x14ac:dyDescent="0.35">
      <c r="J2998" s="15">
        <v>4</v>
      </c>
      <c r="K2998" s="17" t="s">
        <v>804</v>
      </c>
      <c r="L2998" s="17" t="s">
        <v>2921</v>
      </c>
      <c r="M2998" s="15" t="s">
        <v>32</v>
      </c>
      <c r="N2998" s="15" t="s">
        <v>28</v>
      </c>
      <c r="O2998" s="103">
        <v>6</v>
      </c>
      <c r="P2998" s="15" t="s">
        <v>29</v>
      </c>
      <c r="Z2998" s="3" t="s">
        <v>6</v>
      </c>
    </row>
    <row r="2999" spans="1:26" ht="14.5" customHeight="1" x14ac:dyDescent="0.35">
      <c r="J2999" s="15">
        <v>5</v>
      </c>
      <c r="K2999" s="17" t="s">
        <v>2922</v>
      </c>
      <c r="L2999" s="17" t="s">
        <v>2923</v>
      </c>
      <c r="M2999" s="15" t="s">
        <v>27</v>
      </c>
      <c r="N2999" s="15">
        <v>60</v>
      </c>
      <c r="O2999" s="15" t="s">
        <v>28</v>
      </c>
      <c r="P2999" s="15" t="s">
        <v>48</v>
      </c>
      <c r="Z2999" s="3" t="s">
        <v>6</v>
      </c>
    </row>
    <row r="3000" spans="1:26" s="3" customFormat="1" ht="14.5" customHeight="1" collapsed="1" x14ac:dyDescent="0.35">
      <c r="A3000" s="1" t="s">
        <v>22</v>
      </c>
      <c r="B3000" s="1"/>
      <c r="C3000" s="1"/>
      <c r="D3000" s="1"/>
      <c r="E3000" s="1" t="s">
        <v>2924</v>
      </c>
      <c r="F3000" s="1"/>
      <c r="G3000" s="1"/>
      <c r="H3000" s="1"/>
      <c r="I3000" s="1" t="s">
        <v>144</v>
      </c>
      <c r="J3000" s="2" t="s">
        <v>2925</v>
      </c>
      <c r="K3000" s="4"/>
      <c r="L3000" s="4"/>
      <c r="M3000" s="4"/>
      <c r="N3000" s="4"/>
      <c r="O3000" s="4"/>
      <c r="P3000" s="4"/>
      <c r="Q3000" s="4"/>
      <c r="R3000" s="4"/>
      <c r="S3000" s="4"/>
      <c r="T3000" s="4"/>
      <c r="U3000" s="4"/>
      <c r="V3000" s="4"/>
      <c r="W3000" s="4"/>
      <c r="Z3000" s="3" t="s">
        <v>6</v>
      </c>
    </row>
    <row r="3001" spans="1:26" ht="14.5" customHeight="1" x14ac:dyDescent="0.35">
      <c r="J3001" s="15">
        <v>1</v>
      </c>
      <c r="K3001" s="17" t="s">
        <v>25</v>
      </c>
      <c r="L3001" s="17" t="s">
        <v>2926</v>
      </c>
      <c r="M3001" s="15" t="s">
        <v>27</v>
      </c>
      <c r="N3001" s="15">
        <v>4</v>
      </c>
      <c r="O3001" s="15" t="s">
        <v>28</v>
      </c>
      <c r="P3001" s="15" t="s">
        <v>29</v>
      </c>
      <c r="Z3001" s="3" t="s">
        <v>6</v>
      </c>
    </row>
    <row r="3002" spans="1:26" ht="14.5" customHeight="1" x14ac:dyDescent="0.35">
      <c r="J3002" s="15">
        <v>2</v>
      </c>
      <c r="K3002" s="17" t="s">
        <v>2927</v>
      </c>
      <c r="L3002" s="17" t="s">
        <v>2928</v>
      </c>
      <c r="M3002" s="15" t="s">
        <v>32</v>
      </c>
      <c r="N3002" s="15">
        <v>8</v>
      </c>
      <c r="O3002" s="15" t="s">
        <v>28</v>
      </c>
      <c r="P3002" s="15" t="s">
        <v>29</v>
      </c>
      <c r="Z3002" s="3" t="s">
        <v>6</v>
      </c>
    </row>
    <row r="3003" spans="1:26" ht="14.5" customHeight="1" x14ac:dyDescent="0.35">
      <c r="J3003" s="15">
        <v>3</v>
      </c>
      <c r="K3003" s="17" t="s">
        <v>163</v>
      </c>
      <c r="L3003" s="17" t="s">
        <v>2913</v>
      </c>
      <c r="M3003" s="15" t="s">
        <v>27</v>
      </c>
      <c r="N3003" s="15">
        <v>60</v>
      </c>
      <c r="O3003" s="15" t="s">
        <v>28</v>
      </c>
      <c r="P3003" s="15" t="s">
        <v>29</v>
      </c>
      <c r="Z3003" s="3" t="s">
        <v>6</v>
      </c>
    </row>
    <row r="3004" spans="1:26" ht="14.5" customHeight="1" x14ac:dyDescent="0.35">
      <c r="J3004" s="15">
        <v>4</v>
      </c>
      <c r="K3004" s="17" t="s">
        <v>804</v>
      </c>
      <c r="L3004" s="17" t="s">
        <v>2929</v>
      </c>
      <c r="M3004" s="15" t="s">
        <v>32</v>
      </c>
      <c r="N3004" s="15" t="s">
        <v>28</v>
      </c>
      <c r="O3004" s="103">
        <v>6</v>
      </c>
      <c r="P3004" s="15" t="s">
        <v>29</v>
      </c>
      <c r="Z3004" s="3" t="s">
        <v>6</v>
      </c>
    </row>
    <row r="3005" spans="1:26" s="3" customFormat="1" ht="14.5" customHeight="1" collapsed="1" x14ac:dyDescent="0.35">
      <c r="A3005" s="1" t="s">
        <v>22</v>
      </c>
      <c r="B3005" s="1"/>
      <c r="C3005" s="1"/>
      <c r="D3005" s="1"/>
      <c r="E3005" s="1"/>
      <c r="F3005" s="1" t="s">
        <v>2930</v>
      </c>
      <c r="G3005" s="1"/>
      <c r="H3005" s="1"/>
      <c r="I3005" s="1" t="s">
        <v>144</v>
      </c>
      <c r="J3005" s="2" t="s">
        <v>2931</v>
      </c>
      <c r="K3005" s="4"/>
      <c r="L3005" s="4"/>
      <c r="M3005" s="4"/>
      <c r="N3005" s="4"/>
      <c r="O3005" s="4"/>
      <c r="P3005" s="4"/>
      <c r="Q3005" s="4"/>
      <c r="R3005" s="4"/>
      <c r="S3005" s="4"/>
      <c r="T3005" s="4"/>
      <c r="U3005" s="4"/>
      <c r="V3005" s="4"/>
      <c r="W3005" s="4"/>
      <c r="Z3005" s="3" t="s">
        <v>6</v>
      </c>
    </row>
    <row r="3006" spans="1:26" ht="14.5" customHeight="1" x14ac:dyDescent="0.35">
      <c r="J3006" s="15">
        <v>1</v>
      </c>
      <c r="K3006" s="17" t="s">
        <v>25</v>
      </c>
      <c r="L3006" s="17" t="s">
        <v>2932</v>
      </c>
      <c r="M3006" s="15" t="s">
        <v>27</v>
      </c>
      <c r="N3006" s="15">
        <v>4</v>
      </c>
      <c r="O3006" s="15" t="s">
        <v>28</v>
      </c>
      <c r="P3006" s="15" t="s">
        <v>29</v>
      </c>
      <c r="Z3006" s="3" t="s">
        <v>6</v>
      </c>
    </row>
    <row r="3007" spans="1:26" ht="14.5" customHeight="1" x14ac:dyDescent="0.35">
      <c r="J3007" s="15">
        <v>2</v>
      </c>
      <c r="K3007" s="17" t="s">
        <v>2933</v>
      </c>
      <c r="L3007" s="17" t="s">
        <v>2934</v>
      </c>
      <c r="M3007" s="15" t="s">
        <v>32</v>
      </c>
      <c r="N3007" s="15">
        <v>8</v>
      </c>
      <c r="O3007" s="15" t="s">
        <v>28</v>
      </c>
      <c r="P3007" s="15" t="s">
        <v>29</v>
      </c>
      <c r="Z3007" s="3" t="s">
        <v>6</v>
      </c>
    </row>
    <row r="3008" spans="1:26" ht="14.5" customHeight="1" x14ac:dyDescent="0.35">
      <c r="J3008" s="15">
        <v>3</v>
      </c>
      <c r="K3008" s="17" t="s">
        <v>163</v>
      </c>
      <c r="L3008" s="17" t="s">
        <v>2935</v>
      </c>
      <c r="M3008" s="15" t="s">
        <v>27</v>
      </c>
      <c r="N3008" s="15">
        <v>60</v>
      </c>
      <c r="O3008" s="15" t="s">
        <v>28</v>
      </c>
      <c r="P3008" s="15" t="s">
        <v>29</v>
      </c>
      <c r="Z3008" s="3" t="s">
        <v>6</v>
      </c>
    </row>
    <row r="3009" spans="1:26" ht="14.5" customHeight="1" x14ac:dyDescent="0.35">
      <c r="J3009" s="15">
        <v>4</v>
      </c>
      <c r="K3009" s="17" t="s">
        <v>804</v>
      </c>
      <c r="L3009" s="17" t="s">
        <v>2936</v>
      </c>
      <c r="M3009" s="15" t="s">
        <v>32</v>
      </c>
      <c r="N3009" s="15" t="s">
        <v>28</v>
      </c>
      <c r="O3009" s="103">
        <v>6</v>
      </c>
      <c r="P3009" s="15" t="s">
        <v>29</v>
      </c>
      <c r="Z3009" s="3" t="s">
        <v>6</v>
      </c>
    </row>
    <row r="3010" spans="1:26" ht="14.5" customHeight="1" x14ac:dyDescent="0.35">
      <c r="J3010" s="15">
        <v>5</v>
      </c>
      <c r="K3010" s="17" t="s">
        <v>2922</v>
      </c>
      <c r="L3010" s="17" t="s">
        <v>2923</v>
      </c>
      <c r="M3010" s="15" t="s">
        <v>27</v>
      </c>
      <c r="N3010" s="15">
        <v>60</v>
      </c>
      <c r="O3010" s="15" t="s">
        <v>28</v>
      </c>
      <c r="P3010" s="15" t="s">
        <v>48</v>
      </c>
      <c r="Z3010" s="3" t="s">
        <v>6</v>
      </c>
    </row>
    <row r="3011" spans="1:26" s="3" customFormat="1" ht="14.5" customHeight="1" collapsed="1" x14ac:dyDescent="0.35">
      <c r="A3011" s="1" t="s">
        <v>22</v>
      </c>
      <c r="B3011" s="1"/>
      <c r="C3011" s="1"/>
      <c r="D3011" s="1"/>
      <c r="E3011" s="1" t="s">
        <v>2937</v>
      </c>
      <c r="F3011" s="1"/>
      <c r="G3011" s="1"/>
      <c r="H3011" s="1"/>
      <c r="I3011" s="1" t="s">
        <v>144</v>
      </c>
      <c r="J3011" s="2" t="s">
        <v>2938</v>
      </c>
      <c r="K3011" s="4"/>
      <c r="L3011" s="4"/>
      <c r="M3011" s="4"/>
      <c r="N3011" s="4"/>
      <c r="O3011" s="4"/>
      <c r="P3011" s="4"/>
      <c r="Q3011" s="4"/>
      <c r="R3011" s="4"/>
      <c r="S3011" s="4"/>
      <c r="T3011" s="4"/>
      <c r="U3011" s="4"/>
      <c r="V3011" s="4"/>
      <c r="W3011" s="4"/>
      <c r="Z3011" s="3" t="s">
        <v>6</v>
      </c>
    </row>
    <row r="3012" spans="1:26" ht="14.5" customHeight="1" x14ac:dyDescent="0.35">
      <c r="J3012" s="15">
        <v>1</v>
      </c>
      <c r="K3012" s="17" t="s">
        <v>25</v>
      </c>
      <c r="L3012" s="17" t="s">
        <v>2939</v>
      </c>
      <c r="M3012" s="15" t="s">
        <v>27</v>
      </c>
      <c r="N3012" s="15">
        <v>4</v>
      </c>
      <c r="O3012" s="15" t="s">
        <v>28</v>
      </c>
      <c r="P3012" s="15" t="s">
        <v>29</v>
      </c>
      <c r="Z3012" s="3" t="s">
        <v>6</v>
      </c>
    </row>
    <row r="3013" spans="1:26" ht="14.5" customHeight="1" x14ac:dyDescent="0.35">
      <c r="J3013" s="15">
        <v>2</v>
      </c>
      <c r="K3013" s="17" t="s">
        <v>2940</v>
      </c>
      <c r="L3013" s="17" t="s">
        <v>2941</v>
      </c>
      <c r="M3013" s="15" t="s">
        <v>27</v>
      </c>
      <c r="N3013" s="15">
        <v>30</v>
      </c>
      <c r="O3013" s="15" t="s">
        <v>28</v>
      </c>
      <c r="P3013" s="15" t="s">
        <v>48</v>
      </c>
      <c r="Z3013" s="3" t="s">
        <v>6</v>
      </c>
    </row>
    <row r="3014" spans="1:26" ht="14.5" customHeight="1" x14ac:dyDescent="0.35">
      <c r="J3014" s="15">
        <v>3</v>
      </c>
      <c r="K3014" s="17" t="s">
        <v>163</v>
      </c>
      <c r="L3014" s="17" t="s">
        <v>2942</v>
      </c>
      <c r="M3014" s="15" t="s">
        <v>27</v>
      </c>
      <c r="N3014" s="15">
        <v>60</v>
      </c>
      <c r="O3014" s="15" t="s">
        <v>28</v>
      </c>
      <c r="P3014" s="15" t="s">
        <v>29</v>
      </c>
      <c r="Z3014" s="3" t="s">
        <v>6</v>
      </c>
    </row>
    <row r="3015" spans="1:26" ht="14.5" customHeight="1" x14ac:dyDescent="0.35">
      <c r="J3015" s="15">
        <v>4</v>
      </c>
      <c r="K3015" s="17" t="s">
        <v>2919</v>
      </c>
      <c r="L3015" s="17" t="s">
        <v>2943</v>
      </c>
      <c r="M3015" s="15" t="s">
        <v>32</v>
      </c>
      <c r="N3015" s="15" t="s">
        <v>40</v>
      </c>
      <c r="O3015" s="15" t="s">
        <v>28</v>
      </c>
      <c r="P3015" s="15" t="s">
        <v>29</v>
      </c>
      <c r="Z3015" s="3" t="s">
        <v>6</v>
      </c>
    </row>
    <row r="3016" spans="1:26" ht="14.5" customHeight="1" x14ac:dyDescent="0.35">
      <c r="J3016" s="15">
        <v>5</v>
      </c>
      <c r="K3016" s="17" t="s">
        <v>2944</v>
      </c>
      <c r="L3016" s="17" t="s">
        <v>2945</v>
      </c>
      <c r="M3016" s="15" t="s">
        <v>32</v>
      </c>
      <c r="N3016" s="15" t="s">
        <v>28</v>
      </c>
      <c r="O3016" s="103">
        <v>6</v>
      </c>
      <c r="P3016" s="15" t="s">
        <v>29</v>
      </c>
      <c r="Z3016" s="3" t="s">
        <v>6</v>
      </c>
    </row>
    <row r="3017" spans="1:26" ht="14.5" customHeight="1" x14ac:dyDescent="0.35">
      <c r="J3017" s="15">
        <v>6</v>
      </c>
      <c r="K3017" s="17" t="s">
        <v>2946</v>
      </c>
      <c r="L3017" s="17" t="s">
        <v>2947</v>
      </c>
      <c r="M3017" s="15" t="s">
        <v>32</v>
      </c>
      <c r="N3017" s="15" t="s">
        <v>40</v>
      </c>
      <c r="O3017" s="15" t="s">
        <v>28</v>
      </c>
      <c r="P3017" s="15" t="s">
        <v>48</v>
      </c>
      <c r="Z3017" s="3" t="s">
        <v>6</v>
      </c>
    </row>
    <row r="3018" spans="1:26" ht="14.5" customHeight="1" x14ac:dyDescent="0.35">
      <c r="J3018" s="15">
        <v>7</v>
      </c>
      <c r="K3018" s="17" t="s">
        <v>2948</v>
      </c>
      <c r="L3018" s="17" t="s">
        <v>2949</v>
      </c>
      <c r="M3018" s="15" t="s">
        <v>32</v>
      </c>
      <c r="N3018" s="15" t="s">
        <v>28</v>
      </c>
      <c r="O3018" s="103">
        <v>6</v>
      </c>
      <c r="P3018" s="15" t="s">
        <v>48</v>
      </c>
      <c r="Z3018" s="3" t="s">
        <v>6</v>
      </c>
    </row>
    <row r="3019" spans="1:26" s="3" customFormat="1" ht="14.5" customHeight="1" collapsed="1" x14ac:dyDescent="0.35">
      <c r="A3019" s="1" t="s">
        <v>22</v>
      </c>
      <c r="B3019" s="1"/>
      <c r="C3019" s="1"/>
      <c r="D3019" s="1"/>
      <c r="E3019" s="1"/>
      <c r="F3019" s="1" t="s">
        <v>2950</v>
      </c>
      <c r="G3019" s="1"/>
      <c r="H3019" s="1"/>
      <c r="I3019" s="1" t="s">
        <v>144</v>
      </c>
      <c r="J3019" s="2" t="s">
        <v>2951</v>
      </c>
      <c r="K3019" s="4"/>
      <c r="L3019" s="4"/>
      <c r="M3019" s="4"/>
      <c r="N3019" s="4"/>
      <c r="O3019" s="4"/>
      <c r="P3019" s="4"/>
      <c r="Q3019" s="4"/>
      <c r="R3019" s="4"/>
      <c r="S3019" s="4"/>
      <c r="T3019" s="4"/>
      <c r="U3019" s="4"/>
      <c r="V3019" s="4"/>
      <c r="W3019" s="4"/>
      <c r="Z3019" s="3" t="s">
        <v>6</v>
      </c>
    </row>
    <row r="3020" spans="1:26" ht="14.5" customHeight="1" x14ac:dyDescent="0.35">
      <c r="J3020" s="15">
        <v>1</v>
      </c>
      <c r="K3020" s="17" t="s">
        <v>25</v>
      </c>
      <c r="L3020" s="17" t="s">
        <v>2952</v>
      </c>
      <c r="M3020" s="15" t="s">
        <v>27</v>
      </c>
      <c r="N3020" s="15">
        <v>4</v>
      </c>
      <c r="O3020" s="15" t="s">
        <v>28</v>
      </c>
      <c r="P3020" s="15" t="s">
        <v>29</v>
      </c>
      <c r="Z3020" s="3" t="s">
        <v>6</v>
      </c>
    </row>
    <row r="3021" spans="1:26" ht="14.5" customHeight="1" x14ac:dyDescent="0.35">
      <c r="J3021" s="15">
        <v>2</v>
      </c>
      <c r="K3021" s="17" t="s">
        <v>163</v>
      </c>
      <c r="L3021" s="17" t="s">
        <v>2953</v>
      </c>
      <c r="M3021" s="15" t="s">
        <v>27</v>
      </c>
      <c r="N3021" s="15">
        <v>60</v>
      </c>
      <c r="O3021" s="15" t="s">
        <v>28</v>
      </c>
      <c r="P3021" s="15" t="s">
        <v>29</v>
      </c>
      <c r="Z3021" s="3" t="s">
        <v>6</v>
      </c>
    </row>
    <row r="3022" spans="1:26" ht="14.5" customHeight="1" x14ac:dyDescent="0.35">
      <c r="J3022" s="15">
        <v>3</v>
      </c>
      <c r="K3022" s="17" t="s">
        <v>1710</v>
      </c>
      <c r="L3022" s="17" t="s">
        <v>2954</v>
      </c>
      <c r="M3022" s="15" t="s">
        <v>32</v>
      </c>
      <c r="N3022" s="15" t="s">
        <v>28</v>
      </c>
      <c r="O3022" s="103">
        <v>6</v>
      </c>
      <c r="P3022" s="15" t="s">
        <v>2955</v>
      </c>
      <c r="Z3022" s="3" t="s">
        <v>6</v>
      </c>
    </row>
    <row r="3023" spans="1:26" ht="14.5" customHeight="1" x14ac:dyDescent="0.35">
      <c r="J3023" s="15">
        <v>4</v>
      </c>
      <c r="K3023" s="17" t="s">
        <v>2948</v>
      </c>
      <c r="L3023" s="17" t="s">
        <v>2956</v>
      </c>
      <c r="M3023" s="15" t="s">
        <v>32</v>
      </c>
      <c r="N3023" s="15" t="s">
        <v>28</v>
      </c>
      <c r="O3023" s="103">
        <v>6</v>
      </c>
      <c r="P3023" s="15" t="s">
        <v>2955</v>
      </c>
      <c r="Z3023" s="3" t="s">
        <v>6</v>
      </c>
    </row>
    <row r="3024" spans="1:26" s="3" customFormat="1" ht="14.5" customHeight="1" collapsed="1" x14ac:dyDescent="0.35">
      <c r="A3024" s="1" t="s">
        <v>22</v>
      </c>
      <c r="B3024" s="1"/>
      <c r="C3024" s="1"/>
      <c r="D3024" s="1"/>
      <c r="E3024" s="1" t="s">
        <v>2957</v>
      </c>
      <c r="F3024" s="1"/>
      <c r="G3024" s="1"/>
      <c r="H3024" s="1"/>
      <c r="I3024" s="1" t="s">
        <v>144</v>
      </c>
      <c r="J3024" s="2" t="s">
        <v>2958</v>
      </c>
      <c r="K3024" s="4"/>
      <c r="L3024" s="4"/>
      <c r="M3024" s="4"/>
      <c r="N3024" s="4"/>
      <c r="O3024" s="4"/>
      <c r="P3024" s="4"/>
      <c r="Q3024" s="4"/>
      <c r="R3024" s="4"/>
      <c r="S3024" s="4"/>
      <c r="T3024" s="4"/>
      <c r="U3024" s="4"/>
      <c r="V3024" s="4"/>
      <c r="W3024" s="4"/>
      <c r="Z3024" s="3" t="s">
        <v>6</v>
      </c>
    </row>
    <row r="3025" spans="10:26" ht="14.5" customHeight="1" x14ac:dyDescent="0.35">
      <c r="J3025" s="15">
        <v>1</v>
      </c>
      <c r="K3025" s="17" t="s">
        <v>25</v>
      </c>
      <c r="L3025" s="17" t="s">
        <v>2959</v>
      </c>
      <c r="M3025" s="15" t="s">
        <v>27</v>
      </c>
      <c r="N3025" s="15">
        <v>4</v>
      </c>
      <c r="O3025" s="15" t="s">
        <v>28</v>
      </c>
      <c r="P3025" s="15" t="s">
        <v>29</v>
      </c>
      <c r="Z3025" s="3" t="s">
        <v>6</v>
      </c>
    </row>
    <row r="3026" spans="10:26" ht="14.5" customHeight="1" x14ac:dyDescent="0.35">
      <c r="J3026" s="15">
        <v>2</v>
      </c>
      <c r="K3026" s="17" t="s">
        <v>2960</v>
      </c>
      <c r="L3026" s="17" t="s">
        <v>2961</v>
      </c>
      <c r="M3026" s="15" t="s">
        <v>32</v>
      </c>
      <c r="N3026" s="15" t="s">
        <v>40</v>
      </c>
      <c r="O3026" s="15" t="s">
        <v>28</v>
      </c>
      <c r="P3026" s="15" t="s">
        <v>48</v>
      </c>
      <c r="Z3026" s="3" t="s">
        <v>6</v>
      </c>
    </row>
    <row r="3027" spans="10:26" ht="14.5" customHeight="1" x14ac:dyDescent="0.35">
      <c r="J3027" s="15">
        <v>3</v>
      </c>
      <c r="K3027" s="17" t="s">
        <v>2962</v>
      </c>
      <c r="L3027" s="17" t="s">
        <v>2963</v>
      </c>
      <c r="M3027" s="15" t="s">
        <v>32</v>
      </c>
      <c r="N3027" s="15" t="s">
        <v>40</v>
      </c>
      <c r="O3027" s="15" t="s">
        <v>28</v>
      </c>
      <c r="P3027" s="15" t="s">
        <v>48</v>
      </c>
      <c r="Z3027" s="3" t="s">
        <v>6</v>
      </c>
    </row>
    <row r="3028" spans="10:26" ht="14.5" customHeight="1" x14ac:dyDescent="0.35">
      <c r="J3028" s="15">
        <v>4</v>
      </c>
      <c r="K3028" s="17" t="s">
        <v>2940</v>
      </c>
      <c r="L3028" s="17" t="s">
        <v>2964</v>
      </c>
      <c r="M3028" s="15" t="s">
        <v>27</v>
      </c>
      <c r="N3028" s="15">
        <v>30</v>
      </c>
      <c r="O3028" s="15" t="s">
        <v>28</v>
      </c>
      <c r="P3028" s="15" t="s">
        <v>48</v>
      </c>
      <c r="Z3028" s="3" t="s">
        <v>6</v>
      </c>
    </row>
    <row r="3029" spans="10:26" ht="14.5" customHeight="1" x14ac:dyDescent="0.35">
      <c r="J3029" s="15">
        <v>5</v>
      </c>
      <c r="K3029" s="17" t="s">
        <v>163</v>
      </c>
      <c r="L3029" s="17" t="s">
        <v>2965</v>
      </c>
      <c r="M3029" s="15" t="s">
        <v>27</v>
      </c>
      <c r="N3029" s="15">
        <v>60</v>
      </c>
      <c r="O3029" s="15" t="s">
        <v>28</v>
      </c>
      <c r="P3029" s="15" t="s">
        <v>29</v>
      </c>
      <c r="Z3029" s="3" t="s">
        <v>6</v>
      </c>
    </row>
    <row r="3030" spans="10:26" ht="14.5" customHeight="1" x14ac:dyDescent="0.35">
      <c r="J3030" s="15">
        <v>6</v>
      </c>
      <c r="K3030" s="17" t="s">
        <v>2966</v>
      </c>
      <c r="L3030" s="17" t="s">
        <v>2967</v>
      </c>
      <c r="M3030" s="15" t="s">
        <v>32</v>
      </c>
      <c r="N3030" s="15" t="s">
        <v>28</v>
      </c>
      <c r="O3030" s="103">
        <v>6</v>
      </c>
      <c r="P3030" s="15" t="s">
        <v>48</v>
      </c>
      <c r="Z3030" s="3" t="s">
        <v>6</v>
      </c>
    </row>
    <row r="3031" spans="10:26" ht="14.5" customHeight="1" x14ac:dyDescent="0.35">
      <c r="J3031" s="15">
        <v>7</v>
      </c>
      <c r="K3031" s="17" t="s">
        <v>2968</v>
      </c>
      <c r="L3031" s="17" t="s">
        <v>2969</v>
      </c>
      <c r="M3031" s="15" t="s">
        <v>32</v>
      </c>
      <c r="N3031" s="15" t="s">
        <v>28</v>
      </c>
      <c r="O3031" s="103">
        <v>6</v>
      </c>
      <c r="P3031" s="15" t="s">
        <v>48</v>
      </c>
      <c r="Z3031" s="3" t="s">
        <v>6</v>
      </c>
    </row>
    <row r="3032" spans="10:26" ht="14.5" customHeight="1" x14ac:dyDescent="0.35">
      <c r="J3032" s="39">
        <v>8</v>
      </c>
      <c r="K3032" s="40" t="s">
        <v>2970</v>
      </c>
      <c r="L3032" s="40" t="s">
        <v>2971</v>
      </c>
      <c r="M3032" s="39" t="s">
        <v>27</v>
      </c>
      <c r="N3032" s="39">
        <v>1</v>
      </c>
      <c r="O3032" s="39" t="s">
        <v>28</v>
      </c>
      <c r="P3032" s="39" t="s">
        <v>29</v>
      </c>
      <c r="Z3032" s="3" t="s">
        <v>6</v>
      </c>
    </row>
    <row r="3033" spans="10:26" ht="14.5" customHeight="1" x14ac:dyDescent="0.35">
      <c r="J3033" s="41"/>
      <c r="K3033" s="42"/>
      <c r="L3033" s="42" t="s">
        <v>2972</v>
      </c>
      <c r="M3033" s="41"/>
      <c r="N3033" s="41"/>
      <c r="O3033" s="41"/>
      <c r="P3033" s="41"/>
      <c r="Z3033" s="3" t="s">
        <v>6</v>
      </c>
    </row>
    <row r="3034" spans="10:26" ht="14.5" customHeight="1" x14ac:dyDescent="0.35">
      <c r="J3034" s="41"/>
      <c r="K3034" s="42"/>
      <c r="L3034" s="42" t="s">
        <v>2973</v>
      </c>
      <c r="M3034" s="41"/>
      <c r="N3034" s="41"/>
      <c r="O3034" s="41"/>
      <c r="P3034" s="41"/>
      <c r="Z3034" s="3" t="s">
        <v>6</v>
      </c>
    </row>
    <row r="3035" spans="10:26" ht="14.5" customHeight="1" x14ac:dyDescent="0.35">
      <c r="J3035" s="41"/>
      <c r="K3035" s="42"/>
      <c r="L3035" s="42" t="s">
        <v>2974</v>
      </c>
      <c r="M3035" s="41"/>
      <c r="N3035" s="41"/>
      <c r="O3035" s="41"/>
      <c r="P3035" s="41"/>
      <c r="Z3035" s="3" t="s">
        <v>6</v>
      </c>
    </row>
    <row r="3036" spans="10:26" ht="14.5" customHeight="1" x14ac:dyDescent="0.35">
      <c r="J3036" s="41"/>
      <c r="K3036" s="42"/>
      <c r="L3036" s="42" t="s">
        <v>2975</v>
      </c>
      <c r="M3036" s="41"/>
      <c r="N3036" s="41"/>
      <c r="O3036" s="41"/>
      <c r="P3036" s="41"/>
      <c r="Z3036" s="3"/>
    </row>
    <row r="3037" spans="10:26" ht="14.5" customHeight="1" x14ac:dyDescent="0.35">
      <c r="J3037" s="41"/>
      <c r="K3037" s="42"/>
      <c r="L3037" s="150" t="s">
        <v>2976</v>
      </c>
      <c r="M3037" s="41"/>
      <c r="N3037" s="41"/>
      <c r="O3037" s="41"/>
      <c r="P3037" s="41"/>
      <c r="Z3037" s="3"/>
    </row>
    <row r="3038" spans="10:26" ht="14.5" customHeight="1" x14ac:dyDescent="0.35">
      <c r="J3038" s="41"/>
      <c r="K3038" s="42"/>
      <c r="L3038" s="150" t="s">
        <v>2977</v>
      </c>
      <c r="M3038" s="41"/>
      <c r="N3038" s="41"/>
      <c r="O3038" s="41"/>
      <c r="P3038" s="41"/>
      <c r="Z3038" s="3"/>
    </row>
    <row r="3039" spans="10:26" ht="14.5" customHeight="1" x14ac:dyDescent="0.35">
      <c r="J3039" s="41"/>
      <c r="K3039" s="42"/>
      <c r="L3039" s="150" t="s">
        <v>2978</v>
      </c>
      <c r="M3039" s="41"/>
      <c r="N3039" s="41"/>
      <c r="O3039" s="41"/>
      <c r="P3039" s="41"/>
      <c r="Z3039" s="3"/>
    </row>
    <row r="3040" spans="10:26" ht="14.5" customHeight="1" x14ac:dyDescent="0.35">
      <c r="J3040" s="43"/>
      <c r="K3040" s="44"/>
      <c r="L3040" s="151" t="s">
        <v>2979</v>
      </c>
      <c r="M3040" s="43"/>
      <c r="N3040" s="43"/>
      <c r="O3040" s="43"/>
      <c r="P3040" s="43"/>
      <c r="Z3040" s="3" t="s">
        <v>6</v>
      </c>
    </row>
    <row r="3041" spans="1:26" s="3" customFormat="1" ht="14.5" customHeight="1" collapsed="1" x14ac:dyDescent="0.35">
      <c r="A3041" s="1" t="s">
        <v>22</v>
      </c>
      <c r="B3041" s="1"/>
      <c r="C3041" s="1"/>
      <c r="D3041" s="1"/>
      <c r="E3041" s="1"/>
      <c r="F3041" s="1" t="s">
        <v>2980</v>
      </c>
      <c r="G3041" s="1"/>
      <c r="H3041" s="1"/>
      <c r="I3041" s="1" t="s">
        <v>144</v>
      </c>
      <c r="J3041" s="2" t="s">
        <v>2981</v>
      </c>
      <c r="K3041" s="4"/>
      <c r="L3041" s="4"/>
      <c r="M3041" s="4"/>
      <c r="N3041" s="4"/>
      <c r="O3041" s="4"/>
      <c r="P3041" s="4"/>
      <c r="Q3041" s="4"/>
      <c r="R3041" s="4"/>
      <c r="S3041" s="4"/>
      <c r="T3041" s="4"/>
      <c r="U3041" s="4"/>
      <c r="V3041" s="4"/>
      <c r="W3041" s="4"/>
      <c r="Z3041" s="3" t="s">
        <v>6</v>
      </c>
    </row>
    <row r="3042" spans="1:26" ht="14.5" customHeight="1" x14ac:dyDescent="0.35">
      <c r="J3042" s="15">
        <v>1</v>
      </c>
      <c r="K3042" s="17" t="s">
        <v>25</v>
      </c>
      <c r="L3042" s="17" t="s">
        <v>2982</v>
      </c>
      <c r="M3042" s="15" t="s">
        <v>27</v>
      </c>
      <c r="N3042" s="15">
        <v>4</v>
      </c>
      <c r="O3042" s="15" t="s">
        <v>28</v>
      </c>
      <c r="P3042" s="15" t="s">
        <v>29</v>
      </c>
      <c r="Z3042" s="3" t="s">
        <v>6</v>
      </c>
    </row>
    <row r="3043" spans="1:26" ht="14.5" customHeight="1" x14ac:dyDescent="0.35">
      <c r="J3043" s="15">
        <v>2</v>
      </c>
      <c r="K3043" s="17" t="s">
        <v>163</v>
      </c>
      <c r="L3043" s="17" t="s">
        <v>2953</v>
      </c>
      <c r="M3043" s="15" t="s">
        <v>27</v>
      </c>
      <c r="N3043" s="15">
        <v>60</v>
      </c>
      <c r="O3043" s="15" t="s">
        <v>28</v>
      </c>
      <c r="P3043" s="15" t="s">
        <v>29</v>
      </c>
      <c r="Z3043" s="3" t="s">
        <v>6</v>
      </c>
    </row>
    <row r="3044" spans="1:26" ht="14.5" customHeight="1" x14ac:dyDescent="0.35">
      <c r="J3044" s="15">
        <v>3</v>
      </c>
      <c r="K3044" s="17" t="s">
        <v>2966</v>
      </c>
      <c r="L3044" s="17" t="s">
        <v>2967</v>
      </c>
      <c r="M3044" s="15" t="s">
        <v>32</v>
      </c>
      <c r="N3044" s="15" t="s">
        <v>28</v>
      </c>
      <c r="O3044" s="103">
        <v>6</v>
      </c>
      <c r="P3044" s="15" t="s">
        <v>48</v>
      </c>
      <c r="Z3044" s="3" t="s">
        <v>6</v>
      </c>
    </row>
    <row r="3045" spans="1:26" ht="14.5" customHeight="1" x14ac:dyDescent="0.35">
      <c r="J3045" s="15">
        <v>4</v>
      </c>
      <c r="K3045" s="17" t="s">
        <v>2968</v>
      </c>
      <c r="L3045" s="17" t="s">
        <v>2969</v>
      </c>
      <c r="M3045" s="15" t="s">
        <v>32</v>
      </c>
      <c r="N3045" s="15" t="s">
        <v>28</v>
      </c>
      <c r="O3045" s="103">
        <v>6</v>
      </c>
      <c r="P3045" s="15" t="s">
        <v>48</v>
      </c>
      <c r="Z3045" s="3" t="s">
        <v>6</v>
      </c>
    </row>
    <row r="3046" spans="1:26" ht="14.5" customHeight="1" x14ac:dyDescent="0.35">
      <c r="J3046" s="15">
        <v>5</v>
      </c>
      <c r="K3046" s="17" t="s">
        <v>2922</v>
      </c>
      <c r="L3046" s="17" t="s">
        <v>2983</v>
      </c>
      <c r="M3046" s="15" t="s">
        <v>27</v>
      </c>
      <c r="N3046" s="15">
        <v>60</v>
      </c>
      <c r="O3046" s="15" t="s">
        <v>28</v>
      </c>
      <c r="P3046" s="15" t="s">
        <v>48</v>
      </c>
      <c r="Z3046" s="3" t="s">
        <v>6</v>
      </c>
    </row>
    <row r="3047" spans="1:26" s="3" customFormat="1" ht="14.5" customHeight="1" collapsed="1" x14ac:dyDescent="0.35">
      <c r="A3047" s="1" t="s">
        <v>22</v>
      </c>
      <c r="B3047" s="1"/>
      <c r="C3047" s="1"/>
      <c r="D3047" s="1"/>
      <c r="E3047" s="1" t="s">
        <v>2984</v>
      </c>
      <c r="F3047" s="1"/>
      <c r="G3047" s="1"/>
      <c r="H3047" s="1"/>
      <c r="I3047" s="1" t="s">
        <v>144</v>
      </c>
      <c r="J3047" s="2" t="s">
        <v>2985</v>
      </c>
      <c r="K3047" s="4"/>
      <c r="L3047" s="4"/>
      <c r="M3047" s="4"/>
      <c r="N3047" s="4"/>
      <c r="O3047" s="4"/>
      <c r="P3047" s="4"/>
      <c r="Q3047" s="4"/>
      <c r="R3047" s="4"/>
      <c r="S3047" s="4"/>
      <c r="T3047" s="4"/>
      <c r="U3047" s="4"/>
      <c r="V3047" s="4"/>
      <c r="W3047" s="4"/>
      <c r="Z3047" s="3" t="s">
        <v>6</v>
      </c>
    </row>
    <row r="3048" spans="1:26" ht="14.5" customHeight="1" x14ac:dyDescent="0.35">
      <c r="J3048" s="18">
        <v>1</v>
      </c>
      <c r="K3048" s="25" t="s">
        <v>25</v>
      </c>
      <c r="L3048" s="25" t="s">
        <v>2986</v>
      </c>
      <c r="M3048" s="15" t="s">
        <v>27</v>
      </c>
      <c r="N3048" s="15">
        <v>4</v>
      </c>
      <c r="O3048" s="15" t="s">
        <v>28</v>
      </c>
      <c r="P3048" s="15" t="s">
        <v>29</v>
      </c>
      <c r="Z3048" s="3" t="s">
        <v>6</v>
      </c>
    </row>
    <row r="3049" spans="1:26" ht="14.5" customHeight="1" x14ac:dyDescent="0.35">
      <c r="J3049" s="18">
        <v>2</v>
      </c>
      <c r="K3049" s="25" t="s">
        <v>2867</v>
      </c>
      <c r="L3049" s="25" t="s">
        <v>2987</v>
      </c>
      <c r="M3049" s="15" t="s">
        <v>32</v>
      </c>
      <c r="N3049" s="15" t="s">
        <v>40</v>
      </c>
      <c r="O3049" s="15" t="s">
        <v>28</v>
      </c>
      <c r="P3049" s="15" t="s">
        <v>29</v>
      </c>
      <c r="Z3049" s="3" t="s">
        <v>6</v>
      </c>
    </row>
    <row r="3050" spans="1:26" ht="14.5" customHeight="1" x14ac:dyDescent="0.35">
      <c r="J3050" s="18">
        <v>3</v>
      </c>
      <c r="K3050" s="25" t="s">
        <v>163</v>
      </c>
      <c r="L3050" s="25" t="s">
        <v>801</v>
      </c>
      <c r="M3050" s="15" t="s">
        <v>27</v>
      </c>
      <c r="N3050" s="15">
        <v>60</v>
      </c>
      <c r="O3050" s="15" t="s">
        <v>28</v>
      </c>
      <c r="P3050" s="15" t="s">
        <v>29</v>
      </c>
      <c r="Z3050" s="3" t="s">
        <v>6</v>
      </c>
    </row>
    <row r="3051" spans="1:26" ht="14.5" customHeight="1" x14ac:dyDescent="0.35">
      <c r="J3051" s="18">
        <v>4</v>
      </c>
      <c r="K3051" s="25" t="s">
        <v>2966</v>
      </c>
      <c r="L3051" s="25" t="s">
        <v>2967</v>
      </c>
      <c r="M3051" s="15" t="s">
        <v>32</v>
      </c>
      <c r="N3051" s="15" t="s">
        <v>28</v>
      </c>
      <c r="O3051" s="20">
        <v>3</v>
      </c>
      <c r="P3051" s="15" t="s">
        <v>48</v>
      </c>
      <c r="Z3051" s="3" t="s">
        <v>6</v>
      </c>
    </row>
    <row r="3052" spans="1:26" ht="14.5" customHeight="1" x14ac:dyDescent="0.35">
      <c r="J3052" s="18">
        <v>5</v>
      </c>
      <c r="K3052" s="25" t="s">
        <v>2968</v>
      </c>
      <c r="L3052" s="25" t="s">
        <v>2969</v>
      </c>
      <c r="M3052" s="15" t="s">
        <v>32</v>
      </c>
      <c r="N3052" s="15" t="s">
        <v>28</v>
      </c>
      <c r="O3052" s="20">
        <v>3</v>
      </c>
      <c r="P3052" s="15" t="s">
        <v>48</v>
      </c>
      <c r="Z3052" s="3" t="s">
        <v>6</v>
      </c>
    </row>
    <row r="3053" spans="1:26" ht="14.5" customHeight="1" x14ac:dyDescent="0.35">
      <c r="J3053" s="45">
        <v>6</v>
      </c>
      <c r="K3053" s="46" t="s">
        <v>2870</v>
      </c>
      <c r="L3053" s="46" t="s">
        <v>2871</v>
      </c>
      <c r="M3053" s="39" t="s">
        <v>27</v>
      </c>
      <c r="N3053" s="39">
        <v>1</v>
      </c>
      <c r="O3053" s="39" t="s">
        <v>28</v>
      </c>
      <c r="P3053" s="39" t="s">
        <v>29</v>
      </c>
      <c r="Z3053" s="3" t="s">
        <v>6</v>
      </c>
    </row>
    <row r="3054" spans="1:26" ht="14.5" customHeight="1" x14ac:dyDescent="0.35">
      <c r="J3054" s="47"/>
      <c r="K3054" s="48"/>
      <c r="L3054" s="48" t="s">
        <v>2872</v>
      </c>
      <c r="M3054" s="41"/>
      <c r="N3054" s="41"/>
      <c r="O3054" s="41"/>
      <c r="P3054" s="41"/>
      <c r="Z3054" s="3" t="s">
        <v>6</v>
      </c>
    </row>
    <row r="3055" spans="1:26" ht="14.5" customHeight="1" x14ac:dyDescent="0.35">
      <c r="J3055" s="47"/>
      <c r="K3055" s="48"/>
      <c r="L3055" s="48" t="s">
        <v>2873</v>
      </c>
      <c r="M3055" s="41"/>
      <c r="N3055" s="41"/>
      <c r="O3055" s="41"/>
      <c r="P3055" s="41"/>
      <c r="Z3055" s="3" t="s">
        <v>6</v>
      </c>
    </row>
    <row r="3056" spans="1:26" ht="14.5" customHeight="1" x14ac:dyDescent="0.35">
      <c r="J3056" s="49"/>
      <c r="K3056" s="50"/>
      <c r="L3056" s="50" t="s">
        <v>2874</v>
      </c>
      <c r="M3056" s="43"/>
      <c r="N3056" s="43"/>
      <c r="O3056" s="43"/>
      <c r="P3056" s="43"/>
      <c r="Z3056" s="3" t="s">
        <v>6</v>
      </c>
    </row>
    <row r="3057" spans="1:26" ht="14.5" customHeight="1" x14ac:dyDescent="0.35">
      <c r="J3057" s="45">
        <v>7</v>
      </c>
      <c r="K3057" s="46" t="s">
        <v>129</v>
      </c>
      <c r="L3057" s="46" t="s">
        <v>340</v>
      </c>
      <c r="M3057" s="39" t="s">
        <v>27</v>
      </c>
      <c r="N3057" s="39">
        <v>60</v>
      </c>
      <c r="O3057" s="39" t="s">
        <v>28</v>
      </c>
      <c r="P3057" s="39" t="s">
        <v>48</v>
      </c>
      <c r="Z3057" s="3" t="s">
        <v>6</v>
      </c>
    </row>
    <row r="3058" spans="1:26" ht="14.5" customHeight="1" x14ac:dyDescent="0.35">
      <c r="J3058" s="49"/>
      <c r="K3058" s="50"/>
      <c r="L3058" s="50" t="s">
        <v>2833</v>
      </c>
      <c r="M3058" s="43"/>
      <c r="N3058" s="43"/>
      <c r="O3058" s="43"/>
      <c r="P3058" s="43"/>
      <c r="Z3058" s="3" t="s">
        <v>6</v>
      </c>
    </row>
    <row r="3059" spans="1:26" ht="14.5" customHeight="1" collapsed="1" x14ac:dyDescent="0.35">
      <c r="A3059" s="1" t="s">
        <v>22</v>
      </c>
      <c r="E3059" s="1" t="s">
        <v>2988</v>
      </c>
      <c r="F3059" s="1"/>
      <c r="G3059" s="1"/>
      <c r="H3059" s="1"/>
      <c r="I3059" s="1" t="s">
        <v>144</v>
      </c>
      <c r="J3059" s="2" t="s">
        <v>2989</v>
      </c>
      <c r="K3059" s="64"/>
      <c r="L3059" s="64"/>
      <c r="M3059" s="65"/>
      <c r="N3059" s="65"/>
      <c r="O3059" s="65"/>
      <c r="P3059" s="65"/>
      <c r="Z3059" s="3"/>
    </row>
    <row r="3060" spans="1:26" ht="14.5" customHeight="1" x14ac:dyDescent="0.35">
      <c r="J3060" s="18">
        <v>1</v>
      </c>
      <c r="K3060" s="25" t="s">
        <v>25</v>
      </c>
      <c r="L3060" s="25" t="s">
        <v>2990</v>
      </c>
      <c r="M3060" s="15" t="s">
        <v>27</v>
      </c>
      <c r="N3060" s="15">
        <v>4</v>
      </c>
      <c r="O3060" s="15" t="s">
        <v>28</v>
      </c>
      <c r="P3060" s="15" t="s">
        <v>29</v>
      </c>
      <c r="Z3060" s="3"/>
    </row>
    <row r="3061" spans="1:26" ht="14.5" customHeight="1" x14ac:dyDescent="0.35">
      <c r="J3061" s="18">
        <v>2</v>
      </c>
      <c r="K3061" s="25" t="s">
        <v>2907</v>
      </c>
      <c r="L3061" s="25" t="s">
        <v>2908</v>
      </c>
      <c r="M3061" s="15" t="s">
        <v>32</v>
      </c>
      <c r="N3061" s="15">
        <v>8</v>
      </c>
      <c r="O3061" s="15" t="s">
        <v>28</v>
      </c>
      <c r="P3061" s="15" t="s">
        <v>48</v>
      </c>
      <c r="Z3061" s="3"/>
    </row>
    <row r="3062" spans="1:26" ht="14.5" customHeight="1" x14ac:dyDescent="0.35">
      <c r="J3062" s="18">
        <v>3</v>
      </c>
      <c r="K3062" s="25" t="s">
        <v>2909</v>
      </c>
      <c r="L3062" s="25" t="s">
        <v>2910</v>
      </c>
      <c r="M3062" s="15" t="s">
        <v>32</v>
      </c>
      <c r="N3062" s="15">
        <v>8</v>
      </c>
      <c r="O3062" s="15" t="s">
        <v>28</v>
      </c>
      <c r="P3062" s="15" t="s">
        <v>48</v>
      </c>
      <c r="Z3062" s="3"/>
    </row>
    <row r="3063" spans="1:26" ht="14.5" customHeight="1" x14ac:dyDescent="0.35">
      <c r="J3063" s="18">
        <v>4</v>
      </c>
      <c r="K3063" s="25" t="s">
        <v>2911</v>
      </c>
      <c r="L3063" s="25" t="s">
        <v>2912</v>
      </c>
      <c r="M3063" s="15" t="s">
        <v>27</v>
      </c>
      <c r="N3063" s="15">
        <v>30</v>
      </c>
      <c r="O3063" s="15" t="s">
        <v>28</v>
      </c>
      <c r="P3063" s="15" t="s">
        <v>48</v>
      </c>
      <c r="Z3063" s="3"/>
    </row>
    <row r="3064" spans="1:26" ht="14.5" customHeight="1" collapsed="1" x14ac:dyDescent="0.35">
      <c r="A3064" s="1" t="s">
        <v>22</v>
      </c>
      <c r="E3064" s="7"/>
      <c r="F3064" s="1" t="s">
        <v>2991</v>
      </c>
      <c r="G3064" s="1"/>
      <c r="H3064" s="1"/>
      <c r="I3064" s="1" t="s">
        <v>144</v>
      </c>
      <c r="J3064" s="2" t="s">
        <v>2992</v>
      </c>
      <c r="K3064" s="64"/>
      <c r="L3064" s="64"/>
      <c r="M3064" s="65"/>
      <c r="N3064" s="65"/>
      <c r="O3064" s="65"/>
      <c r="P3064" s="65"/>
      <c r="Z3064" s="3"/>
    </row>
    <row r="3065" spans="1:26" ht="14.5" customHeight="1" x14ac:dyDescent="0.35">
      <c r="J3065" s="18">
        <v>1</v>
      </c>
      <c r="K3065" s="25" t="s">
        <v>25</v>
      </c>
      <c r="L3065" s="25" t="s">
        <v>2993</v>
      </c>
      <c r="M3065" s="15" t="s">
        <v>27</v>
      </c>
      <c r="N3065" s="15">
        <v>4</v>
      </c>
      <c r="O3065" s="15" t="s">
        <v>28</v>
      </c>
      <c r="P3065" s="15" t="s">
        <v>29</v>
      </c>
      <c r="Z3065" s="3"/>
    </row>
    <row r="3066" spans="1:26" ht="14.5" customHeight="1" x14ac:dyDescent="0.35">
      <c r="J3066" s="18">
        <v>2</v>
      </c>
      <c r="K3066" s="25" t="s">
        <v>163</v>
      </c>
      <c r="L3066" s="25" t="s">
        <v>2913</v>
      </c>
      <c r="M3066" s="15" t="s">
        <v>27</v>
      </c>
      <c r="N3066" s="15">
        <v>60</v>
      </c>
      <c r="O3066" s="15" t="s">
        <v>28</v>
      </c>
      <c r="P3066" s="15" t="s">
        <v>29</v>
      </c>
      <c r="Z3066" s="3"/>
    </row>
    <row r="3067" spans="1:26" ht="14.5" customHeight="1" x14ac:dyDescent="0.35">
      <c r="J3067" s="18">
        <v>3</v>
      </c>
      <c r="K3067" s="25" t="s">
        <v>804</v>
      </c>
      <c r="L3067" s="25" t="s">
        <v>2915</v>
      </c>
      <c r="M3067" s="15" t="s">
        <v>32</v>
      </c>
      <c r="N3067" s="15" t="s">
        <v>28</v>
      </c>
      <c r="O3067" s="103">
        <v>6</v>
      </c>
      <c r="P3067" s="15" t="s">
        <v>29</v>
      </c>
      <c r="Z3067" s="3"/>
    </row>
    <row r="3068" spans="1:26" ht="14.5" customHeight="1" collapsed="1" x14ac:dyDescent="0.35">
      <c r="A3068" s="1" t="s">
        <v>22</v>
      </c>
      <c r="E3068" s="7"/>
      <c r="F3068" s="1" t="s">
        <v>2994</v>
      </c>
      <c r="G3068" s="1"/>
      <c r="H3068" s="1"/>
      <c r="I3068" s="1" t="s">
        <v>144</v>
      </c>
      <c r="J3068" s="2" t="s">
        <v>2995</v>
      </c>
      <c r="K3068" s="64"/>
      <c r="L3068" s="64"/>
      <c r="M3068" s="65"/>
      <c r="N3068" s="65"/>
      <c r="O3068" s="65"/>
      <c r="P3068" s="65"/>
      <c r="Z3068" s="3"/>
    </row>
    <row r="3069" spans="1:26" ht="14.5" customHeight="1" x14ac:dyDescent="0.35">
      <c r="J3069" s="18">
        <v>1</v>
      </c>
      <c r="K3069" s="25" t="s">
        <v>25</v>
      </c>
      <c r="L3069" s="25" t="s">
        <v>2996</v>
      </c>
      <c r="M3069" s="15" t="s">
        <v>27</v>
      </c>
      <c r="N3069" s="15">
        <v>4</v>
      </c>
      <c r="O3069" s="15" t="s">
        <v>28</v>
      </c>
      <c r="P3069" s="15" t="s">
        <v>29</v>
      </c>
      <c r="Z3069" s="3"/>
    </row>
    <row r="3070" spans="1:26" ht="14.5" customHeight="1" x14ac:dyDescent="0.35">
      <c r="J3070" s="18">
        <v>2</v>
      </c>
      <c r="K3070" s="25" t="s">
        <v>163</v>
      </c>
      <c r="L3070" s="25" t="s">
        <v>2997</v>
      </c>
      <c r="M3070" s="15" t="s">
        <v>27</v>
      </c>
      <c r="N3070" s="15">
        <v>60</v>
      </c>
      <c r="O3070" s="15" t="s">
        <v>28</v>
      </c>
      <c r="P3070" s="15" t="s">
        <v>29</v>
      </c>
      <c r="Z3070" s="3"/>
    </row>
    <row r="3071" spans="1:26" ht="14.5" customHeight="1" x14ac:dyDescent="0.35">
      <c r="J3071" s="18">
        <v>3</v>
      </c>
      <c r="K3071" s="25" t="s">
        <v>804</v>
      </c>
      <c r="L3071" s="25" t="s">
        <v>2998</v>
      </c>
      <c r="M3071" s="15" t="s">
        <v>32</v>
      </c>
      <c r="N3071" s="15" t="s">
        <v>28</v>
      </c>
      <c r="O3071" s="103">
        <v>6</v>
      </c>
      <c r="P3071" s="15" t="s">
        <v>29</v>
      </c>
      <c r="Z3071" s="3"/>
    </row>
    <row r="3072" spans="1:26" ht="14.5" customHeight="1" collapsed="1" x14ac:dyDescent="0.35">
      <c r="A3072" s="1" t="s">
        <v>22</v>
      </c>
      <c r="E3072" s="1" t="s">
        <v>2999</v>
      </c>
      <c r="F3072" s="1"/>
      <c r="G3072" s="1"/>
      <c r="H3072" s="1"/>
      <c r="I3072" s="1" t="s">
        <v>144</v>
      </c>
      <c r="J3072" s="2" t="s">
        <v>3000</v>
      </c>
      <c r="K3072" s="64"/>
      <c r="L3072" s="64"/>
      <c r="M3072" s="65"/>
      <c r="N3072" s="65"/>
      <c r="O3072" s="65"/>
      <c r="P3072" s="65"/>
      <c r="Z3072" s="3"/>
    </row>
    <row r="3073" spans="1:26" ht="14.5" customHeight="1" x14ac:dyDescent="0.35">
      <c r="J3073" s="18">
        <v>1</v>
      </c>
      <c r="K3073" s="25" t="s">
        <v>25</v>
      </c>
      <c r="L3073" s="25" t="s">
        <v>3001</v>
      </c>
      <c r="M3073" s="15" t="s">
        <v>27</v>
      </c>
      <c r="N3073" s="15">
        <v>4</v>
      </c>
      <c r="O3073" s="15" t="s">
        <v>28</v>
      </c>
      <c r="P3073" s="15" t="s">
        <v>29</v>
      </c>
      <c r="Z3073" s="3"/>
    </row>
    <row r="3074" spans="1:26" ht="14.5" customHeight="1" x14ac:dyDescent="0.35">
      <c r="J3074" s="18">
        <v>2</v>
      </c>
      <c r="K3074" s="25" t="s">
        <v>2927</v>
      </c>
      <c r="L3074" s="25" t="s">
        <v>2928</v>
      </c>
      <c r="M3074" s="15" t="s">
        <v>32</v>
      </c>
      <c r="N3074" s="15">
        <v>8</v>
      </c>
      <c r="O3074" s="15" t="s">
        <v>28</v>
      </c>
      <c r="P3074" s="15" t="s">
        <v>29</v>
      </c>
      <c r="Z3074" s="3"/>
    </row>
    <row r="3075" spans="1:26" ht="14.5" customHeight="1" collapsed="1" x14ac:dyDescent="0.35">
      <c r="A3075" s="1" t="s">
        <v>22</v>
      </c>
      <c r="E3075" s="7"/>
      <c r="F3075" s="1" t="s">
        <v>3002</v>
      </c>
      <c r="G3075" s="1"/>
      <c r="H3075" s="1"/>
      <c r="I3075" s="1" t="s">
        <v>144</v>
      </c>
      <c r="J3075" s="2" t="s">
        <v>3003</v>
      </c>
      <c r="K3075" s="64"/>
      <c r="L3075" s="64"/>
      <c r="M3075" s="65"/>
      <c r="N3075" s="65"/>
      <c r="O3075" s="65"/>
      <c r="P3075" s="65"/>
      <c r="Z3075" s="3"/>
    </row>
    <row r="3076" spans="1:26" ht="14.5" customHeight="1" x14ac:dyDescent="0.35">
      <c r="J3076" s="18">
        <v>1</v>
      </c>
      <c r="K3076" s="25" t="s">
        <v>25</v>
      </c>
      <c r="L3076" s="25" t="s">
        <v>3004</v>
      </c>
      <c r="M3076" s="15" t="s">
        <v>27</v>
      </c>
      <c r="N3076" s="15">
        <v>4</v>
      </c>
      <c r="O3076" s="15" t="s">
        <v>28</v>
      </c>
      <c r="P3076" s="15" t="s">
        <v>29</v>
      </c>
      <c r="Z3076" s="3"/>
    </row>
    <row r="3077" spans="1:26" ht="14.5" customHeight="1" x14ac:dyDescent="0.35">
      <c r="J3077" s="18">
        <v>2</v>
      </c>
      <c r="K3077" s="25" t="s">
        <v>163</v>
      </c>
      <c r="L3077" s="25" t="s">
        <v>2913</v>
      </c>
      <c r="M3077" s="15" t="s">
        <v>27</v>
      </c>
      <c r="N3077" s="15">
        <v>60</v>
      </c>
      <c r="O3077" s="15" t="s">
        <v>28</v>
      </c>
      <c r="P3077" s="15" t="s">
        <v>29</v>
      </c>
      <c r="Z3077" s="3"/>
    </row>
    <row r="3078" spans="1:26" ht="14.5" customHeight="1" x14ac:dyDescent="0.35">
      <c r="J3078" s="18">
        <v>3</v>
      </c>
      <c r="K3078" s="25" t="s">
        <v>804</v>
      </c>
      <c r="L3078" s="25" t="s">
        <v>2929</v>
      </c>
      <c r="M3078" s="15" t="s">
        <v>32</v>
      </c>
      <c r="N3078" s="15" t="s">
        <v>28</v>
      </c>
      <c r="O3078" s="103">
        <v>6</v>
      </c>
      <c r="P3078" s="15" t="s">
        <v>29</v>
      </c>
      <c r="Z3078" s="3"/>
    </row>
    <row r="3079" spans="1:26" ht="14.5" customHeight="1" collapsed="1" x14ac:dyDescent="0.35">
      <c r="A3079" s="1" t="s">
        <v>22</v>
      </c>
      <c r="E3079" s="7"/>
      <c r="F3079" s="1" t="s">
        <v>3005</v>
      </c>
      <c r="G3079" s="1"/>
      <c r="H3079" s="1"/>
      <c r="I3079" s="1" t="s">
        <v>144</v>
      </c>
      <c r="J3079" s="2" t="s">
        <v>3006</v>
      </c>
      <c r="K3079" s="64"/>
      <c r="L3079" s="64"/>
      <c r="M3079" s="65"/>
      <c r="N3079" s="65"/>
      <c r="O3079" s="65"/>
      <c r="P3079" s="65"/>
      <c r="Z3079" s="3"/>
    </row>
    <row r="3080" spans="1:26" ht="14.5" customHeight="1" x14ac:dyDescent="0.35">
      <c r="J3080" s="18">
        <v>1</v>
      </c>
      <c r="K3080" s="25" t="s">
        <v>25</v>
      </c>
      <c r="L3080" s="25" t="s">
        <v>3007</v>
      </c>
      <c r="M3080" s="15" t="s">
        <v>27</v>
      </c>
      <c r="N3080" s="15">
        <v>4</v>
      </c>
      <c r="O3080" s="15" t="s">
        <v>28</v>
      </c>
      <c r="P3080" s="15" t="s">
        <v>29</v>
      </c>
      <c r="Z3080" s="3"/>
    </row>
    <row r="3081" spans="1:26" ht="14.5" customHeight="1" x14ac:dyDescent="0.35">
      <c r="J3081" s="18">
        <v>2</v>
      </c>
      <c r="K3081" s="25" t="s">
        <v>163</v>
      </c>
      <c r="L3081" s="25" t="s">
        <v>2935</v>
      </c>
      <c r="M3081" s="15" t="s">
        <v>27</v>
      </c>
      <c r="N3081" s="15">
        <v>60</v>
      </c>
      <c r="O3081" s="15" t="s">
        <v>28</v>
      </c>
      <c r="P3081" s="15" t="s">
        <v>29</v>
      </c>
      <c r="Z3081" s="3"/>
    </row>
    <row r="3082" spans="1:26" ht="14.5" customHeight="1" x14ac:dyDescent="0.35">
      <c r="J3082" s="18">
        <v>3</v>
      </c>
      <c r="K3082" s="25" t="s">
        <v>804</v>
      </c>
      <c r="L3082" s="25" t="s">
        <v>2998</v>
      </c>
      <c r="M3082" s="15" t="s">
        <v>32</v>
      </c>
      <c r="N3082" s="15" t="s">
        <v>28</v>
      </c>
      <c r="O3082" s="103">
        <v>6</v>
      </c>
      <c r="P3082" s="15" t="s">
        <v>29</v>
      </c>
      <c r="Z3082" s="3"/>
    </row>
    <row r="3083" spans="1:26" s="3" customFormat="1" ht="14.5" customHeight="1" collapsed="1" x14ac:dyDescent="0.35">
      <c r="A3083" s="1" t="s">
        <v>22</v>
      </c>
      <c r="B3083" s="1"/>
      <c r="C3083" s="1" t="s">
        <v>3008</v>
      </c>
      <c r="D3083" s="1"/>
      <c r="E3083" s="1"/>
      <c r="F3083" s="1"/>
      <c r="G3083" s="1"/>
      <c r="H3083" s="1"/>
      <c r="I3083" s="1" t="s">
        <v>8</v>
      </c>
      <c r="J3083" s="2" t="s">
        <v>3009</v>
      </c>
      <c r="K3083" s="4"/>
      <c r="L3083" s="4"/>
      <c r="M3083" s="4"/>
      <c r="N3083" s="4"/>
      <c r="O3083" s="4"/>
      <c r="P3083" s="4"/>
      <c r="Q3083" s="4"/>
      <c r="R3083" s="4"/>
      <c r="S3083" s="4"/>
      <c r="T3083" s="4"/>
      <c r="U3083" s="4"/>
      <c r="V3083" s="4"/>
      <c r="W3083" s="4"/>
      <c r="Z3083" s="3" t="s">
        <v>6</v>
      </c>
    </row>
    <row r="3084" spans="1:26" ht="14.5" customHeight="1" x14ac:dyDescent="0.35">
      <c r="J3084" s="18">
        <v>1</v>
      </c>
      <c r="K3084" s="25" t="s">
        <v>25</v>
      </c>
      <c r="L3084" s="25" t="s">
        <v>3010</v>
      </c>
      <c r="M3084" s="15" t="s">
        <v>27</v>
      </c>
      <c r="N3084" s="15">
        <v>4</v>
      </c>
      <c r="O3084" s="15" t="s">
        <v>28</v>
      </c>
      <c r="P3084" s="15" t="s">
        <v>29</v>
      </c>
      <c r="Z3084" s="3" t="s">
        <v>6</v>
      </c>
    </row>
    <row r="3085" spans="1:26" ht="14.5" customHeight="1" x14ac:dyDescent="0.35">
      <c r="J3085" s="15">
        <v>2</v>
      </c>
      <c r="K3085" s="16" t="s">
        <v>2856</v>
      </c>
      <c r="L3085" s="16" t="s">
        <v>3011</v>
      </c>
      <c r="M3085" s="15" t="s">
        <v>32</v>
      </c>
      <c r="N3085" s="15" t="s">
        <v>28</v>
      </c>
      <c r="O3085" s="15" t="s">
        <v>28</v>
      </c>
      <c r="P3085" s="15" t="s">
        <v>29</v>
      </c>
      <c r="Z3085" s="3" t="s">
        <v>6</v>
      </c>
    </row>
    <row r="3086" spans="1:26" s="3" customFormat="1" ht="14.5" customHeight="1" collapsed="1" x14ac:dyDescent="0.35">
      <c r="A3086" s="1" t="s">
        <v>22</v>
      </c>
      <c r="B3086" s="1"/>
      <c r="C3086" s="1" t="s">
        <v>3012</v>
      </c>
      <c r="D3086" s="1"/>
      <c r="E3086" s="1"/>
      <c r="F3086" s="1"/>
      <c r="G3086" s="1"/>
      <c r="H3086" s="1"/>
      <c r="I3086" s="1" t="s">
        <v>8</v>
      </c>
      <c r="J3086" s="2" t="s">
        <v>3013</v>
      </c>
      <c r="K3086" s="4"/>
      <c r="L3086" s="4"/>
      <c r="M3086" s="4"/>
      <c r="N3086" s="4"/>
      <c r="O3086" s="4"/>
      <c r="P3086" s="4"/>
      <c r="Q3086" s="4"/>
      <c r="R3086" s="4"/>
      <c r="S3086" s="4"/>
      <c r="T3086" s="4"/>
      <c r="U3086" s="4"/>
      <c r="V3086" s="4"/>
      <c r="W3086" s="4"/>
      <c r="Z3086" s="3" t="s">
        <v>6</v>
      </c>
    </row>
    <row r="3087" spans="1:26" ht="14.5" customHeight="1" x14ac:dyDescent="0.35">
      <c r="J3087" s="9">
        <v>1</v>
      </c>
      <c r="K3087" s="11" t="s">
        <v>25</v>
      </c>
      <c r="L3087" s="11" t="s">
        <v>3014</v>
      </c>
      <c r="M3087" s="9" t="s">
        <v>27</v>
      </c>
      <c r="N3087" s="9">
        <v>4</v>
      </c>
      <c r="O3087" s="9" t="s">
        <v>28</v>
      </c>
      <c r="P3087" s="9" t="s">
        <v>29</v>
      </c>
      <c r="Z3087" s="3" t="s">
        <v>6</v>
      </c>
    </row>
    <row r="3088" spans="1:26" ht="14.5" customHeight="1" x14ac:dyDescent="0.35">
      <c r="J3088" s="325">
        <v>2</v>
      </c>
      <c r="K3088" s="347" t="s">
        <v>77</v>
      </c>
      <c r="L3088" s="11" t="s">
        <v>78</v>
      </c>
      <c r="M3088" s="325" t="s">
        <v>32</v>
      </c>
      <c r="N3088" s="325" t="s">
        <v>240</v>
      </c>
      <c r="O3088" s="325" t="s">
        <v>28</v>
      </c>
      <c r="P3088" s="325" t="s">
        <v>29</v>
      </c>
      <c r="Z3088" s="3" t="s">
        <v>6</v>
      </c>
    </row>
    <row r="3089" spans="1:26" ht="14.5" customHeight="1" x14ac:dyDescent="0.35">
      <c r="J3089" s="325"/>
      <c r="K3089" s="347"/>
      <c r="L3089" s="11" t="s">
        <v>79</v>
      </c>
      <c r="M3089" s="325"/>
      <c r="N3089" s="325"/>
      <c r="O3089" s="325"/>
      <c r="P3089" s="325"/>
      <c r="Z3089" s="3" t="s">
        <v>6</v>
      </c>
    </row>
    <row r="3090" spans="1:26" ht="14.5" customHeight="1" x14ac:dyDescent="0.35">
      <c r="J3090" s="325"/>
      <c r="K3090" s="347"/>
      <c r="L3090" s="11" t="s">
        <v>328</v>
      </c>
      <c r="M3090" s="325"/>
      <c r="N3090" s="325"/>
      <c r="O3090" s="325"/>
      <c r="P3090" s="325"/>
      <c r="Z3090" s="3" t="s">
        <v>6</v>
      </c>
    </row>
    <row r="3091" spans="1:26" s="3" customFormat="1" ht="14.5" customHeight="1" collapsed="1" x14ac:dyDescent="0.35">
      <c r="A3091" s="1" t="s">
        <v>22</v>
      </c>
      <c r="B3091" s="1"/>
      <c r="C3091" s="1"/>
      <c r="D3091" s="1" t="s">
        <v>3015</v>
      </c>
      <c r="E3091" s="1"/>
      <c r="F3091" s="1"/>
      <c r="G3091" s="1"/>
      <c r="H3091" s="1"/>
      <c r="I3091" s="1" t="s">
        <v>8</v>
      </c>
      <c r="J3091" s="2" t="s">
        <v>3016</v>
      </c>
      <c r="K3091" s="4"/>
      <c r="L3091" s="4"/>
      <c r="M3091" s="4"/>
      <c r="N3091" s="4"/>
      <c r="O3091" s="4"/>
      <c r="P3091" s="4"/>
      <c r="Q3091" s="4"/>
      <c r="R3091" s="4"/>
      <c r="S3091" s="4"/>
      <c r="T3091" s="4"/>
      <c r="U3091" s="4"/>
      <c r="V3091" s="4"/>
      <c r="W3091" s="4"/>
      <c r="Z3091" s="3" t="s">
        <v>6</v>
      </c>
    </row>
    <row r="3092" spans="1:26" ht="14.5" customHeight="1" x14ac:dyDescent="0.35">
      <c r="J3092" s="9">
        <v>1</v>
      </c>
      <c r="K3092" s="11" t="s">
        <v>25</v>
      </c>
      <c r="L3092" s="11" t="s">
        <v>3017</v>
      </c>
      <c r="M3092" s="9" t="s">
        <v>27</v>
      </c>
      <c r="N3092" s="9" t="s">
        <v>235</v>
      </c>
      <c r="O3092" s="9" t="s">
        <v>28</v>
      </c>
      <c r="P3092" s="9" t="s">
        <v>29</v>
      </c>
      <c r="Z3092" s="3" t="s">
        <v>6</v>
      </c>
    </row>
    <row r="3093" spans="1:26" ht="14.5" customHeight="1" x14ac:dyDescent="0.35">
      <c r="J3093" s="325">
        <v>2</v>
      </c>
      <c r="K3093" s="347" t="s">
        <v>3018</v>
      </c>
      <c r="L3093" s="11" t="s">
        <v>3019</v>
      </c>
      <c r="M3093" s="325" t="s">
        <v>27</v>
      </c>
      <c r="N3093" s="325" t="s">
        <v>240</v>
      </c>
      <c r="O3093" s="325" t="s">
        <v>28</v>
      </c>
      <c r="P3093" s="325" t="s">
        <v>29</v>
      </c>
      <c r="Z3093" s="3" t="s">
        <v>6</v>
      </c>
    </row>
    <row r="3094" spans="1:26" ht="14.5" customHeight="1" x14ac:dyDescent="0.35">
      <c r="J3094" s="325"/>
      <c r="K3094" s="347"/>
      <c r="L3094" s="11" t="s">
        <v>3020</v>
      </c>
      <c r="M3094" s="325"/>
      <c r="N3094" s="325"/>
      <c r="O3094" s="325"/>
      <c r="P3094" s="325"/>
      <c r="Z3094" s="3" t="s">
        <v>6</v>
      </c>
    </row>
    <row r="3095" spans="1:26" ht="14.5" customHeight="1" x14ac:dyDescent="0.35">
      <c r="J3095" s="325"/>
      <c r="K3095" s="347"/>
      <c r="L3095" s="11" t="s">
        <v>3021</v>
      </c>
      <c r="M3095" s="325"/>
      <c r="N3095" s="325"/>
      <c r="O3095" s="325"/>
      <c r="P3095" s="325"/>
      <c r="Z3095" s="3" t="s">
        <v>6</v>
      </c>
    </row>
    <row r="3096" spans="1:26" ht="14.5" customHeight="1" x14ac:dyDescent="0.35">
      <c r="J3096" s="325">
        <v>3</v>
      </c>
      <c r="K3096" s="347" t="s">
        <v>3022</v>
      </c>
      <c r="L3096" s="11" t="s">
        <v>3023</v>
      </c>
      <c r="M3096" s="325" t="s">
        <v>27</v>
      </c>
      <c r="N3096" s="325" t="s">
        <v>240</v>
      </c>
      <c r="O3096" s="325" t="s">
        <v>28</v>
      </c>
      <c r="P3096" s="325" t="s">
        <v>29</v>
      </c>
      <c r="Z3096" s="3" t="s">
        <v>6</v>
      </c>
    </row>
    <row r="3097" spans="1:26" ht="14.5" customHeight="1" x14ac:dyDescent="0.35">
      <c r="J3097" s="325"/>
      <c r="K3097" s="347"/>
      <c r="L3097" s="11" t="s">
        <v>3020</v>
      </c>
      <c r="M3097" s="325"/>
      <c r="N3097" s="325"/>
      <c r="O3097" s="325"/>
      <c r="P3097" s="325"/>
      <c r="Z3097" s="3" t="s">
        <v>6</v>
      </c>
    </row>
    <row r="3098" spans="1:26" ht="14.5" customHeight="1" x14ac:dyDescent="0.35">
      <c r="J3098" s="325"/>
      <c r="K3098" s="347"/>
      <c r="L3098" s="11" t="s">
        <v>3021</v>
      </c>
      <c r="M3098" s="325"/>
      <c r="N3098" s="325"/>
      <c r="O3098" s="325"/>
      <c r="P3098" s="325"/>
      <c r="Z3098" s="3" t="s">
        <v>6</v>
      </c>
    </row>
    <row r="3099" spans="1:26" ht="14.5" customHeight="1" x14ac:dyDescent="0.35">
      <c r="J3099" s="325">
        <v>4</v>
      </c>
      <c r="K3099" s="347" t="s">
        <v>3024</v>
      </c>
      <c r="L3099" s="11" t="s">
        <v>3025</v>
      </c>
      <c r="M3099" s="325" t="s">
        <v>27</v>
      </c>
      <c r="N3099" s="325" t="s">
        <v>240</v>
      </c>
      <c r="O3099" s="325" t="s">
        <v>28</v>
      </c>
      <c r="P3099" s="325" t="s">
        <v>29</v>
      </c>
      <c r="Z3099" s="3" t="s">
        <v>6</v>
      </c>
    </row>
    <row r="3100" spans="1:26" ht="14.5" customHeight="1" x14ac:dyDescent="0.35">
      <c r="J3100" s="325"/>
      <c r="K3100" s="347"/>
      <c r="L3100" s="11" t="s">
        <v>3020</v>
      </c>
      <c r="M3100" s="325"/>
      <c r="N3100" s="325"/>
      <c r="O3100" s="325"/>
      <c r="P3100" s="325"/>
      <c r="Z3100" s="3" t="s">
        <v>6</v>
      </c>
    </row>
    <row r="3101" spans="1:26" ht="14.5" customHeight="1" x14ac:dyDescent="0.35">
      <c r="J3101" s="325"/>
      <c r="K3101" s="347"/>
      <c r="L3101" s="11" t="s">
        <v>3021</v>
      </c>
      <c r="M3101" s="325"/>
      <c r="N3101" s="325"/>
      <c r="O3101" s="325"/>
      <c r="P3101" s="325"/>
      <c r="Z3101" s="3" t="s">
        <v>6</v>
      </c>
    </row>
    <row r="3102" spans="1:26" ht="14.5" customHeight="1" x14ac:dyDescent="0.35">
      <c r="J3102" s="325">
        <v>5</v>
      </c>
      <c r="K3102" s="347" t="s">
        <v>3026</v>
      </c>
      <c r="L3102" s="11" t="s">
        <v>3027</v>
      </c>
      <c r="M3102" s="325" t="s">
        <v>27</v>
      </c>
      <c r="N3102" s="325" t="s">
        <v>240</v>
      </c>
      <c r="O3102" s="325" t="s">
        <v>28</v>
      </c>
      <c r="P3102" s="325" t="s">
        <v>29</v>
      </c>
      <c r="Z3102" s="3" t="s">
        <v>6</v>
      </c>
    </row>
    <row r="3103" spans="1:26" ht="14.5" customHeight="1" x14ac:dyDescent="0.35">
      <c r="J3103" s="325"/>
      <c r="K3103" s="347"/>
      <c r="L3103" s="11" t="s">
        <v>3028</v>
      </c>
      <c r="M3103" s="325"/>
      <c r="N3103" s="325"/>
      <c r="O3103" s="325"/>
      <c r="P3103" s="325"/>
      <c r="Z3103" s="3" t="s">
        <v>6</v>
      </c>
    </row>
    <row r="3104" spans="1:26" ht="14.5" customHeight="1" x14ac:dyDescent="0.35">
      <c r="J3104" s="325"/>
      <c r="K3104" s="347"/>
      <c r="L3104" s="11" t="s">
        <v>3021</v>
      </c>
      <c r="M3104" s="325"/>
      <c r="N3104" s="325"/>
      <c r="O3104" s="325"/>
      <c r="P3104" s="325"/>
      <c r="Z3104" s="3" t="s">
        <v>6</v>
      </c>
    </row>
    <row r="3105" spans="1:26" ht="14.5" customHeight="1" x14ac:dyDescent="0.35">
      <c r="J3105" s="325">
        <v>6</v>
      </c>
      <c r="K3105" s="347" t="s">
        <v>3029</v>
      </c>
      <c r="L3105" s="11" t="s">
        <v>3030</v>
      </c>
      <c r="M3105" s="325" t="s">
        <v>27</v>
      </c>
      <c r="N3105" s="325" t="s">
        <v>240</v>
      </c>
      <c r="O3105" s="325" t="s">
        <v>28</v>
      </c>
      <c r="P3105" s="325" t="s">
        <v>29</v>
      </c>
      <c r="Z3105" s="3" t="s">
        <v>6</v>
      </c>
    </row>
    <row r="3106" spans="1:26" ht="14.5" customHeight="1" x14ac:dyDescent="0.35">
      <c r="J3106" s="325"/>
      <c r="K3106" s="347"/>
      <c r="L3106" s="11" t="s">
        <v>3031</v>
      </c>
      <c r="M3106" s="325"/>
      <c r="N3106" s="325"/>
      <c r="O3106" s="325"/>
      <c r="P3106" s="325"/>
      <c r="Z3106" s="3" t="s">
        <v>6</v>
      </c>
    </row>
    <row r="3107" spans="1:26" ht="14.5" customHeight="1" x14ac:dyDescent="0.35">
      <c r="J3107" s="325"/>
      <c r="K3107" s="347"/>
      <c r="L3107" s="11" t="s">
        <v>3021</v>
      </c>
      <c r="M3107" s="325"/>
      <c r="N3107" s="325"/>
      <c r="O3107" s="325"/>
      <c r="P3107" s="325"/>
      <c r="Z3107" s="3" t="s">
        <v>6</v>
      </c>
    </row>
    <row r="3108" spans="1:26" ht="14.5" customHeight="1" x14ac:dyDescent="0.35">
      <c r="J3108" s="325">
        <v>7</v>
      </c>
      <c r="K3108" s="347" t="s">
        <v>3032</v>
      </c>
      <c r="L3108" s="11" t="s">
        <v>3033</v>
      </c>
      <c r="M3108" s="325" t="s">
        <v>27</v>
      </c>
      <c r="N3108" s="325" t="s">
        <v>240</v>
      </c>
      <c r="O3108" s="325" t="s">
        <v>28</v>
      </c>
      <c r="P3108" s="325" t="s">
        <v>29</v>
      </c>
      <c r="Z3108" s="3" t="s">
        <v>6</v>
      </c>
    </row>
    <row r="3109" spans="1:26" ht="14.5" customHeight="1" x14ac:dyDescent="0.35">
      <c r="J3109" s="325"/>
      <c r="K3109" s="347"/>
      <c r="L3109" s="11" t="s">
        <v>3031</v>
      </c>
      <c r="M3109" s="325"/>
      <c r="N3109" s="325"/>
      <c r="O3109" s="325"/>
      <c r="P3109" s="325"/>
      <c r="Z3109" s="3" t="s">
        <v>6</v>
      </c>
    </row>
    <row r="3110" spans="1:26" ht="14.5" customHeight="1" x14ac:dyDescent="0.35">
      <c r="J3110" s="325"/>
      <c r="K3110" s="347"/>
      <c r="L3110" s="11" t="s">
        <v>3021</v>
      </c>
      <c r="M3110" s="325"/>
      <c r="N3110" s="325"/>
      <c r="O3110" s="325"/>
      <c r="P3110" s="325"/>
      <c r="Z3110" s="3" t="s">
        <v>6</v>
      </c>
    </row>
    <row r="3111" spans="1:26" ht="14.5" customHeight="1" x14ac:dyDescent="0.35">
      <c r="J3111" s="325">
        <v>8</v>
      </c>
      <c r="K3111" s="347" t="s">
        <v>3034</v>
      </c>
      <c r="L3111" s="94" t="s">
        <v>3035</v>
      </c>
      <c r="M3111" s="325" t="s">
        <v>27</v>
      </c>
      <c r="N3111" s="325" t="s">
        <v>240</v>
      </c>
      <c r="O3111" s="325" t="s">
        <v>28</v>
      </c>
      <c r="P3111" s="325" t="s">
        <v>29</v>
      </c>
      <c r="Z3111" s="3" t="s">
        <v>6</v>
      </c>
    </row>
    <row r="3112" spans="1:26" ht="14.5" customHeight="1" x14ac:dyDescent="0.35">
      <c r="J3112" s="325"/>
      <c r="K3112" s="347"/>
      <c r="L3112" s="11" t="s">
        <v>3036</v>
      </c>
      <c r="M3112" s="325"/>
      <c r="N3112" s="325"/>
      <c r="O3112" s="325"/>
      <c r="P3112" s="325"/>
      <c r="Z3112" s="3" t="s">
        <v>6</v>
      </c>
    </row>
    <row r="3113" spans="1:26" ht="14.5" customHeight="1" x14ac:dyDescent="0.35">
      <c r="J3113" s="325"/>
      <c r="K3113" s="347"/>
      <c r="L3113" s="11" t="s">
        <v>3021</v>
      </c>
      <c r="M3113" s="325"/>
      <c r="N3113" s="325"/>
      <c r="O3113" s="325"/>
      <c r="P3113" s="325"/>
      <c r="Z3113" s="3" t="s">
        <v>6</v>
      </c>
    </row>
    <row r="3114" spans="1:26" ht="14.5" customHeight="1" x14ac:dyDescent="0.35">
      <c r="J3114" s="325">
        <v>9</v>
      </c>
      <c r="K3114" s="347" t="s">
        <v>3037</v>
      </c>
      <c r="L3114" s="11" t="s">
        <v>3038</v>
      </c>
      <c r="M3114" s="325" t="s">
        <v>27</v>
      </c>
      <c r="N3114" s="325" t="s">
        <v>240</v>
      </c>
      <c r="O3114" s="325" t="s">
        <v>28</v>
      </c>
      <c r="P3114" s="325" t="s">
        <v>29</v>
      </c>
      <c r="Z3114" s="3" t="s">
        <v>6</v>
      </c>
    </row>
    <row r="3115" spans="1:26" ht="14.5" customHeight="1" x14ac:dyDescent="0.35">
      <c r="J3115" s="325"/>
      <c r="K3115" s="347"/>
      <c r="L3115" s="11" t="s">
        <v>3028</v>
      </c>
      <c r="M3115" s="325"/>
      <c r="N3115" s="325"/>
      <c r="O3115" s="325"/>
      <c r="P3115" s="325"/>
      <c r="Z3115" s="3" t="s">
        <v>6</v>
      </c>
    </row>
    <row r="3116" spans="1:26" ht="14.5" customHeight="1" x14ac:dyDescent="0.35">
      <c r="J3116" s="325"/>
      <c r="K3116" s="347"/>
      <c r="L3116" s="11" t="s">
        <v>3039</v>
      </c>
      <c r="M3116" s="325"/>
      <c r="N3116" s="325"/>
      <c r="O3116" s="325"/>
      <c r="P3116" s="325"/>
      <c r="Z3116" s="3" t="s">
        <v>6</v>
      </c>
    </row>
    <row r="3117" spans="1:26" ht="14.5" customHeight="1" x14ac:dyDescent="0.35">
      <c r="J3117" s="325">
        <v>10</v>
      </c>
      <c r="K3117" s="347" t="s">
        <v>3040</v>
      </c>
      <c r="L3117" s="11" t="s">
        <v>3041</v>
      </c>
      <c r="M3117" s="325" t="s">
        <v>27</v>
      </c>
      <c r="N3117" s="325" t="s">
        <v>240</v>
      </c>
      <c r="O3117" s="325" t="s">
        <v>28</v>
      </c>
      <c r="P3117" s="325" t="s">
        <v>29</v>
      </c>
      <c r="Z3117" s="3" t="s">
        <v>6</v>
      </c>
    </row>
    <row r="3118" spans="1:26" ht="14.5" customHeight="1" x14ac:dyDescent="0.35">
      <c r="J3118" s="325"/>
      <c r="K3118" s="347"/>
      <c r="L3118" s="11" t="s">
        <v>3020</v>
      </c>
      <c r="M3118" s="325"/>
      <c r="N3118" s="325"/>
      <c r="O3118" s="325"/>
      <c r="P3118" s="325"/>
      <c r="Z3118" s="3" t="s">
        <v>6</v>
      </c>
    </row>
    <row r="3119" spans="1:26" ht="14.5" customHeight="1" x14ac:dyDescent="0.35">
      <c r="J3119" s="325"/>
      <c r="K3119" s="347"/>
      <c r="L3119" s="11" t="s">
        <v>3021</v>
      </c>
      <c r="M3119" s="325"/>
      <c r="N3119" s="325"/>
      <c r="O3119" s="325"/>
      <c r="P3119" s="325"/>
      <c r="Z3119" s="3" t="s">
        <v>6</v>
      </c>
    </row>
    <row r="3120" spans="1:26" s="93" customFormat="1" ht="14.5" customHeight="1" x14ac:dyDescent="0.35">
      <c r="A3120" s="89"/>
      <c r="B3120" s="89"/>
      <c r="C3120" s="89"/>
      <c r="D3120" s="89"/>
      <c r="E3120" s="89"/>
      <c r="F3120" s="89"/>
      <c r="G3120" s="89"/>
      <c r="H3120" s="89"/>
      <c r="I3120" s="89"/>
      <c r="J3120" s="334">
        <v>11</v>
      </c>
      <c r="K3120" s="335" t="s">
        <v>3042</v>
      </c>
      <c r="L3120" s="91" t="s">
        <v>3043</v>
      </c>
      <c r="M3120" s="334" t="s">
        <v>27</v>
      </c>
      <c r="N3120" s="334" t="s">
        <v>240</v>
      </c>
      <c r="O3120" s="334" t="s">
        <v>28</v>
      </c>
      <c r="P3120" s="334" t="s">
        <v>29</v>
      </c>
      <c r="Q3120" s="115" t="s">
        <v>3044</v>
      </c>
      <c r="R3120" s="92"/>
      <c r="S3120" s="92"/>
      <c r="T3120" s="92"/>
      <c r="U3120" s="92"/>
      <c r="V3120" s="92"/>
      <c r="W3120" s="92"/>
      <c r="Z3120" s="88" t="s">
        <v>6</v>
      </c>
    </row>
    <row r="3121" spans="1:26" s="93" customFormat="1" ht="14.5" customHeight="1" x14ac:dyDescent="0.35">
      <c r="A3121" s="89"/>
      <c r="B3121" s="89"/>
      <c r="C3121" s="89"/>
      <c r="D3121" s="89"/>
      <c r="E3121" s="89"/>
      <c r="F3121" s="89"/>
      <c r="G3121" s="89"/>
      <c r="H3121" s="89"/>
      <c r="I3121" s="89"/>
      <c r="J3121" s="334"/>
      <c r="K3121" s="335"/>
      <c r="L3121" s="91" t="s">
        <v>3020</v>
      </c>
      <c r="M3121" s="334"/>
      <c r="N3121" s="334"/>
      <c r="O3121" s="334"/>
      <c r="P3121" s="334"/>
      <c r="Q3121" s="92"/>
      <c r="R3121" s="92"/>
      <c r="S3121" s="92"/>
      <c r="T3121" s="92"/>
      <c r="U3121" s="92"/>
      <c r="V3121" s="92"/>
      <c r="W3121" s="92"/>
      <c r="Z3121" s="88" t="s">
        <v>6</v>
      </c>
    </row>
    <row r="3122" spans="1:26" s="93" customFormat="1" ht="14.5" customHeight="1" x14ac:dyDescent="0.35">
      <c r="A3122" s="89"/>
      <c r="B3122" s="89"/>
      <c r="C3122" s="89"/>
      <c r="D3122" s="89"/>
      <c r="E3122" s="89"/>
      <c r="F3122" s="89"/>
      <c r="G3122" s="89"/>
      <c r="H3122" s="89"/>
      <c r="I3122" s="89"/>
      <c r="J3122" s="334"/>
      <c r="K3122" s="335"/>
      <c r="L3122" s="91" t="s">
        <v>3021</v>
      </c>
      <c r="M3122" s="334"/>
      <c r="N3122" s="334"/>
      <c r="O3122" s="334"/>
      <c r="P3122" s="334"/>
      <c r="Q3122" s="92"/>
      <c r="R3122" s="92"/>
      <c r="S3122" s="92"/>
      <c r="T3122" s="92"/>
      <c r="U3122" s="92"/>
      <c r="V3122" s="92"/>
      <c r="W3122" s="92"/>
      <c r="Z3122" s="88" t="s">
        <v>6</v>
      </c>
    </row>
    <row r="3123" spans="1:26" s="93" customFormat="1" ht="14.5" customHeight="1" x14ac:dyDescent="0.35">
      <c r="A3123" s="89"/>
      <c r="B3123" s="89"/>
      <c r="C3123" s="89"/>
      <c r="D3123" s="89"/>
      <c r="E3123" s="89"/>
      <c r="F3123" s="89"/>
      <c r="G3123" s="89"/>
      <c r="H3123" s="89"/>
      <c r="I3123" s="89"/>
      <c r="J3123" s="334">
        <v>12</v>
      </c>
      <c r="K3123" s="335" t="s">
        <v>3045</v>
      </c>
      <c r="L3123" s="91" t="s">
        <v>3046</v>
      </c>
      <c r="M3123" s="334" t="s">
        <v>27</v>
      </c>
      <c r="N3123" s="334" t="s">
        <v>240</v>
      </c>
      <c r="O3123" s="334" t="s">
        <v>28</v>
      </c>
      <c r="P3123" s="334" t="s">
        <v>29</v>
      </c>
      <c r="Q3123" s="115" t="s">
        <v>3044</v>
      </c>
      <c r="R3123" s="92"/>
      <c r="S3123" s="92"/>
      <c r="T3123" s="92"/>
      <c r="U3123" s="92"/>
      <c r="V3123" s="92"/>
      <c r="W3123" s="92"/>
      <c r="Z3123" s="88" t="s">
        <v>6</v>
      </c>
    </row>
    <row r="3124" spans="1:26" s="93" customFormat="1" ht="14.5" customHeight="1" x14ac:dyDescent="0.35">
      <c r="A3124" s="89"/>
      <c r="B3124" s="89"/>
      <c r="C3124" s="89"/>
      <c r="D3124" s="89"/>
      <c r="E3124" s="89"/>
      <c r="F3124" s="89"/>
      <c r="G3124" s="89"/>
      <c r="H3124" s="89"/>
      <c r="I3124" s="89"/>
      <c r="J3124" s="334"/>
      <c r="K3124" s="335"/>
      <c r="L3124" s="91" t="s">
        <v>3020</v>
      </c>
      <c r="M3124" s="334"/>
      <c r="N3124" s="334"/>
      <c r="O3124" s="334"/>
      <c r="P3124" s="334"/>
      <c r="Q3124" s="92"/>
      <c r="R3124" s="92"/>
      <c r="S3124" s="92"/>
      <c r="T3124" s="92"/>
      <c r="U3124" s="92"/>
      <c r="V3124" s="92"/>
      <c r="W3124" s="92"/>
      <c r="Z3124" s="88" t="s">
        <v>6</v>
      </c>
    </row>
    <row r="3125" spans="1:26" s="93" customFormat="1" ht="14.5" customHeight="1" x14ac:dyDescent="0.35">
      <c r="A3125" s="89"/>
      <c r="B3125" s="89"/>
      <c r="C3125" s="89"/>
      <c r="D3125" s="89"/>
      <c r="E3125" s="89"/>
      <c r="F3125" s="89"/>
      <c r="G3125" s="89"/>
      <c r="H3125" s="89"/>
      <c r="I3125" s="89"/>
      <c r="J3125" s="334"/>
      <c r="K3125" s="335"/>
      <c r="L3125" s="91" t="s">
        <v>3021</v>
      </c>
      <c r="M3125" s="334"/>
      <c r="N3125" s="334"/>
      <c r="O3125" s="334"/>
      <c r="P3125" s="334"/>
      <c r="Q3125" s="92"/>
      <c r="R3125" s="92"/>
      <c r="S3125" s="92"/>
      <c r="T3125" s="92"/>
      <c r="U3125" s="92"/>
      <c r="V3125" s="92"/>
      <c r="W3125" s="92"/>
      <c r="Z3125" s="88" t="s">
        <v>6</v>
      </c>
    </row>
    <row r="3126" spans="1:26" s="93" customFormat="1" ht="14.5" customHeight="1" x14ac:dyDescent="0.35">
      <c r="A3126" s="89"/>
      <c r="B3126" s="89"/>
      <c r="C3126" s="89"/>
      <c r="D3126" s="89"/>
      <c r="E3126" s="89"/>
      <c r="F3126" s="89"/>
      <c r="G3126" s="89"/>
      <c r="H3126" s="89"/>
      <c r="I3126" s="89"/>
      <c r="J3126" s="334">
        <v>13</v>
      </c>
      <c r="K3126" s="335" t="s">
        <v>3047</v>
      </c>
      <c r="L3126" s="91" t="s">
        <v>3048</v>
      </c>
      <c r="M3126" s="334" t="s">
        <v>27</v>
      </c>
      <c r="N3126" s="334" t="s">
        <v>240</v>
      </c>
      <c r="O3126" s="334" t="s">
        <v>28</v>
      </c>
      <c r="P3126" s="334" t="s">
        <v>29</v>
      </c>
      <c r="Q3126" s="115" t="s">
        <v>3044</v>
      </c>
      <c r="R3126" s="92"/>
      <c r="S3126" s="92"/>
      <c r="T3126" s="92"/>
      <c r="U3126" s="92"/>
      <c r="V3126" s="92"/>
      <c r="W3126" s="92"/>
      <c r="Z3126" s="88" t="s">
        <v>6</v>
      </c>
    </row>
    <row r="3127" spans="1:26" s="93" customFormat="1" ht="14.5" customHeight="1" x14ac:dyDescent="0.35">
      <c r="A3127" s="89"/>
      <c r="B3127" s="89"/>
      <c r="C3127" s="89"/>
      <c r="D3127" s="89"/>
      <c r="E3127" s="89"/>
      <c r="F3127" s="89"/>
      <c r="G3127" s="89"/>
      <c r="H3127" s="89"/>
      <c r="I3127" s="89"/>
      <c r="J3127" s="334"/>
      <c r="K3127" s="335"/>
      <c r="L3127" s="91" t="s">
        <v>3020</v>
      </c>
      <c r="M3127" s="334"/>
      <c r="N3127" s="334"/>
      <c r="O3127" s="334"/>
      <c r="P3127" s="334"/>
      <c r="Q3127" s="92"/>
      <c r="R3127" s="92"/>
      <c r="S3127" s="92"/>
      <c r="T3127" s="92"/>
      <c r="U3127" s="92"/>
      <c r="V3127" s="92"/>
      <c r="W3127" s="92"/>
      <c r="Z3127" s="88" t="s">
        <v>6</v>
      </c>
    </row>
    <row r="3128" spans="1:26" s="93" customFormat="1" ht="14.5" customHeight="1" x14ac:dyDescent="0.35">
      <c r="A3128" s="89"/>
      <c r="B3128" s="89"/>
      <c r="C3128" s="89"/>
      <c r="D3128" s="89"/>
      <c r="E3128" s="89"/>
      <c r="F3128" s="89"/>
      <c r="G3128" s="89"/>
      <c r="H3128" s="89"/>
      <c r="I3128" s="89"/>
      <c r="J3128" s="334"/>
      <c r="K3128" s="335"/>
      <c r="L3128" s="91" t="s">
        <v>3021</v>
      </c>
      <c r="M3128" s="334"/>
      <c r="N3128" s="334"/>
      <c r="O3128" s="334"/>
      <c r="P3128" s="334"/>
      <c r="Q3128" s="92"/>
      <c r="R3128" s="92"/>
      <c r="S3128" s="92"/>
      <c r="T3128" s="92"/>
      <c r="U3128" s="92"/>
      <c r="V3128" s="92"/>
      <c r="W3128" s="92"/>
      <c r="Z3128" s="88" t="s">
        <v>6</v>
      </c>
    </row>
    <row r="3129" spans="1:26" s="93" customFormat="1" ht="14.5" customHeight="1" x14ac:dyDescent="0.35">
      <c r="A3129" s="89"/>
      <c r="B3129" s="89"/>
      <c r="C3129" s="89"/>
      <c r="D3129" s="89"/>
      <c r="E3129" s="89"/>
      <c r="F3129" s="89"/>
      <c r="G3129" s="89"/>
      <c r="H3129" s="89"/>
      <c r="I3129" s="89"/>
      <c r="J3129" s="334">
        <v>14</v>
      </c>
      <c r="K3129" s="375" t="s">
        <v>3049</v>
      </c>
      <c r="L3129" s="91" t="s">
        <v>3050</v>
      </c>
      <c r="M3129" s="334" t="s">
        <v>27</v>
      </c>
      <c r="N3129" s="334" t="s">
        <v>240</v>
      </c>
      <c r="O3129" s="334" t="s">
        <v>28</v>
      </c>
      <c r="P3129" s="334" t="s">
        <v>29</v>
      </c>
      <c r="Q3129" s="115" t="s">
        <v>3051</v>
      </c>
      <c r="R3129" s="92"/>
      <c r="S3129" s="92"/>
      <c r="T3129" s="92"/>
      <c r="U3129" s="92"/>
      <c r="V3129" s="92"/>
      <c r="W3129" s="92"/>
      <c r="Z3129" s="88" t="s">
        <v>6</v>
      </c>
    </row>
    <row r="3130" spans="1:26" s="93" customFormat="1" ht="14.5" customHeight="1" x14ac:dyDescent="0.35">
      <c r="A3130" s="89"/>
      <c r="B3130" s="89"/>
      <c r="C3130" s="89"/>
      <c r="D3130" s="89"/>
      <c r="E3130" s="89"/>
      <c r="F3130" s="89"/>
      <c r="G3130" s="89"/>
      <c r="H3130" s="89"/>
      <c r="I3130" s="89"/>
      <c r="J3130" s="334"/>
      <c r="K3130" s="376"/>
      <c r="L3130" s="91" t="s">
        <v>3020</v>
      </c>
      <c r="M3130" s="334"/>
      <c r="N3130" s="334"/>
      <c r="O3130" s="334"/>
      <c r="P3130" s="334"/>
      <c r="Q3130" s="92"/>
      <c r="R3130" s="92"/>
      <c r="S3130" s="92"/>
      <c r="T3130" s="92"/>
      <c r="U3130" s="92"/>
      <c r="V3130" s="92"/>
      <c r="W3130" s="92"/>
      <c r="Z3130" s="88" t="s">
        <v>6</v>
      </c>
    </row>
    <row r="3131" spans="1:26" s="93" customFormat="1" ht="14.5" customHeight="1" x14ac:dyDescent="0.35">
      <c r="A3131" s="89"/>
      <c r="B3131" s="89"/>
      <c r="C3131" s="89"/>
      <c r="D3131" s="89"/>
      <c r="E3131" s="89"/>
      <c r="F3131" s="89"/>
      <c r="G3131" s="89"/>
      <c r="H3131" s="89"/>
      <c r="I3131" s="89"/>
      <c r="J3131" s="334"/>
      <c r="K3131" s="377"/>
      <c r="L3131" s="91" t="s">
        <v>3021</v>
      </c>
      <c r="M3131" s="334"/>
      <c r="N3131" s="334"/>
      <c r="O3131" s="334"/>
      <c r="P3131" s="334"/>
      <c r="Q3131" s="92"/>
      <c r="R3131" s="92"/>
      <c r="S3131" s="92"/>
      <c r="T3131" s="92"/>
      <c r="U3131" s="92"/>
      <c r="V3131" s="92"/>
      <c r="W3131" s="92"/>
      <c r="Z3131" s="88" t="s">
        <v>6</v>
      </c>
    </row>
    <row r="3132" spans="1:26" s="88" customFormat="1" ht="14.5" customHeight="1" collapsed="1" x14ac:dyDescent="0.35">
      <c r="A3132" s="85" t="s">
        <v>3052</v>
      </c>
      <c r="B3132" s="85"/>
      <c r="C3132" s="85"/>
      <c r="D3132" s="85" t="s">
        <v>3053</v>
      </c>
      <c r="E3132" s="85"/>
      <c r="F3132" s="85"/>
      <c r="G3132" s="85"/>
      <c r="H3132" s="85"/>
      <c r="I3132" s="85" t="s">
        <v>209</v>
      </c>
      <c r="J3132" s="86" t="s">
        <v>3054</v>
      </c>
      <c r="K3132" s="87"/>
      <c r="L3132" s="87"/>
      <c r="M3132" s="87"/>
      <c r="N3132" s="87"/>
      <c r="O3132" s="87"/>
      <c r="P3132" s="87"/>
      <c r="Q3132" s="87"/>
      <c r="R3132" s="87"/>
      <c r="S3132" s="87"/>
      <c r="T3132" s="87"/>
      <c r="U3132" s="87"/>
      <c r="V3132" s="87"/>
      <c r="W3132" s="87"/>
    </row>
    <row r="3133" spans="1:26" s="93" customFormat="1" ht="14.5" customHeight="1" x14ac:dyDescent="0.35">
      <c r="A3133" s="89"/>
      <c r="B3133" s="89"/>
      <c r="C3133" s="89"/>
      <c r="D3133" s="89"/>
      <c r="E3133" s="89"/>
      <c r="F3133" s="89"/>
      <c r="G3133" s="89"/>
      <c r="H3133" s="89"/>
      <c r="I3133" s="89"/>
      <c r="J3133" s="90">
        <v>1</v>
      </c>
      <c r="K3133" s="94" t="s">
        <v>25</v>
      </c>
      <c r="L3133" s="91" t="s">
        <v>3055</v>
      </c>
      <c r="M3133" s="90" t="s">
        <v>27</v>
      </c>
      <c r="N3133" s="90">
        <v>4</v>
      </c>
      <c r="O3133" s="90" t="s">
        <v>28</v>
      </c>
      <c r="P3133" s="90" t="s">
        <v>29</v>
      </c>
      <c r="Q3133" s="92"/>
      <c r="R3133" s="92"/>
      <c r="S3133" s="92"/>
      <c r="T3133" s="92"/>
      <c r="U3133" s="92"/>
      <c r="V3133" s="92"/>
      <c r="W3133" s="92"/>
      <c r="Z3133" s="88"/>
    </row>
    <row r="3134" spans="1:26" s="93" customFormat="1" ht="14.5" customHeight="1" x14ac:dyDescent="0.35">
      <c r="A3134" s="89"/>
      <c r="B3134" s="89"/>
      <c r="C3134" s="89"/>
      <c r="D3134" s="89"/>
      <c r="E3134" s="89"/>
      <c r="F3134" s="89"/>
      <c r="G3134" s="89"/>
      <c r="H3134" s="89"/>
      <c r="I3134" s="89"/>
      <c r="J3134" s="90">
        <v>2</v>
      </c>
      <c r="K3134" s="94" t="s">
        <v>3056</v>
      </c>
      <c r="L3134" s="91" t="s">
        <v>3057</v>
      </c>
      <c r="M3134" s="90"/>
      <c r="N3134" s="90"/>
      <c r="O3134" s="90"/>
      <c r="P3134" s="90"/>
      <c r="Q3134" s="92"/>
      <c r="R3134" s="92"/>
      <c r="S3134" s="92"/>
      <c r="T3134" s="92"/>
      <c r="U3134" s="92"/>
      <c r="V3134" s="92"/>
      <c r="W3134" s="92"/>
      <c r="Z3134" s="88"/>
    </row>
    <row r="3135" spans="1:26" s="93" customFormat="1" ht="14.5" customHeight="1" x14ac:dyDescent="0.35">
      <c r="A3135" s="89"/>
      <c r="B3135" s="89"/>
      <c r="C3135" s="89"/>
      <c r="D3135" s="89"/>
      <c r="E3135" s="89"/>
      <c r="F3135" s="89"/>
      <c r="G3135" s="89"/>
      <c r="H3135" s="89"/>
      <c r="I3135" s="89"/>
      <c r="J3135" s="90">
        <v>3</v>
      </c>
      <c r="K3135" s="94" t="s">
        <v>3058</v>
      </c>
      <c r="L3135" s="91" t="s">
        <v>3059</v>
      </c>
      <c r="M3135" s="90"/>
      <c r="N3135" s="90"/>
      <c r="O3135" s="90"/>
      <c r="P3135" s="90"/>
      <c r="Q3135" s="92"/>
      <c r="R3135" s="92"/>
      <c r="S3135" s="92"/>
      <c r="T3135" s="92"/>
      <c r="U3135" s="92"/>
      <c r="V3135" s="92"/>
      <c r="W3135" s="92"/>
      <c r="Z3135" s="88"/>
    </row>
    <row r="3136" spans="1:26" s="93" customFormat="1" ht="14.5" customHeight="1" x14ac:dyDescent="0.35">
      <c r="A3136" s="89"/>
      <c r="B3136" s="89"/>
      <c r="C3136" s="89"/>
      <c r="D3136" s="89"/>
      <c r="E3136" s="89"/>
      <c r="F3136" s="89"/>
      <c r="G3136" s="89"/>
      <c r="H3136" s="89"/>
      <c r="I3136" s="89"/>
      <c r="J3136" s="90">
        <v>4</v>
      </c>
      <c r="K3136" s="94" t="s">
        <v>3060</v>
      </c>
      <c r="L3136" s="91" t="s">
        <v>3061</v>
      </c>
      <c r="M3136" s="90"/>
      <c r="N3136" s="90"/>
      <c r="O3136" s="90"/>
      <c r="P3136" s="90"/>
      <c r="Q3136" s="92"/>
      <c r="R3136" s="92"/>
      <c r="S3136" s="92"/>
      <c r="T3136" s="92"/>
      <c r="U3136" s="92"/>
      <c r="V3136" s="92"/>
      <c r="W3136" s="92"/>
      <c r="Z3136" s="88"/>
    </row>
    <row r="3137" spans="1:26" s="93" customFormat="1" ht="14.5" customHeight="1" x14ac:dyDescent="0.35">
      <c r="A3137" s="89"/>
      <c r="B3137" s="89"/>
      <c r="C3137" s="89"/>
      <c r="D3137" s="89"/>
      <c r="E3137" s="89"/>
      <c r="F3137" s="89"/>
      <c r="G3137" s="89"/>
      <c r="H3137" s="89"/>
      <c r="I3137" s="89"/>
      <c r="J3137" s="90">
        <v>5</v>
      </c>
      <c r="K3137" s="94" t="s">
        <v>3062</v>
      </c>
      <c r="L3137" s="91" t="s">
        <v>3063</v>
      </c>
      <c r="M3137" s="90"/>
      <c r="N3137" s="90"/>
      <c r="O3137" s="90"/>
      <c r="P3137" s="90"/>
      <c r="Q3137" s="92"/>
      <c r="R3137" s="92"/>
      <c r="S3137" s="92"/>
      <c r="T3137" s="92"/>
      <c r="U3137" s="92"/>
      <c r="V3137" s="92"/>
      <c r="W3137" s="92"/>
      <c r="Z3137" s="88"/>
    </row>
    <row r="3138" spans="1:26" s="93" customFormat="1" ht="14.5" customHeight="1" x14ac:dyDescent="0.35">
      <c r="A3138" s="89"/>
      <c r="B3138" s="89"/>
      <c r="C3138" s="89"/>
      <c r="D3138" s="89"/>
      <c r="E3138" s="89"/>
      <c r="F3138" s="89"/>
      <c r="G3138" s="89"/>
      <c r="H3138" s="89"/>
      <c r="I3138" s="89"/>
      <c r="J3138" s="90">
        <v>6</v>
      </c>
      <c r="K3138" s="94" t="s">
        <v>3064</v>
      </c>
      <c r="L3138" s="91" t="s">
        <v>3065</v>
      </c>
      <c r="M3138" s="90"/>
      <c r="N3138" s="90"/>
      <c r="O3138" s="90"/>
      <c r="P3138" s="90"/>
      <c r="Q3138" s="92"/>
      <c r="R3138" s="92"/>
      <c r="S3138" s="92"/>
      <c r="T3138" s="92"/>
      <c r="U3138" s="92"/>
      <c r="V3138" s="92"/>
      <c r="W3138" s="92"/>
      <c r="Z3138" s="88"/>
    </row>
    <row r="3139" spans="1:26" s="88" customFormat="1" ht="14.5" customHeight="1" collapsed="1" x14ac:dyDescent="0.35">
      <c r="A3139" s="85" t="s">
        <v>22</v>
      </c>
      <c r="B3139" s="85"/>
      <c r="C3139" s="85"/>
      <c r="D3139" s="85"/>
      <c r="E3139" s="85" t="s">
        <v>3066</v>
      </c>
      <c r="F3139" s="85"/>
      <c r="G3139" s="85"/>
      <c r="H3139" s="85"/>
      <c r="I3139" s="85" t="s">
        <v>144</v>
      </c>
      <c r="J3139" s="86" t="s">
        <v>3067</v>
      </c>
      <c r="K3139" s="87"/>
      <c r="L3139" s="87"/>
      <c r="M3139" s="87"/>
      <c r="N3139" s="87"/>
      <c r="O3139" s="87"/>
      <c r="P3139" s="87"/>
      <c r="Q3139" s="87"/>
      <c r="R3139" s="87"/>
      <c r="S3139" s="87"/>
      <c r="T3139" s="87"/>
      <c r="U3139" s="87"/>
      <c r="V3139" s="87"/>
      <c r="W3139" s="87"/>
    </row>
    <row r="3140" spans="1:26" s="93" customFormat="1" ht="14.5" customHeight="1" x14ac:dyDescent="0.35">
      <c r="A3140" s="89"/>
      <c r="B3140" s="89"/>
      <c r="C3140" s="89"/>
      <c r="D3140" s="89"/>
      <c r="E3140" s="89"/>
      <c r="F3140" s="89"/>
      <c r="G3140" s="89"/>
      <c r="H3140" s="89"/>
      <c r="I3140" s="89"/>
      <c r="J3140" s="90">
        <v>1</v>
      </c>
      <c r="K3140" s="94" t="s">
        <v>25</v>
      </c>
      <c r="L3140" s="91" t="s">
        <v>3068</v>
      </c>
      <c r="M3140" s="90" t="s">
        <v>27</v>
      </c>
      <c r="N3140" s="90">
        <v>4</v>
      </c>
      <c r="O3140" s="90" t="s">
        <v>28</v>
      </c>
      <c r="P3140" s="90" t="s">
        <v>29</v>
      </c>
      <c r="Q3140" s="92"/>
      <c r="R3140" s="92"/>
      <c r="S3140" s="92"/>
      <c r="T3140" s="92"/>
      <c r="U3140" s="92"/>
      <c r="V3140" s="92"/>
      <c r="W3140" s="92"/>
      <c r="Z3140" s="88"/>
    </row>
    <row r="3141" spans="1:26" s="93" customFormat="1" ht="14.5" customHeight="1" x14ac:dyDescent="0.35">
      <c r="A3141" s="89"/>
      <c r="B3141" s="89"/>
      <c r="C3141" s="89"/>
      <c r="D3141" s="89"/>
      <c r="E3141" s="89"/>
      <c r="F3141" s="89"/>
      <c r="G3141" s="89"/>
      <c r="H3141" s="89"/>
      <c r="I3141" s="89"/>
      <c r="J3141" s="90">
        <v>2</v>
      </c>
      <c r="K3141" s="94" t="s">
        <v>1042</v>
      </c>
      <c r="L3141" s="91" t="s">
        <v>1043</v>
      </c>
      <c r="M3141" s="90" t="s">
        <v>27</v>
      </c>
      <c r="N3141" s="90" t="s">
        <v>1044</v>
      </c>
      <c r="O3141" s="90">
        <v>2</v>
      </c>
      <c r="P3141" s="90" t="s">
        <v>29</v>
      </c>
      <c r="Q3141" s="92"/>
      <c r="R3141" s="92"/>
      <c r="S3141" s="92"/>
      <c r="T3141" s="92"/>
      <c r="U3141" s="92"/>
      <c r="V3141" s="92"/>
      <c r="W3141" s="92"/>
      <c r="Z3141" s="88"/>
    </row>
    <row r="3142" spans="1:26" s="93" customFormat="1" ht="14.5" customHeight="1" x14ac:dyDescent="0.35">
      <c r="A3142" s="89"/>
      <c r="B3142" s="89"/>
      <c r="C3142" s="89"/>
      <c r="D3142" s="89"/>
      <c r="E3142" s="89"/>
      <c r="F3142" s="89"/>
      <c r="G3142" s="89"/>
      <c r="H3142" s="89"/>
      <c r="I3142" s="89"/>
      <c r="J3142" s="90">
        <v>3</v>
      </c>
      <c r="K3142" s="94" t="s">
        <v>3069</v>
      </c>
      <c r="L3142" s="91" t="s">
        <v>3070</v>
      </c>
      <c r="M3142" s="90" t="s">
        <v>32</v>
      </c>
      <c r="N3142" s="90" t="s">
        <v>28</v>
      </c>
      <c r="O3142" s="90">
        <v>2</v>
      </c>
      <c r="P3142" s="90" t="s">
        <v>29</v>
      </c>
      <c r="Q3142" s="92"/>
      <c r="R3142" s="92"/>
      <c r="S3142" s="92"/>
      <c r="T3142" s="92"/>
      <c r="U3142" s="92"/>
      <c r="V3142" s="92"/>
      <c r="W3142" s="92"/>
      <c r="Z3142" s="88"/>
    </row>
    <row r="3143" spans="1:26" s="93" customFormat="1" ht="14.5" customHeight="1" x14ac:dyDescent="0.35">
      <c r="A3143" s="89"/>
      <c r="B3143" s="89"/>
      <c r="C3143" s="89"/>
      <c r="D3143" s="89"/>
      <c r="E3143" s="89"/>
      <c r="F3143" s="89"/>
      <c r="G3143" s="89"/>
      <c r="H3143" s="89"/>
      <c r="I3143" s="89"/>
      <c r="J3143" s="90">
        <v>4</v>
      </c>
      <c r="K3143" s="94" t="s">
        <v>3071</v>
      </c>
      <c r="L3143" s="91" t="s">
        <v>3072</v>
      </c>
      <c r="M3143" s="90" t="s">
        <v>32</v>
      </c>
      <c r="N3143" s="90" t="s">
        <v>28</v>
      </c>
      <c r="O3143" s="90">
        <v>2</v>
      </c>
      <c r="P3143" s="90" t="s">
        <v>29</v>
      </c>
      <c r="Q3143" s="92"/>
      <c r="R3143" s="92"/>
      <c r="S3143" s="92"/>
      <c r="T3143" s="92"/>
      <c r="U3143" s="92"/>
      <c r="V3143" s="92"/>
      <c r="W3143" s="92"/>
      <c r="Z3143" s="88"/>
    </row>
    <row r="3144" spans="1:26" s="93" customFormat="1" ht="14.5" customHeight="1" x14ac:dyDescent="0.35">
      <c r="A3144" s="89"/>
      <c r="B3144" s="89"/>
      <c r="C3144" s="89"/>
      <c r="D3144" s="89"/>
      <c r="E3144" s="89"/>
      <c r="F3144" s="89"/>
      <c r="G3144" s="89"/>
      <c r="H3144" s="89"/>
      <c r="I3144" s="89"/>
      <c r="J3144" s="90">
        <v>5</v>
      </c>
      <c r="K3144" s="94" t="s">
        <v>3073</v>
      </c>
      <c r="L3144" s="91" t="s">
        <v>3074</v>
      </c>
      <c r="M3144" s="90" t="s">
        <v>32</v>
      </c>
      <c r="N3144" s="90" t="s">
        <v>28</v>
      </c>
      <c r="O3144" s="90">
        <v>2</v>
      </c>
      <c r="P3144" s="90" t="s">
        <v>29</v>
      </c>
      <c r="Q3144" s="92"/>
      <c r="R3144" s="92"/>
      <c r="S3144" s="92"/>
      <c r="T3144" s="92"/>
      <c r="U3144" s="92"/>
      <c r="V3144" s="92"/>
      <c r="W3144" s="92"/>
      <c r="Z3144" s="88"/>
    </row>
    <row r="3145" spans="1:26" s="93" customFormat="1" ht="14.5" customHeight="1" x14ac:dyDescent="0.35">
      <c r="A3145" s="89"/>
      <c r="B3145" s="89"/>
      <c r="C3145" s="89"/>
      <c r="D3145" s="89"/>
      <c r="E3145" s="89"/>
      <c r="F3145" s="89"/>
      <c r="G3145" s="89"/>
      <c r="H3145" s="89"/>
      <c r="I3145" s="89"/>
      <c r="J3145" s="90">
        <v>6</v>
      </c>
      <c r="K3145" s="94" t="s">
        <v>3075</v>
      </c>
      <c r="L3145" s="91" t="s">
        <v>3076</v>
      </c>
      <c r="M3145" s="90" t="s">
        <v>32</v>
      </c>
      <c r="N3145" s="90" t="s">
        <v>28</v>
      </c>
      <c r="O3145" s="90">
        <v>2</v>
      </c>
      <c r="P3145" s="90" t="s">
        <v>29</v>
      </c>
      <c r="Q3145" s="92"/>
      <c r="R3145" s="92"/>
      <c r="S3145" s="92"/>
      <c r="T3145" s="92"/>
      <c r="U3145" s="92"/>
      <c r="V3145" s="92"/>
      <c r="W3145" s="92"/>
      <c r="Z3145" s="88"/>
    </row>
    <row r="3146" spans="1:26" s="93" customFormat="1" ht="14.5" customHeight="1" x14ac:dyDescent="0.35">
      <c r="A3146" s="89"/>
      <c r="B3146" s="89"/>
      <c r="C3146" s="89"/>
      <c r="D3146" s="89"/>
      <c r="E3146" s="89"/>
      <c r="F3146" s="89"/>
      <c r="G3146" s="89"/>
      <c r="H3146" s="89"/>
      <c r="I3146" s="89"/>
      <c r="J3146" s="90">
        <v>7</v>
      </c>
      <c r="K3146" s="94" t="s">
        <v>3077</v>
      </c>
      <c r="L3146" s="91" t="s">
        <v>3078</v>
      </c>
      <c r="M3146" s="90" t="s">
        <v>32</v>
      </c>
      <c r="N3146" s="90" t="s">
        <v>28</v>
      </c>
      <c r="O3146" s="90">
        <v>2</v>
      </c>
      <c r="P3146" s="90" t="s">
        <v>29</v>
      </c>
      <c r="Q3146" s="92"/>
      <c r="R3146" s="92"/>
      <c r="S3146" s="92"/>
      <c r="T3146" s="92"/>
      <c r="U3146" s="92"/>
      <c r="V3146" s="92"/>
      <c r="W3146" s="92"/>
      <c r="Z3146" s="88"/>
    </row>
    <row r="3147" spans="1:26" s="3" customFormat="1" ht="14.5" customHeight="1" collapsed="1" x14ac:dyDescent="0.35">
      <c r="A3147" s="1" t="s">
        <v>22</v>
      </c>
      <c r="B3147" s="1"/>
      <c r="C3147" s="1"/>
      <c r="D3147" s="1" t="s">
        <v>3079</v>
      </c>
      <c r="E3147" s="1"/>
      <c r="F3147" s="1"/>
      <c r="G3147" s="1"/>
      <c r="H3147" s="1"/>
      <c r="I3147" s="1" t="s">
        <v>108</v>
      </c>
      <c r="J3147" s="2" t="s">
        <v>3080</v>
      </c>
      <c r="K3147" s="4"/>
      <c r="L3147" s="4"/>
      <c r="M3147" s="4"/>
      <c r="N3147" s="4"/>
      <c r="O3147" s="4"/>
      <c r="P3147" s="4"/>
      <c r="Q3147" s="4"/>
      <c r="R3147" s="4"/>
      <c r="S3147" s="4"/>
      <c r="T3147" s="4"/>
      <c r="U3147" s="4"/>
      <c r="V3147" s="4"/>
      <c r="W3147" s="4"/>
      <c r="Z3147" s="3" t="s">
        <v>6</v>
      </c>
    </row>
    <row r="3148" spans="1:26" ht="14.5" customHeight="1" x14ac:dyDescent="0.35">
      <c r="J3148" s="9">
        <v>1</v>
      </c>
      <c r="K3148" s="11" t="s">
        <v>25</v>
      </c>
      <c r="L3148" s="11" t="s">
        <v>3081</v>
      </c>
      <c r="M3148" s="9" t="s">
        <v>27</v>
      </c>
      <c r="N3148" s="9">
        <v>4</v>
      </c>
      <c r="O3148" s="9" t="s">
        <v>28</v>
      </c>
      <c r="P3148" s="9" t="s">
        <v>29</v>
      </c>
      <c r="Z3148" s="3" t="s">
        <v>6</v>
      </c>
    </row>
    <row r="3149" spans="1:26" ht="14.5" customHeight="1" x14ac:dyDescent="0.35">
      <c r="J3149" s="360">
        <v>2</v>
      </c>
      <c r="K3149" s="363" t="s">
        <v>2691</v>
      </c>
      <c r="L3149" s="11" t="s">
        <v>3082</v>
      </c>
      <c r="M3149" s="360" t="s">
        <v>32</v>
      </c>
      <c r="N3149" s="360" t="s">
        <v>240</v>
      </c>
      <c r="O3149" s="360" t="s">
        <v>28</v>
      </c>
      <c r="P3149" s="360" t="s">
        <v>29</v>
      </c>
      <c r="Z3149" s="3" t="s">
        <v>6</v>
      </c>
    </row>
    <row r="3150" spans="1:26" ht="14.5" customHeight="1" x14ac:dyDescent="0.35">
      <c r="J3150" s="361"/>
      <c r="K3150" s="364"/>
      <c r="L3150" s="11" t="s">
        <v>3083</v>
      </c>
      <c r="M3150" s="361"/>
      <c r="N3150" s="361"/>
      <c r="O3150" s="361"/>
      <c r="P3150" s="361"/>
      <c r="Z3150" s="3" t="s">
        <v>6</v>
      </c>
    </row>
    <row r="3151" spans="1:26" ht="14.5" customHeight="1" x14ac:dyDescent="0.35">
      <c r="J3151" s="361"/>
      <c r="K3151" s="364"/>
      <c r="L3151" s="11" t="s">
        <v>3084</v>
      </c>
      <c r="M3151" s="361"/>
      <c r="N3151" s="361"/>
      <c r="O3151" s="361"/>
      <c r="P3151" s="361"/>
      <c r="Z3151" s="3" t="s">
        <v>6</v>
      </c>
    </row>
    <row r="3152" spans="1:26" ht="14.5" customHeight="1" x14ac:dyDescent="0.35">
      <c r="J3152" s="362"/>
      <c r="K3152" s="365"/>
      <c r="L3152" s="11" t="s">
        <v>3085</v>
      </c>
      <c r="M3152" s="362"/>
      <c r="N3152" s="362"/>
      <c r="O3152" s="362"/>
      <c r="P3152" s="362"/>
      <c r="Z3152" s="3"/>
    </row>
    <row r="3153" spans="10:26" ht="14.5" customHeight="1" x14ac:dyDescent="0.35">
      <c r="J3153" s="9">
        <v>3</v>
      </c>
      <c r="K3153" s="11" t="s">
        <v>3086</v>
      </c>
      <c r="L3153" s="11" t="s">
        <v>3087</v>
      </c>
      <c r="M3153" s="9" t="s">
        <v>27</v>
      </c>
      <c r="N3153" s="9">
        <v>14</v>
      </c>
      <c r="O3153" s="9" t="s">
        <v>28</v>
      </c>
      <c r="P3153" s="9" t="s">
        <v>29</v>
      </c>
      <c r="Z3153" s="3" t="s">
        <v>6</v>
      </c>
    </row>
    <row r="3154" spans="10:26" ht="14.5" customHeight="1" x14ac:dyDescent="0.35">
      <c r="J3154" s="9">
        <v>4</v>
      </c>
      <c r="K3154" s="11" t="s">
        <v>3088</v>
      </c>
      <c r="L3154" s="11" t="s">
        <v>3089</v>
      </c>
      <c r="M3154" s="9" t="s">
        <v>32</v>
      </c>
      <c r="N3154" s="9" t="s">
        <v>40</v>
      </c>
      <c r="O3154" s="9" t="s">
        <v>28</v>
      </c>
      <c r="P3154" s="9" t="s">
        <v>29</v>
      </c>
      <c r="Z3154" s="3" t="s">
        <v>6</v>
      </c>
    </row>
    <row r="3155" spans="10:26" ht="14.5" customHeight="1" x14ac:dyDescent="0.35">
      <c r="J3155" s="325">
        <v>5</v>
      </c>
      <c r="K3155" s="347" t="s">
        <v>3090</v>
      </c>
      <c r="L3155" s="11" t="s">
        <v>3091</v>
      </c>
      <c r="M3155" s="325" t="s">
        <v>32</v>
      </c>
      <c r="N3155" s="325" t="s">
        <v>240</v>
      </c>
      <c r="O3155" s="325" t="s">
        <v>28</v>
      </c>
      <c r="P3155" s="325" t="s">
        <v>29</v>
      </c>
      <c r="Z3155" s="3" t="s">
        <v>6</v>
      </c>
    </row>
    <row r="3156" spans="10:26" ht="14.5" customHeight="1" x14ac:dyDescent="0.35">
      <c r="J3156" s="325"/>
      <c r="K3156" s="347"/>
      <c r="L3156" s="11" t="s">
        <v>3092</v>
      </c>
      <c r="M3156" s="325"/>
      <c r="N3156" s="325"/>
      <c r="O3156" s="325"/>
      <c r="P3156" s="325"/>
      <c r="Z3156" s="3" t="s">
        <v>6</v>
      </c>
    </row>
    <row r="3157" spans="10:26" ht="14.5" customHeight="1" x14ac:dyDescent="0.35">
      <c r="J3157" s="325"/>
      <c r="K3157" s="347"/>
      <c r="L3157" s="11" t="s">
        <v>3093</v>
      </c>
      <c r="M3157" s="325"/>
      <c r="N3157" s="325"/>
      <c r="O3157" s="325"/>
      <c r="P3157" s="325"/>
      <c r="Z3157" s="3" t="s">
        <v>6</v>
      </c>
    </row>
    <row r="3158" spans="10:26" ht="14.5" customHeight="1" x14ac:dyDescent="0.35">
      <c r="J3158" s="9">
        <v>6</v>
      </c>
      <c r="K3158" s="11" t="s">
        <v>3094</v>
      </c>
      <c r="L3158" s="11" t="s">
        <v>3095</v>
      </c>
      <c r="M3158" s="9" t="s">
        <v>32</v>
      </c>
      <c r="N3158" s="9">
        <v>12</v>
      </c>
      <c r="O3158" s="9" t="s">
        <v>28</v>
      </c>
      <c r="P3158" s="9" t="s">
        <v>48</v>
      </c>
      <c r="Z3158" s="3" t="s">
        <v>6</v>
      </c>
    </row>
    <row r="3159" spans="10:26" ht="14.5" customHeight="1" x14ac:dyDescent="0.35">
      <c r="J3159" s="9">
        <v>7</v>
      </c>
      <c r="K3159" s="11" t="s">
        <v>3096</v>
      </c>
      <c r="L3159" s="11" t="s">
        <v>3097</v>
      </c>
      <c r="M3159" s="9" t="s">
        <v>32</v>
      </c>
      <c r="N3159" s="9" t="s">
        <v>40</v>
      </c>
      <c r="O3159" s="9" t="s">
        <v>28</v>
      </c>
      <c r="P3159" s="9" t="s">
        <v>48</v>
      </c>
      <c r="Z3159" s="3" t="s">
        <v>6</v>
      </c>
    </row>
    <row r="3160" spans="10:26" ht="14.5" customHeight="1" x14ac:dyDescent="0.35">
      <c r="J3160" s="9">
        <v>8</v>
      </c>
      <c r="K3160" s="11" t="s">
        <v>3098</v>
      </c>
      <c r="L3160" s="11" t="s">
        <v>3099</v>
      </c>
      <c r="M3160" s="9" t="s">
        <v>27</v>
      </c>
      <c r="N3160" s="9">
        <v>18</v>
      </c>
      <c r="O3160" s="9" t="s">
        <v>28</v>
      </c>
      <c r="P3160" s="9" t="s">
        <v>48</v>
      </c>
      <c r="Z3160" s="3" t="s">
        <v>6</v>
      </c>
    </row>
    <row r="3161" spans="10:26" ht="14.5" customHeight="1" x14ac:dyDescent="0.35">
      <c r="J3161" s="9">
        <v>9</v>
      </c>
      <c r="K3161" s="11" t="s">
        <v>3100</v>
      </c>
      <c r="L3161" s="11" t="s">
        <v>3101</v>
      </c>
      <c r="M3161" s="9" t="s">
        <v>32</v>
      </c>
      <c r="N3161" s="9" t="s">
        <v>40</v>
      </c>
      <c r="O3161" s="9" t="s">
        <v>28</v>
      </c>
      <c r="P3161" s="9" t="s">
        <v>48</v>
      </c>
      <c r="Z3161" s="3" t="s">
        <v>6</v>
      </c>
    </row>
    <row r="3162" spans="10:26" ht="14.5" customHeight="1" x14ac:dyDescent="0.35">
      <c r="J3162" s="9">
        <v>10</v>
      </c>
      <c r="K3162" s="11" t="s">
        <v>3102</v>
      </c>
      <c r="L3162" s="11" t="s">
        <v>3103</v>
      </c>
      <c r="M3162" s="9" t="s">
        <v>32</v>
      </c>
      <c r="N3162" s="9" t="s">
        <v>40</v>
      </c>
      <c r="O3162" s="9" t="s">
        <v>28</v>
      </c>
      <c r="P3162" s="9" t="s">
        <v>29</v>
      </c>
      <c r="Z3162" s="3" t="s">
        <v>6</v>
      </c>
    </row>
    <row r="3163" spans="10:26" ht="14.5" customHeight="1" x14ac:dyDescent="0.35">
      <c r="J3163" s="325">
        <v>11</v>
      </c>
      <c r="K3163" s="347" t="s">
        <v>3104</v>
      </c>
      <c r="L3163" s="11" t="s">
        <v>3105</v>
      </c>
      <c r="M3163" s="325" t="s">
        <v>32</v>
      </c>
      <c r="N3163" s="325" t="s">
        <v>54</v>
      </c>
      <c r="O3163" s="325" t="s">
        <v>28</v>
      </c>
      <c r="P3163" s="325" t="s">
        <v>29</v>
      </c>
      <c r="Z3163" s="3" t="s">
        <v>6</v>
      </c>
    </row>
    <row r="3164" spans="10:26" ht="14.5" customHeight="1" x14ac:dyDescent="0.35">
      <c r="J3164" s="325"/>
      <c r="K3164" s="347"/>
      <c r="L3164" s="11" t="s">
        <v>3106</v>
      </c>
      <c r="M3164" s="325"/>
      <c r="N3164" s="325"/>
      <c r="O3164" s="325"/>
      <c r="P3164" s="325"/>
      <c r="Z3164" s="3" t="s">
        <v>6</v>
      </c>
    </row>
    <row r="3165" spans="10:26" ht="14.5" customHeight="1" x14ac:dyDescent="0.35">
      <c r="J3165" s="325"/>
      <c r="K3165" s="347"/>
      <c r="L3165" s="11" t="s">
        <v>3107</v>
      </c>
      <c r="M3165" s="325"/>
      <c r="N3165" s="325"/>
      <c r="O3165" s="325"/>
      <c r="P3165" s="325"/>
      <c r="Z3165" s="3" t="s">
        <v>6</v>
      </c>
    </row>
    <row r="3166" spans="10:26" ht="14.5" customHeight="1" x14ac:dyDescent="0.35">
      <c r="J3166" s="325"/>
      <c r="K3166" s="347"/>
      <c r="L3166" s="11" t="s">
        <v>3108</v>
      </c>
      <c r="M3166" s="325"/>
      <c r="N3166" s="325"/>
      <c r="O3166" s="325"/>
      <c r="P3166" s="325"/>
      <c r="Z3166" s="3" t="s">
        <v>6</v>
      </c>
    </row>
    <row r="3167" spans="10:26" ht="14.5" customHeight="1" x14ac:dyDescent="0.35">
      <c r="J3167" s="325"/>
      <c r="K3167" s="347"/>
      <c r="L3167" s="11" t="s">
        <v>3109</v>
      </c>
      <c r="M3167" s="325"/>
      <c r="N3167" s="325"/>
      <c r="O3167" s="325"/>
      <c r="P3167" s="325"/>
      <c r="Z3167" s="3" t="s">
        <v>6</v>
      </c>
    </row>
    <row r="3168" spans="10:26" ht="14.5" customHeight="1" x14ac:dyDescent="0.35">
      <c r="J3168" s="325"/>
      <c r="K3168" s="347"/>
      <c r="L3168" s="11" t="s">
        <v>3110</v>
      </c>
      <c r="M3168" s="325"/>
      <c r="N3168" s="325"/>
      <c r="O3168" s="325"/>
      <c r="P3168" s="325"/>
      <c r="Z3168" s="3" t="s">
        <v>6</v>
      </c>
    </row>
    <row r="3169" spans="10:26" ht="14.5" customHeight="1" x14ac:dyDescent="0.35">
      <c r="J3169" s="325"/>
      <c r="K3169" s="347"/>
      <c r="L3169" s="11" t="s">
        <v>3111</v>
      </c>
      <c r="M3169" s="325"/>
      <c r="N3169" s="325"/>
      <c r="O3169" s="325"/>
      <c r="P3169" s="325"/>
      <c r="Z3169" s="3" t="s">
        <v>6</v>
      </c>
    </row>
    <row r="3170" spans="10:26" ht="14.5" customHeight="1" x14ac:dyDescent="0.35">
      <c r="J3170" s="325"/>
      <c r="K3170" s="347"/>
      <c r="L3170" s="11" t="s">
        <v>3112</v>
      </c>
      <c r="M3170" s="325"/>
      <c r="N3170" s="325"/>
      <c r="O3170" s="325"/>
      <c r="P3170" s="325"/>
      <c r="Z3170" s="3" t="s">
        <v>6</v>
      </c>
    </row>
    <row r="3171" spans="10:26" ht="14.5" customHeight="1" x14ac:dyDescent="0.35">
      <c r="J3171" s="325"/>
      <c r="K3171" s="347"/>
      <c r="L3171" s="11" t="s">
        <v>3113</v>
      </c>
      <c r="M3171" s="325"/>
      <c r="N3171" s="325"/>
      <c r="O3171" s="325"/>
      <c r="P3171" s="325"/>
      <c r="Z3171" s="3" t="s">
        <v>6</v>
      </c>
    </row>
    <row r="3172" spans="10:26" ht="14.5" customHeight="1" x14ac:dyDescent="0.35">
      <c r="J3172" s="325"/>
      <c r="K3172" s="347"/>
      <c r="L3172" s="11" t="s">
        <v>3114</v>
      </c>
      <c r="M3172" s="325"/>
      <c r="N3172" s="325"/>
      <c r="O3172" s="325"/>
      <c r="P3172" s="325"/>
      <c r="Z3172" s="3" t="s">
        <v>6</v>
      </c>
    </row>
    <row r="3173" spans="10:26" ht="14.5" customHeight="1" x14ac:dyDescent="0.35">
      <c r="J3173" s="325"/>
      <c r="K3173" s="347"/>
      <c r="L3173" s="11" t="s">
        <v>3115</v>
      </c>
      <c r="M3173" s="325"/>
      <c r="N3173" s="325"/>
      <c r="O3173" s="325"/>
      <c r="P3173" s="325"/>
      <c r="Z3173" s="3" t="s">
        <v>6</v>
      </c>
    </row>
    <row r="3174" spans="10:26" ht="14.5" customHeight="1" x14ac:dyDescent="0.35">
      <c r="J3174" s="325"/>
      <c r="K3174" s="347"/>
      <c r="L3174" s="11" t="s">
        <v>3116</v>
      </c>
      <c r="M3174" s="325"/>
      <c r="N3174" s="325"/>
      <c r="O3174" s="325"/>
      <c r="P3174" s="325"/>
      <c r="Z3174" s="3" t="s">
        <v>6</v>
      </c>
    </row>
    <row r="3175" spans="10:26" ht="14.5" customHeight="1" x14ac:dyDescent="0.35">
      <c r="J3175" s="325"/>
      <c r="K3175" s="347"/>
      <c r="L3175" s="11" t="s">
        <v>3117</v>
      </c>
      <c r="M3175" s="325"/>
      <c r="N3175" s="325"/>
      <c r="O3175" s="325"/>
      <c r="P3175" s="325"/>
      <c r="Z3175" s="3" t="s">
        <v>6</v>
      </c>
    </row>
    <row r="3176" spans="10:26" ht="14.5" customHeight="1" x14ac:dyDescent="0.35">
      <c r="J3176" s="325"/>
      <c r="K3176" s="347"/>
      <c r="L3176" s="11" t="s">
        <v>3118</v>
      </c>
      <c r="M3176" s="325"/>
      <c r="N3176" s="325"/>
      <c r="O3176" s="325"/>
      <c r="P3176" s="325"/>
      <c r="Z3176" s="3" t="s">
        <v>6</v>
      </c>
    </row>
    <row r="3177" spans="10:26" ht="14.5" customHeight="1" x14ac:dyDescent="0.35">
      <c r="J3177" s="325"/>
      <c r="K3177" s="347"/>
      <c r="L3177" s="11" t="s">
        <v>3119</v>
      </c>
      <c r="M3177" s="325"/>
      <c r="N3177" s="325"/>
      <c r="O3177" s="325"/>
      <c r="P3177" s="325"/>
      <c r="Z3177" s="3" t="s">
        <v>6</v>
      </c>
    </row>
    <row r="3178" spans="10:26" ht="14.5" customHeight="1" x14ac:dyDescent="0.35">
      <c r="J3178" s="325"/>
      <c r="K3178" s="347"/>
      <c r="L3178" s="11" t="s">
        <v>3120</v>
      </c>
      <c r="M3178" s="325"/>
      <c r="N3178" s="325"/>
      <c r="O3178" s="325"/>
      <c r="P3178" s="325"/>
      <c r="Z3178" s="3" t="s">
        <v>6</v>
      </c>
    </row>
    <row r="3179" spans="10:26" ht="14.5" customHeight="1" x14ac:dyDescent="0.35">
      <c r="J3179" s="325"/>
      <c r="K3179" s="347"/>
      <c r="L3179" s="11" t="s">
        <v>3121</v>
      </c>
      <c r="M3179" s="325"/>
      <c r="N3179" s="325"/>
      <c r="O3179" s="325"/>
      <c r="P3179" s="325"/>
      <c r="Z3179" s="3" t="s">
        <v>6</v>
      </c>
    </row>
    <row r="3180" spans="10:26" ht="14.5" customHeight="1" x14ac:dyDescent="0.35">
      <c r="J3180" s="325"/>
      <c r="K3180" s="347"/>
      <c r="L3180" s="11" t="s">
        <v>3122</v>
      </c>
      <c r="M3180" s="325"/>
      <c r="N3180" s="325"/>
      <c r="O3180" s="325"/>
      <c r="P3180" s="325"/>
      <c r="Z3180" s="3" t="s">
        <v>6</v>
      </c>
    </row>
    <row r="3181" spans="10:26" ht="14.5" customHeight="1" x14ac:dyDescent="0.35">
      <c r="J3181" s="325"/>
      <c r="K3181" s="347"/>
      <c r="L3181" s="11" t="s">
        <v>3123</v>
      </c>
      <c r="M3181" s="325"/>
      <c r="N3181" s="325"/>
      <c r="O3181" s="325"/>
      <c r="P3181" s="325"/>
      <c r="Z3181" s="3" t="s">
        <v>6</v>
      </c>
    </row>
    <row r="3182" spans="10:26" ht="14.5" customHeight="1" x14ac:dyDescent="0.35">
      <c r="J3182" s="325"/>
      <c r="K3182" s="347"/>
      <c r="L3182" s="11" t="s">
        <v>3124</v>
      </c>
      <c r="M3182" s="325"/>
      <c r="N3182" s="325"/>
      <c r="O3182" s="325"/>
      <c r="P3182" s="325"/>
      <c r="Z3182" s="3" t="s">
        <v>6</v>
      </c>
    </row>
    <row r="3183" spans="10:26" ht="14.5" customHeight="1" x14ac:dyDescent="0.35">
      <c r="J3183" s="325"/>
      <c r="K3183" s="347"/>
      <c r="L3183" s="11" t="s">
        <v>3125</v>
      </c>
      <c r="M3183" s="325"/>
      <c r="N3183" s="325"/>
      <c r="O3183" s="325"/>
      <c r="P3183" s="325"/>
      <c r="Z3183" s="3" t="s">
        <v>6</v>
      </c>
    </row>
    <row r="3184" spans="10:26" ht="14.5" customHeight="1" x14ac:dyDescent="0.35">
      <c r="J3184" s="325"/>
      <c r="K3184" s="347"/>
      <c r="L3184" s="11" t="s">
        <v>3126</v>
      </c>
      <c r="M3184" s="325"/>
      <c r="N3184" s="325"/>
      <c r="O3184" s="325"/>
      <c r="P3184" s="325"/>
      <c r="Z3184" s="3" t="s">
        <v>6</v>
      </c>
    </row>
    <row r="3185" spans="1:26" ht="14.5" customHeight="1" x14ac:dyDescent="0.35">
      <c r="J3185" s="325"/>
      <c r="K3185" s="347"/>
      <c r="L3185" s="11" t="s">
        <v>3127</v>
      </c>
      <c r="M3185" s="325"/>
      <c r="N3185" s="325"/>
      <c r="O3185" s="325"/>
      <c r="P3185" s="325"/>
      <c r="Z3185" s="3" t="s">
        <v>6</v>
      </c>
    </row>
    <row r="3186" spans="1:26" ht="14.5" customHeight="1" x14ac:dyDescent="0.35">
      <c r="J3186" s="9">
        <v>12</v>
      </c>
      <c r="K3186" s="11" t="s">
        <v>3128</v>
      </c>
      <c r="L3186" s="11" t="s">
        <v>3129</v>
      </c>
      <c r="M3186" s="9" t="s">
        <v>32</v>
      </c>
      <c r="N3186" s="9">
        <v>3</v>
      </c>
      <c r="O3186" s="9" t="s">
        <v>28</v>
      </c>
      <c r="P3186" s="9" t="s">
        <v>29</v>
      </c>
      <c r="Z3186" s="3" t="s">
        <v>6</v>
      </c>
    </row>
    <row r="3187" spans="1:26" s="3" customFormat="1" ht="14.5" customHeight="1" collapsed="1" x14ac:dyDescent="0.35">
      <c r="A3187" s="1" t="s">
        <v>22</v>
      </c>
      <c r="B3187" s="1"/>
      <c r="C3187" s="1"/>
      <c r="D3187" s="1"/>
      <c r="E3187" s="1" t="s">
        <v>3130</v>
      </c>
      <c r="F3187" s="1"/>
      <c r="G3187" s="1"/>
      <c r="H3187" s="1"/>
      <c r="I3187" s="1" t="s">
        <v>144</v>
      </c>
      <c r="J3187" s="2" t="s">
        <v>3131</v>
      </c>
      <c r="K3187" s="4"/>
      <c r="L3187" s="4"/>
      <c r="M3187" s="4"/>
      <c r="N3187" s="4"/>
      <c r="O3187" s="4"/>
      <c r="P3187" s="4"/>
      <c r="Q3187" s="4"/>
      <c r="R3187" s="4"/>
      <c r="S3187" s="4"/>
      <c r="T3187" s="4"/>
      <c r="U3187" s="4"/>
      <c r="V3187" s="4"/>
      <c r="W3187" s="4"/>
      <c r="Z3187" s="3" t="s">
        <v>6</v>
      </c>
    </row>
    <row r="3188" spans="1:26" ht="14.5" customHeight="1" x14ac:dyDescent="0.35">
      <c r="J3188" s="9">
        <v>1</v>
      </c>
      <c r="K3188" s="11" t="s">
        <v>25</v>
      </c>
      <c r="L3188" s="11" t="s">
        <v>3132</v>
      </c>
      <c r="M3188" s="9" t="s">
        <v>27</v>
      </c>
      <c r="N3188" s="9">
        <v>4</v>
      </c>
      <c r="O3188" s="9" t="s">
        <v>28</v>
      </c>
      <c r="P3188" s="9" t="s">
        <v>29</v>
      </c>
      <c r="Z3188" s="3" t="s">
        <v>6</v>
      </c>
    </row>
    <row r="3189" spans="1:26" ht="14.5" customHeight="1" x14ac:dyDescent="0.35">
      <c r="J3189" s="9">
        <v>2</v>
      </c>
      <c r="K3189" s="11" t="s">
        <v>344</v>
      </c>
      <c r="L3189" s="11" t="s">
        <v>3133</v>
      </c>
      <c r="M3189" s="9" t="s">
        <v>27</v>
      </c>
      <c r="N3189" s="9" t="s">
        <v>54</v>
      </c>
      <c r="O3189" s="9" t="s">
        <v>28</v>
      </c>
      <c r="P3189" s="9" t="s">
        <v>29</v>
      </c>
      <c r="Z3189" s="3" t="s">
        <v>6</v>
      </c>
    </row>
    <row r="3190" spans="1:26" ht="14.5" customHeight="1" x14ac:dyDescent="0.35">
      <c r="J3190" s="9">
        <v>3</v>
      </c>
      <c r="K3190" s="11" t="s">
        <v>2781</v>
      </c>
      <c r="L3190" s="11" t="s">
        <v>3134</v>
      </c>
      <c r="M3190" s="9" t="s">
        <v>27</v>
      </c>
      <c r="N3190" s="9">
        <v>3</v>
      </c>
      <c r="O3190" s="9" t="s">
        <v>28</v>
      </c>
      <c r="P3190" s="9" t="s">
        <v>48</v>
      </c>
      <c r="Z3190" s="3" t="s">
        <v>6</v>
      </c>
    </row>
    <row r="3191" spans="1:26" ht="14.5" customHeight="1" x14ac:dyDescent="0.35">
      <c r="J3191" s="9">
        <v>4</v>
      </c>
      <c r="K3191" s="11" t="s">
        <v>351</v>
      </c>
      <c r="L3191" s="11" t="s">
        <v>3135</v>
      </c>
      <c r="M3191" s="9" t="s">
        <v>32</v>
      </c>
      <c r="N3191" s="9">
        <v>9</v>
      </c>
      <c r="O3191" s="9" t="s">
        <v>28</v>
      </c>
      <c r="P3191" s="9" t="s">
        <v>29</v>
      </c>
      <c r="Z3191" s="3" t="s">
        <v>6</v>
      </c>
    </row>
    <row r="3192" spans="1:26" ht="14.5" customHeight="1" x14ac:dyDescent="0.35">
      <c r="J3192" s="9">
        <v>5</v>
      </c>
      <c r="K3192" s="11" t="s">
        <v>354</v>
      </c>
      <c r="L3192" s="11" t="s">
        <v>355</v>
      </c>
      <c r="M3192" s="9" t="s">
        <v>32</v>
      </c>
      <c r="N3192" s="9" t="s">
        <v>356</v>
      </c>
      <c r="O3192" s="9" t="s">
        <v>28</v>
      </c>
      <c r="P3192" s="9" t="s">
        <v>48</v>
      </c>
      <c r="Z3192" s="3" t="s">
        <v>6</v>
      </c>
    </row>
    <row r="3193" spans="1:26" ht="14.5" customHeight="1" x14ac:dyDescent="0.35">
      <c r="J3193" s="9">
        <v>6</v>
      </c>
      <c r="K3193" s="11" t="s">
        <v>357</v>
      </c>
      <c r="L3193" s="11" t="s">
        <v>3136</v>
      </c>
      <c r="M3193" s="9" t="s">
        <v>32</v>
      </c>
      <c r="N3193" s="9" t="s">
        <v>40</v>
      </c>
      <c r="O3193" s="9" t="s">
        <v>28</v>
      </c>
      <c r="P3193" s="9" t="s">
        <v>29</v>
      </c>
      <c r="Z3193" s="3" t="s">
        <v>6</v>
      </c>
    </row>
    <row r="3194" spans="1:26" ht="14.5" customHeight="1" x14ac:dyDescent="0.35">
      <c r="J3194" s="9">
        <v>7</v>
      </c>
      <c r="K3194" s="11" t="s">
        <v>163</v>
      </c>
      <c r="L3194" s="11" t="s">
        <v>801</v>
      </c>
      <c r="M3194" s="9" t="s">
        <v>27</v>
      </c>
      <c r="N3194" s="9">
        <v>60</v>
      </c>
      <c r="O3194" s="9" t="s">
        <v>28</v>
      </c>
      <c r="P3194" s="9" t="s">
        <v>29</v>
      </c>
      <c r="Z3194" s="3" t="s">
        <v>6</v>
      </c>
    </row>
    <row r="3195" spans="1:26" s="3" customFormat="1" ht="14.5" customHeight="1" collapsed="1" x14ac:dyDescent="0.35">
      <c r="A3195" s="1" t="s">
        <v>22</v>
      </c>
      <c r="B3195" s="1"/>
      <c r="C3195" s="1"/>
      <c r="D3195" s="1"/>
      <c r="E3195" s="1"/>
      <c r="F3195" s="1" t="s">
        <v>3137</v>
      </c>
      <c r="G3195" s="1"/>
      <c r="H3195" s="1"/>
      <c r="I3195" s="1" t="s">
        <v>144</v>
      </c>
      <c r="J3195" s="2" t="s">
        <v>3138</v>
      </c>
      <c r="K3195" s="4"/>
      <c r="L3195" s="4"/>
      <c r="M3195" s="4"/>
      <c r="N3195" s="4"/>
      <c r="O3195" s="4"/>
      <c r="P3195" s="4"/>
      <c r="Q3195" s="4"/>
      <c r="R3195" s="4"/>
      <c r="S3195" s="4"/>
      <c r="T3195" s="4"/>
      <c r="U3195" s="4"/>
      <c r="V3195" s="4"/>
      <c r="W3195" s="4"/>
      <c r="Z3195" s="3" t="s">
        <v>6</v>
      </c>
    </row>
    <row r="3196" spans="1:26" ht="14.5" customHeight="1" x14ac:dyDescent="0.35">
      <c r="J3196" s="9">
        <v>1</v>
      </c>
      <c r="K3196" s="11" t="s">
        <v>25</v>
      </c>
      <c r="L3196" s="11" t="s">
        <v>3139</v>
      </c>
      <c r="M3196" s="9" t="s">
        <v>27</v>
      </c>
      <c r="N3196" s="9">
        <v>4</v>
      </c>
      <c r="O3196" s="9" t="s">
        <v>28</v>
      </c>
      <c r="P3196" s="9" t="s">
        <v>29</v>
      </c>
      <c r="Z3196" s="3" t="s">
        <v>6</v>
      </c>
    </row>
    <row r="3197" spans="1:26" ht="14.5" customHeight="1" x14ac:dyDescent="0.35">
      <c r="J3197" s="9">
        <v>2</v>
      </c>
      <c r="K3197" s="11" t="s">
        <v>129</v>
      </c>
      <c r="L3197" s="11" t="s">
        <v>3140</v>
      </c>
      <c r="M3197" s="9" t="s">
        <v>27</v>
      </c>
      <c r="N3197" s="9">
        <v>60</v>
      </c>
      <c r="O3197" s="9" t="s">
        <v>28</v>
      </c>
      <c r="P3197" s="9" t="s">
        <v>29</v>
      </c>
      <c r="Z3197" s="3" t="s">
        <v>6</v>
      </c>
    </row>
    <row r="3198" spans="1:26" ht="14.5" customHeight="1" x14ac:dyDescent="0.35">
      <c r="J3198" s="9">
        <v>3</v>
      </c>
      <c r="K3198" s="11" t="s">
        <v>344</v>
      </c>
      <c r="L3198" s="11" t="s">
        <v>653</v>
      </c>
      <c r="M3198" s="9" t="s">
        <v>27</v>
      </c>
      <c r="N3198" s="9" t="s">
        <v>54</v>
      </c>
      <c r="O3198" s="9"/>
      <c r="P3198" s="9" t="s">
        <v>29</v>
      </c>
      <c r="Z3198" s="3" t="s">
        <v>6</v>
      </c>
    </row>
    <row r="3199" spans="1:26" ht="14.5" customHeight="1" x14ac:dyDescent="0.35">
      <c r="J3199" s="9">
        <v>4</v>
      </c>
      <c r="K3199" s="11" t="s">
        <v>348</v>
      </c>
      <c r="L3199" s="11" t="s">
        <v>3141</v>
      </c>
      <c r="M3199" s="9" t="s">
        <v>27</v>
      </c>
      <c r="N3199" s="9">
        <v>4</v>
      </c>
      <c r="O3199" s="9" t="s">
        <v>28</v>
      </c>
      <c r="P3199" s="9" t="s">
        <v>48</v>
      </c>
      <c r="Z3199" s="3" t="s">
        <v>6</v>
      </c>
    </row>
    <row r="3200" spans="1:26" ht="14.5" customHeight="1" x14ac:dyDescent="0.35">
      <c r="J3200" s="9">
        <v>5</v>
      </c>
      <c r="K3200" s="11" t="s">
        <v>351</v>
      </c>
      <c r="L3200" s="11" t="s">
        <v>3142</v>
      </c>
      <c r="M3200" s="9" t="s">
        <v>32</v>
      </c>
      <c r="N3200" s="9">
        <v>9</v>
      </c>
      <c r="O3200" s="9" t="s">
        <v>28</v>
      </c>
      <c r="P3200" s="9" t="s">
        <v>29</v>
      </c>
      <c r="Z3200" s="3" t="s">
        <v>6</v>
      </c>
    </row>
    <row r="3201" spans="1:26" ht="14.5" customHeight="1" x14ac:dyDescent="0.35">
      <c r="J3201" s="9">
        <v>6</v>
      </c>
      <c r="K3201" s="11" t="s">
        <v>357</v>
      </c>
      <c r="L3201" s="11" t="s">
        <v>3143</v>
      </c>
      <c r="M3201" s="9" t="s">
        <v>32</v>
      </c>
      <c r="N3201" s="9" t="s">
        <v>40</v>
      </c>
      <c r="O3201" s="9" t="s">
        <v>28</v>
      </c>
      <c r="P3201" s="9" t="s">
        <v>29</v>
      </c>
      <c r="Z3201" s="3" t="s">
        <v>6</v>
      </c>
    </row>
    <row r="3202" spans="1:26" ht="14.5" customHeight="1" x14ac:dyDescent="0.35">
      <c r="J3202" s="9">
        <v>7</v>
      </c>
      <c r="K3202" s="11" t="s">
        <v>354</v>
      </c>
      <c r="L3202" s="11" t="s">
        <v>355</v>
      </c>
      <c r="M3202" s="9" t="s">
        <v>32</v>
      </c>
      <c r="N3202" s="9" t="s">
        <v>356</v>
      </c>
      <c r="O3202" s="9" t="s">
        <v>28</v>
      </c>
      <c r="P3202" s="9" t="s">
        <v>48</v>
      </c>
      <c r="Z3202" s="3" t="s">
        <v>6</v>
      </c>
    </row>
    <row r="3203" spans="1:26" ht="14.5" customHeight="1" x14ac:dyDescent="0.35">
      <c r="J3203" s="9">
        <v>8</v>
      </c>
      <c r="K3203" s="11" t="s">
        <v>3144</v>
      </c>
      <c r="L3203" s="11" t="s">
        <v>3145</v>
      </c>
      <c r="M3203" s="9" t="s">
        <v>32</v>
      </c>
      <c r="N3203" s="9"/>
      <c r="O3203" s="9"/>
      <c r="P3203" s="9" t="s">
        <v>48</v>
      </c>
      <c r="Z3203" s="3" t="s">
        <v>6</v>
      </c>
    </row>
    <row r="3204" spans="1:26" ht="14.5" customHeight="1" x14ac:dyDescent="0.35">
      <c r="J3204" s="9">
        <v>9</v>
      </c>
      <c r="K3204" s="11" t="s">
        <v>804</v>
      </c>
      <c r="L3204" s="11" t="s">
        <v>3146</v>
      </c>
      <c r="M3204" s="9" t="s">
        <v>32</v>
      </c>
      <c r="N3204" s="9" t="s">
        <v>28</v>
      </c>
      <c r="O3204" s="9">
        <v>3</v>
      </c>
      <c r="P3204" s="9" t="s">
        <v>29</v>
      </c>
      <c r="Z3204" s="3" t="s">
        <v>6</v>
      </c>
    </row>
    <row r="3205" spans="1:26" ht="14.5" customHeight="1" x14ac:dyDescent="0.35">
      <c r="J3205" s="9">
        <v>10</v>
      </c>
      <c r="K3205" s="11" t="s">
        <v>156</v>
      </c>
      <c r="L3205" s="11" t="s">
        <v>1590</v>
      </c>
      <c r="M3205" s="9" t="s">
        <v>27</v>
      </c>
      <c r="N3205" s="9">
        <v>6</v>
      </c>
      <c r="O3205" s="9" t="s">
        <v>28</v>
      </c>
      <c r="P3205" s="9" t="s">
        <v>29</v>
      </c>
      <c r="Z3205" s="3" t="s">
        <v>6</v>
      </c>
    </row>
    <row r="3206" spans="1:26" s="3" customFormat="1" ht="14.5" customHeight="1" collapsed="1" x14ac:dyDescent="0.35">
      <c r="A3206" s="1" t="s">
        <v>22</v>
      </c>
      <c r="B3206" s="1"/>
      <c r="C3206" s="1"/>
      <c r="D3206" s="1" t="s">
        <v>3147</v>
      </c>
      <c r="E3206" s="1"/>
      <c r="F3206" s="1"/>
      <c r="G3206" s="1"/>
      <c r="H3206" s="1"/>
      <c r="I3206" s="1" t="s">
        <v>108</v>
      </c>
      <c r="J3206" s="2" t="s">
        <v>3148</v>
      </c>
      <c r="K3206" s="4"/>
      <c r="L3206" s="4"/>
      <c r="M3206" s="4"/>
      <c r="N3206" s="4"/>
      <c r="O3206" s="4"/>
      <c r="P3206" s="4"/>
      <c r="Q3206" s="4"/>
      <c r="R3206" s="4"/>
      <c r="S3206" s="4"/>
      <c r="T3206" s="4"/>
      <c r="U3206" s="4"/>
      <c r="V3206" s="4"/>
      <c r="W3206" s="4"/>
      <c r="Z3206" s="3" t="s">
        <v>6</v>
      </c>
    </row>
    <row r="3207" spans="1:26" ht="14.5" customHeight="1" x14ac:dyDescent="0.35">
      <c r="J3207" s="9">
        <v>1</v>
      </c>
      <c r="K3207" s="11" t="s">
        <v>25</v>
      </c>
      <c r="L3207" s="11" t="s">
        <v>3149</v>
      </c>
      <c r="M3207" s="9" t="s">
        <v>27</v>
      </c>
      <c r="N3207" s="9">
        <v>4</v>
      </c>
      <c r="O3207" s="9" t="s">
        <v>28</v>
      </c>
      <c r="P3207" s="9" t="s">
        <v>29</v>
      </c>
      <c r="Z3207" s="3" t="s">
        <v>6</v>
      </c>
    </row>
    <row r="3208" spans="1:26" ht="14.5" customHeight="1" x14ac:dyDescent="0.35">
      <c r="J3208" s="29">
        <v>2</v>
      </c>
      <c r="K3208" s="11" t="s">
        <v>2287</v>
      </c>
      <c r="L3208" s="11" t="s">
        <v>3150</v>
      </c>
      <c r="M3208" s="9" t="s">
        <v>27</v>
      </c>
      <c r="N3208" s="9" t="s">
        <v>40</v>
      </c>
      <c r="O3208" s="9" t="s">
        <v>28</v>
      </c>
      <c r="P3208" s="9" t="s">
        <v>29</v>
      </c>
      <c r="Z3208" s="3" t="s">
        <v>6</v>
      </c>
    </row>
    <row r="3209" spans="1:26" ht="14.5" customHeight="1" x14ac:dyDescent="0.35">
      <c r="J3209" s="32"/>
      <c r="K3209" s="73" t="s">
        <v>1163</v>
      </c>
      <c r="L3209" s="74" t="s">
        <v>1164</v>
      </c>
      <c r="M3209" s="349" t="s">
        <v>1165</v>
      </c>
      <c r="N3209" s="349"/>
      <c r="O3209" s="350" t="s">
        <v>1166</v>
      </c>
      <c r="P3209" s="351"/>
      <c r="Z3209" s="3"/>
    </row>
    <row r="3210" spans="1:26" ht="14.5" customHeight="1" x14ac:dyDescent="0.35">
      <c r="J3210" s="32"/>
      <c r="K3210" s="75" t="s">
        <v>2289</v>
      </c>
      <c r="L3210" s="76" t="s">
        <v>2290</v>
      </c>
      <c r="M3210" s="332">
        <v>41275</v>
      </c>
      <c r="N3210" s="332"/>
      <c r="O3210" s="332">
        <v>41851</v>
      </c>
      <c r="P3210" s="333"/>
      <c r="Z3210" s="3"/>
    </row>
    <row r="3211" spans="1:26" ht="14.5" customHeight="1" x14ac:dyDescent="0.35">
      <c r="J3211" s="32"/>
      <c r="K3211" s="75" t="s">
        <v>2291</v>
      </c>
      <c r="L3211" s="76" t="s">
        <v>2292</v>
      </c>
      <c r="M3211" s="332">
        <v>41640</v>
      </c>
      <c r="N3211" s="332"/>
      <c r="O3211" s="332">
        <v>41851</v>
      </c>
      <c r="P3211" s="333"/>
      <c r="Z3211" s="3"/>
    </row>
    <row r="3212" spans="1:26" ht="14.5" customHeight="1" x14ac:dyDescent="0.35">
      <c r="J3212" s="32"/>
      <c r="K3212" s="75" t="s">
        <v>2293</v>
      </c>
      <c r="L3212" s="76" t="s">
        <v>2294</v>
      </c>
      <c r="M3212" s="332">
        <v>41852</v>
      </c>
      <c r="N3212" s="332"/>
      <c r="O3212" s="332"/>
      <c r="P3212" s="333"/>
      <c r="Z3212" s="3"/>
    </row>
    <row r="3213" spans="1:26" ht="14.5" customHeight="1" x14ac:dyDescent="0.35">
      <c r="J3213" s="32"/>
      <c r="K3213" s="75" t="s">
        <v>2295</v>
      </c>
      <c r="L3213" s="76" t="s">
        <v>2296</v>
      </c>
      <c r="M3213" s="332">
        <v>41852</v>
      </c>
      <c r="N3213" s="332"/>
      <c r="O3213" s="332"/>
      <c r="P3213" s="333"/>
      <c r="Z3213" s="3"/>
    </row>
    <row r="3214" spans="1:26" ht="14.5" customHeight="1" x14ac:dyDescent="0.35">
      <c r="J3214" s="32"/>
      <c r="K3214" s="75" t="s">
        <v>2297</v>
      </c>
      <c r="L3214" s="76" t="s">
        <v>2298</v>
      </c>
      <c r="M3214" s="332">
        <v>41852</v>
      </c>
      <c r="N3214" s="332"/>
      <c r="O3214" s="332"/>
      <c r="P3214" s="333"/>
      <c r="Z3214" s="3"/>
    </row>
    <row r="3215" spans="1:26" ht="14.5" customHeight="1" x14ac:dyDescent="0.35">
      <c r="J3215" s="32"/>
      <c r="K3215" s="75" t="s">
        <v>2299</v>
      </c>
      <c r="L3215" s="76" t="s">
        <v>2300</v>
      </c>
      <c r="M3215" s="332">
        <v>41852</v>
      </c>
      <c r="N3215" s="332"/>
      <c r="O3215" s="332"/>
      <c r="P3215" s="333"/>
      <c r="Z3215" s="3"/>
    </row>
    <row r="3216" spans="1:26" ht="14.5" customHeight="1" x14ac:dyDescent="0.35">
      <c r="J3216" s="32"/>
      <c r="K3216" s="75" t="s">
        <v>2301</v>
      </c>
      <c r="L3216" s="76" t="s">
        <v>2302</v>
      </c>
      <c r="M3216" s="332">
        <v>41852</v>
      </c>
      <c r="N3216" s="332"/>
      <c r="O3216" s="332"/>
      <c r="P3216" s="333"/>
      <c r="Z3216" s="3"/>
    </row>
    <row r="3217" spans="10:26" ht="14.5" customHeight="1" x14ac:dyDescent="0.35">
      <c r="J3217" s="32"/>
      <c r="K3217" s="75" t="s">
        <v>2303</v>
      </c>
      <c r="L3217" s="76" t="s">
        <v>2304</v>
      </c>
      <c r="M3217" s="332">
        <v>41852</v>
      </c>
      <c r="N3217" s="332"/>
      <c r="O3217" s="332"/>
      <c r="P3217" s="333"/>
      <c r="Z3217" s="3"/>
    </row>
    <row r="3218" spans="10:26" ht="14.5" customHeight="1" x14ac:dyDescent="0.35">
      <c r="J3218" s="32"/>
      <c r="K3218" s="75" t="s">
        <v>2305</v>
      </c>
      <c r="L3218" s="76" t="s">
        <v>2306</v>
      </c>
      <c r="M3218" s="332">
        <v>41852</v>
      </c>
      <c r="N3218" s="332"/>
      <c r="O3218" s="332">
        <v>41852</v>
      </c>
      <c r="P3218" s="333"/>
      <c r="Z3218" s="3"/>
    </row>
    <row r="3219" spans="10:26" ht="14.5" customHeight="1" x14ac:dyDescent="0.35">
      <c r="J3219" s="32"/>
      <c r="K3219" s="75" t="s">
        <v>2305</v>
      </c>
      <c r="L3219" s="76" t="s">
        <v>2307</v>
      </c>
      <c r="M3219" s="332">
        <v>41853</v>
      </c>
      <c r="N3219" s="332"/>
      <c r="O3219" s="332"/>
      <c r="P3219" s="333"/>
      <c r="Z3219" s="3"/>
    </row>
    <row r="3220" spans="10:26" ht="14.5" customHeight="1" x14ac:dyDescent="0.35">
      <c r="J3220" s="32"/>
      <c r="K3220" s="75" t="s">
        <v>2308</v>
      </c>
      <c r="L3220" s="76" t="s">
        <v>2309</v>
      </c>
      <c r="M3220" s="332">
        <v>41852</v>
      </c>
      <c r="N3220" s="332"/>
      <c r="O3220" s="332"/>
      <c r="P3220" s="333"/>
      <c r="Z3220" s="3"/>
    </row>
    <row r="3221" spans="10:26" ht="14.5" customHeight="1" x14ac:dyDescent="0.35">
      <c r="J3221" s="32"/>
      <c r="K3221" s="75" t="s">
        <v>2310</v>
      </c>
      <c r="L3221" s="76" t="s">
        <v>2311</v>
      </c>
      <c r="M3221" s="332">
        <v>41852</v>
      </c>
      <c r="N3221" s="332"/>
      <c r="O3221" s="332"/>
      <c r="P3221" s="333"/>
      <c r="Z3221" s="3"/>
    </row>
    <row r="3222" spans="10:26" ht="14.5" customHeight="1" x14ac:dyDescent="0.35">
      <c r="J3222" s="32"/>
      <c r="K3222" s="75" t="s">
        <v>2312</v>
      </c>
      <c r="L3222" s="76" t="s">
        <v>2313</v>
      </c>
      <c r="M3222" s="332">
        <v>41852</v>
      </c>
      <c r="N3222" s="332"/>
      <c r="O3222" s="332"/>
      <c r="P3222" s="333"/>
      <c r="Z3222" s="3"/>
    </row>
    <row r="3223" spans="10:26" ht="14.5" customHeight="1" x14ac:dyDescent="0.35">
      <c r="J3223" s="32"/>
      <c r="K3223" s="75" t="s">
        <v>2314</v>
      </c>
      <c r="L3223" s="76" t="s">
        <v>2315</v>
      </c>
      <c r="M3223" s="332">
        <v>42278</v>
      </c>
      <c r="N3223" s="332"/>
      <c r="O3223" s="332"/>
      <c r="P3223" s="333"/>
      <c r="Z3223" s="3"/>
    </row>
    <row r="3224" spans="10:26" ht="14.5" customHeight="1" x14ac:dyDescent="0.35">
      <c r="J3224" s="32"/>
      <c r="K3224" s="75" t="s">
        <v>2316</v>
      </c>
      <c r="L3224" s="76" t="s">
        <v>2317</v>
      </c>
      <c r="M3224" s="332">
        <v>42278</v>
      </c>
      <c r="N3224" s="332"/>
      <c r="O3224" s="332"/>
      <c r="P3224" s="333"/>
      <c r="Z3224" s="3"/>
    </row>
    <row r="3225" spans="10:26" ht="14.5" customHeight="1" x14ac:dyDescent="0.35">
      <c r="J3225" s="32"/>
      <c r="K3225" s="75" t="s">
        <v>2318</v>
      </c>
      <c r="L3225" s="76" t="s">
        <v>2319</v>
      </c>
      <c r="M3225" s="332">
        <v>42278</v>
      </c>
      <c r="N3225" s="332"/>
      <c r="O3225" s="332"/>
      <c r="P3225" s="333"/>
      <c r="Z3225" s="3"/>
    </row>
    <row r="3226" spans="10:26" ht="14.5" customHeight="1" x14ac:dyDescent="0.35">
      <c r="J3226" s="32"/>
      <c r="K3226" s="75" t="s">
        <v>2320</v>
      </c>
      <c r="L3226" s="76" t="s">
        <v>2321</v>
      </c>
      <c r="M3226" s="332">
        <v>41852</v>
      </c>
      <c r="N3226" s="332"/>
      <c r="O3226" s="332"/>
      <c r="P3226" s="333"/>
      <c r="Z3226" s="3"/>
    </row>
    <row r="3227" spans="10:26" ht="14.5" customHeight="1" x14ac:dyDescent="0.35">
      <c r="J3227" s="32"/>
      <c r="K3227" s="75" t="s">
        <v>2322</v>
      </c>
      <c r="L3227" s="76" t="s">
        <v>2323</v>
      </c>
      <c r="M3227" s="332">
        <v>41852</v>
      </c>
      <c r="N3227" s="332"/>
      <c r="O3227" s="332"/>
      <c r="P3227" s="333"/>
      <c r="Z3227" s="3"/>
    </row>
    <row r="3228" spans="10:26" ht="14.5" customHeight="1" x14ac:dyDescent="0.35">
      <c r="J3228" s="32"/>
      <c r="K3228" s="75" t="s">
        <v>2324</v>
      </c>
      <c r="L3228" s="76" t="s">
        <v>2325</v>
      </c>
      <c r="M3228" s="332">
        <v>41852</v>
      </c>
      <c r="N3228" s="332"/>
      <c r="O3228" s="332"/>
      <c r="P3228" s="333"/>
      <c r="Z3228" s="3"/>
    </row>
    <row r="3229" spans="10:26" ht="14.5" customHeight="1" x14ac:dyDescent="0.35">
      <c r="J3229" s="32"/>
      <c r="K3229" s="75" t="s">
        <v>2326</v>
      </c>
      <c r="L3229" s="76" t="s">
        <v>2327</v>
      </c>
      <c r="M3229" s="332">
        <v>42614</v>
      </c>
      <c r="N3229" s="332"/>
      <c r="O3229" s="332"/>
      <c r="P3229" s="333"/>
      <c r="Z3229" s="3"/>
    </row>
    <row r="3230" spans="10:26" ht="14.5" customHeight="1" x14ac:dyDescent="0.35">
      <c r="J3230" s="32"/>
      <c r="K3230" s="75" t="s">
        <v>2328</v>
      </c>
      <c r="L3230" s="76" t="s">
        <v>2329</v>
      </c>
      <c r="M3230" s="332">
        <v>42614</v>
      </c>
      <c r="N3230" s="332"/>
      <c r="O3230" s="332"/>
      <c r="P3230" s="333"/>
      <c r="Z3230" s="3"/>
    </row>
    <row r="3231" spans="10:26" ht="14.5" customHeight="1" x14ac:dyDescent="0.35">
      <c r="J3231" s="32"/>
      <c r="K3231" s="107" t="s">
        <v>2330</v>
      </c>
      <c r="L3231" s="104" t="s">
        <v>2331</v>
      </c>
      <c r="M3231" s="332">
        <v>43344</v>
      </c>
      <c r="N3231" s="332"/>
      <c r="O3231" s="127"/>
      <c r="P3231" s="128"/>
      <c r="Z3231" s="3"/>
    </row>
    <row r="3232" spans="10:26" ht="14.5" customHeight="1" x14ac:dyDescent="0.35">
      <c r="J3232" s="32"/>
      <c r="K3232" s="75" t="s">
        <v>2332</v>
      </c>
      <c r="L3232" s="76" t="s">
        <v>2333</v>
      </c>
      <c r="M3232" s="332">
        <v>41852</v>
      </c>
      <c r="N3232" s="332"/>
      <c r="O3232" s="332"/>
      <c r="P3232" s="333"/>
      <c r="Z3232" s="3"/>
    </row>
    <row r="3233" spans="1:26" ht="14.5" customHeight="1" x14ac:dyDescent="0.35">
      <c r="J3233" s="32"/>
      <c r="K3233" s="75" t="s">
        <v>2334</v>
      </c>
      <c r="L3233" s="76" t="s">
        <v>2335</v>
      </c>
      <c r="M3233" s="332">
        <v>41852</v>
      </c>
      <c r="N3233" s="332"/>
      <c r="O3233" s="332"/>
      <c r="P3233" s="333"/>
      <c r="Z3233" s="3"/>
    </row>
    <row r="3234" spans="1:26" ht="14.5" customHeight="1" x14ac:dyDescent="0.35">
      <c r="J3234" s="32"/>
      <c r="K3234" s="75" t="s">
        <v>2336</v>
      </c>
      <c r="L3234" s="76" t="s">
        <v>2337</v>
      </c>
      <c r="M3234" s="332">
        <v>41852</v>
      </c>
      <c r="N3234" s="332"/>
      <c r="O3234" s="332"/>
      <c r="P3234" s="333"/>
      <c r="Z3234" s="3"/>
    </row>
    <row r="3235" spans="1:26" ht="14.5" customHeight="1" x14ac:dyDescent="0.35">
      <c r="J3235" s="32"/>
      <c r="K3235" s="75" t="s">
        <v>2338</v>
      </c>
      <c r="L3235" s="76" t="s">
        <v>2339</v>
      </c>
      <c r="M3235" s="332">
        <v>41852</v>
      </c>
      <c r="N3235" s="332"/>
      <c r="O3235" s="332"/>
      <c r="P3235" s="333"/>
      <c r="Z3235" s="3"/>
    </row>
    <row r="3236" spans="1:26" ht="14.5" customHeight="1" x14ac:dyDescent="0.35">
      <c r="J3236" s="32"/>
      <c r="K3236" s="75" t="s">
        <v>2340</v>
      </c>
      <c r="L3236" s="76" t="s">
        <v>2341</v>
      </c>
      <c r="M3236" s="332">
        <v>41852</v>
      </c>
      <c r="N3236" s="332"/>
      <c r="O3236" s="332"/>
      <c r="P3236" s="333"/>
      <c r="Z3236" s="3"/>
    </row>
    <row r="3237" spans="1:26" ht="14.5" customHeight="1" x14ac:dyDescent="0.35">
      <c r="J3237" s="32"/>
      <c r="K3237" s="75" t="s">
        <v>2342</v>
      </c>
      <c r="L3237" s="76" t="s">
        <v>2343</v>
      </c>
      <c r="M3237" s="332">
        <v>41852</v>
      </c>
      <c r="N3237" s="332"/>
      <c r="O3237" s="332"/>
      <c r="P3237" s="333"/>
      <c r="Z3237" s="3"/>
    </row>
    <row r="3238" spans="1:26" ht="14.5" customHeight="1" x14ac:dyDescent="0.35">
      <c r="J3238" s="32"/>
      <c r="K3238" s="75" t="s">
        <v>2344</v>
      </c>
      <c r="L3238" s="76" t="s">
        <v>2345</v>
      </c>
      <c r="M3238" s="332">
        <v>41852</v>
      </c>
      <c r="N3238" s="332"/>
      <c r="O3238" s="332"/>
      <c r="P3238" s="333"/>
      <c r="Z3238" s="3"/>
    </row>
    <row r="3239" spans="1:26" ht="14.5" customHeight="1" x14ac:dyDescent="0.35">
      <c r="J3239" s="32"/>
      <c r="K3239" s="75" t="s">
        <v>2346</v>
      </c>
      <c r="L3239" s="76" t="s">
        <v>2347</v>
      </c>
      <c r="M3239" s="332">
        <v>41852</v>
      </c>
      <c r="N3239" s="332"/>
      <c r="O3239" s="332">
        <v>42185</v>
      </c>
      <c r="P3239" s="333"/>
      <c r="Z3239" s="3"/>
    </row>
    <row r="3240" spans="1:26" ht="14.5" customHeight="1" x14ac:dyDescent="0.35">
      <c r="J3240" s="30"/>
      <c r="K3240" s="75" t="s">
        <v>2346</v>
      </c>
      <c r="L3240" s="76" t="s">
        <v>2348</v>
      </c>
      <c r="M3240" s="332">
        <v>42186</v>
      </c>
      <c r="N3240" s="332"/>
      <c r="O3240" s="332"/>
      <c r="P3240" s="333"/>
      <c r="Z3240" s="3"/>
    </row>
    <row r="3241" spans="1:26" ht="14.5" customHeight="1" x14ac:dyDescent="0.35">
      <c r="J3241" s="9">
        <v>3</v>
      </c>
      <c r="K3241" s="11" t="s">
        <v>3151</v>
      </c>
      <c r="L3241" s="11" t="s">
        <v>3152</v>
      </c>
      <c r="M3241" s="9" t="s">
        <v>32</v>
      </c>
      <c r="N3241" s="9" t="s">
        <v>28</v>
      </c>
      <c r="O3241" s="9">
        <v>2</v>
      </c>
      <c r="P3241" s="9" t="s">
        <v>29</v>
      </c>
      <c r="Z3241" s="3" t="s">
        <v>6</v>
      </c>
    </row>
    <row r="3242" spans="1:26" ht="14.5" customHeight="1" x14ac:dyDescent="0.35">
      <c r="J3242" s="9">
        <v>4</v>
      </c>
      <c r="K3242" s="11" t="s">
        <v>3153</v>
      </c>
      <c r="L3242" s="11" t="s">
        <v>3154</v>
      </c>
      <c r="M3242" s="9" t="s">
        <v>32</v>
      </c>
      <c r="N3242" s="9" t="s">
        <v>28</v>
      </c>
      <c r="O3242" s="9">
        <v>2</v>
      </c>
      <c r="P3242" s="9" t="s">
        <v>29</v>
      </c>
      <c r="Z3242" s="3" t="s">
        <v>6</v>
      </c>
    </row>
    <row r="3243" spans="1:26" ht="14.5" customHeight="1" x14ac:dyDescent="0.35">
      <c r="J3243" s="9">
        <v>5</v>
      </c>
      <c r="K3243" s="11" t="s">
        <v>3155</v>
      </c>
      <c r="L3243" s="11" t="s">
        <v>3156</v>
      </c>
      <c r="M3243" s="9" t="s">
        <v>32</v>
      </c>
      <c r="N3243" s="9" t="s">
        <v>28</v>
      </c>
      <c r="O3243" s="9">
        <v>2</v>
      </c>
      <c r="P3243" s="9" t="s">
        <v>29</v>
      </c>
      <c r="Z3243" s="3" t="s">
        <v>6</v>
      </c>
    </row>
    <row r="3244" spans="1:26" ht="14.5" customHeight="1" x14ac:dyDescent="0.35">
      <c r="J3244" s="9">
        <v>6</v>
      </c>
      <c r="K3244" s="11" t="s">
        <v>3157</v>
      </c>
      <c r="L3244" s="11" t="s">
        <v>3158</v>
      </c>
      <c r="M3244" s="9" t="s">
        <v>32</v>
      </c>
      <c r="N3244" s="9" t="s">
        <v>28</v>
      </c>
      <c r="O3244" s="9">
        <v>2</v>
      </c>
      <c r="P3244" s="9" t="s">
        <v>29</v>
      </c>
      <c r="Z3244" s="3" t="s">
        <v>6</v>
      </c>
    </row>
    <row r="3245" spans="1:26" ht="14.5" customHeight="1" x14ac:dyDescent="0.35">
      <c r="J3245" s="9">
        <v>7</v>
      </c>
      <c r="K3245" s="11" t="s">
        <v>3159</v>
      </c>
      <c r="L3245" s="11" t="s">
        <v>3160</v>
      </c>
      <c r="M3245" s="9" t="s">
        <v>32</v>
      </c>
      <c r="N3245" s="9" t="s">
        <v>28</v>
      </c>
      <c r="O3245" s="9">
        <v>2</v>
      </c>
      <c r="P3245" s="9" t="s">
        <v>29</v>
      </c>
      <c r="Z3245" s="3" t="s">
        <v>6</v>
      </c>
    </row>
    <row r="3246" spans="1:26" s="3" customFormat="1" ht="14.5" customHeight="1" collapsed="1" x14ac:dyDescent="0.35">
      <c r="A3246" s="1" t="s">
        <v>22</v>
      </c>
      <c r="B3246" s="1"/>
      <c r="C3246" s="1"/>
      <c r="D3246" s="1"/>
      <c r="E3246" s="1" t="s">
        <v>3161</v>
      </c>
      <c r="F3246" s="1"/>
      <c r="G3246" s="1"/>
      <c r="H3246" s="1"/>
      <c r="I3246" s="1" t="s">
        <v>144</v>
      </c>
      <c r="J3246" s="2" t="s">
        <v>3162</v>
      </c>
      <c r="K3246" s="4"/>
      <c r="L3246" s="4"/>
      <c r="M3246" s="4"/>
      <c r="N3246" s="4"/>
      <c r="O3246" s="4"/>
      <c r="P3246" s="4"/>
      <c r="Q3246" s="4"/>
      <c r="R3246" s="4"/>
      <c r="S3246" s="4"/>
      <c r="T3246" s="4"/>
      <c r="U3246" s="4"/>
      <c r="V3246" s="4"/>
      <c r="W3246" s="4"/>
      <c r="Z3246" s="3" t="s">
        <v>6</v>
      </c>
    </row>
    <row r="3247" spans="1:26" ht="14.5" customHeight="1" x14ac:dyDescent="0.35">
      <c r="J3247" s="9">
        <v>1</v>
      </c>
      <c r="K3247" s="11" t="s">
        <v>25</v>
      </c>
      <c r="L3247" s="11" t="s">
        <v>3163</v>
      </c>
      <c r="M3247" s="9" t="s">
        <v>27</v>
      </c>
      <c r="N3247" s="9">
        <v>4</v>
      </c>
      <c r="O3247" s="9" t="s">
        <v>28</v>
      </c>
      <c r="P3247" s="9" t="s">
        <v>29</v>
      </c>
      <c r="Z3247" s="3" t="s">
        <v>6</v>
      </c>
    </row>
    <row r="3248" spans="1:26" ht="14.5" customHeight="1" x14ac:dyDescent="0.35">
      <c r="J3248" s="29">
        <v>2</v>
      </c>
      <c r="K3248" s="11" t="s">
        <v>3164</v>
      </c>
      <c r="L3248" s="11" t="s">
        <v>3165</v>
      </c>
      <c r="M3248" s="9" t="s">
        <v>27</v>
      </c>
      <c r="N3248" s="9" t="s">
        <v>235</v>
      </c>
      <c r="O3248" s="9" t="s">
        <v>28</v>
      </c>
      <c r="P3248" s="9" t="s">
        <v>29</v>
      </c>
      <c r="Z3248" s="3" t="s">
        <v>6</v>
      </c>
    </row>
    <row r="3249" spans="1:26" ht="14.5" customHeight="1" x14ac:dyDescent="0.35">
      <c r="J3249" s="32"/>
      <c r="K3249" s="73" t="s">
        <v>3166</v>
      </c>
      <c r="L3249" s="74" t="s">
        <v>1164</v>
      </c>
      <c r="M3249" s="349" t="s">
        <v>1165</v>
      </c>
      <c r="N3249" s="349"/>
      <c r="O3249" s="350" t="s">
        <v>1166</v>
      </c>
      <c r="P3249" s="351"/>
      <c r="Z3249" s="3"/>
    </row>
    <row r="3250" spans="1:26" ht="14.5" customHeight="1" x14ac:dyDescent="0.35">
      <c r="J3250" s="32"/>
      <c r="K3250" s="75" t="s">
        <v>3167</v>
      </c>
      <c r="L3250" s="76" t="s">
        <v>3168</v>
      </c>
      <c r="M3250" s="332">
        <v>39814</v>
      </c>
      <c r="N3250" s="332"/>
      <c r="O3250" s="332">
        <v>42004</v>
      </c>
      <c r="P3250" s="333"/>
      <c r="Z3250" s="3"/>
    </row>
    <row r="3251" spans="1:26" ht="14.5" customHeight="1" x14ac:dyDescent="0.35">
      <c r="J3251" s="32"/>
      <c r="K3251" s="75" t="s">
        <v>3169</v>
      </c>
      <c r="L3251" s="76" t="s">
        <v>3170</v>
      </c>
      <c r="M3251" s="332">
        <v>41852</v>
      </c>
      <c r="N3251" s="332"/>
      <c r="O3251" s="332"/>
      <c r="P3251" s="333"/>
      <c r="Z3251" s="3"/>
    </row>
    <row r="3252" spans="1:26" ht="14.5" customHeight="1" x14ac:dyDescent="0.35">
      <c r="J3252" s="32"/>
      <c r="K3252" s="75" t="s">
        <v>3171</v>
      </c>
      <c r="L3252" s="76" t="s">
        <v>3172</v>
      </c>
      <c r="M3252" s="332">
        <v>41852</v>
      </c>
      <c r="N3252" s="332"/>
      <c r="O3252" s="332">
        <v>42185</v>
      </c>
      <c r="P3252" s="333"/>
      <c r="Z3252" s="3"/>
    </row>
    <row r="3253" spans="1:26" ht="14.5" customHeight="1" x14ac:dyDescent="0.35">
      <c r="J3253" s="32"/>
      <c r="K3253" s="75" t="s">
        <v>3171</v>
      </c>
      <c r="L3253" s="76" t="s">
        <v>3173</v>
      </c>
      <c r="M3253" s="332">
        <v>42186</v>
      </c>
      <c r="N3253" s="332"/>
      <c r="O3253" s="332"/>
      <c r="P3253" s="333"/>
      <c r="Z3253" s="3"/>
    </row>
    <row r="3254" spans="1:26" s="93" customFormat="1" ht="14.5" customHeight="1" x14ac:dyDescent="0.35">
      <c r="A3254" s="89"/>
      <c r="B3254" s="89"/>
      <c r="C3254" s="89"/>
      <c r="D3254" s="89"/>
      <c r="E3254" s="89"/>
      <c r="F3254" s="89"/>
      <c r="G3254" s="89"/>
      <c r="H3254" s="89"/>
      <c r="I3254" s="89"/>
      <c r="J3254" s="125"/>
      <c r="K3254" s="107" t="s">
        <v>3171</v>
      </c>
      <c r="L3254" s="104" t="s">
        <v>3174</v>
      </c>
      <c r="M3254" s="340">
        <v>43101</v>
      </c>
      <c r="N3254" s="340"/>
      <c r="O3254" s="129"/>
      <c r="P3254" s="130"/>
      <c r="Q3254" s="92"/>
      <c r="R3254" s="92"/>
      <c r="S3254" s="92"/>
      <c r="T3254" s="92"/>
      <c r="U3254" s="92"/>
      <c r="V3254" s="92"/>
      <c r="W3254" s="92"/>
      <c r="Z3254" s="88"/>
    </row>
    <row r="3255" spans="1:26" ht="14.5" customHeight="1" x14ac:dyDescent="0.35">
      <c r="J3255" s="32"/>
      <c r="K3255" s="75" t="s">
        <v>3175</v>
      </c>
      <c r="L3255" s="76" t="s">
        <v>3176</v>
      </c>
      <c r="M3255" s="332">
        <v>42614</v>
      </c>
      <c r="N3255" s="332"/>
      <c r="O3255" s="332"/>
      <c r="P3255" s="333"/>
      <c r="Z3255" s="3"/>
    </row>
    <row r="3256" spans="1:26" ht="14.5" customHeight="1" x14ac:dyDescent="0.35">
      <c r="J3256" s="32"/>
      <c r="K3256" s="75" t="s">
        <v>3177</v>
      </c>
      <c r="L3256" s="76" t="s">
        <v>3178</v>
      </c>
      <c r="M3256" s="332">
        <v>42614</v>
      </c>
      <c r="N3256" s="332"/>
      <c r="O3256" s="332"/>
      <c r="P3256" s="333"/>
      <c r="Z3256" s="3"/>
    </row>
    <row r="3257" spans="1:26" ht="14.5" customHeight="1" x14ac:dyDescent="0.35">
      <c r="J3257" s="32"/>
      <c r="K3257" s="75" t="s">
        <v>3179</v>
      </c>
      <c r="L3257" s="76" t="s">
        <v>3180</v>
      </c>
      <c r="M3257" s="332">
        <v>39814</v>
      </c>
      <c r="N3257" s="332"/>
      <c r="O3257" s="332">
        <v>42004</v>
      </c>
      <c r="P3257" s="333"/>
      <c r="Z3257" s="3"/>
    </row>
    <row r="3258" spans="1:26" ht="14.5" customHeight="1" x14ac:dyDescent="0.35">
      <c r="J3258" s="32"/>
      <c r="K3258" s="75" t="s">
        <v>3181</v>
      </c>
      <c r="L3258" s="76" t="s">
        <v>3182</v>
      </c>
      <c r="M3258" s="332">
        <v>41852</v>
      </c>
      <c r="N3258" s="332"/>
      <c r="O3258" s="332"/>
      <c r="P3258" s="333"/>
      <c r="Z3258" s="3"/>
    </row>
    <row r="3259" spans="1:26" ht="14.5" customHeight="1" x14ac:dyDescent="0.35">
      <c r="J3259" s="32"/>
      <c r="K3259" s="75" t="s">
        <v>3183</v>
      </c>
      <c r="L3259" s="76" t="s">
        <v>3184</v>
      </c>
      <c r="M3259" s="332">
        <v>41852</v>
      </c>
      <c r="N3259" s="332"/>
      <c r="O3259" s="332"/>
      <c r="P3259" s="333"/>
      <c r="Z3259" s="3"/>
    </row>
    <row r="3260" spans="1:26" ht="14.5" customHeight="1" x14ac:dyDescent="0.35">
      <c r="J3260" s="32"/>
      <c r="K3260" s="75" t="s">
        <v>3185</v>
      </c>
      <c r="L3260" s="76" t="s">
        <v>3186</v>
      </c>
      <c r="M3260" s="332">
        <v>41852</v>
      </c>
      <c r="N3260" s="332"/>
      <c r="O3260" s="332"/>
      <c r="P3260" s="333"/>
      <c r="Z3260" s="3"/>
    </row>
    <row r="3261" spans="1:26" ht="14.5" customHeight="1" x14ac:dyDescent="0.35">
      <c r="J3261" s="32"/>
      <c r="K3261" s="75" t="s">
        <v>3187</v>
      </c>
      <c r="L3261" s="76" t="s">
        <v>3188</v>
      </c>
      <c r="M3261" s="332">
        <v>39814</v>
      </c>
      <c r="N3261" s="332"/>
      <c r="O3261" s="332">
        <v>42004</v>
      </c>
      <c r="P3261" s="333"/>
      <c r="Z3261" s="3"/>
    </row>
    <row r="3262" spans="1:26" ht="14.5" customHeight="1" x14ac:dyDescent="0.35">
      <c r="J3262" s="32"/>
      <c r="K3262" s="75" t="s">
        <v>3189</v>
      </c>
      <c r="L3262" s="76" t="s">
        <v>3190</v>
      </c>
      <c r="M3262" s="332">
        <v>41852</v>
      </c>
      <c r="N3262" s="332"/>
      <c r="O3262" s="332"/>
      <c r="P3262" s="333"/>
      <c r="Z3262" s="3"/>
    </row>
    <row r="3263" spans="1:26" ht="14.5" customHeight="1" x14ac:dyDescent="0.35">
      <c r="J3263" s="32"/>
      <c r="K3263" s="75" t="s">
        <v>3191</v>
      </c>
      <c r="L3263" s="76" t="s">
        <v>3192</v>
      </c>
      <c r="M3263" s="332">
        <v>41852</v>
      </c>
      <c r="N3263" s="332"/>
      <c r="O3263" s="332"/>
      <c r="P3263" s="333"/>
      <c r="Z3263" s="3"/>
    </row>
    <row r="3264" spans="1:26" ht="14.5" customHeight="1" x14ac:dyDescent="0.35">
      <c r="J3264" s="32"/>
      <c r="K3264" s="75" t="s">
        <v>3193</v>
      </c>
      <c r="L3264" s="76" t="s">
        <v>3194</v>
      </c>
      <c r="M3264" s="332">
        <v>41852</v>
      </c>
      <c r="N3264" s="332"/>
      <c r="O3264" s="332"/>
      <c r="P3264" s="333"/>
      <c r="Z3264" s="3"/>
    </row>
    <row r="3265" spans="1:26" ht="14.5" customHeight="1" x14ac:dyDescent="0.35">
      <c r="J3265" s="32"/>
      <c r="K3265" s="75" t="s">
        <v>3195</v>
      </c>
      <c r="L3265" s="76" t="s">
        <v>3196</v>
      </c>
      <c r="M3265" s="332">
        <v>41852</v>
      </c>
      <c r="N3265" s="332"/>
      <c r="O3265" s="332"/>
      <c r="P3265" s="333"/>
      <c r="Z3265" s="3"/>
    </row>
    <row r="3266" spans="1:26" ht="14.5" customHeight="1" x14ac:dyDescent="0.35">
      <c r="J3266" s="32"/>
      <c r="K3266" s="75" t="s">
        <v>3197</v>
      </c>
      <c r="L3266" s="76" t="s">
        <v>3198</v>
      </c>
      <c r="M3266" s="332">
        <v>41852</v>
      </c>
      <c r="N3266" s="332"/>
      <c r="O3266" s="332"/>
      <c r="P3266" s="333"/>
      <c r="Z3266" s="3"/>
    </row>
    <row r="3267" spans="1:26" ht="14.5" customHeight="1" x14ac:dyDescent="0.35">
      <c r="J3267" s="32"/>
      <c r="K3267" s="75" t="s">
        <v>3199</v>
      </c>
      <c r="L3267" s="76" t="s">
        <v>3200</v>
      </c>
      <c r="M3267" s="332">
        <v>41852</v>
      </c>
      <c r="N3267" s="332"/>
      <c r="O3267" s="332"/>
      <c r="P3267" s="333"/>
      <c r="Z3267" s="3"/>
    </row>
    <row r="3268" spans="1:26" ht="14.5" customHeight="1" x14ac:dyDescent="0.35">
      <c r="J3268" s="32"/>
      <c r="K3268" s="75" t="s">
        <v>3201</v>
      </c>
      <c r="L3268" s="76" t="s">
        <v>3202</v>
      </c>
      <c r="M3268" s="332">
        <v>41852</v>
      </c>
      <c r="N3268" s="332"/>
      <c r="O3268" s="332"/>
      <c r="P3268" s="333"/>
      <c r="Z3268" s="3"/>
    </row>
    <row r="3269" spans="1:26" ht="14.5" customHeight="1" x14ac:dyDescent="0.35">
      <c r="J3269" s="32"/>
      <c r="K3269" s="75" t="s">
        <v>3203</v>
      </c>
      <c r="L3269" s="76" t="s">
        <v>3204</v>
      </c>
      <c r="M3269" s="332">
        <v>41852</v>
      </c>
      <c r="N3269" s="332"/>
      <c r="O3269" s="332"/>
      <c r="P3269" s="333"/>
      <c r="Z3269" s="3"/>
    </row>
    <row r="3270" spans="1:26" ht="14.5" customHeight="1" x14ac:dyDescent="0.35">
      <c r="J3270" s="32"/>
      <c r="K3270" s="75" t="s">
        <v>3205</v>
      </c>
      <c r="L3270" s="76" t="s">
        <v>3206</v>
      </c>
      <c r="M3270" s="332">
        <v>41852</v>
      </c>
      <c r="N3270" s="332"/>
      <c r="O3270" s="332"/>
      <c r="P3270" s="333"/>
      <c r="Z3270" s="3"/>
    </row>
    <row r="3271" spans="1:26" ht="14.5" customHeight="1" x14ac:dyDescent="0.35">
      <c r="J3271" s="32"/>
      <c r="K3271" s="75" t="s">
        <v>3207</v>
      </c>
      <c r="L3271" s="76" t="s">
        <v>3208</v>
      </c>
      <c r="M3271" s="332">
        <v>41852</v>
      </c>
      <c r="N3271" s="332"/>
      <c r="O3271" s="332"/>
      <c r="P3271" s="333"/>
      <c r="Z3271" s="3"/>
    </row>
    <row r="3272" spans="1:26" ht="14.5" customHeight="1" x14ac:dyDescent="0.35">
      <c r="J3272" s="32"/>
      <c r="K3272" s="75" t="s">
        <v>3209</v>
      </c>
      <c r="L3272" s="76" t="s">
        <v>3210</v>
      </c>
      <c r="M3272" s="332">
        <v>41852</v>
      </c>
      <c r="N3272" s="332"/>
      <c r="O3272" s="332"/>
      <c r="P3272" s="333"/>
      <c r="Z3272" s="3"/>
    </row>
    <row r="3273" spans="1:26" ht="14.5" customHeight="1" x14ac:dyDescent="0.35">
      <c r="J3273" s="32"/>
      <c r="K3273" s="75" t="s">
        <v>3211</v>
      </c>
      <c r="L3273" s="76" t="s">
        <v>3212</v>
      </c>
      <c r="M3273" s="332">
        <v>41852</v>
      </c>
      <c r="N3273" s="332"/>
      <c r="O3273" s="332">
        <v>42947</v>
      </c>
      <c r="P3273" s="333"/>
      <c r="Z3273" s="3"/>
    </row>
    <row r="3274" spans="1:26" ht="14.5" customHeight="1" x14ac:dyDescent="0.35">
      <c r="J3274" s="32"/>
      <c r="K3274" s="75" t="s">
        <v>3213</v>
      </c>
      <c r="L3274" s="76" t="s">
        <v>3214</v>
      </c>
      <c r="M3274" s="332">
        <v>39814</v>
      </c>
      <c r="N3274" s="332"/>
      <c r="O3274" s="332">
        <v>42004</v>
      </c>
      <c r="P3274" s="333"/>
      <c r="Z3274" s="3"/>
    </row>
    <row r="3275" spans="1:26" ht="14.5" customHeight="1" x14ac:dyDescent="0.35">
      <c r="J3275" s="32"/>
      <c r="K3275" s="75" t="s">
        <v>3215</v>
      </c>
      <c r="L3275" s="76" t="s">
        <v>3216</v>
      </c>
      <c r="M3275" s="332">
        <v>39814</v>
      </c>
      <c r="N3275" s="332"/>
      <c r="O3275" s="332"/>
      <c r="P3275" s="333"/>
      <c r="Z3275" s="3"/>
    </row>
    <row r="3276" spans="1:26" ht="14.5" customHeight="1" x14ac:dyDescent="0.35">
      <c r="J3276" s="30"/>
      <c r="K3276" s="75" t="s">
        <v>3217</v>
      </c>
      <c r="L3276" s="76" t="s">
        <v>3218</v>
      </c>
      <c r="M3276" s="332">
        <v>39814</v>
      </c>
      <c r="N3276" s="332"/>
      <c r="O3276" s="332">
        <v>42004</v>
      </c>
      <c r="P3276" s="333"/>
      <c r="Z3276" s="3"/>
    </row>
    <row r="3277" spans="1:26" ht="14.5" customHeight="1" x14ac:dyDescent="0.35">
      <c r="J3277" s="9">
        <v>3</v>
      </c>
      <c r="K3277" s="11" t="s">
        <v>3219</v>
      </c>
      <c r="L3277" s="11" t="s">
        <v>3220</v>
      </c>
      <c r="M3277" s="9" t="s">
        <v>27</v>
      </c>
      <c r="N3277" s="9" t="s">
        <v>28</v>
      </c>
      <c r="O3277" s="9" t="s">
        <v>28</v>
      </c>
      <c r="P3277" s="9" t="s">
        <v>48</v>
      </c>
      <c r="Z3277" s="3" t="s">
        <v>6</v>
      </c>
    </row>
    <row r="3278" spans="1:26" ht="14.5" customHeight="1" x14ac:dyDescent="0.35">
      <c r="J3278" s="9">
        <v>4</v>
      </c>
      <c r="K3278" s="11" t="s">
        <v>3221</v>
      </c>
      <c r="L3278" s="11" t="s">
        <v>3222</v>
      </c>
      <c r="M3278" s="9" t="s">
        <v>32</v>
      </c>
      <c r="N3278" s="9" t="s">
        <v>28</v>
      </c>
      <c r="O3278" s="9">
        <v>2</v>
      </c>
      <c r="P3278" s="9" t="s">
        <v>29</v>
      </c>
      <c r="Z3278" s="3" t="s">
        <v>6</v>
      </c>
    </row>
    <row r="3279" spans="1:26" ht="14.5" customHeight="1" x14ac:dyDescent="0.35">
      <c r="J3279" s="9">
        <v>5</v>
      </c>
      <c r="K3279" s="11" t="s">
        <v>657</v>
      </c>
      <c r="L3279" s="11" t="s">
        <v>658</v>
      </c>
      <c r="M3279" s="9" t="s">
        <v>32</v>
      </c>
      <c r="N3279" s="9" t="s">
        <v>356</v>
      </c>
      <c r="O3279" s="9" t="s">
        <v>28</v>
      </c>
      <c r="P3279" s="9" t="s">
        <v>48</v>
      </c>
      <c r="Z3279" s="3" t="s">
        <v>6</v>
      </c>
    </row>
    <row r="3280" spans="1:26" s="3" customFormat="1" ht="14.5" customHeight="1" collapsed="1" x14ac:dyDescent="0.35">
      <c r="A3280" s="1" t="s">
        <v>22</v>
      </c>
      <c r="B3280" s="1"/>
      <c r="C3280" s="1"/>
      <c r="D3280" s="1" t="s">
        <v>3223</v>
      </c>
      <c r="E3280" s="1"/>
      <c r="F3280" s="1"/>
      <c r="G3280" s="1"/>
      <c r="H3280" s="1"/>
      <c r="I3280" s="1" t="s">
        <v>108</v>
      </c>
      <c r="J3280" s="2" t="s">
        <v>3224</v>
      </c>
      <c r="K3280" s="4"/>
      <c r="L3280" s="4"/>
      <c r="M3280" s="4"/>
      <c r="N3280" s="4"/>
      <c r="O3280" s="4"/>
      <c r="P3280" s="4"/>
      <c r="Q3280" s="4"/>
      <c r="R3280" s="4"/>
      <c r="S3280" s="4"/>
      <c r="T3280" s="4"/>
      <c r="U3280" s="4"/>
      <c r="V3280" s="4"/>
      <c r="W3280" s="4"/>
      <c r="Z3280" s="3" t="s">
        <v>6</v>
      </c>
    </row>
    <row r="3281" spans="1:26" ht="14.5" customHeight="1" x14ac:dyDescent="0.35">
      <c r="J3281" s="9">
        <v>1</v>
      </c>
      <c r="K3281" s="11" t="s">
        <v>25</v>
      </c>
      <c r="L3281" s="11" t="s">
        <v>3225</v>
      </c>
      <c r="M3281" s="9" t="s">
        <v>27</v>
      </c>
      <c r="N3281" s="9">
        <v>4</v>
      </c>
      <c r="O3281" s="9" t="s">
        <v>28</v>
      </c>
      <c r="P3281" s="9" t="s">
        <v>29</v>
      </c>
      <c r="Z3281" s="3" t="s">
        <v>6</v>
      </c>
    </row>
    <row r="3282" spans="1:26" ht="14.5" customHeight="1" x14ac:dyDescent="0.35">
      <c r="J3282" s="9">
        <v>2</v>
      </c>
      <c r="K3282" s="11" t="s">
        <v>163</v>
      </c>
      <c r="L3282" s="11" t="s">
        <v>3226</v>
      </c>
      <c r="M3282" s="9" t="s">
        <v>27</v>
      </c>
      <c r="N3282" s="9">
        <v>60</v>
      </c>
      <c r="O3282" s="9" t="s">
        <v>28</v>
      </c>
      <c r="P3282" s="9" t="s">
        <v>29</v>
      </c>
      <c r="Z3282" s="3" t="s">
        <v>6</v>
      </c>
    </row>
    <row r="3283" spans="1:26" ht="14.5" customHeight="1" x14ac:dyDescent="0.35">
      <c r="J3283" s="9">
        <v>3</v>
      </c>
      <c r="K3283" s="11" t="s">
        <v>3227</v>
      </c>
      <c r="L3283" s="11" t="s">
        <v>3228</v>
      </c>
      <c r="M3283" s="9" t="s">
        <v>32</v>
      </c>
      <c r="N3283" s="9" t="s">
        <v>40</v>
      </c>
      <c r="O3283" s="9" t="s">
        <v>28</v>
      </c>
      <c r="P3283" s="9" t="s">
        <v>29</v>
      </c>
      <c r="Z3283" s="3" t="s">
        <v>6</v>
      </c>
    </row>
    <row r="3284" spans="1:26" ht="14.5" customHeight="1" x14ac:dyDescent="0.35">
      <c r="J3284" s="9">
        <v>4</v>
      </c>
      <c r="K3284" s="11" t="s">
        <v>3229</v>
      </c>
      <c r="L3284" s="11" t="s">
        <v>3230</v>
      </c>
      <c r="M3284" s="9" t="s">
        <v>32</v>
      </c>
      <c r="N3284" s="9" t="s">
        <v>28</v>
      </c>
      <c r="O3284" s="9">
        <v>3</v>
      </c>
      <c r="P3284" s="9" t="s">
        <v>29</v>
      </c>
      <c r="Z3284" s="3" t="s">
        <v>6</v>
      </c>
    </row>
    <row r="3285" spans="1:26" ht="14.5" customHeight="1" x14ac:dyDescent="0.35">
      <c r="J3285" s="9">
        <v>5</v>
      </c>
      <c r="K3285" s="11" t="s">
        <v>3231</v>
      </c>
      <c r="L3285" s="11" t="s">
        <v>3232</v>
      </c>
      <c r="M3285" s="9" t="s">
        <v>32</v>
      </c>
      <c r="N3285" s="9" t="s">
        <v>28</v>
      </c>
      <c r="O3285" s="9">
        <v>3</v>
      </c>
      <c r="P3285" s="9" t="s">
        <v>29</v>
      </c>
      <c r="Z3285" s="3" t="s">
        <v>6</v>
      </c>
    </row>
    <row r="3286" spans="1:26" ht="14.5" customHeight="1" x14ac:dyDescent="0.35">
      <c r="J3286" s="9">
        <v>6</v>
      </c>
      <c r="K3286" s="11" t="s">
        <v>3233</v>
      </c>
      <c r="L3286" s="11" t="s">
        <v>3234</v>
      </c>
      <c r="M3286" s="9" t="s">
        <v>32</v>
      </c>
      <c r="N3286" s="9" t="s">
        <v>28</v>
      </c>
      <c r="O3286" s="9">
        <v>3</v>
      </c>
      <c r="P3286" s="9" t="s">
        <v>29</v>
      </c>
      <c r="Z3286" s="3" t="s">
        <v>6</v>
      </c>
    </row>
    <row r="3287" spans="1:26" ht="14.5" customHeight="1" x14ac:dyDescent="0.35">
      <c r="J3287" s="9">
        <v>7</v>
      </c>
      <c r="K3287" s="11" t="s">
        <v>3235</v>
      </c>
      <c r="L3287" s="11" t="s">
        <v>3236</v>
      </c>
      <c r="M3287" s="9" t="s">
        <v>32</v>
      </c>
      <c r="N3287" s="9" t="s">
        <v>28</v>
      </c>
      <c r="O3287" s="9">
        <v>3</v>
      </c>
      <c r="P3287" s="9" t="s">
        <v>29</v>
      </c>
      <c r="Z3287" s="3" t="s">
        <v>6</v>
      </c>
    </row>
    <row r="3288" spans="1:26" ht="14.5" customHeight="1" x14ac:dyDescent="0.35">
      <c r="J3288" s="9">
        <v>8</v>
      </c>
      <c r="K3288" s="11" t="s">
        <v>3237</v>
      </c>
      <c r="L3288" s="11" t="s">
        <v>3238</v>
      </c>
      <c r="M3288" s="9" t="s">
        <v>32</v>
      </c>
      <c r="N3288" s="9" t="s">
        <v>28</v>
      </c>
      <c r="O3288" s="9">
        <v>3</v>
      </c>
      <c r="P3288" s="9" t="s">
        <v>29</v>
      </c>
      <c r="Z3288" s="3" t="s">
        <v>6</v>
      </c>
    </row>
    <row r="3289" spans="1:26" ht="14.5" customHeight="1" x14ac:dyDescent="0.35">
      <c r="J3289" s="9">
        <v>9</v>
      </c>
      <c r="K3289" s="11" t="s">
        <v>3239</v>
      </c>
      <c r="L3289" s="11" t="s">
        <v>3240</v>
      </c>
      <c r="M3289" s="9" t="s">
        <v>32</v>
      </c>
      <c r="N3289" s="9" t="s">
        <v>28</v>
      </c>
      <c r="O3289" s="9">
        <v>3</v>
      </c>
      <c r="P3289" s="9" t="s">
        <v>29</v>
      </c>
      <c r="Z3289" s="3" t="s">
        <v>6</v>
      </c>
    </row>
    <row r="3290" spans="1:26" ht="14.5" customHeight="1" x14ac:dyDescent="0.35">
      <c r="J3290" s="9">
        <v>10</v>
      </c>
      <c r="K3290" s="11" t="s">
        <v>3241</v>
      </c>
      <c r="L3290" s="11" t="s">
        <v>3242</v>
      </c>
      <c r="M3290" s="9" t="s">
        <v>32</v>
      </c>
      <c r="N3290" s="9" t="s">
        <v>28</v>
      </c>
      <c r="O3290" s="9">
        <v>3</v>
      </c>
      <c r="P3290" s="9" t="s">
        <v>29</v>
      </c>
      <c r="Z3290" s="3" t="s">
        <v>6</v>
      </c>
    </row>
    <row r="3291" spans="1:26" ht="14.5" customHeight="1" x14ac:dyDescent="0.35">
      <c r="J3291" s="9">
        <v>11</v>
      </c>
      <c r="K3291" s="11" t="s">
        <v>3243</v>
      </c>
      <c r="L3291" s="11" t="s">
        <v>3244</v>
      </c>
      <c r="M3291" s="9" t="s">
        <v>32</v>
      </c>
      <c r="N3291" s="9" t="s">
        <v>28</v>
      </c>
      <c r="O3291" s="9">
        <v>3</v>
      </c>
      <c r="P3291" s="9" t="s">
        <v>29</v>
      </c>
      <c r="Z3291" s="3" t="s">
        <v>6</v>
      </c>
    </row>
    <row r="3292" spans="1:26" s="3" customFormat="1" ht="14.5" customHeight="1" collapsed="1" x14ac:dyDescent="0.35">
      <c r="A3292" s="1" t="s">
        <v>22</v>
      </c>
      <c r="B3292" s="1"/>
      <c r="C3292" s="1"/>
      <c r="D3292" s="1"/>
      <c r="E3292" s="1" t="s">
        <v>3245</v>
      </c>
      <c r="F3292" s="1"/>
      <c r="G3292" s="1"/>
      <c r="H3292" s="1"/>
      <c r="I3292" s="1" t="s">
        <v>144</v>
      </c>
      <c r="J3292" s="2" t="s">
        <v>3246</v>
      </c>
      <c r="K3292" s="4"/>
      <c r="L3292" s="4"/>
      <c r="M3292" s="4"/>
      <c r="N3292" s="4"/>
      <c r="O3292" s="4"/>
      <c r="P3292" s="4"/>
      <c r="Q3292" s="4"/>
      <c r="R3292" s="4"/>
      <c r="S3292" s="4"/>
      <c r="T3292" s="4"/>
      <c r="U3292" s="4"/>
      <c r="V3292" s="4"/>
      <c r="W3292" s="4"/>
      <c r="Z3292" s="3" t="s">
        <v>6</v>
      </c>
    </row>
    <row r="3293" spans="1:26" ht="14.5" customHeight="1" x14ac:dyDescent="0.35">
      <c r="J3293" s="9">
        <v>1</v>
      </c>
      <c r="K3293" s="11" t="s">
        <v>25</v>
      </c>
      <c r="L3293" s="11" t="s">
        <v>3247</v>
      </c>
      <c r="M3293" s="9" t="s">
        <v>27</v>
      </c>
      <c r="N3293" s="9">
        <v>4</v>
      </c>
      <c r="O3293" s="9" t="s">
        <v>28</v>
      </c>
      <c r="P3293" s="9" t="s">
        <v>29</v>
      </c>
      <c r="Z3293" s="3" t="s">
        <v>6</v>
      </c>
    </row>
    <row r="3294" spans="1:26" ht="14.5" customHeight="1" x14ac:dyDescent="0.35">
      <c r="J3294" s="9">
        <v>2</v>
      </c>
      <c r="K3294" s="11" t="s">
        <v>864</v>
      </c>
      <c r="L3294" s="11" t="s">
        <v>3248</v>
      </c>
      <c r="M3294" s="9" t="s">
        <v>27</v>
      </c>
      <c r="N3294" s="9">
        <v>3</v>
      </c>
      <c r="O3294" s="9" t="s">
        <v>28</v>
      </c>
      <c r="P3294" s="9" t="s">
        <v>29</v>
      </c>
      <c r="Z3294" s="3" t="s">
        <v>6</v>
      </c>
    </row>
    <row r="3295" spans="1:26" ht="14.5" customHeight="1" x14ac:dyDescent="0.35">
      <c r="J3295" s="9">
        <v>3</v>
      </c>
      <c r="K3295" s="11" t="s">
        <v>3229</v>
      </c>
      <c r="L3295" s="11" t="s">
        <v>3230</v>
      </c>
      <c r="M3295" s="9" t="s">
        <v>32</v>
      </c>
      <c r="N3295" s="9" t="s">
        <v>28</v>
      </c>
      <c r="O3295" s="9">
        <v>3</v>
      </c>
      <c r="P3295" s="9" t="s">
        <v>29</v>
      </c>
      <c r="Z3295" s="3" t="s">
        <v>6</v>
      </c>
    </row>
    <row r="3296" spans="1:26" ht="14.5" customHeight="1" x14ac:dyDescent="0.35">
      <c r="J3296" s="9">
        <v>4</v>
      </c>
      <c r="K3296" s="11" t="s">
        <v>3231</v>
      </c>
      <c r="L3296" s="11" t="s">
        <v>3232</v>
      </c>
      <c r="M3296" s="9" t="s">
        <v>32</v>
      </c>
      <c r="N3296" s="9" t="s">
        <v>28</v>
      </c>
      <c r="O3296" s="9">
        <v>3</v>
      </c>
      <c r="P3296" s="9" t="s">
        <v>29</v>
      </c>
      <c r="Z3296" s="3" t="s">
        <v>6</v>
      </c>
    </row>
    <row r="3297" spans="1:26" ht="14.5" customHeight="1" x14ac:dyDescent="0.35">
      <c r="J3297" s="9">
        <v>5</v>
      </c>
      <c r="K3297" s="11" t="s">
        <v>3233</v>
      </c>
      <c r="L3297" s="11" t="s">
        <v>3249</v>
      </c>
      <c r="M3297" s="9" t="s">
        <v>32</v>
      </c>
      <c r="N3297" s="9" t="s">
        <v>28</v>
      </c>
      <c r="O3297" s="9">
        <v>3</v>
      </c>
      <c r="P3297" s="9" t="s">
        <v>29</v>
      </c>
      <c r="Z3297" s="3" t="s">
        <v>6</v>
      </c>
    </row>
    <row r="3298" spans="1:26" ht="14.5" customHeight="1" x14ac:dyDescent="0.35">
      <c r="J3298" s="9">
        <v>6</v>
      </c>
      <c r="K3298" s="11" t="s">
        <v>3235</v>
      </c>
      <c r="L3298" s="11" t="s">
        <v>3236</v>
      </c>
      <c r="M3298" s="9" t="s">
        <v>32</v>
      </c>
      <c r="N3298" s="9" t="s">
        <v>28</v>
      </c>
      <c r="O3298" s="9">
        <v>3</v>
      </c>
      <c r="P3298" s="9" t="s">
        <v>29</v>
      </c>
      <c r="Z3298" s="3" t="s">
        <v>6</v>
      </c>
    </row>
    <row r="3299" spans="1:26" ht="14.5" customHeight="1" x14ac:dyDescent="0.35">
      <c r="J3299" s="9">
        <v>7</v>
      </c>
      <c r="K3299" s="11" t="s">
        <v>3237</v>
      </c>
      <c r="L3299" s="11" t="s">
        <v>3250</v>
      </c>
      <c r="M3299" s="9" t="s">
        <v>32</v>
      </c>
      <c r="N3299" s="9" t="s">
        <v>28</v>
      </c>
      <c r="O3299" s="9">
        <v>3</v>
      </c>
      <c r="P3299" s="9" t="s">
        <v>29</v>
      </c>
      <c r="Z3299" s="3" t="s">
        <v>6</v>
      </c>
    </row>
    <row r="3300" spans="1:26" ht="14.5" customHeight="1" x14ac:dyDescent="0.35">
      <c r="J3300" s="9">
        <v>8</v>
      </c>
      <c r="K3300" s="11" t="s">
        <v>3239</v>
      </c>
      <c r="L3300" s="11" t="s">
        <v>3240</v>
      </c>
      <c r="M3300" s="9" t="s">
        <v>32</v>
      </c>
      <c r="N3300" s="9" t="s">
        <v>28</v>
      </c>
      <c r="O3300" s="9">
        <v>3</v>
      </c>
      <c r="P3300" s="9" t="s">
        <v>29</v>
      </c>
      <c r="Z3300" s="3" t="s">
        <v>6</v>
      </c>
    </row>
    <row r="3301" spans="1:26" ht="14.5" customHeight="1" x14ac:dyDescent="0.35">
      <c r="J3301" s="9">
        <v>9</v>
      </c>
      <c r="K3301" s="11" t="s">
        <v>3241</v>
      </c>
      <c r="L3301" s="11" t="s">
        <v>3242</v>
      </c>
      <c r="M3301" s="9" t="s">
        <v>32</v>
      </c>
      <c r="N3301" s="9" t="s">
        <v>28</v>
      </c>
      <c r="O3301" s="9">
        <v>3</v>
      </c>
      <c r="P3301" s="9" t="s">
        <v>29</v>
      </c>
      <c r="Z3301" s="3" t="s">
        <v>6</v>
      </c>
    </row>
    <row r="3302" spans="1:26" ht="14.5" customHeight="1" x14ac:dyDescent="0.35">
      <c r="J3302" s="9">
        <v>10</v>
      </c>
      <c r="K3302" s="11" t="s">
        <v>3243</v>
      </c>
      <c r="L3302" s="11" t="s">
        <v>3251</v>
      </c>
      <c r="M3302" s="9" t="s">
        <v>32</v>
      </c>
      <c r="N3302" s="9" t="s">
        <v>28</v>
      </c>
      <c r="O3302" s="9">
        <v>3</v>
      </c>
      <c r="P3302" s="9" t="s">
        <v>29</v>
      </c>
      <c r="Z3302" s="3" t="s">
        <v>6</v>
      </c>
    </row>
    <row r="3303" spans="1:26" s="3" customFormat="1" ht="14.5" customHeight="1" collapsed="1" x14ac:dyDescent="0.35">
      <c r="A3303" s="1" t="s">
        <v>22</v>
      </c>
      <c r="B3303" s="1"/>
      <c r="C3303" s="1"/>
      <c r="D3303" s="1"/>
      <c r="E3303" s="1"/>
      <c r="F3303" s="1" t="s">
        <v>3252</v>
      </c>
      <c r="G3303" s="1"/>
      <c r="H3303" s="1"/>
      <c r="I3303" s="1" t="s">
        <v>144</v>
      </c>
      <c r="J3303" s="2" t="s">
        <v>3253</v>
      </c>
      <c r="K3303" s="4"/>
      <c r="L3303" s="4"/>
      <c r="M3303" s="4"/>
      <c r="N3303" s="4"/>
      <c r="O3303" s="4"/>
      <c r="P3303" s="4"/>
      <c r="Q3303" s="4"/>
      <c r="R3303" s="4"/>
      <c r="S3303" s="4"/>
      <c r="T3303" s="4"/>
      <c r="U3303" s="4"/>
      <c r="V3303" s="4"/>
      <c r="W3303" s="4"/>
      <c r="Z3303" s="3" t="s">
        <v>6</v>
      </c>
    </row>
    <row r="3304" spans="1:26" ht="14.5" customHeight="1" x14ac:dyDescent="0.35">
      <c r="J3304" s="9">
        <v>1</v>
      </c>
      <c r="K3304" s="11" t="s">
        <v>25</v>
      </c>
      <c r="L3304" s="11" t="s">
        <v>3254</v>
      </c>
      <c r="M3304" s="9" t="s">
        <v>27</v>
      </c>
      <c r="N3304" s="9">
        <v>4</v>
      </c>
      <c r="O3304" s="9" t="s">
        <v>28</v>
      </c>
      <c r="P3304" s="9" t="s">
        <v>29</v>
      </c>
      <c r="Z3304" s="3" t="s">
        <v>6</v>
      </c>
    </row>
    <row r="3305" spans="1:26" ht="14.5" customHeight="1" x14ac:dyDescent="0.35">
      <c r="J3305" s="9">
        <v>2</v>
      </c>
      <c r="K3305" s="11" t="s">
        <v>3255</v>
      </c>
      <c r="L3305" s="11" t="s">
        <v>3256</v>
      </c>
      <c r="M3305" s="9" t="s">
        <v>32</v>
      </c>
      <c r="N3305" s="9" t="s">
        <v>28</v>
      </c>
      <c r="O3305" s="9" t="s">
        <v>28</v>
      </c>
      <c r="P3305" s="9" t="s">
        <v>29</v>
      </c>
      <c r="Z3305" s="3" t="s">
        <v>6</v>
      </c>
    </row>
    <row r="3306" spans="1:26" ht="14.5" customHeight="1" x14ac:dyDescent="0.35">
      <c r="J3306" s="9">
        <v>3</v>
      </c>
      <c r="K3306" s="11" t="s">
        <v>3257</v>
      </c>
      <c r="L3306" s="11" t="s">
        <v>3258</v>
      </c>
      <c r="M3306" s="9" t="s">
        <v>32</v>
      </c>
      <c r="N3306" s="9" t="s">
        <v>28</v>
      </c>
      <c r="O3306" s="9" t="s">
        <v>28</v>
      </c>
      <c r="P3306" s="9" t="s">
        <v>48</v>
      </c>
      <c r="Z3306" s="3" t="s">
        <v>6</v>
      </c>
    </row>
    <row r="3307" spans="1:26" ht="14.5" customHeight="1" x14ac:dyDescent="0.35">
      <c r="J3307" s="9">
        <v>4</v>
      </c>
      <c r="K3307" s="11" t="s">
        <v>3259</v>
      </c>
      <c r="L3307" s="11" t="s">
        <v>3260</v>
      </c>
      <c r="M3307" s="9" t="s">
        <v>27</v>
      </c>
      <c r="N3307" s="9">
        <v>50</v>
      </c>
      <c r="O3307" s="9" t="s">
        <v>28</v>
      </c>
      <c r="P3307" s="9" t="s">
        <v>48</v>
      </c>
      <c r="Z3307" s="3" t="s">
        <v>6</v>
      </c>
    </row>
    <row r="3308" spans="1:26" ht="14.5" customHeight="1" x14ac:dyDescent="0.35">
      <c r="J3308" s="9">
        <v>5</v>
      </c>
      <c r="K3308" s="11" t="s">
        <v>3261</v>
      </c>
      <c r="L3308" s="11" t="s">
        <v>3262</v>
      </c>
      <c r="M3308" s="9" t="s">
        <v>27</v>
      </c>
      <c r="N3308" s="9">
        <v>30</v>
      </c>
      <c r="O3308" s="9" t="s">
        <v>28</v>
      </c>
      <c r="P3308" s="9" t="s">
        <v>48</v>
      </c>
      <c r="Z3308" s="3" t="s">
        <v>6</v>
      </c>
    </row>
    <row r="3309" spans="1:26" ht="14.5" customHeight="1" x14ac:dyDescent="0.35">
      <c r="J3309" s="9">
        <v>6</v>
      </c>
      <c r="K3309" s="11" t="s">
        <v>3263</v>
      </c>
      <c r="L3309" s="11" t="s">
        <v>3264</v>
      </c>
      <c r="M3309" s="9" t="s">
        <v>32</v>
      </c>
      <c r="N3309" s="9" t="s">
        <v>47</v>
      </c>
      <c r="O3309" s="9" t="s">
        <v>28</v>
      </c>
      <c r="P3309" s="9" t="s">
        <v>48</v>
      </c>
      <c r="Z3309" s="3" t="s">
        <v>6</v>
      </c>
    </row>
    <row r="3310" spans="1:26" ht="14.5" customHeight="1" x14ac:dyDescent="0.35">
      <c r="J3310" s="9">
        <v>7</v>
      </c>
      <c r="K3310" s="11" t="s">
        <v>3265</v>
      </c>
      <c r="L3310" s="11" t="s">
        <v>3266</v>
      </c>
      <c r="M3310" s="9" t="s">
        <v>32</v>
      </c>
      <c r="N3310" s="9" t="s">
        <v>51</v>
      </c>
      <c r="O3310" s="9" t="s">
        <v>28</v>
      </c>
      <c r="P3310" s="9" t="s">
        <v>48</v>
      </c>
      <c r="Z3310" s="3" t="s">
        <v>6</v>
      </c>
    </row>
    <row r="3311" spans="1:26" ht="14.5" customHeight="1" x14ac:dyDescent="0.35">
      <c r="J3311" s="9">
        <v>8</v>
      </c>
      <c r="K3311" s="11" t="s">
        <v>3267</v>
      </c>
      <c r="L3311" s="11" t="s">
        <v>3268</v>
      </c>
      <c r="M3311" s="9" t="s">
        <v>32</v>
      </c>
      <c r="N3311" s="9" t="s">
        <v>28</v>
      </c>
      <c r="O3311" s="9">
        <v>3</v>
      </c>
      <c r="P3311" s="9" t="s">
        <v>29</v>
      </c>
      <c r="Z3311" s="3" t="s">
        <v>6</v>
      </c>
    </row>
    <row r="3312" spans="1:26" ht="14.5" customHeight="1" x14ac:dyDescent="0.35">
      <c r="J3312" s="9">
        <v>9</v>
      </c>
      <c r="K3312" s="11" t="s">
        <v>3269</v>
      </c>
      <c r="L3312" s="11" t="s">
        <v>3270</v>
      </c>
      <c r="M3312" s="9" t="s">
        <v>32</v>
      </c>
      <c r="N3312" s="9" t="s">
        <v>28</v>
      </c>
      <c r="O3312" s="9">
        <v>3</v>
      </c>
      <c r="P3312" s="9" t="s">
        <v>29</v>
      </c>
      <c r="Z3312" s="3" t="s">
        <v>6</v>
      </c>
    </row>
    <row r="3313" spans="1:26" ht="14.5" customHeight="1" x14ac:dyDescent="0.35">
      <c r="J3313" s="9">
        <v>10</v>
      </c>
      <c r="K3313" s="11" t="s">
        <v>3271</v>
      </c>
      <c r="L3313" s="11" t="s">
        <v>3272</v>
      </c>
      <c r="M3313" s="9" t="s">
        <v>32</v>
      </c>
      <c r="N3313" s="9" t="s">
        <v>28</v>
      </c>
      <c r="O3313" s="9">
        <v>3</v>
      </c>
      <c r="P3313" s="9" t="s">
        <v>48</v>
      </c>
      <c r="Z3313" s="3" t="s">
        <v>6</v>
      </c>
    </row>
    <row r="3314" spans="1:26" ht="14.5" customHeight="1" x14ac:dyDescent="0.35">
      <c r="J3314" s="9">
        <v>11</v>
      </c>
      <c r="K3314" s="11" t="s">
        <v>3273</v>
      </c>
      <c r="L3314" s="11" t="s">
        <v>3274</v>
      </c>
      <c r="M3314" s="9" t="s">
        <v>32</v>
      </c>
      <c r="N3314" s="9" t="s">
        <v>28</v>
      </c>
      <c r="O3314" s="9">
        <v>3</v>
      </c>
      <c r="P3314" s="9" t="s">
        <v>29</v>
      </c>
      <c r="Z3314" s="3" t="s">
        <v>6</v>
      </c>
    </row>
    <row r="3315" spans="1:26" s="3" customFormat="1" ht="14.5" customHeight="1" collapsed="1" x14ac:dyDescent="0.35">
      <c r="A3315" s="1" t="s">
        <v>22</v>
      </c>
      <c r="B3315" s="1"/>
      <c r="C3315" s="1"/>
      <c r="D3315" s="1" t="s">
        <v>3275</v>
      </c>
      <c r="E3315" s="1"/>
      <c r="F3315" s="1"/>
      <c r="G3315" s="1"/>
      <c r="H3315" s="1"/>
      <c r="I3315" s="1" t="s">
        <v>108</v>
      </c>
      <c r="J3315" s="2" t="s">
        <v>3276</v>
      </c>
      <c r="K3315" s="4"/>
      <c r="L3315" s="4"/>
      <c r="M3315" s="4"/>
      <c r="N3315" s="4"/>
      <c r="O3315" s="4"/>
      <c r="P3315" s="4"/>
      <c r="Q3315" s="4"/>
      <c r="R3315" s="4"/>
      <c r="S3315" s="4"/>
      <c r="T3315" s="4"/>
      <c r="U3315" s="4"/>
      <c r="V3315" s="4"/>
      <c r="W3315" s="4"/>
      <c r="Z3315" s="3" t="s">
        <v>6</v>
      </c>
    </row>
    <row r="3316" spans="1:26" ht="14.5" customHeight="1" x14ac:dyDescent="0.35">
      <c r="J3316" s="9">
        <v>1</v>
      </c>
      <c r="K3316" s="11" t="s">
        <v>25</v>
      </c>
      <c r="L3316" s="11" t="s">
        <v>3277</v>
      </c>
      <c r="M3316" s="9" t="s">
        <v>27</v>
      </c>
      <c r="N3316" s="9">
        <v>4</v>
      </c>
      <c r="O3316" s="9" t="s">
        <v>28</v>
      </c>
      <c r="P3316" s="9" t="s">
        <v>29</v>
      </c>
      <c r="Z3316" s="3" t="s">
        <v>6</v>
      </c>
    </row>
    <row r="3317" spans="1:26" ht="14.5" customHeight="1" x14ac:dyDescent="0.35">
      <c r="J3317" s="9">
        <v>2</v>
      </c>
      <c r="K3317" s="11" t="s">
        <v>2781</v>
      </c>
      <c r="L3317" s="11" t="s">
        <v>3278</v>
      </c>
      <c r="M3317" s="9" t="s">
        <v>27</v>
      </c>
      <c r="N3317" s="9" t="s">
        <v>28</v>
      </c>
      <c r="O3317" s="9" t="s">
        <v>28</v>
      </c>
      <c r="P3317" s="9" t="s">
        <v>29</v>
      </c>
      <c r="Z3317" s="3" t="s">
        <v>6</v>
      </c>
    </row>
    <row r="3318" spans="1:26" ht="14.5" customHeight="1" x14ac:dyDescent="0.35">
      <c r="J3318" s="9">
        <v>3</v>
      </c>
      <c r="K3318" s="11" t="s">
        <v>3279</v>
      </c>
      <c r="L3318" s="11" t="s">
        <v>3280</v>
      </c>
      <c r="M3318" s="9" t="s">
        <v>27</v>
      </c>
      <c r="N3318" s="9">
        <v>60</v>
      </c>
      <c r="O3318" s="9" t="s">
        <v>28</v>
      </c>
      <c r="P3318" s="9" t="s">
        <v>29</v>
      </c>
      <c r="Z3318" s="3" t="s">
        <v>6</v>
      </c>
    </row>
    <row r="3319" spans="1:26" ht="14.5" customHeight="1" x14ac:dyDescent="0.35">
      <c r="J3319" s="9">
        <v>4</v>
      </c>
      <c r="K3319" s="11" t="s">
        <v>3281</v>
      </c>
      <c r="L3319" s="11" t="s">
        <v>3282</v>
      </c>
      <c r="M3319" s="9" t="s">
        <v>27</v>
      </c>
      <c r="N3319" s="9" t="s">
        <v>28</v>
      </c>
      <c r="O3319" s="9" t="s">
        <v>28</v>
      </c>
      <c r="P3319" s="9" t="s">
        <v>29</v>
      </c>
      <c r="Z3319" s="3" t="s">
        <v>6</v>
      </c>
    </row>
    <row r="3320" spans="1:26" ht="14.5" customHeight="1" x14ac:dyDescent="0.35">
      <c r="J3320" s="325">
        <v>5</v>
      </c>
      <c r="K3320" s="347" t="s">
        <v>3283</v>
      </c>
      <c r="L3320" s="11" t="s">
        <v>3284</v>
      </c>
      <c r="M3320" s="325" t="s">
        <v>27</v>
      </c>
      <c r="N3320" s="325">
        <v>1</v>
      </c>
      <c r="O3320" s="325" t="s">
        <v>28</v>
      </c>
      <c r="P3320" s="325" t="s">
        <v>29</v>
      </c>
      <c r="Z3320" s="3" t="s">
        <v>6</v>
      </c>
    </row>
    <row r="3321" spans="1:26" ht="14.5" customHeight="1" x14ac:dyDescent="0.35">
      <c r="J3321" s="325"/>
      <c r="K3321" s="347"/>
      <c r="L3321" s="11" t="s">
        <v>3285</v>
      </c>
      <c r="M3321" s="325"/>
      <c r="N3321" s="325"/>
      <c r="O3321" s="325"/>
      <c r="P3321" s="325"/>
      <c r="Z3321" s="3" t="s">
        <v>6</v>
      </c>
    </row>
    <row r="3322" spans="1:26" ht="14.5" customHeight="1" x14ac:dyDescent="0.35">
      <c r="J3322" s="325"/>
      <c r="K3322" s="347"/>
      <c r="L3322" s="11" t="s">
        <v>3286</v>
      </c>
      <c r="M3322" s="325"/>
      <c r="N3322" s="325"/>
      <c r="O3322" s="325"/>
      <c r="P3322" s="325"/>
      <c r="Z3322" s="3" t="s">
        <v>6</v>
      </c>
    </row>
    <row r="3323" spans="1:26" s="3" customFormat="1" ht="14.5" customHeight="1" collapsed="1" x14ac:dyDescent="0.35">
      <c r="A3323" s="1" t="s">
        <v>22</v>
      </c>
      <c r="B3323" s="1"/>
      <c r="C3323" s="1"/>
      <c r="D3323" s="1"/>
      <c r="E3323" s="1" t="s">
        <v>3287</v>
      </c>
      <c r="F3323" s="1"/>
      <c r="G3323" s="1"/>
      <c r="H3323" s="1"/>
      <c r="I3323" s="1" t="s">
        <v>144</v>
      </c>
      <c r="J3323" s="2" t="s">
        <v>3288</v>
      </c>
      <c r="K3323" s="4"/>
      <c r="L3323" s="4"/>
      <c r="M3323" s="4"/>
      <c r="N3323" s="4"/>
      <c r="O3323" s="4"/>
      <c r="P3323" s="4"/>
      <c r="Q3323" s="4"/>
      <c r="R3323" s="4"/>
      <c r="S3323" s="4"/>
      <c r="T3323" s="4"/>
      <c r="U3323" s="4"/>
      <c r="V3323" s="4"/>
      <c r="W3323" s="4"/>
      <c r="Z3323" s="3" t="s">
        <v>6</v>
      </c>
    </row>
    <row r="3324" spans="1:26" ht="14.5" customHeight="1" x14ac:dyDescent="0.35">
      <c r="J3324" s="9">
        <v>1</v>
      </c>
      <c r="K3324" s="11" t="s">
        <v>25</v>
      </c>
      <c r="L3324" s="11" t="s">
        <v>3289</v>
      </c>
      <c r="M3324" s="9" t="s">
        <v>27</v>
      </c>
      <c r="N3324" s="9">
        <v>4</v>
      </c>
      <c r="O3324" s="9" t="s">
        <v>28</v>
      </c>
      <c r="P3324" s="9" t="s">
        <v>29</v>
      </c>
      <c r="Z3324" s="3" t="s">
        <v>6</v>
      </c>
    </row>
    <row r="3325" spans="1:26" ht="14.5" customHeight="1" x14ac:dyDescent="0.35">
      <c r="J3325" s="9">
        <v>2</v>
      </c>
      <c r="K3325" s="11" t="s">
        <v>3290</v>
      </c>
      <c r="L3325" s="11" t="s">
        <v>3291</v>
      </c>
      <c r="M3325" s="9" t="s">
        <v>27</v>
      </c>
      <c r="N3325" s="9">
        <v>20</v>
      </c>
      <c r="O3325" s="9" t="s">
        <v>28</v>
      </c>
      <c r="P3325" s="9" t="s">
        <v>29</v>
      </c>
      <c r="Z3325" s="3" t="s">
        <v>6</v>
      </c>
    </row>
    <row r="3326" spans="1:26" ht="14.5" customHeight="1" x14ac:dyDescent="0.35">
      <c r="J3326" s="9">
        <v>3</v>
      </c>
      <c r="K3326" s="11" t="s">
        <v>3292</v>
      </c>
      <c r="L3326" s="11" t="s">
        <v>3293</v>
      </c>
      <c r="M3326" s="9" t="s">
        <v>32</v>
      </c>
      <c r="N3326" s="9" t="s">
        <v>40</v>
      </c>
      <c r="O3326" s="9" t="s">
        <v>28</v>
      </c>
      <c r="P3326" s="9" t="s">
        <v>29</v>
      </c>
      <c r="Z3326" s="3" t="s">
        <v>6</v>
      </c>
    </row>
    <row r="3327" spans="1:26" s="3" customFormat="1" ht="14.5" customHeight="1" collapsed="1" x14ac:dyDescent="0.35">
      <c r="A3327" s="1" t="s">
        <v>22</v>
      </c>
      <c r="B3327" s="1"/>
      <c r="C3327" s="1"/>
      <c r="D3327" s="1"/>
      <c r="E3327" s="1" t="s">
        <v>3294</v>
      </c>
      <c r="F3327" s="1"/>
      <c r="G3327" s="1"/>
      <c r="H3327" s="1"/>
      <c r="I3327" s="1" t="s">
        <v>144</v>
      </c>
      <c r="J3327" s="2" t="s">
        <v>3295</v>
      </c>
      <c r="K3327" s="4"/>
      <c r="L3327" s="4"/>
      <c r="M3327" s="4"/>
      <c r="N3327" s="4"/>
      <c r="O3327" s="4"/>
      <c r="P3327" s="4"/>
      <c r="Q3327" s="4"/>
      <c r="R3327" s="4"/>
      <c r="S3327" s="4"/>
      <c r="T3327" s="4"/>
      <c r="U3327" s="4"/>
      <c r="V3327" s="4"/>
      <c r="W3327" s="4"/>
      <c r="Z3327" s="3" t="s">
        <v>6</v>
      </c>
    </row>
    <row r="3328" spans="1:26" ht="14.5" customHeight="1" x14ac:dyDescent="0.35">
      <c r="J3328" s="9">
        <v>1</v>
      </c>
      <c r="K3328" s="11" t="s">
        <v>25</v>
      </c>
      <c r="L3328" s="11" t="s">
        <v>3296</v>
      </c>
      <c r="M3328" s="9" t="s">
        <v>27</v>
      </c>
      <c r="N3328" s="9">
        <v>4</v>
      </c>
      <c r="O3328" s="9" t="s">
        <v>28</v>
      </c>
      <c r="P3328" s="9" t="s">
        <v>29</v>
      </c>
      <c r="Z3328" s="3" t="s">
        <v>6</v>
      </c>
    </row>
    <row r="3329" spans="1:26" ht="14.5" customHeight="1" x14ac:dyDescent="0.35">
      <c r="J3329" s="9">
        <v>2</v>
      </c>
      <c r="K3329" s="11" t="s">
        <v>3255</v>
      </c>
      <c r="L3329" s="11" t="s">
        <v>3297</v>
      </c>
      <c r="M3329" s="9" t="s">
        <v>32</v>
      </c>
      <c r="N3329" s="9">
        <v>3</v>
      </c>
      <c r="O3329" s="9" t="s">
        <v>28</v>
      </c>
      <c r="P3329" s="9" t="s">
        <v>29</v>
      </c>
      <c r="Z3329" s="3" t="s">
        <v>6</v>
      </c>
    </row>
    <row r="3330" spans="1:26" ht="14.5" customHeight="1" x14ac:dyDescent="0.35">
      <c r="J3330" s="9">
        <v>3</v>
      </c>
      <c r="K3330" s="11" t="s">
        <v>163</v>
      </c>
      <c r="L3330" s="11" t="s">
        <v>3226</v>
      </c>
      <c r="M3330" s="9" t="s">
        <v>27</v>
      </c>
      <c r="N3330" s="9">
        <v>60</v>
      </c>
      <c r="O3330" s="9" t="s">
        <v>28</v>
      </c>
      <c r="P3330" s="9" t="s">
        <v>29</v>
      </c>
      <c r="Z3330" s="3" t="s">
        <v>6</v>
      </c>
    </row>
    <row r="3331" spans="1:26" ht="14.5" customHeight="1" x14ac:dyDescent="0.35">
      <c r="J3331" s="9">
        <v>4</v>
      </c>
      <c r="K3331" s="11" t="s">
        <v>864</v>
      </c>
      <c r="L3331" s="11" t="s">
        <v>3248</v>
      </c>
      <c r="M3331" s="9" t="s">
        <v>27</v>
      </c>
      <c r="N3331" s="9">
        <v>3</v>
      </c>
      <c r="O3331" s="9" t="s">
        <v>28</v>
      </c>
      <c r="P3331" s="9" t="s">
        <v>29</v>
      </c>
      <c r="Z3331" s="3" t="s">
        <v>6</v>
      </c>
    </row>
    <row r="3332" spans="1:26" s="3" customFormat="1" ht="14.5" customHeight="1" collapsed="1" x14ac:dyDescent="0.35">
      <c r="A3332" s="1" t="s">
        <v>22</v>
      </c>
      <c r="B3332" s="1"/>
      <c r="C3332" s="1"/>
      <c r="D3332" s="1" t="s">
        <v>3298</v>
      </c>
      <c r="E3332" s="1"/>
      <c r="F3332" s="1"/>
      <c r="G3332" s="1"/>
      <c r="H3332" s="1"/>
      <c r="I3332" s="85" t="s">
        <v>144</v>
      </c>
      <c r="J3332" s="2" t="s">
        <v>3299</v>
      </c>
      <c r="K3332" s="4"/>
      <c r="L3332" s="4"/>
      <c r="M3332" s="4"/>
      <c r="N3332" s="4"/>
      <c r="O3332" s="4"/>
      <c r="P3332" s="4"/>
      <c r="Q3332" s="4"/>
      <c r="R3332" s="4"/>
      <c r="S3332" s="4"/>
      <c r="T3332" s="4"/>
      <c r="U3332" s="4"/>
      <c r="V3332" s="4"/>
      <c r="W3332" s="4"/>
      <c r="Z3332" s="3" t="s">
        <v>6</v>
      </c>
    </row>
    <row r="3333" spans="1:26" ht="14.5" customHeight="1" x14ac:dyDescent="0.35">
      <c r="J3333" s="9">
        <v>1</v>
      </c>
      <c r="K3333" s="11" t="s">
        <v>25</v>
      </c>
      <c r="L3333" s="11" t="s">
        <v>3300</v>
      </c>
      <c r="M3333" s="9" t="s">
        <v>27</v>
      </c>
      <c r="N3333" s="9">
        <v>4</v>
      </c>
      <c r="O3333" s="9" t="s">
        <v>28</v>
      </c>
      <c r="P3333" s="9" t="s">
        <v>29</v>
      </c>
      <c r="Z3333" s="3" t="s">
        <v>6</v>
      </c>
    </row>
    <row r="3334" spans="1:26" ht="14.5" customHeight="1" x14ac:dyDescent="0.35">
      <c r="J3334" s="90">
        <v>2</v>
      </c>
      <c r="K3334" s="91" t="s">
        <v>3301</v>
      </c>
      <c r="L3334" s="91" t="s">
        <v>3302</v>
      </c>
      <c r="M3334" s="90" t="s">
        <v>32</v>
      </c>
      <c r="N3334" s="90" t="s">
        <v>54</v>
      </c>
      <c r="O3334" s="90" t="s">
        <v>28</v>
      </c>
      <c r="P3334" s="90" t="s">
        <v>29</v>
      </c>
      <c r="Z3334" s="3"/>
    </row>
    <row r="3335" spans="1:26" s="3" customFormat="1" ht="14.5" customHeight="1" collapsed="1" x14ac:dyDescent="0.35">
      <c r="A3335" s="1" t="s">
        <v>22</v>
      </c>
      <c r="B3335" s="1"/>
      <c r="C3335" s="1"/>
      <c r="D3335" s="1"/>
      <c r="E3335" s="1" t="s">
        <v>3303</v>
      </c>
      <c r="F3335" s="1"/>
      <c r="G3335" s="1"/>
      <c r="H3335" s="1"/>
      <c r="I3335" s="1" t="s">
        <v>144</v>
      </c>
      <c r="J3335" s="2" t="s">
        <v>3304</v>
      </c>
      <c r="K3335" s="4"/>
      <c r="L3335" s="4"/>
      <c r="M3335" s="4"/>
      <c r="N3335" s="4"/>
      <c r="O3335" s="4"/>
      <c r="P3335" s="4"/>
      <c r="Q3335" s="4"/>
      <c r="R3335" s="4"/>
      <c r="S3335" s="4"/>
      <c r="T3335" s="4"/>
      <c r="U3335" s="4"/>
      <c r="V3335" s="4"/>
      <c r="W3335" s="4"/>
      <c r="Z3335" s="3" t="s">
        <v>6</v>
      </c>
    </row>
    <row r="3336" spans="1:26" ht="14.5" customHeight="1" x14ac:dyDescent="0.35">
      <c r="J3336" s="9">
        <v>1</v>
      </c>
      <c r="K3336" s="11" t="s">
        <v>25</v>
      </c>
      <c r="L3336" s="11" t="s">
        <v>3305</v>
      </c>
      <c r="M3336" s="9" t="s">
        <v>27</v>
      </c>
      <c r="N3336" s="9">
        <v>4</v>
      </c>
      <c r="O3336" s="9" t="s">
        <v>28</v>
      </c>
      <c r="P3336" s="9" t="s">
        <v>29</v>
      </c>
      <c r="Z3336" s="3" t="s">
        <v>6</v>
      </c>
    </row>
    <row r="3337" spans="1:26" ht="14.5" customHeight="1" x14ac:dyDescent="0.35">
      <c r="J3337" s="9">
        <v>2</v>
      </c>
      <c r="K3337" s="11" t="s">
        <v>3306</v>
      </c>
      <c r="L3337" s="11" t="s">
        <v>3307</v>
      </c>
      <c r="M3337" s="9" t="s">
        <v>27</v>
      </c>
      <c r="N3337" s="9" t="s">
        <v>40</v>
      </c>
      <c r="O3337" s="9" t="s">
        <v>28</v>
      </c>
      <c r="P3337" s="9" t="s">
        <v>29</v>
      </c>
      <c r="Z3337" s="3" t="s">
        <v>6</v>
      </c>
    </row>
    <row r="3338" spans="1:26" ht="14.5" customHeight="1" x14ac:dyDescent="0.35">
      <c r="J3338" s="9">
        <v>3</v>
      </c>
      <c r="K3338" s="11" t="s">
        <v>3308</v>
      </c>
      <c r="L3338" s="91" t="s">
        <v>3309</v>
      </c>
      <c r="M3338" s="9" t="s">
        <v>32</v>
      </c>
      <c r="N3338" s="9" t="s">
        <v>28</v>
      </c>
      <c r="O3338" s="9">
        <v>2</v>
      </c>
      <c r="P3338" s="9" t="s">
        <v>48</v>
      </c>
      <c r="Z3338" s="3" t="s">
        <v>6</v>
      </c>
    </row>
    <row r="3339" spans="1:26" ht="14.5" customHeight="1" x14ac:dyDescent="0.35">
      <c r="J3339" s="9">
        <v>4</v>
      </c>
      <c r="K3339" s="11" t="s">
        <v>3310</v>
      </c>
      <c r="L3339" s="11" t="s">
        <v>3311</v>
      </c>
      <c r="M3339" s="9" t="s">
        <v>32</v>
      </c>
      <c r="N3339" s="9" t="s">
        <v>28</v>
      </c>
      <c r="O3339" s="9">
        <v>2</v>
      </c>
      <c r="P3339" s="9" t="s">
        <v>29</v>
      </c>
      <c r="Z3339" s="3" t="s">
        <v>6</v>
      </c>
    </row>
    <row r="3340" spans="1:26" ht="14.5" customHeight="1" x14ac:dyDescent="0.35">
      <c r="J3340" s="9">
        <v>5</v>
      </c>
      <c r="K3340" s="11" t="s">
        <v>3312</v>
      </c>
      <c r="L3340" s="11" t="s">
        <v>3313</v>
      </c>
      <c r="M3340" s="9" t="s">
        <v>32</v>
      </c>
      <c r="N3340" s="9" t="s">
        <v>28</v>
      </c>
      <c r="O3340" s="9">
        <v>2</v>
      </c>
      <c r="P3340" s="9" t="s">
        <v>48</v>
      </c>
      <c r="Z3340" s="3" t="s">
        <v>6</v>
      </c>
    </row>
    <row r="3341" spans="1:26" ht="14.5" customHeight="1" x14ac:dyDescent="0.35">
      <c r="J3341" s="325">
        <v>6</v>
      </c>
      <c r="K3341" s="347" t="s">
        <v>3314</v>
      </c>
      <c r="L3341" s="11" t="s">
        <v>3315</v>
      </c>
      <c r="M3341" s="325" t="s">
        <v>32</v>
      </c>
      <c r="N3341" s="325" t="s">
        <v>28</v>
      </c>
      <c r="O3341" s="325">
        <v>2</v>
      </c>
      <c r="P3341" s="325" t="s">
        <v>48</v>
      </c>
      <c r="Z3341" s="3" t="s">
        <v>6</v>
      </c>
    </row>
    <row r="3342" spans="1:26" ht="14.5" customHeight="1" x14ac:dyDescent="0.35">
      <c r="J3342" s="325"/>
      <c r="K3342" s="347"/>
      <c r="L3342" s="11" t="s">
        <v>3316</v>
      </c>
      <c r="M3342" s="325"/>
      <c r="N3342" s="325"/>
      <c r="O3342" s="325"/>
      <c r="P3342" s="325"/>
      <c r="Z3342" s="3" t="s">
        <v>6</v>
      </c>
    </row>
    <row r="3343" spans="1:26" ht="14.5" customHeight="1" x14ac:dyDescent="0.35">
      <c r="J3343" s="9">
        <v>7</v>
      </c>
      <c r="K3343" s="11" t="s">
        <v>3317</v>
      </c>
      <c r="L3343" s="11" t="s">
        <v>3318</v>
      </c>
      <c r="M3343" s="9" t="s">
        <v>32</v>
      </c>
      <c r="N3343" s="9" t="s">
        <v>28</v>
      </c>
      <c r="O3343" s="9">
        <v>2</v>
      </c>
      <c r="P3343" s="9" t="s">
        <v>48</v>
      </c>
      <c r="Z3343" s="3" t="s">
        <v>6</v>
      </c>
    </row>
    <row r="3344" spans="1:26" ht="14.5" customHeight="1" x14ac:dyDescent="0.35">
      <c r="J3344" s="9">
        <v>8</v>
      </c>
      <c r="K3344" s="11" t="s">
        <v>221</v>
      </c>
      <c r="L3344" s="11" t="s">
        <v>3319</v>
      </c>
      <c r="M3344" s="9" t="s">
        <v>32</v>
      </c>
      <c r="N3344" s="9" t="s">
        <v>28</v>
      </c>
      <c r="O3344" s="9">
        <v>2</v>
      </c>
      <c r="P3344" s="9" t="s">
        <v>48</v>
      </c>
      <c r="Z3344" s="3" t="s">
        <v>6</v>
      </c>
    </row>
    <row r="3345" spans="1:26" ht="14.5" customHeight="1" x14ac:dyDescent="0.35">
      <c r="J3345" s="9">
        <v>9</v>
      </c>
      <c r="K3345" s="11" t="s">
        <v>1714</v>
      </c>
      <c r="L3345" s="11" t="s">
        <v>3320</v>
      </c>
      <c r="M3345" s="9" t="s">
        <v>32</v>
      </c>
      <c r="N3345" s="9" t="s">
        <v>28</v>
      </c>
      <c r="O3345" s="9">
        <v>2</v>
      </c>
      <c r="P3345" s="9" t="s">
        <v>48</v>
      </c>
      <c r="Z3345" s="3" t="s">
        <v>6</v>
      </c>
    </row>
    <row r="3346" spans="1:26" ht="14.5" customHeight="1" x14ac:dyDescent="0.35">
      <c r="J3346" s="9">
        <v>10</v>
      </c>
      <c r="K3346" s="11" t="s">
        <v>3321</v>
      </c>
      <c r="L3346" s="11" t="s">
        <v>3322</v>
      </c>
      <c r="M3346" s="9" t="s">
        <v>32</v>
      </c>
      <c r="N3346" s="9" t="s">
        <v>28</v>
      </c>
      <c r="O3346" s="9">
        <v>2</v>
      </c>
      <c r="P3346" s="9" t="s">
        <v>48</v>
      </c>
      <c r="Z3346" s="3" t="s">
        <v>6</v>
      </c>
    </row>
    <row r="3347" spans="1:26" ht="14.5" customHeight="1" x14ac:dyDescent="0.35">
      <c r="J3347" s="9">
        <v>11</v>
      </c>
      <c r="K3347" s="11" t="s">
        <v>3323</v>
      </c>
      <c r="L3347" s="11" t="s">
        <v>3324</v>
      </c>
      <c r="M3347" s="90" t="s">
        <v>32</v>
      </c>
      <c r="N3347" s="90" t="s">
        <v>28</v>
      </c>
      <c r="O3347" s="90">
        <v>2</v>
      </c>
      <c r="P3347" s="90" t="s">
        <v>48</v>
      </c>
      <c r="Z3347" s="3" t="s">
        <v>6</v>
      </c>
    </row>
    <row r="3348" spans="1:26" ht="14.5" customHeight="1" x14ac:dyDescent="0.35">
      <c r="J3348" s="9">
        <v>12</v>
      </c>
      <c r="K3348" s="11" t="s">
        <v>3325</v>
      </c>
      <c r="L3348" s="11" t="s">
        <v>3326</v>
      </c>
      <c r="M3348" s="9" t="s">
        <v>32</v>
      </c>
      <c r="N3348" s="9" t="s">
        <v>28</v>
      </c>
      <c r="O3348" s="9">
        <v>2</v>
      </c>
      <c r="P3348" s="9" t="s">
        <v>29</v>
      </c>
      <c r="Z3348" s="3" t="s">
        <v>6</v>
      </c>
    </row>
    <row r="3349" spans="1:26" ht="14.5" customHeight="1" x14ac:dyDescent="0.35">
      <c r="J3349" s="9">
        <v>13</v>
      </c>
      <c r="K3349" s="11" t="s">
        <v>3327</v>
      </c>
      <c r="L3349" s="11" t="s">
        <v>3328</v>
      </c>
      <c r="M3349" s="9" t="s">
        <v>32</v>
      </c>
      <c r="N3349" s="9" t="s">
        <v>28</v>
      </c>
      <c r="O3349" s="9">
        <v>2</v>
      </c>
      <c r="P3349" s="9" t="s">
        <v>48</v>
      </c>
      <c r="Z3349" s="3" t="s">
        <v>6</v>
      </c>
    </row>
    <row r="3350" spans="1:26" ht="14.5" customHeight="1" x14ac:dyDescent="0.35">
      <c r="J3350" s="9">
        <v>14</v>
      </c>
      <c r="K3350" s="11" t="s">
        <v>3329</v>
      </c>
      <c r="L3350" s="11" t="s">
        <v>3330</v>
      </c>
      <c r="M3350" s="9" t="s">
        <v>32</v>
      </c>
      <c r="N3350" s="9" t="s">
        <v>28</v>
      </c>
      <c r="O3350" s="9">
        <v>2</v>
      </c>
      <c r="P3350" s="9" t="s">
        <v>48</v>
      </c>
      <c r="Z3350" s="3" t="s">
        <v>6</v>
      </c>
    </row>
    <row r="3351" spans="1:26" ht="14.5" customHeight="1" x14ac:dyDescent="0.35">
      <c r="J3351" s="9">
        <v>15</v>
      </c>
      <c r="K3351" s="11" t="s">
        <v>3331</v>
      </c>
      <c r="L3351" s="11" t="s">
        <v>3332</v>
      </c>
      <c r="M3351" s="9" t="s">
        <v>32</v>
      </c>
      <c r="N3351" s="9" t="s">
        <v>28</v>
      </c>
      <c r="O3351" s="9">
        <v>2</v>
      </c>
      <c r="P3351" s="90" t="s">
        <v>48</v>
      </c>
      <c r="Z3351" s="3" t="s">
        <v>6</v>
      </c>
    </row>
    <row r="3352" spans="1:26" ht="14.5" customHeight="1" x14ac:dyDescent="0.35">
      <c r="J3352" s="9">
        <v>16</v>
      </c>
      <c r="K3352" s="11" t="s">
        <v>3333</v>
      </c>
      <c r="L3352" s="11" t="s">
        <v>3334</v>
      </c>
      <c r="M3352" s="9" t="s">
        <v>32</v>
      </c>
      <c r="N3352" s="9" t="s">
        <v>28</v>
      </c>
      <c r="O3352" s="9">
        <v>2</v>
      </c>
      <c r="P3352" s="90" t="s">
        <v>48</v>
      </c>
      <c r="Z3352" s="3" t="s">
        <v>6</v>
      </c>
    </row>
    <row r="3353" spans="1:26" ht="14.5" customHeight="1" x14ac:dyDescent="0.35">
      <c r="J3353" s="9">
        <v>17</v>
      </c>
      <c r="K3353" s="11" t="s">
        <v>3335</v>
      </c>
      <c r="L3353" s="11" t="s">
        <v>3336</v>
      </c>
      <c r="M3353" s="9" t="s">
        <v>27</v>
      </c>
      <c r="N3353" s="9" t="s">
        <v>28</v>
      </c>
      <c r="O3353" s="9" t="s">
        <v>28</v>
      </c>
      <c r="P3353" s="90" t="s">
        <v>48</v>
      </c>
      <c r="Z3353" s="3" t="s">
        <v>6</v>
      </c>
    </row>
    <row r="3354" spans="1:26" ht="14.5" customHeight="1" x14ac:dyDescent="0.35">
      <c r="J3354" s="90">
        <v>18</v>
      </c>
      <c r="K3354" s="91" t="s">
        <v>163</v>
      </c>
      <c r="L3354" s="91" t="s">
        <v>3337</v>
      </c>
      <c r="M3354" s="90" t="s">
        <v>27</v>
      </c>
      <c r="N3354" s="90">
        <v>60</v>
      </c>
      <c r="O3354" s="90" t="s">
        <v>28</v>
      </c>
      <c r="P3354" s="90" t="s">
        <v>29</v>
      </c>
      <c r="Z3354" s="3"/>
    </row>
    <row r="3355" spans="1:26" ht="14.5" customHeight="1" x14ac:dyDescent="0.35">
      <c r="J3355" s="322">
        <v>19</v>
      </c>
      <c r="K3355" s="375" t="s">
        <v>3338</v>
      </c>
      <c r="L3355" s="91" t="s">
        <v>3339</v>
      </c>
      <c r="M3355" s="322" t="s">
        <v>32</v>
      </c>
      <c r="N3355" s="322" t="s">
        <v>54</v>
      </c>
      <c r="O3355" s="322" t="s">
        <v>28</v>
      </c>
      <c r="P3355" s="322" t="s">
        <v>29</v>
      </c>
      <c r="Z3355" s="3"/>
    </row>
    <row r="3356" spans="1:26" ht="14.5" customHeight="1" x14ac:dyDescent="0.35">
      <c r="J3356" s="323"/>
      <c r="K3356" s="376"/>
      <c r="L3356" s="91" t="s">
        <v>3340</v>
      </c>
      <c r="M3356" s="323"/>
      <c r="N3356" s="323"/>
      <c r="O3356" s="323"/>
      <c r="P3356" s="323"/>
      <c r="Z3356" s="3"/>
    </row>
    <row r="3357" spans="1:26" ht="14.5" customHeight="1" x14ac:dyDescent="0.35">
      <c r="J3357" s="323"/>
      <c r="K3357" s="376"/>
      <c r="L3357" s="91" t="s">
        <v>3341</v>
      </c>
      <c r="M3357" s="323"/>
      <c r="N3357" s="323"/>
      <c r="O3357" s="323"/>
      <c r="P3357" s="323"/>
      <c r="Z3357" s="3"/>
    </row>
    <row r="3358" spans="1:26" ht="14.5" customHeight="1" x14ac:dyDescent="0.35">
      <c r="J3358" s="324"/>
      <c r="K3358" s="377"/>
      <c r="L3358" s="91" t="s">
        <v>3342</v>
      </c>
      <c r="M3358" s="324"/>
      <c r="N3358" s="324"/>
      <c r="O3358" s="324"/>
      <c r="P3358" s="324"/>
      <c r="Z3358" s="3"/>
    </row>
    <row r="3359" spans="1:26" ht="14.5" customHeight="1" x14ac:dyDescent="0.35">
      <c r="J3359" s="90">
        <v>20</v>
      </c>
      <c r="K3359" s="91" t="s">
        <v>3343</v>
      </c>
      <c r="L3359" s="91" t="s">
        <v>3344</v>
      </c>
      <c r="M3359" s="90" t="s">
        <v>32</v>
      </c>
      <c r="N3359" s="90" t="s">
        <v>28</v>
      </c>
      <c r="O3359" s="90">
        <v>2</v>
      </c>
      <c r="P3359" s="90" t="s">
        <v>29</v>
      </c>
      <c r="Z3359" s="3"/>
    </row>
    <row r="3360" spans="1:26" s="3" customFormat="1" ht="14.5" customHeight="1" collapsed="1" x14ac:dyDescent="0.35">
      <c r="A3360" s="1" t="s">
        <v>22</v>
      </c>
      <c r="B3360" s="1"/>
      <c r="C3360" s="1"/>
      <c r="D3360" s="1" t="s">
        <v>3345</v>
      </c>
      <c r="E3360" s="1"/>
      <c r="F3360" s="1"/>
      <c r="G3360" s="1"/>
      <c r="H3360" s="1"/>
      <c r="I3360" s="1" t="s">
        <v>108</v>
      </c>
      <c r="J3360" s="2" t="s">
        <v>3346</v>
      </c>
      <c r="K3360" s="4"/>
      <c r="L3360" s="4"/>
      <c r="M3360" s="4"/>
      <c r="N3360" s="4"/>
      <c r="O3360" s="4"/>
      <c r="P3360" s="4"/>
      <c r="Q3360" s="4"/>
      <c r="R3360" s="4"/>
      <c r="S3360" s="4"/>
      <c r="T3360" s="4"/>
      <c r="U3360" s="4"/>
      <c r="V3360" s="4"/>
      <c r="W3360" s="4"/>
      <c r="Z3360" s="3" t="s">
        <v>6</v>
      </c>
    </row>
    <row r="3361" spans="1:26" ht="14.5" customHeight="1" x14ac:dyDescent="0.35">
      <c r="J3361" s="9">
        <v>1</v>
      </c>
      <c r="K3361" s="11" t="s">
        <v>25</v>
      </c>
      <c r="L3361" s="11" t="s">
        <v>3347</v>
      </c>
      <c r="M3361" s="9" t="s">
        <v>27</v>
      </c>
      <c r="N3361" s="9">
        <v>4</v>
      </c>
      <c r="O3361" s="9" t="s">
        <v>28</v>
      </c>
      <c r="P3361" s="9" t="s">
        <v>29</v>
      </c>
      <c r="Z3361" s="3" t="s">
        <v>6</v>
      </c>
    </row>
    <row r="3362" spans="1:26" ht="14.5" customHeight="1" x14ac:dyDescent="0.35">
      <c r="J3362" s="9">
        <v>2</v>
      </c>
      <c r="K3362" s="11" t="s">
        <v>3348</v>
      </c>
      <c r="L3362" s="11" t="s">
        <v>801</v>
      </c>
      <c r="M3362" s="9" t="s">
        <v>27</v>
      </c>
      <c r="N3362" s="9">
        <v>60</v>
      </c>
      <c r="O3362" s="9" t="s">
        <v>28</v>
      </c>
      <c r="P3362" s="9" t="s">
        <v>29</v>
      </c>
      <c r="Z3362" s="3" t="s">
        <v>6</v>
      </c>
    </row>
    <row r="3363" spans="1:26" ht="14.5" customHeight="1" x14ac:dyDescent="0.35">
      <c r="J3363" s="9">
        <v>3</v>
      </c>
      <c r="K3363" s="11" t="s">
        <v>3349</v>
      </c>
      <c r="L3363" s="11" t="s">
        <v>3350</v>
      </c>
      <c r="M3363" s="9" t="s">
        <v>32</v>
      </c>
      <c r="N3363" s="9" t="s">
        <v>59</v>
      </c>
      <c r="O3363" s="9" t="s">
        <v>28</v>
      </c>
      <c r="P3363" s="9" t="s">
        <v>29</v>
      </c>
      <c r="Z3363" s="3" t="s">
        <v>6</v>
      </c>
    </row>
    <row r="3364" spans="1:26" ht="14.5" customHeight="1" x14ac:dyDescent="0.35">
      <c r="J3364" s="9">
        <v>4</v>
      </c>
      <c r="K3364" s="11" t="s">
        <v>3351</v>
      </c>
      <c r="L3364" s="11" t="s">
        <v>3352</v>
      </c>
      <c r="M3364" s="9" t="s">
        <v>32</v>
      </c>
      <c r="N3364" s="9" t="s">
        <v>28</v>
      </c>
      <c r="O3364" s="9">
        <v>2</v>
      </c>
      <c r="P3364" s="9" t="s">
        <v>29</v>
      </c>
      <c r="Z3364" s="3" t="s">
        <v>6</v>
      </c>
    </row>
    <row r="3365" spans="1:26" s="3" customFormat="1" ht="14.5" customHeight="1" collapsed="1" x14ac:dyDescent="0.35">
      <c r="A3365" s="1" t="s">
        <v>22</v>
      </c>
      <c r="B3365" s="1"/>
      <c r="C3365" s="1"/>
      <c r="D3365" s="1" t="s">
        <v>3353</v>
      </c>
      <c r="E3365" s="1"/>
      <c r="F3365" s="1"/>
      <c r="G3365" s="1"/>
      <c r="H3365" s="1"/>
      <c r="I3365" s="1" t="s">
        <v>108</v>
      </c>
      <c r="J3365" s="2" t="s">
        <v>3354</v>
      </c>
      <c r="K3365" s="4"/>
      <c r="L3365" s="4"/>
      <c r="M3365" s="4"/>
      <c r="N3365" s="4"/>
      <c r="O3365" s="4"/>
      <c r="P3365" s="4"/>
      <c r="Q3365" s="4"/>
      <c r="R3365" s="4"/>
      <c r="S3365" s="4"/>
      <c r="T3365" s="4"/>
      <c r="U3365" s="4"/>
      <c r="V3365" s="4"/>
      <c r="W3365" s="4"/>
      <c r="Z3365" s="3" t="s">
        <v>6</v>
      </c>
    </row>
    <row r="3366" spans="1:26" ht="14.5" customHeight="1" x14ac:dyDescent="0.35">
      <c r="J3366" s="9">
        <v>1</v>
      </c>
      <c r="K3366" s="11" t="s">
        <v>25</v>
      </c>
      <c r="L3366" s="11" t="s">
        <v>3355</v>
      </c>
      <c r="M3366" s="9" t="s">
        <v>27</v>
      </c>
      <c r="N3366" s="9">
        <v>4</v>
      </c>
      <c r="O3366" s="9" t="s">
        <v>28</v>
      </c>
      <c r="P3366" s="9" t="s">
        <v>29</v>
      </c>
      <c r="Z3366" s="3" t="s">
        <v>6</v>
      </c>
    </row>
    <row r="3367" spans="1:26" ht="14.5" customHeight="1" x14ac:dyDescent="0.35">
      <c r="J3367" s="325">
        <v>2</v>
      </c>
      <c r="K3367" s="347" t="s">
        <v>332</v>
      </c>
      <c r="L3367" s="11" t="s">
        <v>3356</v>
      </c>
      <c r="M3367" s="325" t="s">
        <v>27</v>
      </c>
      <c r="N3367" s="325" t="s">
        <v>240</v>
      </c>
      <c r="O3367" s="325" t="s">
        <v>28</v>
      </c>
      <c r="P3367" s="325" t="s">
        <v>29</v>
      </c>
      <c r="Z3367" s="3" t="s">
        <v>6</v>
      </c>
    </row>
    <row r="3368" spans="1:26" ht="14.5" customHeight="1" x14ac:dyDescent="0.35">
      <c r="J3368" s="325"/>
      <c r="K3368" s="347"/>
      <c r="L3368" s="11" t="s">
        <v>531</v>
      </c>
      <c r="M3368" s="325"/>
      <c r="N3368" s="325"/>
      <c r="O3368" s="325"/>
      <c r="P3368" s="325"/>
      <c r="Z3368" s="3" t="s">
        <v>6</v>
      </c>
    </row>
    <row r="3369" spans="1:26" ht="14.5" customHeight="1" x14ac:dyDescent="0.35">
      <c r="J3369" s="325">
        <v>3</v>
      </c>
      <c r="K3369" s="347" t="s">
        <v>336</v>
      </c>
      <c r="L3369" s="11" t="s">
        <v>337</v>
      </c>
      <c r="M3369" s="325" t="s">
        <v>27</v>
      </c>
      <c r="N3369" s="325" t="s">
        <v>240</v>
      </c>
      <c r="O3369" s="325" t="s">
        <v>28</v>
      </c>
      <c r="P3369" s="325" t="s">
        <v>29</v>
      </c>
      <c r="Z3369" s="3" t="s">
        <v>6</v>
      </c>
    </row>
    <row r="3370" spans="1:26" ht="14.5" customHeight="1" x14ac:dyDescent="0.35">
      <c r="J3370" s="325"/>
      <c r="K3370" s="347"/>
      <c r="L3370" s="11" t="s">
        <v>338</v>
      </c>
      <c r="M3370" s="325"/>
      <c r="N3370" s="325"/>
      <c r="O3370" s="325"/>
      <c r="P3370" s="325"/>
      <c r="Z3370" s="3" t="s">
        <v>6</v>
      </c>
    </row>
    <row r="3371" spans="1:26" ht="14.5" customHeight="1" x14ac:dyDescent="0.35">
      <c r="J3371" s="325">
        <v>4</v>
      </c>
      <c r="K3371" s="347" t="s">
        <v>129</v>
      </c>
      <c r="L3371" s="11" t="s">
        <v>340</v>
      </c>
      <c r="M3371" s="325" t="s">
        <v>27</v>
      </c>
      <c r="N3371" s="325">
        <v>60</v>
      </c>
      <c r="O3371" s="325" t="s">
        <v>28</v>
      </c>
      <c r="P3371" s="325" t="s">
        <v>29</v>
      </c>
      <c r="Z3371" s="3" t="s">
        <v>6</v>
      </c>
    </row>
    <row r="3372" spans="1:26" ht="14.5" customHeight="1" x14ac:dyDescent="0.35">
      <c r="J3372" s="325"/>
      <c r="K3372" s="347"/>
      <c r="L3372" s="11" t="s">
        <v>3357</v>
      </c>
      <c r="M3372" s="325"/>
      <c r="N3372" s="325"/>
      <c r="O3372" s="325"/>
      <c r="P3372" s="325"/>
      <c r="Z3372" s="3" t="s">
        <v>6</v>
      </c>
    </row>
    <row r="3373" spans="1:26" ht="14.5" customHeight="1" x14ac:dyDescent="0.35">
      <c r="J3373" s="9">
        <v>5</v>
      </c>
      <c r="K3373" s="11" t="s">
        <v>344</v>
      </c>
      <c r="L3373" s="11" t="s">
        <v>534</v>
      </c>
      <c r="M3373" s="9" t="s">
        <v>27</v>
      </c>
      <c r="N3373" s="9" t="s">
        <v>54</v>
      </c>
      <c r="O3373" s="9" t="s">
        <v>28</v>
      </c>
      <c r="P3373" s="9" t="s">
        <v>29</v>
      </c>
      <c r="Z3373" s="3" t="s">
        <v>6</v>
      </c>
    </row>
    <row r="3374" spans="1:26" ht="14.5" customHeight="1" x14ac:dyDescent="0.35">
      <c r="J3374" s="9">
        <v>6</v>
      </c>
      <c r="K3374" s="11" t="s">
        <v>346</v>
      </c>
      <c r="L3374" s="11" t="s">
        <v>1607</v>
      </c>
      <c r="M3374" s="9" t="s">
        <v>32</v>
      </c>
      <c r="N3374" s="9" t="s">
        <v>54</v>
      </c>
      <c r="O3374" s="9" t="s">
        <v>28</v>
      </c>
      <c r="P3374" s="9" t="s">
        <v>29</v>
      </c>
      <c r="Z3374" s="3" t="s">
        <v>6</v>
      </c>
    </row>
    <row r="3375" spans="1:26" ht="14.5" customHeight="1" x14ac:dyDescent="0.35">
      <c r="J3375" s="9">
        <v>7</v>
      </c>
      <c r="K3375" s="11" t="s">
        <v>348</v>
      </c>
      <c r="L3375" s="11" t="s">
        <v>349</v>
      </c>
      <c r="M3375" s="9" t="s">
        <v>27</v>
      </c>
      <c r="N3375" s="9">
        <v>4</v>
      </c>
      <c r="O3375" s="9" t="s">
        <v>28</v>
      </c>
      <c r="P3375" s="9" t="s">
        <v>48</v>
      </c>
      <c r="Z3375" s="3" t="s">
        <v>6</v>
      </c>
    </row>
    <row r="3376" spans="1:26" ht="14.5" customHeight="1" x14ac:dyDescent="0.35">
      <c r="J3376" s="9">
        <v>8</v>
      </c>
      <c r="K3376" s="11" t="s">
        <v>654</v>
      </c>
      <c r="L3376" s="11" t="s">
        <v>655</v>
      </c>
      <c r="M3376" s="9" t="s">
        <v>32</v>
      </c>
      <c r="N3376" s="9">
        <v>3</v>
      </c>
      <c r="O3376" s="9" t="s">
        <v>28</v>
      </c>
      <c r="P3376" s="9" t="s">
        <v>48</v>
      </c>
      <c r="Z3376" s="3" t="s">
        <v>6</v>
      </c>
    </row>
    <row r="3377" spans="10:26" ht="14.5" customHeight="1" x14ac:dyDescent="0.35">
      <c r="J3377" s="325">
        <v>9</v>
      </c>
      <c r="K3377" s="347" t="s">
        <v>1608</v>
      </c>
      <c r="L3377" s="11" t="s">
        <v>3358</v>
      </c>
      <c r="M3377" s="325" t="s">
        <v>27</v>
      </c>
      <c r="N3377" s="325" t="s">
        <v>54</v>
      </c>
      <c r="O3377" s="325" t="s">
        <v>28</v>
      </c>
      <c r="P3377" s="325" t="s">
        <v>29</v>
      </c>
      <c r="Z3377" s="3" t="s">
        <v>6</v>
      </c>
    </row>
    <row r="3378" spans="10:26" ht="14.5" customHeight="1" x14ac:dyDescent="0.35">
      <c r="J3378" s="325"/>
      <c r="K3378" s="347"/>
      <c r="L3378" s="11" t="s">
        <v>1610</v>
      </c>
      <c r="M3378" s="325"/>
      <c r="N3378" s="325"/>
      <c r="O3378" s="325"/>
      <c r="P3378" s="325"/>
      <c r="Z3378" s="3" t="s">
        <v>6</v>
      </c>
    </row>
    <row r="3379" spans="10:26" ht="14.5" customHeight="1" x14ac:dyDescent="0.35">
      <c r="J3379" s="325"/>
      <c r="K3379" s="347"/>
      <c r="L3379" s="11" t="s">
        <v>1611</v>
      </c>
      <c r="M3379" s="325"/>
      <c r="N3379" s="325"/>
      <c r="O3379" s="325"/>
      <c r="P3379" s="325"/>
      <c r="Z3379" s="3" t="s">
        <v>6</v>
      </c>
    </row>
    <row r="3380" spans="10:26" ht="14.5" customHeight="1" x14ac:dyDescent="0.35">
      <c r="J3380" s="325"/>
      <c r="K3380" s="347"/>
      <c r="L3380" s="11" t="s">
        <v>1612</v>
      </c>
      <c r="M3380" s="325"/>
      <c r="N3380" s="325"/>
      <c r="O3380" s="325"/>
      <c r="P3380" s="325"/>
      <c r="Z3380" s="3" t="s">
        <v>6</v>
      </c>
    </row>
    <row r="3381" spans="10:26" ht="14.5" customHeight="1" x14ac:dyDescent="0.35">
      <c r="J3381" s="325"/>
      <c r="K3381" s="347"/>
      <c r="L3381" s="11" t="s">
        <v>1613</v>
      </c>
      <c r="M3381" s="325"/>
      <c r="N3381" s="325"/>
      <c r="O3381" s="325"/>
      <c r="P3381" s="325"/>
      <c r="Z3381" s="3" t="s">
        <v>6</v>
      </c>
    </row>
    <row r="3382" spans="10:26" ht="14.5" customHeight="1" x14ac:dyDescent="0.35">
      <c r="J3382" s="325"/>
      <c r="K3382" s="347"/>
      <c r="L3382" s="11" t="s">
        <v>3359</v>
      </c>
      <c r="M3382" s="325"/>
      <c r="N3382" s="325"/>
      <c r="O3382" s="325"/>
      <c r="P3382" s="325"/>
      <c r="Z3382" s="3" t="s">
        <v>6</v>
      </c>
    </row>
    <row r="3383" spans="10:26" ht="14.5" customHeight="1" x14ac:dyDescent="0.35">
      <c r="J3383" s="325"/>
      <c r="K3383" s="347"/>
      <c r="L3383" s="11" t="s">
        <v>1615</v>
      </c>
      <c r="M3383" s="325"/>
      <c r="N3383" s="325"/>
      <c r="O3383" s="325"/>
      <c r="P3383" s="325"/>
      <c r="Z3383" s="3" t="s">
        <v>6</v>
      </c>
    </row>
    <row r="3384" spans="10:26" ht="14.5" customHeight="1" x14ac:dyDescent="0.35">
      <c r="J3384" s="325"/>
      <c r="K3384" s="347"/>
      <c r="L3384" s="11" t="s">
        <v>1616</v>
      </c>
      <c r="M3384" s="325"/>
      <c r="N3384" s="325"/>
      <c r="O3384" s="325"/>
      <c r="P3384" s="325"/>
      <c r="Z3384" s="3" t="s">
        <v>6</v>
      </c>
    </row>
    <row r="3385" spans="10:26" ht="14.5" customHeight="1" x14ac:dyDescent="0.35">
      <c r="J3385" s="325"/>
      <c r="K3385" s="347"/>
      <c r="L3385" s="11" t="s">
        <v>3360</v>
      </c>
      <c r="M3385" s="325"/>
      <c r="N3385" s="325"/>
      <c r="O3385" s="325"/>
      <c r="P3385" s="325"/>
      <c r="Z3385" s="3" t="s">
        <v>6</v>
      </c>
    </row>
    <row r="3386" spans="10:26" ht="14.5" customHeight="1" x14ac:dyDescent="0.35">
      <c r="J3386" s="9">
        <v>10</v>
      </c>
      <c r="K3386" s="11" t="s">
        <v>351</v>
      </c>
      <c r="L3386" s="11" t="s">
        <v>352</v>
      </c>
      <c r="M3386" s="9" t="s">
        <v>32</v>
      </c>
      <c r="N3386" s="9">
        <v>9</v>
      </c>
      <c r="O3386" s="9" t="s">
        <v>28</v>
      </c>
      <c r="P3386" s="9" t="s">
        <v>29</v>
      </c>
      <c r="Z3386" s="3" t="s">
        <v>6</v>
      </c>
    </row>
    <row r="3387" spans="10:26" ht="14.5" customHeight="1" x14ac:dyDescent="0.35">
      <c r="J3387" s="9">
        <v>11</v>
      </c>
      <c r="K3387" s="11" t="s">
        <v>357</v>
      </c>
      <c r="L3387" s="11" t="s">
        <v>667</v>
      </c>
      <c r="M3387" s="9" t="s">
        <v>32</v>
      </c>
      <c r="N3387" s="9" t="s">
        <v>40</v>
      </c>
      <c r="O3387" s="9" t="s">
        <v>28</v>
      </c>
      <c r="P3387" s="9" t="s">
        <v>29</v>
      </c>
      <c r="Z3387" s="3" t="s">
        <v>6</v>
      </c>
    </row>
    <row r="3388" spans="10:26" ht="14.5" customHeight="1" x14ac:dyDescent="0.35">
      <c r="J3388" s="9">
        <v>12</v>
      </c>
      <c r="K3388" s="11" t="s">
        <v>535</v>
      </c>
      <c r="L3388" s="11" t="s">
        <v>536</v>
      </c>
      <c r="M3388" s="9" t="s">
        <v>32</v>
      </c>
      <c r="N3388" s="9" t="s">
        <v>40</v>
      </c>
      <c r="O3388" s="9" t="s">
        <v>28</v>
      </c>
      <c r="P3388" s="9" t="s">
        <v>29</v>
      </c>
      <c r="Z3388" s="3" t="s">
        <v>6</v>
      </c>
    </row>
    <row r="3389" spans="10:26" ht="14.5" customHeight="1" x14ac:dyDescent="0.35">
      <c r="J3389" s="9">
        <v>13</v>
      </c>
      <c r="K3389" s="11" t="s">
        <v>537</v>
      </c>
      <c r="L3389" s="11" t="s">
        <v>538</v>
      </c>
      <c r="M3389" s="9" t="s">
        <v>32</v>
      </c>
      <c r="N3389" s="9" t="s">
        <v>28</v>
      </c>
      <c r="O3389" s="9">
        <v>2</v>
      </c>
      <c r="P3389" s="9" t="s">
        <v>29</v>
      </c>
      <c r="Z3389" s="3" t="s">
        <v>6</v>
      </c>
    </row>
    <row r="3390" spans="10:26" ht="14.5" customHeight="1" x14ac:dyDescent="0.35">
      <c r="J3390" s="9">
        <v>14</v>
      </c>
      <c r="K3390" s="11" t="s">
        <v>546</v>
      </c>
      <c r="L3390" s="11" t="s">
        <v>547</v>
      </c>
      <c r="M3390" s="9" t="s">
        <v>32</v>
      </c>
      <c r="N3390" s="9" t="s">
        <v>28</v>
      </c>
      <c r="O3390" s="9">
        <v>2</v>
      </c>
      <c r="P3390" s="9" t="s">
        <v>48</v>
      </c>
      <c r="Z3390" s="3" t="s">
        <v>6</v>
      </c>
    </row>
    <row r="3391" spans="10:26" ht="14.5" customHeight="1" x14ac:dyDescent="0.35">
      <c r="J3391" s="9">
        <v>15</v>
      </c>
      <c r="K3391" s="11" t="s">
        <v>1619</v>
      </c>
      <c r="L3391" s="11" t="s">
        <v>1620</v>
      </c>
      <c r="M3391" s="9" t="s">
        <v>32</v>
      </c>
      <c r="N3391" s="9" t="s">
        <v>28</v>
      </c>
      <c r="O3391" s="9">
        <v>2</v>
      </c>
      <c r="P3391" s="9" t="s">
        <v>29</v>
      </c>
      <c r="Z3391" s="3" t="s">
        <v>6</v>
      </c>
    </row>
    <row r="3392" spans="10:26" ht="14.5" customHeight="1" x14ac:dyDescent="0.35">
      <c r="J3392" s="9">
        <v>16</v>
      </c>
      <c r="K3392" s="11" t="s">
        <v>727</v>
      </c>
      <c r="L3392" s="11" t="s">
        <v>1621</v>
      </c>
      <c r="M3392" s="9" t="s">
        <v>32</v>
      </c>
      <c r="N3392" s="9" t="s">
        <v>28</v>
      </c>
      <c r="O3392" s="9">
        <v>2</v>
      </c>
      <c r="P3392" s="9" t="s">
        <v>48</v>
      </c>
      <c r="Z3392" s="3" t="s">
        <v>6</v>
      </c>
    </row>
    <row r="3393" spans="10:26" ht="14.5" customHeight="1" x14ac:dyDescent="0.35">
      <c r="J3393" s="9">
        <v>17</v>
      </c>
      <c r="K3393" s="11" t="s">
        <v>1622</v>
      </c>
      <c r="L3393" s="11" t="s">
        <v>1623</v>
      </c>
      <c r="M3393" s="9" t="s">
        <v>32</v>
      </c>
      <c r="N3393" s="9" t="s">
        <v>28</v>
      </c>
      <c r="O3393" s="9">
        <v>2</v>
      </c>
      <c r="P3393" s="9" t="s">
        <v>48</v>
      </c>
      <c r="Z3393" s="3" t="s">
        <v>6</v>
      </c>
    </row>
    <row r="3394" spans="10:26" ht="14.5" customHeight="1" x14ac:dyDescent="0.35">
      <c r="J3394" s="9">
        <v>18</v>
      </c>
      <c r="K3394" s="11" t="s">
        <v>640</v>
      </c>
      <c r="L3394" s="11" t="s">
        <v>1624</v>
      </c>
      <c r="M3394" s="9" t="s">
        <v>32</v>
      </c>
      <c r="N3394" s="9" t="s">
        <v>28</v>
      </c>
      <c r="O3394" s="9">
        <v>2</v>
      </c>
      <c r="P3394" s="9" t="s">
        <v>48</v>
      </c>
      <c r="Z3394" s="3" t="s">
        <v>6</v>
      </c>
    </row>
    <row r="3395" spans="10:26" ht="14.5" customHeight="1" x14ac:dyDescent="0.35">
      <c r="J3395" s="9">
        <v>19</v>
      </c>
      <c r="K3395" s="11" t="s">
        <v>576</v>
      </c>
      <c r="L3395" s="11" t="s">
        <v>1478</v>
      </c>
      <c r="M3395" s="9" t="s">
        <v>32</v>
      </c>
      <c r="N3395" s="9" t="s">
        <v>28</v>
      </c>
      <c r="O3395" s="9">
        <v>2</v>
      </c>
      <c r="P3395" s="9" t="s">
        <v>48</v>
      </c>
      <c r="Z3395" s="3" t="s">
        <v>6</v>
      </c>
    </row>
    <row r="3396" spans="10:26" ht="14.5" customHeight="1" x14ac:dyDescent="0.35">
      <c r="J3396" s="9">
        <v>20</v>
      </c>
      <c r="K3396" s="11" t="s">
        <v>578</v>
      </c>
      <c r="L3396" s="11" t="s">
        <v>1596</v>
      </c>
      <c r="M3396" s="9" t="s">
        <v>32</v>
      </c>
      <c r="N3396" s="9" t="s">
        <v>28</v>
      </c>
      <c r="O3396" s="9">
        <v>2</v>
      </c>
      <c r="P3396" s="9" t="s">
        <v>48</v>
      </c>
      <c r="Z3396" s="3" t="s">
        <v>6</v>
      </c>
    </row>
    <row r="3397" spans="10:26" ht="14.5" customHeight="1" x14ac:dyDescent="0.35">
      <c r="J3397" s="9">
        <v>21</v>
      </c>
      <c r="K3397" s="11" t="s">
        <v>580</v>
      </c>
      <c r="L3397" s="11" t="s">
        <v>1625</v>
      </c>
      <c r="M3397" s="9" t="s">
        <v>32</v>
      </c>
      <c r="N3397" s="9" t="s">
        <v>28</v>
      </c>
      <c r="O3397" s="9">
        <v>2</v>
      </c>
      <c r="P3397" s="9" t="s">
        <v>48</v>
      </c>
      <c r="Z3397" s="3" t="s">
        <v>6</v>
      </c>
    </row>
    <row r="3398" spans="10:26" ht="14.5" customHeight="1" x14ac:dyDescent="0.35">
      <c r="J3398" s="9">
        <v>22</v>
      </c>
      <c r="K3398" s="11" t="s">
        <v>582</v>
      </c>
      <c r="L3398" s="11" t="s">
        <v>1626</v>
      </c>
      <c r="M3398" s="9" t="s">
        <v>32</v>
      </c>
      <c r="N3398" s="9" t="s">
        <v>28</v>
      </c>
      <c r="O3398" s="9">
        <v>2</v>
      </c>
      <c r="P3398" s="9" t="s">
        <v>48</v>
      </c>
      <c r="Z3398" s="3" t="s">
        <v>6</v>
      </c>
    </row>
    <row r="3399" spans="10:26" ht="14.5" customHeight="1" x14ac:dyDescent="0.35">
      <c r="J3399" s="9">
        <v>23</v>
      </c>
      <c r="K3399" s="11" t="s">
        <v>269</v>
      </c>
      <c r="L3399" s="11" t="s">
        <v>616</v>
      </c>
      <c r="M3399" s="9" t="s">
        <v>27</v>
      </c>
      <c r="N3399" s="9">
        <v>6</v>
      </c>
      <c r="O3399" s="9" t="s">
        <v>28</v>
      </c>
      <c r="P3399" s="9" t="s">
        <v>48</v>
      </c>
      <c r="Z3399" s="3" t="s">
        <v>6</v>
      </c>
    </row>
    <row r="3400" spans="10:26" ht="14.5" customHeight="1" x14ac:dyDescent="0.35">
      <c r="J3400" s="9">
        <v>24</v>
      </c>
      <c r="K3400" s="11" t="s">
        <v>586</v>
      </c>
      <c r="L3400" s="11" t="s">
        <v>846</v>
      </c>
      <c r="M3400" s="9" t="s">
        <v>32</v>
      </c>
      <c r="N3400" s="9" t="s">
        <v>28</v>
      </c>
      <c r="O3400" s="9">
        <v>2</v>
      </c>
      <c r="P3400" s="9" t="s">
        <v>48</v>
      </c>
      <c r="Z3400" s="3" t="s">
        <v>6</v>
      </c>
    </row>
    <row r="3401" spans="10:26" ht="14.5" customHeight="1" x14ac:dyDescent="0.35">
      <c r="J3401" s="9">
        <v>25</v>
      </c>
      <c r="K3401" s="11" t="s">
        <v>588</v>
      </c>
      <c r="L3401" s="11" t="s">
        <v>857</v>
      </c>
      <c r="M3401" s="9" t="s">
        <v>32</v>
      </c>
      <c r="N3401" s="9" t="s">
        <v>28</v>
      </c>
      <c r="O3401" s="9">
        <v>2</v>
      </c>
      <c r="P3401" s="9" t="s">
        <v>48</v>
      </c>
      <c r="Z3401" s="3" t="s">
        <v>6</v>
      </c>
    </row>
    <row r="3402" spans="10:26" ht="14.5" customHeight="1" x14ac:dyDescent="0.35">
      <c r="J3402" s="325">
        <v>26</v>
      </c>
      <c r="K3402" s="347" t="s">
        <v>1627</v>
      </c>
      <c r="L3402" s="11" t="s">
        <v>1628</v>
      </c>
      <c r="M3402" s="325" t="s">
        <v>32</v>
      </c>
      <c r="N3402" s="325" t="s">
        <v>240</v>
      </c>
      <c r="O3402" s="325" t="s">
        <v>28</v>
      </c>
      <c r="P3402" s="325" t="s">
        <v>48</v>
      </c>
      <c r="Z3402" s="3" t="s">
        <v>6</v>
      </c>
    </row>
    <row r="3403" spans="10:26" ht="14.5" customHeight="1" x14ac:dyDescent="0.35">
      <c r="J3403" s="325"/>
      <c r="K3403" s="347"/>
      <c r="L3403" s="11" t="s">
        <v>1629</v>
      </c>
      <c r="M3403" s="325"/>
      <c r="N3403" s="325"/>
      <c r="O3403" s="325"/>
      <c r="P3403" s="325"/>
      <c r="Z3403" s="3" t="s">
        <v>6</v>
      </c>
    </row>
    <row r="3404" spans="10:26" ht="14.5" customHeight="1" x14ac:dyDescent="0.35">
      <c r="J3404" s="325"/>
      <c r="K3404" s="347"/>
      <c r="L3404" s="11" t="s">
        <v>1630</v>
      </c>
      <c r="M3404" s="325"/>
      <c r="N3404" s="325"/>
      <c r="O3404" s="325"/>
      <c r="P3404" s="325"/>
      <c r="Z3404" s="3" t="s">
        <v>6</v>
      </c>
    </row>
    <row r="3405" spans="10:26" ht="14.5" customHeight="1" x14ac:dyDescent="0.35">
      <c r="J3405" s="325"/>
      <c r="K3405" s="347"/>
      <c r="L3405" s="11" t="s">
        <v>1631</v>
      </c>
      <c r="M3405" s="325"/>
      <c r="N3405" s="325"/>
      <c r="O3405" s="325"/>
      <c r="P3405" s="325"/>
      <c r="Z3405" s="3" t="s">
        <v>6</v>
      </c>
    </row>
    <row r="3406" spans="10:26" ht="14.5" customHeight="1" x14ac:dyDescent="0.35">
      <c r="J3406" s="325">
        <v>27</v>
      </c>
      <c r="K3406" s="347" t="s">
        <v>1632</v>
      </c>
      <c r="L3406" s="11" t="s">
        <v>1633</v>
      </c>
      <c r="M3406" s="325" t="s">
        <v>27</v>
      </c>
      <c r="N3406" s="325" t="s">
        <v>54</v>
      </c>
      <c r="O3406" s="325" t="s">
        <v>28</v>
      </c>
      <c r="P3406" s="325" t="s">
        <v>48</v>
      </c>
      <c r="Z3406" s="3" t="s">
        <v>6</v>
      </c>
    </row>
    <row r="3407" spans="10:26" ht="14.5" customHeight="1" x14ac:dyDescent="0.35">
      <c r="J3407" s="325"/>
      <c r="K3407" s="347"/>
      <c r="L3407" s="11" t="s">
        <v>1634</v>
      </c>
      <c r="M3407" s="325"/>
      <c r="N3407" s="325"/>
      <c r="O3407" s="325"/>
      <c r="P3407" s="325"/>
      <c r="Z3407" s="3" t="s">
        <v>6</v>
      </c>
    </row>
    <row r="3408" spans="10:26" ht="14.5" customHeight="1" x14ac:dyDescent="0.35">
      <c r="J3408" s="325"/>
      <c r="K3408" s="347"/>
      <c r="L3408" s="11" t="s">
        <v>1635</v>
      </c>
      <c r="M3408" s="325"/>
      <c r="N3408" s="325"/>
      <c r="O3408" s="325"/>
      <c r="P3408" s="325"/>
      <c r="Z3408" s="3" t="s">
        <v>6</v>
      </c>
    </row>
    <row r="3409" spans="1:26" ht="14.5" customHeight="1" x14ac:dyDescent="0.35">
      <c r="J3409" s="325"/>
      <c r="K3409" s="347"/>
      <c r="L3409" s="11" t="s">
        <v>1636</v>
      </c>
      <c r="M3409" s="325"/>
      <c r="N3409" s="325"/>
      <c r="O3409" s="325"/>
      <c r="P3409" s="325"/>
      <c r="Z3409" s="3" t="s">
        <v>6</v>
      </c>
    </row>
    <row r="3410" spans="1:26" ht="14.5" customHeight="1" x14ac:dyDescent="0.35">
      <c r="J3410" s="325"/>
      <c r="K3410" s="347"/>
      <c r="L3410" s="11" t="s">
        <v>1637</v>
      </c>
      <c r="M3410" s="325"/>
      <c r="N3410" s="325"/>
      <c r="O3410" s="325"/>
      <c r="P3410" s="325"/>
      <c r="Z3410" s="3" t="s">
        <v>6</v>
      </c>
    </row>
    <row r="3411" spans="1:26" ht="14.5" customHeight="1" x14ac:dyDescent="0.35">
      <c r="J3411" s="325"/>
      <c r="K3411" s="347"/>
      <c r="L3411" s="11" t="s">
        <v>1638</v>
      </c>
      <c r="M3411" s="325"/>
      <c r="N3411" s="325"/>
      <c r="O3411" s="325"/>
      <c r="P3411" s="325"/>
      <c r="Z3411" s="3" t="s">
        <v>6</v>
      </c>
    </row>
    <row r="3412" spans="1:26" ht="14.5" customHeight="1" x14ac:dyDescent="0.35">
      <c r="J3412" s="325"/>
      <c r="K3412" s="347"/>
      <c r="L3412" s="11" t="s">
        <v>1639</v>
      </c>
      <c r="M3412" s="325"/>
      <c r="N3412" s="325"/>
      <c r="O3412" s="325"/>
      <c r="P3412" s="325"/>
      <c r="Z3412" s="3" t="s">
        <v>6</v>
      </c>
    </row>
    <row r="3413" spans="1:26" ht="14.5" customHeight="1" x14ac:dyDescent="0.35">
      <c r="J3413" s="325"/>
      <c r="K3413" s="347"/>
      <c r="L3413" s="11" t="s">
        <v>1640</v>
      </c>
      <c r="M3413" s="325"/>
      <c r="N3413" s="325"/>
      <c r="O3413" s="325"/>
      <c r="P3413" s="325"/>
      <c r="Z3413" s="3" t="s">
        <v>6</v>
      </c>
    </row>
    <row r="3414" spans="1:26" ht="14.5" customHeight="1" x14ac:dyDescent="0.35">
      <c r="J3414" s="325"/>
      <c r="K3414" s="347"/>
      <c r="L3414" s="11" t="s">
        <v>1641</v>
      </c>
      <c r="M3414" s="325"/>
      <c r="N3414" s="325"/>
      <c r="O3414" s="325"/>
      <c r="P3414" s="325"/>
      <c r="Z3414" s="3" t="s">
        <v>6</v>
      </c>
    </row>
    <row r="3415" spans="1:26" ht="14.5" customHeight="1" x14ac:dyDescent="0.35">
      <c r="J3415" s="325"/>
      <c r="K3415" s="347"/>
      <c r="L3415" s="11" t="s">
        <v>1642</v>
      </c>
      <c r="M3415" s="325"/>
      <c r="N3415" s="325"/>
      <c r="O3415" s="325"/>
      <c r="P3415" s="325"/>
      <c r="Z3415" s="3" t="s">
        <v>6</v>
      </c>
    </row>
    <row r="3416" spans="1:26" ht="14.5" customHeight="1" x14ac:dyDescent="0.35">
      <c r="J3416" s="325"/>
      <c r="K3416" s="347"/>
      <c r="L3416" s="11" t="s">
        <v>1643</v>
      </c>
      <c r="M3416" s="325"/>
      <c r="N3416" s="325"/>
      <c r="O3416" s="325"/>
      <c r="P3416" s="325"/>
      <c r="Z3416" s="3" t="s">
        <v>6</v>
      </c>
    </row>
    <row r="3417" spans="1:26" ht="14.5" customHeight="1" x14ac:dyDescent="0.35">
      <c r="J3417" s="325"/>
      <c r="K3417" s="347"/>
      <c r="L3417" s="11" t="s">
        <v>1644</v>
      </c>
      <c r="M3417" s="325"/>
      <c r="N3417" s="325"/>
      <c r="O3417" s="325"/>
      <c r="P3417" s="325"/>
      <c r="Z3417" s="3" t="s">
        <v>6</v>
      </c>
    </row>
    <row r="3418" spans="1:26" ht="14.5" customHeight="1" x14ac:dyDescent="0.35">
      <c r="J3418" s="325"/>
      <c r="K3418" s="347"/>
      <c r="L3418" s="11" t="s">
        <v>1645</v>
      </c>
      <c r="M3418" s="325"/>
      <c r="N3418" s="325"/>
      <c r="O3418" s="325"/>
      <c r="P3418" s="325"/>
      <c r="Z3418" s="3" t="s">
        <v>6</v>
      </c>
    </row>
    <row r="3419" spans="1:26" ht="14.5" customHeight="1" x14ac:dyDescent="0.35">
      <c r="J3419" s="325"/>
      <c r="K3419" s="347"/>
      <c r="L3419" s="11" t="s">
        <v>1646</v>
      </c>
      <c r="M3419" s="325"/>
      <c r="N3419" s="325"/>
      <c r="O3419" s="325"/>
      <c r="P3419" s="325"/>
      <c r="Z3419" s="3" t="s">
        <v>6</v>
      </c>
    </row>
    <row r="3420" spans="1:26" ht="14.5" customHeight="1" x14ac:dyDescent="0.35">
      <c r="J3420" s="325"/>
      <c r="K3420" s="347"/>
      <c r="L3420" s="11" t="s">
        <v>3361</v>
      </c>
      <c r="M3420" s="325"/>
      <c r="N3420" s="325"/>
      <c r="O3420" s="325"/>
      <c r="P3420" s="325"/>
      <c r="Z3420" s="3" t="s">
        <v>6</v>
      </c>
    </row>
    <row r="3421" spans="1:26" s="3" customFormat="1" ht="14.5" customHeight="1" collapsed="1" x14ac:dyDescent="0.35">
      <c r="A3421" s="1" t="s">
        <v>22</v>
      </c>
      <c r="B3421" s="1"/>
      <c r="C3421" s="1"/>
      <c r="D3421" s="1"/>
      <c r="E3421" s="1" t="s">
        <v>3362</v>
      </c>
      <c r="F3421" s="1"/>
      <c r="G3421" s="1"/>
      <c r="H3421" s="1"/>
      <c r="I3421" s="1" t="s">
        <v>144</v>
      </c>
      <c r="J3421" s="2" t="s">
        <v>3363</v>
      </c>
      <c r="K3421" s="4"/>
      <c r="L3421" s="4"/>
      <c r="M3421" s="4"/>
      <c r="N3421" s="4"/>
      <c r="O3421" s="4"/>
      <c r="P3421" s="4"/>
      <c r="Q3421" s="4"/>
      <c r="R3421" s="4"/>
      <c r="S3421" s="4"/>
      <c r="T3421" s="4"/>
      <c r="U3421" s="4"/>
      <c r="V3421" s="4"/>
      <c r="W3421" s="4"/>
      <c r="Z3421" s="3" t="s">
        <v>6</v>
      </c>
    </row>
    <row r="3422" spans="1:26" ht="14.5" customHeight="1" x14ac:dyDescent="0.35">
      <c r="J3422" s="9">
        <v>1</v>
      </c>
      <c r="K3422" s="11" t="s">
        <v>25</v>
      </c>
      <c r="L3422" s="11" t="s">
        <v>3364</v>
      </c>
      <c r="M3422" s="9" t="s">
        <v>27</v>
      </c>
      <c r="N3422" s="9">
        <v>4</v>
      </c>
      <c r="O3422" s="9" t="s">
        <v>28</v>
      </c>
      <c r="P3422" s="9" t="s">
        <v>29</v>
      </c>
      <c r="Z3422" s="3" t="s">
        <v>6</v>
      </c>
    </row>
    <row r="3423" spans="1:26" ht="14.5" customHeight="1" x14ac:dyDescent="0.35">
      <c r="J3423" s="9">
        <v>2</v>
      </c>
      <c r="K3423" s="11" t="s">
        <v>799</v>
      </c>
      <c r="L3423" s="11" t="s">
        <v>800</v>
      </c>
      <c r="M3423" s="9" t="s">
        <v>32</v>
      </c>
      <c r="N3423" s="9">
        <v>3</v>
      </c>
      <c r="O3423" s="9" t="s">
        <v>28</v>
      </c>
      <c r="P3423" s="9" t="s">
        <v>29</v>
      </c>
      <c r="Z3423" s="3" t="s">
        <v>6</v>
      </c>
    </row>
    <row r="3424" spans="1:26" ht="14.5" customHeight="1" x14ac:dyDescent="0.35">
      <c r="J3424" s="9">
        <v>3</v>
      </c>
      <c r="K3424" s="11" t="s">
        <v>163</v>
      </c>
      <c r="L3424" s="11" t="s">
        <v>801</v>
      </c>
      <c r="M3424" s="9" t="s">
        <v>27</v>
      </c>
      <c r="N3424" s="9">
        <v>60</v>
      </c>
      <c r="O3424" s="9" t="s">
        <v>28</v>
      </c>
      <c r="P3424" s="9" t="s">
        <v>29</v>
      </c>
      <c r="Z3424" s="3" t="s">
        <v>6</v>
      </c>
    </row>
    <row r="3425" spans="10:26" ht="14.5" customHeight="1" x14ac:dyDescent="0.35">
      <c r="J3425" s="9">
        <v>4</v>
      </c>
      <c r="K3425" s="11" t="s">
        <v>1680</v>
      </c>
      <c r="L3425" s="11" t="s">
        <v>1681</v>
      </c>
      <c r="M3425" s="9" t="s">
        <v>32</v>
      </c>
      <c r="N3425" s="9" t="s">
        <v>235</v>
      </c>
      <c r="O3425" s="9" t="s">
        <v>28</v>
      </c>
      <c r="P3425" s="9" t="s">
        <v>29</v>
      </c>
      <c r="Z3425" s="3" t="s">
        <v>6</v>
      </c>
    </row>
    <row r="3426" spans="10:26" ht="14.5" customHeight="1" x14ac:dyDescent="0.35">
      <c r="J3426" s="9">
        <v>5</v>
      </c>
      <c r="K3426" s="11" t="s">
        <v>804</v>
      </c>
      <c r="L3426" s="11" t="s">
        <v>805</v>
      </c>
      <c r="M3426" s="9" t="s">
        <v>32</v>
      </c>
      <c r="N3426" s="9" t="s">
        <v>28</v>
      </c>
      <c r="O3426" s="9">
        <v>3</v>
      </c>
      <c r="P3426" s="9" t="s">
        <v>48</v>
      </c>
      <c r="Z3426" s="3" t="s">
        <v>6</v>
      </c>
    </row>
    <row r="3427" spans="10:26" ht="14.5" customHeight="1" x14ac:dyDescent="0.35">
      <c r="J3427" s="9">
        <v>6</v>
      </c>
      <c r="K3427" s="11" t="s">
        <v>156</v>
      </c>
      <c r="L3427" s="11" t="s">
        <v>806</v>
      </c>
      <c r="M3427" s="9" t="s">
        <v>27</v>
      </c>
      <c r="N3427" s="9">
        <v>6</v>
      </c>
      <c r="O3427" s="9" t="s">
        <v>28</v>
      </c>
      <c r="P3427" s="9" t="s">
        <v>48</v>
      </c>
      <c r="Z3427" s="3" t="s">
        <v>6</v>
      </c>
    </row>
    <row r="3428" spans="10:26" ht="14.5" customHeight="1" x14ac:dyDescent="0.35">
      <c r="J3428" s="9">
        <v>7</v>
      </c>
      <c r="K3428" s="11" t="s">
        <v>807</v>
      </c>
      <c r="L3428" s="11" t="s">
        <v>1682</v>
      </c>
      <c r="M3428" s="9" t="s">
        <v>32</v>
      </c>
      <c r="N3428" s="9" t="s">
        <v>28</v>
      </c>
      <c r="O3428" s="9">
        <v>2</v>
      </c>
      <c r="P3428" s="9" t="s">
        <v>29</v>
      </c>
      <c r="Z3428" s="3" t="s">
        <v>6</v>
      </c>
    </row>
    <row r="3429" spans="10:26" ht="14.5" customHeight="1" x14ac:dyDescent="0.35">
      <c r="J3429" s="9">
        <v>8</v>
      </c>
      <c r="K3429" s="11" t="s">
        <v>546</v>
      </c>
      <c r="L3429" s="11" t="s">
        <v>547</v>
      </c>
      <c r="M3429" s="9" t="s">
        <v>32</v>
      </c>
      <c r="N3429" s="9" t="s">
        <v>28</v>
      </c>
      <c r="O3429" s="9">
        <v>2</v>
      </c>
      <c r="P3429" s="9" t="s">
        <v>48</v>
      </c>
      <c r="Z3429" s="3" t="s">
        <v>6</v>
      </c>
    </row>
    <row r="3430" spans="10:26" ht="14.5" customHeight="1" x14ac:dyDescent="0.35">
      <c r="J3430" s="9">
        <v>9</v>
      </c>
      <c r="K3430" s="11" t="s">
        <v>813</v>
      </c>
      <c r="L3430" s="11" t="s">
        <v>1133</v>
      </c>
      <c r="M3430" s="9" t="s">
        <v>32</v>
      </c>
      <c r="N3430" s="9" t="s">
        <v>33</v>
      </c>
      <c r="O3430" s="9" t="s">
        <v>28</v>
      </c>
      <c r="P3430" s="9" t="s">
        <v>29</v>
      </c>
      <c r="Z3430" s="3" t="s">
        <v>6</v>
      </c>
    </row>
    <row r="3431" spans="10:26" ht="14.5" customHeight="1" x14ac:dyDescent="0.35">
      <c r="J3431" s="9">
        <v>10</v>
      </c>
      <c r="K3431" s="11" t="s">
        <v>815</v>
      </c>
      <c r="L3431" s="11" t="s">
        <v>816</v>
      </c>
      <c r="M3431" s="9" t="s">
        <v>32</v>
      </c>
      <c r="N3431" s="9" t="s">
        <v>235</v>
      </c>
      <c r="O3431" s="9" t="s">
        <v>28</v>
      </c>
      <c r="P3431" s="9" t="s">
        <v>29</v>
      </c>
      <c r="Z3431" s="3" t="s">
        <v>6</v>
      </c>
    </row>
    <row r="3432" spans="10:26" ht="14.5" customHeight="1" x14ac:dyDescent="0.35">
      <c r="J3432" s="9">
        <v>11</v>
      </c>
      <c r="K3432" s="11" t="s">
        <v>576</v>
      </c>
      <c r="L3432" s="11" t="s">
        <v>577</v>
      </c>
      <c r="M3432" s="9" t="s">
        <v>32</v>
      </c>
      <c r="N3432" s="9" t="s">
        <v>28</v>
      </c>
      <c r="O3432" s="9">
        <v>2</v>
      </c>
      <c r="P3432" s="9" t="s">
        <v>48</v>
      </c>
      <c r="Z3432" s="3" t="s">
        <v>6</v>
      </c>
    </row>
    <row r="3433" spans="10:26" ht="14.5" customHeight="1" x14ac:dyDescent="0.35">
      <c r="J3433" s="9">
        <v>12</v>
      </c>
      <c r="K3433" s="11" t="s">
        <v>196</v>
      </c>
      <c r="L3433" s="11" t="s">
        <v>818</v>
      </c>
      <c r="M3433" s="9" t="s">
        <v>32</v>
      </c>
      <c r="N3433" s="9">
        <v>6</v>
      </c>
      <c r="O3433" s="9">
        <v>2</v>
      </c>
      <c r="P3433" s="9" t="s">
        <v>48</v>
      </c>
      <c r="Z3433" s="3" t="s">
        <v>6</v>
      </c>
    </row>
    <row r="3434" spans="10:26" ht="14.5" customHeight="1" x14ac:dyDescent="0.35">
      <c r="J3434" s="9">
        <v>13</v>
      </c>
      <c r="K3434" s="11" t="s">
        <v>578</v>
      </c>
      <c r="L3434" s="11" t="s">
        <v>819</v>
      </c>
      <c r="M3434" s="9" t="s">
        <v>32</v>
      </c>
      <c r="N3434" s="9" t="s">
        <v>28</v>
      </c>
      <c r="O3434" s="9">
        <v>2</v>
      </c>
      <c r="P3434" s="9" t="s">
        <v>48</v>
      </c>
      <c r="Z3434" s="3" t="s">
        <v>6</v>
      </c>
    </row>
    <row r="3435" spans="10:26" ht="14.5" customHeight="1" x14ac:dyDescent="0.35">
      <c r="J3435" s="9">
        <v>14</v>
      </c>
      <c r="K3435" s="11" t="s">
        <v>580</v>
      </c>
      <c r="L3435" s="11" t="s">
        <v>820</v>
      </c>
      <c r="M3435" s="9" t="s">
        <v>32</v>
      </c>
      <c r="N3435" s="9" t="s">
        <v>28</v>
      </c>
      <c r="O3435" s="9">
        <v>2</v>
      </c>
      <c r="P3435" s="9" t="s">
        <v>48</v>
      </c>
      <c r="Z3435" s="3" t="s">
        <v>6</v>
      </c>
    </row>
    <row r="3436" spans="10:26" ht="14.5" customHeight="1" x14ac:dyDescent="0.35">
      <c r="J3436" s="9">
        <v>15</v>
      </c>
      <c r="K3436" s="11" t="s">
        <v>821</v>
      </c>
      <c r="L3436" s="11" t="s">
        <v>822</v>
      </c>
      <c r="M3436" s="9" t="s">
        <v>32</v>
      </c>
      <c r="N3436" s="9" t="s">
        <v>28</v>
      </c>
      <c r="O3436" s="9">
        <v>2</v>
      </c>
      <c r="P3436" s="9" t="s">
        <v>48</v>
      </c>
      <c r="Z3436" s="3" t="s">
        <v>6</v>
      </c>
    </row>
    <row r="3437" spans="10:26" ht="14.5" customHeight="1" x14ac:dyDescent="0.35">
      <c r="J3437" s="9">
        <v>16</v>
      </c>
      <c r="K3437" s="11" t="s">
        <v>582</v>
      </c>
      <c r="L3437" s="11" t="s">
        <v>823</v>
      </c>
      <c r="M3437" s="9" t="s">
        <v>32</v>
      </c>
      <c r="N3437" s="9" t="s">
        <v>28</v>
      </c>
      <c r="O3437" s="9">
        <v>2</v>
      </c>
      <c r="P3437" s="9" t="s">
        <v>48</v>
      </c>
      <c r="Z3437" s="3" t="s">
        <v>6</v>
      </c>
    </row>
    <row r="3438" spans="10:26" ht="14.5" customHeight="1" x14ac:dyDescent="0.35">
      <c r="J3438" s="325">
        <v>17</v>
      </c>
      <c r="K3438" s="347" t="s">
        <v>1683</v>
      </c>
      <c r="L3438" s="11" t="s">
        <v>1684</v>
      </c>
      <c r="M3438" s="325" t="s">
        <v>27</v>
      </c>
      <c r="N3438" s="325" t="s">
        <v>240</v>
      </c>
      <c r="O3438" s="325" t="s">
        <v>28</v>
      </c>
      <c r="P3438" s="325" t="s">
        <v>29</v>
      </c>
      <c r="Z3438" s="3" t="s">
        <v>6</v>
      </c>
    </row>
    <row r="3439" spans="10:26" ht="14.5" customHeight="1" x14ac:dyDescent="0.35">
      <c r="J3439" s="325"/>
      <c r="K3439" s="347"/>
      <c r="L3439" s="11" t="s">
        <v>1685</v>
      </c>
      <c r="M3439" s="325"/>
      <c r="N3439" s="325"/>
      <c r="O3439" s="325"/>
      <c r="P3439" s="325"/>
      <c r="Z3439" s="3" t="s">
        <v>6</v>
      </c>
    </row>
    <row r="3440" spans="10:26" ht="14.5" customHeight="1" x14ac:dyDescent="0.35">
      <c r="J3440" s="325"/>
      <c r="K3440" s="347"/>
      <c r="L3440" s="11" t="s">
        <v>1686</v>
      </c>
      <c r="M3440" s="325"/>
      <c r="N3440" s="325"/>
      <c r="O3440" s="325"/>
      <c r="P3440" s="325"/>
      <c r="Z3440" s="3" t="s">
        <v>6</v>
      </c>
    </row>
    <row r="3441" spans="1:26" ht="14.5" customHeight="1" x14ac:dyDescent="0.35">
      <c r="J3441" s="9">
        <v>18</v>
      </c>
      <c r="K3441" s="11" t="s">
        <v>129</v>
      </c>
      <c r="L3441" s="11" t="s">
        <v>1687</v>
      </c>
      <c r="M3441" s="9" t="s">
        <v>27</v>
      </c>
      <c r="N3441" s="9">
        <v>60</v>
      </c>
      <c r="O3441" s="9"/>
      <c r="P3441" s="9" t="s">
        <v>48</v>
      </c>
      <c r="Z3441" s="3" t="s">
        <v>6</v>
      </c>
    </row>
    <row r="3442" spans="1:26" ht="14.5" customHeight="1" x14ac:dyDescent="0.35">
      <c r="J3442" s="9">
        <v>19</v>
      </c>
      <c r="K3442" s="11" t="s">
        <v>586</v>
      </c>
      <c r="L3442" s="11" t="s">
        <v>846</v>
      </c>
      <c r="M3442" s="9" t="s">
        <v>32</v>
      </c>
      <c r="N3442" s="9" t="s">
        <v>28</v>
      </c>
      <c r="O3442" s="9">
        <v>2</v>
      </c>
      <c r="P3442" s="9" t="s">
        <v>48</v>
      </c>
      <c r="Z3442" s="3" t="s">
        <v>6</v>
      </c>
    </row>
    <row r="3443" spans="1:26" ht="14.5" customHeight="1" x14ac:dyDescent="0.35">
      <c r="J3443" s="9">
        <v>20</v>
      </c>
      <c r="K3443" s="11" t="s">
        <v>588</v>
      </c>
      <c r="L3443" s="11" t="s">
        <v>857</v>
      </c>
      <c r="M3443" s="9" t="s">
        <v>32</v>
      </c>
      <c r="N3443" s="9" t="s">
        <v>28</v>
      </c>
      <c r="O3443" s="9">
        <v>2</v>
      </c>
      <c r="P3443" s="9" t="s">
        <v>48</v>
      </c>
      <c r="Z3443" s="3" t="s">
        <v>6</v>
      </c>
    </row>
    <row r="3444" spans="1:26" ht="14.5" customHeight="1" x14ac:dyDescent="0.35">
      <c r="J3444" s="9">
        <v>21</v>
      </c>
      <c r="K3444" s="11" t="s">
        <v>246</v>
      </c>
      <c r="L3444" s="11" t="s">
        <v>858</v>
      </c>
      <c r="M3444" s="9" t="s">
        <v>27</v>
      </c>
      <c r="N3444" s="9" t="s">
        <v>28</v>
      </c>
      <c r="O3444" s="9" t="s">
        <v>28</v>
      </c>
      <c r="P3444" s="9" t="s">
        <v>48</v>
      </c>
      <c r="Z3444" s="3" t="s">
        <v>6</v>
      </c>
    </row>
    <row r="3445" spans="1:26" s="3" customFormat="1" ht="14.5" customHeight="1" collapsed="1" x14ac:dyDescent="0.35">
      <c r="A3445" s="1" t="s">
        <v>22</v>
      </c>
      <c r="B3445" s="1"/>
      <c r="C3445" s="1"/>
      <c r="D3445" s="1" t="s">
        <v>3365</v>
      </c>
      <c r="E3445" s="1"/>
      <c r="F3445" s="1"/>
      <c r="G3445" s="1"/>
      <c r="H3445" s="1"/>
      <c r="I3445" s="1" t="s">
        <v>108</v>
      </c>
      <c r="J3445" s="2" t="s">
        <v>3366</v>
      </c>
      <c r="K3445" s="4"/>
      <c r="L3445" s="4"/>
      <c r="M3445" s="4"/>
      <c r="N3445" s="4"/>
      <c r="O3445" s="4"/>
      <c r="P3445" s="4"/>
      <c r="Q3445" s="4"/>
      <c r="R3445" s="4"/>
      <c r="S3445" s="4"/>
      <c r="T3445" s="4"/>
      <c r="U3445" s="4"/>
      <c r="V3445" s="4"/>
      <c r="W3445" s="4"/>
      <c r="Z3445" s="3" t="s">
        <v>6</v>
      </c>
    </row>
    <row r="3446" spans="1:26" ht="14.5" customHeight="1" x14ac:dyDescent="0.35">
      <c r="J3446" s="9">
        <v>1</v>
      </c>
      <c r="K3446" s="11" t="s">
        <v>25</v>
      </c>
      <c r="L3446" s="11" t="s">
        <v>3367</v>
      </c>
      <c r="M3446" s="9" t="s">
        <v>27</v>
      </c>
      <c r="N3446" s="102" t="s">
        <v>1799</v>
      </c>
      <c r="O3446" s="9" t="s">
        <v>28</v>
      </c>
      <c r="P3446" s="9" t="s">
        <v>29</v>
      </c>
      <c r="Z3446" s="3" t="s">
        <v>6</v>
      </c>
    </row>
    <row r="3447" spans="1:26" ht="14.5" customHeight="1" x14ac:dyDescent="0.35">
      <c r="J3447" s="9">
        <v>2</v>
      </c>
      <c r="K3447" s="11" t="s">
        <v>129</v>
      </c>
      <c r="L3447" s="11" t="s">
        <v>3368</v>
      </c>
      <c r="M3447" s="9" t="s">
        <v>27</v>
      </c>
      <c r="N3447" s="102" t="s">
        <v>341</v>
      </c>
      <c r="O3447" s="9" t="s">
        <v>28</v>
      </c>
      <c r="P3447" s="9" t="s">
        <v>29</v>
      </c>
      <c r="Z3447" s="3" t="s">
        <v>6</v>
      </c>
    </row>
    <row r="3448" spans="1:26" ht="14.5" customHeight="1" x14ac:dyDescent="0.35">
      <c r="J3448" s="9">
        <v>3</v>
      </c>
      <c r="K3448" s="11" t="s">
        <v>3369</v>
      </c>
      <c r="L3448" s="91" t="s">
        <v>3370</v>
      </c>
      <c r="M3448" s="9" t="s">
        <v>32</v>
      </c>
      <c r="N3448" s="9" t="s">
        <v>28</v>
      </c>
      <c r="O3448" s="9">
        <v>2</v>
      </c>
      <c r="P3448" s="9" t="s">
        <v>29</v>
      </c>
      <c r="Z3448" s="3" t="s">
        <v>6</v>
      </c>
    </row>
    <row r="3449" spans="1:26" ht="14.5" customHeight="1" x14ac:dyDescent="0.35">
      <c r="J3449" s="9">
        <v>4</v>
      </c>
      <c r="K3449" s="11" t="s">
        <v>3371</v>
      </c>
      <c r="L3449" s="91" t="s">
        <v>3372</v>
      </c>
      <c r="M3449" s="9" t="s">
        <v>32</v>
      </c>
      <c r="N3449" s="9" t="s">
        <v>28</v>
      </c>
      <c r="O3449" s="9">
        <v>2</v>
      </c>
      <c r="P3449" s="9" t="s">
        <v>29</v>
      </c>
      <c r="Z3449" s="3" t="s">
        <v>6</v>
      </c>
    </row>
    <row r="3450" spans="1:26" s="88" customFormat="1" ht="14.5" customHeight="1" collapsed="1" x14ac:dyDescent="0.35">
      <c r="A3450" s="85" t="s">
        <v>22</v>
      </c>
      <c r="B3450" s="85"/>
      <c r="C3450" s="85"/>
      <c r="D3450" s="85" t="s">
        <v>3373</v>
      </c>
      <c r="E3450" s="85"/>
      <c r="F3450" s="85"/>
      <c r="G3450" s="85"/>
      <c r="H3450" s="85"/>
      <c r="I3450" s="85" t="s">
        <v>108</v>
      </c>
      <c r="J3450" s="170" t="s">
        <v>3374</v>
      </c>
      <c r="K3450" s="87"/>
      <c r="L3450" s="87"/>
      <c r="M3450" s="87"/>
      <c r="N3450" s="87"/>
      <c r="O3450" s="87"/>
      <c r="P3450" s="87"/>
      <c r="Q3450" s="87"/>
      <c r="R3450" s="87"/>
      <c r="S3450" s="87"/>
      <c r="T3450" s="87"/>
      <c r="U3450" s="87"/>
      <c r="V3450" s="87"/>
      <c r="W3450" s="87"/>
      <c r="Z3450" s="88" t="s">
        <v>6</v>
      </c>
    </row>
    <row r="3451" spans="1:26" s="93" customFormat="1" ht="14.5" customHeight="1" x14ac:dyDescent="0.35">
      <c r="A3451" s="89"/>
      <c r="B3451" s="89"/>
      <c r="C3451" s="89"/>
      <c r="D3451" s="89"/>
      <c r="E3451" s="89"/>
      <c r="F3451" s="89"/>
      <c r="G3451" s="89"/>
      <c r="H3451" s="89"/>
      <c r="I3451" s="89"/>
      <c r="J3451" s="90">
        <v>1</v>
      </c>
      <c r="K3451" s="91" t="s">
        <v>25</v>
      </c>
      <c r="L3451" s="91" t="s">
        <v>3375</v>
      </c>
      <c r="M3451" s="90" t="s">
        <v>27</v>
      </c>
      <c r="N3451" s="171" t="s">
        <v>1799</v>
      </c>
      <c r="O3451" s="90" t="s">
        <v>28</v>
      </c>
      <c r="P3451" s="90" t="s">
        <v>29</v>
      </c>
      <c r="Q3451" s="92"/>
      <c r="R3451" s="92"/>
      <c r="S3451" s="92"/>
      <c r="T3451" s="92"/>
      <c r="U3451" s="92"/>
      <c r="V3451" s="92"/>
      <c r="W3451" s="92"/>
      <c r="Z3451" s="88"/>
    </row>
    <row r="3452" spans="1:26" s="93" customFormat="1" ht="14.5" customHeight="1" x14ac:dyDescent="0.35">
      <c r="A3452" s="89"/>
      <c r="B3452" s="89"/>
      <c r="C3452" s="89"/>
      <c r="D3452" s="89"/>
      <c r="E3452" s="89"/>
      <c r="F3452" s="89"/>
      <c r="G3452" s="89"/>
      <c r="H3452" s="89"/>
      <c r="I3452" s="89"/>
      <c r="J3452" s="90">
        <v>2</v>
      </c>
      <c r="K3452" s="91" t="s">
        <v>3376</v>
      </c>
      <c r="L3452" s="94" t="s">
        <v>3377</v>
      </c>
      <c r="M3452" s="90" t="s">
        <v>27</v>
      </c>
      <c r="N3452" s="171" t="s">
        <v>341</v>
      </c>
      <c r="O3452" s="90" t="s">
        <v>28</v>
      </c>
      <c r="P3452" s="90" t="s">
        <v>29</v>
      </c>
      <c r="Q3452" s="92"/>
      <c r="R3452" s="92"/>
      <c r="S3452" s="92"/>
      <c r="T3452" s="92"/>
      <c r="U3452" s="92"/>
      <c r="V3452" s="92"/>
      <c r="W3452" s="92"/>
      <c r="Z3452" s="88"/>
    </row>
    <row r="3453" spans="1:26" s="93" customFormat="1" ht="14.5" customHeight="1" x14ac:dyDescent="0.35">
      <c r="A3453" s="89"/>
      <c r="B3453" s="89"/>
      <c r="C3453" s="89"/>
      <c r="D3453" s="89"/>
      <c r="E3453" s="89"/>
      <c r="F3453" s="89"/>
      <c r="G3453" s="89"/>
      <c r="H3453" s="89"/>
      <c r="I3453" s="89"/>
      <c r="J3453" s="90">
        <v>3</v>
      </c>
      <c r="K3453" s="91" t="s">
        <v>3378</v>
      </c>
      <c r="L3453" s="94" t="s">
        <v>3379</v>
      </c>
      <c r="M3453" s="90" t="s">
        <v>27</v>
      </c>
      <c r="N3453" s="171" t="s">
        <v>341</v>
      </c>
      <c r="O3453" s="90" t="s">
        <v>28</v>
      </c>
      <c r="P3453" s="90" t="s">
        <v>48</v>
      </c>
      <c r="Q3453" s="92"/>
      <c r="R3453" s="92"/>
      <c r="S3453" s="92"/>
      <c r="T3453" s="92"/>
      <c r="U3453" s="92"/>
      <c r="V3453" s="92"/>
      <c r="W3453" s="92"/>
      <c r="Z3453" s="88"/>
    </row>
    <row r="3454" spans="1:26" s="93" customFormat="1" ht="14.5" customHeight="1" x14ac:dyDescent="0.35">
      <c r="A3454" s="89"/>
      <c r="B3454" s="89"/>
      <c r="C3454" s="89"/>
      <c r="D3454" s="89"/>
      <c r="E3454" s="89"/>
      <c r="F3454" s="89"/>
      <c r="G3454" s="89"/>
      <c r="H3454" s="89"/>
      <c r="I3454" s="89"/>
      <c r="J3454" s="90">
        <v>4</v>
      </c>
      <c r="K3454" s="91" t="s">
        <v>3380</v>
      </c>
      <c r="L3454" s="94" t="s">
        <v>3381</v>
      </c>
      <c r="M3454" s="90" t="s">
        <v>32</v>
      </c>
      <c r="N3454" s="90" t="s">
        <v>28</v>
      </c>
      <c r="O3454" s="90">
        <v>2</v>
      </c>
      <c r="P3454" s="90" t="s">
        <v>29</v>
      </c>
      <c r="Q3454" s="92"/>
      <c r="R3454" s="92"/>
      <c r="S3454" s="92"/>
      <c r="T3454" s="92"/>
      <c r="U3454" s="92"/>
      <c r="V3454" s="92"/>
      <c r="W3454" s="92"/>
      <c r="Z3454" s="88"/>
    </row>
    <row r="3455" spans="1:26" s="93" customFormat="1" ht="14.5" customHeight="1" x14ac:dyDescent="0.35">
      <c r="A3455" s="89"/>
      <c r="B3455" s="89"/>
      <c r="C3455" s="89"/>
      <c r="D3455" s="89"/>
      <c r="E3455" s="89"/>
      <c r="F3455" s="89"/>
      <c r="G3455" s="89"/>
      <c r="H3455" s="89"/>
      <c r="I3455" s="89"/>
      <c r="J3455" s="90">
        <v>5</v>
      </c>
      <c r="K3455" s="91" t="s">
        <v>3382</v>
      </c>
      <c r="L3455" s="94" t="s">
        <v>3383</v>
      </c>
      <c r="M3455" s="90" t="s">
        <v>32</v>
      </c>
      <c r="N3455" s="90" t="s">
        <v>28</v>
      </c>
      <c r="O3455" s="90">
        <v>2</v>
      </c>
      <c r="P3455" s="90" t="s">
        <v>29</v>
      </c>
      <c r="Q3455" s="92"/>
      <c r="R3455" s="92"/>
      <c r="S3455" s="92"/>
      <c r="T3455" s="92"/>
      <c r="U3455" s="92"/>
      <c r="V3455" s="92"/>
      <c r="W3455" s="92"/>
      <c r="Z3455" s="88"/>
    </row>
    <row r="3456" spans="1:26" s="93" customFormat="1" ht="14.5" customHeight="1" x14ac:dyDescent="0.35">
      <c r="A3456" s="89"/>
      <c r="B3456" s="89"/>
      <c r="C3456" s="89"/>
      <c r="D3456" s="89"/>
      <c r="E3456" s="89"/>
      <c r="F3456" s="89"/>
      <c r="G3456" s="89"/>
      <c r="H3456" s="89"/>
      <c r="I3456" s="89"/>
      <c r="J3456" s="90">
        <v>6</v>
      </c>
      <c r="K3456" s="91" t="s">
        <v>3384</v>
      </c>
      <c r="L3456" s="94" t="s">
        <v>3385</v>
      </c>
      <c r="M3456" s="90" t="s">
        <v>32</v>
      </c>
      <c r="N3456" s="90" t="s">
        <v>28</v>
      </c>
      <c r="O3456" s="90">
        <v>2</v>
      </c>
      <c r="P3456" s="90" t="s">
        <v>29</v>
      </c>
      <c r="Q3456" s="92"/>
      <c r="R3456" s="92"/>
      <c r="S3456" s="92"/>
      <c r="T3456" s="92"/>
      <c r="U3456" s="92"/>
      <c r="V3456" s="92"/>
      <c r="W3456" s="92"/>
      <c r="Z3456" s="88"/>
    </row>
    <row r="3457" spans="1:26" s="3" customFormat="1" ht="14.5" customHeight="1" collapsed="1" x14ac:dyDescent="0.35">
      <c r="A3457" s="1" t="s">
        <v>22</v>
      </c>
      <c r="B3457" s="1"/>
      <c r="C3457" s="1"/>
      <c r="D3457" s="1" t="s">
        <v>3386</v>
      </c>
      <c r="E3457" s="1"/>
      <c r="F3457" s="1"/>
      <c r="G3457" s="1"/>
      <c r="H3457" s="1"/>
      <c r="I3457" s="1" t="s">
        <v>108</v>
      </c>
      <c r="J3457" s="2" t="s">
        <v>3387</v>
      </c>
      <c r="K3457" s="4"/>
      <c r="L3457" s="4"/>
      <c r="M3457" s="4"/>
      <c r="N3457" s="4"/>
      <c r="O3457" s="4"/>
      <c r="P3457" s="4"/>
      <c r="Q3457" s="4"/>
      <c r="R3457" s="4"/>
      <c r="S3457" s="4"/>
      <c r="T3457" s="4"/>
      <c r="U3457" s="4"/>
      <c r="V3457" s="4"/>
      <c r="W3457" s="4"/>
      <c r="Z3457" s="3" t="s">
        <v>6</v>
      </c>
    </row>
    <row r="3458" spans="1:26" ht="14.5" customHeight="1" x14ac:dyDescent="0.35">
      <c r="J3458" s="9">
        <v>1</v>
      </c>
      <c r="K3458" s="11" t="s">
        <v>25</v>
      </c>
      <c r="L3458" s="11" t="s">
        <v>3388</v>
      </c>
      <c r="M3458" s="9" t="s">
        <v>27</v>
      </c>
      <c r="N3458" s="9">
        <v>4</v>
      </c>
      <c r="O3458" s="9" t="s">
        <v>28</v>
      </c>
      <c r="P3458" s="9" t="s">
        <v>29</v>
      </c>
      <c r="Z3458" s="3" t="s">
        <v>6</v>
      </c>
    </row>
    <row r="3459" spans="1:26" ht="14.5" customHeight="1" x14ac:dyDescent="0.35">
      <c r="J3459" s="325">
        <v>2</v>
      </c>
      <c r="K3459" s="347" t="s">
        <v>3389</v>
      </c>
      <c r="L3459" s="11" t="s">
        <v>3390</v>
      </c>
      <c r="M3459" s="325" t="s">
        <v>27</v>
      </c>
      <c r="N3459" s="325" t="s">
        <v>54</v>
      </c>
      <c r="O3459" s="325" t="s">
        <v>28</v>
      </c>
      <c r="P3459" s="325" t="s">
        <v>29</v>
      </c>
      <c r="Z3459" s="3" t="s">
        <v>6</v>
      </c>
    </row>
    <row r="3460" spans="1:26" ht="14.5" customHeight="1" x14ac:dyDescent="0.35">
      <c r="J3460" s="325"/>
      <c r="K3460" s="347"/>
      <c r="L3460" s="11" t="s">
        <v>3391</v>
      </c>
      <c r="M3460" s="325"/>
      <c r="N3460" s="325"/>
      <c r="O3460" s="325"/>
      <c r="P3460" s="325"/>
      <c r="Z3460" s="3" t="s">
        <v>6</v>
      </c>
    </row>
    <row r="3461" spans="1:26" ht="14.5" customHeight="1" x14ac:dyDescent="0.35">
      <c r="J3461" s="325"/>
      <c r="K3461" s="347"/>
      <c r="L3461" s="11" t="s">
        <v>3392</v>
      </c>
      <c r="M3461" s="325"/>
      <c r="N3461" s="325"/>
      <c r="O3461" s="325"/>
      <c r="P3461" s="325"/>
      <c r="Z3461" s="3" t="s">
        <v>6</v>
      </c>
    </row>
    <row r="3462" spans="1:26" ht="14.5" customHeight="1" x14ac:dyDescent="0.35">
      <c r="J3462" s="325"/>
      <c r="K3462" s="347"/>
      <c r="L3462" s="11" t="s">
        <v>3393</v>
      </c>
      <c r="M3462" s="325"/>
      <c r="N3462" s="325"/>
      <c r="O3462" s="325"/>
      <c r="P3462" s="325"/>
      <c r="Z3462" s="3" t="s">
        <v>6</v>
      </c>
    </row>
    <row r="3463" spans="1:26" ht="14.5" customHeight="1" x14ac:dyDescent="0.35">
      <c r="J3463" s="325"/>
      <c r="K3463" s="347"/>
      <c r="L3463" s="11" t="s">
        <v>3394</v>
      </c>
      <c r="M3463" s="325"/>
      <c r="N3463" s="325"/>
      <c r="O3463" s="325"/>
      <c r="P3463" s="325"/>
      <c r="Z3463" s="3" t="s">
        <v>6</v>
      </c>
    </row>
    <row r="3464" spans="1:26" ht="14.5" customHeight="1" x14ac:dyDescent="0.35">
      <c r="J3464" s="325"/>
      <c r="K3464" s="347"/>
      <c r="L3464" s="11" t="s">
        <v>3395</v>
      </c>
      <c r="M3464" s="325"/>
      <c r="N3464" s="325"/>
      <c r="O3464" s="325"/>
      <c r="P3464" s="325"/>
      <c r="Z3464" s="3" t="s">
        <v>6</v>
      </c>
    </row>
    <row r="3465" spans="1:26" ht="14.5" customHeight="1" x14ac:dyDescent="0.35">
      <c r="J3465" s="325"/>
      <c r="K3465" s="347"/>
      <c r="L3465" s="11" t="s">
        <v>3396</v>
      </c>
      <c r="M3465" s="325"/>
      <c r="N3465" s="325"/>
      <c r="O3465" s="325"/>
      <c r="P3465" s="325"/>
      <c r="Z3465" s="3" t="s">
        <v>6</v>
      </c>
    </row>
    <row r="3466" spans="1:26" ht="14.5" customHeight="1" x14ac:dyDescent="0.35">
      <c r="J3466" s="9">
        <v>3</v>
      </c>
      <c r="K3466" s="11" t="s">
        <v>344</v>
      </c>
      <c r="L3466" s="11" t="s">
        <v>3397</v>
      </c>
      <c r="M3466" s="9" t="s">
        <v>27</v>
      </c>
      <c r="N3466" s="9" t="s">
        <v>54</v>
      </c>
      <c r="O3466" s="9" t="s">
        <v>28</v>
      </c>
      <c r="P3466" s="9" t="s">
        <v>29</v>
      </c>
      <c r="Z3466" s="3" t="s">
        <v>6</v>
      </c>
    </row>
    <row r="3467" spans="1:26" ht="14.5" customHeight="1" x14ac:dyDescent="0.35">
      <c r="J3467" s="9">
        <v>4</v>
      </c>
      <c r="K3467" s="11" t="s">
        <v>348</v>
      </c>
      <c r="L3467" s="11" t="s">
        <v>3398</v>
      </c>
      <c r="M3467" s="9" t="s">
        <v>27</v>
      </c>
      <c r="N3467" s="9">
        <v>4</v>
      </c>
      <c r="O3467" s="9" t="s">
        <v>28</v>
      </c>
      <c r="P3467" s="9" t="s">
        <v>48</v>
      </c>
      <c r="Z3467" s="3" t="s">
        <v>6</v>
      </c>
    </row>
    <row r="3468" spans="1:26" ht="14.5" customHeight="1" x14ac:dyDescent="0.35">
      <c r="J3468" s="9">
        <v>5</v>
      </c>
      <c r="K3468" s="11" t="s">
        <v>654</v>
      </c>
      <c r="L3468" s="11" t="s">
        <v>3399</v>
      </c>
      <c r="M3468" s="9" t="s">
        <v>27</v>
      </c>
      <c r="N3468" s="9">
        <v>3</v>
      </c>
      <c r="O3468" s="9" t="s">
        <v>28</v>
      </c>
      <c r="P3468" s="9" t="s">
        <v>48</v>
      </c>
      <c r="Z3468" s="3" t="s">
        <v>6</v>
      </c>
    </row>
    <row r="3469" spans="1:26" ht="14.5" customHeight="1" x14ac:dyDescent="0.35">
      <c r="J3469" s="9">
        <v>6</v>
      </c>
      <c r="K3469" s="11" t="s">
        <v>402</v>
      </c>
      <c r="L3469" s="11" t="s">
        <v>3400</v>
      </c>
      <c r="M3469" s="9" t="s">
        <v>32</v>
      </c>
      <c r="N3469" s="9">
        <v>12</v>
      </c>
      <c r="O3469" s="9" t="s">
        <v>28</v>
      </c>
      <c r="P3469" s="9" t="s">
        <v>29</v>
      </c>
      <c r="Z3469" s="3" t="s">
        <v>6</v>
      </c>
    </row>
    <row r="3470" spans="1:26" ht="14.5" customHeight="1" x14ac:dyDescent="0.35">
      <c r="J3470" s="9">
        <v>7</v>
      </c>
      <c r="K3470" s="11" t="s">
        <v>404</v>
      </c>
      <c r="L3470" s="11" t="s">
        <v>3401</v>
      </c>
      <c r="M3470" s="9" t="s">
        <v>32</v>
      </c>
      <c r="N3470" s="9">
        <v>12</v>
      </c>
      <c r="O3470" s="9" t="s">
        <v>28</v>
      </c>
      <c r="P3470" s="9" t="s">
        <v>29</v>
      </c>
      <c r="Z3470" s="3" t="s">
        <v>6</v>
      </c>
    </row>
    <row r="3471" spans="1:26" ht="14.5" customHeight="1" x14ac:dyDescent="0.35">
      <c r="J3471" s="9">
        <v>8</v>
      </c>
      <c r="K3471" s="11" t="s">
        <v>3402</v>
      </c>
      <c r="L3471" s="11" t="s">
        <v>3403</v>
      </c>
      <c r="M3471" s="9" t="s">
        <v>32</v>
      </c>
      <c r="N3471" s="9">
        <v>60</v>
      </c>
      <c r="O3471" s="9" t="s">
        <v>28</v>
      </c>
      <c r="P3471" s="9" t="s">
        <v>29</v>
      </c>
      <c r="Z3471" s="3" t="s">
        <v>6</v>
      </c>
    </row>
    <row r="3472" spans="1:26" s="3" customFormat="1" ht="14.5" customHeight="1" collapsed="1" x14ac:dyDescent="0.35">
      <c r="A3472" s="1" t="s">
        <v>22</v>
      </c>
      <c r="B3472" s="1"/>
      <c r="C3472" s="1"/>
      <c r="D3472" s="1"/>
      <c r="E3472" s="1" t="s">
        <v>3404</v>
      </c>
      <c r="F3472" s="1"/>
      <c r="G3472" s="1"/>
      <c r="H3472" s="1"/>
      <c r="I3472" s="1" t="s">
        <v>144</v>
      </c>
      <c r="J3472" s="2" t="s">
        <v>3405</v>
      </c>
      <c r="K3472" s="4"/>
      <c r="L3472" s="4"/>
      <c r="M3472" s="4"/>
      <c r="N3472" s="4"/>
      <c r="O3472" s="4"/>
      <c r="P3472" s="4"/>
      <c r="Q3472" s="4"/>
      <c r="R3472" s="4"/>
      <c r="S3472" s="4"/>
      <c r="T3472" s="4"/>
      <c r="U3472" s="4"/>
      <c r="V3472" s="4"/>
      <c r="W3472" s="4"/>
      <c r="Z3472" s="3" t="s">
        <v>6</v>
      </c>
    </row>
    <row r="3473" spans="1:26" ht="14.5" customHeight="1" x14ac:dyDescent="0.35">
      <c r="J3473" s="9">
        <v>1</v>
      </c>
      <c r="K3473" s="11" t="s">
        <v>25</v>
      </c>
      <c r="L3473" s="11" t="s">
        <v>3406</v>
      </c>
      <c r="M3473" s="9" t="s">
        <v>27</v>
      </c>
      <c r="N3473" s="9">
        <v>4</v>
      </c>
      <c r="O3473" s="9" t="s">
        <v>28</v>
      </c>
      <c r="P3473" s="9" t="s">
        <v>29</v>
      </c>
      <c r="Z3473" s="3" t="s">
        <v>6</v>
      </c>
    </row>
    <row r="3474" spans="1:26" ht="14.5" customHeight="1" x14ac:dyDescent="0.35">
      <c r="J3474" s="9">
        <v>2</v>
      </c>
      <c r="K3474" s="11" t="s">
        <v>402</v>
      </c>
      <c r="L3474" s="11" t="s">
        <v>3407</v>
      </c>
      <c r="M3474" s="9" t="s">
        <v>32</v>
      </c>
      <c r="N3474" s="9">
        <v>12</v>
      </c>
      <c r="O3474" s="9" t="s">
        <v>28</v>
      </c>
      <c r="P3474" s="9" t="s">
        <v>29</v>
      </c>
      <c r="Z3474" s="3" t="s">
        <v>6</v>
      </c>
    </row>
    <row r="3475" spans="1:26" ht="14.5" customHeight="1" x14ac:dyDescent="0.35">
      <c r="J3475" s="9">
        <v>3</v>
      </c>
      <c r="K3475" s="11" t="s">
        <v>404</v>
      </c>
      <c r="L3475" s="11" t="s">
        <v>3408</v>
      </c>
      <c r="M3475" s="9" t="s">
        <v>32</v>
      </c>
      <c r="N3475" s="9">
        <v>12</v>
      </c>
      <c r="O3475" s="9" t="s">
        <v>28</v>
      </c>
      <c r="P3475" s="9" t="s">
        <v>29</v>
      </c>
      <c r="Z3475" s="3" t="s">
        <v>6</v>
      </c>
    </row>
    <row r="3476" spans="1:26" s="3" customFormat="1" ht="14.5" customHeight="1" collapsed="1" x14ac:dyDescent="0.35">
      <c r="A3476" s="1" t="s">
        <v>22</v>
      </c>
      <c r="B3476" s="1"/>
      <c r="C3476" s="1"/>
      <c r="D3476" s="1" t="s">
        <v>3409</v>
      </c>
      <c r="E3476" s="1"/>
      <c r="F3476" s="1"/>
      <c r="G3476" s="1"/>
      <c r="H3476" s="1"/>
      <c r="I3476" s="1" t="s">
        <v>8</v>
      </c>
      <c r="J3476" s="2" t="s">
        <v>3410</v>
      </c>
      <c r="K3476" s="4"/>
      <c r="L3476" s="4"/>
      <c r="M3476" s="4"/>
      <c r="N3476" s="4"/>
      <c r="O3476" s="4"/>
      <c r="P3476" s="4"/>
      <c r="Q3476" s="4"/>
      <c r="R3476" s="4"/>
      <c r="S3476" s="4"/>
      <c r="T3476" s="4"/>
      <c r="U3476" s="4"/>
      <c r="V3476" s="4"/>
      <c r="W3476" s="4"/>
      <c r="Z3476" s="3" t="s">
        <v>6</v>
      </c>
    </row>
    <row r="3477" spans="1:26" ht="14.5" customHeight="1" x14ac:dyDescent="0.35">
      <c r="J3477" s="9">
        <v>1</v>
      </c>
      <c r="K3477" s="11" t="s">
        <v>25</v>
      </c>
      <c r="L3477" s="11" t="s">
        <v>3411</v>
      </c>
      <c r="M3477" s="9" t="s">
        <v>27</v>
      </c>
      <c r="N3477" s="9" t="s">
        <v>235</v>
      </c>
      <c r="O3477" s="9" t="s">
        <v>28</v>
      </c>
      <c r="P3477" s="9" t="s">
        <v>29</v>
      </c>
      <c r="Z3477" s="3" t="s">
        <v>6</v>
      </c>
    </row>
    <row r="3478" spans="1:26" ht="14.5" customHeight="1" x14ac:dyDescent="0.35">
      <c r="J3478" s="9">
        <v>2</v>
      </c>
      <c r="K3478" s="11" t="s">
        <v>3412</v>
      </c>
      <c r="L3478" s="11" t="s">
        <v>3413</v>
      </c>
      <c r="M3478" s="9" t="s">
        <v>32</v>
      </c>
      <c r="N3478" s="9" t="s">
        <v>28</v>
      </c>
      <c r="O3478" s="9">
        <v>2</v>
      </c>
      <c r="P3478" s="9" t="s">
        <v>29</v>
      </c>
      <c r="Z3478" s="3" t="s">
        <v>6</v>
      </c>
    </row>
    <row r="3479" spans="1:26" ht="14.5" customHeight="1" x14ac:dyDescent="0.35">
      <c r="J3479" s="9">
        <v>3</v>
      </c>
      <c r="K3479" s="11" t="s">
        <v>3414</v>
      </c>
      <c r="L3479" s="11" t="s">
        <v>3415</v>
      </c>
      <c r="M3479" s="9" t="s">
        <v>32</v>
      </c>
      <c r="N3479" s="9" t="s">
        <v>28</v>
      </c>
      <c r="O3479" s="9">
        <v>2</v>
      </c>
      <c r="P3479" s="9" t="s">
        <v>29</v>
      </c>
      <c r="Z3479" s="3" t="s">
        <v>6</v>
      </c>
    </row>
    <row r="3480" spans="1:26" ht="14.5" customHeight="1" x14ac:dyDescent="0.35">
      <c r="J3480" s="9">
        <v>4</v>
      </c>
      <c r="K3480" s="11" t="s">
        <v>3416</v>
      </c>
      <c r="L3480" s="11" t="s">
        <v>3417</v>
      </c>
      <c r="M3480" s="9" t="s">
        <v>32</v>
      </c>
      <c r="N3480" s="9" t="s">
        <v>28</v>
      </c>
      <c r="O3480" s="9">
        <v>2</v>
      </c>
      <c r="P3480" s="9" t="s">
        <v>29</v>
      </c>
      <c r="Z3480" s="3" t="s">
        <v>6</v>
      </c>
    </row>
    <row r="3481" spans="1:26" ht="14.5" customHeight="1" x14ac:dyDescent="0.35">
      <c r="J3481" s="9">
        <v>5</v>
      </c>
      <c r="K3481" s="11" t="s">
        <v>3418</v>
      </c>
      <c r="L3481" s="11" t="s">
        <v>3419</v>
      </c>
      <c r="M3481" s="9" t="s">
        <v>32</v>
      </c>
      <c r="N3481" s="9">
        <v>8</v>
      </c>
      <c r="O3481" s="9">
        <v>6</v>
      </c>
      <c r="P3481" s="9" t="s">
        <v>29</v>
      </c>
      <c r="Z3481" s="3" t="s">
        <v>6</v>
      </c>
    </row>
    <row r="3482" spans="1:26" ht="14.5" customHeight="1" x14ac:dyDescent="0.35">
      <c r="J3482" s="9">
        <v>6</v>
      </c>
      <c r="K3482" s="11" t="s">
        <v>3420</v>
      </c>
      <c r="L3482" s="11" t="s">
        <v>3421</v>
      </c>
      <c r="M3482" s="9" t="s">
        <v>32</v>
      </c>
      <c r="N3482" s="9" t="s">
        <v>28</v>
      </c>
      <c r="O3482" s="9">
        <v>2</v>
      </c>
      <c r="P3482" s="9" t="s">
        <v>29</v>
      </c>
      <c r="Z3482" s="3" t="s">
        <v>6</v>
      </c>
    </row>
    <row r="3483" spans="1:26" ht="14.5" customHeight="1" x14ac:dyDescent="0.35">
      <c r="J3483" s="9">
        <v>7</v>
      </c>
      <c r="K3483" s="11" t="s">
        <v>576</v>
      </c>
      <c r="L3483" s="11" t="s">
        <v>577</v>
      </c>
      <c r="M3483" s="9" t="s">
        <v>32</v>
      </c>
      <c r="N3483" s="9" t="s">
        <v>28</v>
      </c>
      <c r="O3483" s="9">
        <v>2</v>
      </c>
      <c r="P3483" s="9" t="s">
        <v>29</v>
      </c>
      <c r="Z3483" s="3" t="s">
        <v>6</v>
      </c>
    </row>
    <row r="3484" spans="1:26" ht="14.5" customHeight="1" x14ac:dyDescent="0.35">
      <c r="J3484" s="9">
        <v>8</v>
      </c>
      <c r="K3484" s="11" t="s">
        <v>3422</v>
      </c>
      <c r="L3484" s="11" t="s">
        <v>3423</v>
      </c>
      <c r="M3484" s="9" t="s">
        <v>32</v>
      </c>
      <c r="N3484" s="9" t="s">
        <v>28</v>
      </c>
      <c r="O3484" s="9">
        <v>2</v>
      </c>
      <c r="P3484" s="9" t="s">
        <v>29</v>
      </c>
      <c r="Z3484" s="3" t="s">
        <v>6</v>
      </c>
    </row>
    <row r="3485" spans="1:26" ht="14.5" customHeight="1" x14ac:dyDescent="0.35">
      <c r="J3485" s="9">
        <v>9</v>
      </c>
      <c r="K3485" s="11" t="s">
        <v>3424</v>
      </c>
      <c r="L3485" s="11" t="s">
        <v>3425</v>
      </c>
      <c r="M3485" s="9" t="s">
        <v>32</v>
      </c>
      <c r="N3485" s="9" t="s">
        <v>28</v>
      </c>
      <c r="O3485" s="9">
        <v>2</v>
      </c>
      <c r="P3485" s="9" t="s">
        <v>29</v>
      </c>
      <c r="Z3485" s="3" t="s">
        <v>6</v>
      </c>
    </row>
    <row r="3486" spans="1:26" ht="14.5" customHeight="1" x14ac:dyDescent="0.35">
      <c r="J3486" s="9">
        <v>10</v>
      </c>
      <c r="K3486" s="11" t="s">
        <v>3426</v>
      </c>
      <c r="L3486" s="11" t="s">
        <v>3427</v>
      </c>
      <c r="M3486" s="9" t="s">
        <v>32</v>
      </c>
      <c r="N3486" s="9" t="s">
        <v>28</v>
      </c>
      <c r="O3486" s="9">
        <v>2</v>
      </c>
      <c r="P3486" s="9" t="s">
        <v>29</v>
      </c>
      <c r="Z3486" s="3" t="s">
        <v>6</v>
      </c>
    </row>
    <row r="3487" spans="1:26" s="3" customFormat="1" ht="14.5" customHeight="1" collapsed="1" x14ac:dyDescent="0.35">
      <c r="A3487" s="1" t="s">
        <v>22</v>
      </c>
      <c r="B3487" s="1"/>
      <c r="C3487" s="1"/>
      <c r="D3487" s="1" t="s">
        <v>3428</v>
      </c>
      <c r="E3487" s="1"/>
      <c r="F3487" s="1"/>
      <c r="G3487" s="1"/>
      <c r="H3487" s="1"/>
      <c r="I3487" s="1" t="s">
        <v>108</v>
      </c>
      <c r="J3487" s="2" t="s">
        <v>3429</v>
      </c>
      <c r="K3487" s="4"/>
      <c r="L3487" s="4"/>
      <c r="M3487" s="4"/>
      <c r="N3487" s="4"/>
      <c r="O3487" s="4"/>
      <c r="P3487" s="4"/>
      <c r="Q3487" s="4"/>
      <c r="R3487" s="4"/>
      <c r="S3487" s="4"/>
      <c r="T3487" s="4"/>
      <c r="U3487" s="4"/>
      <c r="V3487" s="4"/>
      <c r="W3487" s="4"/>
      <c r="Z3487" s="3" t="s">
        <v>6</v>
      </c>
    </row>
    <row r="3488" spans="1:26" ht="14.5" customHeight="1" x14ac:dyDescent="0.35">
      <c r="J3488" s="9">
        <v>1</v>
      </c>
      <c r="K3488" s="11" t="s">
        <v>25</v>
      </c>
      <c r="L3488" s="11" t="s">
        <v>3430</v>
      </c>
      <c r="M3488" s="9" t="s">
        <v>27</v>
      </c>
      <c r="N3488" s="9">
        <v>4</v>
      </c>
      <c r="O3488" s="9" t="s">
        <v>28</v>
      </c>
      <c r="P3488" s="9" t="s">
        <v>2742</v>
      </c>
      <c r="Z3488" s="3" t="s">
        <v>6</v>
      </c>
    </row>
    <row r="3489" spans="1:26" ht="14.5" customHeight="1" x14ac:dyDescent="0.35">
      <c r="J3489" s="325">
        <v>2</v>
      </c>
      <c r="K3489" s="347" t="s">
        <v>3431</v>
      </c>
      <c r="L3489" s="27" t="s">
        <v>3432</v>
      </c>
      <c r="M3489" s="325" t="s">
        <v>27</v>
      </c>
      <c r="N3489" s="325" t="s">
        <v>240</v>
      </c>
      <c r="O3489" s="325" t="s">
        <v>28</v>
      </c>
      <c r="P3489" s="325" t="s">
        <v>29</v>
      </c>
      <c r="Z3489" s="3" t="s">
        <v>6</v>
      </c>
    </row>
    <row r="3490" spans="1:26" ht="14.5" customHeight="1" x14ac:dyDescent="0.35">
      <c r="J3490" s="325"/>
      <c r="K3490" s="347"/>
      <c r="L3490" s="33" t="s">
        <v>3433</v>
      </c>
      <c r="M3490" s="325"/>
      <c r="N3490" s="325"/>
      <c r="O3490" s="325"/>
      <c r="P3490" s="325"/>
      <c r="Z3490" s="3" t="s">
        <v>6</v>
      </c>
    </row>
    <row r="3491" spans="1:26" ht="14.5" customHeight="1" x14ac:dyDescent="0.35">
      <c r="J3491" s="325"/>
      <c r="K3491" s="347"/>
      <c r="L3491" s="33" t="s">
        <v>3434</v>
      </c>
      <c r="M3491" s="325"/>
      <c r="N3491" s="325"/>
      <c r="O3491" s="325"/>
      <c r="P3491" s="325"/>
      <c r="Z3491" s="3" t="s">
        <v>6</v>
      </c>
    </row>
    <row r="3492" spans="1:26" ht="14.5" customHeight="1" x14ac:dyDescent="0.35">
      <c r="J3492" s="325"/>
      <c r="K3492" s="347"/>
      <c r="L3492" s="33" t="s">
        <v>3435</v>
      </c>
      <c r="M3492" s="325"/>
      <c r="N3492" s="325"/>
      <c r="O3492" s="325"/>
      <c r="P3492" s="325"/>
      <c r="Z3492" s="3" t="s">
        <v>6</v>
      </c>
    </row>
    <row r="3493" spans="1:26" ht="14.5" customHeight="1" x14ac:dyDescent="0.35">
      <c r="J3493" s="325"/>
      <c r="K3493" s="347"/>
      <c r="L3493" s="33" t="s">
        <v>3436</v>
      </c>
      <c r="M3493" s="325"/>
      <c r="N3493" s="325"/>
      <c r="O3493" s="325"/>
      <c r="P3493" s="325"/>
      <c r="Z3493" s="3" t="s">
        <v>6</v>
      </c>
    </row>
    <row r="3494" spans="1:26" ht="14.5" customHeight="1" x14ac:dyDescent="0.35">
      <c r="J3494" s="325"/>
      <c r="K3494" s="347"/>
      <c r="L3494" s="33" t="s">
        <v>3437</v>
      </c>
      <c r="M3494" s="325"/>
      <c r="N3494" s="325"/>
      <c r="O3494" s="325"/>
      <c r="P3494" s="325"/>
      <c r="Z3494" s="3" t="s">
        <v>6</v>
      </c>
    </row>
    <row r="3495" spans="1:26" ht="14.5" customHeight="1" x14ac:dyDescent="0.35">
      <c r="J3495" s="325"/>
      <c r="K3495" s="347"/>
      <c r="L3495" s="26" t="s">
        <v>3438</v>
      </c>
      <c r="M3495" s="325"/>
      <c r="N3495" s="325"/>
      <c r="O3495" s="325"/>
      <c r="P3495" s="325"/>
      <c r="Z3495" s="3" t="s">
        <v>6</v>
      </c>
    </row>
    <row r="3496" spans="1:26" ht="14.5" customHeight="1" x14ac:dyDescent="0.35">
      <c r="J3496" s="9">
        <v>3</v>
      </c>
      <c r="K3496" s="11" t="s">
        <v>3439</v>
      </c>
      <c r="L3496" s="11" t="s">
        <v>3440</v>
      </c>
      <c r="M3496" s="9" t="s">
        <v>27</v>
      </c>
      <c r="N3496" s="9" t="s">
        <v>28</v>
      </c>
      <c r="O3496" s="9" t="s">
        <v>28</v>
      </c>
      <c r="P3496" s="9" t="s">
        <v>29</v>
      </c>
      <c r="Z3496" s="3" t="s">
        <v>6</v>
      </c>
    </row>
    <row r="3497" spans="1:26" s="3" customFormat="1" ht="14.5" customHeight="1" collapsed="1" x14ac:dyDescent="0.35">
      <c r="A3497" s="1" t="s">
        <v>22</v>
      </c>
      <c r="B3497" s="1"/>
      <c r="C3497" s="1"/>
      <c r="D3497" s="1"/>
      <c r="E3497" s="1" t="s">
        <v>3441</v>
      </c>
      <c r="F3497" s="1"/>
      <c r="G3497" s="1"/>
      <c r="H3497" s="1"/>
      <c r="I3497" s="1" t="s">
        <v>144</v>
      </c>
      <c r="J3497" s="2" t="s">
        <v>3442</v>
      </c>
      <c r="K3497" s="4"/>
      <c r="L3497" s="4"/>
      <c r="M3497" s="4"/>
      <c r="N3497" s="4"/>
      <c r="O3497" s="4"/>
      <c r="P3497" s="4"/>
      <c r="Q3497" s="4"/>
      <c r="R3497" s="4"/>
      <c r="S3497" s="4"/>
      <c r="T3497" s="4"/>
      <c r="U3497" s="4"/>
      <c r="V3497" s="4"/>
      <c r="W3497" s="4"/>
      <c r="Z3497" s="3" t="s">
        <v>6</v>
      </c>
    </row>
    <row r="3498" spans="1:26" ht="14.5" customHeight="1" x14ac:dyDescent="0.35">
      <c r="J3498" s="9">
        <v>1</v>
      </c>
      <c r="K3498" s="11" t="s">
        <v>25</v>
      </c>
      <c r="L3498" s="11" t="s">
        <v>3443</v>
      </c>
      <c r="M3498" s="9" t="s">
        <v>27</v>
      </c>
      <c r="N3498" s="9">
        <v>4</v>
      </c>
      <c r="O3498" s="9" t="s">
        <v>28</v>
      </c>
      <c r="P3498" s="9" t="s">
        <v>29</v>
      </c>
      <c r="Z3498" s="3" t="s">
        <v>6</v>
      </c>
    </row>
    <row r="3499" spans="1:26" ht="14.5" customHeight="1" x14ac:dyDescent="0.35">
      <c r="J3499" s="9">
        <v>2</v>
      </c>
      <c r="K3499" s="11" t="s">
        <v>38</v>
      </c>
      <c r="L3499" s="11" t="s">
        <v>3444</v>
      </c>
      <c r="M3499" s="9" t="s">
        <v>32</v>
      </c>
      <c r="N3499" s="9" t="s">
        <v>40</v>
      </c>
      <c r="O3499" s="9" t="s">
        <v>28</v>
      </c>
      <c r="P3499" s="9" t="s">
        <v>29</v>
      </c>
      <c r="Z3499" s="3" t="s">
        <v>6</v>
      </c>
    </row>
    <row r="3500" spans="1:26" ht="14.5" customHeight="1" x14ac:dyDescent="0.35">
      <c r="J3500" s="9">
        <v>3</v>
      </c>
      <c r="K3500" s="11" t="s">
        <v>41</v>
      </c>
      <c r="L3500" s="11" t="s">
        <v>3445</v>
      </c>
      <c r="M3500" s="9" t="s">
        <v>32</v>
      </c>
      <c r="N3500" s="9" t="s">
        <v>40</v>
      </c>
      <c r="O3500" s="9" t="s">
        <v>28</v>
      </c>
      <c r="P3500" s="9" t="s">
        <v>29</v>
      </c>
      <c r="Z3500" s="3" t="s">
        <v>6</v>
      </c>
    </row>
    <row r="3501" spans="1:26" s="3" customFormat="1" ht="14.5" customHeight="1" collapsed="1" x14ac:dyDescent="0.35">
      <c r="A3501" s="1" t="s">
        <v>22</v>
      </c>
      <c r="B3501" s="1"/>
      <c r="C3501" s="1"/>
      <c r="D3501" s="1"/>
      <c r="E3501" s="1"/>
      <c r="F3501" s="1" t="s">
        <v>3446</v>
      </c>
      <c r="G3501" s="1"/>
      <c r="H3501" s="1"/>
      <c r="I3501" s="1" t="s">
        <v>209</v>
      </c>
      <c r="J3501" s="2" t="s">
        <v>3447</v>
      </c>
      <c r="K3501" s="4"/>
      <c r="L3501" s="4"/>
      <c r="M3501" s="4"/>
      <c r="N3501" s="4"/>
      <c r="O3501" s="4"/>
      <c r="P3501" s="4"/>
      <c r="Q3501" s="4"/>
      <c r="R3501" s="4"/>
      <c r="S3501" s="4"/>
      <c r="T3501" s="4"/>
      <c r="U3501" s="4"/>
      <c r="V3501" s="4"/>
      <c r="W3501" s="4"/>
      <c r="Z3501" s="3" t="s">
        <v>6</v>
      </c>
    </row>
    <row r="3502" spans="1:26" ht="14.5" customHeight="1" x14ac:dyDescent="0.35">
      <c r="J3502" s="9">
        <v>1</v>
      </c>
      <c r="K3502" s="11" t="s">
        <v>25</v>
      </c>
      <c r="L3502" s="11" t="s">
        <v>3448</v>
      </c>
      <c r="M3502" s="9" t="s">
        <v>27</v>
      </c>
      <c r="N3502" s="9">
        <v>4</v>
      </c>
      <c r="O3502" s="9" t="s">
        <v>28</v>
      </c>
      <c r="P3502" s="9" t="s">
        <v>29</v>
      </c>
      <c r="Z3502" s="3" t="s">
        <v>6</v>
      </c>
    </row>
    <row r="3503" spans="1:26" ht="14.5" customHeight="1" x14ac:dyDescent="0.35">
      <c r="J3503" s="29">
        <v>2</v>
      </c>
      <c r="K3503" s="11" t="s">
        <v>3449</v>
      </c>
      <c r="L3503" s="11" t="s">
        <v>3450</v>
      </c>
      <c r="M3503" s="9" t="s">
        <v>32</v>
      </c>
      <c r="N3503" s="9" t="s">
        <v>28</v>
      </c>
      <c r="O3503" s="9">
        <v>2</v>
      </c>
      <c r="P3503" s="9" t="s">
        <v>29</v>
      </c>
      <c r="Z3503" s="3" t="s">
        <v>6</v>
      </c>
    </row>
    <row r="3504" spans="1:26" ht="14.5" customHeight="1" x14ac:dyDescent="0.35">
      <c r="J3504" s="69"/>
      <c r="K3504" s="73" t="s">
        <v>1163</v>
      </c>
      <c r="L3504" s="74" t="s">
        <v>1164</v>
      </c>
      <c r="M3504" s="349" t="s">
        <v>1165</v>
      </c>
      <c r="N3504" s="349"/>
      <c r="O3504" s="350" t="s">
        <v>1166</v>
      </c>
      <c r="P3504" s="351"/>
      <c r="Z3504" s="3"/>
    </row>
    <row r="3505" spans="1:26" ht="14.5" customHeight="1" x14ac:dyDescent="0.35">
      <c r="I3505" s="84" t="s">
        <v>3451</v>
      </c>
      <c r="J3505" s="72" t="s">
        <v>2160</v>
      </c>
      <c r="K3505" s="131" t="s">
        <v>1254</v>
      </c>
      <c r="L3505" s="132" t="s">
        <v>1255</v>
      </c>
      <c r="M3505" s="352">
        <v>41456</v>
      </c>
      <c r="N3505" s="352"/>
      <c r="O3505" s="352"/>
      <c r="P3505" s="353"/>
      <c r="Z3505" s="3"/>
    </row>
    <row r="3506" spans="1:26" ht="14.5" customHeight="1" x14ac:dyDescent="0.35">
      <c r="I3506" s="84" t="s">
        <v>3451</v>
      </c>
      <c r="J3506" s="72" t="s">
        <v>2160</v>
      </c>
      <c r="K3506" s="131" t="s">
        <v>1256</v>
      </c>
      <c r="L3506" s="132" t="s">
        <v>1257</v>
      </c>
      <c r="M3506" s="352">
        <v>41640</v>
      </c>
      <c r="N3506" s="352"/>
      <c r="O3506" s="352"/>
      <c r="P3506" s="353"/>
      <c r="Z3506" s="3"/>
    </row>
    <row r="3507" spans="1:26" s="93" customFormat="1" ht="14.5" customHeight="1" x14ac:dyDescent="0.35">
      <c r="A3507" s="89"/>
      <c r="B3507" s="89"/>
      <c r="C3507" s="89"/>
      <c r="D3507" s="89"/>
      <c r="E3507" s="89"/>
      <c r="F3507" s="89"/>
      <c r="G3507" s="89"/>
      <c r="H3507" s="89"/>
      <c r="I3507" s="109"/>
      <c r="J3507" s="110"/>
      <c r="K3507" s="112" t="s">
        <v>1258</v>
      </c>
      <c r="L3507" s="111" t="s">
        <v>1259</v>
      </c>
      <c r="M3507" s="354">
        <v>43435</v>
      </c>
      <c r="N3507" s="354"/>
      <c r="O3507" s="354"/>
      <c r="P3507" s="355"/>
      <c r="Q3507" s="92"/>
      <c r="R3507" s="92"/>
      <c r="S3507" s="92"/>
      <c r="T3507" s="92"/>
      <c r="U3507" s="92"/>
      <c r="V3507" s="92"/>
      <c r="W3507" s="92"/>
      <c r="Z3507" s="88"/>
    </row>
    <row r="3508" spans="1:26" ht="14.5" customHeight="1" x14ac:dyDescent="0.35">
      <c r="J3508" s="29">
        <v>3</v>
      </c>
      <c r="K3508" s="11" t="s">
        <v>3452</v>
      </c>
      <c r="L3508" s="11" t="s">
        <v>3453</v>
      </c>
      <c r="M3508" s="9" t="s">
        <v>32</v>
      </c>
      <c r="N3508" s="9" t="s">
        <v>28</v>
      </c>
      <c r="O3508" s="9">
        <v>2</v>
      </c>
      <c r="P3508" s="9" t="s">
        <v>29</v>
      </c>
      <c r="Z3508" s="3" t="s">
        <v>6</v>
      </c>
    </row>
    <row r="3509" spans="1:26" ht="14.5" customHeight="1" x14ac:dyDescent="0.35">
      <c r="J3509" s="69"/>
      <c r="K3509" s="73" t="s">
        <v>1163</v>
      </c>
      <c r="L3509" s="74" t="s">
        <v>1164</v>
      </c>
      <c r="M3509" s="349" t="s">
        <v>1165</v>
      </c>
      <c r="N3509" s="349"/>
      <c r="O3509" s="350" t="s">
        <v>1166</v>
      </c>
      <c r="P3509" s="351"/>
      <c r="Z3509" s="3"/>
    </row>
    <row r="3510" spans="1:26" ht="14.5" customHeight="1" x14ac:dyDescent="0.35">
      <c r="J3510" s="69"/>
      <c r="K3510" s="75" t="s">
        <v>2165</v>
      </c>
      <c r="L3510" s="76" t="s">
        <v>2166</v>
      </c>
      <c r="M3510" s="332">
        <v>39814</v>
      </c>
      <c r="N3510" s="332"/>
      <c r="O3510" s="332"/>
      <c r="P3510" s="333"/>
      <c r="Z3510" s="3"/>
    </row>
    <row r="3511" spans="1:26" ht="14.5" customHeight="1" x14ac:dyDescent="0.35">
      <c r="J3511" s="9">
        <v>4</v>
      </c>
      <c r="K3511" s="11" t="s">
        <v>3454</v>
      </c>
      <c r="L3511" s="11" t="s">
        <v>3455</v>
      </c>
      <c r="M3511" s="9" t="s">
        <v>32</v>
      </c>
      <c r="N3511" s="9" t="s">
        <v>28</v>
      </c>
      <c r="O3511" s="9">
        <v>2</v>
      </c>
      <c r="P3511" s="9" t="s">
        <v>29</v>
      </c>
      <c r="Z3511" s="3" t="s">
        <v>6</v>
      </c>
    </row>
    <row r="3512" spans="1:26" ht="14.5" customHeight="1" x14ac:dyDescent="0.35">
      <c r="J3512" s="70" t="s">
        <v>2169</v>
      </c>
      <c r="K3512" s="73" t="s">
        <v>1163</v>
      </c>
      <c r="L3512" s="74" t="s">
        <v>1164</v>
      </c>
      <c r="M3512" s="349" t="s">
        <v>1165</v>
      </c>
      <c r="N3512" s="349"/>
      <c r="O3512" s="350" t="s">
        <v>1166</v>
      </c>
      <c r="P3512" s="351"/>
      <c r="Z3512" s="3"/>
    </row>
    <row r="3513" spans="1:26" ht="14.5" customHeight="1" x14ac:dyDescent="0.35">
      <c r="J3513" s="69"/>
      <c r="K3513" s="75" t="s">
        <v>2170</v>
      </c>
      <c r="L3513" s="76" t="s">
        <v>2171</v>
      </c>
      <c r="M3513" s="332">
        <v>39814</v>
      </c>
      <c r="N3513" s="332"/>
      <c r="O3513" s="378"/>
      <c r="P3513" s="379"/>
      <c r="Z3513" s="3"/>
    </row>
    <row r="3514" spans="1:26" ht="14.5" customHeight="1" x14ac:dyDescent="0.35">
      <c r="J3514" s="69"/>
      <c r="K3514" s="107" t="s">
        <v>2172</v>
      </c>
      <c r="L3514" s="93" t="s">
        <v>2173</v>
      </c>
      <c r="M3514" s="340">
        <v>43101</v>
      </c>
      <c r="N3514" s="340"/>
      <c r="O3514" s="139"/>
      <c r="P3514" s="140"/>
      <c r="Z3514" s="3"/>
    </row>
    <row r="3515" spans="1:26" ht="14.5" customHeight="1" x14ac:dyDescent="0.35">
      <c r="J3515" s="69"/>
      <c r="K3515" s="75" t="s">
        <v>2174</v>
      </c>
      <c r="L3515" s="76" t="s">
        <v>2175</v>
      </c>
      <c r="M3515" s="332">
        <v>39814</v>
      </c>
      <c r="N3515" s="332"/>
      <c r="O3515" s="332"/>
      <c r="P3515" s="333"/>
      <c r="Z3515" s="3"/>
    </row>
    <row r="3516" spans="1:26" ht="14.5" customHeight="1" x14ac:dyDescent="0.35">
      <c r="J3516" s="29">
        <v>5</v>
      </c>
      <c r="K3516" s="11" t="s">
        <v>3456</v>
      </c>
      <c r="L3516" s="11" t="s">
        <v>3457</v>
      </c>
      <c r="M3516" s="9" t="s">
        <v>32</v>
      </c>
      <c r="N3516" s="9" t="s">
        <v>28</v>
      </c>
      <c r="O3516" s="9">
        <v>2</v>
      </c>
      <c r="P3516" s="9" t="s">
        <v>29</v>
      </c>
      <c r="Z3516" s="3" t="s">
        <v>6</v>
      </c>
    </row>
    <row r="3517" spans="1:26" ht="14.5" customHeight="1" x14ac:dyDescent="0.35">
      <c r="J3517" s="69"/>
      <c r="K3517" s="73" t="s">
        <v>1163</v>
      </c>
      <c r="L3517" s="74" t="s">
        <v>1164</v>
      </c>
      <c r="M3517" s="349" t="s">
        <v>1165</v>
      </c>
      <c r="N3517" s="349"/>
      <c r="O3517" s="350" t="s">
        <v>1166</v>
      </c>
      <c r="P3517" s="351"/>
      <c r="Z3517" s="3"/>
    </row>
    <row r="3518" spans="1:26" ht="14.5" customHeight="1" x14ac:dyDescent="0.35">
      <c r="I3518" s="84" t="s">
        <v>3458</v>
      </c>
      <c r="J3518" s="72" t="s">
        <v>2160</v>
      </c>
      <c r="K3518" s="131" t="s">
        <v>1292</v>
      </c>
      <c r="L3518" s="132" t="s">
        <v>1293</v>
      </c>
      <c r="M3518" s="352">
        <v>41456</v>
      </c>
      <c r="N3518" s="352"/>
      <c r="O3518" s="352"/>
      <c r="P3518" s="353"/>
      <c r="Z3518" s="3"/>
    </row>
    <row r="3519" spans="1:26" ht="14.5" customHeight="1" x14ac:dyDescent="0.35">
      <c r="I3519" s="84" t="s">
        <v>3458</v>
      </c>
      <c r="J3519" s="72" t="s">
        <v>2160</v>
      </c>
      <c r="K3519" s="131" t="s">
        <v>1294</v>
      </c>
      <c r="L3519" s="132" t="s">
        <v>1295</v>
      </c>
      <c r="M3519" s="352">
        <v>41640</v>
      </c>
      <c r="N3519" s="352"/>
      <c r="O3519" s="352"/>
      <c r="P3519" s="353"/>
      <c r="Z3519" s="3"/>
    </row>
    <row r="3520" spans="1:26" ht="14.5" customHeight="1" x14ac:dyDescent="0.35">
      <c r="I3520" s="84"/>
      <c r="J3520" s="72"/>
      <c r="K3520" s="107" t="s">
        <v>1296</v>
      </c>
      <c r="L3520" s="93" t="s">
        <v>1297</v>
      </c>
      <c r="M3520" s="340">
        <v>43435</v>
      </c>
      <c r="N3520" s="340"/>
      <c r="O3520" s="113"/>
      <c r="P3520" s="114"/>
      <c r="Z3520" s="3"/>
    </row>
    <row r="3521" spans="10:26" ht="14.5" customHeight="1" x14ac:dyDescent="0.35">
      <c r="J3521" s="29">
        <v>6</v>
      </c>
      <c r="K3521" s="11" t="s">
        <v>3459</v>
      </c>
      <c r="L3521" s="11" t="s">
        <v>3460</v>
      </c>
      <c r="M3521" s="9" t="s">
        <v>32</v>
      </c>
      <c r="N3521" s="9" t="s">
        <v>28</v>
      </c>
      <c r="O3521" s="9">
        <v>2</v>
      </c>
      <c r="P3521" s="9" t="s">
        <v>29</v>
      </c>
      <c r="Z3521" s="3" t="s">
        <v>6</v>
      </c>
    </row>
    <row r="3522" spans="10:26" ht="14.5" customHeight="1" x14ac:dyDescent="0.35">
      <c r="J3522" s="70" t="s">
        <v>2169</v>
      </c>
      <c r="K3522" s="73" t="s">
        <v>1163</v>
      </c>
      <c r="L3522" s="74" t="s">
        <v>1164</v>
      </c>
      <c r="M3522" s="349" t="s">
        <v>1165</v>
      </c>
      <c r="N3522" s="349"/>
      <c r="O3522" s="350" t="s">
        <v>1166</v>
      </c>
      <c r="P3522" s="351"/>
      <c r="Z3522" s="3"/>
    </row>
    <row r="3523" spans="10:26" ht="14.5" customHeight="1" x14ac:dyDescent="0.35">
      <c r="J3523" s="69"/>
      <c r="K3523" s="75" t="s">
        <v>2183</v>
      </c>
      <c r="L3523" s="76" t="s">
        <v>2184</v>
      </c>
      <c r="M3523" s="332">
        <v>39814</v>
      </c>
      <c r="N3523" s="332"/>
      <c r="O3523" s="378"/>
      <c r="P3523" s="379"/>
      <c r="Z3523" s="3"/>
    </row>
    <row r="3524" spans="10:26" ht="14.5" customHeight="1" x14ac:dyDescent="0.35">
      <c r="J3524" s="69"/>
      <c r="K3524" s="75" t="s">
        <v>2185</v>
      </c>
      <c r="L3524" s="76" t="s">
        <v>2186</v>
      </c>
      <c r="M3524" s="332">
        <v>39814</v>
      </c>
      <c r="N3524" s="332"/>
      <c r="O3524" s="332"/>
      <c r="P3524" s="333"/>
      <c r="Z3524" s="3"/>
    </row>
    <row r="3525" spans="10:26" ht="14.5" customHeight="1" x14ac:dyDescent="0.35">
      <c r="J3525" s="69"/>
      <c r="K3525" s="75" t="s">
        <v>2200</v>
      </c>
      <c r="L3525" s="76" t="s">
        <v>2201</v>
      </c>
      <c r="M3525" s="332">
        <v>39814</v>
      </c>
      <c r="N3525" s="332"/>
      <c r="O3525" s="332"/>
      <c r="P3525" s="333"/>
      <c r="Z3525" s="3"/>
    </row>
    <row r="3526" spans="10:26" ht="14.5" customHeight="1" x14ac:dyDescent="0.35">
      <c r="J3526" s="29">
        <v>7</v>
      </c>
      <c r="K3526" s="11" t="s">
        <v>3461</v>
      </c>
      <c r="L3526" s="11" t="s">
        <v>3462</v>
      </c>
      <c r="M3526" s="9" t="s">
        <v>32</v>
      </c>
      <c r="N3526" s="9" t="s">
        <v>28</v>
      </c>
      <c r="O3526" s="9">
        <v>2</v>
      </c>
      <c r="P3526" s="9" t="s">
        <v>29</v>
      </c>
      <c r="Z3526" s="3" t="s">
        <v>6</v>
      </c>
    </row>
    <row r="3527" spans="10:26" ht="14.5" customHeight="1" x14ac:dyDescent="0.35">
      <c r="J3527" s="70"/>
      <c r="K3527" s="73" t="s">
        <v>1163</v>
      </c>
      <c r="L3527" s="74" t="s">
        <v>1164</v>
      </c>
      <c r="M3527" s="349" t="s">
        <v>1165</v>
      </c>
      <c r="N3527" s="349"/>
      <c r="O3527" s="350" t="s">
        <v>1166</v>
      </c>
      <c r="P3527" s="351"/>
      <c r="Z3527" s="3"/>
    </row>
    <row r="3528" spans="10:26" ht="14.5" customHeight="1" x14ac:dyDescent="0.35">
      <c r="J3528" s="69"/>
      <c r="K3528" s="75" t="s">
        <v>2204</v>
      </c>
      <c r="L3528" s="76" t="s">
        <v>2205</v>
      </c>
      <c r="M3528" s="332">
        <v>39814</v>
      </c>
      <c r="N3528" s="332"/>
      <c r="O3528" s="378"/>
      <c r="P3528" s="379"/>
      <c r="Z3528" s="3"/>
    </row>
    <row r="3529" spans="10:26" ht="14.5" customHeight="1" x14ac:dyDescent="0.35">
      <c r="J3529" s="69"/>
      <c r="K3529" s="75" t="s">
        <v>2216</v>
      </c>
      <c r="L3529" s="76" t="s">
        <v>2217</v>
      </c>
      <c r="M3529" s="332">
        <v>39814</v>
      </c>
      <c r="N3529" s="332"/>
      <c r="O3529" s="332"/>
      <c r="P3529" s="333"/>
      <c r="Z3529" s="3"/>
    </row>
    <row r="3530" spans="10:26" ht="14.5" customHeight="1" x14ac:dyDescent="0.35">
      <c r="J3530" s="9">
        <v>8</v>
      </c>
      <c r="K3530" s="11" t="s">
        <v>3463</v>
      </c>
      <c r="L3530" s="11" t="s">
        <v>2219</v>
      </c>
      <c r="M3530" s="9" t="s">
        <v>32</v>
      </c>
      <c r="N3530" s="9" t="s">
        <v>28</v>
      </c>
      <c r="O3530" s="9">
        <v>2</v>
      </c>
      <c r="P3530" s="9" t="s">
        <v>29</v>
      </c>
      <c r="Z3530" s="3" t="s">
        <v>6</v>
      </c>
    </row>
    <row r="3531" spans="10:26" ht="14.5" customHeight="1" x14ac:dyDescent="0.35">
      <c r="J3531" s="9">
        <v>9</v>
      </c>
      <c r="K3531" s="11" t="s">
        <v>3464</v>
      </c>
      <c r="L3531" s="11" t="s">
        <v>2221</v>
      </c>
      <c r="M3531" s="9" t="s">
        <v>32</v>
      </c>
      <c r="N3531" s="9" t="s">
        <v>28</v>
      </c>
      <c r="O3531" s="9">
        <v>2</v>
      </c>
      <c r="P3531" s="9" t="s">
        <v>29</v>
      </c>
      <c r="Z3531" s="3" t="s">
        <v>6</v>
      </c>
    </row>
    <row r="3532" spans="10:26" ht="14.5" customHeight="1" x14ac:dyDescent="0.35">
      <c r="J3532" s="29">
        <v>10</v>
      </c>
      <c r="K3532" s="11" t="s">
        <v>2222</v>
      </c>
      <c r="L3532" s="11" t="s">
        <v>3465</v>
      </c>
      <c r="M3532" s="9" t="s">
        <v>32</v>
      </c>
      <c r="N3532" s="9" t="s">
        <v>28</v>
      </c>
      <c r="O3532" s="9">
        <v>2</v>
      </c>
      <c r="P3532" s="9" t="s">
        <v>29</v>
      </c>
      <c r="Z3532" s="3" t="s">
        <v>6</v>
      </c>
    </row>
    <row r="3533" spans="10:26" ht="14.5" customHeight="1" x14ac:dyDescent="0.35">
      <c r="J3533" s="69"/>
      <c r="K3533" s="73" t="s">
        <v>1163</v>
      </c>
      <c r="L3533" s="74" t="s">
        <v>1164</v>
      </c>
      <c r="M3533" s="349" t="s">
        <v>1165</v>
      </c>
      <c r="N3533" s="349"/>
      <c r="O3533" s="350" t="s">
        <v>1166</v>
      </c>
      <c r="P3533" s="351"/>
      <c r="Z3533" s="3"/>
    </row>
    <row r="3534" spans="10:26" ht="14.5" customHeight="1" x14ac:dyDescent="0.35">
      <c r="J3534" s="69"/>
      <c r="K3534" s="75" t="s">
        <v>2228</v>
      </c>
      <c r="L3534" s="76" t="s">
        <v>2229</v>
      </c>
      <c r="M3534" s="332">
        <v>41852</v>
      </c>
      <c r="N3534" s="332"/>
      <c r="O3534" s="332"/>
      <c r="P3534" s="333"/>
      <c r="Z3534" s="3"/>
    </row>
    <row r="3535" spans="10:26" ht="14.5" customHeight="1" x14ac:dyDescent="0.35">
      <c r="J3535" s="69"/>
      <c r="K3535" s="75" t="s">
        <v>2230</v>
      </c>
      <c r="L3535" s="76" t="s">
        <v>2231</v>
      </c>
      <c r="M3535" s="332">
        <v>41852</v>
      </c>
      <c r="N3535" s="332"/>
      <c r="O3535" s="332"/>
      <c r="P3535" s="333"/>
      <c r="Z3535" s="3"/>
    </row>
    <row r="3536" spans="10:26" ht="14.5" customHeight="1" x14ac:dyDescent="0.35">
      <c r="J3536" s="9">
        <v>11</v>
      </c>
      <c r="K3536" s="11" t="s">
        <v>3466</v>
      </c>
      <c r="L3536" s="11" t="s">
        <v>3467</v>
      </c>
      <c r="M3536" s="9" t="s">
        <v>32</v>
      </c>
      <c r="N3536" s="9" t="s">
        <v>28</v>
      </c>
      <c r="O3536" s="9">
        <v>2</v>
      </c>
      <c r="P3536" s="9" t="s">
        <v>29</v>
      </c>
      <c r="Z3536" s="3" t="s">
        <v>6</v>
      </c>
    </row>
    <row r="3537" spans="1:26" ht="14.5" customHeight="1" x14ac:dyDescent="0.35">
      <c r="J3537" s="29">
        <v>12</v>
      </c>
      <c r="K3537" s="11" t="s">
        <v>3468</v>
      </c>
      <c r="L3537" s="11" t="s">
        <v>2241</v>
      </c>
      <c r="M3537" s="9" t="s">
        <v>32</v>
      </c>
      <c r="N3537" s="9" t="s">
        <v>28</v>
      </c>
      <c r="O3537" s="9">
        <v>2</v>
      </c>
      <c r="P3537" s="9" t="s">
        <v>29</v>
      </c>
      <c r="Z3537" s="3" t="s">
        <v>6</v>
      </c>
    </row>
    <row r="3538" spans="1:26" ht="14.5" customHeight="1" x14ac:dyDescent="0.35">
      <c r="J3538" s="30">
        <v>13</v>
      </c>
      <c r="K3538" s="11" t="s">
        <v>3469</v>
      </c>
      <c r="L3538" s="11" t="s">
        <v>3470</v>
      </c>
      <c r="M3538" s="9" t="s">
        <v>32</v>
      </c>
      <c r="N3538" s="9" t="s">
        <v>28</v>
      </c>
      <c r="O3538" s="9">
        <v>2</v>
      </c>
      <c r="P3538" s="9" t="s">
        <v>29</v>
      </c>
      <c r="Z3538" s="3" t="s">
        <v>6</v>
      </c>
    </row>
    <row r="3539" spans="1:26" ht="14.5" customHeight="1" x14ac:dyDescent="0.35">
      <c r="J3539" s="69"/>
      <c r="K3539" s="73" t="s">
        <v>1163</v>
      </c>
      <c r="L3539" s="74" t="s">
        <v>1164</v>
      </c>
      <c r="M3539" s="349" t="s">
        <v>1165</v>
      </c>
      <c r="N3539" s="349"/>
      <c r="O3539" s="350" t="s">
        <v>1166</v>
      </c>
      <c r="P3539" s="351"/>
      <c r="Z3539" s="3"/>
    </row>
    <row r="3540" spans="1:26" ht="14.5" customHeight="1" x14ac:dyDescent="0.35">
      <c r="J3540" s="71"/>
      <c r="K3540" s="145" t="s">
        <v>2282</v>
      </c>
      <c r="L3540" s="146" t="s">
        <v>2283</v>
      </c>
      <c r="M3540" s="356">
        <v>39814</v>
      </c>
      <c r="N3540" s="356"/>
      <c r="O3540" s="356"/>
      <c r="P3540" s="357"/>
      <c r="Z3540" s="3"/>
    </row>
    <row r="3541" spans="1:26" s="3" customFormat="1" ht="14.5" customHeight="1" collapsed="1" x14ac:dyDescent="0.35">
      <c r="A3541" s="1" t="s">
        <v>22</v>
      </c>
      <c r="B3541" s="1"/>
      <c r="C3541" s="1"/>
      <c r="D3541" s="1"/>
      <c r="E3541" s="1"/>
      <c r="F3541" s="1"/>
      <c r="G3541" s="1" t="s">
        <v>3471</v>
      </c>
      <c r="H3541" s="1"/>
      <c r="I3541" s="1" t="s">
        <v>144</v>
      </c>
      <c r="J3541" s="2" t="s">
        <v>3472</v>
      </c>
      <c r="K3541" s="4"/>
      <c r="L3541" s="4"/>
      <c r="M3541" s="4"/>
      <c r="N3541" s="4"/>
      <c r="O3541" s="4"/>
      <c r="P3541" s="4"/>
      <c r="Q3541" s="4"/>
      <c r="R3541" s="4"/>
      <c r="S3541" s="4"/>
      <c r="T3541" s="4"/>
      <c r="U3541" s="4"/>
      <c r="V3541" s="4"/>
      <c r="W3541" s="4"/>
      <c r="Z3541" s="3" t="s">
        <v>6</v>
      </c>
    </row>
    <row r="3542" spans="1:26" ht="14.5" customHeight="1" x14ac:dyDescent="0.35">
      <c r="J3542" s="9">
        <v>1</v>
      </c>
      <c r="K3542" s="11" t="s">
        <v>25</v>
      </c>
      <c r="L3542" s="11" t="s">
        <v>3473</v>
      </c>
      <c r="M3542" s="9" t="s">
        <v>27</v>
      </c>
      <c r="N3542" s="9">
        <v>4</v>
      </c>
      <c r="O3542" s="9" t="s">
        <v>28</v>
      </c>
      <c r="P3542" s="9" t="s">
        <v>29</v>
      </c>
      <c r="Z3542" s="3" t="s">
        <v>6</v>
      </c>
    </row>
    <row r="3543" spans="1:26" ht="14.5" customHeight="1" x14ac:dyDescent="0.35">
      <c r="J3543" s="9">
        <v>2</v>
      </c>
      <c r="K3543" s="11" t="s">
        <v>2287</v>
      </c>
      <c r="L3543" s="11" t="s">
        <v>3474</v>
      </c>
      <c r="M3543" s="9" t="s">
        <v>27</v>
      </c>
      <c r="N3543" s="9" t="s">
        <v>40</v>
      </c>
      <c r="O3543" s="9" t="s">
        <v>28</v>
      </c>
      <c r="P3543" s="9" t="s">
        <v>29</v>
      </c>
      <c r="Z3543" s="3" t="s">
        <v>6</v>
      </c>
    </row>
    <row r="3544" spans="1:26" ht="14.5" customHeight="1" x14ac:dyDescent="0.35">
      <c r="J3544" s="9">
        <v>3</v>
      </c>
      <c r="K3544" s="11" t="s">
        <v>1445</v>
      </c>
      <c r="L3544" s="11" t="s">
        <v>2349</v>
      </c>
      <c r="M3544" s="9" t="s">
        <v>27</v>
      </c>
      <c r="N3544" s="9" t="s">
        <v>28</v>
      </c>
      <c r="O3544" s="9" t="s">
        <v>28</v>
      </c>
      <c r="P3544" s="9" t="s">
        <v>48</v>
      </c>
      <c r="Z3544" s="3" t="s">
        <v>6</v>
      </c>
    </row>
    <row r="3545" spans="1:26" ht="14.5" customHeight="1" x14ac:dyDescent="0.35">
      <c r="J3545" s="9">
        <v>4</v>
      </c>
      <c r="K3545" s="11" t="s">
        <v>2350</v>
      </c>
      <c r="L3545" s="11" t="s">
        <v>2351</v>
      </c>
      <c r="M3545" s="9" t="s">
        <v>32</v>
      </c>
      <c r="N3545" s="9" t="s">
        <v>28</v>
      </c>
      <c r="O3545" s="9">
        <v>2</v>
      </c>
      <c r="P3545" s="9" t="s">
        <v>29</v>
      </c>
      <c r="Z3545" s="3" t="s">
        <v>6</v>
      </c>
    </row>
    <row r="3546" spans="1:26" s="3" customFormat="1" ht="14.5" customHeight="1" collapsed="1" x14ac:dyDescent="0.35">
      <c r="A3546" s="1" t="s">
        <v>22</v>
      </c>
      <c r="B3546" s="1"/>
      <c r="C3546" s="1"/>
      <c r="D3546" s="1"/>
      <c r="E3546" s="1"/>
      <c r="F3546" s="1"/>
      <c r="G3546" s="1"/>
      <c r="H3546" s="1" t="s">
        <v>3475</v>
      </c>
      <c r="I3546" s="1" t="s">
        <v>144</v>
      </c>
      <c r="J3546" s="2" t="s">
        <v>3476</v>
      </c>
      <c r="K3546" s="4"/>
      <c r="L3546" s="4"/>
      <c r="M3546" s="4"/>
      <c r="N3546" s="4"/>
      <c r="O3546" s="4"/>
      <c r="P3546" s="4"/>
      <c r="Q3546" s="4"/>
      <c r="R3546" s="4"/>
      <c r="S3546" s="4"/>
      <c r="T3546" s="4"/>
      <c r="U3546" s="4"/>
      <c r="V3546" s="4"/>
      <c r="W3546" s="4"/>
      <c r="Z3546" s="3" t="s">
        <v>6</v>
      </c>
    </row>
    <row r="3547" spans="1:26" ht="14.5" customHeight="1" x14ac:dyDescent="0.35">
      <c r="J3547" s="9">
        <v>1</v>
      </c>
      <c r="K3547" s="11" t="s">
        <v>25</v>
      </c>
      <c r="L3547" s="11" t="s">
        <v>3477</v>
      </c>
      <c r="M3547" s="9" t="s">
        <v>27</v>
      </c>
      <c r="N3547" s="9">
        <v>4</v>
      </c>
      <c r="O3547" s="9" t="s">
        <v>28</v>
      </c>
      <c r="P3547" s="9" t="s">
        <v>29</v>
      </c>
      <c r="Z3547" s="3" t="s">
        <v>6</v>
      </c>
    </row>
    <row r="3548" spans="1:26" ht="14.5" customHeight="1" x14ac:dyDescent="0.35">
      <c r="J3548" s="9">
        <v>2</v>
      </c>
      <c r="K3548" s="11" t="s">
        <v>636</v>
      </c>
      <c r="L3548" s="11" t="s">
        <v>982</v>
      </c>
      <c r="M3548" s="9" t="s">
        <v>27</v>
      </c>
      <c r="N3548" s="9" t="s">
        <v>28</v>
      </c>
      <c r="O3548" s="9" t="s">
        <v>28</v>
      </c>
      <c r="P3548" s="9" t="s">
        <v>48</v>
      </c>
      <c r="Z3548" s="3" t="s">
        <v>6</v>
      </c>
    </row>
    <row r="3549" spans="1:26" ht="14.5" customHeight="1" x14ac:dyDescent="0.35">
      <c r="J3549" s="9">
        <v>3</v>
      </c>
      <c r="K3549" s="11" t="s">
        <v>455</v>
      </c>
      <c r="L3549" s="11" t="s">
        <v>456</v>
      </c>
      <c r="M3549" s="9" t="s">
        <v>27</v>
      </c>
      <c r="N3549" s="9">
        <v>15</v>
      </c>
      <c r="O3549" s="9" t="s">
        <v>28</v>
      </c>
      <c r="P3549" s="9" t="s">
        <v>48</v>
      </c>
      <c r="Z3549" s="3" t="s">
        <v>6</v>
      </c>
    </row>
    <row r="3550" spans="1:26" ht="14.5" customHeight="1" x14ac:dyDescent="0.35">
      <c r="J3550" s="325">
        <v>4</v>
      </c>
      <c r="K3550" s="347" t="s">
        <v>457</v>
      </c>
      <c r="L3550" s="11" t="s">
        <v>458</v>
      </c>
      <c r="M3550" s="325" t="s">
        <v>27</v>
      </c>
      <c r="N3550" s="325" t="s">
        <v>240</v>
      </c>
      <c r="O3550" s="325" t="s">
        <v>28</v>
      </c>
      <c r="P3550" s="325" t="s">
        <v>48</v>
      </c>
      <c r="Z3550" s="3" t="s">
        <v>6</v>
      </c>
    </row>
    <row r="3551" spans="1:26" ht="14.5" customHeight="1" x14ac:dyDescent="0.35">
      <c r="J3551" s="325"/>
      <c r="K3551" s="347"/>
      <c r="L3551" s="11" t="s">
        <v>2395</v>
      </c>
      <c r="M3551" s="325"/>
      <c r="N3551" s="325"/>
      <c r="O3551" s="325"/>
      <c r="P3551" s="325"/>
      <c r="Z3551" s="3" t="s">
        <v>6</v>
      </c>
    </row>
    <row r="3552" spans="1:26" ht="14.5" customHeight="1" x14ac:dyDescent="0.35">
      <c r="J3552" s="325"/>
      <c r="K3552" s="347"/>
      <c r="L3552" s="11" t="s">
        <v>460</v>
      </c>
      <c r="M3552" s="325"/>
      <c r="N3552" s="325"/>
      <c r="O3552" s="325"/>
      <c r="P3552" s="325"/>
      <c r="Z3552" s="3" t="s">
        <v>6</v>
      </c>
    </row>
    <row r="3553" spans="1:26" ht="14.5" customHeight="1" x14ac:dyDescent="0.35">
      <c r="J3553" s="325"/>
      <c r="K3553" s="347"/>
      <c r="L3553" s="11" t="s">
        <v>461</v>
      </c>
      <c r="M3553" s="325"/>
      <c r="N3553" s="325"/>
      <c r="O3553" s="325"/>
      <c r="P3553" s="325"/>
      <c r="Z3553" s="3" t="s">
        <v>6</v>
      </c>
    </row>
    <row r="3554" spans="1:26" ht="14.5" customHeight="1" x14ac:dyDescent="0.35">
      <c r="J3554" s="325"/>
      <c r="K3554" s="347"/>
      <c r="L3554" s="11" t="s">
        <v>452</v>
      </c>
      <c r="M3554" s="325"/>
      <c r="N3554" s="325"/>
      <c r="O3554" s="325"/>
      <c r="P3554" s="325"/>
      <c r="Z3554" s="3" t="s">
        <v>6</v>
      </c>
    </row>
    <row r="3555" spans="1:26" ht="14.5" customHeight="1" x14ac:dyDescent="0.35">
      <c r="J3555" s="9">
        <v>5</v>
      </c>
      <c r="K3555" s="11" t="s">
        <v>462</v>
      </c>
      <c r="L3555" s="11" t="s">
        <v>2356</v>
      </c>
      <c r="M3555" s="9" t="s">
        <v>27</v>
      </c>
      <c r="N3555" s="9" t="s">
        <v>28</v>
      </c>
      <c r="O3555" s="9" t="s">
        <v>28</v>
      </c>
      <c r="P3555" s="9" t="s">
        <v>48</v>
      </c>
      <c r="Z3555" s="3" t="s">
        <v>6</v>
      </c>
    </row>
    <row r="3556" spans="1:26" ht="14.5" customHeight="1" x14ac:dyDescent="0.35">
      <c r="J3556" s="9">
        <v>6</v>
      </c>
      <c r="K3556" s="11" t="s">
        <v>617</v>
      </c>
      <c r="L3556" s="11" t="s">
        <v>2357</v>
      </c>
      <c r="M3556" s="9" t="s">
        <v>27</v>
      </c>
      <c r="N3556" s="9" t="s">
        <v>28</v>
      </c>
      <c r="O3556" s="9" t="s">
        <v>28</v>
      </c>
      <c r="P3556" s="9" t="s">
        <v>48</v>
      </c>
      <c r="Z3556" s="3" t="s">
        <v>6</v>
      </c>
    </row>
    <row r="3557" spans="1:26" s="3" customFormat="1" ht="14.5" customHeight="1" collapsed="1" x14ac:dyDescent="0.35">
      <c r="A3557" s="1" t="s">
        <v>22</v>
      </c>
      <c r="B3557" s="1"/>
      <c r="C3557" s="1"/>
      <c r="D3557" s="1"/>
      <c r="E3557" s="1"/>
      <c r="F3557" s="1"/>
      <c r="G3557" s="1"/>
      <c r="H3557" s="1" t="s">
        <v>3478</v>
      </c>
      <c r="I3557" s="1" t="s">
        <v>144</v>
      </c>
      <c r="J3557" s="2" t="s">
        <v>3479</v>
      </c>
      <c r="K3557" s="4"/>
      <c r="L3557" s="4"/>
      <c r="M3557" s="4"/>
      <c r="N3557" s="4"/>
      <c r="O3557" s="4"/>
      <c r="P3557" s="4"/>
      <c r="Q3557" s="4"/>
      <c r="R3557" s="4"/>
      <c r="S3557" s="4"/>
      <c r="T3557" s="4"/>
      <c r="U3557" s="4"/>
      <c r="V3557" s="4"/>
      <c r="W3557" s="4"/>
      <c r="Z3557" s="3" t="s">
        <v>6</v>
      </c>
    </row>
    <row r="3558" spans="1:26" ht="14.5" customHeight="1" x14ac:dyDescent="0.35">
      <c r="J3558" s="9">
        <v>1</v>
      </c>
      <c r="K3558" s="11" t="s">
        <v>25</v>
      </c>
      <c r="L3558" s="11" t="s">
        <v>3480</v>
      </c>
      <c r="M3558" s="9" t="s">
        <v>27</v>
      </c>
      <c r="N3558" s="9">
        <v>4</v>
      </c>
      <c r="O3558" s="9" t="s">
        <v>28</v>
      </c>
      <c r="P3558" s="9" t="s">
        <v>29</v>
      </c>
      <c r="Z3558" s="3" t="s">
        <v>6</v>
      </c>
    </row>
    <row r="3559" spans="1:26" ht="14.5" customHeight="1" x14ac:dyDescent="0.35">
      <c r="J3559" s="325">
        <v>2</v>
      </c>
      <c r="K3559" s="347" t="s">
        <v>129</v>
      </c>
      <c r="L3559" s="11" t="s">
        <v>340</v>
      </c>
      <c r="M3559" s="325" t="s">
        <v>27</v>
      </c>
      <c r="N3559" s="325">
        <v>60</v>
      </c>
      <c r="O3559" s="325" t="s">
        <v>28</v>
      </c>
      <c r="P3559" s="325" t="s">
        <v>29</v>
      </c>
      <c r="Z3559" s="3" t="s">
        <v>6</v>
      </c>
    </row>
    <row r="3560" spans="1:26" ht="14.5" customHeight="1" x14ac:dyDescent="0.35">
      <c r="J3560" s="325"/>
      <c r="K3560" s="347"/>
      <c r="L3560" s="11" t="s">
        <v>532</v>
      </c>
      <c r="M3560" s="325"/>
      <c r="N3560" s="325"/>
      <c r="O3560" s="325"/>
      <c r="P3560" s="325"/>
      <c r="Z3560" s="3" t="s">
        <v>6</v>
      </c>
    </row>
    <row r="3561" spans="1:26" ht="14.5" customHeight="1" x14ac:dyDescent="0.35">
      <c r="J3561" s="325"/>
      <c r="K3561" s="347"/>
      <c r="L3561" s="11" t="s">
        <v>533</v>
      </c>
      <c r="M3561" s="325"/>
      <c r="N3561" s="325"/>
      <c r="O3561" s="325"/>
      <c r="P3561" s="325"/>
      <c r="Z3561" s="3" t="s">
        <v>6</v>
      </c>
    </row>
    <row r="3562" spans="1:26" ht="14.5" customHeight="1" x14ac:dyDescent="0.35">
      <c r="J3562" s="9">
        <v>3</v>
      </c>
      <c r="K3562" s="11" t="s">
        <v>344</v>
      </c>
      <c r="L3562" s="11" t="s">
        <v>534</v>
      </c>
      <c r="M3562" s="9" t="s">
        <v>27</v>
      </c>
      <c r="N3562" s="9" t="s">
        <v>54</v>
      </c>
      <c r="O3562" s="9" t="s">
        <v>28</v>
      </c>
      <c r="P3562" s="9" t="s">
        <v>29</v>
      </c>
      <c r="Z3562" s="3" t="s">
        <v>6</v>
      </c>
    </row>
    <row r="3563" spans="1:26" ht="14.5" customHeight="1" x14ac:dyDescent="0.35">
      <c r="J3563" s="9">
        <v>4</v>
      </c>
      <c r="K3563" s="11" t="s">
        <v>348</v>
      </c>
      <c r="L3563" s="11" t="s">
        <v>349</v>
      </c>
      <c r="M3563" s="9" t="s">
        <v>27</v>
      </c>
      <c r="N3563" s="9">
        <v>4</v>
      </c>
      <c r="O3563" s="9" t="s">
        <v>28</v>
      </c>
      <c r="P3563" s="9" t="s">
        <v>48</v>
      </c>
      <c r="Z3563" s="3" t="s">
        <v>6</v>
      </c>
    </row>
    <row r="3564" spans="1:26" ht="14.5" customHeight="1" x14ac:dyDescent="0.35">
      <c r="J3564" s="9">
        <v>5</v>
      </c>
      <c r="K3564" s="11" t="s">
        <v>654</v>
      </c>
      <c r="L3564" s="11" t="s">
        <v>2361</v>
      </c>
      <c r="M3564" s="9" t="s">
        <v>32</v>
      </c>
      <c r="N3564" s="9">
        <v>3</v>
      </c>
      <c r="O3564" s="9" t="s">
        <v>28</v>
      </c>
      <c r="P3564" s="9" t="s">
        <v>48</v>
      </c>
      <c r="Z3564" s="3" t="s">
        <v>6</v>
      </c>
    </row>
    <row r="3565" spans="1:26" ht="14.5" customHeight="1" x14ac:dyDescent="0.35">
      <c r="J3565" s="9">
        <v>6</v>
      </c>
      <c r="K3565" s="11" t="s">
        <v>351</v>
      </c>
      <c r="L3565" s="11" t="s">
        <v>352</v>
      </c>
      <c r="M3565" s="9" t="s">
        <v>32</v>
      </c>
      <c r="N3565" s="9">
        <v>9</v>
      </c>
      <c r="O3565" s="9" t="s">
        <v>28</v>
      </c>
      <c r="P3565" s="9" t="s">
        <v>29</v>
      </c>
      <c r="Z3565" s="3" t="s">
        <v>6</v>
      </c>
    </row>
    <row r="3566" spans="1:26" ht="14.5" customHeight="1" x14ac:dyDescent="0.35">
      <c r="J3566" s="9">
        <v>7</v>
      </c>
      <c r="K3566" s="11" t="s">
        <v>357</v>
      </c>
      <c r="L3566" s="11" t="s">
        <v>667</v>
      </c>
      <c r="M3566" s="9" t="s">
        <v>32</v>
      </c>
      <c r="N3566" s="9" t="s">
        <v>40</v>
      </c>
      <c r="O3566" s="9" t="s">
        <v>28</v>
      </c>
      <c r="P3566" s="9" t="s">
        <v>29</v>
      </c>
      <c r="Z3566" s="3" t="s">
        <v>6</v>
      </c>
    </row>
    <row r="3567" spans="1:26" ht="14.5" customHeight="1" x14ac:dyDescent="0.35">
      <c r="J3567" s="9">
        <v>8</v>
      </c>
      <c r="K3567" s="11" t="s">
        <v>163</v>
      </c>
      <c r="L3567" s="11" t="s">
        <v>801</v>
      </c>
      <c r="M3567" s="9" t="s">
        <v>27</v>
      </c>
      <c r="N3567" s="9">
        <v>60</v>
      </c>
      <c r="O3567" s="9" t="s">
        <v>28</v>
      </c>
      <c r="P3567" s="9" t="s">
        <v>48</v>
      </c>
      <c r="Z3567" s="3" t="s">
        <v>6</v>
      </c>
    </row>
    <row r="3568" spans="1:26" ht="14.5" customHeight="1" x14ac:dyDescent="0.35">
      <c r="J3568" s="9">
        <v>9</v>
      </c>
      <c r="K3568" s="11" t="s">
        <v>2362</v>
      </c>
      <c r="L3568" s="11" t="s">
        <v>2363</v>
      </c>
      <c r="M3568" s="9" t="s">
        <v>32</v>
      </c>
      <c r="N3568" s="9" t="s">
        <v>28</v>
      </c>
      <c r="O3568" s="9">
        <v>2</v>
      </c>
      <c r="P3568" s="9" t="s">
        <v>29</v>
      </c>
      <c r="Z3568" s="3" t="s">
        <v>6</v>
      </c>
    </row>
    <row r="3569" spans="1:26" ht="14.5" customHeight="1" x14ac:dyDescent="0.35">
      <c r="J3569" s="9">
        <v>10</v>
      </c>
      <c r="K3569" s="11" t="s">
        <v>657</v>
      </c>
      <c r="L3569" s="11" t="s">
        <v>658</v>
      </c>
      <c r="M3569" s="9" t="s">
        <v>32</v>
      </c>
      <c r="N3569" s="9" t="s">
        <v>356</v>
      </c>
      <c r="O3569" s="9" t="s">
        <v>28</v>
      </c>
      <c r="P3569" s="9" t="s">
        <v>48</v>
      </c>
      <c r="Z3569" s="3" t="s">
        <v>6</v>
      </c>
    </row>
    <row r="3570" spans="1:26" s="3" customFormat="1" ht="14.5" customHeight="1" collapsed="1" x14ac:dyDescent="0.35">
      <c r="A3570" s="1" t="s">
        <v>22</v>
      </c>
      <c r="B3570" s="1"/>
      <c r="C3570" s="1"/>
      <c r="D3570" s="1"/>
      <c r="E3570" s="1"/>
      <c r="F3570" s="1"/>
      <c r="G3570" s="1" t="s">
        <v>3481</v>
      </c>
      <c r="H3570" s="1"/>
      <c r="I3570" s="1" t="s">
        <v>144</v>
      </c>
      <c r="J3570" s="2" t="s">
        <v>3482</v>
      </c>
      <c r="K3570" s="4"/>
      <c r="L3570" s="4"/>
      <c r="M3570" s="4"/>
      <c r="N3570" s="4"/>
      <c r="O3570" s="4"/>
      <c r="P3570" s="4"/>
      <c r="Q3570" s="4"/>
      <c r="R3570" s="4"/>
      <c r="S3570" s="4"/>
      <c r="T3570" s="4"/>
      <c r="U3570" s="4"/>
      <c r="V3570" s="4"/>
      <c r="W3570" s="4"/>
      <c r="Z3570" s="3" t="s">
        <v>6</v>
      </c>
    </row>
    <row r="3571" spans="1:26" ht="14.5" customHeight="1" x14ac:dyDescent="0.35">
      <c r="J3571" s="9">
        <v>1</v>
      </c>
      <c r="K3571" s="11" t="s">
        <v>25</v>
      </c>
      <c r="L3571" s="11" t="s">
        <v>3483</v>
      </c>
      <c r="M3571" s="9" t="s">
        <v>27</v>
      </c>
      <c r="N3571" s="9">
        <v>4</v>
      </c>
      <c r="O3571" s="9" t="s">
        <v>28</v>
      </c>
      <c r="P3571" s="9" t="s">
        <v>29</v>
      </c>
      <c r="Z3571" s="3" t="s">
        <v>6</v>
      </c>
    </row>
    <row r="3572" spans="1:26" ht="14.5" customHeight="1" x14ac:dyDescent="0.35">
      <c r="J3572" s="9">
        <v>2</v>
      </c>
      <c r="K3572" s="11" t="s">
        <v>2367</v>
      </c>
      <c r="L3572" s="11" t="s">
        <v>2368</v>
      </c>
      <c r="M3572" s="9" t="s">
        <v>27</v>
      </c>
      <c r="N3572" s="9" t="s">
        <v>40</v>
      </c>
      <c r="O3572" s="9" t="s">
        <v>28</v>
      </c>
      <c r="P3572" s="9" t="s">
        <v>29</v>
      </c>
      <c r="Z3572" s="3" t="s">
        <v>6</v>
      </c>
    </row>
    <row r="3573" spans="1:26" ht="14.5" customHeight="1" x14ac:dyDescent="0.35">
      <c r="J3573" s="9">
        <v>3</v>
      </c>
      <c r="K3573" s="11" t="s">
        <v>2382</v>
      </c>
      <c r="L3573" s="11" t="s">
        <v>2383</v>
      </c>
      <c r="M3573" s="9" t="s">
        <v>32</v>
      </c>
      <c r="N3573" s="9" t="s">
        <v>28</v>
      </c>
      <c r="O3573" s="9">
        <v>2</v>
      </c>
      <c r="P3573" s="9" t="s">
        <v>29</v>
      </c>
      <c r="Z3573" s="3" t="s">
        <v>6</v>
      </c>
    </row>
    <row r="3574" spans="1:26" ht="14.5" customHeight="1" x14ac:dyDescent="0.35">
      <c r="J3574" s="9">
        <v>4</v>
      </c>
      <c r="K3574" s="11" t="s">
        <v>1445</v>
      </c>
      <c r="L3574" s="11" t="s">
        <v>2384</v>
      </c>
      <c r="M3574" s="9" t="s">
        <v>27</v>
      </c>
      <c r="N3574" s="9" t="s">
        <v>28</v>
      </c>
      <c r="O3574" s="9" t="s">
        <v>28</v>
      </c>
      <c r="P3574" s="9" t="s">
        <v>48</v>
      </c>
      <c r="Z3574" s="3" t="s">
        <v>6</v>
      </c>
    </row>
    <row r="3575" spans="1:26" s="3" customFormat="1" ht="14.5" customHeight="1" collapsed="1" x14ac:dyDescent="0.35">
      <c r="A3575" s="1" t="s">
        <v>22</v>
      </c>
      <c r="B3575" s="1"/>
      <c r="C3575" s="1"/>
      <c r="D3575" s="1"/>
      <c r="E3575" s="1"/>
      <c r="F3575" s="1"/>
      <c r="G3575" s="1" t="s">
        <v>3484</v>
      </c>
      <c r="H3575" s="1"/>
      <c r="I3575" s="1" t="s">
        <v>144</v>
      </c>
      <c r="J3575" s="2" t="s">
        <v>3485</v>
      </c>
      <c r="K3575" s="4"/>
      <c r="L3575" s="4"/>
      <c r="M3575" s="4"/>
      <c r="N3575" s="4"/>
      <c r="O3575" s="4"/>
      <c r="P3575" s="4"/>
      <c r="Q3575" s="4"/>
      <c r="R3575" s="4"/>
      <c r="S3575" s="4"/>
      <c r="T3575" s="4"/>
      <c r="U3575" s="4"/>
      <c r="V3575" s="4"/>
      <c r="W3575" s="4"/>
      <c r="Z3575" s="3" t="s">
        <v>6</v>
      </c>
    </row>
    <row r="3576" spans="1:26" ht="14.5" customHeight="1" x14ac:dyDescent="0.35">
      <c r="J3576" s="9">
        <v>1</v>
      </c>
      <c r="K3576" s="11" t="s">
        <v>25</v>
      </c>
      <c r="L3576" s="11" t="s">
        <v>3486</v>
      </c>
      <c r="M3576" s="9" t="s">
        <v>27</v>
      </c>
      <c r="N3576" s="9">
        <v>4</v>
      </c>
      <c r="O3576" s="9" t="s">
        <v>28</v>
      </c>
      <c r="P3576" s="9" t="s">
        <v>29</v>
      </c>
      <c r="Z3576" s="3" t="s">
        <v>6</v>
      </c>
    </row>
    <row r="3577" spans="1:26" ht="14.5" customHeight="1" x14ac:dyDescent="0.35">
      <c r="J3577" s="9">
        <v>2</v>
      </c>
      <c r="K3577" s="11" t="s">
        <v>2388</v>
      </c>
      <c r="L3577" s="11" t="s">
        <v>2389</v>
      </c>
      <c r="M3577" s="9" t="s">
        <v>27</v>
      </c>
      <c r="N3577" s="9" t="s">
        <v>33</v>
      </c>
      <c r="O3577" s="9" t="s">
        <v>28</v>
      </c>
      <c r="P3577" s="9" t="s">
        <v>29</v>
      </c>
      <c r="Z3577" s="3" t="s">
        <v>6</v>
      </c>
    </row>
    <row r="3578" spans="1:26" ht="14.5" customHeight="1" x14ac:dyDescent="0.35">
      <c r="J3578" s="9">
        <v>3</v>
      </c>
      <c r="K3578" s="11" t="s">
        <v>499</v>
      </c>
      <c r="L3578" s="11" t="s">
        <v>2390</v>
      </c>
      <c r="M3578" s="9" t="s">
        <v>32</v>
      </c>
      <c r="N3578" s="9" t="s">
        <v>28</v>
      </c>
      <c r="O3578" s="9">
        <v>2</v>
      </c>
      <c r="P3578" s="9" t="s">
        <v>29</v>
      </c>
      <c r="Z3578" s="3" t="s">
        <v>6</v>
      </c>
    </row>
    <row r="3579" spans="1:26" ht="14.5" customHeight="1" x14ac:dyDescent="0.35">
      <c r="J3579" s="9">
        <v>4</v>
      </c>
      <c r="K3579" s="11" t="s">
        <v>642</v>
      </c>
      <c r="L3579" s="11" t="s">
        <v>2391</v>
      </c>
      <c r="M3579" s="9" t="s">
        <v>32</v>
      </c>
      <c r="N3579" s="9" t="s">
        <v>40</v>
      </c>
      <c r="O3579" s="9" t="s">
        <v>28</v>
      </c>
      <c r="P3579" s="9" t="s">
        <v>29</v>
      </c>
      <c r="Z3579" s="3" t="s">
        <v>6</v>
      </c>
    </row>
    <row r="3580" spans="1:26" ht="14.5" customHeight="1" x14ac:dyDescent="0.35">
      <c r="J3580" s="9">
        <v>5</v>
      </c>
      <c r="K3580" s="11" t="s">
        <v>2392</v>
      </c>
      <c r="L3580" s="11" t="s">
        <v>2393</v>
      </c>
      <c r="M3580" s="9" t="s">
        <v>27</v>
      </c>
      <c r="N3580" s="9" t="s">
        <v>28</v>
      </c>
      <c r="O3580" s="9" t="s">
        <v>28</v>
      </c>
      <c r="P3580" s="9" t="s">
        <v>29</v>
      </c>
      <c r="Z3580" s="3" t="s">
        <v>6</v>
      </c>
    </row>
    <row r="3581" spans="1:26" ht="14.5" customHeight="1" x14ac:dyDescent="0.35">
      <c r="J3581" s="9">
        <v>6</v>
      </c>
      <c r="K3581" s="11" t="s">
        <v>455</v>
      </c>
      <c r="L3581" s="11" t="s">
        <v>2394</v>
      </c>
      <c r="M3581" s="9" t="s">
        <v>27</v>
      </c>
      <c r="N3581" s="9">
        <v>15</v>
      </c>
      <c r="O3581" s="9" t="s">
        <v>28</v>
      </c>
      <c r="P3581" s="9" t="s">
        <v>48</v>
      </c>
      <c r="Z3581" s="3" t="s">
        <v>6</v>
      </c>
    </row>
    <row r="3582" spans="1:26" ht="14.5" customHeight="1" x14ac:dyDescent="0.35">
      <c r="J3582" s="325">
        <v>7</v>
      </c>
      <c r="K3582" s="347" t="s">
        <v>457</v>
      </c>
      <c r="L3582" s="11" t="s">
        <v>458</v>
      </c>
      <c r="M3582" s="325" t="s">
        <v>27</v>
      </c>
      <c r="N3582" s="325" t="s">
        <v>240</v>
      </c>
      <c r="O3582" s="325" t="s">
        <v>28</v>
      </c>
      <c r="P3582" s="325" t="s">
        <v>48</v>
      </c>
      <c r="Z3582" s="3" t="s">
        <v>6</v>
      </c>
    </row>
    <row r="3583" spans="1:26" ht="14.5" customHeight="1" x14ac:dyDescent="0.35">
      <c r="J3583" s="325"/>
      <c r="K3583" s="347"/>
      <c r="L3583" s="11" t="s">
        <v>2395</v>
      </c>
      <c r="M3583" s="325"/>
      <c r="N3583" s="325"/>
      <c r="O3583" s="325"/>
      <c r="P3583" s="325"/>
      <c r="Z3583" s="3" t="s">
        <v>6</v>
      </c>
    </row>
    <row r="3584" spans="1:26" ht="14.5" customHeight="1" x14ac:dyDescent="0.35">
      <c r="J3584" s="325"/>
      <c r="K3584" s="347"/>
      <c r="L3584" s="11" t="s">
        <v>460</v>
      </c>
      <c r="M3584" s="325"/>
      <c r="N3584" s="325"/>
      <c r="O3584" s="325"/>
      <c r="P3584" s="325"/>
      <c r="Z3584" s="3" t="s">
        <v>6</v>
      </c>
    </row>
    <row r="3585" spans="1:26" ht="14.5" customHeight="1" x14ac:dyDescent="0.35">
      <c r="J3585" s="325"/>
      <c r="K3585" s="347"/>
      <c r="L3585" s="11" t="s">
        <v>461</v>
      </c>
      <c r="M3585" s="325"/>
      <c r="N3585" s="325"/>
      <c r="O3585" s="325"/>
      <c r="P3585" s="325"/>
      <c r="Z3585" s="3" t="s">
        <v>6</v>
      </c>
    </row>
    <row r="3586" spans="1:26" ht="14.5" customHeight="1" x14ac:dyDescent="0.35">
      <c r="J3586" s="325"/>
      <c r="K3586" s="347"/>
      <c r="L3586" s="11" t="s">
        <v>452</v>
      </c>
      <c r="M3586" s="325"/>
      <c r="N3586" s="325"/>
      <c r="O3586" s="325"/>
      <c r="P3586" s="325"/>
      <c r="Z3586" s="3" t="s">
        <v>6</v>
      </c>
    </row>
    <row r="3587" spans="1:26" ht="14.5" customHeight="1" x14ac:dyDescent="0.35">
      <c r="J3587" s="9">
        <v>8</v>
      </c>
      <c r="K3587" s="11" t="s">
        <v>462</v>
      </c>
      <c r="L3587" s="11" t="s">
        <v>2356</v>
      </c>
      <c r="M3587" s="9" t="s">
        <v>27</v>
      </c>
      <c r="N3587" s="9" t="s">
        <v>28</v>
      </c>
      <c r="O3587" s="9" t="s">
        <v>28</v>
      </c>
      <c r="P3587" s="9" t="s">
        <v>48</v>
      </c>
      <c r="Z3587" s="3" t="s">
        <v>6</v>
      </c>
    </row>
    <row r="3588" spans="1:26" ht="14.5" customHeight="1" x14ac:dyDescent="0.35">
      <c r="J3588" s="9">
        <v>9</v>
      </c>
      <c r="K3588" s="11" t="s">
        <v>617</v>
      </c>
      <c r="L3588" s="11" t="s">
        <v>3487</v>
      </c>
      <c r="M3588" s="9" t="s">
        <v>27</v>
      </c>
      <c r="N3588" s="9" t="s">
        <v>28</v>
      </c>
      <c r="O3588" s="9" t="s">
        <v>28</v>
      </c>
      <c r="P3588" s="9" t="s">
        <v>48</v>
      </c>
      <c r="Z3588" s="3" t="s">
        <v>6</v>
      </c>
    </row>
    <row r="3589" spans="1:26" ht="14.5" customHeight="1" x14ac:dyDescent="0.35">
      <c r="J3589" s="9">
        <v>10</v>
      </c>
      <c r="K3589" s="11" t="s">
        <v>3488</v>
      </c>
      <c r="L3589" s="11" t="s">
        <v>2398</v>
      </c>
      <c r="M3589" s="9" t="s">
        <v>32</v>
      </c>
      <c r="N3589" s="9" t="s">
        <v>790</v>
      </c>
      <c r="O3589" s="9" t="s">
        <v>28</v>
      </c>
      <c r="P3589" s="9" t="s">
        <v>29</v>
      </c>
      <c r="Z3589" s="3" t="s">
        <v>6</v>
      </c>
    </row>
    <row r="3590" spans="1:26" s="88" customFormat="1" ht="14.5" customHeight="1" collapsed="1" x14ac:dyDescent="0.35">
      <c r="A3590" s="85" t="s">
        <v>22</v>
      </c>
      <c r="B3590" s="85"/>
      <c r="C3590" s="85"/>
      <c r="D3590" s="85" t="s">
        <v>3489</v>
      </c>
      <c r="E3590" s="85"/>
      <c r="F3590" s="85"/>
      <c r="G3590" s="85"/>
      <c r="H3590" s="85"/>
      <c r="I3590" s="85" t="s">
        <v>144</v>
      </c>
      <c r="J3590" s="86" t="s">
        <v>3490</v>
      </c>
      <c r="K3590" s="87"/>
      <c r="L3590" s="87"/>
      <c r="M3590" s="87"/>
      <c r="N3590" s="87"/>
      <c r="O3590" s="87"/>
      <c r="P3590" s="87"/>
      <c r="Q3590" s="87"/>
      <c r="R3590" s="87"/>
      <c r="S3590" s="87"/>
      <c r="T3590" s="87"/>
      <c r="U3590" s="87"/>
      <c r="V3590" s="87"/>
      <c r="W3590" s="87"/>
      <c r="Z3590" s="88" t="s">
        <v>6</v>
      </c>
    </row>
    <row r="3591" spans="1:26" s="93" customFormat="1" ht="14.5" customHeight="1" x14ac:dyDescent="0.35">
      <c r="A3591" s="89"/>
      <c r="B3591" s="89"/>
      <c r="C3591" s="89"/>
      <c r="D3591" s="89"/>
      <c r="E3591" s="89"/>
      <c r="F3591" s="89"/>
      <c r="G3591" s="89"/>
      <c r="H3591" s="89"/>
      <c r="I3591" s="89"/>
      <c r="J3591" s="90">
        <v>1</v>
      </c>
      <c r="K3591" s="91" t="s">
        <v>25</v>
      </c>
      <c r="L3591" s="91" t="s">
        <v>3491</v>
      </c>
      <c r="M3591" s="90" t="s">
        <v>27</v>
      </c>
      <c r="N3591" s="96" t="s">
        <v>1799</v>
      </c>
      <c r="O3591" s="90" t="s">
        <v>28</v>
      </c>
      <c r="P3591" s="90" t="s">
        <v>29</v>
      </c>
      <c r="Q3591" s="92"/>
      <c r="R3591" s="92"/>
      <c r="S3591" s="92"/>
      <c r="T3591" s="92"/>
      <c r="U3591" s="92"/>
      <c r="V3591" s="92"/>
      <c r="W3591" s="92"/>
      <c r="Z3591" s="88" t="s">
        <v>6</v>
      </c>
    </row>
    <row r="3592" spans="1:26" s="93" customFormat="1" ht="14.5" customHeight="1" x14ac:dyDescent="0.35">
      <c r="A3592" s="89"/>
      <c r="B3592" s="89"/>
      <c r="C3592" s="89"/>
      <c r="D3592" s="89"/>
      <c r="E3592" s="89"/>
      <c r="F3592" s="89"/>
      <c r="G3592" s="89"/>
      <c r="H3592" s="89"/>
      <c r="I3592" s="89"/>
      <c r="J3592" s="90">
        <v>2</v>
      </c>
      <c r="K3592" s="91" t="s">
        <v>3492</v>
      </c>
      <c r="L3592" s="91" t="s">
        <v>3493</v>
      </c>
      <c r="M3592" s="90" t="s">
        <v>32</v>
      </c>
      <c r="N3592" s="90" t="s">
        <v>54</v>
      </c>
      <c r="O3592" s="90" t="s">
        <v>28</v>
      </c>
      <c r="P3592" s="90" t="s">
        <v>29</v>
      </c>
      <c r="Q3592" s="92"/>
      <c r="R3592" s="92"/>
      <c r="S3592" s="92"/>
      <c r="T3592" s="92"/>
      <c r="U3592" s="92"/>
      <c r="V3592" s="92"/>
      <c r="W3592" s="92"/>
      <c r="Z3592" s="88" t="s">
        <v>6</v>
      </c>
    </row>
    <row r="3593" spans="1:26" s="93" customFormat="1" ht="14.5" customHeight="1" x14ac:dyDescent="0.35">
      <c r="A3593" s="89"/>
      <c r="B3593" s="89"/>
      <c r="C3593" s="89"/>
      <c r="D3593" s="89"/>
      <c r="E3593" s="89"/>
      <c r="F3593" s="89"/>
      <c r="G3593" s="89"/>
      <c r="H3593" s="89"/>
      <c r="I3593" s="89"/>
      <c r="J3593" s="90">
        <v>3</v>
      </c>
      <c r="K3593" s="91" t="s">
        <v>3494</v>
      </c>
      <c r="L3593" s="91" t="s">
        <v>3495</v>
      </c>
      <c r="M3593" s="90" t="s">
        <v>32</v>
      </c>
      <c r="N3593" s="90" t="s">
        <v>28</v>
      </c>
      <c r="O3593" s="96" t="s">
        <v>3496</v>
      </c>
      <c r="P3593" s="90" t="s">
        <v>29</v>
      </c>
      <c r="Q3593" s="92"/>
      <c r="R3593" s="92"/>
      <c r="S3593" s="92"/>
      <c r="T3593" s="92"/>
      <c r="U3593" s="92"/>
      <c r="V3593" s="92"/>
      <c r="W3593" s="92"/>
      <c r="Z3593" s="88" t="s">
        <v>6</v>
      </c>
    </row>
    <row r="3594" spans="1:26" s="93" customFormat="1" ht="14.5" customHeight="1" x14ac:dyDescent="0.35">
      <c r="A3594" s="89"/>
      <c r="B3594" s="89"/>
      <c r="C3594" s="89"/>
      <c r="D3594" s="89"/>
      <c r="E3594" s="89"/>
      <c r="F3594" s="89"/>
      <c r="G3594" s="89"/>
      <c r="H3594" s="89"/>
      <c r="I3594" s="89"/>
      <c r="J3594" s="90">
        <v>4</v>
      </c>
      <c r="K3594" s="91" t="s">
        <v>3497</v>
      </c>
      <c r="L3594" s="91" t="s">
        <v>3498</v>
      </c>
      <c r="M3594" s="90" t="s">
        <v>32</v>
      </c>
      <c r="N3594" s="90" t="s">
        <v>28</v>
      </c>
      <c r="O3594" s="96" t="s">
        <v>3496</v>
      </c>
      <c r="P3594" s="90" t="s">
        <v>29</v>
      </c>
      <c r="Q3594" s="92"/>
      <c r="R3594" s="92"/>
      <c r="S3594" s="92"/>
      <c r="T3594" s="92"/>
      <c r="U3594" s="92"/>
      <c r="V3594" s="92"/>
      <c r="W3594" s="92"/>
      <c r="Z3594" s="88" t="s">
        <v>6</v>
      </c>
    </row>
    <row r="3595" spans="1:26" s="93" customFormat="1" ht="14.5" customHeight="1" x14ac:dyDescent="0.35">
      <c r="A3595" s="89"/>
      <c r="B3595" s="89"/>
      <c r="C3595" s="89"/>
      <c r="D3595" s="89"/>
      <c r="E3595" s="89"/>
      <c r="F3595" s="89"/>
      <c r="G3595" s="89"/>
      <c r="H3595" s="89"/>
      <c r="I3595" s="89"/>
      <c r="J3595" s="90">
        <v>5</v>
      </c>
      <c r="K3595" s="91" t="s">
        <v>3499</v>
      </c>
      <c r="L3595" s="91" t="s">
        <v>3500</v>
      </c>
      <c r="M3595" s="90" t="s">
        <v>32</v>
      </c>
      <c r="N3595" s="90" t="s">
        <v>28</v>
      </c>
      <c r="O3595" s="96" t="s">
        <v>3496</v>
      </c>
      <c r="P3595" s="90" t="s">
        <v>29</v>
      </c>
      <c r="Q3595" s="92"/>
      <c r="R3595" s="92"/>
      <c r="S3595" s="92"/>
      <c r="T3595" s="92"/>
      <c r="U3595" s="92"/>
      <c r="V3595" s="92"/>
      <c r="W3595" s="92"/>
      <c r="Z3595" s="88" t="s">
        <v>6</v>
      </c>
    </row>
    <row r="3596" spans="1:26" s="93" customFormat="1" ht="14.5" customHeight="1" x14ac:dyDescent="0.35">
      <c r="A3596" s="89"/>
      <c r="B3596" s="89"/>
      <c r="C3596" s="89"/>
      <c r="D3596" s="89"/>
      <c r="E3596" s="89"/>
      <c r="F3596" s="89"/>
      <c r="G3596" s="89"/>
      <c r="H3596" s="89"/>
      <c r="I3596" s="89"/>
      <c r="J3596" s="90">
        <v>6</v>
      </c>
      <c r="K3596" s="91" t="s">
        <v>3501</v>
      </c>
      <c r="L3596" s="91" t="s">
        <v>3502</v>
      </c>
      <c r="M3596" s="90" t="s">
        <v>32</v>
      </c>
      <c r="N3596" s="90" t="s">
        <v>28</v>
      </c>
      <c r="O3596" s="96" t="s">
        <v>3496</v>
      </c>
      <c r="P3596" s="90" t="s">
        <v>29</v>
      </c>
      <c r="Q3596" s="92"/>
      <c r="R3596" s="92"/>
      <c r="S3596" s="92"/>
      <c r="T3596" s="92"/>
      <c r="U3596" s="92"/>
      <c r="V3596" s="92"/>
      <c r="W3596" s="92"/>
      <c r="Z3596" s="88" t="s">
        <v>6</v>
      </c>
    </row>
    <row r="3597" spans="1:26" s="93" customFormat="1" ht="14.5" customHeight="1" x14ac:dyDescent="0.35">
      <c r="A3597" s="89"/>
      <c r="B3597" s="89"/>
      <c r="C3597" s="89"/>
      <c r="D3597" s="89"/>
      <c r="E3597" s="89"/>
      <c r="F3597" s="89"/>
      <c r="G3597" s="89"/>
      <c r="H3597" s="89"/>
      <c r="I3597" s="89"/>
      <c r="J3597" s="90">
        <v>7</v>
      </c>
      <c r="K3597" s="91" t="s">
        <v>3503</v>
      </c>
      <c r="L3597" s="91" t="s">
        <v>3504</v>
      </c>
      <c r="M3597" s="90" t="s">
        <v>32</v>
      </c>
      <c r="N3597" s="90" t="s">
        <v>28</v>
      </c>
      <c r="O3597" s="96" t="s">
        <v>3496</v>
      </c>
      <c r="P3597" s="90" t="s">
        <v>29</v>
      </c>
      <c r="Q3597" s="92"/>
      <c r="R3597" s="92"/>
      <c r="S3597" s="92"/>
      <c r="T3597" s="92"/>
      <c r="U3597" s="92"/>
      <c r="V3597" s="92"/>
      <c r="W3597" s="92"/>
      <c r="Z3597" s="88" t="s">
        <v>6</v>
      </c>
    </row>
    <row r="3598" spans="1:26" s="93" customFormat="1" ht="14.5" customHeight="1" x14ac:dyDescent="0.35">
      <c r="A3598" s="89"/>
      <c r="B3598" s="89"/>
      <c r="C3598" s="89"/>
      <c r="D3598" s="89"/>
      <c r="E3598" s="89"/>
      <c r="F3598" s="89"/>
      <c r="G3598" s="89"/>
      <c r="H3598" s="89"/>
      <c r="I3598" s="89"/>
      <c r="J3598" s="90">
        <v>8</v>
      </c>
      <c r="K3598" s="91" t="s">
        <v>3505</v>
      </c>
      <c r="L3598" s="91" t="s">
        <v>3506</v>
      </c>
      <c r="M3598" s="90" t="s">
        <v>32</v>
      </c>
      <c r="N3598" s="90" t="s">
        <v>28</v>
      </c>
      <c r="O3598" s="96" t="s">
        <v>3496</v>
      </c>
      <c r="P3598" s="90" t="s">
        <v>29</v>
      </c>
      <c r="Q3598" s="92"/>
      <c r="R3598" s="92"/>
      <c r="S3598" s="92"/>
      <c r="T3598" s="92"/>
      <c r="U3598" s="92"/>
      <c r="V3598" s="92"/>
      <c r="W3598" s="92"/>
      <c r="Z3598" s="88" t="s">
        <v>6</v>
      </c>
    </row>
    <row r="3599" spans="1:26" s="93" customFormat="1" ht="14.5" customHeight="1" x14ac:dyDescent="0.35">
      <c r="A3599" s="89"/>
      <c r="B3599" s="89"/>
      <c r="C3599" s="89"/>
      <c r="D3599" s="89"/>
      <c r="E3599" s="89"/>
      <c r="F3599" s="89"/>
      <c r="G3599" s="89"/>
      <c r="H3599" s="89"/>
      <c r="I3599" s="89"/>
      <c r="J3599" s="90">
        <v>9</v>
      </c>
      <c r="K3599" s="91" t="s">
        <v>3507</v>
      </c>
      <c r="L3599" s="91" t="s">
        <v>3508</v>
      </c>
      <c r="M3599" s="90" t="s">
        <v>32</v>
      </c>
      <c r="N3599" s="90" t="s">
        <v>28</v>
      </c>
      <c r="O3599" s="96" t="s">
        <v>3496</v>
      </c>
      <c r="P3599" s="90" t="s">
        <v>29</v>
      </c>
      <c r="Q3599" s="92"/>
      <c r="R3599" s="92"/>
      <c r="S3599" s="92"/>
      <c r="T3599" s="92"/>
      <c r="U3599" s="92"/>
      <c r="V3599" s="92"/>
      <c r="W3599" s="92"/>
      <c r="Z3599" s="88" t="s">
        <v>6</v>
      </c>
    </row>
    <row r="3600" spans="1:26" s="93" customFormat="1" ht="14.5" customHeight="1" x14ac:dyDescent="0.35">
      <c r="A3600" s="89"/>
      <c r="B3600" s="89"/>
      <c r="C3600" s="89"/>
      <c r="D3600" s="89"/>
      <c r="E3600" s="89"/>
      <c r="F3600" s="89"/>
      <c r="G3600" s="89"/>
      <c r="H3600" s="89"/>
      <c r="I3600" s="89"/>
      <c r="J3600" s="90">
        <v>10</v>
      </c>
      <c r="K3600" s="91" t="s">
        <v>3509</v>
      </c>
      <c r="L3600" s="91" t="s">
        <v>3510</v>
      </c>
      <c r="M3600" s="90" t="s">
        <v>32</v>
      </c>
      <c r="N3600" s="90" t="s">
        <v>28</v>
      </c>
      <c r="O3600" s="96" t="s">
        <v>3496</v>
      </c>
      <c r="P3600" s="90" t="s">
        <v>29</v>
      </c>
      <c r="Q3600" s="92"/>
      <c r="R3600" s="92"/>
      <c r="S3600" s="92"/>
      <c r="T3600" s="92"/>
      <c r="U3600" s="92"/>
      <c r="V3600" s="92"/>
      <c r="W3600" s="92"/>
      <c r="Z3600" s="88" t="s">
        <v>6</v>
      </c>
    </row>
    <row r="3601" spans="1:26" s="93" customFormat="1" ht="14.5" customHeight="1" x14ac:dyDescent="0.35">
      <c r="A3601" s="89"/>
      <c r="B3601" s="89"/>
      <c r="C3601" s="89"/>
      <c r="D3601" s="89"/>
      <c r="E3601" s="89"/>
      <c r="F3601" s="89"/>
      <c r="G3601" s="89"/>
      <c r="H3601" s="89"/>
      <c r="I3601" s="89"/>
      <c r="J3601" s="90">
        <v>11</v>
      </c>
      <c r="K3601" s="91" t="s">
        <v>3511</v>
      </c>
      <c r="L3601" s="91" t="s">
        <v>3512</v>
      </c>
      <c r="M3601" s="90" t="s">
        <v>32</v>
      </c>
      <c r="N3601" s="90" t="s">
        <v>28</v>
      </c>
      <c r="O3601" s="96" t="s">
        <v>3496</v>
      </c>
      <c r="P3601" s="90" t="s">
        <v>29</v>
      </c>
      <c r="Q3601" s="92"/>
      <c r="R3601" s="92"/>
      <c r="S3601" s="92"/>
      <c r="T3601" s="92"/>
      <c r="U3601" s="92"/>
      <c r="V3601" s="92"/>
      <c r="W3601" s="92"/>
      <c r="Z3601" s="88" t="s">
        <v>6</v>
      </c>
    </row>
    <row r="3602" spans="1:26" s="93" customFormat="1" ht="14.5" customHeight="1" x14ac:dyDescent="0.35">
      <c r="A3602" s="89"/>
      <c r="B3602" s="89"/>
      <c r="C3602" s="89"/>
      <c r="D3602" s="89"/>
      <c r="E3602" s="89"/>
      <c r="F3602" s="89"/>
      <c r="G3602" s="89"/>
      <c r="H3602" s="89"/>
      <c r="I3602" s="89"/>
      <c r="J3602" s="90">
        <v>12</v>
      </c>
      <c r="K3602" s="91" t="s">
        <v>3513</v>
      </c>
      <c r="L3602" s="91" t="s">
        <v>3514</v>
      </c>
      <c r="M3602" s="90" t="s">
        <v>32</v>
      </c>
      <c r="N3602" s="90" t="s">
        <v>28</v>
      </c>
      <c r="O3602" s="96" t="s">
        <v>3496</v>
      </c>
      <c r="P3602" s="90" t="s">
        <v>29</v>
      </c>
      <c r="Q3602" s="92"/>
      <c r="R3602" s="92"/>
      <c r="S3602" s="92"/>
      <c r="T3602" s="92"/>
      <c r="U3602" s="92"/>
      <c r="V3602" s="92"/>
      <c r="W3602" s="92"/>
      <c r="Z3602" s="88" t="s">
        <v>6</v>
      </c>
    </row>
    <row r="3603" spans="1:26" s="93" customFormat="1" ht="14.5" customHeight="1" x14ac:dyDescent="0.35">
      <c r="A3603" s="89"/>
      <c r="B3603" s="89"/>
      <c r="C3603" s="89"/>
      <c r="D3603" s="89"/>
      <c r="E3603" s="89"/>
      <c r="F3603" s="89"/>
      <c r="G3603" s="89"/>
      <c r="H3603" s="89"/>
      <c r="I3603" s="89"/>
      <c r="J3603" s="90">
        <v>13</v>
      </c>
      <c r="K3603" s="91" t="s">
        <v>3515</v>
      </c>
      <c r="L3603" s="91" t="s">
        <v>3516</v>
      </c>
      <c r="M3603" s="90" t="s">
        <v>32</v>
      </c>
      <c r="N3603" s="90" t="s">
        <v>28</v>
      </c>
      <c r="O3603" s="96" t="s">
        <v>3496</v>
      </c>
      <c r="P3603" s="90" t="s">
        <v>29</v>
      </c>
      <c r="Q3603" s="92"/>
      <c r="R3603" s="92"/>
      <c r="S3603" s="92"/>
      <c r="T3603" s="92"/>
      <c r="U3603" s="92"/>
      <c r="V3603" s="92"/>
      <c r="W3603" s="92"/>
      <c r="Z3603" s="88" t="s">
        <v>6</v>
      </c>
    </row>
    <row r="3604" spans="1:26" s="88" customFormat="1" ht="14.5" customHeight="1" collapsed="1" x14ac:dyDescent="0.35">
      <c r="A3604" s="85" t="s">
        <v>22</v>
      </c>
      <c r="B3604" s="85"/>
      <c r="C3604" s="85"/>
      <c r="D3604" s="85" t="s">
        <v>3517</v>
      </c>
      <c r="E3604" s="85"/>
      <c r="F3604" s="85"/>
      <c r="G3604" s="85"/>
      <c r="H3604" s="85"/>
      <c r="I3604" s="85" t="s">
        <v>144</v>
      </c>
      <c r="J3604" s="86" t="s">
        <v>3518</v>
      </c>
      <c r="K3604" s="87"/>
      <c r="L3604" s="87"/>
      <c r="M3604" s="87"/>
      <c r="N3604" s="87"/>
      <c r="O3604" s="87"/>
      <c r="P3604" s="87"/>
      <c r="Q3604" s="87"/>
      <c r="R3604" s="87"/>
      <c r="S3604" s="87"/>
      <c r="T3604" s="87"/>
      <c r="U3604" s="87"/>
      <c r="V3604" s="87"/>
      <c r="W3604" s="87"/>
      <c r="Z3604" s="88" t="s">
        <v>6</v>
      </c>
    </row>
    <row r="3605" spans="1:26" s="93" customFormat="1" ht="14.5" customHeight="1" x14ac:dyDescent="0.35">
      <c r="A3605" s="89"/>
      <c r="B3605" s="89"/>
      <c r="C3605" s="89"/>
      <c r="D3605" s="89"/>
      <c r="E3605" s="89"/>
      <c r="F3605" s="89"/>
      <c r="G3605" s="89"/>
      <c r="H3605" s="89"/>
      <c r="I3605" s="89"/>
      <c r="J3605" s="90">
        <v>1</v>
      </c>
      <c r="K3605" s="91" t="s">
        <v>25</v>
      </c>
      <c r="L3605" s="91" t="s">
        <v>3519</v>
      </c>
      <c r="M3605" s="90" t="s">
        <v>27</v>
      </c>
      <c r="N3605" s="96" t="s">
        <v>1799</v>
      </c>
      <c r="O3605" s="90" t="s">
        <v>28</v>
      </c>
      <c r="P3605" s="90" t="s">
        <v>29</v>
      </c>
      <c r="Q3605" s="92"/>
      <c r="R3605" s="92"/>
      <c r="S3605" s="92"/>
      <c r="T3605" s="92"/>
      <c r="U3605" s="92"/>
      <c r="V3605" s="92"/>
      <c r="W3605" s="92"/>
      <c r="Z3605" s="88" t="s">
        <v>6</v>
      </c>
    </row>
    <row r="3606" spans="1:26" s="93" customFormat="1" ht="14.5" customHeight="1" x14ac:dyDescent="0.35">
      <c r="A3606" s="89"/>
      <c r="B3606" s="89"/>
      <c r="C3606" s="89"/>
      <c r="D3606" s="89"/>
      <c r="E3606" s="89"/>
      <c r="F3606" s="89"/>
      <c r="G3606" s="89"/>
      <c r="H3606" s="89"/>
      <c r="I3606" s="89"/>
      <c r="J3606" s="90">
        <v>2</v>
      </c>
      <c r="K3606" s="91" t="s">
        <v>3492</v>
      </c>
      <c r="L3606" s="91" t="s">
        <v>3493</v>
      </c>
      <c r="M3606" s="90" t="s">
        <v>32</v>
      </c>
      <c r="N3606" s="90" t="s">
        <v>54</v>
      </c>
      <c r="O3606" s="90" t="s">
        <v>28</v>
      </c>
      <c r="P3606" s="90" t="s">
        <v>29</v>
      </c>
      <c r="Q3606" s="92"/>
      <c r="R3606" s="92"/>
      <c r="S3606" s="92"/>
      <c r="T3606" s="92"/>
      <c r="U3606" s="92"/>
      <c r="V3606" s="92"/>
      <c r="W3606" s="92"/>
      <c r="Z3606" s="88" t="s">
        <v>6</v>
      </c>
    </row>
    <row r="3607" spans="1:26" s="93" customFormat="1" ht="14.5" customHeight="1" x14ac:dyDescent="0.35">
      <c r="A3607" s="89"/>
      <c r="B3607" s="89"/>
      <c r="C3607" s="89"/>
      <c r="D3607" s="89"/>
      <c r="E3607" s="89"/>
      <c r="F3607" s="89"/>
      <c r="G3607" s="89"/>
      <c r="H3607" s="89"/>
      <c r="I3607" s="89"/>
      <c r="J3607" s="90">
        <v>3</v>
      </c>
      <c r="K3607" s="91" t="s">
        <v>3520</v>
      </c>
      <c r="L3607" s="91" t="s">
        <v>3521</v>
      </c>
      <c r="M3607" s="90" t="s">
        <v>32</v>
      </c>
      <c r="N3607" s="90" t="s">
        <v>28</v>
      </c>
      <c r="O3607" s="96" t="s">
        <v>3496</v>
      </c>
      <c r="P3607" s="90" t="s">
        <v>29</v>
      </c>
      <c r="Q3607" s="92"/>
      <c r="R3607" s="92"/>
      <c r="S3607" s="92"/>
      <c r="T3607" s="92"/>
      <c r="U3607" s="92"/>
      <c r="V3607" s="92"/>
      <c r="W3607" s="92"/>
      <c r="Z3607" s="88" t="s">
        <v>6</v>
      </c>
    </row>
    <row r="3608" spans="1:26" s="93" customFormat="1" ht="14.5" customHeight="1" x14ac:dyDescent="0.35">
      <c r="A3608" s="89"/>
      <c r="B3608" s="89"/>
      <c r="C3608" s="89"/>
      <c r="D3608" s="89"/>
      <c r="E3608" s="89"/>
      <c r="F3608" s="89"/>
      <c r="G3608" s="89"/>
      <c r="H3608" s="89"/>
      <c r="I3608" s="89"/>
      <c r="J3608" s="90">
        <v>4</v>
      </c>
      <c r="K3608" s="91" t="s">
        <v>3522</v>
      </c>
      <c r="L3608" s="91" t="s">
        <v>3523</v>
      </c>
      <c r="M3608" s="90" t="s">
        <v>32</v>
      </c>
      <c r="N3608" s="90" t="s">
        <v>28</v>
      </c>
      <c r="O3608" s="96" t="s">
        <v>3496</v>
      </c>
      <c r="P3608" s="90" t="s">
        <v>29</v>
      </c>
      <c r="Q3608" s="92"/>
      <c r="R3608" s="92"/>
      <c r="S3608" s="92"/>
      <c r="T3608" s="92"/>
      <c r="U3608" s="92"/>
      <c r="V3608" s="92"/>
      <c r="W3608" s="92"/>
      <c r="Z3608" s="88" t="s">
        <v>6</v>
      </c>
    </row>
    <row r="3609" spans="1:26" s="93" customFormat="1" ht="14.5" customHeight="1" x14ac:dyDescent="0.35">
      <c r="A3609" s="89"/>
      <c r="B3609" s="89"/>
      <c r="C3609" s="89"/>
      <c r="D3609" s="89"/>
      <c r="E3609" s="89"/>
      <c r="F3609" s="89"/>
      <c r="G3609" s="89"/>
      <c r="H3609" s="89"/>
      <c r="I3609" s="89"/>
      <c r="J3609" s="90">
        <v>5</v>
      </c>
      <c r="K3609" s="91" t="s">
        <v>3524</v>
      </c>
      <c r="L3609" s="91" t="s">
        <v>3498</v>
      </c>
      <c r="M3609" s="90" t="s">
        <v>32</v>
      </c>
      <c r="N3609" s="90" t="s">
        <v>28</v>
      </c>
      <c r="O3609" s="96" t="s">
        <v>3496</v>
      </c>
      <c r="P3609" s="90" t="s">
        <v>29</v>
      </c>
      <c r="Q3609" s="92"/>
      <c r="R3609" s="92"/>
      <c r="S3609" s="92"/>
      <c r="T3609" s="92"/>
      <c r="U3609" s="92"/>
      <c r="V3609" s="92"/>
      <c r="W3609" s="92"/>
      <c r="Z3609" s="88" t="s">
        <v>6</v>
      </c>
    </row>
    <row r="3610" spans="1:26" s="93" customFormat="1" ht="14.5" customHeight="1" x14ac:dyDescent="0.35">
      <c r="A3610" s="89"/>
      <c r="B3610" s="89"/>
      <c r="C3610" s="89"/>
      <c r="D3610" s="89"/>
      <c r="E3610" s="89"/>
      <c r="F3610" s="89"/>
      <c r="G3610" s="89"/>
      <c r="H3610" s="89"/>
      <c r="I3610" s="89"/>
      <c r="J3610" s="90">
        <v>6</v>
      </c>
      <c r="K3610" s="91" t="s">
        <v>3525</v>
      </c>
      <c r="L3610" s="91" t="s">
        <v>3526</v>
      </c>
      <c r="M3610" s="90" t="s">
        <v>32</v>
      </c>
      <c r="N3610" s="90" t="s">
        <v>28</v>
      </c>
      <c r="O3610" s="96" t="s">
        <v>3496</v>
      </c>
      <c r="P3610" s="90" t="s">
        <v>29</v>
      </c>
      <c r="Q3610" s="92"/>
      <c r="R3610" s="92"/>
      <c r="S3610" s="92"/>
      <c r="T3610" s="92"/>
      <c r="U3610" s="92"/>
      <c r="V3610" s="92"/>
      <c r="W3610" s="92"/>
      <c r="Z3610" s="88" t="s">
        <v>6</v>
      </c>
    </row>
    <row r="3611" spans="1:26" s="93" customFormat="1" ht="14.5" customHeight="1" x14ac:dyDescent="0.35">
      <c r="A3611" s="89"/>
      <c r="B3611" s="89"/>
      <c r="C3611" s="89"/>
      <c r="D3611" s="89"/>
      <c r="E3611" s="89"/>
      <c r="F3611" s="89"/>
      <c r="G3611" s="89"/>
      <c r="H3611" s="89"/>
      <c r="I3611" s="89"/>
      <c r="J3611" s="90">
        <v>7</v>
      </c>
      <c r="K3611" s="91" t="s">
        <v>3527</v>
      </c>
      <c r="L3611" s="91" t="s">
        <v>3528</v>
      </c>
      <c r="M3611" s="90" t="s">
        <v>32</v>
      </c>
      <c r="N3611" s="90" t="s">
        <v>28</v>
      </c>
      <c r="O3611" s="96" t="s">
        <v>3496</v>
      </c>
      <c r="P3611" s="90" t="s">
        <v>29</v>
      </c>
      <c r="Q3611" s="92"/>
      <c r="R3611" s="92"/>
      <c r="S3611" s="92"/>
      <c r="T3611" s="92"/>
      <c r="U3611" s="92"/>
      <c r="V3611" s="92"/>
      <c r="W3611" s="92"/>
      <c r="Z3611" s="88" t="s">
        <v>6</v>
      </c>
    </row>
    <row r="3612" spans="1:26" s="93" customFormat="1" ht="14.5" customHeight="1" x14ac:dyDescent="0.35">
      <c r="A3612" s="89"/>
      <c r="B3612" s="89"/>
      <c r="C3612" s="89"/>
      <c r="D3612" s="89"/>
      <c r="E3612" s="89"/>
      <c r="F3612" s="89"/>
      <c r="G3612" s="89"/>
      <c r="H3612" s="89"/>
      <c r="I3612" s="89"/>
      <c r="J3612" s="90">
        <v>8</v>
      </c>
      <c r="K3612" s="91" t="s">
        <v>3529</v>
      </c>
      <c r="L3612" s="91" t="s">
        <v>3530</v>
      </c>
      <c r="M3612" s="90" t="s">
        <v>32</v>
      </c>
      <c r="N3612" s="90" t="s">
        <v>28</v>
      </c>
      <c r="O3612" s="96" t="s">
        <v>3496</v>
      </c>
      <c r="P3612" s="90" t="s">
        <v>29</v>
      </c>
      <c r="Q3612" s="92"/>
      <c r="R3612" s="92"/>
      <c r="S3612" s="92"/>
      <c r="T3612" s="92"/>
      <c r="U3612" s="92"/>
      <c r="V3612" s="92"/>
      <c r="W3612" s="92"/>
      <c r="Z3612" s="88" t="s">
        <v>6</v>
      </c>
    </row>
    <row r="3613" spans="1:26" s="93" customFormat="1" ht="14.5" customHeight="1" x14ac:dyDescent="0.35">
      <c r="A3613" s="89"/>
      <c r="B3613" s="89"/>
      <c r="C3613" s="89"/>
      <c r="D3613" s="89"/>
      <c r="E3613" s="89"/>
      <c r="F3613" s="89"/>
      <c r="G3613" s="89"/>
      <c r="H3613" s="89"/>
      <c r="I3613" s="89"/>
      <c r="J3613" s="90">
        <v>9</v>
      </c>
      <c r="K3613" s="91" t="s">
        <v>3531</v>
      </c>
      <c r="L3613" s="91" t="s">
        <v>3532</v>
      </c>
      <c r="M3613" s="90" t="s">
        <v>32</v>
      </c>
      <c r="N3613" s="90" t="s">
        <v>28</v>
      </c>
      <c r="O3613" s="96" t="s">
        <v>3496</v>
      </c>
      <c r="P3613" s="90" t="s">
        <v>29</v>
      </c>
      <c r="Q3613" s="92"/>
      <c r="R3613" s="92"/>
      <c r="S3613" s="92"/>
      <c r="T3613" s="92"/>
      <c r="U3613" s="92"/>
      <c r="V3613" s="92"/>
      <c r="W3613" s="92"/>
      <c r="Z3613" s="88" t="s">
        <v>6</v>
      </c>
    </row>
    <row r="3614" spans="1:26" s="93" customFormat="1" ht="14.5" customHeight="1" x14ac:dyDescent="0.35">
      <c r="A3614" s="89"/>
      <c r="B3614" s="89"/>
      <c r="C3614" s="89"/>
      <c r="D3614" s="89"/>
      <c r="E3614" s="89"/>
      <c r="F3614" s="89"/>
      <c r="G3614" s="89"/>
      <c r="H3614" s="89"/>
      <c r="I3614" s="89"/>
      <c r="J3614" s="90">
        <v>10</v>
      </c>
      <c r="K3614" s="91" t="s">
        <v>3533</v>
      </c>
      <c r="L3614" s="91" t="s">
        <v>3534</v>
      </c>
      <c r="M3614" s="90" t="s">
        <v>32</v>
      </c>
      <c r="N3614" s="90" t="s">
        <v>28</v>
      </c>
      <c r="O3614" s="96" t="s">
        <v>3496</v>
      </c>
      <c r="P3614" s="90" t="s">
        <v>29</v>
      </c>
      <c r="Q3614" s="92"/>
      <c r="R3614" s="92"/>
      <c r="S3614" s="92"/>
      <c r="T3614" s="92"/>
      <c r="U3614" s="92"/>
      <c r="V3614" s="92"/>
      <c r="W3614" s="92"/>
      <c r="Z3614" s="88" t="s">
        <v>6</v>
      </c>
    </row>
    <row r="3615" spans="1:26" s="93" customFormat="1" ht="14.5" customHeight="1" x14ac:dyDescent="0.35">
      <c r="A3615" s="89"/>
      <c r="B3615" s="89"/>
      <c r="C3615" s="89"/>
      <c r="D3615" s="89"/>
      <c r="E3615" s="89"/>
      <c r="F3615" s="89"/>
      <c r="G3615" s="89"/>
      <c r="H3615" s="89"/>
      <c r="I3615" s="89"/>
      <c r="J3615" s="90">
        <v>11</v>
      </c>
      <c r="K3615" s="91" t="s">
        <v>3535</v>
      </c>
      <c r="L3615" s="91" t="s">
        <v>3504</v>
      </c>
      <c r="M3615" s="90" t="s">
        <v>32</v>
      </c>
      <c r="N3615" s="90" t="s">
        <v>28</v>
      </c>
      <c r="O3615" s="96" t="s">
        <v>3496</v>
      </c>
      <c r="P3615" s="90" t="s">
        <v>29</v>
      </c>
      <c r="Q3615" s="92"/>
      <c r="R3615" s="92"/>
      <c r="S3615" s="92"/>
      <c r="T3615" s="92"/>
      <c r="U3615" s="92"/>
      <c r="V3615" s="92"/>
      <c r="W3615" s="92"/>
      <c r="Z3615" s="88" t="s">
        <v>6</v>
      </c>
    </row>
    <row r="3616" spans="1:26" s="93" customFormat="1" ht="14.5" customHeight="1" x14ac:dyDescent="0.35">
      <c r="A3616" s="89"/>
      <c r="B3616" s="89"/>
      <c r="C3616" s="89"/>
      <c r="D3616" s="89"/>
      <c r="E3616" s="89"/>
      <c r="F3616" s="89"/>
      <c r="G3616" s="89"/>
      <c r="H3616" s="89"/>
      <c r="I3616" s="89"/>
      <c r="J3616" s="90">
        <v>12</v>
      </c>
      <c r="K3616" s="91" t="s">
        <v>3536</v>
      </c>
      <c r="L3616" s="91" t="s">
        <v>3537</v>
      </c>
      <c r="M3616" s="90" t="s">
        <v>32</v>
      </c>
      <c r="N3616" s="90" t="s">
        <v>28</v>
      </c>
      <c r="O3616" s="96" t="s">
        <v>3496</v>
      </c>
      <c r="P3616" s="90" t="s">
        <v>29</v>
      </c>
      <c r="Q3616" s="92"/>
      <c r="R3616" s="92"/>
      <c r="S3616" s="92"/>
      <c r="T3616" s="92"/>
      <c r="U3616" s="92"/>
      <c r="V3616" s="92"/>
      <c r="W3616" s="92"/>
      <c r="Z3616" s="88" t="s">
        <v>6</v>
      </c>
    </row>
    <row r="3617" spans="1:26" s="88" customFormat="1" ht="14.5" customHeight="1" collapsed="1" x14ac:dyDescent="0.35">
      <c r="A3617" s="85" t="s">
        <v>22</v>
      </c>
      <c r="B3617" s="85"/>
      <c r="C3617" s="85"/>
      <c r="D3617" s="85"/>
      <c r="E3617" s="85" t="s">
        <v>3538</v>
      </c>
      <c r="F3617" s="85"/>
      <c r="G3617" s="85"/>
      <c r="H3617" s="85"/>
      <c r="I3617" s="85" t="s">
        <v>3539</v>
      </c>
      <c r="J3617" s="86" t="s">
        <v>3540</v>
      </c>
      <c r="K3617" s="87"/>
      <c r="L3617" s="87"/>
      <c r="M3617" s="87"/>
      <c r="N3617" s="87"/>
      <c r="O3617" s="87"/>
      <c r="P3617" s="87"/>
      <c r="Q3617" s="87"/>
      <c r="R3617" s="87"/>
      <c r="S3617" s="87"/>
      <c r="T3617" s="87"/>
      <c r="U3617" s="87"/>
      <c r="V3617" s="87"/>
      <c r="W3617" s="87"/>
      <c r="Z3617" s="88" t="s">
        <v>6</v>
      </c>
    </row>
    <row r="3618" spans="1:26" s="93" customFormat="1" ht="14.5" customHeight="1" x14ac:dyDescent="0.35">
      <c r="A3618" s="89"/>
      <c r="B3618" s="89"/>
      <c r="C3618" s="89"/>
      <c r="D3618" s="89"/>
      <c r="E3618" s="89"/>
      <c r="F3618" s="89"/>
      <c r="G3618" s="89"/>
      <c r="H3618" s="89"/>
      <c r="I3618" s="89"/>
      <c r="J3618" s="90">
        <v>1</v>
      </c>
      <c r="K3618" s="91" t="s">
        <v>25</v>
      </c>
      <c r="L3618" s="91" t="s">
        <v>3541</v>
      </c>
      <c r="M3618" s="90" t="s">
        <v>27</v>
      </c>
      <c r="N3618" s="96" t="s">
        <v>1799</v>
      </c>
      <c r="O3618" s="90" t="s">
        <v>28</v>
      </c>
      <c r="P3618" s="90" t="s">
        <v>29</v>
      </c>
      <c r="Q3618" s="92"/>
      <c r="R3618" s="92"/>
      <c r="S3618" s="92"/>
      <c r="T3618" s="92"/>
      <c r="U3618" s="92"/>
      <c r="V3618" s="92"/>
      <c r="W3618" s="92"/>
      <c r="Z3618" s="88" t="s">
        <v>6</v>
      </c>
    </row>
    <row r="3619" spans="1:26" s="93" customFormat="1" ht="14.5" customHeight="1" x14ac:dyDescent="0.35">
      <c r="A3619" s="89"/>
      <c r="B3619" s="89"/>
      <c r="C3619" s="89"/>
      <c r="D3619" s="89"/>
      <c r="E3619" s="89"/>
      <c r="F3619" s="89"/>
      <c r="G3619" s="89"/>
      <c r="H3619" s="89"/>
      <c r="I3619" s="89"/>
      <c r="J3619" s="90">
        <v>2</v>
      </c>
      <c r="K3619" s="91" t="s">
        <v>3542</v>
      </c>
      <c r="L3619" s="91" t="s">
        <v>3543</v>
      </c>
      <c r="M3619" s="90" t="s">
        <v>32</v>
      </c>
      <c r="N3619" s="90" t="s">
        <v>28</v>
      </c>
      <c r="O3619" s="96" t="s">
        <v>363</v>
      </c>
      <c r="P3619" s="90" t="s">
        <v>29</v>
      </c>
      <c r="Q3619" s="92"/>
      <c r="R3619" s="92"/>
      <c r="S3619" s="92"/>
      <c r="T3619" s="92"/>
      <c r="U3619" s="92"/>
      <c r="V3619" s="92"/>
      <c r="W3619" s="92"/>
      <c r="Z3619" s="88" t="s">
        <v>6</v>
      </c>
    </row>
    <row r="3620" spans="1:26" s="93" customFormat="1" ht="14.5" customHeight="1" x14ac:dyDescent="0.35">
      <c r="A3620" s="89"/>
      <c r="B3620" s="89"/>
      <c r="C3620" s="89"/>
      <c r="D3620" s="89"/>
      <c r="E3620" s="89"/>
      <c r="F3620" s="89"/>
      <c r="G3620" s="89"/>
      <c r="H3620" s="89"/>
      <c r="I3620" s="89"/>
      <c r="J3620" s="90">
        <v>3</v>
      </c>
      <c r="K3620" s="91" t="s">
        <v>3544</v>
      </c>
      <c r="L3620" s="91" t="s">
        <v>3545</v>
      </c>
      <c r="M3620" s="90" t="s">
        <v>32</v>
      </c>
      <c r="N3620" s="90" t="s">
        <v>28</v>
      </c>
      <c r="O3620" s="96" t="s">
        <v>363</v>
      </c>
      <c r="P3620" s="90" t="s">
        <v>29</v>
      </c>
      <c r="Q3620" s="92"/>
      <c r="R3620" s="92"/>
      <c r="S3620" s="92"/>
      <c r="T3620" s="92"/>
      <c r="U3620" s="92"/>
      <c r="V3620" s="92"/>
      <c r="W3620" s="92"/>
      <c r="Z3620" s="88" t="s">
        <v>6</v>
      </c>
    </row>
    <row r="3621" spans="1:26" s="93" customFormat="1" ht="14.5" customHeight="1" x14ac:dyDescent="0.35">
      <c r="A3621" s="89"/>
      <c r="B3621" s="89"/>
      <c r="C3621" s="89"/>
      <c r="D3621" s="89"/>
      <c r="E3621" s="89"/>
      <c r="F3621" s="89"/>
      <c r="G3621" s="89"/>
      <c r="H3621" s="89"/>
      <c r="I3621" s="89"/>
      <c r="J3621" s="90">
        <v>4</v>
      </c>
      <c r="K3621" s="91" t="s">
        <v>3546</v>
      </c>
      <c r="L3621" s="91" t="s">
        <v>3547</v>
      </c>
      <c r="M3621" s="90" t="s">
        <v>32</v>
      </c>
      <c r="N3621" s="90" t="s">
        <v>28</v>
      </c>
      <c r="O3621" s="96" t="s">
        <v>363</v>
      </c>
      <c r="P3621" s="90" t="s">
        <v>29</v>
      </c>
      <c r="Q3621" s="92"/>
      <c r="R3621" s="92"/>
      <c r="S3621" s="92"/>
      <c r="T3621" s="92"/>
      <c r="U3621" s="92"/>
      <c r="V3621" s="92"/>
      <c r="W3621" s="92"/>
      <c r="Z3621" s="88" t="s">
        <v>6</v>
      </c>
    </row>
    <row r="3622" spans="1:26" s="93" customFormat="1" ht="14.5" customHeight="1" x14ac:dyDescent="0.35">
      <c r="A3622" s="89"/>
      <c r="B3622" s="89"/>
      <c r="C3622" s="89"/>
      <c r="D3622" s="89"/>
      <c r="E3622" s="89"/>
      <c r="F3622" s="89"/>
      <c r="G3622" s="89"/>
      <c r="H3622" s="89"/>
      <c r="I3622" s="89"/>
      <c r="J3622" s="90">
        <v>5</v>
      </c>
      <c r="K3622" s="91" t="s">
        <v>3548</v>
      </c>
      <c r="L3622" s="91" t="s">
        <v>3549</v>
      </c>
      <c r="M3622" s="90" t="s">
        <v>32</v>
      </c>
      <c r="N3622" s="90" t="s">
        <v>28</v>
      </c>
      <c r="O3622" s="96" t="s">
        <v>363</v>
      </c>
      <c r="P3622" s="90" t="s">
        <v>29</v>
      </c>
      <c r="Q3622" s="92"/>
      <c r="R3622" s="92"/>
      <c r="S3622" s="92"/>
      <c r="T3622" s="92"/>
      <c r="U3622" s="92"/>
      <c r="V3622" s="92"/>
      <c r="W3622" s="92"/>
      <c r="Z3622" s="88" t="s">
        <v>6</v>
      </c>
    </row>
    <row r="3623" spans="1:26" s="88" customFormat="1" ht="14.5" customHeight="1" collapsed="1" x14ac:dyDescent="0.35">
      <c r="A3623" s="85" t="s">
        <v>22</v>
      </c>
      <c r="B3623" s="85"/>
      <c r="C3623" s="85"/>
      <c r="D3623" s="85" t="s">
        <v>3550</v>
      </c>
      <c r="E3623" s="85"/>
      <c r="F3623" s="85"/>
      <c r="G3623" s="85"/>
      <c r="H3623" s="85"/>
      <c r="I3623" s="85" t="s">
        <v>8</v>
      </c>
      <c r="J3623" s="86" t="s">
        <v>3551</v>
      </c>
      <c r="K3623" s="87"/>
      <c r="L3623" s="87"/>
      <c r="M3623" s="87"/>
      <c r="N3623" s="87"/>
      <c r="O3623" s="87"/>
      <c r="P3623" s="87"/>
      <c r="Q3623" s="87"/>
      <c r="R3623" s="87"/>
      <c r="S3623" s="87"/>
      <c r="T3623" s="87"/>
      <c r="U3623" s="87"/>
      <c r="V3623" s="87"/>
      <c r="W3623" s="87"/>
      <c r="Z3623" s="88" t="s">
        <v>6</v>
      </c>
    </row>
    <row r="3624" spans="1:26" s="93" customFormat="1" ht="14.5" customHeight="1" x14ac:dyDescent="0.35">
      <c r="A3624" s="89"/>
      <c r="B3624" s="89"/>
      <c r="C3624" s="89"/>
      <c r="D3624" s="89"/>
      <c r="E3624" s="89"/>
      <c r="F3624" s="89"/>
      <c r="G3624" s="89"/>
      <c r="H3624" s="89"/>
      <c r="I3624" s="89"/>
      <c r="J3624" s="90">
        <v>1</v>
      </c>
      <c r="K3624" s="91" t="s">
        <v>25</v>
      </c>
      <c r="L3624" s="91" t="s">
        <v>3552</v>
      </c>
      <c r="M3624" s="90" t="s">
        <v>27</v>
      </c>
      <c r="N3624" s="96" t="s">
        <v>1799</v>
      </c>
      <c r="O3624" s="90" t="s">
        <v>28</v>
      </c>
      <c r="P3624" s="90" t="s">
        <v>29</v>
      </c>
      <c r="Q3624" s="92"/>
      <c r="R3624" s="92"/>
      <c r="S3624" s="92"/>
      <c r="T3624" s="92"/>
      <c r="U3624" s="92"/>
      <c r="V3624" s="92"/>
      <c r="W3624" s="92"/>
      <c r="Z3624" s="88" t="s">
        <v>6</v>
      </c>
    </row>
    <row r="3625" spans="1:26" s="93" customFormat="1" ht="14.5" customHeight="1" x14ac:dyDescent="0.35">
      <c r="A3625" s="89"/>
      <c r="B3625" s="89"/>
      <c r="C3625" s="89"/>
      <c r="D3625" s="89"/>
      <c r="E3625" s="89"/>
      <c r="F3625" s="89"/>
      <c r="G3625" s="89"/>
      <c r="H3625" s="89"/>
      <c r="I3625" s="89"/>
      <c r="J3625" s="90">
        <v>2</v>
      </c>
      <c r="K3625" s="91" t="s">
        <v>3492</v>
      </c>
      <c r="L3625" s="91" t="s">
        <v>3493</v>
      </c>
      <c r="M3625" s="90" t="s">
        <v>32</v>
      </c>
      <c r="N3625" s="90" t="s">
        <v>54</v>
      </c>
      <c r="O3625" s="90" t="s">
        <v>28</v>
      </c>
      <c r="P3625" s="90" t="s">
        <v>29</v>
      </c>
      <c r="Q3625" s="92"/>
      <c r="R3625" s="92"/>
      <c r="S3625" s="92"/>
      <c r="T3625" s="92"/>
      <c r="U3625" s="92"/>
      <c r="V3625" s="92"/>
      <c r="W3625" s="92"/>
      <c r="Z3625" s="88" t="s">
        <v>6</v>
      </c>
    </row>
    <row r="3626" spans="1:26" s="93" customFormat="1" ht="14.5" customHeight="1" x14ac:dyDescent="0.35">
      <c r="A3626" s="89"/>
      <c r="B3626" s="89"/>
      <c r="C3626" s="89"/>
      <c r="D3626" s="89"/>
      <c r="E3626" s="89"/>
      <c r="F3626" s="89"/>
      <c r="G3626" s="89"/>
      <c r="H3626" s="89"/>
      <c r="I3626" s="89"/>
      <c r="J3626" s="90">
        <v>3</v>
      </c>
      <c r="K3626" s="91" t="s">
        <v>3553</v>
      </c>
      <c r="L3626" s="91" t="s">
        <v>3554</v>
      </c>
      <c r="M3626" s="90" t="s">
        <v>32</v>
      </c>
      <c r="N3626" s="90" t="s">
        <v>28</v>
      </c>
      <c r="O3626" s="96" t="s">
        <v>3496</v>
      </c>
      <c r="P3626" s="90" t="s">
        <v>29</v>
      </c>
      <c r="Q3626" s="92"/>
      <c r="R3626" s="92"/>
      <c r="S3626" s="92"/>
      <c r="T3626" s="92"/>
      <c r="U3626" s="92"/>
      <c r="V3626" s="92"/>
      <c r="W3626" s="92"/>
      <c r="Z3626" s="88" t="s">
        <v>6</v>
      </c>
    </row>
    <row r="3627" spans="1:26" s="93" customFormat="1" ht="14.5" customHeight="1" x14ac:dyDescent="0.35">
      <c r="A3627" s="89"/>
      <c r="B3627" s="89"/>
      <c r="C3627" s="89"/>
      <c r="D3627" s="89"/>
      <c r="E3627" s="89"/>
      <c r="F3627" s="89"/>
      <c r="G3627" s="89"/>
      <c r="H3627" s="89"/>
      <c r="I3627" s="89"/>
      <c r="J3627" s="90">
        <v>4</v>
      </c>
      <c r="K3627" s="91" t="s">
        <v>3555</v>
      </c>
      <c r="L3627" s="91" t="s">
        <v>3556</v>
      </c>
      <c r="M3627" s="90" t="s">
        <v>32</v>
      </c>
      <c r="N3627" s="90" t="s">
        <v>28</v>
      </c>
      <c r="O3627" s="96" t="s">
        <v>3496</v>
      </c>
      <c r="P3627" s="90" t="s">
        <v>29</v>
      </c>
      <c r="Q3627" s="92"/>
      <c r="R3627" s="92"/>
      <c r="S3627" s="92"/>
      <c r="T3627" s="92"/>
      <c r="U3627" s="92"/>
      <c r="V3627" s="92"/>
      <c r="W3627" s="92"/>
      <c r="Z3627" s="88" t="s">
        <v>6</v>
      </c>
    </row>
    <row r="3628" spans="1:26" s="93" customFormat="1" ht="14.5" customHeight="1" x14ac:dyDescent="0.35">
      <c r="A3628" s="89"/>
      <c r="B3628" s="89"/>
      <c r="C3628" s="89"/>
      <c r="D3628" s="89"/>
      <c r="E3628" s="89"/>
      <c r="F3628" s="89"/>
      <c r="G3628" s="89"/>
      <c r="H3628" s="89"/>
      <c r="I3628" s="89"/>
      <c r="J3628" s="90">
        <v>5</v>
      </c>
      <c r="K3628" s="91" t="s">
        <v>3557</v>
      </c>
      <c r="L3628" s="91" t="s">
        <v>3558</v>
      </c>
      <c r="M3628" s="90" t="s">
        <v>32</v>
      </c>
      <c r="N3628" s="90" t="s">
        <v>28</v>
      </c>
      <c r="O3628" s="96" t="s">
        <v>3496</v>
      </c>
      <c r="P3628" s="90" t="s">
        <v>29</v>
      </c>
      <c r="Q3628" s="92"/>
      <c r="R3628" s="92"/>
      <c r="S3628" s="92"/>
      <c r="T3628" s="92"/>
      <c r="U3628" s="92"/>
      <c r="V3628" s="92"/>
      <c r="W3628" s="92"/>
      <c r="Z3628" s="88" t="s">
        <v>6</v>
      </c>
    </row>
    <row r="3629" spans="1:26" s="93" customFormat="1" ht="14.5" customHeight="1" x14ac:dyDescent="0.35">
      <c r="A3629" s="89"/>
      <c r="B3629" s="89"/>
      <c r="C3629" s="89"/>
      <c r="D3629" s="89"/>
      <c r="E3629" s="89"/>
      <c r="F3629" s="89"/>
      <c r="G3629" s="89"/>
      <c r="H3629" s="89"/>
      <c r="I3629" s="89"/>
      <c r="J3629" s="90">
        <v>6</v>
      </c>
      <c r="K3629" s="91" t="s">
        <v>3559</v>
      </c>
      <c r="L3629" s="91" t="s">
        <v>3560</v>
      </c>
      <c r="M3629" s="90" t="s">
        <v>32</v>
      </c>
      <c r="N3629" s="90" t="s">
        <v>28</v>
      </c>
      <c r="O3629" s="96" t="s">
        <v>3496</v>
      </c>
      <c r="P3629" s="90" t="s">
        <v>29</v>
      </c>
      <c r="Q3629" s="92"/>
      <c r="R3629" s="92"/>
      <c r="S3629" s="92"/>
      <c r="T3629" s="92"/>
      <c r="U3629" s="92"/>
      <c r="V3629" s="92"/>
      <c r="W3629" s="92"/>
      <c r="Z3629" s="88" t="s">
        <v>6</v>
      </c>
    </row>
    <row r="3630" spans="1:26" s="93" customFormat="1" ht="14.5" customHeight="1" x14ac:dyDescent="0.35">
      <c r="A3630" s="89"/>
      <c r="B3630" s="89"/>
      <c r="C3630" s="89"/>
      <c r="D3630" s="89"/>
      <c r="E3630" s="89"/>
      <c r="F3630" s="89"/>
      <c r="G3630" s="89"/>
      <c r="H3630" s="89"/>
      <c r="I3630" s="89"/>
      <c r="J3630" s="90">
        <v>7</v>
      </c>
      <c r="K3630" s="91" t="s">
        <v>3561</v>
      </c>
      <c r="L3630" s="91" t="s">
        <v>3498</v>
      </c>
      <c r="M3630" s="90" t="s">
        <v>32</v>
      </c>
      <c r="N3630" s="90" t="s">
        <v>28</v>
      </c>
      <c r="O3630" s="96" t="s">
        <v>3496</v>
      </c>
      <c r="P3630" s="90" t="s">
        <v>29</v>
      </c>
      <c r="Q3630" s="92"/>
      <c r="R3630" s="92"/>
      <c r="S3630" s="92"/>
      <c r="T3630" s="92"/>
      <c r="U3630" s="92"/>
      <c r="V3630" s="92"/>
      <c r="W3630" s="92"/>
      <c r="Z3630" s="88" t="s">
        <v>6</v>
      </c>
    </row>
    <row r="3631" spans="1:26" s="93" customFormat="1" ht="14.5" customHeight="1" x14ac:dyDescent="0.35">
      <c r="A3631" s="89"/>
      <c r="B3631" s="89"/>
      <c r="C3631" s="89"/>
      <c r="D3631" s="89"/>
      <c r="E3631" s="89"/>
      <c r="F3631" s="89"/>
      <c r="G3631" s="89"/>
      <c r="H3631" s="89"/>
      <c r="I3631" s="89"/>
      <c r="J3631" s="90">
        <v>8</v>
      </c>
      <c r="K3631" s="91" t="s">
        <v>3562</v>
      </c>
      <c r="L3631" s="91" t="s">
        <v>3500</v>
      </c>
      <c r="M3631" s="90" t="s">
        <v>32</v>
      </c>
      <c r="N3631" s="90" t="s">
        <v>28</v>
      </c>
      <c r="O3631" s="96" t="s">
        <v>3496</v>
      </c>
      <c r="P3631" s="90" t="s">
        <v>29</v>
      </c>
      <c r="Q3631" s="92"/>
      <c r="R3631" s="92"/>
      <c r="S3631" s="92"/>
      <c r="T3631" s="92"/>
      <c r="U3631" s="92"/>
      <c r="V3631" s="92"/>
      <c r="W3631" s="92"/>
      <c r="Z3631" s="88" t="s">
        <v>6</v>
      </c>
    </row>
    <row r="3632" spans="1:26" s="93" customFormat="1" ht="14.5" customHeight="1" x14ac:dyDescent="0.35">
      <c r="A3632" s="89"/>
      <c r="B3632" s="89"/>
      <c r="C3632" s="89"/>
      <c r="D3632" s="89"/>
      <c r="E3632" s="89"/>
      <c r="F3632" s="89"/>
      <c r="G3632" s="89"/>
      <c r="H3632" s="89"/>
      <c r="I3632" s="89"/>
      <c r="J3632" s="90">
        <v>9</v>
      </c>
      <c r="K3632" s="91" t="s">
        <v>3563</v>
      </c>
      <c r="L3632" s="91" t="s">
        <v>3564</v>
      </c>
      <c r="M3632" s="90" t="s">
        <v>32</v>
      </c>
      <c r="N3632" s="90" t="s">
        <v>28</v>
      </c>
      <c r="O3632" s="96" t="s">
        <v>3496</v>
      </c>
      <c r="P3632" s="90" t="s">
        <v>29</v>
      </c>
      <c r="Q3632" s="92"/>
      <c r="R3632" s="92"/>
      <c r="S3632" s="92"/>
      <c r="T3632" s="92"/>
      <c r="U3632" s="92"/>
      <c r="V3632" s="92"/>
      <c r="W3632" s="92"/>
      <c r="Z3632" s="88" t="s">
        <v>6</v>
      </c>
    </row>
    <row r="3633" spans="1:26" s="93" customFormat="1" ht="14.5" customHeight="1" x14ac:dyDescent="0.35">
      <c r="A3633" s="89"/>
      <c r="B3633" s="89"/>
      <c r="C3633" s="89"/>
      <c r="D3633" s="89"/>
      <c r="E3633" s="89"/>
      <c r="F3633" s="89"/>
      <c r="G3633" s="89"/>
      <c r="H3633" s="89"/>
      <c r="I3633" s="89"/>
      <c r="J3633" s="90">
        <v>10</v>
      </c>
      <c r="K3633" s="91" t="s">
        <v>3565</v>
      </c>
      <c r="L3633" s="91" t="s">
        <v>3566</v>
      </c>
      <c r="M3633" s="90" t="s">
        <v>32</v>
      </c>
      <c r="N3633" s="90" t="s">
        <v>28</v>
      </c>
      <c r="O3633" s="96" t="s">
        <v>3496</v>
      </c>
      <c r="P3633" s="90" t="s">
        <v>29</v>
      </c>
      <c r="Q3633" s="92"/>
      <c r="R3633" s="92"/>
      <c r="S3633" s="92"/>
      <c r="T3633" s="92"/>
      <c r="U3633" s="92"/>
      <c r="V3633" s="92"/>
      <c r="W3633" s="92"/>
      <c r="Z3633" s="88" t="s">
        <v>6</v>
      </c>
    </row>
    <row r="3634" spans="1:26" s="93" customFormat="1" ht="14.5" customHeight="1" x14ac:dyDescent="0.35">
      <c r="A3634" s="89"/>
      <c r="B3634" s="89"/>
      <c r="C3634" s="89"/>
      <c r="D3634" s="89"/>
      <c r="E3634" s="89"/>
      <c r="F3634" s="89"/>
      <c r="G3634" s="89"/>
      <c r="H3634" s="89"/>
      <c r="I3634" s="89"/>
      <c r="J3634" s="90">
        <v>11</v>
      </c>
      <c r="K3634" s="91" t="s">
        <v>3567</v>
      </c>
      <c r="L3634" s="91" t="s">
        <v>3568</v>
      </c>
      <c r="M3634" s="90" t="s">
        <v>32</v>
      </c>
      <c r="N3634" s="90" t="s">
        <v>28</v>
      </c>
      <c r="O3634" s="96" t="s">
        <v>3496</v>
      </c>
      <c r="P3634" s="90" t="s">
        <v>29</v>
      </c>
      <c r="Q3634" s="92"/>
      <c r="R3634" s="92"/>
      <c r="S3634" s="92"/>
      <c r="T3634" s="92"/>
      <c r="U3634" s="92"/>
      <c r="V3634" s="92"/>
      <c r="W3634" s="92"/>
      <c r="Z3634" s="88" t="s">
        <v>6</v>
      </c>
    </row>
    <row r="3635" spans="1:26" s="93" customFormat="1" ht="14.5" customHeight="1" x14ac:dyDescent="0.35">
      <c r="A3635" s="89"/>
      <c r="B3635" s="89"/>
      <c r="C3635" s="89"/>
      <c r="D3635" s="89"/>
      <c r="E3635" s="89"/>
      <c r="F3635" s="89"/>
      <c r="G3635" s="89"/>
      <c r="H3635" s="89"/>
      <c r="I3635" s="89"/>
      <c r="J3635" s="90">
        <v>12</v>
      </c>
      <c r="K3635" s="91" t="s">
        <v>3569</v>
      </c>
      <c r="L3635" s="91" t="s">
        <v>3570</v>
      </c>
      <c r="M3635" s="90" t="s">
        <v>32</v>
      </c>
      <c r="N3635" s="90" t="s">
        <v>28</v>
      </c>
      <c r="O3635" s="96" t="s">
        <v>3496</v>
      </c>
      <c r="P3635" s="90" t="s">
        <v>29</v>
      </c>
      <c r="Q3635" s="92"/>
      <c r="R3635" s="92"/>
      <c r="S3635" s="92"/>
      <c r="T3635" s="92"/>
      <c r="U3635" s="92"/>
      <c r="V3635" s="92"/>
      <c r="W3635" s="92"/>
      <c r="Z3635" s="88" t="s">
        <v>6</v>
      </c>
    </row>
    <row r="3636" spans="1:26" s="93" customFormat="1" ht="14.5" customHeight="1" x14ac:dyDescent="0.35">
      <c r="A3636" s="89"/>
      <c r="B3636" s="89"/>
      <c r="C3636" s="89"/>
      <c r="D3636" s="89"/>
      <c r="E3636" s="89"/>
      <c r="F3636" s="89"/>
      <c r="G3636" s="89"/>
      <c r="H3636" s="89"/>
      <c r="I3636" s="89"/>
      <c r="J3636" s="90">
        <v>13</v>
      </c>
      <c r="K3636" s="91" t="s">
        <v>3571</v>
      </c>
      <c r="L3636" s="91" t="s">
        <v>3537</v>
      </c>
      <c r="M3636" s="90" t="s">
        <v>32</v>
      </c>
      <c r="N3636" s="90" t="s">
        <v>28</v>
      </c>
      <c r="O3636" s="96" t="s">
        <v>3496</v>
      </c>
      <c r="P3636" s="90" t="s">
        <v>29</v>
      </c>
      <c r="Q3636" s="92"/>
      <c r="R3636" s="92"/>
      <c r="S3636" s="92"/>
      <c r="T3636" s="92"/>
      <c r="U3636" s="92"/>
      <c r="V3636" s="92"/>
      <c r="W3636" s="92"/>
      <c r="Z3636" s="88" t="s">
        <v>6</v>
      </c>
    </row>
    <row r="3637" spans="1:26" s="93" customFormat="1" ht="14.5" customHeight="1" x14ac:dyDescent="0.35">
      <c r="A3637" s="89"/>
      <c r="B3637" s="89"/>
      <c r="C3637" s="89"/>
      <c r="D3637" s="89"/>
      <c r="E3637" s="89"/>
      <c r="F3637" s="89"/>
      <c r="G3637" s="89"/>
      <c r="H3637" s="89"/>
      <c r="I3637" s="89"/>
      <c r="J3637" s="90">
        <v>14</v>
      </c>
      <c r="K3637" s="91" t="s">
        <v>3572</v>
      </c>
      <c r="L3637" s="91" t="s">
        <v>3573</v>
      </c>
      <c r="M3637" s="90" t="s">
        <v>32</v>
      </c>
      <c r="N3637" s="90" t="s">
        <v>28</v>
      </c>
      <c r="O3637" s="96" t="s">
        <v>3496</v>
      </c>
      <c r="P3637" s="90" t="s">
        <v>29</v>
      </c>
      <c r="Q3637" s="92"/>
      <c r="R3637" s="92"/>
      <c r="S3637" s="92"/>
      <c r="T3637" s="92"/>
      <c r="U3637" s="92"/>
      <c r="V3637" s="92"/>
      <c r="W3637" s="92"/>
      <c r="Z3637" s="88" t="s">
        <v>6</v>
      </c>
    </row>
    <row r="3638" spans="1:26" s="3" customFormat="1" ht="14.5" customHeight="1" collapsed="1" x14ac:dyDescent="0.35">
      <c r="A3638" s="1" t="s">
        <v>22</v>
      </c>
      <c r="B3638" s="1"/>
      <c r="C3638" s="1" t="s">
        <v>3574</v>
      </c>
      <c r="D3638" s="1"/>
      <c r="E3638" s="1"/>
      <c r="F3638" s="1"/>
      <c r="G3638" s="1"/>
      <c r="H3638" s="1"/>
      <c r="I3638" s="1" t="s">
        <v>8</v>
      </c>
      <c r="J3638" s="2" t="s">
        <v>3575</v>
      </c>
      <c r="K3638" s="4"/>
      <c r="L3638" s="4"/>
      <c r="M3638" s="4"/>
      <c r="N3638" s="4"/>
      <c r="O3638" s="4"/>
      <c r="P3638" s="4"/>
      <c r="Q3638" s="4"/>
      <c r="R3638" s="4"/>
      <c r="S3638" s="4"/>
      <c r="T3638" s="4"/>
      <c r="U3638" s="4"/>
      <c r="V3638" s="4"/>
      <c r="W3638" s="4"/>
      <c r="Z3638" s="3" t="s">
        <v>6</v>
      </c>
    </row>
    <row r="3639" spans="1:26" ht="14.5" customHeight="1" x14ac:dyDescent="0.35">
      <c r="D3639" s="23"/>
      <c r="J3639" s="9">
        <v>1</v>
      </c>
      <c r="K3639" s="11" t="s">
        <v>25</v>
      </c>
      <c r="L3639" s="11" t="s">
        <v>3576</v>
      </c>
      <c r="M3639" s="9" t="s">
        <v>27</v>
      </c>
      <c r="N3639" s="9">
        <v>4</v>
      </c>
      <c r="O3639" s="9" t="s">
        <v>28</v>
      </c>
      <c r="P3639" s="9" t="s">
        <v>29</v>
      </c>
      <c r="Z3639" s="3" t="s">
        <v>6</v>
      </c>
    </row>
    <row r="3640" spans="1:26" ht="14.5" customHeight="1" x14ac:dyDescent="0.35">
      <c r="D3640" s="23"/>
      <c r="J3640" s="9">
        <v>2</v>
      </c>
      <c r="K3640" s="11" t="s">
        <v>3577</v>
      </c>
      <c r="L3640" s="11" t="s">
        <v>3578</v>
      </c>
      <c r="M3640" s="9" t="s">
        <v>32</v>
      </c>
      <c r="N3640" s="9" t="s">
        <v>28</v>
      </c>
      <c r="O3640" s="9" t="s">
        <v>28</v>
      </c>
      <c r="P3640" s="9" t="s">
        <v>29</v>
      </c>
      <c r="Z3640" s="3" t="s">
        <v>6</v>
      </c>
    </row>
    <row r="3641" spans="1:26" s="3" customFormat="1" ht="14.5" customHeight="1" collapsed="1" x14ac:dyDescent="0.35">
      <c r="A3641" s="1" t="s">
        <v>22</v>
      </c>
      <c r="B3641" s="1"/>
      <c r="C3641" s="1" t="s">
        <v>3579</v>
      </c>
      <c r="D3641" s="1"/>
      <c r="E3641" s="1"/>
      <c r="F3641" s="1"/>
      <c r="G3641" s="1"/>
      <c r="H3641" s="1"/>
      <c r="I3641" s="1" t="s">
        <v>8</v>
      </c>
      <c r="J3641" s="2" t="s">
        <v>3580</v>
      </c>
      <c r="K3641" s="4"/>
      <c r="L3641" s="4"/>
      <c r="M3641" s="4"/>
      <c r="N3641" s="4"/>
      <c r="O3641" s="4"/>
      <c r="P3641" s="4"/>
      <c r="Q3641" s="4"/>
      <c r="R3641" s="4"/>
      <c r="S3641" s="4"/>
      <c r="T3641" s="4"/>
      <c r="U3641" s="4"/>
      <c r="V3641" s="4"/>
      <c r="W3641" s="4"/>
      <c r="Z3641" s="3" t="s">
        <v>6</v>
      </c>
    </row>
    <row r="3642" spans="1:26" ht="14.5" customHeight="1" x14ac:dyDescent="0.35">
      <c r="J3642" s="9">
        <v>1</v>
      </c>
      <c r="K3642" s="11" t="s">
        <v>25</v>
      </c>
      <c r="L3642" s="11" t="s">
        <v>3581</v>
      </c>
      <c r="M3642" s="9" t="s">
        <v>27</v>
      </c>
      <c r="N3642" s="9">
        <v>4</v>
      </c>
      <c r="O3642" s="9" t="s">
        <v>28</v>
      </c>
      <c r="P3642" s="9" t="s">
        <v>29</v>
      </c>
      <c r="Z3642" s="3" t="s">
        <v>6</v>
      </c>
    </row>
    <row r="3643" spans="1:26" ht="14.5" customHeight="1" x14ac:dyDescent="0.35">
      <c r="J3643" s="325">
        <v>2</v>
      </c>
      <c r="K3643" s="347" t="s">
        <v>77</v>
      </c>
      <c r="L3643" s="11" t="s">
        <v>78</v>
      </c>
      <c r="M3643" s="325" t="s">
        <v>32</v>
      </c>
      <c r="N3643" s="325" t="s">
        <v>240</v>
      </c>
      <c r="O3643" s="325" t="s">
        <v>28</v>
      </c>
      <c r="P3643" s="325" t="s">
        <v>29</v>
      </c>
      <c r="Z3643" s="3" t="s">
        <v>6</v>
      </c>
    </row>
    <row r="3644" spans="1:26" ht="14.5" customHeight="1" x14ac:dyDescent="0.35">
      <c r="J3644" s="325"/>
      <c r="K3644" s="347"/>
      <c r="L3644" s="11" t="s">
        <v>79</v>
      </c>
      <c r="M3644" s="325"/>
      <c r="N3644" s="325"/>
      <c r="O3644" s="325"/>
      <c r="P3644" s="325"/>
      <c r="Z3644" s="3" t="s">
        <v>6</v>
      </c>
    </row>
    <row r="3645" spans="1:26" ht="14.5" customHeight="1" x14ac:dyDescent="0.35">
      <c r="J3645" s="325"/>
      <c r="K3645" s="347"/>
      <c r="L3645" s="11" t="s">
        <v>80</v>
      </c>
      <c r="M3645" s="325"/>
      <c r="N3645" s="325"/>
      <c r="O3645" s="325"/>
      <c r="P3645" s="325"/>
      <c r="Z3645" s="3" t="s">
        <v>6</v>
      </c>
    </row>
    <row r="3646" spans="1:26" s="3" customFormat="1" ht="14.5" customHeight="1" collapsed="1" x14ac:dyDescent="0.35">
      <c r="A3646" s="1" t="s">
        <v>22</v>
      </c>
      <c r="B3646" s="1"/>
      <c r="C3646" s="1"/>
      <c r="D3646" s="1" t="s">
        <v>3582</v>
      </c>
      <c r="E3646" s="1"/>
      <c r="F3646" s="1"/>
      <c r="G3646" s="1"/>
      <c r="H3646" s="1"/>
      <c r="I3646" s="1" t="s">
        <v>108</v>
      </c>
      <c r="J3646" s="2" t="s">
        <v>3583</v>
      </c>
      <c r="K3646" s="4"/>
      <c r="L3646" s="4"/>
      <c r="M3646" s="4"/>
      <c r="N3646" s="4"/>
      <c r="O3646" s="4"/>
      <c r="P3646" s="4"/>
      <c r="Q3646" s="4"/>
      <c r="R3646" s="4"/>
      <c r="S3646" s="4"/>
      <c r="T3646" s="4"/>
      <c r="U3646" s="4"/>
      <c r="V3646" s="4"/>
      <c r="W3646" s="4"/>
      <c r="Z3646" s="3" t="s">
        <v>6</v>
      </c>
    </row>
    <row r="3647" spans="1:26" ht="14.5" customHeight="1" x14ac:dyDescent="0.35">
      <c r="J3647" s="9">
        <v>1</v>
      </c>
      <c r="K3647" s="11" t="s">
        <v>25</v>
      </c>
      <c r="L3647" s="11" t="s">
        <v>3584</v>
      </c>
      <c r="M3647" s="9" t="s">
        <v>27</v>
      </c>
      <c r="N3647" s="9">
        <v>4</v>
      </c>
      <c r="O3647" s="9" t="s">
        <v>28</v>
      </c>
      <c r="P3647" s="9" t="s">
        <v>29</v>
      </c>
      <c r="Z3647" s="3" t="s">
        <v>6</v>
      </c>
    </row>
    <row r="3648" spans="1:26" ht="14.5" customHeight="1" x14ac:dyDescent="0.35">
      <c r="J3648" s="9">
        <v>2</v>
      </c>
      <c r="K3648" s="11" t="s">
        <v>3585</v>
      </c>
      <c r="L3648" s="11" t="s">
        <v>3586</v>
      </c>
      <c r="M3648" s="9" t="s">
        <v>27</v>
      </c>
      <c r="N3648" s="9">
        <v>4</v>
      </c>
      <c r="O3648" s="9" t="s">
        <v>28</v>
      </c>
      <c r="P3648" s="9" t="s">
        <v>29</v>
      </c>
      <c r="Z3648" s="3" t="s">
        <v>6</v>
      </c>
    </row>
    <row r="3649" spans="1:26" ht="14.5" customHeight="1" x14ac:dyDescent="0.35">
      <c r="J3649" s="9">
        <v>3</v>
      </c>
      <c r="K3649" s="11" t="s">
        <v>3587</v>
      </c>
      <c r="L3649" s="11" t="s">
        <v>3588</v>
      </c>
      <c r="M3649" s="9" t="s">
        <v>32</v>
      </c>
      <c r="N3649" s="9" t="s">
        <v>28</v>
      </c>
      <c r="O3649" s="9" t="s">
        <v>28</v>
      </c>
      <c r="P3649" s="9" t="s">
        <v>29</v>
      </c>
      <c r="Z3649" s="3" t="s">
        <v>6</v>
      </c>
    </row>
    <row r="3650" spans="1:26" s="3" customFormat="1" ht="14.5" customHeight="1" collapsed="1" x14ac:dyDescent="0.35">
      <c r="A3650" s="1" t="s">
        <v>22</v>
      </c>
      <c r="B3650" s="1"/>
      <c r="C3650" s="1" t="s">
        <v>3589</v>
      </c>
      <c r="D3650" s="1"/>
      <c r="E3650" s="1"/>
      <c r="F3650" s="1"/>
      <c r="G3650" s="1"/>
      <c r="H3650" s="1"/>
      <c r="I3650" s="1" t="s">
        <v>8</v>
      </c>
      <c r="J3650" s="2" t="s">
        <v>3590</v>
      </c>
      <c r="K3650" s="4"/>
      <c r="L3650" s="4"/>
      <c r="M3650" s="4"/>
      <c r="N3650" s="4"/>
      <c r="O3650" s="4"/>
      <c r="P3650" s="4"/>
      <c r="Q3650" s="4"/>
      <c r="R3650" s="4"/>
      <c r="S3650" s="4"/>
      <c r="T3650" s="4"/>
      <c r="U3650" s="4"/>
      <c r="V3650" s="4"/>
      <c r="W3650" s="4"/>
      <c r="Z3650" s="3" t="s">
        <v>6</v>
      </c>
    </row>
    <row r="3651" spans="1:26" ht="14.5" customHeight="1" x14ac:dyDescent="0.35">
      <c r="J3651" s="9">
        <v>1</v>
      </c>
      <c r="K3651" s="11" t="s">
        <v>25</v>
      </c>
      <c r="L3651" s="11" t="s">
        <v>3591</v>
      </c>
      <c r="M3651" s="9" t="s">
        <v>27</v>
      </c>
      <c r="N3651" s="9">
        <v>4</v>
      </c>
      <c r="O3651" s="9" t="s">
        <v>28</v>
      </c>
      <c r="P3651" s="9" t="s">
        <v>29</v>
      </c>
      <c r="Z3651" s="3" t="s">
        <v>6</v>
      </c>
    </row>
    <row r="3652" spans="1:26" ht="14.5" customHeight="1" x14ac:dyDescent="0.35">
      <c r="J3652" s="9">
        <v>2</v>
      </c>
      <c r="K3652" s="11" t="s">
        <v>3592</v>
      </c>
      <c r="L3652" s="11" t="s">
        <v>3593</v>
      </c>
      <c r="M3652" s="9" t="s">
        <v>32</v>
      </c>
      <c r="N3652" s="9" t="s">
        <v>28</v>
      </c>
      <c r="O3652" s="9" t="s">
        <v>28</v>
      </c>
      <c r="P3652" s="9" t="s">
        <v>29</v>
      </c>
      <c r="Z3652" s="3" t="s">
        <v>6</v>
      </c>
    </row>
    <row r="3653" spans="1:26" s="3" customFormat="1" ht="14.5" customHeight="1" collapsed="1" x14ac:dyDescent="0.35">
      <c r="A3653" s="1" t="s">
        <v>22</v>
      </c>
      <c r="B3653" s="1" t="s">
        <v>3594</v>
      </c>
      <c r="C3653" s="1"/>
      <c r="D3653" s="1"/>
      <c r="E3653" s="1"/>
      <c r="F3653" s="1"/>
      <c r="G3653" s="1"/>
      <c r="H3653" s="1"/>
      <c r="I3653" s="1" t="s">
        <v>8</v>
      </c>
      <c r="J3653" s="2" t="s">
        <v>3595</v>
      </c>
      <c r="K3653" s="4"/>
      <c r="L3653" s="4"/>
      <c r="M3653" s="4"/>
      <c r="N3653" s="4"/>
      <c r="O3653" s="4"/>
      <c r="P3653" s="4"/>
      <c r="Q3653" s="4"/>
      <c r="R3653" s="4"/>
      <c r="S3653" s="4"/>
      <c r="T3653" s="4"/>
      <c r="U3653" s="4"/>
      <c r="V3653" s="4"/>
      <c r="W3653" s="4"/>
      <c r="Z3653" s="3" t="s">
        <v>6</v>
      </c>
    </row>
    <row r="3654" spans="1:26" ht="14.5" customHeight="1" x14ac:dyDescent="0.35">
      <c r="J3654" s="9">
        <v>1</v>
      </c>
      <c r="K3654" s="11" t="s">
        <v>25</v>
      </c>
      <c r="L3654" s="11" t="s">
        <v>3596</v>
      </c>
      <c r="M3654" s="9" t="s">
        <v>27</v>
      </c>
      <c r="N3654" s="9">
        <v>4</v>
      </c>
      <c r="O3654" s="9" t="s">
        <v>28</v>
      </c>
      <c r="P3654" s="9" t="s">
        <v>29</v>
      </c>
      <c r="Z3654" s="3" t="s">
        <v>6</v>
      </c>
    </row>
    <row r="3655" spans="1:26" ht="14.5" customHeight="1" x14ac:dyDescent="0.35">
      <c r="J3655" s="9">
        <v>2</v>
      </c>
      <c r="K3655" s="11" t="s">
        <v>3597</v>
      </c>
      <c r="L3655" s="11" t="s">
        <v>3598</v>
      </c>
      <c r="M3655" s="9" t="s">
        <v>32</v>
      </c>
      <c r="N3655" s="9" t="s">
        <v>28</v>
      </c>
      <c r="O3655" s="9" t="s">
        <v>28</v>
      </c>
      <c r="P3655" s="9" t="s">
        <v>29</v>
      </c>
      <c r="Z3655" s="3" t="s">
        <v>6</v>
      </c>
    </row>
    <row r="3656" spans="1:26" ht="14.5" customHeight="1" x14ac:dyDescent="0.35">
      <c r="Z3656" s="3" t="s">
        <v>6</v>
      </c>
    </row>
  </sheetData>
  <autoFilter ref="A1:A3655"/>
  <mergeCells count="2493">
    <mergeCell ref="J770:J772"/>
    <mergeCell ref="K770:K772"/>
    <mergeCell ref="M770:M772"/>
    <mergeCell ref="N770:N772"/>
    <mergeCell ref="O770:O772"/>
    <mergeCell ref="P770:P772"/>
    <mergeCell ref="Q770:Q772"/>
    <mergeCell ref="Q712:Q732"/>
    <mergeCell ref="P734:P751"/>
    <mergeCell ref="P990:P1003"/>
    <mergeCell ref="M3520:N3520"/>
    <mergeCell ref="M1737:N1737"/>
    <mergeCell ref="M2202:N2202"/>
    <mergeCell ref="M1745:N1745"/>
    <mergeCell ref="M2476:N2476"/>
    <mergeCell ref="M1763:N1763"/>
    <mergeCell ref="M2160:N2160"/>
    <mergeCell ref="M864:N864"/>
    <mergeCell ref="M1767:N1767"/>
    <mergeCell ref="M2490:N2490"/>
    <mergeCell ref="M868:N868"/>
    <mergeCell ref="M3254:N3254"/>
    <mergeCell ref="M3231:N3231"/>
    <mergeCell ref="M2370:N2370"/>
    <mergeCell ref="M2464:N2464"/>
    <mergeCell ref="P3117:P3119"/>
    <mergeCell ref="O3120:O3122"/>
    <mergeCell ref="P3120:P3122"/>
    <mergeCell ref="M2222:N2222"/>
    <mergeCell ref="M2268:N2268"/>
    <mergeCell ref="M2227:N2227"/>
    <mergeCell ref="N2905:N2907"/>
    <mergeCell ref="M2259:N2259"/>
    <mergeCell ref="O2259:P2259"/>
    <mergeCell ref="M2260:N2260"/>
    <mergeCell ref="O2260:P2260"/>
    <mergeCell ref="M2261:N2261"/>
    <mergeCell ref="J3123:J3125"/>
    <mergeCell ref="K3123:K3125"/>
    <mergeCell ref="M3123:M3125"/>
    <mergeCell ref="N3123:N3125"/>
    <mergeCell ref="M3223:N3223"/>
    <mergeCell ref="M3213:N3213"/>
    <mergeCell ref="M2284:N2284"/>
    <mergeCell ref="M2262:N2262"/>
    <mergeCell ref="J3126:J3128"/>
    <mergeCell ref="K3126:K3128"/>
    <mergeCell ref="J3163:J3185"/>
    <mergeCell ref="K3163:K3185"/>
    <mergeCell ref="J3155:J3157"/>
    <mergeCell ref="K3155:K3157"/>
    <mergeCell ref="K2905:K2907"/>
    <mergeCell ref="M2905:M2907"/>
    <mergeCell ref="J2395:J2397"/>
    <mergeCell ref="M2504:N2504"/>
    <mergeCell ref="M2509:N2509"/>
    <mergeCell ref="J3120:J3122"/>
    <mergeCell ref="K3120:K3122"/>
    <mergeCell ref="M3120:M3122"/>
    <mergeCell ref="N3120:N3122"/>
    <mergeCell ref="M2516:N2516"/>
    <mergeCell ref="M2320:N2320"/>
    <mergeCell ref="M2302:N2302"/>
    <mergeCell ref="M3220:N3220"/>
    <mergeCell ref="M3221:N3221"/>
    <mergeCell ref="J3129:J3131"/>
    <mergeCell ref="K3129:K3131"/>
    <mergeCell ref="P312:Q312"/>
    <mergeCell ref="P313:Q313"/>
    <mergeCell ref="M2283:N2283"/>
    <mergeCell ref="O2283:P2283"/>
    <mergeCell ref="M2243:N2243"/>
    <mergeCell ref="M2281:N2281"/>
    <mergeCell ref="M820:N820"/>
    <mergeCell ref="M855:N855"/>
    <mergeCell ref="M2155:N2155"/>
    <mergeCell ref="M2273:N2273"/>
    <mergeCell ref="O2273:P2273"/>
    <mergeCell ref="M2274:N2274"/>
    <mergeCell ref="O2204:P2204"/>
    <mergeCell ref="M2205:N2205"/>
    <mergeCell ref="O2205:P2205"/>
    <mergeCell ref="M2206:N2206"/>
    <mergeCell ref="O2206:P2206"/>
    <mergeCell ref="M2152:N2152"/>
    <mergeCell ref="O2152:P2152"/>
    <mergeCell ref="M2156:N2156"/>
    <mergeCell ref="M2157:N2157"/>
    <mergeCell ref="M2291:N2291"/>
    <mergeCell ref="O2291:P2291"/>
    <mergeCell ref="M2292:N2292"/>
    <mergeCell ref="O2292:P2292"/>
    <mergeCell ref="M2196:N2196"/>
    <mergeCell ref="M1719:N1719"/>
    <mergeCell ref="P3126:P3128"/>
    <mergeCell ref="M3126:M3128"/>
    <mergeCell ref="O3222:P3222"/>
    <mergeCell ref="O3213:P3213"/>
    <mergeCell ref="M3214:N3214"/>
    <mergeCell ref="O3214:P3214"/>
    <mergeCell ref="P1413:P1420"/>
    <mergeCell ref="O2229:P2229"/>
    <mergeCell ref="M2230:N2230"/>
    <mergeCell ref="O2230:P2230"/>
    <mergeCell ref="M2220:N2220"/>
    <mergeCell ref="O2220:P2220"/>
    <mergeCell ref="M2221:N2221"/>
    <mergeCell ref="M806:N806"/>
    <mergeCell ref="M1705:N1705"/>
    <mergeCell ref="M2182:N2182"/>
    <mergeCell ref="M2231:N2231"/>
    <mergeCell ref="M851:N851"/>
    <mergeCell ref="M1750:N1750"/>
    <mergeCell ref="M2210:N2210"/>
    <mergeCell ref="M2254:N2254"/>
    <mergeCell ref="M2257:N2257"/>
    <mergeCell ref="O2257:P2257"/>
    <mergeCell ref="M2258:N2258"/>
    <mergeCell ref="O2315:P2315"/>
    <mergeCell ref="M2316:N2316"/>
    <mergeCell ref="M2325:N2325"/>
    <mergeCell ref="O2261:P2261"/>
    <mergeCell ref="O2325:P2325"/>
    <mergeCell ref="O2198:P2198"/>
    <mergeCell ref="M2199:N2199"/>
    <mergeCell ref="O2199:P2199"/>
    <mergeCell ref="M2200:N2200"/>
    <mergeCell ref="M2459:N2459"/>
    <mergeCell ref="M3224:N3224"/>
    <mergeCell ref="M3225:N3225"/>
    <mergeCell ref="M3226:N3226"/>
    <mergeCell ref="M3227:N3227"/>
    <mergeCell ref="M3218:N3218"/>
    <mergeCell ref="M3219:N3219"/>
    <mergeCell ref="O3223:P3223"/>
    <mergeCell ref="O3224:P3224"/>
    <mergeCell ref="O3225:P3225"/>
    <mergeCell ref="O3226:P3226"/>
    <mergeCell ref="O3227:P3227"/>
    <mergeCell ref="O3218:P3218"/>
    <mergeCell ref="O3219:P3219"/>
    <mergeCell ref="O3220:P3220"/>
    <mergeCell ref="O3221:P3221"/>
    <mergeCell ref="M3129:M3131"/>
    <mergeCell ref="N3129:N3131"/>
    <mergeCell ref="O3129:O3131"/>
    <mergeCell ref="P3129:P3131"/>
    <mergeCell ref="M3215:N3215"/>
    <mergeCell ref="O3215:P3215"/>
    <mergeCell ref="M3216:N3216"/>
    <mergeCell ref="O3216:P3216"/>
    <mergeCell ref="M3217:N3217"/>
    <mergeCell ref="O3217:P3217"/>
    <mergeCell ref="M3210:N3210"/>
    <mergeCell ref="O3210:P3210"/>
    <mergeCell ref="M3211:N3211"/>
    <mergeCell ref="O3211:P3211"/>
    <mergeCell ref="M3212:N3212"/>
    <mergeCell ref="O3212:P3212"/>
    <mergeCell ref="M3222:N3222"/>
    <mergeCell ref="J280:J284"/>
    <mergeCell ref="K280:K284"/>
    <mergeCell ref="M280:M284"/>
    <mergeCell ref="N280:N284"/>
    <mergeCell ref="O280:O284"/>
    <mergeCell ref="P280:P284"/>
    <mergeCell ref="Q280:Q284"/>
    <mergeCell ref="J287:J291"/>
    <mergeCell ref="K287:K291"/>
    <mergeCell ref="M287:M291"/>
    <mergeCell ref="N287:N291"/>
    <mergeCell ref="O287:O291"/>
    <mergeCell ref="P287:P291"/>
    <mergeCell ref="Q287:Q291"/>
    <mergeCell ref="O2258:P2258"/>
    <mergeCell ref="Q294:Q297"/>
    <mergeCell ref="P299:Q299"/>
    <mergeCell ref="P300:Q300"/>
    <mergeCell ref="P301:Q301"/>
    <mergeCell ref="P302:Q302"/>
    <mergeCell ref="P303:Q303"/>
    <mergeCell ref="P304:Q304"/>
    <mergeCell ref="P305:Q305"/>
    <mergeCell ref="P306:Q306"/>
    <mergeCell ref="P307:Q307"/>
    <mergeCell ref="P308:Q308"/>
    <mergeCell ref="P309:Q309"/>
    <mergeCell ref="P310:Q310"/>
    <mergeCell ref="P311:Q311"/>
    <mergeCell ref="M2207:N2207"/>
    <mergeCell ref="O2207:P2207"/>
    <mergeCell ref="M2208:N2208"/>
    <mergeCell ref="J269:J271"/>
    <mergeCell ref="K269:K271"/>
    <mergeCell ref="M269:M271"/>
    <mergeCell ref="N269:N271"/>
    <mergeCell ref="O269:O271"/>
    <mergeCell ref="P269:P271"/>
    <mergeCell ref="Q269:Q271"/>
    <mergeCell ref="J272:J274"/>
    <mergeCell ref="K272:K274"/>
    <mergeCell ref="M272:M274"/>
    <mergeCell ref="N272:N274"/>
    <mergeCell ref="O272:O274"/>
    <mergeCell ref="P272:P274"/>
    <mergeCell ref="Q272:Q274"/>
    <mergeCell ref="P227:P238"/>
    <mergeCell ref="P240:P246"/>
    <mergeCell ref="P248:P258"/>
    <mergeCell ref="P260:P266"/>
    <mergeCell ref="M3539:N3539"/>
    <mergeCell ref="O3539:P3539"/>
    <mergeCell ref="M3540:N3540"/>
    <mergeCell ref="O3540:P3540"/>
    <mergeCell ref="M3510:N3510"/>
    <mergeCell ref="O3510:P3510"/>
    <mergeCell ref="M3512:N3512"/>
    <mergeCell ref="O3512:P3512"/>
    <mergeCell ref="M3513:N3513"/>
    <mergeCell ref="O3513:P3513"/>
    <mergeCell ref="M3515:N3515"/>
    <mergeCell ref="O3515:P3515"/>
    <mergeCell ref="M3522:N3522"/>
    <mergeCell ref="O3522:P3522"/>
    <mergeCell ref="M3523:N3523"/>
    <mergeCell ref="O3523:P3523"/>
    <mergeCell ref="M3524:N3524"/>
    <mergeCell ref="O3524:P3524"/>
    <mergeCell ref="M3525:N3525"/>
    <mergeCell ref="O3525:P3525"/>
    <mergeCell ref="M3527:N3527"/>
    <mergeCell ref="O3527:P3527"/>
    <mergeCell ref="M3528:N3528"/>
    <mergeCell ref="O3528:P3528"/>
    <mergeCell ref="M3514:N3514"/>
    <mergeCell ref="M3262:N3262"/>
    <mergeCell ref="O3262:P3262"/>
    <mergeCell ref="M3263:N3263"/>
    <mergeCell ref="O3263:P3263"/>
    <mergeCell ref="M3264:N3264"/>
    <mergeCell ref="O3264:P3264"/>
    <mergeCell ref="M3265:N3265"/>
    <mergeCell ref="P3459:P3465"/>
    <mergeCell ref="P3377:P3385"/>
    <mergeCell ref="M3529:N3529"/>
    <mergeCell ref="O3529:P3529"/>
    <mergeCell ref="M3533:N3533"/>
    <mergeCell ref="O3533:P3533"/>
    <mergeCell ref="M3534:N3534"/>
    <mergeCell ref="O3534:P3534"/>
    <mergeCell ref="M3535:N3535"/>
    <mergeCell ref="O3535:P3535"/>
    <mergeCell ref="M3506:N3506"/>
    <mergeCell ref="O3506:P3506"/>
    <mergeCell ref="O3267:P3267"/>
    <mergeCell ref="M3268:N3268"/>
    <mergeCell ref="O3268:P3268"/>
    <mergeCell ref="M3269:N3269"/>
    <mergeCell ref="O3269:P3269"/>
    <mergeCell ref="M3270:N3270"/>
    <mergeCell ref="O3270:P3270"/>
    <mergeCell ref="M3271:N3271"/>
    <mergeCell ref="O3271:P3271"/>
    <mergeCell ref="M3272:N3272"/>
    <mergeCell ref="O3272:P3272"/>
    <mergeCell ref="M3273:N3273"/>
    <mergeCell ref="O3273:P3273"/>
    <mergeCell ref="M3256:N3256"/>
    <mergeCell ref="O3256:P3256"/>
    <mergeCell ref="M3257:N3257"/>
    <mergeCell ref="O3257:P3257"/>
    <mergeCell ref="M3258:N3258"/>
    <mergeCell ref="O3265:P3265"/>
    <mergeCell ref="M3266:N3266"/>
    <mergeCell ref="O3266:P3266"/>
    <mergeCell ref="M3267:N3267"/>
    <mergeCell ref="M3509:N3509"/>
    <mergeCell ref="O3509:P3509"/>
    <mergeCell ref="M3239:N3239"/>
    <mergeCell ref="O3239:P3239"/>
    <mergeCell ref="M3240:N3240"/>
    <mergeCell ref="O3240:P3240"/>
    <mergeCell ref="M3234:N3234"/>
    <mergeCell ref="O3234:P3234"/>
    <mergeCell ref="M3235:N3235"/>
    <mergeCell ref="O3235:P3235"/>
    <mergeCell ref="M3236:N3236"/>
    <mergeCell ref="O3236:P3236"/>
    <mergeCell ref="M3237:N3237"/>
    <mergeCell ref="O3237:P3237"/>
    <mergeCell ref="M3238:N3238"/>
    <mergeCell ref="O3238:P3238"/>
    <mergeCell ref="O3258:P3258"/>
    <mergeCell ref="M3259:N3259"/>
    <mergeCell ref="O3259:P3259"/>
    <mergeCell ref="M3260:N3260"/>
    <mergeCell ref="O3260:P3260"/>
    <mergeCell ref="M3261:N3261"/>
    <mergeCell ref="O3261:P3261"/>
    <mergeCell ref="M3249:N3249"/>
    <mergeCell ref="O3249:P3249"/>
    <mergeCell ref="M3250:N3250"/>
    <mergeCell ref="O3250:P3250"/>
    <mergeCell ref="M3251:N3251"/>
    <mergeCell ref="O3251:P3251"/>
    <mergeCell ref="M3252:N3252"/>
    <mergeCell ref="O3252:P3252"/>
    <mergeCell ref="M3253:N3253"/>
    <mergeCell ref="O3253:P3253"/>
    <mergeCell ref="M3255:N3255"/>
    <mergeCell ref="M3228:N3228"/>
    <mergeCell ref="O3228:P3228"/>
    <mergeCell ref="M3229:N3229"/>
    <mergeCell ref="O3229:P3229"/>
    <mergeCell ref="M3230:N3230"/>
    <mergeCell ref="O3230:P3230"/>
    <mergeCell ref="M3232:N3232"/>
    <mergeCell ref="O3232:P3232"/>
    <mergeCell ref="M3233:N3233"/>
    <mergeCell ref="O3233:P3233"/>
    <mergeCell ref="O3255:P3255"/>
    <mergeCell ref="M3163:M3185"/>
    <mergeCell ref="N3163:N3185"/>
    <mergeCell ref="O3163:O3185"/>
    <mergeCell ref="P3163:P3185"/>
    <mergeCell ref="M3155:M3157"/>
    <mergeCell ref="N3155:N3157"/>
    <mergeCell ref="O2413:P2413"/>
    <mergeCell ref="M2313:N2313"/>
    <mergeCell ref="O2313:P2313"/>
    <mergeCell ref="M2314:N2314"/>
    <mergeCell ref="O2314:P2314"/>
    <mergeCell ref="M2315:N2315"/>
    <mergeCell ref="O3155:O3157"/>
    <mergeCell ref="P3111:P3113"/>
    <mergeCell ref="O3123:O3125"/>
    <mergeCell ref="P3123:P3125"/>
    <mergeCell ref="P3093:P3095"/>
    <mergeCell ref="N2963:N2966"/>
    <mergeCell ref="O2963:O2966"/>
    <mergeCell ref="P2963:P2966"/>
    <mergeCell ref="O2905:O2907"/>
    <mergeCell ref="P2850:P2859"/>
    <mergeCell ref="O2801:O2803"/>
    <mergeCell ref="P2610:P2614"/>
    <mergeCell ref="P2583:P2587"/>
    <mergeCell ref="M2555:N2555"/>
    <mergeCell ref="N3108:N3110"/>
    <mergeCell ref="O3108:O3110"/>
    <mergeCell ref="P3108:P3110"/>
    <mergeCell ref="N3105:N3107"/>
    <mergeCell ref="O3105:O3107"/>
    <mergeCell ref="P2926:P2929"/>
    <mergeCell ref="O2225:P2225"/>
    <mergeCell ref="M2232:N2232"/>
    <mergeCell ref="O2232:P2232"/>
    <mergeCell ref="M3209:N3209"/>
    <mergeCell ref="O3209:P3209"/>
    <mergeCell ref="M2277:N2277"/>
    <mergeCell ref="O2277:P2277"/>
    <mergeCell ref="M2278:N2278"/>
    <mergeCell ref="O2278:P2278"/>
    <mergeCell ref="M2279:N2279"/>
    <mergeCell ref="O2279:P2279"/>
    <mergeCell ref="M2280:N2280"/>
    <mergeCell ref="O2280:P2280"/>
    <mergeCell ref="M2415:N2415"/>
    <mergeCell ref="O2415:P2415"/>
    <mergeCell ref="M2416:N2416"/>
    <mergeCell ref="O2416:P2416"/>
    <mergeCell ref="M2282:N2282"/>
    <mergeCell ref="O2282:P2282"/>
    <mergeCell ref="M2272:N2272"/>
    <mergeCell ref="O2272:P2272"/>
    <mergeCell ref="M2293:N2293"/>
    <mergeCell ref="O2411:P2411"/>
    <mergeCell ref="M2412:N2412"/>
    <mergeCell ref="O2412:P2412"/>
    <mergeCell ref="O2316:P2316"/>
    <mergeCell ref="M2317:N2317"/>
    <mergeCell ref="O2317:P2317"/>
    <mergeCell ref="M2318:N2318"/>
    <mergeCell ref="O2318:P2318"/>
    <mergeCell ref="M2319:N2319"/>
    <mergeCell ref="O2319:P2319"/>
    <mergeCell ref="M2238:N2238"/>
    <mergeCell ref="O2238:P2238"/>
    <mergeCell ref="M2239:N2239"/>
    <mergeCell ref="O2239:P2239"/>
    <mergeCell ref="M2240:N2240"/>
    <mergeCell ref="O2240:P2240"/>
    <mergeCell ref="M2241:N2241"/>
    <mergeCell ref="O2241:P2241"/>
    <mergeCell ref="M2242:N2242"/>
    <mergeCell ref="O2242:P2242"/>
    <mergeCell ref="M2244:N2244"/>
    <mergeCell ref="O2244:P2244"/>
    <mergeCell ref="M2288:N2288"/>
    <mergeCell ref="O2288:P2288"/>
    <mergeCell ref="M2289:N2289"/>
    <mergeCell ref="O2289:P2289"/>
    <mergeCell ref="M2290:N2290"/>
    <mergeCell ref="O2290:P2290"/>
    <mergeCell ref="O2284:P2284"/>
    <mergeCell ref="M2285:N2285"/>
    <mergeCell ref="O2285:P2285"/>
    <mergeCell ref="M2286:N2286"/>
    <mergeCell ref="O2286:P2286"/>
    <mergeCell ref="M2287:N2287"/>
    <mergeCell ref="O2287:P2287"/>
    <mergeCell ref="M2276:N2276"/>
    <mergeCell ref="O2276:P2276"/>
    <mergeCell ref="M2267:N2267"/>
    <mergeCell ref="M2252:N2252"/>
    <mergeCell ref="O2252:P2252"/>
    <mergeCell ref="M2253:N2253"/>
    <mergeCell ref="O2253:P2253"/>
    <mergeCell ref="M2270:N2270"/>
    <mergeCell ref="O2270:P2270"/>
    <mergeCell ref="M2271:N2271"/>
    <mergeCell ref="O2271:P2271"/>
    <mergeCell ref="O2262:P2262"/>
    <mergeCell ref="M2263:N2263"/>
    <mergeCell ref="O2263:P2263"/>
    <mergeCell ref="M2264:N2264"/>
    <mergeCell ref="O2264:P2264"/>
    <mergeCell ref="M2265:N2265"/>
    <mergeCell ref="O2265:P2265"/>
    <mergeCell ref="M2266:N2266"/>
    <mergeCell ref="O2266:P2266"/>
    <mergeCell ref="M2413:N2413"/>
    <mergeCell ref="O2293:P2293"/>
    <mergeCell ref="M2294:N2294"/>
    <mergeCell ref="O2294:P2294"/>
    <mergeCell ref="M2326:N2326"/>
    <mergeCell ref="O2326:P2326"/>
    <mergeCell ref="M2328:N2328"/>
    <mergeCell ref="O2328:P2328"/>
    <mergeCell ref="M2329:N2329"/>
    <mergeCell ref="O2329:P2329"/>
    <mergeCell ref="M2330:N2330"/>
    <mergeCell ref="M2321:N2321"/>
    <mergeCell ref="O2321:P2321"/>
    <mergeCell ref="M2322:N2322"/>
    <mergeCell ref="O2322:P2322"/>
    <mergeCell ref="M2323:N2323"/>
    <mergeCell ref="O2323:P2323"/>
    <mergeCell ref="M2324:N2324"/>
    <mergeCell ref="O2324:P2324"/>
    <mergeCell ref="M2226:N2226"/>
    <mergeCell ref="O2226:P2226"/>
    <mergeCell ref="M2224:N2224"/>
    <mergeCell ref="O2224:P2224"/>
    <mergeCell ref="M2225:N2225"/>
    <mergeCell ref="O2227:P2227"/>
    <mergeCell ref="M2228:N2228"/>
    <mergeCell ref="O2228:P2228"/>
    <mergeCell ref="M2229:N2229"/>
    <mergeCell ref="O2221:P2221"/>
    <mergeCell ref="O2274:P2274"/>
    <mergeCell ref="M2275:N2275"/>
    <mergeCell ref="O2275:P2275"/>
    <mergeCell ref="O2254:P2254"/>
    <mergeCell ref="M2255:N2255"/>
    <mergeCell ref="O2255:P2255"/>
    <mergeCell ref="M2256:N2256"/>
    <mergeCell ref="O2256:P2256"/>
    <mergeCell ref="M2237:N2237"/>
    <mergeCell ref="O2237:P2237"/>
    <mergeCell ref="M2248:N2248"/>
    <mergeCell ref="O2248:P2248"/>
    <mergeCell ref="M2249:N2249"/>
    <mergeCell ref="O2249:P2249"/>
    <mergeCell ref="M2250:N2250"/>
    <mergeCell ref="O2250:P2250"/>
    <mergeCell ref="M2251:N2251"/>
    <mergeCell ref="O2251:P2251"/>
    <mergeCell ref="O2267:P2267"/>
    <mergeCell ref="O2268:P2268"/>
    <mergeCell ref="M2269:N2269"/>
    <mergeCell ref="O2269:P2269"/>
    <mergeCell ref="M2215:N2215"/>
    <mergeCell ref="O2215:P2215"/>
    <mergeCell ref="M2216:N2216"/>
    <mergeCell ref="O2216:P2216"/>
    <mergeCell ref="M2217:N2217"/>
    <mergeCell ref="O2217:P2217"/>
    <mergeCell ref="M2218:N2218"/>
    <mergeCell ref="O2222:P2222"/>
    <mergeCell ref="O2208:P2208"/>
    <mergeCell ref="M2209:N2209"/>
    <mergeCell ref="O2209:P2209"/>
    <mergeCell ref="O2200:P2200"/>
    <mergeCell ref="O2218:P2218"/>
    <mergeCell ref="M2219:N2219"/>
    <mergeCell ref="O2219:P2219"/>
    <mergeCell ref="M2153:N2153"/>
    <mergeCell ref="O2153:P2153"/>
    <mergeCell ref="M2162:N2162"/>
    <mergeCell ref="M2163:N2163"/>
    <mergeCell ref="M2164:N2164"/>
    <mergeCell ref="O2159:P2159"/>
    <mergeCell ref="M2167:N2167"/>
    <mergeCell ref="O2167:P2167"/>
    <mergeCell ref="M2168:N2168"/>
    <mergeCell ref="O2168:P2168"/>
    <mergeCell ref="M2169:N2169"/>
    <mergeCell ref="O2169:P2169"/>
    <mergeCell ref="O2154:P2154"/>
    <mergeCell ref="O2156:P2156"/>
    <mergeCell ref="O2157:P2157"/>
    <mergeCell ref="O2158:P2158"/>
    <mergeCell ref="M2154:N2154"/>
    <mergeCell ref="M2236:N2236"/>
    <mergeCell ref="O2236:P2236"/>
    <mergeCell ref="M2171:N2171"/>
    <mergeCell ref="O2171:P2171"/>
    <mergeCell ref="M2172:N2172"/>
    <mergeCell ref="O2172:P2172"/>
    <mergeCell ref="M2174:N2174"/>
    <mergeCell ref="O2174:P2174"/>
    <mergeCell ref="M2212:N2212"/>
    <mergeCell ref="O2212:P2212"/>
    <mergeCell ref="M2213:N2213"/>
    <mergeCell ref="O2213:P2213"/>
    <mergeCell ref="M2214:N2214"/>
    <mergeCell ref="O2214:P2214"/>
    <mergeCell ref="M2201:N2201"/>
    <mergeCell ref="O2201:P2201"/>
    <mergeCell ref="M2203:N2203"/>
    <mergeCell ref="O2203:P2203"/>
    <mergeCell ref="M2204:N2204"/>
    <mergeCell ref="O2189:P2189"/>
    <mergeCell ref="O2194:P2194"/>
    <mergeCell ref="M2195:N2195"/>
    <mergeCell ref="O2195:P2195"/>
    <mergeCell ref="M2197:N2197"/>
    <mergeCell ref="O2197:P2197"/>
    <mergeCell ref="M2198:N2198"/>
    <mergeCell ref="M2193:N2193"/>
    <mergeCell ref="O2193:P2193"/>
    <mergeCell ref="M2190:N2190"/>
    <mergeCell ref="O2190:P2190"/>
    <mergeCell ref="M2191:N2191"/>
    <mergeCell ref="O2191:P2191"/>
    <mergeCell ref="M2158:N2158"/>
    <mergeCell ref="M2177:N2177"/>
    <mergeCell ref="O2177:P2177"/>
    <mergeCell ref="M2179:N2179"/>
    <mergeCell ref="O2179:P2179"/>
    <mergeCell ref="M2180:N2180"/>
    <mergeCell ref="O2180:P2180"/>
    <mergeCell ref="M2181:N2181"/>
    <mergeCell ref="O2181:P2181"/>
    <mergeCell ref="M2183:N2183"/>
    <mergeCell ref="O2183:P2183"/>
    <mergeCell ref="M2184:N2184"/>
    <mergeCell ref="O2184:P2184"/>
    <mergeCell ref="M2185:N2185"/>
    <mergeCell ref="M2161:N2161"/>
    <mergeCell ref="O2161:P2161"/>
    <mergeCell ref="O2162:P2162"/>
    <mergeCell ref="O2163:P2163"/>
    <mergeCell ref="O2164:P2164"/>
    <mergeCell ref="M2159:N2159"/>
    <mergeCell ref="M2192:N2192"/>
    <mergeCell ref="O2192:P2192"/>
    <mergeCell ref="M2178:N2178"/>
    <mergeCell ref="O2178:P2178"/>
    <mergeCell ref="M2188:N2188"/>
    <mergeCell ref="O2188:P2188"/>
    <mergeCell ref="M2189:N2189"/>
    <mergeCell ref="O2185:P2185"/>
    <mergeCell ref="M2186:N2186"/>
    <mergeCell ref="O2186:P2186"/>
    <mergeCell ref="M2187:N2187"/>
    <mergeCell ref="O2187:P2187"/>
    <mergeCell ref="M2173:N2173"/>
    <mergeCell ref="M2165:N2165"/>
    <mergeCell ref="B1:H1"/>
    <mergeCell ref="J2930:J2931"/>
    <mergeCell ref="K2930:K2931"/>
    <mergeCell ref="M2930:M2931"/>
    <mergeCell ref="N2930:N2931"/>
    <mergeCell ref="O2930:O2931"/>
    <mergeCell ref="P2930:P2931"/>
    <mergeCell ref="P2801:P2803"/>
    <mergeCell ref="J2806:J2811"/>
    <mergeCell ref="K2806:K2811"/>
    <mergeCell ref="M2806:M2811"/>
    <mergeCell ref="N2806:N2811"/>
    <mergeCell ref="O2806:O2811"/>
    <mergeCell ref="P2806:P2811"/>
    <mergeCell ref="J2801:J2803"/>
    <mergeCell ref="K2801:K2803"/>
    <mergeCell ref="M2801:M2803"/>
    <mergeCell ref="N2801:N2803"/>
    <mergeCell ref="P3582:P3586"/>
    <mergeCell ref="J3643:J3645"/>
    <mergeCell ref="K3643:K3645"/>
    <mergeCell ref="M3643:M3645"/>
    <mergeCell ref="N3643:N3645"/>
    <mergeCell ref="O3643:O3645"/>
    <mergeCell ref="P3643:P3645"/>
    <mergeCell ref="J3582:J3586"/>
    <mergeCell ref="K3582:K3586"/>
    <mergeCell ref="M3582:M3586"/>
    <mergeCell ref="N3582:N3586"/>
    <mergeCell ref="O3582:O3586"/>
    <mergeCell ref="P3550:P3554"/>
    <mergeCell ref="J3559:J3561"/>
    <mergeCell ref="K3559:K3561"/>
    <mergeCell ref="M3559:M3561"/>
    <mergeCell ref="N3559:N3561"/>
    <mergeCell ref="O3559:O3561"/>
    <mergeCell ref="P3559:P3561"/>
    <mergeCell ref="J3550:J3554"/>
    <mergeCell ref="K3550:K3554"/>
    <mergeCell ref="M3550:M3554"/>
    <mergeCell ref="N3550:N3554"/>
    <mergeCell ref="O3550:O3554"/>
    <mergeCell ref="O3459:O3465"/>
    <mergeCell ref="J3489:J3495"/>
    <mergeCell ref="K3489:K3495"/>
    <mergeCell ref="M3489:M3495"/>
    <mergeCell ref="N3489:N3495"/>
    <mergeCell ref="O3489:O3495"/>
    <mergeCell ref="P3489:P3495"/>
    <mergeCell ref="J3459:J3465"/>
    <mergeCell ref="K3459:K3465"/>
    <mergeCell ref="M3459:M3465"/>
    <mergeCell ref="N3459:N3465"/>
    <mergeCell ref="P3406:P3420"/>
    <mergeCell ref="J3438:J3440"/>
    <mergeCell ref="K3438:K3440"/>
    <mergeCell ref="M3438:M3440"/>
    <mergeCell ref="N3438:N3440"/>
    <mergeCell ref="O3438:O3440"/>
    <mergeCell ref="P3438:P3440"/>
    <mergeCell ref="J3406:J3420"/>
    <mergeCell ref="K3406:K3420"/>
    <mergeCell ref="M3406:M3420"/>
    <mergeCell ref="N3406:N3420"/>
    <mergeCell ref="O3406:O3420"/>
    <mergeCell ref="J3402:J3405"/>
    <mergeCell ref="K3402:K3405"/>
    <mergeCell ref="M3402:M3405"/>
    <mergeCell ref="N3402:N3405"/>
    <mergeCell ref="O3402:O3405"/>
    <mergeCell ref="P3402:P3405"/>
    <mergeCell ref="J3377:J3385"/>
    <mergeCell ref="K3377:K3385"/>
    <mergeCell ref="M3377:M3385"/>
    <mergeCell ref="N3377:N3385"/>
    <mergeCell ref="O3377:O3385"/>
    <mergeCell ref="P3369:P3370"/>
    <mergeCell ref="J3371:J3372"/>
    <mergeCell ref="K3371:K3372"/>
    <mergeCell ref="M3371:M3372"/>
    <mergeCell ref="N3371:N3372"/>
    <mergeCell ref="O3371:O3372"/>
    <mergeCell ref="P3371:P3372"/>
    <mergeCell ref="J3369:J3370"/>
    <mergeCell ref="K3369:K3370"/>
    <mergeCell ref="M3369:M3370"/>
    <mergeCell ref="N3369:N3370"/>
    <mergeCell ref="O3369:O3370"/>
    <mergeCell ref="J3367:J3368"/>
    <mergeCell ref="K3367:K3368"/>
    <mergeCell ref="M3367:M3368"/>
    <mergeCell ref="N3367:N3368"/>
    <mergeCell ref="O3367:O3368"/>
    <mergeCell ref="P3367:P3368"/>
    <mergeCell ref="J3341:J3342"/>
    <mergeCell ref="K3341:K3342"/>
    <mergeCell ref="M3341:M3342"/>
    <mergeCell ref="N3341:N3342"/>
    <mergeCell ref="O3341:O3342"/>
    <mergeCell ref="P3320:P3322"/>
    <mergeCell ref="J3320:J3322"/>
    <mergeCell ref="K3320:K3322"/>
    <mergeCell ref="M3320:M3322"/>
    <mergeCell ref="N3320:N3322"/>
    <mergeCell ref="O3320:O3322"/>
    <mergeCell ref="J3355:J3358"/>
    <mergeCell ref="K3355:K3358"/>
    <mergeCell ref="M3355:M3358"/>
    <mergeCell ref="N3355:N3358"/>
    <mergeCell ref="O3355:O3358"/>
    <mergeCell ref="P3355:P3358"/>
    <mergeCell ref="P3341:P3342"/>
    <mergeCell ref="J3117:J3119"/>
    <mergeCell ref="K3117:K3119"/>
    <mergeCell ref="M3117:M3119"/>
    <mergeCell ref="N3126:N3128"/>
    <mergeCell ref="O3126:O3128"/>
    <mergeCell ref="P3155:P3157"/>
    <mergeCell ref="N3117:N3119"/>
    <mergeCell ref="O3117:O3119"/>
    <mergeCell ref="P3099:P3101"/>
    <mergeCell ref="J3102:J3104"/>
    <mergeCell ref="K3102:K3104"/>
    <mergeCell ref="M3102:M3104"/>
    <mergeCell ref="N3102:N3104"/>
    <mergeCell ref="O3102:O3104"/>
    <mergeCell ref="P3102:P3104"/>
    <mergeCell ref="J3099:J3101"/>
    <mergeCell ref="K3099:K3101"/>
    <mergeCell ref="M3099:M3101"/>
    <mergeCell ref="N3099:N3101"/>
    <mergeCell ref="O3099:O3101"/>
    <mergeCell ref="J3114:J3116"/>
    <mergeCell ref="K3114:K3116"/>
    <mergeCell ref="M3114:M3116"/>
    <mergeCell ref="N3114:N3116"/>
    <mergeCell ref="O3114:O3116"/>
    <mergeCell ref="P3114:P3116"/>
    <mergeCell ref="J3111:J3113"/>
    <mergeCell ref="K3111:K3113"/>
    <mergeCell ref="M3111:M3113"/>
    <mergeCell ref="N3111:N3113"/>
    <mergeCell ref="O3111:O3113"/>
    <mergeCell ref="P3105:P3107"/>
    <mergeCell ref="J3108:J3110"/>
    <mergeCell ref="K3108:K3110"/>
    <mergeCell ref="M3108:M3110"/>
    <mergeCell ref="J3105:J3107"/>
    <mergeCell ref="K3105:K3107"/>
    <mergeCell ref="M3105:M3107"/>
    <mergeCell ref="J3096:J3098"/>
    <mergeCell ref="K3096:K3098"/>
    <mergeCell ref="M3096:M3098"/>
    <mergeCell ref="N3096:N3098"/>
    <mergeCell ref="O3096:O3098"/>
    <mergeCell ref="P3096:P3098"/>
    <mergeCell ref="J3093:J3095"/>
    <mergeCell ref="K3093:K3095"/>
    <mergeCell ref="M3093:M3095"/>
    <mergeCell ref="N3093:N3095"/>
    <mergeCell ref="O3093:O3095"/>
    <mergeCell ref="J3088:J3090"/>
    <mergeCell ref="K3088:K3090"/>
    <mergeCell ref="M3088:M3090"/>
    <mergeCell ref="N3088:N3090"/>
    <mergeCell ref="O3088:O3090"/>
    <mergeCell ref="P3088:P3090"/>
    <mergeCell ref="J2926:J2929"/>
    <mergeCell ref="K2926:K2929"/>
    <mergeCell ref="M2926:M2929"/>
    <mergeCell ref="N2926:N2929"/>
    <mergeCell ref="O2926:O2929"/>
    <mergeCell ref="J2951:J2953"/>
    <mergeCell ref="K2951:K2953"/>
    <mergeCell ref="M2951:M2953"/>
    <mergeCell ref="N2951:N2953"/>
    <mergeCell ref="O2951:O2953"/>
    <mergeCell ref="P2951:P2953"/>
    <mergeCell ref="J2963:J2966"/>
    <mergeCell ref="K2963:K2966"/>
    <mergeCell ref="M2963:M2966"/>
    <mergeCell ref="J2832:J2834"/>
    <mergeCell ref="K2832:K2834"/>
    <mergeCell ref="M2832:M2834"/>
    <mergeCell ref="N2832:N2834"/>
    <mergeCell ref="O2832:O2834"/>
    <mergeCell ref="P2878:P2880"/>
    <mergeCell ref="J2881:J2883"/>
    <mergeCell ref="K2881:K2883"/>
    <mergeCell ref="M2881:M2883"/>
    <mergeCell ref="N2881:N2883"/>
    <mergeCell ref="O2881:O2883"/>
    <mergeCell ref="P2881:P2883"/>
    <mergeCell ref="J2878:J2880"/>
    <mergeCell ref="K2878:K2880"/>
    <mergeCell ref="M2878:M2880"/>
    <mergeCell ref="N2878:N2880"/>
    <mergeCell ref="O2878:O2880"/>
    <mergeCell ref="J2778:J2780"/>
    <mergeCell ref="K2778:K2780"/>
    <mergeCell ref="M2778:M2780"/>
    <mergeCell ref="N2778:N2780"/>
    <mergeCell ref="O2778:O2780"/>
    <mergeCell ref="P2778:P2780"/>
    <mergeCell ref="J2610:J2614"/>
    <mergeCell ref="K2610:K2614"/>
    <mergeCell ref="M2610:M2614"/>
    <mergeCell ref="N2610:N2614"/>
    <mergeCell ref="O2610:O2614"/>
    <mergeCell ref="M2648:N2648"/>
    <mergeCell ref="O2648:P2648"/>
    <mergeCell ref="M2658:N2658"/>
    <mergeCell ref="O2658:P2658"/>
    <mergeCell ref="M2668:N2668"/>
    <mergeCell ref="O2668:P2668"/>
    <mergeCell ref="M2674:N2674"/>
    <mergeCell ref="O2674:P2674"/>
    <mergeCell ref="M2649:N2649"/>
    <mergeCell ref="O2649:P2649"/>
    <mergeCell ref="M2650:N2650"/>
    <mergeCell ref="O2650:P2650"/>
    <mergeCell ref="M2651:N2651"/>
    <mergeCell ref="O2651:P2651"/>
    <mergeCell ref="M2652:N2652"/>
    <mergeCell ref="O2652:P2652"/>
    <mergeCell ref="M2653:N2653"/>
    <mergeCell ref="O2653:P2653"/>
    <mergeCell ref="M2654:N2654"/>
    <mergeCell ref="O2654:P2654"/>
    <mergeCell ref="M2655:N2655"/>
    <mergeCell ref="J2592:J2594"/>
    <mergeCell ref="K2592:K2594"/>
    <mergeCell ref="M2592:M2594"/>
    <mergeCell ref="N2592:N2594"/>
    <mergeCell ref="O2592:O2594"/>
    <mergeCell ref="P2592:P2594"/>
    <mergeCell ref="J2583:J2587"/>
    <mergeCell ref="K2583:K2587"/>
    <mergeCell ref="M2583:M2587"/>
    <mergeCell ref="N2583:N2587"/>
    <mergeCell ref="O2583:O2587"/>
    <mergeCell ref="P2426:P2430"/>
    <mergeCell ref="J2441:J2443"/>
    <mergeCell ref="K2441:K2443"/>
    <mergeCell ref="M2441:M2443"/>
    <mergeCell ref="N2441:N2443"/>
    <mergeCell ref="O2441:O2443"/>
    <mergeCell ref="P2441:P2443"/>
    <mergeCell ref="J2426:J2430"/>
    <mergeCell ref="K2426:K2430"/>
    <mergeCell ref="M2426:M2430"/>
    <mergeCell ref="N2426:N2430"/>
    <mergeCell ref="O2426:O2430"/>
    <mergeCell ref="M2493:N2493"/>
    <mergeCell ref="O2493:P2493"/>
    <mergeCell ref="M2498:N2498"/>
    <mergeCell ref="O2498:P2498"/>
    <mergeCell ref="M2454:N2454"/>
    <mergeCell ref="O2454:P2454"/>
    <mergeCell ref="M2455:N2455"/>
    <mergeCell ref="O2455:P2455"/>
    <mergeCell ref="M2487:N2487"/>
    <mergeCell ref="K2395:K2397"/>
    <mergeCell ref="M2395:M2397"/>
    <mergeCell ref="N2395:N2397"/>
    <mergeCell ref="O2395:O2397"/>
    <mergeCell ref="P2395:P2397"/>
    <mergeCell ref="J2386:J2390"/>
    <mergeCell ref="K2386:K2390"/>
    <mergeCell ref="M2386:M2390"/>
    <mergeCell ref="N2386:N2390"/>
    <mergeCell ref="O2386:O2390"/>
    <mergeCell ref="Q2035:Q2041"/>
    <mergeCell ref="J2141:J2143"/>
    <mergeCell ref="K2141:K2143"/>
    <mergeCell ref="M2141:M2143"/>
    <mergeCell ref="N2141:N2143"/>
    <mergeCell ref="O2141:O2143"/>
    <mergeCell ref="P2141:P2143"/>
    <mergeCell ref="J2035:J2041"/>
    <mergeCell ref="K2035:K2041"/>
    <mergeCell ref="M2035:M2041"/>
    <mergeCell ref="N2035:N2041"/>
    <mergeCell ref="O2035:O2041"/>
    <mergeCell ref="P2132:P2135"/>
    <mergeCell ref="P2060:P2077"/>
    <mergeCell ref="P2079:P2096"/>
    <mergeCell ref="P2098:P2108"/>
    <mergeCell ref="P2110:P2118"/>
    <mergeCell ref="P2120:P2130"/>
    <mergeCell ref="P2034:P2046"/>
    <mergeCell ref="M2298:N2298"/>
    <mergeCell ref="M2194:N2194"/>
    <mergeCell ref="O2312:P2312"/>
    <mergeCell ref="Q1998:Q2004"/>
    <mergeCell ref="J2021:J2028"/>
    <mergeCell ref="K2021:K2028"/>
    <mergeCell ref="M2021:M2028"/>
    <mergeCell ref="N2021:N2028"/>
    <mergeCell ref="O2021:O2028"/>
    <mergeCell ref="Q2021:Q2028"/>
    <mergeCell ref="J1998:J2004"/>
    <mergeCell ref="K1998:K2004"/>
    <mergeCell ref="M1998:M2004"/>
    <mergeCell ref="N1998:N2004"/>
    <mergeCell ref="O1998:O2004"/>
    <mergeCell ref="P2006:P2032"/>
    <mergeCell ref="P1998:P2004"/>
    <mergeCell ref="Q1973:Q1975"/>
    <mergeCell ref="J1976:J1978"/>
    <mergeCell ref="K1976:K1978"/>
    <mergeCell ref="M1976:M1978"/>
    <mergeCell ref="N1976:N1978"/>
    <mergeCell ref="O1976:O1978"/>
    <mergeCell ref="P1976:P1978"/>
    <mergeCell ref="Q1976:Q1978"/>
    <mergeCell ref="J1973:J1975"/>
    <mergeCell ref="K1973:K1975"/>
    <mergeCell ref="M1973:M1975"/>
    <mergeCell ref="N1973:N1975"/>
    <mergeCell ref="O1973:O1975"/>
    <mergeCell ref="P1973:P1975"/>
    <mergeCell ref="Q1927:Q1928"/>
    <mergeCell ref="J1970:J1972"/>
    <mergeCell ref="K1970:K1972"/>
    <mergeCell ref="M1970:M1972"/>
    <mergeCell ref="N1970:N1972"/>
    <mergeCell ref="O1970:O1972"/>
    <mergeCell ref="P1970:P1972"/>
    <mergeCell ref="Q1970:Q1972"/>
    <mergeCell ref="J1927:J1928"/>
    <mergeCell ref="K1927:K1928"/>
    <mergeCell ref="M1927:M1928"/>
    <mergeCell ref="N1927:N1928"/>
    <mergeCell ref="O1927:O1928"/>
    <mergeCell ref="P1963:P1967"/>
    <mergeCell ref="P1926:P1942"/>
    <mergeCell ref="P1944:P1958"/>
    <mergeCell ref="P1960:P1961"/>
    <mergeCell ref="J1665:J1667"/>
    <mergeCell ref="K1665:K1667"/>
    <mergeCell ref="M1665:M1667"/>
    <mergeCell ref="N1665:N1667"/>
    <mergeCell ref="O1665:O1667"/>
    <mergeCell ref="Q1665:Q1667"/>
    <mergeCell ref="J1652:J1654"/>
    <mergeCell ref="K1652:K1654"/>
    <mergeCell ref="M1652:M1654"/>
    <mergeCell ref="N1652:N1654"/>
    <mergeCell ref="O1652:O1654"/>
    <mergeCell ref="P1663:P1681"/>
    <mergeCell ref="Q1645:Q1646"/>
    <mergeCell ref="J1647:J1648"/>
    <mergeCell ref="K1647:K1648"/>
    <mergeCell ref="M1647:M1648"/>
    <mergeCell ref="N1647:N1648"/>
    <mergeCell ref="O1647:O1648"/>
    <mergeCell ref="Q1647:Q1648"/>
    <mergeCell ref="J1645:J1646"/>
    <mergeCell ref="K1645:K1646"/>
    <mergeCell ref="M1645:M1646"/>
    <mergeCell ref="N1645:N1646"/>
    <mergeCell ref="O1645:O1646"/>
    <mergeCell ref="P1644:P1661"/>
    <mergeCell ref="Q1652:Q1654"/>
    <mergeCell ref="Q1597:Q1601"/>
    <mergeCell ref="J1618:J1625"/>
    <mergeCell ref="K1618:K1625"/>
    <mergeCell ref="M1618:M1625"/>
    <mergeCell ref="N1618:N1625"/>
    <mergeCell ref="O1618:O1625"/>
    <mergeCell ref="Q1618:Q1625"/>
    <mergeCell ref="J1597:J1601"/>
    <mergeCell ref="K1597:K1601"/>
    <mergeCell ref="M1597:M1601"/>
    <mergeCell ref="N1597:N1601"/>
    <mergeCell ref="O1597:O1601"/>
    <mergeCell ref="P1617:P1631"/>
    <mergeCell ref="Q1577:Q1579"/>
    <mergeCell ref="J1581:J1583"/>
    <mergeCell ref="K1581:K1583"/>
    <mergeCell ref="M1581:M1583"/>
    <mergeCell ref="N1581:N1583"/>
    <mergeCell ref="O1581:O1583"/>
    <mergeCell ref="Q1581:Q1583"/>
    <mergeCell ref="J1577:J1579"/>
    <mergeCell ref="K1577:K1579"/>
    <mergeCell ref="M1577:M1579"/>
    <mergeCell ref="N1577:N1579"/>
    <mergeCell ref="O1577:O1579"/>
    <mergeCell ref="J1573:J1574"/>
    <mergeCell ref="K1573:K1574"/>
    <mergeCell ref="M1573:M1574"/>
    <mergeCell ref="N1573:N1574"/>
    <mergeCell ref="O1573:O1574"/>
    <mergeCell ref="Q1573:Q1574"/>
    <mergeCell ref="J1556:J1560"/>
    <mergeCell ref="K1556:K1560"/>
    <mergeCell ref="M1556:M1560"/>
    <mergeCell ref="N1556:N1560"/>
    <mergeCell ref="O1556:O1560"/>
    <mergeCell ref="Q1552:Q1553"/>
    <mergeCell ref="J1554:J1555"/>
    <mergeCell ref="K1554:K1555"/>
    <mergeCell ref="M1554:M1555"/>
    <mergeCell ref="N1554:N1555"/>
    <mergeCell ref="O1554:O1555"/>
    <mergeCell ref="Q1554:Q1555"/>
    <mergeCell ref="J1552:J1553"/>
    <mergeCell ref="K1552:K1553"/>
    <mergeCell ref="M1552:M1553"/>
    <mergeCell ref="N1552:N1553"/>
    <mergeCell ref="O1552:O1553"/>
    <mergeCell ref="P1551:P1570"/>
    <mergeCell ref="Q1556:Q1560"/>
    <mergeCell ref="J1514:J1524"/>
    <mergeCell ref="K1514:K1524"/>
    <mergeCell ref="M1514:M1524"/>
    <mergeCell ref="N1514:N1524"/>
    <mergeCell ref="O1514:O1524"/>
    <mergeCell ref="P1514:P1524"/>
    <mergeCell ref="Q1514:Q1524"/>
    <mergeCell ref="J1499:J1501"/>
    <mergeCell ref="K1499:K1501"/>
    <mergeCell ref="M1499:M1501"/>
    <mergeCell ref="N1499:N1501"/>
    <mergeCell ref="O1499:O1501"/>
    <mergeCell ref="J1496:J1498"/>
    <mergeCell ref="K1496:K1498"/>
    <mergeCell ref="M1496:M1498"/>
    <mergeCell ref="N1496:N1498"/>
    <mergeCell ref="O1496:O1498"/>
    <mergeCell ref="P1496:P1498"/>
    <mergeCell ref="Q1496:Q1498"/>
    <mergeCell ref="J1493:J1495"/>
    <mergeCell ref="K1493:K1495"/>
    <mergeCell ref="M1493:M1495"/>
    <mergeCell ref="N1493:N1495"/>
    <mergeCell ref="O1493:O1495"/>
    <mergeCell ref="J1488:J1490"/>
    <mergeCell ref="K1488:K1490"/>
    <mergeCell ref="M1488:M1490"/>
    <mergeCell ref="N1488:N1490"/>
    <mergeCell ref="O1488:O1490"/>
    <mergeCell ref="P1488:P1490"/>
    <mergeCell ref="Q1488:Q1490"/>
    <mergeCell ref="J1308:J1317"/>
    <mergeCell ref="K1308:K1317"/>
    <mergeCell ref="M1308:M1317"/>
    <mergeCell ref="N1308:N1317"/>
    <mergeCell ref="O1308:O1317"/>
    <mergeCell ref="P1378:P1388"/>
    <mergeCell ref="P1390:P1393"/>
    <mergeCell ref="P1338:P1354"/>
    <mergeCell ref="P1356:P1366"/>
    <mergeCell ref="P1368:P1376"/>
    <mergeCell ref="P1335:P1336"/>
    <mergeCell ref="P1303:P1333"/>
    <mergeCell ref="P1422:P1435"/>
    <mergeCell ref="P1453:P1458"/>
    <mergeCell ref="P1460:P1473"/>
    <mergeCell ref="J1266:J1268"/>
    <mergeCell ref="K1266:K1268"/>
    <mergeCell ref="M1266:M1268"/>
    <mergeCell ref="N1266:N1268"/>
    <mergeCell ref="O1266:O1268"/>
    <mergeCell ref="Q1266:Q1268"/>
    <mergeCell ref="J1215:J1229"/>
    <mergeCell ref="K1215:K1229"/>
    <mergeCell ref="M1215:M1229"/>
    <mergeCell ref="N1215:N1229"/>
    <mergeCell ref="O1215:O1229"/>
    <mergeCell ref="P1250:P1272"/>
    <mergeCell ref="P1215:P1229"/>
    <mergeCell ref="J1211:J1214"/>
    <mergeCell ref="K1211:K1214"/>
    <mergeCell ref="M1211:M1214"/>
    <mergeCell ref="N1211:N1214"/>
    <mergeCell ref="O1211:O1214"/>
    <mergeCell ref="P1211:P1214"/>
    <mergeCell ref="Q1211:Q1214"/>
    <mergeCell ref="J1231:J1234"/>
    <mergeCell ref="K1231:K1234"/>
    <mergeCell ref="M1231:M1234"/>
    <mergeCell ref="N1231:N1234"/>
    <mergeCell ref="O1231:O1234"/>
    <mergeCell ref="Q1231:Q1234"/>
    <mergeCell ref="P1231:P1234"/>
    <mergeCell ref="J1236:J1239"/>
    <mergeCell ref="K1236:K1239"/>
    <mergeCell ref="M1236:M1239"/>
    <mergeCell ref="N1236:N1239"/>
    <mergeCell ref="O1236:O1239"/>
    <mergeCell ref="J1185:J1194"/>
    <mergeCell ref="K1185:K1194"/>
    <mergeCell ref="M1185:M1194"/>
    <mergeCell ref="N1185:N1194"/>
    <mergeCell ref="O1185:O1194"/>
    <mergeCell ref="P1185:P1194"/>
    <mergeCell ref="J1178:J1180"/>
    <mergeCell ref="K1178:K1180"/>
    <mergeCell ref="M1178:M1180"/>
    <mergeCell ref="N1178:N1180"/>
    <mergeCell ref="O1178:O1180"/>
    <mergeCell ref="P1178:P1180"/>
    <mergeCell ref="Q1178:Q1180"/>
    <mergeCell ref="J1175:J1177"/>
    <mergeCell ref="K1175:K1177"/>
    <mergeCell ref="M1175:M1177"/>
    <mergeCell ref="N1175:N1177"/>
    <mergeCell ref="O1175:O1177"/>
    <mergeCell ref="P1175:P1177"/>
    <mergeCell ref="J1172:J1174"/>
    <mergeCell ref="K1172:K1174"/>
    <mergeCell ref="M1172:M1174"/>
    <mergeCell ref="N1172:N1174"/>
    <mergeCell ref="O1172:O1174"/>
    <mergeCell ref="P1172:P1174"/>
    <mergeCell ref="Q1172:Q1174"/>
    <mergeCell ref="J625:J630"/>
    <mergeCell ref="K625:K630"/>
    <mergeCell ref="M625:M630"/>
    <mergeCell ref="N625:N630"/>
    <mergeCell ref="O625:O630"/>
    <mergeCell ref="P1155:P1169"/>
    <mergeCell ref="P1117:P1127"/>
    <mergeCell ref="P1146:P1153"/>
    <mergeCell ref="P1077:P1083"/>
    <mergeCell ref="P1102:P1111"/>
    <mergeCell ref="P1113:P1115"/>
    <mergeCell ref="P1053:P1057"/>
    <mergeCell ref="P1059:P1065"/>
    <mergeCell ref="P1067:P1069"/>
    <mergeCell ref="P1071:P1075"/>
    <mergeCell ref="P966:P967"/>
    <mergeCell ref="P676:P678"/>
    <mergeCell ref="P683:P686"/>
    <mergeCell ref="M812:N812"/>
    <mergeCell ref="O812:P812"/>
    <mergeCell ref="M813:N813"/>
    <mergeCell ref="O813:P813"/>
    <mergeCell ref="M814:N814"/>
    <mergeCell ref="O814:P814"/>
    <mergeCell ref="M815:N815"/>
    <mergeCell ref="J618:J620"/>
    <mergeCell ref="K618:K620"/>
    <mergeCell ref="M618:M620"/>
    <mergeCell ref="N618:N620"/>
    <mergeCell ref="O618:O620"/>
    <mergeCell ref="Q618:Q620"/>
    <mergeCell ref="J611:J614"/>
    <mergeCell ref="K611:K614"/>
    <mergeCell ref="M611:M614"/>
    <mergeCell ref="N611:N614"/>
    <mergeCell ref="O611:O614"/>
    <mergeCell ref="P617:P622"/>
    <mergeCell ref="J605:J610"/>
    <mergeCell ref="K605:K610"/>
    <mergeCell ref="M605:M610"/>
    <mergeCell ref="N605:N610"/>
    <mergeCell ref="O605:O610"/>
    <mergeCell ref="P605:P610"/>
    <mergeCell ref="Q605:Q610"/>
    <mergeCell ref="J570:J571"/>
    <mergeCell ref="K570:K571"/>
    <mergeCell ref="M570:M571"/>
    <mergeCell ref="N570:N571"/>
    <mergeCell ref="O570:O571"/>
    <mergeCell ref="J567:J569"/>
    <mergeCell ref="K567:K569"/>
    <mergeCell ref="M567:M569"/>
    <mergeCell ref="N567:N569"/>
    <mergeCell ref="O567:O569"/>
    <mergeCell ref="J555:J557"/>
    <mergeCell ref="K555:K557"/>
    <mergeCell ref="M555:M557"/>
    <mergeCell ref="N555:N557"/>
    <mergeCell ref="O555:O557"/>
    <mergeCell ref="J533:J534"/>
    <mergeCell ref="K533:K534"/>
    <mergeCell ref="M533:M534"/>
    <mergeCell ref="N533:N534"/>
    <mergeCell ref="O533:O534"/>
    <mergeCell ref="J524:J525"/>
    <mergeCell ref="K524:K525"/>
    <mergeCell ref="M524:M525"/>
    <mergeCell ref="N524:N525"/>
    <mergeCell ref="O524:O525"/>
    <mergeCell ref="P504:P506"/>
    <mergeCell ref="Q504:Q506"/>
    <mergeCell ref="J507:J512"/>
    <mergeCell ref="K507:K512"/>
    <mergeCell ref="M507:M512"/>
    <mergeCell ref="N507:N512"/>
    <mergeCell ref="O507:O512"/>
    <mergeCell ref="P507:P512"/>
    <mergeCell ref="Q507:Q512"/>
    <mergeCell ref="J504:J506"/>
    <mergeCell ref="K504:K506"/>
    <mergeCell ref="M504:M506"/>
    <mergeCell ref="N504:N506"/>
    <mergeCell ref="O504:O506"/>
    <mergeCell ref="N371:N389"/>
    <mergeCell ref="O371:O389"/>
    <mergeCell ref="P371:P389"/>
    <mergeCell ref="P461:P468"/>
    <mergeCell ref="Q461:Q468"/>
    <mergeCell ref="J486:J488"/>
    <mergeCell ref="M486:M488"/>
    <mergeCell ref="N486:N488"/>
    <mergeCell ref="O486:O488"/>
    <mergeCell ref="P486:P488"/>
    <mergeCell ref="K486:K488"/>
    <mergeCell ref="J461:J468"/>
    <mergeCell ref="K461:K468"/>
    <mergeCell ref="M461:M468"/>
    <mergeCell ref="N461:N468"/>
    <mergeCell ref="O461:O468"/>
    <mergeCell ref="Q485:Q492"/>
    <mergeCell ref="Q439:Q441"/>
    <mergeCell ref="K439:K441"/>
    <mergeCell ref="J442:J444"/>
    <mergeCell ref="K442:K444"/>
    <mergeCell ref="M442:M444"/>
    <mergeCell ref="N442:N444"/>
    <mergeCell ref="O442:O444"/>
    <mergeCell ref="P442:P444"/>
    <mergeCell ref="Q442:Q444"/>
    <mergeCell ref="J439:J441"/>
    <mergeCell ref="M439:M441"/>
    <mergeCell ref="N439:N441"/>
    <mergeCell ref="O439:O441"/>
    <mergeCell ref="P439:P441"/>
    <mergeCell ref="P345:P347"/>
    <mergeCell ref="Q345:Q347"/>
    <mergeCell ref="M342:M344"/>
    <mergeCell ref="N342:N344"/>
    <mergeCell ref="O342:O344"/>
    <mergeCell ref="P342:P344"/>
    <mergeCell ref="Q342:Q344"/>
    <mergeCell ref="Q420:Q425"/>
    <mergeCell ref="K420:K425"/>
    <mergeCell ref="J428:J430"/>
    <mergeCell ref="M428:M430"/>
    <mergeCell ref="N428:N430"/>
    <mergeCell ref="O428:O430"/>
    <mergeCell ref="P428:P430"/>
    <mergeCell ref="Q428:Q430"/>
    <mergeCell ref="K428:K430"/>
    <mergeCell ref="J420:J425"/>
    <mergeCell ref="M420:M425"/>
    <mergeCell ref="N420:N425"/>
    <mergeCell ref="O420:O425"/>
    <mergeCell ref="P420:P425"/>
    <mergeCell ref="Q371:Q389"/>
    <mergeCell ref="K371:K389"/>
    <mergeCell ref="J409:J411"/>
    <mergeCell ref="M409:M411"/>
    <mergeCell ref="N409:N411"/>
    <mergeCell ref="O409:O411"/>
    <mergeCell ref="P409:P411"/>
    <mergeCell ref="Q409:Q411"/>
    <mergeCell ref="K409:K411"/>
    <mergeCell ref="J371:J389"/>
    <mergeCell ref="M371:M389"/>
    <mergeCell ref="M135:M137"/>
    <mergeCell ref="N135:N137"/>
    <mergeCell ref="O135:O137"/>
    <mergeCell ref="P135:P137"/>
    <mergeCell ref="M162:M168"/>
    <mergeCell ref="N162:N168"/>
    <mergeCell ref="O162:O168"/>
    <mergeCell ref="P162:P168"/>
    <mergeCell ref="J94:J106"/>
    <mergeCell ref="K94:K106"/>
    <mergeCell ref="J135:J137"/>
    <mergeCell ref="K135:K137"/>
    <mergeCell ref="J162:J168"/>
    <mergeCell ref="K162:K168"/>
    <mergeCell ref="P1:Q1"/>
    <mergeCell ref="M94:M106"/>
    <mergeCell ref="N94:N106"/>
    <mergeCell ref="O94:O106"/>
    <mergeCell ref="P94:P106"/>
    <mergeCell ref="J6:J8"/>
    <mergeCell ref="K6:K8"/>
    <mergeCell ref="J19:J22"/>
    <mergeCell ref="K19:K22"/>
    <mergeCell ref="J23:J25"/>
    <mergeCell ref="K23:K25"/>
    <mergeCell ref="P1914:P1924"/>
    <mergeCell ref="P1901:P1905"/>
    <mergeCell ref="P1907:P1912"/>
    <mergeCell ref="P1883:P1887"/>
    <mergeCell ref="P1889:P1895"/>
    <mergeCell ref="P1897:P1899"/>
    <mergeCell ref="P1853:P1872"/>
    <mergeCell ref="P1874:P1875"/>
    <mergeCell ref="P1877:P1881"/>
    <mergeCell ref="P567:P569"/>
    <mergeCell ref="Q567:Q569"/>
    <mergeCell ref="P570:P571"/>
    <mergeCell ref="Q570:Q571"/>
    <mergeCell ref="P1539:P1543"/>
    <mergeCell ref="P1545:P1549"/>
    <mergeCell ref="P1475:P1482"/>
    <mergeCell ref="P1395:P1411"/>
    <mergeCell ref="P1437:P1444"/>
    <mergeCell ref="P1446:P1451"/>
    <mergeCell ref="P1493:P1495"/>
    <mergeCell ref="P1499:P1501"/>
    <mergeCell ref="Q591:Q593"/>
    <mergeCell ref="P595:P598"/>
    <mergeCell ref="Q611:Q614"/>
    <mergeCell ref="P625:P630"/>
    <mergeCell ref="Q625:Q630"/>
    <mergeCell ref="Q1175:Q1177"/>
    <mergeCell ref="Q1185:Q1194"/>
    <mergeCell ref="Q1215:Q1229"/>
    <mergeCell ref="Q1308:Q1317"/>
    <mergeCell ref="Q1493:Q1495"/>
    <mergeCell ref="Q1499:Q1501"/>
    <mergeCell ref="J169:J171"/>
    <mergeCell ref="K169:K171"/>
    <mergeCell ref="P532:P545"/>
    <mergeCell ref="P523:P530"/>
    <mergeCell ref="Q524:Q525"/>
    <mergeCell ref="Q533:Q534"/>
    <mergeCell ref="P555:P557"/>
    <mergeCell ref="Q555:Q557"/>
    <mergeCell ref="J294:J297"/>
    <mergeCell ref="K294:K297"/>
    <mergeCell ref="J342:J344"/>
    <mergeCell ref="K342:K344"/>
    <mergeCell ref="J345:J347"/>
    <mergeCell ref="K345:K347"/>
    <mergeCell ref="J348:J350"/>
    <mergeCell ref="K348:K350"/>
    <mergeCell ref="M169:M171"/>
    <mergeCell ref="N169:N171"/>
    <mergeCell ref="O169:O171"/>
    <mergeCell ref="P169:P171"/>
    <mergeCell ref="M294:M297"/>
    <mergeCell ref="N294:N297"/>
    <mergeCell ref="O294:O297"/>
    <mergeCell ref="P294:P297"/>
    <mergeCell ref="M359:M367"/>
    <mergeCell ref="N359:N367"/>
    <mergeCell ref="O359:O367"/>
    <mergeCell ref="P359:P367"/>
    <mergeCell ref="Q359:Q367"/>
    <mergeCell ref="M348:M350"/>
    <mergeCell ref="N348:N350"/>
    <mergeCell ref="O348:O350"/>
    <mergeCell ref="P1633:P1642"/>
    <mergeCell ref="P1608:P1615"/>
    <mergeCell ref="P1592:P1606"/>
    <mergeCell ref="P1572:P1590"/>
    <mergeCell ref="P494:P501"/>
    <mergeCell ref="J1:K1"/>
    <mergeCell ref="M23:M25"/>
    <mergeCell ref="N23:N25"/>
    <mergeCell ref="O23:O25"/>
    <mergeCell ref="P23:P25"/>
    <mergeCell ref="M28:M30"/>
    <mergeCell ref="N28:N30"/>
    <mergeCell ref="O28:O30"/>
    <mergeCell ref="P28:P30"/>
    <mergeCell ref="M6:M8"/>
    <mergeCell ref="N6:N8"/>
    <mergeCell ref="O6:O8"/>
    <mergeCell ref="P6:P8"/>
    <mergeCell ref="M19:M22"/>
    <mergeCell ref="N19:N22"/>
    <mergeCell ref="O19:O22"/>
    <mergeCell ref="P19:P22"/>
    <mergeCell ref="J28:J30"/>
    <mergeCell ref="K28:K30"/>
    <mergeCell ref="P611:P614"/>
    <mergeCell ref="P1005:P1016"/>
    <mergeCell ref="P1018:P1024"/>
    <mergeCell ref="P1043:P1051"/>
    <mergeCell ref="P969:P977"/>
    <mergeCell ref="P979:P988"/>
    <mergeCell ref="P688:P693"/>
    <mergeCell ref="P954:P964"/>
    <mergeCell ref="J2816:J2818"/>
    <mergeCell ref="K2816:K2818"/>
    <mergeCell ref="M2816:M2818"/>
    <mergeCell ref="N2816:N2818"/>
    <mergeCell ref="O2816:O2818"/>
    <mergeCell ref="P2816:P2818"/>
    <mergeCell ref="J3149:J3152"/>
    <mergeCell ref="K3149:K3152"/>
    <mergeCell ref="M3149:M3152"/>
    <mergeCell ref="N3149:N3152"/>
    <mergeCell ref="O3149:O3152"/>
    <mergeCell ref="P3149:P3152"/>
    <mergeCell ref="J2967:J2968"/>
    <mergeCell ref="K2967:K2968"/>
    <mergeCell ref="M2967:M2968"/>
    <mergeCell ref="N2967:N2968"/>
    <mergeCell ref="O2967:O2968"/>
    <mergeCell ref="P2967:P2968"/>
    <mergeCell ref="P2832:P2834"/>
    <mergeCell ref="J2850:J2859"/>
    <mergeCell ref="K2850:K2859"/>
    <mergeCell ref="M2850:M2859"/>
    <mergeCell ref="N2850:N2859"/>
    <mergeCell ref="O2850:O2859"/>
    <mergeCell ref="P2905:P2907"/>
    <mergeCell ref="J2912:J2918"/>
    <mergeCell ref="K2912:K2918"/>
    <mergeCell ref="M2912:M2918"/>
    <mergeCell ref="N2912:N2918"/>
    <mergeCell ref="O2912:O2918"/>
    <mergeCell ref="P2912:P2918"/>
    <mergeCell ref="J2905:J2907"/>
    <mergeCell ref="M3274:N3274"/>
    <mergeCell ref="O3274:P3274"/>
    <mergeCell ref="M3275:N3275"/>
    <mergeCell ref="O3275:P3275"/>
    <mergeCell ref="M3276:N3276"/>
    <mergeCell ref="O3276:P3276"/>
    <mergeCell ref="O2298:P2298"/>
    <mergeCell ref="M2299:N2299"/>
    <mergeCell ref="O2299:P2299"/>
    <mergeCell ref="M2300:N2300"/>
    <mergeCell ref="O2300:P2300"/>
    <mergeCell ref="M2301:N2301"/>
    <mergeCell ref="O2301:P2301"/>
    <mergeCell ref="M2303:N2303"/>
    <mergeCell ref="O2303:P2303"/>
    <mergeCell ref="M2304:N2304"/>
    <mergeCell ref="O2304:P2304"/>
    <mergeCell ref="M2305:N2305"/>
    <mergeCell ref="O2305:P2305"/>
    <mergeCell ref="M2306:N2306"/>
    <mergeCell ref="O2306:P2306"/>
    <mergeCell ref="M2307:N2307"/>
    <mergeCell ref="O2307:P2307"/>
    <mergeCell ref="M2308:N2308"/>
    <mergeCell ref="O2308:P2308"/>
    <mergeCell ref="M2309:N2309"/>
    <mergeCell ref="O2309:P2309"/>
    <mergeCell ref="M2310:N2310"/>
    <mergeCell ref="O2310:P2310"/>
    <mergeCell ref="M2311:N2311"/>
    <mergeCell ref="O2311:P2311"/>
    <mergeCell ref="M2312:N2312"/>
    <mergeCell ref="O2330:P2330"/>
    <mergeCell ref="M2331:N2331"/>
    <mergeCell ref="O2331:P2331"/>
    <mergeCell ref="M2332:N2332"/>
    <mergeCell ref="O2332:P2332"/>
    <mergeCell ref="M2333:N2333"/>
    <mergeCell ref="O2333:P2333"/>
    <mergeCell ref="M2334:N2334"/>
    <mergeCell ref="O2334:P2334"/>
    <mergeCell ref="M2336:N2336"/>
    <mergeCell ref="O2336:P2336"/>
    <mergeCell ref="M2337:N2337"/>
    <mergeCell ref="O2337:P2337"/>
    <mergeCell ref="M2338:N2338"/>
    <mergeCell ref="O2338:P2338"/>
    <mergeCell ref="M2339:N2339"/>
    <mergeCell ref="O2339:P2339"/>
    <mergeCell ref="M2340:N2340"/>
    <mergeCell ref="O2340:P2340"/>
    <mergeCell ref="M2341:N2341"/>
    <mergeCell ref="O2341:P2341"/>
    <mergeCell ref="M2342:N2342"/>
    <mergeCell ref="O2342:P2342"/>
    <mergeCell ref="M2343:N2343"/>
    <mergeCell ref="O2343:P2343"/>
    <mergeCell ref="M2344:N2344"/>
    <mergeCell ref="O2344:P2344"/>
    <mergeCell ref="M2345:N2345"/>
    <mergeCell ref="O2345:P2345"/>
    <mergeCell ref="M2346:N2346"/>
    <mergeCell ref="O2346:P2346"/>
    <mergeCell ref="M2347:N2347"/>
    <mergeCell ref="O2347:P2347"/>
    <mergeCell ref="M2348:N2348"/>
    <mergeCell ref="O2348:P2348"/>
    <mergeCell ref="M2349:N2349"/>
    <mergeCell ref="O2349:P2349"/>
    <mergeCell ref="M2350:N2350"/>
    <mergeCell ref="O2350:P2350"/>
    <mergeCell ref="M2351:N2351"/>
    <mergeCell ref="O2351:P2351"/>
    <mergeCell ref="M2352:N2352"/>
    <mergeCell ref="O2352:P2352"/>
    <mergeCell ref="M2353:N2353"/>
    <mergeCell ref="O2353:P2353"/>
    <mergeCell ref="M2354:N2354"/>
    <mergeCell ref="O2354:P2354"/>
    <mergeCell ref="M2355:N2355"/>
    <mergeCell ref="O2355:P2355"/>
    <mergeCell ref="M2356:N2356"/>
    <mergeCell ref="O2356:P2356"/>
    <mergeCell ref="M2357:N2357"/>
    <mergeCell ref="O2357:P2357"/>
    <mergeCell ref="M2376:N2376"/>
    <mergeCell ref="O2376:P2376"/>
    <mergeCell ref="M2358:N2358"/>
    <mergeCell ref="O2358:P2358"/>
    <mergeCell ref="M2359:N2359"/>
    <mergeCell ref="O2359:P2359"/>
    <mergeCell ref="M2360:N2360"/>
    <mergeCell ref="O2360:P2360"/>
    <mergeCell ref="M2361:N2361"/>
    <mergeCell ref="O2361:P2361"/>
    <mergeCell ref="M2362:N2362"/>
    <mergeCell ref="O2362:P2362"/>
    <mergeCell ref="M2363:N2363"/>
    <mergeCell ref="O2363:P2363"/>
    <mergeCell ref="M2364:N2364"/>
    <mergeCell ref="O2364:P2364"/>
    <mergeCell ref="M2365:N2365"/>
    <mergeCell ref="O2365:P2365"/>
    <mergeCell ref="M2366:N2366"/>
    <mergeCell ref="O2366:P2366"/>
    <mergeCell ref="M2452:N2452"/>
    <mergeCell ref="O2452:P2452"/>
    <mergeCell ref="M2453:N2453"/>
    <mergeCell ref="O2453:P2453"/>
    <mergeCell ref="P2386:P2390"/>
    <mergeCell ref="M2409:N2409"/>
    <mergeCell ref="O2409:P2409"/>
    <mergeCell ref="M2410:N2410"/>
    <mergeCell ref="M2414:N2414"/>
    <mergeCell ref="O2414:P2414"/>
    <mergeCell ref="M2475:N2475"/>
    <mergeCell ref="O2475:P2475"/>
    <mergeCell ref="M2477:N2477"/>
    <mergeCell ref="O2477:P2477"/>
    <mergeCell ref="M2478:N2478"/>
    <mergeCell ref="O2478:P2478"/>
    <mergeCell ref="M2367:N2367"/>
    <mergeCell ref="O2367:P2367"/>
    <mergeCell ref="M2368:N2368"/>
    <mergeCell ref="O2368:P2368"/>
    <mergeCell ref="M2369:N2369"/>
    <mergeCell ref="O2369:P2369"/>
    <mergeCell ref="M2371:N2371"/>
    <mergeCell ref="O2371:P2371"/>
    <mergeCell ref="M2372:N2372"/>
    <mergeCell ref="O2372:P2372"/>
    <mergeCell ref="M2373:N2373"/>
    <mergeCell ref="O2373:P2373"/>
    <mergeCell ref="M2374:N2374"/>
    <mergeCell ref="O2374:P2374"/>
    <mergeCell ref="M2375:N2375"/>
    <mergeCell ref="O2375:P2375"/>
    <mergeCell ref="M2377:N2377"/>
    <mergeCell ref="O2377:P2377"/>
    <mergeCell ref="M2378:N2378"/>
    <mergeCell ref="O2378:P2378"/>
    <mergeCell ref="M2379:N2379"/>
    <mergeCell ref="O2379:P2379"/>
    <mergeCell ref="M2448:N2448"/>
    <mergeCell ref="O2448:P2448"/>
    <mergeCell ref="M2462:N2462"/>
    <mergeCell ref="O2462:P2462"/>
    <mergeCell ref="M2481:N2481"/>
    <mergeCell ref="O2481:P2481"/>
    <mergeCell ref="M2486:N2486"/>
    <mergeCell ref="O2486:P2486"/>
    <mergeCell ref="M2488:N2488"/>
    <mergeCell ref="O2488:P2488"/>
    <mergeCell ref="M2489:N2489"/>
    <mergeCell ref="O2489:P2489"/>
    <mergeCell ref="O2410:P2410"/>
    <mergeCell ref="M2411:N2411"/>
    <mergeCell ref="M2485:N2485"/>
    <mergeCell ref="O2485:P2485"/>
    <mergeCell ref="M2482:N2482"/>
    <mergeCell ref="O2482:P2482"/>
    <mergeCell ref="M2483:N2483"/>
    <mergeCell ref="O2483:P2483"/>
    <mergeCell ref="M2449:N2449"/>
    <mergeCell ref="O2449:P2449"/>
    <mergeCell ref="M2450:N2450"/>
    <mergeCell ref="O2450:P2450"/>
    <mergeCell ref="M2451:N2451"/>
    <mergeCell ref="O2451:P2451"/>
    <mergeCell ref="O2514:P2514"/>
    <mergeCell ref="M2456:N2456"/>
    <mergeCell ref="O2456:P2456"/>
    <mergeCell ref="M2457:N2457"/>
    <mergeCell ref="O2457:P2457"/>
    <mergeCell ref="M2458:N2458"/>
    <mergeCell ref="O2458:P2458"/>
    <mergeCell ref="M2460:N2460"/>
    <mergeCell ref="O2460:P2460"/>
    <mergeCell ref="M2494:N2494"/>
    <mergeCell ref="O2494:P2494"/>
    <mergeCell ref="M2499:N2499"/>
    <mergeCell ref="O2499:P2499"/>
    <mergeCell ref="M2500:N2500"/>
    <mergeCell ref="O2500:P2500"/>
    <mergeCell ref="M2501:N2501"/>
    <mergeCell ref="O2501:P2501"/>
    <mergeCell ref="M2502:N2502"/>
    <mergeCell ref="O2502:P2502"/>
    <mergeCell ref="M2474:N2474"/>
    <mergeCell ref="O2474:P2474"/>
    <mergeCell ref="M2521:N2521"/>
    <mergeCell ref="O2521:P2521"/>
    <mergeCell ref="M2503:N2503"/>
    <mergeCell ref="O2503:P2503"/>
    <mergeCell ref="M2505:N2505"/>
    <mergeCell ref="O2505:P2505"/>
    <mergeCell ref="M2506:N2506"/>
    <mergeCell ref="O2506:P2506"/>
    <mergeCell ref="M2507:N2507"/>
    <mergeCell ref="O2507:P2507"/>
    <mergeCell ref="M2508:N2508"/>
    <mergeCell ref="O2508:P2508"/>
    <mergeCell ref="M2510:N2510"/>
    <mergeCell ref="O2510:P2510"/>
    <mergeCell ref="M2511:N2511"/>
    <mergeCell ref="O2511:P2511"/>
    <mergeCell ref="M2522:N2522"/>
    <mergeCell ref="O2522:P2522"/>
    <mergeCell ref="M2513:N2513"/>
    <mergeCell ref="M2515:N2515"/>
    <mergeCell ref="O2515:P2515"/>
    <mergeCell ref="M2517:N2517"/>
    <mergeCell ref="O2517:P2517"/>
    <mergeCell ref="M2518:N2518"/>
    <mergeCell ref="O2518:P2518"/>
    <mergeCell ref="M2519:N2519"/>
    <mergeCell ref="O2519:P2519"/>
    <mergeCell ref="M2520:N2520"/>
    <mergeCell ref="O2520:P2520"/>
    <mergeCell ref="M2512:N2512"/>
    <mergeCell ref="O2512:P2512"/>
    <mergeCell ref="M2514:N2514"/>
    <mergeCell ref="M2523:N2523"/>
    <mergeCell ref="O2523:P2523"/>
    <mergeCell ref="M2524:N2524"/>
    <mergeCell ref="O2524:P2524"/>
    <mergeCell ref="M2525:N2525"/>
    <mergeCell ref="O2525:P2525"/>
    <mergeCell ref="M2526:N2526"/>
    <mergeCell ref="O2526:P2526"/>
    <mergeCell ref="M2527:N2527"/>
    <mergeCell ref="O2527:P2527"/>
    <mergeCell ref="M2528:N2528"/>
    <mergeCell ref="O2528:P2528"/>
    <mergeCell ref="M2529:N2529"/>
    <mergeCell ref="O2529:P2529"/>
    <mergeCell ref="M2530:N2530"/>
    <mergeCell ref="O2530:P2530"/>
    <mergeCell ref="M2531:N2531"/>
    <mergeCell ref="O2531:P2531"/>
    <mergeCell ref="M2532:N2532"/>
    <mergeCell ref="O2532:P2532"/>
    <mergeCell ref="M2533:N2533"/>
    <mergeCell ref="O2533:P2533"/>
    <mergeCell ref="M2534:N2534"/>
    <mergeCell ref="O2534:P2534"/>
    <mergeCell ref="M2535:N2535"/>
    <mergeCell ref="O2535:P2535"/>
    <mergeCell ref="M2536:N2536"/>
    <mergeCell ref="O2536:P2536"/>
    <mergeCell ref="M2537:N2537"/>
    <mergeCell ref="O2537:P2537"/>
    <mergeCell ref="M2538:N2538"/>
    <mergeCell ref="O2538:P2538"/>
    <mergeCell ref="M2539:N2539"/>
    <mergeCell ref="O2539:P2539"/>
    <mergeCell ref="M2543:N2543"/>
    <mergeCell ref="O2543:P2543"/>
    <mergeCell ref="M2562:N2562"/>
    <mergeCell ref="O2562:P2562"/>
    <mergeCell ref="M2544:N2544"/>
    <mergeCell ref="O2544:P2544"/>
    <mergeCell ref="M2545:N2545"/>
    <mergeCell ref="O2545:P2545"/>
    <mergeCell ref="M2546:N2546"/>
    <mergeCell ref="O2546:P2546"/>
    <mergeCell ref="M2547:N2547"/>
    <mergeCell ref="O2547:P2547"/>
    <mergeCell ref="M2548:N2548"/>
    <mergeCell ref="O2548:P2548"/>
    <mergeCell ref="M2549:N2549"/>
    <mergeCell ref="O2549:P2549"/>
    <mergeCell ref="M2550:N2550"/>
    <mergeCell ref="O2550:P2550"/>
    <mergeCell ref="M2551:N2551"/>
    <mergeCell ref="O2551:P2551"/>
    <mergeCell ref="M2552:N2552"/>
    <mergeCell ref="O2552:P2552"/>
    <mergeCell ref="M2564:N2564"/>
    <mergeCell ref="O2564:P2564"/>
    <mergeCell ref="M2565:N2565"/>
    <mergeCell ref="O2565:P2565"/>
    <mergeCell ref="M2566:N2566"/>
    <mergeCell ref="O2566:P2566"/>
    <mergeCell ref="M2567:N2567"/>
    <mergeCell ref="O2567:P2567"/>
    <mergeCell ref="M2568:N2568"/>
    <mergeCell ref="O2568:P2568"/>
    <mergeCell ref="M2569:N2569"/>
    <mergeCell ref="O2569:P2569"/>
    <mergeCell ref="M2570:N2570"/>
    <mergeCell ref="O2570:P2570"/>
    <mergeCell ref="M2571:N2571"/>
    <mergeCell ref="O2571:P2571"/>
    <mergeCell ref="M2553:N2553"/>
    <mergeCell ref="O2553:P2553"/>
    <mergeCell ref="M2554:N2554"/>
    <mergeCell ref="O2554:P2554"/>
    <mergeCell ref="M2556:N2556"/>
    <mergeCell ref="O2556:P2556"/>
    <mergeCell ref="M2557:N2557"/>
    <mergeCell ref="O2557:P2557"/>
    <mergeCell ref="M2558:N2558"/>
    <mergeCell ref="O2558:P2558"/>
    <mergeCell ref="M2559:N2559"/>
    <mergeCell ref="O2559:P2559"/>
    <mergeCell ref="M2560:N2560"/>
    <mergeCell ref="O2560:P2560"/>
    <mergeCell ref="M2561:N2561"/>
    <mergeCell ref="O2561:P2561"/>
    <mergeCell ref="M2572:N2572"/>
    <mergeCell ref="O2572:P2572"/>
    <mergeCell ref="M2573:N2573"/>
    <mergeCell ref="O2573:P2573"/>
    <mergeCell ref="M2574:N2574"/>
    <mergeCell ref="O2574:P2574"/>
    <mergeCell ref="M2575:N2575"/>
    <mergeCell ref="O2575:P2575"/>
    <mergeCell ref="M2576:N2576"/>
    <mergeCell ref="O2576:P2576"/>
    <mergeCell ref="M2463:N2463"/>
    <mergeCell ref="O2463:P2463"/>
    <mergeCell ref="M2465:N2465"/>
    <mergeCell ref="O2465:P2465"/>
    <mergeCell ref="M2466:N2466"/>
    <mergeCell ref="O2466:P2466"/>
    <mergeCell ref="M2467:N2467"/>
    <mergeCell ref="O2467:P2467"/>
    <mergeCell ref="M2468:N2468"/>
    <mergeCell ref="O2468:P2468"/>
    <mergeCell ref="M2469:N2469"/>
    <mergeCell ref="O2469:P2469"/>
    <mergeCell ref="M2470:N2470"/>
    <mergeCell ref="O2470:P2470"/>
    <mergeCell ref="M2471:N2471"/>
    <mergeCell ref="O2471:P2471"/>
    <mergeCell ref="M2472:N2472"/>
    <mergeCell ref="O2472:P2472"/>
    <mergeCell ref="M2473:N2473"/>
    <mergeCell ref="O2473:P2473"/>
    <mergeCell ref="M2563:N2563"/>
    <mergeCell ref="O2563:P2563"/>
    <mergeCell ref="O2655:P2655"/>
    <mergeCell ref="M2659:N2659"/>
    <mergeCell ref="O2659:P2659"/>
    <mergeCell ref="M2660:N2660"/>
    <mergeCell ref="O2660:P2660"/>
    <mergeCell ref="M2661:N2661"/>
    <mergeCell ref="O2661:P2661"/>
    <mergeCell ref="M2662:N2662"/>
    <mergeCell ref="O2662:P2662"/>
    <mergeCell ref="M2663:N2663"/>
    <mergeCell ref="O2663:P2663"/>
    <mergeCell ref="M2664:N2664"/>
    <mergeCell ref="O2664:P2664"/>
    <mergeCell ref="M2665:N2665"/>
    <mergeCell ref="O2665:P2665"/>
    <mergeCell ref="M2669:N2669"/>
    <mergeCell ref="O2669:P2669"/>
    <mergeCell ref="M2670:N2670"/>
    <mergeCell ref="O2670:P2670"/>
    <mergeCell ref="M2675:N2675"/>
    <mergeCell ref="O2675:P2675"/>
    <mergeCell ref="M2676:N2676"/>
    <mergeCell ref="O2676:P2676"/>
    <mergeCell ref="M2677:N2677"/>
    <mergeCell ref="O2677:P2677"/>
    <mergeCell ref="M2678:N2678"/>
    <mergeCell ref="O2678:P2678"/>
    <mergeCell ref="M2679:N2679"/>
    <mergeCell ref="O2679:P2679"/>
    <mergeCell ref="M2683:N2683"/>
    <mergeCell ref="O2683:P2683"/>
    <mergeCell ref="M2689:N2689"/>
    <mergeCell ref="O2689:P2689"/>
    <mergeCell ref="M2695:N2695"/>
    <mergeCell ref="O2695:P2695"/>
    <mergeCell ref="M2700:N2700"/>
    <mergeCell ref="O2700:P2700"/>
    <mergeCell ref="M2684:N2684"/>
    <mergeCell ref="O2684:P2684"/>
    <mergeCell ref="M2685:N2685"/>
    <mergeCell ref="O2685:P2685"/>
    <mergeCell ref="M2686:N2686"/>
    <mergeCell ref="O2686:P2686"/>
    <mergeCell ref="M2690:N2690"/>
    <mergeCell ref="O2690:P2690"/>
    <mergeCell ref="M2691:N2691"/>
    <mergeCell ref="O2691:P2691"/>
    <mergeCell ref="M2692:N2692"/>
    <mergeCell ref="O2692:P2692"/>
    <mergeCell ref="M2696:N2696"/>
    <mergeCell ref="O2696:P2696"/>
    <mergeCell ref="M2701:N2701"/>
    <mergeCell ref="O2701:P2701"/>
    <mergeCell ref="M2702:N2702"/>
    <mergeCell ref="O2702:P2702"/>
    <mergeCell ref="M2706:N2706"/>
    <mergeCell ref="O2706:P2706"/>
    <mergeCell ref="M2707:N2707"/>
    <mergeCell ref="O2707:P2707"/>
    <mergeCell ref="M2708:N2708"/>
    <mergeCell ref="O2708:P2708"/>
    <mergeCell ref="M2709:N2709"/>
    <mergeCell ref="O2709:P2709"/>
    <mergeCell ref="M2710:N2710"/>
    <mergeCell ref="O2710:P2710"/>
    <mergeCell ref="M2711:N2711"/>
    <mergeCell ref="O2711:P2711"/>
    <mergeCell ref="M2712:N2712"/>
    <mergeCell ref="O2712:P2712"/>
    <mergeCell ref="M2713:N2713"/>
    <mergeCell ref="O2713:P2713"/>
    <mergeCell ref="M2714:N2714"/>
    <mergeCell ref="O2714:P2714"/>
    <mergeCell ref="M2715:N2715"/>
    <mergeCell ref="O2715:P2715"/>
    <mergeCell ref="M2716:N2716"/>
    <mergeCell ref="O2716:P2716"/>
    <mergeCell ref="M2717:N2717"/>
    <mergeCell ref="O2717:P2717"/>
    <mergeCell ref="M2718:N2718"/>
    <mergeCell ref="O2718:P2718"/>
    <mergeCell ref="M2719:N2719"/>
    <mergeCell ref="O2719:P2719"/>
    <mergeCell ref="M2720:N2720"/>
    <mergeCell ref="O2720:P2720"/>
    <mergeCell ref="M2721:N2721"/>
    <mergeCell ref="O2721:P2721"/>
    <mergeCell ref="M2722:N2722"/>
    <mergeCell ref="O2722:P2722"/>
    <mergeCell ref="M2723:N2723"/>
    <mergeCell ref="O2723:P2723"/>
    <mergeCell ref="M2724:N2724"/>
    <mergeCell ref="O2724:P2724"/>
    <mergeCell ref="M2725:N2725"/>
    <mergeCell ref="O2725:P2725"/>
    <mergeCell ref="M2726:N2726"/>
    <mergeCell ref="O2726:P2726"/>
    <mergeCell ref="M2727:N2727"/>
    <mergeCell ref="O2727:P2727"/>
    <mergeCell ref="M2728:N2728"/>
    <mergeCell ref="O2728:P2728"/>
    <mergeCell ref="M2729:N2729"/>
    <mergeCell ref="O2729:P2729"/>
    <mergeCell ref="M2730:N2730"/>
    <mergeCell ref="O2730:P2730"/>
    <mergeCell ref="M2731:N2731"/>
    <mergeCell ref="O2731:P2731"/>
    <mergeCell ref="M2732:N2732"/>
    <mergeCell ref="O2732:P2732"/>
    <mergeCell ref="M2733:N2733"/>
    <mergeCell ref="O2733:P2733"/>
    <mergeCell ref="M2734:N2734"/>
    <mergeCell ref="O2734:P2734"/>
    <mergeCell ref="M2735:N2735"/>
    <mergeCell ref="O2735:P2735"/>
    <mergeCell ref="M2736:N2736"/>
    <mergeCell ref="O2736:P2736"/>
    <mergeCell ref="M1699:N1699"/>
    <mergeCell ref="O1699:P1699"/>
    <mergeCell ref="M1700:N1700"/>
    <mergeCell ref="O1700:P1700"/>
    <mergeCell ref="M1701:N1701"/>
    <mergeCell ref="O1701:P1701"/>
    <mergeCell ref="M1702:N1702"/>
    <mergeCell ref="O1702:P1702"/>
    <mergeCell ref="M1703:N1703"/>
    <mergeCell ref="O1703:P1703"/>
    <mergeCell ref="M1704:N1704"/>
    <mergeCell ref="O1704:P1704"/>
    <mergeCell ref="M1706:N1706"/>
    <mergeCell ref="O1706:P1706"/>
    <mergeCell ref="M1707:N1707"/>
    <mergeCell ref="O1707:P1707"/>
    <mergeCell ref="M1708:N1708"/>
    <mergeCell ref="O1708:P1708"/>
    <mergeCell ref="M1709:N1709"/>
    <mergeCell ref="O1709:P1709"/>
    <mergeCell ref="M1710:N1710"/>
    <mergeCell ref="O1710:P1710"/>
    <mergeCell ref="M1711:N1711"/>
    <mergeCell ref="O1711:P1711"/>
    <mergeCell ref="M1712:N1712"/>
    <mergeCell ref="O1712:P1712"/>
    <mergeCell ref="M1713:N1713"/>
    <mergeCell ref="O1713:P1713"/>
    <mergeCell ref="M1714:N1714"/>
    <mergeCell ref="O1714:P1714"/>
    <mergeCell ref="M1715:N1715"/>
    <mergeCell ref="O1715:P1715"/>
    <mergeCell ref="M1716:N1716"/>
    <mergeCell ref="O1716:P1716"/>
    <mergeCell ref="M1717:N1717"/>
    <mergeCell ref="O1717:P1717"/>
    <mergeCell ref="M1718:N1718"/>
    <mergeCell ref="O1718:P1718"/>
    <mergeCell ref="M1720:N1720"/>
    <mergeCell ref="O1720:P1720"/>
    <mergeCell ref="M1721:N1721"/>
    <mergeCell ref="O1721:P1721"/>
    <mergeCell ref="M1722:N1722"/>
    <mergeCell ref="O1722:P1722"/>
    <mergeCell ref="M1724:N1724"/>
    <mergeCell ref="O1724:P1724"/>
    <mergeCell ref="M1725:N1725"/>
    <mergeCell ref="O1725:P1725"/>
    <mergeCell ref="M1726:N1726"/>
    <mergeCell ref="O1726:P1726"/>
    <mergeCell ref="M1727:N1727"/>
    <mergeCell ref="O1727:P1727"/>
    <mergeCell ref="M1728:N1728"/>
    <mergeCell ref="O1728:P1728"/>
    <mergeCell ref="M1729:N1729"/>
    <mergeCell ref="O1729:P1729"/>
    <mergeCell ref="M1723:N1723"/>
    <mergeCell ref="M1730:N1730"/>
    <mergeCell ref="O1730:P1730"/>
    <mergeCell ref="M1731:N1731"/>
    <mergeCell ref="O1731:P1731"/>
    <mergeCell ref="M1732:N1732"/>
    <mergeCell ref="O1732:P1732"/>
    <mergeCell ref="M1733:N1733"/>
    <mergeCell ref="O1733:P1733"/>
    <mergeCell ref="M1734:N1734"/>
    <mergeCell ref="O1734:P1734"/>
    <mergeCell ref="M1735:N1735"/>
    <mergeCell ref="O1735:P1735"/>
    <mergeCell ref="M1736:N1736"/>
    <mergeCell ref="O1736:P1736"/>
    <mergeCell ref="M1738:N1738"/>
    <mergeCell ref="O1738:P1738"/>
    <mergeCell ref="M1739:N1739"/>
    <mergeCell ref="O1739:P1739"/>
    <mergeCell ref="M1740:N1740"/>
    <mergeCell ref="O1740:P1740"/>
    <mergeCell ref="M1741:N1741"/>
    <mergeCell ref="O1741:P1741"/>
    <mergeCell ref="M1742:N1742"/>
    <mergeCell ref="O1742:P1742"/>
    <mergeCell ref="M1743:N1743"/>
    <mergeCell ref="O1743:P1743"/>
    <mergeCell ref="M1744:N1744"/>
    <mergeCell ref="O1744:P1744"/>
    <mergeCell ref="M1746:N1746"/>
    <mergeCell ref="O1746:P1746"/>
    <mergeCell ref="M1747:N1747"/>
    <mergeCell ref="O1747:P1747"/>
    <mergeCell ref="M1748:N1748"/>
    <mergeCell ref="O1748:P1748"/>
    <mergeCell ref="M1749:N1749"/>
    <mergeCell ref="O1749:P1749"/>
    <mergeCell ref="M1751:N1751"/>
    <mergeCell ref="O1751:P1751"/>
    <mergeCell ref="M1752:N1752"/>
    <mergeCell ref="O1752:P1752"/>
    <mergeCell ref="M1753:N1753"/>
    <mergeCell ref="O1753:P1753"/>
    <mergeCell ref="M1755:N1755"/>
    <mergeCell ref="O1755:P1755"/>
    <mergeCell ref="M1756:N1756"/>
    <mergeCell ref="O1756:P1756"/>
    <mergeCell ref="M1757:N1757"/>
    <mergeCell ref="O1757:P1757"/>
    <mergeCell ref="M1758:N1758"/>
    <mergeCell ref="O1758:P1758"/>
    <mergeCell ref="M1760:N1760"/>
    <mergeCell ref="O1760:P1760"/>
    <mergeCell ref="M1761:N1761"/>
    <mergeCell ref="O1761:P1761"/>
    <mergeCell ref="M1759:N1759"/>
    <mergeCell ref="M1754:N1754"/>
    <mergeCell ref="M1762:N1762"/>
    <mergeCell ref="O1762:P1762"/>
    <mergeCell ref="M1764:N1764"/>
    <mergeCell ref="O1764:P1764"/>
    <mergeCell ref="M1765:N1765"/>
    <mergeCell ref="O1765:P1765"/>
    <mergeCell ref="M1766:N1766"/>
    <mergeCell ref="O1766:P1766"/>
    <mergeCell ref="M1768:N1768"/>
    <mergeCell ref="O1768:P1768"/>
    <mergeCell ref="M1769:N1769"/>
    <mergeCell ref="O1769:P1769"/>
    <mergeCell ref="M1771:N1771"/>
    <mergeCell ref="O1771:P1771"/>
    <mergeCell ref="M1772:N1772"/>
    <mergeCell ref="O1772:P1772"/>
    <mergeCell ref="M1773:N1773"/>
    <mergeCell ref="O1773:P1773"/>
    <mergeCell ref="M1770:N1770"/>
    <mergeCell ref="M1774:N1774"/>
    <mergeCell ref="O1774:P1774"/>
    <mergeCell ref="M1775:N1775"/>
    <mergeCell ref="O1775:P1775"/>
    <mergeCell ref="M1776:N1776"/>
    <mergeCell ref="O1776:P1776"/>
    <mergeCell ref="M1777:N1777"/>
    <mergeCell ref="O1777:P1777"/>
    <mergeCell ref="M1778:N1778"/>
    <mergeCell ref="O1778:P1778"/>
    <mergeCell ref="M1779:N1779"/>
    <mergeCell ref="O1779:P1779"/>
    <mergeCell ref="M1780:N1780"/>
    <mergeCell ref="O1780:P1780"/>
    <mergeCell ref="M1781:N1781"/>
    <mergeCell ref="O1781:P1781"/>
    <mergeCell ref="M1782:N1782"/>
    <mergeCell ref="O1782:P1782"/>
    <mergeCell ref="M1783:N1783"/>
    <mergeCell ref="O1783:P1783"/>
    <mergeCell ref="M1784:N1784"/>
    <mergeCell ref="O1784:P1784"/>
    <mergeCell ref="M1785:N1785"/>
    <mergeCell ref="O1785:P1785"/>
    <mergeCell ref="M1786:N1786"/>
    <mergeCell ref="O1786:P1786"/>
    <mergeCell ref="M1787:N1787"/>
    <mergeCell ref="O1787:P1787"/>
    <mergeCell ref="M1788:N1788"/>
    <mergeCell ref="O1788:P1788"/>
    <mergeCell ref="M1789:N1789"/>
    <mergeCell ref="O1789:P1789"/>
    <mergeCell ref="M1790:N1790"/>
    <mergeCell ref="O1790:P1790"/>
    <mergeCell ref="M1791:N1791"/>
    <mergeCell ref="O1791:P1791"/>
    <mergeCell ref="M1792:N1792"/>
    <mergeCell ref="O1792:P1792"/>
    <mergeCell ref="M1793:N1793"/>
    <mergeCell ref="O1793:P1793"/>
    <mergeCell ref="M1794:N1794"/>
    <mergeCell ref="O1794:P1794"/>
    <mergeCell ref="M1795:N1795"/>
    <mergeCell ref="O1795:P1795"/>
    <mergeCell ref="M1796:N1796"/>
    <mergeCell ref="O1796:P1796"/>
    <mergeCell ref="M1797:N1797"/>
    <mergeCell ref="O1797:P1797"/>
    <mergeCell ref="M1798:N1798"/>
    <mergeCell ref="O1798:P1798"/>
    <mergeCell ref="M1799:N1799"/>
    <mergeCell ref="O1799:P1799"/>
    <mergeCell ref="M1800:N1800"/>
    <mergeCell ref="O1800:P1800"/>
    <mergeCell ref="M1801:N1801"/>
    <mergeCell ref="O1801:P1801"/>
    <mergeCell ref="M1802:N1802"/>
    <mergeCell ref="O1802:P1802"/>
    <mergeCell ref="M1803:N1803"/>
    <mergeCell ref="O1803:P1803"/>
    <mergeCell ref="M1805:N1805"/>
    <mergeCell ref="O1805:P1805"/>
    <mergeCell ref="M1806:N1806"/>
    <mergeCell ref="O1806:P1806"/>
    <mergeCell ref="M1807:N1807"/>
    <mergeCell ref="O1807:P1807"/>
    <mergeCell ref="M1808:N1808"/>
    <mergeCell ref="O1808:P1808"/>
    <mergeCell ref="M1810:N1810"/>
    <mergeCell ref="O1810:P1810"/>
    <mergeCell ref="M1811:N1811"/>
    <mergeCell ref="O1811:P1811"/>
    <mergeCell ref="M1804:N1804"/>
    <mergeCell ref="M1809:N1809"/>
    <mergeCell ref="M1812:N1812"/>
    <mergeCell ref="O1812:P1812"/>
    <mergeCell ref="M1814:N1814"/>
    <mergeCell ref="O1814:P1814"/>
    <mergeCell ref="M1815:N1815"/>
    <mergeCell ref="O1815:P1815"/>
    <mergeCell ref="M1817:N1817"/>
    <mergeCell ref="O1817:P1817"/>
    <mergeCell ref="M1818:N1818"/>
    <mergeCell ref="O1818:P1818"/>
    <mergeCell ref="M1819:N1819"/>
    <mergeCell ref="O1819:P1819"/>
    <mergeCell ref="M1820:N1820"/>
    <mergeCell ref="O1820:P1820"/>
    <mergeCell ref="M1821:N1821"/>
    <mergeCell ref="O1821:P1821"/>
    <mergeCell ref="M1822:N1822"/>
    <mergeCell ref="O1822:P1822"/>
    <mergeCell ref="M1816:N1816"/>
    <mergeCell ref="M1813:N1813"/>
    <mergeCell ref="M1823:N1823"/>
    <mergeCell ref="O1823:P1823"/>
    <mergeCell ref="M1824:N1824"/>
    <mergeCell ref="O1824:P1824"/>
    <mergeCell ref="M1825:N1825"/>
    <mergeCell ref="O1825:P1825"/>
    <mergeCell ref="M1826:N1826"/>
    <mergeCell ref="O1826:P1826"/>
    <mergeCell ref="M1827:N1827"/>
    <mergeCell ref="O1827:P1827"/>
    <mergeCell ref="M1828:N1828"/>
    <mergeCell ref="O1828:P1828"/>
    <mergeCell ref="M1829:N1829"/>
    <mergeCell ref="O1829:P1829"/>
    <mergeCell ref="M1830:N1830"/>
    <mergeCell ref="O1830:P1830"/>
    <mergeCell ref="M1831:N1831"/>
    <mergeCell ref="O1831:P1831"/>
    <mergeCell ref="M1832:N1832"/>
    <mergeCell ref="O1832:P1832"/>
    <mergeCell ref="M1833:N1833"/>
    <mergeCell ref="O1833:P1833"/>
    <mergeCell ref="M1834:N1834"/>
    <mergeCell ref="O1834:P1834"/>
    <mergeCell ref="M1835:N1835"/>
    <mergeCell ref="O1835:P1835"/>
    <mergeCell ref="M1836:N1836"/>
    <mergeCell ref="O1836:P1836"/>
    <mergeCell ref="M1837:N1837"/>
    <mergeCell ref="O1837:P1837"/>
    <mergeCell ref="M1838:N1838"/>
    <mergeCell ref="O1838:P1838"/>
    <mergeCell ref="M1839:N1839"/>
    <mergeCell ref="O1839:P1839"/>
    <mergeCell ref="M1840:N1840"/>
    <mergeCell ref="O1840:P1840"/>
    <mergeCell ref="M1841:N1841"/>
    <mergeCell ref="O1841:P1841"/>
    <mergeCell ref="M1842:N1842"/>
    <mergeCell ref="O1842:P1842"/>
    <mergeCell ref="M1843:N1843"/>
    <mergeCell ref="O1843:P1843"/>
    <mergeCell ref="M1844:N1844"/>
    <mergeCell ref="O1844:P1844"/>
    <mergeCell ref="M1845:N1845"/>
    <mergeCell ref="O1845:P1845"/>
    <mergeCell ref="M800:N800"/>
    <mergeCell ref="O800:P800"/>
    <mergeCell ref="M801:N801"/>
    <mergeCell ref="O801:P801"/>
    <mergeCell ref="M802:N802"/>
    <mergeCell ref="O802:P802"/>
    <mergeCell ref="M803:N803"/>
    <mergeCell ref="O803:P803"/>
    <mergeCell ref="M804:N804"/>
    <mergeCell ref="O804:P804"/>
    <mergeCell ref="M805:N805"/>
    <mergeCell ref="O805:P805"/>
    <mergeCell ref="M807:N807"/>
    <mergeCell ref="O807:P807"/>
    <mergeCell ref="M808:N808"/>
    <mergeCell ref="O808:P808"/>
    <mergeCell ref="M809:N809"/>
    <mergeCell ref="O809:P809"/>
    <mergeCell ref="M810:N810"/>
    <mergeCell ref="O810:P810"/>
    <mergeCell ref="M811:N811"/>
    <mergeCell ref="O811:P811"/>
    <mergeCell ref="O815:P815"/>
    <mergeCell ref="M816:N816"/>
    <mergeCell ref="O816:P816"/>
    <mergeCell ref="M817:N817"/>
    <mergeCell ref="O817:P817"/>
    <mergeCell ref="M818:N818"/>
    <mergeCell ref="O818:P818"/>
    <mergeCell ref="M819:N819"/>
    <mergeCell ref="O819:P819"/>
    <mergeCell ref="M821:N821"/>
    <mergeCell ref="O821:P821"/>
    <mergeCell ref="M822:N822"/>
    <mergeCell ref="O822:P822"/>
    <mergeCell ref="M823:N823"/>
    <mergeCell ref="O823:P823"/>
    <mergeCell ref="M825:N825"/>
    <mergeCell ref="O825:P825"/>
    <mergeCell ref="M824:N824"/>
    <mergeCell ref="M826:N826"/>
    <mergeCell ref="O826:P826"/>
    <mergeCell ref="M827:N827"/>
    <mergeCell ref="O827:P827"/>
    <mergeCell ref="M828:N828"/>
    <mergeCell ref="O828:P828"/>
    <mergeCell ref="M829:N829"/>
    <mergeCell ref="O829:P829"/>
    <mergeCell ref="M830:N830"/>
    <mergeCell ref="O830:P830"/>
    <mergeCell ref="M831:N831"/>
    <mergeCell ref="O831:P831"/>
    <mergeCell ref="M832:N832"/>
    <mergeCell ref="O832:P832"/>
    <mergeCell ref="M833:N833"/>
    <mergeCell ref="O833:P833"/>
    <mergeCell ref="M834:N834"/>
    <mergeCell ref="O834:P834"/>
    <mergeCell ref="M835:N835"/>
    <mergeCell ref="O835:P835"/>
    <mergeCell ref="M836:N836"/>
    <mergeCell ref="O836:P836"/>
    <mergeCell ref="M837:N837"/>
    <mergeCell ref="O837:P837"/>
    <mergeCell ref="M839:N839"/>
    <mergeCell ref="O839:P839"/>
    <mergeCell ref="M840:N840"/>
    <mergeCell ref="O840:P840"/>
    <mergeCell ref="M841:N841"/>
    <mergeCell ref="O841:P841"/>
    <mergeCell ref="M842:N842"/>
    <mergeCell ref="O842:P842"/>
    <mergeCell ref="M843:N843"/>
    <mergeCell ref="O843:P843"/>
    <mergeCell ref="M844:N844"/>
    <mergeCell ref="O844:P844"/>
    <mergeCell ref="M838:N838"/>
    <mergeCell ref="M845:N845"/>
    <mergeCell ref="O845:P845"/>
    <mergeCell ref="M847:N847"/>
    <mergeCell ref="O847:P847"/>
    <mergeCell ref="M848:N848"/>
    <mergeCell ref="O848:P848"/>
    <mergeCell ref="M849:N849"/>
    <mergeCell ref="O849:P849"/>
    <mergeCell ref="M850:N850"/>
    <mergeCell ref="O850:P850"/>
    <mergeCell ref="M852:N852"/>
    <mergeCell ref="O852:P852"/>
    <mergeCell ref="M853:N853"/>
    <mergeCell ref="O853:P853"/>
    <mergeCell ref="M854:N854"/>
    <mergeCell ref="O854:P854"/>
    <mergeCell ref="M856:N856"/>
    <mergeCell ref="O856:P856"/>
    <mergeCell ref="M846:N846"/>
    <mergeCell ref="M857:N857"/>
    <mergeCell ref="O857:P857"/>
    <mergeCell ref="M858:N858"/>
    <mergeCell ref="O858:P858"/>
    <mergeCell ref="M859:N859"/>
    <mergeCell ref="O859:P859"/>
    <mergeCell ref="M861:N861"/>
    <mergeCell ref="O861:P861"/>
    <mergeCell ref="M862:N862"/>
    <mergeCell ref="O862:P862"/>
    <mergeCell ref="M863:N863"/>
    <mergeCell ref="O863:P863"/>
    <mergeCell ref="M865:N865"/>
    <mergeCell ref="O865:P865"/>
    <mergeCell ref="M866:N866"/>
    <mergeCell ref="O866:P866"/>
    <mergeCell ref="M867:N867"/>
    <mergeCell ref="O867:P867"/>
    <mergeCell ref="M869:N869"/>
    <mergeCell ref="O869:P869"/>
    <mergeCell ref="M870:N870"/>
    <mergeCell ref="O870:P870"/>
    <mergeCell ref="M872:N872"/>
    <mergeCell ref="O872:P872"/>
    <mergeCell ref="M873:N873"/>
    <mergeCell ref="O873:P873"/>
    <mergeCell ref="M874:N874"/>
    <mergeCell ref="O874:P874"/>
    <mergeCell ref="M875:N875"/>
    <mergeCell ref="O875:P875"/>
    <mergeCell ref="M876:N876"/>
    <mergeCell ref="O876:P876"/>
    <mergeCell ref="M877:N877"/>
    <mergeCell ref="O877:P877"/>
    <mergeCell ref="M878:N878"/>
    <mergeCell ref="O878:P878"/>
    <mergeCell ref="M871:N871"/>
    <mergeCell ref="M879:N879"/>
    <mergeCell ref="O879:P879"/>
    <mergeCell ref="M880:N880"/>
    <mergeCell ref="O880:P880"/>
    <mergeCell ref="M881:N881"/>
    <mergeCell ref="O881:P881"/>
    <mergeCell ref="M882:N882"/>
    <mergeCell ref="O882:P882"/>
    <mergeCell ref="M883:N883"/>
    <mergeCell ref="O883:P883"/>
    <mergeCell ref="M884:N884"/>
    <mergeCell ref="O884:P884"/>
    <mergeCell ref="M885:N885"/>
    <mergeCell ref="O885:P885"/>
    <mergeCell ref="M886:N886"/>
    <mergeCell ref="O886:P886"/>
    <mergeCell ref="M887:N887"/>
    <mergeCell ref="O887:P887"/>
    <mergeCell ref="M888:N888"/>
    <mergeCell ref="O888:P888"/>
    <mergeCell ref="M889:N889"/>
    <mergeCell ref="O889:P889"/>
    <mergeCell ref="M890:N890"/>
    <mergeCell ref="O890:P890"/>
    <mergeCell ref="M891:N891"/>
    <mergeCell ref="O891:P891"/>
    <mergeCell ref="M892:N892"/>
    <mergeCell ref="O892:P892"/>
    <mergeCell ref="M893:N893"/>
    <mergeCell ref="O893:P893"/>
    <mergeCell ref="M894:N894"/>
    <mergeCell ref="O894:P894"/>
    <mergeCell ref="M895:N895"/>
    <mergeCell ref="O895:P895"/>
    <mergeCell ref="M896:N896"/>
    <mergeCell ref="O896:P896"/>
    <mergeCell ref="M918:N918"/>
    <mergeCell ref="O918:P918"/>
    <mergeCell ref="M910:N910"/>
    <mergeCell ref="M914:N914"/>
    <mergeCell ref="M917:N917"/>
    <mergeCell ref="M897:N897"/>
    <mergeCell ref="O897:P897"/>
    <mergeCell ref="M898:N898"/>
    <mergeCell ref="O898:P898"/>
    <mergeCell ref="M899:N899"/>
    <mergeCell ref="O899:P899"/>
    <mergeCell ref="M900:N900"/>
    <mergeCell ref="O900:P900"/>
    <mergeCell ref="M901:N901"/>
    <mergeCell ref="O901:P901"/>
    <mergeCell ref="M902:N902"/>
    <mergeCell ref="O902:P902"/>
    <mergeCell ref="M903:N903"/>
    <mergeCell ref="O903:P903"/>
    <mergeCell ref="M904:N904"/>
    <mergeCell ref="O904:P904"/>
    <mergeCell ref="M906:N906"/>
    <mergeCell ref="O906:P906"/>
    <mergeCell ref="M905:N905"/>
    <mergeCell ref="M3504:N3504"/>
    <mergeCell ref="O3504:P3504"/>
    <mergeCell ref="M3517:N3517"/>
    <mergeCell ref="O3517:P3517"/>
    <mergeCell ref="M3505:N3505"/>
    <mergeCell ref="O3505:P3505"/>
    <mergeCell ref="M3507:N3507"/>
    <mergeCell ref="O3507:P3507"/>
    <mergeCell ref="M3518:N3518"/>
    <mergeCell ref="O3518:P3518"/>
    <mergeCell ref="M3519:N3519"/>
    <mergeCell ref="O3519:P3519"/>
    <mergeCell ref="M946:N946"/>
    <mergeCell ref="O946:P946"/>
    <mergeCell ref="M937:N937"/>
    <mergeCell ref="O937:P937"/>
    <mergeCell ref="M938:N938"/>
    <mergeCell ref="O938:P938"/>
    <mergeCell ref="M939:N939"/>
    <mergeCell ref="O939:P939"/>
    <mergeCell ref="M940:N940"/>
    <mergeCell ref="O940:P940"/>
    <mergeCell ref="M941:N941"/>
    <mergeCell ref="O941:P941"/>
    <mergeCell ref="M942:N942"/>
    <mergeCell ref="O942:P942"/>
    <mergeCell ref="M943:N943"/>
    <mergeCell ref="O943:P943"/>
    <mergeCell ref="M944:N944"/>
    <mergeCell ref="O944:P944"/>
    <mergeCell ref="M945:N945"/>
    <mergeCell ref="O945:P945"/>
    <mergeCell ref="J198:J200"/>
    <mergeCell ref="K198:K200"/>
    <mergeCell ref="M198:M200"/>
    <mergeCell ref="N198:N200"/>
    <mergeCell ref="O198:O200"/>
    <mergeCell ref="P198:P200"/>
    <mergeCell ref="Q198:Q200"/>
    <mergeCell ref="J187:J189"/>
    <mergeCell ref="K187:K189"/>
    <mergeCell ref="M187:M189"/>
    <mergeCell ref="N187:N189"/>
    <mergeCell ref="O187:O189"/>
    <mergeCell ref="P187:P189"/>
    <mergeCell ref="J192:J194"/>
    <mergeCell ref="K192:K194"/>
    <mergeCell ref="M192:M194"/>
    <mergeCell ref="N192:N194"/>
    <mergeCell ref="O192:O194"/>
    <mergeCell ref="P192:P194"/>
    <mergeCell ref="Q192:Q194"/>
    <mergeCell ref="J195:J197"/>
    <mergeCell ref="K195:K197"/>
    <mergeCell ref="M195:M197"/>
    <mergeCell ref="N195:N197"/>
    <mergeCell ref="O195:O197"/>
    <mergeCell ref="P195:P197"/>
    <mergeCell ref="Q195:Q197"/>
    <mergeCell ref="P315:Q315"/>
    <mergeCell ref="P316:Q316"/>
    <mergeCell ref="P317:Q317"/>
    <mergeCell ref="P318:Q318"/>
    <mergeCell ref="P320:Q320"/>
    <mergeCell ref="P321:Q321"/>
    <mergeCell ref="P324:Q324"/>
    <mergeCell ref="J321:J323"/>
    <mergeCell ref="K321:K323"/>
    <mergeCell ref="M321:M323"/>
    <mergeCell ref="N321:N323"/>
    <mergeCell ref="O321:O323"/>
    <mergeCell ref="J324:J326"/>
    <mergeCell ref="K324:K326"/>
    <mergeCell ref="M324:M326"/>
    <mergeCell ref="N324:N326"/>
    <mergeCell ref="O324:O326"/>
    <mergeCell ref="M2327:N2327"/>
    <mergeCell ref="M2335:N2335"/>
    <mergeCell ref="J327:J329"/>
    <mergeCell ref="K327:K329"/>
    <mergeCell ref="M327:M329"/>
    <mergeCell ref="N327:N329"/>
    <mergeCell ref="O327:O329"/>
    <mergeCell ref="P330:Q330"/>
    <mergeCell ref="P331:Q331"/>
    <mergeCell ref="P327:Q327"/>
    <mergeCell ref="P635:P674"/>
    <mergeCell ref="J359:J367"/>
    <mergeCell ref="K359:K367"/>
    <mergeCell ref="M860:N860"/>
    <mergeCell ref="P336:Q336"/>
    <mergeCell ref="P348:P350"/>
    <mergeCell ref="Q348:Q350"/>
    <mergeCell ref="M345:M347"/>
    <mergeCell ref="N345:N347"/>
    <mergeCell ref="O345:O347"/>
    <mergeCell ref="M928:N928"/>
    <mergeCell ref="O928:P928"/>
    <mergeCell ref="M929:N929"/>
    <mergeCell ref="O929:P929"/>
    <mergeCell ref="M930:N930"/>
    <mergeCell ref="O930:P930"/>
    <mergeCell ref="M931:N931"/>
    <mergeCell ref="O931:P931"/>
    <mergeCell ref="M932:N932"/>
    <mergeCell ref="O932:P932"/>
    <mergeCell ref="M933:N933"/>
    <mergeCell ref="O933:P933"/>
    <mergeCell ref="J337:J339"/>
    <mergeCell ref="K337:K339"/>
    <mergeCell ref="M337:M339"/>
    <mergeCell ref="N337:N339"/>
    <mergeCell ref="O337:O339"/>
    <mergeCell ref="P337:Q339"/>
    <mergeCell ref="M934:N934"/>
    <mergeCell ref="O934:P934"/>
    <mergeCell ref="M935:N935"/>
    <mergeCell ref="O935:P935"/>
    <mergeCell ref="M936:N936"/>
    <mergeCell ref="O936:P936"/>
    <mergeCell ref="M919:N919"/>
    <mergeCell ref="O919:P919"/>
    <mergeCell ref="M920:N920"/>
    <mergeCell ref="O920:P920"/>
    <mergeCell ref="M921:N921"/>
    <mergeCell ref="O921:P921"/>
    <mergeCell ref="M922:N922"/>
    <mergeCell ref="O922:P922"/>
    <mergeCell ref="M923:N923"/>
    <mergeCell ref="O923:P923"/>
    <mergeCell ref="M924:N924"/>
    <mergeCell ref="O924:P924"/>
    <mergeCell ref="M925:N925"/>
    <mergeCell ref="O925:P925"/>
    <mergeCell ref="M926:N926"/>
    <mergeCell ref="O926:P926"/>
    <mergeCell ref="M927:N927"/>
    <mergeCell ref="O927:P927"/>
    <mergeCell ref="M907:N907"/>
    <mergeCell ref="O907:P907"/>
    <mergeCell ref="P1026:P1041"/>
    <mergeCell ref="P1085:P1100"/>
    <mergeCell ref="P1129:P1144"/>
    <mergeCell ref="P1236:P1239"/>
    <mergeCell ref="Q1236:Q1239"/>
    <mergeCell ref="J696:J699"/>
    <mergeCell ref="K696:K699"/>
    <mergeCell ref="M696:M699"/>
    <mergeCell ref="N696:N699"/>
    <mergeCell ref="O696:O699"/>
    <mergeCell ref="P696:P699"/>
    <mergeCell ref="Q695:Q710"/>
    <mergeCell ref="J707:J709"/>
    <mergeCell ref="K707:K709"/>
    <mergeCell ref="M707:M709"/>
    <mergeCell ref="N707:N709"/>
    <mergeCell ref="O707:O709"/>
    <mergeCell ref="P707:P709"/>
    <mergeCell ref="M908:N908"/>
    <mergeCell ref="O908:P908"/>
    <mergeCell ref="M909:N909"/>
    <mergeCell ref="O909:P909"/>
    <mergeCell ref="M911:N911"/>
    <mergeCell ref="O911:P911"/>
    <mergeCell ref="M912:N912"/>
    <mergeCell ref="O912:P912"/>
    <mergeCell ref="M913:N913"/>
    <mergeCell ref="O913:P913"/>
    <mergeCell ref="M915:N915"/>
    <mergeCell ref="O915:P915"/>
    <mergeCell ref="M916:N916"/>
    <mergeCell ref="O916:P916"/>
  </mergeCells>
  <printOptions gridLines="1"/>
  <pageMargins left="0.31496062992125984" right="0.31496062992125984" top="0.59055118110236227" bottom="0.59055118110236227" header="0.31496062992125984" footer="0.31496062992125984"/>
  <pageSetup paperSize="9" scale="71" fitToHeight="43" orientation="landscape" r:id="rId1"/>
  <headerFooter>
    <oddFooter>Preparado por Carlos Henrique &amp;D&amp;RPágina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outlinePr summaryBelow="0" summaryRight="0"/>
    <pageSetUpPr fitToPage="1"/>
  </sheetPr>
  <dimension ref="A1:AB3602"/>
  <sheetViews>
    <sheetView tabSelected="1" topLeftCell="L1" zoomScale="99" zoomScaleNormal="99" workbookViewId="0">
      <pane ySplit="2" topLeftCell="A3" activePane="bottomLeft" state="frozen"/>
      <selection pane="bottomLeft" activeCell="M3604" sqref="M3604"/>
    </sheetView>
  </sheetViews>
  <sheetFormatPr defaultColWidth="9.1796875" defaultRowHeight="14.5" customHeight="1" x14ac:dyDescent="0.3"/>
  <cols>
    <col min="1" max="1" width="10.36328125" style="180" bestFit="1" customWidth="1"/>
    <col min="2" max="8" width="6.54296875" style="180" bestFit="1" customWidth="1"/>
    <col min="9" max="9" width="32.90625" style="180" bestFit="1" customWidth="1"/>
    <col min="10" max="10" width="11.08984375" style="180" customWidth="1"/>
    <col min="11" max="11" width="12.453125" style="195" customWidth="1"/>
    <col min="12" max="12" width="38.08984375" style="183" customWidth="1"/>
    <col min="13" max="13" width="9.90625" style="183" customWidth="1"/>
    <col min="14" max="14" width="9.6328125" style="183" bestFit="1" customWidth="1"/>
    <col min="15" max="15" width="8.90625" style="183" customWidth="1"/>
    <col min="16" max="16" width="8" style="183" customWidth="1"/>
    <col min="17" max="17" width="7.26953125" style="192" bestFit="1" customWidth="1"/>
    <col min="18" max="18" width="12" style="192" bestFit="1" customWidth="1"/>
    <col min="19" max="19" width="10.81640625" style="191" hidden="1" customWidth="1"/>
    <col min="20" max="21" width="10.81640625" style="192" hidden="1" customWidth="1"/>
    <col min="22" max="22" width="12.453125" style="192" hidden="1" customWidth="1"/>
    <col min="23" max="23" width="11.453125" style="192" customWidth="1"/>
    <col min="24" max="24" width="14" style="184" bestFit="1" customWidth="1"/>
    <col min="25" max="26" width="14.81640625" style="184" customWidth="1"/>
    <col min="27" max="16384" width="9.1796875" style="184"/>
  </cols>
  <sheetData>
    <row r="1" spans="1:28" ht="14.5" customHeight="1" x14ac:dyDescent="0.3">
      <c r="A1" s="180" t="s">
        <v>0</v>
      </c>
      <c r="B1" s="399" t="s">
        <v>1</v>
      </c>
      <c r="C1" s="399"/>
      <c r="D1" s="399"/>
      <c r="E1" s="399"/>
      <c r="F1" s="399"/>
      <c r="G1" s="399"/>
      <c r="H1" s="399"/>
      <c r="I1" s="180" t="s">
        <v>2</v>
      </c>
      <c r="J1" s="187" t="str">
        <f>""""</f>
        <v>"</v>
      </c>
      <c r="K1" s="188" t="s">
        <v>3</v>
      </c>
      <c r="L1" s="188"/>
      <c r="M1" s="189" t="s">
        <v>4</v>
      </c>
      <c r="N1" s="184"/>
      <c r="O1" s="184"/>
      <c r="P1" s="184"/>
      <c r="Q1" s="190"/>
      <c r="R1" s="190"/>
      <c r="T1" s="190"/>
      <c r="U1" s="190"/>
      <c r="V1" s="190"/>
    </row>
    <row r="2" spans="1:28" ht="14.5" customHeight="1" x14ac:dyDescent="0.3">
      <c r="A2" s="180" t="s">
        <v>0</v>
      </c>
      <c r="B2" s="180" t="s">
        <v>7</v>
      </c>
      <c r="C2" s="180" t="s">
        <v>8</v>
      </c>
      <c r="D2" s="180" t="s">
        <v>9</v>
      </c>
      <c r="E2" s="180" t="s">
        <v>10</v>
      </c>
      <c r="F2" s="180" t="s">
        <v>11</v>
      </c>
      <c r="G2" s="180" t="s">
        <v>12</v>
      </c>
      <c r="H2" s="180" t="s">
        <v>13</v>
      </c>
      <c r="J2" s="180" t="s">
        <v>3637</v>
      </c>
      <c r="K2" s="193" t="s">
        <v>3601</v>
      </c>
      <c r="L2" s="284" t="s">
        <v>3602</v>
      </c>
      <c r="M2" s="193" t="s">
        <v>3603</v>
      </c>
      <c r="N2" s="193" t="s">
        <v>17</v>
      </c>
      <c r="O2" s="193" t="s">
        <v>18</v>
      </c>
      <c r="P2" s="193" t="s">
        <v>19</v>
      </c>
      <c r="Q2" s="190" t="s">
        <v>3599</v>
      </c>
      <c r="R2" s="194" t="s">
        <v>3604</v>
      </c>
      <c r="S2" s="191" t="s">
        <v>3608</v>
      </c>
      <c r="T2" s="194" t="s">
        <v>15</v>
      </c>
      <c r="U2" s="194" t="s">
        <v>3600</v>
      </c>
      <c r="V2" s="194" t="s">
        <v>3640</v>
      </c>
      <c r="W2" s="192" t="s">
        <v>3641</v>
      </c>
      <c r="X2" s="184" t="s">
        <v>3971</v>
      </c>
      <c r="Y2" s="184" t="s">
        <v>4303</v>
      </c>
      <c r="Z2" s="184" t="s">
        <v>4307</v>
      </c>
      <c r="AA2" s="184" t="s">
        <v>4302</v>
      </c>
      <c r="AB2" s="184" t="s">
        <v>4312</v>
      </c>
    </row>
    <row r="3" spans="1:28" ht="14.5" hidden="1" customHeight="1" collapsed="1" x14ac:dyDescent="0.3">
      <c r="A3" s="180" t="s">
        <v>22</v>
      </c>
      <c r="B3" s="180" t="s">
        <v>23</v>
      </c>
      <c r="I3" s="180" t="s">
        <v>8</v>
      </c>
      <c r="J3" s="187" t="str">
        <f>IF(A3="",J2,CONCATENATE(B3,C3,D3,E3,F3,G3,H3))</f>
        <v>0000</v>
      </c>
      <c r="K3" s="195" t="s">
        <v>24</v>
      </c>
      <c r="Q3" s="192">
        <f t="shared" ref="Q3:Q66" si="0">IF(B3&lt;&gt;"",0,IF(C3&lt;&gt;"",1,IF(D3&lt;&gt;"",2,IF(E3&lt;&gt;"",3,IF(F3&lt;&gt;"",4,IF(G3&lt;&gt;"",5,IF(H3&lt;&gt;"",6,IF(ISNUMBER(K3),"Campo",""))))))))</f>
        <v>0</v>
      </c>
      <c r="S3" s="191" t="str">
        <f t="shared" ref="S3:S66" si="1">IFERROR(IF(ISNUMBER(Q3),CONCATENATE("&lt;/registro&gt;
&lt;registro codigo=""",CONCATENATE(B3,C3,D3,E3,F3,G3,H3),""" perfil=""",A3,""" nivel=""",Q3,"""&gt;"),""),"")</f>
        <v>&lt;/registro&gt;
&lt;registro codigo="0000" perfil="ABC" nivel="0"&gt;</v>
      </c>
      <c r="T3" s="192" t="str">
        <f t="shared" ref="T3:T66" si="2">IF(Q3="Campo",CONCATENATE("&lt;campo posicao=""",K3,"""&gt;
&lt;coluna&gt;",SUBSTITUTE(L3," ",""),"&lt;/coluna&gt;
&lt;descricao&gt;",M3,"&lt;/descricao&gt;
&lt;tipo&gt;",R3,"&lt;/tipo&gt;
&lt;/campo&gt;"),"")</f>
        <v/>
      </c>
      <c r="U3" s="192" t="str">
        <f>S3&amp;T3</f>
        <v>&lt;/registro&gt;
&lt;registro codigo="0000" perfil="ABC" nivel="0"&gt;</v>
      </c>
      <c r="V3" s="192" t="str">
        <f t="shared" ref="V3:V66" si="3">IF(ISNUMBER(K3),CONCATENATE("{""Column",K3+1,""", """,L3,"""},",""),"")</f>
        <v/>
      </c>
      <c r="W3" s="191" t="str">
        <f>IF(Q3="Campo","@Campos(posicao = "&amp;K3&amp;", tipo = '"&amp;R3&amp;"')@Column(name = """&amp;L3&amp;""")"&amp;IF(R3="D","@Temporal(TemporalType.DATE)","")&amp;"private "&amp;VLOOKUP(TEXT(R3,"@"),Apoio!A:B,2,0)&amp;" "&amp;SUBSTITUTE(LOWER(LEFT(L3,1))&amp;RIGHT(PROPER(L3),LEN(L3)-1),"_","")&amp;";",IF(ISNUMBER(Q3),IF(R3="R","@Entity@Table(name = ""reg_"&amp;LOWER(J3)&amp;""")@XmlRootElement","")&amp;VLOOKUP(J3,Blocos!D:I,6,0)&amp;Apoio!$E$1&amp;Y3,""))</f>
        <v>@Registros(nivel = 0) public class Reg0000 implements Serializable { private static final long serialVersionUID = 1L; @Id @GeneratedValue(strategy = GenerationType.IDENTITY) @Basic(optional = false) @Column(name = "ID" ) private Long id;@OneToOne(fetch = FetchType.LAZY) @JoinColumn(name = "ID_PAI", nullable = false) private Reg idPai; public Reg getIdPai() {return idPai;}public void setIdPai(Object idPai) {this.idPai = (Reg) idPai;}public Reg0000() { } public Reg0000(Long id) { this.id = id; } public Reg0000(Long id, Reg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Reg0001 reg0001;public Reg0001 getReg0001() {return reg0001;}public void setReg0001(Reg0001 reg0001) {this.reg0001 = reg0001;}@OneToOne(optional = true, cascade = CascadeType.ALL, fetch = FetchType.LAZY, mappedBy = "idPai")private  Reg0990 reg0990;public Reg0990 getReg0990() {return reg0990;}public void setReg0990(Reg0990 reg0990) {this.reg0990 = reg0990;}@OneToOne(optional = true, cascade = CascadeType.ALL, fetch = FetchType.LAZY, mappedBy = "idPai")private  RegB001 regB001;public RegB001 getRegB001() {return regB001;}public void setRegB001(RegB001 regB001) {this.regB001 = regB001;}@OneToOne(optional = true, cascade = CascadeType.ALL, fetch = FetchType.LAZY, mappedBy = "idPai")private  RegB990 regB990;public RegB990 getRegB990() {return regB990;}public void setRegB990(RegB990 regB990) {this.regB990 = regB990;}@OneToOne(optional = true, cascade = CascadeType.ALL, fetch = FetchType.LAZY, mappedBy = "idPai")private  RegC001 regC001;public RegC001 getRegC001() {return regC001;}public void setRegC001(RegC001 regC001) {this.regC001 = regC001;}@OneToOne(optional = true, cascade = CascadeType.ALL, fetch = FetchType.LAZY, mappedBy = "idPai")private  RegC990 regC990;public RegC990 getRegC990() {return regC990;}public void setRegC990(RegC990 regC990) {this.regC990 = regC990;}@OneToOne(optional = true, cascade = CascadeType.ALL, fetch = FetchType.LAZY, mappedBy = "idPai")private  RegD001 regD001;public RegD001 getRegD001() {return regD001;}public void setRegD001(RegD001 regD001) {this.regD001 = regD001;}@OneToOne(optional = true, cascade = CascadeType.ALL, fetch = FetchType.LAZY, mappedBy = "idPai")private  RegD990 regD990;public RegD990 getRegD990() {return regD990;}public void setRegD990(RegD990 regD990) {this.regD990 = regD990;}@OneToOne(optional = true, cascade = CascadeType.ALL, fetch = FetchType.LAZY, mappedBy = "idPai")private  RegE001 regE001;public RegE001 getRegE001() {return regE001;}public void setRegE001(RegE001 regE001) {this.regE001 = regE001;}@OneToOne(optional = true, cascade = CascadeType.ALL, fetch = FetchType.LAZY, mappedBy = "idPai")private  RegE990 regE990;public RegE990 getRegE990() {return regE990;}public void setRegE990(RegE990 regE990) {this.regE990 = regE990;}@OneToOne(optional = true, cascade = CascadeType.ALL, fetch = FetchType.LAZY, mappedBy = "idPai")private  RegG001 regG001;public RegG001 getRegG001() {return regG001;}public void setRegG001(RegG001 regG001) {this.regG001 = regG001;}@OneToOne(optional = true, cascade = CascadeType.ALL, fetch = FetchType.LAZY, mappedBy = "idPai")private  RegG990 regG990;public RegG990 getRegG990() {return regG990;}public void setRegG990(RegG990 regG990) {this.regG990 = regG990;}@OneToOne(optional = true, cascade = CascadeType.ALL, fetch = FetchType.LAZY, mappedBy = "idPai")private  RegH001 regH001;public RegH001 getRegH001() {return regH001;}public void setRegH001(RegH001 regH001) {this.regH001 = regH001;}@OneToOne(optional = true, cascade = CascadeType.ALL, fetch = FetchType.LAZY, mappedBy = "idPai")private  RegH990 regH990;public RegH990 getRegH990() {return regH990;}public void setRegH990(RegH990 regH990) {this.regH990 = regH990;}@OneToOne(optional = true, cascade = CascadeType.ALL, fetch = FetchType.LAZY, mappedBy = "idPai")private  RegK001 regK001;public RegK001 getRegK001() {return regK001;}public void setRegK001(RegK001 regK001) {this.regK001 = regK001;}@OneToOne(optional = true, cascade = CascadeType.ALL, fetch = FetchType.LAZY, mappedBy = "idPai")private  RegK990 regK990;public RegK990 getRegK990() {return regK990;}public void setRegK990(RegK990 regK990) {this.regK990 = regK990;}@OneToOne(optional = true, cascade = CascadeType.ALL, fetch = FetchType.LAZY, mappedBy = "idPai")private  Reg1001 reg1001;public Reg1001 getReg1001() {return reg1001;}public void setReg1001(Reg1001 reg1001) {this.reg1001 = reg1001;}@OneToOne(optional = true, cascade = CascadeType.ALL, fetch = FetchType.LAZY, mappedBy = "idPai")private  Reg1990 reg1990;public Reg1990 getReg1990() {return reg1990;}public void setReg1990(Reg1990 reg1990) {this.reg1990 = reg1990;}@OneToOne(optional = true, cascade = CascadeType.ALL, fetch = FetchType.LAZY, mappedBy = "idPai")private  Reg9001 reg9001;public Reg9001 getReg9001() {return reg9001;}public void setReg9001(Reg9001 reg9001) {this.reg9001 = reg9001;}@OneToOne(optional = true, cascade = CascadeType.ALL, fetch = FetchType.LAZY, mappedBy = "idPai")private  Reg9990 reg9990;public Reg9990 getReg9990() {return reg9990;}public void setReg9990(Reg9990 reg9990) {this.reg9990 = reg9990;}</v>
      </c>
      <c r="X3" s="190">
        <f>IF(ISNUMBER(Q3),COUNTIF(Blocos!G:G,J3),"")</f>
        <v>20</v>
      </c>
      <c r="Y3" s="190" t="str">
        <f>IF(OR(X3=0,X3=""),"",VLOOKUP(SUMIFS(Blocos!A:A,Blocos!H:H,'EFD REGISTROS e Campos (2)'!X3,Blocos!G:G,'EFD REGISTROS e Campos (2)'!J3),Blocos!A:L,12,0))</f>
        <v>@OneToOne(optional = true, cascade = CascadeType.ALL, fetch = FetchType.LAZY, mappedBy = "idPai")private  Reg0001 reg0001;public Reg0001 getReg0001() {return reg0001;}public void setReg0001(Reg0001 reg0001) {this.reg0001 = reg0001;}@OneToOne(optional = true, cascade = CascadeType.ALL, fetch = FetchType.LAZY, mappedBy = "idPai")private  Reg0990 reg0990;public Reg0990 getReg0990() {return reg0990;}public void setReg0990(Reg0990 reg0990) {this.reg0990 = reg0990;}@OneToOne(optional = true, cascade = CascadeType.ALL, fetch = FetchType.LAZY, mappedBy = "idPai")private  RegB001 regB001;public RegB001 getRegB001() {return regB001;}public void setRegB001(RegB001 regB001) {this.regB001 = regB001;}@OneToOne(optional = true, cascade = CascadeType.ALL, fetch = FetchType.LAZY, mappedBy = "idPai")private  RegB990 regB990;public RegB990 getRegB990() {return regB990;}public void setRegB990(RegB990 regB990) {this.regB990 = regB990;}@OneToOne(optional = true, cascade = CascadeType.ALL, fetch = FetchType.LAZY, mappedBy = "idPai")private  RegC001 regC001;public RegC001 getRegC001() {return regC001;}public void setRegC001(RegC001 regC001) {this.regC001 = regC001;}@OneToOne(optional = true, cascade = CascadeType.ALL, fetch = FetchType.LAZY, mappedBy = "idPai")private  RegC990 regC990;public RegC990 getRegC990() {return regC990;}public void setRegC990(RegC990 regC990) {this.regC990 = regC990;}@OneToOne(optional = true, cascade = CascadeType.ALL, fetch = FetchType.LAZY, mappedBy = "idPai")private  RegD001 regD001;public RegD001 getRegD001() {return regD001;}public void setRegD001(RegD001 regD001) {this.regD001 = regD001;}@OneToOne(optional = true, cascade = CascadeType.ALL, fetch = FetchType.LAZY, mappedBy = "idPai")private  RegD990 regD990;public RegD990 getRegD990() {return regD990;}public void setRegD990(RegD990 regD990) {this.regD990 = regD990;}@OneToOne(optional = true, cascade = CascadeType.ALL, fetch = FetchType.LAZY, mappedBy = "idPai")private  RegE001 regE001;public RegE001 getRegE001() {return regE001;}public void setRegE001(RegE001 regE001) {this.regE001 = regE001;}@OneToOne(optional = true, cascade = CascadeType.ALL, fetch = FetchType.LAZY, mappedBy = "idPai")private  RegE990 regE990;public RegE990 getRegE990() {return regE990;}public void setRegE990(RegE990 regE990) {this.regE990 = regE990;}@OneToOne(optional = true, cascade = CascadeType.ALL, fetch = FetchType.LAZY, mappedBy = "idPai")private  RegG001 regG001;public RegG001 getRegG001() {return regG001;}public void setRegG001(RegG001 regG001) {this.regG001 = regG001;}@OneToOne(optional = true, cascade = CascadeType.ALL, fetch = FetchType.LAZY, mappedBy = "idPai")private  RegG990 regG990;public RegG990 getRegG990() {return regG990;}public void setRegG990(RegG990 regG990) {this.regG990 = regG990;}@OneToOne(optional = true, cascade = CascadeType.ALL, fetch = FetchType.LAZY, mappedBy = "idPai")private  RegH001 regH001;public RegH001 getRegH001() {return regH001;}public void setRegH001(RegH001 regH001) {this.regH001 = regH001;}@OneToOne(optional = true, cascade = CascadeType.ALL, fetch = FetchType.LAZY, mappedBy = "idPai")private  RegH990 regH990;public RegH990 getRegH990() {return regH990;}public void setRegH990(RegH990 regH990) {this.regH990 = regH990;}@OneToOne(optional = true, cascade = CascadeType.ALL, fetch = FetchType.LAZY, mappedBy = "idPai")private  RegK001 regK001;public RegK001 getRegK001() {return regK001;}public void setRegK001(RegK001 regK001) {this.regK001 = regK001;}@OneToOne(optional = true, cascade = CascadeType.ALL, fetch = FetchType.LAZY, mappedBy = "idPai")private  RegK990 regK990;public RegK990 getRegK990() {return regK990;}public void setRegK990(RegK990 regK990) {this.regK990 = regK990;}@OneToOne(optional = true, cascade = CascadeType.ALL, fetch = FetchType.LAZY, mappedBy = "idPai")private  Reg1001 reg1001;public Reg1001 getReg1001() {return reg1001;}public void setReg1001(Reg1001 reg1001) {this.reg1001 = reg1001;}@OneToOne(optional = true, cascade = CascadeType.ALL, fetch = FetchType.LAZY, mappedBy = "idPai")private  Reg1990 reg1990;public Reg1990 getReg1990() {return reg1990;}public void setReg1990(Reg1990 reg1990) {this.reg1990 = reg1990;}@OneToOne(optional = true, cascade = CascadeType.ALL, fetch = FetchType.LAZY, mappedBy = "idPai")private  Reg9001 reg9001;public Reg9001 getReg9001() {return reg9001;}public void setReg9001(Reg9001 reg9001) {this.reg9001 = reg9001;}@OneToOne(optional = true, cascade = CascadeType.ALL, fetch = FetchType.LAZY, mappedBy = "idPai")private  Reg9990 reg9990;public Reg9990 getReg9990() {return reg9990;}public void setReg9990(Reg9990 reg9990) {this.reg9990 = reg9990;}</v>
      </c>
      <c r="Z3" s="190" t="str">
        <f>IF(ISNUMBER(Q4),VLOOKUP(J3,Blocos!D:G,4,0),"")</f>
        <v/>
      </c>
      <c r="AA3" s="190" t="str">
        <f>IF(ISNUMBER(Q3),CONCATENATE("CREATE TABLE ""reg_",LOWER(J3),""" (""ID"" bigint NOT NULL AUTO_INCREMENT,  ""HASHFILE"" varchar(255) DEFAULT NULL, ""ID_PAI"" bigint NOT NULL,"),IF(Q3="Campo",CONCATENATE("""",L3,""" ",VLOOKUP(R3,Apoio!A:C,3,0)),""))&amp;IF(Z3="","",CONCATENATE("PRIMARY KEY (""ID""), KEY ""FK_reg_",LOWER(Z3),"_ID_PAI"" (""ID_PAI""), CONSTRAINT ""FK_reg_",LOWER(Z3),"_ID_PAI"" FOREIGN KEY (""ID_PAI"") REFERENCES ""reg_",LOWER(Z3),""" (""ID"")) ENGINE=InnoDB AUTO_INCREMENT=105774 DEFAULT CHARSET=utf8mb4 COLLATE=utf8mb4_0900_ai_ci;"))</f>
        <v>CREATE TABLE "reg_0000" ("ID" bigint NOT NULL AUTO_INCREMENT,  "HASHFILE" varchar(255) DEFAULT NULL, "ID_PAI" bigint NOT NULL,</v>
      </c>
      <c r="AB3" s="190" t="str">
        <f>IF(Q3="Campo",CONCATENATE(IF(K3=1,"USE `efdicms`;SELECT ",""),"`reg_",LOWER(J3),"`.`",L3,"`,"),"")&amp;IF(J3&lt;&gt;J4,CONCATENATE("FROM `efdicms`.`reg_",LOWER(J3),"`;"""),"")</f>
        <v/>
      </c>
    </row>
    <row r="4" spans="1:28" ht="14.5" hidden="1" customHeight="1" x14ac:dyDescent="0.3">
      <c r="I4" s="187"/>
      <c r="J4" s="187" t="str">
        <f t="shared" ref="J4:J67" si="4">IF(A4="",J3,CONCATENATE(B4,C4,D4,E4,F4,G4,H4))</f>
        <v>0000</v>
      </c>
      <c r="K4" s="181">
        <v>1</v>
      </c>
      <c r="L4" s="285" t="s">
        <v>25</v>
      </c>
      <c r="M4" s="196" t="s">
        <v>26</v>
      </c>
      <c r="N4" s="181" t="s">
        <v>27</v>
      </c>
      <c r="O4" s="181">
        <v>4</v>
      </c>
      <c r="P4" s="181" t="s">
        <v>28</v>
      </c>
      <c r="Q4" s="192" t="str">
        <f t="shared" si="0"/>
        <v>Campo</v>
      </c>
      <c r="R4" s="192" t="s">
        <v>27</v>
      </c>
      <c r="S4" s="191" t="str">
        <f t="shared" si="1"/>
        <v/>
      </c>
      <c r="T4" s="192" t="str">
        <f t="shared" si="2"/>
        <v>&lt;campo posicao="1"&gt;
&lt;coluna&gt;REG&lt;/coluna&gt;
&lt;descricao&gt;Texto fixo contendo “0000”.&lt;/descricao&gt;
&lt;tipo&gt;C&lt;/tipo&gt;
&lt;/campo&gt;</v>
      </c>
      <c r="U4" s="192" t="str">
        <f t="shared" ref="U4:U67" si="5">S4&amp;T4</f>
        <v>&lt;campo posicao="1"&gt;
&lt;coluna&gt;REG&lt;/coluna&gt;
&lt;descricao&gt;Texto fixo contendo “0000”.&lt;/descricao&gt;
&lt;tipo&gt;C&lt;/tipo&gt;
&lt;/campo&gt;</v>
      </c>
      <c r="V4" s="192" t="str">
        <f t="shared" si="3"/>
        <v>{"Column2", "REG"},</v>
      </c>
      <c r="W4" s="191" t="str">
        <f>IF(Q4="Campo","@Campos(posicao = "&amp;K4&amp;", tipo = '"&amp;R4&amp;"')@Column(name = """&amp;L4&amp;""")"&amp;IF(R4="D","@Temporal(TemporalType.DATE)","")&amp;"private "&amp;VLOOKUP(TEXT(R4,"@"),Apoio!A:B,2,0)&amp;" "&amp;SUBSTITUTE(LOWER(LEFT(L4,1))&amp;RIGHT(PROPER(L4),LEN(L4)-1),"_","")&amp;";",IF(ISNUMBER(Q4),IF(R4="R","@Entity@Table(name = ""reg_"&amp;LOWER(J4)&amp;""")@XmlRootElement","")&amp;VLOOKUP(J4,Blocos!D:I,6,0)&amp;Apoio!$E$1&amp;Y4,""))</f>
        <v>@Campos(posicao = 1, tipo = 'C')@Column(name = "REG")private String reg;</v>
      </c>
      <c r="X4" s="190" t="str">
        <f>IF(ISNUMBER(Q4),COUNTIF(Blocos!G:G,J4),"")</f>
        <v/>
      </c>
      <c r="Y4" s="190" t="str">
        <f>IF(OR(X4=0,X4=""),"",VLOOKUP(SUMIFS(Blocos!A:A,Blocos!H:H,'EFD REGISTROS e Campos (2)'!X4,Blocos!G:G,'EFD REGISTROS e Campos (2)'!J4),Blocos!A:L,12,0))</f>
        <v/>
      </c>
      <c r="Z4" s="190" t="str">
        <f>IF(ISNUMBER(Q5),VLOOKUP(J4,Blocos!D:G,4,0),"")</f>
        <v/>
      </c>
      <c r="AA4" s="190" t="str">
        <f>IF(ISNUMBER(Q4),CONCATENATE("CREATE TABLE ""reg_",LOWER(J4),""" (""ID"" bigint NOT NULL AUTO_INCREMENT,  ""HASHFILE"" varchar(255) DEFAULT NULL, ""ID_PAI"" bigint NOT NULL,"),IF(Q4="Campo",CONCATENATE("""",L4,""" ",VLOOKUP(R4,Apoio!A:C,3,0)),""))&amp;IF(Z4="","",CONCATENATE("PRIMARY KEY (""ID""), KEY ""FK_reg_",LOWER(Z4),"_ID_PAI"" (""ID_PAI""), CONSTRAINT ""FK_reg_",LOWER(Z4),"_ID_PAI"" FOREIGN KEY (""ID_PAI"") REFERENCES ""reg_",LOWER(Z4),""" (""ID"")) ENGINE=InnoDB AUTO_INCREMENT=105774 DEFAULT CHARSET=utf8mb4 COLLATE=utf8mb4_0900_ai_ci;"))</f>
        <v>"REG" varchar(255) DEFAULT NULL,</v>
      </c>
      <c r="AB4" s="190" t="str">
        <f t="shared" ref="AB4:AB67" si="6">IF(Q4="Campo",CONCATENATE(IF(K4=1,"USE `efdicms`;SELECT ",""),"`reg_",LOWER(J4),"`.`",L4,"`,"),"")&amp;IF(J4&lt;&gt;J5,CONCATENATE("FROM `efdicms`.`reg_",LOWER(J4),"`;"""),"")</f>
        <v>USE `efdicms`;SELECT `reg_0000`.`REG`,</v>
      </c>
    </row>
    <row r="5" spans="1:28" ht="14.5" hidden="1" customHeight="1" x14ac:dyDescent="0.3">
      <c r="I5" s="187"/>
      <c r="J5" s="187" t="str">
        <f t="shared" si="4"/>
        <v>0000</v>
      </c>
      <c r="K5" s="181">
        <v>2</v>
      </c>
      <c r="L5" s="285" t="s">
        <v>30</v>
      </c>
      <c r="M5" s="196" t="s">
        <v>31</v>
      </c>
      <c r="N5" s="181" t="s">
        <v>27</v>
      </c>
      <c r="O5" s="181" t="s">
        <v>33</v>
      </c>
      <c r="P5" s="181" t="s">
        <v>28</v>
      </c>
      <c r="Q5" s="192" t="str">
        <f t="shared" si="0"/>
        <v>Campo</v>
      </c>
      <c r="R5" s="192" t="s">
        <v>27</v>
      </c>
      <c r="S5" s="191" t="str">
        <f t="shared" si="1"/>
        <v/>
      </c>
      <c r="T5" s="192" t="str">
        <f t="shared" si="2"/>
        <v>&lt;campo posicao="2"&gt;
&lt;coluna&gt;COD_VER&lt;/coluna&gt;
&lt;descricao&gt;Código da versão do leiaute conforme a tabela indicada no Ato COTEPE. &lt;/descricao&gt;
&lt;tipo&gt;C&lt;/tipo&gt;
&lt;/campo&gt;</v>
      </c>
      <c r="U5" s="192" t="str">
        <f t="shared" si="5"/>
        <v>&lt;campo posicao="2"&gt;
&lt;coluna&gt;COD_VER&lt;/coluna&gt;
&lt;descricao&gt;Código da versão do leiaute conforme a tabela indicada no Ato COTEPE. &lt;/descricao&gt;
&lt;tipo&gt;C&lt;/tipo&gt;
&lt;/campo&gt;</v>
      </c>
      <c r="V5" s="192" t="str">
        <f t="shared" si="3"/>
        <v>{"Column3", "COD_VER"},</v>
      </c>
      <c r="W5" s="191" t="str">
        <f>IF(Q5="Campo","@Campos(posicao = "&amp;K5&amp;", tipo = '"&amp;R5&amp;"')@Column(name = """&amp;L5&amp;""")"&amp;IF(R5="D","@Temporal(TemporalType.DATE)","")&amp;"private "&amp;VLOOKUP(TEXT(R5,"@"),Apoio!A:B,2,0)&amp;" "&amp;SUBSTITUTE(LOWER(LEFT(L5,1))&amp;RIGHT(PROPER(L5),LEN(L5)-1),"_","")&amp;";",IF(ISNUMBER(Q5),IF(R5="R","@Entity@Table(name = ""reg_"&amp;LOWER(J5)&amp;""")@XmlRootElement","")&amp;VLOOKUP(J5,Blocos!D:I,6,0)&amp;Apoio!$E$1&amp;Y5,""))</f>
        <v>@Campos(posicao = 2, tipo = 'C')@Column(name = "COD_VER")private String codVer;</v>
      </c>
      <c r="X5" s="190" t="str">
        <f>IF(ISNUMBER(Q5),COUNTIF(Blocos!G:G,J5),"")</f>
        <v/>
      </c>
      <c r="Y5" s="190" t="str">
        <f>IF(OR(X5=0,X5=""),"",VLOOKUP(SUMIFS(Blocos!A:A,Blocos!H:H,'EFD REGISTROS e Campos (2)'!X5,Blocos!G:G,'EFD REGISTROS e Campos (2)'!J5),Blocos!A:L,12,0))</f>
        <v/>
      </c>
      <c r="Z5" s="190" t="str">
        <f>IF(ISNUMBER(Q6),VLOOKUP(J5,Blocos!D:G,4,0),"")</f>
        <v/>
      </c>
      <c r="AA5" s="190" t="str">
        <f>IF(ISNUMBER(Q5),CONCATENATE("CREATE TABLE ""reg_",LOWER(J5),""" (""ID"" bigint NOT NULL AUTO_INCREMENT,  ""HASHFILE"" varchar(255) DEFAULT NULL, ""ID_PAI"" bigint NOT NULL,"),IF(Q5="Campo",CONCATENATE("""",L5,""" ",VLOOKUP(R5,Apoio!A:C,3,0)),""))&amp;IF(Z5="","",CONCATENATE("PRIMARY KEY (""ID""), KEY ""FK_reg_",LOWER(Z5),"_ID_PAI"" (""ID_PAI""), CONSTRAINT ""FK_reg_",LOWER(Z5),"_ID_PAI"" FOREIGN KEY (""ID_PAI"") REFERENCES ""reg_",LOWER(Z5),""" (""ID"")) ENGINE=InnoDB AUTO_INCREMENT=105774 DEFAULT CHARSET=utf8mb4 COLLATE=utf8mb4_0900_ai_ci;"))</f>
        <v>"COD_VER" varchar(255) DEFAULT NULL,</v>
      </c>
      <c r="AB5" s="190" t="str">
        <f t="shared" si="6"/>
        <v>`reg_0000`.`COD_VER`,</v>
      </c>
    </row>
    <row r="6" spans="1:28" ht="14.5" hidden="1" customHeight="1" x14ac:dyDescent="0.3">
      <c r="J6" s="187" t="str">
        <f t="shared" si="4"/>
        <v>0000</v>
      </c>
      <c r="K6" s="196">
        <v>3</v>
      </c>
      <c r="L6" s="285" t="s">
        <v>34</v>
      </c>
      <c r="M6" s="196" t="s">
        <v>35</v>
      </c>
      <c r="N6" s="181" t="s">
        <v>27</v>
      </c>
      <c r="O6" s="196">
        <v>1</v>
      </c>
      <c r="P6" s="196" t="s">
        <v>28</v>
      </c>
      <c r="Q6" s="192" t="str">
        <f t="shared" si="0"/>
        <v>Campo</v>
      </c>
      <c r="R6" s="192" t="s">
        <v>27</v>
      </c>
      <c r="S6" s="191" t="str">
        <f t="shared" si="1"/>
        <v/>
      </c>
      <c r="T6" s="192" t="str">
        <f t="shared" si="2"/>
        <v>&lt;campo posicao="3"&gt;
&lt;coluna&gt;COD_FIN&lt;/coluna&gt;
&lt;descricao&gt;Código da finalidade do arquivo:&lt;/descricao&gt;
&lt;tipo&gt;C&lt;/tipo&gt;
&lt;/campo&gt;</v>
      </c>
      <c r="U6" s="192" t="str">
        <f t="shared" si="5"/>
        <v>&lt;campo posicao="3"&gt;
&lt;coluna&gt;COD_FIN&lt;/coluna&gt;
&lt;descricao&gt;Código da finalidade do arquivo:&lt;/descricao&gt;
&lt;tipo&gt;C&lt;/tipo&gt;
&lt;/campo&gt;</v>
      </c>
      <c r="V6" s="192" t="str">
        <f t="shared" si="3"/>
        <v>{"Column4", "COD_FIN"},</v>
      </c>
      <c r="W6" s="191" t="str">
        <f>IF(Q6="Campo","@Campos(posicao = "&amp;K6&amp;", tipo = '"&amp;R6&amp;"')@Column(name = """&amp;L6&amp;""")"&amp;IF(R6="D","@Temporal(TemporalType.DATE)","")&amp;"private "&amp;VLOOKUP(TEXT(R6,"@"),Apoio!A:B,2,0)&amp;" "&amp;SUBSTITUTE(LOWER(LEFT(L6,1))&amp;RIGHT(PROPER(L6),LEN(L6)-1),"_","")&amp;";",IF(ISNUMBER(Q6),IF(R6="R","@Entity@Table(name = ""reg_"&amp;LOWER(J6)&amp;""")@XmlRootElement","")&amp;VLOOKUP(J6,Blocos!D:I,6,0)&amp;Apoio!$E$1&amp;Y6,""))</f>
        <v>@Campos(posicao = 3, tipo = 'C')@Column(name = "COD_FIN")private String codFin;</v>
      </c>
      <c r="X6" s="190" t="str">
        <f>IF(ISNUMBER(Q6),COUNTIF(Blocos!G:G,J6),"")</f>
        <v/>
      </c>
      <c r="Y6" s="190" t="str">
        <f>IF(OR(X6=0,X6=""),"",VLOOKUP(SUMIFS(Blocos!A:A,Blocos!H:H,'EFD REGISTROS e Campos (2)'!X6,Blocos!G:G,'EFD REGISTROS e Campos (2)'!J6),Blocos!A:L,12,0))</f>
        <v/>
      </c>
      <c r="Z6" s="190" t="str">
        <f>IF(ISNUMBER(Q7),VLOOKUP(J6,Blocos!D:G,4,0),"")</f>
        <v/>
      </c>
      <c r="AA6" s="190" t="str">
        <f>IF(ISNUMBER(Q6),CONCATENATE("CREATE TABLE ""reg_",LOWER(J6),""" (""ID"" bigint NOT NULL AUTO_INCREMENT,  ""HASHFILE"" varchar(255) DEFAULT NULL, ""ID_PAI"" bigint NOT NULL,"),IF(Q6="Campo",CONCATENATE("""",L6,""" ",VLOOKUP(R6,Apoio!A:C,3,0)),""))&amp;IF(Z6="","",CONCATENATE("PRIMARY KEY (""ID""), KEY ""FK_reg_",LOWER(Z6),"_ID_PAI"" (""ID_PAI""), CONSTRAINT ""FK_reg_",LOWER(Z6),"_ID_PAI"" FOREIGN KEY (""ID_PAI"") REFERENCES ""reg_",LOWER(Z6),""" (""ID"")) ENGINE=InnoDB AUTO_INCREMENT=105774 DEFAULT CHARSET=utf8mb4 COLLATE=utf8mb4_0900_ai_ci;"))</f>
        <v>"COD_FIN" varchar(255) DEFAULT NULL,</v>
      </c>
      <c r="AB6" s="190" t="str">
        <f t="shared" si="6"/>
        <v>`reg_0000`.`COD_FIN`,</v>
      </c>
    </row>
    <row r="7" spans="1:28" ht="14.5" hidden="1" customHeight="1" x14ac:dyDescent="0.3">
      <c r="J7" s="187" t="str">
        <f t="shared" si="4"/>
        <v>0000</v>
      </c>
      <c r="K7" s="196"/>
      <c r="L7" s="285"/>
      <c r="M7" s="196" t="s">
        <v>36</v>
      </c>
      <c r="N7" s="196"/>
      <c r="O7" s="196"/>
      <c r="P7" s="196"/>
      <c r="Q7" s="192" t="str">
        <f t="shared" si="0"/>
        <v/>
      </c>
      <c r="S7" s="191" t="str">
        <f t="shared" si="1"/>
        <v/>
      </c>
      <c r="T7" s="192" t="str">
        <f t="shared" si="2"/>
        <v/>
      </c>
      <c r="U7" s="192" t="str">
        <f t="shared" si="5"/>
        <v/>
      </c>
      <c r="V7" s="192" t="str">
        <f t="shared" si="3"/>
        <v/>
      </c>
      <c r="W7" s="191" t="str">
        <f>IF(Q7="Campo","@Campos(posicao = "&amp;K7&amp;", tipo = '"&amp;R7&amp;"')@Column(name = """&amp;L7&amp;""")"&amp;IF(R7="D","@Temporal(TemporalType.DATE)","")&amp;"private "&amp;VLOOKUP(TEXT(R7,"@"),Apoio!A:B,2,0)&amp;" "&amp;SUBSTITUTE(LOWER(LEFT(L7,1))&amp;RIGHT(PROPER(L7),LEN(L7)-1),"_","")&amp;";",IF(ISNUMBER(Q7),IF(R7="R","@Entity@Table(name = ""reg_"&amp;LOWER(J7)&amp;""")@XmlRootElement","")&amp;VLOOKUP(J7,Blocos!D:I,6,0)&amp;Apoio!$E$1&amp;Y7,""))</f>
        <v/>
      </c>
      <c r="X7" s="190" t="str">
        <f>IF(ISNUMBER(Q7),COUNTIF(Blocos!G:G,J7),"")</f>
        <v/>
      </c>
      <c r="Y7" s="190" t="str">
        <f>IF(OR(X7=0,X7=""),"",VLOOKUP(SUMIFS(Blocos!A:A,Blocos!H:H,'EFD REGISTROS e Campos (2)'!X7,Blocos!G:G,'EFD REGISTROS e Campos (2)'!J7),Blocos!A:L,12,0))</f>
        <v/>
      </c>
      <c r="Z7" s="190" t="str">
        <f>IF(ISNUMBER(Q8),VLOOKUP(J7,Blocos!D:G,4,0),"")</f>
        <v/>
      </c>
      <c r="AA7" s="190" t="str">
        <f>IF(ISNUMBER(Q7),CONCATENATE("CREATE TABLE ""reg_",LOWER(J7),""" (""ID"" bigint NOT NULL AUTO_INCREMENT,  ""HASHFILE"" varchar(255) DEFAULT NULL, ""ID_PAI"" bigint NOT NULL,"),IF(Q7="Campo",CONCATENATE("""",L7,""" ",VLOOKUP(R7,Apoio!A:C,3,0)),""))&amp;IF(Z7="","",CONCATENATE("PRIMARY KEY (""ID""), KEY ""FK_reg_",LOWER(Z7),"_ID_PAI"" (""ID_PAI""), CONSTRAINT ""FK_reg_",LOWER(Z7),"_ID_PAI"" FOREIGN KEY (""ID_PAI"") REFERENCES ""reg_",LOWER(Z7),""" (""ID"")) ENGINE=InnoDB AUTO_INCREMENT=105774 DEFAULT CHARSET=utf8mb4 COLLATE=utf8mb4_0900_ai_ci;"))</f>
        <v/>
      </c>
      <c r="AB7" s="190" t="str">
        <f t="shared" si="6"/>
        <v/>
      </c>
    </row>
    <row r="8" spans="1:28" ht="14.5" hidden="1" customHeight="1" x14ac:dyDescent="0.3">
      <c r="J8" s="187" t="str">
        <f t="shared" si="4"/>
        <v>0000</v>
      </c>
      <c r="K8" s="196"/>
      <c r="L8" s="285"/>
      <c r="M8" s="196" t="s">
        <v>37</v>
      </c>
      <c r="N8" s="196"/>
      <c r="O8" s="196"/>
      <c r="P8" s="196"/>
      <c r="Q8" s="192" t="str">
        <f t="shared" si="0"/>
        <v/>
      </c>
      <c r="S8" s="191" t="str">
        <f t="shared" si="1"/>
        <v/>
      </c>
      <c r="T8" s="192" t="str">
        <f t="shared" si="2"/>
        <v/>
      </c>
      <c r="U8" s="192" t="str">
        <f t="shared" si="5"/>
        <v/>
      </c>
      <c r="V8" s="192" t="str">
        <f t="shared" si="3"/>
        <v/>
      </c>
      <c r="W8" s="191" t="str">
        <f>IF(Q8="Campo","@Campos(posicao = "&amp;K8&amp;", tipo = '"&amp;R8&amp;"')@Column(name = """&amp;L8&amp;""")"&amp;IF(R8="D","@Temporal(TemporalType.DATE)","")&amp;"private "&amp;VLOOKUP(TEXT(R8,"@"),Apoio!A:B,2,0)&amp;" "&amp;SUBSTITUTE(LOWER(LEFT(L8,1))&amp;RIGHT(PROPER(L8),LEN(L8)-1),"_","")&amp;";",IF(ISNUMBER(Q8),IF(R8="R","@Entity@Table(name = ""reg_"&amp;LOWER(J8)&amp;""")@XmlRootElement","")&amp;VLOOKUP(J8,Blocos!D:I,6,0)&amp;Apoio!$E$1&amp;Y8,""))</f>
        <v/>
      </c>
      <c r="X8" s="190" t="str">
        <f>IF(ISNUMBER(Q8),COUNTIF(Blocos!G:G,J8),"")</f>
        <v/>
      </c>
      <c r="Y8" s="190" t="str">
        <f>IF(OR(X8=0,X8=""),"",VLOOKUP(SUMIFS(Blocos!A:A,Blocos!H:H,'EFD REGISTROS e Campos (2)'!X8,Blocos!G:G,'EFD REGISTROS e Campos (2)'!J8),Blocos!A:L,12,0))</f>
        <v/>
      </c>
      <c r="Z8" s="190" t="str">
        <f>IF(ISNUMBER(Q9),VLOOKUP(J8,Blocos!D:G,4,0),"")</f>
        <v/>
      </c>
      <c r="AA8" s="190" t="str">
        <f>IF(ISNUMBER(Q8),CONCATENATE("CREATE TABLE ""reg_",LOWER(J8),""" (""ID"" bigint NOT NULL AUTO_INCREMENT,  ""HASHFILE"" varchar(255) DEFAULT NULL, ""ID_PAI"" bigint NOT NULL,"),IF(Q8="Campo",CONCATENATE("""",L8,""" ",VLOOKUP(R8,Apoio!A:C,3,0)),""))&amp;IF(Z8="","",CONCATENATE("PRIMARY KEY (""ID""), KEY ""FK_reg_",LOWER(Z8),"_ID_PAI"" (""ID_PAI""), CONSTRAINT ""FK_reg_",LOWER(Z8),"_ID_PAI"" FOREIGN KEY (""ID_PAI"") REFERENCES ""reg_",LOWER(Z8),""" (""ID"")) ENGINE=InnoDB AUTO_INCREMENT=105774 DEFAULT CHARSET=utf8mb4 COLLATE=utf8mb4_0900_ai_ci;"))</f>
        <v/>
      </c>
      <c r="AB8" s="190" t="str">
        <f t="shared" si="6"/>
        <v/>
      </c>
    </row>
    <row r="9" spans="1:28" ht="14.5" hidden="1" customHeight="1" x14ac:dyDescent="0.3">
      <c r="J9" s="187" t="str">
        <f t="shared" si="4"/>
        <v>0000</v>
      </c>
      <c r="K9" s="181">
        <v>4</v>
      </c>
      <c r="L9" s="285" t="s">
        <v>38</v>
      </c>
      <c r="M9" s="196" t="s">
        <v>39</v>
      </c>
      <c r="N9" s="181" t="s">
        <v>32</v>
      </c>
      <c r="O9" s="181" t="s">
        <v>40</v>
      </c>
      <c r="P9" s="181" t="s">
        <v>28</v>
      </c>
      <c r="Q9" s="192" t="str">
        <f t="shared" si="0"/>
        <v>Campo</v>
      </c>
      <c r="R9" s="192" t="s">
        <v>3605</v>
      </c>
      <c r="S9" s="191" t="str">
        <f t="shared" si="1"/>
        <v/>
      </c>
      <c r="T9" s="192" t="str">
        <f t="shared" si="2"/>
        <v>&lt;campo posicao="4"&gt;
&lt;coluna&gt;DT_INI&lt;/coluna&gt;
&lt;descricao&gt;Data inicial das informações contidas no arquivo.&lt;/descricao&gt;
&lt;tipo&gt;D&lt;/tipo&gt;
&lt;/campo&gt;</v>
      </c>
      <c r="U9" s="192" t="str">
        <f t="shared" si="5"/>
        <v>&lt;campo posicao="4"&gt;
&lt;coluna&gt;DT_INI&lt;/coluna&gt;
&lt;descricao&gt;Data inicial das informações contidas no arquivo.&lt;/descricao&gt;
&lt;tipo&gt;D&lt;/tipo&gt;
&lt;/campo&gt;</v>
      </c>
      <c r="V9" s="192" t="str">
        <f t="shared" si="3"/>
        <v>{"Column5", "DT_INI"},</v>
      </c>
      <c r="W9" s="191" t="str">
        <f>IF(Q9="Campo","@Campos(posicao = "&amp;K9&amp;", tipo = '"&amp;R9&amp;"')@Column(name = """&amp;L9&amp;""")"&amp;IF(R9="D","@Temporal(TemporalType.DATE)","")&amp;"private "&amp;VLOOKUP(TEXT(R9,"@"),Apoio!A:B,2,0)&amp;" "&amp;SUBSTITUTE(LOWER(LEFT(L9,1))&amp;RIGHT(PROPER(L9),LEN(L9)-1),"_","")&amp;";",IF(ISNUMBER(Q9),IF(R9="R","@Entity@Table(name = ""reg_"&amp;LOWER(J9)&amp;""")@XmlRootElement","")&amp;VLOOKUP(J9,Blocos!D:I,6,0)&amp;Apoio!$E$1&amp;Y9,""))</f>
        <v>@Campos(posicao = 4, tipo = 'D')@Column(name = "DT_INI")@Temporal(TemporalType.DATE)private Date dtIni;</v>
      </c>
      <c r="X9" s="190" t="str">
        <f>IF(ISNUMBER(Q9),COUNTIF(Blocos!G:G,J9),"")</f>
        <v/>
      </c>
      <c r="Y9" s="190" t="str">
        <f>IF(OR(X9=0,X9=""),"",VLOOKUP(SUMIFS(Blocos!A:A,Blocos!H:H,'EFD REGISTROS e Campos (2)'!X9,Blocos!G:G,'EFD REGISTROS e Campos (2)'!J9),Blocos!A:L,12,0))</f>
        <v/>
      </c>
      <c r="Z9" s="190" t="str">
        <f>IF(ISNUMBER(Q10),VLOOKUP(J9,Blocos!D:G,4,0),"")</f>
        <v/>
      </c>
      <c r="AA9" s="190" t="str">
        <f>IF(ISNUMBER(Q9),CONCATENATE("CREATE TABLE ""reg_",LOWER(J9),""" (""ID"" bigint NOT NULL AUTO_INCREMENT,  ""HASHFILE"" varchar(255) DEFAULT NULL, ""ID_PAI"" bigint NOT NULL,"),IF(Q9="Campo",CONCATENATE("""",L9,""" ",VLOOKUP(R9,Apoio!A:C,3,0)),""))&amp;IF(Z9="","",CONCATENATE("PRIMARY KEY (""ID""), KEY ""FK_reg_",LOWER(Z9),"_ID_PAI"" (""ID_PAI""), CONSTRAINT ""FK_reg_",LOWER(Z9),"_ID_PAI"" FOREIGN KEY (""ID_PAI"") REFERENCES ""reg_",LOWER(Z9),""" (""ID"")) ENGINE=InnoDB AUTO_INCREMENT=105774 DEFAULT CHARSET=utf8mb4 COLLATE=utf8mb4_0900_ai_ci;"))</f>
        <v>"DT_INI" date DEFAULT NULL,</v>
      </c>
      <c r="AB9" s="190" t="str">
        <f t="shared" si="6"/>
        <v>`reg_0000`.`DT_INI`,</v>
      </c>
    </row>
    <row r="10" spans="1:28" ht="14.5" hidden="1" customHeight="1" x14ac:dyDescent="0.3">
      <c r="J10" s="187" t="str">
        <f t="shared" si="4"/>
        <v>0000</v>
      </c>
      <c r="K10" s="181">
        <v>5</v>
      </c>
      <c r="L10" s="285" t="s">
        <v>41</v>
      </c>
      <c r="M10" s="196" t="s">
        <v>42</v>
      </c>
      <c r="N10" s="181" t="s">
        <v>32</v>
      </c>
      <c r="O10" s="181" t="s">
        <v>40</v>
      </c>
      <c r="P10" s="181" t="s">
        <v>28</v>
      </c>
      <c r="Q10" s="192" t="str">
        <f t="shared" si="0"/>
        <v>Campo</v>
      </c>
      <c r="R10" s="192" t="s">
        <v>3605</v>
      </c>
      <c r="S10" s="191" t="str">
        <f t="shared" si="1"/>
        <v/>
      </c>
      <c r="T10" s="192" t="str">
        <f t="shared" si="2"/>
        <v>&lt;campo posicao="5"&gt;
&lt;coluna&gt;DT_FIN&lt;/coluna&gt;
&lt;descricao&gt;Data final das informações contidas no arquivo.&lt;/descricao&gt;
&lt;tipo&gt;D&lt;/tipo&gt;
&lt;/campo&gt;</v>
      </c>
      <c r="U10" s="192" t="str">
        <f t="shared" si="5"/>
        <v>&lt;campo posicao="5"&gt;
&lt;coluna&gt;DT_FIN&lt;/coluna&gt;
&lt;descricao&gt;Data final das informações contidas no arquivo.&lt;/descricao&gt;
&lt;tipo&gt;D&lt;/tipo&gt;
&lt;/campo&gt;</v>
      </c>
      <c r="V10" s="192" t="str">
        <f t="shared" si="3"/>
        <v>{"Column6", "DT_FIN"},</v>
      </c>
      <c r="W10" s="191" t="str">
        <f>IF(Q10="Campo","@Campos(posicao = "&amp;K10&amp;", tipo = '"&amp;R10&amp;"')@Column(name = """&amp;L10&amp;""")"&amp;IF(R10="D","@Temporal(TemporalType.DATE)","")&amp;"private "&amp;VLOOKUP(TEXT(R10,"@"),Apoio!A:B,2,0)&amp;" "&amp;SUBSTITUTE(LOWER(LEFT(L10,1))&amp;RIGHT(PROPER(L10),LEN(L10)-1),"_","")&amp;";",IF(ISNUMBER(Q10),IF(R10="R","@Entity@Table(name = ""reg_"&amp;LOWER(J10)&amp;""")@XmlRootElement","")&amp;VLOOKUP(J10,Blocos!D:I,6,0)&amp;Apoio!$E$1&amp;Y10,""))</f>
        <v>@Campos(posicao = 5, tipo = 'D')@Column(name = "DT_FIN")@Temporal(TemporalType.DATE)private Date dtFin;</v>
      </c>
      <c r="X10" s="190" t="str">
        <f>IF(ISNUMBER(Q10),COUNTIF(Blocos!G:G,J10),"")</f>
        <v/>
      </c>
      <c r="Y10" s="190" t="str">
        <f>IF(OR(X10=0,X10=""),"",VLOOKUP(SUMIFS(Blocos!A:A,Blocos!H:H,'EFD REGISTROS e Campos (2)'!X10,Blocos!G:G,'EFD REGISTROS e Campos (2)'!J10),Blocos!A:L,12,0))</f>
        <v/>
      </c>
      <c r="Z10" s="190" t="str">
        <f>IF(ISNUMBER(Q11),VLOOKUP(J10,Blocos!D:G,4,0),"")</f>
        <v/>
      </c>
      <c r="AA10" s="190" t="str">
        <f>IF(ISNUMBER(Q10),CONCATENATE("CREATE TABLE ""reg_",LOWER(J10),""" (""ID"" bigint NOT NULL AUTO_INCREMENT,  ""HASHFILE"" varchar(255) DEFAULT NULL, ""ID_PAI"" bigint NOT NULL,"),IF(Q10="Campo",CONCATENATE("""",L10,""" ",VLOOKUP(R10,Apoio!A:C,3,0)),""))&amp;IF(Z10="","",CONCATENATE("PRIMARY KEY (""ID""), KEY ""FK_reg_",LOWER(Z10),"_ID_PAI"" (""ID_PAI""), CONSTRAINT ""FK_reg_",LOWER(Z10),"_ID_PAI"" FOREIGN KEY (""ID_PAI"") REFERENCES ""reg_",LOWER(Z10),""" (""ID"")) ENGINE=InnoDB AUTO_INCREMENT=105774 DEFAULT CHARSET=utf8mb4 COLLATE=utf8mb4_0900_ai_ci;"))</f>
        <v>"DT_FIN" date DEFAULT NULL,</v>
      </c>
      <c r="AB10" s="190" t="str">
        <f t="shared" si="6"/>
        <v>`reg_0000`.`DT_FIN`,</v>
      </c>
    </row>
    <row r="11" spans="1:28" ht="14.5" hidden="1" customHeight="1" x14ac:dyDescent="0.3">
      <c r="J11" s="187" t="str">
        <f t="shared" si="4"/>
        <v>0000</v>
      </c>
      <c r="K11" s="181">
        <v>6</v>
      </c>
      <c r="L11" s="285" t="s">
        <v>43</v>
      </c>
      <c r="M11" s="196" t="s">
        <v>44</v>
      </c>
      <c r="N11" s="181" t="s">
        <v>27</v>
      </c>
      <c r="O11" s="181">
        <v>100</v>
      </c>
      <c r="P11" s="181" t="s">
        <v>28</v>
      </c>
      <c r="Q11" s="192" t="str">
        <f t="shared" si="0"/>
        <v>Campo</v>
      </c>
      <c r="R11" s="192" t="s">
        <v>27</v>
      </c>
      <c r="S11" s="191" t="str">
        <f t="shared" si="1"/>
        <v/>
      </c>
      <c r="T11" s="192" t="str">
        <f t="shared" si="2"/>
        <v>&lt;campo posicao="6"&gt;
&lt;coluna&gt;NOME&lt;/coluna&gt;
&lt;descricao&gt;Nome empresarial da entidade.&lt;/descricao&gt;
&lt;tipo&gt;C&lt;/tipo&gt;
&lt;/campo&gt;</v>
      </c>
      <c r="U11" s="192" t="str">
        <f t="shared" si="5"/>
        <v>&lt;campo posicao="6"&gt;
&lt;coluna&gt;NOME&lt;/coluna&gt;
&lt;descricao&gt;Nome empresarial da entidade.&lt;/descricao&gt;
&lt;tipo&gt;C&lt;/tipo&gt;
&lt;/campo&gt;</v>
      </c>
      <c r="V11" s="192" t="str">
        <f t="shared" si="3"/>
        <v>{"Column7", "NOME"},</v>
      </c>
      <c r="W11" s="191" t="str">
        <f>IF(Q11="Campo","@Campos(posicao = "&amp;K11&amp;", tipo = '"&amp;R11&amp;"')@Column(name = """&amp;L11&amp;""")"&amp;IF(R11="D","@Temporal(TemporalType.DATE)","")&amp;"private "&amp;VLOOKUP(TEXT(R11,"@"),Apoio!A:B,2,0)&amp;" "&amp;SUBSTITUTE(LOWER(LEFT(L11,1))&amp;RIGHT(PROPER(L11),LEN(L11)-1),"_","")&amp;";",IF(ISNUMBER(Q11),IF(R11="R","@Entity@Table(name = ""reg_"&amp;LOWER(J11)&amp;""")@XmlRootElement","")&amp;VLOOKUP(J11,Blocos!D:I,6,0)&amp;Apoio!$E$1&amp;Y11,""))</f>
        <v>@Campos(posicao = 6, tipo = 'C')@Column(name = "NOME")private String nome;</v>
      </c>
      <c r="X11" s="190" t="str">
        <f>IF(ISNUMBER(Q11),COUNTIF(Blocos!G:G,J11),"")</f>
        <v/>
      </c>
      <c r="Y11" s="190" t="str">
        <f>IF(OR(X11=0,X11=""),"",VLOOKUP(SUMIFS(Blocos!A:A,Blocos!H:H,'EFD REGISTROS e Campos (2)'!X11,Blocos!G:G,'EFD REGISTROS e Campos (2)'!J11),Blocos!A:L,12,0))</f>
        <v/>
      </c>
      <c r="Z11" s="190" t="str">
        <f>IF(ISNUMBER(Q12),VLOOKUP(J11,Blocos!D:G,4,0),"")</f>
        <v/>
      </c>
      <c r="AA11" s="190" t="str">
        <f>IF(ISNUMBER(Q11),CONCATENATE("CREATE TABLE ""reg_",LOWER(J11),""" (""ID"" bigint NOT NULL AUTO_INCREMENT,  ""HASHFILE"" varchar(255) DEFAULT NULL, ""ID_PAI"" bigint NOT NULL,"),IF(Q11="Campo",CONCATENATE("""",L11,""" ",VLOOKUP(R11,Apoio!A:C,3,0)),""))&amp;IF(Z11="","",CONCATENATE("PRIMARY KEY (""ID""), KEY ""FK_reg_",LOWER(Z11),"_ID_PAI"" (""ID_PAI""), CONSTRAINT ""FK_reg_",LOWER(Z11),"_ID_PAI"" FOREIGN KEY (""ID_PAI"") REFERENCES ""reg_",LOWER(Z11),""" (""ID"")) ENGINE=InnoDB AUTO_INCREMENT=105774 DEFAULT CHARSET=utf8mb4 COLLATE=utf8mb4_0900_ai_ci;"))</f>
        <v>"NOME" varchar(255) DEFAULT NULL,</v>
      </c>
      <c r="AB11" s="190" t="str">
        <f t="shared" si="6"/>
        <v>`reg_0000`.`NOME`,</v>
      </c>
    </row>
    <row r="12" spans="1:28" ht="14.5" hidden="1" customHeight="1" x14ac:dyDescent="0.3">
      <c r="J12" s="187" t="str">
        <f t="shared" si="4"/>
        <v>0000</v>
      </c>
      <c r="K12" s="181">
        <v>7</v>
      </c>
      <c r="L12" s="285" t="s">
        <v>45</v>
      </c>
      <c r="M12" s="196" t="s">
        <v>46</v>
      </c>
      <c r="N12" s="181" t="s">
        <v>27</v>
      </c>
      <c r="O12" s="181" t="s">
        <v>47</v>
      </c>
      <c r="P12" s="181" t="s">
        <v>28</v>
      </c>
      <c r="Q12" s="192" t="str">
        <f t="shared" si="0"/>
        <v>Campo</v>
      </c>
      <c r="R12" s="192" t="s">
        <v>27</v>
      </c>
      <c r="S12" s="191" t="str">
        <f t="shared" si="1"/>
        <v/>
      </c>
      <c r="T12" s="192" t="str">
        <f t="shared" si="2"/>
        <v>&lt;campo posicao="7"&gt;
&lt;coluna&gt;CNPJ&lt;/coluna&gt;
&lt;descricao&gt;Número de inscrição da entidade no CNPJ.&lt;/descricao&gt;
&lt;tipo&gt;C&lt;/tipo&gt;
&lt;/campo&gt;</v>
      </c>
      <c r="U12" s="192" t="str">
        <f t="shared" si="5"/>
        <v>&lt;campo posicao="7"&gt;
&lt;coluna&gt;CNPJ&lt;/coluna&gt;
&lt;descricao&gt;Número de inscrição da entidade no CNPJ.&lt;/descricao&gt;
&lt;tipo&gt;C&lt;/tipo&gt;
&lt;/campo&gt;</v>
      </c>
      <c r="V12" s="192" t="str">
        <f t="shared" si="3"/>
        <v>{"Column8", "CNPJ"},</v>
      </c>
      <c r="W12" s="191" t="str">
        <f>IF(Q12="Campo","@Campos(posicao = "&amp;K12&amp;", tipo = '"&amp;R12&amp;"')@Column(name = """&amp;L12&amp;""")"&amp;IF(R12="D","@Temporal(TemporalType.DATE)","")&amp;"private "&amp;VLOOKUP(TEXT(R12,"@"),Apoio!A:B,2,0)&amp;" "&amp;SUBSTITUTE(LOWER(LEFT(L12,1))&amp;RIGHT(PROPER(L12),LEN(L12)-1),"_","")&amp;";",IF(ISNUMBER(Q12),IF(R12="R","@Entity@Table(name = ""reg_"&amp;LOWER(J12)&amp;""")@XmlRootElement","")&amp;VLOOKUP(J12,Blocos!D:I,6,0)&amp;Apoio!$E$1&amp;Y12,""))</f>
        <v>@Campos(posicao = 7, tipo = 'C')@Column(name = "CNPJ")private String cnpj;</v>
      </c>
      <c r="X12" s="190" t="str">
        <f>IF(ISNUMBER(Q12),COUNTIF(Blocos!G:G,J12),"")</f>
        <v/>
      </c>
      <c r="Y12" s="190" t="str">
        <f>IF(OR(X12=0,X12=""),"",VLOOKUP(SUMIFS(Blocos!A:A,Blocos!H:H,'EFD REGISTROS e Campos (2)'!X12,Blocos!G:G,'EFD REGISTROS e Campos (2)'!J12),Blocos!A:L,12,0))</f>
        <v/>
      </c>
      <c r="Z12" s="190" t="str">
        <f>IF(ISNUMBER(Q13),VLOOKUP(J12,Blocos!D:G,4,0),"")</f>
        <v/>
      </c>
      <c r="AA12" s="190" t="str">
        <f>IF(ISNUMBER(Q12),CONCATENATE("CREATE TABLE ""reg_",LOWER(J12),""" (""ID"" bigint NOT NULL AUTO_INCREMENT,  ""HASHFILE"" varchar(255) DEFAULT NULL, ""ID_PAI"" bigint NOT NULL,"),IF(Q12="Campo",CONCATENATE("""",L12,""" ",VLOOKUP(R12,Apoio!A:C,3,0)),""))&amp;IF(Z12="","",CONCATENATE("PRIMARY KEY (""ID""), KEY ""FK_reg_",LOWER(Z12),"_ID_PAI"" (""ID_PAI""), CONSTRAINT ""FK_reg_",LOWER(Z12),"_ID_PAI"" FOREIGN KEY (""ID_PAI"") REFERENCES ""reg_",LOWER(Z12),""" (""ID"")) ENGINE=InnoDB AUTO_INCREMENT=105774 DEFAULT CHARSET=utf8mb4 COLLATE=utf8mb4_0900_ai_ci;"))</f>
        <v>"CNPJ" varchar(255) DEFAULT NULL,</v>
      </c>
      <c r="AB12" s="190" t="str">
        <f t="shared" si="6"/>
        <v>`reg_0000`.`CNPJ`,</v>
      </c>
    </row>
    <row r="13" spans="1:28" ht="14.5" hidden="1" customHeight="1" x14ac:dyDescent="0.3">
      <c r="J13" s="187" t="str">
        <f t="shared" si="4"/>
        <v>0000</v>
      </c>
      <c r="K13" s="181">
        <v>8</v>
      </c>
      <c r="L13" s="285" t="s">
        <v>49</v>
      </c>
      <c r="M13" s="196" t="s">
        <v>50</v>
      </c>
      <c r="N13" s="181" t="s">
        <v>27</v>
      </c>
      <c r="O13" s="181" t="s">
        <v>51</v>
      </c>
      <c r="P13" s="181"/>
      <c r="Q13" s="192" t="str">
        <f t="shared" si="0"/>
        <v>Campo</v>
      </c>
      <c r="R13" s="192" t="s">
        <v>27</v>
      </c>
      <c r="S13" s="191" t="str">
        <f t="shared" si="1"/>
        <v/>
      </c>
      <c r="T13" s="192" t="str">
        <f t="shared" si="2"/>
        <v>&lt;campo posicao="8"&gt;
&lt;coluna&gt;CPF&lt;/coluna&gt;
&lt;descricao&gt;Número de inscrição da entidade no CPF.&lt;/descricao&gt;
&lt;tipo&gt;C&lt;/tipo&gt;
&lt;/campo&gt;</v>
      </c>
      <c r="U13" s="192" t="str">
        <f t="shared" si="5"/>
        <v>&lt;campo posicao="8"&gt;
&lt;coluna&gt;CPF&lt;/coluna&gt;
&lt;descricao&gt;Número de inscrição da entidade no CPF.&lt;/descricao&gt;
&lt;tipo&gt;C&lt;/tipo&gt;
&lt;/campo&gt;</v>
      </c>
      <c r="V13" s="192" t="str">
        <f t="shared" si="3"/>
        <v>{"Column9", "CPF"},</v>
      </c>
      <c r="W13" s="191" t="str">
        <f>IF(Q13="Campo","@Campos(posicao = "&amp;K13&amp;", tipo = '"&amp;R13&amp;"')@Column(name = """&amp;L13&amp;""")"&amp;IF(R13="D","@Temporal(TemporalType.DATE)","")&amp;"private "&amp;VLOOKUP(TEXT(R13,"@"),Apoio!A:B,2,0)&amp;" "&amp;SUBSTITUTE(LOWER(LEFT(L13,1))&amp;RIGHT(PROPER(L13),LEN(L13)-1),"_","")&amp;";",IF(ISNUMBER(Q13),IF(R13="R","@Entity@Table(name = ""reg_"&amp;LOWER(J13)&amp;""")@XmlRootElement","")&amp;VLOOKUP(J13,Blocos!D:I,6,0)&amp;Apoio!$E$1&amp;Y13,""))</f>
        <v>@Campos(posicao = 8, tipo = 'C')@Column(name = "CPF")private String cpf;</v>
      </c>
      <c r="X13" s="190" t="str">
        <f>IF(ISNUMBER(Q13),COUNTIF(Blocos!G:G,J13),"")</f>
        <v/>
      </c>
      <c r="Y13" s="190" t="str">
        <f>IF(OR(X13=0,X13=""),"",VLOOKUP(SUMIFS(Blocos!A:A,Blocos!H:H,'EFD REGISTROS e Campos (2)'!X13,Blocos!G:G,'EFD REGISTROS e Campos (2)'!J13),Blocos!A:L,12,0))</f>
        <v/>
      </c>
      <c r="Z13" s="190" t="str">
        <f>IF(ISNUMBER(Q14),VLOOKUP(J13,Blocos!D:G,4,0),"")</f>
        <v/>
      </c>
      <c r="AA13" s="190" t="str">
        <f>IF(ISNUMBER(Q13),CONCATENATE("CREATE TABLE ""reg_",LOWER(J13),""" (""ID"" bigint NOT NULL AUTO_INCREMENT,  ""HASHFILE"" varchar(255) DEFAULT NULL, ""ID_PAI"" bigint NOT NULL,"),IF(Q13="Campo",CONCATENATE("""",L13,""" ",VLOOKUP(R13,Apoio!A:C,3,0)),""))&amp;IF(Z13="","",CONCATENATE("PRIMARY KEY (""ID""), KEY ""FK_reg_",LOWER(Z13),"_ID_PAI"" (""ID_PAI""), CONSTRAINT ""FK_reg_",LOWER(Z13),"_ID_PAI"" FOREIGN KEY (""ID_PAI"") REFERENCES ""reg_",LOWER(Z13),""" (""ID"")) ENGINE=InnoDB AUTO_INCREMENT=105774 DEFAULT CHARSET=utf8mb4 COLLATE=utf8mb4_0900_ai_ci;"))</f>
        <v>"CPF" varchar(255) DEFAULT NULL,</v>
      </c>
      <c r="AB13" s="190" t="str">
        <f t="shared" si="6"/>
        <v>`reg_0000`.`CPF`,</v>
      </c>
    </row>
    <row r="14" spans="1:28" ht="14.5" hidden="1" customHeight="1" x14ac:dyDescent="0.3">
      <c r="J14" s="187" t="str">
        <f t="shared" si="4"/>
        <v>0000</v>
      </c>
      <c r="K14" s="181">
        <v>9</v>
      </c>
      <c r="L14" s="285" t="s">
        <v>52</v>
      </c>
      <c r="M14" s="196" t="s">
        <v>53</v>
      </c>
      <c r="N14" s="181" t="s">
        <v>27</v>
      </c>
      <c r="O14" s="181" t="s">
        <v>54</v>
      </c>
      <c r="P14" s="181" t="s">
        <v>28</v>
      </c>
      <c r="Q14" s="192" t="str">
        <f t="shared" si="0"/>
        <v>Campo</v>
      </c>
      <c r="R14" s="192" t="s">
        <v>27</v>
      </c>
      <c r="S14" s="191" t="str">
        <f t="shared" si="1"/>
        <v/>
      </c>
      <c r="T14" s="192" t="str">
        <f t="shared" si="2"/>
        <v>&lt;campo posicao="9"&gt;
&lt;coluna&gt;UF&lt;/coluna&gt;
&lt;descricao&gt;Sigla da unidade da federação da entidade.&lt;/descricao&gt;
&lt;tipo&gt;C&lt;/tipo&gt;
&lt;/campo&gt;</v>
      </c>
      <c r="U14" s="192" t="str">
        <f t="shared" si="5"/>
        <v>&lt;campo posicao="9"&gt;
&lt;coluna&gt;UF&lt;/coluna&gt;
&lt;descricao&gt;Sigla da unidade da federação da entidade.&lt;/descricao&gt;
&lt;tipo&gt;C&lt;/tipo&gt;
&lt;/campo&gt;</v>
      </c>
      <c r="V14" s="192" t="str">
        <f t="shared" si="3"/>
        <v>{"Column10", "UF"},</v>
      </c>
      <c r="W14" s="191" t="str">
        <f>IF(Q14="Campo","@Campos(posicao = "&amp;K14&amp;", tipo = '"&amp;R14&amp;"')@Column(name = """&amp;L14&amp;""")"&amp;IF(R14="D","@Temporal(TemporalType.DATE)","")&amp;"private "&amp;VLOOKUP(TEXT(R14,"@"),Apoio!A:B,2,0)&amp;" "&amp;SUBSTITUTE(LOWER(LEFT(L14,1))&amp;RIGHT(PROPER(L14),LEN(L14)-1),"_","")&amp;";",IF(ISNUMBER(Q14),IF(R14="R","@Entity@Table(name = ""reg_"&amp;LOWER(J14)&amp;""")@XmlRootElement","")&amp;VLOOKUP(J14,Blocos!D:I,6,0)&amp;Apoio!$E$1&amp;Y14,""))</f>
        <v>@Campos(posicao = 9, tipo = 'C')@Column(name = "UF")private String uf;</v>
      </c>
      <c r="X14" s="190" t="str">
        <f>IF(ISNUMBER(Q14),COUNTIF(Blocos!G:G,J14),"")</f>
        <v/>
      </c>
      <c r="Y14" s="190" t="str">
        <f>IF(OR(X14=0,X14=""),"",VLOOKUP(SUMIFS(Blocos!A:A,Blocos!H:H,'EFD REGISTROS e Campos (2)'!X14,Blocos!G:G,'EFD REGISTROS e Campos (2)'!J14),Blocos!A:L,12,0))</f>
        <v/>
      </c>
      <c r="Z14" s="190" t="str">
        <f>IF(ISNUMBER(Q15),VLOOKUP(J14,Blocos!D:G,4,0),"")</f>
        <v/>
      </c>
      <c r="AA14" s="190" t="str">
        <f>IF(ISNUMBER(Q14),CONCATENATE("CREATE TABLE ""reg_",LOWER(J14),""" (""ID"" bigint NOT NULL AUTO_INCREMENT,  ""HASHFILE"" varchar(255) DEFAULT NULL, ""ID_PAI"" bigint NOT NULL,"),IF(Q14="Campo",CONCATENATE("""",L14,""" ",VLOOKUP(R14,Apoio!A:C,3,0)),""))&amp;IF(Z14="","",CONCATENATE("PRIMARY KEY (""ID""), KEY ""FK_reg_",LOWER(Z14),"_ID_PAI"" (""ID_PAI""), CONSTRAINT ""FK_reg_",LOWER(Z14),"_ID_PAI"" FOREIGN KEY (""ID_PAI"") REFERENCES ""reg_",LOWER(Z14),""" (""ID"")) ENGINE=InnoDB AUTO_INCREMENT=105774 DEFAULT CHARSET=utf8mb4 COLLATE=utf8mb4_0900_ai_ci;"))</f>
        <v>"UF" varchar(255) DEFAULT NULL,</v>
      </c>
      <c r="AB14" s="190" t="str">
        <f t="shared" si="6"/>
        <v>`reg_0000`.`UF`,</v>
      </c>
    </row>
    <row r="15" spans="1:28" ht="14.5" hidden="1" customHeight="1" x14ac:dyDescent="0.3">
      <c r="J15" s="187" t="str">
        <f t="shared" si="4"/>
        <v>0000</v>
      </c>
      <c r="K15" s="181">
        <v>10</v>
      </c>
      <c r="L15" s="285" t="s">
        <v>55</v>
      </c>
      <c r="M15" s="196" t="s">
        <v>56</v>
      </c>
      <c r="N15" s="181" t="s">
        <v>27</v>
      </c>
      <c r="O15" s="181">
        <v>14</v>
      </c>
      <c r="P15" s="181" t="s">
        <v>28</v>
      </c>
      <c r="Q15" s="192" t="str">
        <f t="shared" si="0"/>
        <v>Campo</v>
      </c>
      <c r="R15" s="192" t="s">
        <v>27</v>
      </c>
      <c r="S15" s="191" t="str">
        <f t="shared" si="1"/>
        <v/>
      </c>
      <c r="T15" s="192" t="str">
        <f t="shared" si="2"/>
        <v>&lt;campo posicao="10"&gt;
&lt;coluna&gt;IE&lt;/coluna&gt;
&lt;descricao&gt;Inscrição Estadual da entidade.&lt;/descricao&gt;
&lt;tipo&gt;C&lt;/tipo&gt;
&lt;/campo&gt;</v>
      </c>
      <c r="U15" s="192" t="str">
        <f t="shared" si="5"/>
        <v>&lt;campo posicao="10"&gt;
&lt;coluna&gt;IE&lt;/coluna&gt;
&lt;descricao&gt;Inscrição Estadual da entidade.&lt;/descricao&gt;
&lt;tipo&gt;C&lt;/tipo&gt;
&lt;/campo&gt;</v>
      </c>
      <c r="V15" s="192" t="str">
        <f t="shared" si="3"/>
        <v>{"Column11", "IE"},</v>
      </c>
      <c r="W15" s="191" t="str">
        <f>IF(Q15="Campo","@Campos(posicao = "&amp;K15&amp;", tipo = '"&amp;R15&amp;"')@Column(name = """&amp;L15&amp;""")"&amp;IF(R15="D","@Temporal(TemporalType.DATE)","")&amp;"private "&amp;VLOOKUP(TEXT(R15,"@"),Apoio!A:B,2,0)&amp;" "&amp;SUBSTITUTE(LOWER(LEFT(L15,1))&amp;RIGHT(PROPER(L15),LEN(L15)-1),"_","")&amp;";",IF(ISNUMBER(Q15),IF(R15="R","@Entity@Table(name = ""reg_"&amp;LOWER(J15)&amp;""")@XmlRootElement","")&amp;VLOOKUP(J15,Blocos!D:I,6,0)&amp;Apoio!$E$1&amp;Y15,""))</f>
        <v>@Campos(posicao = 10, tipo = 'C')@Column(name = "IE")private String ie;</v>
      </c>
      <c r="X15" s="190" t="str">
        <f>IF(ISNUMBER(Q15),COUNTIF(Blocos!G:G,J15),"")</f>
        <v/>
      </c>
      <c r="Y15" s="190" t="str">
        <f>IF(OR(X15=0,X15=""),"",VLOOKUP(SUMIFS(Blocos!A:A,Blocos!H:H,'EFD REGISTROS e Campos (2)'!X15,Blocos!G:G,'EFD REGISTROS e Campos (2)'!J15),Blocos!A:L,12,0))</f>
        <v/>
      </c>
      <c r="Z15" s="190" t="str">
        <f>IF(ISNUMBER(Q16),VLOOKUP(J15,Blocos!D:G,4,0),"")</f>
        <v/>
      </c>
      <c r="AA15" s="190" t="str">
        <f>IF(ISNUMBER(Q15),CONCATENATE("CREATE TABLE ""reg_",LOWER(J15),""" (""ID"" bigint NOT NULL AUTO_INCREMENT,  ""HASHFILE"" varchar(255) DEFAULT NULL, ""ID_PAI"" bigint NOT NULL,"),IF(Q15="Campo",CONCATENATE("""",L15,""" ",VLOOKUP(R15,Apoio!A:C,3,0)),""))&amp;IF(Z15="","",CONCATENATE("PRIMARY KEY (""ID""), KEY ""FK_reg_",LOWER(Z15),"_ID_PAI"" (""ID_PAI""), CONSTRAINT ""FK_reg_",LOWER(Z15),"_ID_PAI"" FOREIGN KEY (""ID_PAI"") REFERENCES ""reg_",LOWER(Z15),""" (""ID"")) ENGINE=InnoDB AUTO_INCREMENT=105774 DEFAULT CHARSET=utf8mb4 COLLATE=utf8mb4_0900_ai_ci;"))</f>
        <v>"IE" varchar(255) DEFAULT NULL,</v>
      </c>
      <c r="AB15" s="190" t="str">
        <f t="shared" si="6"/>
        <v>`reg_0000`.`IE`,</v>
      </c>
    </row>
    <row r="16" spans="1:28" ht="14.5" hidden="1" customHeight="1" x14ac:dyDescent="0.3">
      <c r="J16" s="187" t="str">
        <f t="shared" si="4"/>
        <v>0000</v>
      </c>
      <c r="K16" s="181">
        <v>11</v>
      </c>
      <c r="L16" s="285" t="s">
        <v>57</v>
      </c>
      <c r="M16" s="182" t="s">
        <v>58</v>
      </c>
      <c r="N16" s="181" t="s">
        <v>27</v>
      </c>
      <c r="O16" s="181" t="s">
        <v>59</v>
      </c>
      <c r="P16" s="181" t="s">
        <v>28</v>
      </c>
      <c r="Q16" s="192" t="str">
        <f t="shared" si="0"/>
        <v>Campo</v>
      </c>
      <c r="R16" s="192" t="s">
        <v>27</v>
      </c>
      <c r="S16" s="191" t="str">
        <f t="shared" si="1"/>
        <v/>
      </c>
      <c r="T16" s="192" t="str">
        <f t="shared" si="2"/>
        <v>&lt;campo posicao="11"&gt;
&lt;coluna&gt;COD_MUN&lt;/coluna&gt;
&lt;descricao&gt;Código do município do domicílio fiscal da entidade, conforme a tabela IBGE&lt;/descricao&gt;
&lt;tipo&gt;C&lt;/tipo&gt;
&lt;/campo&gt;</v>
      </c>
      <c r="U16" s="192" t="str">
        <f t="shared" si="5"/>
        <v>&lt;campo posicao="11"&gt;
&lt;coluna&gt;COD_MUN&lt;/coluna&gt;
&lt;descricao&gt;Código do município do domicílio fiscal da entidade, conforme a tabela IBGE&lt;/descricao&gt;
&lt;tipo&gt;C&lt;/tipo&gt;
&lt;/campo&gt;</v>
      </c>
      <c r="V16" s="192" t="str">
        <f t="shared" si="3"/>
        <v>{"Column12", "COD_MUN"},</v>
      </c>
      <c r="W16" s="191" t="str">
        <f>IF(Q16="Campo","@Campos(posicao = "&amp;K16&amp;", tipo = '"&amp;R16&amp;"')@Column(name = """&amp;L16&amp;""")"&amp;IF(R16="D","@Temporal(TemporalType.DATE)","")&amp;"private "&amp;VLOOKUP(TEXT(R16,"@"),Apoio!A:B,2,0)&amp;" "&amp;SUBSTITUTE(LOWER(LEFT(L16,1))&amp;RIGHT(PROPER(L16),LEN(L16)-1),"_","")&amp;";",IF(ISNUMBER(Q16),IF(R16="R","@Entity@Table(name = ""reg_"&amp;LOWER(J16)&amp;""")@XmlRootElement","")&amp;VLOOKUP(J16,Blocos!D:I,6,0)&amp;Apoio!$E$1&amp;Y16,""))</f>
        <v>@Campos(posicao = 11, tipo = 'C')@Column(name = "COD_MUN")private String codMun;</v>
      </c>
      <c r="X16" s="190" t="str">
        <f>IF(ISNUMBER(Q16),COUNTIF(Blocos!G:G,J16),"")</f>
        <v/>
      </c>
      <c r="Y16" s="190" t="str">
        <f>IF(OR(X16=0,X16=""),"",VLOOKUP(SUMIFS(Blocos!A:A,Blocos!H:H,'EFD REGISTROS e Campos (2)'!X16,Blocos!G:G,'EFD REGISTROS e Campos (2)'!J16),Blocos!A:L,12,0))</f>
        <v/>
      </c>
      <c r="Z16" s="190" t="str">
        <f>IF(ISNUMBER(Q17),VLOOKUP(J16,Blocos!D:G,4,0),"")</f>
        <v/>
      </c>
      <c r="AA16" s="190" t="str">
        <f>IF(ISNUMBER(Q16),CONCATENATE("CREATE TABLE ""reg_",LOWER(J16),""" (""ID"" bigint NOT NULL AUTO_INCREMENT,  ""HASHFILE"" varchar(255) DEFAULT NULL, ""ID_PAI"" bigint NOT NULL,"),IF(Q16="Campo",CONCATENATE("""",L16,""" ",VLOOKUP(R16,Apoio!A:C,3,0)),""))&amp;IF(Z16="","",CONCATENATE("PRIMARY KEY (""ID""), KEY ""FK_reg_",LOWER(Z16),"_ID_PAI"" (""ID_PAI""), CONSTRAINT ""FK_reg_",LOWER(Z16),"_ID_PAI"" FOREIGN KEY (""ID_PAI"") REFERENCES ""reg_",LOWER(Z16),""" (""ID"")) ENGINE=InnoDB AUTO_INCREMENT=105774 DEFAULT CHARSET=utf8mb4 COLLATE=utf8mb4_0900_ai_ci;"))</f>
        <v>"COD_MUN" varchar(255) DEFAULT NULL,</v>
      </c>
      <c r="AB16" s="190" t="str">
        <f t="shared" si="6"/>
        <v>`reg_0000`.`COD_MUN`,</v>
      </c>
    </row>
    <row r="17" spans="1:28" ht="14.5" hidden="1" customHeight="1" x14ac:dyDescent="0.3">
      <c r="J17" s="187" t="str">
        <f t="shared" si="4"/>
        <v>0000</v>
      </c>
      <c r="K17" s="181">
        <v>12</v>
      </c>
      <c r="L17" s="285" t="s">
        <v>60</v>
      </c>
      <c r="M17" s="196" t="s">
        <v>61</v>
      </c>
      <c r="N17" s="181" t="s">
        <v>27</v>
      </c>
      <c r="O17" s="181" t="s">
        <v>28</v>
      </c>
      <c r="P17" s="181" t="s">
        <v>28</v>
      </c>
      <c r="Q17" s="192" t="str">
        <f t="shared" si="0"/>
        <v>Campo</v>
      </c>
      <c r="R17" s="192" t="s">
        <v>27</v>
      </c>
      <c r="S17" s="191" t="str">
        <f t="shared" si="1"/>
        <v/>
      </c>
      <c r="T17" s="192" t="str">
        <f t="shared" si="2"/>
        <v>&lt;campo posicao="12"&gt;
&lt;coluna&gt;IM&lt;/coluna&gt;
&lt;descricao&gt;Inscrição Municipal da entidade.&lt;/descricao&gt;
&lt;tipo&gt;C&lt;/tipo&gt;
&lt;/campo&gt;</v>
      </c>
      <c r="U17" s="192" t="str">
        <f t="shared" si="5"/>
        <v>&lt;campo posicao="12"&gt;
&lt;coluna&gt;IM&lt;/coluna&gt;
&lt;descricao&gt;Inscrição Municipal da entidade.&lt;/descricao&gt;
&lt;tipo&gt;C&lt;/tipo&gt;
&lt;/campo&gt;</v>
      </c>
      <c r="V17" s="192" t="str">
        <f t="shared" si="3"/>
        <v>{"Column13", "IM"},</v>
      </c>
      <c r="W17" s="191" t="str">
        <f>IF(Q17="Campo","@Campos(posicao = "&amp;K17&amp;", tipo = '"&amp;R17&amp;"')@Column(name = """&amp;L17&amp;""")"&amp;IF(R17="D","@Temporal(TemporalType.DATE)","")&amp;"private "&amp;VLOOKUP(TEXT(R17,"@"),Apoio!A:B,2,0)&amp;" "&amp;SUBSTITUTE(LOWER(LEFT(L17,1))&amp;RIGHT(PROPER(L17),LEN(L17)-1),"_","")&amp;";",IF(ISNUMBER(Q17),IF(R17="R","@Entity@Table(name = ""reg_"&amp;LOWER(J17)&amp;""")@XmlRootElement","")&amp;VLOOKUP(J17,Blocos!D:I,6,0)&amp;Apoio!$E$1&amp;Y17,""))</f>
        <v>@Campos(posicao = 12, tipo = 'C')@Column(name = "IM")private String im;</v>
      </c>
      <c r="X17" s="190" t="str">
        <f>IF(ISNUMBER(Q17),COUNTIF(Blocos!G:G,J17),"")</f>
        <v/>
      </c>
      <c r="Y17" s="190" t="str">
        <f>IF(OR(X17=0,X17=""),"",VLOOKUP(SUMIFS(Blocos!A:A,Blocos!H:H,'EFD REGISTROS e Campos (2)'!X17,Blocos!G:G,'EFD REGISTROS e Campos (2)'!J17),Blocos!A:L,12,0))</f>
        <v/>
      </c>
      <c r="Z17" s="190" t="str">
        <f>IF(ISNUMBER(Q18),VLOOKUP(J17,Blocos!D:G,4,0),"")</f>
        <v/>
      </c>
      <c r="AA17" s="190" t="str">
        <f>IF(ISNUMBER(Q17),CONCATENATE("CREATE TABLE ""reg_",LOWER(J17),""" (""ID"" bigint NOT NULL AUTO_INCREMENT,  ""HASHFILE"" varchar(255) DEFAULT NULL, ""ID_PAI"" bigint NOT NULL,"),IF(Q17="Campo",CONCATENATE("""",L17,""" ",VLOOKUP(R17,Apoio!A:C,3,0)),""))&amp;IF(Z17="","",CONCATENATE("PRIMARY KEY (""ID""), KEY ""FK_reg_",LOWER(Z17),"_ID_PAI"" (""ID_PAI""), CONSTRAINT ""FK_reg_",LOWER(Z17),"_ID_PAI"" FOREIGN KEY (""ID_PAI"") REFERENCES ""reg_",LOWER(Z17),""" (""ID"")) ENGINE=InnoDB AUTO_INCREMENT=105774 DEFAULT CHARSET=utf8mb4 COLLATE=utf8mb4_0900_ai_ci;"))</f>
        <v>"IM" varchar(255) DEFAULT NULL,</v>
      </c>
      <c r="AB17" s="190" t="str">
        <f t="shared" si="6"/>
        <v>`reg_0000`.`IM`,</v>
      </c>
    </row>
    <row r="18" spans="1:28" ht="14.5" hidden="1" customHeight="1" x14ac:dyDescent="0.3">
      <c r="J18" s="187" t="str">
        <f t="shared" si="4"/>
        <v>0000</v>
      </c>
      <c r="K18" s="181">
        <v>13</v>
      </c>
      <c r="L18" s="285" t="s">
        <v>62</v>
      </c>
      <c r="M18" s="196" t="s">
        <v>63</v>
      </c>
      <c r="N18" s="181" t="s">
        <v>27</v>
      </c>
      <c r="O18" s="181" t="s">
        <v>64</v>
      </c>
      <c r="P18" s="181" t="s">
        <v>28</v>
      </c>
      <c r="Q18" s="192" t="str">
        <f t="shared" si="0"/>
        <v>Campo</v>
      </c>
      <c r="R18" s="192" t="s">
        <v>27</v>
      </c>
      <c r="S18" s="191" t="str">
        <f t="shared" si="1"/>
        <v/>
      </c>
      <c r="T18" s="192" t="str">
        <f t="shared" si="2"/>
        <v>&lt;campo posicao="13"&gt;
&lt;coluna&gt;SUFRAMA&lt;/coluna&gt;
&lt;descricao&gt;Inscrição da entidade na SUFRAMA&lt;/descricao&gt;
&lt;tipo&gt;C&lt;/tipo&gt;
&lt;/campo&gt;</v>
      </c>
      <c r="U18" s="192" t="str">
        <f t="shared" si="5"/>
        <v>&lt;campo posicao="13"&gt;
&lt;coluna&gt;SUFRAMA&lt;/coluna&gt;
&lt;descricao&gt;Inscrição da entidade na SUFRAMA&lt;/descricao&gt;
&lt;tipo&gt;C&lt;/tipo&gt;
&lt;/campo&gt;</v>
      </c>
      <c r="V18" s="192" t="str">
        <f t="shared" si="3"/>
        <v>{"Column14", "SUFRAMA"},</v>
      </c>
      <c r="W18" s="191" t="str">
        <f>IF(Q18="Campo","@Campos(posicao = "&amp;K18&amp;", tipo = '"&amp;R18&amp;"')@Column(name = """&amp;L18&amp;""")"&amp;IF(R18="D","@Temporal(TemporalType.DATE)","")&amp;"private "&amp;VLOOKUP(TEXT(R18,"@"),Apoio!A:B,2,0)&amp;" "&amp;SUBSTITUTE(LOWER(LEFT(L18,1))&amp;RIGHT(PROPER(L18),LEN(L18)-1),"_","")&amp;";",IF(ISNUMBER(Q18),IF(R18="R","@Entity@Table(name = ""reg_"&amp;LOWER(J18)&amp;""")@XmlRootElement","")&amp;VLOOKUP(J18,Blocos!D:I,6,0)&amp;Apoio!$E$1&amp;Y18,""))</f>
        <v>@Campos(posicao = 13, tipo = 'C')@Column(name = "SUFRAMA")private String suframa;</v>
      </c>
      <c r="X18" s="190" t="str">
        <f>IF(ISNUMBER(Q18),COUNTIF(Blocos!G:G,J18),"")</f>
        <v/>
      </c>
      <c r="Y18" s="190" t="str">
        <f>IF(OR(X18=0,X18=""),"",VLOOKUP(SUMIFS(Blocos!A:A,Blocos!H:H,'EFD REGISTROS e Campos (2)'!X18,Blocos!G:G,'EFD REGISTROS e Campos (2)'!J18),Blocos!A:L,12,0))</f>
        <v/>
      </c>
      <c r="Z18" s="190" t="str">
        <f>IF(ISNUMBER(Q19),VLOOKUP(J18,Blocos!D:G,4,0),"")</f>
        <v/>
      </c>
      <c r="AA18" s="190" t="str">
        <f>IF(ISNUMBER(Q18),CONCATENATE("CREATE TABLE ""reg_",LOWER(J18),""" (""ID"" bigint NOT NULL AUTO_INCREMENT,  ""HASHFILE"" varchar(255) DEFAULT NULL, ""ID_PAI"" bigint NOT NULL,"),IF(Q18="Campo",CONCATENATE("""",L18,""" ",VLOOKUP(R18,Apoio!A:C,3,0)),""))&amp;IF(Z18="","",CONCATENATE("PRIMARY KEY (""ID""), KEY ""FK_reg_",LOWER(Z18),"_ID_PAI"" (""ID_PAI""), CONSTRAINT ""FK_reg_",LOWER(Z18),"_ID_PAI"" FOREIGN KEY (""ID_PAI"") REFERENCES ""reg_",LOWER(Z18),""" (""ID"")) ENGINE=InnoDB AUTO_INCREMENT=105774 DEFAULT CHARSET=utf8mb4 COLLATE=utf8mb4_0900_ai_ci;"))</f>
        <v>"SUFRAMA" varchar(255) DEFAULT NULL,</v>
      </c>
      <c r="AB18" s="190" t="str">
        <f t="shared" si="6"/>
        <v>`reg_0000`.`SUFRAMA`,</v>
      </c>
    </row>
    <row r="19" spans="1:28" ht="14.5" hidden="1" customHeight="1" x14ac:dyDescent="0.3">
      <c r="J19" s="187" t="str">
        <f t="shared" si="4"/>
        <v>0000</v>
      </c>
      <c r="K19" s="196">
        <v>14</v>
      </c>
      <c r="L19" s="285" t="s">
        <v>65</v>
      </c>
      <c r="M19" s="196" t="s">
        <v>66</v>
      </c>
      <c r="N19" s="196" t="s">
        <v>27</v>
      </c>
      <c r="O19" s="196">
        <v>1</v>
      </c>
      <c r="P19" s="196" t="s">
        <v>28</v>
      </c>
      <c r="Q19" s="192" t="str">
        <f t="shared" si="0"/>
        <v>Campo</v>
      </c>
      <c r="R19" s="192" t="s">
        <v>27</v>
      </c>
      <c r="S19" s="191" t="str">
        <f t="shared" si="1"/>
        <v/>
      </c>
      <c r="T19" s="192" t="str">
        <f t="shared" si="2"/>
        <v>&lt;campo posicao="14"&gt;
&lt;coluna&gt;IND_PERFIL&lt;/coluna&gt;
&lt;descricao&gt; Perfil de apresentação do arquivo fiscal;&lt;/descricao&gt;
&lt;tipo&gt;C&lt;/tipo&gt;
&lt;/campo&gt;</v>
      </c>
      <c r="U19" s="192" t="str">
        <f t="shared" si="5"/>
        <v>&lt;campo posicao="14"&gt;
&lt;coluna&gt;IND_PERFIL&lt;/coluna&gt;
&lt;descricao&gt; Perfil de apresentação do arquivo fiscal;&lt;/descricao&gt;
&lt;tipo&gt;C&lt;/tipo&gt;
&lt;/campo&gt;</v>
      </c>
      <c r="V19" s="192" t="str">
        <f t="shared" si="3"/>
        <v>{"Column15", "IND_PERFIL"},</v>
      </c>
      <c r="W19" s="191" t="str">
        <f>IF(Q19="Campo","@Campos(posicao = "&amp;K19&amp;", tipo = '"&amp;R19&amp;"')@Column(name = """&amp;L19&amp;""")"&amp;IF(R19="D","@Temporal(TemporalType.DATE)","")&amp;"private "&amp;VLOOKUP(TEXT(R19,"@"),Apoio!A:B,2,0)&amp;" "&amp;SUBSTITUTE(LOWER(LEFT(L19,1))&amp;RIGHT(PROPER(L19),LEN(L19)-1),"_","")&amp;";",IF(ISNUMBER(Q19),IF(R19="R","@Entity@Table(name = ""reg_"&amp;LOWER(J19)&amp;""")@XmlRootElement","")&amp;VLOOKUP(J19,Blocos!D:I,6,0)&amp;Apoio!$E$1&amp;Y19,""))</f>
        <v>@Campos(posicao = 14, tipo = 'C')@Column(name = "IND_PERFIL")private String indPerfil;</v>
      </c>
      <c r="X19" s="190" t="str">
        <f>IF(ISNUMBER(Q19),COUNTIF(Blocos!G:G,J19),"")</f>
        <v/>
      </c>
      <c r="Y19" s="190" t="str">
        <f>IF(OR(X19=0,X19=""),"",VLOOKUP(SUMIFS(Blocos!A:A,Blocos!H:H,'EFD REGISTROS e Campos (2)'!X19,Blocos!G:G,'EFD REGISTROS e Campos (2)'!J19),Blocos!A:L,12,0))</f>
        <v/>
      </c>
      <c r="Z19" s="190" t="str">
        <f>IF(ISNUMBER(Q20),VLOOKUP(J19,Blocos!D:G,4,0),"")</f>
        <v/>
      </c>
      <c r="AA19" s="190" t="str">
        <f>IF(ISNUMBER(Q19),CONCATENATE("CREATE TABLE ""reg_",LOWER(J19),""" (""ID"" bigint NOT NULL AUTO_INCREMENT,  ""HASHFILE"" varchar(255) DEFAULT NULL, ""ID_PAI"" bigint NOT NULL,"),IF(Q19="Campo",CONCATENATE("""",L19,""" ",VLOOKUP(R19,Apoio!A:C,3,0)),""))&amp;IF(Z19="","",CONCATENATE("PRIMARY KEY (""ID""), KEY ""FK_reg_",LOWER(Z19),"_ID_PAI"" (""ID_PAI""), CONSTRAINT ""FK_reg_",LOWER(Z19),"_ID_PAI"" FOREIGN KEY (""ID_PAI"") REFERENCES ""reg_",LOWER(Z19),""" (""ID"")) ENGINE=InnoDB AUTO_INCREMENT=105774 DEFAULT CHARSET=utf8mb4 COLLATE=utf8mb4_0900_ai_ci;"))</f>
        <v>"IND_PERFIL" varchar(255) DEFAULT NULL,</v>
      </c>
      <c r="AB19" s="190" t="str">
        <f t="shared" si="6"/>
        <v>`reg_0000`.`IND_PERFIL`,</v>
      </c>
    </row>
    <row r="20" spans="1:28" ht="14.5" hidden="1" customHeight="1" x14ac:dyDescent="0.3">
      <c r="J20" s="187" t="str">
        <f t="shared" si="4"/>
        <v>0000</v>
      </c>
      <c r="K20" s="196"/>
      <c r="L20" s="285"/>
      <c r="M20" s="196" t="s">
        <v>67</v>
      </c>
      <c r="N20" s="196"/>
      <c r="O20" s="196"/>
      <c r="P20" s="196"/>
      <c r="Q20" s="192" t="str">
        <f t="shared" si="0"/>
        <v/>
      </c>
      <c r="S20" s="191" t="str">
        <f t="shared" si="1"/>
        <v/>
      </c>
      <c r="T20" s="192" t="str">
        <f t="shared" si="2"/>
        <v/>
      </c>
      <c r="U20" s="192" t="str">
        <f t="shared" si="5"/>
        <v/>
      </c>
      <c r="V20" s="192" t="str">
        <f t="shared" si="3"/>
        <v/>
      </c>
      <c r="W20" s="191" t="str">
        <f>IF(Q20="Campo","@Campos(posicao = "&amp;K20&amp;", tipo = '"&amp;R20&amp;"')@Column(name = """&amp;L20&amp;""")"&amp;IF(R20="D","@Temporal(TemporalType.DATE)","")&amp;"private "&amp;VLOOKUP(TEXT(R20,"@"),Apoio!A:B,2,0)&amp;" "&amp;SUBSTITUTE(LOWER(LEFT(L20,1))&amp;RIGHT(PROPER(L20),LEN(L20)-1),"_","")&amp;";",IF(ISNUMBER(Q20),IF(R20="R","@Entity@Table(name = ""reg_"&amp;LOWER(J20)&amp;""")@XmlRootElement","")&amp;VLOOKUP(J20,Blocos!D:I,6,0)&amp;Apoio!$E$1&amp;Y20,""))</f>
        <v/>
      </c>
      <c r="X20" s="190" t="str">
        <f>IF(ISNUMBER(Q20),COUNTIF(Blocos!G:G,J20),"")</f>
        <v/>
      </c>
      <c r="Y20" s="190" t="str">
        <f>IF(OR(X20=0,X20=""),"",VLOOKUP(SUMIFS(Blocos!A:A,Blocos!H:H,'EFD REGISTROS e Campos (2)'!X20,Blocos!G:G,'EFD REGISTROS e Campos (2)'!J20),Blocos!A:L,12,0))</f>
        <v/>
      </c>
      <c r="Z20" s="190" t="str">
        <f>IF(ISNUMBER(Q21),VLOOKUP(J20,Blocos!D:G,4,0),"")</f>
        <v/>
      </c>
      <c r="AA20" s="190" t="str">
        <f>IF(ISNUMBER(Q20),CONCATENATE("CREATE TABLE ""reg_",LOWER(J20),""" (""ID"" bigint NOT NULL AUTO_INCREMENT,  ""HASHFILE"" varchar(255) DEFAULT NULL, ""ID_PAI"" bigint NOT NULL,"),IF(Q20="Campo",CONCATENATE("""",L20,""" ",VLOOKUP(R20,Apoio!A:C,3,0)),""))&amp;IF(Z20="","",CONCATENATE("PRIMARY KEY (""ID""), KEY ""FK_reg_",LOWER(Z20),"_ID_PAI"" (""ID_PAI""), CONSTRAINT ""FK_reg_",LOWER(Z20),"_ID_PAI"" FOREIGN KEY (""ID_PAI"") REFERENCES ""reg_",LOWER(Z20),""" (""ID"")) ENGINE=InnoDB AUTO_INCREMENT=105774 DEFAULT CHARSET=utf8mb4 COLLATE=utf8mb4_0900_ai_ci;"))</f>
        <v/>
      </c>
      <c r="AB20" s="190" t="str">
        <f t="shared" si="6"/>
        <v/>
      </c>
    </row>
    <row r="21" spans="1:28" ht="14.5" hidden="1" customHeight="1" x14ac:dyDescent="0.3">
      <c r="J21" s="187" t="str">
        <f t="shared" si="4"/>
        <v>0000</v>
      </c>
      <c r="K21" s="196"/>
      <c r="L21" s="285"/>
      <c r="M21" s="196" t="s">
        <v>68</v>
      </c>
      <c r="N21" s="196"/>
      <c r="O21" s="196"/>
      <c r="P21" s="196"/>
      <c r="Q21" s="192" t="str">
        <f t="shared" si="0"/>
        <v/>
      </c>
      <c r="S21" s="191" t="str">
        <f t="shared" si="1"/>
        <v/>
      </c>
      <c r="T21" s="192" t="str">
        <f t="shared" si="2"/>
        <v/>
      </c>
      <c r="U21" s="192" t="str">
        <f t="shared" si="5"/>
        <v/>
      </c>
      <c r="V21" s="192" t="str">
        <f t="shared" si="3"/>
        <v/>
      </c>
      <c r="W21" s="191" t="str">
        <f>IF(Q21="Campo","@Campos(posicao = "&amp;K21&amp;", tipo = '"&amp;R21&amp;"')@Column(name = """&amp;L21&amp;""")"&amp;IF(R21="D","@Temporal(TemporalType.DATE)","")&amp;"private "&amp;VLOOKUP(TEXT(R21,"@"),Apoio!A:B,2,0)&amp;" "&amp;SUBSTITUTE(LOWER(LEFT(L21,1))&amp;RIGHT(PROPER(L21),LEN(L21)-1),"_","")&amp;";",IF(ISNUMBER(Q21),IF(R21="R","@Entity@Table(name = ""reg_"&amp;LOWER(J21)&amp;""")@XmlRootElement","")&amp;VLOOKUP(J21,Blocos!D:I,6,0)&amp;Apoio!$E$1&amp;Y21,""))</f>
        <v/>
      </c>
      <c r="X21" s="190" t="str">
        <f>IF(ISNUMBER(Q21),COUNTIF(Blocos!G:G,J21),"")</f>
        <v/>
      </c>
      <c r="Y21" s="190" t="str">
        <f>IF(OR(X21=0,X21=""),"",VLOOKUP(SUMIFS(Blocos!A:A,Blocos!H:H,'EFD REGISTROS e Campos (2)'!X21,Blocos!G:G,'EFD REGISTROS e Campos (2)'!J21),Blocos!A:L,12,0))</f>
        <v/>
      </c>
      <c r="Z21" s="190" t="str">
        <f>IF(ISNUMBER(Q22),VLOOKUP(J21,Blocos!D:G,4,0),"")</f>
        <v/>
      </c>
      <c r="AA21" s="190" t="str">
        <f>IF(ISNUMBER(Q21),CONCATENATE("CREATE TABLE ""reg_",LOWER(J21),""" (""ID"" bigint NOT NULL AUTO_INCREMENT,  ""HASHFILE"" varchar(255) DEFAULT NULL, ""ID_PAI"" bigint NOT NULL,"),IF(Q21="Campo",CONCATENATE("""",L21,""" ",VLOOKUP(R21,Apoio!A:C,3,0)),""))&amp;IF(Z21="","",CONCATENATE("PRIMARY KEY (""ID""), KEY ""FK_reg_",LOWER(Z21),"_ID_PAI"" (""ID_PAI""), CONSTRAINT ""FK_reg_",LOWER(Z21),"_ID_PAI"" FOREIGN KEY (""ID_PAI"") REFERENCES ""reg_",LOWER(Z21),""" (""ID"")) ENGINE=InnoDB AUTO_INCREMENT=105774 DEFAULT CHARSET=utf8mb4 COLLATE=utf8mb4_0900_ai_ci;"))</f>
        <v/>
      </c>
      <c r="AB21" s="190" t="str">
        <f t="shared" si="6"/>
        <v/>
      </c>
    </row>
    <row r="22" spans="1:28" ht="14.5" hidden="1" customHeight="1" x14ac:dyDescent="0.3">
      <c r="J22" s="187" t="str">
        <f t="shared" si="4"/>
        <v>0000</v>
      </c>
      <c r="K22" s="196"/>
      <c r="L22" s="285"/>
      <c r="M22" s="196" t="s">
        <v>69</v>
      </c>
      <c r="N22" s="196"/>
      <c r="O22" s="196"/>
      <c r="P22" s="196"/>
      <c r="Q22" s="192" t="str">
        <f t="shared" si="0"/>
        <v/>
      </c>
      <c r="S22" s="191" t="str">
        <f t="shared" si="1"/>
        <v/>
      </c>
      <c r="T22" s="192" t="str">
        <f t="shared" si="2"/>
        <v/>
      </c>
      <c r="U22" s="192" t="str">
        <f t="shared" si="5"/>
        <v/>
      </c>
      <c r="V22" s="192" t="str">
        <f t="shared" si="3"/>
        <v/>
      </c>
      <c r="W22" s="191" t="str">
        <f>IF(Q22="Campo","@Campos(posicao = "&amp;K22&amp;", tipo = '"&amp;R22&amp;"')@Column(name = """&amp;L22&amp;""")"&amp;IF(R22="D","@Temporal(TemporalType.DATE)","")&amp;"private "&amp;VLOOKUP(TEXT(R22,"@"),Apoio!A:B,2,0)&amp;" "&amp;SUBSTITUTE(LOWER(LEFT(L22,1))&amp;RIGHT(PROPER(L22),LEN(L22)-1),"_","")&amp;";",IF(ISNUMBER(Q22),IF(R22="R","@Entity@Table(name = ""reg_"&amp;LOWER(J22)&amp;""")@XmlRootElement","")&amp;VLOOKUP(J22,Blocos!D:I,6,0)&amp;Apoio!$E$1&amp;Y22,""))</f>
        <v/>
      </c>
      <c r="X22" s="190" t="str">
        <f>IF(ISNUMBER(Q22),COUNTIF(Blocos!G:G,J22),"")</f>
        <v/>
      </c>
      <c r="Y22" s="190" t="str">
        <f>IF(OR(X22=0,X22=""),"",VLOOKUP(SUMIFS(Blocos!A:A,Blocos!H:H,'EFD REGISTROS e Campos (2)'!X22,Blocos!G:G,'EFD REGISTROS e Campos (2)'!J22),Blocos!A:L,12,0))</f>
        <v/>
      </c>
      <c r="Z22" s="190" t="str">
        <f>IF(ISNUMBER(Q23),VLOOKUP(J22,Blocos!D:G,4,0),"")</f>
        <v/>
      </c>
      <c r="AA22" s="190" t="str">
        <f>IF(ISNUMBER(Q22),CONCATENATE("CREATE TABLE ""reg_",LOWER(J22),""" (""ID"" bigint NOT NULL AUTO_INCREMENT,  ""HASHFILE"" varchar(255) DEFAULT NULL, ""ID_PAI"" bigint NOT NULL,"),IF(Q22="Campo",CONCATENATE("""",L22,""" ",VLOOKUP(R22,Apoio!A:C,3,0)),""))&amp;IF(Z22="","",CONCATENATE("PRIMARY KEY (""ID""), KEY ""FK_reg_",LOWER(Z22),"_ID_PAI"" (""ID_PAI""), CONSTRAINT ""FK_reg_",LOWER(Z22),"_ID_PAI"" FOREIGN KEY (""ID_PAI"") REFERENCES ""reg_",LOWER(Z22),""" (""ID"")) ENGINE=InnoDB AUTO_INCREMENT=105774 DEFAULT CHARSET=utf8mb4 COLLATE=utf8mb4_0900_ai_ci;"))</f>
        <v/>
      </c>
      <c r="AB22" s="190" t="str">
        <f t="shared" si="6"/>
        <v/>
      </c>
    </row>
    <row r="23" spans="1:28" ht="14.5" hidden="1" customHeight="1" x14ac:dyDescent="0.3">
      <c r="J23" s="187" t="str">
        <f t="shared" si="4"/>
        <v>0000</v>
      </c>
      <c r="K23" s="196">
        <v>15</v>
      </c>
      <c r="L23" s="285" t="s">
        <v>70</v>
      </c>
      <c r="M23" s="196" t="s">
        <v>71</v>
      </c>
      <c r="N23" s="196" t="s">
        <v>27</v>
      </c>
      <c r="O23" s="196">
        <v>1</v>
      </c>
      <c r="P23" s="196" t="s">
        <v>28</v>
      </c>
      <c r="Q23" s="192" t="str">
        <f t="shared" si="0"/>
        <v>Campo</v>
      </c>
      <c r="R23" s="192" t="s">
        <v>3607</v>
      </c>
      <c r="S23" s="191" t="str">
        <f t="shared" si="1"/>
        <v/>
      </c>
      <c r="T23" s="192" t="str">
        <f t="shared" si="2"/>
        <v>&lt;campo posicao="15"&gt;
&lt;coluna&gt;IND_ATIV&lt;/coluna&gt;
&lt;descricao&gt;Indicador de tipo de atividade:&lt;/descricao&gt;
&lt;tipo&gt;I&lt;/tipo&gt;
&lt;/campo&gt;</v>
      </c>
      <c r="U23" s="192" t="str">
        <f t="shared" si="5"/>
        <v>&lt;campo posicao="15"&gt;
&lt;coluna&gt;IND_ATIV&lt;/coluna&gt;
&lt;descricao&gt;Indicador de tipo de atividade:&lt;/descricao&gt;
&lt;tipo&gt;I&lt;/tipo&gt;
&lt;/campo&gt;</v>
      </c>
      <c r="V23" s="192" t="str">
        <f t="shared" si="3"/>
        <v>{"Column16", "IND_ATIV"},</v>
      </c>
      <c r="W23" s="191" t="str">
        <f>IF(Q23="Campo","@Campos(posicao = "&amp;K23&amp;", tipo = '"&amp;R23&amp;"')@Column(name = """&amp;L23&amp;""")"&amp;IF(R23="D","@Temporal(TemporalType.DATE)","")&amp;"private "&amp;VLOOKUP(TEXT(R23,"@"),Apoio!A:B,2,0)&amp;" "&amp;SUBSTITUTE(LOWER(LEFT(L23,1))&amp;RIGHT(PROPER(L23),LEN(L23)-1),"_","")&amp;";",IF(ISNUMBER(Q23),IF(R23="R","@Entity@Table(name = ""reg_"&amp;LOWER(J23)&amp;""")@XmlRootElement","")&amp;VLOOKUP(J23,Blocos!D:I,6,0)&amp;Apoio!$E$1&amp;Y23,""))</f>
        <v>@Campos(posicao = 15, tipo = 'I')@Column(name = "IND_ATIV")private int indAtiv;</v>
      </c>
      <c r="X23" s="190" t="str">
        <f>IF(ISNUMBER(Q23),COUNTIF(Blocos!G:G,J23),"")</f>
        <v/>
      </c>
      <c r="Y23" s="190" t="str">
        <f>IF(OR(X23=0,X23=""),"",VLOOKUP(SUMIFS(Blocos!A:A,Blocos!H:H,'EFD REGISTROS e Campos (2)'!X23,Blocos!G:G,'EFD REGISTROS e Campos (2)'!J23),Blocos!A:L,12,0))</f>
        <v/>
      </c>
      <c r="Z23" s="190" t="str">
        <f>IF(ISNUMBER(Q24),VLOOKUP(J23,Blocos!D:G,4,0),"")</f>
        <v/>
      </c>
      <c r="AA23" s="190" t="str">
        <f>IF(ISNUMBER(Q23),CONCATENATE("CREATE TABLE ""reg_",LOWER(J23),""" (""ID"" bigint NOT NULL AUTO_INCREMENT,  ""HASHFILE"" varchar(255) DEFAULT NULL, ""ID_PAI"" bigint NOT NULL,"),IF(Q23="Campo",CONCATENATE("""",L23,""" ",VLOOKUP(R23,Apoio!A:C,3,0)),""))&amp;IF(Z23="","",CONCATENATE("PRIMARY KEY (""ID""), KEY ""FK_reg_",LOWER(Z23),"_ID_PAI"" (""ID_PAI""), CONSTRAINT ""FK_reg_",LOWER(Z23),"_ID_PAI"" FOREIGN KEY (""ID_PAI"") REFERENCES ""reg_",LOWER(Z23),""" (""ID"")) ENGINE=InnoDB AUTO_INCREMENT=105774 DEFAULT CHARSET=utf8mb4 COLLATE=utf8mb4_0900_ai_ci;"))</f>
        <v>"IND_ATIV" int DEFAULT NULL,</v>
      </c>
      <c r="AB23" s="190" t="str">
        <f t="shared" si="6"/>
        <v>`reg_0000`.`IND_ATIV`,</v>
      </c>
    </row>
    <row r="24" spans="1:28" ht="14.5" hidden="1" customHeight="1" x14ac:dyDescent="0.3">
      <c r="J24" s="187" t="str">
        <f t="shared" si="4"/>
        <v>0000</v>
      </c>
      <c r="K24" s="196"/>
      <c r="L24" s="285"/>
      <c r="M24" s="196" t="s">
        <v>72</v>
      </c>
      <c r="N24" s="196"/>
      <c r="O24" s="196"/>
      <c r="P24" s="196"/>
      <c r="Q24" s="192" t="str">
        <f t="shared" si="0"/>
        <v/>
      </c>
      <c r="S24" s="191" t="str">
        <f t="shared" si="1"/>
        <v/>
      </c>
      <c r="T24" s="192" t="str">
        <f t="shared" si="2"/>
        <v/>
      </c>
      <c r="U24" s="192" t="str">
        <f t="shared" si="5"/>
        <v/>
      </c>
      <c r="V24" s="192" t="str">
        <f t="shared" si="3"/>
        <v/>
      </c>
      <c r="W24" s="191" t="str">
        <f>IF(Q24="Campo","@Campos(posicao = "&amp;K24&amp;", tipo = '"&amp;R24&amp;"')@Column(name = """&amp;L24&amp;""")"&amp;IF(R24="D","@Temporal(TemporalType.DATE)","")&amp;"private "&amp;VLOOKUP(TEXT(R24,"@"),Apoio!A:B,2,0)&amp;" "&amp;SUBSTITUTE(LOWER(LEFT(L24,1))&amp;RIGHT(PROPER(L24),LEN(L24)-1),"_","")&amp;";",IF(ISNUMBER(Q24),IF(R24="R","@Entity@Table(name = ""reg_"&amp;LOWER(J24)&amp;""")@XmlRootElement","")&amp;VLOOKUP(J24,Blocos!D:I,6,0)&amp;Apoio!$E$1&amp;Y24,""))</f>
        <v/>
      </c>
      <c r="X24" s="190" t="str">
        <f>IF(ISNUMBER(Q24),COUNTIF(Blocos!G:G,J24),"")</f>
        <v/>
      </c>
      <c r="Y24" s="190" t="str">
        <f>IF(OR(X24=0,X24=""),"",VLOOKUP(SUMIFS(Blocos!A:A,Blocos!H:H,'EFD REGISTROS e Campos (2)'!X24,Blocos!G:G,'EFD REGISTROS e Campos (2)'!J24),Blocos!A:L,12,0))</f>
        <v/>
      </c>
      <c r="Z24" s="190" t="str">
        <f>IF(ISNUMBER(Q25),VLOOKUP(J24,Blocos!D:G,4,0),"")</f>
        <v/>
      </c>
      <c r="AA24" s="190" t="str">
        <f>IF(ISNUMBER(Q24),CONCATENATE("CREATE TABLE ""reg_",LOWER(J24),""" (""ID"" bigint NOT NULL AUTO_INCREMENT,  ""HASHFILE"" varchar(255) DEFAULT NULL, ""ID_PAI"" bigint NOT NULL,"),IF(Q24="Campo",CONCATENATE("""",L24,""" ",VLOOKUP(R24,Apoio!A:C,3,0)),""))&amp;IF(Z24="","",CONCATENATE("PRIMARY KEY (""ID""), KEY ""FK_reg_",LOWER(Z24),"_ID_PAI"" (""ID_PAI""), CONSTRAINT ""FK_reg_",LOWER(Z24),"_ID_PAI"" FOREIGN KEY (""ID_PAI"") REFERENCES ""reg_",LOWER(Z24),""" (""ID"")) ENGINE=InnoDB AUTO_INCREMENT=105774 DEFAULT CHARSET=utf8mb4 COLLATE=utf8mb4_0900_ai_ci;"))</f>
        <v/>
      </c>
      <c r="AB24" s="190" t="str">
        <f t="shared" si="6"/>
        <v/>
      </c>
    </row>
    <row r="25" spans="1:28" ht="14.5" hidden="1" customHeight="1" x14ac:dyDescent="0.3">
      <c r="J25" s="187" t="str">
        <f t="shared" si="4"/>
        <v>0000</v>
      </c>
      <c r="K25" s="196"/>
      <c r="L25" s="285"/>
      <c r="M25" s="196" t="s">
        <v>73</v>
      </c>
      <c r="N25" s="196"/>
      <c r="O25" s="196"/>
      <c r="P25" s="196"/>
      <c r="Q25" s="192" t="str">
        <f t="shared" si="0"/>
        <v/>
      </c>
      <c r="S25" s="191" t="str">
        <f t="shared" si="1"/>
        <v/>
      </c>
      <c r="T25" s="192" t="str">
        <f t="shared" si="2"/>
        <v/>
      </c>
      <c r="U25" s="192" t="str">
        <f t="shared" si="5"/>
        <v/>
      </c>
      <c r="V25" s="192" t="str">
        <f t="shared" si="3"/>
        <v/>
      </c>
      <c r="W25" s="191" t="str">
        <f>IF(Q25="Campo","@Campos(posicao = "&amp;K25&amp;", tipo = '"&amp;R25&amp;"')@Column(name = """&amp;L25&amp;""")"&amp;IF(R25="D","@Temporal(TemporalType.DATE)","")&amp;"private "&amp;VLOOKUP(TEXT(R25,"@"),Apoio!A:B,2,0)&amp;" "&amp;SUBSTITUTE(LOWER(LEFT(L25,1))&amp;RIGHT(PROPER(L25),LEN(L25)-1),"_","")&amp;";",IF(ISNUMBER(Q25),IF(R25="R","@Entity@Table(name = ""reg_"&amp;LOWER(J25)&amp;""")@XmlRootElement","")&amp;VLOOKUP(J25,Blocos!D:I,6,0)&amp;Apoio!$E$1&amp;Y25,""))</f>
        <v/>
      </c>
      <c r="X25" s="190" t="str">
        <f>IF(ISNUMBER(Q25),COUNTIF(Blocos!G:G,J25),"")</f>
        <v/>
      </c>
      <c r="Y25" s="190" t="str">
        <f>IF(OR(X25=0,X25=""),"",VLOOKUP(SUMIFS(Blocos!A:A,Blocos!H:H,'EFD REGISTROS e Campos (2)'!X25,Blocos!G:G,'EFD REGISTROS e Campos (2)'!J25),Blocos!A:L,12,0))</f>
        <v/>
      </c>
      <c r="Z25" s="190">
        <f>IF(ISNUMBER(Q26),VLOOKUP(J25,Blocos!D:G,4,0),"")</f>
        <v>0</v>
      </c>
      <c r="AA25" s="190" t="str">
        <f>IF(ISNUMBER(Q25),CONCATENATE("CREATE TABLE ""reg_",LOWER(J25),""" (""ID"" bigint NOT NULL AUTO_INCREMENT,  ""HASHFILE"" varchar(255) DEFAULT NULL, ""ID_PAI"" bigint NOT NULL,"),IF(Q25="Campo",CONCATENATE("""",L25,""" ",VLOOKUP(R25,Apoio!A:C,3,0)),""))&amp;IF(Z25="","",CONCATENATE("PRIMARY KEY (""ID""), KEY ""FK_reg_",LOWER(Z25),"_ID_PAI"" (""ID_PAI""), CONSTRAINT ""FK_reg_",LOWER(Z25),"_ID_PAI"" FOREIGN KEY (""ID_PAI"") REFERENCES ""reg_",LOWER(Z25),""" (""ID"")) ENGINE=InnoDB AUTO_INCREMENT=105774 DEFAULT CHARSET=utf8mb4 COLLATE=utf8mb4_0900_ai_ci;"))</f>
        <v>PRIMARY KEY ("ID"), KEY "FK_reg_0_ID_PAI" ("ID_PAI"), CONSTRAINT "FK_reg_0_ID_PAI" FOREIGN KEY ("ID_PAI") REFERENCES "reg_0" ("ID")) ENGINE=InnoDB AUTO_INCREMENT=105774 DEFAULT CHARSET=utf8mb4 COLLATE=utf8mb4_0900_ai_ci;</v>
      </c>
      <c r="AB25" s="190" t="str">
        <f t="shared" si="6"/>
        <v>FROM `efdicms`.`reg_0000`;"</v>
      </c>
    </row>
    <row r="26" spans="1:28" s="200" customFormat="1" ht="14.5" hidden="1" customHeight="1" collapsed="1" x14ac:dyDescent="0.3">
      <c r="A26" s="197" t="s">
        <v>22</v>
      </c>
      <c r="B26" s="197"/>
      <c r="C26" s="197" t="s">
        <v>74</v>
      </c>
      <c r="D26" s="197"/>
      <c r="E26" s="197"/>
      <c r="F26" s="197"/>
      <c r="G26" s="197"/>
      <c r="H26" s="197"/>
      <c r="I26" s="197" t="s">
        <v>8</v>
      </c>
      <c r="J26" s="187" t="str">
        <f t="shared" si="4"/>
        <v>0001</v>
      </c>
      <c r="K26" s="198" t="s">
        <v>75</v>
      </c>
      <c r="L26" s="199"/>
      <c r="M26" s="199"/>
      <c r="N26" s="199"/>
      <c r="O26" s="199"/>
      <c r="P26" s="199"/>
      <c r="Q26" s="192">
        <f t="shared" si="0"/>
        <v>1</v>
      </c>
      <c r="R26" s="192"/>
      <c r="S26" s="191" t="str">
        <f t="shared" si="1"/>
        <v>&lt;/registro&gt;
&lt;registro codigo="0001" perfil="ABC" nivel="1"&gt;</v>
      </c>
      <c r="T26" s="192" t="str">
        <f t="shared" si="2"/>
        <v/>
      </c>
      <c r="U26" s="192" t="str">
        <f t="shared" si="5"/>
        <v>&lt;/registro&gt;
&lt;registro codigo="0001" perfil="ABC" nivel="1"&gt;</v>
      </c>
      <c r="V26" s="192" t="str">
        <f t="shared" si="3"/>
        <v/>
      </c>
      <c r="W26" s="191" t="str">
        <f>IF(Q26="Campo","@Campos(posicao = "&amp;K26&amp;", tipo = '"&amp;R26&amp;"')@Column(name = """&amp;L26&amp;""")"&amp;IF(R26="D","@Temporal(TemporalType.DATE)","")&amp;"private "&amp;VLOOKUP(TEXT(R26,"@"),Apoio!A:B,2,0)&amp;" "&amp;SUBSTITUTE(LOWER(LEFT(L26,1))&amp;RIGHT(PROPER(L26),LEN(L26)-1),"_","")&amp;";",IF(ISNUMBER(Q26),IF(R26="R","@Entity@Table(name = ""reg_"&amp;LOWER(J26)&amp;""")@XmlRootElement","")&amp;VLOOKUP(J26,Blocos!D:I,6,0)&amp;Apoio!$E$1&amp;Y26,""))</f>
        <v>@Registros(nivel = 1) public class Reg0001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Reg0001() { } public Reg0001(Long id) { this.id = id; } public Reg0001(Long id, Reg0000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Reg0002 reg0002;public Reg0002 getReg0002() {return reg0002;}public void setReg0002(Reg0002 reg0002) {this.reg0002 = reg0002;}@OneToOne(optional = true, cascade = CascadeType.ALL, fetch = FetchType.LAZY, mappedBy = "idPai")private  Reg0005 reg0005;public Reg0005 getReg0005() {return reg0005;}public void setReg0005(Reg0005 reg0005) {this.reg0005 = reg0005;}@OneToMany( cascade = CascadeType.ALL, fetch = FetchType.LAZY, mappedBy = "idPai")private  List&lt;Reg0015&gt; reg0015;public List&lt;Reg0015&gt; getReg0015() {return reg0015;}public void setReg0015(List&lt;Reg0015&gt; reg0015) {this.reg0015 = reg0015;}@OneToOne(optional = true, cascade = CascadeType.ALL, fetch = FetchType.LAZY, mappedBy = "idPai")private  Reg0100 reg0100;public Reg0100 getReg0100() {return reg0100;}public void setReg0100(Reg0100 reg0100) {this.reg0100 = reg0100;}@OneToMany( cascade = CascadeType.ALL, fetch = FetchType.LAZY, mappedBy = "idPai")private  List&lt;Reg0150&gt; reg0150;public List&lt;Reg0150&gt; getReg0150() {return reg0150;}public void setReg0150(List&lt;Reg0150&gt; reg0150) {this.reg0150 = reg0150;}@OneToMany( cascade = CascadeType.ALL, fetch = FetchType.LAZY, mappedBy = "idPai")private  List&lt;Reg0190&gt; reg0190;public List&lt;Reg0190&gt; getReg0190() {return reg0190;}public void setReg0190(List&lt;Reg0190&gt; reg0190) {this.reg0190 = reg0190;}@OneToMany( cascade = CascadeType.ALL, fetch = FetchType.LAZY, mappedBy = "idPai")private  List&lt;Reg0200&gt; reg0200;public List&lt;Reg0200&gt; getReg0200() {return reg0200;}public void setReg0200(List&lt;Reg0200&gt; reg0200) {this.reg0200 = reg0200;}@OneToMany( cascade = CascadeType.ALL, fetch = FetchType.LAZY, mappedBy = "idPai")private  List&lt;Reg0300&gt; reg0300;public List&lt;Reg0300&gt; getReg0300() {return reg0300;}public void setReg0300(List&lt;Reg0300&gt; reg0300) {this.reg0300 = reg0300;}@OneToMany( cascade = CascadeType.ALL, fetch = FetchType.LAZY, mappedBy = "idPai")private  List&lt;Reg0400&gt; reg0400;public List&lt;Reg0400&gt; getReg0400() {return reg0400;}public void setReg0400(List&lt;Reg0400&gt; reg0400) {this.reg0400 = reg0400;}@OneToMany( cascade = CascadeType.ALL, fetch = FetchType.LAZY, mappedBy = "idPai")private  List&lt;Reg0450&gt; reg0450;public List&lt;Reg0450&gt; getReg0450() {return reg0450;}public void setReg0450(List&lt;Reg0450&gt; reg0450) {this.reg0450 = reg0450;}@OneToMany( cascade = CascadeType.ALL, fetch = FetchType.LAZY, mappedBy = "idPai")private  List&lt;Reg0460&gt; reg0460;public List&lt;Reg0460&gt; getReg0460() {return reg0460;}public void setReg0460(List&lt;Reg0460&gt; reg0460) {this.reg0460 = reg0460;}@OneToMany( cascade = CascadeType.ALL, fetch = FetchType.LAZY, mappedBy = "idPai")private  List&lt;Reg0500&gt; reg0500;public List&lt;Reg0500&gt; getReg0500() {return reg0500;}public void setReg0500(List&lt;Reg0500&gt; reg0500) {this.reg0500 = reg0500;}@OneToMany( cascade = CascadeType.ALL, fetch = FetchType.LAZY, mappedBy = "idPai")private  List&lt;Reg0600&gt; reg0600;public List&lt;Reg0600&gt; getReg0600() {return reg0600;}public void setReg0600(List&lt;Reg0600&gt; reg0600) {this.reg0600 = reg0600;}</v>
      </c>
      <c r="X26" s="190">
        <f>IF(ISNUMBER(Q26),COUNTIF(Blocos!G:G,J26),"")</f>
        <v>13</v>
      </c>
      <c r="Y26" s="190" t="str">
        <f>IF(OR(X26=0,X26=""),"",VLOOKUP(SUMIFS(Blocos!A:A,Blocos!H:H,'EFD REGISTROS e Campos (2)'!X26,Blocos!G:G,'EFD REGISTROS e Campos (2)'!J26),Blocos!A:L,12,0))</f>
        <v>@OneToOne(optional = true, cascade = CascadeType.ALL, fetch = FetchType.LAZY, mappedBy = "idPai")private  Reg0002 reg0002;public Reg0002 getReg0002() {return reg0002;}public void setReg0002(Reg0002 reg0002) {this.reg0002 = reg0002;}@OneToOne(optional = true, cascade = CascadeType.ALL, fetch = FetchType.LAZY, mappedBy = "idPai")private  Reg0005 reg0005;public Reg0005 getReg0005() {return reg0005;}public void setReg0005(Reg0005 reg0005) {this.reg0005 = reg0005;}@OneToMany( cascade = CascadeType.ALL, fetch = FetchType.LAZY, mappedBy = "idPai")private  List&lt;Reg0015&gt; reg0015;public List&lt;Reg0015&gt; getReg0015() {return reg0015;}public void setReg0015(List&lt;Reg0015&gt; reg0015) {this.reg0015 = reg0015;}@OneToOne(optional = true, cascade = CascadeType.ALL, fetch = FetchType.LAZY, mappedBy = "idPai")private  Reg0100 reg0100;public Reg0100 getReg0100() {return reg0100;}public void setReg0100(Reg0100 reg0100) {this.reg0100 = reg0100;}@OneToMany( cascade = CascadeType.ALL, fetch = FetchType.LAZY, mappedBy = "idPai")private  List&lt;Reg0150&gt; reg0150;public List&lt;Reg0150&gt; getReg0150() {return reg0150;}public void setReg0150(List&lt;Reg0150&gt; reg0150) {this.reg0150 = reg0150;}@OneToMany( cascade = CascadeType.ALL, fetch = FetchType.LAZY, mappedBy = "idPai")private  List&lt;Reg0190&gt; reg0190;public List&lt;Reg0190&gt; getReg0190() {return reg0190;}public void setReg0190(List&lt;Reg0190&gt; reg0190) {this.reg0190 = reg0190;}@OneToMany( cascade = CascadeType.ALL, fetch = FetchType.LAZY, mappedBy = "idPai")private  List&lt;Reg0200&gt; reg0200;public List&lt;Reg0200&gt; getReg0200() {return reg0200;}public void setReg0200(List&lt;Reg0200&gt; reg0200) {this.reg0200 = reg0200;}@OneToMany( cascade = CascadeType.ALL, fetch = FetchType.LAZY, mappedBy = "idPai")private  List&lt;Reg0300&gt; reg0300;public List&lt;Reg0300&gt; getReg0300() {return reg0300;}public void setReg0300(List&lt;Reg0300&gt; reg0300) {this.reg0300 = reg0300;}@OneToMany( cascade = CascadeType.ALL, fetch = FetchType.LAZY, mappedBy = "idPai")private  List&lt;Reg0400&gt; reg0400;public List&lt;Reg0400&gt; getReg0400() {return reg0400;}public void setReg0400(List&lt;Reg0400&gt; reg0400) {this.reg0400 = reg0400;}@OneToMany( cascade = CascadeType.ALL, fetch = FetchType.LAZY, mappedBy = "idPai")private  List&lt;Reg0450&gt; reg0450;public List&lt;Reg0450&gt; getReg0450() {return reg0450;}public void setReg0450(List&lt;Reg0450&gt; reg0450) {this.reg0450 = reg0450;}@OneToMany( cascade = CascadeType.ALL, fetch = FetchType.LAZY, mappedBy = "idPai")private  List&lt;Reg0460&gt; reg0460;public List&lt;Reg0460&gt; getReg0460() {return reg0460;}public void setReg0460(List&lt;Reg0460&gt; reg0460) {this.reg0460 = reg0460;}@OneToMany( cascade = CascadeType.ALL, fetch = FetchType.LAZY, mappedBy = "idPai")private  List&lt;Reg0500&gt; reg0500;public List&lt;Reg0500&gt; getReg0500() {return reg0500;}public void setReg0500(List&lt;Reg0500&gt; reg0500) {this.reg0500 = reg0500;}@OneToMany( cascade = CascadeType.ALL, fetch = FetchType.LAZY, mappedBy = "idPai")private  List&lt;Reg0600&gt; reg0600;public List&lt;Reg0600&gt; getReg0600() {return reg0600;}public void setReg0600(List&lt;Reg0600&gt; reg0600) {this.reg0600 = reg0600;}</v>
      </c>
      <c r="Z26" s="190" t="str">
        <f>IF(ISNUMBER(Q27),VLOOKUP(J26,Blocos!D:G,4,0),"")</f>
        <v/>
      </c>
      <c r="AA26" s="190" t="str">
        <f>IF(ISNUMBER(Q26),CONCATENATE("CREATE TABLE ""reg_",LOWER(J26),""" (""ID"" bigint NOT NULL AUTO_INCREMENT,  ""HASHFILE"" varchar(255) DEFAULT NULL, ""ID_PAI"" bigint NOT NULL,"),IF(Q26="Campo",CONCATENATE("""",L26,""" ",VLOOKUP(R26,Apoio!A:C,3,0)),""))&amp;IF(Z26="","",CONCATENATE("PRIMARY KEY (""ID""), KEY ""FK_reg_",LOWER(Z26),"_ID_PAI"" (""ID_PAI""), CONSTRAINT ""FK_reg_",LOWER(Z26),"_ID_PAI"" FOREIGN KEY (""ID_PAI"") REFERENCES ""reg_",LOWER(Z26),""" (""ID"")) ENGINE=InnoDB AUTO_INCREMENT=105774 DEFAULT CHARSET=utf8mb4 COLLATE=utf8mb4_0900_ai_ci;"))</f>
        <v>CREATE TABLE "reg_0001" ("ID" bigint NOT NULL AUTO_INCREMENT,  "HASHFILE" varchar(255) DEFAULT NULL, "ID_PAI" bigint NOT NULL,</v>
      </c>
      <c r="AB26" s="190" t="str">
        <f t="shared" si="6"/>
        <v/>
      </c>
    </row>
    <row r="27" spans="1:28" ht="14.5" hidden="1" customHeight="1" x14ac:dyDescent="0.3">
      <c r="J27" s="187" t="str">
        <f t="shared" si="4"/>
        <v>0001</v>
      </c>
      <c r="K27" s="181">
        <v>1</v>
      </c>
      <c r="L27" s="285" t="s">
        <v>25</v>
      </c>
      <c r="M27" s="196" t="s">
        <v>76</v>
      </c>
      <c r="N27" s="181" t="s">
        <v>27</v>
      </c>
      <c r="O27" s="181">
        <v>4</v>
      </c>
      <c r="P27" s="181" t="s">
        <v>28</v>
      </c>
      <c r="Q27" s="192" t="str">
        <f t="shared" si="0"/>
        <v>Campo</v>
      </c>
      <c r="R27" s="192" t="s">
        <v>27</v>
      </c>
      <c r="S27" s="191" t="str">
        <f t="shared" si="1"/>
        <v/>
      </c>
      <c r="T27" s="192" t="str">
        <f t="shared" si="2"/>
        <v>&lt;campo posicao="1"&gt;
&lt;coluna&gt;REG&lt;/coluna&gt;
&lt;descricao&gt;Texto fixo contendo “0001”.&lt;/descricao&gt;
&lt;tipo&gt;C&lt;/tipo&gt;
&lt;/campo&gt;</v>
      </c>
      <c r="U27" s="192" t="str">
        <f t="shared" si="5"/>
        <v>&lt;campo posicao="1"&gt;
&lt;coluna&gt;REG&lt;/coluna&gt;
&lt;descricao&gt;Texto fixo contendo “0001”.&lt;/descricao&gt;
&lt;tipo&gt;C&lt;/tipo&gt;
&lt;/campo&gt;</v>
      </c>
      <c r="V27" s="192" t="str">
        <f t="shared" si="3"/>
        <v>{"Column2", "REG"},</v>
      </c>
      <c r="W27" s="191" t="str">
        <f>IF(Q27="Campo","@Campos(posicao = "&amp;K27&amp;", tipo = '"&amp;R27&amp;"')@Column(name = """&amp;L27&amp;""")"&amp;IF(R27="D","@Temporal(TemporalType.DATE)","")&amp;"private "&amp;VLOOKUP(TEXT(R27,"@"),Apoio!A:B,2,0)&amp;" "&amp;SUBSTITUTE(LOWER(LEFT(L27,1))&amp;RIGHT(PROPER(L27),LEN(L27)-1),"_","")&amp;";",IF(ISNUMBER(Q27),IF(R27="R","@Entity@Table(name = ""reg_"&amp;LOWER(J27)&amp;""")@XmlRootElement","")&amp;VLOOKUP(J27,Blocos!D:I,6,0)&amp;Apoio!$E$1&amp;Y27,""))</f>
        <v>@Campos(posicao = 1, tipo = 'C')@Column(name = "REG")private String reg;</v>
      </c>
      <c r="X27" s="190" t="str">
        <f>IF(ISNUMBER(Q27),COUNTIF(Blocos!G:G,J27),"")</f>
        <v/>
      </c>
      <c r="Y27" s="190" t="str">
        <f>IF(OR(X27=0,X27=""),"",VLOOKUP(SUMIFS(Blocos!A:A,Blocos!H:H,'EFD REGISTROS e Campos (2)'!X27,Blocos!G:G,'EFD REGISTROS e Campos (2)'!J27),Blocos!A:L,12,0))</f>
        <v/>
      </c>
      <c r="Z27" s="190" t="str">
        <f>IF(ISNUMBER(Q28),VLOOKUP(J27,Blocos!D:G,4,0),"")</f>
        <v/>
      </c>
      <c r="AA27" s="190" t="str">
        <f>IF(ISNUMBER(Q27),CONCATENATE("CREATE TABLE ""reg_",LOWER(J27),""" (""ID"" bigint NOT NULL AUTO_INCREMENT,  ""HASHFILE"" varchar(255) DEFAULT NULL, ""ID_PAI"" bigint NOT NULL,"),IF(Q27="Campo",CONCATENATE("""",L27,""" ",VLOOKUP(R27,Apoio!A:C,3,0)),""))&amp;IF(Z27="","",CONCATENATE("PRIMARY KEY (""ID""), KEY ""FK_reg_",LOWER(Z27),"_ID_PAI"" (""ID_PAI""), CONSTRAINT ""FK_reg_",LOWER(Z27),"_ID_PAI"" FOREIGN KEY (""ID_PAI"") REFERENCES ""reg_",LOWER(Z27),""" (""ID"")) ENGINE=InnoDB AUTO_INCREMENT=105774 DEFAULT CHARSET=utf8mb4 COLLATE=utf8mb4_0900_ai_ci;"))</f>
        <v>"REG" varchar(255) DEFAULT NULL,</v>
      </c>
      <c r="AB27" s="190" t="str">
        <f t="shared" si="6"/>
        <v>USE `efdicms`;SELECT `reg_0001`.`REG`,</v>
      </c>
    </row>
    <row r="28" spans="1:28" ht="14.5" hidden="1" customHeight="1" x14ac:dyDescent="0.3">
      <c r="J28" s="187" t="str">
        <f t="shared" si="4"/>
        <v>0001</v>
      </c>
      <c r="K28" s="196">
        <v>2</v>
      </c>
      <c r="L28" s="285" t="s">
        <v>77</v>
      </c>
      <c r="M28" s="196" t="s">
        <v>78</v>
      </c>
      <c r="N28" s="196" t="s">
        <v>27</v>
      </c>
      <c r="O28" s="196">
        <v>1</v>
      </c>
      <c r="P28" s="196" t="s">
        <v>28</v>
      </c>
      <c r="Q28" s="192" t="str">
        <f t="shared" si="0"/>
        <v>Campo</v>
      </c>
      <c r="R28" s="192" t="s">
        <v>3607</v>
      </c>
      <c r="S28" s="191" t="str">
        <f t="shared" si="1"/>
        <v/>
      </c>
      <c r="T28" s="192" t="str">
        <f t="shared" si="2"/>
        <v>&lt;campo posicao="2"&gt;
&lt;coluna&gt;IND_MOV&lt;/coluna&gt;
&lt;descricao&gt;Indicador de movimento:&lt;/descricao&gt;
&lt;tipo&gt;I&lt;/tipo&gt;
&lt;/campo&gt;</v>
      </c>
      <c r="U28" s="192" t="str">
        <f t="shared" si="5"/>
        <v>&lt;campo posicao="2"&gt;
&lt;coluna&gt;IND_MOV&lt;/coluna&gt;
&lt;descricao&gt;Indicador de movimento:&lt;/descricao&gt;
&lt;tipo&gt;I&lt;/tipo&gt;
&lt;/campo&gt;</v>
      </c>
      <c r="V28" s="192" t="str">
        <f t="shared" si="3"/>
        <v>{"Column3", "IND_MOV"},</v>
      </c>
      <c r="W28" s="191" t="str">
        <f>IF(Q28="Campo","@Campos(posicao = "&amp;K28&amp;", tipo = '"&amp;R28&amp;"')@Column(name = """&amp;L28&amp;""")"&amp;IF(R28="D","@Temporal(TemporalType.DATE)","")&amp;"private "&amp;VLOOKUP(TEXT(R28,"@"),Apoio!A:B,2,0)&amp;" "&amp;SUBSTITUTE(LOWER(LEFT(L28,1))&amp;RIGHT(PROPER(L28),LEN(L28)-1),"_","")&amp;";",IF(ISNUMBER(Q28),IF(R28="R","@Entity@Table(name = ""reg_"&amp;LOWER(J28)&amp;""")@XmlRootElement","")&amp;VLOOKUP(J28,Blocos!D:I,6,0)&amp;Apoio!$E$1&amp;Y28,""))</f>
        <v>@Campos(posicao = 2, tipo = 'I')@Column(name = "IND_MOV")private int indMov;</v>
      </c>
      <c r="X28" s="190" t="str">
        <f>IF(ISNUMBER(Q28),COUNTIF(Blocos!G:G,J28),"")</f>
        <v/>
      </c>
      <c r="Y28" s="190" t="str">
        <f>IF(OR(X28=0,X28=""),"",VLOOKUP(SUMIFS(Blocos!A:A,Blocos!H:H,'EFD REGISTROS e Campos (2)'!X28,Blocos!G:G,'EFD REGISTROS e Campos (2)'!J28),Blocos!A:L,12,0))</f>
        <v/>
      </c>
      <c r="Z28" s="190" t="str">
        <f>IF(ISNUMBER(Q29),VLOOKUP(J28,Blocos!D:G,4,0),"")</f>
        <v/>
      </c>
      <c r="AA28" s="190" t="str">
        <f>IF(ISNUMBER(Q28),CONCATENATE("CREATE TABLE ""reg_",LOWER(J28),""" (""ID"" bigint NOT NULL AUTO_INCREMENT,  ""HASHFILE"" varchar(255) DEFAULT NULL, ""ID_PAI"" bigint NOT NULL,"),IF(Q28="Campo",CONCATENATE("""",L28,""" ",VLOOKUP(R28,Apoio!A:C,3,0)),""))&amp;IF(Z28="","",CONCATENATE("PRIMARY KEY (""ID""), KEY ""FK_reg_",LOWER(Z28),"_ID_PAI"" (""ID_PAI""), CONSTRAINT ""FK_reg_",LOWER(Z28),"_ID_PAI"" FOREIGN KEY (""ID_PAI"") REFERENCES ""reg_",LOWER(Z28),""" (""ID"")) ENGINE=InnoDB AUTO_INCREMENT=105774 DEFAULT CHARSET=utf8mb4 COLLATE=utf8mb4_0900_ai_ci;"))</f>
        <v>"IND_MOV" int DEFAULT NULL,</v>
      </c>
      <c r="AB28" s="190" t="str">
        <f t="shared" si="6"/>
        <v>`reg_0001`.`IND_MOV`,</v>
      </c>
    </row>
    <row r="29" spans="1:28" ht="14.5" hidden="1" customHeight="1" x14ac:dyDescent="0.3">
      <c r="J29" s="187" t="str">
        <f t="shared" si="4"/>
        <v>0001</v>
      </c>
      <c r="K29" s="196"/>
      <c r="L29" s="285"/>
      <c r="M29" s="196" t="s">
        <v>79</v>
      </c>
      <c r="N29" s="196"/>
      <c r="O29" s="196"/>
      <c r="P29" s="196"/>
      <c r="Q29" s="192" t="str">
        <f t="shared" si="0"/>
        <v/>
      </c>
      <c r="S29" s="191" t="str">
        <f t="shared" si="1"/>
        <v/>
      </c>
      <c r="T29" s="192" t="str">
        <f t="shared" si="2"/>
        <v/>
      </c>
      <c r="U29" s="192" t="str">
        <f t="shared" si="5"/>
        <v/>
      </c>
      <c r="V29" s="192" t="str">
        <f t="shared" si="3"/>
        <v/>
      </c>
      <c r="W29" s="191" t="str">
        <f>IF(Q29="Campo","@Campos(posicao = "&amp;K29&amp;", tipo = '"&amp;R29&amp;"')@Column(name = """&amp;L29&amp;""")"&amp;IF(R29="D","@Temporal(TemporalType.DATE)","")&amp;"private "&amp;VLOOKUP(TEXT(R29,"@"),Apoio!A:B,2,0)&amp;" "&amp;SUBSTITUTE(LOWER(LEFT(L29,1))&amp;RIGHT(PROPER(L29),LEN(L29)-1),"_","")&amp;";",IF(ISNUMBER(Q29),IF(R29="R","@Entity@Table(name = ""reg_"&amp;LOWER(J29)&amp;""")@XmlRootElement","")&amp;VLOOKUP(J29,Blocos!D:I,6,0)&amp;Apoio!$E$1&amp;Y29,""))</f>
        <v/>
      </c>
      <c r="X29" s="190" t="str">
        <f>IF(ISNUMBER(Q29),COUNTIF(Blocos!G:G,J29),"")</f>
        <v/>
      </c>
      <c r="Y29" s="190" t="str">
        <f>IF(OR(X29=0,X29=""),"",VLOOKUP(SUMIFS(Blocos!A:A,Blocos!H:H,'EFD REGISTROS e Campos (2)'!X29,Blocos!G:G,'EFD REGISTROS e Campos (2)'!J29),Blocos!A:L,12,0))</f>
        <v/>
      </c>
      <c r="Z29" s="190" t="str">
        <f>IF(ISNUMBER(Q30),VLOOKUP(J29,Blocos!D:G,4,0),"")</f>
        <v/>
      </c>
      <c r="AA29" s="190" t="str">
        <f>IF(ISNUMBER(Q29),CONCATENATE("CREATE TABLE ""reg_",LOWER(J29),""" (""ID"" bigint NOT NULL AUTO_INCREMENT,  ""HASHFILE"" varchar(255) DEFAULT NULL, ""ID_PAI"" bigint NOT NULL,"),IF(Q29="Campo",CONCATENATE("""",L29,""" ",VLOOKUP(R29,Apoio!A:C,3,0)),""))&amp;IF(Z29="","",CONCATENATE("PRIMARY KEY (""ID""), KEY ""FK_reg_",LOWER(Z29),"_ID_PAI"" (""ID_PAI""), CONSTRAINT ""FK_reg_",LOWER(Z29),"_ID_PAI"" FOREIGN KEY (""ID_PAI"") REFERENCES ""reg_",LOWER(Z29),""" (""ID"")) ENGINE=InnoDB AUTO_INCREMENT=105774 DEFAULT CHARSET=utf8mb4 COLLATE=utf8mb4_0900_ai_ci;"))</f>
        <v/>
      </c>
      <c r="AB29" s="190" t="str">
        <f t="shared" si="6"/>
        <v/>
      </c>
    </row>
    <row r="30" spans="1:28" ht="14.5" hidden="1" customHeight="1" x14ac:dyDescent="0.3">
      <c r="J30" s="187" t="str">
        <f t="shared" si="4"/>
        <v>0001</v>
      </c>
      <c r="K30" s="196"/>
      <c r="L30" s="285"/>
      <c r="M30" s="196" t="s">
        <v>80</v>
      </c>
      <c r="N30" s="196"/>
      <c r="O30" s="196"/>
      <c r="P30" s="196"/>
      <c r="Q30" s="192" t="str">
        <f t="shared" si="0"/>
        <v/>
      </c>
      <c r="S30" s="191" t="str">
        <f t="shared" si="1"/>
        <v/>
      </c>
      <c r="T30" s="192" t="str">
        <f t="shared" si="2"/>
        <v/>
      </c>
      <c r="U30" s="192" t="str">
        <f t="shared" si="5"/>
        <v/>
      </c>
      <c r="V30" s="192" t="str">
        <f t="shared" si="3"/>
        <v/>
      </c>
      <c r="W30" s="191" t="str">
        <f>IF(Q30="Campo","@Campos(posicao = "&amp;K30&amp;", tipo = '"&amp;R30&amp;"')@Column(name = """&amp;L30&amp;""")"&amp;IF(R30="D","@Temporal(TemporalType.DATE)","")&amp;"private "&amp;VLOOKUP(TEXT(R30,"@"),Apoio!A:B,2,0)&amp;" "&amp;SUBSTITUTE(LOWER(LEFT(L30,1))&amp;RIGHT(PROPER(L30),LEN(L30)-1),"_","")&amp;";",IF(ISNUMBER(Q30),IF(R30="R","@Entity@Table(name = ""reg_"&amp;LOWER(J30)&amp;""")@XmlRootElement","")&amp;VLOOKUP(J30,Blocos!D:I,6,0)&amp;Apoio!$E$1&amp;Y30,""))</f>
        <v/>
      </c>
      <c r="X30" s="190" t="str">
        <f>IF(ISNUMBER(Q30),COUNTIF(Blocos!G:G,J30),"")</f>
        <v/>
      </c>
      <c r="Y30" s="190" t="str">
        <f>IF(OR(X30=0,X30=""),"",VLOOKUP(SUMIFS(Blocos!A:A,Blocos!H:H,'EFD REGISTROS e Campos (2)'!X30,Blocos!G:G,'EFD REGISTROS e Campos (2)'!J30),Blocos!A:L,12,0))</f>
        <v/>
      </c>
      <c r="Z30" s="190" t="str">
        <f>IF(ISNUMBER(Q31),VLOOKUP(J30,Blocos!D:G,4,0),"")</f>
        <v>0000</v>
      </c>
      <c r="AA30" s="190" t="str">
        <f>IF(ISNUMBER(Q30),CONCATENATE("CREATE TABLE ""reg_",LOWER(J30),""" (""ID"" bigint NOT NULL AUTO_INCREMENT,  ""HASHFILE"" varchar(255) DEFAULT NULL, ""ID_PAI"" bigint NOT NULL,"),IF(Q30="Campo",CONCATENATE("""",L30,""" ",VLOOKUP(R30,Apoio!A:C,3,0)),""))&amp;IF(Z30="","",CONCATENATE("PRIMARY KEY (""ID""), KEY ""FK_reg_",LOWER(Z30),"_ID_PAI"" (""ID_PAI""), CONSTRAINT ""FK_reg_",LOWER(Z30),"_ID_PAI"" FOREIGN KEY (""ID_PAI"") REFERENCES ""reg_",LOWER(Z30),""" (""ID"")) ENGINE=InnoDB AUTO_INCREMENT=105774 DEFAULT CHARSET=utf8mb4 COLLATE=utf8mb4_0900_ai_ci;"))</f>
        <v>PRIMARY KEY ("ID"), KEY "FK_reg_0000_ID_PAI" ("ID_PAI"), CONSTRAINT "FK_reg_0000_ID_PAI" FOREIGN KEY ("ID_PAI") REFERENCES "reg_0000" ("ID")) ENGINE=InnoDB AUTO_INCREMENT=105774 DEFAULT CHARSET=utf8mb4 COLLATE=utf8mb4_0900_ai_ci;</v>
      </c>
      <c r="AB30" s="190" t="str">
        <f t="shared" si="6"/>
        <v>FROM `efdicms`.`reg_0001`;"</v>
      </c>
    </row>
    <row r="31" spans="1:28" ht="14.5" hidden="1" customHeight="1" collapsed="1" x14ac:dyDescent="0.3">
      <c r="A31" s="180" t="s">
        <v>22</v>
      </c>
      <c r="C31" s="184"/>
      <c r="D31" s="180" t="s">
        <v>81</v>
      </c>
      <c r="I31" s="180" t="s">
        <v>8</v>
      </c>
      <c r="J31" s="187" t="str">
        <f t="shared" si="4"/>
        <v>0002</v>
      </c>
      <c r="K31" s="195" t="s">
        <v>82</v>
      </c>
      <c r="Q31" s="192">
        <f t="shared" si="0"/>
        <v>2</v>
      </c>
      <c r="S31" s="191" t="str">
        <f t="shared" si="1"/>
        <v>&lt;/registro&gt;
&lt;registro codigo="0002" perfil="ABC" nivel="2"&gt;</v>
      </c>
      <c r="T31" s="192" t="str">
        <f t="shared" si="2"/>
        <v/>
      </c>
      <c r="U31" s="192" t="str">
        <f t="shared" si="5"/>
        <v>&lt;/registro&gt;
&lt;registro codigo="0002" perfil="ABC" nivel="2"&gt;</v>
      </c>
      <c r="V31" s="192" t="str">
        <f t="shared" si="3"/>
        <v/>
      </c>
      <c r="W31" s="191" t="str">
        <f>IF(Q31="Campo","@Campos(posicao = "&amp;K31&amp;", tipo = '"&amp;R31&amp;"')@Column(name = """&amp;L31&amp;""")"&amp;IF(R31="D","@Temporal(TemporalType.DATE)","")&amp;"private "&amp;VLOOKUP(TEXT(R31,"@"),Apoio!A:B,2,0)&amp;" "&amp;SUBSTITUTE(LOWER(LEFT(L31,1))&amp;RIGHT(PROPER(L31),LEN(L31)-1),"_","")&amp;";",IF(ISNUMBER(Q31),IF(R31="R","@Entity@Table(name = ""reg_"&amp;LOWER(J31)&amp;""")@XmlRootElement","")&amp;VLOOKUP(J31,Blocos!D:I,6,0)&amp;Apoio!$E$1&amp;Y31,""))</f>
        <v>@Registros(nivel = 2) public class Reg0002 implements Serializable { private static final long serialVersionUID = 1L; @Id @GeneratedValue(strategy = GenerationType.IDENTITY) @Basic(optional = false) @Column(name = "ID" ) private Long id;@OneToOne(fetch = FetchType.LAZY) @JoinColumn(name = "ID_PAI", nullable = false) private Reg0001 idPai; public Reg0001 getIdPai() {return idPai;}public void setIdPai(Object idPai) {this.idPai = (Reg0001) idPai;}public Reg0002() { } public Reg0002(Long id) { this.id = id; } public Reg0002(Long id, Reg0001 idPai, long linha, String hash) { this.id = id; this.idPai = idPai; this.linha = linha; this.hash = hash; }public Long getId() { return id; } public void setId(Long id) { this.id = id; }@Basic(optional = false)@Column(name = "LINHA")private long linha;@Basic(optional = false)@Column(name = "HASH")private String hash;</v>
      </c>
      <c r="X31" s="190">
        <f>IF(ISNUMBER(Q31),COUNTIF(Blocos!G:G,J31),"")</f>
        <v>0</v>
      </c>
      <c r="Y31" s="190" t="str">
        <f>IF(OR(X31=0,X31=""),"",VLOOKUP(SUMIFS(Blocos!A:A,Blocos!H:H,'EFD REGISTROS e Campos (2)'!X31,Blocos!G:G,'EFD REGISTROS e Campos (2)'!J31),Blocos!A:L,12,0))</f>
        <v/>
      </c>
      <c r="Z31" s="190" t="str">
        <f>IF(ISNUMBER(Q32),VLOOKUP(J31,Blocos!D:G,4,0),"")</f>
        <v/>
      </c>
      <c r="AA31" s="190" t="str">
        <f>IF(ISNUMBER(Q31),CONCATENATE("CREATE TABLE ""reg_",LOWER(J31),""" (""ID"" bigint NOT NULL AUTO_INCREMENT,  ""HASHFILE"" varchar(255) DEFAULT NULL, ""ID_PAI"" bigint NOT NULL,"),IF(Q31="Campo",CONCATENATE("""",L31,""" ",VLOOKUP(R31,Apoio!A:C,3,0)),""))&amp;IF(Z31="","",CONCATENATE("PRIMARY KEY (""ID""), KEY ""FK_reg_",LOWER(Z31),"_ID_PAI"" (""ID_PAI""), CONSTRAINT ""FK_reg_",LOWER(Z31),"_ID_PAI"" FOREIGN KEY (""ID_PAI"") REFERENCES ""reg_",LOWER(Z31),""" (""ID"")) ENGINE=InnoDB AUTO_INCREMENT=105774 DEFAULT CHARSET=utf8mb4 COLLATE=utf8mb4_0900_ai_ci;"))</f>
        <v>CREATE TABLE "reg_0002" ("ID" bigint NOT NULL AUTO_INCREMENT,  "HASHFILE" varchar(255) DEFAULT NULL, "ID_PAI" bigint NOT NULL,</v>
      </c>
      <c r="AB31" s="190" t="str">
        <f t="shared" si="6"/>
        <v/>
      </c>
    </row>
    <row r="32" spans="1:28" ht="14.5" hidden="1" customHeight="1" x14ac:dyDescent="0.3">
      <c r="J32" s="187" t="str">
        <f t="shared" si="4"/>
        <v>0002</v>
      </c>
      <c r="K32" s="181">
        <v>1</v>
      </c>
      <c r="L32" s="285" t="s">
        <v>25</v>
      </c>
      <c r="M32" s="196" t="s">
        <v>83</v>
      </c>
      <c r="N32" s="181" t="s">
        <v>27</v>
      </c>
      <c r="O32" s="181">
        <v>4</v>
      </c>
      <c r="P32" s="181" t="s">
        <v>28</v>
      </c>
      <c r="Q32" s="192" t="str">
        <f t="shared" si="0"/>
        <v>Campo</v>
      </c>
      <c r="R32" s="192" t="s">
        <v>27</v>
      </c>
      <c r="S32" s="191" t="str">
        <f t="shared" si="1"/>
        <v/>
      </c>
      <c r="T32" s="192" t="str">
        <f t="shared" si="2"/>
        <v>&lt;campo posicao="1"&gt;
&lt;coluna&gt;REG&lt;/coluna&gt;
&lt;descricao&gt;Texto fixo contendo “0002”.&lt;/descricao&gt;
&lt;tipo&gt;C&lt;/tipo&gt;
&lt;/campo&gt;</v>
      </c>
      <c r="U32" s="192" t="str">
        <f t="shared" si="5"/>
        <v>&lt;campo posicao="1"&gt;
&lt;coluna&gt;REG&lt;/coluna&gt;
&lt;descricao&gt;Texto fixo contendo “0002”.&lt;/descricao&gt;
&lt;tipo&gt;C&lt;/tipo&gt;
&lt;/campo&gt;</v>
      </c>
      <c r="V32" s="192" t="str">
        <f t="shared" si="3"/>
        <v>{"Column2", "REG"},</v>
      </c>
      <c r="W32" s="191" t="str">
        <f>IF(Q32="Campo","@Campos(posicao = "&amp;K32&amp;", tipo = '"&amp;R32&amp;"')@Column(name = """&amp;L32&amp;""")"&amp;IF(R32="D","@Temporal(TemporalType.DATE)","")&amp;"private "&amp;VLOOKUP(TEXT(R32,"@"),Apoio!A:B,2,0)&amp;" "&amp;SUBSTITUTE(LOWER(LEFT(L32,1))&amp;RIGHT(PROPER(L32),LEN(L32)-1),"_","")&amp;";",IF(ISNUMBER(Q32),IF(R32="R","@Entity@Table(name = ""reg_"&amp;LOWER(J32)&amp;""")@XmlRootElement","")&amp;VLOOKUP(J32,Blocos!D:I,6,0)&amp;Apoio!$E$1&amp;Y32,""))</f>
        <v>@Campos(posicao = 1, tipo = 'C')@Column(name = "REG")private String reg;</v>
      </c>
      <c r="X32" s="190" t="str">
        <f>IF(ISNUMBER(Q32),COUNTIF(Blocos!G:G,J32),"")</f>
        <v/>
      </c>
      <c r="Y32" s="190" t="str">
        <f>IF(OR(X32=0,X32=""),"",VLOOKUP(SUMIFS(Blocos!A:A,Blocos!H:H,'EFD REGISTROS e Campos (2)'!X32,Blocos!G:G,'EFD REGISTROS e Campos (2)'!J32),Blocos!A:L,12,0))</f>
        <v/>
      </c>
      <c r="Z32" s="190" t="str">
        <f>IF(ISNUMBER(Q33),VLOOKUP(J32,Blocos!D:G,4,0),"")</f>
        <v/>
      </c>
      <c r="AA32" s="190" t="str">
        <f>IF(ISNUMBER(Q32),CONCATENATE("CREATE TABLE ""reg_",LOWER(J32),""" (""ID"" bigint NOT NULL AUTO_INCREMENT,  ""HASHFILE"" varchar(255) DEFAULT NULL, ""ID_PAI"" bigint NOT NULL,"),IF(Q32="Campo",CONCATENATE("""",L32,""" ",VLOOKUP(R32,Apoio!A:C,3,0)),""))&amp;IF(Z32="","",CONCATENATE("PRIMARY KEY (""ID""), KEY ""FK_reg_",LOWER(Z32),"_ID_PAI"" (""ID_PAI""), CONSTRAINT ""FK_reg_",LOWER(Z32),"_ID_PAI"" FOREIGN KEY (""ID_PAI"") REFERENCES ""reg_",LOWER(Z32),""" (""ID"")) ENGINE=InnoDB AUTO_INCREMENT=105774 DEFAULT CHARSET=utf8mb4 COLLATE=utf8mb4_0900_ai_ci;"))</f>
        <v>"REG" varchar(255) DEFAULT NULL,</v>
      </c>
      <c r="AB32" s="190" t="str">
        <f t="shared" si="6"/>
        <v>USE `efdicms`;SELECT `reg_0002`.`REG`,</v>
      </c>
    </row>
    <row r="33" spans="1:28" ht="14.5" hidden="1" customHeight="1" x14ac:dyDescent="0.3">
      <c r="J33" s="187" t="str">
        <f t="shared" si="4"/>
        <v>0002</v>
      </c>
      <c r="K33" s="181">
        <v>2</v>
      </c>
      <c r="L33" s="285" t="s">
        <v>84</v>
      </c>
      <c r="M33" s="196" t="s">
        <v>85</v>
      </c>
      <c r="N33" s="181" t="s">
        <v>27</v>
      </c>
      <c r="O33" s="181">
        <v>2</v>
      </c>
      <c r="P33" s="181" t="s">
        <v>28</v>
      </c>
      <c r="Q33" s="192" t="str">
        <f t="shared" si="0"/>
        <v>Campo</v>
      </c>
      <c r="R33" s="192" t="s">
        <v>3607</v>
      </c>
      <c r="S33" s="191" t="str">
        <f t="shared" si="1"/>
        <v/>
      </c>
      <c r="T33" s="192" t="str">
        <f t="shared" si="2"/>
        <v>&lt;campo posicao="2"&gt;
&lt;coluna&gt;CLAS_ESTAB_IND&lt;/coluna&gt;
&lt;descricao&gt;Informar a classificação do estabelecimento conforme tabela 4.5.5&lt;/descricao&gt;
&lt;tipo&gt;I&lt;/tipo&gt;
&lt;/campo&gt;</v>
      </c>
      <c r="U33" s="192" t="str">
        <f t="shared" si="5"/>
        <v>&lt;campo posicao="2"&gt;
&lt;coluna&gt;CLAS_ESTAB_IND&lt;/coluna&gt;
&lt;descricao&gt;Informar a classificação do estabelecimento conforme tabela 4.5.5&lt;/descricao&gt;
&lt;tipo&gt;I&lt;/tipo&gt;
&lt;/campo&gt;</v>
      </c>
      <c r="V33" s="192" t="str">
        <f t="shared" si="3"/>
        <v>{"Column3", "CLAS_ESTAB_IND"},</v>
      </c>
      <c r="W33" s="191" t="str">
        <f>IF(Q33="Campo","@Campos(posicao = "&amp;K33&amp;", tipo = '"&amp;R33&amp;"')@Column(name = """&amp;L33&amp;""")"&amp;IF(R33="D","@Temporal(TemporalType.DATE)","")&amp;"private "&amp;VLOOKUP(TEXT(R33,"@"),Apoio!A:B,2,0)&amp;" "&amp;SUBSTITUTE(LOWER(LEFT(L33,1))&amp;RIGHT(PROPER(L33),LEN(L33)-1),"_","")&amp;";",IF(ISNUMBER(Q33),IF(R33="R","@Entity@Table(name = ""reg_"&amp;LOWER(J33)&amp;""")@XmlRootElement","")&amp;VLOOKUP(J33,Blocos!D:I,6,0)&amp;Apoio!$E$1&amp;Y33,""))</f>
        <v>@Campos(posicao = 2, tipo = 'I')@Column(name = "CLAS_ESTAB_IND")private int clasEstabInd;</v>
      </c>
      <c r="X33" s="190" t="str">
        <f>IF(ISNUMBER(Q33),COUNTIF(Blocos!G:G,J33),"")</f>
        <v/>
      </c>
      <c r="Y33" s="190" t="str">
        <f>IF(OR(X33=0,X33=""),"",VLOOKUP(SUMIFS(Blocos!A:A,Blocos!H:H,'EFD REGISTROS e Campos (2)'!X33,Blocos!G:G,'EFD REGISTROS e Campos (2)'!J33),Blocos!A:L,12,0))</f>
        <v/>
      </c>
      <c r="Z33" s="190" t="str">
        <f>IF(ISNUMBER(Q34),VLOOKUP(J33,Blocos!D:G,4,0),"")</f>
        <v>0001</v>
      </c>
      <c r="AA33" s="190" t="str">
        <f>IF(ISNUMBER(Q33),CONCATENATE("CREATE TABLE ""reg_",LOWER(J33),""" (""ID"" bigint NOT NULL AUTO_INCREMENT,  ""HASHFILE"" varchar(255) DEFAULT NULL, ""ID_PAI"" bigint NOT NULL,"),IF(Q33="Campo",CONCATENATE("""",L33,""" ",VLOOKUP(R33,Apoio!A:C,3,0)),""))&amp;IF(Z33="","",CONCATENATE("PRIMARY KEY (""ID""), KEY ""FK_reg_",LOWER(Z33),"_ID_PAI"" (""ID_PAI""), CONSTRAINT ""FK_reg_",LOWER(Z33),"_ID_PAI"" FOREIGN KEY (""ID_PAI"") REFERENCES ""reg_",LOWER(Z33),""" (""ID"")) ENGINE=InnoDB AUTO_INCREMENT=105774 DEFAULT CHARSET=utf8mb4 COLLATE=utf8mb4_0900_ai_ci;"))</f>
        <v>"CLAS_ESTAB_IND" int DEFAULT NULL,PRIMARY KEY ("ID"), KEY "FK_reg_0001_ID_PAI" ("ID_PAI"), CONSTRAINT "FK_reg_0001_ID_PAI" FOREIGN KEY ("ID_PAI") REFERENCES "reg_0001" ("ID")) ENGINE=InnoDB AUTO_INCREMENT=105774 DEFAULT CHARSET=utf8mb4 COLLATE=utf8mb4_0900_ai_ci;</v>
      </c>
      <c r="AB33" s="190" t="str">
        <f t="shared" si="6"/>
        <v>`reg_0002`.`CLAS_ESTAB_IND`,FROM `efdicms`.`reg_0002`;"</v>
      </c>
    </row>
    <row r="34" spans="1:28" ht="14.5" hidden="1" customHeight="1" collapsed="1" x14ac:dyDescent="0.3">
      <c r="A34" s="180" t="s">
        <v>22</v>
      </c>
      <c r="D34" s="180" t="s">
        <v>86</v>
      </c>
      <c r="I34" s="180" t="s">
        <v>8</v>
      </c>
      <c r="J34" s="187" t="str">
        <f t="shared" si="4"/>
        <v>0005</v>
      </c>
      <c r="K34" s="195" t="s">
        <v>87</v>
      </c>
      <c r="Q34" s="192">
        <f t="shared" si="0"/>
        <v>2</v>
      </c>
      <c r="S34" s="191" t="str">
        <f t="shared" si="1"/>
        <v>&lt;/registro&gt;
&lt;registro codigo="0005" perfil="ABC" nivel="2"&gt;</v>
      </c>
      <c r="T34" s="192" t="str">
        <f t="shared" si="2"/>
        <v/>
      </c>
      <c r="U34" s="192" t="str">
        <f t="shared" si="5"/>
        <v>&lt;/registro&gt;
&lt;registro codigo="0005" perfil="ABC" nivel="2"&gt;</v>
      </c>
      <c r="V34" s="192" t="str">
        <f t="shared" si="3"/>
        <v/>
      </c>
      <c r="W34" s="191" t="str">
        <f>IF(Q34="Campo","@Campos(posicao = "&amp;K34&amp;", tipo = '"&amp;R34&amp;"')@Column(name = """&amp;L34&amp;""")"&amp;IF(R34="D","@Temporal(TemporalType.DATE)","")&amp;"private "&amp;VLOOKUP(TEXT(R34,"@"),Apoio!A:B,2,0)&amp;" "&amp;SUBSTITUTE(LOWER(LEFT(L34,1))&amp;RIGHT(PROPER(L34),LEN(L34)-1),"_","")&amp;";",IF(ISNUMBER(Q34),IF(R34="R","@Entity@Table(name = ""reg_"&amp;LOWER(J34)&amp;""")@XmlRootElement","")&amp;VLOOKUP(J34,Blocos!D:I,6,0)&amp;Apoio!$E$1&amp;Y34,""))</f>
        <v>@Registros(nivel = 2) public class Reg0005 implements Serializable { private static final long serialVersionUID = 1L; @Id @GeneratedValue(strategy = GenerationType.IDENTITY) @Basic(optional = false) @Column(name = "ID" ) private Long id;@OneToOne(fetch = FetchType.LAZY) @JoinColumn(name = "ID_PAI", nullable = false) private Reg0001 idPai; public Reg0001 getIdPai() {return idPai;}public void setIdPai(Object idPai) {this.idPai = (Reg0001) idPai;}public Reg0005() { } public Reg0005(Long id) { this.id = id; } public Reg0005(Long id, Reg0001 idPai, long linha, String hash) { this.id = id; this.idPai = idPai; this.linha = linha; this.hash = hash; }public Long getId() { return id; } public void setId(Long id) { this.id = id; }@Basic(optional = false)@Column(name = "LINHA")private long linha;@Basic(optional = false)@Column(name = "HASH")private String hash;</v>
      </c>
      <c r="X34" s="190">
        <f>IF(ISNUMBER(Q34),COUNTIF(Blocos!G:G,J34),"")</f>
        <v>0</v>
      </c>
      <c r="Y34" s="190" t="str">
        <f>IF(OR(X34=0,X34=""),"",VLOOKUP(SUMIFS(Blocos!A:A,Blocos!H:H,'EFD REGISTROS e Campos (2)'!X34,Blocos!G:G,'EFD REGISTROS e Campos (2)'!J34),Blocos!A:L,12,0))</f>
        <v/>
      </c>
      <c r="Z34" s="190" t="str">
        <f>IF(ISNUMBER(Q35),VLOOKUP(J34,Blocos!D:G,4,0),"")</f>
        <v/>
      </c>
      <c r="AA34" s="190" t="str">
        <f>IF(ISNUMBER(Q34),CONCATENATE("CREATE TABLE ""reg_",LOWER(J34),""" (""ID"" bigint NOT NULL AUTO_INCREMENT,  ""HASHFILE"" varchar(255) DEFAULT NULL, ""ID_PAI"" bigint NOT NULL,"),IF(Q34="Campo",CONCATENATE("""",L34,""" ",VLOOKUP(R34,Apoio!A:C,3,0)),""))&amp;IF(Z34="","",CONCATENATE("PRIMARY KEY (""ID""), KEY ""FK_reg_",LOWER(Z34),"_ID_PAI"" (""ID_PAI""), CONSTRAINT ""FK_reg_",LOWER(Z34),"_ID_PAI"" FOREIGN KEY (""ID_PAI"") REFERENCES ""reg_",LOWER(Z34),""" (""ID"")) ENGINE=InnoDB AUTO_INCREMENT=105774 DEFAULT CHARSET=utf8mb4 COLLATE=utf8mb4_0900_ai_ci;"))</f>
        <v>CREATE TABLE "reg_0005" ("ID" bigint NOT NULL AUTO_INCREMENT,  "HASHFILE" varchar(255) DEFAULT NULL, "ID_PAI" bigint NOT NULL,</v>
      </c>
      <c r="AB34" s="190" t="str">
        <f t="shared" si="6"/>
        <v/>
      </c>
    </row>
    <row r="35" spans="1:28" ht="14.5" hidden="1" customHeight="1" x14ac:dyDescent="0.3">
      <c r="J35" s="187" t="str">
        <f t="shared" si="4"/>
        <v>0005</v>
      </c>
      <c r="K35" s="181">
        <v>1</v>
      </c>
      <c r="L35" s="285" t="s">
        <v>25</v>
      </c>
      <c r="M35" s="182" t="s">
        <v>88</v>
      </c>
      <c r="N35" s="181" t="s">
        <v>27</v>
      </c>
      <c r="O35" s="181">
        <v>4</v>
      </c>
      <c r="P35" s="181" t="s">
        <v>28</v>
      </c>
      <c r="Q35" s="192" t="str">
        <f t="shared" si="0"/>
        <v>Campo</v>
      </c>
      <c r="R35" s="192" t="s">
        <v>27</v>
      </c>
      <c r="S35" s="191" t="str">
        <f t="shared" si="1"/>
        <v/>
      </c>
      <c r="T35" s="192" t="str">
        <f t="shared" si="2"/>
        <v>&lt;campo posicao="1"&gt;
&lt;coluna&gt;REG&lt;/coluna&gt;
&lt;descricao&gt;Texto fixo contendo “0005”&lt;/descricao&gt;
&lt;tipo&gt;C&lt;/tipo&gt;
&lt;/campo&gt;</v>
      </c>
      <c r="U35" s="192" t="str">
        <f t="shared" si="5"/>
        <v>&lt;campo posicao="1"&gt;
&lt;coluna&gt;REG&lt;/coluna&gt;
&lt;descricao&gt;Texto fixo contendo “0005”&lt;/descricao&gt;
&lt;tipo&gt;C&lt;/tipo&gt;
&lt;/campo&gt;</v>
      </c>
      <c r="V35" s="192" t="str">
        <f t="shared" si="3"/>
        <v>{"Column2", "REG"},</v>
      </c>
      <c r="W35" s="191" t="str">
        <f>IF(Q35="Campo","@Campos(posicao = "&amp;K35&amp;", tipo = '"&amp;R35&amp;"')@Column(name = """&amp;L35&amp;""")"&amp;IF(R35="D","@Temporal(TemporalType.DATE)","")&amp;"private "&amp;VLOOKUP(TEXT(R35,"@"),Apoio!A:B,2,0)&amp;" "&amp;SUBSTITUTE(LOWER(LEFT(L35,1))&amp;RIGHT(PROPER(L35),LEN(L35)-1),"_","")&amp;";",IF(ISNUMBER(Q35),IF(R35="R","@Entity@Table(name = ""reg_"&amp;LOWER(J35)&amp;""")@XmlRootElement","")&amp;VLOOKUP(J35,Blocos!D:I,6,0)&amp;Apoio!$E$1&amp;Y35,""))</f>
        <v>@Campos(posicao = 1, tipo = 'C')@Column(name = "REG")private String reg;</v>
      </c>
      <c r="X35" s="190" t="str">
        <f>IF(ISNUMBER(Q35),COUNTIF(Blocos!G:G,J35),"")</f>
        <v/>
      </c>
      <c r="Y35" s="190" t="str">
        <f>IF(OR(X35=0,X35=""),"",VLOOKUP(SUMIFS(Blocos!A:A,Blocos!H:H,'EFD REGISTROS e Campos (2)'!X35,Blocos!G:G,'EFD REGISTROS e Campos (2)'!J35),Blocos!A:L,12,0))</f>
        <v/>
      </c>
      <c r="Z35" s="190" t="str">
        <f>IF(ISNUMBER(Q36),VLOOKUP(J35,Blocos!D:G,4,0),"")</f>
        <v/>
      </c>
      <c r="AA35" s="190" t="str">
        <f>IF(ISNUMBER(Q35),CONCATENATE("CREATE TABLE ""reg_",LOWER(J35),""" (""ID"" bigint NOT NULL AUTO_INCREMENT,  ""HASHFILE"" varchar(255) DEFAULT NULL, ""ID_PAI"" bigint NOT NULL,"),IF(Q35="Campo",CONCATENATE("""",L35,""" ",VLOOKUP(R35,Apoio!A:C,3,0)),""))&amp;IF(Z35="","",CONCATENATE("PRIMARY KEY (""ID""), KEY ""FK_reg_",LOWER(Z35),"_ID_PAI"" (""ID_PAI""), CONSTRAINT ""FK_reg_",LOWER(Z35),"_ID_PAI"" FOREIGN KEY (""ID_PAI"") REFERENCES ""reg_",LOWER(Z35),""" (""ID"")) ENGINE=InnoDB AUTO_INCREMENT=105774 DEFAULT CHARSET=utf8mb4 COLLATE=utf8mb4_0900_ai_ci;"))</f>
        <v>"REG" varchar(255) DEFAULT NULL,</v>
      </c>
      <c r="AB35" s="190" t="str">
        <f t="shared" si="6"/>
        <v>USE `efdicms`;SELECT `reg_0005`.`REG`,</v>
      </c>
    </row>
    <row r="36" spans="1:28" ht="14.5" hidden="1" customHeight="1" x14ac:dyDescent="0.3">
      <c r="J36" s="187" t="str">
        <f t="shared" si="4"/>
        <v>0005</v>
      </c>
      <c r="K36" s="181">
        <v>2</v>
      </c>
      <c r="L36" s="285" t="s">
        <v>89</v>
      </c>
      <c r="M36" s="182" t="s">
        <v>90</v>
      </c>
      <c r="N36" s="181" t="s">
        <v>27</v>
      </c>
      <c r="O36" s="181">
        <v>60</v>
      </c>
      <c r="P36" s="181" t="s">
        <v>28</v>
      </c>
      <c r="Q36" s="192" t="str">
        <f t="shared" si="0"/>
        <v>Campo</v>
      </c>
      <c r="R36" s="192" t="s">
        <v>27</v>
      </c>
      <c r="S36" s="191" t="str">
        <f t="shared" si="1"/>
        <v/>
      </c>
      <c r="T36" s="192" t="str">
        <f t="shared" si="2"/>
        <v>&lt;campo posicao="2"&gt;
&lt;coluna&gt;FANTASIA&lt;/coluna&gt;
&lt;descricao&gt;Nome de fantasia associado ao nome empresarial.&lt;/descricao&gt;
&lt;tipo&gt;C&lt;/tipo&gt;
&lt;/campo&gt;</v>
      </c>
      <c r="U36" s="192" t="str">
        <f t="shared" si="5"/>
        <v>&lt;campo posicao="2"&gt;
&lt;coluna&gt;FANTASIA&lt;/coluna&gt;
&lt;descricao&gt;Nome de fantasia associado ao nome empresarial.&lt;/descricao&gt;
&lt;tipo&gt;C&lt;/tipo&gt;
&lt;/campo&gt;</v>
      </c>
      <c r="V36" s="192" t="str">
        <f t="shared" si="3"/>
        <v>{"Column3", "FANTASIA"},</v>
      </c>
      <c r="W36" s="191" t="str">
        <f>IF(Q36="Campo","@Campos(posicao = "&amp;K36&amp;", tipo = '"&amp;R36&amp;"')@Column(name = """&amp;L36&amp;""")"&amp;IF(R36="D","@Temporal(TemporalType.DATE)","")&amp;"private "&amp;VLOOKUP(TEXT(R36,"@"),Apoio!A:B,2,0)&amp;" "&amp;SUBSTITUTE(LOWER(LEFT(L36,1))&amp;RIGHT(PROPER(L36),LEN(L36)-1),"_","")&amp;";",IF(ISNUMBER(Q36),IF(R36="R","@Entity@Table(name = ""reg_"&amp;LOWER(J36)&amp;""")@XmlRootElement","")&amp;VLOOKUP(J36,Blocos!D:I,6,0)&amp;Apoio!$E$1&amp;Y36,""))</f>
        <v>@Campos(posicao = 2, tipo = 'C')@Column(name = "FANTASIA")private String fantasia;</v>
      </c>
      <c r="X36" s="190" t="str">
        <f>IF(ISNUMBER(Q36),COUNTIF(Blocos!G:G,J36),"")</f>
        <v/>
      </c>
      <c r="Y36" s="190" t="str">
        <f>IF(OR(X36=0,X36=""),"",VLOOKUP(SUMIFS(Blocos!A:A,Blocos!H:H,'EFD REGISTROS e Campos (2)'!X36,Blocos!G:G,'EFD REGISTROS e Campos (2)'!J36),Blocos!A:L,12,0))</f>
        <v/>
      </c>
      <c r="Z36" s="190" t="str">
        <f>IF(ISNUMBER(Q37),VLOOKUP(J36,Blocos!D:G,4,0),"")</f>
        <v/>
      </c>
      <c r="AA36" s="190" t="str">
        <f>IF(ISNUMBER(Q36),CONCATENATE("CREATE TABLE ""reg_",LOWER(J36),""" (""ID"" bigint NOT NULL AUTO_INCREMENT,  ""HASHFILE"" varchar(255) DEFAULT NULL, ""ID_PAI"" bigint NOT NULL,"),IF(Q36="Campo",CONCATENATE("""",L36,""" ",VLOOKUP(R36,Apoio!A:C,3,0)),""))&amp;IF(Z36="","",CONCATENATE("PRIMARY KEY (""ID""), KEY ""FK_reg_",LOWER(Z36),"_ID_PAI"" (""ID_PAI""), CONSTRAINT ""FK_reg_",LOWER(Z36),"_ID_PAI"" FOREIGN KEY (""ID_PAI"") REFERENCES ""reg_",LOWER(Z36),""" (""ID"")) ENGINE=InnoDB AUTO_INCREMENT=105774 DEFAULT CHARSET=utf8mb4 COLLATE=utf8mb4_0900_ai_ci;"))</f>
        <v>"FANTASIA" varchar(255) DEFAULT NULL,</v>
      </c>
      <c r="AB36" s="190" t="str">
        <f t="shared" si="6"/>
        <v>`reg_0005`.`FANTASIA`,</v>
      </c>
    </row>
    <row r="37" spans="1:28" ht="14.5" hidden="1" customHeight="1" x14ac:dyDescent="0.3">
      <c r="J37" s="187" t="str">
        <f t="shared" si="4"/>
        <v>0005</v>
      </c>
      <c r="K37" s="181">
        <v>3</v>
      </c>
      <c r="L37" s="285" t="s">
        <v>91</v>
      </c>
      <c r="M37" s="182" t="s">
        <v>92</v>
      </c>
      <c r="N37" s="181" t="s">
        <v>27</v>
      </c>
      <c r="O37" s="181" t="s">
        <v>40</v>
      </c>
      <c r="P37" s="181" t="s">
        <v>28</v>
      </c>
      <c r="Q37" s="192" t="str">
        <f t="shared" si="0"/>
        <v>Campo</v>
      </c>
      <c r="R37" s="192" t="s">
        <v>27</v>
      </c>
      <c r="S37" s="191" t="str">
        <f t="shared" si="1"/>
        <v/>
      </c>
      <c r="T37" s="192" t="str">
        <f t="shared" si="2"/>
        <v>&lt;campo posicao="3"&gt;
&lt;coluna&gt;CEP&lt;/coluna&gt;
&lt;descricao&gt;Código de Endereçamento Postal.&lt;/descricao&gt;
&lt;tipo&gt;C&lt;/tipo&gt;
&lt;/campo&gt;</v>
      </c>
      <c r="U37" s="192" t="str">
        <f t="shared" si="5"/>
        <v>&lt;campo posicao="3"&gt;
&lt;coluna&gt;CEP&lt;/coluna&gt;
&lt;descricao&gt;Código de Endereçamento Postal.&lt;/descricao&gt;
&lt;tipo&gt;C&lt;/tipo&gt;
&lt;/campo&gt;</v>
      </c>
      <c r="V37" s="192" t="str">
        <f t="shared" si="3"/>
        <v>{"Column4", "CEP"},</v>
      </c>
      <c r="W37" s="191" t="str">
        <f>IF(Q37="Campo","@Campos(posicao = "&amp;K37&amp;", tipo = '"&amp;R37&amp;"')@Column(name = """&amp;L37&amp;""")"&amp;IF(R37="D","@Temporal(TemporalType.DATE)","")&amp;"private "&amp;VLOOKUP(TEXT(R37,"@"),Apoio!A:B,2,0)&amp;" "&amp;SUBSTITUTE(LOWER(LEFT(L37,1))&amp;RIGHT(PROPER(L37),LEN(L37)-1),"_","")&amp;";",IF(ISNUMBER(Q37),IF(R37="R","@Entity@Table(name = ""reg_"&amp;LOWER(J37)&amp;""")@XmlRootElement","")&amp;VLOOKUP(J37,Blocos!D:I,6,0)&amp;Apoio!$E$1&amp;Y37,""))</f>
        <v>@Campos(posicao = 3, tipo = 'C')@Column(name = "CEP")private String cep;</v>
      </c>
      <c r="X37" s="190" t="str">
        <f>IF(ISNUMBER(Q37),COUNTIF(Blocos!G:G,J37),"")</f>
        <v/>
      </c>
      <c r="Y37" s="190" t="str">
        <f>IF(OR(X37=0,X37=""),"",VLOOKUP(SUMIFS(Blocos!A:A,Blocos!H:H,'EFD REGISTROS e Campos (2)'!X37,Blocos!G:G,'EFD REGISTROS e Campos (2)'!J37),Blocos!A:L,12,0))</f>
        <v/>
      </c>
      <c r="Z37" s="190" t="str">
        <f>IF(ISNUMBER(Q38),VLOOKUP(J37,Blocos!D:G,4,0),"")</f>
        <v/>
      </c>
      <c r="AA37" s="190" t="str">
        <f>IF(ISNUMBER(Q37),CONCATENATE("CREATE TABLE ""reg_",LOWER(J37),""" (""ID"" bigint NOT NULL AUTO_INCREMENT,  ""HASHFILE"" varchar(255) DEFAULT NULL, ""ID_PAI"" bigint NOT NULL,"),IF(Q37="Campo",CONCATENATE("""",L37,""" ",VLOOKUP(R37,Apoio!A:C,3,0)),""))&amp;IF(Z37="","",CONCATENATE("PRIMARY KEY (""ID""), KEY ""FK_reg_",LOWER(Z37),"_ID_PAI"" (""ID_PAI""), CONSTRAINT ""FK_reg_",LOWER(Z37),"_ID_PAI"" FOREIGN KEY (""ID_PAI"") REFERENCES ""reg_",LOWER(Z37),""" (""ID"")) ENGINE=InnoDB AUTO_INCREMENT=105774 DEFAULT CHARSET=utf8mb4 COLLATE=utf8mb4_0900_ai_ci;"))</f>
        <v>"CEP" varchar(255) DEFAULT NULL,</v>
      </c>
      <c r="AB37" s="190" t="str">
        <f t="shared" si="6"/>
        <v>`reg_0005`.`CEP`,</v>
      </c>
    </row>
    <row r="38" spans="1:28" ht="14.5" hidden="1" customHeight="1" x14ac:dyDescent="0.3">
      <c r="J38" s="187" t="str">
        <f t="shared" si="4"/>
        <v>0005</v>
      </c>
      <c r="K38" s="181">
        <v>4</v>
      </c>
      <c r="L38" s="285" t="s">
        <v>3631</v>
      </c>
      <c r="M38" s="182" t="s">
        <v>94</v>
      </c>
      <c r="N38" s="181" t="s">
        <v>27</v>
      </c>
      <c r="O38" s="181">
        <v>60</v>
      </c>
      <c r="P38" s="181" t="s">
        <v>28</v>
      </c>
      <c r="Q38" s="192" t="str">
        <f t="shared" si="0"/>
        <v>Campo</v>
      </c>
      <c r="R38" s="192" t="s">
        <v>27</v>
      </c>
      <c r="S38" s="191" t="str">
        <f t="shared" si="1"/>
        <v/>
      </c>
      <c r="T38" s="192" t="str">
        <f t="shared" si="2"/>
        <v>&lt;campo posicao="4"&gt;
&lt;coluna&gt;ENDERECO&lt;/coluna&gt;
&lt;descricao&gt;Logradouro e endereço do imóvel.&lt;/descricao&gt;
&lt;tipo&gt;C&lt;/tipo&gt;
&lt;/campo&gt;</v>
      </c>
      <c r="U38" s="192" t="str">
        <f t="shared" si="5"/>
        <v>&lt;campo posicao="4"&gt;
&lt;coluna&gt;ENDERECO&lt;/coluna&gt;
&lt;descricao&gt;Logradouro e endereço do imóvel.&lt;/descricao&gt;
&lt;tipo&gt;C&lt;/tipo&gt;
&lt;/campo&gt;</v>
      </c>
      <c r="V38" s="192" t="str">
        <f t="shared" si="3"/>
        <v>{"Column5", "ENDERECO"},</v>
      </c>
      <c r="W38" s="191" t="str">
        <f>IF(Q38="Campo","@Campos(posicao = "&amp;K38&amp;", tipo = '"&amp;R38&amp;"')@Column(name = """&amp;L38&amp;""")"&amp;IF(R38="D","@Temporal(TemporalType.DATE)","")&amp;"private "&amp;VLOOKUP(TEXT(R38,"@"),Apoio!A:B,2,0)&amp;" "&amp;SUBSTITUTE(LOWER(LEFT(L38,1))&amp;RIGHT(PROPER(L38),LEN(L38)-1),"_","")&amp;";",IF(ISNUMBER(Q38),IF(R38="R","@Entity@Table(name = ""reg_"&amp;LOWER(J38)&amp;""")@XmlRootElement","")&amp;VLOOKUP(J38,Blocos!D:I,6,0)&amp;Apoio!$E$1&amp;Y38,""))</f>
        <v>@Campos(posicao = 4, tipo = 'C')@Column(name = "ENDERECO")private String endereco;</v>
      </c>
      <c r="X38" s="190" t="str">
        <f>IF(ISNUMBER(Q38),COUNTIF(Blocos!G:G,J38),"")</f>
        <v/>
      </c>
      <c r="Y38" s="190" t="str">
        <f>IF(OR(X38=0,X38=""),"",VLOOKUP(SUMIFS(Blocos!A:A,Blocos!H:H,'EFD REGISTROS e Campos (2)'!X38,Blocos!G:G,'EFD REGISTROS e Campos (2)'!J38),Blocos!A:L,12,0))</f>
        <v/>
      </c>
      <c r="Z38" s="190" t="str">
        <f>IF(ISNUMBER(Q39),VLOOKUP(J38,Blocos!D:G,4,0),"")</f>
        <v/>
      </c>
      <c r="AA38" s="190" t="str">
        <f>IF(ISNUMBER(Q38),CONCATENATE("CREATE TABLE ""reg_",LOWER(J38),""" (""ID"" bigint NOT NULL AUTO_INCREMENT,  ""HASHFILE"" varchar(255) DEFAULT NULL, ""ID_PAI"" bigint NOT NULL,"),IF(Q38="Campo",CONCATENATE("""",L38,""" ",VLOOKUP(R38,Apoio!A:C,3,0)),""))&amp;IF(Z38="","",CONCATENATE("PRIMARY KEY (""ID""), KEY ""FK_reg_",LOWER(Z38),"_ID_PAI"" (""ID_PAI""), CONSTRAINT ""FK_reg_",LOWER(Z38),"_ID_PAI"" FOREIGN KEY (""ID_PAI"") REFERENCES ""reg_",LOWER(Z38),""" (""ID"")) ENGINE=InnoDB AUTO_INCREMENT=105774 DEFAULT CHARSET=utf8mb4 COLLATE=utf8mb4_0900_ai_ci;"))</f>
        <v>"ENDERECO" varchar(255) DEFAULT NULL,</v>
      </c>
      <c r="AB38" s="190" t="str">
        <f t="shared" si="6"/>
        <v>`reg_0005`.`ENDERECO`,</v>
      </c>
    </row>
    <row r="39" spans="1:28" ht="14.5" hidden="1" customHeight="1" x14ac:dyDescent="0.3">
      <c r="J39" s="187" t="str">
        <f t="shared" si="4"/>
        <v>0005</v>
      </c>
      <c r="K39" s="181">
        <v>5</v>
      </c>
      <c r="L39" s="285" t="s">
        <v>95</v>
      </c>
      <c r="M39" s="182" t="s">
        <v>96</v>
      </c>
      <c r="N39" s="181" t="s">
        <v>27</v>
      </c>
      <c r="O39" s="181">
        <v>10</v>
      </c>
      <c r="P39" s="181" t="s">
        <v>28</v>
      </c>
      <c r="Q39" s="192" t="str">
        <f t="shared" si="0"/>
        <v>Campo</v>
      </c>
      <c r="R39" s="192" t="s">
        <v>27</v>
      </c>
      <c r="S39" s="191" t="str">
        <f t="shared" si="1"/>
        <v/>
      </c>
      <c r="T39" s="192" t="str">
        <f t="shared" si="2"/>
        <v>&lt;campo posicao="5"&gt;
&lt;coluna&gt;NUM&lt;/coluna&gt;
&lt;descricao&gt;Número do imóvel.&lt;/descricao&gt;
&lt;tipo&gt;C&lt;/tipo&gt;
&lt;/campo&gt;</v>
      </c>
      <c r="U39" s="192" t="str">
        <f t="shared" si="5"/>
        <v>&lt;campo posicao="5"&gt;
&lt;coluna&gt;NUM&lt;/coluna&gt;
&lt;descricao&gt;Número do imóvel.&lt;/descricao&gt;
&lt;tipo&gt;C&lt;/tipo&gt;
&lt;/campo&gt;</v>
      </c>
      <c r="V39" s="192" t="str">
        <f t="shared" si="3"/>
        <v>{"Column6", "NUM"},</v>
      </c>
      <c r="W39" s="191" t="str">
        <f>IF(Q39="Campo","@Campos(posicao = "&amp;K39&amp;", tipo = '"&amp;R39&amp;"')@Column(name = """&amp;L39&amp;""")"&amp;IF(R39="D","@Temporal(TemporalType.DATE)","")&amp;"private "&amp;VLOOKUP(TEXT(R39,"@"),Apoio!A:B,2,0)&amp;" "&amp;SUBSTITUTE(LOWER(LEFT(L39,1))&amp;RIGHT(PROPER(L39),LEN(L39)-1),"_","")&amp;";",IF(ISNUMBER(Q39),IF(R39="R","@Entity@Table(name = ""reg_"&amp;LOWER(J39)&amp;""")@XmlRootElement","")&amp;VLOOKUP(J39,Blocos!D:I,6,0)&amp;Apoio!$E$1&amp;Y39,""))</f>
        <v>@Campos(posicao = 5, tipo = 'C')@Column(name = "NUM")private String num;</v>
      </c>
      <c r="X39" s="190" t="str">
        <f>IF(ISNUMBER(Q39),COUNTIF(Blocos!G:G,J39),"")</f>
        <v/>
      </c>
      <c r="Y39" s="190" t="str">
        <f>IF(OR(X39=0,X39=""),"",VLOOKUP(SUMIFS(Blocos!A:A,Blocos!H:H,'EFD REGISTROS e Campos (2)'!X39,Blocos!G:G,'EFD REGISTROS e Campos (2)'!J39),Blocos!A:L,12,0))</f>
        <v/>
      </c>
      <c r="Z39" s="190" t="str">
        <f>IF(ISNUMBER(Q40),VLOOKUP(J39,Blocos!D:G,4,0),"")</f>
        <v/>
      </c>
      <c r="AA39" s="190" t="str">
        <f>IF(ISNUMBER(Q39),CONCATENATE("CREATE TABLE ""reg_",LOWER(J39),""" (""ID"" bigint NOT NULL AUTO_INCREMENT,  ""HASHFILE"" varchar(255) DEFAULT NULL, ""ID_PAI"" bigint NOT NULL,"),IF(Q39="Campo",CONCATENATE("""",L39,""" ",VLOOKUP(R39,Apoio!A:C,3,0)),""))&amp;IF(Z39="","",CONCATENATE("PRIMARY KEY (""ID""), KEY ""FK_reg_",LOWER(Z39),"_ID_PAI"" (""ID_PAI""), CONSTRAINT ""FK_reg_",LOWER(Z39),"_ID_PAI"" FOREIGN KEY (""ID_PAI"") REFERENCES ""reg_",LOWER(Z39),""" (""ID"")) ENGINE=InnoDB AUTO_INCREMENT=105774 DEFAULT CHARSET=utf8mb4 COLLATE=utf8mb4_0900_ai_ci;"))</f>
        <v>"NUM" varchar(255) DEFAULT NULL,</v>
      </c>
      <c r="AB39" s="190" t="str">
        <f t="shared" si="6"/>
        <v>`reg_0005`.`NUM`,</v>
      </c>
    </row>
    <row r="40" spans="1:28" ht="14.5" hidden="1" customHeight="1" x14ac:dyDescent="0.3">
      <c r="J40" s="187" t="str">
        <f t="shared" si="4"/>
        <v>0005</v>
      </c>
      <c r="K40" s="181">
        <v>6</v>
      </c>
      <c r="L40" s="285" t="s">
        <v>97</v>
      </c>
      <c r="M40" s="182" t="s">
        <v>98</v>
      </c>
      <c r="N40" s="181" t="s">
        <v>27</v>
      </c>
      <c r="O40" s="181">
        <v>60</v>
      </c>
      <c r="P40" s="181" t="s">
        <v>28</v>
      </c>
      <c r="Q40" s="192" t="str">
        <f t="shared" si="0"/>
        <v>Campo</v>
      </c>
      <c r="R40" s="192" t="s">
        <v>27</v>
      </c>
      <c r="S40" s="191" t="str">
        <f t="shared" si="1"/>
        <v/>
      </c>
      <c r="T40" s="192" t="str">
        <f t="shared" si="2"/>
        <v>&lt;campo posicao="6"&gt;
&lt;coluna&gt;COMPL&lt;/coluna&gt;
&lt;descricao&gt;Dados complementares do endereço.&lt;/descricao&gt;
&lt;tipo&gt;C&lt;/tipo&gt;
&lt;/campo&gt;</v>
      </c>
      <c r="U40" s="192" t="str">
        <f t="shared" si="5"/>
        <v>&lt;campo posicao="6"&gt;
&lt;coluna&gt;COMPL&lt;/coluna&gt;
&lt;descricao&gt;Dados complementares do endereço.&lt;/descricao&gt;
&lt;tipo&gt;C&lt;/tipo&gt;
&lt;/campo&gt;</v>
      </c>
      <c r="V40" s="192" t="str">
        <f t="shared" si="3"/>
        <v>{"Column7", "COMPL"},</v>
      </c>
      <c r="W40" s="191" t="str">
        <f>IF(Q40="Campo","@Campos(posicao = "&amp;K40&amp;", tipo = '"&amp;R40&amp;"')@Column(name = """&amp;L40&amp;""")"&amp;IF(R40="D","@Temporal(TemporalType.DATE)","")&amp;"private "&amp;VLOOKUP(TEXT(R40,"@"),Apoio!A:B,2,0)&amp;" "&amp;SUBSTITUTE(LOWER(LEFT(L40,1))&amp;RIGHT(PROPER(L40),LEN(L40)-1),"_","")&amp;";",IF(ISNUMBER(Q40),IF(R40="R","@Entity@Table(name = ""reg_"&amp;LOWER(J40)&amp;""")@XmlRootElement","")&amp;VLOOKUP(J40,Blocos!D:I,6,0)&amp;Apoio!$E$1&amp;Y40,""))</f>
        <v>@Campos(posicao = 6, tipo = 'C')@Column(name = "COMPL")private String compl;</v>
      </c>
      <c r="X40" s="190" t="str">
        <f>IF(ISNUMBER(Q40),COUNTIF(Blocos!G:G,J40),"")</f>
        <v/>
      </c>
      <c r="Y40" s="190" t="str">
        <f>IF(OR(X40=0,X40=""),"",VLOOKUP(SUMIFS(Blocos!A:A,Blocos!H:H,'EFD REGISTROS e Campos (2)'!X40,Blocos!G:G,'EFD REGISTROS e Campos (2)'!J40),Blocos!A:L,12,0))</f>
        <v/>
      </c>
      <c r="Z40" s="190" t="str">
        <f>IF(ISNUMBER(Q41),VLOOKUP(J40,Blocos!D:G,4,0),"")</f>
        <v/>
      </c>
      <c r="AA40" s="190" t="str">
        <f>IF(ISNUMBER(Q40),CONCATENATE("CREATE TABLE ""reg_",LOWER(J40),""" (""ID"" bigint NOT NULL AUTO_INCREMENT,  ""HASHFILE"" varchar(255) DEFAULT NULL, ""ID_PAI"" bigint NOT NULL,"),IF(Q40="Campo",CONCATENATE("""",L40,""" ",VLOOKUP(R40,Apoio!A:C,3,0)),""))&amp;IF(Z40="","",CONCATENATE("PRIMARY KEY (""ID""), KEY ""FK_reg_",LOWER(Z40),"_ID_PAI"" (""ID_PAI""), CONSTRAINT ""FK_reg_",LOWER(Z40),"_ID_PAI"" FOREIGN KEY (""ID_PAI"") REFERENCES ""reg_",LOWER(Z40),""" (""ID"")) ENGINE=InnoDB AUTO_INCREMENT=105774 DEFAULT CHARSET=utf8mb4 COLLATE=utf8mb4_0900_ai_ci;"))</f>
        <v>"COMPL" varchar(255) DEFAULT NULL,</v>
      </c>
      <c r="AB40" s="190" t="str">
        <f t="shared" si="6"/>
        <v>`reg_0005`.`COMPL`,</v>
      </c>
    </row>
    <row r="41" spans="1:28" ht="14.5" hidden="1" customHeight="1" x14ac:dyDescent="0.3">
      <c r="J41" s="187" t="str">
        <f t="shared" si="4"/>
        <v>0005</v>
      </c>
      <c r="K41" s="181">
        <v>7</v>
      </c>
      <c r="L41" s="285" t="s">
        <v>99</v>
      </c>
      <c r="M41" s="182" t="s">
        <v>100</v>
      </c>
      <c r="N41" s="181" t="s">
        <v>27</v>
      </c>
      <c r="O41" s="181">
        <v>60</v>
      </c>
      <c r="P41" s="181" t="s">
        <v>28</v>
      </c>
      <c r="Q41" s="192" t="str">
        <f t="shared" si="0"/>
        <v>Campo</v>
      </c>
      <c r="R41" s="192" t="s">
        <v>27</v>
      </c>
      <c r="S41" s="191" t="str">
        <f t="shared" si="1"/>
        <v/>
      </c>
      <c r="T41" s="192" t="str">
        <f t="shared" si="2"/>
        <v>&lt;campo posicao="7"&gt;
&lt;coluna&gt;BAIRRO&lt;/coluna&gt;
&lt;descricao&gt;Bairro em que o imóvel está situado.&lt;/descricao&gt;
&lt;tipo&gt;C&lt;/tipo&gt;
&lt;/campo&gt;</v>
      </c>
      <c r="U41" s="192" t="str">
        <f t="shared" si="5"/>
        <v>&lt;campo posicao="7"&gt;
&lt;coluna&gt;BAIRRO&lt;/coluna&gt;
&lt;descricao&gt;Bairro em que o imóvel está situado.&lt;/descricao&gt;
&lt;tipo&gt;C&lt;/tipo&gt;
&lt;/campo&gt;</v>
      </c>
      <c r="V41" s="192" t="str">
        <f t="shared" si="3"/>
        <v>{"Column8", "BAIRRO"},</v>
      </c>
      <c r="W41" s="191" t="str">
        <f>IF(Q41="Campo","@Campos(posicao = "&amp;K41&amp;", tipo = '"&amp;R41&amp;"')@Column(name = """&amp;L41&amp;""")"&amp;IF(R41="D","@Temporal(TemporalType.DATE)","")&amp;"private "&amp;VLOOKUP(TEXT(R41,"@"),Apoio!A:B,2,0)&amp;" "&amp;SUBSTITUTE(LOWER(LEFT(L41,1))&amp;RIGHT(PROPER(L41),LEN(L41)-1),"_","")&amp;";",IF(ISNUMBER(Q41),IF(R41="R","@Entity@Table(name = ""reg_"&amp;LOWER(J41)&amp;""")@XmlRootElement","")&amp;VLOOKUP(J41,Blocos!D:I,6,0)&amp;Apoio!$E$1&amp;Y41,""))</f>
        <v>@Campos(posicao = 7, tipo = 'C')@Column(name = "BAIRRO")private String bairro;</v>
      </c>
      <c r="X41" s="190" t="str">
        <f>IF(ISNUMBER(Q41),COUNTIF(Blocos!G:G,J41),"")</f>
        <v/>
      </c>
      <c r="Y41" s="190" t="str">
        <f>IF(OR(X41=0,X41=""),"",VLOOKUP(SUMIFS(Blocos!A:A,Blocos!H:H,'EFD REGISTROS e Campos (2)'!X41,Blocos!G:G,'EFD REGISTROS e Campos (2)'!J41),Blocos!A:L,12,0))</f>
        <v/>
      </c>
      <c r="Z41" s="190" t="str">
        <f>IF(ISNUMBER(Q42),VLOOKUP(J41,Blocos!D:G,4,0),"")</f>
        <v/>
      </c>
      <c r="AA41" s="190" t="str">
        <f>IF(ISNUMBER(Q41),CONCATENATE("CREATE TABLE ""reg_",LOWER(J41),""" (""ID"" bigint NOT NULL AUTO_INCREMENT,  ""HASHFILE"" varchar(255) DEFAULT NULL, ""ID_PAI"" bigint NOT NULL,"),IF(Q41="Campo",CONCATENATE("""",L41,""" ",VLOOKUP(R41,Apoio!A:C,3,0)),""))&amp;IF(Z41="","",CONCATENATE("PRIMARY KEY (""ID""), KEY ""FK_reg_",LOWER(Z41),"_ID_PAI"" (""ID_PAI""), CONSTRAINT ""FK_reg_",LOWER(Z41),"_ID_PAI"" FOREIGN KEY (""ID_PAI"") REFERENCES ""reg_",LOWER(Z41),""" (""ID"")) ENGINE=InnoDB AUTO_INCREMENT=105774 DEFAULT CHARSET=utf8mb4 COLLATE=utf8mb4_0900_ai_ci;"))</f>
        <v>"BAIRRO" varchar(255) DEFAULT NULL,</v>
      </c>
      <c r="AB41" s="190" t="str">
        <f t="shared" si="6"/>
        <v>`reg_0005`.`BAIRRO`,</v>
      </c>
    </row>
    <row r="42" spans="1:28" ht="14.5" hidden="1" customHeight="1" x14ac:dyDescent="0.3">
      <c r="J42" s="187" t="str">
        <f t="shared" si="4"/>
        <v>0005</v>
      </c>
      <c r="K42" s="181">
        <v>8</v>
      </c>
      <c r="L42" s="285" t="s">
        <v>101</v>
      </c>
      <c r="M42" s="182" t="s">
        <v>102</v>
      </c>
      <c r="N42" s="181" t="s">
        <v>27</v>
      </c>
      <c r="O42" s="181">
        <v>11</v>
      </c>
      <c r="P42" s="181" t="s">
        <v>28</v>
      </c>
      <c r="Q42" s="192" t="str">
        <f t="shared" si="0"/>
        <v>Campo</v>
      </c>
      <c r="R42" s="192" t="s">
        <v>27</v>
      </c>
      <c r="S42" s="191" t="str">
        <f t="shared" si="1"/>
        <v/>
      </c>
      <c r="T42" s="192" t="str">
        <f t="shared" si="2"/>
        <v>&lt;campo posicao="8"&gt;
&lt;coluna&gt;FONE&lt;/coluna&gt;
&lt;descricao&gt;Número do telefone (DDD+FONE). &lt;/descricao&gt;
&lt;tipo&gt;C&lt;/tipo&gt;
&lt;/campo&gt;</v>
      </c>
      <c r="U42" s="192" t="str">
        <f t="shared" si="5"/>
        <v>&lt;campo posicao="8"&gt;
&lt;coluna&gt;FONE&lt;/coluna&gt;
&lt;descricao&gt;Número do telefone (DDD+FONE). &lt;/descricao&gt;
&lt;tipo&gt;C&lt;/tipo&gt;
&lt;/campo&gt;</v>
      </c>
      <c r="V42" s="192" t="str">
        <f t="shared" si="3"/>
        <v>{"Column9", "FONE"},</v>
      </c>
      <c r="W42" s="191" t="str">
        <f>IF(Q42="Campo","@Campos(posicao = "&amp;K42&amp;", tipo = '"&amp;R42&amp;"')@Column(name = """&amp;L42&amp;""")"&amp;IF(R42="D","@Temporal(TemporalType.DATE)","")&amp;"private "&amp;VLOOKUP(TEXT(R42,"@"),Apoio!A:B,2,0)&amp;" "&amp;SUBSTITUTE(LOWER(LEFT(L42,1))&amp;RIGHT(PROPER(L42),LEN(L42)-1),"_","")&amp;";",IF(ISNUMBER(Q42),IF(R42="R","@Entity@Table(name = ""reg_"&amp;LOWER(J42)&amp;""")@XmlRootElement","")&amp;VLOOKUP(J42,Blocos!D:I,6,0)&amp;Apoio!$E$1&amp;Y42,""))</f>
        <v>@Campos(posicao = 8, tipo = 'C')@Column(name = "FONE")private String fone;</v>
      </c>
      <c r="X42" s="190" t="str">
        <f>IF(ISNUMBER(Q42),COUNTIF(Blocos!G:G,J42),"")</f>
        <v/>
      </c>
      <c r="Y42" s="190" t="str">
        <f>IF(OR(X42=0,X42=""),"",VLOOKUP(SUMIFS(Blocos!A:A,Blocos!H:H,'EFD REGISTROS e Campos (2)'!X42,Blocos!G:G,'EFD REGISTROS e Campos (2)'!J42),Blocos!A:L,12,0))</f>
        <v/>
      </c>
      <c r="Z42" s="190" t="str">
        <f>IF(ISNUMBER(Q43),VLOOKUP(J42,Blocos!D:G,4,0),"")</f>
        <v/>
      </c>
      <c r="AA42" s="190" t="str">
        <f>IF(ISNUMBER(Q42),CONCATENATE("CREATE TABLE ""reg_",LOWER(J42),""" (""ID"" bigint NOT NULL AUTO_INCREMENT,  ""HASHFILE"" varchar(255) DEFAULT NULL, ""ID_PAI"" bigint NOT NULL,"),IF(Q42="Campo",CONCATENATE("""",L42,""" ",VLOOKUP(R42,Apoio!A:C,3,0)),""))&amp;IF(Z42="","",CONCATENATE("PRIMARY KEY (""ID""), KEY ""FK_reg_",LOWER(Z42),"_ID_PAI"" (""ID_PAI""), CONSTRAINT ""FK_reg_",LOWER(Z42),"_ID_PAI"" FOREIGN KEY (""ID_PAI"") REFERENCES ""reg_",LOWER(Z42),""" (""ID"")) ENGINE=InnoDB AUTO_INCREMENT=105774 DEFAULT CHARSET=utf8mb4 COLLATE=utf8mb4_0900_ai_ci;"))</f>
        <v>"FONE" varchar(255) DEFAULT NULL,</v>
      </c>
      <c r="AB42" s="190" t="str">
        <f t="shared" si="6"/>
        <v>`reg_0005`.`FONE`,</v>
      </c>
    </row>
    <row r="43" spans="1:28" ht="14.5" hidden="1" customHeight="1" x14ac:dyDescent="0.3">
      <c r="J43" s="187" t="str">
        <f t="shared" si="4"/>
        <v>0005</v>
      </c>
      <c r="K43" s="181">
        <v>9</v>
      </c>
      <c r="L43" s="285" t="s">
        <v>103</v>
      </c>
      <c r="M43" s="182" t="s">
        <v>104</v>
      </c>
      <c r="N43" s="181" t="s">
        <v>27</v>
      </c>
      <c r="O43" s="181">
        <v>11</v>
      </c>
      <c r="P43" s="181" t="s">
        <v>28</v>
      </c>
      <c r="Q43" s="192" t="str">
        <f t="shared" si="0"/>
        <v>Campo</v>
      </c>
      <c r="R43" s="192" t="s">
        <v>27</v>
      </c>
      <c r="S43" s="191" t="str">
        <f t="shared" si="1"/>
        <v/>
      </c>
      <c r="T43" s="192" t="str">
        <f t="shared" si="2"/>
        <v>&lt;campo posicao="9"&gt;
&lt;coluna&gt;FAX&lt;/coluna&gt;
&lt;descricao&gt;Número do fax.&lt;/descricao&gt;
&lt;tipo&gt;C&lt;/tipo&gt;
&lt;/campo&gt;</v>
      </c>
      <c r="U43" s="192" t="str">
        <f t="shared" si="5"/>
        <v>&lt;campo posicao="9"&gt;
&lt;coluna&gt;FAX&lt;/coluna&gt;
&lt;descricao&gt;Número do fax.&lt;/descricao&gt;
&lt;tipo&gt;C&lt;/tipo&gt;
&lt;/campo&gt;</v>
      </c>
      <c r="V43" s="192" t="str">
        <f t="shared" si="3"/>
        <v>{"Column10", "FAX"},</v>
      </c>
      <c r="W43" s="191" t="str">
        <f>IF(Q43="Campo","@Campos(posicao = "&amp;K43&amp;", tipo = '"&amp;R43&amp;"')@Column(name = """&amp;L43&amp;""")"&amp;IF(R43="D","@Temporal(TemporalType.DATE)","")&amp;"private "&amp;VLOOKUP(TEXT(R43,"@"),Apoio!A:B,2,0)&amp;" "&amp;SUBSTITUTE(LOWER(LEFT(L43,1))&amp;RIGHT(PROPER(L43),LEN(L43)-1),"_","")&amp;";",IF(ISNUMBER(Q43),IF(R43="R","@Entity@Table(name = ""reg_"&amp;LOWER(J43)&amp;""")@XmlRootElement","")&amp;VLOOKUP(J43,Blocos!D:I,6,0)&amp;Apoio!$E$1&amp;Y43,""))</f>
        <v>@Campos(posicao = 9, tipo = 'C')@Column(name = "FAX")private String fax;</v>
      </c>
      <c r="X43" s="190" t="str">
        <f>IF(ISNUMBER(Q43),COUNTIF(Blocos!G:G,J43),"")</f>
        <v/>
      </c>
      <c r="Y43" s="190" t="str">
        <f>IF(OR(X43=0,X43=""),"",VLOOKUP(SUMIFS(Blocos!A:A,Blocos!H:H,'EFD REGISTROS e Campos (2)'!X43,Blocos!G:G,'EFD REGISTROS e Campos (2)'!J43),Blocos!A:L,12,0))</f>
        <v/>
      </c>
      <c r="Z43" s="190" t="str">
        <f>IF(ISNUMBER(Q44),VLOOKUP(J43,Blocos!D:G,4,0),"")</f>
        <v/>
      </c>
      <c r="AA43" s="190" t="str">
        <f>IF(ISNUMBER(Q43),CONCATENATE("CREATE TABLE ""reg_",LOWER(J43),""" (""ID"" bigint NOT NULL AUTO_INCREMENT,  ""HASHFILE"" varchar(255) DEFAULT NULL, ""ID_PAI"" bigint NOT NULL,"),IF(Q43="Campo",CONCATENATE("""",L43,""" ",VLOOKUP(R43,Apoio!A:C,3,0)),""))&amp;IF(Z43="","",CONCATENATE("PRIMARY KEY (""ID""), KEY ""FK_reg_",LOWER(Z43),"_ID_PAI"" (""ID_PAI""), CONSTRAINT ""FK_reg_",LOWER(Z43),"_ID_PAI"" FOREIGN KEY (""ID_PAI"") REFERENCES ""reg_",LOWER(Z43),""" (""ID"")) ENGINE=InnoDB AUTO_INCREMENT=105774 DEFAULT CHARSET=utf8mb4 COLLATE=utf8mb4_0900_ai_ci;"))</f>
        <v>"FAX" varchar(255) DEFAULT NULL,</v>
      </c>
      <c r="AB43" s="190" t="str">
        <f t="shared" si="6"/>
        <v>`reg_0005`.`FAX`,</v>
      </c>
    </row>
    <row r="44" spans="1:28" ht="14.5" hidden="1" customHeight="1" x14ac:dyDescent="0.3">
      <c r="J44" s="187" t="str">
        <f t="shared" si="4"/>
        <v>0005</v>
      </c>
      <c r="K44" s="181">
        <v>10</v>
      </c>
      <c r="L44" s="285" t="s">
        <v>105</v>
      </c>
      <c r="M44" s="182" t="s">
        <v>106</v>
      </c>
      <c r="N44" s="181" t="s">
        <v>27</v>
      </c>
      <c r="O44" s="181" t="s">
        <v>28</v>
      </c>
      <c r="P44" s="181" t="s">
        <v>28</v>
      </c>
      <c r="Q44" s="192" t="str">
        <f t="shared" si="0"/>
        <v>Campo</v>
      </c>
      <c r="R44" s="192" t="s">
        <v>27</v>
      </c>
      <c r="S44" s="191" t="str">
        <f t="shared" si="1"/>
        <v/>
      </c>
      <c r="T44" s="192" t="str">
        <f t="shared" si="2"/>
        <v>&lt;campo posicao="10"&gt;
&lt;coluna&gt;EMAIL&lt;/coluna&gt;
&lt;descricao&gt;Endereço do correio eletrônico.&lt;/descricao&gt;
&lt;tipo&gt;C&lt;/tipo&gt;
&lt;/campo&gt;</v>
      </c>
      <c r="U44" s="192" t="str">
        <f t="shared" si="5"/>
        <v>&lt;campo posicao="10"&gt;
&lt;coluna&gt;EMAIL&lt;/coluna&gt;
&lt;descricao&gt;Endereço do correio eletrônico.&lt;/descricao&gt;
&lt;tipo&gt;C&lt;/tipo&gt;
&lt;/campo&gt;</v>
      </c>
      <c r="V44" s="192" t="str">
        <f t="shared" si="3"/>
        <v>{"Column11", "EMAIL"},</v>
      </c>
      <c r="W44" s="191" t="str">
        <f>IF(Q44="Campo","@Campos(posicao = "&amp;K44&amp;", tipo = '"&amp;R44&amp;"')@Column(name = """&amp;L44&amp;""")"&amp;IF(R44="D","@Temporal(TemporalType.DATE)","")&amp;"private "&amp;VLOOKUP(TEXT(R44,"@"),Apoio!A:B,2,0)&amp;" "&amp;SUBSTITUTE(LOWER(LEFT(L44,1))&amp;RIGHT(PROPER(L44),LEN(L44)-1),"_","")&amp;";",IF(ISNUMBER(Q44),IF(R44="R","@Entity@Table(name = ""reg_"&amp;LOWER(J44)&amp;""")@XmlRootElement","")&amp;VLOOKUP(J44,Blocos!D:I,6,0)&amp;Apoio!$E$1&amp;Y44,""))</f>
        <v>@Campos(posicao = 10, tipo = 'C')@Column(name = "EMAIL")private String email;</v>
      </c>
      <c r="X44" s="190" t="str">
        <f>IF(ISNUMBER(Q44),COUNTIF(Blocos!G:G,J44),"")</f>
        <v/>
      </c>
      <c r="Y44" s="190" t="str">
        <f>IF(OR(X44=0,X44=""),"",VLOOKUP(SUMIFS(Blocos!A:A,Blocos!H:H,'EFD REGISTROS e Campos (2)'!X44,Blocos!G:G,'EFD REGISTROS e Campos (2)'!J44),Blocos!A:L,12,0))</f>
        <v/>
      </c>
      <c r="Z44" s="190" t="str">
        <f>IF(ISNUMBER(Q45),VLOOKUP(J44,Blocos!D:G,4,0),"")</f>
        <v>0001</v>
      </c>
      <c r="AA44" s="190" t="str">
        <f>IF(ISNUMBER(Q44),CONCATENATE("CREATE TABLE ""reg_",LOWER(J44),""" (""ID"" bigint NOT NULL AUTO_INCREMENT,  ""HASHFILE"" varchar(255) DEFAULT NULL, ""ID_PAI"" bigint NOT NULL,"),IF(Q44="Campo",CONCATENATE("""",L44,""" ",VLOOKUP(R44,Apoio!A:C,3,0)),""))&amp;IF(Z44="","",CONCATENATE("PRIMARY KEY (""ID""), KEY ""FK_reg_",LOWER(Z44),"_ID_PAI"" (""ID_PAI""), CONSTRAINT ""FK_reg_",LOWER(Z44),"_ID_PAI"" FOREIGN KEY (""ID_PAI"") REFERENCES ""reg_",LOWER(Z44),""" (""ID"")) ENGINE=InnoDB AUTO_INCREMENT=105774 DEFAULT CHARSET=utf8mb4 COLLATE=utf8mb4_0900_ai_ci;"))</f>
        <v>"EMAIL" varchar(255) DEFAULT NULL,PRIMARY KEY ("ID"), KEY "FK_reg_0001_ID_PAI" ("ID_PAI"), CONSTRAINT "FK_reg_0001_ID_PAI" FOREIGN KEY ("ID_PAI") REFERENCES "reg_0001" ("ID")) ENGINE=InnoDB AUTO_INCREMENT=105774 DEFAULT CHARSET=utf8mb4 COLLATE=utf8mb4_0900_ai_ci;</v>
      </c>
      <c r="AB44" s="190" t="str">
        <f t="shared" si="6"/>
        <v>`reg_0005`.`EMAIL`,FROM `efdicms`.`reg_0005`;"</v>
      </c>
    </row>
    <row r="45" spans="1:28" ht="14.5" hidden="1" customHeight="1" collapsed="1" x14ac:dyDescent="0.3">
      <c r="A45" s="180" t="s">
        <v>22</v>
      </c>
      <c r="D45" s="180" t="s">
        <v>107</v>
      </c>
      <c r="I45" s="180" t="s">
        <v>108</v>
      </c>
      <c r="J45" s="187" t="str">
        <f t="shared" si="4"/>
        <v>0015</v>
      </c>
      <c r="K45" s="195" t="s">
        <v>109</v>
      </c>
      <c r="Q45" s="192">
        <f t="shared" si="0"/>
        <v>2</v>
      </c>
      <c r="S45" s="191" t="str">
        <f t="shared" si="1"/>
        <v>&lt;/registro&gt;
&lt;registro codigo="0015" perfil="ABC" nivel="2"&gt;</v>
      </c>
      <c r="T45" s="192" t="str">
        <f t="shared" si="2"/>
        <v/>
      </c>
      <c r="U45" s="192" t="str">
        <f t="shared" si="5"/>
        <v>&lt;/registro&gt;
&lt;registro codigo="0015" perfil="ABC" nivel="2"&gt;</v>
      </c>
      <c r="V45" s="192" t="str">
        <f t="shared" si="3"/>
        <v/>
      </c>
      <c r="W45" s="191" t="str">
        <f>IF(Q45="Campo","@Campos(posicao = "&amp;K45&amp;", tipo = '"&amp;R45&amp;"')@Column(name = """&amp;L45&amp;""")"&amp;IF(R45="D","@Temporal(TemporalType.DATE)","")&amp;"private "&amp;VLOOKUP(TEXT(R45,"@"),Apoio!A:B,2,0)&amp;" "&amp;SUBSTITUTE(LOWER(LEFT(L45,1))&amp;RIGHT(PROPER(L45),LEN(L45)-1),"_","")&amp;";",IF(ISNUMBER(Q45),IF(R45="R","@Entity@Table(name = ""reg_"&amp;LOWER(J45)&amp;""")@XmlRootElement","")&amp;VLOOKUP(J45,Blocos!D:I,6,0)&amp;Apoio!$E$1&amp;Y45,""))</f>
        <v>@Registros(nivel = 2) public class Reg0015 implements Serializable { private static final long serialVersionUID = 1L; @Id @GeneratedValue(strategy = GenerationType.IDENTITY) @Basic(optional = false) @Column(name = "ID" ) private Long id;@ManyToOne(fetch = FetchType.LAZY) @JoinColumn(name = "ID_PAI", nullable = false) private Reg0001 idPai; public Reg0001 getIdPai() {return idPai;}public void setIdPai(Object idPai) {this.idPai = (Reg0001) idPai;}public Reg0015() { } public Reg0015(Long id) { this.id = id; } public Reg0015(Long id, Reg0001 idPai, long linha, String hash) { this.id = id; this.idPai = idPai; this.linha = linha; this.hash = hash; }public Long getId() { return id; } public void setId(Long id) { this.id = id; }@Basic(optional = false)@Column(name = "LINHA")private long linha;@Basic(optional = false)@Column(name = "HASH")private String hash;</v>
      </c>
      <c r="X45" s="190">
        <f>IF(ISNUMBER(Q45),COUNTIF(Blocos!G:G,J45),"")</f>
        <v>0</v>
      </c>
      <c r="Y45" s="190" t="str">
        <f>IF(OR(X45=0,X45=""),"",VLOOKUP(SUMIFS(Blocos!A:A,Blocos!H:H,'EFD REGISTROS e Campos (2)'!X45,Blocos!G:G,'EFD REGISTROS e Campos (2)'!J45),Blocos!A:L,12,0))</f>
        <v/>
      </c>
      <c r="Z45" s="190" t="str">
        <f>IF(ISNUMBER(Q46),VLOOKUP(J45,Blocos!D:G,4,0),"")</f>
        <v/>
      </c>
      <c r="AA45" s="190" t="str">
        <f>IF(ISNUMBER(Q45),CONCATENATE("CREATE TABLE ""reg_",LOWER(J45),""" (""ID"" bigint NOT NULL AUTO_INCREMENT,  ""HASHFILE"" varchar(255) DEFAULT NULL, ""ID_PAI"" bigint NOT NULL,"),IF(Q45="Campo",CONCATENATE("""",L45,""" ",VLOOKUP(R45,Apoio!A:C,3,0)),""))&amp;IF(Z45="","",CONCATENATE("PRIMARY KEY (""ID""), KEY ""FK_reg_",LOWER(Z45),"_ID_PAI"" (""ID_PAI""), CONSTRAINT ""FK_reg_",LOWER(Z45),"_ID_PAI"" FOREIGN KEY (""ID_PAI"") REFERENCES ""reg_",LOWER(Z45),""" (""ID"")) ENGINE=InnoDB AUTO_INCREMENT=105774 DEFAULT CHARSET=utf8mb4 COLLATE=utf8mb4_0900_ai_ci;"))</f>
        <v>CREATE TABLE "reg_0015" ("ID" bigint NOT NULL AUTO_INCREMENT,  "HASHFILE" varchar(255) DEFAULT NULL, "ID_PAI" bigint NOT NULL,</v>
      </c>
      <c r="AB45" s="190" t="str">
        <f t="shared" si="6"/>
        <v/>
      </c>
    </row>
    <row r="46" spans="1:28" ht="14.5" hidden="1" customHeight="1" x14ac:dyDescent="0.3">
      <c r="J46" s="187" t="str">
        <f t="shared" si="4"/>
        <v>0015</v>
      </c>
      <c r="K46" s="181">
        <v>1</v>
      </c>
      <c r="L46" s="285" t="s">
        <v>25</v>
      </c>
      <c r="M46" s="182" t="s">
        <v>3638</v>
      </c>
      <c r="N46" s="181" t="s">
        <v>27</v>
      </c>
      <c r="O46" s="181">
        <v>4</v>
      </c>
      <c r="P46" s="181" t="s">
        <v>28</v>
      </c>
      <c r="Q46" s="192" t="str">
        <f t="shared" si="0"/>
        <v>Campo</v>
      </c>
      <c r="R46" s="192" t="s">
        <v>27</v>
      </c>
      <c r="S46" s="191" t="str">
        <f t="shared" si="1"/>
        <v/>
      </c>
      <c r="T46" s="192" t="str">
        <f t="shared" si="2"/>
        <v>&lt;campo posicao="1"&gt;
&lt;coluna&gt;REG&lt;/coluna&gt;
&lt;descricao&gt;Texto fixo contendo “0015"&lt;/descricao&gt;
&lt;tipo&gt;C&lt;/tipo&gt;
&lt;/campo&gt;</v>
      </c>
      <c r="U46" s="192" t="str">
        <f t="shared" si="5"/>
        <v>&lt;campo posicao="1"&gt;
&lt;coluna&gt;REG&lt;/coluna&gt;
&lt;descricao&gt;Texto fixo contendo “0015"&lt;/descricao&gt;
&lt;tipo&gt;C&lt;/tipo&gt;
&lt;/campo&gt;</v>
      </c>
      <c r="V46" s="192" t="str">
        <f t="shared" si="3"/>
        <v>{"Column2", "REG"},</v>
      </c>
      <c r="W46" s="191" t="str">
        <f>IF(Q46="Campo","@Campos(posicao = "&amp;K46&amp;", tipo = '"&amp;R46&amp;"')@Column(name = """&amp;L46&amp;""")"&amp;IF(R46="D","@Temporal(TemporalType.DATE)","")&amp;"private "&amp;VLOOKUP(TEXT(R46,"@"),Apoio!A:B,2,0)&amp;" "&amp;SUBSTITUTE(LOWER(LEFT(L46,1))&amp;RIGHT(PROPER(L46),LEN(L46)-1),"_","")&amp;";",IF(ISNUMBER(Q46),IF(R46="R","@Entity@Table(name = ""reg_"&amp;LOWER(J46)&amp;""")@XmlRootElement","")&amp;VLOOKUP(J46,Blocos!D:I,6,0)&amp;Apoio!$E$1&amp;Y46,""))</f>
        <v>@Campos(posicao = 1, tipo = 'C')@Column(name = "REG")private String reg;</v>
      </c>
      <c r="X46" s="190" t="str">
        <f>IF(ISNUMBER(Q46),COUNTIF(Blocos!G:G,J46),"")</f>
        <v/>
      </c>
      <c r="Y46" s="190" t="str">
        <f>IF(OR(X46=0,X46=""),"",VLOOKUP(SUMIFS(Blocos!A:A,Blocos!H:H,'EFD REGISTROS e Campos (2)'!X46,Blocos!G:G,'EFD REGISTROS e Campos (2)'!J46),Blocos!A:L,12,0))</f>
        <v/>
      </c>
      <c r="Z46" s="190" t="str">
        <f>IF(ISNUMBER(Q47),VLOOKUP(J46,Blocos!D:G,4,0),"")</f>
        <v/>
      </c>
      <c r="AA46" s="190" t="str">
        <f>IF(ISNUMBER(Q46),CONCATENATE("CREATE TABLE ""reg_",LOWER(J46),""" (""ID"" bigint NOT NULL AUTO_INCREMENT,  ""HASHFILE"" varchar(255) DEFAULT NULL, ""ID_PAI"" bigint NOT NULL,"),IF(Q46="Campo",CONCATENATE("""",L46,""" ",VLOOKUP(R46,Apoio!A:C,3,0)),""))&amp;IF(Z46="","",CONCATENATE("PRIMARY KEY (""ID""), KEY ""FK_reg_",LOWER(Z46),"_ID_PAI"" (""ID_PAI""), CONSTRAINT ""FK_reg_",LOWER(Z46),"_ID_PAI"" FOREIGN KEY (""ID_PAI"") REFERENCES ""reg_",LOWER(Z46),""" (""ID"")) ENGINE=InnoDB AUTO_INCREMENT=105774 DEFAULT CHARSET=utf8mb4 COLLATE=utf8mb4_0900_ai_ci;"))</f>
        <v>"REG" varchar(255) DEFAULT NULL,</v>
      </c>
      <c r="AB46" s="190" t="str">
        <f t="shared" si="6"/>
        <v>USE `efdicms`;SELECT `reg_0015`.`REG`,</v>
      </c>
    </row>
    <row r="47" spans="1:28" ht="14.5" hidden="1" customHeight="1" x14ac:dyDescent="0.3">
      <c r="J47" s="187" t="str">
        <f t="shared" si="4"/>
        <v>0015</v>
      </c>
      <c r="K47" s="181">
        <v>2</v>
      </c>
      <c r="L47" s="285" t="s">
        <v>111</v>
      </c>
      <c r="M47" s="182" t="s">
        <v>112</v>
      </c>
      <c r="N47" s="181" t="s">
        <v>27</v>
      </c>
      <c r="O47" s="181" t="s">
        <v>54</v>
      </c>
      <c r="P47" s="181" t="s">
        <v>28</v>
      </c>
      <c r="Q47" s="192" t="str">
        <f t="shared" si="0"/>
        <v>Campo</v>
      </c>
      <c r="R47" s="192" t="s">
        <v>27</v>
      </c>
      <c r="S47" s="191" t="str">
        <f t="shared" si="1"/>
        <v/>
      </c>
      <c r="T47" s="192" t="str">
        <f t="shared" si="2"/>
        <v>&lt;campo posicao="2"&gt;
&lt;coluna&gt;UF_ST&lt;/coluna&gt;
&lt;descricao&gt;Sigla da unidade da federação do contribuinte substituído ou unidade de federação do consumidor final não contribuinte - ICMS Destino EC 87/15.&lt;/descricao&gt;
&lt;tipo&gt;C&lt;/tipo&gt;
&lt;/campo&gt;</v>
      </c>
      <c r="U47" s="192" t="str">
        <f t="shared" si="5"/>
        <v>&lt;campo posicao="2"&gt;
&lt;coluna&gt;UF_ST&lt;/coluna&gt;
&lt;descricao&gt;Sigla da unidade da federação do contribuinte substituído ou unidade de federação do consumidor final não contribuinte - ICMS Destino EC 87/15.&lt;/descricao&gt;
&lt;tipo&gt;C&lt;/tipo&gt;
&lt;/campo&gt;</v>
      </c>
      <c r="V47" s="192" t="str">
        <f t="shared" si="3"/>
        <v>{"Column3", "UF_ST"},</v>
      </c>
      <c r="W47" s="191" t="str">
        <f>IF(Q47="Campo","@Campos(posicao = "&amp;K47&amp;", tipo = '"&amp;R47&amp;"')@Column(name = """&amp;L47&amp;""")"&amp;IF(R47="D","@Temporal(TemporalType.DATE)","")&amp;"private "&amp;VLOOKUP(TEXT(R47,"@"),Apoio!A:B,2,0)&amp;" "&amp;SUBSTITUTE(LOWER(LEFT(L47,1))&amp;RIGHT(PROPER(L47),LEN(L47)-1),"_","")&amp;";",IF(ISNUMBER(Q47),IF(R47="R","@Entity@Table(name = ""reg_"&amp;LOWER(J47)&amp;""")@XmlRootElement","")&amp;VLOOKUP(J47,Blocos!D:I,6,0)&amp;Apoio!$E$1&amp;Y47,""))</f>
        <v>@Campos(posicao = 2, tipo = 'C')@Column(name = "UF_ST")private String ufSt;</v>
      </c>
      <c r="X47" s="190" t="str">
        <f>IF(ISNUMBER(Q47),COUNTIF(Blocos!G:G,J47),"")</f>
        <v/>
      </c>
      <c r="Y47" s="190" t="str">
        <f>IF(OR(X47=0,X47=""),"",VLOOKUP(SUMIFS(Blocos!A:A,Blocos!H:H,'EFD REGISTROS e Campos (2)'!X47,Blocos!G:G,'EFD REGISTROS e Campos (2)'!J47),Blocos!A:L,12,0))</f>
        <v/>
      </c>
      <c r="Z47" s="190" t="str">
        <f>IF(ISNUMBER(Q48),VLOOKUP(J47,Blocos!D:G,4,0),"")</f>
        <v/>
      </c>
      <c r="AA47" s="190" t="str">
        <f>IF(ISNUMBER(Q47),CONCATENATE("CREATE TABLE ""reg_",LOWER(J47),""" (""ID"" bigint NOT NULL AUTO_INCREMENT,  ""HASHFILE"" varchar(255) DEFAULT NULL, ""ID_PAI"" bigint NOT NULL,"),IF(Q47="Campo",CONCATENATE("""",L47,""" ",VLOOKUP(R47,Apoio!A:C,3,0)),""))&amp;IF(Z47="","",CONCATENATE("PRIMARY KEY (""ID""), KEY ""FK_reg_",LOWER(Z47),"_ID_PAI"" (""ID_PAI""), CONSTRAINT ""FK_reg_",LOWER(Z47),"_ID_PAI"" FOREIGN KEY (""ID_PAI"") REFERENCES ""reg_",LOWER(Z47),""" (""ID"")) ENGINE=InnoDB AUTO_INCREMENT=105774 DEFAULT CHARSET=utf8mb4 COLLATE=utf8mb4_0900_ai_ci;"))</f>
        <v>"UF_ST" varchar(255) DEFAULT NULL,</v>
      </c>
      <c r="AB47" s="190" t="str">
        <f t="shared" si="6"/>
        <v>`reg_0015`.`UF_ST`,</v>
      </c>
    </row>
    <row r="48" spans="1:28" ht="14.5" hidden="1" customHeight="1" x14ac:dyDescent="0.3">
      <c r="J48" s="187" t="str">
        <f t="shared" si="4"/>
        <v>0015</v>
      </c>
      <c r="K48" s="181">
        <v>3</v>
      </c>
      <c r="L48" s="285" t="s">
        <v>113</v>
      </c>
      <c r="M48" s="182" t="s">
        <v>114</v>
      </c>
      <c r="N48" s="181" t="s">
        <v>27</v>
      </c>
      <c r="O48" s="181">
        <v>14</v>
      </c>
      <c r="P48" s="181" t="s">
        <v>28</v>
      </c>
      <c r="Q48" s="192" t="str">
        <f t="shared" si="0"/>
        <v>Campo</v>
      </c>
      <c r="R48" s="192" t="s">
        <v>27</v>
      </c>
      <c r="S48" s="191" t="str">
        <f t="shared" si="1"/>
        <v/>
      </c>
      <c r="T48" s="192" t="str">
        <f t="shared" si="2"/>
        <v>&lt;campo posicao="3"&gt;
&lt;coluna&gt;IE_ST&lt;/coluna&gt;
&lt;descricao&gt;Inscrição Estadual do contribuinte substituto na unidade da federação do contribuinte substituído ou unidade de federação do consumidor final não contribuinte - ICMS Destino EC 87/15.&lt;/descricao&gt;
&lt;tipo&gt;C&lt;/tipo&gt;
&lt;/campo&gt;</v>
      </c>
      <c r="U48" s="192" t="str">
        <f t="shared" si="5"/>
        <v>&lt;campo posicao="3"&gt;
&lt;coluna&gt;IE_ST&lt;/coluna&gt;
&lt;descricao&gt;Inscrição Estadual do contribuinte substituto na unidade da federação do contribuinte substituído ou unidade de federação do consumidor final não contribuinte - ICMS Destino EC 87/15.&lt;/descricao&gt;
&lt;tipo&gt;C&lt;/tipo&gt;
&lt;/campo&gt;</v>
      </c>
      <c r="V48" s="192" t="str">
        <f t="shared" si="3"/>
        <v>{"Column4", "IE_ST"},</v>
      </c>
      <c r="W48" s="191" t="str">
        <f>IF(Q48="Campo","@Campos(posicao = "&amp;K48&amp;", tipo = '"&amp;R48&amp;"')@Column(name = """&amp;L48&amp;""")"&amp;IF(R48="D","@Temporal(TemporalType.DATE)","")&amp;"private "&amp;VLOOKUP(TEXT(R48,"@"),Apoio!A:B,2,0)&amp;" "&amp;SUBSTITUTE(LOWER(LEFT(L48,1))&amp;RIGHT(PROPER(L48),LEN(L48)-1),"_","")&amp;";",IF(ISNUMBER(Q48),IF(R48="R","@Entity@Table(name = ""reg_"&amp;LOWER(J48)&amp;""")@XmlRootElement","")&amp;VLOOKUP(J48,Blocos!D:I,6,0)&amp;Apoio!$E$1&amp;Y48,""))</f>
        <v>@Campos(posicao = 3, tipo = 'C')@Column(name = "IE_ST")private String ieSt;</v>
      </c>
      <c r="X48" s="190" t="str">
        <f>IF(ISNUMBER(Q48),COUNTIF(Blocos!G:G,J48),"")</f>
        <v/>
      </c>
      <c r="Y48" s="190" t="str">
        <f>IF(OR(X48=0,X48=""),"",VLOOKUP(SUMIFS(Blocos!A:A,Blocos!H:H,'EFD REGISTROS e Campos (2)'!X48,Blocos!G:G,'EFD REGISTROS e Campos (2)'!J48),Blocos!A:L,12,0))</f>
        <v/>
      </c>
      <c r="Z48" s="190" t="str">
        <f>IF(ISNUMBER(Q49),VLOOKUP(J48,Blocos!D:G,4,0),"")</f>
        <v>0001</v>
      </c>
      <c r="AA48" s="190" t="str">
        <f>IF(ISNUMBER(Q48),CONCATENATE("CREATE TABLE ""reg_",LOWER(J48),""" (""ID"" bigint NOT NULL AUTO_INCREMENT,  ""HASHFILE"" varchar(255) DEFAULT NULL, ""ID_PAI"" bigint NOT NULL,"),IF(Q48="Campo",CONCATENATE("""",L48,""" ",VLOOKUP(R48,Apoio!A:C,3,0)),""))&amp;IF(Z48="","",CONCATENATE("PRIMARY KEY (""ID""), KEY ""FK_reg_",LOWER(Z48),"_ID_PAI"" (""ID_PAI""), CONSTRAINT ""FK_reg_",LOWER(Z48),"_ID_PAI"" FOREIGN KEY (""ID_PAI"") REFERENCES ""reg_",LOWER(Z48),""" (""ID"")) ENGINE=InnoDB AUTO_INCREMENT=105774 DEFAULT CHARSET=utf8mb4 COLLATE=utf8mb4_0900_ai_ci;"))</f>
        <v>"IE_ST" varchar(255) DEFAULT NULL,PRIMARY KEY ("ID"), KEY "FK_reg_0001_ID_PAI" ("ID_PAI"), CONSTRAINT "FK_reg_0001_ID_PAI" FOREIGN KEY ("ID_PAI") REFERENCES "reg_0001" ("ID")) ENGINE=InnoDB AUTO_INCREMENT=105774 DEFAULT CHARSET=utf8mb4 COLLATE=utf8mb4_0900_ai_ci;</v>
      </c>
      <c r="AB48" s="190" t="str">
        <f t="shared" si="6"/>
        <v>`reg_0015`.`IE_ST`,FROM `efdicms`.`reg_0015`;"</v>
      </c>
    </row>
    <row r="49" spans="1:28" ht="14.5" hidden="1" customHeight="1" collapsed="1" x14ac:dyDescent="0.3">
      <c r="A49" s="180" t="s">
        <v>115</v>
      </c>
      <c r="D49" s="180" t="s">
        <v>116</v>
      </c>
      <c r="I49" s="180" t="s">
        <v>8</v>
      </c>
      <c r="J49" s="187" t="str">
        <f t="shared" si="4"/>
        <v>0100</v>
      </c>
      <c r="K49" s="195" t="s">
        <v>117</v>
      </c>
      <c r="Q49" s="192">
        <f t="shared" si="0"/>
        <v>2</v>
      </c>
      <c r="S49" s="191" t="str">
        <f t="shared" si="1"/>
        <v>&lt;/registro&gt;
&lt;registro codigo="0100" perfil="AB" nivel="2"&gt;</v>
      </c>
      <c r="T49" s="192" t="str">
        <f t="shared" si="2"/>
        <v/>
      </c>
      <c r="U49" s="192" t="str">
        <f t="shared" si="5"/>
        <v>&lt;/registro&gt;
&lt;registro codigo="0100" perfil="AB" nivel="2"&gt;</v>
      </c>
      <c r="V49" s="192" t="str">
        <f t="shared" si="3"/>
        <v/>
      </c>
      <c r="W49" s="191" t="str">
        <f>IF(Q49="Campo","@Campos(posicao = "&amp;K49&amp;", tipo = '"&amp;R49&amp;"')@Column(name = """&amp;L49&amp;""")"&amp;IF(R49="D","@Temporal(TemporalType.DATE)","")&amp;"private "&amp;VLOOKUP(TEXT(R49,"@"),Apoio!A:B,2,0)&amp;" "&amp;SUBSTITUTE(LOWER(LEFT(L49,1))&amp;RIGHT(PROPER(L49),LEN(L49)-1),"_","")&amp;";",IF(ISNUMBER(Q49),IF(R49="R","@Entity@Table(name = ""reg_"&amp;LOWER(J49)&amp;""")@XmlRootElement","")&amp;VLOOKUP(J49,Blocos!D:I,6,0)&amp;Apoio!$E$1&amp;Y49,""))</f>
        <v>@Registros(nivel = 2) public class Reg0100 implements Serializable { private static final long serialVersionUID = 1L; @Id @GeneratedValue(strategy = GenerationType.IDENTITY) @Basic(optional = false) @Column(name = "ID" ) private Long id;@OneToOne(fetch = FetchType.LAZY) @JoinColumn(name = "ID_PAI", nullable = false) private Reg0001 idPai; public Reg0001 getIdPai() {return idPai;}public void setIdPai(Object idPai) {this.idPai = (Reg0001) idPai;}public Reg0100() { } public Reg0100(Long id) { this.id = id; } public Reg0100(Long id, Reg0001 idPai, long linha, String hash) { this.id = id; this.idPai = idPai; this.linha = linha; this.hash = hash; }public Long getId() { return id; } public void setId(Long id) { this.id = id; }@Basic(optional = false)@Column(name = "LINHA")private long linha;@Basic(optional = false)@Column(name = "HASH")private String hash;</v>
      </c>
      <c r="X49" s="190">
        <f>IF(ISNUMBER(Q49),COUNTIF(Blocos!G:G,J49),"")</f>
        <v>0</v>
      </c>
      <c r="Y49" s="190" t="str">
        <f>IF(OR(X49=0,X49=""),"",VLOOKUP(SUMIFS(Blocos!A:A,Blocos!H:H,'EFD REGISTROS e Campos (2)'!X49,Blocos!G:G,'EFD REGISTROS e Campos (2)'!J49),Blocos!A:L,12,0))</f>
        <v/>
      </c>
      <c r="Z49" s="190" t="str">
        <f>IF(ISNUMBER(Q50),VLOOKUP(J49,Blocos!D:G,4,0),"")</f>
        <v/>
      </c>
      <c r="AA49" s="190" t="str">
        <f>IF(ISNUMBER(Q49),CONCATENATE("CREATE TABLE ""reg_",LOWER(J49),""" (""ID"" bigint NOT NULL AUTO_INCREMENT,  ""HASHFILE"" varchar(255) DEFAULT NULL, ""ID_PAI"" bigint NOT NULL,"),IF(Q49="Campo",CONCATENATE("""",L49,""" ",VLOOKUP(R49,Apoio!A:C,3,0)),""))&amp;IF(Z49="","",CONCATENATE("PRIMARY KEY (""ID""), KEY ""FK_reg_",LOWER(Z49),"_ID_PAI"" (""ID_PAI""), CONSTRAINT ""FK_reg_",LOWER(Z49),"_ID_PAI"" FOREIGN KEY (""ID_PAI"") REFERENCES ""reg_",LOWER(Z49),""" (""ID"")) ENGINE=InnoDB AUTO_INCREMENT=105774 DEFAULT CHARSET=utf8mb4 COLLATE=utf8mb4_0900_ai_ci;"))</f>
        <v>CREATE TABLE "reg_0100" ("ID" bigint NOT NULL AUTO_INCREMENT,  "HASHFILE" varchar(255) DEFAULT NULL, "ID_PAI" bigint NOT NULL,</v>
      </c>
      <c r="AB49" s="190" t="str">
        <f t="shared" si="6"/>
        <v/>
      </c>
    </row>
    <row r="50" spans="1:28" ht="14.5" hidden="1" customHeight="1" x14ac:dyDescent="0.3">
      <c r="J50" s="187" t="str">
        <f t="shared" si="4"/>
        <v>0100</v>
      </c>
      <c r="K50" s="181">
        <v>1</v>
      </c>
      <c r="L50" s="285" t="s">
        <v>25</v>
      </c>
      <c r="M50" s="182" t="s">
        <v>118</v>
      </c>
      <c r="N50" s="181" t="s">
        <v>27</v>
      </c>
      <c r="O50" s="181">
        <v>4</v>
      </c>
      <c r="P50" s="181" t="s">
        <v>28</v>
      </c>
      <c r="Q50" s="192" t="str">
        <f t="shared" si="0"/>
        <v>Campo</v>
      </c>
      <c r="R50" s="192" t="s">
        <v>27</v>
      </c>
      <c r="S50" s="191" t="str">
        <f t="shared" si="1"/>
        <v/>
      </c>
      <c r="T50" s="192" t="str">
        <f t="shared" si="2"/>
        <v>&lt;campo posicao="1"&gt;
&lt;coluna&gt;REG&lt;/coluna&gt;
&lt;descricao&gt;Texto fixo contendo “0100”.&lt;/descricao&gt;
&lt;tipo&gt;C&lt;/tipo&gt;
&lt;/campo&gt;</v>
      </c>
      <c r="U50" s="192" t="str">
        <f t="shared" si="5"/>
        <v>&lt;campo posicao="1"&gt;
&lt;coluna&gt;REG&lt;/coluna&gt;
&lt;descricao&gt;Texto fixo contendo “0100”.&lt;/descricao&gt;
&lt;tipo&gt;C&lt;/tipo&gt;
&lt;/campo&gt;</v>
      </c>
      <c r="V50" s="192" t="str">
        <f t="shared" si="3"/>
        <v>{"Column2", "REG"},</v>
      </c>
      <c r="W50" s="191" t="str">
        <f>IF(Q50="Campo","@Campos(posicao = "&amp;K50&amp;", tipo = '"&amp;R50&amp;"')@Column(name = """&amp;L50&amp;""")"&amp;IF(R50="D","@Temporal(TemporalType.DATE)","")&amp;"private "&amp;VLOOKUP(TEXT(R50,"@"),Apoio!A:B,2,0)&amp;" "&amp;SUBSTITUTE(LOWER(LEFT(L50,1))&amp;RIGHT(PROPER(L50),LEN(L50)-1),"_","")&amp;";",IF(ISNUMBER(Q50),IF(R50="R","@Entity@Table(name = ""reg_"&amp;LOWER(J50)&amp;""")@XmlRootElement","")&amp;VLOOKUP(J50,Blocos!D:I,6,0)&amp;Apoio!$E$1&amp;Y50,""))</f>
        <v>@Campos(posicao = 1, tipo = 'C')@Column(name = "REG")private String reg;</v>
      </c>
      <c r="X50" s="190" t="str">
        <f>IF(ISNUMBER(Q50),COUNTIF(Blocos!G:G,J50),"")</f>
        <v/>
      </c>
      <c r="Y50" s="190" t="str">
        <f>IF(OR(X50=0,X50=""),"",VLOOKUP(SUMIFS(Blocos!A:A,Blocos!H:H,'EFD REGISTROS e Campos (2)'!X50,Blocos!G:G,'EFD REGISTROS e Campos (2)'!J50),Blocos!A:L,12,0))</f>
        <v/>
      </c>
      <c r="Z50" s="190" t="str">
        <f>IF(ISNUMBER(Q51),VLOOKUP(J50,Blocos!D:G,4,0),"")</f>
        <v/>
      </c>
      <c r="AA50" s="190" t="str">
        <f>IF(ISNUMBER(Q50),CONCATENATE("CREATE TABLE ""reg_",LOWER(J50),""" (""ID"" bigint NOT NULL AUTO_INCREMENT,  ""HASHFILE"" varchar(255) DEFAULT NULL, ""ID_PAI"" bigint NOT NULL,"),IF(Q50="Campo",CONCATENATE("""",L50,""" ",VLOOKUP(R50,Apoio!A:C,3,0)),""))&amp;IF(Z50="","",CONCATENATE("PRIMARY KEY (""ID""), KEY ""FK_reg_",LOWER(Z50),"_ID_PAI"" (""ID_PAI""), CONSTRAINT ""FK_reg_",LOWER(Z50),"_ID_PAI"" FOREIGN KEY (""ID_PAI"") REFERENCES ""reg_",LOWER(Z50),""" (""ID"")) ENGINE=InnoDB AUTO_INCREMENT=105774 DEFAULT CHARSET=utf8mb4 COLLATE=utf8mb4_0900_ai_ci;"))</f>
        <v>"REG" varchar(255) DEFAULT NULL,</v>
      </c>
      <c r="AB50" s="190" t="str">
        <f t="shared" si="6"/>
        <v>USE `efdicms`;SELECT `reg_0100`.`REG`,</v>
      </c>
    </row>
    <row r="51" spans="1:28" ht="14.5" hidden="1" customHeight="1" x14ac:dyDescent="0.3">
      <c r="J51" s="187" t="str">
        <f t="shared" si="4"/>
        <v>0100</v>
      </c>
      <c r="K51" s="181">
        <v>2</v>
      </c>
      <c r="L51" s="285" t="s">
        <v>43</v>
      </c>
      <c r="M51" s="182" t="s">
        <v>119</v>
      </c>
      <c r="N51" s="181" t="s">
        <v>27</v>
      </c>
      <c r="O51" s="181">
        <v>100</v>
      </c>
      <c r="P51" s="181" t="s">
        <v>28</v>
      </c>
      <c r="Q51" s="192" t="str">
        <f t="shared" si="0"/>
        <v>Campo</v>
      </c>
      <c r="R51" s="192" t="s">
        <v>27</v>
      </c>
      <c r="S51" s="191" t="str">
        <f t="shared" si="1"/>
        <v/>
      </c>
      <c r="T51" s="192" t="str">
        <f t="shared" si="2"/>
        <v>&lt;campo posicao="2"&gt;
&lt;coluna&gt;NOME&lt;/coluna&gt;
&lt;descricao&gt;Nome do contabilista.&lt;/descricao&gt;
&lt;tipo&gt;C&lt;/tipo&gt;
&lt;/campo&gt;</v>
      </c>
      <c r="U51" s="192" t="str">
        <f t="shared" si="5"/>
        <v>&lt;campo posicao="2"&gt;
&lt;coluna&gt;NOME&lt;/coluna&gt;
&lt;descricao&gt;Nome do contabilista.&lt;/descricao&gt;
&lt;tipo&gt;C&lt;/tipo&gt;
&lt;/campo&gt;</v>
      </c>
      <c r="V51" s="192" t="str">
        <f t="shared" si="3"/>
        <v>{"Column3", "NOME"},</v>
      </c>
      <c r="W51" s="191" t="str">
        <f>IF(Q51="Campo","@Campos(posicao = "&amp;K51&amp;", tipo = '"&amp;R51&amp;"')@Column(name = """&amp;L51&amp;""")"&amp;IF(R51="D","@Temporal(TemporalType.DATE)","")&amp;"private "&amp;VLOOKUP(TEXT(R51,"@"),Apoio!A:B,2,0)&amp;" "&amp;SUBSTITUTE(LOWER(LEFT(L51,1))&amp;RIGHT(PROPER(L51),LEN(L51)-1),"_","")&amp;";",IF(ISNUMBER(Q51),IF(R51="R","@Entity@Table(name = ""reg_"&amp;LOWER(J51)&amp;""")@XmlRootElement","")&amp;VLOOKUP(J51,Blocos!D:I,6,0)&amp;Apoio!$E$1&amp;Y51,""))</f>
        <v>@Campos(posicao = 2, tipo = 'C')@Column(name = "NOME")private String nome;</v>
      </c>
      <c r="X51" s="190" t="str">
        <f>IF(ISNUMBER(Q51),COUNTIF(Blocos!G:G,J51),"")</f>
        <v/>
      </c>
      <c r="Y51" s="190" t="str">
        <f>IF(OR(X51=0,X51=""),"",VLOOKUP(SUMIFS(Blocos!A:A,Blocos!H:H,'EFD REGISTROS e Campos (2)'!X51,Blocos!G:G,'EFD REGISTROS e Campos (2)'!J51),Blocos!A:L,12,0))</f>
        <v/>
      </c>
      <c r="Z51" s="190" t="str">
        <f>IF(ISNUMBER(Q52),VLOOKUP(J51,Blocos!D:G,4,0),"")</f>
        <v/>
      </c>
      <c r="AA51" s="190" t="str">
        <f>IF(ISNUMBER(Q51),CONCATENATE("CREATE TABLE ""reg_",LOWER(J51),""" (""ID"" bigint NOT NULL AUTO_INCREMENT,  ""HASHFILE"" varchar(255) DEFAULT NULL, ""ID_PAI"" bigint NOT NULL,"),IF(Q51="Campo",CONCATENATE("""",L51,""" ",VLOOKUP(R51,Apoio!A:C,3,0)),""))&amp;IF(Z51="","",CONCATENATE("PRIMARY KEY (""ID""), KEY ""FK_reg_",LOWER(Z51),"_ID_PAI"" (""ID_PAI""), CONSTRAINT ""FK_reg_",LOWER(Z51),"_ID_PAI"" FOREIGN KEY (""ID_PAI"") REFERENCES ""reg_",LOWER(Z51),""" (""ID"")) ENGINE=InnoDB AUTO_INCREMENT=105774 DEFAULT CHARSET=utf8mb4 COLLATE=utf8mb4_0900_ai_ci;"))</f>
        <v>"NOME" varchar(255) DEFAULT NULL,</v>
      </c>
      <c r="AB51" s="190" t="str">
        <f t="shared" si="6"/>
        <v>`reg_0100`.`NOME`,</v>
      </c>
    </row>
    <row r="52" spans="1:28" ht="14.5" hidden="1" customHeight="1" x14ac:dyDescent="0.3">
      <c r="J52" s="187" t="str">
        <f t="shared" si="4"/>
        <v>0100</v>
      </c>
      <c r="K52" s="181">
        <v>3</v>
      </c>
      <c r="L52" s="285" t="s">
        <v>49</v>
      </c>
      <c r="M52" s="182" t="s">
        <v>120</v>
      </c>
      <c r="N52" s="181" t="s">
        <v>27</v>
      </c>
      <c r="O52" s="181" t="s">
        <v>51</v>
      </c>
      <c r="P52" s="181" t="s">
        <v>28</v>
      </c>
      <c r="Q52" s="192" t="str">
        <f t="shared" si="0"/>
        <v>Campo</v>
      </c>
      <c r="R52" s="192" t="s">
        <v>27</v>
      </c>
      <c r="S52" s="191" t="str">
        <f t="shared" si="1"/>
        <v/>
      </c>
      <c r="T52" s="192" t="str">
        <f t="shared" si="2"/>
        <v>&lt;campo posicao="3"&gt;
&lt;coluna&gt;CPF&lt;/coluna&gt;
&lt;descricao&gt;Número de inscrição do contabilista no CPF.&lt;/descricao&gt;
&lt;tipo&gt;C&lt;/tipo&gt;
&lt;/campo&gt;</v>
      </c>
      <c r="U52" s="192" t="str">
        <f t="shared" si="5"/>
        <v>&lt;campo posicao="3"&gt;
&lt;coluna&gt;CPF&lt;/coluna&gt;
&lt;descricao&gt;Número de inscrição do contabilista no CPF.&lt;/descricao&gt;
&lt;tipo&gt;C&lt;/tipo&gt;
&lt;/campo&gt;</v>
      </c>
      <c r="V52" s="192" t="str">
        <f t="shared" si="3"/>
        <v>{"Column4", "CPF"},</v>
      </c>
      <c r="W52" s="191" t="str">
        <f>IF(Q52="Campo","@Campos(posicao = "&amp;K52&amp;", tipo = '"&amp;R52&amp;"')@Column(name = """&amp;L52&amp;""")"&amp;IF(R52="D","@Temporal(TemporalType.DATE)","")&amp;"private "&amp;VLOOKUP(TEXT(R52,"@"),Apoio!A:B,2,0)&amp;" "&amp;SUBSTITUTE(LOWER(LEFT(L52,1))&amp;RIGHT(PROPER(L52),LEN(L52)-1),"_","")&amp;";",IF(ISNUMBER(Q52),IF(R52="R","@Entity@Table(name = ""reg_"&amp;LOWER(J52)&amp;""")@XmlRootElement","")&amp;VLOOKUP(J52,Blocos!D:I,6,0)&amp;Apoio!$E$1&amp;Y52,""))</f>
        <v>@Campos(posicao = 3, tipo = 'C')@Column(name = "CPF")private String cpf;</v>
      </c>
      <c r="X52" s="190" t="str">
        <f>IF(ISNUMBER(Q52),COUNTIF(Blocos!G:G,J52),"")</f>
        <v/>
      </c>
      <c r="Y52" s="190" t="str">
        <f>IF(OR(X52=0,X52=""),"",VLOOKUP(SUMIFS(Blocos!A:A,Blocos!H:H,'EFD REGISTROS e Campos (2)'!X52,Blocos!G:G,'EFD REGISTROS e Campos (2)'!J52),Blocos!A:L,12,0))</f>
        <v/>
      </c>
      <c r="Z52" s="190" t="str">
        <f>IF(ISNUMBER(Q53),VLOOKUP(J52,Blocos!D:G,4,0),"")</f>
        <v/>
      </c>
      <c r="AA52" s="190" t="str">
        <f>IF(ISNUMBER(Q52),CONCATENATE("CREATE TABLE ""reg_",LOWER(J52),""" (""ID"" bigint NOT NULL AUTO_INCREMENT,  ""HASHFILE"" varchar(255) DEFAULT NULL, ""ID_PAI"" bigint NOT NULL,"),IF(Q52="Campo",CONCATENATE("""",L52,""" ",VLOOKUP(R52,Apoio!A:C,3,0)),""))&amp;IF(Z52="","",CONCATENATE("PRIMARY KEY (""ID""), KEY ""FK_reg_",LOWER(Z52),"_ID_PAI"" (""ID_PAI""), CONSTRAINT ""FK_reg_",LOWER(Z52),"_ID_PAI"" FOREIGN KEY (""ID_PAI"") REFERENCES ""reg_",LOWER(Z52),""" (""ID"")) ENGINE=InnoDB AUTO_INCREMENT=105774 DEFAULT CHARSET=utf8mb4 COLLATE=utf8mb4_0900_ai_ci;"))</f>
        <v>"CPF" varchar(255) DEFAULT NULL,</v>
      </c>
      <c r="AB52" s="190" t="str">
        <f t="shared" si="6"/>
        <v>`reg_0100`.`CPF`,</v>
      </c>
    </row>
    <row r="53" spans="1:28" ht="14.5" hidden="1" customHeight="1" x14ac:dyDescent="0.3">
      <c r="J53" s="187" t="str">
        <f t="shared" si="4"/>
        <v>0100</v>
      </c>
      <c r="K53" s="181">
        <v>4</v>
      </c>
      <c r="L53" s="285" t="s">
        <v>121</v>
      </c>
      <c r="M53" s="182" t="s">
        <v>122</v>
      </c>
      <c r="N53" s="181" t="s">
        <v>27</v>
      </c>
      <c r="O53" s="181">
        <v>15</v>
      </c>
      <c r="P53" s="181" t="s">
        <v>28</v>
      </c>
      <c r="Q53" s="192" t="str">
        <f t="shared" si="0"/>
        <v>Campo</v>
      </c>
      <c r="R53" s="192" t="s">
        <v>27</v>
      </c>
      <c r="S53" s="191" t="str">
        <f t="shared" si="1"/>
        <v/>
      </c>
      <c r="T53" s="192" t="str">
        <f t="shared" si="2"/>
        <v>&lt;campo posicao="4"&gt;
&lt;coluna&gt;CRC&lt;/coluna&gt;
&lt;descricao&gt;Número de inscrição do contabilista no Conselho Regional de Contabilidade.&lt;/descricao&gt;
&lt;tipo&gt;C&lt;/tipo&gt;
&lt;/campo&gt;</v>
      </c>
      <c r="U53" s="192" t="str">
        <f t="shared" si="5"/>
        <v>&lt;campo posicao="4"&gt;
&lt;coluna&gt;CRC&lt;/coluna&gt;
&lt;descricao&gt;Número de inscrição do contabilista no Conselho Regional de Contabilidade.&lt;/descricao&gt;
&lt;tipo&gt;C&lt;/tipo&gt;
&lt;/campo&gt;</v>
      </c>
      <c r="V53" s="192" t="str">
        <f t="shared" si="3"/>
        <v>{"Column5", "CRC"},</v>
      </c>
      <c r="W53" s="191" t="str">
        <f>IF(Q53="Campo","@Campos(posicao = "&amp;K53&amp;", tipo = '"&amp;R53&amp;"')@Column(name = """&amp;L53&amp;""")"&amp;IF(R53="D","@Temporal(TemporalType.DATE)","")&amp;"private "&amp;VLOOKUP(TEXT(R53,"@"),Apoio!A:B,2,0)&amp;" "&amp;SUBSTITUTE(LOWER(LEFT(L53,1))&amp;RIGHT(PROPER(L53),LEN(L53)-1),"_","")&amp;";",IF(ISNUMBER(Q53),IF(R53="R","@Entity@Table(name = ""reg_"&amp;LOWER(J53)&amp;""")@XmlRootElement","")&amp;VLOOKUP(J53,Blocos!D:I,6,0)&amp;Apoio!$E$1&amp;Y53,""))</f>
        <v>@Campos(posicao = 4, tipo = 'C')@Column(name = "CRC")private String crc;</v>
      </c>
      <c r="X53" s="190" t="str">
        <f>IF(ISNUMBER(Q53),COUNTIF(Blocos!G:G,J53),"")</f>
        <v/>
      </c>
      <c r="Y53" s="190" t="str">
        <f>IF(OR(X53=0,X53=""),"",VLOOKUP(SUMIFS(Blocos!A:A,Blocos!H:H,'EFD REGISTROS e Campos (2)'!X53,Blocos!G:G,'EFD REGISTROS e Campos (2)'!J53),Blocos!A:L,12,0))</f>
        <v/>
      </c>
      <c r="Z53" s="190" t="str">
        <f>IF(ISNUMBER(Q54),VLOOKUP(J53,Blocos!D:G,4,0),"")</f>
        <v/>
      </c>
      <c r="AA53" s="190" t="str">
        <f>IF(ISNUMBER(Q53),CONCATENATE("CREATE TABLE ""reg_",LOWER(J53),""" (""ID"" bigint NOT NULL AUTO_INCREMENT,  ""HASHFILE"" varchar(255) DEFAULT NULL, ""ID_PAI"" bigint NOT NULL,"),IF(Q53="Campo",CONCATENATE("""",L53,""" ",VLOOKUP(R53,Apoio!A:C,3,0)),""))&amp;IF(Z53="","",CONCATENATE("PRIMARY KEY (""ID""), KEY ""FK_reg_",LOWER(Z53),"_ID_PAI"" (""ID_PAI""), CONSTRAINT ""FK_reg_",LOWER(Z53),"_ID_PAI"" FOREIGN KEY (""ID_PAI"") REFERENCES ""reg_",LOWER(Z53),""" (""ID"")) ENGINE=InnoDB AUTO_INCREMENT=105774 DEFAULT CHARSET=utf8mb4 COLLATE=utf8mb4_0900_ai_ci;"))</f>
        <v>"CRC" varchar(255) DEFAULT NULL,</v>
      </c>
      <c r="AB53" s="190" t="str">
        <f t="shared" si="6"/>
        <v>`reg_0100`.`CRC`,</v>
      </c>
    </row>
    <row r="54" spans="1:28" ht="14.5" hidden="1" customHeight="1" x14ac:dyDescent="0.3">
      <c r="J54" s="187" t="str">
        <f t="shared" si="4"/>
        <v>0100</v>
      </c>
      <c r="K54" s="181">
        <v>5</v>
      </c>
      <c r="L54" s="285" t="s">
        <v>45</v>
      </c>
      <c r="M54" s="182" t="s">
        <v>123</v>
      </c>
      <c r="N54" s="181" t="s">
        <v>27</v>
      </c>
      <c r="O54" s="181" t="s">
        <v>47</v>
      </c>
      <c r="P54" s="181" t="s">
        <v>28</v>
      </c>
      <c r="Q54" s="192" t="str">
        <f t="shared" si="0"/>
        <v>Campo</v>
      </c>
      <c r="R54" s="192" t="s">
        <v>27</v>
      </c>
      <c r="S54" s="191" t="str">
        <f t="shared" si="1"/>
        <v/>
      </c>
      <c r="T54" s="192" t="str">
        <f t="shared" si="2"/>
        <v>&lt;campo posicao="5"&gt;
&lt;coluna&gt;CNPJ&lt;/coluna&gt;
&lt;descricao&gt;Número de inscrição do escritório de contabilidade no CNPJ, se houver.&lt;/descricao&gt;
&lt;tipo&gt;C&lt;/tipo&gt;
&lt;/campo&gt;</v>
      </c>
      <c r="U54" s="192" t="str">
        <f t="shared" si="5"/>
        <v>&lt;campo posicao="5"&gt;
&lt;coluna&gt;CNPJ&lt;/coluna&gt;
&lt;descricao&gt;Número de inscrição do escritório de contabilidade no CNPJ, se houver.&lt;/descricao&gt;
&lt;tipo&gt;C&lt;/tipo&gt;
&lt;/campo&gt;</v>
      </c>
      <c r="V54" s="192" t="str">
        <f t="shared" si="3"/>
        <v>{"Column6", "CNPJ"},</v>
      </c>
      <c r="W54" s="191" t="str">
        <f>IF(Q54="Campo","@Campos(posicao = "&amp;K54&amp;", tipo = '"&amp;R54&amp;"')@Column(name = """&amp;L54&amp;""")"&amp;IF(R54="D","@Temporal(TemporalType.DATE)","")&amp;"private "&amp;VLOOKUP(TEXT(R54,"@"),Apoio!A:B,2,0)&amp;" "&amp;SUBSTITUTE(LOWER(LEFT(L54,1))&amp;RIGHT(PROPER(L54),LEN(L54)-1),"_","")&amp;";",IF(ISNUMBER(Q54),IF(R54="R","@Entity@Table(name = ""reg_"&amp;LOWER(J54)&amp;""")@XmlRootElement","")&amp;VLOOKUP(J54,Blocos!D:I,6,0)&amp;Apoio!$E$1&amp;Y54,""))</f>
        <v>@Campos(posicao = 5, tipo = 'C')@Column(name = "CNPJ")private String cnpj;</v>
      </c>
      <c r="X54" s="190" t="str">
        <f>IF(ISNUMBER(Q54),COUNTIF(Blocos!G:G,J54),"")</f>
        <v/>
      </c>
      <c r="Y54" s="190" t="str">
        <f>IF(OR(X54=0,X54=""),"",VLOOKUP(SUMIFS(Blocos!A:A,Blocos!H:H,'EFD REGISTROS e Campos (2)'!X54,Blocos!G:G,'EFD REGISTROS e Campos (2)'!J54),Blocos!A:L,12,0))</f>
        <v/>
      </c>
      <c r="Z54" s="190" t="str">
        <f>IF(ISNUMBER(Q55),VLOOKUP(J54,Blocos!D:G,4,0),"")</f>
        <v/>
      </c>
      <c r="AA54" s="190" t="str">
        <f>IF(ISNUMBER(Q54),CONCATENATE("CREATE TABLE ""reg_",LOWER(J54),""" (""ID"" bigint NOT NULL AUTO_INCREMENT,  ""HASHFILE"" varchar(255) DEFAULT NULL, ""ID_PAI"" bigint NOT NULL,"),IF(Q54="Campo",CONCATENATE("""",L54,""" ",VLOOKUP(R54,Apoio!A:C,3,0)),""))&amp;IF(Z54="","",CONCATENATE("PRIMARY KEY (""ID""), KEY ""FK_reg_",LOWER(Z54),"_ID_PAI"" (""ID_PAI""), CONSTRAINT ""FK_reg_",LOWER(Z54),"_ID_PAI"" FOREIGN KEY (""ID_PAI"") REFERENCES ""reg_",LOWER(Z54),""" (""ID"")) ENGINE=InnoDB AUTO_INCREMENT=105774 DEFAULT CHARSET=utf8mb4 COLLATE=utf8mb4_0900_ai_ci;"))</f>
        <v>"CNPJ" varchar(255) DEFAULT NULL,</v>
      </c>
      <c r="AB54" s="190" t="str">
        <f t="shared" si="6"/>
        <v>`reg_0100`.`CNPJ`,</v>
      </c>
    </row>
    <row r="55" spans="1:28" ht="14.5" hidden="1" customHeight="1" x14ac:dyDescent="0.3">
      <c r="J55" s="187" t="str">
        <f t="shared" si="4"/>
        <v>0100</v>
      </c>
      <c r="K55" s="181">
        <v>6</v>
      </c>
      <c r="L55" s="285" t="s">
        <v>91</v>
      </c>
      <c r="M55" s="182" t="s">
        <v>92</v>
      </c>
      <c r="N55" s="181" t="s">
        <v>27</v>
      </c>
      <c r="O55" s="181" t="s">
        <v>40</v>
      </c>
      <c r="P55" s="181" t="s">
        <v>28</v>
      </c>
      <c r="Q55" s="192" t="str">
        <f t="shared" si="0"/>
        <v>Campo</v>
      </c>
      <c r="R55" s="192" t="s">
        <v>27</v>
      </c>
      <c r="S55" s="191" t="str">
        <f t="shared" si="1"/>
        <v/>
      </c>
      <c r="T55" s="192" t="str">
        <f t="shared" si="2"/>
        <v>&lt;campo posicao="6"&gt;
&lt;coluna&gt;CEP&lt;/coluna&gt;
&lt;descricao&gt;Código de Endereçamento Postal.&lt;/descricao&gt;
&lt;tipo&gt;C&lt;/tipo&gt;
&lt;/campo&gt;</v>
      </c>
      <c r="U55" s="192" t="str">
        <f t="shared" si="5"/>
        <v>&lt;campo posicao="6"&gt;
&lt;coluna&gt;CEP&lt;/coluna&gt;
&lt;descricao&gt;Código de Endereçamento Postal.&lt;/descricao&gt;
&lt;tipo&gt;C&lt;/tipo&gt;
&lt;/campo&gt;</v>
      </c>
      <c r="V55" s="192" t="str">
        <f t="shared" si="3"/>
        <v>{"Column7", "CEP"},</v>
      </c>
      <c r="W55" s="191" t="str">
        <f>IF(Q55="Campo","@Campos(posicao = "&amp;K55&amp;", tipo = '"&amp;R55&amp;"')@Column(name = """&amp;L55&amp;""")"&amp;IF(R55="D","@Temporal(TemporalType.DATE)","")&amp;"private "&amp;VLOOKUP(TEXT(R55,"@"),Apoio!A:B,2,0)&amp;" "&amp;SUBSTITUTE(LOWER(LEFT(L55,1))&amp;RIGHT(PROPER(L55),LEN(L55)-1),"_","")&amp;";",IF(ISNUMBER(Q55),IF(R55="R","@Entity@Table(name = ""reg_"&amp;LOWER(J55)&amp;""")@XmlRootElement","")&amp;VLOOKUP(J55,Blocos!D:I,6,0)&amp;Apoio!$E$1&amp;Y55,""))</f>
        <v>@Campos(posicao = 6, tipo = 'C')@Column(name = "CEP")private String cep;</v>
      </c>
      <c r="X55" s="190" t="str">
        <f>IF(ISNUMBER(Q55),COUNTIF(Blocos!G:G,J55),"")</f>
        <v/>
      </c>
      <c r="Y55" s="190" t="str">
        <f>IF(OR(X55=0,X55=""),"",VLOOKUP(SUMIFS(Blocos!A:A,Blocos!H:H,'EFD REGISTROS e Campos (2)'!X55,Blocos!G:G,'EFD REGISTROS e Campos (2)'!J55),Blocos!A:L,12,0))</f>
        <v/>
      </c>
      <c r="Z55" s="190" t="str">
        <f>IF(ISNUMBER(Q56),VLOOKUP(J55,Blocos!D:G,4,0),"")</f>
        <v/>
      </c>
      <c r="AA55" s="190" t="str">
        <f>IF(ISNUMBER(Q55),CONCATENATE("CREATE TABLE ""reg_",LOWER(J55),""" (""ID"" bigint NOT NULL AUTO_INCREMENT,  ""HASHFILE"" varchar(255) DEFAULT NULL, ""ID_PAI"" bigint NOT NULL,"),IF(Q55="Campo",CONCATENATE("""",L55,""" ",VLOOKUP(R55,Apoio!A:C,3,0)),""))&amp;IF(Z55="","",CONCATENATE("PRIMARY KEY (""ID""), KEY ""FK_reg_",LOWER(Z55),"_ID_PAI"" (""ID_PAI""), CONSTRAINT ""FK_reg_",LOWER(Z55),"_ID_PAI"" FOREIGN KEY (""ID_PAI"") REFERENCES ""reg_",LOWER(Z55),""" (""ID"")) ENGINE=InnoDB AUTO_INCREMENT=105774 DEFAULT CHARSET=utf8mb4 COLLATE=utf8mb4_0900_ai_ci;"))</f>
        <v>"CEP" varchar(255) DEFAULT NULL,</v>
      </c>
      <c r="AB55" s="190" t="str">
        <f t="shared" si="6"/>
        <v>`reg_0100`.`CEP`,</v>
      </c>
    </row>
    <row r="56" spans="1:28" ht="14.5" hidden="1" customHeight="1" x14ac:dyDescent="0.3">
      <c r="J56" s="187" t="str">
        <f t="shared" si="4"/>
        <v>0100</v>
      </c>
      <c r="K56" s="181">
        <v>7</v>
      </c>
      <c r="L56" s="285" t="s">
        <v>3631</v>
      </c>
      <c r="M56" s="182" t="s">
        <v>94</v>
      </c>
      <c r="N56" s="181" t="s">
        <v>27</v>
      </c>
      <c r="O56" s="181">
        <v>60</v>
      </c>
      <c r="P56" s="181" t="s">
        <v>28</v>
      </c>
      <c r="Q56" s="192" t="str">
        <f t="shared" si="0"/>
        <v>Campo</v>
      </c>
      <c r="R56" s="192" t="s">
        <v>27</v>
      </c>
      <c r="S56" s="191" t="str">
        <f t="shared" si="1"/>
        <v/>
      </c>
      <c r="T56" s="192" t="str">
        <f t="shared" si="2"/>
        <v>&lt;campo posicao="7"&gt;
&lt;coluna&gt;ENDERECO&lt;/coluna&gt;
&lt;descricao&gt;Logradouro e endereço do imóvel.&lt;/descricao&gt;
&lt;tipo&gt;C&lt;/tipo&gt;
&lt;/campo&gt;</v>
      </c>
      <c r="U56" s="192" t="str">
        <f t="shared" si="5"/>
        <v>&lt;campo posicao="7"&gt;
&lt;coluna&gt;ENDERECO&lt;/coluna&gt;
&lt;descricao&gt;Logradouro e endereço do imóvel.&lt;/descricao&gt;
&lt;tipo&gt;C&lt;/tipo&gt;
&lt;/campo&gt;</v>
      </c>
      <c r="V56" s="192" t="str">
        <f t="shared" si="3"/>
        <v>{"Column8", "ENDERECO"},</v>
      </c>
      <c r="W56" s="191" t="str">
        <f>IF(Q56="Campo","@Campos(posicao = "&amp;K56&amp;", tipo = '"&amp;R56&amp;"')@Column(name = """&amp;L56&amp;""")"&amp;IF(R56="D","@Temporal(TemporalType.DATE)","")&amp;"private "&amp;VLOOKUP(TEXT(R56,"@"),Apoio!A:B,2,0)&amp;" "&amp;SUBSTITUTE(LOWER(LEFT(L56,1))&amp;RIGHT(PROPER(L56),LEN(L56)-1),"_","")&amp;";",IF(ISNUMBER(Q56),IF(R56="R","@Entity@Table(name = ""reg_"&amp;LOWER(J56)&amp;""")@XmlRootElement","")&amp;VLOOKUP(J56,Blocos!D:I,6,0)&amp;Apoio!$E$1&amp;Y56,""))</f>
        <v>@Campos(posicao = 7, tipo = 'C')@Column(name = "ENDERECO")private String endereco;</v>
      </c>
      <c r="X56" s="190" t="str">
        <f>IF(ISNUMBER(Q56),COUNTIF(Blocos!G:G,J56),"")</f>
        <v/>
      </c>
      <c r="Y56" s="190" t="str">
        <f>IF(OR(X56=0,X56=""),"",VLOOKUP(SUMIFS(Blocos!A:A,Blocos!H:H,'EFD REGISTROS e Campos (2)'!X56,Blocos!G:G,'EFD REGISTROS e Campos (2)'!J56),Blocos!A:L,12,0))</f>
        <v/>
      </c>
      <c r="Z56" s="190" t="str">
        <f>IF(ISNUMBER(Q57),VLOOKUP(J56,Blocos!D:G,4,0),"")</f>
        <v/>
      </c>
      <c r="AA56" s="190" t="str">
        <f>IF(ISNUMBER(Q56),CONCATENATE("CREATE TABLE ""reg_",LOWER(J56),""" (""ID"" bigint NOT NULL AUTO_INCREMENT,  ""HASHFILE"" varchar(255) DEFAULT NULL, ""ID_PAI"" bigint NOT NULL,"),IF(Q56="Campo",CONCATENATE("""",L56,""" ",VLOOKUP(R56,Apoio!A:C,3,0)),""))&amp;IF(Z56="","",CONCATENATE("PRIMARY KEY (""ID""), KEY ""FK_reg_",LOWER(Z56),"_ID_PAI"" (""ID_PAI""), CONSTRAINT ""FK_reg_",LOWER(Z56),"_ID_PAI"" FOREIGN KEY (""ID_PAI"") REFERENCES ""reg_",LOWER(Z56),""" (""ID"")) ENGINE=InnoDB AUTO_INCREMENT=105774 DEFAULT CHARSET=utf8mb4 COLLATE=utf8mb4_0900_ai_ci;"))</f>
        <v>"ENDERECO" varchar(255) DEFAULT NULL,</v>
      </c>
      <c r="AB56" s="190" t="str">
        <f t="shared" si="6"/>
        <v>`reg_0100`.`ENDERECO`,</v>
      </c>
    </row>
    <row r="57" spans="1:28" ht="14.5" hidden="1" customHeight="1" x14ac:dyDescent="0.3">
      <c r="J57" s="187" t="str">
        <f t="shared" si="4"/>
        <v>0100</v>
      </c>
      <c r="K57" s="181">
        <v>8</v>
      </c>
      <c r="L57" s="285" t="s">
        <v>95</v>
      </c>
      <c r="M57" s="182" t="s">
        <v>96</v>
      </c>
      <c r="N57" s="181" t="s">
        <v>27</v>
      </c>
      <c r="O57" s="181">
        <v>10</v>
      </c>
      <c r="P57" s="181" t="s">
        <v>28</v>
      </c>
      <c r="Q57" s="192" t="str">
        <f t="shared" si="0"/>
        <v>Campo</v>
      </c>
      <c r="R57" s="192" t="s">
        <v>27</v>
      </c>
      <c r="S57" s="191" t="str">
        <f t="shared" si="1"/>
        <v/>
      </c>
      <c r="T57" s="192" t="str">
        <f t="shared" si="2"/>
        <v>&lt;campo posicao="8"&gt;
&lt;coluna&gt;NUM&lt;/coluna&gt;
&lt;descricao&gt;Número do imóvel.&lt;/descricao&gt;
&lt;tipo&gt;C&lt;/tipo&gt;
&lt;/campo&gt;</v>
      </c>
      <c r="U57" s="192" t="str">
        <f t="shared" si="5"/>
        <v>&lt;campo posicao="8"&gt;
&lt;coluna&gt;NUM&lt;/coluna&gt;
&lt;descricao&gt;Número do imóvel.&lt;/descricao&gt;
&lt;tipo&gt;C&lt;/tipo&gt;
&lt;/campo&gt;</v>
      </c>
      <c r="V57" s="192" t="str">
        <f t="shared" si="3"/>
        <v>{"Column9", "NUM"},</v>
      </c>
      <c r="W57" s="191" t="str">
        <f>IF(Q57="Campo","@Campos(posicao = "&amp;K57&amp;", tipo = '"&amp;R57&amp;"')@Column(name = """&amp;L57&amp;""")"&amp;IF(R57="D","@Temporal(TemporalType.DATE)","")&amp;"private "&amp;VLOOKUP(TEXT(R57,"@"),Apoio!A:B,2,0)&amp;" "&amp;SUBSTITUTE(LOWER(LEFT(L57,1))&amp;RIGHT(PROPER(L57),LEN(L57)-1),"_","")&amp;";",IF(ISNUMBER(Q57),IF(R57="R","@Entity@Table(name = ""reg_"&amp;LOWER(J57)&amp;""")@XmlRootElement","")&amp;VLOOKUP(J57,Blocos!D:I,6,0)&amp;Apoio!$E$1&amp;Y57,""))</f>
        <v>@Campos(posicao = 8, tipo = 'C')@Column(name = "NUM")private String num;</v>
      </c>
      <c r="X57" s="190" t="str">
        <f>IF(ISNUMBER(Q57),COUNTIF(Blocos!G:G,J57),"")</f>
        <v/>
      </c>
      <c r="Y57" s="190" t="str">
        <f>IF(OR(X57=0,X57=""),"",VLOOKUP(SUMIFS(Blocos!A:A,Blocos!H:H,'EFD REGISTROS e Campos (2)'!X57,Blocos!G:G,'EFD REGISTROS e Campos (2)'!J57),Blocos!A:L,12,0))</f>
        <v/>
      </c>
      <c r="Z57" s="190" t="str">
        <f>IF(ISNUMBER(Q58),VLOOKUP(J57,Blocos!D:G,4,0),"")</f>
        <v/>
      </c>
      <c r="AA57" s="190" t="str">
        <f>IF(ISNUMBER(Q57),CONCATENATE("CREATE TABLE ""reg_",LOWER(J57),""" (""ID"" bigint NOT NULL AUTO_INCREMENT,  ""HASHFILE"" varchar(255) DEFAULT NULL, ""ID_PAI"" bigint NOT NULL,"),IF(Q57="Campo",CONCATENATE("""",L57,""" ",VLOOKUP(R57,Apoio!A:C,3,0)),""))&amp;IF(Z57="","",CONCATENATE("PRIMARY KEY (""ID""), KEY ""FK_reg_",LOWER(Z57),"_ID_PAI"" (""ID_PAI""), CONSTRAINT ""FK_reg_",LOWER(Z57),"_ID_PAI"" FOREIGN KEY (""ID_PAI"") REFERENCES ""reg_",LOWER(Z57),""" (""ID"")) ENGINE=InnoDB AUTO_INCREMENT=105774 DEFAULT CHARSET=utf8mb4 COLLATE=utf8mb4_0900_ai_ci;"))</f>
        <v>"NUM" varchar(255) DEFAULT NULL,</v>
      </c>
      <c r="AB57" s="190" t="str">
        <f t="shared" si="6"/>
        <v>`reg_0100`.`NUM`,</v>
      </c>
    </row>
    <row r="58" spans="1:28" ht="14.5" hidden="1" customHeight="1" x14ac:dyDescent="0.3">
      <c r="J58" s="187" t="str">
        <f t="shared" si="4"/>
        <v>0100</v>
      </c>
      <c r="K58" s="181">
        <v>9</v>
      </c>
      <c r="L58" s="285" t="s">
        <v>97</v>
      </c>
      <c r="M58" s="182" t="s">
        <v>98</v>
      </c>
      <c r="N58" s="181" t="s">
        <v>27</v>
      </c>
      <c r="O58" s="181">
        <v>60</v>
      </c>
      <c r="P58" s="181" t="s">
        <v>28</v>
      </c>
      <c r="Q58" s="192" t="str">
        <f t="shared" si="0"/>
        <v>Campo</v>
      </c>
      <c r="R58" s="192" t="s">
        <v>27</v>
      </c>
      <c r="S58" s="191" t="str">
        <f t="shared" si="1"/>
        <v/>
      </c>
      <c r="T58" s="192" t="str">
        <f t="shared" si="2"/>
        <v>&lt;campo posicao="9"&gt;
&lt;coluna&gt;COMPL&lt;/coluna&gt;
&lt;descricao&gt;Dados complementares do endereço.&lt;/descricao&gt;
&lt;tipo&gt;C&lt;/tipo&gt;
&lt;/campo&gt;</v>
      </c>
      <c r="U58" s="192" t="str">
        <f t="shared" si="5"/>
        <v>&lt;campo posicao="9"&gt;
&lt;coluna&gt;COMPL&lt;/coluna&gt;
&lt;descricao&gt;Dados complementares do endereço.&lt;/descricao&gt;
&lt;tipo&gt;C&lt;/tipo&gt;
&lt;/campo&gt;</v>
      </c>
      <c r="V58" s="192" t="str">
        <f t="shared" si="3"/>
        <v>{"Column10", "COMPL"},</v>
      </c>
      <c r="W58" s="191" t="str">
        <f>IF(Q58="Campo","@Campos(posicao = "&amp;K58&amp;", tipo = '"&amp;R58&amp;"')@Column(name = """&amp;L58&amp;""")"&amp;IF(R58="D","@Temporal(TemporalType.DATE)","")&amp;"private "&amp;VLOOKUP(TEXT(R58,"@"),Apoio!A:B,2,0)&amp;" "&amp;SUBSTITUTE(LOWER(LEFT(L58,1))&amp;RIGHT(PROPER(L58),LEN(L58)-1),"_","")&amp;";",IF(ISNUMBER(Q58),IF(R58="R","@Entity@Table(name = ""reg_"&amp;LOWER(J58)&amp;""")@XmlRootElement","")&amp;VLOOKUP(J58,Blocos!D:I,6,0)&amp;Apoio!$E$1&amp;Y58,""))</f>
        <v>@Campos(posicao = 9, tipo = 'C')@Column(name = "COMPL")private String compl;</v>
      </c>
      <c r="X58" s="190" t="str">
        <f>IF(ISNUMBER(Q58),COUNTIF(Blocos!G:G,J58),"")</f>
        <v/>
      </c>
      <c r="Y58" s="190" t="str">
        <f>IF(OR(X58=0,X58=""),"",VLOOKUP(SUMIFS(Blocos!A:A,Blocos!H:H,'EFD REGISTROS e Campos (2)'!X58,Blocos!G:G,'EFD REGISTROS e Campos (2)'!J58),Blocos!A:L,12,0))</f>
        <v/>
      </c>
      <c r="Z58" s="190" t="str">
        <f>IF(ISNUMBER(Q59),VLOOKUP(J58,Blocos!D:G,4,0),"")</f>
        <v/>
      </c>
      <c r="AA58" s="190" t="str">
        <f>IF(ISNUMBER(Q58),CONCATENATE("CREATE TABLE ""reg_",LOWER(J58),""" (""ID"" bigint NOT NULL AUTO_INCREMENT,  ""HASHFILE"" varchar(255) DEFAULT NULL, ""ID_PAI"" bigint NOT NULL,"),IF(Q58="Campo",CONCATENATE("""",L58,""" ",VLOOKUP(R58,Apoio!A:C,3,0)),""))&amp;IF(Z58="","",CONCATENATE("PRIMARY KEY (""ID""), KEY ""FK_reg_",LOWER(Z58),"_ID_PAI"" (""ID_PAI""), CONSTRAINT ""FK_reg_",LOWER(Z58),"_ID_PAI"" FOREIGN KEY (""ID_PAI"") REFERENCES ""reg_",LOWER(Z58),""" (""ID"")) ENGINE=InnoDB AUTO_INCREMENT=105774 DEFAULT CHARSET=utf8mb4 COLLATE=utf8mb4_0900_ai_ci;"))</f>
        <v>"COMPL" varchar(255) DEFAULT NULL,</v>
      </c>
      <c r="AB58" s="190" t="str">
        <f t="shared" si="6"/>
        <v>`reg_0100`.`COMPL`,</v>
      </c>
    </row>
    <row r="59" spans="1:28" ht="14.5" hidden="1" customHeight="1" x14ac:dyDescent="0.3">
      <c r="J59" s="187" t="str">
        <f t="shared" si="4"/>
        <v>0100</v>
      </c>
      <c r="K59" s="181">
        <v>10</v>
      </c>
      <c r="L59" s="285" t="s">
        <v>99</v>
      </c>
      <c r="M59" s="182" t="s">
        <v>100</v>
      </c>
      <c r="N59" s="181" t="s">
        <v>27</v>
      </c>
      <c r="O59" s="181">
        <v>60</v>
      </c>
      <c r="P59" s="181" t="s">
        <v>28</v>
      </c>
      <c r="Q59" s="192" t="str">
        <f t="shared" si="0"/>
        <v>Campo</v>
      </c>
      <c r="R59" s="192" t="s">
        <v>27</v>
      </c>
      <c r="S59" s="191" t="str">
        <f t="shared" si="1"/>
        <v/>
      </c>
      <c r="T59" s="192" t="str">
        <f t="shared" si="2"/>
        <v>&lt;campo posicao="10"&gt;
&lt;coluna&gt;BAIRRO&lt;/coluna&gt;
&lt;descricao&gt;Bairro em que o imóvel está situado.&lt;/descricao&gt;
&lt;tipo&gt;C&lt;/tipo&gt;
&lt;/campo&gt;</v>
      </c>
      <c r="U59" s="192" t="str">
        <f t="shared" si="5"/>
        <v>&lt;campo posicao="10"&gt;
&lt;coluna&gt;BAIRRO&lt;/coluna&gt;
&lt;descricao&gt;Bairro em que o imóvel está situado.&lt;/descricao&gt;
&lt;tipo&gt;C&lt;/tipo&gt;
&lt;/campo&gt;</v>
      </c>
      <c r="V59" s="192" t="str">
        <f t="shared" si="3"/>
        <v>{"Column11", "BAIRRO"},</v>
      </c>
      <c r="W59" s="191" t="str">
        <f>IF(Q59="Campo","@Campos(posicao = "&amp;K59&amp;", tipo = '"&amp;R59&amp;"')@Column(name = """&amp;L59&amp;""")"&amp;IF(R59="D","@Temporal(TemporalType.DATE)","")&amp;"private "&amp;VLOOKUP(TEXT(R59,"@"),Apoio!A:B,2,0)&amp;" "&amp;SUBSTITUTE(LOWER(LEFT(L59,1))&amp;RIGHT(PROPER(L59),LEN(L59)-1),"_","")&amp;";",IF(ISNUMBER(Q59),IF(R59="R","@Entity@Table(name = ""reg_"&amp;LOWER(J59)&amp;""")@XmlRootElement","")&amp;VLOOKUP(J59,Blocos!D:I,6,0)&amp;Apoio!$E$1&amp;Y59,""))</f>
        <v>@Campos(posicao = 10, tipo = 'C')@Column(name = "BAIRRO")private String bairro;</v>
      </c>
      <c r="X59" s="190" t="str">
        <f>IF(ISNUMBER(Q59),COUNTIF(Blocos!G:G,J59),"")</f>
        <v/>
      </c>
      <c r="Y59" s="190" t="str">
        <f>IF(OR(X59=0,X59=""),"",VLOOKUP(SUMIFS(Blocos!A:A,Blocos!H:H,'EFD REGISTROS e Campos (2)'!X59,Blocos!G:G,'EFD REGISTROS e Campos (2)'!J59),Blocos!A:L,12,0))</f>
        <v/>
      </c>
      <c r="Z59" s="190" t="str">
        <f>IF(ISNUMBER(Q60),VLOOKUP(J59,Blocos!D:G,4,0),"")</f>
        <v/>
      </c>
      <c r="AA59" s="190" t="str">
        <f>IF(ISNUMBER(Q59),CONCATENATE("CREATE TABLE ""reg_",LOWER(J59),""" (""ID"" bigint NOT NULL AUTO_INCREMENT,  ""HASHFILE"" varchar(255) DEFAULT NULL, ""ID_PAI"" bigint NOT NULL,"),IF(Q59="Campo",CONCATENATE("""",L59,""" ",VLOOKUP(R59,Apoio!A:C,3,0)),""))&amp;IF(Z59="","",CONCATENATE("PRIMARY KEY (""ID""), KEY ""FK_reg_",LOWER(Z59),"_ID_PAI"" (""ID_PAI""), CONSTRAINT ""FK_reg_",LOWER(Z59),"_ID_PAI"" FOREIGN KEY (""ID_PAI"") REFERENCES ""reg_",LOWER(Z59),""" (""ID"")) ENGINE=InnoDB AUTO_INCREMENT=105774 DEFAULT CHARSET=utf8mb4 COLLATE=utf8mb4_0900_ai_ci;"))</f>
        <v>"BAIRRO" varchar(255) DEFAULT NULL,</v>
      </c>
      <c r="AB59" s="190" t="str">
        <f t="shared" si="6"/>
        <v>`reg_0100`.`BAIRRO`,</v>
      </c>
    </row>
    <row r="60" spans="1:28" ht="14.5" hidden="1" customHeight="1" x14ac:dyDescent="0.3">
      <c r="J60" s="187" t="str">
        <f t="shared" si="4"/>
        <v>0100</v>
      </c>
      <c r="K60" s="181">
        <v>11</v>
      </c>
      <c r="L60" s="285" t="s">
        <v>101</v>
      </c>
      <c r="M60" s="182" t="s">
        <v>124</v>
      </c>
      <c r="N60" s="181" t="s">
        <v>27</v>
      </c>
      <c r="O60" s="181">
        <v>11</v>
      </c>
      <c r="P60" s="181" t="s">
        <v>28</v>
      </c>
      <c r="Q60" s="192" t="str">
        <f t="shared" si="0"/>
        <v>Campo</v>
      </c>
      <c r="R60" s="192" t="s">
        <v>27</v>
      </c>
      <c r="S60" s="191" t="str">
        <f t="shared" si="1"/>
        <v/>
      </c>
      <c r="T60" s="192" t="str">
        <f t="shared" si="2"/>
        <v>&lt;campo posicao="11"&gt;
&lt;coluna&gt;FONE&lt;/coluna&gt;
&lt;descricao&gt;Número do telefone (DDD+FONE).&lt;/descricao&gt;
&lt;tipo&gt;C&lt;/tipo&gt;
&lt;/campo&gt;</v>
      </c>
      <c r="U60" s="192" t="str">
        <f t="shared" si="5"/>
        <v>&lt;campo posicao="11"&gt;
&lt;coluna&gt;FONE&lt;/coluna&gt;
&lt;descricao&gt;Número do telefone (DDD+FONE).&lt;/descricao&gt;
&lt;tipo&gt;C&lt;/tipo&gt;
&lt;/campo&gt;</v>
      </c>
      <c r="V60" s="192" t="str">
        <f t="shared" si="3"/>
        <v>{"Column12", "FONE"},</v>
      </c>
      <c r="W60" s="191" t="str">
        <f>IF(Q60="Campo","@Campos(posicao = "&amp;K60&amp;", tipo = '"&amp;R60&amp;"')@Column(name = """&amp;L60&amp;""")"&amp;IF(R60="D","@Temporal(TemporalType.DATE)","")&amp;"private "&amp;VLOOKUP(TEXT(R60,"@"),Apoio!A:B,2,0)&amp;" "&amp;SUBSTITUTE(LOWER(LEFT(L60,1))&amp;RIGHT(PROPER(L60),LEN(L60)-1),"_","")&amp;";",IF(ISNUMBER(Q60),IF(R60="R","@Entity@Table(name = ""reg_"&amp;LOWER(J60)&amp;""")@XmlRootElement","")&amp;VLOOKUP(J60,Blocos!D:I,6,0)&amp;Apoio!$E$1&amp;Y60,""))</f>
        <v>@Campos(posicao = 11, tipo = 'C')@Column(name = "FONE")private String fone;</v>
      </c>
      <c r="X60" s="190" t="str">
        <f>IF(ISNUMBER(Q60),COUNTIF(Blocos!G:G,J60),"")</f>
        <v/>
      </c>
      <c r="Y60" s="190" t="str">
        <f>IF(OR(X60=0,X60=""),"",VLOOKUP(SUMIFS(Blocos!A:A,Blocos!H:H,'EFD REGISTROS e Campos (2)'!X60,Blocos!G:G,'EFD REGISTROS e Campos (2)'!J60),Blocos!A:L,12,0))</f>
        <v/>
      </c>
      <c r="Z60" s="190" t="str">
        <f>IF(ISNUMBER(Q61),VLOOKUP(J60,Blocos!D:G,4,0),"")</f>
        <v/>
      </c>
      <c r="AA60" s="190" t="str">
        <f>IF(ISNUMBER(Q60),CONCATENATE("CREATE TABLE ""reg_",LOWER(J60),""" (""ID"" bigint NOT NULL AUTO_INCREMENT,  ""HASHFILE"" varchar(255) DEFAULT NULL, ""ID_PAI"" bigint NOT NULL,"),IF(Q60="Campo",CONCATENATE("""",L60,""" ",VLOOKUP(R60,Apoio!A:C,3,0)),""))&amp;IF(Z60="","",CONCATENATE("PRIMARY KEY (""ID""), KEY ""FK_reg_",LOWER(Z60),"_ID_PAI"" (""ID_PAI""), CONSTRAINT ""FK_reg_",LOWER(Z60),"_ID_PAI"" FOREIGN KEY (""ID_PAI"") REFERENCES ""reg_",LOWER(Z60),""" (""ID"")) ENGINE=InnoDB AUTO_INCREMENT=105774 DEFAULT CHARSET=utf8mb4 COLLATE=utf8mb4_0900_ai_ci;"))</f>
        <v>"FONE" varchar(255) DEFAULT NULL,</v>
      </c>
      <c r="AB60" s="190" t="str">
        <f t="shared" si="6"/>
        <v>`reg_0100`.`FONE`,</v>
      </c>
    </row>
    <row r="61" spans="1:28" ht="14.5" hidden="1" customHeight="1" x14ac:dyDescent="0.3">
      <c r="J61" s="187" t="str">
        <f t="shared" si="4"/>
        <v>0100</v>
      </c>
      <c r="K61" s="181">
        <v>12</v>
      </c>
      <c r="L61" s="285" t="s">
        <v>103</v>
      </c>
      <c r="M61" s="182" t="s">
        <v>104</v>
      </c>
      <c r="N61" s="181" t="s">
        <v>27</v>
      </c>
      <c r="O61" s="181">
        <v>11</v>
      </c>
      <c r="P61" s="181" t="s">
        <v>28</v>
      </c>
      <c r="Q61" s="192" t="str">
        <f t="shared" si="0"/>
        <v>Campo</v>
      </c>
      <c r="R61" s="192" t="s">
        <v>27</v>
      </c>
      <c r="S61" s="191" t="str">
        <f t="shared" si="1"/>
        <v/>
      </c>
      <c r="T61" s="192" t="str">
        <f t="shared" si="2"/>
        <v>&lt;campo posicao="12"&gt;
&lt;coluna&gt;FAX&lt;/coluna&gt;
&lt;descricao&gt;Número do fax.&lt;/descricao&gt;
&lt;tipo&gt;C&lt;/tipo&gt;
&lt;/campo&gt;</v>
      </c>
      <c r="U61" s="192" t="str">
        <f t="shared" si="5"/>
        <v>&lt;campo posicao="12"&gt;
&lt;coluna&gt;FAX&lt;/coluna&gt;
&lt;descricao&gt;Número do fax.&lt;/descricao&gt;
&lt;tipo&gt;C&lt;/tipo&gt;
&lt;/campo&gt;</v>
      </c>
      <c r="V61" s="192" t="str">
        <f t="shared" si="3"/>
        <v>{"Column13", "FAX"},</v>
      </c>
      <c r="W61" s="191" t="str">
        <f>IF(Q61="Campo","@Campos(posicao = "&amp;K61&amp;", tipo = '"&amp;R61&amp;"')@Column(name = """&amp;L61&amp;""")"&amp;IF(R61="D","@Temporal(TemporalType.DATE)","")&amp;"private "&amp;VLOOKUP(TEXT(R61,"@"),Apoio!A:B,2,0)&amp;" "&amp;SUBSTITUTE(LOWER(LEFT(L61,1))&amp;RIGHT(PROPER(L61),LEN(L61)-1),"_","")&amp;";",IF(ISNUMBER(Q61),IF(R61="R","@Entity@Table(name = ""reg_"&amp;LOWER(J61)&amp;""")@XmlRootElement","")&amp;VLOOKUP(J61,Blocos!D:I,6,0)&amp;Apoio!$E$1&amp;Y61,""))</f>
        <v>@Campos(posicao = 12, tipo = 'C')@Column(name = "FAX")private String fax;</v>
      </c>
      <c r="X61" s="190" t="str">
        <f>IF(ISNUMBER(Q61),COUNTIF(Blocos!G:G,J61),"")</f>
        <v/>
      </c>
      <c r="Y61" s="190" t="str">
        <f>IF(OR(X61=0,X61=""),"",VLOOKUP(SUMIFS(Blocos!A:A,Blocos!H:H,'EFD REGISTROS e Campos (2)'!X61,Blocos!G:G,'EFD REGISTROS e Campos (2)'!J61),Blocos!A:L,12,0))</f>
        <v/>
      </c>
      <c r="Z61" s="190" t="str">
        <f>IF(ISNUMBER(Q62),VLOOKUP(J61,Blocos!D:G,4,0),"")</f>
        <v/>
      </c>
      <c r="AA61" s="190" t="str">
        <f>IF(ISNUMBER(Q61),CONCATENATE("CREATE TABLE ""reg_",LOWER(J61),""" (""ID"" bigint NOT NULL AUTO_INCREMENT,  ""HASHFILE"" varchar(255) DEFAULT NULL, ""ID_PAI"" bigint NOT NULL,"),IF(Q61="Campo",CONCATENATE("""",L61,""" ",VLOOKUP(R61,Apoio!A:C,3,0)),""))&amp;IF(Z61="","",CONCATENATE("PRIMARY KEY (""ID""), KEY ""FK_reg_",LOWER(Z61),"_ID_PAI"" (""ID_PAI""), CONSTRAINT ""FK_reg_",LOWER(Z61),"_ID_PAI"" FOREIGN KEY (""ID_PAI"") REFERENCES ""reg_",LOWER(Z61),""" (""ID"")) ENGINE=InnoDB AUTO_INCREMENT=105774 DEFAULT CHARSET=utf8mb4 COLLATE=utf8mb4_0900_ai_ci;"))</f>
        <v>"FAX" varchar(255) DEFAULT NULL,</v>
      </c>
      <c r="AB61" s="190" t="str">
        <f t="shared" si="6"/>
        <v>`reg_0100`.`FAX`,</v>
      </c>
    </row>
    <row r="62" spans="1:28" ht="14.5" hidden="1" customHeight="1" x14ac:dyDescent="0.3">
      <c r="J62" s="187" t="str">
        <f t="shared" si="4"/>
        <v>0100</v>
      </c>
      <c r="K62" s="181">
        <v>13</v>
      </c>
      <c r="L62" s="285" t="s">
        <v>105</v>
      </c>
      <c r="M62" s="182" t="s">
        <v>106</v>
      </c>
      <c r="N62" s="181" t="s">
        <v>27</v>
      </c>
      <c r="O62" s="181" t="s">
        <v>28</v>
      </c>
      <c r="P62" s="181" t="s">
        <v>28</v>
      </c>
      <c r="Q62" s="192" t="str">
        <f t="shared" si="0"/>
        <v>Campo</v>
      </c>
      <c r="R62" s="192" t="s">
        <v>27</v>
      </c>
      <c r="S62" s="191" t="str">
        <f t="shared" si="1"/>
        <v/>
      </c>
      <c r="T62" s="192" t="str">
        <f t="shared" si="2"/>
        <v>&lt;campo posicao="13"&gt;
&lt;coluna&gt;EMAIL&lt;/coluna&gt;
&lt;descricao&gt;Endereço do correio eletrônico.&lt;/descricao&gt;
&lt;tipo&gt;C&lt;/tipo&gt;
&lt;/campo&gt;</v>
      </c>
      <c r="U62" s="192" t="str">
        <f t="shared" si="5"/>
        <v>&lt;campo posicao="13"&gt;
&lt;coluna&gt;EMAIL&lt;/coluna&gt;
&lt;descricao&gt;Endereço do correio eletrônico.&lt;/descricao&gt;
&lt;tipo&gt;C&lt;/tipo&gt;
&lt;/campo&gt;</v>
      </c>
      <c r="V62" s="192" t="str">
        <f t="shared" si="3"/>
        <v>{"Column14", "EMAIL"},</v>
      </c>
      <c r="W62" s="191" t="str">
        <f>IF(Q62="Campo","@Campos(posicao = "&amp;K62&amp;", tipo = '"&amp;R62&amp;"')@Column(name = """&amp;L62&amp;""")"&amp;IF(R62="D","@Temporal(TemporalType.DATE)","")&amp;"private "&amp;VLOOKUP(TEXT(R62,"@"),Apoio!A:B,2,0)&amp;" "&amp;SUBSTITUTE(LOWER(LEFT(L62,1))&amp;RIGHT(PROPER(L62),LEN(L62)-1),"_","")&amp;";",IF(ISNUMBER(Q62),IF(R62="R","@Entity@Table(name = ""reg_"&amp;LOWER(J62)&amp;""")@XmlRootElement","")&amp;VLOOKUP(J62,Blocos!D:I,6,0)&amp;Apoio!$E$1&amp;Y62,""))</f>
        <v>@Campos(posicao = 13, tipo = 'C')@Column(name = "EMAIL")private String email;</v>
      </c>
      <c r="X62" s="190" t="str">
        <f>IF(ISNUMBER(Q62),COUNTIF(Blocos!G:G,J62),"")</f>
        <v/>
      </c>
      <c r="Y62" s="190" t="str">
        <f>IF(OR(X62=0,X62=""),"",VLOOKUP(SUMIFS(Blocos!A:A,Blocos!H:H,'EFD REGISTROS e Campos (2)'!X62,Blocos!G:G,'EFD REGISTROS e Campos (2)'!J62),Blocos!A:L,12,0))</f>
        <v/>
      </c>
      <c r="Z62" s="190" t="str">
        <f>IF(ISNUMBER(Q63),VLOOKUP(J62,Blocos!D:G,4,0),"")</f>
        <v/>
      </c>
      <c r="AA62" s="190" t="str">
        <f>IF(ISNUMBER(Q62),CONCATENATE("CREATE TABLE ""reg_",LOWER(J62),""" (""ID"" bigint NOT NULL AUTO_INCREMENT,  ""HASHFILE"" varchar(255) DEFAULT NULL, ""ID_PAI"" bigint NOT NULL,"),IF(Q62="Campo",CONCATENATE("""",L62,""" ",VLOOKUP(R62,Apoio!A:C,3,0)),""))&amp;IF(Z62="","",CONCATENATE("PRIMARY KEY (""ID""), KEY ""FK_reg_",LOWER(Z62),"_ID_PAI"" (""ID_PAI""), CONSTRAINT ""FK_reg_",LOWER(Z62),"_ID_PAI"" FOREIGN KEY (""ID_PAI"") REFERENCES ""reg_",LOWER(Z62),""" (""ID"")) ENGINE=InnoDB AUTO_INCREMENT=105774 DEFAULT CHARSET=utf8mb4 COLLATE=utf8mb4_0900_ai_ci;"))</f>
        <v>"EMAIL" varchar(255) DEFAULT NULL,</v>
      </c>
      <c r="AB62" s="190" t="str">
        <f t="shared" si="6"/>
        <v>`reg_0100`.`EMAIL`,</v>
      </c>
    </row>
    <row r="63" spans="1:28" ht="14.5" hidden="1" customHeight="1" x14ac:dyDescent="0.3">
      <c r="J63" s="187" t="str">
        <f t="shared" si="4"/>
        <v>0100</v>
      </c>
      <c r="K63" s="181">
        <v>14</v>
      </c>
      <c r="L63" s="285" t="s">
        <v>57</v>
      </c>
      <c r="M63" s="182" t="s">
        <v>125</v>
      </c>
      <c r="N63" s="181" t="s">
        <v>27</v>
      </c>
      <c r="O63" s="181" t="s">
        <v>59</v>
      </c>
      <c r="P63" s="181" t="s">
        <v>28</v>
      </c>
      <c r="Q63" s="192" t="str">
        <f t="shared" si="0"/>
        <v>Campo</v>
      </c>
      <c r="R63" s="192" t="s">
        <v>27</v>
      </c>
      <c r="S63" s="191" t="str">
        <f t="shared" si="1"/>
        <v/>
      </c>
      <c r="T63" s="192" t="str">
        <f t="shared" si="2"/>
        <v>&lt;campo posicao="14"&gt;
&lt;coluna&gt;COD_MUN&lt;/coluna&gt;
&lt;descricao&gt;Código do município, conforme tabela IBGE.&lt;/descricao&gt;
&lt;tipo&gt;C&lt;/tipo&gt;
&lt;/campo&gt;</v>
      </c>
      <c r="U63" s="192" t="str">
        <f t="shared" si="5"/>
        <v>&lt;campo posicao="14"&gt;
&lt;coluna&gt;COD_MUN&lt;/coluna&gt;
&lt;descricao&gt;Código do município, conforme tabela IBGE.&lt;/descricao&gt;
&lt;tipo&gt;C&lt;/tipo&gt;
&lt;/campo&gt;</v>
      </c>
      <c r="V63" s="192" t="str">
        <f t="shared" si="3"/>
        <v>{"Column15", "COD_MUN"},</v>
      </c>
      <c r="W63" s="191" t="str">
        <f>IF(Q63="Campo","@Campos(posicao = "&amp;K63&amp;", tipo = '"&amp;R63&amp;"')@Column(name = """&amp;L63&amp;""")"&amp;IF(R63="D","@Temporal(TemporalType.DATE)","")&amp;"private "&amp;VLOOKUP(TEXT(R63,"@"),Apoio!A:B,2,0)&amp;" "&amp;SUBSTITUTE(LOWER(LEFT(L63,1))&amp;RIGHT(PROPER(L63),LEN(L63)-1),"_","")&amp;";",IF(ISNUMBER(Q63),IF(R63="R","@Entity@Table(name = ""reg_"&amp;LOWER(J63)&amp;""")@XmlRootElement","")&amp;VLOOKUP(J63,Blocos!D:I,6,0)&amp;Apoio!$E$1&amp;Y63,""))</f>
        <v>@Campos(posicao = 14, tipo = 'C')@Column(name = "COD_MUN")private String codMun;</v>
      </c>
      <c r="X63" s="190" t="str">
        <f>IF(ISNUMBER(Q63),COUNTIF(Blocos!G:G,J63),"")</f>
        <v/>
      </c>
      <c r="Y63" s="190" t="str">
        <f>IF(OR(X63=0,X63=""),"",VLOOKUP(SUMIFS(Blocos!A:A,Blocos!H:H,'EFD REGISTROS e Campos (2)'!X63,Blocos!G:G,'EFD REGISTROS e Campos (2)'!J63),Blocos!A:L,12,0))</f>
        <v/>
      </c>
      <c r="Z63" s="190" t="str">
        <f>IF(ISNUMBER(Q64),VLOOKUP(J63,Blocos!D:G,4,0),"")</f>
        <v>0001</v>
      </c>
      <c r="AA63" s="190" t="str">
        <f>IF(ISNUMBER(Q63),CONCATENATE("CREATE TABLE ""reg_",LOWER(J63),""" (""ID"" bigint NOT NULL AUTO_INCREMENT,  ""HASHFILE"" varchar(255) DEFAULT NULL, ""ID_PAI"" bigint NOT NULL,"),IF(Q63="Campo",CONCATENATE("""",L63,""" ",VLOOKUP(R63,Apoio!A:C,3,0)),""))&amp;IF(Z63="","",CONCATENATE("PRIMARY KEY (""ID""), KEY ""FK_reg_",LOWER(Z63),"_ID_PAI"" (""ID_PAI""), CONSTRAINT ""FK_reg_",LOWER(Z63),"_ID_PAI"" FOREIGN KEY (""ID_PAI"") REFERENCES ""reg_",LOWER(Z63),""" (""ID"")) ENGINE=InnoDB AUTO_INCREMENT=105774 DEFAULT CHARSET=utf8mb4 COLLATE=utf8mb4_0900_ai_ci;"))</f>
        <v>"COD_MUN" varchar(255) DEFAULT NULL,PRIMARY KEY ("ID"), KEY "FK_reg_0001_ID_PAI" ("ID_PAI"), CONSTRAINT "FK_reg_0001_ID_PAI" FOREIGN KEY ("ID_PAI") REFERENCES "reg_0001" ("ID")) ENGINE=InnoDB AUTO_INCREMENT=105774 DEFAULT CHARSET=utf8mb4 COLLATE=utf8mb4_0900_ai_ci;</v>
      </c>
      <c r="AB63" s="190" t="str">
        <f t="shared" si="6"/>
        <v>`reg_0100`.`COD_MUN`,FROM `efdicms`.`reg_0100`;"</v>
      </c>
    </row>
    <row r="64" spans="1:28" ht="14.5" hidden="1" customHeight="1" collapsed="1" x14ac:dyDescent="0.3">
      <c r="A64" s="180" t="s">
        <v>22</v>
      </c>
      <c r="D64" s="180" t="s">
        <v>126</v>
      </c>
      <c r="I64" s="180" t="s">
        <v>108</v>
      </c>
      <c r="J64" s="187" t="str">
        <f t="shared" si="4"/>
        <v>0150</v>
      </c>
      <c r="K64" s="195" t="s">
        <v>127</v>
      </c>
      <c r="Q64" s="192">
        <f t="shared" si="0"/>
        <v>2</v>
      </c>
      <c r="S64" s="191" t="str">
        <f t="shared" si="1"/>
        <v>&lt;/registro&gt;
&lt;registro codigo="0150" perfil="ABC" nivel="2"&gt;</v>
      </c>
      <c r="T64" s="192" t="str">
        <f t="shared" si="2"/>
        <v/>
      </c>
      <c r="U64" s="192" t="str">
        <f t="shared" si="5"/>
        <v>&lt;/registro&gt;
&lt;registro codigo="0150" perfil="ABC" nivel="2"&gt;</v>
      </c>
      <c r="V64" s="192" t="str">
        <f t="shared" si="3"/>
        <v/>
      </c>
      <c r="W64" s="191" t="str">
        <f>IF(Q64="Campo","@Campos(posicao = "&amp;K64&amp;", tipo = '"&amp;R64&amp;"')@Column(name = """&amp;L64&amp;""")"&amp;IF(R64="D","@Temporal(TemporalType.DATE)","")&amp;"private "&amp;VLOOKUP(TEXT(R64,"@"),Apoio!A:B,2,0)&amp;" "&amp;SUBSTITUTE(LOWER(LEFT(L64,1))&amp;RIGHT(PROPER(L64),LEN(L64)-1),"_","")&amp;";",IF(ISNUMBER(Q64),IF(R64="R","@Entity@Table(name = ""reg_"&amp;LOWER(J64)&amp;""")@XmlRootElement","")&amp;VLOOKUP(J64,Blocos!D:I,6,0)&amp;Apoio!$E$1&amp;Y64,""))</f>
        <v>@Registros(nivel = 2) public class Reg0150 implements Serializable { private static final long serialVersionUID = 1L; @Id @GeneratedValue(strategy = GenerationType.IDENTITY) @Basic(optional = false) @Column(name = "ID" ) private Long id;@ManyToOne(fetch = FetchType.LAZY) @JoinColumn(name = "ID_PAI", nullable = false) private Reg0001 idPai; public Reg0001 getIdPai() {return idPai;}public void setIdPai(Object idPai) {this.idPai = (Reg0001) idPai;}public Reg0150() { } public Reg0150(Long id) { this.id = id; } public Reg0150(Long id, Reg0001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List&lt;Reg0175&gt; reg0175;public List&lt;Reg0175&gt; getReg0175() {return reg0175;}public void setReg0175(List&lt;Reg0175&gt; reg0175) {this.reg0175 = reg0175;}</v>
      </c>
      <c r="X64" s="190">
        <f>IF(ISNUMBER(Q64),COUNTIF(Blocos!G:G,J64),"")</f>
        <v>1</v>
      </c>
      <c r="Y64" s="190" t="str">
        <f>IF(OR(X64=0,X64=""),"",VLOOKUP(SUMIFS(Blocos!A:A,Blocos!H:H,'EFD REGISTROS e Campos (2)'!X64,Blocos!G:G,'EFD REGISTROS e Campos (2)'!J64),Blocos!A:L,12,0))</f>
        <v>@OneToMany( cascade = CascadeType.ALL, fetch = FetchType.LAZY, mappedBy = "idPai")private  List&lt;Reg0175&gt; reg0175;public List&lt;Reg0175&gt; getReg0175() {return reg0175;}public void setReg0175(List&lt;Reg0175&gt; reg0175) {this.reg0175 = reg0175;}</v>
      </c>
      <c r="Z64" s="190" t="str">
        <f>IF(ISNUMBER(Q65),VLOOKUP(J64,Blocos!D:G,4,0),"")</f>
        <v/>
      </c>
      <c r="AA64" s="190" t="str">
        <f>IF(ISNUMBER(Q64),CONCATENATE("CREATE TABLE ""reg_",LOWER(J64),""" (""ID"" bigint NOT NULL AUTO_INCREMENT,  ""HASHFILE"" varchar(255) DEFAULT NULL, ""ID_PAI"" bigint NOT NULL,"),IF(Q64="Campo",CONCATENATE("""",L64,""" ",VLOOKUP(R64,Apoio!A:C,3,0)),""))&amp;IF(Z64="","",CONCATENATE("PRIMARY KEY (""ID""), KEY ""FK_reg_",LOWER(Z64),"_ID_PAI"" (""ID_PAI""), CONSTRAINT ""FK_reg_",LOWER(Z64),"_ID_PAI"" FOREIGN KEY (""ID_PAI"") REFERENCES ""reg_",LOWER(Z64),""" (""ID"")) ENGINE=InnoDB AUTO_INCREMENT=105774 DEFAULT CHARSET=utf8mb4 COLLATE=utf8mb4_0900_ai_ci;"))</f>
        <v>CREATE TABLE "reg_0150" ("ID" bigint NOT NULL AUTO_INCREMENT,  "HASHFILE" varchar(255) DEFAULT NULL, "ID_PAI" bigint NOT NULL,</v>
      </c>
      <c r="AB64" s="190" t="str">
        <f t="shared" si="6"/>
        <v/>
      </c>
    </row>
    <row r="65" spans="1:28" ht="14.5" hidden="1" customHeight="1" x14ac:dyDescent="0.3">
      <c r="J65" s="187" t="str">
        <f t="shared" si="4"/>
        <v>0150</v>
      </c>
      <c r="K65" s="181">
        <v>1</v>
      </c>
      <c r="L65" s="285" t="s">
        <v>25</v>
      </c>
      <c r="M65" s="182" t="s">
        <v>128</v>
      </c>
      <c r="N65" s="181" t="s">
        <v>27</v>
      </c>
      <c r="O65" s="181">
        <v>4</v>
      </c>
      <c r="P65" s="181" t="s">
        <v>28</v>
      </c>
      <c r="Q65" s="192" t="str">
        <f t="shared" si="0"/>
        <v>Campo</v>
      </c>
      <c r="R65" s="192" t="s">
        <v>27</v>
      </c>
      <c r="S65" s="191" t="str">
        <f t="shared" si="1"/>
        <v/>
      </c>
      <c r="T65" s="192" t="str">
        <f t="shared" si="2"/>
        <v>&lt;campo posicao="1"&gt;
&lt;coluna&gt;REG&lt;/coluna&gt;
&lt;descricao&gt;Texto fixo contendo “0150”.&lt;/descricao&gt;
&lt;tipo&gt;C&lt;/tipo&gt;
&lt;/campo&gt;</v>
      </c>
      <c r="U65" s="192" t="str">
        <f t="shared" si="5"/>
        <v>&lt;campo posicao="1"&gt;
&lt;coluna&gt;REG&lt;/coluna&gt;
&lt;descricao&gt;Texto fixo contendo “0150”.&lt;/descricao&gt;
&lt;tipo&gt;C&lt;/tipo&gt;
&lt;/campo&gt;</v>
      </c>
      <c r="V65" s="192" t="str">
        <f t="shared" si="3"/>
        <v>{"Column2", "REG"},</v>
      </c>
      <c r="W65" s="191" t="str">
        <f>IF(Q65="Campo","@Campos(posicao = "&amp;K65&amp;", tipo = '"&amp;R65&amp;"')@Column(name = """&amp;L65&amp;""")"&amp;IF(R65="D","@Temporal(TemporalType.DATE)","")&amp;"private "&amp;VLOOKUP(TEXT(R65,"@"),Apoio!A:B,2,0)&amp;" "&amp;SUBSTITUTE(LOWER(LEFT(L65,1))&amp;RIGHT(PROPER(L65),LEN(L65)-1),"_","")&amp;";",IF(ISNUMBER(Q65),IF(R65="R","@Entity@Table(name = ""reg_"&amp;LOWER(J65)&amp;""")@XmlRootElement","")&amp;VLOOKUP(J65,Blocos!D:I,6,0)&amp;Apoio!$E$1&amp;Y65,""))</f>
        <v>@Campos(posicao = 1, tipo = 'C')@Column(name = "REG")private String reg;</v>
      </c>
      <c r="X65" s="190" t="str">
        <f>IF(ISNUMBER(Q65),COUNTIF(Blocos!G:G,J65),"")</f>
        <v/>
      </c>
      <c r="Y65" s="190" t="str">
        <f>IF(OR(X65=0,X65=""),"",VLOOKUP(SUMIFS(Blocos!A:A,Blocos!H:H,'EFD REGISTROS e Campos (2)'!X65,Blocos!G:G,'EFD REGISTROS e Campos (2)'!J65),Blocos!A:L,12,0))</f>
        <v/>
      </c>
      <c r="Z65" s="190" t="str">
        <f>IF(ISNUMBER(Q66),VLOOKUP(J65,Blocos!D:G,4,0),"")</f>
        <v/>
      </c>
      <c r="AA65" s="190" t="str">
        <f>IF(ISNUMBER(Q65),CONCATENATE("CREATE TABLE ""reg_",LOWER(J65),""" (""ID"" bigint NOT NULL AUTO_INCREMENT,  ""HASHFILE"" varchar(255) DEFAULT NULL, ""ID_PAI"" bigint NOT NULL,"),IF(Q65="Campo",CONCATENATE("""",L65,""" ",VLOOKUP(R65,Apoio!A:C,3,0)),""))&amp;IF(Z65="","",CONCATENATE("PRIMARY KEY (""ID""), KEY ""FK_reg_",LOWER(Z65),"_ID_PAI"" (""ID_PAI""), CONSTRAINT ""FK_reg_",LOWER(Z65),"_ID_PAI"" FOREIGN KEY (""ID_PAI"") REFERENCES ""reg_",LOWER(Z65),""" (""ID"")) ENGINE=InnoDB AUTO_INCREMENT=105774 DEFAULT CHARSET=utf8mb4 COLLATE=utf8mb4_0900_ai_ci;"))</f>
        <v>"REG" varchar(255) DEFAULT NULL,</v>
      </c>
      <c r="AB65" s="190" t="str">
        <f t="shared" si="6"/>
        <v>USE `efdicms`;SELECT `reg_0150`.`REG`,</v>
      </c>
    </row>
    <row r="66" spans="1:28" ht="14.5" hidden="1" customHeight="1" x14ac:dyDescent="0.3">
      <c r="J66" s="187" t="str">
        <f t="shared" si="4"/>
        <v>0150</v>
      </c>
      <c r="K66" s="181">
        <v>2</v>
      </c>
      <c r="L66" s="285" t="s">
        <v>129</v>
      </c>
      <c r="M66" s="182" t="s">
        <v>130</v>
      </c>
      <c r="N66" s="181" t="s">
        <v>27</v>
      </c>
      <c r="O66" s="181">
        <v>60</v>
      </c>
      <c r="P66" s="181" t="s">
        <v>28</v>
      </c>
      <c r="Q66" s="192" t="str">
        <f t="shared" si="0"/>
        <v>Campo</v>
      </c>
      <c r="R66" s="192" t="s">
        <v>27</v>
      </c>
      <c r="S66" s="191" t="str">
        <f t="shared" si="1"/>
        <v/>
      </c>
      <c r="T66" s="192" t="str">
        <f t="shared" si="2"/>
        <v>&lt;campo posicao="2"&gt;
&lt;coluna&gt;COD_PART&lt;/coluna&gt;
&lt;descricao&gt;Código de identificação do participante no arquivo.&lt;/descricao&gt;
&lt;tipo&gt;C&lt;/tipo&gt;
&lt;/campo&gt;</v>
      </c>
      <c r="U66" s="192" t="str">
        <f t="shared" si="5"/>
        <v>&lt;campo posicao="2"&gt;
&lt;coluna&gt;COD_PART&lt;/coluna&gt;
&lt;descricao&gt;Código de identificação do participante no arquivo.&lt;/descricao&gt;
&lt;tipo&gt;C&lt;/tipo&gt;
&lt;/campo&gt;</v>
      </c>
      <c r="V66" s="192" t="str">
        <f t="shared" si="3"/>
        <v>{"Column3", "COD_PART"},</v>
      </c>
      <c r="W66" s="191" t="str">
        <f>IF(Q66="Campo","@Campos(posicao = "&amp;K66&amp;", tipo = '"&amp;R66&amp;"')@Column(name = """&amp;L66&amp;""")"&amp;IF(R66="D","@Temporal(TemporalType.DATE)","")&amp;"private "&amp;VLOOKUP(TEXT(R66,"@"),Apoio!A:B,2,0)&amp;" "&amp;SUBSTITUTE(LOWER(LEFT(L66,1))&amp;RIGHT(PROPER(L66),LEN(L66)-1),"_","")&amp;";",IF(ISNUMBER(Q66),IF(R66="R","@Entity@Table(name = ""reg_"&amp;LOWER(J66)&amp;""")@XmlRootElement","")&amp;VLOOKUP(J66,Blocos!D:I,6,0)&amp;Apoio!$E$1&amp;Y66,""))</f>
        <v>@Campos(posicao = 2, tipo = 'C')@Column(name = "COD_PART")private String codPart;</v>
      </c>
      <c r="X66" s="190" t="str">
        <f>IF(ISNUMBER(Q66),COUNTIF(Blocos!G:G,J66),"")</f>
        <v/>
      </c>
      <c r="Y66" s="190" t="str">
        <f>IF(OR(X66=0,X66=""),"",VLOOKUP(SUMIFS(Blocos!A:A,Blocos!H:H,'EFD REGISTROS e Campos (2)'!X66,Blocos!G:G,'EFD REGISTROS e Campos (2)'!J66),Blocos!A:L,12,0))</f>
        <v/>
      </c>
      <c r="Z66" s="190" t="str">
        <f>IF(ISNUMBER(Q67),VLOOKUP(J66,Blocos!D:G,4,0),"")</f>
        <v/>
      </c>
      <c r="AA66" s="190" t="str">
        <f>IF(ISNUMBER(Q66),CONCATENATE("CREATE TABLE ""reg_",LOWER(J66),""" (""ID"" bigint NOT NULL AUTO_INCREMENT,  ""HASHFILE"" varchar(255) DEFAULT NULL, ""ID_PAI"" bigint NOT NULL,"),IF(Q66="Campo",CONCATENATE("""",L66,""" ",VLOOKUP(R66,Apoio!A:C,3,0)),""))&amp;IF(Z66="","",CONCATENATE("PRIMARY KEY (""ID""), KEY ""FK_reg_",LOWER(Z66),"_ID_PAI"" (""ID_PAI""), CONSTRAINT ""FK_reg_",LOWER(Z66),"_ID_PAI"" FOREIGN KEY (""ID_PAI"") REFERENCES ""reg_",LOWER(Z66),""" (""ID"")) ENGINE=InnoDB AUTO_INCREMENT=105774 DEFAULT CHARSET=utf8mb4 COLLATE=utf8mb4_0900_ai_ci;"))</f>
        <v>"COD_PART" varchar(255) DEFAULT NULL,</v>
      </c>
      <c r="AB66" s="190" t="str">
        <f t="shared" si="6"/>
        <v>`reg_0150`.`COD_PART`,</v>
      </c>
    </row>
    <row r="67" spans="1:28" ht="14.5" hidden="1" customHeight="1" x14ac:dyDescent="0.3">
      <c r="J67" s="187" t="str">
        <f t="shared" si="4"/>
        <v>0150</v>
      </c>
      <c r="K67" s="181">
        <v>3</v>
      </c>
      <c r="L67" s="285" t="s">
        <v>43</v>
      </c>
      <c r="M67" s="182" t="s">
        <v>131</v>
      </c>
      <c r="N67" s="181" t="s">
        <v>27</v>
      </c>
      <c r="O67" s="181">
        <v>100</v>
      </c>
      <c r="P67" s="181" t="s">
        <v>28</v>
      </c>
      <c r="Q67" s="192" t="str">
        <f t="shared" ref="Q67:Q130" si="7">IF(B67&lt;&gt;"",0,IF(C67&lt;&gt;"",1,IF(D67&lt;&gt;"",2,IF(E67&lt;&gt;"",3,IF(F67&lt;&gt;"",4,IF(G67&lt;&gt;"",5,IF(H67&lt;&gt;"",6,IF(ISNUMBER(K67),"Campo",""))))))))</f>
        <v>Campo</v>
      </c>
      <c r="R67" s="192" t="s">
        <v>27</v>
      </c>
      <c r="S67" s="191" t="str">
        <f t="shared" ref="S67:S130" si="8">IFERROR(IF(ISNUMBER(Q67),CONCATENATE("&lt;/registro&gt;
&lt;registro codigo=""",CONCATENATE(B67,C67,D67,E67,F67,G67,H67),""" perfil=""",A67,""" nivel=""",Q67,"""&gt;"),""),"")</f>
        <v/>
      </c>
      <c r="T67" s="192" t="str">
        <f t="shared" ref="T67:T130" si="9">IF(Q67="Campo",CONCATENATE("&lt;campo posicao=""",K67,"""&gt;
&lt;coluna&gt;",SUBSTITUTE(L67," ",""),"&lt;/coluna&gt;
&lt;descricao&gt;",M67,"&lt;/descricao&gt;
&lt;tipo&gt;",R67,"&lt;/tipo&gt;
&lt;/campo&gt;"),"")</f>
        <v>&lt;campo posicao="3"&gt;
&lt;coluna&gt;NOME&lt;/coluna&gt;
&lt;descricao&gt;Nome pessoal ou empresarial do participante.&lt;/descricao&gt;
&lt;tipo&gt;C&lt;/tipo&gt;
&lt;/campo&gt;</v>
      </c>
      <c r="U67" s="192" t="str">
        <f t="shared" si="5"/>
        <v>&lt;campo posicao="3"&gt;
&lt;coluna&gt;NOME&lt;/coluna&gt;
&lt;descricao&gt;Nome pessoal ou empresarial do participante.&lt;/descricao&gt;
&lt;tipo&gt;C&lt;/tipo&gt;
&lt;/campo&gt;</v>
      </c>
      <c r="V67" s="192" t="str">
        <f t="shared" ref="V67:V130" si="10">IF(ISNUMBER(K67),CONCATENATE("{""Column",K67+1,""", """,L67,"""},",""),"")</f>
        <v>{"Column4", "NOME"},</v>
      </c>
      <c r="W67" s="191" t="str">
        <f>IF(Q67="Campo","@Campos(posicao = "&amp;K67&amp;", tipo = '"&amp;R67&amp;"')@Column(name = """&amp;L67&amp;""")"&amp;IF(R67="D","@Temporal(TemporalType.DATE)","")&amp;"private "&amp;VLOOKUP(TEXT(R67,"@"),Apoio!A:B,2,0)&amp;" "&amp;SUBSTITUTE(LOWER(LEFT(L67,1))&amp;RIGHT(PROPER(L67),LEN(L67)-1),"_","")&amp;";",IF(ISNUMBER(Q67),IF(R67="R","@Entity@Table(name = ""reg_"&amp;LOWER(J67)&amp;""")@XmlRootElement","")&amp;VLOOKUP(J67,Blocos!D:I,6,0)&amp;Apoio!$E$1&amp;Y67,""))</f>
        <v>@Campos(posicao = 3, tipo = 'C')@Column(name = "NOME")private String nome;</v>
      </c>
      <c r="X67" s="190" t="str">
        <f>IF(ISNUMBER(Q67),COUNTIF(Blocos!G:G,J67),"")</f>
        <v/>
      </c>
      <c r="Y67" s="190" t="str">
        <f>IF(OR(X67=0,X67=""),"",VLOOKUP(SUMIFS(Blocos!A:A,Blocos!H:H,'EFD REGISTROS e Campos (2)'!X67,Blocos!G:G,'EFD REGISTROS e Campos (2)'!J67),Blocos!A:L,12,0))</f>
        <v/>
      </c>
      <c r="Z67" s="190" t="str">
        <f>IF(ISNUMBER(Q68),VLOOKUP(J67,Blocos!D:G,4,0),"")</f>
        <v/>
      </c>
      <c r="AA67" s="190" t="str">
        <f>IF(ISNUMBER(Q67),CONCATENATE("CREATE TABLE ""reg_",LOWER(J67),""" (""ID"" bigint NOT NULL AUTO_INCREMENT,  ""HASHFILE"" varchar(255) DEFAULT NULL, ""ID_PAI"" bigint NOT NULL,"),IF(Q67="Campo",CONCATENATE("""",L67,""" ",VLOOKUP(R67,Apoio!A:C,3,0)),""))&amp;IF(Z67="","",CONCATENATE("PRIMARY KEY (""ID""), KEY ""FK_reg_",LOWER(Z67),"_ID_PAI"" (""ID_PAI""), CONSTRAINT ""FK_reg_",LOWER(Z67),"_ID_PAI"" FOREIGN KEY (""ID_PAI"") REFERENCES ""reg_",LOWER(Z67),""" (""ID"")) ENGINE=InnoDB AUTO_INCREMENT=105774 DEFAULT CHARSET=utf8mb4 COLLATE=utf8mb4_0900_ai_ci;"))</f>
        <v>"NOME" varchar(255) DEFAULT NULL,</v>
      </c>
      <c r="AB67" s="190" t="str">
        <f t="shared" si="6"/>
        <v>`reg_0150`.`NOME`,</v>
      </c>
    </row>
    <row r="68" spans="1:28" ht="14.5" hidden="1" customHeight="1" x14ac:dyDescent="0.3">
      <c r="J68" s="187" t="str">
        <f t="shared" ref="J68:J131" si="11">IF(A68="",J67,CONCATENATE(B68,C68,D68,E68,F68,G68,H68))</f>
        <v>0150</v>
      </c>
      <c r="K68" s="181">
        <v>4</v>
      </c>
      <c r="L68" s="285" t="s">
        <v>132</v>
      </c>
      <c r="M68" s="182" t="s">
        <v>133</v>
      </c>
      <c r="N68" s="181" t="s">
        <v>27</v>
      </c>
      <c r="O68" s="181">
        <v>5</v>
      </c>
      <c r="P68" s="181" t="s">
        <v>28</v>
      </c>
      <c r="Q68" s="192" t="str">
        <f t="shared" si="7"/>
        <v>Campo</v>
      </c>
      <c r="R68" s="192" t="s">
        <v>27</v>
      </c>
      <c r="S68" s="191" t="str">
        <f t="shared" si="8"/>
        <v/>
      </c>
      <c r="T68" s="192" t="str">
        <f t="shared" si="9"/>
        <v>&lt;campo posicao="4"&gt;
&lt;coluna&gt;COD_PAIS&lt;/coluna&gt;
&lt;descricao&gt;Código do país do participante, conforme a tabela indicada no item 3.2.1&lt;/descricao&gt;
&lt;tipo&gt;C&lt;/tipo&gt;
&lt;/campo&gt;</v>
      </c>
      <c r="U68" s="192" t="str">
        <f t="shared" ref="U68:U131" si="12">S68&amp;T68</f>
        <v>&lt;campo posicao="4"&gt;
&lt;coluna&gt;COD_PAIS&lt;/coluna&gt;
&lt;descricao&gt;Código do país do participante, conforme a tabela indicada no item 3.2.1&lt;/descricao&gt;
&lt;tipo&gt;C&lt;/tipo&gt;
&lt;/campo&gt;</v>
      </c>
      <c r="V68" s="192" t="str">
        <f t="shared" si="10"/>
        <v>{"Column5", "COD_PAIS"},</v>
      </c>
      <c r="W68" s="191" t="str">
        <f>IF(Q68="Campo","@Campos(posicao = "&amp;K68&amp;", tipo = '"&amp;R68&amp;"')@Column(name = """&amp;L68&amp;""")"&amp;IF(R68="D","@Temporal(TemporalType.DATE)","")&amp;"private "&amp;VLOOKUP(TEXT(R68,"@"),Apoio!A:B,2,0)&amp;" "&amp;SUBSTITUTE(LOWER(LEFT(L68,1))&amp;RIGHT(PROPER(L68),LEN(L68)-1),"_","")&amp;";",IF(ISNUMBER(Q68),IF(R68="R","@Entity@Table(name = ""reg_"&amp;LOWER(J68)&amp;""")@XmlRootElement","")&amp;VLOOKUP(J68,Blocos!D:I,6,0)&amp;Apoio!$E$1&amp;Y68,""))</f>
        <v>@Campos(posicao = 4, tipo = 'C')@Column(name = "COD_PAIS")private String codPais;</v>
      </c>
      <c r="X68" s="190" t="str">
        <f>IF(ISNUMBER(Q68),COUNTIF(Blocos!G:G,J68),"")</f>
        <v/>
      </c>
      <c r="Y68" s="190" t="str">
        <f>IF(OR(X68=0,X68=""),"",VLOOKUP(SUMIFS(Blocos!A:A,Blocos!H:H,'EFD REGISTROS e Campos (2)'!X68,Blocos!G:G,'EFD REGISTROS e Campos (2)'!J68),Blocos!A:L,12,0))</f>
        <v/>
      </c>
      <c r="Z68" s="190" t="str">
        <f>IF(ISNUMBER(Q69),VLOOKUP(J68,Blocos!D:G,4,0),"")</f>
        <v/>
      </c>
      <c r="AA68" s="190" t="str">
        <f>IF(ISNUMBER(Q68),CONCATENATE("CREATE TABLE ""reg_",LOWER(J68),""" (""ID"" bigint NOT NULL AUTO_INCREMENT,  ""HASHFILE"" varchar(255) DEFAULT NULL, ""ID_PAI"" bigint NOT NULL,"),IF(Q68="Campo",CONCATENATE("""",L68,""" ",VLOOKUP(R68,Apoio!A:C,3,0)),""))&amp;IF(Z68="","",CONCATENATE("PRIMARY KEY (""ID""), KEY ""FK_reg_",LOWER(Z68),"_ID_PAI"" (""ID_PAI""), CONSTRAINT ""FK_reg_",LOWER(Z68),"_ID_PAI"" FOREIGN KEY (""ID_PAI"") REFERENCES ""reg_",LOWER(Z68),""" (""ID"")) ENGINE=InnoDB AUTO_INCREMENT=105774 DEFAULT CHARSET=utf8mb4 COLLATE=utf8mb4_0900_ai_ci;"))</f>
        <v>"COD_PAIS" varchar(255) DEFAULT NULL,</v>
      </c>
      <c r="AB68" s="190" t="str">
        <f t="shared" ref="AB68:AB131" si="13">IF(Q68="Campo",CONCATENATE(IF(K68=1,"USE `efdicms`;SELECT ",""),"`reg_",LOWER(J68),"`.`",L68,"`,"),"")&amp;IF(J68&lt;&gt;J69,CONCATENATE("FROM `efdicms`.`reg_",LOWER(J68),"`;"""),"")</f>
        <v>`reg_0150`.`COD_PAIS`,</v>
      </c>
    </row>
    <row r="69" spans="1:28" ht="14.5" hidden="1" customHeight="1" x14ac:dyDescent="0.3">
      <c r="J69" s="187" t="str">
        <f t="shared" si="11"/>
        <v>0150</v>
      </c>
      <c r="K69" s="181">
        <v>5</v>
      </c>
      <c r="L69" s="285" t="s">
        <v>45</v>
      </c>
      <c r="M69" s="182" t="s">
        <v>134</v>
      </c>
      <c r="N69" s="181" t="s">
        <v>27</v>
      </c>
      <c r="O69" s="181" t="s">
        <v>47</v>
      </c>
      <c r="P69" s="181" t="s">
        <v>28</v>
      </c>
      <c r="Q69" s="192" t="str">
        <f t="shared" si="7"/>
        <v>Campo</v>
      </c>
      <c r="R69" s="192" t="s">
        <v>27</v>
      </c>
      <c r="S69" s="191" t="str">
        <f t="shared" si="8"/>
        <v/>
      </c>
      <c r="T69" s="192" t="str">
        <f t="shared" si="9"/>
        <v>&lt;campo posicao="5"&gt;
&lt;coluna&gt;CNPJ&lt;/coluna&gt;
&lt;descricao&gt;CNPJ do participante.&lt;/descricao&gt;
&lt;tipo&gt;C&lt;/tipo&gt;
&lt;/campo&gt;</v>
      </c>
      <c r="U69" s="192" t="str">
        <f t="shared" si="12"/>
        <v>&lt;campo posicao="5"&gt;
&lt;coluna&gt;CNPJ&lt;/coluna&gt;
&lt;descricao&gt;CNPJ do participante.&lt;/descricao&gt;
&lt;tipo&gt;C&lt;/tipo&gt;
&lt;/campo&gt;</v>
      </c>
      <c r="V69" s="192" t="str">
        <f t="shared" si="10"/>
        <v>{"Column6", "CNPJ"},</v>
      </c>
      <c r="W69" s="191" t="str">
        <f>IF(Q69="Campo","@Campos(posicao = "&amp;K69&amp;", tipo = '"&amp;R69&amp;"')@Column(name = """&amp;L69&amp;""")"&amp;IF(R69="D","@Temporal(TemporalType.DATE)","")&amp;"private "&amp;VLOOKUP(TEXT(R69,"@"),Apoio!A:B,2,0)&amp;" "&amp;SUBSTITUTE(LOWER(LEFT(L69,1))&amp;RIGHT(PROPER(L69),LEN(L69)-1),"_","")&amp;";",IF(ISNUMBER(Q69),IF(R69="R","@Entity@Table(name = ""reg_"&amp;LOWER(J69)&amp;""")@XmlRootElement","")&amp;VLOOKUP(J69,Blocos!D:I,6,0)&amp;Apoio!$E$1&amp;Y69,""))</f>
        <v>@Campos(posicao = 5, tipo = 'C')@Column(name = "CNPJ")private String cnpj;</v>
      </c>
      <c r="X69" s="190" t="str">
        <f>IF(ISNUMBER(Q69),COUNTIF(Blocos!G:G,J69),"")</f>
        <v/>
      </c>
      <c r="Y69" s="190" t="str">
        <f>IF(OR(X69=0,X69=""),"",VLOOKUP(SUMIFS(Blocos!A:A,Blocos!H:H,'EFD REGISTROS e Campos (2)'!X69,Blocos!G:G,'EFD REGISTROS e Campos (2)'!J69),Blocos!A:L,12,0))</f>
        <v/>
      </c>
      <c r="Z69" s="190" t="str">
        <f>IF(ISNUMBER(Q70),VLOOKUP(J69,Blocos!D:G,4,0),"")</f>
        <v/>
      </c>
      <c r="AA69" s="190" t="str">
        <f>IF(ISNUMBER(Q69),CONCATENATE("CREATE TABLE ""reg_",LOWER(J69),""" (""ID"" bigint NOT NULL AUTO_INCREMENT,  ""HASHFILE"" varchar(255) DEFAULT NULL, ""ID_PAI"" bigint NOT NULL,"),IF(Q69="Campo",CONCATENATE("""",L69,""" ",VLOOKUP(R69,Apoio!A:C,3,0)),""))&amp;IF(Z69="","",CONCATENATE("PRIMARY KEY (""ID""), KEY ""FK_reg_",LOWER(Z69),"_ID_PAI"" (""ID_PAI""), CONSTRAINT ""FK_reg_",LOWER(Z69),"_ID_PAI"" FOREIGN KEY (""ID_PAI"") REFERENCES ""reg_",LOWER(Z69),""" (""ID"")) ENGINE=InnoDB AUTO_INCREMENT=105774 DEFAULT CHARSET=utf8mb4 COLLATE=utf8mb4_0900_ai_ci;"))</f>
        <v>"CNPJ" varchar(255) DEFAULT NULL,</v>
      </c>
      <c r="AB69" s="190" t="str">
        <f t="shared" si="13"/>
        <v>`reg_0150`.`CNPJ`,</v>
      </c>
    </row>
    <row r="70" spans="1:28" ht="14.5" hidden="1" customHeight="1" x14ac:dyDescent="0.3">
      <c r="J70" s="187" t="str">
        <f t="shared" si="11"/>
        <v>0150</v>
      </c>
      <c r="K70" s="181">
        <v>6</v>
      </c>
      <c r="L70" s="285" t="s">
        <v>49</v>
      </c>
      <c r="M70" s="182" t="s">
        <v>135</v>
      </c>
      <c r="N70" s="181" t="s">
        <v>27</v>
      </c>
      <c r="O70" s="181" t="s">
        <v>51</v>
      </c>
      <c r="P70" s="181" t="s">
        <v>28</v>
      </c>
      <c r="Q70" s="192" t="str">
        <f t="shared" si="7"/>
        <v>Campo</v>
      </c>
      <c r="R70" s="192" t="s">
        <v>27</v>
      </c>
      <c r="S70" s="191" t="str">
        <f t="shared" si="8"/>
        <v/>
      </c>
      <c r="T70" s="192" t="str">
        <f t="shared" si="9"/>
        <v>&lt;campo posicao="6"&gt;
&lt;coluna&gt;CPF&lt;/coluna&gt;
&lt;descricao&gt;CPF do participante.&lt;/descricao&gt;
&lt;tipo&gt;C&lt;/tipo&gt;
&lt;/campo&gt;</v>
      </c>
      <c r="U70" s="192" t="str">
        <f t="shared" si="12"/>
        <v>&lt;campo posicao="6"&gt;
&lt;coluna&gt;CPF&lt;/coluna&gt;
&lt;descricao&gt;CPF do participante.&lt;/descricao&gt;
&lt;tipo&gt;C&lt;/tipo&gt;
&lt;/campo&gt;</v>
      </c>
      <c r="V70" s="192" t="str">
        <f t="shared" si="10"/>
        <v>{"Column7", "CPF"},</v>
      </c>
      <c r="W70" s="191" t="str">
        <f>IF(Q70="Campo","@Campos(posicao = "&amp;K70&amp;", tipo = '"&amp;R70&amp;"')@Column(name = """&amp;L70&amp;""")"&amp;IF(R70="D","@Temporal(TemporalType.DATE)","")&amp;"private "&amp;VLOOKUP(TEXT(R70,"@"),Apoio!A:B,2,0)&amp;" "&amp;SUBSTITUTE(LOWER(LEFT(L70,1))&amp;RIGHT(PROPER(L70),LEN(L70)-1),"_","")&amp;";",IF(ISNUMBER(Q70),IF(R70="R","@Entity@Table(name = ""reg_"&amp;LOWER(J70)&amp;""")@XmlRootElement","")&amp;VLOOKUP(J70,Blocos!D:I,6,0)&amp;Apoio!$E$1&amp;Y70,""))</f>
        <v>@Campos(posicao = 6, tipo = 'C')@Column(name = "CPF")private String cpf;</v>
      </c>
      <c r="X70" s="190" t="str">
        <f>IF(ISNUMBER(Q70),COUNTIF(Blocos!G:G,J70),"")</f>
        <v/>
      </c>
      <c r="Y70" s="190" t="str">
        <f>IF(OR(X70=0,X70=""),"",VLOOKUP(SUMIFS(Blocos!A:A,Blocos!H:H,'EFD REGISTROS e Campos (2)'!X70,Blocos!G:G,'EFD REGISTROS e Campos (2)'!J70),Blocos!A:L,12,0))</f>
        <v/>
      </c>
      <c r="Z70" s="190" t="str">
        <f>IF(ISNUMBER(Q71),VLOOKUP(J70,Blocos!D:G,4,0),"")</f>
        <v/>
      </c>
      <c r="AA70" s="190" t="str">
        <f>IF(ISNUMBER(Q70),CONCATENATE("CREATE TABLE ""reg_",LOWER(J70),""" (""ID"" bigint NOT NULL AUTO_INCREMENT,  ""HASHFILE"" varchar(255) DEFAULT NULL, ""ID_PAI"" bigint NOT NULL,"),IF(Q70="Campo",CONCATENATE("""",L70,""" ",VLOOKUP(R70,Apoio!A:C,3,0)),""))&amp;IF(Z70="","",CONCATENATE("PRIMARY KEY (""ID""), KEY ""FK_reg_",LOWER(Z70),"_ID_PAI"" (""ID_PAI""), CONSTRAINT ""FK_reg_",LOWER(Z70),"_ID_PAI"" FOREIGN KEY (""ID_PAI"") REFERENCES ""reg_",LOWER(Z70),""" (""ID"")) ENGINE=InnoDB AUTO_INCREMENT=105774 DEFAULT CHARSET=utf8mb4 COLLATE=utf8mb4_0900_ai_ci;"))</f>
        <v>"CPF" varchar(255) DEFAULT NULL,</v>
      </c>
      <c r="AB70" s="190" t="str">
        <f t="shared" si="13"/>
        <v>`reg_0150`.`CPF`,</v>
      </c>
    </row>
    <row r="71" spans="1:28" ht="14.5" hidden="1" customHeight="1" x14ac:dyDescent="0.3">
      <c r="J71" s="187" t="str">
        <f t="shared" si="11"/>
        <v>0150</v>
      </c>
      <c r="K71" s="181">
        <v>7</v>
      </c>
      <c r="L71" s="285" t="s">
        <v>55</v>
      </c>
      <c r="M71" s="182" t="s">
        <v>136</v>
      </c>
      <c r="N71" s="181" t="s">
        <v>27</v>
      </c>
      <c r="O71" s="181">
        <v>14</v>
      </c>
      <c r="P71" s="181" t="s">
        <v>28</v>
      </c>
      <c r="Q71" s="192" t="str">
        <f t="shared" si="7"/>
        <v>Campo</v>
      </c>
      <c r="R71" s="192" t="s">
        <v>27</v>
      </c>
      <c r="S71" s="191" t="str">
        <f t="shared" si="8"/>
        <v/>
      </c>
      <c r="T71" s="192" t="str">
        <f t="shared" si="9"/>
        <v>&lt;campo posicao="7"&gt;
&lt;coluna&gt;IE&lt;/coluna&gt;
&lt;descricao&gt;Inscrição Estadual do participante.&lt;/descricao&gt;
&lt;tipo&gt;C&lt;/tipo&gt;
&lt;/campo&gt;</v>
      </c>
      <c r="U71" s="192" t="str">
        <f t="shared" si="12"/>
        <v>&lt;campo posicao="7"&gt;
&lt;coluna&gt;IE&lt;/coluna&gt;
&lt;descricao&gt;Inscrição Estadual do participante.&lt;/descricao&gt;
&lt;tipo&gt;C&lt;/tipo&gt;
&lt;/campo&gt;</v>
      </c>
      <c r="V71" s="192" t="str">
        <f t="shared" si="10"/>
        <v>{"Column8", "IE"},</v>
      </c>
      <c r="W71" s="191" t="str">
        <f>IF(Q71="Campo","@Campos(posicao = "&amp;K71&amp;", tipo = '"&amp;R71&amp;"')@Column(name = """&amp;L71&amp;""")"&amp;IF(R71="D","@Temporal(TemporalType.DATE)","")&amp;"private "&amp;VLOOKUP(TEXT(R71,"@"),Apoio!A:B,2,0)&amp;" "&amp;SUBSTITUTE(LOWER(LEFT(L71,1))&amp;RIGHT(PROPER(L71),LEN(L71)-1),"_","")&amp;";",IF(ISNUMBER(Q71),IF(R71="R","@Entity@Table(name = ""reg_"&amp;LOWER(J71)&amp;""")@XmlRootElement","")&amp;VLOOKUP(J71,Blocos!D:I,6,0)&amp;Apoio!$E$1&amp;Y71,""))</f>
        <v>@Campos(posicao = 7, tipo = 'C')@Column(name = "IE")private String ie;</v>
      </c>
      <c r="X71" s="190" t="str">
        <f>IF(ISNUMBER(Q71),COUNTIF(Blocos!G:G,J71),"")</f>
        <v/>
      </c>
      <c r="Y71" s="190" t="str">
        <f>IF(OR(X71=0,X71=""),"",VLOOKUP(SUMIFS(Blocos!A:A,Blocos!H:H,'EFD REGISTROS e Campos (2)'!X71,Blocos!G:G,'EFD REGISTROS e Campos (2)'!J71),Blocos!A:L,12,0))</f>
        <v/>
      </c>
      <c r="Z71" s="190" t="str">
        <f>IF(ISNUMBER(Q72),VLOOKUP(J71,Blocos!D:G,4,0),"")</f>
        <v/>
      </c>
      <c r="AA71" s="190" t="str">
        <f>IF(ISNUMBER(Q71),CONCATENATE("CREATE TABLE ""reg_",LOWER(J71),""" (""ID"" bigint NOT NULL AUTO_INCREMENT,  ""HASHFILE"" varchar(255) DEFAULT NULL, ""ID_PAI"" bigint NOT NULL,"),IF(Q71="Campo",CONCATENATE("""",L71,""" ",VLOOKUP(R71,Apoio!A:C,3,0)),""))&amp;IF(Z71="","",CONCATENATE("PRIMARY KEY (""ID""), KEY ""FK_reg_",LOWER(Z71),"_ID_PAI"" (""ID_PAI""), CONSTRAINT ""FK_reg_",LOWER(Z71),"_ID_PAI"" FOREIGN KEY (""ID_PAI"") REFERENCES ""reg_",LOWER(Z71),""" (""ID"")) ENGINE=InnoDB AUTO_INCREMENT=105774 DEFAULT CHARSET=utf8mb4 COLLATE=utf8mb4_0900_ai_ci;"))</f>
        <v>"IE" varchar(255) DEFAULT NULL,</v>
      </c>
      <c r="AB71" s="190" t="str">
        <f t="shared" si="13"/>
        <v>`reg_0150`.`IE`,</v>
      </c>
    </row>
    <row r="72" spans="1:28" ht="14.5" hidden="1" customHeight="1" x14ac:dyDescent="0.3">
      <c r="J72" s="187" t="str">
        <f t="shared" si="11"/>
        <v>0150</v>
      </c>
      <c r="K72" s="181">
        <v>8</v>
      </c>
      <c r="L72" s="285" t="s">
        <v>57</v>
      </c>
      <c r="M72" s="182" t="s">
        <v>137</v>
      </c>
      <c r="N72" s="181" t="s">
        <v>27</v>
      </c>
      <c r="O72" s="181" t="s">
        <v>59</v>
      </c>
      <c r="P72" s="181" t="s">
        <v>28</v>
      </c>
      <c r="Q72" s="192" t="str">
        <f t="shared" si="7"/>
        <v>Campo</v>
      </c>
      <c r="R72" s="192" t="s">
        <v>27</v>
      </c>
      <c r="S72" s="191" t="str">
        <f t="shared" si="8"/>
        <v/>
      </c>
      <c r="T72" s="192" t="str">
        <f t="shared" si="9"/>
        <v>&lt;campo posicao="8"&gt;
&lt;coluna&gt;COD_MUN&lt;/coluna&gt;
&lt;descricao&gt;Código do município, conforme a tabela IBGE&lt;/descricao&gt;
&lt;tipo&gt;C&lt;/tipo&gt;
&lt;/campo&gt;</v>
      </c>
      <c r="U72" s="192" t="str">
        <f t="shared" si="12"/>
        <v>&lt;campo posicao="8"&gt;
&lt;coluna&gt;COD_MUN&lt;/coluna&gt;
&lt;descricao&gt;Código do município, conforme a tabela IBGE&lt;/descricao&gt;
&lt;tipo&gt;C&lt;/tipo&gt;
&lt;/campo&gt;</v>
      </c>
      <c r="V72" s="192" t="str">
        <f t="shared" si="10"/>
        <v>{"Column9", "COD_MUN"},</v>
      </c>
      <c r="W72" s="191" t="str">
        <f>IF(Q72="Campo","@Campos(posicao = "&amp;K72&amp;", tipo = '"&amp;R72&amp;"')@Column(name = """&amp;L72&amp;""")"&amp;IF(R72="D","@Temporal(TemporalType.DATE)","")&amp;"private "&amp;VLOOKUP(TEXT(R72,"@"),Apoio!A:B,2,0)&amp;" "&amp;SUBSTITUTE(LOWER(LEFT(L72,1))&amp;RIGHT(PROPER(L72),LEN(L72)-1),"_","")&amp;";",IF(ISNUMBER(Q72),IF(R72="R","@Entity@Table(name = ""reg_"&amp;LOWER(J72)&amp;""")@XmlRootElement","")&amp;VLOOKUP(J72,Blocos!D:I,6,0)&amp;Apoio!$E$1&amp;Y72,""))</f>
        <v>@Campos(posicao = 8, tipo = 'C')@Column(name = "COD_MUN")private String codMun;</v>
      </c>
      <c r="X72" s="190" t="str">
        <f>IF(ISNUMBER(Q72),COUNTIF(Blocos!G:G,J72),"")</f>
        <v/>
      </c>
      <c r="Y72" s="190" t="str">
        <f>IF(OR(X72=0,X72=""),"",VLOOKUP(SUMIFS(Blocos!A:A,Blocos!H:H,'EFD REGISTROS e Campos (2)'!X72,Blocos!G:G,'EFD REGISTROS e Campos (2)'!J72),Blocos!A:L,12,0))</f>
        <v/>
      </c>
      <c r="Z72" s="190" t="str">
        <f>IF(ISNUMBER(Q73),VLOOKUP(J72,Blocos!D:G,4,0),"")</f>
        <v/>
      </c>
      <c r="AA72" s="190" t="str">
        <f>IF(ISNUMBER(Q72),CONCATENATE("CREATE TABLE ""reg_",LOWER(J72),""" (""ID"" bigint NOT NULL AUTO_INCREMENT,  ""HASHFILE"" varchar(255) DEFAULT NULL, ""ID_PAI"" bigint NOT NULL,"),IF(Q72="Campo",CONCATENATE("""",L72,""" ",VLOOKUP(R72,Apoio!A:C,3,0)),""))&amp;IF(Z72="","",CONCATENATE("PRIMARY KEY (""ID""), KEY ""FK_reg_",LOWER(Z72),"_ID_PAI"" (""ID_PAI""), CONSTRAINT ""FK_reg_",LOWER(Z72),"_ID_PAI"" FOREIGN KEY (""ID_PAI"") REFERENCES ""reg_",LOWER(Z72),""" (""ID"")) ENGINE=InnoDB AUTO_INCREMENT=105774 DEFAULT CHARSET=utf8mb4 COLLATE=utf8mb4_0900_ai_ci;"))</f>
        <v>"COD_MUN" varchar(255) DEFAULT NULL,</v>
      </c>
      <c r="AB72" s="190" t="str">
        <f t="shared" si="13"/>
        <v>`reg_0150`.`COD_MUN`,</v>
      </c>
    </row>
    <row r="73" spans="1:28" ht="14.5" hidden="1" customHeight="1" x14ac:dyDescent="0.3">
      <c r="J73" s="187" t="str">
        <f t="shared" si="11"/>
        <v>0150</v>
      </c>
      <c r="K73" s="181">
        <v>9</v>
      </c>
      <c r="L73" s="285" t="s">
        <v>62</v>
      </c>
      <c r="M73" s="182" t="s">
        <v>138</v>
      </c>
      <c r="N73" s="181" t="s">
        <v>27</v>
      </c>
      <c r="O73" s="181" t="s">
        <v>64</v>
      </c>
      <c r="P73" s="181" t="s">
        <v>28</v>
      </c>
      <c r="Q73" s="192" t="str">
        <f t="shared" si="7"/>
        <v>Campo</v>
      </c>
      <c r="R73" s="192" t="s">
        <v>27</v>
      </c>
      <c r="S73" s="191" t="str">
        <f t="shared" si="8"/>
        <v/>
      </c>
      <c r="T73" s="192" t="str">
        <f t="shared" si="9"/>
        <v>&lt;campo posicao="9"&gt;
&lt;coluna&gt;SUFRAMA&lt;/coluna&gt;
&lt;descricao&gt;Número de inscrição do participante na SUFRAMA.&lt;/descricao&gt;
&lt;tipo&gt;C&lt;/tipo&gt;
&lt;/campo&gt;</v>
      </c>
      <c r="U73" s="192" t="str">
        <f t="shared" si="12"/>
        <v>&lt;campo posicao="9"&gt;
&lt;coluna&gt;SUFRAMA&lt;/coluna&gt;
&lt;descricao&gt;Número de inscrição do participante na SUFRAMA.&lt;/descricao&gt;
&lt;tipo&gt;C&lt;/tipo&gt;
&lt;/campo&gt;</v>
      </c>
      <c r="V73" s="192" t="str">
        <f t="shared" si="10"/>
        <v>{"Column10", "SUFRAMA"},</v>
      </c>
      <c r="W73" s="191" t="str">
        <f>IF(Q73="Campo","@Campos(posicao = "&amp;K73&amp;", tipo = '"&amp;R73&amp;"')@Column(name = """&amp;L73&amp;""")"&amp;IF(R73="D","@Temporal(TemporalType.DATE)","")&amp;"private "&amp;VLOOKUP(TEXT(R73,"@"),Apoio!A:B,2,0)&amp;" "&amp;SUBSTITUTE(LOWER(LEFT(L73,1))&amp;RIGHT(PROPER(L73),LEN(L73)-1),"_","")&amp;";",IF(ISNUMBER(Q73),IF(R73="R","@Entity@Table(name = ""reg_"&amp;LOWER(J73)&amp;""")@XmlRootElement","")&amp;VLOOKUP(J73,Blocos!D:I,6,0)&amp;Apoio!$E$1&amp;Y73,""))</f>
        <v>@Campos(posicao = 9, tipo = 'C')@Column(name = "SUFRAMA")private String suframa;</v>
      </c>
      <c r="X73" s="190" t="str">
        <f>IF(ISNUMBER(Q73),COUNTIF(Blocos!G:G,J73),"")</f>
        <v/>
      </c>
      <c r="Y73" s="190" t="str">
        <f>IF(OR(X73=0,X73=""),"",VLOOKUP(SUMIFS(Blocos!A:A,Blocos!H:H,'EFD REGISTROS e Campos (2)'!X73,Blocos!G:G,'EFD REGISTROS e Campos (2)'!J73),Blocos!A:L,12,0))</f>
        <v/>
      </c>
      <c r="Z73" s="190" t="str">
        <f>IF(ISNUMBER(Q74),VLOOKUP(J73,Blocos!D:G,4,0),"")</f>
        <v/>
      </c>
      <c r="AA73" s="190" t="str">
        <f>IF(ISNUMBER(Q73),CONCATENATE("CREATE TABLE ""reg_",LOWER(J73),""" (""ID"" bigint NOT NULL AUTO_INCREMENT,  ""HASHFILE"" varchar(255) DEFAULT NULL, ""ID_PAI"" bigint NOT NULL,"),IF(Q73="Campo",CONCATENATE("""",L73,""" ",VLOOKUP(R73,Apoio!A:C,3,0)),""))&amp;IF(Z73="","",CONCATENATE("PRIMARY KEY (""ID""), KEY ""FK_reg_",LOWER(Z73),"_ID_PAI"" (""ID_PAI""), CONSTRAINT ""FK_reg_",LOWER(Z73),"_ID_PAI"" FOREIGN KEY (""ID_PAI"") REFERENCES ""reg_",LOWER(Z73),""" (""ID"")) ENGINE=InnoDB AUTO_INCREMENT=105774 DEFAULT CHARSET=utf8mb4 COLLATE=utf8mb4_0900_ai_ci;"))</f>
        <v>"SUFRAMA" varchar(255) DEFAULT NULL,</v>
      </c>
      <c r="AB73" s="190" t="str">
        <f t="shared" si="13"/>
        <v>`reg_0150`.`SUFRAMA`,</v>
      </c>
    </row>
    <row r="74" spans="1:28" ht="14.5" hidden="1" customHeight="1" x14ac:dyDescent="0.3">
      <c r="J74" s="187" t="str">
        <f t="shared" si="11"/>
        <v>0150</v>
      </c>
      <c r="K74" s="181">
        <v>10</v>
      </c>
      <c r="L74" s="285" t="s">
        <v>3631</v>
      </c>
      <c r="M74" s="182" t="s">
        <v>139</v>
      </c>
      <c r="N74" s="181" t="s">
        <v>27</v>
      </c>
      <c r="O74" s="181">
        <v>60</v>
      </c>
      <c r="P74" s="181" t="s">
        <v>28</v>
      </c>
      <c r="Q74" s="192" t="str">
        <f t="shared" si="7"/>
        <v>Campo</v>
      </c>
      <c r="R74" s="192" t="s">
        <v>27</v>
      </c>
      <c r="S74" s="191" t="str">
        <f t="shared" si="8"/>
        <v/>
      </c>
      <c r="T74" s="192" t="str">
        <f t="shared" si="9"/>
        <v>&lt;campo posicao="10"&gt;
&lt;coluna&gt;ENDERECO&lt;/coluna&gt;
&lt;descricao&gt;Logradouro e endereço do imóvel&lt;/descricao&gt;
&lt;tipo&gt;C&lt;/tipo&gt;
&lt;/campo&gt;</v>
      </c>
      <c r="U74" s="192" t="str">
        <f t="shared" si="12"/>
        <v>&lt;campo posicao="10"&gt;
&lt;coluna&gt;ENDERECO&lt;/coluna&gt;
&lt;descricao&gt;Logradouro e endereço do imóvel&lt;/descricao&gt;
&lt;tipo&gt;C&lt;/tipo&gt;
&lt;/campo&gt;</v>
      </c>
      <c r="V74" s="192" t="str">
        <f t="shared" si="10"/>
        <v>{"Column11", "ENDERECO"},</v>
      </c>
      <c r="W74" s="191" t="str">
        <f>IF(Q74="Campo","@Campos(posicao = "&amp;K74&amp;", tipo = '"&amp;R74&amp;"')@Column(name = """&amp;L74&amp;""")"&amp;IF(R74="D","@Temporal(TemporalType.DATE)","")&amp;"private "&amp;VLOOKUP(TEXT(R74,"@"),Apoio!A:B,2,0)&amp;" "&amp;SUBSTITUTE(LOWER(LEFT(L74,1))&amp;RIGHT(PROPER(L74),LEN(L74)-1),"_","")&amp;";",IF(ISNUMBER(Q74),IF(R74="R","@Entity@Table(name = ""reg_"&amp;LOWER(J74)&amp;""")@XmlRootElement","")&amp;VLOOKUP(J74,Blocos!D:I,6,0)&amp;Apoio!$E$1&amp;Y74,""))</f>
        <v>@Campos(posicao = 10, tipo = 'C')@Column(name = "ENDERECO")private String endereco;</v>
      </c>
      <c r="X74" s="190" t="str">
        <f>IF(ISNUMBER(Q74),COUNTIF(Blocos!G:G,J74),"")</f>
        <v/>
      </c>
      <c r="Y74" s="190" t="str">
        <f>IF(OR(X74=0,X74=""),"",VLOOKUP(SUMIFS(Blocos!A:A,Blocos!H:H,'EFD REGISTROS e Campos (2)'!X74,Blocos!G:G,'EFD REGISTROS e Campos (2)'!J74),Blocos!A:L,12,0))</f>
        <v/>
      </c>
      <c r="Z74" s="190" t="str">
        <f>IF(ISNUMBER(Q75),VLOOKUP(J74,Blocos!D:G,4,0),"")</f>
        <v/>
      </c>
      <c r="AA74" s="190" t="str">
        <f>IF(ISNUMBER(Q74),CONCATENATE("CREATE TABLE ""reg_",LOWER(J74),""" (""ID"" bigint NOT NULL AUTO_INCREMENT,  ""HASHFILE"" varchar(255) DEFAULT NULL, ""ID_PAI"" bigint NOT NULL,"),IF(Q74="Campo",CONCATENATE("""",L74,""" ",VLOOKUP(R74,Apoio!A:C,3,0)),""))&amp;IF(Z74="","",CONCATENATE("PRIMARY KEY (""ID""), KEY ""FK_reg_",LOWER(Z74),"_ID_PAI"" (""ID_PAI""), CONSTRAINT ""FK_reg_",LOWER(Z74),"_ID_PAI"" FOREIGN KEY (""ID_PAI"") REFERENCES ""reg_",LOWER(Z74),""" (""ID"")) ENGINE=InnoDB AUTO_INCREMENT=105774 DEFAULT CHARSET=utf8mb4 COLLATE=utf8mb4_0900_ai_ci;"))</f>
        <v>"ENDERECO" varchar(255) DEFAULT NULL,</v>
      </c>
      <c r="AB74" s="190" t="str">
        <f t="shared" si="13"/>
        <v>`reg_0150`.`ENDERECO`,</v>
      </c>
    </row>
    <row r="75" spans="1:28" ht="14.5" hidden="1" customHeight="1" x14ac:dyDescent="0.3">
      <c r="J75" s="187" t="str">
        <f t="shared" si="11"/>
        <v>0150</v>
      </c>
      <c r="K75" s="181">
        <v>11</v>
      </c>
      <c r="L75" s="285" t="s">
        <v>95</v>
      </c>
      <c r="M75" s="182" t="s">
        <v>140</v>
      </c>
      <c r="N75" s="181" t="s">
        <v>27</v>
      </c>
      <c r="O75" s="181">
        <v>10</v>
      </c>
      <c r="P75" s="181" t="s">
        <v>28</v>
      </c>
      <c r="Q75" s="192" t="str">
        <f t="shared" si="7"/>
        <v>Campo</v>
      </c>
      <c r="R75" s="192" t="s">
        <v>27</v>
      </c>
      <c r="S75" s="191" t="str">
        <f t="shared" si="8"/>
        <v/>
      </c>
      <c r="T75" s="192" t="str">
        <f t="shared" si="9"/>
        <v>&lt;campo posicao="11"&gt;
&lt;coluna&gt;NUM&lt;/coluna&gt;
&lt;descricao&gt;Número do imóvel&lt;/descricao&gt;
&lt;tipo&gt;C&lt;/tipo&gt;
&lt;/campo&gt;</v>
      </c>
      <c r="U75" s="192" t="str">
        <f t="shared" si="12"/>
        <v>&lt;campo posicao="11"&gt;
&lt;coluna&gt;NUM&lt;/coluna&gt;
&lt;descricao&gt;Número do imóvel&lt;/descricao&gt;
&lt;tipo&gt;C&lt;/tipo&gt;
&lt;/campo&gt;</v>
      </c>
      <c r="V75" s="192" t="str">
        <f t="shared" si="10"/>
        <v>{"Column12", "NUM"},</v>
      </c>
      <c r="W75" s="191" t="str">
        <f>IF(Q75="Campo","@Campos(posicao = "&amp;K75&amp;", tipo = '"&amp;R75&amp;"')@Column(name = """&amp;L75&amp;""")"&amp;IF(R75="D","@Temporal(TemporalType.DATE)","")&amp;"private "&amp;VLOOKUP(TEXT(R75,"@"),Apoio!A:B,2,0)&amp;" "&amp;SUBSTITUTE(LOWER(LEFT(L75,1))&amp;RIGHT(PROPER(L75),LEN(L75)-1),"_","")&amp;";",IF(ISNUMBER(Q75),IF(R75="R","@Entity@Table(name = ""reg_"&amp;LOWER(J75)&amp;""")@XmlRootElement","")&amp;VLOOKUP(J75,Blocos!D:I,6,0)&amp;Apoio!$E$1&amp;Y75,""))</f>
        <v>@Campos(posicao = 11, tipo = 'C')@Column(name = "NUM")private String num;</v>
      </c>
      <c r="X75" s="190" t="str">
        <f>IF(ISNUMBER(Q75),COUNTIF(Blocos!G:G,J75),"")</f>
        <v/>
      </c>
      <c r="Y75" s="190" t="str">
        <f>IF(OR(X75=0,X75=""),"",VLOOKUP(SUMIFS(Blocos!A:A,Blocos!H:H,'EFD REGISTROS e Campos (2)'!X75,Blocos!G:G,'EFD REGISTROS e Campos (2)'!J75),Blocos!A:L,12,0))</f>
        <v/>
      </c>
      <c r="Z75" s="190" t="str">
        <f>IF(ISNUMBER(Q76),VLOOKUP(J75,Blocos!D:G,4,0),"")</f>
        <v/>
      </c>
      <c r="AA75" s="190" t="str">
        <f>IF(ISNUMBER(Q75),CONCATENATE("CREATE TABLE ""reg_",LOWER(J75),""" (""ID"" bigint NOT NULL AUTO_INCREMENT,  ""HASHFILE"" varchar(255) DEFAULT NULL, ""ID_PAI"" bigint NOT NULL,"),IF(Q75="Campo",CONCATENATE("""",L75,""" ",VLOOKUP(R75,Apoio!A:C,3,0)),""))&amp;IF(Z75="","",CONCATENATE("PRIMARY KEY (""ID""), KEY ""FK_reg_",LOWER(Z75),"_ID_PAI"" (""ID_PAI""), CONSTRAINT ""FK_reg_",LOWER(Z75),"_ID_PAI"" FOREIGN KEY (""ID_PAI"") REFERENCES ""reg_",LOWER(Z75),""" (""ID"")) ENGINE=InnoDB AUTO_INCREMENT=105774 DEFAULT CHARSET=utf8mb4 COLLATE=utf8mb4_0900_ai_ci;"))</f>
        <v>"NUM" varchar(255) DEFAULT NULL,</v>
      </c>
      <c r="AB75" s="190" t="str">
        <f t="shared" si="13"/>
        <v>`reg_0150`.`NUM`,</v>
      </c>
    </row>
    <row r="76" spans="1:28" ht="14.5" hidden="1" customHeight="1" x14ac:dyDescent="0.3">
      <c r="J76" s="187" t="str">
        <f t="shared" si="11"/>
        <v>0150</v>
      </c>
      <c r="K76" s="181">
        <v>12</v>
      </c>
      <c r="L76" s="285" t="s">
        <v>97</v>
      </c>
      <c r="M76" s="182" t="s">
        <v>141</v>
      </c>
      <c r="N76" s="181" t="s">
        <v>27</v>
      </c>
      <c r="O76" s="181">
        <v>60</v>
      </c>
      <c r="P76" s="181" t="s">
        <v>28</v>
      </c>
      <c r="Q76" s="192" t="str">
        <f t="shared" si="7"/>
        <v>Campo</v>
      </c>
      <c r="R76" s="192" t="s">
        <v>27</v>
      </c>
      <c r="S76" s="191" t="str">
        <f t="shared" si="8"/>
        <v/>
      </c>
      <c r="T76" s="192" t="str">
        <f t="shared" si="9"/>
        <v>&lt;campo posicao="12"&gt;
&lt;coluna&gt;COMPL&lt;/coluna&gt;
&lt;descricao&gt;Dados complementares do endereço&lt;/descricao&gt;
&lt;tipo&gt;C&lt;/tipo&gt;
&lt;/campo&gt;</v>
      </c>
      <c r="U76" s="192" t="str">
        <f t="shared" si="12"/>
        <v>&lt;campo posicao="12"&gt;
&lt;coluna&gt;COMPL&lt;/coluna&gt;
&lt;descricao&gt;Dados complementares do endereço&lt;/descricao&gt;
&lt;tipo&gt;C&lt;/tipo&gt;
&lt;/campo&gt;</v>
      </c>
      <c r="V76" s="192" t="str">
        <f t="shared" si="10"/>
        <v>{"Column13", "COMPL"},</v>
      </c>
      <c r="W76" s="191" t="str">
        <f>IF(Q76="Campo","@Campos(posicao = "&amp;K76&amp;", tipo = '"&amp;R76&amp;"')@Column(name = """&amp;L76&amp;""")"&amp;IF(R76="D","@Temporal(TemporalType.DATE)","")&amp;"private "&amp;VLOOKUP(TEXT(R76,"@"),Apoio!A:B,2,0)&amp;" "&amp;SUBSTITUTE(LOWER(LEFT(L76,1))&amp;RIGHT(PROPER(L76),LEN(L76)-1),"_","")&amp;";",IF(ISNUMBER(Q76),IF(R76="R","@Entity@Table(name = ""reg_"&amp;LOWER(J76)&amp;""")@XmlRootElement","")&amp;VLOOKUP(J76,Blocos!D:I,6,0)&amp;Apoio!$E$1&amp;Y76,""))</f>
        <v>@Campos(posicao = 12, tipo = 'C')@Column(name = "COMPL")private String compl;</v>
      </c>
      <c r="X76" s="190" t="str">
        <f>IF(ISNUMBER(Q76),COUNTIF(Blocos!G:G,J76),"")</f>
        <v/>
      </c>
      <c r="Y76" s="190" t="str">
        <f>IF(OR(X76=0,X76=""),"",VLOOKUP(SUMIFS(Blocos!A:A,Blocos!H:H,'EFD REGISTROS e Campos (2)'!X76,Blocos!G:G,'EFD REGISTROS e Campos (2)'!J76),Blocos!A:L,12,0))</f>
        <v/>
      </c>
      <c r="Z76" s="190" t="str">
        <f>IF(ISNUMBER(Q77),VLOOKUP(J76,Blocos!D:G,4,0),"")</f>
        <v/>
      </c>
      <c r="AA76" s="190" t="str">
        <f>IF(ISNUMBER(Q76),CONCATENATE("CREATE TABLE ""reg_",LOWER(J76),""" (""ID"" bigint NOT NULL AUTO_INCREMENT,  ""HASHFILE"" varchar(255) DEFAULT NULL, ""ID_PAI"" bigint NOT NULL,"),IF(Q76="Campo",CONCATENATE("""",L76,""" ",VLOOKUP(R76,Apoio!A:C,3,0)),""))&amp;IF(Z76="","",CONCATENATE("PRIMARY KEY (""ID""), KEY ""FK_reg_",LOWER(Z76),"_ID_PAI"" (""ID_PAI""), CONSTRAINT ""FK_reg_",LOWER(Z76),"_ID_PAI"" FOREIGN KEY (""ID_PAI"") REFERENCES ""reg_",LOWER(Z76),""" (""ID"")) ENGINE=InnoDB AUTO_INCREMENT=105774 DEFAULT CHARSET=utf8mb4 COLLATE=utf8mb4_0900_ai_ci;"))</f>
        <v>"COMPL" varchar(255) DEFAULT NULL,</v>
      </c>
      <c r="AB76" s="190" t="str">
        <f t="shared" si="13"/>
        <v>`reg_0150`.`COMPL`,</v>
      </c>
    </row>
    <row r="77" spans="1:28" ht="14.5" hidden="1" customHeight="1" x14ac:dyDescent="0.3">
      <c r="J77" s="187" t="str">
        <f t="shared" si="11"/>
        <v>0150</v>
      </c>
      <c r="K77" s="181">
        <v>13</v>
      </c>
      <c r="L77" s="285" t="s">
        <v>99</v>
      </c>
      <c r="M77" s="182" t="s">
        <v>142</v>
      </c>
      <c r="N77" s="181" t="s">
        <v>27</v>
      </c>
      <c r="O77" s="181">
        <v>60</v>
      </c>
      <c r="P77" s="181" t="s">
        <v>28</v>
      </c>
      <c r="Q77" s="192" t="str">
        <f t="shared" si="7"/>
        <v>Campo</v>
      </c>
      <c r="R77" s="192" t="s">
        <v>27</v>
      </c>
      <c r="S77" s="191" t="str">
        <f t="shared" si="8"/>
        <v/>
      </c>
      <c r="T77" s="192" t="str">
        <f t="shared" si="9"/>
        <v>&lt;campo posicao="13"&gt;
&lt;coluna&gt;BAIRRO&lt;/coluna&gt;
&lt;descricao&gt;Bairro em que o imóvel está situado&lt;/descricao&gt;
&lt;tipo&gt;C&lt;/tipo&gt;
&lt;/campo&gt;</v>
      </c>
      <c r="U77" s="192" t="str">
        <f t="shared" si="12"/>
        <v>&lt;campo posicao="13"&gt;
&lt;coluna&gt;BAIRRO&lt;/coluna&gt;
&lt;descricao&gt;Bairro em que o imóvel está situado&lt;/descricao&gt;
&lt;tipo&gt;C&lt;/tipo&gt;
&lt;/campo&gt;</v>
      </c>
      <c r="V77" s="192" t="str">
        <f t="shared" si="10"/>
        <v>{"Column14", "BAIRRO"},</v>
      </c>
      <c r="W77" s="191" t="str">
        <f>IF(Q77="Campo","@Campos(posicao = "&amp;K77&amp;", tipo = '"&amp;R77&amp;"')@Column(name = """&amp;L77&amp;""")"&amp;IF(R77="D","@Temporal(TemporalType.DATE)","")&amp;"private "&amp;VLOOKUP(TEXT(R77,"@"),Apoio!A:B,2,0)&amp;" "&amp;SUBSTITUTE(LOWER(LEFT(L77,1))&amp;RIGHT(PROPER(L77),LEN(L77)-1),"_","")&amp;";",IF(ISNUMBER(Q77),IF(R77="R","@Entity@Table(name = ""reg_"&amp;LOWER(J77)&amp;""")@XmlRootElement","")&amp;VLOOKUP(J77,Blocos!D:I,6,0)&amp;Apoio!$E$1&amp;Y77,""))</f>
        <v>@Campos(posicao = 13, tipo = 'C')@Column(name = "BAIRRO")private String bairro;</v>
      </c>
      <c r="X77" s="190" t="str">
        <f>IF(ISNUMBER(Q77),COUNTIF(Blocos!G:G,J77),"")</f>
        <v/>
      </c>
      <c r="Y77" s="190" t="str">
        <f>IF(OR(X77=0,X77=""),"",VLOOKUP(SUMIFS(Blocos!A:A,Blocos!H:H,'EFD REGISTROS e Campos (2)'!X77,Blocos!G:G,'EFD REGISTROS e Campos (2)'!J77),Blocos!A:L,12,0))</f>
        <v/>
      </c>
      <c r="Z77" s="190" t="str">
        <f>IF(ISNUMBER(Q78),VLOOKUP(J77,Blocos!D:G,4,0),"")</f>
        <v>0001</v>
      </c>
      <c r="AA77" s="190" t="str">
        <f>IF(ISNUMBER(Q77),CONCATENATE("CREATE TABLE ""reg_",LOWER(J77),""" (""ID"" bigint NOT NULL AUTO_INCREMENT,  ""HASHFILE"" varchar(255) DEFAULT NULL, ""ID_PAI"" bigint NOT NULL,"),IF(Q77="Campo",CONCATENATE("""",L77,""" ",VLOOKUP(R77,Apoio!A:C,3,0)),""))&amp;IF(Z77="","",CONCATENATE("PRIMARY KEY (""ID""), KEY ""FK_reg_",LOWER(Z77),"_ID_PAI"" (""ID_PAI""), CONSTRAINT ""FK_reg_",LOWER(Z77),"_ID_PAI"" FOREIGN KEY (""ID_PAI"") REFERENCES ""reg_",LOWER(Z77),""" (""ID"")) ENGINE=InnoDB AUTO_INCREMENT=105774 DEFAULT CHARSET=utf8mb4 COLLATE=utf8mb4_0900_ai_ci;"))</f>
        <v>"BAIRRO" varchar(255) DEFAULT NULL,PRIMARY KEY ("ID"), KEY "FK_reg_0001_ID_PAI" ("ID_PAI"), CONSTRAINT "FK_reg_0001_ID_PAI" FOREIGN KEY ("ID_PAI") REFERENCES "reg_0001" ("ID")) ENGINE=InnoDB AUTO_INCREMENT=105774 DEFAULT CHARSET=utf8mb4 COLLATE=utf8mb4_0900_ai_ci;</v>
      </c>
      <c r="AB77" s="190" t="str">
        <f t="shared" si="13"/>
        <v>`reg_0150`.`BAIRRO`,FROM `efdicms`.`reg_0150`;"</v>
      </c>
    </row>
    <row r="78" spans="1:28" ht="14.5" hidden="1" customHeight="1" collapsed="1" x14ac:dyDescent="0.3">
      <c r="A78" s="180" t="s">
        <v>22</v>
      </c>
      <c r="E78" s="180" t="s">
        <v>143</v>
      </c>
      <c r="I78" s="180" t="s">
        <v>144</v>
      </c>
      <c r="J78" s="187" t="str">
        <f t="shared" si="11"/>
        <v>0175</v>
      </c>
      <c r="K78" s="195" t="s">
        <v>145</v>
      </c>
      <c r="Q78" s="192">
        <f t="shared" si="7"/>
        <v>3</v>
      </c>
      <c r="S78" s="191" t="str">
        <f t="shared" si="8"/>
        <v>&lt;/registro&gt;
&lt;registro codigo="0175" perfil="ABC" nivel="3"&gt;</v>
      </c>
      <c r="T78" s="192" t="str">
        <f t="shared" si="9"/>
        <v/>
      </c>
      <c r="U78" s="192" t="str">
        <f t="shared" si="12"/>
        <v>&lt;/registro&gt;
&lt;registro codigo="0175" perfil="ABC" nivel="3"&gt;</v>
      </c>
      <c r="V78" s="192" t="str">
        <f t="shared" si="10"/>
        <v/>
      </c>
      <c r="W78" s="191" t="str">
        <f>IF(Q78="Campo","@Campos(posicao = "&amp;K78&amp;", tipo = '"&amp;R78&amp;"')@Column(name = """&amp;L78&amp;""")"&amp;IF(R78="D","@Temporal(TemporalType.DATE)","")&amp;"private "&amp;VLOOKUP(TEXT(R78,"@"),Apoio!A:B,2,0)&amp;" "&amp;SUBSTITUTE(LOWER(LEFT(L78,1))&amp;RIGHT(PROPER(L78),LEN(L78)-1),"_","")&amp;";",IF(ISNUMBER(Q78),IF(R78="R","@Entity@Table(name = ""reg_"&amp;LOWER(J78)&amp;""")@XmlRootElement","")&amp;VLOOKUP(J78,Blocos!D:I,6,0)&amp;Apoio!$E$1&amp;Y78,""))</f>
        <v>@Registros(nivel = 3) public class Reg0175 implements Serializable { private static final long serialVersionUID = 1L; @Id @GeneratedValue(strategy = GenerationType.IDENTITY) @Basic(optional = false) @Column(name = "ID" ) private Long id;@ManyToOne(fetch = FetchType.LAZY) @JoinColumn(name = "ID_PAI", nullable = false) private Reg0150 idPai; public Reg0150 getIdPai() {return idPai;}public void setIdPai(Object idPai) {this.idPai = (Reg0150) idPai;}public Reg0175() { } public Reg0175(Long id) { this.id = id; } public Reg0175(Long id, Reg0150 idPai, long linha, String hash) { this.id = id; this.idPai = idPai; this.linha = linha; this.hash = hash; }public Long getId() { return id; } public void setId(Long id) { this.id = id; }@Basic(optional = false)@Column(name = "LINHA")private long linha;@Basic(optional = false)@Column(name = "HASH")private String hash;</v>
      </c>
      <c r="X78" s="190">
        <f>IF(ISNUMBER(Q78),COUNTIF(Blocos!G:G,J78),"")</f>
        <v>0</v>
      </c>
      <c r="Y78" s="190" t="str">
        <f>IF(OR(X78=0,X78=""),"",VLOOKUP(SUMIFS(Blocos!A:A,Blocos!H:H,'EFD REGISTROS e Campos (2)'!X78,Blocos!G:G,'EFD REGISTROS e Campos (2)'!J78),Blocos!A:L,12,0))</f>
        <v/>
      </c>
      <c r="Z78" s="190" t="str">
        <f>IF(ISNUMBER(Q79),VLOOKUP(J78,Blocos!D:G,4,0),"")</f>
        <v/>
      </c>
      <c r="AA78" s="190" t="str">
        <f>IF(ISNUMBER(Q78),CONCATENATE("CREATE TABLE ""reg_",LOWER(J78),""" (""ID"" bigint NOT NULL AUTO_INCREMENT,  ""HASHFILE"" varchar(255) DEFAULT NULL, ""ID_PAI"" bigint NOT NULL,"),IF(Q78="Campo",CONCATENATE("""",L78,""" ",VLOOKUP(R78,Apoio!A:C,3,0)),""))&amp;IF(Z78="","",CONCATENATE("PRIMARY KEY (""ID""), KEY ""FK_reg_",LOWER(Z78),"_ID_PAI"" (""ID_PAI""), CONSTRAINT ""FK_reg_",LOWER(Z78),"_ID_PAI"" FOREIGN KEY (""ID_PAI"") REFERENCES ""reg_",LOWER(Z78),""" (""ID"")) ENGINE=InnoDB AUTO_INCREMENT=105774 DEFAULT CHARSET=utf8mb4 COLLATE=utf8mb4_0900_ai_ci;"))</f>
        <v>CREATE TABLE "reg_0175" ("ID" bigint NOT NULL AUTO_INCREMENT,  "HASHFILE" varchar(255) DEFAULT NULL, "ID_PAI" bigint NOT NULL,</v>
      </c>
      <c r="AB78" s="190" t="str">
        <f t="shared" si="13"/>
        <v/>
      </c>
    </row>
    <row r="79" spans="1:28" ht="14.5" hidden="1" customHeight="1" x14ac:dyDescent="0.3">
      <c r="J79" s="187" t="str">
        <f t="shared" si="11"/>
        <v>0175</v>
      </c>
      <c r="K79" s="181">
        <v>1</v>
      </c>
      <c r="L79" s="285" t="s">
        <v>25</v>
      </c>
      <c r="M79" s="182" t="s">
        <v>146</v>
      </c>
      <c r="N79" s="181" t="s">
        <v>27</v>
      </c>
      <c r="O79" s="181">
        <v>4</v>
      </c>
      <c r="P79" s="181" t="s">
        <v>28</v>
      </c>
      <c r="Q79" s="192" t="str">
        <f t="shared" si="7"/>
        <v>Campo</v>
      </c>
      <c r="R79" s="192" t="s">
        <v>27</v>
      </c>
      <c r="S79" s="191" t="str">
        <f t="shared" si="8"/>
        <v/>
      </c>
      <c r="T79" s="192" t="str">
        <f t="shared" si="9"/>
        <v>&lt;campo posicao="1"&gt;
&lt;coluna&gt;REG&lt;/coluna&gt;
&lt;descricao&gt;Texto fixo contendo “0175”&lt;/descricao&gt;
&lt;tipo&gt;C&lt;/tipo&gt;
&lt;/campo&gt;</v>
      </c>
      <c r="U79" s="192" t="str">
        <f t="shared" si="12"/>
        <v>&lt;campo posicao="1"&gt;
&lt;coluna&gt;REG&lt;/coluna&gt;
&lt;descricao&gt;Texto fixo contendo “0175”&lt;/descricao&gt;
&lt;tipo&gt;C&lt;/tipo&gt;
&lt;/campo&gt;</v>
      </c>
      <c r="V79" s="192" t="str">
        <f t="shared" si="10"/>
        <v>{"Column2", "REG"},</v>
      </c>
      <c r="W79" s="191" t="str">
        <f>IF(Q79="Campo","@Campos(posicao = "&amp;K79&amp;", tipo = '"&amp;R79&amp;"')@Column(name = """&amp;L79&amp;""")"&amp;IF(R79="D","@Temporal(TemporalType.DATE)","")&amp;"private "&amp;VLOOKUP(TEXT(R79,"@"),Apoio!A:B,2,0)&amp;" "&amp;SUBSTITUTE(LOWER(LEFT(L79,1))&amp;RIGHT(PROPER(L79),LEN(L79)-1),"_","")&amp;";",IF(ISNUMBER(Q79),IF(R79="R","@Entity@Table(name = ""reg_"&amp;LOWER(J79)&amp;""")@XmlRootElement","")&amp;VLOOKUP(J79,Blocos!D:I,6,0)&amp;Apoio!$E$1&amp;Y79,""))</f>
        <v>@Campos(posicao = 1, tipo = 'C')@Column(name = "REG")private String reg;</v>
      </c>
      <c r="X79" s="190" t="str">
        <f>IF(ISNUMBER(Q79),COUNTIF(Blocos!G:G,J79),"")</f>
        <v/>
      </c>
      <c r="Y79" s="190" t="str">
        <f>IF(OR(X79=0,X79=""),"",VLOOKUP(SUMIFS(Blocos!A:A,Blocos!H:H,'EFD REGISTROS e Campos (2)'!X79,Blocos!G:G,'EFD REGISTROS e Campos (2)'!J79),Blocos!A:L,12,0))</f>
        <v/>
      </c>
      <c r="Z79" s="190" t="str">
        <f>IF(ISNUMBER(Q80),VLOOKUP(J79,Blocos!D:G,4,0),"")</f>
        <v/>
      </c>
      <c r="AA79" s="190" t="str">
        <f>IF(ISNUMBER(Q79),CONCATENATE("CREATE TABLE ""reg_",LOWER(J79),""" (""ID"" bigint NOT NULL AUTO_INCREMENT,  ""HASHFILE"" varchar(255) DEFAULT NULL, ""ID_PAI"" bigint NOT NULL,"),IF(Q79="Campo",CONCATENATE("""",L79,""" ",VLOOKUP(R79,Apoio!A:C,3,0)),""))&amp;IF(Z79="","",CONCATENATE("PRIMARY KEY (""ID""), KEY ""FK_reg_",LOWER(Z79),"_ID_PAI"" (""ID_PAI""), CONSTRAINT ""FK_reg_",LOWER(Z79),"_ID_PAI"" FOREIGN KEY (""ID_PAI"") REFERENCES ""reg_",LOWER(Z79),""" (""ID"")) ENGINE=InnoDB AUTO_INCREMENT=105774 DEFAULT CHARSET=utf8mb4 COLLATE=utf8mb4_0900_ai_ci;"))</f>
        <v>"REG" varchar(255) DEFAULT NULL,</v>
      </c>
      <c r="AB79" s="190" t="str">
        <f t="shared" si="13"/>
        <v>USE `efdicms`;SELECT `reg_0175`.`REG`,</v>
      </c>
    </row>
    <row r="80" spans="1:28" ht="14.5" hidden="1" customHeight="1" x14ac:dyDescent="0.3">
      <c r="J80" s="187" t="str">
        <f t="shared" si="11"/>
        <v>0175</v>
      </c>
      <c r="K80" s="181">
        <v>2</v>
      </c>
      <c r="L80" s="285" t="s">
        <v>147</v>
      </c>
      <c r="M80" s="182" t="s">
        <v>148</v>
      </c>
      <c r="N80" s="181" t="s">
        <v>32</v>
      </c>
      <c r="O80" s="181" t="s">
        <v>40</v>
      </c>
      <c r="P80" s="181" t="s">
        <v>28</v>
      </c>
      <c r="Q80" s="192" t="str">
        <f t="shared" si="7"/>
        <v>Campo</v>
      </c>
      <c r="R80" s="192" t="s">
        <v>3605</v>
      </c>
      <c r="S80" s="191" t="str">
        <f t="shared" si="8"/>
        <v/>
      </c>
      <c r="T80" s="192" t="str">
        <f t="shared" si="9"/>
        <v>&lt;campo posicao="2"&gt;
&lt;coluna&gt;DT_ALT&lt;/coluna&gt;
&lt;descricao&gt;Data de alteração do cadastro&lt;/descricao&gt;
&lt;tipo&gt;D&lt;/tipo&gt;
&lt;/campo&gt;</v>
      </c>
      <c r="U80" s="192" t="str">
        <f t="shared" si="12"/>
        <v>&lt;campo posicao="2"&gt;
&lt;coluna&gt;DT_ALT&lt;/coluna&gt;
&lt;descricao&gt;Data de alteração do cadastro&lt;/descricao&gt;
&lt;tipo&gt;D&lt;/tipo&gt;
&lt;/campo&gt;</v>
      </c>
      <c r="V80" s="192" t="str">
        <f t="shared" si="10"/>
        <v>{"Column3", "DT_ALT"},</v>
      </c>
      <c r="W80" s="191" t="str">
        <f>IF(Q80="Campo","@Campos(posicao = "&amp;K80&amp;", tipo = '"&amp;R80&amp;"')@Column(name = """&amp;L80&amp;""")"&amp;IF(R80="D","@Temporal(TemporalType.DATE)","")&amp;"private "&amp;VLOOKUP(TEXT(R80,"@"),Apoio!A:B,2,0)&amp;" "&amp;SUBSTITUTE(LOWER(LEFT(L80,1))&amp;RIGHT(PROPER(L80),LEN(L80)-1),"_","")&amp;";",IF(ISNUMBER(Q80),IF(R80="R","@Entity@Table(name = ""reg_"&amp;LOWER(J80)&amp;""")@XmlRootElement","")&amp;VLOOKUP(J80,Blocos!D:I,6,0)&amp;Apoio!$E$1&amp;Y80,""))</f>
        <v>@Campos(posicao = 2, tipo = 'D')@Column(name = "DT_ALT")@Temporal(TemporalType.DATE)private Date dtAlt;</v>
      </c>
      <c r="X80" s="190" t="str">
        <f>IF(ISNUMBER(Q80),COUNTIF(Blocos!G:G,J80),"")</f>
        <v/>
      </c>
      <c r="Y80" s="190" t="str">
        <f>IF(OR(X80=0,X80=""),"",VLOOKUP(SUMIFS(Blocos!A:A,Blocos!H:H,'EFD REGISTROS e Campos (2)'!X80,Blocos!G:G,'EFD REGISTROS e Campos (2)'!J80),Blocos!A:L,12,0))</f>
        <v/>
      </c>
      <c r="Z80" s="190" t="str">
        <f>IF(ISNUMBER(Q81),VLOOKUP(J80,Blocos!D:G,4,0),"")</f>
        <v/>
      </c>
      <c r="AA80" s="190" t="str">
        <f>IF(ISNUMBER(Q80),CONCATENATE("CREATE TABLE ""reg_",LOWER(J80),""" (""ID"" bigint NOT NULL AUTO_INCREMENT,  ""HASHFILE"" varchar(255) DEFAULT NULL, ""ID_PAI"" bigint NOT NULL,"),IF(Q80="Campo",CONCATENATE("""",L80,""" ",VLOOKUP(R80,Apoio!A:C,3,0)),""))&amp;IF(Z80="","",CONCATENATE("PRIMARY KEY (""ID""), KEY ""FK_reg_",LOWER(Z80),"_ID_PAI"" (""ID_PAI""), CONSTRAINT ""FK_reg_",LOWER(Z80),"_ID_PAI"" FOREIGN KEY (""ID_PAI"") REFERENCES ""reg_",LOWER(Z80),""" (""ID"")) ENGINE=InnoDB AUTO_INCREMENT=105774 DEFAULT CHARSET=utf8mb4 COLLATE=utf8mb4_0900_ai_ci;"))</f>
        <v>"DT_ALT" date DEFAULT NULL,</v>
      </c>
      <c r="AB80" s="190" t="str">
        <f t="shared" si="13"/>
        <v>`reg_0175`.`DT_ALT`,</v>
      </c>
    </row>
    <row r="81" spans="1:28" ht="14.5" hidden="1" customHeight="1" x14ac:dyDescent="0.3">
      <c r="J81" s="187" t="str">
        <f t="shared" si="11"/>
        <v>0175</v>
      </c>
      <c r="K81" s="181">
        <v>3</v>
      </c>
      <c r="L81" s="285" t="s">
        <v>149</v>
      </c>
      <c r="M81" s="182" t="s">
        <v>150</v>
      </c>
      <c r="N81" s="181" t="s">
        <v>27</v>
      </c>
      <c r="O81" s="181">
        <v>2</v>
      </c>
      <c r="P81" s="181" t="s">
        <v>28</v>
      </c>
      <c r="Q81" s="192" t="str">
        <f t="shared" si="7"/>
        <v>Campo</v>
      </c>
      <c r="R81" s="192" t="s">
        <v>27</v>
      </c>
      <c r="S81" s="191" t="str">
        <f t="shared" si="8"/>
        <v/>
      </c>
      <c r="T81" s="192" t="str">
        <f t="shared" si="9"/>
        <v>&lt;campo posicao="3"&gt;
&lt;coluna&gt;NR_CAMPO&lt;/coluna&gt;
&lt;descricao&gt;Número do campo alterado (campos 03 a 13, exceto 07)&lt;/descricao&gt;
&lt;tipo&gt;C&lt;/tipo&gt;
&lt;/campo&gt;</v>
      </c>
      <c r="U81" s="192" t="str">
        <f t="shared" si="12"/>
        <v>&lt;campo posicao="3"&gt;
&lt;coluna&gt;NR_CAMPO&lt;/coluna&gt;
&lt;descricao&gt;Número do campo alterado (campos 03 a 13, exceto 07)&lt;/descricao&gt;
&lt;tipo&gt;C&lt;/tipo&gt;
&lt;/campo&gt;</v>
      </c>
      <c r="V81" s="192" t="str">
        <f t="shared" si="10"/>
        <v>{"Column4", "NR_CAMPO"},</v>
      </c>
      <c r="W81" s="191" t="str">
        <f>IF(Q81="Campo","@Campos(posicao = "&amp;K81&amp;", tipo = '"&amp;R81&amp;"')@Column(name = """&amp;L81&amp;""")"&amp;IF(R81="D","@Temporal(TemporalType.DATE)","")&amp;"private "&amp;VLOOKUP(TEXT(R81,"@"),Apoio!A:B,2,0)&amp;" "&amp;SUBSTITUTE(LOWER(LEFT(L81,1))&amp;RIGHT(PROPER(L81),LEN(L81)-1),"_","")&amp;";",IF(ISNUMBER(Q81),IF(R81="R","@Entity@Table(name = ""reg_"&amp;LOWER(J81)&amp;""")@XmlRootElement","")&amp;VLOOKUP(J81,Blocos!D:I,6,0)&amp;Apoio!$E$1&amp;Y81,""))</f>
        <v>@Campos(posicao = 3, tipo = 'C')@Column(name = "NR_CAMPO")private String nrCampo;</v>
      </c>
      <c r="X81" s="190" t="str">
        <f>IF(ISNUMBER(Q81),COUNTIF(Blocos!G:G,J81),"")</f>
        <v/>
      </c>
      <c r="Y81" s="190" t="str">
        <f>IF(OR(X81=0,X81=""),"",VLOOKUP(SUMIFS(Blocos!A:A,Blocos!H:H,'EFD REGISTROS e Campos (2)'!X81,Blocos!G:G,'EFD REGISTROS e Campos (2)'!J81),Blocos!A:L,12,0))</f>
        <v/>
      </c>
      <c r="Z81" s="190" t="str">
        <f>IF(ISNUMBER(Q82),VLOOKUP(J81,Blocos!D:G,4,0),"")</f>
        <v/>
      </c>
      <c r="AA81" s="190" t="str">
        <f>IF(ISNUMBER(Q81),CONCATENATE("CREATE TABLE ""reg_",LOWER(J81),""" (""ID"" bigint NOT NULL AUTO_INCREMENT,  ""HASHFILE"" varchar(255) DEFAULT NULL, ""ID_PAI"" bigint NOT NULL,"),IF(Q81="Campo",CONCATENATE("""",L81,""" ",VLOOKUP(R81,Apoio!A:C,3,0)),""))&amp;IF(Z81="","",CONCATENATE("PRIMARY KEY (""ID""), KEY ""FK_reg_",LOWER(Z81),"_ID_PAI"" (""ID_PAI""), CONSTRAINT ""FK_reg_",LOWER(Z81),"_ID_PAI"" FOREIGN KEY (""ID_PAI"") REFERENCES ""reg_",LOWER(Z81),""" (""ID"")) ENGINE=InnoDB AUTO_INCREMENT=105774 DEFAULT CHARSET=utf8mb4 COLLATE=utf8mb4_0900_ai_ci;"))</f>
        <v>"NR_CAMPO" varchar(255) DEFAULT NULL,</v>
      </c>
      <c r="AB81" s="190" t="str">
        <f t="shared" si="13"/>
        <v>`reg_0175`.`NR_CAMPO`,</v>
      </c>
    </row>
    <row r="82" spans="1:28" ht="14.5" hidden="1" customHeight="1" x14ac:dyDescent="0.3">
      <c r="J82" s="187" t="str">
        <f t="shared" si="11"/>
        <v>0175</v>
      </c>
      <c r="K82" s="181">
        <v>4</v>
      </c>
      <c r="L82" s="285" t="s">
        <v>151</v>
      </c>
      <c r="M82" s="182" t="s">
        <v>152</v>
      </c>
      <c r="N82" s="181" t="s">
        <v>27</v>
      </c>
      <c r="O82" s="181">
        <v>100</v>
      </c>
      <c r="P82" s="181" t="s">
        <v>28</v>
      </c>
      <c r="Q82" s="192" t="str">
        <f t="shared" si="7"/>
        <v>Campo</v>
      </c>
      <c r="R82" s="192" t="s">
        <v>27</v>
      </c>
      <c r="S82" s="191" t="str">
        <f t="shared" si="8"/>
        <v/>
      </c>
      <c r="T82" s="192" t="str">
        <f t="shared" si="9"/>
        <v>&lt;campo posicao="4"&gt;
&lt;coluna&gt;CONT_ANT&lt;/coluna&gt;
&lt;descricao&gt;Conteúdo anterior do campo&lt;/descricao&gt;
&lt;tipo&gt;C&lt;/tipo&gt;
&lt;/campo&gt;</v>
      </c>
      <c r="U82" s="192" t="str">
        <f t="shared" si="12"/>
        <v>&lt;campo posicao="4"&gt;
&lt;coluna&gt;CONT_ANT&lt;/coluna&gt;
&lt;descricao&gt;Conteúdo anterior do campo&lt;/descricao&gt;
&lt;tipo&gt;C&lt;/tipo&gt;
&lt;/campo&gt;</v>
      </c>
      <c r="V82" s="192" t="str">
        <f t="shared" si="10"/>
        <v>{"Column5", "CONT_ANT"},</v>
      </c>
      <c r="W82" s="191" t="str">
        <f>IF(Q82="Campo","@Campos(posicao = "&amp;K82&amp;", tipo = '"&amp;R82&amp;"')@Column(name = """&amp;L82&amp;""")"&amp;IF(R82="D","@Temporal(TemporalType.DATE)","")&amp;"private "&amp;VLOOKUP(TEXT(R82,"@"),Apoio!A:B,2,0)&amp;" "&amp;SUBSTITUTE(LOWER(LEFT(L82,1))&amp;RIGHT(PROPER(L82),LEN(L82)-1),"_","")&amp;";",IF(ISNUMBER(Q82),IF(R82="R","@Entity@Table(name = ""reg_"&amp;LOWER(J82)&amp;""")@XmlRootElement","")&amp;VLOOKUP(J82,Blocos!D:I,6,0)&amp;Apoio!$E$1&amp;Y82,""))</f>
        <v>@Campos(posicao = 4, tipo = 'C')@Column(name = "CONT_ANT")private String contAnt;</v>
      </c>
      <c r="X82" s="190" t="str">
        <f>IF(ISNUMBER(Q82),COUNTIF(Blocos!G:G,J82),"")</f>
        <v/>
      </c>
      <c r="Y82" s="190" t="str">
        <f>IF(OR(X82=0,X82=""),"",VLOOKUP(SUMIFS(Blocos!A:A,Blocos!H:H,'EFD REGISTROS e Campos (2)'!X82,Blocos!G:G,'EFD REGISTROS e Campos (2)'!J82),Blocos!A:L,12,0))</f>
        <v/>
      </c>
      <c r="Z82" s="190" t="str">
        <f>IF(ISNUMBER(Q83),VLOOKUP(J82,Blocos!D:G,4,0),"")</f>
        <v>0150</v>
      </c>
      <c r="AA82" s="190" t="str">
        <f>IF(ISNUMBER(Q82),CONCATENATE("CREATE TABLE ""reg_",LOWER(J82),""" (""ID"" bigint NOT NULL AUTO_INCREMENT,  ""HASHFILE"" varchar(255) DEFAULT NULL, ""ID_PAI"" bigint NOT NULL,"),IF(Q82="Campo",CONCATENATE("""",L82,""" ",VLOOKUP(R82,Apoio!A:C,3,0)),""))&amp;IF(Z82="","",CONCATENATE("PRIMARY KEY (""ID""), KEY ""FK_reg_",LOWER(Z82),"_ID_PAI"" (""ID_PAI""), CONSTRAINT ""FK_reg_",LOWER(Z82),"_ID_PAI"" FOREIGN KEY (""ID_PAI"") REFERENCES ""reg_",LOWER(Z82),""" (""ID"")) ENGINE=InnoDB AUTO_INCREMENT=105774 DEFAULT CHARSET=utf8mb4 COLLATE=utf8mb4_0900_ai_ci;"))</f>
        <v>"CONT_ANT" varchar(255) DEFAULT NULL,PRIMARY KEY ("ID"), KEY "FK_reg_0150_ID_PAI" ("ID_PAI"), CONSTRAINT "FK_reg_0150_ID_PAI" FOREIGN KEY ("ID_PAI") REFERENCES "reg_0150" ("ID")) ENGINE=InnoDB AUTO_INCREMENT=105774 DEFAULT CHARSET=utf8mb4 COLLATE=utf8mb4_0900_ai_ci;</v>
      </c>
      <c r="AB82" s="190" t="str">
        <f t="shared" si="13"/>
        <v>`reg_0175`.`CONT_ANT`,FROM `efdicms`.`reg_0175`;"</v>
      </c>
    </row>
    <row r="83" spans="1:28" ht="14.5" hidden="1" customHeight="1" collapsed="1" x14ac:dyDescent="0.3">
      <c r="A83" s="180" t="s">
        <v>22</v>
      </c>
      <c r="D83" s="180" t="s">
        <v>153</v>
      </c>
      <c r="I83" s="180" t="s">
        <v>108</v>
      </c>
      <c r="J83" s="187" t="str">
        <f t="shared" si="11"/>
        <v>0190</v>
      </c>
      <c r="K83" s="195" t="s">
        <v>154</v>
      </c>
      <c r="Q83" s="192">
        <f t="shared" si="7"/>
        <v>2</v>
      </c>
      <c r="S83" s="191" t="str">
        <f t="shared" si="8"/>
        <v>&lt;/registro&gt;
&lt;registro codigo="0190" perfil="ABC" nivel="2"&gt;</v>
      </c>
      <c r="T83" s="192" t="str">
        <f t="shared" si="9"/>
        <v/>
      </c>
      <c r="U83" s="192" t="str">
        <f t="shared" si="12"/>
        <v>&lt;/registro&gt;
&lt;registro codigo="0190" perfil="ABC" nivel="2"&gt;</v>
      </c>
      <c r="V83" s="192" t="str">
        <f t="shared" si="10"/>
        <v/>
      </c>
      <c r="W83" s="191" t="str">
        <f>IF(Q83="Campo","@Campos(posicao = "&amp;K83&amp;", tipo = '"&amp;R83&amp;"')@Column(name = """&amp;L83&amp;""")"&amp;IF(R83="D","@Temporal(TemporalType.DATE)","")&amp;"private "&amp;VLOOKUP(TEXT(R83,"@"),Apoio!A:B,2,0)&amp;" "&amp;SUBSTITUTE(LOWER(LEFT(L83,1))&amp;RIGHT(PROPER(L83),LEN(L83)-1),"_","")&amp;";",IF(ISNUMBER(Q83),IF(R83="R","@Entity@Table(name = ""reg_"&amp;LOWER(J83)&amp;""")@XmlRootElement","")&amp;VLOOKUP(J83,Blocos!D:I,6,0)&amp;Apoio!$E$1&amp;Y83,""))</f>
        <v>@Registros(nivel = 2) public class Reg0190 implements Serializable { private static final long serialVersionUID = 1L; @Id @GeneratedValue(strategy = GenerationType.IDENTITY) @Basic(optional = false) @Column(name = "ID" ) private Long id;@ManyToOne(fetch = FetchType.LAZY) @JoinColumn(name = "ID_PAI", nullable = false) private Reg0001 idPai; public Reg0001 getIdPai() {return idPai;}public void setIdPai(Object idPai) {this.idPai = (Reg0001) idPai;}public Reg0190() { } public Reg0190(Long id) { this.id = id; } public Reg0190(Long id, Reg0001 idPai, long linha, String hash) { this.id = id; this.idPai = idPai; this.linha = linha; this.hash = hash; }public Long getId() { return id; } public void setId(Long id) { this.id = id; }@Basic(optional = false)@Column(name = "LINHA")private long linha;@Basic(optional = false)@Column(name = "HASH")private String hash;</v>
      </c>
      <c r="X83" s="190">
        <f>IF(ISNUMBER(Q83),COUNTIF(Blocos!G:G,J83),"")</f>
        <v>0</v>
      </c>
      <c r="Y83" s="190" t="str">
        <f>IF(OR(X83=0,X83=""),"",VLOOKUP(SUMIFS(Blocos!A:A,Blocos!H:H,'EFD REGISTROS e Campos (2)'!X83,Blocos!G:G,'EFD REGISTROS e Campos (2)'!J83),Blocos!A:L,12,0))</f>
        <v/>
      </c>
      <c r="Z83" s="190" t="str">
        <f>IF(ISNUMBER(Q84),VLOOKUP(J83,Blocos!D:G,4,0),"")</f>
        <v/>
      </c>
      <c r="AA83" s="190" t="str">
        <f>IF(ISNUMBER(Q83),CONCATENATE("CREATE TABLE ""reg_",LOWER(J83),""" (""ID"" bigint NOT NULL AUTO_INCREMENT,  ""HASHFILE"" varchar(255) DEFAULT NULL, ""ID_PAI"" bigint NOT NULL,"),IF(Q83="Campo",CONCATENATE("""",L83,""" ",VLOOKUP(R83,Apoio!A:C,3,0)),""))&amp;IF(Z83="","",CONCATENATE("PRIMARY KEY (""ID""), KEY ""FK_reg_",LOWER(Z83),"_ID_PAI"" (""ID_PAI""), CONSTRAINT ""FK_reg_",LOWER(Z83),"_ID_PAI"" FOREIGN KEY (""ID_PAI"") REFERENCES ""reg_",LOWER(Z83),""" (""ID"")) ENGINE=InnoDB AUTO_INCREMENT=105774 DEFAULT CHARSET=utf8mb4 COLLATE=utf8mb4_0900_ai_ci;"))</f>
        <v>CREATE TABLE "reg_0190" ("ID" bigint NOT NULL AUTO_INCREMENT,  "HASHFILE" varchar(255) DEFAULT NULL, "ID_PAI" bigint NOT NULL,</v>
      </c>
      <c r="AB83" s="190" t="str">
        <f t="shared" si="13"/>
        <v/>
      </c>
    </row>
    <row r="84" spans="1:28" ht="14.5" hidden="1" customHeight="1" x14ac:dyDescent="0.3">
      <c r="J84" s="187" t="str">
        <f t="shared" si="11"/>
        <v>0190</v>
      </c>
      <c r="K84" s="181">
        <v>1</v>
      </c>
      <c r="L84" s="285" t="s">
        <v>25</v>
      </c>
      <c r="M84" s="182" t="s">
        <v>155</v>
      </c>
      <c r="N84" s="181" t="s">
        <v>27</v>
      </c>
      <c r="O84" s="181">
        <v>4</v>
      </c>
      <c r="P84" s="181" t="s">
        <v>28</v>
      </c>
      <c r="Q84" s="192" t="str">
        <f t="shared" si="7"/>
        <v>Campo</v>
      </c>
      <c r="R84" s="192" t="s">
        <v>27</v>
      </c>
      <c r="S84" s="191" t="str">
        <f t="shared" si="8"/>
        <v/>
      </c>
      <c r="T84" s="192" t="str">
        <f t="shared" si="9"/>
        <v>&lt;campo posicao="1"&gt;
&lt;coluna&gt;REG&lt;/coluna&gt;
&lt;descricao&gt;Texto fixo contendo "0190"&lt;/descricao&gt;
&lt;tipo&gt;C&lt;/tipo&gt;
&lt;/campo&gt;</v>
      </c>
      <c r="U84" s="192" t="str">
        <f t="shared" si="12"/>
        <v>&lt;campo posicao="1"&gt;
&lt;coluna&gt;REG&lt;/coluna&gt;
&lt;descricao&gt;Texto fixo contendo "0190"&lt;/descricao&gt;
&lt;tipo&gt;C&lt;/tipo&gt;
&lt;/campo&gt;</v>
      </c>
      <c r="V84" s="192" t="str">
        <f t="shared" si="10"/>
        <v>{"Column2", "REG"},</v>
      </c>
      <c r="W84" s="191" t="str">
        <f>IF(Q84="Campo","@Campos(posicao = "&amp;K84&amp;", tipo = '"&amp;R84&amp;"')@Column(name = """&amp;L84&amp;""")"&amp;IF(R84="D","@Temporal(TemporalType.DATE)","")&amp;"private "&amp;VLOOKUP(TEXT(R84,"@"),Apoio!A:B,2,0)&amp;" "&amp;SUBSTITUTE(LOWER(LEFT(L84,1))&amp;RIGHT(PROPER(L84),LEN(L84)-1),"_","")&amp;";",IF(ISNUMBER(Q84),IF(R84="R","@Entity@Table(name = ""reg_"&amp;LOWER(J84)&amp;""")@XmlRootElement","")&amp;VLOOKUP(J84,Blocos!D:I,6,0)&amp;Apoio!$E$1&amp;Y84,""))</f>
        <v>@Campos(posicao = 1, tipo = 'C')@Column(name = "REG")private String reg;</v>
      </c>
      <c r="X84" s="190" t="str">
        <f>IF(ISNUMBER(Q84),COUNTIF(Blocos!G:G,J84),"")</f>
        <v/>
      </c>
      <c r="Y84" s="190" t="str">
        <f>IF(OR(X84=0,X84=""),"",VLOOKUP(SUMIFS(Blocos!A:A,Blocos!H:H,'EFD REGISTROS e Campos (2)'!X84,Blocos!G:G,'EFD REGISTROS e Campos (2)'!J84),Blocos!A:L,12,0))</f>
        <v/>
      </c>
      <c r="Z84" s="190" t="str">
        <f>IF(ISNUMBER(Q85),VLOOKUP(J84,Blocos!D:G,4,0),"")</f>
        <v/>
      </c>
      <c r="AA84" s="190" t="str">
        <f>IF(ISNUMBER(Q84),CONCATENATE("CREATE TABLE ""reg_",LOWER(J84),""" (""ID"" bigint NOT NULL AUTO_INCREMENT,  ""HASHFILE"" varchar(255) DEFAULT NULL, ""ID_PAI"" bigint NOT NULL,"),IF(Q84="Campo",CONCATENATE("""",L84,""" ",VLOOKUP(R84,Apoio!A:C,3,0)),""))&amp;IF(Z84="","",CONCATENATE("PRIMARY KEY (""ID""), KEY ""FK_reg_",LOWER(Z84),"_ID_PAI"" (""ID_PAI""), CONSTRAINT ""FK_reg_",LOWER(Z84),"_ID_PAI"" FOREIGN KEY (""ID_PAI"") REFERENCES ""reg_",LOWER(Z84),""" (""ID"")) ENGINE=InnoDB AUTO_INCREMENT=105774 DEFAULT CHARSET=utf8mb4 COLLATE=utf8mb4_0900_ai_ci;"))</f>
        <v>"REG" varchar(255) DEFAULT NULL,</v>
      </c>
      <c r="AB84" s="190" t="str">
        <f t="shared" si="13"/>
        <v>USE `efdicms`;SELECT `reg_0190`.`REG`,</v>
      </c>
    </row>
    <row r="85" spans="1:28" ht="14.5" hidden="1" customHeight="1" x14ac:dyDescent="0.3">
      <c r="J85" s="187" t="str">
        <f t="shared" si="11"/>
        <v>0190</v>
      </c>
      <c r="K85" s="181">
        <v>2</v>
      </c>
      <c r="L85" s="285" t="s">
        <v>156</v>
      </c>
      <c r="M85" s="182" t="s">
        <v>157</v>
      </c>
      <c r="N85" s="181" t="s">
        <v>27</v>
      </c>
      <c r="O85" s="181">
        <v>6</v>
      </c>
      <c r="P85" s="181" t="s">
        <v>28</v>
      </c>
      <c r="Q85" s="192" t="str">
        <f t="shared" si="7"/>
        <v>Campo</v>
      </c>
      <c r="R85" s="192" t="s">
        <v>27</v>
      </c>
      <c r="S85" s="191" t="str">
        <f t="shared" si="8"/>
        <v/>
      </c>
      <c r="T85" s="192" t="str">
        <f t="shared" si="9"/>
        <v>&lt;campo posicao="2"&gt;
&lt;coluna&gt;UNID&lt;/coluna&gt;
&lt;descricao&gt;Código da unidade de medida&lt;/descricao&gt;
&lt;tipo&gt;C&lt;/tipo&gt;
&lt;/campo&gt;</v>
      </c>
      <c r="U85" s="192" t="str">
        <f t="shared" si="12"/>
        <v>&lt;campo posicao="2"&gt;
&lt;coluna&gt;UNID&lt;/coluna&gt;
&lt;descricao&gt;Código da unidade de medida&lt;/descricao&gt;
&lt;tipo&gt;C&lt;/tipo&gt;
&lt;/campo&gt;</v>
      </c>
      <c r="V85" s="192" t="str">
        <f t="shared" si="10"/>
        <v>{"Column3", "UNID"},</v>
      </c>
      <c r="W85" s="191" t="str">
        <f>IF(Q85="Campo","@Campos(posicao = "&amp;K85&amp;", tipo = '"&amp;R85&amp;"')@Column(name = """&amp;L85&amp;""")"&amp;IF(R85="D","@Temporal(TemporalType.DATE)","")&amp;"private "&amp;VLOOKUP(TEXT(R85,"@"),Apoio!A:B,2,0)&amp;" "&amp;SUBSTITUTE(LOWER(LEFT(L85,1))&amp;RIGHT(PROPER(L85),LEN(L85)-1),"_","")&amp;";",IF(ISNUMBER(Q85),IF(R85="R","@Entity@Table(name = ""reg_"&amp;LOWER(J85)&amp;""")@XmlRootElement","")&amp;VLOOKUP(J85,Blocos!D:I,6,0)&amp;Apoio!$E$1&amp;Y85,""))</f>
        <v>@Campos(posicao = 2, tipo = 'C')@Column(name = "UNID")private String unid;</v>
      </c>
      <c r="X85" s="190" t="str">
        <f>IF(ISNUMBER(Q85),COUNTIF(Blocos!G:G,J85),"")</f>
        <v/>
      </c>
      <c r="Y85" s="190" t="str">
        <f>IF(OR(X85=0,X85=""),"",VLOOKUP(SUMIFS(Blocos!A:A,Blocos!H:H,'EFD REGISTROS e Campos (2)'!X85,Blocos!G:G,'EFD REGISTROS e Campos (2)'!J85),Blocos!A:L,12,0))</f>
        <v/>
      </c>
      <c r="Z85" s="190" t="str">
        <f>IF(ISNUMBER(Q86),VLOOKUP(J85,Blocos!D:G,4,0),"")</f>
        <v/>
      </c>
      <c r="AA85" s="190" t="str">
        <f>IF(ISNUMBER(Q85),CONCATENATE("CREATE TABLE ""reg_",LOWER(J85),""" (""ID"" bigint NOT NULL AUTO_INCREMENT,  ""HASHFILE"" varchar(255) DEFAULT NULL, ""ID_PAI"" bigint NOT NULL,"),IF(Q85="Campo",CONCATENATE("""",L85,""" ",VLOOKUP(R85,Apoio!A:C,3,0)),""))&amp;IF(Z85="","",CONCATENATE("PRIMARY KEY (""ID""), KEY ""FK_reg_",LOWER(Z85),"_ID_PAI"" (""ID_PAI""), CONSTRAINT ""FK_reg_",LOWER(Z85),"_ID_PAI"" FOREIGN KEY (""ID_PAI"") REFERENCES ""reg_",LOWER(Z85),""" (""ID"")) ENGINE=InnoDB AUTO_INCREMENT=105774 DEFAULT CHARSET=utf8mb4 COLLATE=utf8mb4_0900_ai_ci;"))</f>
        <v>"UNID" varchar(255) DEFAULT NULL,</v>
      </c>
      <c r="AB85" s="190" t="str">
        <f t="shared" si="13"/>
        <v>`reg_0190`.`UNID`,</v>
      </c>
    </row>
    <row r="86" spans="1:28" ht="14.5" hidden="1" customHeight="1" x14ac:dyDescent="0.3">
      <c r="J86" s="187" t="str">
        <f t="shared" si="11"/>
        <v>0190</v>
      </c>
      <c r="K86" s="181">
        <v>3</v>
      </c>
      <c r="L86" s="285" t="s">
        <v>158</v>
      </c>
      <c r="M86" s="182" t="s">
        <v>159</v>
      </c>
      <c r="N86" s="181" t="s">
        <v>27</v>
      </c>
      <c r="O86" s="181" t="s">
        <v>28</v>
      </c>
      <c r="P86" s="181" t="s">
        <v>28</v>
      </c>
      <c r="Q86" s="192" t="str">
        <f t="shared" si="7"/>
        <v>Campo</v>
      </c>
      <c r="R86" s="192" t="s">
        <v>27</v>
      </c>
      <c r="S86" s="191" t="str">
        <f t="shared" si="8"/>
        <v/>
      </c>
      <c r="T86" s="192" t="str">
        <f t="shared" si="9"/>
        <v>&lt;campo posicao="3"&gt;
&lt;coluna&gt;DESCR&lt;/coluna&gt;
&lt;descricao&gt;Descrição da unidade de medida&lt;/descricao&gt;
&lt;tipo&gt;C&lt;/tipo&gt;
&lt;/campo&gt;</v>
      </c>
      <c r="U86" s="192" t="str">
        <f t="shared" si="12"/>
        <v>&lt;campo posicao="3"&gt;
&lt;coluna&gt;DESCR&lt;/coluna&gt;
&lt;descricao&gt;Descrição da unidade de medida&lt;/descricao&gt;
&lt;tipo&gt;C&lt;/tipo&gt;
&lt;/campo&gt;</v>
      </c>
      <c r="V86" s="192" t="str">
        <f t="shared" si="10"/>
        <v>{"Column4", "DESCR"},</v>
      </c>
      <c r="W86" s="191" t="str">
        <f>IF(Q86="Campo","@Campos(posicao = "&amp;K86&amp;", tipo = '"&amp;R86&amp;"')@Column(name = """&amp;L86&amp;""")"&amp;IF(R86="D","@Temporal(TemporalType.DATE)","")&amp;"private "&amp;VLOOKUP(TEXT(R86,"@"),Apoio!A:B,2,0)&amp;" "&amp;SUBSTITUTE(LOWER(LEFT(L86,1))&amp;RIGHT(PROPER(L86),LEN(L86)-1),"_","")&amp;";",IF(ISNUMBER(Q86),IF(R86="R","@Entity@Table(name = ""reg_"&amp;LOWER(J86)&amp;""")@XmlRootElement","")&amp;VLOOKUP(J86,Blocos!D:I,6,0)&amp;Apoio!$E$1&amp;Y86,""))</f>
        <v>@Campos(posicao = 3, tipo = 'C')@Column(name = "DESCR")private String descr;</v>
      </c>
      <c r="X86" s="190" t="str">
        <f>IF(ISNUMBER(Q86),COUNTIF(Blocos!G:G,J86),"")</f>
        <v/>
      </c>
      <c r="Y86" s="190" t="str">
        <f>IF(OR(X86=0,X86=""),"",VLOOKUP(SUMIFS(Blocos!A:A,Blocos!H:H,'EFD REGISTROS e Campos (2)'!X86,Blocos!G:G,'EFD REGISTROS e Campos (2)'!J86),Blocos!A:L,12,0))</f>
        <v/>
      </c>
      <c r="Z86" s="190" t="str">
        <f>IF(ISNUMBER(Q87),VLOOKUP(J86,Blocos!D:G,4,0),"")</f>
        <v>0001</v>
      </c>
      <c r="AA86" s="190" t="str">
        <f>IF(ISNUMBER(Q86),CONCATENATE("CREATE TABLE ""reg_",LOWER(J86),""" (""ID"" bigint NOT NULL AUTO_INCREMENT,  ""HASHFILE"" varchar(255) DEFAULT NULL, ""ID_PAI"" bigint NOT NULL,"),IF(Q86="Campo",CONCATENATE("""",L86,""" ",VLOOKUP(R86,Apoio!A:C,3,0)),""))&amp;IF(Z86="","",CONCATENATE("PRIMARY KEY (""ID""), KEY ""FK_reg_",LOWER(Z86),"_ID_PAI"" (""ID_PAI""), CONSTRAINT ""FK_reg_",LOWER(Z86),"_ID_PAI"" FOREIGN KEY (""ID_PAI"") REFERENCES ""reg_",LOWER(Z86),""" (""ID"")) ENGINE=InnoDB AUTO_INCREMENT=105774 DEFAULT CHARSET=utf8mb4 COLLATE=utf8mb4_0900_ai_ci;"))</f>
        <v>"DESCR" varchar(255) DEFAULT NULL,PRIMARY KEY ("ID"), KEY "FK_reg_0001_ID_PAI" ("ID_PAI"), CONSTRAINT "FK_reg_0001_ID_PAI" FOREIGN KEY ("ID_PAI") REFERENCES "reg_0001" ("ID")) ENGINE=InnoDB AUTO_INCREMENT=105774 DEFAULT CHARSET=utf8mb4 COLLATE=utf8mb4_0900_ai_ci;</v>
      </c>
      <c r="AB86" s="190" t="str">
        <f t="shared" si="13"/>
        <v>`reg_0190`.`DESCR`,FROM `efdicms`.`reg_0190`;"</v>
      </c>
    </row>
    <row r="87" spans="1:28" ht="14.5" hidden="1" customHeight="1" collapsed="1" x14ac:dyDescent="0.3">
      <c r="A87" s="180" t="s">
        <v>22</v>
      </c>
      <c r="D87" s="180" t="s">
        <v>160</v>
      </c>
      <c r="I87" s="180" t="s">
        <v>108</v>
      </c>
      <c r="J87" s="187" t="str">
        <f t="shared" si="11"/>
        <v>0200</v>
      </c>
      <c r="K87" s="195" t="s">
        <v>161</v>
      </c>
      <c r="Q87" s="192">
        <f t="shared" si="7"/>
        <v>2</v>
      </c>
      <c r="S87" s="191" t="str">
        <f t="shared" si="8"/>
        <v>&lt;/registro&gt;
&lt;registro codigo="0200" perfil="ABC" nivel="2"&gt;</v>
      </c>
      <c r="T87" s="192" t="str">
        <f t="shared" si="9"/>
        <v/>
      </c>
      <c r="U87" s="192" t="str">
        <f t="shared" si="12"/>
        <v>&lt;/registro&gt;
&lt;registro codigo="0200" perfil="ABC" nivel="2"&gt;</v>
      </c>
      <c r="V87" s="192" t="str">
        <f t="shared" si="10"/>
        <v/>
      </c>
      <c r="W87" s="191" t="str">
        <f>IF(Q87="Campo","@Campos(posicao = "&amp;K87&amp;", tipo = '"&amp;R87&amp;"')@Column(name = """&amp;L87&amp;""")"&amp;IF(R87="D","@Temporal(TemporalType.DATE)","")&amp;"private "&amp;VLOOKUP(TEXT(R87,"@"),Apoio!A:B,2,0)&amp;" "&amp;SUBSTITUTE(LOWER(LEFT(L87,1))&amp;RIGHT(PROPER(L87),LEN(L87)-1),"_","")&amp;";",IF(ISNUMBER(Q87),IF(R87="R","@Entity@Table(name = ""reg_"&amp;LOWER(J87)&amp;""")@XmlRootElement","")&amp;VLOOKUP(J87,Blocos!D:I,6,0)&amp;Apoio!$E$1&amp;Y87,""))</f>
        <v>@Registros(nivel = 2) public class Reg0200 implements Serializable { private static final long serialVersionUID = 1L; @Id @GeneratedValue(strategy = GenerationType.IDENTITY) @Basic(optional = false) @Column(name = "ID" ) private Long id;@ManyToOne(fetch = FetchType.LAZY) @JoinColumn(name = "ID_PAI", nullable = false) private Reg0001 idPai; public Reg0001 getIdPai() {return idPai;}public void setIdPai(Object idPai) {this.idPai = (Reg0001) idPai;}public Reg0200() { } public Reg0200(Long id) { this.id = id; } public Reg0200(Long id, Reg0001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List&lt;Reg0205&gt; reg0205;public List&lt;Reg0205&gt; getReg0205() {return reg0205;}public void setReg0205(List&lt;Reg0205&gt; reg0205) {this.reg0205 = reg0205;}@OneToOne(optional = true, cascade = CascadeType.ALL, fetch = FetchType.LAZY, mappedBy = "idPai")private  Reg0206 reg0206;public Reg0206 getReg0206() {return reg0206;}public void setReg0206(Reg0206 reg0206) {this.reg0206 = reg0206;}@OneToMany( cascade = CascadeType.ALL, fetch = FetchType.LAZY, mappedBy = "idPai")private  List&lt;Reg0210&gt; reg0210;public List&lt;Reg0210&gt; getReg0210() {return reg0210;}public void setReg0210(List&lt;Reg0210&gt; reg0210) {this.reg0210 = reg0210;}@OneToMany( cascade = CascadeType.ALL, fetch = FetchType.LAZY, mappedBy = "idPai")private  List&lt;Reg0220&gt; reg0220;public List&lt;Reg0220&gt; getReg0220() {return reg0220;}public void setReg0220(List&lt;Reg0220&gt; reg0220) {this.reg0220 = reg0220;}@OneToMany( cascade = CascadeType.ALL, fetch = FetchType.LAZY, mappedBy = "idPai")private  List&lt;Reg0221&gt; reg0221;public List&lt;Reg0221&gt; getReg0221() {return reg0221;}public void setReg0221(List&lt;Reg0221&gt; reg0221) {this.reg0221 = reg0221;}</v>
      </c>
      <c r="X87" s="190">
        <f>IF(ISNUMBER(Q87),COUNTIF(Blocos!G:G,J87),"")</f>
        <v>5</v>
      </c>
      <c r="Y87" s="190" t="str">
        <f>IF(OR(X87=0,X87=""),"",VLOOKUP(SUMIFS(Blocos!A:A,Blocos!H:H,'EFD REGISTROS e Campos (2)'!X87,Blocos!G:G,'EFD REGISTROS e Campos (2)'!J87),Blocos!A:L,12,0))</f>
        <v>@OneToMany( cascade = CascadeType.ALL, fetch = FetchType.LAZY, mappedBy = "idPai")private  List&lt;Reg0205&gt; reg0205;public List&lt;Reg0205&gt; getReg0205() {return reg0205;}public void setReg0205(List&lt;Reg0205&gt; reg0205) {this.reg0205 = reg0205;}@OneToOne(optional = true, cascade = CascadeType.ALL, fetch = FetchType.LAZY, mappedBy = "idPai")private  Reg0206 reg0206;public Reg0206 getReg0206() {return reg0206;}public void setReg0206(Reg0206 reg0206) {this.reg0206 = reg0206;}@OneToMany( cascade = CascadeType.ALL, fetch = FetchType.LAZY, mappedBy = "idPai")private  List&lt;Reg0210&gt; reg0210;public List&lt;Reg0210&gt; getReg0210() {return reg0210;}public void setReg0210(List&lt;Reg0210&gt; reg0210) {this.reg0210 = reg0210;}@OneToMany( cascade = CascadeType.ALL, fetch = FetchType.LAZY, mappedBy = "idPai")private  List&lt;Reg0220&gt; reg0220;public List&lt;Reg0220&gt; getReg0220() {return reg0220;}public void setReg0220(List&lt;Reg0220&gt; reg0220) {this.reg0220 = reg0220;}@OneToMany( cascade = CascadeType.ALL, fetch = FetchType.LAZY, mappedBy = "idPai")private  List&lt;Reg0221&gt; reg0221;public List&lt;Reg0221&gt; getReg0221() {return reg0221;}public void setReg0221(List&lt;Reg0221&gt; reg0221) {this.reg0221 = reg0221;}</v>
      </c>
      <c r="Z87" s="190" t="str">
        <f>IF(ISNUMBER(Q88),VLOOKUP(J87,Blocos!D:G,4,0),"")</f>
        <v/>
      </c>
      <c r="AA87" s="190" t="str">
        <f>IF(ISNUMBER(Q87),CONCATENATE("CREATE TABLE ""reg_",LOWER(J87),""" (""ID"" bigint NOT NULL AUTO_INCREMENT,  ""HASHFILE"" varchar(255) DEFAULT NULL, ""ID_PAI"" bigint NOT NULL,"),IF(Q87="Campo",CONCATENATE("""",L87,""" ",VLOOKUP(R87,Apoio!A:C,3,0)),""))&amp;IF(Z87="","",CONCATENATE("PRIMARY KEY (""ID""), KEY ""FK_reg_",LOWER(Z87),"_ID_PAI"" (""ID_PAI""), CONSTRAINT ""FK_reg_",LOWER(Z87),"_ID_PAI"" FOREIGN KEY (""ID_PAI"") REFERENCES ""reg_",LOWER(Z87),""" (""ID"")) ENGINE=InnoDB AUTO_INCREMENT=105774 DEFAULT CHARSET=utf8mb4 COLLATE=utf8mb4_0900_ai_ci;"))</f>
        <v>CREATE TABLE "reg_0200" ("ID" bigint NOT NULL AUTO_INCREMENT,  "HASHFILE" varchar(255) DEFAULT NULL, "ID_PAI" bigint NOT NULL,</v>
      </c>
      <c r="AB87" s="190" t="str">
        <f t="shared" si="13"/>
        <v/>
      </c>
    </row>
    <row r="88" spans="1:28" ht="14.5" hidden="1" customHeight="1" x14ac:dyDescent="0.3">
      <c r="J88" s="187" t="str">
        <f t="shared" si="11"/>
        <v>0200</v>
      </c>
      <c r="K88" s="185">
        <v>1</v>
      </c>
      <c r="L88" s="286" t="s">
        <v>25</v>
      </c>
      <c r="M88" s="201" t="s">
        <v>162</v>
      </c>
      <c r="N88" s="185" t="s">
        <v>27</v>
      </c>
      <c r="O88" s="185">
        <v>4</v>
      </c>
      <c r="P88" s="185" t="s">
        <v>28</v>
      </c>
      <c r="Q88" s="192" t="str">
        <f t="shared" si="7"/>
        <v>Campo</v>
      </c>
      <c r="R88" s="192" t="s">
        <v>27</v>
      </c>
      <c r="S88" s="191" t="str">
        <f t="shared" si="8"/>
        <v/>
      </c>
      <c r="T88" s="192" t="str">
        <f t="shared" si="9"/>
        <v>&lt;campo posicao="1"&gt;
&lt;coluna&gt;REG&lt;/coluna&gt;
&lt;descricao&gt;Texto fixo contendo "0200"&lt;/descricao&gt;
&lt;tipo&gt;C&lt;/tipo&gt;
&lt;/campo&gt;</v>
      </c>
      <c r="U88" s="192" t="str">
        <f t="shared" si="12"/>
        <v>&lt;campo posicao="1"&gt;
&lt;coluna&gt;REG&lt;/coluna&gt;
&lt;descricao&gt;Texto fixo contendo "0200"&lt;/descricao&gt;
&lt;tipo&gt;C&lt;/tipo&gt;
&lt;/campo&gt;</v>
      </c>
      <c r="V88" s="192" t="str">
        <f t="shared" si="10"/>
        <v>{"Column2", "REG"},</v>
      </c>
      <c r="W88" s="191" t="str">
        <f>IF(Q88="Campo","@Campos(posicao = "&amp;K88&amp;", tipo = '"&amp;R88&amp;"')@Column(name = """&amp;L88&amp;""")"&amp;IF(R88="D","@Temporal(TemporalType.DATE)","")&amp;"private "&amp;VLOOKUP(TEXT(R88,"@"),Apoio!A:B,2,0)&amp;" "&amp;SUBSTITUTE(LOWER(LEFT(L88,1))&amp;RIGHT(PROPER(L88),LEN(L88)-1),"_","")&amp;";",IF(ISNUMBER(Q88),IF(R88="R","@Entity@Table(name = ""reg_"&amp;LOWER(J88)&amp;""")@XmlRootElement","")&amp;VLOOKUP(J88,Blocos!D:I,6,0)&amp;Apoio!$E$1&amp;Y88,""))</f>
        <v>@Campos(posicao = 1, tipo = 'C')@Column(name = "REG")private String reg;</v>
      </c>
      <c r="X88" s="190" t="str">
        <f>IF(ISNUMBER(Q88),COUNTIF(Blocos!G:G,J88),"")</f>
        <v/>
      </c>
      <c r="Y88" s="190" t="str">
        <f>IF(OR(X88=0,X88=""),"",VLOOKUP(SUMIFS(Blocos!A:A,Blocos!H:H,'EFD REGISTROS e Campos (2)'!X88,Blocos!G:G,'EFD REGISTROS e Campos (2)'!J88),Blocos!A:L,12,0))</f>
        <v/>
      </c>
      <c r="Z88" s="190" t="str">
        <f>IF(ISNUMBER(Q89),VLOOKUP(J88,Blocos!D:G,4,0),"")</f>
        <v/>
      </c>
      <c r="AA88" s="190" t="str">
        <f>IF(ISNUMBER(Q88),CONCATENATE("CREATE TABLE ""reg_",LOWER(J88),""" (""ID"" bigint NOT NULL AUTO_INCREMENT,  ""HASHFILE"" varchar(255) DEFAULT NULL, ""ID_PAI"" bigint NOT NULL,"),IF(Q88="Campo",CONCATENATE("""",L88,""" ",VLOOKUP(R88,Apoio!A:C,3,0)),""))&amp;IF(Z88="","",CONCATENATE("PRIMARY KEY (""ID""), KEY ""FK_reg_",LOWER(Z88),"_ID_PAI"" (""ID_PAI""), CONSTRAINT ""FK_reg_",LOWER(Z88),"_ID_PAI"" FOREIGN KEY (""ID_PAI"") REFERENCES ""reg_",LOWER(Z88),""" (""ID"")) ENGINE=InnoDB AUTO_INCREMENT=105774 DEFAULT CHARSET=utf8mb4 COLLATE=utf8mb4_0900_ai_ci;"))</f>
        <v>"REG" varchar(255) DEFAULT NULL,</v>
      </c>
      <c r="AB88" s="190" t="str">
        <f t="shared" si="13"/>
        <v>USE `efdicms`;SELECT `reg_0200`.`REG`,</v>
      </c>
    </row>
    <row r="89" spans="1:28" ht="14.5" hidden="1" customHeight="1" x14ac:dyDescent="0.3">
      <c r="J89" s="187" t="str">
        <f t="shared" si="11"/>
        <v>0200</v>
      </c>
      <c r="K89" s="185">
        <v>2</v>
      </c>
      <c r="L89" s="286" t="s">
        <v>163</v>
      </c>
      <c r="M89" s="201" t="s">
        <v>164</v>
      </c>
      <c r="N89" s="185" t="s">
        <v>27</v>
      </c>
      <c r="O89" s="185">
        <v>60</v>
      </c>
      <c r="P89" s="185" t="s">
        <v>28</v>
      </c>
      <c r="Q89" s="192" t="str">
        <f t="shared" si="7"/>
        <v>Campo</v>
      </c>
      <c r="R89" s="192" t="s">
        <v>27</v>
      </c>
      <c r="S89" s="191" t="str">
        <f t="shared" si="8"/>
        <v/>
      </c>
      <c r="T89" s="192" t="str">
        <f t="shared" si="9"/>
        <v>&lt;campo posicao="2"&gt;
&lt;coluna&gt;COD_ITEM&lt;/coluna&gt;
&lt;descricao&gt;Código do item &lt;/descricao&gt;
&lt;tipo&gt;C&lt;/tipo&gt;
&lt;/campo&gt;</v>
      </c>
      <c r="U89" s="192" t="str">
        <f t="shared" si="12"/>
        <v>&lt;campo posicao="2"&gt;
&lt;coluna&gt;COD_ITEM&lt;/coluna&gt;
&lt;descricao&gt;Código do item &lt;/descricao&gt;
&lt;tipo&gt;C&lt;/tipo&gt;
&lt;/campo&gt;</v>
      </c>
      <c r="V89" s="192" t="str">
        <f t="shared" si="10"/>
        <v>{"Column3", "COD_ITEM"},</v>
      </c>
      <c r="W89" s="191" t="str">
        <f>IF(Q89="Campo","@Campos(posicao = "&amp;K89&amp;", tipo = '"&amp;R89&amp;"')@Column(name = """&amp;L89&amp;""")"&amp;IF(R89="D","@Temporal(TemporalType.DATE)","")&amp;"private "&amp;VLOOKUP(TEXT(R89,"@"),Apoio!A:B,2,0)&amp;" "&amp;SUBSTITUTE(LOWER(LEFT(L89,1))&amp;RIGHT(PROPER(L89),LEN(L89)-1),"_","")&amp;";",IF(ISNUMBER(Q89),IF(R89="R","@Entity@Table(name = ""reg_"&amp;LOWER(J89)&amp;""")@XmlRootElement","")&amp;VLOOKUP(J89,Blocos!D:I,6,0)&amp;Apoio!$E$1&amp;Y89,""))</f>
        <v>@Campos(posicao = 2, tipo = 'C')@Column(name = "COD_ITEM")private String codItem;</v>
      </c>
      <c r="X89" s="190" t="str">
        <f>IF(ISNUMBER(Q89),COUNTIF(Blocos!G:G,J89),"")</f>
        <v/>
      </c>
      <c r="Y89" s="190" t="str">
        <f>IF(OR(X89=0,X89=""),"",VLOOKUP(SUMIFS(Blocos!A:A,Blocos!H:H,'EFD REGISTROS e Campos (2)'!X89,Blocos!G:G,'EFD REGISTROS e Campos (2)'!J89),Blocos!A:L,12,0))</f>
        <v/>
      </c>
      <c r="Z89" s="190" t="str">
        <f>IF(ISNUMBER(Q90),VLOOKUP(J89,Blocos!D:G,4,0),"")</f>
        <v/>
      </c>
      <c r="AA89" s="190" t="str">
        <f>IF(ISNUMBER(Q89),CONCATENATE("CREATE TABLE ""reg_",LOWER(J89),""" (""ID"" bigint NOT NULL AUTO_INCREMENT,  ""HASHFILE"" varchar(255) DEFAULT NULL, ""ID_PAI"" bigint NOT NULL,"),IF(Q89="Campo",CONCATENATE("""",L89,""" ",VLOOKUP(R89,Apoio!A:C,3,0)),""))&amp;IF(Z89="","",CONCATENATE("PRIMARY KEY (""ID""), KEY ""FK_reg_",LOWER(Z89),"_ID_PAI"" (""ID_PAI""), CONSTRAINT ""FK_reg_",LOWER(Z89),"_ID_PAI"" FOREIGN KEY (""ID_PAI"") REFERENCES ""reg_",LOWER(Z89),""" (""ID"")) ENGINE=InnoDB AUTO_INCREMENT=105774 DEFAULT CHARSET=utf8mb4 COLLATE=utf8mb4_0900_ai_ci;"))</f>
        <v>"COD_ITEM" varchar(255) DEFAULT NULL,</v>
      </c>
      <c r="AB89" s="190" t="str">
        <f t="shared" si="13"/>
        <v>`reg_0200`.`COD_ITEM`,</v>
      </c>
    </row>
    <row r="90" spans="1:28" ht="14.5" hidden="1" customHeight="1" x14ac:dyDescent="0.3">
      <c r="J90" s="187" t="str">
        <f t="shared" si="11"/>
        <v>0200</v>
      </c>
      <c r="K90" s="185">
        <v>3</v>
      </c>
      <c r="L90" s="286" t="s">
        <v>165</v>
      </c>
      <c r="M90" s="201" t="s">
        <v>166</v>
      </c>
      <c r="N90" s="185" t="s">
        <v>27</v>
      </c>
      <c r="O90" s="185" t="s">
        <v>28</v>
      </c>
      <c r="P90" s="185" t="s">
        <v>28</v>
      </c>
      <c r="Q90" s="192" t="str">
        <f t="shared" si="7"/>
        <v>Campo</v>
      </c>
      <c r="R90" s="192" t="s">
        <v>27</v>
      </c>
      <c r="S90" s="191" t="str">
        <f t="shared" si="8"/>
        <v/>
      </c>
      <c r="T90" s="192" t="str">
        <f t="shared" si="9"/>
        <v>&lt;campo posicao="3"&gt;
&lt;coluna&gt;DESCR_ITEM&lt;/coluna&gt;
&lt;descricao&gt;Descrição do item&lt;/descricao&gt;
&lt;tipo&gt;C&lt;/tipo&gt;
&lt;/campo&gt;</v>
      </c>
      <c r="U90" s="192" t="str">
        <f t="shared" si="12"/>
        <v>&lt;campo posicao="3"&gt;
&lt;coluna&gt;DESCR_ITEM&lt;/coluna&gt;
&lt;descricao&gt;Descrição do item&lt;/descricao&gt;
&lt;tipo&gt;C&lt;/tipo&gt;
&lt;/campo&gt;</v>
      </c>
      <c r="V90" s="192" t="str">
        <f t="shared" si="10"/>
        <v>{"Column4", "DESCR_ITEM"},</v>
      </c>
      <c r="W90" s="191" t="str">
        <f>IF(Q90="Campo","@Campos(posicao = "&amp;K90&amp;", tipo = '"&amp;R90&amp;"')@Column(name = """&amp;L90&amp;""")"&amp;IF(R90="D","@Temporal(TemporalType.DATE)","")&amp;"private "&amp;VLOOKUP(TEXT(R90,"@"),Apoio!A:B,2,0)&amp;" "&amp;SUBSTITUTE(LOWER(LEFT(L90,1))&amp;RIGHT(PROPER(L90),LEN(L90)-1),"_","")&amp;";",IF(ISNUMBER(Q90),IF(R90="R","@Entity@Table(name = ""reg_"&amp;LOWER(J90)&amp;""")@XmlRootElement","")&amp;VLOOKUP(J90,Blocos!D:I,6,0)&amp;Apoio!$E$1&amp;Y90,""))</f>
        <v>@Campos(posicao = 3, tipo = 'C')@Column(name = "DESCR_ITEM")private String descrItem;</v>
      </c>
      <c r="X90" s="190" t="str">
        <f>IF(ISNUMBER(Q90),COUNTIF(Blocos!G:G,J90),"")</f>
        <v/>
      </c>
      <c r="Y90" s="190" t="str">
        <f>IF(OR(X90=0,X90=""),"",VLOOKUP(SUMIFS(Blocos!A:A,Blocos!H:H,'EFD REGISTROS e Campos (2)'!X90,Blocos!G:G,'EFD REGISTROS e Campos (2)'!J90),Blocos!A:L,12,0))</f>
        <v/>
      </c>
      <c r="Z90" s="190" t="str">
        <f>IF(ISNUMBER(Q91),VLOOKUP(J90,Blocos!D:G,4,0),"")</f>
        <v/>
      </c>
      <c r="AA90" s="190" t="str">
        <f>IF(ISNUMBER(Q90),CONCATENATE("CREATE TABLE ""reg_",LOWER(J90),""" (""ID"" bigint NOT NULL AUTO_INCREMENT,  ""HASHFILE"" varchar(255) DEFAULT NULL, ""ID_PAI"" bigint NOT NULL,"),IF(Q90="Campo",CONCATENATE("""",L90,""" ",VLOOKUP(R90,Apoio!A:C,3,0)),""))&amp;IF(Z90="","",CONCATENATE("PRIMARY KEY (""ID""), KEY ""FK_reg_",LOWER(Z90),"_ID_PAI"" (""ID_PAI""), CONSTRAINT ""FK_reg_",LOWER(Z90),"_ID_PAI"" FOREIGN KEY (""ID_PAI"") REFERENCES ""reg_",LOWER(Z90),""" (""ID"")) ENGINE=InnoDB AUTO_INCREMENT=105774 DEFAULT CHARSET=utf8mb4 COLLATE=utf8mb4_0900_ai_ci;"))</f>
        <v>"DESCR_ITEM" varchar(255) DEFAULT NULL,</v>
      </c>
      <c r="AB90" s="190" t="str">
        <f t="shared" si="13"/>
        <v>`reg_0200`.`DESCR_ITEM`,</v>
      </c>
    </row>
    <row r="91" spans="1:28" ht="14.5" hidden="1" customHeight="1" x14ac:dyDescent="0.3">
      <c r="J91" s="187" t="str">
        <f t="shared" si="11"/>
        <v>0200</v>
      </c>
      <c r="K91" s="185">
        <v>4</v>
      </c>
      <c r="L91" s="286" t="s">
        <v>167</v>
      </c>
      <c r="M91" s="201" t="s">
        <v>168</v>
      </c>
      <c r="N91" s="185" t="s">
        <v>27</v>
      </c>
      <c r="O91" s="185" t="s">
        <v>28</v>
      </c>
      <c r="P91" s="185" t="s">
        <v>28</v>
      </c>
      <c r="Q91" s="192" t="str">
        <f t="shared" si="7"/>
        <v>Campo</v>
      </c>
      <c r="R91" s="192" t="s">
        <v>27</v>
      </c>
      <c r="S91" s="191" t="str">
        <f t="shared" si="8"/>
        <v/>
      </c>
      <c r="T91" s="192" t="str">
        <f t="shared" si="9"/>
        <v>&lt;campo posicao="4"&gt;
&lt;coluna&gt;COD_BARRA&lt;/coluna&gt;
&lt;descricao&gt;Representação alfanumérico do código de barra do produto, se houver&lt;/descricao&gt;
&lt;tipo&gt;C&lt;/tipo&gt;
&lt;/campo&gt;</v>
      </c>
      <c r="U91" s="192" t="str">
        <f t="shared" si="12"/>
        <v>&lt;campo posicao="4"&gt;
&lt;coluna&gt;COD_BARRA&lt;/coluna&gt;
&lt;descricao&gt;Representação alfanumérico do código de barra do produto, se houver&lt;/descricao&gt;
&lt;tipo&gt;C&lt;/tipo&gt;
&lt;/campo&gt;</v>
      </c>
      <c r="V91" s="192" t="str">
        <f t="shared" si="10"/>
        <v>{"Column5", "COD_BARRA"},</v>
      </c>
      <c r="W91" s="191" t="str">
        <f>IF(Q91="Campo","@Campos(posicao = "&amp;K91&amp;", tipo = '"&amp;R91&amp;"')@Column(name = """&amp;L91&amp;""")"&amp;IF(R91="D","@Temporal(TemporalType.DATE)","")&amp;"private "&amp;VLOOKUP(TEXT(R91,"@"),Apoio!A:B,2,0)&amp;" "&amp;SUBSTITUTE(LOWER(LEFT(L91,1))&amp;RIGHT(PROPER(L91),LEN(L91)-1),"_","")&amp;";",IF(ISNUMBER(Q91),IF(R91="R","@Entity@Table(name = ""reg_"&amp;LOWER(J91)&amp;""")@XmlRootElement","")&amp;VLOOKUP(J91,Blocos!D:I,6,0)&amp;Apoio!$E$1&amp;Y91,""))</f>
        <v>@Campos(posicao = 4, tipo = 'C')@Column(name = "COD_BARRA")private String codBarra;</v>
      </c>
      <c r="X91" s="190" t="str">
        <f>IF(ISNUMBER(Q91),COUNTIF(Blocos!G:G,J91),"")</f>
        <v/>
      </c>
      <c r="Y91" s="190" t="str">
        <f>IF(OR(X91=0,X91=""),"",VLOOKUP(SUMIFS(Blocos!A:A,Blocos!H:H,'EFD REGISTROS e Campos (2)'!X91,Blocos!G:G,'EFD REGISTROS e Campos (2)'!J91),Blocos!A:L,12,0))</f>
        <v/>
      </c>
      <c r="Z91" s="190" t="str">
        <f>IF(ISNUMBER(Q92),VLOOKUP(J91,Blocos!D:G,4,0),"")</f>
        <v/>
      </c>
      <c r="AA91" s="190" t="str">
        <f>IF(ISNUMBER(Q91),CONCATENATE("CREATE TABLE ""reg_",LOWER(J91),""" (""ID"" bigint NOT NULL AUTO_INCREMENT,  ""HASHFILE"" varchar(255) DEFAULT NULL, ""ID_PAI"" bigint NOT NULL,"),IF(Q91="Campo",CONCATENATE("""",L91,""" ",VLOOKUP(R91,Apoio!A:C,3,0)),""))&amp;IF(Z91="","",CONCATENATE("PRIMARY KEY (""ID""), KEY ""FK_reg_",LOWER(Z91),"_ID_PAI"" (""ID_PAI""), CONSTRAINT ""FK_reg_",LOWER(Z91),"_ID_PAI"" FOREIGN KEY (""ID_PAI"") REFERENCES ""reg_",LOWER(Z91),""" (""ID"")) ENGINE=InnoDB AUTO_INCREMENT=105774 DEFAULT CHARSET=utf8mb4 COLLATE=utf8mb4_0900_ai_ci;"))</f>
        <v>"COD_BARRA" varchar(255) DEFAULT NULL,</v>
      </c>
      <c r="AB91" s="190" t="str">
        <f t="shared" si="13"/>
        <v>`reg_0200`.`COD_BARRA`,</v>
      </c>
    </row>
    <row r="92" spans="1:28" ht="14.5" hidden="1" customHeight="1" x14ac:dyDescent="0.3">
      <c r="J92" s="187" t="str">
        <f t="shared" si="11"/>
        <v>0200</v>
      </c>
      <c r="K92" s="185">
        <v>5</v>
      </c>
      <c r="L92" s="286" t="s">
        <v>169</v>
      </c>
      <c r="M92" s="201" t="s">
        <v>170</v>
      </c>
      <c r="N92" s="185" t="s">
        <v>27</v>
      </c>
      <c r="O92" s="185">
        <v>60</v>
      </c>
      <c r="P92" s="185" t="s">
        <v>28</v>
      </c>
      <c r="Q92" s="192" t="str">
        <f t="shared" si="7"/>
        <v>Campo</v>
      </c>
      <c r="R92" s="192" t="s">
        <v>27</v>
      </c>
      <c r="S92" s="191" t="str">
        <f t="shared" si="8"/>
        <v/>
      </c>
      <c r="T92" s="192" t="str">
        <f t="shared" si="9"/>
        <v>&lt;campo posicao="5"&gt;
&lt;coluna&gt;COD_ANT_ITEM&lt;/coluna&gt;
&lt;descricao&gt;Código anterior do item com relação à última informação apresentada.&lt;/descricao&gt;
&lt;tipo&gt;C&lt;/tipo&gt;
&lt;/campo&gt;</v>
      </c>
      <c r="U92" s="192" t="str">
        <f t="shared" si="12"/>
        <v>&lt;campo posicao="5"&gt;
&lt;coluna&gt;COD_ANT_ITEM&lt;/coluna&gt;
&lt;descricao&gt;Código anterior do item com relação à última informação apresentada.&lt;/descricao&gt;
&lt;tipo&gt;C&lt;/tipo&gt;
&lt;/campo&gt;</v>
      </c>
      <c r="V92" s="192" t="str">
        <f t="shared" si="10"/>
        <v>{"Column6", "COD_ANT_ITEM"},</v>
      </c>
      <c r="W92" s="191" t="str">
        <f>IF(Q92="Campo","@Campos(posicao = "&amp;K92&amp;", tipo = '"&amp;R92&amp;"')@Column(name = """&amp;L92&amp;""")"&amp;IF(R92="D","@Temporal(TemporalType.DATE)","")&amp;"private "&amp;VLOOKUP(TEXT(R92,"@"),Apoio!A:B,2,0)&amp;" "&amp;SUBSTITUTE(LOWER(LEFT(L92,1))&amp;RIGHT(PROPER(L92),LEN(L92)-1),"_","")&amp;";",IF(ISNUMBER(Q92),IF(R92="R","@Entity@Table(name = ""reg_"&amp;LOWER(J92)&amp;""")@XmlRootElement","")&amp;VLOOKUP(J92,Blocos!D:I,6,0)&amp;Apoio!$E$1&amp;Y92,""))</f>
        <v>@Campos(posicao = 5, tipo = 'C')@Column(name = "COD_ANT_ITEM")private String codAntItem;</v>
      </c>
      <c r="X92" s="190" t="str">
        <f>IF(ISNUMBER(Q92),COUNTIF(Blocos!G:G,J92),"")</f>
        <v/>
      </c>
      <c r="Y92" s="190" t="str">
        <f>IF(OR(X92=0,X92=""),"",VLOOKUP(SUMIFS(Blocos!A:A,Blocos!H:H,'EFD REGISTROS e Campos (2)'!X92,Blocos!G:G,'EFD REGISTROS e Campos (2)'!J92),Blocos!A:L,12,0))</f>
        <v/>
      </c>
      <c r="Z92" s="190" t="str">
        <f>IF(ISNUMBER(Q93),VLOOKUP(J92,Blocos!D:G,4,0),"")</f>
        <v/>
      </c>
      <c r="AA92" s="190" t="str">
        <f>IF(ISNUMBER(Q92),CONCATENATE("CREATE TABLE ""reg_",LOWER(J92),""" (""ID"" bigint NOT NULL AUTO_INCREMENT,  ""HASHFILE"" varchar(255) DEFAULT NULL, ""ID_PAI"" bigint NOT NULL,"),IF(Q92="Campo",CONCATENATE("""",L92,""" ",VLOOKUP(R92,Apoio!A:C,3,0)),""))&amp;IF(Z92="","",CONCATENATE("PRIMARY KEY (""ID""), KEY ""FK_reg_",LOWER(Z92),"_ID_PAI"" (""ID_PAI""), CONSTRAINT ""FK_reg_",LOWER(Z92),"_ID_PAI"" FOREIGN KEY (""ID_PAI"") REFERENCES ""reg_",LOWER(Z92),""" (""ID"")) ENGINE=InnoDB AUTO_INCREMENT=105774 DEFAULT CHARSET=utf8mb4 COLLATE=utf8mb4_0900_ai_ci;"))</f>
        <v>"COD_ANT_ITEM" varchar(255) DEFAULT NULL,</v>
      </c>
      <c r="AB92" s="190" t="str">
        <f t="shared" si="13"/>
        <v>`reg_0200`.`COD_ANT_ITEM`,</v>
      </c>
    </row>
    <row r="93" spans="1:28" ht="14.5" hidden="1" customHeight="1" x14ac:dyDescent="0.3">
      <c r="J93" s="187" t="str">
        <f t="shared" si="11"/>
        <v>0200</v>
      </c>
      <c r="K93" s="185">
        <v>6</v>
      </c>
      <c r="L93" s="286" t="s">
        <v>172</v>
      </c>
      <c r="M93" s="201" t="s">
        <v>173</v>
      </c>
      <c r="N93" s="185" t="s">
        <v>27</v>
      </c>
      <c r="O93" s="185">
        <v>6</v>
      </c>
      <c r="P93" s="185" t="s">
        <v>28</v>
      </c>
      <c r="Q93" s="192" t="str">
        <f t="shared" si="7"/>
        <v>Campo</v>
      </c>
      <c r="R93" s="192" t="s">
        <v>27</v>
      </c>
      <c r="S93" s="191" t="str">
        <f t="shared" si="8"/>
        <v/>
      </c>
      <c r="T93" s="192" t="str">
        <f t="shared" si="9"/>
        <v>&lt;campo posicao="6"&gt;
&lt;coluna&gt;UNID_INV&lt;/coluna&gt;
&lt;descricao&gt;Unidade de medida utilizada na quantificação de estoques.  &lt;/descricao&gt;
&lt;tipo&gt;C&lt;/tipo&gt;
&lt;/campo&gt;</v>
      </c>
      <c r="U93" s="192" t="str">
        <f t="shared" si="12"/>
        <v>&lt;campo posicao="6"&gt;
&lt;coluna&gt;UNID_INV&lt;/coluna&gt;
&lt;descricao&gt;Unidade de medida utilizada na quantificação de estoques.  &lt;/descricao&gt;
&lt;tipo&gt;C&lt;/tipo&gt;
&lt;/campo&gt;</v>
      </c>
      <c r="V93" s="192" t="str">
        <f t="shared" si="10"/>
        <v>{"Column7", "UNID_INV"},</v>
      </c>
      <c r="W93" s="191" t="str">
        <f>IF(Q93="Campo","@Campos(posicao = "&amp;K93&amp;", tipo = '"&amp;R93&amp;"')@Column(name = """&amp;L93&amp;""")"&amp;IF(R93="D","@Temporal(TemporalType.DATE)","")&amp;"private "&amp;VLOOKUP(TEXT(R93,"@"),Apoio!A:B,2,0)&amp;" "&amp;SUBSTITUTE(LOWER(LEFT(L93,1))&amp;RIGHT(PROPER(L93),LEN(L93)-1),"_","")&amp;";",IF(ISNUMBER(Q93),IF(R93="R","@Entity@Table(name = ""reg_"&amp;LOWER(J93)&amp;""")@XmlRootElement","")&amp;VLOOKUP(J93,Blocos!D:I,6,0)&amp;Apoio!$E$1&amp;Y93,""))</f>
        <v>@Campos(posicao = 6, tipo = 'C')@Column(name = "UNID_INV")private String unidInv;</v>
      </c>
      <c r="X93" s="190" t="str">
        <f>IF(ISNUMBER(Q93),COUNTIF(Blocos!G:G,J93),"")</f>
        <v/>
      </c>
      <c r="Y93" s="190" t="str">
        <f>IF(OR(X93=0,X93=""),"",VLOOKUP(SUMIFS(Blocos!A:A,Blocos!H:H,'EFD REGISTROS e Campos (2)'!X93,Blocos!G:G,'EFD REGISTROS e Campos (2)'!J93),Blocos!A:L,12,0))</f>
        <v/>
      </c>
      <c r="Z93" s="190" t="str">
        <f>IF(ISNUMBER(Q94),VLOOKUP(J93,Blocos!D:G,4,0),"")</f>
        <v/>
      </c>
      <c r="AA93" s="190" t="str">
        <f>IF(ISNUMBER(Q93),CONCATENATE("CREATE TABLE ""reg_",LOWER(J93),""" (""ID"" bigint NOT NULL AUTO_INCREMENT,  ""HASHFILE"" varchar(255) DEFAULT NULL, ""ID_PAI"" bigint NOT NULL,"),IF(Q93="Campo",CONCATENATE("""",L93,""" ",VLOOKUP(R93,Apoio!A:C,3,0)),""))&amp;IF(Z93="","",CONCATENATE("PRIMARY KEY (""ID""), KEY ""FK_reg_",LOWER(Z93),"_ID_PAI"" (""ID_PAI""), CONSTRAINT ""FK_reg_",LOWER(Z93),"_ID_PAI"" FOREIGN KEY (""ID_PAI"") REFERENCES ""reg_",LOWER(Z93),""" (""ID"")) ENGINE=InnoDB AUTO_INCREMENT=105774 DEFAULT CHARSET=utf8mb4 COLLATE=utf8mb4_0900_ai_ci;"))</f>
        <v>"UNID_INV" varchar(255) DEFAULT NULL,</v>
      </c>
      <c r="AB93" s="190" t="str">
        <f t="shared" si="13"/>
        <v>`reg_0200`.`UNID_INV`,</v>
      </c>
    </row>
    <row r="94" spans="1:28" ht="14.5" hidden="1" customHeight="1" x14ac:dyDescent="0.3">
      <c r="J94" s="187" t="str">
        <f t="shared" si="11"/>
        <v>0200</v>
      </c>
      <c r="K94" s="185">
        <v>7</v>
      </c>
      <c r="L94" s="286" t="s">
        <v>174</v>
      </c>
      <c r="M94" s="186" t="s">
        <v>175</v>
      </c>
      <c r="N94" s="185" t="s">
        <v>27</v>
      </c>
      <c r="O94" s="186">
        <v>2</v>
      </c>
      <c r="P94" s="186" t="s">
        <v>28</v>
      </c>
      <c r="Q94" s="192" t="str">
        <f t="shared" si="7"/>
        <v>Campo</v>
      </c>
      <c r="R94" s="192" t="s">
        <v>3607</v>
      </c>
      <c r="S94" s="191" t="str">
        <f t="shared" si="8"/>
        <v/>
      </c>
      <c r="T94" s="192" t="str">
        <f t="shared" si="9"/>
        <v>&lt;campo posicao="7"&gt;
&lt;coluna&gt;TIPO_ITEM&lt;/coluna&gt;
&lt;descricao&gt;Tipo do item – Atividades Industriais, Comerciais e Serviços:&lt;/descricao&gt;
&lt;tipo&gt;I&lt;/tipo&gt;
&lt;/campo&gt;</v>
      </c>
      <c r="U94" s="192" t="str">
        <f t="shared" si="12"/>
        <v>&lt;campo posicao="7"&gt;
&lt;coluna&gt;TIPO_ITEM&lt;/coluna&gt;
&lt;descricao&gt;Tipo do item – Atividades Industriais, Comerciais e Serviços:&lt;/descricao&gt;
&lt;tipo&gt;I&lt;/tipo&gt;
&lt;/campo&gt;</v>
      </c>
      <c r="V94" s="192" t="str">
        <f t="shared" si="10"/>
        <v>{"Column8", "TIPO_ITEM"},</v>
      </c>
      <c r="W94" s="191" t="str">
        <f>IF(Q94="Campo","@Campos(posicao = "&amp;K94&amp;", tipo = '"&amp;R94&amp;"')@Column(name = """&amp;L94&amp;""")"&amp;IF(R94="D","@Temporal(TemporalType.DATE)","")&amp;"private "&amp;VLOOKUP(TEXT(R94,"@"),Apoio!A:B,2,0)&amp;" "&amp;SUBSTITUTE(LOWER(LEFT(L94,1))&amp;RIGHT(PROPER(L94),LEN(L94)-1),"_","")&amp;";",IF(ISNUMBER(Q94),IF(R94="R","@Entity@Table(name = ""reg_"&amp;LOWER(J94)&amp;""")@XmlRootElement","")&amp;VLOOKUP(J94,Blocos!D:I,6,0)&amp;Apoio!$E$1&amp;Y94,""))</f>
        <v>@Campos(posicao = 7, tipo = 'I')@Column(name = "TIPO_ITEM")private int tipoItem;</v>
      </c>
      <c r="X94" s="190" t="str">
        <f>IF(ISNUMBER(Q94),COUNTIF(Blocos!G:G,J94),"")</f>
        <v/>
      </c>
      <c r="Y94" s="190" t="str">
        <f>IF(OR(X94=0,X94=""),"",VLOOKUP(SUMIFS(Blocos!A:A,Blocos!H:H,'EFD REGISTROS e Campos (2)'!X94,Blocos!G:G,'EFD REGISTROS e Campos (2)'!J94),Blocos!A:L,12,0))</f>
        <v/>
      </c>
      <c r="Z94" s="190" t="str">
        <f>IF(ISNUMBER(Q95),VLOOKUP(J94,Blocos!D:G,4,0),"")</f>
        <v/>
      </c>
      <c r="AA94" s="190" t="str">
        <f>IF(ISNUMBER(Q94),CONCATENATE("CREATE TABLE ""reg_",LOWER(J94),""" (""ID"" bigint NOT NULL AUTO_INCREMENT,  ""HASHFILE"" varchar(255) DEFAULT NULL, ""ID_PAI"" bigint NOT NULL,"),IF(Q94="Campo",CONCATENATE("""",L94,""" ",VLOOKUP(R94,Apoio!A:C,3,0)),""))&amp;IF(Z94="","",CONCATENATE("PRIMARY KEY (""ID""), KEY ""FK_reg_",LOWER(Z94),"_ID_PAI"" (""ID_PAI""), CONSTRAINT ""FK_reg_",LOWER(Z94),"_ID_PAI"" FOREIGN KEY (""ID_PAI"") REFERENCES ""reg_",LOWER(Z94),""" (""ID"")) ENGINE=InnoDB AUTO_INCREMENT=105774 DEFAULT CHARSET=utf8mb4 COLLATE=utf8mb4_0900_ai_ci;"))</f>
        <v>"TIPO_ITEM" int DEFAULT NULL,</v>
      </c>
      <c r="AB94" s="190" t="str">
        <f t="shared" si="13"/>
        <v>`reg_0200`.`TIPO_ITEM`,</v>
      </c>
    </row>
    <row r="95" spans="1:28" ht="14.5" hidden="1" customHeight="1" x14ac:dyDescent="0.3">
      <c r="J95" s="187" t="str">
        <f t="shared" si="11"/>
        <v>0200</v>
      </c>
      <c r="K95" s="186"/>
      <c r="L95" s="286"/>
      <c r="M95" s="186" t="s">
        <v>176</v>
      </c>
      <c r="N95" s="186"/>
      <c r="O95" s="186"/>
      <c r="P95" s="186"/>
      <c r="Q95" s="192" t="str">
        <f t="shared" si="7"/>
        <v/>
      </c>
      <c r="S95" s="191" t="str">
        <f t="shared" si="8"/>
        <v/>
      </c>
      <c r="T95" s="192" t="str">
        <f t="shared" si="9"/>
        <v/>
      </c>
      <c r="U95" s="192" t="str">
        <f t="shared" si="12"/>
        <v/>
      </c>
      <c r="V95" s="192" t="str">
        <f t="shared" si="10"/>
        <v/>
      </c>
      <c r="W95" s="191" t="str">
        <f>IF(Q95="Campo","@Campos(posicao = "&amp;K95&amp;", tipo = '"&amp;R95&amp;"')@Column(name = """&amp;L95&amp;""")"&amp;IF(R95="D","@Temporal(TemporalType.DATE)","")&amp;"private "&amp;VLOOKUP(TEXT(R95,"@"),Apoio!A:B,2,0)&amp;" "&amp;SUBSTITUTE(LOWER(LEFT(L95,1))&amp;RIGHT(PROPER(L95),LEN(L95)-1),"_","")&amp;";",IF(ISNUMBER(Q95),IF(R95="R","@Entity@Table(name = ""reg_"&amp;LOWER(J95)&amp;""")@XmlRootElement","")&amp;VLOOKUP(J95,Blocos!D:I,6,0)&amp;Apoio!$E$1&amp;Y95,""))</f>
        <v/>
      </c>
      <c r="X95" s="190" t="str">
        <f>IF(ISNUMBER(Q95),COUNTIF(Blocos!G:G,J95),"")</f>
        <v/>
      </c>
      <c r="Y95" s="190" t="str">
        <f>IF(OR(X95=0,X95=""),"",VLOOKUP(SUMIFS(Blocos!A:A,Blocos!H:H,'EFD REGISTROS e Campos (2)'!X95,Blocos!G:G,'EFD REGISTROS e Campos (2)'!J95),Blocos!A:L,12,0))</f>
        <v/>
      </c>
      <c r="Z95" s="190" t="str">
        <f>IF(ISNUMBER(Q96),VLOOKUP(J95,Blocos!D:G,4,0),"")</f>
        <v/>
      </c>
      <c r="AA95" s="190" t="str">
        <f>IF(ISNUMBER(Q95),CONCATENATE("CREATE TABLE ""reg_",LOWER(J95),""" (""ID"" bigint NOT NULL AUTO_INCREMENT,  ""HASHFILE"" varchar(255) DEFAULT NULL, ""ID_PAI"" bigint NOT NULL,"),IF(Q95="Campo",CONCATENATE("""",L95,""" ",VLOOKUP(R95,Apoio!A:C,3,0)),""))&amp;IF(Z95="","",CONCATENATE("PRIMARY KEY (""ID""), KEY ""FK_reg_",LOWER(Z95),"_ID_PAI"" (""ID_PAI""), CONSTRAINT ""FK_reg_",LOWER(Z95),"_ID_PAI"" FOREIGN KEY (""ID_PAI"") REFERENCES ""reg_",LOWER(Z95),""" (""ID"")) ENGINE=InnoDB AUTO_INCREMENT=105774 DEFAULT CHARSET=utf8mb4 COLLATE=utf8mb4_0900_ai_ci;"))</f>
        <v/>
      </c>
      <c r="AB95" s="190" t="str">
        <f t="shared" si="13"/>
        <v/>
      </c>
    </row>
    <row r="96" spans="1:28" ht="14.5" hidden="1" customHeight="1" x14ac:dyDescent="0.3">
      <c r="J96" s="187" t="str">
        <f t="shared" si="11"/>
        <v>0200</v>
      </c>
      <c r="K96" s="186"/>
      <c r="L96" s="286"/>
      <c r="M96" s="186" t="s">
        <v>177</v>
      </c>
      <c r="N96" s="186"/>
      <c r="O96" s="186"/>
      <c r="P96" s="186"/>
      <c r="Q96" s="192" t="str">
        <f t="shared" si="7"/>
        <v/>
      </c>
      <c r="S96" s="191" t="str">
        <f t="shared" si="8"/>
        <v/>
      </c>
      <c r="T96" s="192" t="str">
        <f t="shared" si="9"/>
        <v/>
      </c>
      <c r="U96" s="192" t="str">
        <f t="shared" si="12"/>
        <v/>
      </c>
      <c r="V96" s="192" t="str">
        <f t="shared" si="10"/>
        <v/>
      </c>
      <c r="W96" s="191" t="str">
        <f>IF(Q96="Campo","@Campos(posicao = "&amp;K96&amp;", tipo = '"&amp;R96&amp;"')@Column(name = """&amp;L96&amp;""")"&amp;IF(R96="D","@Temporal(TemporalType.DATE)","")&amp;"private "&amp;VLOOKUP(TEXT(R96,"@"),Apoio!A:B,2,0)&amp;" "&amp;SUBSTITUTE(LOWER(LEFT(L96,1))&amp;RIGHT(PROPER(L96),LEN(L96)-1),"_","")&amp;";",IF(ISNUMBER(Q96),IF(R96="R","@Entity@Table(name = ""reg_"&amp;LOWER(J96)&amp;""")@XmlRootElement","")&amp;VLOOKUP(J96,Blocos!D:I,6,0)&amp;Apoio!$E$1&amp;Y96,""))</f>
        <v/>
      </c>
      <c r="X96" s="190" t="str">
        <f>IF(ISNUMBER(Q96),COUNTIF(Blocos!G:G,J96),"")</f>
        <v/>
      </c>
      <c r="Y96" s="190" t="str">
        <f>IF(OR(X96=0,X96=""),"",VLOOKUP(SUMIFS(Blocos!A:A,Blocos!H:H,'EFD REGISTROS e Campos (2)'!X96,Blocos!G:G,'EFD REGISTROS e Campos (2)'!J96),Blocos!A:L,12,0))</f>
        <v/>
      </c>
      <c r="Z96" s="190" t="str">
        <f>IF(ISNUMBER(Q97),VLOOKUP(J96,Blocos!D:G,4,0),"")</f>
        <v/>
      </c>
      <c r="AA96" s="190" t="str">
        <f>IF(ISNUMBER(Q96),CONCATENATE("CREATE TABLE ""reg_",LOWER(J96),""" (""ID"" bigint NOT NULL AUTO_INCREMENT,  ""HASHFILE"" varchar(255) DEFAULT NULL, ""ID_PAI"" bigint NOT NULL,"),IF(Q96="Campo",CONCATENATE("""",L96,""" ",VLOOKUP(R96,Apoio!A:C,3,0)),""))&amp;IF(Z96="","",CONCATENATE("PRIMARY KEY (""ID""), KEY ""FK_reg_",LOWER(Z96),"_ID_PAI"" (""ID_PAI""), CONSTRAINT ""FK_reg_",LOWER(Z96),"_ID_PAI"" FOREIGN KEY (""ID_PAI"") REFERENCES ""reg_",LOWER(Z96),""" (""ID"")) ENGINE=InnoDB AUTO_INCREMENT=105774 DEFAULT CHARSET=utf8mb4 COLLATE=utf8mb4_0900_ai_ci;"))</f>
        <v/>
      </c>
      <c r="AB96" s="190" t="str">
        <f t="shared" si="13"/>
        <v/>
      </c>
    </row>
    <row r="97" spans="10:28" ht="14.5" hidden="1" customHeight="1" x14ac:dyDescent="0.3">
      <c r="J97" s="187" t="str">
        <f t="shared" si="11"/>
        <v>0200</v>
      </c>
      <c r="K97" s="186"/>
      <c r="L97" s="286"/>
      <c r="M97" s="186" t="s">
        <v>178</v>
      </c>
      <c r="N97" s="186"/>
      <c r="O97" s="186"/>
      <c r="P97" s="186"/>
      <c r="Q97" s="192" t="str">
        <f t="shared" si="7"/>
        <v/>
      </c>
      <c r="S97" s="191" t="str">
        <f t="shared" si="8"/>
        <v/>
      </c>
      <c r="T97" s="192" t="str">
        <f t="shared" si="9"/>
        <v/>
      </c>
      <c r="U97" s="192" t="str">
        <f t="shared" si="12"/>
        <v/>
      </c>
      <c r="V97" s="192" t="str">
        <f t="shared" si="10"/>
        <v/>
      </c>
      <c r="W97" s="191" t="str">
        <f>IF(Q97="Campo","@Campos(posicao = "&amp;K97&amp;", tipo = '"&amp;R97&amp;"')@Column(name = """&amp;L97&amp;""")"&amp;IF(R97="D","@Temporal(TemporalType.DATE)","")&amp;"private "&amp;VLOOKUP(TEXT(R97,"@"),Apoio!A:B,2,0)&amp;" "&amp;SUBSTITUTE(LOWER(LEFT(L97,1))&amp;RIGHT(PROPER(L97),LEN(L97)-1),"_","")&amp;";",IF(ISNUMBER(Q97),IF(R97="R","@Entity@Table(name = ""reg_"&amp;LOWER(J97)&amp;""")@XmlRootElement","")&amp;VLOOKUP(J97,Blocos!D:I,6,0)&amp;Apoio!$E$1&amp;Y97,""))</f>
        <v/>
      </c>
      <c r="X97" s="190" t="str">
        <f>IF(ISNUMBER(Q97),COUNTIF(Blocos!G:G,J97),"")</f>
        <v/>
      </c>
      <c r="Y97" s="190" t="str">
        <f>IF(OR(X97=0,X97=""),"",VLOOKUP(SUMIFS(Blocos!A:A,Blocos!H:H,'EFD REGISTROS e Campos (2)'!X97,Blocos!G:G,'EFD REGISTROS e Campos (2)'!J97),Blocos!A:L,12,0))</f>
        <v/>
      </c>
      <c r="Z97" s="190" t="str">
        <f>IF(ISNUMBER(Q98),VLOOKUP(J97,Blocos!D:G,4,0),"")</f>
        <v/>
      </c>
      <c r="AA97" s="190" t="str">
        <f>IF(ISNUMBER(Q97),CONCATENATE("CREATE TABLE ""reg_",LOWER(J97),""" (""ID"" bigint NOT NULL AUTO_INCREMENT,  ""HASHFILE"" varchar(255) DEFAULT NULL, ""ID_PAI"" bigint NOT NULL,"),IF(Q97="Campo",CONCATENATE("""",L97,""" ",VLOOKUP(R97,Apoio!A:C,3,0)),""))&amp;IF(Z97="","",CONCATENATE("PRIMARY KEY (""ID""), KEY ""FK_reg_",LOWER(Z97),"_ID_PAI"" (""ID_PAI""), CONSTRAINT ""FK_reg_",LOWER(Z97),"_ID_PAI"" FOREIGN KEY (""ID_PAI"") REFERENCES ""reg_",LOWER(Z97),""" (""ID"")) ENGINE=InnoDB AUTO_INCREMENT=105774 DEFAULT CHARSET=utf8mb4 COLLATE=utf8mb4_0900_ai_ci;"))</f>
        <v/>
      </c>
      <c r="AB97" s="190" t="str">
        <f t="shared" si="13"/>
        <v/>
      </c>
    </row>
    <row r="98" spans="10:28" ht="14.5" hidden="1" customHeight="1" x14ac:dyDescent="0.3">
      <c r="J98" s="187" t="str">
        <f t="shared" si="11"/>
        <v>0200</v>
      </c>
      <c r="K98" s="186"/>
      <c r="L98" s="286"/>
      <c r="M98" s="186" t="s">
        <v>179</v>
      </c>
      <c r="N98" s="186"/>
      <c r="O98" s="186"/>
      <c r="P98" s="186"/>
      <c r="Q98" s="192" t="str">
        <f t="shared" si="7"/>
        <v/>
      </c>
      <c r="S98" s="191" t="str">
        <f t="shared" si="8"/>
        <v/>
      </c>
      <c r="T98" s="192" t="str">
        <f t="shared" si="9"/>
        <v/>
      </c>
      <c r="U98" s="192" t="str">
        <f t="shared" si="12"/>
        <v/>
      </c>
      <c r="V98" s="192" t="str">
        <f t="shared" si="10"/>
        <v/>
      </c>
      <c r="W98" s="191" t="str">
        <f>IF(Q98="Campo","@Campos(posicao = "&amp;K98&amp;", tipo = '"&amp;R98&amp;"')@Column(name = """&amp;L98&amp;""")"&amp;IF(R98="D","@Temporal(TemporalType.DATE)","")&amp;"private "&amp;VLOOKUP(TEXT(R98,"@"),Apoio!A:B,2,0)&amp;" "&amp;SUBSTITUTE(LOWER(LEFT(L98,1))&amp;RIGHT(PROPER(L98),LEN(L98)-1),"_","")&amp;";",IF(ISNUMBER(Q98),IF(R98="R","@Entity@Table(name = ""reg_"&amp;LOWER(J98)&amp;""")@XmlRootElement","")&amp;VLOOKUP(J98,Blocos!D:I,6,0)&amp;Apoio!$E$1&amp;Y98,""))</f>
        <v/>
      </c>
      <c r="X98" s="190" t="str">
        <f>IF(ISNUMBER(Q98),COUNTIF(Blocos!G:G,J98),"")</f>
        <v/>
      </c>
      <c r="Y98" s="190" t="str">
        <f>IF(OR(X98=0,X98=""),"",VLOOKUP(SUMIFS(Blocos!A:A,Blocos!H:H,'EFD REGISTROS e Campos (2)'!X98,Blocos!G:G,'EFD REGISTROS e Campos (2)'!J98),Blocos!A:L,12,0))</f>
        <v/>
      </c>
      <c r="Z98" s="190" t="str">
        <f>IF(ISNUMBER(Q99),VLOOKUP(J98,Blocos!D:G,4,0),"")</f>
        <v/>
      </c>
      <c r="AA98" s="190" t="str">
        <f>IF(ISNUMBER(Q98),CONCATENATE("CREATE TABLE ""reg_",LOWER(J98),""" (""ID"" bigint NOT NULL AUTO_INCREMENT,  ""HASHFILE"" varchar(255) DEFAULT NULL, ""ID_PAI"" bigint NOT NULL,"),IF(Q98="Campo",CONCATENATE("""",L98,""" ",VLOOKUP(R98,Apoio!A:C,3,0)),""))&amp;IF(Z98="","",CONCATENATE("PRIMARY KEY (""ID""), KEY ""FK_reg_",LOWER(Z98),"_ID_PAI"" (""ID_PAI""), CONSTRAINT ""FK_reg_",LOWER(Z98),"_ID_PAI"" FOREIGN KEY (""ID_PAI"") REFERENCES ""reg_",LOWER(Z98),""" (""ID"")) ENGINE=InnoDB AUTO_INCREMENT=105774 DEFAULT CHARSET=utf8mb4 COLLATE=utf8mb4_0900_ai_ci;"))</f>
        <v/>
      </c>
      <c r="AB98" s="190" t="str">
        <f t="shared" si="13"/>
        <v/>
      </c>
    </row>
    <row r="99" spans="10:28" ht="14.5" hidden="1" customHeight="1" x14ac:dyDescent="0.3">
      <c r="J99" s="187" t="str">
        <f t="shared" si="11"/>
        <v>0200</v>
      </c>
      <c r="K99" s="186"/>
      <c r="L99" s="286"/>
      <c r="M99" s="186" t="s">
        <v>180</v>
      </c>
      <c r="N99" s="186"/>
      <c r="O99" s="186"/>
      <c r="P99" s="186"/>
      <c r="Q99" s="192" t="str">
        <f t="shared" si="7"/>
        <v/>
      </c>
      <c r="S99" s="191" t="str">
        <f t="shared" si="8"/>
        <v/>
      </c>
      <c r="T99" s="192" t="str">
        <f t="shared" si="9"/>
        <v/>
      </c>
      <c r="U99" s="192" t="str">
        <f t="shared" si="12"/>
        <v/>
      </c>
      <c r="V99" s="192" t="str">
        <f t="shared" si="10"/>
        <v/>
      </c>
      <c r="W99" s="191" t="str">
        <f>IF(Q99="Campo","@Campos(posicao = "&amp;K99&amp;", tipo = '"&amp;R99&amp;"')@Column(name = """&amp;L99&amp;""")"&amp;IF(R99="D","@Temporal(TemporalType.DATE)","")&amp;"private "&amp;VLOOKUP(TEXT(R99,"@"),Apoio!A:B,2,0)&amp;" "&amp;SUBSTITUTE(LOWER(LEFT(L99,1))&amp;RIGHT(PROPER(L99),LEN(L99)-1),"_","")&amp;";",IF(ISNUMBER(Q99),IF(R99="R","@Entity@Table(name = ""reg_"&amp;LOWER(J99)&amp;""")@XmlRootElement","")&amp;VLOOKUP(J99,Blocos!D:I,6,0)&amp;Apoio!$E$1&amp;Y99,""))</f>
        <v/>
      </c>
      <c r="X99" s="190" t="str">
        <f>IF(ISNUMBER(Q99),COUNTIF(Blocos!G:G,J99),"")</f>
        <v/>
      </c>
      <c r="Y99" s="190" t="str">
        <f>IF(OR(X99=0,X99=""),"",VLOOKUP(SUMIFS(Blocos!A:A,Blocos!H:H,'EFD REGISTROS e Campos (2)'!X99,Blocos!G:G,'EFD REGISTROS e Campos (2)'!J99),Blocos!A:L,12,0))</f>
        <v/>
      </c>
      <c r="Z99" s="190" t="str">
        <f>IF(ISNUMBER(Q100),VLOOKUP(J99,Blocos!D:G,4,0),"")</f>
        <v/>
      </c>
      <c r="AA99" s="190" t="str">
        <f>IF(ISNUMBER(Q99),CONCATENATE("CREATE TABLE ""reg_",LOWER(J99),""" (""ID"" bigint NOT NULL AUTO_INCREMENT,  ""HASHFILE"" varchar(255) DEFAULT NULL, ""ID_PAI"" bigint NOT NULL,"),IF(Q99="Campo",CONCATENATE("""",L99,""" ",VLOOKUP(R99,Apoio!A:C,3,0)),""))&amp;IF(Z99="","",CONCATENATE("PRIMARY KEY (""ID""), KEY ""FK_reg_",LOWER(Z99),"_ID_PAI"" (""ID_PAI""), CONSTRAINT ""FK_reg_",LOWER(Z99),"_ID_PAI"" FOREIGN KEY (""ID_PAI"") REFERENCES ""reg_",LOWER(Z99),""" (""ID"")) ENGINE=InnoDB AUTO_INCREMENT=105774 DEFAULT CHARSET=utf8mb4 COLLATE=utf8mb4_0900_ai_ci;"))</f>
        <v/>
      </c>
      <c r="AB99" s="190" t="str">
        <f t="shared" si="13"/>
        <v/>
      </c>
    </row>
    <row r="100" spans="10:28" ht="14.5" hidden="1" customHeight="1" x14ac:dyDescent="0.3">
      <c r="J100" s="187" t="str">
        <f t="shared" si="11"/>
        <v>0200</v>
      </c>
      <c r="K100" s="186"/>
      <c r="L100" s="286"/>
      <c r="M100" s="186" t="s">
        <v>181</v>
      </c>
      <c r="N100" s="186"/>
      <c r="O100" s="186"/>
      <c r="P100" s="186"/>
      <c r="Q100" s="192" t="str">
        <f t="shared" si="7"/>
        <v/>
      </c>
      <c r="S100" s="191" t="str">
        <f t="shared" si="8"/>
        <v/>
      </c>
      <c r="T100" s="192" t="str">
        <f t="shared" si="9"/>
        <v/>
      </c>
      <c r="U100" s="192" t="str">
        <f t="shared" si="12"/>
        <v/>
      </c>
      <c r="V100" s="192" t="str">
        <f t="shared" si="10"/>
        <v/>
      </c>
      <c r="W100" s="191" t="str">
        <f>IF(Q100="Campo","@Campos(posicao = "&amp;K100&amp;", tipo = '"&amp;R100&amp;"')@Column(name = """&amp;L100&amp;""")"&amp;IF(R100="D","@Temporal(TemporalType.DATE)","")&amp;"private "&amp;VLOOKUP(TEXT(R100,"@"),Apoio!A:B,2,0)&amp;" "&amp;SUBSTITUTE(LOWER(LEFT(L100,1))&amp;RIGHT(PROPER(L100),LEN(L100)-1),"_","")&amp;";",IF(ISNUMBER(Q100),IF(R100="R","@Entity@Table(name = ""reg_"&amp;LOWER(J100)&amp;""")@XmlRootElement","")&amp;VLOOKUP(J100,Blocos!D:I,6,0)&amp;Apoio!$E$1&amp;Y100,""))</f>
        <v/>
      </c>
      <c r="X100" s="190" t="str">
        <f>IF(ISNUMBER(Q100),COUNTIF(Blocos!G:G,J100),"")</f>
        <v/>
      </c>
      <c r="Y100" s="190" t="str">
        <f>IF(OR(X100=0,X100=""),"",VLOOKUP(SUMIFS(Blocos!A:A,Blocos!H:H,'EFD REGISTROS e Campos (2)'!X100,Blocos!G:G,'EFD REGISTROS e Campos (2)'!J100),Blocos!A:L,12,0))</f>
        <v/>
      </c>
      <c r="Z100" s="190" t="str">
        <f>IF(ISNUMBER(Q101),VLOOKUP(J100,Blocos!D:G,4,0),"")</f>
        <v/>
      </c>
      <c r="AA100" s="190" t="str">
        <f>IF(ISNUMBER(Q100),CONCATENATE("CREATE TABLE ""reg_",LOWER(J100),""" (""ID"" bigint NOT NULL AUTO_INCREMENT,  ""HASHFILE"" varchar(255) DEFAULT NULL, ""ID_PAI"" bigint NOT NULL,"),IF(Q100="Campo",CONCATENATE("""",L100,""" ",VLOOKUP(R100,Apoio!A:C,3,0)),""))&amp;IF(Z100="","",CONCATENATE("PRIMARY KEY (""ID""), KEY ""FK_reg_",LOWER(Z100),"_ID_PAI"" (""ID_PAI""), CONSTRAINT ""FK_reg_",LOWER(Z100),"_ID_PAI"" FOREIGN KEY (""ID_PAI"") REFERENCES ""reg_",LOWER(Z100),""" (""ID"")) ENGINE=InnoDB AUTO_INCREMENT=105774 DEFAULT CHARSET=utf8mb4 COLLATE=utf8mb4_0900_ai_ci;"))</f>
        <v/>
      </c>
      <c r="AB100" s="190" t="str">
        <f t="shared" si="13"/>
        <v/>
      </c>
    </row>
    <row r="101" spans="10:28" ht="14.5" hidden="1" customHeight="1" x14ac:dyDescent="0.3">
      <c r="J101" s="187" t="str">
        <f t="shared" si="11"/>
        <v>0200</v>
      </c>
      <c r="K101" s="186"/>
      <c r="L101" s="286"/>
      <c r="M101" s="186" t="s">
        <v>182</v>
      </c>
      <c r="N101" s="186"/>
      <c r="O101" s="186"/>
      <c r="P101" s="186"/>
      <c r="Q101" s="192" t="str">
        <f t="shared" si="7"/>
        <v/>
      </c>
      <c r="S101" s="191" t="str">
        <f t="shared" si="8"/>
        <v/>
      </c>
      <c r="T101" s="192" t="str">
        <f t="shared" si="9"/>
        <v/>
      </c>
      <c r="U101" s="192" t="str">
        <f t="shared" si="12"/>
        <v/>
      </c>
      <c r="V101" s="192" t="str">
        <f t="shared" si="10"/>
        <v/>
      </c>
      <c r="W101" s="191" t="str">
        <f>IF(Q101="Campo","@Campos(posicao = "&amp;K101&amp;", tipo = '"&amp;R101&amp;"')@Column(name = """&amp;L101&amp;""")"&amp;IF(R101="D","@Temporal(TemporalType.DATE)","")&amp;"private "&amp;VLOOKUP(TEXT(R101,"@"),Apoio!A:B,2,0)&amp;" "&amp;SUBSTITUTE(LOWER(LEFT(L101,1))&amp;RIGHT(PROPER(L101),LEN(L101)-1),"_","")&amp;";",IF(ISNUMBER(Q101),IF(R101="R","@Entity@Table(name = ""reg_"&amp;LOWER(J101)&amp;""")@XmlRootElement","")&amp;VLOOKUP(J101,Blocos!D:I,6,0)&amp;Apoio!$E$1&amp;Y101,""))</f>
        <v/>
      </c>
      <c r="X101" s="190" t="str">
        <f>IF(ISNUMBER(Q101),COUNTIF(Blocos!G:G,J101),"")</f>
        <v/>
      </c>
      <c r="Y101" s="190" t="str">
        <f>IF(OR(X101=0,X101=""),"",VLOOKUP(SUMIFS(Blocos!A:A,Blocos!H:H,'EFD REGISTROS e Campos (2)'!X101,Blocos!G:G,'EFD REGISTROS e Campos (2)'!J101),Blocos!A:L,12,0))</f>
        <v/>
      </c>
      <c r="Z101" s="190" t="str">
        <f>IF(ISNUMBER(Q102),VLOOKUP(J101,Blocos!D:G,4,0),"")</f>
        <v/>
      </c>
      <c r="AA101" s="190" t="str">
        <f>IF(ISNUMBER(Q101),CONCATENATE("CREATE TABLE ""reg_",LOWER(J101),""" (""ID"" bigint NOT NULL AUTO_INCREMENT,  ""HASHFILE"" varchar(255) DEFAULT NULL, ""ID_PAI"" bigint NOT NULL,"),IF(Q101="Campo",CONCATENATE("""",L101,""" ",VLOOKUP(R101,Apoio!A:C,3,0)),""))&amp;IF(Z101="","",CONCATENATE("PRIMARY KEY (""ID""), KEY ""FK_reg_",LOWER(Z101),"_ID_PAI"" (""ID_PAI""), CONSTRAINT ""FK_reg_",LOWER(Z101),"_ID_PAI"" FOREIGN KEY (""ID_PAI"") REFERENCES ""reg_",LOWER(Z101),""" (""ID"")) ENGINE=InnoDB AUTO_INCREMENT=105774 DEFAULT CHARSET=utf8mb4 COLLATE=utf8mb4_0900_ai_ci;"))</f>
        <v/>
      </c>
      <c r="AB101" s="190" t="str">
        <f t="shared" si="13"/>
        <v/>
      </c>
    </row>
    <row r="102" spans="10:28" ht="14.5" hidden="1" customHeight="1" x14ac:dyDescent="0.3">
      <c r="J102" s="187" t="str">
        <f t="shared" si="11"/>
        <v>0200</v>
      </c>
      <c r="K102" s="186"/>
      <c r="L102" s="286"/>
      <c r="M102" s="186" t="s">
        <v>183</v>
      </c>
      <c r="N102" s="186"/>
      <c r="O102" s="186"/>
      <c r="P102" s="186"/>
      <c r="Q102" s="192" t="str">
        <f t="shared" si="7"/>
        <v/>
      </c>
      <c r="S102" s="191" t="str">
        <f t="shared" si="8"/>
        <v/>
      </c>
      <c r="T102" s="192" t="str">
        <f t="shared" si="9"/>
        <v/>
      </c>
      <c r="U102" s="192" t="str">
        <f t="shared" si="12"/>
        <v/>
      </c>
      <c r="V102" s="192" t="str">
        <f t="shared" si="10"/>
        <v/>
      </c>
      <c r="W102" s="191" t="str">
        <f>IF(Q102="Campo","@Campos(posicao = "&amp;K102&amp;", tipo = '"&amp;R102&amp;"')@Column(name = """&amp;L102&amp;""")"&amp;IF(R102="D","@Temporal(TemporalType.DATE)","")&amp;"private "&amp;VLOOKUP(TEXT(R102,"@"),Apoio!A:B,2,0)&amp;" "&amp;SUBSTITUTE(LOWER(LEFT(L102,1))&amp;RIGHT(PROPER(L102),LEN(L102)-1),"_","")&amp;";",IF(ISNUMBER(Q102),IF(R102="R","@Entity@Table(name = ""reg_"&amp;LOWER(J102)&amp;""")@XmlRootElement","")&amp;VLOOKUP(J102,Blocos!D:I,6,0)&amp;Apoio!$E$1&amp;Y102,""))</f>
        <v/>
      </c>
      <c r="X102" s="190" t="str">
        <f>IF(ISNUMBER(Q102),COUNTIF(Blocos!G:G,J102),"")</f>
        <v/>
      </c>
      <c r="Y102" s="190" t="str">
        <f>IF(OR(X102=0,X102=""),"",VLOOKUP(SUMIFS(Blocos!A:A,Blocos!H:H,'EFD REGISTROS e Campos (2)'!X102,Blocos!G:G,'EFD REGISTROS e Campos (2)'!J102),Blocos!A:L,12,0))</f>
        <v/>
      </c>
      <c r="Z102" s="190" t="str">
        <f>IF(ISNUMBER(Q103),VLOOKUP(J102,Blocos!D:G,4,0),"")</f>
        <v/>
      </c>
      <c r="AA102" s="190" t="str">
        <f>IF(ISNUMBER(Q102),CONCATENATE("CREATE TABLE ""reg_",LOWER(J102),""" (""ID"" bigint NOT NULL AUTO_INCREMENT,  ""HASHFILE"" varchar(255) DEFAULT NULL, ""ID_PAI"" bigint NOT NULL,"),IF(Q102="Campo",CONCATENATE("""",L102,""" ",VLOOKUP(R102,Apoio!A:C,3,0)),""))&amp;IF(Z102="","",CONCATENATE("PRIMARY KEY (""ID""), KEY ""FK_reg_",LOWER(Z102),"_ID_PAI"" (""ID_PAI""), CONSTRAINT ""FK_reg_",LOWER(Z102),"_ID_PAI"" FOREIGN KEY (""ID_PAI"") REFERENCES ""reg_",LOWER(Z102),""" (""ID"")) ENGINE=InnoDB AUTO_INCREMENT=105774 DEFAULT CHARSET=utf8mb4 COLLATE=utf8mb4_0900_ai_ci;"))</f>
        <v/>
      </c>
      <c r="AB102" s="190" t="str">
        <f t="shared" si="13"/>
        <v/>
      </c>
    </row>
    <row r="103" spans="10:28" ht="14.5" hidden="1" customHeight="1" x14ac:dyDescent="0.3">
      <c r="J103" s="187" t="str">
        <f t="shared" si="11"/>
        <v>0200</v>
      </c>
      <c r="K103" s="186"/>
      <c r="L103" s="286"/>
      <c r="M103" s="186" t="s">
        <v>184</v>
      </c>
      <c r="N103" s="186"/>
      <c r="O103" s="186"/>
      <c r="P103" s="186"/>
      <c r="Q103" s="192" t="str">
        <f t="shared" si="7"/>
        <v/>
      </c>
      <c r="S103" s="191" t="str">
        <f t="shared" si="8"/>
        <v/>
      </c>
      <c r="T103" s="192" t="str">
        <f t="shared" si="9"/>
        <v/>
      </c>
      <c r="U103" s="192" t="str">
        <f t="shared" si="12"/>
        <v/>
      </c>
      <c r="V103" s="192" t="str">
        <f t="shared" si="10"/>
        <v/>
      </c>
      <c r="W103" s="191" t="str">
        <f>IF(Q103="Campo","@Campos(posicao = "&amp;K103&amp;", tipo = '"&amp;R103&amp;"')@Column(name = """&amp;L103&amp;""")"&amp;IF(R103="D","@Temporal(TemporalType.DATE)","")&amp;"private "&amp;VLOOKUP(TEXT(R103,"@"),Apoio!A:B,2,0)&amp;" "&amp;SUBSTITUTE(LOWER(LEFT(L103,1))&amp;RIGHT(PROPER(L103),LEN(L103)-1),"_","")&amp;";",IF(ISNUMBER(Q103),IF(R103="R","@Entity@Table(name = ""reg_"&amp;LOWER(J103)&amp;""")@XmlRootElement","")&amp;VLOOKUP(J103,Blocos!D:I,6,0)&amp;Apoio!$E$1&amp;Y103,""))</f>
        <v/>
      </c>
      <c r="X103" s="190" t="str">
        <f>IF(ISNUMBER(Q103),COUNTIF(Blocos!G:G,J103),"")</f>
        <v/>
      </c>
      <c r="Y103" s="190" t="str">
        <f>IF(OR(X103=0,X103=""),"",VLOOKUP(SUMIFS(Blocos!A:A,Blocos!H:H,'EFD REGISTROS e Campos (2)'!X103,Blocos!G:G,'EFD REGISTROS e Campos (2)'!J103),Blocos!A:L,12,0))</f>
        <v/>
      </c>
      <c r="Z103" s="190" t="str">
        <f>IF(ISNUMBER(Q104),VLOOKUP(J103,Blocos!D:G,4,0),"")</f>
        <v/>
      </c>
      <c r="AA103" s="190" t="str">
        <f>IF(ISNUMBER(Q103),CONCATENATE("CREATE TABLE ""reg_",LOWER(J103),""" (""ID"" bigint NOT NULL AUTO_INCREMENT,  ""HASHFILE"" varchar(255) DEFAULT NULL, ""ID_PAI"" bigint NOT NULL,"),IF(Q103="Campo",CONCATENATE("""",L103,""" ",VLOOKUP(R103,Apoio!A:C,3,0)),""))&amp;IF(Z103="","",CONCATENATE("PRIMARY KEY (""ID""), KEY ""FK_reg_",LOWER(Z103),"_ID_PAI"" (""ID_PAI""), CONSTRAINT ""FK_reg_",LOWER(Z103),"_ID_PAI"" FOREIGN KEY (""ID_PAI"") REFERENCES ""reg_",LOWER(Z103),""" (""ID"")) ENGINE=InnoDB AUTO_INCREMENT=105774 DEFAULT CHARSET=utf8mb4 COLLATE=utf8mb4_0900_ai_ci;"))</f>
        <v/>
      </c>
      <c r="AB103" s="190" t="str">
        <f t="shared" si="13"/>
        <v/>
      </c>
    </row>
    <row r="104" spans="10:28" ht="14.5" hidden="1" customHeight="1" x14ac:dyDescent="0.3">
      <c r="J104" s="187" t="str">
        <f t="shared" si="11"/>
        <v>0200</v>
      </c>
      <c r="K104" s="186"/>
      <c r="L104" s="286"/>
      <c r="M104" s="186" t="s">
        <v>185</v>
      </c>
      <c r="N104" s="186"/>
      <c r="O104" s="186"/>
      <c r="P104" s="186"/>
      <c r="Q104" s="192" t="str">
        <f t="shared" si="7"/>
        <v/>
      </c>
      <c r="S104" s="191" t="str">
        <f t="shared" si="8"/>
        <v/>
      </c>
      <c r="T104" s="192" t="str">
        <f t="shared" si="9"/>
        <v/>
      </c>
      <c r="U104" s="192" t="str">
        <f t="shared" si="12"/>
        <v/>
      </c>
      <c r="V104" s="192" t="str">
        <f t="shared" si="10"/>
        <v/>
      </c>
      <c r="W104" s="191" t="str">
        <f>IF(Q104="Campo","@Campos(posicao = "&amp;K104&amp;", tipo = '"&amp;R104&amp;"')@Column(name = """&amp;L104&amp;""")"&amp;IF(R104="D","@Temporal(TemporalType.DATE)","")&amp;"private "&amp;VLOOKUP(TEXT(R104,"@"),Apoio!A:B,2,0)&amp;" "&amp;SUBSTITUTE(LOWER(LEFT(L104,1))&amp;RIGHT(PROPER(L104),LEN(L104)-1),"_","")&amp;";",IF(ISNUMBER(Q104),IF(R104="R","@Entity@Table(name = ""reg_"&amp;LOWER(J104)&amp;""")@XmlRootElement","")&amp;VLOOKUP(J104,Blocos!D:I,6,0)&amp;Apoio!$E$1&amp;Y104,""))</f>
        <v/>
      </c>
      <c r="X104" s="190" t="str">
        <f>IF(ISNUMBER(Q104),COUNTIF(Blocos!G:G,J104),"")</f>
        <v/>
      </c>
      <c r="Y104" s="190" t="str">
        <f>IF(OR(X104=0,X104=""),"",VLOOKUP(SUMIFS(Blocos!A:A,Blocos!H:H,'EFD REGISTROS e Campos (2)'!X104,Blocos!G:G,'EFD REGISTROS e Campos (2)'!J104),Blocos!A:L,12,0))</f>
        <v/>
      </c>
      <c r="Z104" s="190" t="str">
        <f>IF(ISNUMBER(Q105),VLOOKUP(J104,Blocos!D:G,4,0),"")</f>
        <v/>
      </c>
      <c r="AA104" s="190" t="str">
        <f>IF(ISNUMBER(Q104),CONCATENATE("CREATE TABLE ""reg_",LOWER(J104),""" (""ID"" bigint NOT NULL AUTO_INCREMENT,  ""HASHFILE"" varchar(255) DEFAULT NULL, ""ID_PAI"" bigint NOT NULL,"),IF(Q104="Campo",CONCATENATE("""",L104,""" ",VLOOKUP(R104,Apoio!A:C,3,0)),""))&amp;IF(Z104="","",CONCATENATE("PRIMARY KEY (""ID""), KEY ""FK_reg_",LOWER(Z104),"_ID_PAI"" (""ID_PAI""), CONSTRAINT ""FK_reg_",LOWER(Z104),"_ID_PAI"" FOREIGN KEY (""ID_PAI"") REFERENCES ""reg_",LOWER(Z104),""" (""ID"")) ENGINE=InnoDB AUTO_INCREMENT=105774 DEFAULT CHARSET=utf8mb4 COLLATE=utf8mb4_0900_ai_ci;"))</f>
        <v/>
      </c>
      <c r="AB104" s="190" t="str">
        <f t="shared" si="13"/>
        <v/>
      </c>
    </row>
    <row r="105" spans="10:28" ht="14.5" hidden="1" customHeight="1" x14ac:dyDescent="0.3">
      <c r="J105" s="187" t="str">
        <f t="shared" si="11"/>
        <v>0200</v>
      </c>
      <c r="K105" s="186"/>
      <c r="L105" s="286"/>
      <c r="M105" s="186" t="s">
        <v>186</v>
      </c>
      <c r="N105" s="186"/>
      <c r="O105" s="186"/>
      <c r="P105" s="186"/>
      <c r="Q105" s="192" t="str">
        <f t="shared" si="7"/>
        <v/>
      </c>
      <c r="S105" s="191" t="str">
        <f t="shared" si="8"/>
        <v/>
      </c>
      <c r="T105" s="192" t="str">
        <f t="shared" si="9"/>
        <v/>
      </c>
      <c r="U105" s="192" t="str">
        <f t="shared" si="12"/>
        <v/>
      </c>
      <c r="V105" s="192" t="str">
        <f t="shared" si="10"/>
        <v/>
      </c>
      <c r="W105" s="191" t="str">
        <f>IF(Q105="Campo","@Campos(posicao = "&amp;K105&amp;", tipo = '"&amp;R105&amp;"')@Column(name = """&amp;L105&amp;""")"&amp;IF(R105="D","@Temporal(TemporalType.DATE)","")&amp;"private "&amp;VLOOKUP(TEXT(R105,"@"),Apoio!A:B,2,0)&amp;" "&amp;SUBSTITUTE(LOWER(LEFT(L105,1))&amp;RIGHT(PROPER(L105),LEN(L105)-1),"_","")&amp;";",IF(ISNUMBER(Q105),IF(R105="R","@Entity@Table(name = ""reg_"&amp;LOWER(J105)&amp;""")@XmlRootElement","")&amp;VLOOKUP(J105,Blocos!D:I,6,0)&amp;Apoio!$E$1&amp;Y105,""))</f>
        <v/>
      </c>
      <c r="X105" s="190" t="str">
        <f>IF(ISNUMBER(Q105),COUNTIF(Blocos!G:G,J105),"")</f>
        <v/>
      </c>
      <c r="Y105" s="190" t="str">
        <f>IF(OR(X105=0,X105=""),"",VLOOKUP(SUMIFS(Blocos!A:A,Blocos!H:H,'EFD REGISTROS e Campos (2)'!X105,Blocos!G:G,'EFD REGISTROS e Campos (2)'!J105),Blocos!A:L,12,0))</f>
        <v/>
      </c>
      <c r="Z105" s="190" t="str">
        <f>IF(ISNUMBER(Q106),VLOOKUP(J105,Blocos!D:G,4,0),"")</f>
        <v/>
      </c>
      <c r="AA105" s="190" t="str">
        <f>IF(ISNUMBER(Q105),CONCATENATE("CREATE TABLE ""reg_",LOWER(J105),""" (""ID"" bigint NOT NULL AUTO_INCREMENT,  ""HASHFILE"" varchar(255) DEFAULT NULL, ""ID_PAI"" bigint NOT NULL,"),IF(Q105="Campo",CONCATENATE("""",L105,""" ",VLOOKUP(R105,Apoio!A:C,3,0)),""))&amp;IF(Z105="","",CONCATENATE("PRIMARY KEY (""ID""), KEY ""FK_reg_",LOWER(Z105),"_ID_PAI"" (""ID_PAI""), CONSTRAINT ""FK_reg_",LOWER(Z105),"_ID_PAI"" FOREIGN KEY (""ID_PAI"") REFERENCES ""reg_",LOWER(Z105),""" (""ID"")) ENGINE=InnoDB AUTO_INCREMENT=105774 DEFAULT CHARSET=utf8mb4 COLLATE=utf8mb4_0900_ai_ci;"))</f>
        <v/>
      </c>
      <c r="AB105" s="190" t="str">
        <f t="shared" si="13"/>
        <v/>
      </c>
    </row>
    <row r="106" spans="10:28" ht="14.5" hidden="1" customHeight="1" x14ac:dyDescent="0.3">
      <c r="J106" s="187" t="str">
        <f t="shared" si="11"/>
        <v>0200</v>
      </c>
      <c r="K106" s="186"/>
      <c r="L106" s="286"/>
      <c r="M106" s="201" t="s">
        <v>187</v>
      </c>
      <c r="N106" s="186"/>
      <c r="O106" s="186"/>
      <c r="P106" s="186"/>
      <c r="Q106" s="192" t="str">
        <f t="shared" si="7"/>
        <v/>
      </c>
      <c r="S106" s="191" t="str">
        <f t="shared" si="8"/>
        <v/>
      </c>
      <c r="T106" s="192" t="str">
        <f t="shared" si="9"/>
        <v/>
      </c>
      <c r="U106" s="192" t="str">
        <f t="shared" si="12"/>
        <v/>
      </c>
      <c r="V106" s="192" t="str">
        <f t="shared" si="10"/>
        <v/>
      </c>
      <c r="W106" s="191" t="str">
        <f>IF(Q106="Campo","@Campos(posicao = "&amp;K106&amp;", tipo = '"&amp;R106&amp;"')@Column(name = """&amp;L106&amp;""")"&amp;IF(R106="D","@Temporal(TemporalType.DATE)","")&amp;"private "&amp;VLOOKUP(TEXT(R106,"@"),Apoio!A:B,2,0)&amp;" "&amp;SUBSTITUTE(LOWER(LEFT(L106,1))&amp;RIGHT(PROPER(L106),LEN(L106)-1),"_","")&amp;";",IF(ISNUMBER(Q106),IF(R106="R","@Entity@Table(name = ""reg_"&amp;LOWER(J106)&amp;""")@XmlRootElement","")&amp;VLOOKUP(J106,Blocos!D:I,6,0)&amp;Apoio!$E$1&amp;Y106,""))</f>
        <v/>
      </c>
      <c r="X106" s="190" t="str">
        <f>IF(ISNUMBER(Q106),COUNTIF(Blocos!G:G,J106),"")</f>
        <v/>
      </c>
      <c r="Y106" s="190" t="str">
        <f>IF(OR(X106=0,X106=""),"",VLOOKUP(SUMIFS(Blocos!A:A,Blocos!H:H,'EFD REGISTROS e Campos (2)'!X106,Blocos!G:G,'EFD REGISTROS e Campos (2)'!J106),Blocos!A:L,12,0))</f>
        <v/>
      </c>
      <c r="Z106" s="190" t="str">
        <f>IF(ISNUMBER(Q107),VLOOKUP(J106,Blocos!D:G,4,0),"")</f>
        <v/>
      </c>
      <c r="AA106" s="190" t="str">
        <f>IF(ISNUMBER(Q106),CONCATENATE("CREATE TABLE ""reg_",LOWER(J106),""" (""ID"" bigint NOT NULL AUTO_INCREMENT,  ""HASHFILE"" varchar(255) DEFAULT NULL, ""ID_PAI"" bigint NOT NULL,"),IF(Q106="Campo",CONCATENATE("""",L106,""" ",VLOOKUP(R106,Apoio!A:C,3,0)),""))&amp;IF(Z106="","",CONCATENATE("PRIMARY KEY (""ID""), KEY ""FK_reg_",LOWER(Z106),"_ID_PAI"" (""ID_PAI""), CONSTRAINT ""FK_reg_",LOWER(Z106),"_ID_PAI"" FOREIGN KEY (""ID_PAI"") REFERENCES ""reg_",LOWER(Z106),""" (""ID"")) ENGINE=InnoDB AUTO_INCREMENT=105774 DEFAULT CHARSET=utf8mb4 COLLATE=utf8mb4_0900_ai_ci;"))</f>
        <v/>
      </c>
      <c r="AB106" s="190" t="str">
        <f t="shared" si="13"/>
        <v/>
      </c>
    </row>
    <row r="107" spans="10:28" ht="14.5" hidden="1" customHeight="1" x14ac:dyDescent="0.3">
      <c r="J107" s="187" t="str">
        <f t="shared" si="11"/>
        <v>0200</v>
      </c>
      <c r="K107" s="185">
        <v>8</v>
      </c>
      <c r="L107" s="286" t="s">
        <v>188</v>
      </c>
      <c r="M107" s="201" t="s">
        <v>189</v>
      </c>
      <c r="N107" s="185" t="s">
        <v>27</v>
      </c>
      <c r="O107" s="185" t="s">
        <v>40</v>
      </c>
      <c r="P107" s="185" t="s">
        <v>28</v>
      </c>
      <c r="Q107" s="192" t="str">
        <f t="shared" si="7"/>
        <v>Campo</v>
      </c>
      <c r="R107" s="192" t="s">
        <v>27</v>
      </c>
      <c r="S107" s="191" t="str">
        <f t="shared" si="8"/>
        <v/>
      </c>
      <c r="T107" s="192" t="str">
        <f t="shared" si="9"/>
        <v>&lt;campo posicao="8"&gt;
&lt;coluna&gt;COD_NCM&lt;/coluna&gt;
&lt;descricao&gt;Código da Nomenclatura Comum do Mercosul&lt;/descricao&gt;
&lt;tipo&gt;C&lt;/tipo&gt;
&lt;/campo&gt;</v>
      </c>
      <c r="U107" s="192" t="str">
        <f t="shared" si="12"/>
        <v>&lt;campo posicao="8"&gt;
&lt;coluna&gt;COD_NCM&lt;/coluna&gt;
&lt;descricao&gt;Código da Nomenclatura Comum do Mercosul&lt;/descricao&gt;
&lt;tipo&gt;C&lt;/tipo&gt;
&lt;/campo&gt;</v>
      </c>
      <c r="V107" s="192" t="str">
        <f t="shared" si="10"/>
        <v>{"Column9", "COD_NCM"},</v>
      </c>
      <c r="W107" s="191" t="str">
        <f>IF(Q107="Campo","@Campos(posicao = "&amp;K107&amp;", tipo = '"&amp;R107&amp;"')@Column(name = """&amp;L107&amp;""")"&amp;IF(R107="D","@Temporal(TemporalType.DATE)","")&amp;"private "&amp;VLOOKUP(TEXT(R107,"@"),Apoio!A:B,2,0)&amp;" "&amp;SUBSTITUTE(LOWER(LEFT(L107,1))&amp;RIGHT(PROPER(L107),LEN(L107)-1),"_","")&amp;";",IF(ISNUMBER(Q107),IF(R107="R","@Entity@Table(name = ""reg_"&amp;LOWER(J107)&amp;""")@XmlRootElement","")&amp;VLOOKUP(J107,Blocos!D:I,6,0)&amp;Apoio!$E$1&amp;Y107,""))</f>
        <v>@Campos(posicao = 8, tipo = 'C')@Column(name = "COD_NCM")private String codNcm;</v>
      </c>
      <c r="X107" s="190" t="str">
        <f>IF(ISNUMBER(Q107),COUNTIF(Blocos!G:G,J107),"")</f>
        <v/>
      </c>
      <c r="Y107" s="190" t="str">
        <f>IF(OR(X107=0,X107=""),"",VLOOKUP(SUMIFS(Blocos!A:A,Blocos!H:H,'EFD REGISTROS e Campos (2)'!X107,Blocos!G:G,'EFD REGISTROS e Campos (2)'!J107),Blocos!A:L,12,0))</f>
        <v/>
      </c>
      <c r="Z107" s="190" t="str">
        <f>IF(ISNUMBER(Q108),VLOOKUP(J107,Blocos!D:G,4,0),"")</f>
        <v/>
      </c>
      <c r="AA107" s="190" t="str">
        <f>IF(ISNUMBER(Q107),CONCATENATE("CREATE TABLE ""reg_",LOWER(J107),""" (""ID"" bigint NOT NULL AUTO_INCREMENT,  ""HASHFILE"" varchar(255) DEFAULT NULL, ""ID_PAI"" bigint NOT NULL,"),IF(Q107="Campo",CONCATENATE("""",L107,""" ",VLOOKUP(R107,Apoio!A:C,3,0)),""))&amp;IF(Z107="","",CONCATENATE("PRIMARY KEY (""ID""), KEY ""FK_reg_",LOWER(Z107),"_ID_PAI"" (""ID_PAI""), CONSTRAINT ""FK_reg_",LOWER(Z107),"_ID_PAI"" FOREIGN KEY (""ID_PAI"") REFERENCES ""reg_",LOWER(Z107),""" (""ID"")) ENGINE=InnoDB AUTO_INCREMENT=105774 DEFAULT CHARSET=utf8mb4 COLLATE=utf8mb4_0900_ai_ci;"))</f>
        <v>"COD_NCM" varchar(255) DEFAULT NULL,</v>
      </c>
      <c r="AB107" s="190" t="str">
        <f t="shared" si="13"/>
        <v>`reg_0200`.`COD_NCM`,</v>
      </c>
    </row>
    <row r="108" spans="10:28" ht="14.5" hidden="1" customHeight="1" x14ac:dyDescent="0.3">
      <c r="J108" s="187" t="str">
        <f t="shared" si="11"/>
        <v>0200</v>
      </c>
      <c r="K108" s="185">
        <v>9</v>
      </c>
      <c r="L108" s="286" t="s">
        <v>190</v>
      </c>
      <c r="M108" s="201" t="s">
        <v>191</v>
      </c>
      <c r="N108" s="185" t="s">
        <v>27</v>
      </c>
      <c r="O108" s="185">
        <v>3</v>
      </c>
      <c r="P108" s="185" t="s">
        <v>28</v>
      </c>
      <c r="Q108" s="192" t="str">
        <f t="shared" si="7"/>
        <v>Campo</v>
      </c>
      <c r="R108" s="192" t="s">
        <v>27</v>
      </c>
      <c r="S108" s="191" t="str">
        <f t="shared" si="8"/>
        <v/>
      </c>
      <c r="T108" s="192" t="str">
        <f t="shared" si="9"/>
        <v>&lt;campo posicao="9"&gt;
&lt;coluna&gt;EX_IPI&lt;/coluna&gt;
&lt;descricao&gt;Código EX, conforme a TIPI&lt;/descricao&gt;
&lt;tipo&gt;C&lt;/tipo&gt;
&lt;/campo&gt;</v>
      </c>
      <c r="U108" s="192" t="str">
        <f t="shared" si="12"/>
        <v>&lt;campo posicao="9"&gt;
&lt;coluna&gt;EX_IPI&lt;/coluna&gt;
&lt;descricao&gt;Código EX, conforme a TIPI&lt;/descricao&gt;
&lt;tipo&gt;C&lt;/tipo&gt;
&lt;/campo&gt;</v>
      </c>
      <c r="V108" s="192" t="str">
        <f t="shared" si="10"/>
        <v>{"Column10", "EX_IPI"},</v>
      </c>
      <c r="W108" s="191" t="str">
        <f>IF(Q108="Campo","@Campos(posicao = "&amp;K108&amp;", tipo = '"&amp;R108&amp;"')@Column(name = """&amp;L108&amp;""")"&amp;IF(R108="D","@Temporal(TemporalType.DATE)","")&amp;"private "&amp;VLOOKUP(TEXT(R108,"@"),Apoio!A:B,2,0)&amp;" "&amp;SUBSTITUTE(LOWER(LEFT(L108,1))&amp;RIGHT(PROPER(L108),LEN(L108)-1),"_","")&amp;";",IF(ISNUMBER(Q108),IF(R108="R","@Entity@Table(name = ""reg_"&amp;LOWER(J108)&amp;""")@XmlRootElement","")&amp;VLOOKUP(J108,Blocos!D:I,6,0)&amp;Apoio!$E$1&amp;Y108,""))</f>
        <v>@Campos(posicao = 9, tipo = 'C')@Column(name = "EX_IPI")private String exIpi;</v>
      </c>
      <c r="X108" s="190" t="str">
        <f>IF(ISNUMBER(Q108),COUNTIF(Blocos!G:G,J108),"")</f>
        <v/>
      </c>
      <c r="Y108" s="190" t="str">
        <f>IF(OR(X108=0,X108=""),"",VLOOKUP(SUMIFS(Blocos!A:A,Blocos!H:H,'EFD REGISTROS e Campos (2)'!X108,Blocos!G:G,'EFD REGISTROS e Campos (2)'!J108),Blocos!A:L,12,0))</f>
        <v/>
      </c>
      <c r="Z108" s="190" t="str">
        <f>IF(ISNUMBER(Q109),VLOOKUP(J108,Blocos!D:G,4,0),"")</f>
        <v/>
      </c>
      <c r="AA108" s="190" t="str">
        <f>IF(ISNUMBER(Q108),CONCATENATE("CREATE TABLE ""reg_",LOWER(J108),""" (""ID"" bigint NOT NULL AUTO_INCREMENT,  ""HASHFILE"" varchar(255) DEFAULT NULL, ""ID_PAI"" bigint NOT NULL,"),IF(Q108="Campo",CONCATENATE("""",L108,""" ",VLOOKUP(R108,Apoio!A:C,3,0)),""))&amp;IF(Z108="","",CONCATENATE("PRIMARY KEY (""ID""), KEY ""FK_reg_",LOWER(Z108),"_ID_PAI"" (""ID_PAI""), CONSTRAINT ""FK_reg_",LOWER(Z108),"_ID_PAI"" FOREIGN KEY (""ID_PAI"") REFERENCES ""reg_",LOWER(Z108),""" (""ID"")) ENGINE=InnoDB AUTO_INCREMENT=105774 DEFAULT CHARSET=utf8mb4 COLLATE=utf8mb4_0900_ai_ci;"))</f>
        <v>"EX_IPI" varchar(255) DEFAULT NULL,</v>
      </c>
      <c r="AB108" s="190" t="str">
        <f t="shared" si="13"/>
        <v>`reg_0200`.`EX_IPI`,</v>
      </c>
    </row>
    <row r="109" spans="10:28" ht="14.5" hidden="1" customHeight="1" x14ac:dyDescent="0.3">
      <c r="J109" s="187" t="str">
        <f t="shared" si="11"/>
        <v>0200</v>
      </c>
      <c r="K109" s="185">
        <v>10</v>
      </c>
      <c r="L109" s="286" t="s">
        <v>192</v>
      </c>
      <c r="M109" s="201" t="s">
        <v>193</v>
      </c>
      <c r="N109" s="181" t="s">
        <v>27</v>
      </c>
      <c r="O109" s="185" t="s">
        <v>54</v>
      </c>
      <c r="P109" s="185" t="s">
        <v>28</v>
      </c>
      <c r="Q109" s="192" t="str">
        <f t="shared" si="7"/>
        <v>Campo</v>
      </c>
      <c r="R109" s="192" t="s">
        <v>27</v>
      </c>
      <c r="S109" s="191" t="str">
        <f t="shared" si="8"/>
        <v/>
      </c>
      <c r="T109" s="192" t="str">
        <f t="shared" si="9"/>
        <v>&lt;campo posicao="10"&gt;
&lt;coluna&gt;COD_GEN&lt;/coluna&gt;
&lt;descricao&gt;Código do gênero do item, conforme a Tabela 4.2.1&lt;/descricao&gt;
&lt;tipo&gt;C&lt;/tipo&gt;
&lt;/campo&gt;</v>
      </c>
      <c r="U109" s="192" t="str">
        <f t="shared" si="12"/>
        <v>&lt;campo posicao="10"&gt;
&lt;coluna&gt;COD_GEN&lt;/coluna&gt;
&lt;descricao&gt;Código do gênero do item, conforme a Tabela 4.2.1&lt;/descricao&gt;
&lt;tipo&gt;C&lt;/tipo&gt;
&lt;/campo&gt;</v>
      </c>
      <c r="V109" s="192" t="str">
        <f t="shared" si="10"/>
        <v>{"Column11", "COD_GEN"},</v>
      </c>
      <c r="W109" s="191" t="str">
        <f>IF(Q109="Campo","@Campos(posicao = "&amp;K109&amp;", tipo = '"&amp;R109&amp;"')@Column(name = """&amp;L109&amp;""")"&amp;IF(R109="D","@Temporal(TemporalType.DATE)","")&amp;"private "&amp;VLOOKUP(TEXT(R109,"@"),Apoio!A:B,2,0)&amp;" "&amp;SUBSTITUTE(LOWER(LEFT(L109,1))&amp;RIGHT(PROPER(L109),LEN(L109)-1),"_","")&amp;";",IF(ISNUMBER(Q109),IF(R109="R","@Entity@Table(name = ""reg_"&amp;LOWER(J109)&amp;""")@XmlRootElement","")&amp;VLOOKUP(J109,Blocos!D:I,6,0)&amp;Apoio!$E$1&amp;Y109,""))</f>
        <v>@Campos(posicao = 10, tipo = 'C')@Column(name = "COD_GEN")private String codGen;</v>
      </c>
      <c r="X109" s="190" t="str">
        <f>IF(ISNUMBER(Q109),COUNTIF(Blocos!G:G,J109),"")</f>
        <v/>
      </c>
      <c r="Y109" s="190" t="str">
        <f>IF(OR(X109=0,X109=""),"",VLOOKUP(SUMIFS(Blocos!A:A,Blocos!H:H,'EFD REGISTROS e Campos (2)'!X109,Blocos!G:G,'EFD REGISTROS e Campos (2)'!J109),Blocos!A:L,12,0))</f>
        <v/>
      </c>
      <c r="Z109" s="190" t="str">
        <f>IF(ISNUMBER(Q110),VLOOKUP(J109,Blocos!D:G,4,0),"")</f>
        <v/>
      </c>
      <c r="AA109" s="190" t="str">
        <f>IF(ISNUMBER(Q109),CONCATENATE("CREATE TABLE ""reg_",LOWER(J109),""" (""ID"" bigint NOT NULL AUTO_INCREMENT,  ""HASHFILE"" varchar(255) DEFAULT NULL, ""ID_PAI"" bigint NOT NULL,"),IF(Q109="Campo",CONCATENATE("""",L109,""" ",VLOOKUP(R109,Apoio!A:C,3,0)),""))&amp;IF(Z109="","",CONCATENATE("PRIMARY KEY (""ID""), KEY ""FK_reg_",LOWER(Z109),"_ID_PAI"" (""ID_PAI""), CONSTRAINT ""FK_reg_",LOWER(Z109),"_ID_PAI"" FOREIGN KEY (""ID_PAI"") REFERENCES ""reg_",LOWER(Z109),""" (""ID"")) ENGINE=InnoDB AUTO_INCREMENT=105774 DEFAULT CHARSET=utf8mb4 COLLATE=utf8mb4_0900_ai_ci;"))</f>
        <v>"COD_GEN" varchar(255) DEFAULT NULL,</v>
      </c>
      <c r="AB109" s="190" t="str">
        <f t="shared" si="13"/>
        <v>`reg_0200`.`COD_GEN`,</v>
      </c>
    </row>
    <row r="110" spans="10:28" ht="14.5" hidden="1" customHeight="1" x14ac:dyDescent="0.3">
      <c r="J110" s="187" t="str">
        <f t="shared" si="11"/>
        <v>0200</v>
      </c>
      <c r="K110" s="185">
        <v>11</v>
      </c>
      <c r="L110" s="286" t="s">
        <v>194</v>
      </c>
      <c r="M110" s="201" t="s">
        <v>195</v>
      </c>
      <c r="N110" s="185" t="s">
        <v>27</v>
      </c>
      <c r="O110" s="185">
        <v>5</v>
      </c>
      <c r="P110" s="185"/>
      <c r="Q110" s="192" t="str">
        <f t="shared" si="7"/>
        <v>Campo</v>
      </c>
      <c r="R110" s="192" t="s">
        <v>27</v>
      </c>
      <c r="S110" s="191" t="str">
        <f t="shared" si="8"/>
        <v/>
      </c>
      <c r="T110" s="192" t="str">
        <f t="shared" si="9"/>
        <v>&lt;campo posicao="11"&gt;
&lt;coluna&gt;COD_LST&lt;/coluna&gt;
&lt;descricao&gt;Código do serviço conforme lista do Anexo I da Lei Complementar Federal nº 116/03.&lt;/descricao&gt;
&lt;tipo&gt;C&lt;/tipo&gt;
&lt;/campo&gt;</v>
      </c>
      <c r="U110" s="192" t="str">
        <f t="shared" si="12"/>
        <v>&lt;campo posicao="11"&gt;
&lt;coluna&gt;COD_LST&lt;/coluna&gt;
&lt;descricao&gt;Código do serviço conforme lista do Anexo I da Lei Complementar Federal nº 116/03.&lt;/descricao&gt;
&lt;tipo&gt;C&lt;/tipo&gt;
&lt;/campo&gt;</v>
      </c>
      <c r="V110" s="192" t="str">
        <f t="shared" si="10"/>
        <v>{"Column12", "COD_LST"},</v>
      </c>
      <c r="W110" s="191" t="str">
        <f>IF(Q110="Campo","@Campos(posicao = "&amp;K110&amp;", tipo = '"&amp;R110&amp;"')@Column(name = """&amp;L110&amp;""")"&amp;IF(R110="D","@Temporal(TemporalType.DATE)","")&amp;"private "&amp;VLOOKUP(TEXT(R110,"@"),Apoio!A:B,2,0)&amp;" "&amp;SUBSTITUTE(LOWER(LEFT(L110,1))&amp;RIGHT(PROPER(L110),LEN(L110)-1),"_","")&amp;";",IF(ISNUMBER(Q110),IF(R110="R","@Entity@Table(name = ""reg_"&amp;LOWER(J110)&amp;""")@XmlRootElement","")&amp;VLOOKUP(J110,Blocos!D:I,6,0)&amp;Apoio!$E$1&amp;Y110,""))</f>
        <v>@Campos(posicao = 11, tipo = 'C')@Column(name = "COD_LST")private String codLst;</v>
      </c>
      <c r="X110" s="190" t="str">
        <f>IF(ISNUMBER(Q110),COUNTIF(Blocos!G:G,J110),"")</f>
        <v/>
      </c>
      <c r="Y110" s="190" t="str">
        <f>IF(OR(X110=0,X110=""),"",VLOOKUP(SUMIFS(Blocos!A:A,Blocos!H:H,'EFD REGISTROS e Campos (2)'!X110,Blocos!G:G,'EFD REGISTROS e Campos (2)'!J110),Blocos!A:L,12,0))</f>
        <v/>
      </c>
      <c r="Z110" s="190" t="str">
        <f>IF(ISNUMBER(Q111),VLOOKUP(J110,Blocos!D:G,4,0),"")</f>
        <v/>
      </c>
      <c r="AA110" s="190" t="str">
        <f>IF(ISNUMBER(Q110),CONCATENATE("CREATE TABLE ""reg_",LOWER(J110),""" (""ID"" bigint NOT NULL AUTO_INCREMENT,  ""HASHFILE"" varchar(255) DEFAULT NULL, ""ID_PAI"" bigint NOT NULL,"),IF(Q110="Campo",CONCATENATE("""",L110,""" ",VLOOKUP(R110,Apoio!A:C,3,0)),""))&amp;IF(Z110="","",CONCATENATE("PRIMARY KEY (""ID""), KEY ""FK_reg_",LOWER(Z110),"_ID_PAI"" (""ID_PAI""), CONSTRAINT ""FK_reg_",LOWER(Z110),"_ID_PAI"" FOREIGN KEY (""ID_PAI"") REFERENCES ""reg_",LOWER(Z110),""" (""ID"")) ENGINE=InnoDB AUTO_INCREMENT=105774 DEFAULT CHARSET=utf8mb4 COLLATE=utf8mb4_0900_ai_ci;"))</f>
        <v>"COD_LST" varchar(255) DEFAULT NULL,</v>
      </c>
      <c r="AB110" s="190" t="str">
        <f t="shared" si="13"/>
        <v>`reg_0200`.`COD_LST`,</v>
      </c>
    </row>
    <row r="111" spans="10:28" ht="14.5" hidden="1" customHeight="1" x14ac:dyDescent="0.3">
      <c r="J111" s="187" t="str">
        <f t="shared" si="11"/>
        <v>0200</v>
      </c>
      <c r="K111" s="185">
        <v>12</v>
      </c>
      <c r="L111" s="286" t="s">
        <v>196</v>
      </c>
      <c r="M111" s="201" t="s">
        <v>197</v>
      </c>
      <c r="N111" s="185" t="s">
        <v>32</v>
      </c>
      <c r="O111" s="185">
        <v>6</v>
      </c>
      <c r="P111" s="185">
        <v>2</v>
      </c>
      <c r="Q111" s="192" t="str">
        <f t="shared" si="7"/>
        <v>Campo</v>
      </c>
      <c r="R111" s="192" t="s">
        <v>3606</v>
      </c>
      <c r="S111" s="191" t="str">
        <f t="shared" si="8"/>
        <v/>
      </c>
      <c r="T111" s="192" t="str">
        <f t="shared" si="9"/>
        <v>&lt;campo posicao="12"&gt;
&lt;coluna&gt;ALIQ_ICMS&lt;/coluna&gt;
&lt;descricao&gt;Alíquota de ICMS aplicável ao item nas operações internas&lt;/descricao&gt;
&lt;tipo&gt;R&lt;/tipo&gt;
&lt;/campo&gt;</v>
      </c>
      <c r="U111" s="192" t="str">
        <f t="shared" si="12"/>
        <v>&lt;campo posicao="12"&gt;
&lt;coluna&gt;ALIQ_ICMS&lt;/coluna&gt;
&lt;descricao&gt;Alíquota de ICMS aplicável ao item nas operações internas&lt;/descricao&gt;
&lt;tipo&gt;R&lt;/tipo&gt;
&lt;/campo&gt;</v>
      </c>
      <c r="V111" s="192" t="str">
        <f t="shared" si="10"/>
        <v>{"Column13", "ALIQ_ICMS"},</v>
      </c>
      <c r="W111" s="191" t="str">
        <f>IF(Q111="Campo","@Campos(posicao = "&amp;K111&amp;", tipo = '"&amp;R111&amp;"')@Column(name = """&amp;L111&amp;""")"&amp;IF(R111="D","@Temporal(TemporalType.DATE)","")&amp;"private "&amp;VLOOKUP(TEXT(R111,"@"),Apoio!A:B,2,0)&amp;" "&amp;SUBSTITUTE(LOWER(LEFT(L111,1))&amp;RIGHT(PROPER(L111),LEN(L111)-1),"_","")&amp;";",IF(ISNUMBER(Q111),IF(R111="R","@Entity@Table(name = ""reg_"&amp;LOWER(J111)&amp;""")@XmlRootElement","")&amp;VLOOKUP(J111,Blocos!D:I,6,0)&amp;Apoio!$E$1&amp;Y111,""))</f>
        <v>@Campos(posicao = 12, tipo = 'R')@Column(name = "ALIQ_ICMS")private BigDecimal aliqIcms;</v>
      </c>
      <c r="X111" s="190" t="str">
        <f>IF(ISNUMBER(Q111),COUNTIF(Blocos!G:G,J111),"")</f>
        <v/>
      </c>
      <c r="Y111" s="190" t="str">
        <f>IF(OR(X111=0,X111=""),"",VLOOKUP(SUMIFS(Blocos!A:A,Blocos!H:H,'EFD REGISTROS e Campos (2)'!X111,Blocos!G:G,'EFD REGISTROS e Campos (2)'!J111),Blocos!A:L,12,0))</f>
        <v/>
      </c>
      <c r="Z111" s="190" t="str">
        <f>IF(ISNUMBER(Q112),VLOOKUP(J111,Blocos!D:G,4,0),"")</f>
        <v/>
      </c>
      <c r="AA111" s="190" t="str">
        <f>IF(ISNUMBER(Q111),CONCATENATE("CREATE TABLE ""reg_",LOWER(J111),""" (""ID"" bigint NOT NULL AUTO_INCREMENT,  ""HASHFILE"" varchar(255) DEFAULT NULL, ""ID_PAI"" bigint NOT NULL,"),IF(Q111="Campo",CONCATENATE("""",L111,""" ",VLOOKUP(R111,Apoio!A:C,3,0)),""))&amp;IF(Z111="","",CONCATENATE("PRIMARY KEY (""ID""), KEY ""FK_reg_",LOWER(Z111),"_ID_PAI"" (""ID_PAI""), CONSTRAINT ""FK_reg_",LOWER(Z111),"_ID_PAI"" FOREIGN KEY (""ID_PAI"") REFERENCES ""reg_",LOWER(Z111),""" (""ID"")) ENGINE=InnoDB AUTO_INCREMENT=105774 DEFAULT CHARSET=utf8mb4 COLLATE=utf8mb4_0900_ai_ci;"))</f>
        <v>"ALIQ_ICMS" decimal(15,6) DEFAULT NULL,</v>
      </c>
      <c r="AB111" s="190" t="str">
        <f t="shared" si="13"/>
        <v>`reg_0200`.`ALIQ_ICMS`,</v>
      </c>
    </row>
    <row r="112" spans="10:28" ht="14.5" hidden="1" customHeight="1" x14ac:dyDescent="0.3">
      <c r="J112" s="187" t="str">
        <f t="shared" si="11"/>
        <v>0200</v>
      </c>
      <c r="K112" s="202">
        <v>13</v>
      </c>
      <c r="L112" s="287" t="s">
        <v>198</v>
      </c>
      <c r="M112" s="203" t="s">
        <v>199</v>
      </c>
      <c r="N112" s="181" t="s">
        <v>27</v>
      </c>
      <c r="O112" s="202" t="s">
        <v>59</v>
      </c>
      <c r="P112" s="202" t="s">
        <v>28</v>
      </c>
      <c r="Q112" s="192" t="str">
        <f t="shared" si="7"/>
        <v>Campo</v>
      </c>
      <c r="R112" s="192" t="s">
        <v>27</v>
      </c>
      <c r="S112" s="191" t="str">
        <f t="shared" si="8"/>
        <v/>
      </c>
      <c r="T112" s="192" t="str">
        <f t="shared" si="9"/>
        <v>&lt;campo posicao="13"&gt;
&lt;coluna&gt;CEST&lt;/coluna&gt;
&lt;descricao&gt;Código Especificador da Substituição Tributária (a partir de 01/01/2017)&lt;/descricao&gt;
&lt;tipo&gt;C&lt;/tipo&gt;
&lt;/campo&gt;</v>
      </c>
      <c r="U112" s="192" t="str">
        <f t="shared" si="12"/>
        <v>&lt;campo posicao="13"&gt;
&lt;coluna&gt;CEST&lt;/coluna&gt;
&lt;descricao&gt;Código Especificador da Substituição Tributária (a partir de 01/01/2017)&lt;/descricao&gt;
&lt;tipo&gt;C&lt;/tipo&gt;
&lt;/campo&gt;</v>
      </c>
      <c r="V112" s="192" t="str">
        <f t="shared" si="10"/>
        <v>{"Column14", "CEST"},</v>
      </c>
      <c r="W112" s="191" t="str">
        <f>IF(Q112="Campo","@Campos(posicao = "&amp;K112&amp;", tipo = '"&amp;R112&amp;"')@Column(name = """&amp;L112&amp;""")"&amp;IF(R112="D","@Temporal(TemporalType.DATE)","")&amp;"private "&amp;VLOOKUP(TEXT(R112,"@"),Apoio!A:B,2,0)&amp;" "&amp;SUBSTITUTE(LOWER(LEFT(L112,1))&amp;RIGHT(PROPER(L112),LEN(L112)-1),"_","")&amp;";",IF(ISNUMBER(Q112),IF(R112="R","@Entity@Table(name = ""reg_"&amp;LOWER(J112)&amp;""")@XmlRootElement","")&amp;VLOOKUP(J112,Blocos!D:I,6,0)&amp;Apoio!$E$1&amp;Y112,""))</f>
        <v>@Campos(posicao = 13, tipo = 'C')@Column(name = "CEST")private String cest;</v>
      </c>
      <c r="X112" s="190" t="str">
        <f>IF(ISNUMBER(Q112),COUNTIF(Blocos!G:G,J112),"")</f>
        <v/>
      </c>
      <c r="Y112" s="190" t="str">
        <f>IF(OR(X112=0,X112=""),"",VLOOKUP(SUMIFS(Blocos!A:A,Blocos!H:H,'EFD REGISTROS e Campos (2)'!X112,Blocos!G:G,'EFD REGISTROS e Campos (2)'!J112),Blocos!A:L,12,0))</f>
        <v/>
      </c>
      <c r="Z112" s="190" t="str">
        <f>IF(ISNUMBER(Q113),VLOOKUP(J112,Blocos!D:G,4,0),"")</f>
        <v>0001</v>
      </c>
      <c r="AA112" s="190" t="str">
        <f>IF(ISNUMBER(Q112),CONCATENATE("CREATE TABLE ""reg_",LOWER(J112),""" (""ID"" bigint NOT NULL AUTO_INCREMENT,  ""HASHFILE"" varchar(255) DEFAULT NULL, ""ID_PAI"" bigint NOT NULL,"),IF(Q112="Campo",CONCATENATE("""",L112,""" ",VLOOKUP(R112,Apoio!A:C,3,0)),""))&amp;IF(Z112="","",CONCATENATE("PRIMARY KEY (""ID""), KEY ""FK_reg_",LOWER(Z112),"_ID_PAI"" (""ID_PAI""), CONSTRAINT ""FK_reg_",LOWER(Z112),"_ID_PAI"" FOREIGN KEY (""ID_PAI"") REFERENCES ""reg_",LOWER(Z112),""" (""ID"")) ENGINE=InnoDB AUTO_INCREMENT=105774 DEFAULT CHARSET=utf8mb4 COLLATE=utf8mb4_0900_ai_ci;"))</f>
        <v>"CEST" varchar(255) DEFAULT NULL,PRIMARY KEY ("ID"), KEY "FK_reg_0001_ID_PAI" ("ID_PAI"), CONSTRAINT "FK_reg_0001_ID_PAI" FOREIGN KEY ("ID_PAI") REFERENCES "reg_0001" ("ID")) ENGINE=InnoDB AUTO_INCREMENT=105774 DEFAULT CHARSET=utf8mb4 COLLATE=utf8mb4_0900_ai_ci;</v>
      </c>
      <c r="AB112" s="190" t="str">
        <f t="shared" si="13"/>
        <v>`reg_0200`.`CEST`,FROM `efdicms`.`reg_0200`;"</v>
      </c>
    </row>
    <row r="113" spans="1:28" ht="14.5" hidden="1" customHeight="1" collapsed="1" x14ac:dyDescent="0.3">
      <c r="A113" s="180" t="s">
        <v>22</v>
      </c>
      <c r="E113" s="180" t="s">
        <v>200</v>
      </c>
      <c r="I113" s="180" t="s">
        <v>144</v>
      </c>
      <c r="J113" s="187" t="str">
        <f t="shared" si="11"/>
        <v>0205</v>
      </c>
      <c r="K113" s="195" t="s">
        <v>201</v>
      </c>
      <c r="Q113" s="192">
        <f t="shared" si="7"/>
        <v>3</v>
      </c>
      <c r="S113" s="191" t="str">
        <f t="shared" si="8"/>
        <v>&lt;/registro&gt;
&lt;registro codigo="0205" perfil="ABC" nivel="3"&gt;</v>
      </c>
      <c r="T113" s="192" t="str">
        <f t="shared" si="9"/>
        <v/>
      </c>
      <c r="U113" s="192" t="str">
        <f t="shared" si="12"/>
        <v>&lt;/registro&gt;
&lt;registro codigo="0205" perfil="ABC" nivel="3"&gt;</v>
      </c>
      <c r="V113" s="192" t="str">
        <f t="shared" si="10"/>
        <v/>
      </c>
      <c r="W113" s="191" t="str">
        <f>IF(Q113="Campo","@Campos(posicao = "&amp;K113&amp;", tipo = '"&amp;R113&amp;"')@Column(name = """&amp;L113&amp;""")"&amp;IF(R113="D","@Temporal(TemporalType.DATE)","")&amp;"private "&amp;VLOOKUP(TEXT(R113,"@"),Apoio!A:B,2,0)&amp;" "&amp;SUBSTITUTE(LOWER(LEFT(L113,1))&amp;RIGHT(PROPER(L113),LEN(L113)-1),"_","")&amp;";",IF(ISNUMBER(Q113),IF(R113="R","@Entity@Table(name = ""reg_"&amp;LOWER(J113)&amp;""")@XmlRootElement","")&amp;VLOOKUP(J113,Blocos!D:I,6,0)&amp;Apoio!$E$1&amp;Y113,""))</f>
        <v>@Registros(nivel = 3) public class Reg0205 implements Serializable { private static final long serialVersionUID = 1L; @Id @GeneratedValue(strategy = GenerationType.IDENTITY) @Basic(optional = false) @Column(name = "ID" ) private Long id;@ManyToOne(fetch = FetchType.LAZY) @JoinColumn(name = "ID_PAI", nullable = false) private Reg0200 idPai; public Reg0200 getIdPai() {return idPai;}public void setIdPai(Object idPai) {this.idPai = (Reg0200) idPai;}public Reg0205() { } public Reg0205(Long id) { this.id = id; } public Reg0205(Long id, Reg0200 idPai, long linha, String hash) { this.id = id; this.idPai = idPai; this.linha = linha; this.hash = hash; }public Long getId() { return id; } public void setId(Long id) { this.id = id; }@Basic(optional = false)@Column(name = "LINHA")private long linha;@Basic(optional = false)@Column(name = "HASH")private String hash;</v>
      </c>
      <c r="X113" s="190">
        <f>IF(ISNUMBER(Q113),COUNTIF(Blocos!G:G,J113),"")</f>
        <v>0</v>
      </c>
      <c r="Y113" s="190" t="str">
        <f>IF(OR(X113=0,X113=""),"",VLOOKUP(SUMIFS(Blocos!A:A,Blocos!H:H,'EFD REGISTROS e Campos (2)'!X113,Blocos!G:G,'EFD REGISTROS e Campos (2)'!J113),Blocos!A:L,12,0))</f>
        <v/>
      </c>
      <c r="Z113" s="190" t="str">
        <f>IF(ISNUMBER(Q114),VLOOKUP(J113,Blocos!D:G,4,0),"")</f>
        <v/>
      </c>
      <c r="AA113" s="190" t="str">
        <f>IF(ISNUMBER(Q113),CONCATENATE("CREATE TABLE ""reg_",LOWER(J113),""" (""ID"" bigint NOT NULL AUTO_INCREMENT,  ""HASHFILE"" varchar(255) DEFAULT NULL, ""ID_PAI"" bigint NOT NULL,"),IF(Q113="Campo",CONCATENATE("""",L113,""" ",VLOOKUP(R113,Apoio!A:C,3,0)),""))&amp;IF(Z113="","",CONCATENATE("PRIMARY KEY (""ID""), KEY ""FK_reg_",LOWER(Z113),"_ID_PAI"" (""ID_PAI""), CONSTRAINT ""FK_reg_",LOWER(Z113),"_ID_PAI"" FOREIGN KEY (""ID_PAI"") REFERENCES ""reg_",LOWER(Z113),""" (""ID"")) ENGINE=InnoDB AUTO_INCREMENT=105774 DEFAULT CHARSET=utf8mb4 COLLATE=utf8mb4_0900_ai_ci;"))</f>
        <v>CREATE TABLE "reg_0205" ("ID" bigint NOT NULL AUTO_INCREMENT,  "HASHFILE" varchar(255) DEFAULT NULL, "ID_PAI" bigint NOT NULL,</v>
      </c>
      <c r="AB113" s="190" t="str">
        <f t="shared" si="13"/>
        <v/>
      </c>
    </row>
    <row r="114" spans="1:28" ht="14.5" hidden="1" customHeight="1" x14ac:dyDescent="0.3">
      <c r="J114" s="187" t="str">
        <f t="shared" si="11"/>
        <v>0205</v>
      </c>
      <c r="K114" s="181">
        <v>1</v>
      </c>
      <c r="L114" s="285" t="s">
        <v>25</v>
      </c>
      <c r="M114" s="182" t="s">
        <v>202</v>
      </c>
      <c r="N114" s="181" t="s">
        <v>27</v>
      </c>
      <c r="O114" s="181">
        <v>4</v>
      </c>
      <c r="P114" s="181" t="s">
        <v>28</v>
      </c>
      <c r="Q114" s="192" t="str">
        <f t="shared" si="7"/>
        <v>Campo</v>
      </c>
      <c r="R114" s="192" t="s">
        <v>27</v>
      </c>
      <c r="S114" s="191" t="str">
        <f t="shared" si="8"/>
        <v/>
      </c>
      <c r="T114" s="192" t="str">
        <f t="shared" si="9"/>
        <v>&lt;campo posicao="1"&gt;
&lt;coluna&gt;REG&lt;/coluna&gt;
&lt;descricao&gt;Texto fixo contendo "0205"&lt;/descricao&gt;
&lt;tipo&gt;C&lt;/tipo&gt;
&lt;/campo&gt;</v>
      </c>
      <c r="U114" s="192" t="str">
        <f t="shared" si="12"/>
        <v>&lt;campo posicao="1"&gt;
&lt;coluna&gt;REG&lt;/coluna&gt;
&lt;descricao&gt;Texto fixo contendo "0205"&lt;/descricao&gt;
&lt;tipo&gt;C&lt;/tipo&gt;
&lt;/campo&gt;</v>
      </c>
      <c r="V114" s="192" t="str">
        <f t="shared" si="10"/>
        <v>{"Column2", "REG"},</v>
      </c>
      <c r="W114" s="191" t="str">
        <f>IF(Q114="Campo","@Campos(posicao = "&amp;K114&amp;", tipo = '"&amp;R114&amp;"')@Column(name = """&amp;L114&amp;""")"&amp;IF(R114="D","@Temporal(TemporalType.DATE)","")&amp;"private "&amp;VLOOKUP(TEXT(R114,"@"),Apoio!A:B,2,0)&amp;" "&amp;SUBSTITUTE(LOWER(LEFT(L114,1))&amp;RIGHT(PROPER(L114),LEN(L114)-1),"_","")&amp;";",IF(ISNUMBER(Q114),IF(R114="R","@Entity@Table(name = ""reg_"&amp;LOWER(J114)&amp;""")@XmlRootElement","")&amp;VLOOKUP(J114,Blocos!D:I,6,0)&amp;Apoio!$E$1&amp;Y114,""))</f>
        <v>@Campos(posicao = 1, tipo = 'C')@Column(name = "REG")private String reg;</v>
      </c>
      <c r="X114" s="190" t="str">
        <f>IF(ISNUMBER(Q114),COUNTIF(Blocos!G:G,J114),"")</f>
        <v/>
      </c>
      <c r="Y114" s="190" t="str">
        <f>IF(OR(X114=0,X114=""),"",VLOOKUP(SUMIFS(Blocos!A:A,Blocos!H:H,'EFD REGISTROS e Campos (2)'!X114,Blocos!G:G,'EFD REGISTROS e Campos (2)'!J114),Blocos!A:L,12,0))</f>
        <v/>
      </c>
      <c r="Z114" s="190" t="str">
        <f>IF(ISNUMBER(Q115),VLOOKUP(J114,Blocos!D:G,4,0),"")</f>
        <v/>
      </c>
      <c r="AA114" s="190" t="str">
        <f>IF(ISNUMBER(Q114),CONCATENATE("CREATE TABLE ""reg_",LOWER(J114),""" (""ID"" bigint NOT NULL AUTO_INCREMENT,  ""HASHFILE"" varchar(255) DEFAULT NULL, ""ID_PAI"" bigint NOT NULL,"),IF(Q114="Campo",CONCATENATE("""",L114,""" ",VLOOKUP(R114,Apoio!A:C,3,0)),""))&amp;IF(Z114="","",CONCATENATE("PRIMARY KEY (""ID""), KEY ""FK_reg_",LOWER(Z114),"_ID_PAI"" (""ID_PAI""), CONSTRAINT ""FK_reg_",LOWER(Z114),"_ID_PAI"" FOREIGN KEY (""ID_PAI"") REFERENCES ""reg_",LOWER(Z114),""" (""ID"")) ENGINE=InnoDB AUTO_INCREMENT=105774 DEFAULT CHARSET=utf8mb4 COLLATE=utf8mb4_0900_ai_ci;"))</f>
        <v>"REG" varchar(255) DEFAULT NULL,</v>
      </c>
      <c r="AB114" s="190" t="str">
        <f t="shared" si="13"/>
        <v>USE `efdicms`;SELECT `reg_0205`.`REG`,</v>
      </c>
    </row>
    <row r="115" spans="1:28" ht="14.5" hidden="1" customHeight="1" x14ac:dyDescent="0.3">
      <c r="J115" s="187" t="str">
        <f t="shared" si="11"/>
        <v>0205</v>
      </c>
      <c r="K115" s="181">
        <v>2</v>
      </c>
      <c r="L115" s="285" t="s">
        <v>203</v>
      </c>
      <c r="M115" s="182" t="s">
        <v>204</v>
      </c>
      <c r="N115" s="181" t="s">
        <v>27</v>
      </c>
      <c r="O115" s="181" t="s">
        <v>28</v>
      </c>
      <c r="P115" s="181" t="s">
        <v>28</v>
      </c>
      <c r="Q115" s="192" t="str">
        <f t="shared" si="7"/>
        <v>Campo</v>
      </c>
      <c r="R115" s="192" t="s">
        <v>27</v>
      </c>
      <c r="S115" s="191" t="str">
        <f t="shared" si="8"/>
        <v/>
      </c>
      <c r="T115" s="192" t="str">
        <f t="shared" si="9"/>
        <v>&lt;campo posicao="2"&gt;
&lt;coluna&gt;DESCR_ANT_ITEM&lt;/coluna&gt;
&lt;descricao&gt;Descrição anterior do item&lt;/descricao&gt;
&lt;tipo&gt;C&lt;/tipo&gt;
&lt;/campo&gt;</v>
      </c>
      <c r="U115" s="192" t="str">
        <f t="shared" si="12"/>
        <v>&lt;campo posicao="2"&gt;
&lt;coluna&gt;DESCR_ANT_ITEM&lt;/coluna&gt;
&lt;descricao&gt;Descrição anterior do item&lt;/descricao&gt;
&lt;tipo&gt;C&lt;/tipo&gt;
&lt;/campo&gt;</v>
      </c>
      <c r="V115" s="192" t="str">
        <f t="shared" si="10"/>
        <v>{"Column3", "DESCR_ANT_ITEM"},</v>
      </c>
      <c r="W115" s="191" t="str">
        <f>IF(Q115="Campo","@Campos(posicao = "&amp;K115&amp;", tipo = '"&amp;R115&amp;"')@Column(name = """&amp;L115&amp;""")"&amp;IF(R115="D","@Temporal(TemporalType.DATE)","")&amp;"private "&amp;VLOOKUP(TEXT(R115,"@"),Apoio!A:B,2,0)&amp;" "&amp;SUBSTITUTE(LOWER(LEFT(L115,1))&amp;RIGHT(PROPER(L115),LEN(L115)-1),"_","")&amp;";",IF(ISNUMBER(Q115),IF(R115="R","@Entity@Table(name = ""reg_"&amp;LOWER(J115)&amp;""")@XmlRootElement","")&amp;VLOOKUP(J115,Blocos!D:I,6,0)&amp;Apoio!$E$1&amp;Y115,""))</f>
        <v>@Campos(posicao = 2, tipo = 'C')@Column(name = "DESCR_ANT_ITEM")private String descrAntItem;</v>
      </c>
      <c r="X115" s="190" t="str">
        <f>IF(ISNUMBER(Q115),COUNTIF(Blocos!G:G,J115),"")</f>
        <v/>
      </c>
      <c r="Y115" s="190" t="str">
        <f>IF(OR(X115=0,X115=""),"",VLOOKUP(SUMIFS(Blocos!A:A,Blocos!H:H,'EFD REGISTROS e Campos (2)'!X115,Blocos!G:G,'EFD REGISTROS e Campos (2)'!J115),Blocos!A:L,12,0))</f>
        <v/>
      </c>
      <c r="Z115" s="190" t="str">
        <f>IF(ISNUMBER(Q116),VLOOKUP(J115,Blocos!D:G,4,0),"")</f>
        <v/>
      </c>
      <c r="AA115" s="190" t="str">
        <f>IF(ISNUMBER(Q115),CONCATENATE("CREATE TABLE ""reg_",LOWER(J115),""" (""ID"" bigint NOT NULL AUTO_INCREMENT,  ""HASHFILE"" varchar(255) DEFAULT NULL, ""ID_PAI"" bigint NOT NULL,"),IF(Q115="Campo",CONCATENATE("""",L115,""" ",VLOOKUP(R115,Apoio!A:C,3,0)),""))&amp;IF(Z115="","",CONCATENATE("PRIMARY KEY (""ID""), KEY ""FK_reg_",LOWER(Z115),"_ID_PAI"" (""ID_PAI""), CONSTRAINT ""FK_reg_",LOWER(Z115),"_ID_PAI"" FOREIGN KEY (""ID_PAI"") REFERENCES ""reg_",LOWER(Z115),""" (""ID"")) ENGINE=InnoDB AUTO_INCREMENT=105774 DEFAULT CHARSET=utf8mb4 COLLATE=utf8mb4_0900_ai_ci;"))</f>
        <v>"DESCR_ANT_ITEM" varchar(255) DEFAULT NULL,</v>
      </c>
      <c r="AB115" s="190" t="str">
        <f t="shared" si="13"/>
        <v>`reg_0205`.`DESCR_ANT_ITEM`,</v>
      </c>
    </row>
    <row r="116" spans="1:28" ht="14.5" hidden="1" customHeight="1" x14ac:dyDescent="0.3">
      <c r="J116" s="187" t="str">
        <f t="shared" si="11"/>
        <v>0205</v>
      </c>
      <c r="K116" s="181">
        <v>3</v>
      </c>
      <c r="L116" s="285" t="s">
        <v>38</v>
      </c>
      <c r="M116" s="182" t="s">
        <v>205</v>
      </c>
      <c r="N116" s="181" t="s">
        <v>32</v>
      </c>
      <c r="O116" s="181" t="s">
        <v>40</v>
      </c>
      <c r="P116" s="181" t="s">
        <v>28</v>
      </c>
      <c r="Q116" s="192" t="str">
        <f t="shared" si="7"/>
        <v>Campo</v>
      </c>
      <c r="R116" s="192" t="s">
        <v>3605</v>
      </c>
      <c r="S116" s="191" t="str">
        <f t="shared" si="8"/>
        <v/>
      </c>
      <c r="T116" s="192" t="str">
        <f t="shared" si="9"/>
        <v>&lt;campo posicao="3"&gt;
&lt;coluna&gt;DT_INI&lt;/coluna&gt;
&lt;descricao&gt;Data inicial de utilização da descrição do item&lt;/descricao&gt;
&lt;tipo&gt;D&lt;/tipo&gt;
&lt;/campo&gt;</v>
      </c>
      <c r="U116" s="192" t="str">
        <f t="shared" si="12"/>
        <v>&lt;campo posicao="3"&gt;
&lt;coluna&gt;DT_INI&lt;/coluna&gt;
&lt;descricao&gt;Data inicial de utilização da descrição do item&lt;/descricao&gt;
&lt;tipo&gt;D&lt;/tipo&gt;
&lt;/campo&gt;</v>
      </c>
      <c r="V116" s="192" t="str">
        <f t="shared" si="10"/>
        <v>{"Column4", "DT_INI"},</v>
      </c>
      <c r="W116" s="191" t="str">
        <f>IF(Q116="Campo","@Campos(posicao = "&amp;K116&amp;", tipo = '"&amp;R116&amp;"')@Column(name = """&amp;L116&amp;""")"&amp;IF(R116="D","@Temporal(TemporalType.DATE)","")&amp;"private "&amp;VLOOKUP(TEXT(R116,"@"),Apoio!A:B,2,0)&amp;" "&amp;SUBSTITUTE(LOWER(LEFT(L116,1))&amp;RIGHT(PROPER(L116),LEN(L116)-1),"_","")&amp;";",IF(ISNUMBER(Q116),IF(R116="R","@Entity@Table(name = ""reg_"&amp;LOWER(J116)&amp;""")@XmlRootElement","")&amp;VLOOKUP(J116,Blocos!D:I,6,0)&amp;Apoio!$E$1&amp;Y116,""))</f>
        <v>@Campos(posicao = 3, tipo = 'D')@Column(name = "DT_INI")@Temporal(TemporalType.DATE)private Date dtIni;</v>
      </c>
      <c r="X116" s="190" t="str">
        <f>IF(ISNUMBER(Q116),COUNTIF(Blocos!G:G,J116),"")</f>
        <v/>
      </c>
      <c r="Y116" s="190" t="str">
        <f>IF(OR(X116=0,X116=""),"",VLOOKUP(SUMIFS(Blocos!A:A,Blocos!H:H,'EFD REGISTROS e Campos (2)'!X116,Blocos!G:G,'EFD REGISTROS e Campos (2)'!J116),Blocos!A:L,12,0))</f>
        <v/>
      </c>
      <c r="Z116" s="190" t="str">
        <f>IF(ISNUMBER(Q117),VLOOKUP(J116,Blocos!D:G,4,0),"")</f>
        <v/>
      </c>
      <c r="AA116" s="190" t="str">
        <f>IF(ISNUMBER(Q116),CONCATENATE("CREATE TABLE ""reg_",LOWER(J116),""" (""ID"" bigint NOT NULL AUTO_INCREMENT,  ""HASHFILE"" varchar(255) DEFAULT NULL, ""ID_PAI"" bigint NOT NULL,"),IF(Q116="Campo",CONCATENATE("""",L116,""" ",VLOOKUP(R116,Apoio!A:C,3,0)),""))&amp;IF(Z116="","",CONCATENATE("PRIMARY KEY (""ID""), KEY ""FK_reg_",LOWER(Z116),"_ID_PAI"" (""ID_PAI""), CONSTRAINT ""FK_reg_",LOWER(Z116),"_ID_PAI"" FOREIGN KEY (""ID_PAI"") REFERENCES ""reg_",LOWER(Z116),""" (""ID"")) ENGINE=InnoDB AUTO_INCREMENT=105774 DEFAULT CHARSET=utf8mb4 COLLATE=utf8mb4_0900_ai_ci;"))</f>
        <v>"DT_INI" date DEFAULT NULL,</v>
      </c>
      <c r="AB116" s="190" t="str">
        <f t="shared" si="13"/>
        <v>`reg_0205`.`DT_INI`,</v>
      </c>
    </row>
    <row r="117" spans="1:28" ht="14.5" hidden="1" customHeight="1" x14ac:dyDescent="0.3">
      <c r="J117" s="187" t="str">
        <f t="shared" si="11"/>
        <v>0205</v>
      </c>
      <c r="K117" s="181">
        <v>4</v>
      </c>
      <c r="L117" s="285" t="s">
        <v>206</v>
      </c>
      <c r="M117" s="182" t="s">
        <v>207</v>
      </c>
      <c r="N117" s="181" t="s">
        <v>32</v>
      </c>
      <c r="O117" s="181" t="s">
        <v>40</v>
      </c>
      <c r="P117" s="181" t="s">
        <v>28</v>
      </c>
      <c r="Q117" s="192" t="str">
        <f t="shared" si="7"/>
        <v>Campo</v>
      </c>
      <c r="R117" s="192" t="s">
        <v>3605</v>
      </c>
      <c r="S117" s="191" t="str">
        <f t="shared" si="8"/>
        <v/>
      </c>
      <c r="T117" s="192" t="str">
        <f t="shared" si="9"/>
        <v>&lt;campo posicao="4"&gt;
&lt;coluna&gt;DT_FIM&lt;/coluna&gt;
&lt;descricao&gt;Data final de utilização da descrição do item&lt;/descricao&gt;
&lt;tipo&gt;D&lt;/tipo&gt;
&lt;/campo&gt;</v>
      </c>
      <c r="U117" s="192" t="str">
        <f t="shared" si="12"/>
        <v>&lt;campo posicao="4"&gt;
&lt;coluna&gt;DT_FIM&lt;/coluna&gt;
&lt;descricao&gt;Data final de utilização da descrição do item&lt;/descricao&gt;
&lt;tipo&gt;D&lt;/tipo&gt;
&lt;/campo&gt;</v>
      </c>
      <c r="V117" s="192" t="str">
        <f t="shared" si="10"/>
        <v>{"Column5", "DT_FIM"},</v>
      </c>
      <c r="W117" s="191" t="str">
        <f>IF(Q117="Campo","@Campos(posicao = "&amp;K117&amp;", tipo = '"&amp;R117&amp;"')@Column(name = """&amp;L117&amp;""")"&amp;IF(R117="D","@Temporal(TemporalType.DATE)","")&amp;"private "&amp;VLOOKUP(TEXT(R117,"@"),Apoio!A:B,2,0)&amp;" "&amp;SUBSTITUTE(LOWER(LEFT(L117,1))&amp;RIGHT(PROPER(L117),LEN(L117)-1),"_","")&amp;";",IF(ISNUMBER(Q117),IF(R117="R","@Entity@Table(name = ""reg_"&amp;LOWER(J117)&amp;""")@XmlRootElement","")&amp;VLOOKUP(J117,Blocos!D:I,6,0)&amp;Apoio!$E$1&amp;Y117,""))</f>
        <v>@Campos(posicao = 4, tipo = 'D')@Column(name = "DT_FIM")@Temporal(TemporalType.DATE)private Date dtFim;</v>
      </c>
      <c r="X117" s="190" t="str">
        <f>IF(ISNUMBER(Q117),COUNTIF(Blocos!G:G,J117),"")</f>
        <v/>
      </c>
      <c r="Y117" s="190" t="str">
        <f>IF(OR(X117=0,X117=""),"",VLOOKUP(SUMIFS(Blocos!A:A,Blocos!H:H,'EFD REGISTROS e Campos (2)'!X117,Blocos!G:G,'EFD REGISTROS e Campos (2)'!J117),Blocos!A:L,12,0))</f>
        <v/>
      </c>
      <c r="Z117" s="190" t="str">
        <f>IF(ISNUMBER(Q118),VLOOKUP(J117,Blocos!D:G,4,0),"")</f>
        <v/>
      </c>
      <c r="AA117" s="190" t="str">
        <f>IF(ISNUMBER(Q117),CONCATENATE("CREATE TABLE ""reg_",LOWER(J117),""" (""ID"" bigint NOT NULL AUTO_INCREMENT,  ""HASHFILE"" varchar(255) DEFAULT NULL, ""ID_PAI"" bigint NOT NULL,"),IF(Q117="Campo",CONCATENATE("""",L117,""" ",VLOOKUP(R117,Apoio!A:C,3,0)),""))&amp;IF(Z117="","",CONCATENATE("PRIMARY KEY (""ID""), KEY ""FK_reg_",LOWER(Z117),"_ID_PAI"" (""ID_PAI""), CONSTRAINT ""FK_reg_",LOWER(Z117),"_ID_PAI"" FOREIGN KEY (""ID_PAI"") REFERENCES ""reg_",LOWER(Z117),""" (""ID"")) ENGINE=InnoDB AUTO_INCREMENT=105774 DEFAULT CHARSET=utf8mb4 COLLATE=utf8mb4_0900_ai_ci;"))</f>
        <v>"DT_FIM" date DEFAULT NULL,</v>
      </c>
      <c r="AB117" s="190" t="str">
        <f t="shared" si="13"/>
        <v>`reg_0205`.`DT_FIM`,</v>
      </c>
    </row>
    <row r="118" spans="1:28" ht="14.5" hidden="1" customHeight="1" x14ac:dyDescent="0.3">
      <c r="J118" s="187" t="str">
        <f t="shared" si="11"/>
        <v>0205</v>
      </c>
      <c r="K118" s="181">
        <v>5</v>
      </c>
      <c r="L118" s="285" t="s">
        <v>169</v>
      </c>
      <c r="M118" s="182" t="s">
        <v>170</v>
      </c>
      <c r="N118" s="181" t="s">
        <v>27</v>
      </c>
      <c r="O118" s="181">
        <v>60</v>
      </c>
      <c r="P118" s="181" t="s">
        <v>28</v>
      </c>
      <c r="Q118" s="192" t="str">
        <f t="shared" si="7"/>
        <v>Campo</v>
      </c>
      <c r="R118" s="192" t="s">
        <v>27</v>
      </c>
      <c r="S118" s="191" t="str">
        <f t="shared" si="8"/>
        <v/>
      </c>
      <c r="T118" s="192" t="str">
        <f t="shared" si="9"/>
        <v>&lt;campo posicao="5"&gt;
&lt;coluna&gt;COD_ANT_ITEM&lt;/coluna&gt;
&lt;descricao&gt;Código anterior do item com relação à última informação apresentada.&lt;/descricao&gt;
&lt;tipo&gt;C&lt;/tipo&gt;
&lt;/campo&gt;</v>
      </c>
      <c r="U118" s="192" t="str">
        <f t="shared" si="12"/>
        <v>&lt;campo posicao="5"&gt;
&lt;coluna&gt;COD_ANT_ITEM&lt;/coluna&gt;
&lt;descricao&gt;Código anterior do item com relação à última informação apresentada.&lt;/descricao&gt;
&lt;tipo&gt;C&lt;/tipo&gt;
&lt;/campo&gt;</v>
      </c>
      <c r="V118" s="192" t="str">
        <f t="shared" si="10"/>
        <v>{"Column6", "COD_ANT_ITEM"},</v>
      </c>
      <c r="W118" s="191" t="str">
        <f>IF(Q118="Campo","@Campos(posicao = "&amp;K118&amp;", tipo = '"&amp;R118&amp;"')@Column(name = """&amp;L118&amp;""")"&amp;IF(R118="D","@Temporal(TemporalType.DATE)","")&amp;"private "&amp;VLOOKUP(TEXT(R118,"@"),Apoio!A:B,2,0)&amp;" "&amp;SUBSTITUTE(LOWER(LEFT(L118,1))&amp;RIGHT(PROPER(L118),LEN(L118)-1),"_","")&amp;";",IF(ISNUMBER(Q118),IF(R118="R","@Entity@Table(name = ""reg_"&amp;LOWER(J118)&amp;""")@XmlRootElement","")&amp;VLOOKUP(J118,Blocos!D:I,6,0)&amp;Apoio!$E$1&amp;Y118,""))</f>
        <v>@Campos(posicao = 5, tipo = 'C')@Column(name = "COD_ANT_ITEM")private String codAntItem;</v>
      </c>
      <c r="X118" s="190" t="str">
        <f>IF(ISNUMBER(Q118),COUNTIF(Blocos!G:G,J118),"")</f>
        <v/>
      </c>
      <c r="Y118" s="190" t="str">
        <f>IF(OR(X118=0,X118=""),"",VLOOKUP(SUMIFS(Blocos!A:A,Blocos!H:H,'EFD REGISTROS e Campos (2)'!X118,Blocos!G:G,'EFD REGISTROS e Campos (2)'!J118),Blocos!A:L,12,0))</f>
        <v/>
      </c>
      <c r="Z118" s="190" t="str">
        <f>IF(ISNUMBER(Q119),VLOOKUP(J118,Blocos!D:G,4,0),"")</f>
        <v>0200</v>
      </c>
      <c r="AA118" s="190" t="str">
        <f>IF(ISNUMBER(Q118),CONCATENATE("CREATE TABLE ""reg_",LOWER(J118),""" (""ID"" bigint NOT NULL AUTO_INCREMENT,  ""HASHFILE"" varchar(255) DEFAULT NULL, ""ID_PAI"" bigint NOT NULL,"),IF(Q118="Campo",CONCATENATE("""",L118,""" ",VLOOKUP(R118,Apoio!A:C,3,0)),""))&amp;IF(Z118="","",CONCATENATE("PRIMARY KEY (""ID""), KEY ""FK_reg_",LOWER(Z118),"_ID_PAI"" (""ID_PAI""), CONSTRAINT ""FK_reg_",LOWER(Z118),"_ID_PAI"" FOREIGN KEY (""ID_PAI"") REFERENCES ""reg_",LOWER(Z118),""" (""ID"")) ENGINE=InnoDB AUTO_INCREMENT=105774 DEFAULT CHARSET=utf8mb4 COLLATE=utf8mb4_0900_ai_ci;"))</f>
        <v>"COD_ANT_ITEM" varchar(255) DEFAULT NULL,PRIMARY KEY ("ID"), KEY "FK_reg_0200_ID_PAI" ("ID_PAI"), CONSTRAINT "FK_reg_0200_ID_PAI" FOREIGN KEY ("ID_PAI") REFERENCES "reg_0200" ("ID")) ENGINE=InnoDB AUTO_INCREMENT=105774 DEFAULT CHARSET=utf8mb4 COLLATE=utf8mb4_0900_ai_ci;</v>
      </c>
      <c r="AB118" s="190" t="str">
        <f t="shared" si="13"/>
        <v>`reg_0205`.`COD_ANT_ITEM`,FROM `efdicms`.`reg_0205`;"</v>
      </c>
    </row>
    <row r="119" spans="1:28" ht="14.5" hidden="1" customHeight="1" collapsed="1" x14ac:dyDescent="0.3">
      <c r="A119" s="180" t="s">
        <v>22</v>
      </c>
      <c r="E119" s="180" t="s">
        <v>208</v>
      </c>
      <c r="I119" s="180" t="s">
        <v>209</v>
      </c>
      <c r="J119" s="187" t="str">
        <f t="shared" si="11"/>
        <v>0206</v>
      </c>
      <c r="K119" s="195" t="s">
        <v>210</v>
      </c>
      <c r="Q119" s="192">
        <f t="shared" si="7"/>
        <v>3</v>
      </c>
      <c r="S119" s="191" t="str">
        <f t="shared" si="8"/>
        <v>&lt;/registro&gt;
&lt;registro codigo="0206" perfil="ABC" nivel="3"&gt;</v>
      </c>
      <c r="T119" s="192" t="str">
        <f t="shared" si="9"/>
        <v/>
      </c>
      <c r="U119" s="192" t="str">
        <f t="shared" si="12"/>
        <v>&lt;/registro&gt;
&lt;registro codigo="0206" perfil="ABC" nivel="3"&gt;</v>
      </c>
      <c r="V119" s="192" t="str">
        <f t="shared" si="10"/>
        <v/>
      </c>
      <c r="W119" s="191" t="str">
        <f>IF(Q119="Campo","@Campos(posicao = "&amp;K119&amp;", tipo = '"&amp;R119&amp;"')@Column(name = """&amp;L119&amp;""")"&amp;IF(R119="D","@Temporal(TemporalType.DATE)","")&amp;"private "&amp;VLOOKUP(TEXT(R119,"@"),Apoio!A:B,2,0)&amp;" "&amp;SUBSTITUTE(LOWER(LEFT(L119,1))&amp;RIGHT(PROPER(L119),LEN(L119)-1),"_","")&amp;";",IF(ISNUMBER(Q119),IF(R119="R","@Entity@Table(name = ""reg_"&amp;LOWER(J119)&amp;""")@XmlRootElement","")&amp;VLOOKUP(J119,Blocos!D:I,6,0)&amp;Apoio!$E$1&amp;Y119,""))</f>
        <v>@Registros(nivel = 3) public class Reg0206 implements Serializable { private static final long serialVersionUID = 1L; @Id @GeneratedValue(strategy = GenerationType.IDENTITY) @Basic(optional = false) @Column(name = "ID" ) private Long id;@OneToOne(fetch = FetchType.LAZY) @JoinColumn(name = "ID_PAI", nullable = false) private Reg0200 idPai; public Reg0200 getIdPai() {return idPai;}public void setIdPai(Object idPai) {this.idPai = (Reg0200) idPai;}public Reg0206() { } public Reg0206(Long id) { this.id = id; } public Reg0206(Long id, Reg0200 idPai, long linha, String hash) { this.id = id; this.idPai = idPai; this.linha = linha; this.hash = hash; }public Long getId() { return id; } public void setId(Long id) { this.id = id; }@Basic(optional = false)@Column(name = "LINHA")private long linha;@Basic(optional = false)@Column(name = "HASH")private String hash;</v>
      </c>
      <c r="X119" s="190">
        <f>IF(ISNUMBER(Q119),COUNTIF(Blocos!G:G,J119),"")</f>
        <v>0</v>
      </c>
      <c r="Y119" s="190" t="str">
        <f>IF(OR(X119=0,X119=""),"",VLOOKUP(SUMIFS(Blocos!A:A,Blocos!H:H,'EFD REGISTROS e Campos (2)'!X119,Blocos!G:G,'EFD REGISTROS e Campos (2)'!J119),Blocos!A:L,12,0))</f>
        <v/>
      </c>
      <c r="Z119" s="190" t="str">
        <f>IF(ISNUMBER(Q120),VLOOKUP(J119,Blocos!D:G,4,0),"")</f>
        <v/>
      </c>
      <c r="AA119" s="190" t="str">
        <f>IF(ISNUMBER(Q119),CONCATENATE("CREATE TABLE ""reg_",LOWER(J119),""" (""ID"" bigint NOT NULL AUTO_INCREMENT,  ""HASHFILE"" varchar(255) DEFAULT NULL, ""ID_PAI"" bigint NOT NULL,"),IF(Q119="Campo",CONCATENATE("""",L119,""" ",VLOOKUP(R119,Apoio!A:C,3,0)),""))&amp;IF(Z119="","",CONCATENATE("PRIMARY KEY (""ID""), KEY ""FK_reg_",LOWER(Z119),"_ID_PAI"" (""ID_PAI""), CONSTRAINT ""FK_reg_",LOWER(Z119),"_ID_PAI"" FOREIGN KEY (""ID_PAI"") REFERENCES ""reg_",LOWER(Z119),""" (""ID"")) ENGINE=InnoDB AUTO_INCREMENT=105774 DEFAULT CHARSET=utf8mb4 COLLATE=utf8mb4_0900_ai_ci;"))</f>
        <v>CREATE TABLE "reg_0206" ("ID" bigint NOT NULL AUTO_INCREMENT,  "HASHFILE" varchar(255) DEFAULT NULL, "ID_PAI" bigint NOT NULL,</v>
      </c>
      <c r="AB119" s="190" t="str">
        <f t="shared" si="13"/>
        <v/>
      </c>
    </row>
    <row r="120" spans="1:28" ht="14.5" hidden="1" customHeight="1" x14ac:dyDescent="0.3">
      <c r="J120" s="187" t="str">
        <f t="shared" si="11"/>
        <v>0206</v>
      </c>
      <c r="K120" s="181">
        <v>1</v>
      </c>
      <c r="L120" s="285" t="s">
        <v>25</v>
      </c>
      <c r="M120" s="182" t="s">
        <v>211</v>
      </c>
      <c r="N120" s="181" t="s">
        <v>27</v>
      </c>
      <c r="O120" s="181">
        <v>4</v>
      </c>
      <c r="P120" s="181" t="s">
        <v>28</v>
      </c>
      <c r="Q120" s="192" t="str">
        <f t="shared" si="7"/>
        <v>Campo</v>
      </c>
      <c r="R120" s="192" t="s">
        <v>27</v>
      </c>
      <c r="S120" s="191" t="str">
        <f t="shared" si="8"/>
        <v/>
      </c>
      <c r="T120" s="192" t="str">
        <f t="shared" si="9"/>
        <v>&lt;campo posicao="1"&gt;
&lt;coluna&gt;REG&lt;/coluna&gt;
&lt;descricao&gt;Texto fixo contendo "0206"&lt;/descricao&gt;
&lt;tipo&gt;C&lt;/tipo&gt;
&lt;/campo&gt;</v>
      </c>
      <c r="U120" s="192" t="str">
        <f t="shared" si="12"/>
        <v>&lt;campo posicao="1"&gt;
&lt;coluna&gt;REG&lt;/coluna&gt;
&lt;descricao&gt;Texto fixo contendo "0206"&lt;/descricao&gt;
&lt;tipo&gt;C&lt;/tipo&gt;
&lt;/campo&gt;</v>
      </c>
      <c r="V120" s="192" t="str">
        <f t="shared" si="10"/>
        <v>{"Column2", "REG"},</v>
      </c>
      <c r="W120" s="191" t="str">
        <f>IF(Q120="Campo","@Campos(posicao = "&amp;K120&amp;", tipo = '"&amp;R120&amp;"')@Column(name = """&amp;L120&amp;""")"&amp;IF(R120="D","@Temporal(TemporalType.DATE)","")&amp;"private "&amp;VLOOKUP(TEXT(R120,"@"),Apoio!A:B,2,0)&amp;" "&amp;SUBSTITUTE(LOWER(LEFT(L120,1))&amp;RIGHT(PROPER(L120),LEN(L120)-1),"_","")&amp;";",IF(ISNUMBER(Q120),IF(R120="R","@Entity@Table(name = ""reg_"&amp;LOWER(J120)&amp;""")@XmlRootElement","")&amp;VLOOKUP(J120,Blocos!D:I,6,0)&amp;Apoio!$E$1&amp;Y120,""))</f>
        <v>@Campos(posicao = 1, tipo = 'C')@Column(name = "REG")private String reg;</v>
      </c>
      <c r="X120" s="190" t="str">
        <f>IF(ISNUMBER(Q120),COUNTIF(Blocos!G:G,J120),"")</f>
        <v/>
      </c>
      <c r="Y120" s="190" t="str">
        <f>IF(OR(X120=0,X120=""),"",VLOOKUP(SUMIFS(Blocos!A:A,Blocos!H:H,'EFD REGISTROS e Campos (2)'!X120,Blocos!G:G,'EFD REGISTROS e Campos (2)'!J120),Blocos!A:L,12,0))</f>
        <v/>
      </c>
      <c r="Z120" s="190" t="str">
        <f>IF(ISNUMBER(Q121),VLOOKUP(J120,Blocos!D:G,4,0),"")</f>
        <v/>
      </c>
      <c r="AA120" s="190" t="str">
        <f>IF(ISNUMBER(Q120),CONCATENATE("CREATE TABLE ""reg_",LOWER(J120),""" (""ID"" bigint NOT NULL AUTO_INCREMENT,  ""HASHFILE"" varchar(255) DEFAULT NULL, ""ID_PAI"" bigint NOT NULL,"),IF(Q120="Campo",CONCATENATE("""",L120,""" ",VLOOKUP(R120,Apoio!A:C,3,0)),""))&amp;IF(Z120="","",CONCATENATE("PRIMARY KEY (""ID""), KEY ""FK_reg_",LOWER(Z120),"_ID_PAI"" (""ID_PAI""), CONSTRAINT ""FK_reg_",LOWER(Z120),"_ID_PAI"" FOREIGN KEY (""ID_PAI"") REFERENCES ""reg_",LOWER(Z120),""" (""ID"")) ENGINE=InnoDB AUTO_INCREMENT=105774 DEFAULT CHARSET=utf8mb4 COLLATE=utf8mb4_0900_ai_ci;"))</f>
        <v>"REG" varchar(255) DEFAULT NULL,</v>
      </c>
      <c r="AB120" s="190" t="str">
        <f t="shared" si="13"/>
        <v>USE `efdicms`;SELECT `reg_0206`.`REG`,</v>
      </c>
    </row>
    <row r="121" spans="1:28" ht="14.5" hidden="1" customHeight="1" x14ac:dyDescent="0.3">
      <c r="J121" s="187" t="str">
        <f t="shared" si="11"/>
        <v>0206</v>
      </c>
      <c r="K121" s="181">
        <v>2</v>
      </c>
      <c r="L121" s="285" t="s">
        <v>212</v>
      </c>
      <c r="M121" s="182" t="s">
        <v>213</v>
      </c>
      <c r="N121" s="181" t="s">
        <v>27</v>
      </c>
      <c r="O121" s="181" t="s">
        <v>28</v>
      </c>
      <c r="P121" s="181" t="s">
        <v>28</v>
      </c>
      <c r="Q121" s="192" t="str">
        <f t="shared" si="7"/>
        <v>Campo</v>
      </c>
      <c r="R121" s="192" t="s">
        <v>27</v>
      </c>
      <c r="S121" s="191" t="str">
        <f t="shared" si="8"/>
        <v/>
      </c>
      <c r="T121" s="192" t="str">
        <f t="shared" si="9"/>
        <v>&lt;campo posicao="2"&gt;
&lt;coluna&gt;COD_COMB&lt;/coluna&gt;
&lt;descricao&gt;Código do produto, conforme tabela publicada pela ANP&lt;/descricao&gt;
&lt;tipo&gt;C&lt;/tipo&gt;
&lt;/campo&gt;</v>
      </c>
      <c r="U121" s="192" t="str">
        <f t="shared" si="12"/>
        <v>&lt;campo posicao="2"&gt;
&lt;coluna&gt;COD_COMB&lt;/coluna&gt;
&lt;descricao&gt;Código do produto, conforme tabela publicada pela ANP&lt;/descricao&gt;
&lt;tipo&gt;C&lt;/tipo&gt;
&lt;/campo&gt;</v>
      </c>
      <c r="V121" s="192" t="str">
        <f t="shared" si="10"/>
        <v>{"Column3", "COD_COMB"},</v>
      </c>
      <c r="W121" s="191" t="str">
        <f>IF(Q121="Campo","@Campos(posicao = "&amp;K121&amp;", tipo = '"&amp;R121&amp;"')@Column(name = """&amp;L121&amp;""")"&amp;IF(R121="D","@Temporal(TemporalType.DATE)","")&amp;"private "&amp;VLOOKUP(TEXT(R121,"@"),Apoio!A:B,2,0)&amp;" "&amp;SUBSTITUTE(LOWER(LEFT(L121,1))&amp;RIGHT(PROPER(L121),LEN(L121)-1),"_","")&amp;";",IF(ISNUMBER(Q121),IF(R121="R","@Entity@Table(name = ""reg_"&amp;LOWER(J121)&amp;""")@XmlRootElement","")&amp;VLOOKUP(J121,Blocos!D:I,6,0)&amp;Apoio!$E$1&amp;Y121,""))</f>
        <v>@Campos(posicao = 2, tipo = 'C')@Column(name = "COD_COMB")private String codComb;</v>
      </c>
      <c r="X121" s="190" t="str">
        <f>IF(ISNUMBER(Q121),COUNTIF(Blocos!G:G,J121),"")</f>
        <v/>
      </c>
      <c r="Y121" s="190" t="str">
        <f>IF(OR(X121=0,X121=""),"",VLOOKUP(SUMIFS(Blocos!A:A,Blocos!H:H,'EFD REGISTROS e Campos (2)'!X121,Blocos!G:G,'EFD REGISTROS e Campos (2)'!J121),Blocos!A:L,12,0))</f>
        <v/>
      </c>
      <c r="Z121" s="190" t="str">
        <f>IF(ISNUMBER(Q122),VLOOKUP(J121,Blocos!D:G,4,0),"")</f>
        <v>0200</v>
      </c>
      <c r="AA121" s="190" t="str">
        <f>IF(ISNUMBER(Q121),CONCATENATE("CREATE TABLE ""reg_",LOWER(J121),""" (""ID"" bigint NOT NULL AUTO_INCREMENT,  ""HASHFILE"" varchar(255) DEFAULT NULL, ""ID_PAI"" bigint NOT NULL,"),IF(Q121="Campo",CONCATENATE("""",L121,""" ",VLOOKUP(R121,Apoio!A:C,3,0)),""))&amp;IF(Z121="","",CONCATENATE("PRIMARY KEY (""ID""), KEY ""FK_reg_",LOWER(Z121),"_ID_PAI"" (""ID_PAI""), CONSTRAINT ""FK_reg_",LOWER(Z121),"_ID_PAI"" FOREIGN KEY (""ID_PAI"") REFERENCES ""reg_",LOWER(Z121),""" (""ID"")) ENGINE=InnoDB AUTO_INCREMENT=105774 DEFAULT CHARSET=utf8mb4 COLLATE=utf8mb4_0900_ai_ci;"))</f>
        <v>"COD_COMB" varchar(255) DEFAULT NULL,PRIMARY KEY ("ID"), KEY "FK_reg_0200_ID_PAI" ("ID_PAI"), CONSTRAINT "FK_reg_0200_ID_PAI" FOREIGN KEY ("ID_PAI") REFERENCES "reg_0200" ("ID")) ENGINE=InnoDB AUTO_INCREMENT=105774 DEFAULT CHARSET=utf8mb4 COLLATE=utf8mb4_0900_ai_ci;</v>
      </c>
      <c r="AB121" s="190" t="str">
        <f t="shared" si="13"/>
        <v>`reg_0206`.`COD_COMB`,FROM `efdicms`.`reg_0206`;"</v>
      </c>
    </row>
    <row r="122" spans="1:28" ht="14.5" hidden="1" customHeight="1" collapsed="1" x14ac:dyDescent="0.3">
      <c r="A122" s="180" t="s">
        <v>22</v>
      </c>
      <c r="E122" s="180" t="s">
        <v>214</v>
      </c>
      <c r="I122" s="180" t="s">
        <v>144</v>
      </c>
      <c r="J122" s="187" t="str">
        <f t="shared" si="11"/>
        <v>0210</v>
      </c>
      <c r="K122" s="195" t="s">
        <v>215</v>
      </c>
      <c r="Q122" s="192">
        <f t="shared" si="7"/>
        <v>3</v>
      </c>
      <c r="S122" s="191" t="str">
        <f t="shared" si="8"/>
        <v>&lt;/registro&gt;
&lt;registro codigo="0210" perfil="ABC" nivel="3"&gt;</v>
      </c>
      <c r="T122" s="192" t="str">
        <f t="shared" si="9"/>
        <v/>
      </c>
      <c r="U122" s="192" t="str">
        <f t="shared" si="12"/>
        <v>&lt;/registro&gt;
&lt;registro codigo="0210" perfil="ABC" nivel="3"&gt;</v>
      </c>
      <c r="V122" s="192" t="str">
        <f t="shared" si="10"/>
        <v/>
      </c>
      <c r="W122" s="191" t="str">
        <f>IF(Q122="Campo","@Campos(posicao = "&amp;K122&amp;", tipo = '"&amp;R122&amp;"')@Column(name = """&amp;L122&amp;""")"&amp;IF(R122="D","@Temporal(TemporalType.DATE)","")&amp;"private "&amp;VLOOKUP(TEXT(R122,"@"),Apoio!A:B,2,0)&amp;" "&amp;SUBSTITUTE(LOWER(LEFT(L122,1))&amp;RIGHT(PROPER(L122),LEN(L122)-1),"_","")&amp;";",IF(ISNUMBER(Q122),IF(R122="R","@Entity@Table(name = ""reg_"&amp;LOWER(J122)&amp;""")@XmlRootElement","")&amp;VLOOKUP(J122,Blocos!D:I,6,0)&amp;Apoio!$E$1&amp;Y122,""))</f>
        <v>@Registros(nivel = 3) public class Reg0210 implements Serializable { private static final long serialVersionUID = 1L; @Id @GeneratedValue(strategy = GenerationType.IDENTITY) @Basic(optional = false) @Column(name = "ID" ) private Long id;@ManyToOne(fetch = FetchType.LAZY) @JoinColumn(name = "ID_PAI", nullable = false) private Reg0200 idPai; public Reg0200 getIdPai() {return idPai;}public void setIdPai(Object idPai) {this.idPai = (Reg0200) idPai;}public Reg0210() { } public Reg0210(Long id) { this.id = id; } public Reg0210(Long id, Reg0200 idPai, long linha, String hash) { this.id = id; this.idPai = idPai; this.linha = linha; this.hash = hash; }public Long getId() { return id; } public void setId(Long id) { this.id = id; }@Basic(optional = false)@Column(name = "LINHA")private long linha;@Basic(optional = false)@Column(name = "HASH")private String hash;</v>
      </c>
      <c r="X122" s="190">
        <f>IF(ISNUMBER(Q122),COUNTIF(Blocos!G:G,J122),"")</f>
        <v>0</v>
      </c>
      <c r="Y122" s="190" t="str">
        <f>IF(OR(X122=0,X122=""),"",VLOOKUP(SUMIFS(Blocos!A:A,Blocos!H:H,'EFD REGISTROS e Campos (2)'!X122,Blocos!G:G,'EFD REGISTROS e Campos (2)'!J122),Blocos!A:L,12,0))</f>
        <v/>
      </c>
      <c r="Z122" s="190" t="str">
        <f>IF(ISNUMBER(Q123),VLOOKUP(J122,Blocos!D:G,4,0),"")</f>
        <v/>
      </c>
      <c r="AA122" s="190" t="str">
        <f>IF(ISNUMBER(Q122),CONCATENATE("CREATE TABLE ""reg_",LOWER(J122),""" (""ID"" bigint NOT NULL AUTO_INCREMENT,  ""HASHFILE"" varchar(255) DEFAULT NULL, ""ID_PAI"" bigint NOT NULL,"),IF(Q122="Campo",CONCATENATE("""",L122,""" ",VLOOKUP(R122,Apoio!A:C,3,0)),""))&amp;IF(Z122="","",CONCATENATE("PRIMARY KEY (""ID""), KEY ""FK_reg_",LOWER(Z122),"_ID_PAI"" (""ID_PAI""), CONSTRAINT ""FK_reg_",LOWER(Z122),"_ID_PAI"" FOREIGN KEY (""ID_PAI"") REFERENCES ""reg_",LOWER(Z122),""" (""ID"")) ENGINE=InnoDB AUTO_INCREMENT=105774 DEFAULT CHARSET=utf8mb4 COLLATE=utf8mb4_0900_ai_ci;"))</f>
        <v>CREATE TABLE "reg_0210" ("ID" bigint NOT NULL AUTO_INCREMENT,  "HASHFILE" varchar(255) DEFAULT NULL, "ID_PAI" bigint NOT NULL,</v>
      </c>
      <c r="AB122" s="190" t="str">
        <f t="shared" si="13"/>
        <v/>
      </c>
    </row>
    <row r="123" spans="1:28" ht="14.5" hidden="1" customHeight="1" x14ac:dyDescent="0.3">
      <c r="J123" s="187" t="str">
        <f t="shared" si="11"/>
        <v>0210</v>
      </c>
      <c r="K123" s="185">
        <v>1</v>
      </c>
      <c r="L123" s="288" t="s">
        <v>25</v>
      </c>
      <c r="M123" s="201" t="s">
        <v>216</v>
      </c>
      <c r="N123" s="185" t="s">
        <v>27</v>
      </c>
      <c r="O123" s="185">
        <v>4</v>
      </c>
      <c r="P123" s="185" t="s">
        <v>28</v>
      </c>
      <c r="Q123" s="192" t="str">
        <f t="shared" si="7"/>
        <v>Campo</v>
      </c>
      <c r="R123" s="192" t="s">
        <v>27</v>
      </c>
      <c r="S123" s="191" t="str">
        <f t="shared" si="8"/>
        <v/>
      </c>
      <c r="T123" s="192" t="str">
        <f t="shared" si="9"/>
        <v>&lt;campo posicao="1"&gt;
&lt;coluna&gt;REG&lt;/coluna&gt;
&lt;descricao&gt;Texto fixo contendo "0210"&lt;/descricao&gt;
&lt;tipo&gt;C&lt;/tipo&gt;
&lt;/campo&gt;</v>
      </c>
      <c r="U123" s="192" t="str">
        <f t="shared" si="12"/>
        <v>&lt;campo posicao="1"&gt;
&lt;coluna&gt;REG&lt;/coluna&gt;
&lt;descricao&gt;Texto fixo contendo "0210"&lt;/descricao&gt;
&lt;tipo&gt;C&lt;/tipo&gt;
&lt;/campo&gt;</v>
      </c>
      <c r="V123" s="192" t="str">
        <f t="shared" si="10"/>
        <v>{"Column2", "REG"},</v>
      </c>
      <c r="W123" s="191" t="str">
        <f>IF(Q123="Campo","@Campos(posicao = "&amp;K123&amp;", tipo = '"&amp;R123&amp;"')@Column(name = """&amp;L123&amp;""")"&amp;IF(R123="D","@Temporal(TemporalType.DATE)","")&amp;"private "&amp;VLOOKUP(TEXT(R123,"@"),Apoio!A:B,2,0)&amp;" "&amp;SUBSTITUTE(LOWER(LEFT(L123,1))&amp;RIGHT(PROPER(L123),LEN(L123)-1),"_","")&amp;";",IF(ISNUMBER(Q123),IF(R123="R","@Entity@Table(name = ""reg_"&amp;LOWER(J123)&amp;""")@XmlRootElement","")&amp;VLOOKUP(J123,Blocos!D:I,6,0)&amp;Apoio!$E$1&amp;Y123,""))</f>
        <v>@Campos(posicao = 1, tipo = 'C')@Column(name = "REG")private String reg;</v>
      </c>
      <c r="X123" s="190" t="str">
        <f>IF(ISNUMBER(Q123),COUNTIF(Blocos!G:G,J123),"")</f>
        <v/>
      </c>
      <c r="Y123" s="190" t="str">
        <f>IF(OR(X123=0,X123=""),"",VLOOKUP(SUMIFS(Blocos!A:A,Blocos!H:H,'EFD REGISTROS e Campos (2)'!X123,Blocos!G:G,'EFD REGISTROS e Campos (2)'!J123),Blocos!A:L,12,0))</f>
        <v/>
      </c>
      <c r="Z123" s="190" t="str">
        <f>IF(ISNUMBER(Q124),VLOOKUP(J123,Blocos!D:G,4,0),"")</f>
        <v/>
      </c>
      <c r="AA123" s="190" t="str">
        <f>IF(ISNUMBER(Q123),CONCATENATE("CREATE TABLE ""reg_",LOWER(J123),""" (""ID"" bigint NOT NULL AUTO_INCREMENT,  ""HASHFILE"" varchar(255) DEFAULT NULL, ""ID_PAI"" bigint NOT NULL,"),IF(Q123="Campo",CONCATENATE("""",L123,""" ",VLOOKUP(R123,Apoio!A:C,3,0)),""))&amp;IF(Z123="","",CONCATENATE("PRIMARY KEY (""ID""), KEY ""FK_reg_",LOWER(Z123),"_ID_PAI"" (""ID_PAI""), CONSTRAINT ""FK_reg_",LOWER(Z123),"_ID_PAI"" FOREIGN KEY (""ID_PAI"") REFERENCES ""reg_",LOWER(Z123),""" (""ID"")) ENGINE=InnoDB AUTO_INCREMENT=105774 DEFAULT CHARSET=utf8mb4 COLLATE=utf8mb4_0900_ai_ci;"))</f>
        <v>"REG" varchar(255) DEFAULT NULL,</v>
      </c>
      <c r="AB123" s="190" t="str">
        <f t="shared" si="13"/>
        <v>USE `efdicms`;SELECT `reg_0210`.`REG`,</v>
      </c>
    </row>
    <row r="124" spans="1:28" ht="14.5" hidden="1" customHeight="1" x14ac:dyDescent="0.3">
      <c r="J124" s="187" t="str">
        <f t="shared" si="11"/>
        <v>0210</v>
      </c>
      <c r="K124" s="185">
        <v>2</v>
      </c>
      <c r="L124" s="288" t="s">
        <v>217</v>
      </c>
      <c r="M124" s="201" t="s">
        <v>218</v>
      </c>
      <c r="N124" s="185" t="s">
        <v>27</v>
      </c>
      <c r="O124" s="185">
        <v>60</v>
      </c>
      <c r="P124" s="185" t="s">
        <v>28</v>
      </c>
      <c r="Q124" s="192" t="str">
        <f t="shared" si="7"/>
        <v>Campo</v>
      </c>
      <c r="R124" s="192" t="s">
        <v>27</v>
      </c>
      <c r="S124" s="191" t="str">
        <f t="shared" si="8"/>
        <v/>
      </c>
      <c r="T124" s="192" t="str">
        <f t="shared" si="9"/>
        <v>&lt;campo posicao="2"&gt;
&lt;coluna&gt;COD_ITEM_COMP&lt;/coluna&gt;
&lt;descricao&gt;Código do item componente/insumo (campo 02 do Registro 0200)&lt;/descricao&gt;
&lt;tipo&gt;C&lt;/tipo&gt;
&lt;/campo&gt;</v>
      </c>
      <c r="U124" s="192" t="str">
        <f t="shared" si="12"/>
        <v>&lt;campo posicao="2"&gt;
&lt;coluna&gt;COD_ITEM_COMP&lt;/coluna&gt;
&lt;descricao&gt;Código do item componente/insumo (campo 02 do Registro 0200)&lt;/descricao&gt;
&lt;tipo&gt;C&lt;/tipo&gt;
&lt;/campo&gt;</v>
      </c>
      <c r="V124" s="192" t="str">
        <f t="shared" si="10"/>
        <v>{"Column3", "COD_ITEM_COMP"},</v>
      </c>
      <c r="W124" s="191" t="str">
        <f>IF(Q124="Campo","@Campos(posicao = "&amp;K124&amp;", tipo = '"&amp;R124&amp;"')@Column(name = """&amp;L124&amp;""")"&amp;IF(R124="D","@Temporal(TemporalType.DATE)","")&amp;"private "&amp;VLOOKUP(TEXT(R124,"@"),Apoio!A:B,2,0)&amp;" "&amp;SUBSTITUTE(LOWER(LEFT(L124,1))&amp;RIGHT(PROPER(L124),LEN(L124)-1),"_","")&amp;";",IF(ISNUMBER(Q124),IF(R124="R","@Entity@Table(name = ""reg_"&amp;LOWER(J124)&amp;""")@XmlRootElement","")&amp;VLOOKUP(J124,Blocos!D:I,6,0)&amp;Apoio!$E$1&amp;Y124,""))</f>
        <v>@Campos(posicao = 2, tipo = 'C')@Column(name = "COD_ITEM_COMP")private String codItemComp;</v>
      </c>
      <c r="X124" s="190" t="str">
        <f>IF(ISNUMBER(Q124),COUNTIF(Blocos!G:G,J124),"")</f>
        <v/>
      </c>
      <c r="Y124" s="190" t="str">
        <f>IF(OR(X124=0,X124=""),"",VLOOKUP(SUMIFS(Blocos!A:A,Blocos!H:H,'EFD REGISTROS e Campos (2)'!X124,Blocos!G:G,'EFD REGISTROS e Campos (2)'!J124),Blocos!A:L,12,0))</f>
        <v/>
      </c>
      <c r="Z124" s="190" t="str">
        <f>IF(ISNUMBER(Q125),VLOOKUP(J124,Blocos!D:G,4,0),"")</f>
        <v/>
      </c>
      <c r="AA124" s="190" t="str">
        <f>IF(ISNUMBER(Q124),CONCATENATE("CREATE TABLE ""reg_",LOWER(J124),""" (""ID"" bigint NOT NULL AUTO_INCREMENT,  ""HASHFILE"" varchar(255) DEFAULT NULL, ""ID_PAI"" bigint NOT NULL,"),IF(Q124="Campo",CONCATENATE("""",L124,""" ",VLOOKUP(R124,Apoio!A:C,3,0)),""))&amp;IF(Z124="","",CONCATENATE("PRIMARY KEY (""ID""), KEY ""FK_reg_",LOWER(Z124),"_ID_PAI"" (""ID_PAI""), CONSTRAINT ""FK_reg_",LOWER(Z124),"_ID_PAI"" FOREIGN KEY (""ID_PAI"") REFERENCES ""reg_",LOWER(Z124),""" (""ID"")) ENGINE=InnoDB AUTO_INCREMENT=105774 DEFAULT CHARSET=utf8mb4 COLLATE=utf8mb4_0900_ai_ci;"))</f>
        <v>"COD_ITEM_COMP" varchar(255) DEFAULT NULL,</v>
      </c>
      <c r="AB124" s="190" t="str">
        <f t="shared" si="13"/>
        <v>`reg_0210`.`COD_ITEM_COMP`,</v>
      </c>
    </row>
    <row r="125" spans="1:28" ht="14.5" hidden="1" customHeight="1" x14ac:dyDescent="0.3">
      <c r="J125" s="187" t="str">
        <f t="shared" si="11"/>
        <v>0210</v>
      </c>
      <c r="K125" s="185">
        <v>3</v>
      </c>
      <c r="L125" s="286" t="s">
        <v>219</v>
      </c>
      <c r="M125" s="186" t="s">
        <v>220</v>
      </c>
      <c r="N125" s="185" t="s">
        <v>32</v>
      </c>
      <c r="O125" s="185" t="s">
        <v>28</v>
      </c>
      <c r="P125" s="185">
        <v>6</v>
      </c>
      <c r="Q125" s="192" t="str">
        <f t="shared" si="7"/>
        <v>Campo</v>
      </c>
      <c r="R125" s="192" t="s">
        <v>3606</v>
      </c>
      <c r="S125" s="191" t="str">
        <f t="shared" si="8"/>
        <v/>
      </c>
      <c r="T125" s="192" t="str">
        <f t="shared" si="9"/>
        <v>&lt;campo posicao="3"&gt;
&lt;coluna&gt;QTD_COMP&lt;/coluna&gt;
&lt;descricao&gt;Quantidade do item componente/insumo para se produzir uma unidade do item composto/resultante &lt;/descricao&gt;
&lt;tipo&gt;R&lt;/tipo&gt;
&lt;/campo&gt;</v>
      </c>
      <c r="U125" s="192" t="str">
        <f t="shared" si="12"/>
        <v>&lt;campo posicao="3"&gt;
&lt;coluna&gt;QTD_COMP&lt;/coluna&gt;
&lt;descricao&gt;Quantidade do item componente/insumo para se produzir uma unidade do item composto/resultante &lt;/descricao&gt;
&lt;tipo&gt;R&lt;/tipo&gt;
&lt;/campo&gt;</v>
      </c>
      <c r="V125" s="192" t="str">
        <f t="shared" si="10"/>
        <v>{"Column4", "QTD_COMP"},</v>
      </c>
      <c r="W125" s="191" t="str">
        <f>IF(Q125="Campo","@Campos(posicao = "&amp;K125&amp;", tipo = '"&amp;R125&amp;"')@Column(name = """&amp;L125&amp;""")"&amp;IF(R125="D","@Temporal(TemporalType.DATE)","")&amp;"private "&amp;VLOOKUP(TEXT(R125,"@"),Apoio!A:B,2,0)&amp;" "&amp;SUBSTITUTE(LOWER(LEFT(L125,1))&amp;RIGHT(PROPER(L125),LEN(L125)-1),"_","")&amp;";",IF(ISNUMBER(Q125),IF(R125="R","@Entity@Table(name = ""reg_"&amp;LOWER(J125)&amp;""")@XmlRootElement","")&amp;VLOOKUP(J125,Blocos!D:I,6,0)&amp;Apoio!$E$1&amp;Y125,""))</f>
        <v>@Campos(posicao = 3, tipo = 'R')@Column(name = "QTD_COMP")private BigDecimal qtdComp;</v>
      </c>
      <c r="X125" s="190" t="str">
        <f>IF(ISNUMBER(Q125),COUNTIF(Blocos!G:G,J125),"")</f>
        <v/>
      </c>
      <c r="Y125" s="190" t="str">
        <f>IF(OR(X125=0,X125=""),"",VLOOKUP(SUMIFS(Blocos!A:A,Blocos!H:H,'EFD REGISTROS e Campos (2)'!X125,Blocos!G:G,'EFD REGISTROS e Campos (2)'!J125),Blocos!A:L,12,0))</f>
        <v/>
      </c>
      <c r="Z125" s="190" t="str">
        <f>IF(ISNUMBER(Q126),VLOOKUP(J125,Blocos!D:G,4,0),"")</f>
        <v/>
      </c>
      <c r="AA125" s="190" t="str">
        <f>IF(ISNUMBER(Q125),CONCATENATE("CREATE TABLE ""reg_",LOWER(J125),""" (""ID"" bigint NOT NULL AUTO_INCREMENT,  ""HASHFILE"" varchar(255) DEFAULT NULL, ""ID_PAI"" bigint NOT NULL,"),IF(Q125="Campo",CONCATENATE("""",L125,""" ",VLOOKUP(R125,Apoio!A:C,3,0)),""))&amp;IF(Z125="","",CONCATENATE("PRIMARY KEY (""ID""), KEY ""FK_reg_",LOWER(Z125),"_ID_PAI"" (""ID_PAI""), CONSTRAINT ""FK_reg_",LOWER(Z125),"_ID_PAI"" FOREIGN KEY (""ID_PAI"") REFERENCES ""reg_",LOWER(Z125),""" (""ID"")) ENGINE=InnoDB AUTO_INCREMENT=105774 DEFAULT CHARSET=utf8mb4 COLLATE=utf8mb4_0900_ai_ci;"))</f>
        <v>"QTD_COMP" decimal(15,6) DEFAULT NULL,</v>
      </c>
      <c r="AB125" s="190" t="str">
        <f t="shared" si="13"/>
        <v>`reg_0210`.`QTD_COMP`,</v>
      </c>
    </row>
    <row r="126" spans="1:28" ht="14.5" hidden="1" customHeight="1" x14ac:dyDescent="0.3">
      <c r="J126" s="187" t="str">
        <f t="shared" si="11"/>
        <v>0210</v>
      </c>
      <c r="K126" s="185">
        <v>4</v>
      </c>
      <c r="L126" s="286" t="s">
        <v>221</v>
      </c>
      <c r="M126" s="186" t="s">
        <v>222</v>
      </c>
      <c r="N126" s="185" t="s">
        <v>32</v>
      </c>
      <c r="O126" s="185" t="s">
        <v>28</v>
      </c>
      <c r="P126" s="185">
        <v>4</v>
      </c>
      <c r="Q126" s="192" t="str">
        <f t="shared" si="7"/>
        <v>Campo</v>
      </c>
      <c r="R126" s="192" t="s">
        <v>3606</v>
      </c>
      <c r="S126" s="191" t="str">
        <f t="shared" si="8"/>
        <v/>
      </c>
      <c r="T126" s="192" t="str">
        <f t="shared" si="9"/>
        <v>&lt;campo posicao="4"&gt;
&lt;coluna&gt;PERDA&lt;/coluna&gt;
&lt;descricao&gt;Perda/quebra normal percentual do insumo/componente para se produzir uma unidade do item composto/resultante&lt;/descricao&gt;
&lt;tipo&gt;R&lt;/tipo&gt;
&lt;/campo&gt;</v>
      </c>
      <c r="U126" s="192" t="str">
        <f t="shared" si="12"/>
        <v>&lt;campo posicao="4"&gt;
&lt;coluna&gt;PERDA&lt;/coluna&gt;
&lt;descricao&gt;Perda/quebra normal percentual do insumo/componente para se produzir uma unidade do item composto/resultante&lt;/descricao&gt;
&lt;tipo&gt;R&lt;/tipo&gt;
&lt;/campo&gt;</v>
      </c>
      <c r="V126" s="192" t="str">
        <f t="shared" si="10"/>
        <v>{"Column5", "PERDA"},</v>
      </c>
      <c r="W126" s="191" t="str">
        <f>IF(Q126="Campo","@Campos(posicao = "&amp;K126&amp;", tipo = '"&amp;R126&amp;"')@Column(name = """&amp;L126&amp;""")"&amp;IF(R126="D","@Temporal(TemporalType.DATE)","")&amp;"private "&amp;VLOOKUP(TEXT(R126,"@"),Apoio!A:B,2,0)&amp;" "&amp;SUBSTITUTE(LOWER(LEFT(L126,1))&amp;RIGHT(PROPER(L126),LEN(L126)-1),"_","")&amp;";",IF(ISNUMBER(Q126),IF(R126="R","@Entity@Table(name = ""reg_"&amp;LOWER(J126)&amp;""")@XmlRootElement","")&amp;VLOOKUP(J126,Blocos!D:I,6,0)&amp;Apoio!$E$1&amp;Y126,""))</f>
        <v>@Campos(posicao = 4, tipo = 'R')@Column(name = "PERDA")private BigDecimal perda;</v>
      </c>
      <c r="X126" s="190" t="str">
        <f>IF(ISNUMBER(Q126),COUNTIF(Blocos!G:G,J126),"")</f>
        <v/>
      </c>
      <c r="Y126" s="190" t="str">
        <f>IF(OR(X126=0,X126=""),"",VLOOKUP(SUMIFS(Blocos!A:A,Blocos!H:H,'EFD REGISTROS e Campos (2)'!X126,Blocos!G:G,'EFD REGISTROS e Campos (2)'!J126),Blocos!A:L,12,0))</f>
        <v/>
      </c>
      <c r="Z126" s="190" t="str">
        <f>IF(ISNUMBER(Q127),VLOOKUP(J126,Blocos!D:G,4,0),"")</f>
        <v>0200</v>
      </c>
      <c r="AA126" s="190" t="str">
        <f>IF(ISNUMBER(Q126),CONCATENATE("CREATE TABLE ""reg_",LOWER(J126),""" (""ID"" bigint NOT NULL AUTO_INCREMENT,  ""HASHFILE"" varchar(255) DEFAULT NULL, ""ID_PAI"" bigint NOT NULL,"),IF(Q126="Campo",CONCATENATE("""",L126,""" ",VLOOKUP(R126,Apoio!A:C,3,0)),""))&amp;IF(Z126="","",CONCATENATE("PRIMARY KEY (""ID""), KEY ""FK_reg_",LOWER(Z126),"_ID_PAI"" (""ID_PAI""), CONSTRAINT ""FK_reg_",LOWER(Z126),"_ID_PAI"" FOREIGN KEY (""ID_PAI"") REFERENCES ""reg_",LOWER(Z126),""" (""ID"")) ENGINE=InnoDB AUTO_INCREMENT=105774 DEFAULT CHARSET=utf8mb4 COLLATE=utf8mb4_0900_ai_ci;"))</f>
        <v>"PERDA" decimal(15,6) DEFAULT NULL,PRIMARY KEY ("ID"), KEY "FK_reg_0200_ID_PAI" ("ID_PAI"), CONSTRAINT "FK_reg_0200_ID_PAI" FOREIGN KEY ("ID_PAI") REFERENCES "reg_0200" ("ID")) ENGINE=InnoDB AUTO_INCREMENT=105774 DEFAULT CHARSET=utf8mb4 COLLATE=utf8mb4_0900_ai_ci;</v>
      </c>
      <c r="AB126" s="190" t="str">
        <f t="shared" si="13"/>
        <v>`reg_0210`.`PERDA`,FROM `efdicms`.`reg_0210`;"</v>
      </c>
    </row>
    <row r="127" spans="1:28" ht="14.5" hidden="1" customHeight="1" collapsed="1" x14ac:dyDescent="0.3">
      <c r="A127" s="180" t="s">
        <v>22</v>
      </c>
      <c r="E127" s="180" t="s">
        <v>223</v>
      </c>
      <c r="I127" s="180" t="s">
        <v>144</v>
      </c>
      <c r="J127" s="187" t="str">
        <f t="shared" si="11"/>
        <v>0220</v>
      </c>
      <c r="K127" s="195" t="s">
        <v>224</v>
      </c>
      <c r="Q127" s="192">
        <f t="shared" si="7"/>
        <v>3</v>
      </c>
      <c r="S127" s="191" t="str">
        <f t="shared" si="8"/>
        <v>&lt;/registro&gt;
&lt;registro codigo="0220" perfil="ABC" nivel="3"&gt;</v>
      </c>
      <c r="T127" s="192" t="str">
        <f t="shared" si="9"/>
        <v/>
      </c>
      <c r="U127" s="192" t="str">
        <f t="shared" si="12"/>
        <v>&lt;/registro&gt;
&lt;registro codigo="0220" perfil="ABC" nivel="3"&gt;</v>
      </c>
      <c r="V127" s="192" t="str">
        <f t="shared" si="10"/>
        <v/>
      </c>
      <c r="W127" s="191" t="str">
        <f>IF(Q127="Campo","@Campos(posicao = "&amp;K127&amp;", tipo = '"&amp;R127&amp;"')@Column(name = """&amp;L127&amp;""")"&amp;IF(R127="D","@Temporal(TemporalType.DATE)","")&amp;"private "&amp;VLOOKUP(TEXT(R127,"@"),Apoio!A:B,2,0)&amp;" "&amp;SUBSTITUTE(LOWER(LEFT(L127,1))&amp;RIGHT(PROPER(L127),LEN(L127)-1),"_","")&amp;";",IF(ISNUMBER(Q127),IF(R127="R","@Entity@Table(name = ""reg_"&amp;LOWER(J127)&amp;""")@XmlRootElement","")&amp;VLOOKUP(J127,Blocos!D:I,6,0)&amp;Apoio!$E$1&amp;Y127,""))</f>
        <v>@Registros(nivel = 3) public class Reg0220 implements Serializable { private static final long serialVersionUID = 1L; @Id @GeneratedValue(strategy = GenerationType.IDENTITY) @Basic(optional = false) @Column(name = "ID" ) private Long id;@ManyToOne(fetch = FetchType.LAZY) @JoinColumn(name = "ID_PAI", nullable = false) private Reg0200 idPai; public Reg0200 getIdPai() {return idPai;}public void setIdPai(Object idPai) {this.idPai = (Reg0200) idPai;}public Reg0220() { } public Reg0220(Long id) { this.id = id; } public Reg0220(Long id, Reg0200 idPai, long linha, String hash) { this.id = id; this.idPai = idPai; this.linha = linha; this.hash = hash; }public Long getId() { return id; } public void setId(Long id) { this.id = id; }@Basic(optional = false)@Column(name = "LINHA")private long linha;@Basic(optional = false)@Column(name = "HASH")private String hash;</v>
      </c>
      <c r="X127" s="190">
        <f>IF(ISNUMBER(Q127),COUNTIF(Blocos!G:G,J127),"")</f>
        <v>0</v>
      </c>
      <c r="Y127" s="190" t="str">
        <f>IF(OR(X127=0,X127=""),"",VLOOKUP(SUMIFS(Blocos!A:A,Blocos!H:H,'EFD REGISTROS e Campos (2)'!X127,Blocos!G:G,'EFD REGISTROS e Campos (2)'!J127),Blocos!A:L,12,0))</f>
        <v/>
      </c>
      <c r="Z127" s="190" t="str">
        <f>IF(ISNUMBER(Q128),VLOOKUP(J127,Blocos!D:G,4,0),"")</f>
        <v/>
      </c>
      <c r="AA127" s="190" t="str">
        <f>IF(ISNUMBER(Q127),CONCATENATE("CREATE TABLE ""reg_",LOWER(J127),""" (""ID"" bigint NOT NULL AUTO_INCREMENT,  ""HASHFILE"" varchar(255) DEFAULT NULL, ""ID_PAI"" bigint NOT NULL,"),IF(Q127="Campo",CONCATENATE("""",L127,""" ",VLOOKUP(R127,Apoio!A:C,3,0)),""))&amp;IF(Z127="","",CONCATENATE("PRIMARY KEY (""ID""), KEY ""FK_reg_",LOWER(Z127),"_ID_PAI"" (""ID_PAI""), CONSTRAINT ""FK_reg_",LOWER(Z127),"_ID_PAI"" FOREIGN KEY (""ID_PAI"") REFERENCES ""reg_",LOWER(Z127),""" (""ID"")) ENGINE=InnoDB AUTO_INCREMENT=105774 DEFAULT CHARSET=utf8mb4 COLLATE=utf8mb4_0900_ai_ci;"))</f>
        <v>CREATE TABLE "reg_0220" ("ID" bigint NOT NULL AUTO_INCREMENT,  "HASHFILE" varchar(255) DEFAULT NULL, "ID_PAI" bigint NOT NULL,</v>
      </c>
      <c r="AB127" s="190" t="str">
        <f t="shared" si="13"/>
        <v/>
      </c>
    </row>
    <row r="128" spans="1:28" ht="14.5" hidden="1" customHeight="1" x14ac:dyDescent="0.3">
      <c r="J128" s="187" t="str">
        <f t="shared" si="11"/>
        <v>0220</v>
      </c>
      <c r="K128" s="181">
        <v>1</v>
      </c>
      <c r="L128" s="285" t="s">
        <v>25</v>
      </c>
      <c r="M128" s="182" t="s">
        <v>225</v>
      </c>
      <c r="N128" s="181" t="s">
        <v>27</v>
      </c>
      <c r="O128" s="181">
        <v>4</v>
      </c>
      <c r="P128" s="181" t="s">
        <v>28</v>
      </c>
      <c r="Q128" s="192" t="str">
        <f t="shared" si="7"/>
        <v>Campo</v>
      </c>
      <c r="R128" s="192" t="s">
        <v>27</v>
      </c>
      <c r="S128" s="191" t="str">
        <f t="shared" si="8"/>
        <v/>
      </c>
      <c r="T128" s="192" t="str">
        <f t="shared" si="9"/>
        <v>&lt;campo posicao="1"&gt;
&lt;coluna&gt;REG&lt;/coluna&gt;
&lt;descricao&gt;Texto fixo contendo "0220"&lt;/descricao&gt;
&lt;tipo&gt;C&lt;/tipo&gt;
&lt;/campo&gt;</v>
      </c>
      <c r="U128" s="192" t="str">
        <f t="shared" si="12"/>
        <v>&lt;campo posicao="1"&gt;
&lt;coluna&gt;REG&lt;/coluna&gt;
&lt;descricao&gt;Texto fixo contendo "0220"&lt;/descricao&gt;
&lt;tipo&gt;C&lt;/tipo&gt;
&lt;/campo&gt;</v>
      </c>
      <c r="V128" s="192" t="str">
        <f t="shared" si="10"/>
        <v>{"Column2", "REG"},</v>
      </c>
      <c r="W128" s="191" t="str">
        <f>IF(Q128="Campo","@Campos(posicao = "&amp;K128&amp;", tipo = '"&amp;R128&amp;"')@Column(name = """&amp;L128&amp;""")"&amp;IF(R128="D","@Temporal(TemporalType.DATE)","")&amp;"private "&amp;VLOOKUP(TEXT(R128,"@"),Apoio!A:B,2,0)&amp;" "&amp;SUBSTITUTE(LOWER(LEFT(L128,1))&amp;RIGHT(PROPER(L128),LEN(L128)-1),"_","")&amp;";",IF(ISNUMBER(Q128),IF(R128="R","@Entity@Table(name = ""reg_"&amp;LOWER(J128)&amp;""")@XmlRootElement","")&amp;VLOOKUP(J128,Blocos!D:I,6,0)&amp;Apoio!$E$1&amp;Y128,""))</f>
        <v>@Campos(posicao = 1, tipo = 'C')@Column(name = "REG")private String reg;</v>
      </c>
      <c r="X128" s="190" t="str">
        <f>IF(ISNUMBER(Q128),COUNTIF(Blocos!G:G,J128),"")</f>
        <v/>
      </c>
      <c r="Y128" s="190" t="str">
        <f>IF(OR(X128=0,X128=""),"",VLOOKUP(SUMIFS(Blocos!A:A,Blocos!H:H,'EFD REGISTROS e Campos (2)'!X128,Blocos!G:G,'EFD REGISTROS e Campos (2)'!J128),Blocos!A:L,12,0))</f>
        <v/>
      </c>
      <c r="Z128" s="190" t="str">
        <f>IF(ISNUMBER(Q129),VLOOKUP(J128,Blocos!D:G,4,0),"")</f>
        <v/>
      </c>
      <c r="AA128" s="190" t="str">
        <f>IF(ISNUMBER(Q128),CONCATENATE("CREATE TABLE ""reg_",LOWER(J128),""" (""ID"" bigint NOT NULL AUTO_INCREMENT,  ""HASHFILE"" varchar(255) DEFAULT NULL, ""ID_PAI"" bigint NOT NULL,"),IF(Q128="Campo",CONCATENATE("""",L128,""" ",VLOOKUP(R128,Apoio!A:C,3,0)),""))&amp;IF(Z128="","",CONCATENATE("PRIMARY KEY (""ID""), KEY ""FK_reg_",LOWER(Z128),"_ID_PAI"" (""ID_PAI""), CONSTRAINT ""FK_reg_",LOWER(Z128),"_ID_PAI"" FOREIGN KEY (""ID_PAI"") REFERENCES ""reg_",LOWER(Z128),""" (""ID"")) ENGINE=InnoDB AUTO_INCREMENT=105774 DEFAULT CHARSET=utf8mb4 COLLATE=utf8mb4_0900_ai_ci;"))</f>
        <v>"REG" varchar(255) DEFAULT NULL,</v>
      </c>
      <c r="AB128" s="190" t="str">
        <f t="shared" si="13"/>
        <v>USE `efdicms`;SELECT `reg_0220`.`REG`,</v>
      </c>
    </row>
    <row r="129" spans="1:28" ht="14.5" hidden="1" customHeight="1" x14ac:dyDescent="0.3">
      <c r="J129" s="187" t="str">
        <f t="shared" si="11"/>
        <v>0220</v>
      </c>
      <c r="K129" s="181">
        <v>2</v>
      </c>
      <c r="L129" s="285" t="s">
        <v>226</v>
      </c>
      <c r="M129" s="182" t="s">
        <v>227</v>
      </c>
      <c r="N129" s="181" t="s">
        <v>27</v>
      </c>
      <c r="O129" s="181">
        <v>6</v>
      </c>
      <c r="P129" s="181" t="s">
        <v>28</v>
      </c>
      <c r="Q129" s="192" t="str">
        <f t="shared" si="7"/>
        <v>Campo</v>
      </c>
      <c r="R129" s="192" t="s">
        <v>27</v>
      </c>
      <c r="S129" s="191" t="str">
        <f t="shared" si="8"/>
        <v/>
      </c>
      <c r="T129" s="192" t="str">
        <f t="shared" si="9"/>
        <v>&lt;campo posicao="2"&gt;
&lt;coluna&gt;UNID_CONV&lt;/coluna&gt;
&lt;descricao&gt;Unidade comercial a ser convertida na unidade de estoque, referida no registro 0200.&lt;/descricao&gt;
&lt;tipo&gt;C&lt;/tipo&gt;
&lt;/campo&gt;</v>
      </c>
      <c r="U129" s="192" t="str">
        <f t="shared" si="12"/>
        <v>&lt;campo posicao="2"&gt;
&lt;coluna&gt;UNID_CONV&lt;/coluna&gt;
&lt;descricao&gt;Unidade comercial a ser convertida na unidade de estoque, referida no registro 0200.&lt;/descricao&gt;
&lt;tipo&gt;C&lt;/tipo&gt;
&lt;/campo&gt;</v>
      </c>
      <c r="V129" s="192" t="str">
        <f t="shared" si="10"/>
        <v>{"Column3", "UNID_CONV"},</v>
      </c>
      <c r="W129" s="191" t="str">
        <f>IF(Q129="Campo","@Campos(posicao = "&amp;K129&amp;", tipo = '"&amp;R129&amp;"')@Column(name = """&amp;L129&amp;""")"&amp;IF(R129="D","@Temporal(TemporalType.DATE)","")&amp;"private "&amp;VLOOKUP(TEXT(R129,"@"),Apoio!A:B,2,0)&amp;" "&amp;SUBSTITUTE(LOWER(LEFT(L129,1))&amp;RIGHT(PROPER(L129),LEN(L129)-1),"_","")&amp;";",IF(ISNUMBER(Q129),IF(R129="R","@Entity@Table(name = ""reg_"&amp;LOWER(J129)&amp;""")@XmlRootElement","")&amp;VLOOKUP(J129,Blocos!D:I,6,0)&amp;Apoio!$E$1&amp;Y129,""))</f>
        <v>@Campos(posicao = 2, tipo = 'C')@Column(name = "UNID_CONV")private String unidConv;</v>
      </c>
      <c r="X129" s="190" t="str">
        <f>IF(ISNUMBER(Q129),COUNTIF(Blocos!G:G,J129),"")</f>
        <v/>
      </c>
      <c r="Y129" s="190" t="str">
        <f>IF(OR(X129=0,X129=""),"",VLOOKUP(SUMIFS(Blocos!A:A,Blocos!H:H,'EFD REGISTROS e Campos (2)'!X129,Blocos!G:G,'EFD REGISTROS e Campos (2)'!J129),Blocos!A:L,12,0))</f>
        <v/>
      </c>
      <c r="Z129" s="190" t="str">
        <f>IF(ISNUMBER(Q130),VLOOKUP(J129,Blocos!D:G,4,0),"")</f>
        <v/>
      </c>
      <c r="AA129" s="190" t="str">
        <f>IF(ISNUMBER(Q129),CONCATENATE("CREATE TABLE ""reg_",LOWER(J129),""" (""ID"" bigint NOT NULL AUTO_INCREMENT,  ""HASHFILE"" varchar(255) DEFAULT NULL, ""ID_PAI"" bigint NOT NULL,"),IF(Q129="Campo",CONCATENATE("""",L129,""" ",VLOOKUP(R129,Apoio!A:C,3,0)),""))&amp;IF(Z129="","",CONCATENATE("PRIMARY KEY (""ID""), KEY ""FK_reg_",LOWER(Z129),"_ID_PAI"" (""ID_PAI""), CONSTRAINT ""FK_reg_",LOWER(Z129),"_ID_PAI"" FOREIGN KEY (""ID_PAI"") REFERENCES ""reg_",LOWER(Z129),""" (""ID"")) ENGINE=InnoDB AUTO_INCREMENT=105774 DEFAULT CHARSET=utf8mb4 COLLATE=utf8mb4_0900_ai_ci;"))</f>
        <v>"UNID_CONV" varchar(255) DEFAULT NULL,</v>
      </c>
      <c r="AB129" s="190" t="str">
        <f t="shared" si="13"/>
        <v>`reg_0220`.`UNID_CONV`,</v>
      </c>
    </row>
    <row r="130" spans="1:28" ht="14.5" hidden="1" customHeight="1" x14ac:dyDescent="0.3">
      <c r="J130" s="187" t="str">
        <f t="shared" si="11"/>
        <v>0220</v>
      </c>
      <c r="K130" s="181">
        <v>3</v>
      </c>
      <c r="L130" s="285" t="s">
        <v>228</v>
      </c>
      <c r="M130" s="182" t="s">
        <v>229</v>
      </c>
      <c r="N130" s="181" t="s">
        <v>32</v>
      </c>
      <c r="O130" s="181" t="s">
        <v>230</v>
      </c>
      <c r="P130" s="181">
        <v>6</v>
      </c>
      <c r="Q130" s="192" t="str">
        <f t="shared" si="7"/>
        <v>Campo</v>
      </c>
      <c r="R130" s="192" t="s">
        <v>3606</v>
      </c>
      <c r="S130" s="191" t="str">
        <f t="shared" si="8"/>
        <v/>
      </c>
      <c r="T130" s="192" t="str">
        <f t="shared" si="9"/>
        <v>&lt;campo posicao="3"&gt;
&lt;coluna&gt;FAT_CONV&lt;/coluna&gt;
&lt;descricao&gt;Fator de conversão: fator utilizado para converter (multiplicar) a unidade a ser convertida na unidade adotada no inventário.&lt;/descricao&gt;
&lt;tipo&gt;R&lt;/tipo&gt;
&lt;/campo&gt;</v>
      </c>
      <c r="U130" s="192" t="str">
        <f t="shared" si="12"/>
        <v>&lt;campo posicao="3"&gt;
&lt;coluna&gt;FAT_CONV&lt;/coluna&gt;
&lt;descricao&gt;Fator de conversão: fator utilizado para converter (multiplicar) a unidade a ser convertida na unidade adotada no inventário.&lt;/descricao&gt;
&lt;tipo&gt;R&lt;/tipo&gt;
&lt;/campo&gt;</v>
      </c>
      <c r="V130" s="192" t="str">
        <f t="shared" si="10"/>
        <v>{"Column4", "FAT_CONV"},</v>
      </c>
      <c r="W130" s="191" t="str">
        <f>IF(Q130="Campo","@Campos(posicao = "&amp;K130&amp;", tipo = '"&amp;R130&amp;"')@Column(name = """&amp;L130&amp;""")"&amp;IF(R130="D","@Temporal(TemporalType.DATE)","")&amp;"private "&amp;VLOOKUP(TEXT(R130,"@"),Apoio!A:B,2,0)&amp;" "&amp;SUBSTITUTE(LOWER(LEFT(L130,1))&amp;RIGHT(PROPER(L130),LEN(L130)-1),"_","")&amp;";",IF(ISNUMBER(Q130),IF(R130="R","@Entity@Table(name = ""reg_"&amp;LOWER(J130)&amp;""")@XmlRootElement","")&amp;VLOOKUP(J130,Blocos!D:I,6,0)&amp;Apoio!$E$1&amp;Y130,""))</f>
        <v>@Campos(posicao = 3, tipo = 'R')@Column(name = "FAT_CONV")private BigDecimal fatConv;</v>
      </c>
      <c r="X130" s="190" t="str">
        <f>IF(ISNUMBER(Q130),COUNTIF(Blocos!G:G,J130),"")</f>
        <v/>
      </c>
      <c r="Y130" s="190" t="str">
        <f>IF(OR(X130=0,X130=""),"",VLOOKUP(SUMIFS(Blocos!A:A,Blocos!H:H,'EFD REGISTROS e Campos (2)'!X130,Blocos!G:G,'EFD REGISTROS e Campos (2)'!J130),Blocos!A:L,12,0))</f>
        <v/>
      </c>
      <c r="Z130" s="190" t="str">
        <f>IF(ISNUMBER(Q131),VLOOKUP(J130,Blocos!D:G,4,0),"")</f>
        <v/>
      </c>
      <c r="AA130" s="190" t="str">
        <f>IF(ISNUMBER(Q130),CONCATENATE("CREATE TABLE ""reg_",LOWER(J130),""" (""ID"" bigint NOT NULL AUTO_INCREMENT,  ""HASHFILE"" varchar(255) DEFAULT NULL, ""ID_PAI"" bigint NOT NULL,"),IF(Q130="Campo",CONCATENATE("""",L130,""" ",VLOOKUP(R130,Apoio!A:C,3,0)),""))&amp;IF(Z130="","",CONCATENATE("PRIMARY KEY (""ID""), KEY ""FK_reg_",LOWER(Z130),"_ID_PAI"" (""ID_PAI""), CONSTRAINT ""FK_reg_",LOWER(Z130),"_ID_PAI"" FOREIGN KEY (""ID_PAI"") REFERENCES ""reg_",LOWER(Z130),""" (""ID"")) ENGINE=InnoDB AUTO_INCREMENT=105774 DEFAULT CHARSET=utf8mb4 COLLATE=utf8mb4_0900_ai_ci;"))</f>
        <v>"FAT_CONV" decimal(15,6) DEFAULT NULL,</v>
      </c>
      <c r="AB130" s="190" t="str">
        <f t="shared" si="13"/>
        <v>`reg_0220`.`FAT_CONV`,</v>
      </c>
    </row>
    <row r="131" spans="1:28" ht="14.5" hidden="1" customHeight="1" x14ac:dyDescent="0.3">
      <c r="J131" s="187" t="str">
        <f t="shared" si="11"/>
        <v>0220</v>
      </c>
      <c r="K131" s="181">
        <v>4</v>
      </c>
      <c r="L131" s="285" t="s">
        <v>167</v>
      </c>
      <c r="M131" s="204" t="s">
        <v>231</v>
      </c>
      <c r="N131" s="181" t="s">
        <v>27</v>
      </c>
      <c r="O131" s="181" t="s">
        <v>230</v>
      </c>
      <c r="P131" s="181" t="s">
        <v>28</v>
      </c>
      <c r="Q131" s="192" t="str">
        <f t="shared" ref="Q131:Q194" si="14">IF(B131&lt;&gt;"",0,IF(C131&lt;&gt;"",1,IF(D131&lt;&gt;"",2,IF(E131&lt;&gt;"",3,IF(F131&lt;&gt;"",4,IF(G131&lt;&gt;"",5,IF(H131&lt;&gt;"",6,IF(ISNUMBER(K131),"Campo",""))))))))</f>
        <v>Campo</v>
      </c>
      <c r="R131" s="192" t="s">
        <v>27</v>
      </c>
      <c r="S131" s="191" t="str">
        <f t="shared" ref="S131:S194" si="15">IFERROR(IF(ISNUMBER(Q131),CONCATENATE("&lt;/registro&gt;
&lt;registro codigo=""",CONCATENATE(B131,C131,D131,E131,F131,G131,H131),""" perfil=""",A131,""" nivel=""",Q131,"""&gt;"),""),"")</f>
        <v/>
      </c>
      <c r="T131" s="192" t="str">
        <f t="shared" ref="T131:T194" si="16">IF(Q131="Campo",CONCATENATE("&lt;campo posicao=""",K131,"""&gt;
&lt;coluna&gt;",SUBSTITUTE(L131," ",""),"&lt;/coluna&gt;
&lt;descricao&gt;",M131,"&lt;/descricao&gt;
&lt;tipo&gt;",R131,"&lt;/tipo&gt;
&lt;/campo&gt;"),"")</f>
        <v>&lt;campo posicao="4"&gt;
&lt;coluna&gt;COD_BARRA&lt;/coluna&gt;
&lt;descricao&gt;Representação alfanumérica do código de barra da unidade
comercial do produto, se houver&lt;/descricao&gt;
&lt;tipo&gt;C&lt;/tipo&gt;
&lt;/campo&gt;</v>
      </c>
      <c r="U131" s="192" t="str">
        <f t="shared" si="12"/>
        <v>&lt;campo posicao="4"&gt;
&lt;coluna&gt;COD_BARRA&lt;/coluna&gt;
&lt;descricao&gt;Representação alfanumérica do código de barra da unidade
comercial do produto, se houver&lt;/descricao&gt;
&lt;tipo&gt;C&lt;/tipo&gt;
&lt;/campo&gt;</v>
      </c>
      <c r="V131" s="192" t="str">
        <f t="shared" ref="V131:V194" si="17">IF(ISNUMBER(K131),CONCATENATE("{""Column",K131+1,""", """,L131,"""},",""),"")</f>
        <v>{"Column5", "COD_BARRA"},</v>
      </c>
      <c r="W131" s="191" t="str">
        <f>IF(Q131="Campo","@Campos(posicao = "&amp;K131&amp;", tipo = '"&amp;R131&amp;"')@Column(name = """&amp;L131&amp;""")"&amp;IF(R131="D","@Temporal(TemporalType.DATE)","")&amp;"private "&amp;VLOOKUP(TEXT(R131,"@"),Apoio!A:B,2,0)&amp;" "&amp;SUBSTITUTE(LOWER(LEFT(L131,1))&amp;RIGHT(PROPER(L131),LEN(L131)-1),"_","")&amp;";",IF(ISNUMBER(Q131),IF(R131="R","@Entity@Table(name = ""reg_"&amp;LOWER(J131)&amp;""")@XmlRootElement","")&amp;VLOOKUP(J131,Blocos!D:I,6,0)&amp;Apoio!$E$1&amp;Y131,""))</f>
        <v>@Campos(posicao = 4, tipo = 'C')@Column(name = "COD_BARRA")private String codBarra;</v>
      </c>
      <c r="X131" s="190" t="str">
        <f>IF(ISNUMBER(Q131),COUNTIF(Blocos!G:G,J131),"")</f>
        <v/>
      </c>
      <c r="Y131" s="190" t="str">
        <f>IF(OR(X131=0,X131=""),"",VLOOKUP(SUMIFS(Blocos!A:A,Blocos!H:H,'EFD REGISTROS e Campos (2)'!X131,Blocos!G:G,'EFD REGISTROS e Campos (2)'!J131),Blocos!A:L,12,0))</f>
        <v/>
      </c>
      <c r="Z131" s="190" t="str">
        <f>IF(ISNUMBER(Q132),VLOOKUP(J131,Blocos!D:G,4,0),"")</f>
        <v>0200</v>
      </c>
      <c r="AA131" s="190" t="str">
        <f>IF(ISNUMBER(Q131),CONCATENATE("CREATE TABLE ""reg_",LOWER(J131),""" (""ID"" bigint NOT NULL AUTO_INCREMENT,  ""HASHFILE"" varchar(255) DEFAULT NULL, ""ID_PAI"" bigint NOT NULL,"),IF(Q131="Campo",CONCATENATE("""",L131,""" ",VLOOKUP(R131,Apoio!A:C,3,0)),""))&amp;IF(Z131="","",CONCATENATE("PRIMARY KEY (""ID""), KEY ""FK_reg_",LOWER(Z131),"_ID_PAI"" (""ID_PAI""), CONSTRAINT ""FK_reg_",LOWER(Z131),"_ID_PAI"" FOREIGN KEY (""ID_PAI"") REFERENCES ""reg_",LOWER(Z131),""" (""ID"")) ENGINE=InnoDB AUTO_INCREMENT=105774 DEFAULT CHARSET=utf8mb4 COLLATE=utf8mb4_0900_ai_ci;"))</f>
        <v>"COD_BARRA" varchar(255) DEFAULT NULL,PRIMARY KEY ("ID"), KEY "FK_reg_0200_ID_PAI" ("ID_PAI"), CONSTRAINT "FK_reg_0200_ID_PAI" FOREIGN KEY ("ID_PAI") REFERENCES "reg_0200" ("ID")) ENGINE=InnoDB AUTO_INCREMENT=105774 DEFAULT CHARSET=utf8mb4 COLLATE=utf8mb4_0900_ai_ci;</v>
      </c>
      <c r="AB131" s="190" t="str">
        <f t="shared" si="13"/>
        <v>`reg_0220`.`COD_BARRA`,FROM `efdicms`.`reg_0220`;"</v>
      </c>
    </row>
    <row r="132" spans="1:28" ht="14.5" hidden="1" customHeight="1" collapsed="1" x14ac:dyDescent="0.3">
      <c r="A132" s="180" t="s">
        <v>22</v>
      </c>
      <c r="D132" s="180" t="s">
        <v>232</v>
      </c>
      <c r="I132" s="180" t="s">
        <v>108</v>
      </c>
      <c r="J132" s="187" t="str">
        <f t="shared" ref="J132:J195" si="18">IF(A132="",J131,CONCATENATE(B132,C132,D132,E132,F132,G132,H132))</f>
        <v>0300</v>
      </c>
      <c r="K132" s="195" t="s">
        <v>233</v>
      </c>
      <c r="Q132" s="192">
        <f t="shared" si="14"/>
        <v>2</v>
      </c>
      <c r="S132" s="191" t="str">
        <f t="shared" si="15"/>
        <v>&lt;/registro&gt;
&lt;registro codigo="0300" perfil="ABC" nivel="2"&gt;</v>
      </c>
      <c r="T132" s="192" t="str">
        <f t="shared" si="16"/>
        <v/>
      </c>
      <c r="U132" s="192" t="str">
        <f t="shared" ref="U132:U193" si="19">S132&amp;T132</f>
        <v>&lt;/registro&gt;
&lt;registro codigo="0300" perfil="ABC" nivel="2"&gt;</v>
      </c>
      <c r="V132" s="192" t="str">
        <f t="shared" si="17"/>
        <v/>
      </c>
      <c r="W132" s="191" t="str">
        <f>IF(Q132="Campo","@Campos(posicao = "&amp;K132&amp;", tipo = '"&amp;R132&amp;"')@Column(name = """&amp;L132&amp;""")"&amp;IF(R132="D","@Temporal(TemporalType.DATE)","")&amp;"private "&amp;VLOOKUP(TEXT(R132,"@"),Apoio!A:B,2,0)&amp;" "&amp;SUBSTITUTE(LOWER(LEFT(L132,1))&amp;RIGHT(PROPER(L132),LEN(L132)-1),"_","")&amp;";",IF(ISNUMBER(Q132),IF(R132="R","@Entity@Table(name = ""reg_"&amp;LOWER(J132)&amp;""")@XmlRootElement","")&amp;VLOOKUP(J132,Blocos!D:I,6,0)&amp;Apoio!$E$1&amp;Y132,""))</f>
        <v>@Registros(nivel = 2) public class Reg0300 implements Serializable { private static final long serialVersionUID = 1L; @Id @GeneratedValue(strategy = GenerationType.IDENTITY) @Basic(optional = false) @Column(name = "ID" ) private Long id;@ManyToOne(fetch = FetchType.LAZY) @JoinColumn(name = "ID_PAI", nullable = false) private Reg0001 idPai; public Reg0001 getIdPai() {return idPai;}public void setIdPai(Object idPai) {this.idPai = (Reg0001) idPai;}public Reg0300() { } public Reg0300(Long id) { this.id = id; } public Reg0300(Long id, Reg0001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Reg0305 reg0305;public Reg0305 getReg0305() {return reg0305;}public void setReg0305(Reg0305 reg0305) {this.reg0305 = reg0305;}</v>
      </c>
      <c r="X132" s="190">
        <f>IF(ISNUMBER(Q132),COUNTIF(Blocos!G:G,J132),"")</f>
        <v>1</v>
      </c>
      <c r="Y132" s="190" t="str">
        <f>IF(OR(X132=0,X132=""),"",VLOOKUP(SUMIFS(Blocos!A:A,Blocos!H:H,'EFD REGISTROS e Campos (2)'!X132,Blocos!G:G,'EFD REGISTROS e Campos (2)'!J132),Blocos!A:L,12,0))</f>
        <v>@OneToOne(optional = true, cascade = CascadeType.ALL, fetch = FetchType.LAZY, mappedBy = "idPai")private  Reg0305 reg0305;public Reg0305 getReg0305() {return reg0305;}public void setReg0305(Reg0305 reg0305) {this.reg0305 = reg0305;}</v>
      </c>
      <c r="Z132" s="190" t="str">
        <f>IF(ISNUMBER(Q133),VLOOKUP(J132,Blocos!D:G,4,0),"")</f>
        <v/>
      </c>
      <c r="AA132" s="190" t="str">
        <f>IF(ISNUMBER(Q132),CONCATENATE("CREATE TABLE ""reg_",LOWER(J132),""" (""ID"" bigint NOT NULL AUTO_INCREMENT,  ""HASHFILE"" varchar(255) DEFAULT NULL, ""ID_PAI"" bigint NOT NULL,"),IF(Q132="Campo",CONCATENATE("""",L132,""" ",VLOOKUP(R132,Apoio!A:C,3,0)),""))&amp;IF(Z132="","",CONCATENATE("PRIMARY KEY (""ID""), KEY ""FK_reg_",LOWER(Z132),"_ID_PAI"" (""ID_PAI""), CONSTRAINT ""FK_reg_",LOWER(Z132),"_ID_PAI"" FOREIGN KEY (""ID_PAI"") REFERENCES ""reg_",LOWER(Z132),""" (""ID"")) ENGINE=InnoDB AUTO_INCREMENT=105774 DEFAULT CHARSET=utf8mb4 COLLATE=utf8mb4_0900_ai_ci;"))</f>
        <v>CREATE TABLE "reg_0300" ("ID" bigint NOT NULL AUTO_INCREMENT,  "HASHFILE" varchar(255) DEFAULT NULL, "ID_PAI" bigint NOT NULL,</v>
      </c>
      <c r="AB132" s="190" t="str">
        <f t="shared" ref="AB132:AB195" si="20">IF(Q132="Campo",CONCATENATE(IF(K132=1,"USE `efdicms`;SELECT ",""),"`reg_",LOWER(J132),"`.`",L132,"`,"),"")&amp;IF(J132&lt;&gt;J133,CONCATENATE("FROM `efdicms`.`reg_",LOWER(J132),"`;"""),"")</f>
        <v/>
      </c>
    </row>
    <row r="133" spans="1:28" ht="14.5" hidden="1" customHeight="1" x14ac:dyDescent="0.3">
      <c r="J133" s="187" t="str">
        <f t="shared" si="18"/>
        <v>0300</v>
      </c>
      <c r="K133" s="181">
        <v>1</v>
      </c>
      <c r="L133" s="285" t="s">
        <v>25</v>
      </c>
      <c r="M133" s="182" t="s">
        <v>234</v>
      </c>
      <c r="N133" s="181" t="s">
        <v>27</v>
      </c>
      <c r="O133" s="181" t="s">
        <v>235</v>
      </c>
      <c r="P133" s="181" t="s">
        <v>28</v>
      </c>
      <c r="Q133" s="192" t="str">
        <f t="shared" si="14"/>
        <v>Campo</v>
      </c>
      <c r="R133" s="192" t="s">
        <v>27</v>
      </c>
      <c r="S133" s="191" t="str">
        <f t="shared" si="15"/>
        <v/>
      </c>
      <c r="T133" s="192" t="str">
        <f t="shared" si="16"/>
        <v>&lt;campo posicao="1"&gt;
&lt;coluna&gt;REG&lt;/coluna&gt;
&lt;descricao&gt;Texto fixo contendo "0300"&lt;/descricao&gt;
&lt;tipo&gt;C&lt;/tipo&gt;
&lt;/campo&gt;</v>
      </c>
      <c r="U133" s="192" t="str">
        <f t="shared" si="19"/>
        <v>&lt;campo posicao="1"&gt;
&lt;coluna&gt;REG&lt;/coluna&gt;
&lt;descricao&gt;Texto fixo contendo "0300"&lt;/descricao&gt;
&lt;tipo&gt;C&lt;/tipo&gt;
&lt;/campo&gt;</v>
      </c>
      <c r="V133" s="192" t="str">
        <f t="shared" si="17"/>
        <v>{"Column2", "REG"},</v>
      </c>
      <c r="W133" s="191" t="str">
        <f>IF(Q133="Campo","@Campos(posicao = "&amp;K133&amp;", tipo = '"&amp;R133&amp;"')@Column(name = """&amp;L133&amp;""")"&amp;IF(R133="D","@Temporal(TemporalType.DATE)","")&amp;"private "&amp;VLOOKUP(TEXT(R133,"@"),Apoio!A:B,2,0)&amp;" "&amp;SUBSTITUTE(LOWER(LEFT(L133,1))&amp;RIGHT(PROPER(L133),LEN(L133)-1),"_","")&amp;";",IF(ISNUMBER(Q133),IF(R133="R","@Entity@Table(name = ""reg_"&amp;LOWER(J133)&amp;""")@XmlRootElement","")&amp;VLOOKUP(J133,Blocos!D:I,6,0)&amp;Apoio!$E$1&amp;Y133,""))</f>
        <v>@Campos(posicao = 1, tipo = 'C')@Column(name = "REG")private String reg;</v>
      </c>
      <c r="X133" s="190" t="str">
        <f>IF(ISNUMBER(Q133),COUNTIF(Blocos!G:G,J133),"")</f>
        <v/>
      </c>
      <c r="Y133" s="190" t="str">
        <f>IF(OR(X133=0,X133=""),"",VLOOKUP(SUMIFS(Blocos!A:A,Blocos!H:H,'EFD REGISTROS e Campos (2)'!X133,Blocos!G:G,'EFD REGISTROS e Campos (2)'!J133),Blocos!A:L,12,0))</f>
        <v/>
      </c>
      <c r="Z133" s="190" t="str">
        <f>IF(ISNUMBER(Q134),VLOOKUP(J133,Blocos!D:G,4,0),"")</f>
        <v/>
      </c>
      <c r="AA133" s="190" t="str">
        <f>IF(ISNUMBER(Q133),CONCATENATE("CREATE TABLE ""reg_",LOWER(J133),""" (""ID"" bigint NOT NULL AUTO_INCREMENT,  ""HASHFILE"" varchar(255) DEFAULT NULL, ""ID_PAI"" bigint NOT NULL,"),IF(Q133="Campo",CONCATENATE("""",L133,""" ",VLOOKUP(R133,Apoio!A:C,3,0)),""))&amp;IF(Z133="","",CONCATENATE("PRIMARY KEY (""ID""), KEY ""FK_reg_",LOWER(Z133),"_ID_PAI"" (""ID_PAI""), CONSTRAINT ""FK_reg_",LOWER(Z133),"_ID_PAI"" FOREIGN KEY (""ID_PAI"") REFERENCES ""reg_",LOWER(Z133),""" (""ID"")) ENGINE=InnoDB AUTO_INCREMENT=105774 DEFAULT CHARSET=utf8mb4 COLLATE=utf8mb4_0900_ai_ci;"))</f>
        <v>"REG" varchar(255) DEFAULT NULL,</v>
      </c>
      <c r="AB133" s="190" t="str">
        <f t="shared" si="20"/>
        <v>USE `efdicms`;SELECT `reg_0300`.`REG`,</v>
      </c>
    </row>
    <row r="134" spans="1:28" ht="14.5" hidden="1" customHeight="1" x14ac:dyDescent="0.3">
      <c r="J134" s="187" t="str">
        <f t="shared" si="18"/>
        <v>0300</v>
      </c>
      <c r="K134" s="181">
        <v>2</v>
      </c>
      <c r="L134" s="285" t="s">
        <v>236</v>
      </c>
      <c r="M134" s="182" t="s">
        <v>237</v>
      </c>
      <c r="N134" s="181" t="s">
        <v>27</v>
      </c>
      <c r="O134" s="181">
        <v>60</v>
      </c>
      <c r="P134" s="181" t="s">
        <v>28</v>
      </c>
      <c r="Q134" s="192" t="str">
        <f t="shared" si="14"/>
        <v>Campo</v>
      </c>
      <c r="R134" s="192" t="s">
        <v>27</v>
      </c>
      <c r="S134" s="191" t="str">
        <f t="shared" si="15"/>
        <v/>
      </c>
      <c r="T134" s="192" t="str">
        <f t="shared" si="16"/>
        <v>&lt;campo posicao="2"&gt;
&lt;coluna&gt;COD_IND_BEM&lt;/coluna&gt;
&lt;descricao&gt;Código individualizado do bem ou componente adotado no controle patrimonial do estabelecimento informante&lt;/descricao&gt;
&lt;tipo&gt;C&lt;/tipo&gt;
&lt;/campo&gt;</v>
      </c>
      <c r="U134" s="192" t="str">
        <f t="shared" si="19"/>
        <v>&lt;campo posicao="2"&gt;
&lt;coluna&gt;COD_IND_BEM&lt;/coluna&gt;
&lt;descricao&gt;Código individualizado do bem ou componente adotado no controle patrimonial do estabelecimento informante&lt;/descricao&gt;
&lt;tipo&gt;C&lt;/tipo&gt;
&lt;/campo&gt;</v>
      </c>
      <c r="V134" s="192" t="str">
        <f t="shared" si="17"/>
        <v>{"Column3", "COD_IND_BEM"},</v>
      </c>
      <c r="W134" s="191" t="str">
        <f>IF(Q134="Campo","@Campos(posicao = "&amp;K134&amp;", tipo = '"&amp;R134&amp;"')@Column(name = """&amp;L134&amp;""")"&amp;IF(R134="D","@Temporal(TemporalType.DATE)","")&amp;"private "&amp;VLOOKUP(TEXT(R134,"@"),Apoio!A:B,2,0)&amp;" "&amp;SUBSTITUTE(LOWER(LEFT(L134,1))&amp;RIGHT(PROPER(L134),LEN(L134)-1),"_","")&amp;";",IF(ISNUMBER(Q134),IF(R134="R","@Entity@Table(name = ""reg_"&amp;LOWER(J134)&amp;""")@XmlRootElement","")&amp;VLOOKUP(J134,Blocos!D:I,6,0)&amp;Apoio!$E$1&amp;Y134,""))</f>
        <v>@Campos(posicao = 2, tipo = 'C')@Column(name = "COD_IND_BEM")private String codIndBem;</v>
      </c>
      <c r="X134" s="190" t="str">
        <f>IF(ISNUMBER(Q134),COUNTIF(Blocos!G:G,J134),"")</f>
        <v/>
      </c>
      <c r="Y134" s="190" t="str">
        <f>IF(OR(X134=0,X134=""),"",VLOOKUP(SUMIFS(Blocos!A:A,Blocos!H:H,'EFD REGISTROS e Campos (2)'!X134,Blocos!G:G,'EFD REGISTROS e Campos (2)'!J134),Blocos!A:L,12,0))</f>
        <v/>
      </c>
      <c r="Z134" s="190" t="str">
        <f>IF(ISNUMBER(Q135),VLOOKUP(J134,Blocos!D:G,4,0),"")</f>
        <v/>
      </c>
      <c r="AA134" s="190" t="str">
        <f>IF(ISNUMBER(Q134),CONCATENATE("CREATE TABLE ""reg_",LOWER(J134),""" (""ID"" bigint NOT NULL AUTO_INCREMENT,  ""HASHFILE"" varchar(255) DEFAULT NULL, ""ID_PAI"" bigint NOT NULL,"),IF(Q134="Campo",CONCATENATE("""",L134,""" ",VLOOKUP(R134,Apoio!A:C,3,0)),""))&amp;IF(Z134="","",CONCATENATE("PRIMARY KEY (""ID""), KEY ""FK_reg_",LOWER(Z134),"_ID_PAI"" (""ID_PAI""), CONSTRAINT ""FK_reg_",LOWER(Z134),"_ID_PAI"" FOREIGN KEY (""ID_PAI"") REFERENCES ""reg_",LOWER(Z134),""" (""ID"")) ENGINE=InnoDB AUTO_INCREMENT=105774 DEFAULT CHARSET=utf8mb4 COLLATE=utf8mb4_0900_ai_ci;"))</f>
        <v>"COD_IND_BEM" varchar(255) DEFAULT NULL,</v>
      </c>
      <c r="AB134" s="190" t="str">
        <f t="shared" si="20"/>
        <v>`reg_0300`.`COD_IND_BEM`,</v>
      </c>
    </row>
    <row r="135" spans="1:28" ht="14.5" hidden="1" customHeight="1" x14ac:dyDescent="0.3">
      <c r="J135" s="187" t="str">
        <f t="shared" si="18"/>
        <v>0300</v>
      </c>
      <c r="K135" s="196">
        <v>3</v>
      </c>
      <c r="L135" s="285" t="s">
        <v>238</v>
      </c>
      <c r="M135" s="182" t="s">
        <v>239</v>
      </c>
      <c r="N135" s="196" t="s">
        <v>27</v>
      </c>
      <c r="O135" s="196" t="s">
        <v>240</v>
      </c>
      <c r="P135" s="196" t="s">
        <v>28</v>
      </c>
      <c r="Q135" s="192" t="str">
        <f t="shared" si="14"/>
        <v>Campo</v>
      </c>
      <c r="R135" s="192" t="s">
        <v>27</v>
      </c>
      <c r="S135" s="191" t="str">
        <f t="shared" si="15"/>
        <v/>
      </c>
      <c r="T135" s="192" t="str">
        <f t="shared" si="16"/>
        <v>&lt;campo posicao="3"&gt;
&lt;coluna&gt;IDENT_MERC&lt;/coluna&gt;
&lt;descricao&gt;Identificação do tipo de mercadoria:&lt;/descricao&gt;
&lt;tipo&gt;C&lt;/tipo&gt;
&lt;/campo&gt;</v>
      </c>
      <c r="U135" s="192" t="str">
        <f t="shared" si="19"/>
        <v>&lt;campo posicao="3"&gt;
&lt;coluna&gt;IDENT_MERC&lt;/coluna&gt;
&lt;descricao&gt;Identificação do tipo de mercadoria:&lt;/descricao&gt;
&lt;tipo&gt;C&lt;/tipo&gt;
&lt;/campo&gt;</v>
      </c>
      <c r="V135" s="192" t="str">
        <f t="shared" si="17"/>
        <v>{"Column4", "IDENT_MERC"},</v>
      </c>
      <c r="W135" s="191" t="str">
        <f>IF(Q135="Campo","@Campos(posicao = "&amp;K135&amp;", tipo = '"&amp;R135&amp;"')@Column(name = """&amp;L135&amp;""")"&amp;IF(R135="D","@Temporal(TemporalType.DATE)","")&amp;"private "&amp;VLOOKUP(TEXT(R135,"@"),Apoio!A:B,2,0)&amp;" "&amp;SUBSTITUTE(LOWER(LEFT(L135,1))&amp;RIGHT(PROPER(L135),LEN(L135)-1),"_","")&amp;";",IF(ISNUMBER(Q135),IF(R135="R","@Entity@Table(name = ""reg_"&amp;LOWER(J135)&amp;""")@XmlRootElement","")&amp;VLOOKUP(J135,Blocos!D:I,6,0)&amp;Apoio!$E$1&amp;Y135,""))</f>
        <v>@Campos(posicao = 3, tipo = 'C')@Column(name = "IDENT_MERC")private String identMerc;</v>
      </c>
      <c r="X135" s="190" t="str">
        <f>IF(ISNUMBER(Q135),COUNTIF(Blocos!G:G,J135),"")</f>
        <v/>
      </c>
      <c r="Y135" s="190" t="str">
        <f>IF(OR(X135=0,X135=""),"",VLOOKUP(SUMIFS(Blocos!A:A,Blocos!H:H,'EFD REGISTROS e Campos (2)'!X135,Blocos!G:G,'EFD REGISTROS e Campos (2)'!J135),Blocos!A:L,12,0))</f>
        <v/>
      </c>
      <c r="Z135" s="190" t="str">
        <f>IF(ISNUMBER(Q136),VLOOKUP(J135,Blocos!D:G,4,0),"")</f>
        <v/>
      </c>
      <c r="AA135" s="190" t="str">
        <f>IF(ISNUMBER(Q135),CONCATENATE("CREATE TABLE ""reg_",LOWER(J135),""" (""ID"" bigint NOT NULL AUTO_INCREMENT,  ""HASHFILE"" varchar(255) DEFAULT NULL, ""ID_PAI"" bigint NOT NULL,"),IF(Q135="Campo",CONCATENATE("""",L135,""" ",VLOOKUP(R135,Apoio!A:C,3,0)),""))&amp;IF(Z135="","",CONCATENATE("PRIMARY KEY (""ID""), KEY ""FK_reg_",LOWER(Z135),"_ID_PAI"" (""ID_PAI""), CONSTRAINT ""FK_reg_",LOWER(Z135),"_ID_PAI"" FOREIGN KEY (""ID_PAI"") REFERENCES ""reg_",LOWER(Z135),""" (""ID"")) ENGINE=InnoDB AUTO_INCREMENT=105774 DEFAULT CHARSET=utf8mb4 COLLATE=utf8mb4_0900_ai_ci;"))</f>
        <v>"IDENT_MERC" varchar(255) DEFAULT NULL,</v>
      </c>
      <c r="AB135" s="190" t="str">
        <f t="shared" si="20"/>
        <v>`reg_0300`.`IDENT_MERC`,</v>
      </c>
    </row>
    <row r="136" spans="1:28" ht="14.5" hidden="1" customHeight="1" x14ac:dyDescent="0.3">
      <c r="J136" s="187" t="str">
        <f t="shared" si="18"/>
        <v>0300</v>
      </c>
      <c r="K136" s="196"/>
      <c r="L136" s="285"/>
      <c r="M136" s="182" t="s">
        <v>241</v>
      </c>
      <c r="N136" s="196"/>
      <c r="O136" s="196"/>
      <c r="P136" s="196"/>
      <c r="Q136" s="192" t="str">
        <f t="shared" si="14"/>
        <v/>
      </c>
      <c r="S136" s="191" t="str">
        <f t="shared" si="15"/>
        <v/>
      </c>
      <c r="T136" s="192" t="str">
        <f t="shared" si="16"/>
        <v/>
      </c>
      <c r="U136" s="192" t="str">
        <f t="shared" si="19"/>
        <v/>
      </c>
      <c r="V136" s="192" t="str">
        <f t="shared" si="17"/>
        <v/>
      </c>
      <c r="W136" s="191" t="str">
        <f>IF(Q136="Campo","@Campos(posicao = "&amp;K136&amp;", tipo = '"&amp;R136&amp;"')@Column(name = """&amp;L136&amp;""")"&amp;IF(R136="D","@Temporal(TemporalType.DATE)","")&amp;"private "&amp;VLOOKUP(TEXT(R136,"@"),Apoio!A:B,2,0)&amp;" "&amp;SUBSTITUTE(LOWER(LEFT(L136,1))&amp;RIGHT(PROPER(L136),LEN(L136)-1),"_","")&amp;";",IF(ISNUMBER(Q136),IF(R136="R","@Entity@Table(name = ""reg_"&amp;LOWER(J136)&amp;""")@XmlRootElement","")&amp;VLOOKUP(J136,Blocos!D:I,6,0)&amp;Apoio!$E$1&amp;Y136,""))</f>
        <v/>
      </c>
      <c r="X136" s="190" t="str">
        <f>IF(ISNUMBER(Q136),COUNTIF(Blocos!G:G,J136),"")</f>
        <v/>
      </c>
      <c r="Y136" s="190" t="str">
        <f>IF(OR(X136=0,X136=""),"",VLOOKUP(SUMIFS(Blocos!A:A,Blocos!H:H,'EFD REGISTROS e Campos (2)'!X136,Blocos!G:G,'EFD REGISTROS e Campos (2)'!J136),Blocos!A:L,12,0))</f>
        <v/>
      </c>
      <c r="Z136" s="190" t="str">
        <f>IF(ISNUMBER(Q137),VLOOKUP(J136,Blocos!D:G,4,0),"")</f>
        <v/>
      </c>
      <c r="AA136" s="190" t="str">
        <f>IF(ISNUMBER(Q136),CONCATENATE("CREATE TABLE ""reg_",LOWER(J136),""" (""ID"" bigint NOT NULL AUTO_INCREMENT,  ""HASHFILE"" varchar(255) DEFAULT NULL, ""ID_PAI"" bigint NOT NULL,"),IF(Q136="Campo",CONCATENATE("""",L136,""" ",VLOOKUP(R136,Apoio!A:C,3,0)),""))&amp;IF(Z136="","",CONCATENATE("PRIMARY KEY (""ID""), KEY ""FK_reg_",LOWER(Z136),"_ID_PAI"" (""ID_PAI""), CONSTRAINT ""FK_reg_",LOWER(Z136),"_ID_PAI"" FOREIGN KEY (""ID_PAI"") REFERENCES ""reg_",LOWER(Z136),""" (""ID"")) ENGINE=InnoDB AUTO_INCREMENT=105774 DEFAULT CHARSET=utf8mb4 COLLATE=utf8mb4_0900_ai_ci;"))</f>
        <v/>
      </c>
      <c r="AB136" s="190" t="str">
        <f t="shared" si="20"/>
        <v/>
      </c>
    </row>
    <row r="137" spans="1:28" ht="14.5" hidden="1" customHeight="1" x14ac:dyDescent="0.3">
      <c r="J137" s="187" t="str">
        <f t="shared" si="18"/>
        <v>0300</v>
      </c>
      <c r="K137" s="196"/>
      <c r="L137" s="285"/>
      <c r="M137" s="182" t="s">
        <v>242</v>
      </c>
      <c r="N137" s="196"/>
      <c r="O137" s="196"/>
      <c r="P137" s="196"/>
      <c r="Q137" s="192" t="str">
        <f t="shared" si="14"/>
        <v/>
      </c>
      <c r="S137" s="191" t="str">
        <f t="shared" si="15"/>
        <v/>
      </c>
      <c r="T137" s="192" t="str">
        <f t="shared" si="16"/>
        <v/>
      </c>
      <c r="U137" s="192" t="str">
        <f t="shared" si="19"/>
        <v/>
      </c>
      <c r="V137" s="192" t="str">
        <f t="shared" si="17"/>
        <v/>
      </c>
      <c r="W137" s="191" t="str">
        <f>IF(Q137="Campo","@Campos(posicao = "&amp;K137&amp;", tipo = '"&amp;R137&amp;"')@Column(name = """&amp;L137&amp;""")"&amp;IF(R137="D","@Temporal(TemporalType.DATE)","")&amp;"private "&amp;VLOOKUP(TEXT(R137,"@"),Apoio!A:B,2,0)&amp;" "&amp;SUBSTITUTE(LOWER(LEFT(L137,1))&amp;RIGHT(PROPER(L137),LEN(L137)-1),"_","")&amp;";",IF(ISNUMBER(Q137),IF(R137="R","@Entity@Table(name = ""reg_"&amp;LOWER(J137)&amp;""")@XmlRootElement","")&amp;VLOOKUP(J137,Blocos!D:I,6,0)&amp;Apoio!$E$1&amp;Y137,""))</f>
        <v/>
      </c>
      <c r="X137" s="190" t="str">
        <f>IF(ISNUMBER(Q137),COUNTIF(Blocos!G:G,J137),"")</f>
        <v/>
      </c>
      <c r="Y137" s="190" t="str">
        <f>IF(OR(X137=0,X137=""),"",VLOOKUP(SUMIFS(Blocos!A:A,Blocos!H:H,'EFD REGISTROS e Campos (2)'!X137,Blocos!G:G,'EFD REGISTROS e Campos (2)'!J137),Blocos!A:L,12,0))</f>
        <v/>
      </c>
      <c r="Z137" s="190" t="str">
        <f>IF(ISNUMBER(Q138),VLOOKUP(J137,Blocos!D:G,4,0),"")</f>
        <v/>
      </c>
      <c r="AA137" s="190" t="str">
        <f>IF(ISNUMBER(Q137),CONCATENATE("CREATE TABLE ""reg_",LOWER(J137),""" (""ID"" bigint NOT NULL AUTO_INCREMENT,  ""HASHFILE"" varchar(255) DEFAULT NULL, ""ID_PAI"" bigint NOT NULL,"),IF(Q137="Campo",CONCATENATE("""",L137,""" ",VLOOKUP(R137,Apoio!A:C,3,0)),""))&amp;IF(Z137="","",CONCATENATE("PRIMARY KEY (""ID""), KEY ""FK_reg_",LOWER(Z137),"_ID_PAI"" (""ID_PAI""), CONSTRAINT ""FK_reg_",LOWER(Z137),"_ID_PAI"" FOREIGN KEY (""ID_PAI"") REFERENCES ""reg_",LOWER(Z137),""" (""ID"")) ENGINE=InnoDB AUTO_INCREMENT=105774 DEFAULT CHARSET=utf8mb4 COLLATE=utf8mb4_0900_ai_ci;"))</f>
        <v/>
      </c>
      <c r="AB137" s="190" t="str">
        <f t="shared" si="20"/>
        <v/>
      </c>
    </row>
    <row r="138" spans="1:28" ht="14.5" hidden="1" customHeight="1" x14ac:dyDescent="0.3">
      <c r="J138" s="187" t="str">
        <f t="shared" si="18"/>
        <v>0300</v>
      </c>
      <c r="K138" s="181">
        <v>4</v>
      </c>
      <c r="L138" s="285" t="s">
        <v>165</v>
      </c>
      <c r="M138" s="182" t="s">
        <v>243</v>
      </c>
      <c r="N138" s="181" t="s">
        <v>27</v>
      </c>
      <c r="O138" s="181" t="s">
        <v>28</v>
      </c>
      <c r="P138" s="181" t="s">
        <v>28</v>
      </c>
      <c r="Q138" s="192" t="str">
        <f t="shared" si="14"/>
        <v>Campo</v>
      </c>
      <c r="R138" s="192" t="s">
        <v>27</v>
      </c>
      <c r="S138" s="191" t="str">
        <f t="shared" si="15"/>
        <v/>
      </c>
      <c r="T138" s="192" t="str">
        <f t="shared" si="16"/>
        <v>&lt;campo posicao="4"&gt;
&lt;coluna&gt;DESCR_ITEM&lt;/coluna&gt;
&lt;descricao&gt;Descrição do bem ou componente (modelo, marca e outras características necessárias a sua individualização)&lt;/descricao&gt;
&lt;tipo&gt;C&lt;/tipo&gt;
&lt;/campo&gt;</v>
      </c>
      <c r="U138" s="192" t="str">
        <f t="shared" si="19"/>
        <v>&lt;campo posicao="4"&gt;
&lt;coluna&gt;DESCR_ITEM&lt;/coluna&gt;
&lt;descricao&gt;Descrição do bem ou componente (modelo, marca e outras características necessárias a sua individualização)&lt;/descricao&gt;
&lt;tipo&gt;C&lt;/tipo&gt;
&lt;/campo&gt;</v>
      </c>
      <c r="V138" s="192" t="str">
        <f t="shared" si="17"/>
        <v>{"Column5", "DESCR_ITEM"},</v>
      </c>
      <c r="W138" s="191" t="str">
        <f>IF(Q138="Campo","@Campos(posicao = "&amp;K138&amp;", tipo = '"&amp;R138&amp;"')@Column(name = """&amp;L138&amp;""")"&amp;IF(R138="D","@Temporal(TemporalType.DATE)","")&amp;"private "&amp;VLOOKUP(TEXT(R138,"@"),Apoio!A:B,2,0)&amp;" "&amp;SUBSTITUTE(LOWER(LEFT(L138,1))&amp;RIGHT(PROPER(L138),LEN(L138)-1),"_","")&amp;";",IF(ISNUMBER(Q138),IF(R138="R","@Entity@Table(name = ""reg_"&amp;LOWER(J138)&amp;""")@XmlRootElement","")&amp;VLOOKUP(J138,Blocos!D:I,6,0)&amp;Apoio!$E$1&amp;Y138,""))</f>
        <v>@Campos(posicao = 4, tipo = 'C')@Column(name = "DESCR_ITEM")private String descrItem;</v>
      </c>
      <c r="X138" s="190" t="str">
        <f>IF(ISNUMBER(Q138),COUNTIF(Blocos!G:G,J138),"")</f>
        <v/>
      </c>
      <c r="Y138" s="190" t="str">
        <f>IF(OR(X138=0,X138=""),"",VLOOKUP(SUMIFS(Blocos!A:A,Blocos!H:H,'EFD REGISTROS e Campos (2)'!X138,Blocos!G:G,'EFD REGISTROS e Campos (2)'!J138),Blocos!A:L,12,0))</f>
        <v/>
      </c>
      <c r="Z138" s="190" t="str">
        <f>IF(ISNUMBER(Q139),VLOOKUP(J138,Blocos!D:G,4,0),"")</f>
        <v/>
      </c>
      <c r="AA138" s="190" t="str">
        <f>IF(ISNUMBER(Q138),CONCATENATE("CREATE TABLE ""reg_",LOWER(J138),""" (""ID"" bigint NOT NULL AUTO_INCREMENT,  ""HASHFILE"" varchar(255) DEFAULT NULL, ""ID_PAI"" bigint NOT NULL,"),IF(Q138="Campo",CONCATENATE("""",L138,""" ",VLOOKUP(R138,Apoio!A:C,3,0)),""))&amp;IF(Z138="","",CONCATENATE("PRIMARY KEY (""ID""), KEY ""FK_reg_",LOWER(Z138),"_ID_PAI"" (""ID_PAI""), CONSTRAINT ""FK_reg_",LOWER(Z138),"_ID_PAI"" FOREIGN KEY (""ID_PAI"") REFERENCES ""reg_",LOWER(Z138),""" (""ID"")) ENGINE=InnoDB AUTO_INCREMENT=105774 DEFAULT CHARSET=utf8mb4 COLLATE=utf8mb4_0900_ai_ci;"))</f>
        <v>"DESCR_ITEM" varchar(255) DEFAULT NULL,</v>
      </c>
      <c r="AB138" s="190" t="str">
        <f t="shared" si="20"/>
        <v>`reg_0300`.`DESCR_ITEM`,</v>
      </c>
    </row>
    <row r="139" spans="1:28" ht="14.5" hidden="1" customHeight="1" x14ac:dyDescent="0.3">
      <c r="J139" s="187" t="str">
        <f t="shared" si="18"/>
        <v>0300</v>
      </c>
      <c r="K139" s="181">
        <v>5</v>
      </c>
      <c r="L139" s="285" t="s">
        <v>244</v>
      </c>
      <c r="M139" s="182" t="s">
        <v>245</v>
      </c>
      <c r="N139" s="181" t="s">
        <v>27</v>
      </c>
      <c r="O139" s="181">
        <v>60</v>
      </c>
      <c r="P139" s="181" t="s">
        <v>28</v>
      </c>
      <c r="Q139" s="192" t="str">
        <f t="shared" si="14"/>
        <v>Campo</v>
      </c>
      <c r="R139" s="192" t="s">
        <v>27</v>
      </c>
      <c r="S139" s="191" t="str">
        <f t="shared" si="15"/>
        <v/>
      </c>
      <c r="T139" s="192" t="str">
        <f t="shared" si="16"/>
        <v>&lt;campo posicao="5"&gt;
&lt;coluna&gt;COD_PRNC&lt;/coluna&gt;
&lt;descricao&gt;Código de cadastro do bem principal nos casos em que o bem ou componente ( campo 02) esteja vinculado a um bem principal.&lt;/descricao&gt;
&lt;tipo&gt;C&lt;/tipo&gt;
&lt;/campo&gt;</v>
      </c>
      <c r="U139" s="192" t="str">
        <f t="shared" si="19"/>
        <v>&lt;campo posicao="5"&gt;
&lt;coluna&gt;COD_PRNC&lt;/coluna&gt;
&lt;descricao&gt;Código de cadastro do bem principal nos casos em que o bem ou componente ( campo 02) esteja vinculado a um bem principal.&lt;/descricao&gt;
&lt;tipo&gt;C&lt;/tipo&gt;
&lt;/campo&gt;</v>
      </c>
      <c r="V139" s="192" t="str">
        <f t="shared" si="17"/>
        <v>{"Column6", "COD_PRNC"},</v>
      </c>
      <c r="W139" s="191" t="str">
        <f>IF(Q139="Campo","@Campos(posicao = "&amp;K139&amp;", tipo = '"&amp;R139&amp;"')@Column(name = """&amp;L139&amp;""")"&amp;IF(R139="D","@Temporal(TemporalType.DATE)","")&amp;"private "&amp;VLOOKUP(TEXT(R139,"@"),Apoio!A:B,2,0)&amp;" "&amp;SUBSTITUTE(LOWER(LEFT(L139,1))&amp;RIGHT(PROPER(L139),LEN(L139)-1),"_","")&amp;";",IF(ISNUMBER(Q139),IF(R139="R","@Entity@Table(name = ""reg_"&amp;LOWER(J139)&amp;""")@XmlRootElement","")&amp;VLOOKUP(J139,Blocos!D:I,6,0)&amp;Apoio!$E$1&amp;Y139,""))</f>
        <v>@Campos(posicao = 5, tipo = 'C')@Column(name = "COD_PRNC")private String codPrnc;</v>
      </c>
      <c r="X139" s="190" t="str">
        <f>IF(ISNUMBER(Q139),COUNTIF(Blocos!G:G,J139),"")</f>
        <v/>
      </c>
      <c r="Y139" s="190" t="str">
        <f>IF(OR(X139=0,X139=""),"",VLOOKUP(SUMIFS(Blocos!A:A,Blocos!H:H,'EFD REGISTROS e Campos (2)'!X139,Blocos!G:G,'EFD REGISTROS e Campos (2)'!J139),Blocos!A:L,12,0))</f>
        <v/>
      </c>
      <c r="Z139" s="190" t="str">
        <f>IF(ISNUMBER(Q140),VLOOKUP(J139,Blocos!D:G,4,0),"")</f>
        <v/>
      </c>
      <c r="AA139" s="190" t="str">
        <f>IF(ISNUMBER(Q139),CONCATENATE("CREATE TABLE ""reg_",LOWER(J139),""" (""ID"" bigint NOT NULL AUTO_INCREMENT,  ""HASHFILE"" varchar(255) DEFAULT NULL, ""ID_PAI"" bigint NOT NULL,"),IF(Q139="Campo",CONCATENATE("""",L139,""" ",VLOOKUP(R139,Apoio!A:C,3,0)),""))&amp;IF(Z139="","",CONCATENATE("PRIMARY KEY (""ID""), KEY ""FK_reg_",LOWER(Z139),"_ID_PAI"" (""ID_PAI""), CONSTRAINT ""FK_reg_",LOWER(Z139),"_ID_PAI"" FOREIGN KEY (""ID_PAI"") REFERENCES ""reg_",LOWER(Z139),""" (""ID"")) ENGINE=InnoDB AUTO_INCREMENT=105774 DEFAULT CHARSET=utf8mb4 COLLATE=utf8mb4_0900_ai_ci;"))</f>
        <v>"COD_PRNC" varchar(255) DEFAULT NULL,</v>
      </c>
      <c r="AB139" s="190" t="str">
        <f t="shared" si="20"/>
        <v>`reg_0300`.`COD_PRNC`,</v>
      </c>
    </row>
    <row r="140" spans="1:28" ht="14.5" hidden="1" customHeight="1" x14ac:dyDescent="0.3">
      <c r="J140" s="187" t="str">
        <f t="shared" si="18"/>
        <v>0300</v>
      </c>
      <c r="K140" s="181">
        <v>6</v>
      </c>
      <c r="L140" s="285" t="s">
        <v>246</v>
      </c>
      <c r="M140" s="182" t="s">
        <v>247</v>
      </c>
      <c r="N140" s="181" t="s">
        <v>27</v>
      </c>
      <c r="O140" s="181">
        <v>60</v>
      </c>
      <c r="P140" s="181" t="s">
        <v>28</v>
      </c>
      <c r="Q140" s="192" t="str">
        <f t="shared" si="14"/>
        <v>Campo</v>
      </c>
      <c r="R140" s="192" t="s">
        <v>27</v>
      </c>
      <c r="S140" s="191" t="str">
        <f t="shared" si="15"/>
        <v/>
      </c>
      <c r="T140" s="192" t="str">
        <f t="shared" si="16"/>
        <v>&lt;campo posicao="6"&gt;
&lt;coluna&gt;COD_CTA&lt;/coluna&gt;
&lt;descricao&gt;Código da conta analítica de contabilização do bem ou componente (campo 06 do Registro 0500)&lt;/descricao&gt;
&lt;tipo&gt;C&lt;/tipo&gt;
&lt;/campo&gt;</v>
      </c>
      <c r="U140" s="192" t="str">
        <f t="shared" si="19"/>
        <v>&lt;campo posicao="6"&gt;
&lt;coluna&gt;COD_CTA&lt;/coluna&gt;
&lt;descricao&gt;Código da conta analítica de contabilização do bem ou componente (campo 06 do Registro 0500)&lt;/descricao&gt;
&lt;tipo&gt;C&lt;/tipo&gt;
&lt;/campo&gt;</v>
      </c>
      <c r="V140" s="192" t="str">
        <f t="shared" si="17"/>
        <v>{"Column7", "COD_CTA"},</v>
      </c>
      <c r="W140" s="191" t="str">
        <f>IF(Q140="Campo","@Campos(posicao = "&amp;K140&amp;", tipo = '"&amp;R140&amp;"')@Column(name = """&amp;L140&amp;""")"&amp;IF(R140="D","@Temporal(TemporalType.DATE)","")&amp;"private "&amp;VLOOKUP(TEXT(R140,"@"),Apoio!A:B,2,0)&amp;" "&amp;SUBSTITUTE(LOWER(LEFT(L140,1))&amp;RIGHT(PROPER(L140),LEN(L140)-1),"_","")&amp;";",IF(ISNUMBER(Q140),IF(R140="R","@Entity@Table(name = ""reg_"&amp;LOWER(J140)&amp;""")@XmlRootElement","")&amp;VLOOKUP(J140,Blocos!D:I,6,0)&amp;Apoio!$E$1&amp;Y140,""))</f>
        <v>@Campos(posicao = 6, tipo = 'C')@Column(name = "COD_CTA")private String codCta;</v>
      </c>
      <c r="X140" s="190" t="str">
        <f>IF(ISNUMBER(Q140),COUNTIF(Blocos!G:G,J140),"")</f>
        <v/>
      </c>
      <c r="Y140" s="190" t="str">
        <f>IF(OR(X140=0,X140=""),"",VLOOKUP(SUMIFS(Blocos!A:A,Blocos!H:H,'EFD REGISTROS e Campos (2)'!X140,Blocos!G:G,'EFD REGISTROS e Campos (2)'!J140),Blocos!A:L,12,0))</f>
        <v/>
      </c>
      <c r="Z140" s="190" t="str">
        <f>IF(ISNUMBER(Q141),VLOOKUP(J140,Blocos!D:G,4,0),"")</f>
        <v/>
      </c>
      <c r="AA140" s="190" t="str">
        <f>IF(ISNUMBER(Q140),CONCATENATE("CREATE TABLE ""reg_",LOWER(J140),""" (""ID"" bigint NOT NULL AUTO_INCREMENT,  ""HASHFILE"" varchar(255) DEFAULT NULL, ""ID_PAI"" bigint NOT NULL,"),IF(Q140="Campo",CONCATENATE("""",L140,""" ",VLOOKUP(R140,Apoio!A:C,3,0)),""))&amp;IF(Z140="","",CONCATENATE("PRIMARY KEY (""ID""), KEY ""FK_reg_",LOWER(Z140),"_ID_PAI"" (""ID_PAI""), CONSTRAINT ""FK_reg_",LOWER(Z140),"_ID_PAI"" FOREIGN KEY (""ID_PAI"") REFERENCES ""reg_",LOWER(Z140),""" (""ID"")) ENGINE=InnoDB AUTO_INCREMENT=105774 DEFAULT CHARSET=utf8mb4 COLLATE=utf8mb4_0900_ai_ci;"))</f>
        <v>"COD_CTA" varchar(255) DEFAULT NULL,</v>
      </c>
      <c r="AB140" s="190" t="str">
        <f t="shared" si="20"/>
        <v>`reg_0300`.`COD_CTA`,</v>
      </c>
    </row>
    <row r="141" spans="1:28" ht="14.5" hidden="1" customHeight="1" x14ac:dyDescent="0.3">
      <c r="J141" s="187" t="str">
        <f t="shared" si="18"/>
        <v>0300</v>
      </c>
      <c r="K141" s="181">
        <v>7</v>
      </c>
      <c r="L141" s="285" t="s">
        <v>248</v>
      </c>
      <c r="M141" s="182" t="s">
        <v>249</v>
      </c>
      <c r="N141" s="181" t="s">
        <v>32</v>
      </c>
      <c r="O141" s="181">
        <v>3</v>
      </c>
      <c r="P141" s="181" t="s">
        <v>28</v>
      </c>
      <c r="Q141" s="192" t="str">
        <f t="shared" si="14"/>
        <v>Campo</v>
      </c>
      <c r="R141" s="192" t="s">
        <v>3607</v>
      </c>
      <c r="S141" s="191" t="str">
        <f t="shared" si="15"/>
        <v/>
      </c>
      <c r="T141" s="192" t="str">
        <f t="shared" si="16"/>
        <v>&lt;campo posicao="7"&gt;
&lt;coluna&gt;NR_PARC&lt;/coluna&gt;
&lt;descricao&gt;Número total de parcelas a serem apropriadas, segundo a legislação de cada unidade federada&lt;/descricao&gt;
&lt;tipo&gt;I&lt;/tipo&gt;
&lt;/campo&gt;</v>
      </c>
      <c r="U141" s="192" t="str">
        <f t="shared" si="19"/>
        <v>&lt;campo posicao="7"&gt;
&lt;coluna&gt;NR_PARC&lt;/coluna&gt;
&lt;descricao&gt;Número total de parcelas a serem apropriadas, segundo a legislação de cada unidade federada&lt;/descricao&gt;
&lt;tipo&gt;I&lt;/tipo&gt;
&lt;/campo&gt;</v>
      </c>
      <c r="V141" s="192" t="str">
        <f t="shared" si="17"/>
        <v>{"Column8", "NR_PARC"},</v>
      </c>
      <c r="W141" s="191" t="str">
        <f>IF(Q141="Campo","@Campos(posicao = "&amp;K141&amp;", tipo = '"&amp;R141&amp;"')@Column(name = """&amp;L141&amp;""")"&amp;IF(R141="D","@Temporal(TemporalType.DATE)","")&amp;"private "&amp;VLOOKUP(TEXT(R141,"@"),Apoio!A:B,2,0)&amp;" "&amp;SUBSTITUTE(LOWER(LEFT(L141,1))&amp;RIGHT(PROPER(L141),LEN(L141)-1),"_","")&amp;";",IF(ISNUMBER(Q141),IF(R141="R","@Entity@Table(name = ""reg_"&amp;LOWER(J141)&amp;""")@XmlRootElement","")&amp;VLOOKUP(J141,Blocos!D:I,6,0)&amp;Apoio!$E$1&amp;Y141,""))</f>
        <v>@Campos(posicao = 7, tipo = 'I')@Column(name = "NR_PARC")private int nrParc;</v>
      </c>
      <c r="X141" s="190" t="str">
        <f>IF(ISNUMBER(Q141),COUNTIF(Blocos!G:G,J141),"")</f>
        <v/>
      </c>
      <c r="Y141" s="190" t="str">
        <f>IF(OR(X141=0,X141=""),"",VLOOKUP(SUMIFS(Blocos!A:A,Blocos!H:H,'EFD REGISTROS e Campos (2)'!X141,Blocos!G:G,'EFD REGISTROS e Campos (2)'!J141),Blocos!A:L,12,0))</f>
        <v/>
      </c>
      <c r="Z141" s="190" t="str">
        <f>IF(ISNUMBER(Q142),VLOOKUP(J141,Blocos!D:G,4,0),"")</f>
        <v>0001</v>
      </c>
      <c r="AA141" s="190" t="str">
        <f>IF(ISNUMBER(Q141),CONCATENATE("CREATE TABLE ""reg_",LOWER(J141),""" (""ID"" bigint NOT NULL AUTO_INCREMENT,  ""HASHFILE"" varchar(255) DEFAULT NULL, ""ID_PAI"" bigint NOT NULL,"),IF(Q141="Campo",CONCATENATE("""",L141,""" ",VLOOKUP(R141,Apoio!A:C,3,0)),""))&amp;IF(Z141="","",CONCATENATE("PRIMARY KEY (""ID""), KEY ""FK_reg_",LOWER(Z141),"_ID_PAI"" (""ID_PAI""), CONSTRAINT ""FK_reg_",LOWER(Z141),"_ID_PAI"" FOREIGN KEY (""ID_PAI"") REFERENCES ""reg_",LOWER(Z141),""" (""ID"")) ENGINE=InnoDB AUTO_INCREMENT=105774 DEFAULT CHARSET=utf8mb4 COLLATE=utf8mb4_0900_ai_ci;"))</f>
        <v>"NR_PARC" int DEFAULT NULL,PRIMARY KEY ("ID"), KEY "FK_reg_0001_ID_PAI" ("ID_PAI"), CONSTRAINT "FK_reg_0001_ID_PAI" FOREIGN KEY ("ID_PAI") REFERENCES "reg_0001" ("ID")) ENGINE=InnoDB AUTO_INCREMENT=105774 DEFAULT CHARSET=utf8mb4 COLLATE=utf8mb4_0900_ai_ci;</v>
      </c>
      <c r="AB141" s="190" t="str">
        <f t="shared" si="20"/>
        <v>`reg_0300`.`NR_PARC`,FROM `efdicms`.`reg_0300`;"</v>
      </c>
    </row>
    <row r="142" spans="1:28" ht="14.5" hidden="1" customHeight="1" collapsed="1" x14ac:dyDescent="0.3">
      <c r="A142" s="180" t="s">
        <v>22</v>
      </c>
      <c r="E142" s="180" t="s">
        <v>250</v>
      </c>
      <c r="I142" s="180" t="s">
        <v>209</v>
      </c>
      <c r="J142" s="187" t="str">
        <f t="shared" si="18"/>
        <v>0305</v>
      </c>
      <c r="K142" s="195" t="s">
        <v>251</v>
      </c>
      <c r="Q142" s="192">
        <f t="shared" si="14"/>
        <v>3</v>
      </c>
      <c r="S142" s="191" t="str">
        <f t="shared" si="15"/>
        <v>&lt;/registro&gt;
&lt;registro codigo="0305" perfil="ABC" nivel="3"&gt;</v>
      </c>
      <c r="T142" s="192" t="str">
        <f t="shared" si="16"/>
        <v/>
      </c>
      <c r="U142" s="192" t="str">
        <f t="shared" si="19"/>
        <v>&lt;/registro&gt;
&lt;registro codigo="0305" perfil="ABC" nivel="3"&gt;</v>
      </c>
      <c r="V142" s="192" t="str">
        <f t="shared" si="17"/>
        <v/>
      </c>
      <c r="W142" s="191" t="str">
        <f>IF(Q142="Campo","@Campos(posicao = "&amp;K142&amp;", tipo = '"&amp;R142&amp;"')@Column(name = """&amp;L142&amp;""")"&amp;IF(R142="D","@Temporal(TemporalType.DATE)","")&amp;"private "&amp;VLOOKUP(TEXT(R142,"@"),Apoio!A:B,2,0)&amp;" "&amp;SUBSTITUTE(LOWER(LEFT(L142,1))&amp;RIGHT(PROPER(L142),LEN(L142)-1),"_","")&amp;";",IF(ISNUMBER(Q142),IF(R142="R","@Entity@Table(name = ""reg_"&amp;LOWER(J142)&amp;""")@XmlRootElement","")&amp;VLOOKUP(J142,Blocos!D:I,6,0)&amp;Apoio!$E$1&amp;Y142,""))</f>
        <v>@Registros(nivel = 3) public class Reg0305 implements Serializable { private static final long serialVersionUID = 1L; @Id @GeneratedValue(strategy = GenerationType.IDENTITY) @Basic(optional = false) @Column(name = "ID" ) private Long id;@OneToOne(fetch = FetchType.LAZY) @JoinColumn(name = "ID_PAI", nullable = false) private Reg0300 idPai; public Reg0300 getIdPai() {return idPai;}public void setIdPai(Object idPai) {this.idPai = (Reg0300) idPai;}public Reg0305() { } public Reg0305(Long id) { this.id = id; } public Reg0305(Long id, Reg0300 idPai, long linha, String hash) { this.id = id; this.idPai = idPai; this.linha = linha; this.hash = hash; }public Long getId() { return id; } public void setId(Long id) { this.id = id; }@Basic(optional = false)@Column(name = "LINHA")private long linha;@Basic(optional = false)@Column(name = "HASH")private String hash;</v>
      </c>
      <c r="X142" s="190">
        <f>IF(ISNUMBER(Q142),COUNTIF(Blocos!G:G,J142),"")</f>
        <v>0</v>
      </c>
      <c r="Y142" s="190" t="str">
        <f>IF(OR(X142=0,X142=""),"",VLOOKUP(SUMIFS(Blocos!A:A,Blocos!H:H,'EFD REGISTROS e Campos (2)'!X142,Blocos!G:G,'EFD REGISTROS e Campos (2)'!J142),Blocos!A:L,12,0))</f>
        <v/>
      </c>
      <c r="Z142" s="190" t="str">
        <f>IF(ISNUMBER(Q143),VLOOKUP(J142,Blocos!D:G,4,0),"")</f>
        <v/>
      </c>
      <c r="AA142" s="190" t="str">
        <f>IF(ISNUMBER(Q142),CONCATENATE("CREATE TABLE ""reg_",LOWER(J142),""" (""ID"" bigint NOT NULL AUTO_INCREMENT,  ""HASHFILE"" varchar(255) DEFAULT NULL, ""ID_PAI"" bigint NOT NULL,"),IF(Q142="Campo",CONCATENATE("""",L142,""" ",VLOOKUP(R142,Apoio!A:C,3,0)),""))&amp;IF(Z142="","",CONCATENATE("PRIMARY KEY (""ID""), KEY ""FK_reg_",LOWER(Z142),"_ID_PAI"" (""ID_PAI""), CONSTRAINT ""FK_reg_",LOWER(Z142),"_ID_PAI"" FOREIGN KEY (""ID_PAI"") REFERENCES ""reg_",LOWER(Z142),""" (""ID"")) ENGINE=InnoDB AUTO_INCREMENT=105774 DEFAULT CHARSET=utf8mb4 COLLATE=utf8mb4_0900_ai_ci;"))</f>
        <v>CREATE TABLE "reg_0305" ("ID" bigint NOT NULL AUTO_INCREMENT,  "HASHFILE" varchar(255) DEFAULT NULL, "ID_PAI" bigint NOT NULL,</v>
      </c>
      <c r="AB142" s="190" t="str">
        <f t="shared" si="20"/>
        <v/>
      </c>
    </row>
    <row r="143" spans="1:28" ht="14.5" hidden="1" customHeight="1" x14ac:dyDescent="0.3">
      <c r="J143" s="187" t="str">
        <f t="shared" si="18"/>
        <v>0305</v>
      </c>
      <c r="K143" s="181">
        <v>1</v>
      </c>
      <c r="L143" s="289" t="s">
        <v>25</v>
      </c>
      <c r="M143" s="182" t="s">
        <v>252</v>
      </c>
      <c r="N143" s="181" t="s">
        <v>27</v>
      </c>
      <c r="O143" s="181" t="s">
        <v>235</v>
      </c>
      <c r="P143" s="181" t="s">
        <v>28</v>
      </c>
      <c r="Q143" s="192" t="str">
        <f t="shared" si="14"/>
        <v>Campo</v>
      </c>
      <c r="R143" s="192" t="s">
        <v>27</v>
      </c>
      <c r="S143" s="191" t="str">
        <f t="shared" si="15"/>
        <v/>
      </c>
      <c r="T143" s="192" t="str">
        <f t="shared" si="16"/>
        <v>&lt;campo posicao="1"&gt;
&lt;coluna&gt;REG&lt;/coluna&gt;
&lt;descricao&gt;Texto fixo contendo "0305"&lt;/descricao&gt;
&lt;tipo&gt;C&lt;/tipo&gt;
&lt;/campo&gt;</v>
      </c>
      <c r="U143" s="192" t="str">
        <f t="shared" si="19"/>
        <v>&lt;campo posicao="1"&gt;
&lt;coluna&gt;REG&lt;/coluna&gt;
&lt;descricao&gt;Texto fixo contendo "0305"&lt;/descricao&gt;
&lt;tipo&gt;C&lt;/tipo&gt;
&lt;/campo&gt;</v>
      </c>
      <c r="V143" s="192" t="str">
        <f t="shared" si="17"/>
        <v>{"Column2", "REG"},</v>
      </c>
      <c r="W143" s="191" t="str">
        <f>IF(Q143="Campo","@Campos(posicao = "&amp;K143&amp;", tipo = '"&amp;R143&amp;"')@Column(name = """&amp;L143&amp;""")"&amp;IF(R143="D","@Temporal(TemporalType.DATE)","")&amp;"private "&amp;VLOOKUP(TEXT(R143,"@"),Apoio!A:B,2,0)&amp;" "&amp;SUBSTITUTE(LOWER(LEFT(L143,1))&amp;RIGHT(PROPER(L143),LEN(L143)-1),"_","")&amp;";",IF(ISNUMBER(Q143),IF(R143="R","@Entity@Table(name = ""reg_"&amp;LOWER(J143)&amp;""")@XmlRootElement","")&amp;VLOOKUP(J143,Blocos!D:I,6,0)&amp;Apoio!$E$1&amp;Y143,""))</f>
        <v>@Campos(posicao = 1, tipo = 'C')@Column(name = "REG")private String reg;</v>
      </c>
      <c r="X143" s="190" t="str">
        <f>IF(ISNUMBER(Q143),COUNTIF(Blocos!G:G,J143),"")</f>
        <v/>
      </c>
      <c r="Y143" s="190" t="str">
        <f>IF(OR(X143=0,X143=""),"",VLOOKUP(SUMIFS(Blocos!A:A,Blocos!H:H,'EFD REGISTROS e Campos (2)'!X143,Blocos!G:G,'EFD REGISTROS e Campos (2)'!J143),Blocos!A:L,12,0))</f>
        <v/>
      </c>
      <c r="Z143" s="190" t="str">
        <f>IF(ISNUMBER(Q144),VLOOKUP(J143,Blocos!D:G,4,0),"")</f>
        <v/>
      </c>
      <c r="AA143" s="190" t="str">
        <f>IF(ISNUMBER(Q143),CONCATENATE("CREATE TABLE ""reg_",LOWER(J143),""" (""ID"" bigint NOT NULL AUTO_INCREMENT,  ""HASHFILE"" varchar(255) DEFAULT NULL, ""ID_PAI"" bigint NOT NULL,"),IF(Q143="Campo",CONCATENATE("""",L143,""" ",VLOOKUP(R143,Apoio!A:C,3,0)),""))&amp;IF(Z143="","",CONCATENATE("PRIMARY KEY (""ID""), KEY ""FK_reg_",LOWER(Z143),"_ID_PAI"" (""ID_PAI""), CONSTRAINT ""FK_reg_",LOWER(Z143),"_ID_PAI"" FOREIGN KEY (""ID_PAI"") REFERENCES ""reg_",LOWER(Z143),""" (""ID"")) ENGINE=InnoDB AUTO_INCREMENT=105774 DEFAULT CHARSET=utf8mb4 COLLATE=utf8mb4_0900_ai_ci;"))</f>
        <v>"REG" varchar(255) DEFAULT NULL,</v>
      </c>
      <c r="AB143" s="190" t="str">
        <f t="shared" si="20"/>
        <v>USE `efdicms`;SELECT `reg_0305`.`REG`,</v>
      </c>
    </row>
    <row r="144" spans="1:28" ht="14.5" hidden="1" customHeight="1" x14ac:dyDescent="0.3">
      <c r="J144" s="187" t="str">
        <f t="shared" si="18"/>
        <v>0305</v>
      </c>
      <c r="K144" s="181">
        <v>2</v>
      </c>
      <c r="L144" s="289" t="s">
        <v>253</v>
      </c>
      <c r="M144" s="182" t="s">
        <v>254</v>
      </c>
      <c r="N144" s="181" t="s">
        <v>27</v>
      </c>
      <c r="O144" s="181">
        <v>60</v>
      </c>
      <c r="P144" s="181" t="s">
        <v>28</v>
      </c>
      <c r="Q144" s="192" t="str">
        <f t="shared" si="14"/>
        <v>Campo</v>
      </c>
      <c r="R144" s="192" t="s">
        <v>27</v>
      </c>
      <c r="S144" s="191" t="str">
        <f t="shared" si="15"/>
        <v/>
      </c>
      <c r="T144" s="192" t="str">
        <f t="shared" si="16"/>
        <v>&lt;campo posicao="2"&gt;
&lt;coluna&gt;COD_CCUS&lt;/coluna&gt;
&lt;descricao&gt;Código do centro de custo onde o bem está sendo ou será utilizado (campo 03 do Registro 0600)&lt;/descricao&gt;
&lt;tipo&gt;C&lt;/tipo&gt;
&lt;/campo&gt;</v>
      </c>
      <c r="U144" s="192" t="str">
        <f t="shared" si="19"/>
        <v>&lt;campo posicao="2"&gt;
&lt;coluna&gt;COD_CCUS&lt;/coluna&gt;
&lt;descricao&gt;Código do centro de custo onde o bem está sendo ou será utilizado (campo 03 do Registro 0600)&lt;/descricao&gt;
&lt;tipo&gt;C&lt;/tipo&gt;
&lt;/campo&gt;</v>
      </c>
      <c r="V144" s="192" t="str">
        <f t="shared" si="17"/>
        <v>{"Column3", "COD_CCUS"},</v>
      </c>
      <c r="W144" s="191" t="str">
        <f>IF(Q144="Campo","@Campos(posicao = "&amp;K144&amp;", tipo = '"&amp;R144&amp;"')@Column(name = """&amp;L144&amp;""")"&amp;IF(R144="D","@Temporal(TemporalType.DATE)","")&amp;"private "&amp;VLOOKUP(TEXT(R144,"@"),Apoio!A:B,2,0)&amp;" "&amp;SUBSTITUTE(LOWER(LEFT(L144,1))&amp;RIGHT(PROPER(L144),LEN(L144)-1),"_","")&amp;";",IF(ISNUMBER(Q144),IF(R144="R","@Entity@Table(name = ""reg_"&amp;LOWER(J144)&amp;""")@XmlRootElement","")&amp;VLOOKUP(J144,Blocos!D:I,6,0)&amp;Apoio!$E$1&amp;Y144,""))</f>
        <v>@Campos(posicao = 2, tipo = 'C')@Column(name = "COD_CCUS")private String codCcus;</v>
      </c>
      <c r="X144" s="190" t="str">
        <f>IF(ISNUMBER(Q144),COUNTIF(Blocos!G:G,J144),"")</f>
        <v/>
      </c>
      <c r="Y144" s="190" t="str">
        <f>IF(OR(X144=0,X144=""),"",VLOOKUP(SUMIFS(Blocos!A:A,Blocos!H:H,'EFD REGISTROS e Campos (2)'!X144,Blocos!G:G,'EFD REGISTROS e Campos (2)'!J144),Blocos!A:L,12,0))</f>
        <v/>
      </c>
      <c r="Z144" s="190" t="str">
        <f>IF(ISNUMBER(Q145),VLOOKUP(J144,Blocos!D:G,4,0),"")</f>
        <v/>
      </c>
      <c r="AA144" s="190" t="str">
        <f>IF(ISNUMBER(Q144),CONCATENATE("CREATE TABLE ""reg_",LOWER(J144),""" (""ID"" bigint NOT NULL AUTO_INCREMENT,  ""HASHFILE"" varchar(255) DEFAULT NULL, ""ID_PAI"" bigint NOT NULL,"),IF(Q144="Campo",CONCATENATE("""",L144,""" ",VLOOKUP(R144,Apoio!A:C,3,0)),""))&amp;IF(Z144="","",CONCATENATE("PRIMARY KEY (""ID""), KEY ""FK_reg_",LOWER(Z144),"_ID_PAI"" (""ID_PAI""), CONSTRAINT ""FK_reg_",LOWER(Z144),"_ID_PAI"" FOREIGN KEY (""ID_PAI"") REFERENCES ""reg_",LOWER(Z144),""" (""ID"")) ENGINE=InnoDB AUTO_INCREMENT=105774 DEFAULT CHARSET=utf8mb4 COLLATE=utf8mb4_0900_ai_ci;"))</f>
        <v>"COD_CCUS" varchar(255) DEFAULT NULL,</v>
      </c>
      <c r="AB144" s="190" t="str">
        <f t="shared" si="20"/>
        <v>`reg_0305`.`COD_CCUS`,</v>
      </c>
    </row>
    <row r="145" spans="1:28" ht="14.5" hidden="1" customHeight="1" x14ac:dyDescent="0.3">
      <c r="J145" s="187" t="str">
        <f t="shared" si="18"/>
        <v>0305</v>
      </c>
      <c r="K145" s="181">
        <v>3</v>
      </c>
      <c r="L145" s="289" t="s">
        <v>255</v>
      </c>
      <c r="M145" s="182" t="s">
        <v>256</v>
      </c>
      <c r="N145" s="181" t="s">
        <v>27</v>
      </c>
      <c r="O145" s="181" t="s">
        <v>28</v>
      </c>
      <c r="P145" s="181" t="s">
        <v>28</v>
      </c>
      <c r="Q145" s="192" t="str">
        <f t="shared" si="14"/>
        <v>Campo</v>
      </c>
      <c r="R145" s="192" t="s">
        <v>27</v>
      </c>
      <c r="S145" s="191" t="str">
        <f t="shared" si="15"/>
        <v/>
      </c>
      <c r="T145" s="192" t="str">
        <f t="shared" si="16"/>
        <v>&lt;campo posicao="3"&gt;
&lt;coluna&gt;FUNC&lt;/coluna&gt;
&lt;descricao&gt;Descrição sucinta da função do bem na atividade do estabelecimento&lt;/descricao&gt;
&lt;tipo&gt;C&lt;/tipo&gt;
&lt;/campo&gt;</v>
      </c>
      <c r="U145" s="192" t="str">
        <f t="shared" si="19"/>
        <v>&lt;campo posicao="3"&gt;
&lt;coluna&gt;FUNC&lt;/coluna&gt;
&lt;descricao&gt;Descrição sucinta da função do bem na atividade do estabelecimento&lt;/descricao&gt;
&lt;tipo&gt;C&lt;/tipo&gt;
&lt;/campo&gt;</v>
      </c>
      <c r="V145" s="192" t="str">
        <f t="shared" si="17"/>
        <v>{"Column4", "FUNC"},</v>
      </c>
      <c r="W145" s="191" t="str">
        <f>IF(Q145="Campo","@Campos(posicao = "&amp;K145&amp;", tipo = '"&amp;R145&amp;"')@Column(name = """&amp;L145&amp;""")"&amp;IF(R145="D","@Temporal(TemporalType.DATE)","")&amp;"private "&amp;VLOOKUP(TEXT(R145,"@"),Apoio!A:B,2,0)&amp;" "&amp;SUBSTITUTE(LOWER(LEFT(L145,1))&amp;RIGHT(PROPER(L145),LEN(L145)-1),"_","")&amp;";",IF(ISNUMBER(Q145),IF(R145="R","@Entity@Table(name = ""reg_"&amp;LOWER(J145)&amp;""")@XmlRootElement","")&amp;VLOOKUP(J145,Blocos!D:I,6,0)&amp;Apoio!$E$1&amp;Y145,""))</f>
        <v>@Campos(posicao = 3, tipo = 'C')@Column(name = "FUNC")private String func;</v>
      </c>
      <c r="X145" s="190" t="str">
        <f>IF(ISNUMBER(Q145),COUNTIF(Blocos!G:G,J145),"")</f>
        <v/>
      </c>
      <c r="Y145" s="190" t="str">
        <f>IF(OR(X145=0,X145=""),"",VLOOKUP(SUMIFS(Blocos!A:A,Blocos!H:H,'EFD REGISTROS e Campos (2)'!X145,Blocos!G:G,'EFD REGISTROS e Campos (2)'!J145),Blocos!A:L,12,0))</f>
        <v/>
      </c>
      <c r="Z145" s="190" t="str">
        <f>IF(ISNUMBER(Q146),VLOOKUP(J145,Blocos!D:G,4,0),"")</f>
        <v/>
      </c>
      <c r="AA145" s="190" t="str">
        <f>IF(ISNUMBER(Q145),CONCATENATE("CREATE TABLE ""reg_",LOWER(J145),""" (""ID"" bigint NOT NULL AUTO_INCREMENT,  ""HASHFILE"" varchar(255) DEFAULT NULL, ""ID_PAI"" bigint NOT NULL,"),IF(Q145="Campo",CONCATENATE("""",L145,""" ",VLOOKUP(R145,Apoio!A:C,3,0)),""))&amp;IF(Z145="","",CONCATENATE("PRIMARY KEY (""ID""), KEY ""FK_reg_",LOWER(Z145),"_ID_PAI"" (""ID_PAI""), CONSTRAINT ""FK_reg_",LOWER(Z145),"_ID_PAI"" FOREIGN KEY (""ID_PAI"") REFERENCES ""reg_",LOWER(Z145),""" (""ID"")) ENGINE=InnoDB AUTO_INCREMENT=105774 DEFAULT CHARSET=utf8mb4 COLLATE=utf8mb4_0900_ai_ci;"))</f>
        <v>"FUNC" varchar(255) DEFAULT NULL,</v>
      </c>
      <c r="AB145" s="190" t="str">
        <f t="shared" si="20"/>
        <v>`reg_0305`.`FUNC`,</v>
      </c>
    </row>
    <row r="146" spans="1:28" ht="14.5" hidden="1" customHeight="1" x14ac:dyDescent="0.3">
      <c r="J146" s="187" t="str">
        <f t="shared" si="18"/>
        <v>0305</v>
      </c>
      <c r="K146" s="181">
        <v>4</v>
      </c>
      <c r="L146" s="289" t="s">
        <v>257</v>
      </c>
      <c r="M146" s="182" t="s">
        <v>258</v>
      </c>
      <c r="N146" s="181" t="s">
        <v>32</v>
      </c>
      <c r="O146" s="181">
        <v>3</v>
      </c>
      <c r="P146" s="181" t="s">
        <v>28</v>
      </c>
      <c r="Q146" s="192" t="str">
        <f t="shared" si="14"/>
        <v>Campo</v>
      </c>
      <c r="R146" s="192" t="s">
        <v>3607</v>
      </c>
      <c r="S146" s="191" t="str">
        <f t="shared" si="15"/>
        <v/>
      </c>
      <c r="T146" s="192" t="str">
        <f t="shared" si="16"/>
        <v>&lt;campo posicao="4"&gt;
&lt;coluna&gt;VIDA_UTIL&lt;/coluna&gt;
&lt;descricao&gt;Vida útil estimada do bem, em número de meses&lt;/descricao&gt;
&lt;tipo&gt;I&lt;/tipo&gt;
&lt;/campo&gt;</v>
      </c>
      <c r="U146" s="192" t="str">
        <f t="shared" si="19"/>
        <v>&lt;campo posicao="4"&gt;
&lt;coluna&gt;VIDA_UTIL&lt;/coluna&gt;
&lt;descricao&gt;Vida útil estimada do bem, em número de meses&lt;/descricao&gt;
&lt;tipo&gt;I&lt;/tipo&gt;
&lt;/campo&gt;</v>
      </c>
      <c r="V146" s="192" t="str">
        <f t="shared" si="17"/>
        <v>{"Column5", "VIDA_UTIL"},</v>
      </c>
      <c r="W146" s="191" t="str">
        <f>IF(Q146="Campo","@Campos(posicao = "&amp;K146&amp;", tipo = '"&amp;R146&amp;"')@Column(name = """&amp;L146&amp;""")"&amp;IF(R146="D","@Temporal(TemporalType.DATE)","")&amp;"private "&amp;VLOOKUP(TEXT(R146,"@"),Apoio!A:B,2,0)&amp;" "&amp;SUBSTITUTE(LOWER(LEFT(L146,1))&amp;RIGHT(PROPER(L146),LEN(L146)-1),"_","")&amp;";",IF(ISNUMBER(Q146),IF(R146="R","@Entity@Table(name = ""reg_"&amp;LOWER(J146)&amp;""")@XmlRootElement","")&amp;VLOOKUP(J146,Blocos!D:I,6,0)&amp;Apoio!$E$1&amp;Y146,""))</f>
        <v>@Campos(posicao = 4, tipo = 'I')@Column(name = "VIDA_UTIL")private int vidaUtil;</v>
      </c>
      <c r="X146" s="190" t="str">
        <f>IF(ISNUMBER(Q146),COUNTIF(Blocos!G:G,J146),"")</f>
        <v/>
      </c>
      <c r="Y146" s="190" t="str">
        <f>IF(OR(X146=0,X146=""),"",VLOOKUP(SUMIFS(Blocos!A:A,Blocos!H:H,'EFD REGISTROS e Campos (2)'!X146,Blocos!G:G,'EFD REGISTROS e Campos (2)'!J146),Blocos!A:L,12,0))</f>
        <v/>
      </c>
      <c r="Z146" s="190" t="str">
        <f>IF(ISNUMBER(Q147),VLOOKUP(J146,Blocos!D:G,4,0),"")</f>
        <v>0300</v>
      </c>
      <c r="AA146" s="190" t="str">
        <f>IF(ISNUMBER(Q146),CONCATENATE("CREATE TABLE ""reg_",LOWER(J146),""" (""ID"" bigint NOT NULL AUTO_INCREMENT,  ""HASHFILE"" varchar(255) DEFAULT NULL, ""ID_PAI"" bigint NOT NULL,"),IF(Q146="Campo",CONCATENATE("""",L146,""" ",VLOOKUP(R146,Apoio!A:C,3,0)),""))&amp;IF(Z146="","",CONCATENATE("PRIMARY KEY (""ID""), KEY ""FK_reg_",LOWER(Z146),"_ID_PAI"" (""ID_PAI""), CONSTRAINT ""FK_reg_",LOWER(Z146),"_ID_PAI"" FOREIGN KEY (""ID_PAI"") REFERENCES ""reg_",LOWER(Z146),""" (""ID"")) ENGINE=InnoDB AUTO_INCREMENT=105774 DEFAULT CHARSET=utf8mb4 COLLATE=utf8mb4_0900_ai_ci;"))</f>
        <v>"VIDA_UTIL" int DEFAULT NULL,PRIMARY KEY ("ID"), KEY "FK_reg_0300_ID_PAI" ("ID_PAI"), CONSTRAINT "FK_reg_0300_ID_PAI" FOREIGN KEY ("ID_PAI") REFERENCES "reg_0300" ("ID")) ENGINE=InnoDB AUTO_INCREMENT=105774 DEFAULT CHARSET=utf8mb4 COLLATE=utf8mb4_0900_ai_ci;</v>
      </c>
      <c r="AB146" s="190" t="str">
        <f t="shared" si="20"/>
        <v>`reg_0305`.`VIDA_UTIL`,FROM `efdicms`.`reg_0305`;"</v>
      </c>
    </row>
    <row r="147" spans="1:28" ht="14.5" hidden="1" customHeight="1" collapsed="1" x14ac:dyDescent="0.3">
      <c r="A147" s="180" t="s">
        <v>22</v>
      </c>
      <c r="D147" s="180" t="s">
        <v>259</v>
      </c>
      <c r="I147" s="180" t="s">
        <v>108</v>
      </c>
      <c r="J147" s="187" t="str">
        <f t="shared" si="18"/>
        <v>0400</v>
      </c>
      <c r="K147" s="195" t="s">
        <v>260</v>
      </c>
      <c r="Q147" s="192">
        <f t="shared" si="14"/>
        <v>2</v>
      </c>
      <c r="S147" s="191" t="str">
        <f t="shared" si="15"/>
        <v>&lt;/registro&gt;
&lt;registro codigo="0400" perfil="ABC" nivel="2"&gt;</v>
      </c>
      <c r="T147" s="192" t="str">
        <f t="shared" si="16"/>
        <v/>
      </c>
      <c r="U147" s="192" t="str">
        <f t="shared" si="19"/>
        <v>&lt;/registro&gt;
&lt;registro codigo="0400" perfil="ABC" nivel="2"&gt;</v>
      </c>
      <c r="V147" s="192" t="str">
        <f t="shared" si="17"/>
        <v/>
      </c>
      <c r="W147" s="191" t="str">
        <f>IF(Q147="Campo","@Campos(posicao = "&amp;K147&amp;", tipo = '"&amp;R147&amp;"')@Column(name = """&amp;L147&amp;""")"&amp;IF(R147="D","@Temporal(TemporalType.DATE)","")&amp;"private "&amp;VLOOKUP(TEXT(R147,"@"),Apoio!A:B,2,0)&amp;" "&amp;SUBSTITUTE(LOWER(LEFT(L147,1))&amp;RIGHT(PROPER(L147),LEN(L147)-1),"_","")&amp;";",IF(ISNUMBER(Q147),IF(R147="R","@Entity@Table(name = ""reg_"&amp;LOWER(J147)&amp;""")@XmlRootElement","")&amp;VLOOKUP(J147,Blocos!D:I,6,0)&amp;Apoio!$E$1&amp;Y147,""))</f>
        <v>@Registros(nivel = 2) public class Reg0400 implements Serializable { private static final long serialVersionUID = 1L; @Id @GeneratedValue(strategy = GenerationType.IDENTITY) @Basic(optional = false) @Column(name = "ID" ) private Long id;@ManyToOne(fetch = FetchType.LAZY) @JoinColumn(name = "ID_PAI", nullable = false) private Reg0001 idPai; public Reg0001 getIdPai() {return idPai;}public void setIdPai(Object idPai) {this.idPai = (Reg0001) idPai;}public Reg0400() { } public Reg0400(Long id) { this.id = id; } public Reg0400(Long id, Reg0001 idPai, long linha, String hash) { this.id = id; this.idPai = idPai; this.linha = linha; this.hash = hash; }public Long getId() { return id; } public void setId(Long id) { this.id = id; }@Basic(optional = false)@Column(name = "LINHA")private long linha;@Basic(optional = false)@Column(name = "HASH")private String hash;</v>
      </c>
      <c r="X147" s="190">
        <f>IF(ISNUMBER(Q147),COUNTIF(Blocos!G:G,J147),"")</f>
        <v>0</v>
      </c>
      <c r="Y147" s="190" t="str">
        <f>IF(OR(X147=0,X147=""),"",VLOOKUP(SUMIFS(Blocos!A:A,Blocos!H:H,'EFD REGISTROS e Campos (2)'!X147,Blocos!G:G,'EFD REGISTROS e Campos (2)'!J147),Blocos!A:L,12,0))</f>
        <v/>
      </c>
      <c r="Z147" s="190" t="str">
        <f>IF(ISNUMBER(Q148),VLOOKUP(J147,Blocos!D:G,4,0),"")</f>
        <v/>
      </c>
      <c r="AA147" s="190" t="str">
        <f>IF(ISNUMBER(Q147),CONCATENATE("CREATE TABLE ""reg_",LOWER(J147),""" (""ID"" bigint NOT NULL AUTO_INCREMENT,  ""HASHFILE"" varchar(255) DEFAULT NULL, ""ID_PAI"" bigint NOT NULL,"),IF(Q147="Campo",CONCATENATE("""",L147,""" ",VLOOKUP(R147,Apoio!A:C,3,0)),""))&amp;IF(Z147="","",CONCATENATE("PRIMARY KEY (""ID""), KEY ""FK_reg_",LOWER(Z147),"_ID_PAI"" (""ID_PAI""), CONSTRAINT ""FK_reg_",LOWER(Z147),"_ID_PAI"" FOREIGN KEY (""ID_PAI"") REFERENCES ""reg_",LOWER(Z147),""" (""ID"")) ENGINE=InnoDB AUTO_INCREMENT=105774 DEFAULT CHARSET=utf8mb4 COLLATE=utf8mb4_0900_ai_ci;"))</f>
        <v>CREATE TABLE "reg_0400" ("ID" bigint NOT NULL AUTO_INCREMENT,  "HASHFILE" varchar(255) DEFAULT NULL, "ID_PAI" bigint NOT NULL,</v>
      </c>
      <c r="AB147" s="190" t="str">
        <f t="shared" si="20"/>
        <v/>
      </c>
    </row>
    <row r="148" spans="1:28" ht="14.5" hidden="1" customHeight="1" x14ac:dyDescent="0.3">
      <c r="J148" s="187" t="str">
        <f t="shared" si="18"/>
        <v>0400</v>
      </c>
      <c r="K148" s="181">
        <v>1</v>
      </c>
      <c r="L148" s="289" t="s">
        <v>25</v>
      </c>
      <c r="M148" s="182" t="s">
        <v>261</v>
      </c>
      <c r="N148" s="181" t="s">
        <v>27</v>
      </c>
      <c r="O148" s="181">
        <v>4</v>
      </c>
      <c r="P148" s="181" t="s">
        <v>28</v>
      </c>
      <c r="Q148" s="192" t="str">
        <f t="shared" si="14"/>
        <v>Campo</v>
      </c>
      <c r="R148" s="192" t="s">
        <v>27</v>
      </c>
      <c r="S148" s="191" t="str">
        <f t="shared" si="15"/>
        <v/>
      </c>
      <c r="T148" s="192" t="str">
        <f t="shared" si="16"/>
        <v>&lt;campo posicao="1"&gt;
&lt;coluna&gt;REG&lt;/coluna&gt;
&lt;descricao&gt;Texto fixo contendo "0400"&lt;/descricao&gt;
&lt;tipo&gt;C&lt;/tipo&gt;
&lt;/campo&gt;</v>
      </c>
      <c r="U148" s="192" t="str">
        <f t="shared" si="19"/>
        <v>&lt;campo posicao="1"&gt;
&lt;coluna&gt;REG&lt;/coluna&gt;
&lt;descricao&gt;Texto fixo contendo "0400"&lt;/descricao&gt;
&lt;tipo&gt;C&lt;/tipo&gt;
&lt;/campo&gt;</v>
      </c>
      <c r="V148" s="192" t="str">
        <f t="shared" si="17"/>
        <v>{"Column2", "REG"},</v>
      </c>
      <c r="W148" s="191" t="str">
        <f>IF(Q148="Campo","@Campos(posicao = "&amp;K148&amp;", tipo = '"&amp;R148&amp;"')@Column(name = """&amp;L148&amp;""")"&amp;IF(R148="D","@Temporal(TemporalType.DATE)","")&amp;"private "&amp;VLOOKUP(TEXT(R148,"@"),Apoio!A:B,2,0)&amp;" "&amp;SUBSTITUTE(LOWER(LEFT(L148,1))&amp;RIGHT(PROPER(L148),LEN(L148)-1),"_","")&amp;";",IF(ISNUMBER(Q148),IF(R148="R","@Entity@Table(name = ""reg_"&amp;LOWER(J148)&amp;""")@XmlRootElement","")&amp;VLOOKUP(J148,Blocos!D:I,6,0)&amp;Apoio!$E$1&amp;Y148,""))</f>
        <v>@Campos(posicao = 1, tipo = 'C')@Column(name = "REG")private String reg;</v>
      </c>
      <c r="X148" s="190" t="str">
        <f>IF(ISNUMBER(Q148),COUNTIF(Blocos!G:G,J148),"")</f>
        <v/>
      </c>
      <c r="Y148" s="190" t="str">
        <f>IF(OR(X148=0,X148=""),"",VLOOKUP(SUMIFS(Blocos!A:A,Blocos!H:H,'EFD REGISTROS e Campos (2)'!X148,Blocos!G:G,'EFD REGISTROS e Campos (2)'!J148),Blocos!A:L,12,0))</f>
        <v/>
      </c>
      <c r="Z148" s="190" t="str">
        <f>IF(ISNUMBER(Q149),VLOOKUP(J148,Blocos!D:G,4,0),"")</f>
        <v/>
      </c>
      <c r="AA148" s="190" t="str">
        <f>IF(ISNUMBER(Q148),CONCATENATE("CREATE TABLE ""reg_",LOWER(J148),""" (""ID"" bigint NOT NULL AUTO_INCREMENT,  ""HASHFILE"" varchar(255) DEFAULT NULL, ""ID_PAI"" bigint NOT NULL,"),IF(Q148="Campo",CONCATENATE("""",L148,""" ",VLOOKUP(R148,Apoio!A:C,3,0)),""))&amp;IF(Z148="","",CONCATENATE("PRIMARY KEY (""ID""), KEY ""FK_reg_",LOWER(Z148),"_ID_PAI"" (""ID_PAI""), CONSTRAINT ""FK_reg_",LOWER(Z148),"_ID_PAI"" FOREIGN KEY (""ID_PAI"") REFERENCES ""reg_",LOWER(Z148),""" (""ID"")) ENGINE=InnoDB AUTO_INCREMENT=105774 DEFAULT CHARSET=utf8mb4 COLLATE=utf8mb4_0900_ai_ci;"))</f>
        <v>"REG" varchar(255) DEFAULT NULL,</v>
      </c>
      <c r="AB148" s="190" t="str">
        <f t="shared" si="20"/>
        <v>USE `efdicms`;SELECT `reg_0400`.`REG`,</v>
      </c>
    </row>
    <row r="149" spans="1:28" ht="14.5" hidden="1" customHeight="1" x14ac:dyDescent="0.3">
      <c r="J149" s="187" t="str">
        <f t="shared" si="18"/>
        <v>0400</v>
      </c>
      <c r="K149" s="181">
        <v>2</v>
      </c>
      <c r="L149" s="289" t="s">
        <v>262</v>
      </c>
      <c r="M149" s="182" t="s">
        <v>263</v>
      </c>
      <c r="N149" s="181" t="s">
        <v>27</v>
      </c>
      <c r="O149" s="181">
        <v>10</v>
      </c>
      <c r="P149" s="181" t="s">
        <v>28</v>
      </c>
      <c r="Q149" s="192" t="str">
        <f t="shared" si="14"/>
        <v>Campo</v>
      </c>
      <c r="R149" s="192" t="s">
        <v>27</v>
      </c>
      <c r="S149" s="191" t="str">
        <f t="shared" si="15"/>
        <v/>
      </c>
      <c r="T149" s="192" t="str">
        <f t="shared" si="16"/>
        <v>&lt;campo posicao="2"&gt;
&lt;coluna&gt;COD_NAT&lt;/coluna&gt;
&lt;descricao&gt;Código da natureza da operação/prestação&lt;/descricao&gt;
&lt;tipo&gt;C&lt;/tipo&gt;
&lt;/campo&gt;</v>
      </c>
      <c r="U149" s="192" t="str">
        <f t="shared" si="19"/>
        <v>&lt;campo posicao="2"&gt;
&lt;coluna&gt;COD_NAT&lt;/coluna&gt;
&lt;descricao&gt;Código da natureza da operação/prestação&lt;/descricao&gt;
&lt;tipo&gt;C&lt;/tipo&gt;
&lt;/campo&gt;</v>
      </c>
      <c r="V149" s="192" t="str">
        <f t="shared" si="17"/>
        <v>{"Column3", "COD_NAT"},</v>
      </c>
      <c r="W149" s="191" t="str">
        <f>IF(Q149="Campo","@Campos(posicao = "&amp;K149&amp;", tipo = '"&amp;R149&amp;"')@Column(name = """&amp;L149&amp;""")"&amp;IF(R149="D","@Temporal(TemporalType.DATE)","")&amp;"private "&amp;VLOOKUP(TEXT(R149,"@"),Apoio!A:B,2,0)&amp;" "&amp;SUBSTITUTE(LOWER(LEFT(L149,1))&amp;RIGHT(PROPER(L149),LEN(L149)-1),"_","")&amp;";",IF(ISNUMBER(Q149),IF(R149="R","@Entity@Table(name = ""reg_"&amp;LOWER(J149)&amp;""")@XmlRootElement","")&amp;VLOOKUP(J149,Blocos!D:I,6,0)&amp;Apoio!$E$1&amp;Y149,""))</f>
        <v>@Campos(posicao = 2, tipo = 'C')@Column(name = "COD_NAT")private String codNat;</v>
      </c>
      <c r="X149" s="190" t="str">
        <f>IF(ISNUMBER(Q149),COUNTIF(Blocos!G:G,J149),"")</f>
        <v/>
      </c>
      <c r="Y149" s="190" t="str">
        <f>IF(OR(X149=0,X149=""),"",VLOOKUP(SUMIFS(Blocos!A:A,Blocos!H:H,'EFD REGISTROS e Campos (2)'!X149,Blocos!G:G,'EFD REGISTROS e Campos (2)'!J149),Blocos!A:L,12,0))</f>
        <v/>
      </c>
      <c r="Z149" s="190" t="str">
        <f>IF(ISNUMBER(Q150),VLOOKUP(J149,Blocos!D:G,4,0),"")</f>
        <v/>
      </c>
      <c r="AA149" s="190" t="str">
        <f>IF(ISNUMBER(Q149),CONCATENATE("CREATE TABLE ""reg_",LOWER(J149),""" (""ID"" bigint NOT NULL AUTO_INCREMENT,  ""HASHFILE"" varchar(255) DEFAULT NULL, ""ID_PAI"" bigint NOT NULL,"),IF(Q149="Campo",CONCATENATE("""",L149,""" ",VLOOKUP(R149,Apoio!A:C,3,0)),""))&amp;IF(Z149="","",CONCATENATE("PRIMARY KEY (""ID""), KEY ""FK_reg_",LOWER(Z149),"_ID_PAI"" (""ID_PAI""), CONSTRAINT ""FK_reg_",LOWER(Z149),"_ID_PAI"" FOREIGN KEY (""ID_PAI"") REFERENCES ""reg_",LOWER(Z149),""" (""ID"")) ENGINE=InnoDB AUTO_INCREMENT=105774 DEFAULT CHARSET=utf8mb4 COLLATE=utf8mb4_0900_ai_ci;"))</f>
        <v>"COD_NAT" varchar(255) DEFAULT NULL,</v>
      </c>
      <c r="AB149" s="190" t="str">
        <f t="shared" si="20"/>
        <v>`reg_0400`.`COD_NAT`,</v>
      </c>
    </row>
    <row r="150" spans="1:28" ht="14.5" hidden="1" customHeight="1" x14ac:dyDescent="0.3">
      <c r="J150" s="187" t="str">
        <f t="shared" si="18"/>
        <v>0400</v>
      </c>
      <c r="K150" s="181">
        <v>3</v>
      </c>
      <c r="L150" s="289" t="s">
        <v>264</v>
      </c>
      <c r="M150" s="182" t="s">
        <v>265</v>
      </c>
      <c r="N150" s="181" t="s">
        <v>27</v>
      </c>
      <c r="O150" s="181" t="s">
        <v>28</v>
      </c>
      <c r="P150" s="181" t="s">
        <v>28</v>
      </c>
      <c r="Q150" s="192" t="str">
        <f t="shared" si="14"/>
        <v>Campo</v>
      </c>
      <c r="R150" s="192" t="s">
        <v>27</v>
      </c>
      <c r="S150" s="191" t="str">
        <f t="shared" si="15"/>
        <v/>
      </c>
      <c r="T150" s="192" t="str">
        <f t="shared" si="16"/>
        <v>&lt;campo posicao="3"&gt;
&lt;coluna&gt;DESCR_NAT&lt;/coluna&gt;
&lt;descricao&gt;Descrição da natureza da operação/prestação&lt;/descricao&gt;
&lt;tipo&gt;C&lt;/tipo&gt;
&lt;/campo&gt;</v>
      </c>
      <c r="U150" s="192" t="str">
        <f t="shared" si="19"/>
        <v>&lt;campo posicao="3"&gt;
&lt;coluna&gt;DESCR_NAT&lt;/coluna&gt;
&lt;descricao&gt;Descrição da natureza da operação/prestação&lt;/descricao&gt;
&lt;tipo&gt;C&lt;/tipo&gt;
&lt;/campo&gt;</v>
      </c>
      <c r="V150" s="192" t="str">
        <f t="shared" si="17"/>
        <v>{"Column4", "DESCR_NAT"},</v>
      </c>
      <c r="W150" s="191" t="str">
        <f>IF(Q150="Campo","@Campos(posicao = "&amp;K150&amp;", tipo = '"&amp;R150&amp;"')@Column(name = """&amp;L150&amp;""")"&amp;IF(R150="D","@Temporal(TemporalType.DATE)","")&amp;"private "&amp;VLOOKUP(TEXT(R150,"@"),Apoio!A:B,2,0)&amp;" "&amp;SUBSTITUTE(LOWER(LEFT(L150,1))&amp;RIGHT(PROPER(L150),LEN(L150)-1),"_","")&amp;";",IF(ISNUMBER(Q150),IF(R150="R","@Entity@Table(name = ""reg_"&amp;LOWER(J150)&amp;""")@XmlRootElement","")&amp;VLOOKUP(J150,Blocos!D:I,6,0)&amp;Apoio!$E$1&amp;Y150,""))</f>
        <v>@Campos(posicao = 3, tipo = 'C')@Column(name = "DESCR_NAT")private String descrNat;</v>
      </c>
      <c r="X150" s="190" t="str">
        <f>IF(ISNUMBER(Q150),COUNTIF(Blocos!G:G,J150),"")</f>
        <v/>
      </c>
      <c r="Y150" s="190" t="str">
        <f>IF(OR(X150=0,X150=""),"",VLOOKUP(SUMIFS(Blocos!A:A,Blocos!H:H,'EFD REGISTROS e Campos (2)'!X150,Blocos!G:G,'EFD REGISTROS e Campos (2)'!J150),Blocos!A:L,12,0))</f>
        <v/>
      </c>
      <c r="Z150" s="190" t="str">
        <f>IF(ISNUMBER(Q151),VLOOKUP(J150,Blocos!D:G,4,0),"")</f>
        <v>0001</v>
      </c>
      <c r="AA150" s="190" t="str">
        <f>IF(ISNUMBER(Q150),CONCATENATE("CREATE TABLE ""reg_",LOWER(J150),""" (""ID"" bigint NOT NULL AUTO_INCREMENT,  ""HASHFILE"" varchar(255) DEFAULT NULL, ""ID_PAI"" bigint NOT NULL,"),IF(Q150="Campo",CONCATENATE("""",L150,""" ",VLOOKUP(R150,Apoio!A:C,3,0)),""))&amp;IF(Z150="","",CONCATENATE("PRIMARY KEY (""ID""), KEY ""FK_reg_",LOWER(Z150),"_ID_PAI"" (""ID_PAI""), CONSTRAINT ""FK_reg_",LOWER(Z150),"_ID_PAI"" FOREIGN KEY (""ID_PAI"") REFERENCES ""reg_",LOWER(Z150),""" (""ID"")) ENGINE=InnoDB AUTO_INCREMENT=105774 DEFAULT CHARSET=utf8mb4 COLLATE=utf8mb4_0900_ai_ci;"))</f>
        <v>"DESCR_NAT" varchar(255) DEFAULT NULL,PRIMARY KEY ("ID"), KEY "FK_reg_0001_ID_PAI" ("ID_PAI"), CONSTRAINT "FK_reg_0001_ID_PAI" FOREIGN KEY ("ID_PAI") REFERENCES "reg_0001" ("ID")) ENGINE=InnoDB AUTO_INCREMENT=105774 DEFAULT CHARSET=utf8mb4 COLLATE=utf8mb4_0900_ai_ci;</v>
      </c>
      <c r="AB150" s="190" t="str">
        <f t="shared" si="20"/>
        <v>`reg_0400`.`DESCR_NAT`,FROM `efdicms`.`reg_0400`;"</v>
      </c>
    </row>
    <row r="151" spans="1:28" ht="14.5" hidden="1" customHeight="1" collapsed="1" x14ac:dyDescent="0.3">
      <c r="A151" s="180" t="s">
        <v>22</v>
      </c>
      <c r="D151" s="180" t="s">
        <v>266</v>
      </c>
      <c r="I151" s="180" t="s">
        <v>108</v>
      </c>
      <c r="J151" s="187" t="str">
        <f t="shared" si="18"/>
        <v>0450</v>
      </c>
      <c r="K151" s="195" t="s">
        <v>267</v>
      </c>
      <c r="Q151" s="192">
        <f t="shared" si="14"/>
        <v>2</v>
      </c>
      <c r="S151" s="191" t="str">
        <f t="shared" si="15"/>
        <v>&lt;/registro&gt;
&lt;registro codigo="0450" perfil="ABC" nivel="2"&gt;</v>
      </c>
      <c r="T151" s="192" t="str">
        <f t="shared" si="16"/>
        <v/>
      </c>
      <c r="U151" s="192" t="str">
        <f t="shared" si="19"/>
        <v>&lt;/registro&gt;
&lt;registro codigo="0450" perfil="ABC" nivel="2"&gt;</v>
      </c>
      <c r="V151" s="192" t="str">
        <f t="shared" si="17"/>
        <v/>
      </c>
      <c r="W151" s="191" t="str">
        <f>IF(Q151="Campo","@Campos(posicao = "&amp;K151&amp;", tipo = '"&amp;R151&amp;"')@Column(name = """&amp;L151&amp;""")"&amp;IF(R151="D","@Temporal(TemporalType.DATE)","")&amp;"private "&amp;VLOOKUP(TEXT(R151,"@"),Apoio!A:B,2,0)&amp;" "&amp;SUBSTITUTE(LOWER(LEFT(L151,1))&amp;RIGHT(PROPER(L151),LEN(L151)-1),"_","")&amp;";",IF(ISNUMBER(Q151),IF(R151="R","@Entity@Table(name = ""reg_"&amp;LOWER(J151)&amp;""")@XmlRootElement","")&amp;VLOOKUP(J151,Blocos!D:I,6,0)&amp;Apoio!$E$1&amp;Y151,""))</f>
        <v>@Registros(nivel = 2) public class Reg0450 implements Serializable { private static final long serialVersionUID = 1L; @Id @GeneratedValue(strategy = GenerationType.IDENTITY) @Basic(optional = false) @Column(name = "ID" ) private Long id;@ManyToOne(fetch = FetchType.LAZY) @JoinColumn(name = "ID_PAI", nullable = false) private Reg0001 idPai; public Reg0001 getIdPai() {return idPai;}public void setIdPai(Object idPai) {this.idPai = (Reg0001) idPai;}public Reg0450() { } public Reg0450(Long id) { this.id = id; } public Reg0450(Long id, Reg0001 idPai, long linha, String hash) { this.id = id; this.idPai = idPai; this.linha = linha; this.hash = hash; }public Long getId() { return id; } public void setId(Long id) { this.id = id; }@Basic(optional = false)@Column(name = "LINHA")private long linha;@Basic(optional = false)@Column(name = "HASH")private String hash;</v>
      </c>
      <c r="X151" s="190">
        <f>IF(ISNUMBER(Q151),COUNTIF(Blocos!G:G,J151),"")</f>
        <v>0</v>
      </c>
      <c r="Y151" s="190" t="str">
        <f>IF(OR(X151=0,X151=""),"",VLOOKUP(SUMIFS(Blocos!A:A,Blocos!H:H,'EFD REGISTROS e Campos (2)'!X151,Blocos!G:G,'EFD REGISTROS e Campos (2)'!J151),Blocos!A:L,12,0))</f>
        <v/>
      </c>
      <c r="Z151" s="190" t="str">
        <f>IF(ISNUMBER(Q152),VLOOKUP(J151,Blocos!D:G,4,0),"")</f>
        <v/>
      </c>
      <c r="AA151" s="190" t="str">
        <f>IF(ISNUMBER(Q151),CONCATENATE("CREATE TABLE ""reg_",LOWER(J151),""" (""ID"" bigint NOT NULL AUTO_INCREMENT,  ""HASHFILE"" varchar(255) DEFAULT NULL, ""ID_PAI"" bigint NOT NULL,"),IF(Q151="Campo",CONCATENATE("""",L151,""" ",VLOOKUP(R151,Apoio!A:C,3,0)),""))&amp;IF(Z151="","",CONCATENATE("PRIMARY KEY (""ID""), KEY ""FK_reg_",LOWER(Z151),"_ID_PAI"" (""ID_PAI""), CONSTRAINT ""FK_reg_",LOWER(Z151),"_ID_PAI"" FOREIGN KEY (""ID_PAI"") REFERENCES ""reg_",LOWER(Z151),""" (""ID"")) ENGINE=InnoDB AUTO_INCREMENT=105774 DEFAULT CHARSET=utf8mb4 COLLATE=utf8mb4_0900_ai_ci;"))</f>
        <v>CREATE TABLE "reg_0450" ("ID" bigint NOT NULL AUTO_INCREMENT,  "HASHFILE" varchar(255) DEFAULT NULL, "ID_PAI" bigint NOT NULL,</v>
      </c>
      <c r="AB151" s="190" t="str">
        <f t="shared" si="20"/>
        <v/>
      </c>
    </row>
    <row r="152" spans="1:28" ht="14.5" hidden="1" customHeight="1" x14ac:dyDescent="0.3">
      <c r="J152" s="187" t="str">
        <f t="shared" si="18"/>
        <v>0450</v>
      </c>
      <c r="K152" s="181">
        <v>1</v>
      </c>
      <c r="L152" s="289" t="s">
        <v>25</v>
      </c>
      <c r="M152" s="182" t="s">
        <v>268</v>
      </c>
      <c r="N152" s="181" t="s">
        <v>27</v>
      </c>
      <c r="O152" s="181">
        <v>4</v>
      </c>
      <c r="P152" s="181" t="s">
        <v>28</v>
      </c>
      <c r="Q152" s="192" t="str">
        <f t="shared" si="14"/>
        <v>Campo</v>
      </c>
      <c r="R152" s="192" t="s">
        <v>27</v>
      </c>
      <c r="S152" s="191" t="str">
        <f t="shared" si="15"/>
        <v/>
      </c>
      <c r="T152" s="192" t="str">
        <f t="shared" si="16"/>
        <v>&lt;campo posicao="1"&gt;
&lt;coluna&gt;REG&lt;/coluna&gt;
&lt;descricao&gt;Texto fixo contendo "0450"&lt;/descricao&gt;
&lt;tipo&gt;C&lt;/tipo&gt;
&lt;/campo&gt;</v>
      </c>
      <c r="U152" s="192" t="str">
        <f t="shared" si="19"/>
        <v>&lt;campo posicao="1"&gt;
&lt;coluna&gt;REG&lt;/coluna&gt;
&lt;descricao&gt;Texto fixo contendo "0450"&lt;/descricao&gt;
&lt;tipo&gt;C&lt;/tipo&gt;
&lt;/campo&gt;</v>
      </c>
      <c r="V152" s="192" t="str">
        <f t="shared" si="17"/>
        <v>{"Column2", "REG"},</v>
      </c>
      <c r="W152" s="191" t="str">
        <f>IF(Q152="Campo","@Campos(posicao = "&amp;K152&amp;", tipo = '"&amp;R152&amp;"')@Column(name = """&amp;L152&amp;""")"&amp;IF(R152="D","@Temporal(TemporalType.DATE)","")&amp;"private "&amp;VLOOKUP(TEXT(R152,"@"),Apoio!A:B,2,0)&amp;" "&amp;SUBSTITUTE(LOWER(LEFT(L152,1))&amp;RIGHT(PROPER(L152),LEN(L152)-1),"_","")&amp;";",IF(ISNUMBER(Q152),IF(R152="R","@Entity@Table(name = ""reg_"&amp;LOWER(J152)&amp;""")@XmlRootElement","")&amp;VLOOKUP(J152,Blocos!D:I,6,0)&amp;Apoio!$E$1&amp;Y152,""))</f>
        <v>@Campos(posicao = 1, tipo = 'C')@Column(name = "REG")private String reg;</v>
      </c>
      <c r="X152" s="190" t="str">
        <f>IF(ISNUMBER(Q152),COUNTIF(Blocos!G:G,J152),"")</f>
        <v/>
      </c>
      <c r="Y152" s="190" t="str">
        <f>IF(OR(X152=0,X152=""),"",VLOOKUP(SUMIFS(Blocos!A:A,Blocos!H:H,'EFD REGISTROS e Campos (2)'!X152,Blocos!G:G,'EFD REGISTROS e Campos (2)'!J152),Blocos!A:L,12,0))</f>
        <v/>
      </c>
      <c r="Z152" s="190" t="str">
        <f>IF(ISNUMBER(Q153),VLOOKUP(J152,Blocos!D:G,4,0),"")</f>
        <v/>
      </c>
      <c r="AA152" s="190" t="str">
        <f>IF(ISNUMBER(Q152),CONCATENATE("CREATE TABLE ""reg_",LOWER(J152),""" (""ID"" bigint NOT NULL AUTO_INCREMENT,  ""HASHFILE"" varchar(255) DEFAULT NULL, ""ID_PAI"" bigint NOT NULL,"),IF(Q152="Campo",CONCATENATE("""",L152,""" ",VLOOKUP(R152,Apoio!A:C,3,0)),""))&amp;IF(Z152="","",CONCATENATE("PRIMARY KEY (""ID""), KEY ""FK_reg_",LOWER(Z152),"_ID_PAI"" (""ID_PAI""), CONSTRAINT ""FK_reg_",LOWER(Z152),"_ID_PAI"" FOREIGN KEY (""ID_PAI"") REFERENCES ""reg_",LOWER(Z152),""" (""ID"")) ENGINE=InnoDB AUTO_INCREMENT=105774 DEFAULT CHARSET=utf8mb4 COLLATE=utf8mb4_0900_ai_ci;"))</f>
        <v>"REG" varchar(255) DEFAULT NULL,</v>
      </c>
      <c r="AB152" s="190" t="str">
        <f t="shared" si="20"/>
        <v>USE `efdicms`;SELECT `reg_0450`.`REG`,</v>
      </c>
    </row>
    <row r="153" spans="1:28" ht="14.5" hidden="1" customHeight="1" x14ac:dyDescent="0.3">
      <c r="J153" s="187" t="str">
        <f t="shared" si="18"/>
        <v>0450</v>
      </c>
      <c r="K153" s="181">
        <v>2</v>
      </c>
      <c r="L153" s="289" t="s">
        <v>269</v>
      </c>
      <c r="M153" s="182" t="s">
        <v>270</v>
      </c>
      <c r="N153" s="181" t="s">
        <v>27</v>
      </c>
      <c r="O153" s="181">
        <v>6</v>
      </c>
      <c r="P153" s="181" t="s">
        <v>28</v>
      </c>
      <c r="Q153" s="192" t="str">
        <f t="shared" si="14"/>
        <v>Campo</v>
      </c>
      <c r="R153" s="192" t="s">
        <v>27</v>
      </c>
      <c r="S153" s="191" t="str">
        <f t="shared" si="15"/>
        <v/>
      </c>
      <c r="T153" s="192" t="str">
        <f t="shared" si="16"/>
        <v>&lt;campo posicao="2"&gt;
&lt;coluna&gt;COD_INF&lt;/coluna&gt;
&lt;descricao&gt;Código da informação complementar do documento fiscal. &lt;/descricao&gt;
&lt;tipo&gt;C&lt;/tipo&gt;
&lt;/campo&gt;</v>
      </c>
      <c r="U153" s="192" t="str">
        <f t="shared" si="19"/>
        <v>&lt;campo posicao="2"&gt;
&lt;coluna&gt;COD_INF&lt;/coluna&gt;
&lt;descricao&gt;Código da informação complementar do documento fiscal. &lt;/descricao&gt;
&lt;tipo&gt;C&lt;/tipo&gt;
&lt;/campo&gt;</v>
      </c>
      <c r="V153" s="192" t="str">
        <f t="shared" si="17"/>
        <v>{"Column3", "COD_INF"},</v>
      </c>
      <c r="W153" s="191" t="str">
        <f>IF(Q153="Campo","@Campos(posicao = "&amp;K153&amp;", tipo = '"&amp;R153&amp;"')@Column(name = """&amp;L153&amp;""")"&amp;IF(R153="D","@Temporal(TemporalType.DATE)","")&amp;"private "&amp;VLOOKUP(TEXT(R153,"@"),Apoio!A:B,2,0)&amp;" "&amp;SUBSTITUTE(LOWER(LEFT(L153,1))&amp;RIGHT(PROPER(L153),LEN(L153)-1),"_","")&amp;";",IF(ISNUMBER(Q153),IF(R153="R","@Entity@Table(name = ""reg_"&amp;LOWER(J153)&amp;""")@XmlRootElement","")&amp;VLOOKUP(J153,Blocos!D:I,6,0)&amp;Apoio!$E$1&amp;Y153,""))</f>
        <v>@Campos(posicao = 2, tipo = 'C')@Column(name = "COD_INF")private String codInf;</v>
      </c>
      <c r="X153" s="190" t="str">
        <f>IF(ISNUMBER(Q153),COUNTIF(Blocos!G:G,J153),"")</f>
        <v/>
      </c>
      <c r="Y153" s="190" t="str">
        <f>IF(OR(X153=0,X153=""),"",VLOOKUP(SUMIFS(Blocos!A:A,Blocos!H:H,'EFD REGISTROS e Campos (2)'!X153,Blocos!G:G,'EFD REGISTROS e Campos (2)'!J153),Blocos!A:L,12,0))</f>
        <v/>
      </c>
      <c r="Z153" s="190" t="str">
        <f>IF(ISNUMBER(Q154),VLOOKUP(J153,Blocos!D:G,4,0),"")</f>
        <v/>
      </c>
      <c r="AA153" s="190" t="str">
        <f>IF(ISNUMBER(Q153),CONCATENATE("CREATE TABLE ""reg_",LOWER(J153),""" (""ID"" bigint NOT NULL AUTO_INCREMENT,  ""HASHFILE"" varchar(255) DEFAULT NULL, ""ID_PAI"" bigint NOT NULL,"),IF(Q153="Campo",CONCATENATE("""",L153,""" ",VLOOKUP(R153,Apoio!A:C,3,0)),""))&amp;IF(Z153="","",CONCATENATE("PRIMARY KEY (""ID""), KEY ""FK_reg_",LOWER(Z153),"_ID_PAI"" (""ID_PAI""), CONSTRAINT ""FK_reg_",LOWER(Z153),"_ID_PAI"" FOREIGN KEY (""ID_PAI"") REFERENCES ""reg_",LOWER(Z153),""" (""ID"")) ENGINE=InnoDB AUTO_INCREMENT=105774 DEFAULT CHARSET=utf8mb4 COLLATE=utf8mb4_0900_ai_ci;"))</f>
        <v>"COD_INF" varchar(255) DEFAULT NULL,</v>
      </c>
      <c r="AB153" s="190" t="str">
        <f t="shared" si="20"/>
        <v>`reg_0450`.`COD_INF`,</v>
      </c>
    </row>
    <row r="154" spans="1:28" ht="14.5" hidden="1" customHeight="1" x14ac:dyDescent="0.3">
      <c r="J154" s="187" t="str">
        <f t="shared" si="18"/>
        <v>0450</v>
      </c>
      <c r="K154" s="181">
        <v>3</v>
      </c>
      <c r="L154" s="289" t="s">
        <v>271</v>
      </c>
      <c r="M154" s="182" t="s">
        <v>272</v>
      </c>
      <c r="N154" s="181" t="s">
        <v>27</v>
      </c>
      <c r="O154" s="181" t="s">
        <v>28</v>
      </c>
      <c r="P154" s="181" t="s">
        <v>28</v>
      </c>
      <c r="Q154" s="192" t="str">
        <f t="shared" si="14"/>
        <v>Campo</v>
      </c>
      <c r="R154" s="192" t="s">
        <v>27</v>
      </c>
      <c r="S154" s="191" t="str">
        <f t="shared" si="15"/>
        <v/>
      </c>
      <c r="T154" s="192" t="str">
        <f t="shared" si="16"/>
        <v>&lt;campo posicao="3"&gt;
&lt;coluna&gt;TXT&lt;/coluna&gt;
&lt;descricao&gt;Texto livre da informação complementar existente no documento fiscal, inclusive espécie de normas legais, poder normativo, número, capitulação, data e demais referências pertinentes com indicação referentes ao tributo.&lt;/descricao&gt;
&lt;tipo&gt;C&lt;/tipo&gt;
&lt;/campo&gt;</v>
      </c>
      <c r="U154" s="192" t="str">
        <f t="shared" si="19"/>
        <v>&lt;campo posicao="3"&gt;
&lt;coluna&gt;TXT&lt;/coluna&gt;
&lt;descricao&gt;Texto livre da informação complementar existente no documento fiscal, inclusive espécie de normas legais, poder normativo, número, capitulação, data e demais referências pertinentes com indicação referentes ao tributo.&lt;/descricao&gt;
&lt;tipo&gt;C&lt;/tipo&gt;
&lt;/campo&gt;</v>
      </c>
      <c r="V154" s="192" t="str">
        <f t="shared" si="17"/>
        <v>{"Column4", "TXT"},</v>
      </c>
      <c r="W154" s="191" t="str">
        <f>IF(Q154="Campo","@Campos(posicao = "&amp;K154&amp;", tipo = '"&amp;R154&amp;"')@Column(name = """&amp;L154&amp;""")"&amp;IF(R154="D","@Temporal(TemporalType.DATE)","")&amp;"private "&amp;VLOOKUP(TEXT(R154,"@"),Apoio!A:B,2,0)&amp;" "&amp;SUBSTITUTE(LOWER(LEFT(L154,1))&amp;RIGHT(PROPER(L154),LEN(L154)-1),"_","")&amp;";",IF(ISNUMBER(Q154),IF(R154="R","@Entity@Table(name = ""reg_"&amp;LOWER(J154)&amp;""")@XmlRootElement","")&amp;VLOOKUP(J154,Blocos!D:I,6,0)&amp;Apoio!$E$1&amp;Y154,""))</f>
        <v>@Campos(posicao = 3, tipo = 'C')@Column(name = "TXT")private String txt;</v>
      </c>
      <c r="X154" s="190" t="str">
        <f>IF(ISNUMBER(Q154),COUNTIF(Blocos!G:G,J154),"")</f>
        <v/>
      </c>
      <c r="Y154" s="190" t="str">
        <f>IF(OR(X154=0,X154=""),"",VLOOKUP(SUMIFS(Blocos!A:A,Blocos!H:H,'EFD REGISTROS e Campos (2)'!X154,Blocos!G:G,'EFD REGISTROS e Campos (2)'!J154),Blocos!A:L,12,0))</f>
        <v/>
      </c>
      <c r="Z154" s="190" t="str">
        <f>IF(ISNUMBER(Q155),VLOOKUP(J154,Blocos!D:G,4,0),"")</f>
        <v>0001</v>
      </c>
      <c r="AA154" s="190" t="str">
        <f>IF(ISNUMBER(Q154),CONCATENATE("CREATE TABLE ""reg_",LOWER(J154),""" (""ID"" bigint NOT NULL AUTO_INCREMENT,  ""HASHFILE"" varchar(255) DEFAULT NULL, ""ID_PAI"" bigint NOT NULL,"),IF(Q154="Campo",CONCATENATE("""",L154,""" ",VLOOKUP(R154,Apoio!A:C,3,0)),""))&amp;IF(Z154="","",CONCATENATE("PRIMARY KEY (""ID""), KEY ""FK_reg_",LOWER(Z154),"_ID_PAI"" (""ID_PAI""), CONSTRAINT ""FK_reg_",LOWER(Z154),"_ID_PAI"" FOREIGN KEY (""ID_PAI"") REFERENCES ""reg_",LOWER(Z154),""" (""ID"")) ENGINE=InnoDB AUTO_INCREMENT=105774 DEFAULT CHARSET=utf8mb4 COLLATE=utf8mb4_0900_ai_ci;"))</f>
        <v>"TXT" varchar(255) DEFAULT NULL,PRIMARY KEY ("ID"), KEY "FK_reg_0001_ID_PAI" ("ID_PAI"), CONSTRAINT "FK_reg_0001_ID_PAI" FOREIGN KEY ("ID_PAI") REFERENCES "reg_0001" ("ID")) ENGINE=InnoDB AUTO_INCREMENT=105774 DEFAULT CHARSET=utf8mb4 COLLATE=utf8mb4_0900_ai_ci;</v>
      </c>
      <c r="AB154" s="190" t="str">
        <f t="shared" si="20"/>
        <v>`reg_0450`.`TXT`,FROM `efdicms`.`reg_0450`;"</v>
      </c>
    </row>
    <row r="155" spans="1:28" ht="14.5" hidden="1" customHeight="1" collapsed="1" x14ac:dyDescent="0.3">
      <c r="A155" s="180" t="s">
        <v>22</v>
      </c>
      <c r="E155" s="180" t="s">
        <v>273</v>
      </c>
      <c r="I155" s="180" t="s">
        <v>108</v>
      </c>
      <c r="J155" s="187" t="str">
        <f t="shared" si="18"/>
        <v>0460</v>
      </c>
      <c r="K155" s="195" t="s">
        <v>274</v>
      </c>
      <c r="Q155" s="192">
        <f t="shared" si="14"/>
        <v>3</v>
      </c>
      <c r="S155" s="191" t="str">
        <f t="shared" si="15"/>
        <v>&lt;/registro&gt;
&lt;registro codigo="0460" perfil="ABC" nivel="3"&gt;</v>
      </c>
      <c r="T155" s="192" t="str">
        <f t="shared" si="16"/>
        <v/>
      </c>
      <c r="U155" s="192" t="str">
        <f t="shared" si="19"/>
        <v>&lt;/registro&gt;
&lt;registro codigo="0460" perfil="ABC" nivel="3"&gt;</v>
      </c>
      <c r="V155" s="192" t="str">
        <f t="shared" si="17"/>
        <v/>
      </c>
      <c r="W155" s="191" t="str">
        <f>IF(Q155="Campo","@Campos(posicao = "&amp;K155&amp;", tipo = '"&amp;R155&amp;"')@Column(name = """&amp;L155&amp;""")"&amp;IF(R155="D","@Temporal(TemporalType.DATE)","")&amp;"private "&amp;VLOOKUP(TEXT(R155,"@"),Apoio!A:B,2,0)&amp;" "&amp;SUBSTITUTE(LOWER(LEFT(L155,1))&amp;RIGHT(PROPER(L155),LEN(L155)-1),"_","")&amp;";",IF(ISNUMBER(Q155),IF(R155="R","@Entity@Table(name = ""reg_"&amp;LOWER(J155)&amp;""")@XmlRootElement","")&amp;VLOOKUP(J155,Blocos!D:I,6,0)&amp;Apoio!$E$1&amp;Y155,""))</f>
        <v>@Registros(nivel = 2) public class Reg0460 implements Serializable { private static final long serialVersionUID = 1L; @Id @GeneratedValue(strategy = GenerationType.IDENTITY) @Basic(optional = false) @Column(name = "ID" ) private Long id;@ManyToOne(fetch = FetchType.LAZY) @JoinColumn(name = "ID_PAI", nullable = false) private Reg0001 idPai; public Reg0001 getIdPai() {return idPai;}public void setIdPai(Object idPai) {this.idPai = (Reg0001) idPai;}public Reg0460() { } public Reg0460(Long id) { this.id = id; } public Reg0460(Long id, Reg0001 idPai, long linha, String hash) { this.id = id; this.idPai = idPai; this.linha = linha; this.hash = hash; }public Long getId() { return id; } public void setId(Long id) { this.id = id; }@Basic(optional = false)@Column(name = "LINHA")private long linha;@Basic(optional = false)@Column(name = "HASH")private String hash;</v>
      </c>
      <c r="X155" s="190">
        <f>IF(ISNUMBER(Q155),COUNTIF(Blocos!G:G,J155),"")</f>
        <v>0</v>
      </c>
      <c r="Y155" s="190" t="str">
        <f>IF(OR(X155=0,X155=""),"",VLOOKUP(SUMIFS(Blocos!A:A,Blocos!H:H,'EFD REGISTROS e Campos (2)'!X155,Blocos!G:G,'EFD REGISTROS e Campos (2)'!J155),Blocos!A:L,12,0))</f>
        <v/>
      </c>
      <c r="Z155" s="190" t="str">
        <f>IF(ISNUMBER(Q156),VLOOKUP(J155,Blocos!D:G,4,0),"")</f>
        <v/>
      </c>
      <c r="AA155" s="190" t="str">
        <f>IF(ISNUMBER(Q155),CONCATENATE("CREATE TABLE ""reg_",LOWER(J155),""" (""ID"" bigint NOT NULL AUTO_INCREMENT,  ""HASHFILE"" varchar(255) DEFAULT NULL, ""ID_PAI"" bigint NOT NULL,"),IF(Q155="Campo",CONCATENATE("""",L155,""" ",VLOOKUP(R155,Apoio!A:C,3,0)),""))&amp;IF(Z155="","",CONCATENATE("PRIMARY KEY (""ID""), KEY ""FK_reg_",LOWER(Z155),"_ID_PAI"" (""ID_PAI""), CONSTRAINT ""FK_reg_",LOWER(Z155),"_ID_PAI"" FOREIGN KEY (""ID_PAI"") REFERENCES ""reg_",LOWER(Z155),""" (""ID"")) ENGINE=InnoDB AUTO_INCREMENT=105774 DEFAULT CHARSET=utf8mb4 COLLATE=utf8mb4_0900_ai_ci;"))</f>
        <v>CREATE TABLE "reg_0460" ("ID" bigint NOT NULL AUTO_INCREMENT,  "HASHFILE" varchar(255) DEFAULT NULL, "ID_PAI" bigint NOT NULL,</v>
      </c>
      <c r="AB155" s="190" t="str">
        <f t="shared" si="20"/>
        <v/>
      </c>
    </row>
    <row r="156" spans="1:28" ht="14.5" hidden="1" customHeight="1" x14ac:dyDescent="0.3">
      <c r="J156" s="187" t="str">
        <f t="shared" si="18"/>
        <v>0460</v>
      </c>
      <c r="K156" s="181">
        <v>1</v>
      </c>
      <c r="L156" s="289" t="s">
        <v>25</v>
      </c>
      <c r="M156" s="182" t="s">
        <v>275</v>
      </c>
      <c r="N156" s="181" t="s">
        <v>27</v>
      </c>
      <c r="O156" s="181">
        <v>4</v>
      </c>
      <c r="P156" s="181" t="s">
        <v>28</v>
      </c>
      <c r="Q156" s="192" t="str">
        <f t="shared" si="14"/>
        <v>Campo</v>
      </c>
      <c r="R156" s="192" t="s">
        <v>27</v>
      </c>
      <c r="S156" s="191" t="str">
        <f t="shared" si="15"/>
        <v/>
      </c>
      <c r="T156" s="192" t="str">
        <f t="shared" si="16"/>
        <v>&lt;campo posicao="1"&gt;
&lt;coluna&gt;REG&lt;/coluna&gt;
&lt;descricao&gt;Texto fixo contendo "0460"&lt;/descricao&gt;
&lt;tipo&gt;C&lt;/tipo&gt;
&lt;/campo&gt;</v>
      </c>
      <c r="U156" s="192" t="str">
        <f t="shared" si="19"/>
        <v>&lt;campo posicao="1"&gt;
&lt;coluna&gt;REG&lt;/coluna&gt;
&lt;descricao&gt;Texto fixo contendo "0460"&lt;/descricao&gt;
&lt;tipo&gt;C&lt;/tipo&gt;
&lt;/campo&gt;</v>
      </c>
      <c r="V156" s="192" t="str">
        <f t="shared" si="17"/>
        <v>{"Column2", "REG"},</v>
      </c>
      <c r="W156" s="191" t="str">
        <f>IF(Q156="Campo","@Campos(posicao = "&amp;K156&amp;", tipo = '"&amp;R156&amp;"')@Column(name = """&amp;L156&amp;""")"&amp;IF(R156="D","@Temporal(TemporalType.DATE)","")&amp;"private "&amp;VLOOKUP(TEXT(R156,"@"),Apoio!A:B,2,0)&amp;" "&amp;SUBSTITUTE(LOWER(LEFT(L156,1))&amp;RIGHT(PROPER(L156),LEN(L156)-1),"_","")&amp;";",IF(ISNUMBER(Q156),IF(R156="R","@Entity@Table(name = ""reg_"&amp;LOWER(J156)&amp;""")@XmlRootElement","")&amp;VLOOKUP(J156,Blocos!D:I,6,0)&amp;Apoio!$E$1&amp;Y156,""))</f>
        <v>@Campos(posicao = 1, tipo = 'C')@Column(name = "REG")private String reg;</v>
      </c>
      <c r="X156" s="190" t="str">
        <f>IF(ISNUMBER(Q156),COUNTIF(Blocos!G:G,J156),"")</f>
        <v/>
      </c>
      <c r="Y156" s="190" t="str">
        <f>IF(OR(X156=0,X156=""),"",VLOOKUP(SUMIFS(Blocos!A:A,Blocos!H:H,'EFD REGISTROS e Campos (2)'!X156,Blocos!G:G,'EFD REGISTROS e Campos (2)'!J156),Blocos!A:L,12,0))</f>
        <v/>
      </c>
      <c r="Z156" s="190" t="str">
        <f>IF(ISNUMBER(Q157),VLOOKUP(J156,Blocos!D:G,4,0),"")</f>
        <v/>
      </c>
      <c r="AA156" s="190" t="str">
        <f>IF(ISNUMBER(Q156),CONCATENATE("CREATE TABLE ""reg_",LOWER(J156),""" (""ID"" bigint NOT NULL AUTO_INCREMENT,  ""HASHFILE"" varchar(255) DEFAULT NULL, ""ID_PAI"" bigint NOT NULL,"),IF(Q156="Campo",CONCATENATE("""",L156,""" ",VLOOKUP(R156,Apoio!A:C,3,0)),""))&amp;IF(Z156="","",CONCATENATE("PRIMARY KEY (""ID""), KEY ""FK_reg_",LOWER(Z156),"_ID_PAI"" (""ID_PAI""), CONSTRAINT ""FK_reg_",LOWER(Z156),"_ID_PAI"" FOREIGN KEY (""ID_PAI"") REFERENCES ""reg_",LOWER(Z156),""" (""ID"")) ENGINE=InnoDB AUTO_INCREMENT=105774 DEFAULT CHARSET=utf8mb4 COLLATE=utf8mb4_0900_ai_ci;"))</f>
        <v>"REG" varchar(255) DEFAULT NULL,</v>
      </c>
      <c r="AB156" s="190" t="str">
        <f t="shared" si="20"/>
        <v>USE `efdicms`;SELECT `reg_0460`.`REG`,</v>
      </c>
    </row>
    <row r="157" spans="1:28" ht="14.5" hidden="1" customHeight="1" x14ac:dyDescent="0.3">
      <c r="J157" s="187" t="str">
        <f t="shared" si="18"/>
        <v>0460</v>
      </c>
      <c r="K157" s="181">
        <v>2</v>
      </c>
      <c r="L157" s="289" t="s">
        <v>276</v>
      </c>
      <c r="M157" s="182" t="s">
        <v>277</v>
      </c>
      <c r="N157" s="181" t="s">
        <v>27</v>
      </c>
      <c r="O157" s="181">
        <v>6</v>
      </c>
      <c r="P157" s="181" t="s">
        <v>28</v>
      </c>
      <c r="Q157" s="192" t="str">
        <f t="shared" si="14"/>
        <v>Campo</v>
      </c>
      <c r="R157" s="192" t="s">
        <v>27</v>
      </c>
      <c r="S157" s="191" t="str">
        <f t="shared" si="15"/>
        <v/>
      </c>
      <c r="T157" s="192" t="str">
        <f t="shared" si="16"/>
        <v>&lt;campo posicao="2"&gt;
&lt;coluna&gt;COD_OBS&lt;/coluna&gt;
&lt;descricao&gt;Código da Observação do lançamento fiscal. &lt;/descricao&gt;
&lt;tipo&gt;C&lt;/tipo&gt;
&lt;/campo&gt;</v>
      </c>
      <c r="U157" s="192" t="str">
        <f t="shared" si="19"/>
        <v>&lt;campo posicao="2"&gt;
&lt;coluna&gt;COD_OBS&lt;/coluna&gt;
&lt;descricao&gt;Código da Observação do lançamento fiscal. &lt;/descricao&gt;
&lt;tipo&gt;C&lt;/tipo&gt;
&lt;/campo&gt;</v>
      </c>
      <c r="V157" s="192" t="str">
        <f t="shared" si="17"/>
        <v>{"Column3", "COD_OBS"},</v>
      </c>
      <c r="W157" s="191" t="str">
        <f>IF(Q157="Campo","@Campos(posicao = "&amp;K157&amp;", tipo = '"&amp;R157&amp;"')@Column(name = """&amp;L157&amp;""")"&amp;IF(R157="D","@Temporal(TemporalType.DATE)","")&amp;"private "&amp;VLOOKUP(TEXT(R157,"@"),Apoio!A:B,2,0)&amp;" "&amp;SUBSTITUTE(LOWER(LEFT(L157,1))&amp;RIGHT(PROPER(L157),LEN(L157)-1),"_","")&amp;";",IF(ISNUMBER(Q157),IF(R157="R","@Entity@Table(name = ""reg_"&amp;LOWER(J157)&amp;""")@XmlRootElement","")&amp;VLOOKUP(J157,Blocos!D:I,6,0)&amp;Apoio!$E$1&amp;Y157,""))</f>
        <v>@Campos(posicao = 2, tipo = 'C')@Column(name = "COD_OBS")private String codObs;</v>
      </c>
      <c r="X157" s="190" t="str">
        <f>IF(ISNUMBER(Q157),COUNTIF(Blocos!G:G,J157),"")</f>
        <v/>
      </c>
      <c r="Y157" s="190" t="str">
        <f>IF(OR(X157=0,X157=""),"",VLOOKUP(SUMIFS(Blocos!A:A,Blocos!H:H,'EFD REGISTROS e Campos (2)'!X157,Blocos!G:G,'EFD REGISTROS e Campos (2)'!J157),Blocos!A:L,12,0))</f>
        <v/>
      </c>
      <c r="Z157" s="190" t="str">
        <f>IF(ISNUMBER(Q158),VLOOKUP(J157,Blocos!D:G,4,0),"")</f>
        <v/>
      </c>
      <c r="AA157" s="190" t="str">
        <f>IF(ISNUMBER(Q157),CONCATENATE("CREATE TABLE ""reg_",LOWER(J157),""" (""ID"" bigint NOT NULL AUTO_INCREMENT,  ""HASHFILE"" varchar(255) DEFAULT NULL, ""ID_PAI"" bigint NOT NULL,"),IF(Q157="Campo",CONCATENATE("""",L157,""" ",VLOOKUP(R157,Apoio!A:C,3,0)),""))&amp;IF(Z157="","",CONCATENATE("PRIMARY KEY (""ID""), KEY ""FK_reg_",LOWER(Z157),"_ID_PAI"" (""ID_PAI""), CONSTRAINT ""FK_reg_",LOWER(Z157),"_ID_PAI"" FOREIGN KEY (""ID_PAI"") REFERENCES ""reg_",LOWER(Z157),""" (""ID"")) ENGINE=InnoDB AUTO_INCREMENT=105774 DEFAULT CHARSET=utf8mb4 COLLATE=utf8mb4_0900_ai_ci;"))</f>
        <v>"COD_OBS" varchar(255) DEFAULT NULL,</v>
      </c>
      <c r="AB157" s="190" t="str">
        <f t="shared" si="20"/>
        <v>`reg_0460`.`COD_OBS`,</v>
      </c>
    </row>
    <row r="158" spans="1:28" ht="14.5" hidden="1" customHeight="1" x14ac:dyDescent="0.3">
      <c r="J158" s="187" t="str">
        <f t="shared" si="18"/>
        <v>0460</v>
      </c>
      <c r="K158" s="181">
        <v>3</v>
      </c>
      <c r="L158" s="289" t="s">
        <v>271</v>
      </c>
      <c r="M158" s="182" t="s">
        <v>278</v>
      </c>
      <c r="N158" s="181" t="s">
        <v>27</v>
      </c>
      <c r="O158" s="181" t="s">
        <v>28</v>
      </c>
      <c r="P158" s="181" t="s">
        <v>28</v>
      </c>
      <c r="Q158" s="192" t="str">
        <f t="shared" si="14"/>
        <v>Campo</v>
      </c>
      <c r="R158" s="192" t="s">
        <v>27</v>
      </c>
      <c r="S158" s="191" t="str">
        <f t="shared" si="15"/>
        <v/>
      </c>
      <c r="T158" s="192" t="str">
        <f t="shared" si="16"/>
        <v>&lt;campo posicao="3"&gt;
&lt;coluna&gt;TXT&lt;/coluna&gt;
&lt;descricao&gt;Descrição da observação vinculada ao lançamento  fiscal &lt;/descricao&gt;
&lt;tipo&gt;C&lt;/tipo&gt;
&lt;/campo&gt;</v>
      </c>
      <c r="U158" s="192" t="str">
        <f t="shared" si="19"/>
        <v>&lt;campo posicao="3"&gt;
&lt;coluna&gt;TXT&lt;/coluna&gt;
&lt;descricao&gt;Descrição da observação vinculada ao lançamento  fiscal &lt;/descricao&gt;
&lt;tipo&gt;C&lt;/tipo&gt;
&lt;/campo&gt;</v>
      </c>
      <c r="V158" s="192" t="str">
        <f t="shared" si="17"/>
        <v>{"Column4", "TXT"},</v>
      </c>
      <c r="W158" s="191" t="str">
        <f>IF(Q158="Campo","@Campos(posicao = "&amp;K158&amp;", tipo = '"&amp;R158&amp;"')@Column(name = """&amp;L158&amp;""")"&amp;IF(R158="D","@Temporal(TemporalType.DATE)","")&amp;"private "&amp;VLOOKUP(TEXT(R158,"@"),Apoio!A:B,2,0)&amp;" "&amp;SUBSTITUTE(LOWER(LEFT(L158,1))&amp;RIGHT(PROPER(L158),LEN(L158)-1),"_","")&amp;";",IF(ISNUMBER(Q158),IF(R158="R","@Entity@Table(name = ""reg_"&amp;LOWER(J158)&amp;""")@XmlRootElement","")&amp;VLOOKUP(J158,Blocos!D:I,6,0)&amp;Apoio!$E$1&amp;Y158,""))</f>
        <v>@Campos(posicao = 3, tipo = 'C')@Column(name = "TXT")private String txt;</v>
      </c>
      <c r="X158" s="190" t="str">
        <f>IF(ISNUMBER(Q158),COUNTIF(Blocos!G:G,J158),"")</f>
        <v/>
      </c>
      <c r="Y158" s="190" t="str">
        <f>IF(OR(X158=0,X158=""),"",VLOOKUP(SUMIFS(Blocos!A:A,Blocos!H:H,'EFD REGISTROS e Campos (2)'!X158,Blocos!G:G,'EFD REGISTROS e Campos (2)'!J158),Blocos!A:L,12,0))</f>
        <v/>
      </c>
      <c r="Z158" s="190" t="str">
        <f>IF(ISNUMBER(Q159),VLOOKUP(J158,Blocos!D:G,4,0),"")</f>
        <v>0001</v>
      </c>
      <c r="AA158" s="190" t="str">
        <f>IF(ISNUMBER(Q158),CONCATENATE("CREATE TABLE ""reg_",LOWER(J158),""" (""ID"" bigint NOT NULL AUTO_INCREMENT,  ""HASHFILE"" varchar(255) DEFAULT NULL, ""ID_PAI"" bigint NOT NULL,"),IF(Q158="Campo",CONCATENATE("""",L158,""" ",VLOOKUP(R158,Apoio!A:C,3,0)),""))&amp;IF(Z158="","",CONCATENATE("PRIMARY KEY (""ID""), KEY ""FK_reg_",LOWER(Z158),"_ID_PAI"" (""ID_PAI""), CONSTRAINT ""FK_reg_",LOWER(Z158),"_ID_PAI"" FOREIGN KEY (""ID_PAI"") REFERENCES ""reg_",LOWER(Z158),""" (""ID"")) ENGINE=InnoDB AUTO_INCREMENT=105774 DEFAULT CHARSET=utf8mb4 COLLATE=utf8mb4_0900_ai_ci;"))</f>
        <v>"TXT" varchar(255) DEFAULT NULL,PRIMARY KEY ("ID"), KEY "FK_reg_0001_ID_PAI" ("ID_PAI"), CONSTRAINT "FK_reg_0001_ID_PAI" FOREIGN KEY ("ID_PAI") REFERENCES "reg_0001" ("ID")) ENGINE=InnoDB AUTO_INCREMENT=105774 DEFAULT CHARSET=utf8mb4 COLLATE=utf8mb4_0900_ai_ci;</v>
      </c>
      <c r="AB158" s="190" t="str">
        <f t="shared" si="20"/>
        <v>`reg_0460`.`TXT`,FROM `efdicms`.`reg_0460`;"</v>
      </c>
    </row>
    <row r="159" spans="1:28" ht="14.5" hidden="1" customHeight="1" collapsed="1" x14ac:dyDescent="0.3">
      <c r="A159" s="180" t="s">
        <v>22</v>
      </c>
      <c r="D159" s="180" t="s">
        <v>279</v>
      </c>
      <c r="I159" s="180" t="s">
        <v>108</v>
      </c>
      <c r="J159" s="187" t="str">
        <f t="shared" si="18"/>
        <v>0500</v>
      </c>
      <c r="K159" s="195" t="s">
        <v>280</v>
      </c>
      <c r="Q159" s="192">
        <f t="shared" si="14"/>
        <v>2</v>
      </c>
      <c r="S159" s="191" t="str">
        <f t="shared" si="15"/>
        <v>&lt;/registro&gt;
&lt;registro codigo="0500" perfil="ABC" nivel="2"&gt;</v>
      </c>
      <c r="T159" s="192" t="str">
        <f t="shared" si="16"/>
        <v/>
      </c>
      <c r="U159" s="192" t="str">
        <f t="shared" si="19"/>
        <v>&lt;/registro&gt;
&lt;registro codigo="0500" perfil="ABC" nivel="2"&gt;</v>
      </c>
      <c r="V159" s="192" t="str">
        <f t="shared" si="17"/>
        <v/>
      </c>
      <c r="W159" s="191" t="str">
        <f>IF(Q159="Campo","@Campos(posicao = "&amp;K159&amp;", tipo = '"&amp;R159&amp;"')@Column(name = """&amp;L159&amp;""")"&amp;IF(R159="D","@Temporal(TemporalType.DATE)","")&amp;"private "&amp;VLOOKUP(TEXT(R159,"@"),Apoio!A:B,2,0)&amp;" "&amp;SUBSTITUTE(LOWER(LEFT(L159,1))&amp;RIGHT(PROPER(L159),LEN(L159)-1),"_","")&amp;";",IF(ISNUMBER(Q159),IF(R159="R","@Entity@Table(name = ""reg_"&amp;LOWER(J159)&amp;""")@XmlRootElement","")&amp;VLOOKUP(J159,Blocos!D:I,6,0)&amp;Apoio!$E$1&amp;Y159,""))</f>
        <v>@Registros(nivel = 2) public class Reg0500 implements Serializable { private static final long serialVersionUID = 1L; @Id @GeneratedValue(strategy = GenerationType.IDENTITY) @Basic(optional = false) @Column(name = "ID" ) private Long id;@ManyToOne(fetch = FetchType.LAZY) @JoinColumn(name = "ID_PAI", nullable = false) private Reg0001 idPai; public Reg0001 getIdPai() {return idPai;}public void setIdPai(Object idPai) {this.idPai = (Reg0001) idPai;}public Reg0500() { } public Reg0500(Long id) { this.id = id; } public Reg0500(Long id, Reg0001 idPai, long linha, String hash) { this.id = id; this.idPai = idPai; this.linha = linha; this.hash = hash; }public Long getId() { return id; } public void setId(Long id) { this.id = id; }@Basic(optional = false)@Column(name = "LINHA")private long linha;@Basic(optional = false)@Column(name = "HASH")private String hash;</v>
      </c>
      <c r="X159" s="190">
        <f>IF(ISNUMBER(Q159),COUNTIF(Blocos!G:G,J159),"")</f>
        <v>0</v>
      </c>
      <c r="Y159" s="190" t="str">
        <f>IF(OR(X159=0,X159=""),"",VLOOKUP(SUMIFS(Blocos!A:A,Blocos!H:H,'EFD REGISTROS e Campos (2)'!X159,Blocos!G:G,'EFD REGISTROS e Campos (2)'!J159),Blocos!A:L,12,0))</f>
        <v/>
      </c>
      <c r="Z159" s="190" t="str">
        <f>IF(ISNUMBER(Q160),VLOOKUP(J159,Blocos!D:G,4,0),"")</f>
        <v/>
      </c>
      <c r="AA159" s="190" t="str">
        <f>IF(ISNUMBER(Q159),CONCATENATE("CREATE TABLE ""reg_",LOWER(J159),""" (""ID"" bigint NOT NULL AUTO_INCREMENT,  ""HASHFILE"" varchar(255) DEFAULT NULL, ""ID_PAI"" bigint NOT NULL,"),IF(Q159="Campo",CONCATENATE("""",L159,""" ",VLOOKUP(R159,Apoio!A:C,3,0)),""))&amp;IF(Z159="","",CONCATENATE("PRIMARY KEY (""ID""), KEY ""FK_reg_",LOWER(Z159),"_ID_PAI"" (""ID_PAI""), CONSTRAINT ""FK_reg_",LOWER(Z159),"_ID_PAI"" FOREIGN KEY (""ID_PAI"") REFERENCES ""reg_",LOWER(Z159),""" (""ID"")) ENGINE=InnoDB AUTO_INCREMENT=105774 DEFAULT CHARSET=utf8mb4 COLLATE=utf8mb4_0900_ai_ci;"))</f>
        <v>CREATE TABLE "reg_0500" ("ID" bigint NOT NULL AUTO_INCREMENT,  "HASHFILE" varchar(255) DEFAULT NULL, "ID_PAI" bigint NOT NULL,</v>
      </c>
      <c r="AB159" s="190" t="str">
        <f t="shared" si="20"/>
        <v/>
      </c>
    </row>
    <row r="160" spans="1:28" ht="14.5" hidden="1" customHeight="1" x14ac:dyDescent="0.3">
      <c r="J160" s="187" t="str">
        <f t="shared" si="18"/>
        <v>0500</v>
      </c>
      <c r="K160" s="181">
        <v>1</v>
      </c>
      <c r="L160" s="289" t="s">
        <v>25</v>
      </c>
      <c r="M160" s="182" t="s">
        <v>282</v>
      </c>
      <c r="N160" s="181" t="s">
        <v>283</v>
      </c>
      <c r="O160" s="181" t="s">
        <v>284</v>
      </c>
      <c r="P160" s="181" t="s">
        <v>285</v>
      </c>
      <c r="Q160" s="192" t="str">
        <f t="shared" si="14"/>
        <v>Campo</v>
      </c>
      <c r="R160" s="192" t="s">
        <v>27</v>
      </c>
      <c r="S160" s="191" t="str">
        <f t="shared" si="15"/>
        <v/>
      </c>
      <c r="T160" s="192" t="str">
        <f t="shared" si="16"/>
        <v>&lt;campo posicao="1"&gt;
&lt;coluna&gt;REG&lt;/coluna&gt;
&lt;descricao&gt;Texto fixo contendo “0500” &lt;/descricao&gt;
&lt;tipo&gt;C&lt;/tipo&gt;
&lt;/campo&gt;</v>
      </c>
      <c r="U160" s="192" t="str">
        <f t="shared" si="19"/>
        <v>&lt;campo posicao="1"&gt;
&lt;coluna&gt;REG&lt;/coluna&gt;
&lt;descricao&gt;Texto fixo contendo “0500” &lt;/descricao&gt;
&lt;tipo&gt;C&lt;/tipo&gt;
&lt;/campo&gt;</v>
      </c>
      <c r="V160" s="192" t="str">
        <f t="shared" si="17"/>
        <v>{"Column2", "REG"},</v>
      </c>
      <c r="W160" s="191" t="str">
        <f>IF(Q160="Campo","@Campos(posicao = "&amp;K160&amp;", tipo = '"&amp;R160&amp;"')@Column(name = """&amp;L160&amp;""")"&amp;IF(R160="D","@Temporal(TemporalType.DATE)","")&amp;"private "&amp;VLOOKUP(TEXT(R160,"@"),Apoio!A:B,2,0)&amp;" "&amp;SUBSTITUTE(LOWER(LEFT(L160,1))&amp;RIGHT(PROPER(L160),LEN(L160)-1),"_","")&amp;";",IF(ISNUMBER(Q160),IF(R160="R","@Entity@Table(name = ""reg_"&amp;LOWER(J160)&amp;""")@XmlRootElement","")&amp;VLOOKUP(J160,Blocos!D:I,6,0)&amp;Apoio!$E$1&amp;Y160,""))</f>
        <v>@Campos(posicao = 1, tipo = 'C')@Column(name = "REG")private String reg;</v>
      </c>
      <c r="X160" s="190" t="str">
        <f>IF(ISNUMBER(Q160),COUNTIF(Blocos!G:G,J160),"")</f>
        <v/>
      </c>
      <c r="Y160" s="190" t="str">
        <f>IF(OR(X160=0,X160=""),"",VLOOKUP(SUMIFS(Blocos!A:A,Blocos!H:H,'EFD REGISTROS e Campos (2)'!X160,Blocos!G:G,'EFD REGISTROS e Campos (2)'!J160),Blocos!A:L,12,0))</f>
        <v/>
      </c>
      <c r="Z160" s="190" t="str">
        <f>IF(ISNUMBER(Q161),VLOOKUP(J160,Blocos!D:G,4,0),"")</f>
        <v/>
      </c>
      <c r="AA160" s="190" t="str">
        <f>IF(ISNUMBER(Q160),CONCATENATE("CREATE TABLE ""reg_",LOWER(J160),""" (""ID"" bigint NOT NULL AUTO_INCREMENT,  ""HASHFILE"" varchar(255) DEFAULT NULL, ""ID_PAI"" bigint NOT NULL,"),IF(Q160="Campo",CONCATENATE("""",L160,""" ",VLOOKUP(R160,Apoio!A:C,3,0)),""))&amp;IF(Z160="","",CONCATENATE("PRIMARY KEY (""ID""), KEY ""FK_reg_",LOWER(Z160),"_ID_PAI"" (""ID_PAI""), CONSTRAINT ""FK_reg_",LOWER(Z160),"_ID_PAI"" FOREIGN KEY (""ID_PAI"") REFERENCES ""reg_",LOWER(Z160),""" (""ID"")) ENGINE=InnoDB AUTO_INCREMENT=105774 DEFAULT CHARSET=utf8mb4 COLLATE=utf8mb4_0900_ai_ci;"))</f>
        <v>"REG" varchar(255) DEFAULT NULL,</v>
      </c>
      <c r="AB160" s="190" t="str">
        <f t="shared" si="20"/>
        <v>USE `efdicms`;SELECT `reg_0500`.`REG`,</v>
      </c>
    </row>
    <row r="161" spans="1:28" ht="14.5" hidden="1" customHeight="1" x14ac:dyDescent="0.3">
      <c r="J161" s="187" t="str">
        <f t="shared" si="18"/>
        <v>0500</v>
      </c>
      <c r="K161" s="181">
        <v>2</v>
      </c>
      <c r="L161" s="289" t="s">
        <v>147</v>
      </c>
      <c r="M161" s="182" t="s">
        <v>287</v>
      </c>
      <c r="N161" s="181" t="s">
        <v>288</v>
      </c>
      <c r="O161" s="181" t="s">
        <v>40</v>
      </c>
      <c r="P161" s="181" t="s">
        <v>285</v>
      </c>
      <c r="Q161" s="192" t="str">
        <f t="shared" si="14"/>
        <v>Campo</v>
      </c>
      <c r="R161" s="192" t="s">
        <v>3605</v>
      </c>
      <c r="S161" s="191" t="str">
        <f t="shared" si="15"/>
        <v/>
      </c>
      <c r="T161" s="192" t="str">
        <f t="shared" si="16"/>
        <v>&lt;campo posicao="2"&gt;
&lt;coluna&gt;DT_ALT&lt;/coluna&gt;
&lt;descricao&gt;Data da inclusão/alteração &lt;/descricao&gt;
&lt;tipo&gt;D&lt;/tipo&gt;
&lt;/campo&gt;</v>
      </c>
      <c r="U161" s="192" t="str">
        <f t="shared" si="19"/>
        <v>&lt;campo posicao="2"&gt;
&lt;coluna&gt;DT_ALT&lt;/coluna&gt;
&lt;descricao&gt;Data da inclusão/alteração &lt;/descricao&gt;
&lt;tipo&gt;D&lt;/tipo&gt;
&lt;/campo&gt;</v>
      </c>
      <c r="V161" s="192" t="str">
        <f t="shared" si="17"/>
        <v>{"Column3", "DT_ALT"},</v>
      </c>
      <c r="W161" s="191" t="str">
        <f>IF(Q161="Campo","@Campos(posicao = "&amp;K161&amp;", tipo = '"&amp;R161&amp;"')@Column(name = """&amp;L161&amp;""")"&amp;IF(R161="D","@Temporal(TemporalType.DATE)","")&amp;"private "&amp;VLOOKUP(TEXT(R161,"@"),Apoio!A:B,2,0)&amp;" "&amp;SUBSTITUTE(LOWER(LEFT(L161,1))&amp;RIGHT(PROPER(L161),LEN(L161)-1),"_","")&amp;";",IF(ISNUMBER(Q161),IF(R161="R","@Entity@Table(name = ""reg_"&amp;LOWER(J161)&amp;""")@XmlRootElement","")&amp;VLOOKUP(J161,Blocos!D:I,6,0)&amp;Apoio!$E$1&amp;Y161,""))</f>
        <v>@Campos(posicao = 2, tipo = 'D')@Column(name = "DT_ALT")@Temporal(TemporalType.DATE)private Date dtAlt;</v>
      </c>
      <c r="X161" s="190" t="str">
        <f>IF(ISNUMBER(Q161),COUNTIF(Blocos!G:G,J161),"")</f>
        <v/>
      </c>
      <c r="Y161" s="190" t="str">
        <f>IF(OR(X161=0,X161=""),"",VLOOKUP(SUMIFS(Blocos!A:A,Blocos!H:H,'EFD REGISTROS e Campos (2)'!X161,Blocos!G:G,'EFD REGISTROS e Campos (2)'!J161),Blocos!A:L,12,0))</f>
        <v/>
      </c>
      <c r="Z161" s="190" t="str">
        <f>IF(ISNUMBER(Q162),VLOOKUP(J161,Blocos!D:G,4,0),"")</f>
        <v/>
      </c>
      <c r="AA161" s="190" t="str">
        <f>IF(ISNUMBER(Q161),CONCATENATE("CREATE TABLE ""reg_",LOWER(J161),""" (""ID"" bigint NOT NULL AUTO_INCREMENT,  ""HASHFILE"" varchar(255) DEFAULT NULL, ""ID_PAI"" bigint NOT NULL,"),IF(Q161="Campo",CONCATENATE("""",L161,""" ",VLOOKUP(R161,Apoio!A:C,3,0)),""))&amp;IF(Z161="","",CONCATENATE("PRIMARY KEY (""ID""), KEY ""FK_reg_",LOWER(Z161),"_ID_PAI"" (""ID_PAI""), CONSTRAINT ""FK_reg_",LOWER(Z161),"_ID_PAI"" FOREIGN KEY (""ID_PAI"") REFERENCES ""reg_",LOWER(Z161),""" (""ID"")) ENGINE=InnoDB AUTO_INCREMENT=105774 DEFAULT CHARSET=utf8mb4 COLLATE=utf8mb4_0900_ai_ci;"))</f>
        <v>"DT_ALT" date DEFAULT NULL,</v>
      </c>
      <c r="AB161" s="190" t="str">
        <f t="shared" si="20"/>
        <v>`reg_0500`.`DT_ALT`,</v>
      </c>
    </row>
    <row r="162" spans="1:28" ht="14.5" hidden="1" customHeight="1" x14ac:dyDescent="0.3">
      <c r="J162" s="187" t="str">
        <f t="shared" si="18"/>
        <v>0500</v>
      </c>
      <c r="K162" s="196">
        <v>3</v>
      </c>
      <c r="L162" s="285" t="s">
        <v>3984</v>
      </c>
      <c r="M162" s="182" t="s">
        <v>290</v>
      </c>
      <c r="N162" s="196" t="s">
        <v>283</v>
      </c>
      <c r="O162" s="196" t="s">
        <v>291</v>
      </c>
      <c r="P162" s="196" t="s">
        <v>285</v>
      </c>
      <c r="Q162" s="192" t="str">
        <f t="shared" si="14"/>
        <v>Campo</v>
      </c>
      <c r="R162" s="192" t="s">
        <v>27</v>
      </c>
      <c r="S162" s="191" t="str">
        <f t="shared" si="15"/>
        <v/>
      </c>
      <c r="T162" s="192" t="str">
        <f t="shared" si="16"/>
        <v>&lt;campo posicao="3"&gt;
&lt;coluna&gt;COD_NAT_CC&lt;/coluna&gt;
&lt;descricao&gt;Código da natureza da conta/grupo de contas: &lt;/descricao&gt;
&lt;tipo&gt;C&lt;/tipo&gt;
&lt;/campo&gt;</v>
      </c>
      <c r="U162" s="192" t="str">
        <f t="shared" si="19"/>
        <v>&lt;campo posicao="3"&gt;
&lt;coluna&gt;COD_NAT_CC&lt;/coluna&gt;
&lt;descricao&gt;Código da natureza da conta/grupo de contas: &lt;/descricao&gt;
&lt;tipo&gt;C&lt;/tipo&gt;
&lt;/campo&gt;</v>
      </c>
      <c r="V162" s="192" t="str">
        <f t="shared" si="17"/>
        <v>{"Column4", "COD_NAT_CC"},</v>
      </c>
      <c r="W162" s="191" t="str">
        <f>IF(Q162="Campo","@Campos(posicao = "&amp;K162&amp;", tipo = '"&amp;R162&amp;"')@Column(name = """&amp;L162&amp;""")"&amp;IF(R162="D","@Temporal(TemporalType.DATE)","")&amp;"private "&amp;VLOOKUP(TEXT(R162,"@"),Apoio!A:B,2,0)&amp;" "&amp;SUBSTITUTE(LOWER(LEFT(L162,1))&amp;RIGHT(PROPER(L162),LEN(L162)-1),"_","")&amp;";",IF(ISNUMBER(Q162),IF(R162="R","@Entity@Table(name = ""reg_"&amp;LOWER(J162)&amp;""")@XmlRootElement","")&amp;VLOOKUP(J162,Blocos!D:I,6,0)&amp;Apoio!$E$1&amp;Y162,""))</f>
        <v>@Campos(posicao = 3, tipo = 'C')@Column(name = "COD_NAT_CC")private String codNatCc;</v>
      </c>
      <c r="X162" s="190" t="str">
        <f>IF(ISNUMBER(Q162),COUNTIF(Blocos!G:G,J162),"")</f>
        <v/>
      </c>
      <c r="Y162" s="190" t="str">
        <f>IF(OR(X162=0,X162=""),"",VLOOKUP(SUMIFS(Blocos!A:A,Blocos!H:H,'EFD REGISTROS e Campos (2)'!X162,Blocos!G:G,'EFD REGISTROS e Campos (2)'!J162),Blocos!A:L,12,0))</f>
        <v/>
      </c>
      <c r="Z162" s="190" t="str">
        <f>IF(ISNUMBER(Q163),VLOOKUP(J162,Blocos!D:G,4,0),"")</f>
        <v/>
      </c>
      <c r="AA162" s="190" t="str">
        <f>IF(ISNUMBER(Q162),CONCATENATE("CREATE TABLE ""reg_",LOWER(J162),""" (""ID"" bigint NOT NULL AUTO_INCREMENT,  ""HASHFILE"" varchar(255) DEFAULT NULL, ""ID_PAI"" bigint NOT NULL,"),IF(Q162="Campo",CONCATENATE("""",L162,""" ",VLOOKUP(R162,Apoio!A:C,3,0)),""))&amp;IF(Z162="","",CONCATENATE("PRIMARY KEY (""ID""), KEY ""FK_reg_",LOWER(Z162),"_ID_PAI"" (""ID_PAI""), CONSTRAINT ""FK_reg_",LOWER(Z162),"_ID_PAI"" FOREIGN KEY (""ID_PAI"") REFERENCES ""reg_",LOWER(Z162),""" (""ID"")) ENGINE=InnoDB AUTO_INCREMENT=105774 DEFAULT CHARSET=utf8mb4 COLLATE=utf8mb4_0900_ai_ci;"))</f>
        <v>"COD_NAT_CC" varchar(255) DEFAULT NULL,</v>
      </c>
      <c r="AB162" s="190" t="str">
        <f t="shared" si="20"/>
        <v>`reg_0500`.`COD_NAT_CC`,</v>
      </c>
    </row>
    <row r="163" spans="1:28" ht="14.5" hidden="1" customHeight="1" x14ac:dyDescent="0.3">
      <c r="J163" s="187" t="str">
        <f t="shared" si="18"/>
        <v>0500</v>
      </c>
      <c r="K163" s="196"/>
      <c r="L163" s="285"/>
      <c r="M163" s="182" t="s">
        <v>292</v>
      </c>
      <c r="N163" s="196"/>
      <c r="O163" s="196"/>
      <c r="P163" s="196"/>
      <c r="Q163" s="192" t="str">
        <f t="shared" si="14"/>
        <v/>
      </c>
      <c r="S163" s="191" t="str">
        <f t="shared" si="15"/>
        <v/>
      </c>
      <c r="T163" s="192" t="str">
        <f t="shared" si="16"/>
        <v/>
      </c>
      <c r="U163" s="192" t="str">
        <f t="shared" si="19"/>
        <v/>
      </c>
      <c r="V163" s="192" t="str">
        <f t="shared" si="17"/>
        <v/>
      </c>
      <c r="W163" s="191" t="str">
        <f>IF(Q163="Campo","@Campos(posicao = "&amp;K163&amp;", tipo = '"&amp;R163&amp;"')@Column(name = """&amp;L163&amp;""")"&amp;IF(R163="D","@Temporal(TemporalType.DATE)","")&amp;"private "&amp;VLOOKUP(TEXT(R163,"@"),Apoio!A:B,2,0)&amp;" "&amp;SUBSTITUTE(LOWER(LEFT(L163,1))&amp;RIGHT(PROPER(L163),LEN(L163)-1),"_","")&amp;";",IF(ISNUMBER(Q163),IF(R163="R","@Entity@Table(name = ""reg_"&amp;LOWER(J163)&amp;""")@XmlRootElement","")&amp;VLOOKUP(J163,Blocos!D:I,6,0)&amp;Apoio!$E$1&amp;Y163,""))</f>
        <v/>
      </c>
      <c r="X163" s="190" t="str">
        <f>IF(ISNUMBER(Q163),COUNTIF(Blocos!G:G,J163),"")</f>
        <v/>
      </c>
      <c r="Y163" s="190" t="str">
        <f>IF(OR(X163=0,X163=""),"",VLOOKUP(SUMIFS(Blocos!A:A,Blocos!H:H,'EFD REGISTROS e Campos (2)'!X163,Blocos!G:G,'EFD REGISTROS e Campos (2)'!J163),Blocos!A:L,12,0))</f>
        <v/>
      </c>
      <c r="Z163" s="190" t="str">
        <f>IF(ISNUMBER(Q164),VLOOKUP(J163,Blocos!D:G,4,0),"")</f>
        <v/>
      </c>
      <c r="AA163" s="190" t="str">
        <f>IF(ISNUMBER(Q163),CONCATENATE("CREATE TABLE ""reg_",LOWER(J163),""" (""ID"" bigint NOT NULL AUTO_INCREMENT,  ""HASHFILE"" varchar(255) DEFAULT NULL, ""ID_PAI"" bigint NOT NULL,"),IF(Q163="Campo",CONCATENATE("""",L163,""" ",VLOOKUP(R163,Apoio!A:C,3,0)),""))&amp;IF(Z163="","",CONCATENATE("PRIMARY KEY (""ID""), KEY ""FK_reg_",LOWER(Z163),"_ID_PAI"" (""ID_PAI""), CONSTRAINT ""FK_reg_",LOWER(Z163),"_ID_PAI"" FOREIGN KEY (""ID_PAI"") REFERENCES ""reg_",LOWER(Z163),""" (""ID"")) ENGINE=InnoDB AUTO_INCREMENT=105774 DEFAULT CHARSET=utf8mb4 COLLATE=utf8mb4_0900_ai_ci;"))</f>
        <v/>
      </c>
      <c r="AB163" s="190" t="str">
        <f t="shared" si="20"/>
        <v/>
      </c>
    </row>
    <row r="164" spans="1:28" ht="14.5" hidden="1" customHeight="1" x14ac:dyDescent="0.3">
      <c r="J164" s="187" t="str">
        <f t="shared" si="18"/>
        <v>0500</v>
      </c>
      <c r="K164" s="196"/>
      <c r="L164" s="285"/>
      <c r="M164" s="182" t="s">
        <v>293</v>
      </c>
      <c r="N164" s="196"/>
      <c r="O164" s="196"/>
      <c r="P164" s="196"/>
      <c r="Q164" s="192" t="str">
        <f t="shared" si="14"/>
        <v/>
      </c>
      <c r="S164" s="191" t="str">
        <f t="shared" si="15"/>
        <v/>
      </c>
      <c r="T164" s="192" t="str">
        <f t="shared" si="16"/>
        <v/>
      </c>
      <c r="U164" s="192" t="str">
        <f t="shared" si="19"/>
        <v/>
      </c>
      <c r="V164" s="192" t="str">
        <f t="shared" si="17"/>
        <v/>
      </c>
      <c r="W164" s="191" t="str">
        <f>IF(Q164="Campo","@Campos(posicao = "&amp;K164&amp;", tipo = '"&amp;R164&amp;"')@Column(name = """&amp;L164&amp;""")"&amp;IF(R164="D","@Temporal(TemporalType.DATE)","")&amp;"private "&amp;VLOOKUP(TEXT(R164,"@"),Apoio!A:B,2,0)&amp;" "&amp;SUBSTITUTE(LOWER(LEFT(L164,1))&amp;RIGHT(PROPER(L164),LEN(L164)-1),"_","")&amp;";",IF(ISNUMBER(Q164),IF(R164="R","@Entity@Table(name = ""reg_"&amp;LOWER(J164)&amp;""")@XmlRootElement","")&amp;VLOOKUP(J164,Blocos!D:I,6,0)&amp;Apoio!$E$1&amp;Y164,""))</f>
        <v/>
      </c>
      <c r="X164" s="190" t="str">
        <f>IF(ISNUMBER(Q164),COUNTIF(Blocos!G:G,J164),"")</f>
        <v/>
      </c>
      <c r="Y164" s="190" t="str">
        <f>IF(OR(X164=0,X164=""),"",VLOOKUP(SUMIFS(Blocos!A:A,Blocos!H:H,'EFD REGISTROS e Campos (2)'!X164,Blocos!G:G,'EFD REGISTROS e Campos (2)'!J164),Blocos!A:L,12,0))</f>
        <v/>
      </c>
      <c r="Z164" s="190" t="str">
        <f>IF(ISNUMBER(Q165),VLOOKUP(J164,Blocos!D:G,4,0),"")</f>
        <v/>
      </c>
      <c r="AA164" s="190" t="str">
        <f>IF(ISNUMBER(Q164),CONCATENATE("CREATE TABLE ""reg_",LOWER(J164),""" (""ID"" bigint NOT NULL AUTO_INCREMENT,  ""HASHFILE"" varchar(255) DEFAULT NULL, ""ID_PAI"" bigint NOT NULL,"),IF(Q164="Campo",CONCATENATE("""",L164,""" ",VLOOKUP(R164,Apoio!A:C,3,0)),""))&amp;IF(Z164="","",CONCATENATE("PRIMARY KEY (""ID""), KEY ""FK_reg_",LOWER(Z164),"_ID_PAI"" (""ID_PAI""), CONSTRAINT ""FK_reg_",LOWER(Z164),"_ID_PAI"" FOREIGN KEY (""ID_PAI"") REFERENCES ""reg_",LOWER(Z164),""" (""ID"")) ENGINE=InnoDB AUTO_INCREMENT=105774 DEFAULT CHARSET=utf8mb4 COLLATE=utf8mb4_0900_ai_ci;"))</f>
        <v/>
      </c>
      <c r="AB164" s="190" t="str">
        <f t="shared" si="20"/>
        <v/>
      </c>
    </row>
    <row r="165" spans="1:28" ht="14.5" hidden="1" customHeight="1" x14ac:dyDescent="0.3">
      <c r="J165" s="187" t="str">
        <f t="shared" si="18"/>
        <v>0500</v>
      </c>
      <c r="K165" s="196"/>
      <c r="L165" s="285"/>
      <c r="M165" s="182" t="s">
        <v>294</v>
      </c>
      <c r="N165" s="196"/>
      <c r="O165" s="196"/>
      <c r="P165" s="196"/>
      <c r="Q165" s="192" t="str">
        <f t="shared" si="14"/>
        <v/>
      </c>
      <c r="S165" s="191" t="str">
        <f t="shared" si="15"/>
        <v/>
      </c>
      <c r="T165" s="192" t="str">
        <f t="shared" si="16"/>
        <v/>
      </c>
      <c r="U165" s="192" t="str">
        <f t="shared" si="19"/>
        <v/>
      </c>
      <c r="V165" s="192" t="str">
        <f t="shared" si="17"/>
        <v/>
      </c>
      <c r="W165" s="191" t="str">
        <f>IF(Q165="Campo","@Campos(posicao = "&amp;K165&amp;", tipo = '"&amp;R165&amp;"')@Column(name = """&amp;L165&amp;""")"&amp;IF(R165="D","@Temporal(TemporalType.DATE)","")&amp;"private "&amp;VLOOKUP(TEXT(R165,"@"),Apoio!A:B,2,0)&amp;" "&amp;SUBSTITUTE(LOWER(LEFT(L165,1))&amp;RIGHT(PROPER(L165),LEN(L165)-1),"_","")&amp;";",IF(ISNUMBER(Q165),IF(R165="R","@Entity@Table(name = ""reg_"&amp;LOWER(J165)&amp;""")@XmlRootElement","")&amp;VLOOKUP(J165,Blocos!D:I,6,0)&amp;Apoio!$E$1&amp;Y165,""))</f>
        <v/>
      </c>
      <c r="X165" s="190" t="str">
        <f>IF(ISNUMBER(Q165),COUNTIF(Blocos!G:G,J165),"")</f>
        <v/>
      </c>
      <c r="Y165" s="190" t="str">
        <f>IF(OR(X165=0,X165=""),"",VLOOKUP(SUMIFS(Blocos!A:A,Blocos!H:H,'EFD REGISTROS e Campos (2)'!X165,Blocos!G:G,'EFD REGISTROS e Campos (2)'!J165),Blocos!A:L,12,0))</f>
        <v/>
      </c>
      <c r="Z165" s="190" t="str">
        <f>IF(ISNUMBER(Q166),VLOOKUP(J165,Blocos!D:G,4,0),"")</f>
        <v/>
      </c>
      <c r="AA165" s="190" t="str">
        <f>IF(ISNUMBER(Q165),CONCATENATE("CREATE TABLE ""reg_",LOWER(J165),""" (""ID"" bigint NOT NULL AUTO_INCREMENT,  ""HASHFILE"" varchar(255) DEFAULT NULL, ""ID_PAI"" bigint NOT NULL,"),IF(Q165="Campo",CONCATENATE("""",L165,""" ",VLOOKUP(R165,Apoio!A:C,3,0)),""))&amp;IF(Z165="","",CONCATENATE("PRIMARY KEY (""ID""), KEY ""FK_reg_",LOWER(Z165),"_ID_PAI"" (""ID_PAI""), CONSTRAINT ""FK_reg_",LOWER(Z165),"_ID_PAI"" FOREIGN KEY (""ID_PAI"") REFERENCES ""reg_",LOWER(Z165),""" (""ID"")) ENGINE=InnoDB AUTO_INCREMENT=105774 DEFAULT CHARSET=utf8mb4 COLLATE=utf8mb4_0900_ai_ci;"))</f>
        <v/>
      </c>
      <c r="AB165" s="190" t="str">
        <f t="shared" si="20"/>
        <v/>
      </c>
    </row>
    <row r="166" spans="1:28" ht="14.5" hidden="1" customHeight="1" x14ac:dyDescent="0.3">
      <c r="J166" s="187" t="str">
        <f t="shared" si="18"/>
        <v>0500</v>
      </c>
      <c r="K166" s="196"/>
      <c r="L166" s="285"/>
      <c r="M166" s="182" t="s">
        <v>295</v>
      </c>
      <c r="N166" s="196"/>
      <c r="O166" s="196"/>
      <c r="P166" s="196"/>
      <c r="Q166" s="192" t="str">
        <f t="shared" si="14"/>
        <v/>
      </c>
      <c r="S166" s="191" t="str">
        <f t="shared" si="15"/>
        <v/>
      </c>
      <c r="T166" s="192" t="str">
        <f t="shared" si="16"/>
        <v/>
      </c>
      <c r="U166" s="192" t="str">
        <f t="shared" si="19"/>
        <v/>
      </c>
      <c r="V166" s="192" t="str">
        <f t="shared" si="17"/>
        <v/>
      </c>
      <c r="W166" s="191" t="str">
        <f>IF(Q166="Campo","@Campos(posicao = "&amp;K166&amp;", tipo = '"&amp;R166&amp;"')@Column(name = """&amp;L166&amp;""")"&amp;IF(R166="D","@Temporal(TemporalType.DATE)","")&amp;"private "&amp;VLOOKUP(TEXT(R166,"@"),Apoio!A:B,2,0)&amp;" "&amp;SUBSTITUTE(LOWER(LEFT(L166,1))&amp;RIGHT(PROPER(L166),LEN(L166)-1),"_","")&amp;";",IF(ISNUMBER(Q166),IF(R166="R","@Entity@Table(name = ""reg_"&amp;LOWER(J166)&amp;""")@XmlRootElement","")&amp;VLOOKUP(J166,Blocos!D:I,6,0)&amp;Apoio!$E$1&amp;Y166,""))</f>
        <v/>
      </c>
      <c r="X166" s="190" t="str">
        <f>IF(ISNUMBER(Q166),COUNTIF(Blocos!G:G,J166),"")</f>
        <v/>
      </c>
      <c r="Y166" s="190" t="str">
        <f>IF(OR(X166=0,X166=""),"",VLOOKUP(SUMIFS(Blocos!A:A,Blocos!H:H,'EFD REGISTROS e Campos (2)'!X166,Blocos!G:G,'EFD REGISTROS e Campos (2)'!J166),Blocos!A:L,12,0))</f>
        <v/>
      </c>
      <c r="Z166" s="190" t="str">
        <f>IF(ISNUMBER(Q167),VLOOKUP(J166,Blocos!D:G,4,0),"")</f>
        <v/>
      </c>
      <c r="AA166" s="190" t="str">
        <f>IF(ISNUMBER(Q166),CONCATENATE("CREATE TABLE ""reg_",LOWER(J166),""" (""ID"" bigint NOT NULL AUTO_INCREMENT,  ""HASHFILE"" varchar(255) DEFAULT NULL, ""ID_PAI"" bigint NOT NULL,"),IF(Q166="Campo",CONCATENATE("""",L166,""" ",VLOOKUP(R166,Apoio!A:C,3,0)),""))&amp;IF(Z166="","",CONCATENATE("PRIMARY KEY (""ID""), KEY ""FK_reg_",LOWER(Z166),"_ID_PAI"" (""ID_PAI""), CONSTRAINT ""FK_reg_",LOWER(Z166),"_ID_PAI"" FOREIGN KEY (""ID_PAI"") REFERENCES ""reg_",LOWER(Z166),""" (""ID"")) ENGINE=InnoDB AUTO_INCREMENT=105774 DEFAULT CHARSET=utf8mb4 COLLATE=utf8mb4_0900_ai_ci;"))</f>
        <v/>
      </c>
      <c r="AB166" s="190" t="str">
        <f t="shared" si="20"/>
        <v/>
      </c>
    </row>
    <row r="167" spans="1:28" ht="14.5" hidden="1" customHeight="1" x14ac:dyDescent="0.3">
      <c r="J167" s="187" t="str">
        <f t="shared" si="18"/>
        <v>0500</v>
      </c>
      <c r="K167" s="196"/>
      <c r="L167" s="285"/>
      <c r="M167" s="182" t="s">
        <v>296</v>
      </c>
      <c r="N167" s="196"/>
      <c r="O167" s="196"/>
      <c r="P167" s="196"/>
      <c r="Q167" s="192" t="str">
        <f t="shared" si="14"/>
        <v/>
      </c>
      <c r="S167" s="191" t="str">
        <f t="shared" si="15"/>
        <v/>
      </c>
      <c r="T167" s="192" t="str">
        <f t="shared" si="16"/>
        <v/>
      </c>
      <c r="U167" s="192" t="str">
        <f t="shared" si="19"/>
        <v/>
      </c>
      <c r="V167" s="192" t="str">
        <f t="shared" si="17"/>
        <v/>
      </c>
      <c r="W167" s="191" t="str">
        <f>IF(Q167="Campo","@Campos(posicao = "&amp;K167&amp;", tipo = '"&amp;R167&amp;"')@Column(name = """&amp;L167&amp;""")"&amp;IF(R167="D","@Temporal(TemporalType.DATE)","")&amp;"private "&amp;VLOOKUP(TEXT(R167,"@"),Apoio!A:B,2,0)&amp;" "&amp;SUBSTITUTE(LOWER(LEFT(L167,1))&amp;RIGHT(PROPER(L167),LEN(L167)-1),"_","")&amp;";",IF(ISNUMBER(Q167),IF(R167="R","@Entity@Table(name = ""reg_"&amp;LOWER(J167)&amp;""")@XmlRootElement","")&amp;VLOOKUP(J167,Blocos!D:I,6,0)&amp;Apoio!$E$1&amp;Y167,""))</f>
        <v/>
      </c>
      <c r="X167" s="190" t="str">
        <f>IF(ISNUMBER(Q167),COUNTIF(Blocos!G:G,J167),"")</f>
        <v/>
      </c>
      <c r="Y167" s="190" t="str">
        <f>IF(OR(X167=0,X167=""),"",VLOOKUP(SUMIFS(Blocos!A:A,Blocos!H:H,'EFD REGISTROS e Campos (2)'!X167,Blocos!G:G,'EFD REGISTROS e Campos (2)'!J167),Blocos!A:L,12,0))</f>
        <v/>
      </c>
      <c r="Z167" s="190" t="str">
        <f>IF(ISNUMBER(Q168),VLOOKUP(J167,Blocos!D:G,4,0),"")</f>
        <v/>
      </c>
      <c r="AA167" s="190" t="str">
        <f>IF(ISNUMBER(Q167),CONCATENATE("CREATE TABLE ""reg_",LOWER(J167),""" (""ID"" bigint NOT NULL AUTO_INCREMENT,  ""HASHFILE"" varchar(255) DEFAULT NULL, ""ID_PAI"" bigint NOT NULL,"),IF(Q167="Campo",CONCATENATE("""",L167,""" ",VLOOKUP(R167,Apoio!A:C,3,0)),""))&amp;IF(Z167="","",CONCATENATE("PRIMARY KEY (""ID""), KEY ""FK_reg_",LOWER(Z167),"_ID_PAI"" (""ID_PAI""), CONSTRAINT ""FK_reg_",LOWER(Z167),"_ID_PAI"" FOREIGN KEY (""ID_PAI"") REFERENCES ""reg_",LOWER(Z167),""" (""ID"")) ENGINE=InnoDB AUTO_INCREMENT=105774 DEFAULT CHARSET=utf8mb4 COLLATE=utf8mb4_0900_ai_ci;"))</f>
        <v/>
      </c>
      <c r="AB167" s="190" t="str">
        <f t="shared" si="20"/>
        <v/>
      </c>
    </row>
    <row r="168" spans="1:28" ht="14.5" hidden="1" customHeight="1" x14ac:dyDescent="0.3">
      <c r="J168" s="187" t="str">
        <f t="shared" si="18"/>
        <v>0500</v>
      </c>
      <c r="K168" s="196"/>
      <c r="L168" s="285"/>
      <c r="M168" s="182" t="s">
        <v>297</v>
      </c>
      <c r="N168" s="196"/>
      <c r="O168" s="196"/>
      <c r="P168" s="196"/>
      <c r="Q168" s="192" t="str">
        <f t="shared" si="14"/>
        <v/>
      </c>
      <c r="S168" s="191" t="str">
        <f t="shared" si="15"/>
        <v/>
      </c>
      <c r="T168" s="192" t="str">
        <f t="shared" si="16"/>
        <v/>
      </c>
      <c r="U168" s="192" t="str">
        <f t="shared" si="19"/>
        <v/>
      </c>
      <c r="V168" s="192" t="str">
        <f t="shared" si="17"/>
        <v/>
      </c>
      <c r="W168" s="191" t="str">
        <f>IF(Q168="Campo","@Campos(posicao = "&amp;K168&amp;", tipo = '"&amp;R168&amp;"')@Column(name = """&amp;L168&amp;""")"&amp;IF(R168="D","@Temporal(TemporalType.DATE)","")&amp;"private "&amp;VLOOKUP(TEXT(R168,"@"),Apoio!A:B,2,0)&amp;" "&amp;SUBSTITUTE(LOWER(LEFT(L168,1))&amp;RIGHT(PROPER(L168),LEN(L168)-1),"_","")&amp;";",IF(ISNUMBER(Q168),IF(R168="R","@Entity@Table(name = ""reg_"&amp;LOWER(J168)&amp;""")@XmlRootElement","")&amp;VLOOKUP(J168,Blocos!D:I,6,0)&amp;Apoio!$E$1&amp;Y168,""))</f>
        <v/>
      </c>
      <c r="X168" s="190" t="str">
        <f>IF(ISNUMBER(Q168),COUNTIF(Blocos!G:G,J168),"")</f>
        <v/>
      </c>
      <c r="Y168" s="190" t="str">
        <f>IF(OR(X168=0,X168=""),"",VLOOKUP(SUMIFS(Blocos!A:A,Blocos!H:H,'EFD REGISTROS e Campos (2)'!X168,Blocos!G:G,'EFD REGISTROS e Campos (2)'!J168),Blocos!A:L,12,0))</f>
        <v/>
      </c>
      <c r="Z168" s="190" t="str">
        <f>IF(ISNUMBER(Q169),VLOOKUP(J168,Blocos!D:G,4,0),"")</f>
        <v/>
      </c>
      <c r="AA168" s="190" t="str">
        <f>IF(ISNUMBER(Q168),CONCATENATE("CREATE TABLE ""reg_",LOWER(J168),""" (""ID"" bigint NOT NULL AUTO_INCREMENT,  ""HASHFILE"" varchar(255) DEFAULT NULL, ""ID_PAI"" bigint NOT NULL,"),IF(Q168="Campo",CONCATENATE("""",L168,""" ",VLOOKUP(R168,Apoio!A:C,3,0)),""))&amp;IF(Z168="","",CONCATENATE("PRIMARY KEY (""ID""), KEY ""FK_reg_",LOWER(Z168),"_ID_PAI"" (""ID_PAI""), CONSTRAINT ""FK_reg_",LOWER(Z168),"_ID_PAI"" FOREIGN KEY (""ID_PAI"") REFERENCES ""reg_",LOWER(Z168),""" (""ID"")) ENGINE=InnoDB AUTO_INCREMENT=105774 DEFAULT CHARSET=utf8mb4 COLLATE=utf8mb4_0900_ai_ci;"))</f>
        <v/>
      </c>
      <c r="AB168" s="190" t="str">
        <f t="shared" si="20"/>
        <v/>
      </c>
    </row>
    <row r="169" spans="1:28" ht="14.5" hidden="1" customHeight="1" x14ac:dyDescent="0.3">
      <c r="J169" s="187" t="str">
        <f t="shared" si="18"/>
        <v>0500</v>
      </c>
      <c r="K169" s="196">
        <v>4</v>
      </c>
      <c r="L169" s="285" t="s">
        <v>3985</v>
      </c>
      <c r="M169" s="182" t="s">
        <v>299</v>
      </c>
      <c r="N169" s="196" t="s">
        <v>283</v>
      </c>
      <c r="O169" s="196" t="s">
        <v>300</v>
      </c>
      <c r="P169" s="196" t="s">
        <v>285</v>
      </c>
      <c r="Q169" s="192" t="str">
        <f t="shared" si="14"/>
        <v>Campo</v>
      </c>
      <c r="R169" s="192" t="s">
        <v>27</v>
      </c>
      <c r="S169" s="191" t="str">
        <f t="shared" si="15"/>
        <v/>
      </c>
      <c r="T169" s="192" t="str">
        <f t="shared" si="16"/>
        <v>&lt;campo posicao="4"&gt;
&lt;coluna&gt;IND_CTA&lt;/coluna&gt;
&lt;descricao&gt;Indicador do tipo de conta: &lt;/descricao&gt;
&lt;tipo&gt;C&lt;/tipo&gt;
&lt;/campo&gt;</v>
      </c>
      <c r="U169" s="192" t="str">
        <f t="shared" si="19"/>
        <v>&lt;campo posicao="4"&gt;
&lt;coluna&gt;IND_CTA&lt;/coluna&gt;
&lt;descricao&gt;Indicador do tipo de conta: &lt;/descricao&gt;
&lt;tipo&gt;C&lt;/tipo&gt;
&lt;/campo&gt;</v>
      </c>
      <c r="V169" s="192" t="str">
        <f t="shared" si="17"/>
        <v>{"Column5", "IND_CTA"},</v>
      </c>
      <c r="W169" s="191" t="str">
        <f>IF(Q169="Campo","@Campos(posicao = "&amp;K169&amp;", tipo = '"&amp;R169&amp;"')@Column(name = """&amp;L169&amp;""")"&amp;IF(R169="D","@Temporal(TemporalType.DATE)","")&amp;"private "&amp;VLOOKUP(TEXT(R169,"@"),Apoio!A:B,2,0)&amp;" "&amp;SUBSTITUTE(LOWER(LEFT(L169,1))&amp;RIGHT(PROPER(L169),LEN(L169)-1),"_","")&amp;";",IF(ISNUMBER(Q169),IF(R169="R","@Entity@Table(name = ""reg_"&amp;LOWER(J169)&amp;""")@XmlRootElement","")&amp;VLOOKUP(J169,Blocos!D:I,6,0)&amp;Apoio!$E$1&amp;Y169,""))</f>
        <v>@Campos(posicao = 4, tipo = 'C')@Column(name = "IND_CTA")private String indCta;</v>
      </c>
      <c r="X169" s="190" t="str">
        <f>IF(ISNUMBER(Q169),COUNTIF(Blocos!G:G,J169),"")</f>
        <v/>
      </c>
      <c r="Y169" s="190" t="str">
        <f>IF(OR(X169=0,X169=""),"",VLOOKUP(SUMIFS(Blocos!A:A,Blocos!H:H,'EFD REGISTROS e Campos (2)'!X169,Blocos!G:G,'EFD REGISTROS e Campos (2)'!J169),Blocos!A:L,12,0))</f>
        <v/>
      </c>
      <c r="Z169" s="190" t="str">
        <f>IF(ISNUMBER(Q170),VLOOKUP(J169,Blocos!D:G,4,0),"")</f>
        <v/>
      </c>
      <c r="AA169" s="190" t="str">
        <f>IF(ISNUMBER(Q169),CONCATENATE("CREATE TABLE ""reg_",LOWER(J169),""" (""ID"" bigint NOT NULL AUTO_INCREMENT,  ""HASHFILE"" varchar(255) DEFAULT NULL, ""ID_PAI"" bigint NOT NULL,"),IF(Q169="Campo",CONCATENATE("""",L169,""" ",VLOOKUP(R169,Apoio!A:C,3,0)),""))&amp;IF(Z169="","",CONCATENATE("PRIMARY KEY (""ID""), KEY ""FK_reg_",LOWER(Z169),"_ID_PAI"" (""ID_PAI""), CONSTRAINT ""FK_reg_",LOWER(Z169),"_ID_PAI"" FOREIGN KEY (""ID_PAI"") REFERENCES ""reg_",LOWER(Z169),""" (""ID"")) ENGINE=InnoDB AUTO_INCREMENT=105774 DEFAULT CHARSET=utf8mb4 COLLATE=utf8mb4_0900_ai_ci;"))</f>
        <v>"IND_CTA" varchar(255) DEFAULT NULL,</v>
      </c>
      <c r="AB169" s="190" t="str">
        <f t="shared" si="20"/>
        <v>`reg_0500`.`IND_CTA`,</v>
      </c>
    </row>
    <row r="170" spans="1:28" ht="14.5" hidden="1" customHeight="1" x14ac:dyDescent="0.3">
      <c r="J170" s="187" t="str">
        <f t="shared" si="18"/>
        <v>0500</v>
      </c>
      <c r="K170" s="196"/>
      <c r="L170" s="285"/>
      <c r="M170" s="182" t="s">
        <v>301</v>
      </c>
      <c r="N170" s="196"/>
      <c r="O170" s="196"/>
      <c r="P170" s="196"/>
      <c r="Q170" s="192" t="str">
        <f t="shared" si="14"/>
        <v/>
      </c>
      <c r="S170" s="191" t="str">
        <f t="shared" si="15"/>
        <v/>
      </c>
      <c r="T170" s="192" t="str">
        <f t="shared" si="16"/>
        <v/>
      </c>
      <c r="U170" s="192" t="str">
        <f t="shared" si="19"/>
        <v/>
      </c>
      <c r="V170" s="192" t="str">
        <f t="shared" si="17"/>
        <v/>
      </c>
      <c r="W170" s="191" t="str">
        <f>IF(Q170="Campo","@Campos(posicao = "&amp;K170&amp;", tipo = '"&amp;R170&amp;"')@Column(name = """&amp;L170&amp;""")"&amp;IF(R170="D","@Temporal(TemporalType.DATE)","")&amp;"private "&amp;VLOOKUP(TEXT(R170,"@"),Apoio!A:B,2,0)&amp;" "&amp;SUBSTITUTE(LOWER(LEFT(L170,1))&amp;RIGHT(PROPER(L170),LEN(L170)-1),"_","")&amp;";",IF(ISNUMBER(Q170),IF(R170="R","@Entity@Table(name = ""reg_"&amp;LOWER(J170)&amp;""")@XmlRootElement","")&amp;VLOOKUP(J170,Blocos!D:I,6,0)&amp;Apoio!$E$1&amp;Y170,""))</f>
        <v/>
      </c>
      <c r="X170" s="190" t="str">
        <f>IF(ISNUMBER(Q170),COUNTIF(Blocos!G:G,J170),"")</f>
        <v/>
      </c>
      <c r="Y170" s="190" t="str">
        <f>IF(OR(X170=0,X170=""),"",VLOOKUP(SUMIFS(Blocos!A:A,Blocos!H:H,'EFD REGISTROS e Campos (2)'!X170,Blocos!G:G,'EFD REGISTROS e Campos (2)'!J170),Blocos!A:L,12,0))</f>
        <v/>
      </c>
      <c r="Z170" s="190" t="str">
        <f>IF(ISNUMBER(Q171),VLOOKUP(J170,Blocos!D:G,4,0),"")</f>
        <v/>
      </c>
      <c r="AA170" s="190" t="str">
        <f>IF(ISNUMBER(Q170),CONCATENATE("CREATE TABLE ""reg_",LOWER(J170),""" (""ID"" bigint NOT NULL AUTO_INCREMENT,  ""HASHFILE"" varchar(255) DEFAULT NULL, ""ID_PAI"" bigint NOT NULL,"),IF(Q170="Campo",CONCATENATE("""",L170,""" ",VLOOKUP(R170,Apoio!A:C,3,0)),""))&amp;IF(Z170="","",CONCATENATE("PRIMARY KEY (""ID""), KEY ""FK_reg_",LOWER(Z170),"_ID_PAI"" (""ID_PAI""), CONSTRAINT ""FK_reg_",LOWER(Z170),"_ID_PAI"" FOREIGN KEY (""ID_PAI"") REFERENCES ""reg_",LOWER(Z170),""" (""ID"")) ENGINE=InnoDB AUTO_INCREMENT=105774 DEFAULT CHARSET=utf8mb4 COLLATE=utf8mb4_0900_ai_ci;"))</f>
        <v/>
      </c>
      <c r="AB170" s="190" t="str">
        <f t="shared" si="20"/>
        <v/>
      </c>
    </row>
    <row r="171" spans="1:28" ht="14.5" hidden="1" customHeight="1" x14ac:dyDescent="0.3">
      <c r="J171" s="187" t="str">
        <f t="shared" si="18"/>
        <v>0500</v>
      </c>
      <c r="K171" s="196"/>
      <c r="L171" s="285"/>
      <c r="M171" s="182" t="s">
        <v>302</v>
      </c>
      <c r="N171" s="196"/>
      <c r="O171" s="196"/>
      <c r="P171" s="196"/>
      <c r="Q171" s="192" t="str">
        <f t="shared" si="14"/>
        <v/>
      </c>
      <c r="S171" s="191" t="str">
        <f t="shared" si="15"/>
        <v/>
      </c>
      <c r="T171" s="192" t="str">
        <f t="shared" si="16"/>
        <v/>
      </c>
      <c r="U171" s="192" t="str">
        <f t="shared" si="19"/>
        <v/>
      </c>
      <c r="V171" s="192" t="str">
        <f t="shared" si="17"/>
        <v/>
      </c>
      <c r="W171" s="191" t="str">
        <f>IF(Q171="Campo","@Campos(posicao = "&amp;K171&amp;", tipo = '"&amp;R171&amp;"')@Column(name = """&amp;L171&amp;""")"&amp;IF(R171="D","@Temporal(TemporalType.DATE)","")&amp;"private "&amp;VLOOKUP(TEXT(R171,"@"),Apoio!A:B,2,0)&amp;" "&amp;SUBSTITUTE(LOWER(LEFT(L171,1))&amp;RIGHT(PROPER(L171),LEN(L171)-1),"_","")&amp;";",IF(ISNUMBER(Q171),IF(R171="R","@Entity@Table(name = ""reg_"&amp;LOWER(J171)&amp;""")@XmlRootElement","")&amp;VLOOKUP(J171,Blocos!D:I,6,0)&amp;Apoio!$E$1&amp;Y171,""))</f>
        <v/>
      </c>
      <c r="X171" s="190" t="str">
        <f>IF(ISNUMBER(Q171),COUNTIF(Blocos!G:G,J171),"")</f>
        <v/>
      </c>
      <c r="Y171" s="190" t="str">
        <f>IF(OR(X171=0,X171=""),"",VLOOKUP(SUMIFS(Blocos!A:A,Blocos!H:H,'EFD REGISTROS e Campos (2)'!X171,Blocos!G:G,'EFD REGISTROS e Campos (2)'!J171),Blocos!A:L,12,0))</f>
        <v/>
      </c>
      <c r="Z171" s="190" t="str">
        <f>IF(ISNUMBER(Q172),VLOOKUP(J171,Blocos!D:G,4,0),"")</f>
        <v/>
      </c>
      <c r="AA171" s="190" t="str">
        <f>IF(ISNUMBER(Q171),CONCATENATE("CREATE TABLE ""reg_",LOWER(J171),""" (""ID"" bigint NOT NULL AUTO_INCREMENT,  ""HASHFILE"" varchar(255) DEFAULT NULL, ""ID_PAI"" bigint NOT NULL,"),IF(Q171="Campo",CONCATENATE("""",L171,""" ",VLOOKUP(R171,Apoio!A:C,3,0)),""))&amp;IF(Z171="","",CONCATENATE("PRIMARY KEY (""ID""), KEY ""FK_reg_",LOWER(Z171),"_ID_PAI"" (""ID_PAI""), CONSTRAINT ""FK_reg_",LOWER(Z171),"_ID_PAI"" FOREIGN KEY (""ID_PAI"") REFERENCES ""reg_",LOWER(Z171),""" (""ID"")) ENGINE=InnoDB AUTO_INCREMENT=105774 DEFAULT CHARSET=utf8mb4 COLLATE=utf8mb4_0900_ai_ci;"))</f>
        <v/>
      </c>
      <c r="AB171" s="190" t="str">
        <f t="shared" si="20"/>
        <v/>
      </c>
    </row>
    <row r="172" spans="1:28" ht="14.5" hidden="1" customHeight="1" x14ac:dyDescent="0.3">
      <c r="J172" s="187" t="str">
        <f t="shared" si="18"/>
        <v>0500</v>
      </c>
      <c r="K172" s="181">
        <v>5</v>
      </c>
      <c r="L172" s="289" t="s">
        <v>3986</v>
      </c>
      <c r="M172" s="182" t="s">
        <v>304</v>
      </c>
      <c r="N172" s="181" t="s">
        <v>288</v>
      </c>
      <c r="O172" s="181">
        <v>5</v>
      </c>
      <c r="P172" s="181" t="s">
        <v>285</v>
      </c>
      <c r="Q172" s="192" t="str">
        <f t="shared" si="14"/>
        <v>Campo</v>
      </c>
      <c r="R172" s="192" t="s">
        <v>3607</v>
      </c>
      <c r="S172" s="191" t="str">
        <f t="shared" si="15"/>
        <v/>
      </c>
      <c r="T172" s="192" t="str">
        <f t="shared" si="16"/>
        <v>&lt;campo posicao="5"&gt;
&lt;coluna&gt;NÍVEL&lt;/coluna&gt;
&lt;descricao&gt;Nível da conta analítica/grupo de contas. &lt;/descricao&gt;
&lt;tipo&gt;I&lt;/tipo&gt;
&lt;/campo&gt;</v>
      </c>
      <c r="U172" s="192" t="str">
        <f t="shared" si="19"/>
        <v>&lt;campo posicao="5"&gt;
&lt;coluna&gt;NÍVEL&lt;/coluna&gt;
&lt;descricao&gt;Nível da conta analítica/grupo de contas. &lt;/descricao&gt;
&lt;tipo&gt;I&lt;/tipo&gt;
&lt;/campo&gt;</v>
      </c>
      <c r="V172" s="192" t="str">
        <f t="shared" si="17"/>
        <v>{"Column6", "NÍVEL"},</v>
      </c>
      <c r="W172" s="191" t="str">
        <f>IF(Q172="Campo","@Campos(posicao = "&amp;K172&amp;", tipo = '"&amp;R172&amp;"')@Column(name = """&amp;L172&amp;""")"&amp;IF(R172="D","@Temporal(TemporalType.DATE)","")&amp;"private "&amp;VLOOKUP(TEXT(R172,"@"),Apoio!A:B,2,0)&amp;" "&amp;SUBSTITUTE(LOWER(LEFT(L172,1))&amp;RIGHT(PROPER(L172),LEN(L172)-1),"_","")&amp;";",IF(ISNUMBER(Q172),IF(R172="R","@Entity@Table(name = ""reg_"&amp;LOWER(J172)&amp;""")@XmlRootElement","")&amp;VLOOKUP(J172,Blocos!D:I,6,0)&amp;Apoio!$E$1&amp;Y172,""))</f>
        <v>@Campos(posicao = 5, tipo = 'I')@Column(name = "NÍVEL")private int nível;</v>
      </c>
      <c r="X172" s="190" t="str">
        <f>IF(ISNUMBER(Q172),COUNTIF(Blocos!G:G,J172),"")</f>
        <v/>
      </c>
      <c r="Y172" s="190" t="str">
        <f>IF(OR(X172=0,X172=""),"",VLOOKUP(SUMIFS(Blocos!A:A,Blocos!H:H,'EFD REGISTROS e Campos (2)'!X172,Blocos!G:G,'EFD REGISTROS e Campos (2)'!J172),Blocos!A:L,12,0))</f>
        <v/>
      </c>
      <c r="Z172" s="190" t="str">
        <f>IF(ISNUMBER(Q173),VLOOKUP(J172,Blocos!D:G,4,0),"")</f>
        <v/>
      </c>
      <c r="AA172" s="190" t="str">
        <f>IF(ISNUMBER(Q172),CONCATENATE("CREATE TABLE ""reg_",LOWER(J172),""" (""ID"" bigint NOT NULL AUTO_INCREMENT,  ""HASHFILE"" varchar(255) DEFAULT NULL, ""ID_PAI"" bigint NOT NULL,"),IF(Q172="Campo",CONCATENATE("""",L172,""" ",VLOOKUP(R172,Apoio!A:C,3,0)),""))&amp;IF(Z172="","",CONCATENATE("PRIMARY KEY (""ID""), KEY ""FK_reg_",LOWER(Z172),"_ID_PAI"" (""ID_PAI""), CONSTRAINT ""FK_reg_",LOWER(Z172),"_ID_PAI"" FOREIGN KEY (""ID_PAI"") REFERENCES ""reg_",LOWER(Z172),""" (""ID"")) ENGINE=InnoDB AUTO_INCREMENT=105774 DEFAULT CHARSET=utf8mb4 COLLATE=utf8mb4_0900_ai_ci;"))</f>
        <v>"NÍVEL" int DEFAULT NULL,</v>
      </c>
      <c r="AB172" s="190" t="str">
        <f t="shared" si="20"/>
        <v>`reg_0500`.`NÍVEL`,</v>
      </c>
    </row>
    <row r="173" spans="1:28" ht="14.5" hidden="1" customHeight="1" x14ac:dyDescent="0.3">
      <c r="J173" s="187" t="str">
        <f t="shared" si="18"/>
        <v>0500</v>
      </c>
      <c r="K173" s="181">
        <v>6</v>
      </c>
      <c r="L173" s="289" t="s">
        <v>246</v>
      </c>
      <c r="M173" s="182" t="s">
        <v>306</v>
      </c>
      <c r="N173" s="181" t="s">
        <v>283</v>
      </c>
      <c r="O173" s="181">
        <v>60</v>
      </c>
      <c r="P173" s="181" t="s">
        <v>285</v>
      </c>
      <c r="Q173" s="192" t="str">
        <f t="shared" si="14"/>
        <v>Campo</v>
      </c>
      <c r="R173" s="192" t="s">
        <v>27</v>
      </c>
      <c r="S173" s="191" t="str">
        <f t="shared" si="15"/>
        <v/>
      </c>
      <c r="T173" s="192" t="str">
        <f t="shared" si="16"/>
        <v>&lt;campo posicao="6"&gt;
&lt;coluna&gt;COD_CTA&lt;/coluna&gt;
&lt;descricao&gt;Código da conta analítica/grupo de contas. &lt;/descricao&gt;
&lt;tipo&gt;C&lt;/tipo&gt;
&lt;/campo&gt;</v>
      </c>
      <c r="U173" s="192" t="str">
        <f t="shared" si="19"/>
        <v>&lt;campo posicao="6"&gt;
&lt;coluna&gt;COD_CTA&lt;/coluna&gt;
&lt;descricao&gt;Código da conta analítica/grupo de contas. &lt;/descricao&gt;
&lt;tipo&gt;C&lt;/tipo&gt;
&lt;/campo&gt;</v>
      </c>
      <c r="V173" s="192" t="str">
        <f t="shared" si="17"/>
        <v>{"Column7", "COD_CTA"},</v>
      </c>
      <c r="W173" s="191" t="str">
        <f>IF(Q173="Campo","@Campos(posicao = "&amp;K173&amp;", tipo = '"&amp;R173&amp;"')@Column(name = """&amp;L173&amp;""")"&amp;IF(R173="D","@Temporal(TemporalType.DATE)","")&amp;"private "&amp;VLOOKUP(TEXT(R173,"@"),Apoio!A:B,2,0)&amp;" "&amp;SUBSTITUTE(LOWER(LEFT(L173,1))&amp;RIGHT(PROPER(L173),LEN(L173)-1),"_","")&amp;";",IF(ISNUMBER(Q173),IF(R173="R","@Entity@Table(name = ""reg_"&amp;LOWER(J173)&amp;""")@XmlRootElement","")&amp;VLOOKUP(J173,Blocos!D:I,6,0)&amp;Apoio!$E$1&amp;Y173,""))</f>
        <v>@Campos(posicao = 6, tipo = 'C')@Column(name = "COD_CTA")private String codCta;</v>
      </c>
      <c r="X173" s="190" t="str">
        <f>IF(ISNUMBER(Q173),COUNTIF(Blocos!G:G,J173),"")</f>
        <v/>
      </c>
      <c r="Y173" s="190" t="str">
        <f>IF(OR(X173=0,X173=""),"",VLOOKUP(SUMIFS(Blocos!A:A,Blocos!H:H,'EFD REGISTROS e Campos (2)'!X173,Blocos!G:G,'EFD REGISTROS e Campos (2)'!J173),Blocos!A:L,12,0))</f>
        <v/>
      </c>
      <c r="Z173" s="190" t="str">
        <f>IF(ISNUMBER(Q174),VLOOKUP(J173,Blocos!D:G,4,0),"")</f>
        <v/>
      </c>
      <c r="AA173" s="190" t="str">
        <f>IF(ISNUMBER(Q173),CONCATENATE("CREATE TABLE ""reg_",LOWER(J173),""" (""ID"" bigint NOT NULL AUTO_INCREMENT,  ""HASHFILE"" varchar(255) DEFAULT NULL, ""ID_PAI"" bigint NOT NULL,"),IF(Q173="Campo",CONCATENATE("""",L173,""" ",VLOOKUP(R173,Apoio!A:C,3,0)),""))&amp;IF(Z173="","",CONCATENATE("PRIMARY KEY (""ID""), KEY ""FK_reg_",LOWER(Z173),"_ID_PAI"" (""ID_PAI""), CONSTRAINT ""FK_reg_",LOWER(Z173),"_ID_PAI"" FOREIGN KEY (""ID_PAI"") REFERENCES ""reg_",LOWER(Z173),""" (""ID"")) ENGINE=InnoDB AUTO_INCREMENT=105774 DEFAULT CHARSET=utf8mb4 COLLATE=utf8mb4_0900_ai_ci;"))</f>
        <v>"COD_CTA" varchar(255) DEFAULT NULL,</v>
      </c>
      <c r="AB173" s="190" t="str">
        <f t="shared" si="20"/>
        <v>`reg_0500`.`COD_CTA`,</v>
      </c>
    </row>
    <row r="174" spans="1:28" ht="14.5" hidden="1" customHeight="1" x14ac:dyDescent="0.3">
      <c r="J174" s="187" t="str">
        <f t="shared" si="18"/>
        <v>0500</v>
      </c>
      <c r="K174" s="181">
        <v>7</v>
      </c>
      <c r="L174" s="289" t="s">
        <v>3987</v>
      </c>
      <c r="M174" s="182" t="s">
        <v>308</v>
      </c>
      <c r="N174" s="181" t="s">
        <v>283</v>
      </c>
      <c r="O174" s="181">
        <v>60</v>
      </c>
      <c r="P174" s="181" t="s">
        <v>285</v>
      </c>
      <c r="Q174" s="192" t="str">
        <f t="shared" si="14"/>
        <v>Campo</v>
      </c>
      <c r="R174" s="192" t="s">
        <v>27</v>
      </c>
      <c r="S174" s="191" t="str">
        <f t="shared" si="15"/>
        <v/>
      </c>
      <c r="T174" s="192" t="str">
        <f t="shared" si="16"/>
        <v>&lt;campo posicao="7"&gt;
&lt;coluna&gt;NOME_CTA&lt;/coluna&gt;
&lt;descricao&gt;Nome da conta analítica/grupo de contas. &lt;/descricao&gt;
&lt;tipo&gt;C&lt;/tipo&gt;
&lt;/campo&gt;</v>
      </c>
      <c r="U174" s="192" t="str">
        <f t="shared" si="19"/>
        <v>&lt;campo posicao="7"&gt;
&lt;coluna&gt;NOME_CTA&lt;/coluna&gt;
&lt;descricao&gt;Nome da conta analítica/grupo de contas. &lt;/descricao&gt;
&lt;tipo&gt;C&lt;/tipo&gt;
&lt;/campo&gt;</v>
      </c>
      <c r="V174" s="192" t="str">
        <f t="shared" si="17"/>
        <v>{"Column8", "NOME_CTA"},</v>
      </c>
      <c r="W174" s="191" t="str">
        <f>IF(Q174="Campo","@Campos(posicao = "&amp;K174&amp;", tipo = '"&amp;R174&amp;"')@Column(name = """&amp;L174&amp;""")"&amp;IF(R174="D","@Temporal(TemporalType.DATE)","")&amp;"private "&amp;VLOOKUP(TEXT(R174,"@"),Apoio!A:B,2,0)&amp;" "&amp;SUBSTITUTE(LOWER(LEFT(L174,1))&amp;RIGHT(PROPER(L174),LEN(L174)-1),"_","")&amp;";",IF(ISNUMBER(Q174),IF(R174="R","@Entity@Table(name = ""reg_"&amp;LOWER(J174)&amp;""")@XmlRootElement","")&amp;VLOOKUP(J174,Blocos!D:I,6,0)&amp;Apoio!$E$1&amp;Y174,""))</f>
        <v>@Campos(posicao = 7, tipo = 'C')@Column(name = "NOME_CTA")private String nomeCta;</v>
      </c>
      <c r="X174" s="190" t="str">
        <f>IF(ISNUMBER(Q174),COUNTIF(Blocos!G:G,J174),"")</f>
        <v/>
      </c>
      <c r="Y174" s="190" t="str">
        <f>IF(OR(X174=0,X174=""),"",VLOOKUP(SUMIFS(Blocos!A:A,Blocos!H:H,'EFD REGISTROS e Campos (2)'!X174,Blocos!G:G,'EFD REGISTROS e Campos (2)'!J174),Blocos!A:L,12,0))</f>
        <v/>
      </c>
      <c r="Z174" s="190" t="str">
        <f>IF(ISNUMBER(Q175),VLOOKUP(J174,Blocos!D:G,4,0),"")</f>
        <v>0001</v>
      </c>
      <c r="AA174" s="190" t="str">
        <f>IF(ISNUMBER(Q174),CONCATENATE("CREATE TABLE ""reg_",LOWER(J174),""" (""ID"" bigint NOT NULL AUTO_INCREMENT,  ""HASHFILE"" varchar(255) DEFAULT NULL, ""ID_PAI"" bigint NOT NULL,"),IF(Q174="Campo",CONCATENATE("""",L174,""" ",VLOOKUP(R174,Apoio!A:C,3,0)),""))&amp;IF(Z174="","",CONCATENATE("PRIMARY KEY (""ID""), KEY ""FK_reg_",LOWER(Z174),"_ID_PAI"" (""ID_PAI""), CONSTRAINT ""FK_reg_",LOWER(Z174),"_ID_PAI"" FOREIGN KEY (""ID_PAI"") REFERENCES ""reg_",LOWER(Z174),""" (""ID"")) ENGINE=InnoDB AUTO_INCREMENT=105774 DEFAULT CHARSET=utf8mb4 COLLATE=utf8mb4_0900_ai_ci;"))</f>
        <v>"NOME_CTA" varchar(255) DEFAULT NULL,PRIMARY KEY ("ID"), KEY "FK_reg_0001_ID_PAI" ("ID_PAI"), CONSTRAINT "FK_reg_0001_ID_PAI" FOREIGN KEY ("ID_PAI") REFERENCES "reg_0001" ("ID")) ENGINE=InnoDB AUTO_INCREMENT=105774 DEFAULT CHARSET=utf8mb4 COLLATE=utf8mb4_0900_ai_ci;</v>
      </c>
      <c r="AB174" s="190" t="str">
        <f t="shared" si="20"/>
        <v>`reg_0500`.`NOME_CTA`,FROM `efdicms`.`reg_0500`;"</v>
      </c>
    </row>
    <row r="175" spans="1:28" ht="14.5" hidden="1" customHeight="1" collapsed="1" x14ac:dyDescent="0.3">
      <c r="A175" s="180" t="s">
        <v>22</v>
      </c>
      <c r="D175" s="180" t="s">
        <v>309</v>
      </c>
      <c r="I175" s="180" t="s">
        <v>108</v>
      </c>
      <c r="J175" s="187" t="str">
        <f t="shared" si="18"/>
        <v>0600</v>
      </c>
      <c r="K175" s="195" t="s">
        <v>310</v>
      </c>
      <c r="Q175" s="192">
        <f t="shared" si="14"/>
        <v>2</v>
      </c>
      <c r="S175" s="191" t="str">
        <f t="shared" si="15"/>
        <v>&lt;/registro&gt;
&lt;registro codigo="0600" perfil="ABC" nivel="2"&gt;</v>
      </c>
      <c r="T175" s="192" t="str">
        <f t="shared" si="16"/>
        <v/>
      </c>
      <c r="U175" s="192" t="str">
        <f t="shared" si="19"/>
        <v>&lt;/registro&gt;
&lt;registro codigo="0600" perfil="ABC" nivel="2"&gt;</v>
      </c>
      <c r="V175" s="192" t="str">
        <f t="shared" si="17"/>
        <v/>
      </c>
      <c r="W175" s="191" t="str">
        <f>IF(Q175="Campo","@Campos(posicao = "&amp;K175&amp;", tipo = '"&amp;R175&amp;"')@Column(name = """&amp;L175&amp;""")"&amp;IF(R175="D","@Temporal(TemporalType.DATE)","")&amp;"private "&amp;VLOOKUP(TEXT(R175,"@"),Apoio!A:B,2,0)&amp;" "&amp;SUBSTITUTE(LOWER(LEFT(L175,1))&amp;RIGHT(PROPER(L175),LEN(L175)-1),"_","")&amp;";",IF(ISNUMBER(Q175),IF(R175="R","@Entity@Table(name = ""reg_"&amp;LOWER(J175)&amp;""")@XmlRootElement","")&amp;VLOOKUP(J175,Blocos!D:I,6,0)&amp;Apoio!$E$1&amp;Y175,""))</f>
        <v>@Registros(nivel = 2) public class Reg0600 implements Serializable { private static final long serialVersionUID = 1L; @Id @GeneratedValue(strategy = GenerationType.IDENTITY) @Basic(optional = false) @Column(name = "ID" ) private Long id;@ManyToOne(fetch = FetchType.LAZY) @JoinColumn(name = "ID_PAI", nullable = false) private Reg0001 idPai; public Reg0001 getIdPai() {return idPai;}public void setIdPai(Object idPai) {this.idPai = (Reg0001) idPai;}public Reg0600() { } public Reg0600(Long id) { this.id = id; } public Reg0600(Long id, Reg0001 idPai, long linha, String hash) { this.id = id; this.idPai = idPai; this.linha = linha; this.hash = hash; }public Long getId() { return id; } public void setId(Long id) { this.id = id; }@Basic(optional = false)@Column(name = "LINHA")private long linha;@Basic(optional = false)@Column(name = "HASH")private String hash;</v>
      </c>
      <c r="X175" s="190">
        <f>IF(ISNUMBER(Q175),COUNTIF(Blocos!G:G,J175),"")</f>
        <v>0</v>
      </c>
      <c r="Y175" s="190" t="str">
        <f>IF(OR(X175=0,X175=""),"",VLOOKUP(SUMIFS(Blocos!A:A,Blocos!H:H,'EFD REGISTROS e Campos (2)'!X175,Blocos!G:G,'EFD REGISTROS e Campos (2)'!J175),Blocos!A:L,12,0))</f>
        <v/>
      </c>
      <c r="Z175" s="190" t="str">
        <f>IF(ISNUMBER(Q176),VLOOKUP(J175,Blocos!D:G,4,0),"")</f>
        <v/>
      </c>
      <c r="AA175" s="190" t="str">
        <f>IF(ISNUMBER(Q175),CONCATENATE("CREATE TABLE ""reg_",LOWER(J175),""" (""ID"" bigint NOT NULL AUTO_INCREMENT,  ""HASHFILE"" varchar(255) DEFAULT NULL, ""ID_PAI"" bigint NOT NULL,"),IF(Q175="Campo",CONCATENATE("""",L175,""" ",VLOOKUP(R175,Apoio!A:C,3,0)),""))&amp;IF(Z175="","",CONCATENATE("PRIMARY KEY (""ID""), KEY ""FK_reg_",LOWER(Z175),"_ID_PAI"" (""ID_PAI""), CONSTRAINT ""FK_reg_",LOWER(Z175),"_ID_PAI"" FOREIGN KEY (""ID_PAI"") REFERENCES ""reg_",LOWER(Z175),""" (""ID"")) ENGINE=InnoDB AUTO_INCREMENT=105774 DEFAULT CHARSET=utf8mb4 COLLATE=utf8mb4_0900_ai_ci;"))</f>
        <v>CREATE TABLE "reg_0600" ("ID" bigint NOT NULL AUTO_INCREMENT,  "HASHFILE" varchar(255) DEFAULT NULL, "ID_PAI" bigint NOT NULL,</v>
      </c>
      <c r="AB175" s="190" t="str">
        <f t="shared" si="20"/>
        <v/>
      </c>
    </row>
    <row r="176" spans="1:28" ht="14.5" hidden="1" customHeight="1" x14ac:dyDescent="0.3">
      <c r="J176" s="187" t="str">
        <f t="shared" si="18"/>
        <v>0600</v>
      </c>
      <c r="K176" s="181">
        <v>1</v>
      </c>
      <c r="L176" s="289" t="s">
        <v>25</v>
      </c>
      <c r="M176" s="182" t="s">
        <v>311</v>
      </c>
      <c r="N176" s="181" t="s">
        <v>283</v>
      </c>
      <c r="O176" s="181" t="s">
        <v>284</v>
      </c>
      <c r="P176" s="181" t="s">
        <v>285</v>
      </c>
      <c r="Q176" s="192" t="str">
        <f t="shared" si="14"/>
        <v>Campo</v>
      </c>
      <c r="R176" s="192" t="s">
        <v>27</v>
      </c>
      <c r="S176" s="191" t="str">
        <f t="shared" si="15"/>
        <v/>
      </c>
      <c r="T176" s="192" t="str">
        <f t="shared" si="16"/>
        <v>&lt;campo posicao="1"&gt;
&lt;coluna&gt;REG&lt;/coluna&gt;
&lt;descricao&gt;Texto fixo contendo “0600”. &lt;/descricao&gt;
&lt;tipo&gt;C&lt;/tipo&gt;
&lt;/campo&gt;</v>
      </c>
      <c r="U176" s="192" t="str">
        <f t="shared" si="19"/>
        <v>&lt;campo posicao="1"&gt;
&lt;coluna&gt;REG&lt;/coluna&gt;
&lt;descricao&gt;Texto fixo contendo “0600”. &lt;/descricao&gt;
&lt;tipo&gt;C&lt;/tipo&gt;
&lt;/campo&gt;</v>
      </c>
      <c r="V176" s="192" t="str">
        <f t="shared" si="17"/>
        <v>{"Column2", "REG"},</v>
      </c>
      <c r="W176" s="191" t="str">
        <f>IF(Q176="Campo","@Campos(posicao = "&amp;K176&amp;", tipo = '"&amp;R176&amp;"')@Column(name = """&amp;L176&amp;""")"&amp;IF(R176="D","@Temporal(TemporalType.DATE)","")&amp;"private "&amp;VLOOKUP(TEXT(R176,"@"),Apoio!A:B,2,0)&amp;" "&amp;SUBSTITUTE(LOWER(LEFT(L176,1))&amp;RIGHT(PROPER(L176),LEN(L176)-1),"_","")&amp;";",IF(ISNUMBER(Q176),IF(R176="R","@Entity@Table(name = ""reg_"&amp;LOWER(J176)&amp;""")@XmlRootElement","")&amp;VLOOKUP(J176,Blocos!D:I,6,0)&amp;Apoio!$E$1&amp;Y176,""))</f>
        <v>@Campos(posicao = 1, tipo = 'C')@Column(name = "REG")private String reg;</v>
      </c>
      <c r="X176" s="190" t="str">
        <f>IF(ISNUMBER(Q176),COUNTIF(Blocos!G:G,J176),"")</f>
        <v/>
      </c>
      <c r="Y176" s="190" t="str">
        <f>IF(OR(X176=0,X176=""),"",VLOOKUP(SUMIFS(Blocos!A:A,Blocos!H:H,'EFD REGISTROS e Campos (2)'!X176,Blocos!G:G,'EFD REGISTROS e Campos (2)'!J176),Blocos!A:L,12,0))</f>
        <v/>
      </c>
      <c r="Z176" s="190" t="str">
        <f>IF(ISNUMBER(Q177),VLOOKUP(J176,Blocos!D:G,4,0),"")</f>
        <v/>
      </c>
      <c r="AA176" s="190" t="str">
        <f>IF(ISNUMBER(Q176),CONCATENATE("CREATE TABLE ""reg_",LOWER(J176),""" (""ID"" bigint NOT NULL AUTO_INCREMENT,  ""HASHFILE"" varchar(255) DEFAULT NULL, ""ID_PAI"" bigint NOT NULL,"),IF(Q176="Campo",CONCATENATE("""",L176,""" ",VLOOKUP(R176,Apoio!A:C,3,0)),""))&amp;IF(Z176="","",CONCATENATE("PRIMARY KEY (""ID""), KEY ""FK_reg_",LOWER(Z176),"_ID_PAI"" (""ID_PAI""), CONSTRAINT ""FK_reg_",LOWER(Z176),"_ID_PAI"" FOREIGN KEY (""ID_PAI"") REFERENCES ""reg_",LOWER(Z176),""" (""ID"")) ENGINE=InnoDB AUTO_INCREMENT=105774 DEFAULT CHARSET=utf8mb4 COLLATE=utf8mb4_0900_ai_ci;"))</f>
        <v>"REG" varchar(255) DEFAULT NULL,</v>
      </c>
      <c r="AB176" s="190" t="str">
        <f t="shared" si="20"/>
        <v>USE `efdicms`;SELECT `reg_0600`.`REG`,</v>
      </c>
    </row>
    <row r="177" spans="1:28" ht="14.5" hidden="1" customHeight="1" x14ac:dyDescent="0.3">
      <c r="J177" s="187" t="str">
        <f t="shared" si="18"/>
        <v>0600</v>
      </c>
      <c r="K177" s="181">
        <v>2</v>
      </c>
      <c r="L177" s="289" t="s">
        <v>147</v>
      </c>
      <c r="M177" s="182" t="s">
        <v>312</v>
      </c>
      <c r="N177" s="181" t="s">
        <v>288</v>
      </c>
      <c r="O177" s="181" t="s">
        <v>313</v>
      </c>
      <c r="P177" s="181" t="s">
        <v>285</v>
      </c>
      <c r="Q177" s="192" t="str">
        <f t="shared" si="14"/>
        <v>Campo</v>
      </c>
      <c r="R177" s="192" t="s">
        <v>3605</v>
      </c>
      <c r="S177" s="191" t="str">
        <f t="shared" si="15"/>
        <v/>
      </c>
      <c r="T177" s="192" t="str">
        <f t="shared" si="16"/>
        <v>&lt;campo posicao="2"&gt;
&lt;coluna&gt;DT_ALT&lt;/coluna&gt;
&lt;descricao&gt;Data da inclusão/alteração. &lt;/descricao&gt;
&lt;tipo&gt;D&lt;/tipo&gt;
&lt;/campo&gt;</v>
      </c>
      <c r="U177" s="192" t="str">
        <f t="shared" si="19"/>
        <v>&lt;campo posicao="2"&gt;
&lt;coluna&gt;DT_ALT&lt;/coluna&gt;
&lt;descricao&gt;Data da inclusão/alteração. &lt;/descricao&gt;
&lt;tipo&gt;D&lt;/tipo&gt;
&lt;/campo&gt;</v>
      </c>
      <c r="V177" s="192" t="str">
        <f t="shared" si="17"/>
        <v>{"Column3", "DT_ALT"},</v>
      </c>
      <c r="W177" s="191" t="str">
        <f>IF(Q177="Campo","@Campos(posicao = "&amp;K177&amp;", tipo = '"&amp;R177&amp;"')@Column(name = """&amp;L177&amp;""")"&amp;IF(R177="D","@Temporal(TemporalType.DATE)","")&amp;"private "&amp;VLOOKUP(TEXT(R177,"@"),Apoio!A:B,2,0)&amp;" "&amp;SUBSTITUTE(LOWER(LEFT(L177,1))&amp;RIGHT(PROPER(L177),LEN(L177)-1),"_","")&amp;";",IF(ISNUMBER(Q177),IF(R177="R","@Entity@Table(name = ""reg_"&amp;LOWER(J177)&amp;""")@XmlRootElement","")&amp;VLOOKUP(J177,Blocos!D:I,6,0)&amp;Apoio!$E$1&amp;Y177,""))</f>
        <v>@Campos(posicao = 2, tipo = 'D')@Column(name = "DT_ALT")@Temporal(TemporalType.DATE)private Date dtAlt;</v>
      </c>
      <c r="X177" s="190" t="str">
        <f>IF(ISNUMBER(Q177),COUNTIF(Blocos!G:G,J177),"")</f>
        <v/>
      </c>
      <c r="Y177" s="190" t="str">
        <f>IF(OR(X177=0,X177=""),"",VLOOKUP(SUMIFS(Blocos!A:A,Blocos!H:H,'EFD REGISTROS e Campos (2)'!X177,Blocos!G:G,'EFD REGISTROS e Campos (2)'!J177),Blocos!A:L,12,0))</f>
        <v/>
      </c>
      <c r="Z177" s="190" t="str">
        <f>IF(ISNUMBER(Q178),VLOOKUP(J177,Blocos!D:G,4,0),"")</f>
        <v/>
      </c>
      <c r="AA177" s="190" t="str">
        <f>IF(ISNUMBER(Q177),CONCATENATE("CREATE TABLE ""reg_",LOWER(J177),""" (""ID"" bigint NOT NULL AUTO_INCREMENT,  ""HASHFILE"" varchar(255) DEFAULT NULL, ""ID_PAI"" bigint NOT NULL,"),IF(Q177="Campo",CONCATENATE("""",L177,""" ",VLOOKUP(R177,Apoio!A:C,3,0)),""))&amp;IF(Z177="","",CONCATENATE("PRIMARY KEY (""ID""), KEY ""FK_reg_",LOWER(Z177),"_ID_PAI"" (""ID_PAI""), CONSTRAINT ""FK_reg_",LOWER(Z177),"_ID_PAI"" FOREIGN KEY (""ID_PAI"") REFERENCES ""reg_",LOWER(Z177),""" (""ID"")) ENGINE=InnoDB AUTO_INCREMENT=105774 DEFAULT CHARSET=utf8mb4 COLLATE=utf8mb4_0900_ai_ci;"))</f>
        <v>"DT_ALT" date DEFAULT NULL,</v>
      </c>
      <c r="AB177" s="190" t="str">
        <f t="shared" si="20"/>
        <v>`reg_0600`.`DT_ALT`,</v>
      </c>
    </row>
    <row r="178" spans="1:28" ht="14.5" hidden="1" customHeight="1" x14ac:dyDescent="0.3">
      <c r="J178" s="187" t="str">
        <f t="shared" si="18"/>
        <v>0600</v>
      </c>
      <c r="K178" s="181">
        <v>3</v>
      </c>
      <c r="L178" s="289" t="s">
        <v>253</v>
      </c>
      <c r="M178" s="182" t="s">
        <v>315</v>
      </c>
      <c r="N178" s="181" t="s">
        <v>283</v>
      </c>
      <c r="O178" s="181">
        <v>60</v>
      </c>
      <c r="P178" s="181" t="s">
        <v>285</v>
      </c>
      <c r="Q178" s="192" t="str">
        <f t="shared" si="14"/>
        <v>Campo</v>
      </c>
      <c r="R178" s="192" t="s">
        <v>27</v>
      </c>
      <c r="S178" s="191" t="str">
        <f t="shared" si="15"/>
        <v/>
      </c>
      <c r="T178" s="192" t="str">
        <f t="shared" si="16"/>
        <v>&lt;campo posicao="3"&gt;
&lt;coluna&gt;COD_CCUS&lt;/coluna&gt;
&lt;descricao&gt;Código do centro de custos. &lt;/descricao&gt;
&lt;tipo&gt;C&lt;/tipo&gt;
&lt;/campo&gt;</v>
      </c>
      <c r="U178" s="192" t="str">
        <f t="shared" si="19"/>
        <v>&lt;campo posicao="3"&gt;
&lt;coluna&gt;COD_CCUS&lt;/coluna&gt;
&lt;descricao&gt;Código do centro de custos. &lt;/descricao&gt;
&lt;tipo&gt;C&lt;/tipo&gt;
&lt;/campo&gt;</v>
      </c>
      <c r="V178" s="192" t="str">
        <f t="shared" si="17"/>
        <v>{"Column4", "COD_CCUS"},</v>
      </c>
      <c r="W178" s="191" t="str">
        <f>IF(Q178="Campo","@Campos(posicao = "&amp;K178&amp;", tipo = '"&amp;R178&amp;"')@Column(name = """&amp;L178&amp;""")"&amp;IF(R178="D","@Temporal(TemporalType.DATE)","")&amp;"private "&amp;VLOOKUP(TEXT(R178,"@"),Apoio!A:B,2,0)&amp;" "&amp;SUBSTITUTE(LOWER(LEFT(L178,1))&amp;RIGHT(PROPER(L178),LEN(L178)-1),"_","")&amp;";",IF(ISNUMBER(Q178),IF(R178="R","@Entity@Table(name = ""reg_"&amp;LOWER(J178)&amp;""")@XmlRootElement","")&amp;VLOOKUP(J178,Blocos!D:I,6,0)&amp;Apoio!$E$1&amp;Y178,""))</f>
        <v>@Campos(posicao = 3, tipo = 'C')@Column(name = "COD_CCUS")private String codCcus;</v>
      </c>
      <c r="X178" s="190" t="str">
        <f>IF(ISNUMBER(Q178),COUNTIF(Blocos!G:G,J178),"")</f>
        <v/>
      </c>
      <c r="Y178" s="190" t="str">
        <f>IF(OR(X178=0,X178=""),"",VLOOKUP(SUMIFS(Blocos!A:A,Blocos!H:H,'EFD REGISTROS e Campos (2)'!X178,Blocos!G:G,'EFD REGISTROS e Campos (2)'!J178),Blocos!A:L,12,0))</f>
        <v/>
      </c>
      <c r="Z178" s="190" t="str">
        <f>IF(ISNUMBER(Q179),VLOOKUP(J178,Blocos!D:G,4,0),"")</f>
        <v/>
      </c>
      <c r="AA178" s="190" t="str">
        <f>IF(ISNUMBER(Q178),CONCATENATE("CREATE TABLE ""reg_",LOWER(J178),""" (""ID"" bigint NOT NULL AUTO_INCREMENT,  ""HASHFILE"" varchar(255) DEFAULT NULL, ""ID_PAI"" bigint NOT NULL,"),IF(Q178="Campo",CONCATENATE("""",L178,""" ",VLOOKUP(R178,Apoio!A:C,3,0)),""))&amp;IF(Z178="","",CONCATENATE("PRIMARY KEY (""ID""), KEY ""FK_reg_",LOWER(Z178),"_ID_PAI"" (""ID_PAI""), CONSTRAINT ""FK_reg_",LOWER(Z178),"_ID_PAI"" FOREIGN KEY (""ID_PAI"") REFERENCES ""reg_",LOWER(Z178),""" (""ID"")) ENGINE=InnoDB AUTO_INCREMENT=105774 DEFAULT CHARSET=utf8mb4 COLLATE=utf8mb4_0900_ai_ci;"))</f>
        <v>"COD_CCUS" varchar(255) DEFAULT NULL,</v>
      </c>
      <c r="AB178" s="190" t="str">
        <f t="shared" si="20"/>
        <v>`reg_0600`.`COD_CCUS`,</v>
      </c>
    </row>
    <row r="179" spans="1:28" ht="14.5" hidden="1" customHeight="1" x14ac:dyDescent="0.3">
      <c r="J179" s="187" t="str">
        <f t="shared" si="18"/>
        <v>0600</v>
      </c>
      <c r="K179" s="181">
        <v>4</v>
      </c>
      <c r="L179" s="289" t="s">
        <v>3988</v>
      </c>
      <c r="M179" s="182" t="s">
        <v>317</v>
      </c>
      <c r="N179" s="181" t="s">
        <v>283</v>
      </c>
      <c r="O179" s="181">
        <v>60</v>
      </c>
      <c r="P179" s="181" t="s">
        <v>285</v>
      </c>
      <c r="Q179" s="192" t="str">
        <f t="shared" si="14"/>
        <v>Campo</v>
      </c>
      <c r="R179" s="192" t="s">
        <v>27</v>
      </c>
      <c r="S179" s="191" t="str">
        <f t="shared" si="15"/>
        <v/>
      </c>
      <c r="T179" s="192" t="str">
        <f t="shared" si="16"/>
        <v>&lt;campo posicao="4"&gt;
&lt;coluna&gt;CCUS&lt;/coluna&gt;
&lt;descricao&gt;Nome do centro de custos. &lt;/descricao&gt;
&lt;tipo&gt;C&lt;/tipo&gt;
&lt;/campo&gt;</v>
      </c>
      <c r="U179" s="192" t="str">
        <f t="shared" si="19"/>
        <v>&lt;campo posicao="4"&gt;
&lt;coluna&gt;CCUS&lt;/coluna&gt;
&lt;descricao&gt;Nome do centro de custos. &lt;/descricao&gt;
&lt;tipo&gt;C&lt;/tipo&gt;
&lt;/campo&gt;</v>
      </c>
      <c r="V179" s="192" t="str">
        <f t="shared" si="17"/>
        <v>{"Column5", "CCUS"},</v>
      </c>
      <c r="W179" s="191" t="str">
        <f>IF(Q179="Campo","@Campos(posicao = "&amp;K179&amp;", tipo = '"&amp;R179&amp;"')@Column(name = """&amp;L179&amp;""")"&amp;IF(R179="D","@Temporal(TemporalType.DATE)","")&amp;"private "&amp;VLOOKUP(TEXT(R179,"@"),Apoio!A:B,2,0)&amp;" "&amp;SUBSTITUTE(LOWER(LEFT(L179,1))&amp;RIGHT(PROPER(L179),LEN(L179)-1),"_","")&amp;";",IF(ISNUMBER(Q179),IF(R179="R","@Entity@Table(name = ""reg_"&amp;LOWER(J179)&amp;""")@XmlRootElement","")&amp;VLOOKUP(J179,Blocos!D:I,6,0)&amp;Apoio!$E$1&amp;Y179,""))</f>
        <v>@Campos(posicao = 4, tipo = 'C')@Column(name = "CCUS")private String ccus;</v>
      </c>
      <c r="X179" s="190" t="str">
        <f>IF(ISNUMBER(Q179),COUNTIF(Blocos!G:G,J179),"")</f>
        <v/>
      </c>
      <c r="Y179" s="190" t="str">
        <f>IF(OR(X179=0,X179=""),"",VLOOKUP(SUMIFS(Blocos!A:A,Blocos!H:H,'EFD REGISTROS e Campos (2)'!X179,Blocos!G:G,'EFD REGISTROS e Campos (2)'!J179),Blocos!A:L,12,0))</f>
        <v/>
      </c>
      <c r="Z179" s="190" t="str">
        <f>IF(ISNUMBER(Q180),VLOOKUP(J179,Blocos!D:G,4,0),"")</f>
        <v>0001</v>
      </c>
      <c r="AA179" s="190" t="str">
        <f>IF(ISNUMBER(Q179),CONCATENATE("CREATE TABLE ""reg_",LOWER(J179),""" (""ID"" bigint NOT NULL AUTO_INCREMENT,  ""HASHFILE"" varchar(255) DEFAULT NULL, ""ID_PAI"" bigint NOT NULL,"),IF(Q179="Campo",CONCATENATE("""",L179,""" ",VLOOKUP(R179,Apoio!A:C,3,0)),""))&amp;IF(Z179="","",CONCATENATE("PRIMARY KEY (""ID""), KEY ""FK_reg_",LOWER(Z179),"_ID_PAI"" (""ID_PAI""), CONSTRAINT ""FK_reg_",LOWER(Z179),"_ID_PAI"" FOREIGN KEY (""ID_PAI"") REFERENCES ""reg_",LOWER(Z179),""" (""ID"")) ENGINE=InnoDB AUTO_INCREMENT=105774 DEFAULT CHARSET=utf8mb4 COLLATE=utf8mb4_0900_ai_ci;"))</f>
        <v>"CCUS" varchar(255) DEFAULT NULL,PRIMARY KEY ("ID"), KEY "FK_reg_0001_ID_PAI" ("ID_PAI"), CONSTRAINT "FK_reg_0001_ID_PAI" FOREIGN KEY ("ID_PAI") REFERENCES "reg_0001" ("ID")) ENGINE=InnoDB AUTO_INCREMENT=105774 DEFAULT CHARSET=utf8mb4 COLLATE=utf8mb4_0900_ai_ci;</v>
      </c>
      <c r="AB179" s="190" t="str">
        <f t="shared" si="20"/>
        <v>`reg_0600`.`CCUS`,FROM `efdicms`.`reg_0600`;"</v>
      </c>
    </row>
    <row r="180" spans="1:28" ht="14.5" hidden="1" customHeight="1" collapsed="1" x14ac:dyDescent="0.3">
      <c r="A180" s="180" t="s">
        <v>22</v>
      </c>
      <c r="C180" s="180" t="s">
        <v>318</v>
      </c>
      <c r="D180" s="184"/>
      <c r="I180" s="180" t="s">
        <v>8</v>
      </c>
      <c r="J180" s="187" t="str">
        <f t="shared" si="18"/>
        <v>0990</v>
      </c>
      <c r="K180" s="195" t="s">
        <v>319</v>
      </c>
      <c r="Q180" s="192">
        <f t="shared" si="14"/>
        <v>1</v>
      </c>
      <c r="S180" s="191" t="str">
        <f t="shared" si="15"/>
        <v>&lt;/registro&gt;
&lt;registro codigo="0990" perfil="ABC" nivel="1"&gt;</v>
      </c>
      <c r="T180" s="192" t="str">
        <f t="shared" si="16"/>
        <v/>
      </c>
      <c r="U180" s="192" t="str">
        <f t="shared" si="19"/>
        <v>&lt;/registro&gt;
&lt;registro codigo="0990" perfil="ABC" nivel="1"&gt;</v>
      </c>
      <c r="V180" s="192" t="str">
        <f t="shared" si="17"/>
        <v/>
      </c>
      <c r="W180" s="191" t="str">
        <f>IF(Q180="Campo","@Campos(posicao = "&amp;K180&amp;", tipo = '"&amp;R180&amp;"')@Column(name = """&amp;L180&amp;""")"&amp;IF(R180="D","@Temporal(TemporalType.DATE)","")&amp;"private "&amp;VLOOKUP(TEXT(R180,"@"),Apoio!A:B,2,0)&amp;" "&amp;SUBSTITUTE(LOWER(LEFT(L180,1))&amp;RIGHT(PROPER(L180),LEN(L180)-1),"_","")&amp;";",IF(ISNUMBER(Q180),IF(R180="R","@Entity@Table(name = ""reg_"&amp;LOWER(J180)&amp;""")@XmlRootElement","")&amp;VLOOKUP(J180,Blocos!D:I,6,0)&amp;Apoio!$E$1&amp;Y180,""))</f>
        <v>@Registros(nivel = 1) public class Reg0990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Reg0990() { } public Reg0990(Long id) { this.id = id; } public Reg0990(Long id, Reg0000 idPai, long linha, String hash) { this.id = id; this.idPai = idPai; this.linha = linha; this.hash = hash; }public Long getId() { return id; } public void setId(Long id) { this.id = id; }@Basic(optional = false)@Column(name = "LINHA")private long linha;@Basic(optional = false)@Column(name = "HASH")private String hash;</v>
      </c>
      <c r="X180" s="190">
        <f>IF(ISNUMBER(Q180),COUNTIF(Blocos!G:G,J180),"")</f>
        <v>0</v>
      </c>
      <c r="Y180" s="190" t="str">
        <f>IF(OR(X180=0,X180=""),"",VLOOKUP(SUMIFS(Blocos!A:A,Blocos!H:H,'EFD REGISTROS e Campos (2)'!X180,Blocos!G:G,'EFD REGISTROS e Campos (2)'!J180),Blocos!A:L,12,0))</f>
        <v/>
      </c>
      <c r="Z180" s="190" t="str">
        <f>IF(ISNUMBER(Q181),VLOOKUP(J180,Blocos!D:G,4,0),"")</f>
        <v/>
      </c>
      <c r="AA180" s="190" t="str">
        <f>IF(ISNUMBER(Q180),CONCATENATE("CREATE TABLE ""reg_",LOWER(J180),""" (""ID"" bigint NOT NULL AUTO_INCREMENT,  ""HASHFILE"" varchar(255) DEFAULT NULL, ""ID_PAI"" bigint NOT NULL,"),IF(Q180="Campo",CONCATENATE("""",L180,""" ",VLOOKUP(R180,Apoio!A:C,3,0)),""))&amp;IF(Z180="","",CONCATENATE("PRIMARY KEY (""ID""), KEY ""FK_reg_",LOWER(Z180),"_ID_PAI"" (""ID_PAI""), CONSTRAINT ""FK_reg_",LOWER(Z180),"_ID_PAI"" FOREIGN KEY (""ID_PAI"") REFERENCES ""reg_",LOWER(Z180),""" (""ID"")) ENGINE=InnoDB AUTO_INCREMENT=105774 DEFAULT CHARSET=utf8mb4 COLLATE=utf8mb4_0900_ai_ci;"))</f>
        <v>CREATE TABLE "reg_0990" ("ID" bigint NOT NULL AUTO_INCREMENT,  "HASHFILE" varchar(255) DEFAULT NULL, "ID_PAI" bigint NOT NULL,</v>
      </c>
      <c r="AB180" s="190" t="str">
        <f t="shared" si="20"/>
        <v/>
      </c>
    </row>
    <row r="181" spans="1:28" ht="14.5" hidden="1" customHeight="1" x14ac:dyDescent="0.3">
      <c r="J181" s="187" t="str">
        <f t="shared" si="18"/>
        <v>0990</v>
      </c>
      <c r="K181" s="181">
        <v>1</v>
      </c>
      <c r="L181" s="289" t="s">
        <v>25</v>
      </c>
      <c r="M181" s="182" t="s">
        <v>320</v>
      </c>
      <c r="N181" s="181" t="s">
        <v>27</v>
      </c>
      <c r="O181" s="181">
        <v>4</v>
      </c>
      <c r="P181" s="181" t="s">
        <v>28</v>
      </c>
      <c r="Q181" s="192" t="str">
        <f t="shared" si="14"/>
        <v>Campo</v>
      </c>
      <c r="R181" s="192" t="s">
        <v>27</v>
      </c>
      <c r="S181" s="191" t="str">
        <f t="shared" si="15"/>
        <v/>
      </c>
      <c r="T181" s="192" t="str">
        <f t="shared" si="16"/>
        <v>&lt;campo posicao="1"&gt;
&lt;coluna&gt;REG&lt;/coluna&gt;
&lt;descricao&gt;Texto fixo contendo "0990"&lt;/descricao&gt;
&lt;tipo&gt;C&lt;/tipo&gt;
&lt;/campo&gt;</v>
      </c>
      <c r="U181" s="192" t="str">
        <f t="shared" si="19"/>
        <v>&lt;campo posicao="1"&gt;
&lt;coluna&gt;REG&lt;/coluna&gt;
&lt;descricao&gt;Texto fixo contendo "0990"&lt;/descricao&gt;
&lt;tipo&gt;C&lt;/tipo&gt;
&lt;/campo&gt;</v>
      </c>
      <c r="V181" s="192" t="str">
        <f t="shared" si="17"/>
        <v>{"Column2", "REG"},</v>
      </c>
      <c r="W181" s="191" t="str">
        <f>IF(Q181="Campo","@Campos(posicao = "&amp;K181&amp;", tipo = '"&amp;R181&amp;"')@Column(name = """&amp;L181&amp;""")"&amp;IF(R181="D","@Temporal(TemporalType.DATE)","")&amp;"private "&amp;VLOOKUP(TEXT(R181,"@"),Apoio!A:B,2,0)&amp;" "&amp;SUBSTITUTE(LOWER(LEFT(L181,1))&amp;RIGHT(PROPER(L181),LEN(L181)-1),"_","")&amp;";",IF(ISNUMBER(Q181),IF(R181="R","@Entity@Table(name = ""reg_"&amp;LOWER(J181)&amp;""")@XmlRootElement","")&amp;VLOOKUP(J181,Blocos!D:I,6,0)&amp;Apoio!$E$1&amp;Y181,""))</f>
        <v>@Campos(posicao = 1, tipo = 'C')@Column(name = "REG")private String reg;</v>
      </c>
      <c r="X181" s="190" t="str">
        <f>IF(ISNUMBER(Q181),COUNTIF(Blocos!G:G,J181),"")</f>
        <v/>
      </c>
      <c r="Y181" s="190" t="str">
        <f>IF(OR(X181=0,X181=""),"",VLOOKUP(SUMIFS(Blocos!A:A,Blocos!H:H,'EFD REGISTROS e Campos (2)'!X181,Blocos!G:G,'EFD REGISTROS e Campos (2)'!J181),Blocos!A:L,12,0))</f>
        <v/>
      </c>
      <c r="Z181" s="190" t="str">
        <f>IF(ISNUMBER(Q182),VLOOKUP(J181,Blocos!D:G,4,0),"")</f>
        <v/>
      </c>
      <c r="AA181" s="190" t="str">
        <f>IF(ISNUMBER(Q181),CONCATENATE("CREATE TABLE ""reg_",LOWER(J181),""" (""ID"" bigint NOT NULL AUTO_INCREMENT,  ""HASHFILE"" varchar(255) DEFAULT NULL, ""ID_PAI"" bigint NOT NULL,"),IF(Q181="Campo",CONCATENATE("""",L181,""" ",VLOOKUP(R181,Apoio!A:C,3,0)),""))&amp;IF(Z181="","",CONCATENATE("PRIMARY KEY (""ID""), KEY ""FK_reg_",LOWER(Z181),"_ID_PAI"" (""ID_PAI""), CONSTRAINT ""FK_reg_",LOWER(Z181),"_ID_PAI"" FOREIGN KEY (""ID_PAI"") REFERENCES ""reg_",LOWER(Z181),""" (""ID"")) ENGINE=InnoDB AUTO_INCREMENT=105774 DEFAULT CHARSET=utf8mb4 COLLATE=utf8mb4_0900_ai_ci;"))</f>
        <v>"REG" varchar(255) DEFAULT NULL,</v>
      </c>
      <c r="AB181" s="190" t="str">
        <f t="shared" si="20"/>
        <v>USE `efdicms`;SELECT `reg_0990`.`REG`,</v>
      </c>
    </row>
    <row r="182" spans="1:28" ht="14.5" hidden="1" customHeight="1" x14ac:dyDescent="0.3">
      <c r="J182" s="187" t="str">
        <f t="shared" si="18"/>
        <v>0990</v>
      </c>
      <c r="K182" s="181">
        <v>2</v>
      </c>
      <c r="L182" s="289" t="s">
        <v>321</v>
      </c>
      <c r="M182" s="182" t="s">
        <v>322</v>
      </c>
      <c r="N182" s="181" t="s">
        <v>27</v>
      </c>
      <c r="O182" s="181" t="s">
        <v>28</v>
      </c>
      <c r="P182" s="181" t="s">
        <v>28</v>
      </c>
      <c r="Q182" s="192" t="str">
        <f t="shared" si="14"/>
        <v>Campo</v>
      </c>
      <c r="R182" s="192" t="s">
        <v>3607</v>
      </c>
      <c r="S182" s="191" t="str">
        <f t="shared" si="15"/>
        <v/>
      </c>
      <c r="T182" s="192" t="str">
        <f t="shared" si="16"/>
        <v>&lt;campo posicao="2"&gt;
&lt;coluna&gt;QTD_LIN_0&lt;/coluna&gt;
&lt;descricao&gt;Quantidade total de linhas do Bloco 0&lt;/descricao&gt;
&lt;tipo&gt;I&lt;/tipo&gt;
&lt;/campo&gt;</v>
      </c>
      <c r="U182" s="192" t="str">
        <f t="shared" si="19"/>
        <v>&lt;campo posicao="2"&gt;
&lt;coluna&gt;QTD_LIN_0&lt;/coluna&gt;
&lt;descricao&gt;Quantidade total de linhas do Bloco 0&lt;/descricao&gt;
&lt;tipo&gt;I&lt;/tipo&gt;
&lt;/campo&gt;</v>
      </c>
      <c r="V182" s="192" t="str">
        <f t="shared" si="17"/>
        <v>{"Column3", "QTD_LIN_0"},</v>
      </c>
      <c r="W182" s="191" t="str">
        <f>IF(Q182="Campo","@Campos(posicao = "&amp;K182&amp;", tipo = '"&amp;R182&amp;"')@Column(name = """&amp;L182&amp;""")"&amp;IF(R182="D","@Temporal(TemporalType.DATE)","")&amp;"private "&amp;VLOOKUP(TEXT(R182,"@"),Apoio!A:B,2,0)&amp;" "&amp;SUBSTITUTE(LOWER(LEFT(L182,1))&amp;RIGHT(PROPER(L182),LEN(L182)-1),"_","")&amp;";",IF(ISNUMBER(Q182),IF(R182="R","@Entity@Table(name = ""reg_"&amp;LOWER(J182)&amp;""")@XmlRootElement","")&amp;VLOOKUP(J182,Blocos!D:I,6,0)&amp;Apoio!$E$1&amp;Y182,""))</f>
        <v>@Campos(posicao = 2, tipo = 'I')@Column(name = "QTD_LIN_0")private int qtdLin0;</v>
      </c>
      <c r="X182" s="190" t="str">
        <f>IF(ISNUMBER(Q182),COUNTIF(Blocos!G:G,J182),"")</f>
        <v/>
      </c>
      <c r="Y182" s="190" t="str">
        <f>IF(OR(X182=0,X182=""),"",VLOOKUP(SUMIFS(Blocos!A:A,Blocos!H:H,'EFD REGISTROS e Campos (2)'!X182,Blocos!G:G,'EFD REGISTROS e Campos (2)'!J182),Blocos!A:L,12,0))</f>
        <v/>
      </c>
      <c r="Z182" s="190" t="str">
        <f>IF(ISNUMBER(Q183),VLOOKUP(J182,Blocos!D:G,4,0),"")</f>
        <v>0000</v>
      </c>
      <c r="AA182" s="190" t="str">
        <f>IF(ISNUMBER(Q182),CONCATENATE("CREATE TABLE ""reg_",LOWER(J182),""" (""ID"" bigint NOT NULL AUTO_INCREMENT,  ""HASHFILE"" varchar(255) DEFAULT NULL, ""ID_PAI"" bigint NOT NULL,"),IF(Q182="Campo",CONCATENATE("""",L182,""" ",VLOOKUP(R182,Apoio!A:C,3,0)),""))&amp;IF(Z182="","",CONCATENATE("PRIMARY KEY (""ID""), KEY ""FK_reg_",LOWER(Z182),"_ID_PAI"" (""ID_PAI""), CONSTRAINT ""FK_reg_",LOWER(Z182),"_ID_PAI"" FOREIGN KEY (""ID_PAI"") REFERENCES ""reg_",LOWER(Z182),""" (""ID"")) ENGINE=InnoDB AUTO_INCREMENT=105774 DEFAULT CHARSET=utf8mb4 COLLATE=utf8mb4_0900_ai_ci;"))</f>
        <v>"QTD_LIN_0" int DEFAULT NULL,PRIMARY KEY ("ID"), KEY "FK_reg_0000_ID_PAI" ("ID_PAI"), CONSTRAINT "FK_reg_0000_ID_PAI" FOREIGN KEY ("ID_PAI") REFERENCES "reg_0000" ("ID")) ENGINE=InnoDB AUTO_INCREMENT=105774 DEFAULT CHARSET=utf8mb4 COLLATE=utf8mb4_0900_ai_ci;</v>
      </c>
      <c r="AB182" s="190" t="str">
        <f t="shared" si="20"/>
        <v>`reg_0990`.`QTD_LIN_0`,FROM `efdicms`.`reg_0990`;"</v>
      </c>
    </row>
    <row r="183" spans="1:28" ht="14.5" hidden="1" customHeight="1" collapsed="1" x14ac:dyDescent="0.3">
      <c r="A183" s="180" t="s">
        <v>22</v>
      </c>
      <c r="C183" s="180" t="s">
        <v>324</v>
      </c>
      <c r="I183" s="180" t="s">
        <v>8</v>
      </c>
      <c r="J183" s="187" t="str">
        <f t="shared" si="18"/>
        <v>B001</v>
      </c>
      <c r="K183" s="195" t="s">
        <v>325</v>
      </c>
      <c r="Q183" s="192">
        <f t="shared" si="14"/>
        <v>1</v>
      </c>
      <c r="S183" s="191" t="str">
        <f t="shared" si="15"/>
        <v>&lt;/registro&gt;
&lt;registro codigo="B001" perfil="ABC" nivel="1"&gt;</v>
      </c>
      <c r="T183" s="192" t="str">
        <f t="shared" si="16"/>
        <v/>
      </c>
      <c r="U183" s="192" t="str">
        <f t="shared" si="19"/>
        <v>&lt;/registro&gt;
&lt;registro codigo="B001" perfil="ABC" nivel="1"&gt;</v>
      </c>
      <c r="V183" s="192" t="str">
        <f t="shared" si="17"/>
        <v/>
      </c>
      <c r="W183" s="191" t="str">
        <f>IF(Q183="Campo","@Campos(posicao = "&amp;K183&amp;", tipo = '"&amp;R183&amp;"')@Column(name = """&amp;L183&amp;""")"&amp;IF(R183="D","@Temporal(TemporalType.DATE)","")&amp;"private "&amp;VLOOKUP(TEXT(R183,"@"),Apoio!A:B,2,0)&amp;" "&amp;SUBSTITUTE(LOWER(LEFT(L183,1))&amp;RIGHT(PROPER(L183),LEN(L183)-1),"_","")&amp;";",IF(ISNUMBER(Q183),IF(R183="R","@Entity@Table(name = ""reg_"&amp;LOWER(J183)&amp;""")@XmlRootElement","")&amp;VLOOKUP(J183,Blocos!D:I,6,0)&amp;Apoio!$E$1&amp;Y183,""))</f>
        <v>@Registros(nivel = 1) public class RegB001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RegB001() { } public RegB001(Long id) { this.id = id; } public RegB001(Long id, Reg0000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List&lt;RegB020&gt; regB020;public List&lt;RegB020&gt; getRegB020() {return regB020;}public void setRegB020(List&lt;RegB020&gt; regB020) {this.regB020 = regB020;}@OneToMany( cascade = CascadeType.ALL, fetch = FetchType.LAZY, mappedBy = "idPai")private  List&lt;RegB030&gt; regB030;public List&lt;RegB030&gt; getRegB030() {return regB030;}public void setRegB030(List&lt;RegB030&gt; regB030) {this.regB030 = regB030;}@OneToMany( cascade = CascadeType.ALL, fetch = FetchType.LAZY, mappedBy = "idPai")private  List&lt;RegB350&gt; regB350;public List&lt;RegB350&gt; getRegB350() {return regB350;}public void setRegB350(List&lt;RegB350&gt; regB350) {this.regB350 = regB350;}@OneToMany( cascade = CascadeType.ALL, fetch = FetchType.LAZY, mappedBy = "idPai")private  List&lt;RegB420&gt; regB420;public List&lt;RegB420&gt; getRegB420() {return regB420;}public void setRegB420(List&lt;RegB420&gt; regB420) {this.regB420 = regB420;}@OneToMany( cascade = CascadeType.ALL, fetch = FetchType.LAZY, mappedBy = "idPai")private  List&lt;RegB440&gt; regB440;public List&lt;RegB440&gt; getRegB440() {return regB440;}public void setRegB440(List&lt;RegB440&gt; regB440) {this.regB440 = regB440;}@OneToMany( cascade = CascadeType.ALL, fetch = FetchType.LAZY, mappedBy = "idPai")private  List&lt;RegB460&gt; regB460;public List&lt;RegB460&gt; getRegB460() {return regB460;}public void setRegB460(List&lt;RegB460&gt; regB460) {this.regB460 = regB460;}@OneToOne(optional = true, cascade = CascadeType.ALL, fetch = FetchType.LAZY, mappedBy = "idPai")private  RegB470 regB470;public RegB470 getRegB470() {return regB470;}public void setRegB470(RegB470 regB470) {this.regB470 = regB470;}@OneToOne(optional = true, cascade = CascadeType.ALL, fetch = FetchType.LAZY, mappedBy = "idPai")private  RegB500 regB500;public RegB500 getRegB500() {return regB500;}public void setRegB500(RegB500 regB500) {this.regB500 = regB500;}</v>
      </c>
      <c r="X183" s="190">
        <f>IF(ISNUMBER(Q183),COUNTIF(Blocos!G:G,J183),"")</f>
        <v>8</v>
      </c>
      <c r="Y183" s="190" t="str">
        <f>IF(OR(X183=0,X183=""),"",VLOOKUP(SUMIFS(Blocos!A:A,Blocos!H:H,'EFD REGISTROS e Campos (2)'!X183,Blocos!G:G,'EFD REGISTROS e Campos (2)'!J183),Blocos!A:L,12,0))</f>
        <v>@OneToMany( cascade = CascadeType.ALL, fetch = FetchType.LAZY, mappedBy = "idPai")private  List&lt;RegB020&gt; regB020;public List&lt;RegB020&gt; getRegB020() {return regB020;}public void setRegB020(List&lt;RegB020&gt; regB020) {this.regB020 = regB020;}@OneToMany( cascade = CascadeType.ALL, fetch = FetchType.LAZY, mappedBy = "idPai")private  List&lt;RegB030&gt; regB030;public List&lt;RegB030&gt; getRegB030() {return regB030;}public void setRegB030(List&lt;RegB030&gt; regB030) {this.regB030 = regB030;}@OneToMany( cascade = CascadeType.ALL, fetch = FetchType.LAZY, mappedBy = "idPai")private  List&lt;RegB350&gt; regB350;public List&lt;RegB350&gt; getRegB350() {return regB350;}public void setRegB350(List&lt;RegB350&gt; regB350) {this.regB350 = regB350;}@OneToMany( cascade = CascadeType.ALL, fetch = FetchType.LAZY, mappedBy = "idPai")private  List&lt;RegB420&gt; regB420;public List&lt;RegB420&gt; getRegB420() {return regB420;}public void setRegB420(List&lt;RegB420&gt; regB420) {this.regB420 = regB420;}@OneToMany( cascade = CascadeType.ALL, fetch = FetchType.LAZY, mappedBy = "idPai")private  List&lt;RegB440&gt; regB440;public List&lt;RegB440&gt; getRegB440() {return regB440;}public void setRegB440(List&lt;RegB440&gt; regB440) {this.regB440 = regB440;}@OneToMany( cascade = CascadeType.ALL, fetch = FetchType.LAZY, mappedBy = "idPai")private  List&lt;RegB460&gt; regB460;public List&lt;RegB460&gt; getRegB460() {return regB460;}public void setRegB460(List&lt;RegB460&gt; regB460) {this.regB460 = regB460;}@OneToOne(optional = true, cascade = CascadeType.ALL, fetch = FetchType.LAZY, mappedBy = "idPai")private  RegB470 regB470;public RegB470 getRegB470() {return regB470;}public void setRegB470(RegB470 regB470) {this.regB470 = regB470;}@OneToOne(optional = true, cascade = CascadeType.ALL, fetch = FetchType.LAZY, mappedBy = "idPai")private  RegB500 regB500;public RegB500 getRegB500() {return regB500;}public void setRegB500(RegB500 regB500) {this.regB500 = regB500;}</v>
      </c>
      <c r="Z183" s="190" t="str">
        <f>IF(ISNUMBER(Q184),VLOOKUP(J183,Blocos!D:G,4,0),"")</f>
        <v/>
      </c>
      <c r="AA183" s="190" t="str">
        <f>IF(ISNUMBER(Q183),CONCATENATE("CREATE TABLE ""reg_",LOWER(J183),""" (""ID"" bigint NOT NULL AUTO_INCREMENT,  ""HASHFILE"" varchar(255) DEFAULT NULL, ""ID_PAI"" bigint NOT NULL,"),IF(Q183="Campo",CONCATENATE("""",L183,""" ",VLOOKUP(R183,Apoio!A:C,3,0)),""))&amp;IF(Z183="","",CONCATENATE("PRIMARY KEY (""ID""), KEY ""FK_reg_",LOWER(Z183),"_ID_PAI"" (""ID_PAI""), CONSTRAINT ""FK_reg_",LOWER(Z183),"_ID_PAI"" FOREIGN KEY (""ID_PAI"") REFERENCES ""reg_",LOWER(Z183),""" (""ID"")) ENGINE=InnoDB AUTO_INCREMENT=105774 DEFAULT CHARSET=utf8mb4 COLLATE=utf8mb4_0900_ai_ci;"))</f>
        <v>CREATE TABLE "reg_b001" ("ID" bigint NOT NULL AUTO_INCREMENT,  "HASHFILE" varchar(255) DEFAULT NULL, "ID_PAI" bigint NOT NULL,</v>
      </c>
      <c r="AB183" s="190" t="str">
        <f t="shared" si="20"/>
        <v/>
      </c>
    </row>
    <row r="184" spans="1:28" ht="14.5" hidden="1" customHeight="1" x14ac:dyDescent="0.3">
      <c r="J184" s="187" t="str">
        <f t="shared" si="18"/>
        <v>B001</v>
      </c>
      <c r="K184" s="181">
        <v>1</v>
      </c>
      <c r="L184" s="289" t="s">
        <v>25</v>
      </c>
      <c r="M184" s="182" t="s">
        <v>326</v>
      </c>
      <c r="N184" s="181" t="s">
        <v>27</v>
      </c>
      <c r="O184" s="181" t="s">
        <v>235</v>
      </c>
      <c r="P184" s="181" t="s">
        <v>28</v>
      </c>
      <c r="Q184" s="192" t="str">
        <f t="shared" si="14"/>
        <v>Campo</v>
      </c>
      <c r="R184" s="192" t="s">
        <v>27</v>
      </c>
      <c r="S184" s="191" t="str">
        <f t="shared" si="15"/>
        <v/>
      </c>
      <c r="T184" s="192" t="str">
        <f t="shared" si="16"/>
        <v>&lt;campo posicao="1"&gt;
&lt;coluna&gt;REG&lt;/coluna&gt;
&lt;descricao&gt;Texto fixo contendo "B001"&lt;/descricao&gt;
&lt;tipo&gt;C&lt;/tipo&gt;
&lt;/campo&gt;</v>
      </c>
      <c r="U184" s="192" t="str">
        <f t="shared" si="19"/>
        <v>&lt;campo posicao="1"&gt;
&lt;coluna&gt;REG&lt;/coluna&gt;
&lt;descricao&gt;Texto fixo contendo "B001"&lt;/descricao&gt;
&lt;tipo&gt;C&lt;/tipo&gt;
&lt;/campo&gt;</v>
      </c>
      <c r="V184" s="192" t="str">
        <f t="shared" si="17"/>
        <v>{"Column2", "REG"},</v>
      </c>
      <c r="W184" s="191" t="str">
        <f>IF(Q184="Campo","@Campos(posicao = "&amp;K184&amp;", tipo = '"&amp;R184&amp;"')@Column(name = """&amp;L184&amp;""")"&amp;IF(R184="D","@Temporal(TemporalType.DATE)","")&amp;"private "&amp;VLOOKUP(TEXT(R184,"@"),Apoio!A:B,2,0)&amp;" "&amp;SUBSTITUTE(LOWER(LEFT(L184,1))&amp;RIGHT(PROPER(L184),LEN(L184)-1),"_","")&amp;";",IF(ISNUMBER(Q184),IF(R184="R","@Entity@Table(name = ""reg_"&amp;LOWER(J184)&amp;""")@XmlRootElement","")&amp;VLOOKUP(J184,Blocos!D:I,6,0)&amp;Apoio!$E$1&amp;Y184,""))</f>
        <v>@Campos(posicao = 1, tipo = 'C')@Column(name = "REG")private String reg;</v>
      </c>
      <c r="X184" s="190" t="str">
        <f>IF(ISNUMBER(Q184),COUNTIF(Blocos!G:G,J184),"")</f>
        <v/>
      </c>
      <c r="Y184" s="190" t="str">
        <f>IF(OR(X184=0,X184=""),"",VLOOKUP(SUMIFS(Blocos!A:A,Blocos!H:H,'EFD REGISTROS e Campos (2)'!X184,Blocos!G:G,'EFD REGISTROS e Campos (2)'!J184),Blocos!A:L,12,0))</f>
        <v/>
      </c>
      <c r="Z184" s="190" t="str">
        <f>IF(ISNUMBER(Q185),VLOOKUP(J184,Blocos!D:G,4,0),"")</f>
        <v/>
      </c>
      <c r="AA184" s="190" t="str">
        <f>IF(ISNUMBER(Q184),CONCATENATE("CREATE TABLE ""reg_",LOWER(J184),""" (""ID"" bigint NOT NULL AUTO_INCREMENT,  ""HASHFILE"" varchar(255) DEFAULT NULL, ""ID_PAI"" bigint NOT NULL,"),IF(Q184="Campo",CONCATENATE("""",L184,""" ",VLOOKUP(R184,Apoio!A:C,3,0)),""))&amp;IF(Z184="","",CONCATENATE("PRIMARY KEY (""ID""), KEY ""FK_reg_",LOWER(Z184),"_ID_PAI"" (""ID_PAI""), CONSTRAINT ""FK_reg_",LOWER(Z184),"_ID_PAI"" FOREIGN KEY (""ID_PAI"") REFERENCES ""reg_",LOWER(Z184),""" (""ID"")) ENGINE=InnoDB AUTO_INCREMENT=105774 DEFAULT CHARSET=utf8mb4 COLLATE=utf8mb4_0900_ai_ci;"))</f>
        <v>"REG" varchar(255) DEFAULT NULL,</v>
      </c>
      <c r="AB184" s="190" t="str">
        <f t="shared" si="20"/>
        <v>USE `efdicms`;SELECT `reg_b001`.`REG`,</v>
      </c>
    </row>
    <row r="185" spans="1:28" ht="14.5" hidden="1" customHeight="1" x14ac:dyDescent="0.3">
      <c r="J185" s="187" t="str">
        <f t="shared" si="18"/>
        <v>B001</v>
      </c>
      <c r="K185" s="196">
        <v>2</v>
      </c>
      <c r="L185" s="285" t="s">
        <v>77</v>
      </c>
      <c r="M185" s="182" t="s">
        <v>78</v>
      </c>
      <c r="N185" s="196" t="s">
        <v>27</v>
      </c>
      <c r="O185" s="196" t="s">
        <v>240</v>
      </c>
      <c r="P185" s="196" t="s">
        <v>28</v>
      </c>
      <c r="Q185" s="192" t="str">
        <f t="shared" si="14"/>
        <v>Campo</v>
      </c>
      <c r="R185" s="192" t="s">
        <v>27</v>
      </c>
      <c r="S185" s="191" t="str">
        <f t="shared" si="15"/>
        <v/>
      </c>
      <c r="T185" s="192" t="str">
        <f t="shared" si="16"/>
        <v>&lt;campo posicao="2"&gt;
&lt;coluna&gt;IND_MOV&lt;/coluna&gt;
&lt;descricao&gt;Indicador de movimento:&lt;/descricao&gt;
&lt;tipo&gt;C&lt;/tipo&gt;
&lt;/campo&gt;</v>
      </c>
      <c r="U185" s="192" t="str">
        <f t="shared" si="19"/>
        <v>&lt;campo posicao="2"&gt;
&lt;coluna&gt;IND_MOV&lt;/coluna&gt;
&lt;descricao&gt;Indicador de movimento:&lt;/descricao&gt;
&lt;tipo&gt;C&lt;/tipo&gt;
&lt;/campo&gt;</v>
      </c>
      <c r="V185" s="192" t="str">
        <f t="shared" si="17"/>
        <v>{"Column3", "IND_MOV"},</v>
      </c>
      <c r="W185" s="191" t="str">
        <f>IF(Q185="Campo","@Campos(posicao = "&amp;K185&amp;", tipo = '"&amp;R185&amp;"')@Column(name = """&amp;L185&amp;""")"&amp;IF(R185="D","@Temporal(TemporalType.DATE)","")&amp;"private "&amp;VLOOKUP(TEXT(R185,"@"),Apoio!A:B,2,0)&amp;" "&amp;SUBSTITUTE(LOWER(LEFT(L185,1))&amp;RIGHT(PROPER(L185),LEN(L185)-1),"_","")&amp;";",IF(ISNUMBER(Q185),IF(R185="R","@Entity@Table(name = ""reg_"&amp;LOWER(J185)&amp;""")@XmlRootElement","")&amp;VLOOKUP(J185,Blocos!D:I,6,0)&amp;Apoio!$E$1&amp;Y185,""))</f>
        <v>@Campos(posicao = 2, tipo = 'C')@Column(name = "IND_MOV")private String indMov;</v>
      </c>
      <c r="X185" s="190" t="str">
        <f>IF(ISNUMBER(Q185),COUNTIF(Blocos!G:G,J185),"")</f>
        <v/>
      </c>
      <c r="Y185" s="190" t="str">
        <f>IF(OR(X185=0,X185=""),"",VLOOKUP(SUMIFS(Blocos!A:A,Blocos!H:H,'EFD REGISTROS e Campos (2)'!X185,Blocos!G:G,'EFD REGISTROS e Campos (2)'!J185),Blocos!A:L,12,0))</f>
        <v/>
      </c>
      <c r="Z185" s="190" t="str">
        <f>IF(ISNUMBER(Q186),VLOOKUP(J185,Blocos!D:G,4,0),"")</f>
        <v/>
      </c>
      <c r="AA185" s="190" t="str">
        <f>IF(ISNUMBER(Q185),CONCATENATE("CREATE TABLE ""reg_",LOWER(J185),""" (""ID"" bigint NOT NULL AUTO_INCREMENT,  ""HASHFILE"" varchar(255) DEFAULT NULL, ""ID_PAI"" bigint NOT NULL,"),IF(Q185="Campo",CONCATENATE("""",L185,""" ",VLOOKUP(R185,Apoio!A:C,3,0)),""))&amp;IF(Z185="","",CONCATENATE("PRIMARY KEY (""ID""), KEY ""FK_reg_",LOWER(Z185),"_ID_PAI"" (""ID_PAI""), CONSTRAINT ""FK_reg_",LOWER(Z185),"_ID_PAI"" FOREIGN KEY (""ID_PAI"") REFERENCES ""reg_",LOWER(Z185),""" (""ID"")) ENGINE=InnoDB AUTO_INCREMENT=105774 DEFAULT CHARSET=utf8mb4 COLLATE=utf8mb4_0900_ai_ci;"))</f>
        <v>"IND_MOV" varchar(255) DEFAULT NULL,</v>
      </c>
      <c r="AB185" s="190" t="str">
        <f t="shared" si="20"/>
        <v>`reg_b001`.`IND_MOV`,</v>
      </c>
    </row>
    <row r="186" spans="1:28" ht="14.5" hidden="1" customHeight="1" x14ac:dyDescent="0.3">
      <c r="J186" s="187" t="str">
        <f t="shared" si="18"/>
        <v>B001</v>
      </c>
      <c r="K186" s="196"/>
      <c r="L186" s="285"/>
      <c r="M186" s="182" t="s">
        <v>79</v>
      </c>
      <c r="N186" s="196"/>
      <c r="O186" s="196"/>
      <c r="P186" s="196"/>
      <c r="Q186" s="192" t="str">
        <f t="shared" si="14"/>
        <v/>
      </c>
      <c r="S186" s="191" t="str">
        <f t="shared" si="15"/>
        <v/>
      </c>
      <c r="T186" s="192" t="str">
        <f t="shared" si="16"/>
        <v/>
      </c>
      <c r="U186" s="192" t="str">
        <f t="shared" si="19"/>
        <v/>
      </c>
      <c r="V186" s="192" t="str">
        <f t="shared" si="17"/>
        <v/>
      </c>
      <c r="W186" s="191" t="str">
        <f>IF(Q186="Campo","@Campos(posicao = "&amp;K186&amp;", tipo = '"&amp;R186&amp;"')@Column(name = """&amp;L186&amp;""")"&amp;IF(R186="D","@Temporal(TemporalType.DATE)","")&amp;"private "&amp;VLOOKUP(TEXT(R186,"@"),Apoio!A:B,2,0)&amp;" "&amp;SUBSTITUTE(LOWER(LEFT(L186,1))&amp;RIGHT(PROPER(L186),LEN(L186)-1),"_","")&amp;";",IF(ISNUMBER(Q186),IF(R186="R","@Entity@Table(name = ""reg_"&amp;LOWER(J186)&amp;""")@XmlRootElement","")&amp;VLOOKUP(J186,Blocos!D:I,6,0)&amp;Apoio!$E$1&amp;Y186,""))</f>
        <v/>
      </c>
      <c r="X186" s="190" t="str">
        <f>IF(ISNUMBER(Q186),COUNTIF(Blocos!G:G,J186),"")</f>
        <v/>
      </c>
      <c r="Y186" s="190" t="str">
        <f>IF(OR(X186=0,X186=""),"",VLOOKUP(SUMIFS(Blocos!A:A,Blocos!H:H,'EFD REGISTROS e Campos (2)'!X186,Blocos!G:G,'EFD REGISTROS e Campos (2)'!J186),Blocos!A:L,12,0))</f>
        <v/>
      </c>
      <c r="Z186" s="190" t="str">
        <f>IF(ISNUMBER(Q187),VLOOKUP(J186,Blocos!D:G,4,0),"")</f>
        <v/>
      </c>
      <c r="AA186" s="190" t="str">
        <f>IF(ISNUMBER(Q186),CONCATENATE("CREATE TABLE ""reg_",LOWER(J186),""" (""ID"" bigint NOT NULL AUTO_INCREMENT,  ""HASHFILE"" varchar(255) DEFAULT NULL, ""ID_PAI"" bigint NOT NULL,"),IF(Q186="Campo",CONCATENATE("""",L186,""" ",VLOOKUP(R186,Apoio!A:C,3,0)),""))&amp;IF(Z186="","",CONCATENATE("PRIMARY KEY (""ID""), KEY ""FK_reg_",LOWER(Z186),"_ID_PAI"" (""ID_PAI""), CONSTRAINT ""FK_reg_",LOWER(Z186),"_ID_PAI"" FOREIGN KEY (""ID_PAI"") REFERENCES ""reg_",LOWER(Z186),""" (""ID"")) ENGINE=InnoDB AUTO_INCREMENT=105774 DEFAULT CHARSET=utf8mb4 COLLATE=utf8mb4_0900_ai_ci;"))</f>
        <v/>
      </c>
      <c r="AB186" s="190" t="str">
        <f t="shared" si="20"/>
        <v/>
      </c>
    </row>
    <row r="187" spans="1:28" ht="14.5" hidden="1" customHeight="1" x14ac:dyDescent="0.3">
      <c r="J187" s="187" t="str">
        <f t="shared" si="18"/>
        <v>B001</v>
      </c>
      <c r="K187" s="196"/>
      <c r="L187" s="285"/>
      <c r="M187" s="182" t="s">
        <v>328</v>
      </c>
      <c r="N187" s="196"/>
      <c r="O187" s="196"/>
      <c r="P187" s="196"/>
      <c r="Q187" s="192" t="str">
        <f t="shared" si="14"/>
        <v/>
      </c>
      <c r="S187" s="191" t="str">
        <f t="shared" si="15"/>
        <v/>
      </c>
      <c r="T187" s="192" t="str">
        <f t="shared" si="16"/>
        <v/>
      </c>
      <c r="U187" s="192" t="str">
        <f t="shared" si="19"/>
        <v/>
      </c>
      <c r="V187" s="192" t="str">
        <f t="shared" si="17"/>
        <v/>
      </c>
      <c r="W187" s="191" t="str">
        <f>IF(Q187="Campo","@Campos(posicao = "&amp;K187&amp;", tipo = '"&amp;R187&amp;"')@Column(name = """&amp;L187&amp;""")"&amp;IF(R187="D","@Temporal(TemporalType.DATE)","")&amp;"private "&amp;VLOOKUP(TEXT(R187,"@"),Apoio!A:B,2,0)&amp;" "&amp;SUBSTITUTE(LOWER(LEFT(L187,1))&amp;RIGHT(PROPER(L187),LEN(L187)-1),"_","")&amp;";",IF(ISNUMBER(Q187),IF(R187="R","@Entity@Table(name = ""reg_"&amp;LOWER(J187)&amp;""")@XmlRootElement","")&amp;VLOOKUP(J187,Blocos!D:I,6,0)&amp;Apoio!$E$1&amp;Y187,""))</f>
        <v/>
      </c>
      <c r="X187" s="190" t="str">
        <f>IF(ISNUMBER(Q187),COUNTIF(Blocos!G:G,J187),"")</f>
        <v/>
      </c>
      <c r="Y187" s="190" t="str">
        <f>IF(OR(X187=0,X187=""),"",VLOOKUP(SUMIFS(Blocos!A:A,Blocos!H:H,'EFD REGISTROS e Campos (2)'!X187,Blocos!G:G,'EFD REGISTROS e Campos (2)'!J187),Blocos!A:L,12,0))</f>
        <v/>
      </c>
      <c r="Z187" s="190" t="str">
        <f>IF(ISNUMBER(Q188),VLOOKUP(J187,Blocos!D:G,4,0),"")</f>
        <v>0000</v>
      </c>
      <c r="AA187" s="190" t="str">
        <f>IF(ISNUMBER(Q187),CONCATENATE("CREATE TABLE ""reg_",LOWER(J187),""" (""ID"" bigint NOT NULL AUTO_INCREMENT,  ""HASHFILE"" varchar(255) DEFAULT NULL, ""ID_PAI"" bigint NOT NULL,"),IF(Q187="Campo",CONCATENATE("""",L187,""" ",VLOOKUP(R187,Apoio!A:C,3,0)),""))&amp;IF(Z187="","",CONCATENATE("PRIMARY KEY (""ID""), KEY ""FK_reg_",LOWER(Z187),"_ID_PAI"" (""ID_PAI""), CONSTRAINT ""FK_reg_",LOWER(Z187),"_ID_PAI"" FOREIGN KEY (""ID_PAI"") REFERENCES ""reg_",LOWER(Z187),""" (""ID"")) ENGINE=InnoDB AUTO_INCREMENT=105774 DEFAULT CHARSET=utf8mb4 COLLATE=utf8mb4_0900_ai_ci;"))</f>
        <v>PRIMARY KEY ("ID"), KEY "FK_reg_0000_ID_PAI" ("ID_PAI"), CONSTRAINT "FK_reg_0000_ID_PAI" FOREIGN KEY ("ID_PAI") REFERENCES "reg_0000" ("ID")) ENGINE=InnoDB AUTO_INCREMENT=105774 DEFAULT CHARSET=utf8mb4 COLLATE=utf8mb4_0900_ai_ci;</v>
      </c>
      <c r="AB187" s="190" t="str">
        <f t="shared" si="20"/>
        <v>FROM `efdicms`.`reg_b001`;"</v>
      </c>
    </row>
    <row r="188" spans="1:28" ht="14.5" hidden="1" customHeight="1" collapsed="1" x14ac:dyDescent="0.3">
      <c r="A188" s="180" t="s">
        <v>22</v>
      </c>
      <c r="D188" s="180" t="s">
        <v>329</v>
      </c>
      <c r="I188" s="180" t="s">
        <v>108</v>
      </c>
      <c r="J188" s="187" t="str">
        <f t="shared" si="18"/>
        <v>B020</v>
      </c>
      <c r="K188" s="195" t="s">
        <v>330</v>
      </c>
      <c r="Q188" s="192">
        <f t="shared" si="14"/>
        <v>2</v>
      </c>
      <c r="S188" s="191" t="str">
        <f t="shared" si="15"/>
        <v>&lt;/registro&gt;
&lt;registro codigo="B020" perfil="ABC" nivel="2"&gt;</v>
      </c>
      <c r="T188" s="192" t="str">
        <f t="shared" si="16"/>
        <v/>
      </c>
      <c r="U188" s="192" t="str">
        <f t="shared" si="19"/>
        <v>&lt;/registro&gt;
&lt;registro codigo="B020" perfil="ABC" nivel="2"&gt;</v>
      </c>
      <c r="V188" s="192" t="str">
        <f t="shared" si="17"/>
        <v/>
      </c>
      <c r="W188" s="191" t="str">
        <f>IF(Q188="Campo","@Campos(posicao = "&amp;K188&amp;", tipo = '"&amp;R188&amp;"')@Column(name = """&amp;L188&amp;""")"&amp;IF(R188="D","@Temporal(TemporalType.DATE)","")&amp;"private "&amp;VLOOKUP(TEXT(R188,"@"),Apoio!A:B,2,0)&amp;" "&amp;SUBSTITUTE(LOWER(LEFT(L188,1))&amp;RIGHT(PROPER(L188),LEN(L188)-1),"_","")&amp;";",IF(ISNUMBER(Q188),IF(R188="R","@Entity@Table(name = ""reg_"&amp;LOWER(J188)&amp;""")@XmlRootElement","")&amp;VLOOKUP(J188,Blocos!D:I,6,0)&amp;Apoio!$E$1&amp;Y188,""))</f>
        <v>@Registros(nivel = 2) public class RegB020 implements Serializable { private static final long serialVersionUID = 1L; @Id @GeneratedValue(strategy = GenerationType.IDENTITY) @Basic(optional = false) @Column(name = "ID" ) private Long id;@ManyToOne(fetch = FetchType.LAZY) @JoinColumn(name = "ID_PAI", nullable = false) private RegB001 idPai; public RegB001 getIdPai() {return idPai;}public void setIdPai(Object idPai) {this.idPai = (RegB001) idPai;}public RegB020() { } public RegB020(Long id) { this.id = id; } public RegB020(Long id, RegB001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List&lt;RegB025&gt; regB025;public List&lt;RegB025&gt; getRegB025() {return regB025;}public void setRegB025(List&lt;RegB025&gt; regB025) {this.regB025 = regB025;}</v>
      </c>
      <c r="X188" s="190">
        <f>IF(ISNUMBER(Q188),COUNTIF(Blocos!G:G,J188),"")</f>
        <v>1</v>
      </c>
      <c r="Y188" s="190" t="str">
        <f>IF(OR(X188=0,X188=""),"",VLOOKUP(SUMIFS(Blocos!A:A,Blocos!H:H,'EFD REGISTROS e Campos (2)'!X188,Blocos!G:G,'EFD REGISTROS e Campos (2)'!J188),Blocos!A:L,12,0))</f>
        <v>@OneToMany( cascade = CascadeType.ALL, fetch = FetchType.LAZY, mappedBy = "idPai")private  List&lt;RegB025&gt; regB025;public List&lt;RegB025&gt; getRegB025() {return regB025;}public void setRegB025(List&lt;RegB025&gt; regB025) {this.regB025 = regB025;}</v>
      </c>
      <c r="Z188" s="190" t="str">
        <f>IF(ISNUMBER(Q189),VLOOKUP(J188,Blocos!D:G,4,0),"")</f>
        <v/>
      </c>
      <c r="AA188" s="190" t="str">
        <f>IF(ISNUMBER(Q188),CONCATENATE("CREATE TABLE ""reg_",LOWER(J188),""" (""ID"" bigint NOT NULL AUTO_INCREMENT,  ""HASHFILE"" varchar(255) DEFAULT NULL, ""ID_PAI"" bigint NOT NULL,"),IF(Q188="Campo",CONCATENATE("""",L188,""" ",VLOOKUP(R188,Apoio!A:C,3,0)),""))&amp;IF(Z188="","",CONCATENATE("PRIMARY KEY (""ID""), KEY ""FK_reg_",LOWER(Z188),"_ID_PAI"" (""ID_PAI""), CONSTRAINT ""FK_reg_",LOWER(Z188),"_ID_PAI"" FOREIGN KEY (""ID_PAI"") REFERENCES ""reg_",LOWER(Z188),""" (""ID"")) ENGINE=InnoDB AUTO_INCREMENT=105774 DEFAULT CHARSET=utf8mb4 COLLATE=utf8mb4_0900_ai_ci;"))</f>
        <v>CREATE TABLE "reg_b020" ("ID" bigint NOT NULL AUTO_INCREMENT,  "HASHFILE" varchar(255) DEFAULT NULL, "ID_PAI" bigint NOT NULL,</v>
      </c>
      <c r="AB188" s="190" t="str">
        <f t="shared" si="20"/>
        <v/>
      </c>
    </row>
    <row r="189" spans="1:28" ht="14.5" hidden="1" customHeight="1" x14ac:dyDescent="0.3">
      <c r="J189" s="187" t="str">
        <f t="shared" si="18"/>
        <v>B020</v>
      </c>
      <c r="K189" s="181">
        <v>1</v>
      </c>
      <c r="L189" s="289" t="s">
        <v>25</v>
      </c>
      <c r="M189" s="182" t="s">
        <v>331</v>
      </c>
      <c r="N189" s="181" t="s">
        <v>27</v>
      </c>
      <c r="O189" s="181" t="s">
        <v>235</v>
      </c>
      <c r="P189" s="181" t="s">
        <v>28</v>
      </c>
      <c r="Q189" s="192" t="str">
        <f t="shared" si="14"/>
        <v>Campo</v>
      </c>
      <c r="R189" s="192" t="s">
        <v>27</v>
      </c>
      <c r="S189" s="191" t="str">
        <f t="shared" si="15"/>
        <v/>
      </c>
      <c r="T189" s="192" t="str">
        <f t="shared" si="16"/>
        <v>&lt;campo posicao="1"&gt;
&lt;coluna&gt;REG&lt;/coluna&gt;
&lt;descricao&gt;Texto fixo contendo "B020"&lt;/descricao&gt;
&lt;tipo&gt;C&lt;/tipo&gt;
&lt;/campo&gt;</v>
      </c>
      <c r="U189" s="192" t="str">
        <f t="shared" si="19"/>
        <v>&lt;campo posicao="1"&gt;
&lt;coluna&gt;REG&lt;/coluna&gt;
&lt;descricao&gt;Texto fixo contendo "B020"&lt;/descricao&gt;
&lt;tipo&gt;C&lt;/tipo&gt;
&lt;/campo&gt;</v>
      </c>
      <c r="V189" s="192" t="str">
        <f t="shared" si="17"/>
        <v>{"Column2", "REG"},</v>
      </c>
      <c r="W189" s="191" t="str">
        <f>IF(Q189="Campo","@Campos(posicao = "&amp;K189&amp;", tipo = '"&amp;R189&amp;"')@Column(name = """&amp;L189&amp;""")"&amp;IF(R189="D","@Temporal(TemporalType.DATE)","")&amp;"private "&amp;VLOOKUP(TEXT(R189,"@"),Apoio!A:B,2,0)&amp;" "&amp;SUBSTITUTE(LOWER(LEFT(L189,1))&amp;RIGHT(PROPER(L189),LEN(L189)-1),"_","")&amp;";",IF(ISNUMBER(Q189),IF(R189="R","@Entity@Table(name = ""reg_"&amp;LOWER(J189)&amp;""")@XmlRootElement","")&amp;VLOOKUP(J189,Blocos!D:I,6,0)&amp;Apoio!$E$1&amp;Y189,""))</f>
        <v>@Campos(posicao = 1, tipo = 'C')@Column(name = "REG")private String reg;</v>
      </c>
      <c r="X189" s="190" t="str">
        <f>IF(ISNUMBER(Q189),COUNTIF(Blocos!G:G,J189),"")</f>
        <v/>
      </c>
      <c r="Y189" s="190" t="str">
        <f>IF(OR(X189=0,X189=""),"",VLOOKUP(SUMIFS(Blocos!A:A,Blocos!H:H,'EFD REGISTROS e Campos (2)'!X189,Blocos!G:G,'EFD REGISTROS e Campos (2)'!J189),Blocos!A:L,12,0))</f>
        <v/>
      </c>
      <c r="Z189" s="190" t="str">
        <f>IF(ISNUMBER(Q190),VLOOKUP(J189,Blocos!D:G,4,0),"")</f>
        <v/>
      </c>
      <c r="AA189" s="190" t="str">
        <f>IF(ISNUMBER(Q189),CONCATENATE("CREATE TABLE ""reg_",LOWER(J189),""" (""ID"" bigint NOT NULL AUTO_INCREMENT,  ""HASHFILE"" varchar(255) DEFAULT NULL, ""ID_PAI"" bigint NOT NULL,"),IF(Q189="Campo",CONCATENATE("""",L189,""" ",VLOOKUP(R189,Apoio!A:C,3,0)),""))&amp;IF(Z189="","",CONCATENATE("PRIMARY KEY (""ID""), KEY ""FK_reg_",LOWER(Z189),"_ID_PAI"" (""ID_PAI""), CONSTRAINT ""FK_reg_",LOWER(Z189),"_ID_PAI"" FOREIGN KEY (""ID_PAI"") REFERENCES ""reg_",LOWER(Z189),""" (""ID"")) ENGINE=InnoDB AUTO_INCREMENT=105774 DEFAULT CHARSET=utf8mb4 COLLATE=utf8mb4_0900_ai_ci;"))</f>
        <v>"REG" varchar(255) DEFAULT NULL,</v>
      </c>
      <c r="AB189" s="190" t="str">
        <f t="shared" si="20"/>
        <v>USE `efdicms`;SELECT `reg_b020`.`REG`,</v>
      </c>
    </row>
    <row r="190" spans="1:28" ht="14.5" hidden="1" customHeight="1" x14ac:dyDescent="0.3">
      <c r="J190" s="187" t="str">
        <f t="shared" si="18"/>
        <v>B020</v>
      </c>
      <c r="K190" s="196">
        <v>2</v>
      </c>
      <c r="L190" s="285" t="s">
        <v>332</v>
      </c>
      <c r="M190" s="182" t="s">
        <v>333</v>
      </c>
      <c r="N190" s="196" t="s">
        <v>27</v>
      </c>
      <c r="O190" s="196" t="s">
        <v>240</v>
      </c>
      <c r="P190" s="196" t="s">
        <v>28</v>
      </c>
      <c r="Q190" s="192" t="str">
        <f t="shared" si="14"/>
        <v>Campo</v>
      </c>
      <c r="R190" s="192" t="s">
        <v>27</v>
      </c>
      <c r="S190" s="191" t="str">
        <f t="shared" si="15"/>
        <v/>
      </c>
      <c r="T190" s="192" t="str">
        <f t="shared" si="16"/>
        <v>&lt;campo posicao="2"&gt;
&lt;coluna&gt;IND_OPER&lt;/coluna&gt;
&lt;descricao&gt;Indicador do tipo de operação:&lt;/descricao&gt;
&lt;tipo&gt;C&lt;/tipo&gt;
&lt;/campo&gt;</v>
      </c>
      <c r="U190" s="192" t="str">
        <f t="shared" si="19"/>
        <v>&lt;campo posicao="2"&gt;
&lt;coluna&gt;IND_OPER&lt;/coluna&gt;
&lt;descricao&gt;Indicador do tipo de operação:&lt;/descricao&gt;
&lt;tipo&gt;C&lt;/tipo&gt;
&lt;/campo&gt;</v>
      </c>
      <c r="V190" s="192" t="str">
        <f t="shared" si="17"/>
        <v>{"Column3", "IND_OPER"},</v>
      </c>
      <c r="W190" s="191" t="str">
        <f>IF(Q190="Campo","@Campos(posicao = "&amp;K190&amp;", tipo = '"&amp;R190&amp;"')@Column(name = """&amp;L190&amp;""")"&amp;IF(R190="D","@Temporal(TemporalType.DATE)","")&amp;"private "&amp;VLOOKUP(TEXT(R190,"@"),Apoio!A:B,2,0)&amp;" "&amp;SUBSTITUTE(LOWER(LEFT(L190,1))&amp;RIGHT(PROPER(L190),LEN(L190)-1),"_","")&amp;";",IF(ISNUMBER(Q190),IF(R190="R","@Entity@Table(name = ""reg_"&amp;LOWER(J190)&amp;""")@XmlRootElement","")&amp;VLOOKUP(J190,Blocos!D:I,6,0)&amp;Apoio!$E$1&amp;Y190,""))</f>
        <v>@Campos(posicao = 2, tipo = 'C')@Column(name = "IND_OPER")private String indOper;</v>
      </c>
      <c r="X190" s="190" t="str">
        <f>IF(ISNUMBER(Q190),COUNTIF(Blocos!G:G,J190),"")</f>
        <v/>
      </c>
      <c r="Y190" s="190" t="str">
        <f>IF(OR(X190=0,X190=""),"",VLOOKUP(SUMIFS(Blocos!A:A,Blocos!H:H,'EFD REGISTROS e Campos (2)'!X190,Blocos!G:G,'EFD REGISTROS e Campos (2)'!J190),Blocos!A:L,12,0))</f>
        <v/>
      </c>
      <c r="Z190" s="190" t="str">
        <f>IF(ISNUMBER(Q191),VLOOKUP(J190,Blocos!D:G,4,0),"")</f>
        <v/>
      </c>
      <c r="AA190" s="190" t="str">
        <f>IF(ISNUMBER(Q190),CONCATENATE("CREATE TABLE ""reg_",LOWER(J190),""" (""ID"" bigint NOT NULL AUTO_INCREMENT,  ""HASHFILE"" varchar(255) DEFAULT NULL, ""ID_PAI"" bigint NOT NULL,"),IF(Q190="Campo",CONCATENATE("""",L190,""" ",VLOOKUP(R190,Apoio!A:C,3,0)),""))&amp;IF(Z190="","",CONCATENATE("PRIMARY KEY (""ID""), KEY ""FK_reg_",LOWER(Z190),"_ID_PAI"" (""ID_PAI""), CONSTRAINT ""FK_reg_",LOWER(Z190),"_ID_PAI"" FOREIGN KEY (""ID_PAI"") REFERENCES ""reg_",LOWER(Z190),""" (""ID"")) ENGINE=InnoDB AUTO_INCREMENT=105774 DEFAULT CHARSET=utf8mb4 COLLATE=utf8mb4_0900_ai_ci;"))</f>
        <v>"IND_OPER" varchar(255) DEFAULT NULL,</v>
      </c>
      <c r="AB190" s="190" t="str">
        <f t="shared" si="20"/>
        <v>`reg_b020`.`IND_OPER`,</v>
      </c>
    </row>
    <row r="191" spans="1:28" ht="14.5" hidden="1" customHeight="1" x14ac:dyDescent="0.3">
      <c r="J191" s="187" t="str">
        <f t="shared" si="18"/>
        <v>B020</v>
      </c>
      <c r="K191" s="196"/>
      <c r="L191" s="285"/>
      <c r="M191" s="182" t="s">
        <v>334</v>
      </c>
      <c r="N191" s="196"/>
      <c r="O191" s="196"/>
      <c r="P191" s="196"/>
      <c r="Q191" s="192" t="str">
        <f t="shared" si="14"/>
        <v/>
      </c>
      <c r="S191" s="191" t="str">
        <f t="shared" si="15"/>
        <v/>
      </c>
      <c r="T191" s="192" t="str">
        <f t="shared" si="16"/>
        <v/>
      </c>
      <c r="U191" s="192" t="str">
        <f t="shared" si="19"/>
        <v/>
      </c>
      <c r="V191" s="192" t="str">
        <f t="shared" si="17"/>
        <v/>
      </c>
      <c r="W191" s="191" t="str">
        <f>IF(Q191="Campo","@Campos(posicao = "&amp;K191&amp;", tipo = '"&amp;R191&amp;"')@Column(name = """&amp;L191&amp;""")"&amp;IF(R191="D","@Temporal(TemporalType.DATE)","")&amp;"private "&amp;VLOOKUP(TEXT(R191,"@"),Apoio!A:B,2,0)&amp;" "&amp;SUBSTITUTE(LOWER(LEFT(L191,1))&amp;RIGHT(PROPER(L191),LEN(L191)-1),"_","")&amp;";",IF(ISNUMBER(Q191),IF(R191="R","@Entity@Table(name = ""reg_"&amp;LOWER(J191)&amp;""")@XmlRootElement","")&amp;VLOOKUP(J191,Blocos!D:I,6,0)&amp;Apoio!$E$1&amp;Y191,""))</f>
        <v/>
      </c>
      <c r="X191" s="190" t="str">
        <f>IF(ISNUMBER(Q191),COUNTIF(Blocos!G:G,J191),"")</f>
        <v/>
      </c>
      <c r="Y191" s="190" t="str">
        <f>IF(OR(X191=0,X191=""),"",VLOOKUP(SUMIFS(Blocos!A:A,Blocos!H:H,'EFD REGISTROS e Campos (2)'!X191,Blocos!G:G,'EFD REGISTROS e Campos (2)'!J191),Blocos!A:L,12,0))</f>
        <v/>
      </c>
      <c r="Z191" s="190" t="str">
        <f>IF(ISNUMBER(Q192),VLOOKUP(J191,Blocos!D:G,4,0),"")</f>
        <v/>
      </c>
      <c r="AA191" s="190" t="str">
        <f>IF(ISNUMBER(Q191),CONCATENATE("CREATE TABLE ""reg_",LOWER(J191),""" (""ID"" bigint NOT NULL AUTO_INCREMENT,  ""HASHFILE"" varchar(255) DEFAULT NULL, ""ID_PAI"" bigint NOT NULL,"),IF(Q191="Campo",CONCATENATE("""",L191,""" ",VLOOKUP(R191,Apoio!A:C,3,0)),""))&amp;IF(Z191="","",CONCATENATE("PRIMARY KEY (""ID""), KEY ""FK_reg_",LOWER(Z191),"_ID_PAI"" (""ID_PAI""), CONSTRAINT ""FK_reg_",LOWER(Z191),"_ID_PAI"" FOREIGN KEY (""ID_PAI"") REFERENCES ""reg_",LOWER(Z191),""" (""ID"")) ENGINE=InnoDB AUTO_INCREMENT=105774 DEFAULT CHARSET=utf8mb4 COLLATE=utf8mb4_0900_ai_ci;"))</f>
        <v/>
      </c>
      <c r="AB191" s="190" t="str">
        <f t="shared" si="20"/>
        <v/>
      </c>
    </row>
    <row r="192" spans="1:28" ht="14.5" hidden="1" customHeight="1" x14ac:dyDescent="0.3">
      <c r="J192" s="187" t="str">
        <f t="shared" si="18"/>
        <v>B020</v>
      </c>
      <c r="K192" s="196"/>
      <c r="L192" s="285"/>
      <c r="M192" s="182" t="s">
        <v>335</v>
      </c>
      <c r="N192" s="196"/>
      <c r="O192" s="196"/>
      <c r="P192" s="196"/>
      <c r="Q192" s="192" t="str">
        <f t="shared" si="14"/>
        <v/>
      </c>
      <c r="S192" s="191" t="str">
        <f t="shared" si="15"/>
        <v/>
      </c>
      <c r="T192" s="192" t="str">
        <f t="shared" si="16"/>
        <v/>
      </c>
      <c r="U192" s="192" t="str">
        <f t="shared" si="19"/>
        <v/>
      </c>
      <c r="V192" s="192" t="str">
        <f t="shared" si="17"/>
        <v/>
      </c>
      <c r="W192" s="191" t="str">
        <f>IF(Q192="Campo","@Campos(posicao = "&amp;K192&amp;", tipo = '"&amp;R192&amp;"')@Column(name = """&amp;L192&amp;""")"&amp;IF(R192="D","@Temporal(TemporalType.DATE)","")&amp;"private "&amp;VLOOKUP(TEXT(R192,"@"),Apoio!A:B,2,0)&amp;" "&amp;SUBSTITUTE(LOWER(LEFT(L192,1))&amp;RIGHT(PROPER(L192),LEN(L192)-1),"_","")&amp;";",IF(ISNUMBER(Q192),IF(R192="R","@Entity@Table(name = ""reg_"&amp;LOWER(J192)&amp;""")@XmlRootElement","")&amp;VLOOKUP(J192,Blocos!D:I,6,0)&amp;Apoio!$E$1&amp;Y192,""))</f>
        <v/>
      </c>
      <c r="X192" s="190" t="str">
        <f>IF(ISNUMBER(Q192),COUNTIF(Blocos!G:G,J192),"")</f>
        <v/>
      </c>
      <c r="Y192" s="190" t="str">
        <f>IF(OR(X192=0,X192=""),"",VLOOKUP(SUMIFS(Blocos!A:A,Blocos!H:H,'EFD REGISTROS e Campos (2)'!X192,Blocos!G:G,'EFD REGISTROS e Campos (2)'!J192),Blocos!A:L,12,0))</f>
        <v/>
      </c>
      <c r="Z192" s="190" t="str">
        <f>IF(ISNUMBER(Q193),VLOOKUP(J192,Blocos!D:G,4,0),"")</f>
        <v/>
      </c>
      <c r="AA192" s="190" t="str">
        <f>IF(ISNUMBER(Q192),CONCATENATE("CREATE TABLE ""reg_",LOWER(J192),""" (""ID"" bigint NOT NULL AUTO_INCREMENT,  ""HASHFILE"" varchar(255) DEFAULT NULL, ""ID_PAI"" bigint NOT NULL,"),IF(Q192="Campo",CONCATENATE("""",L192,""" ",VLOOKUP(R192,Apoio!A:C,3,0)),""))&amp;IF(Z192="","",CONCATENATE("PRIMARY KEY (""ID""), KEY ""FK_reg_",LOWER(Z192),"_ID_PAI"" (""ID_PAI""), CONSTRAINT ""FK_reg_",LOWER(Z192),"_ID_PAI"" FOREIGN KEY (""ID_PAI"") REFERENCES ""reg_",LOWER(Z192),""" (""ID"")) ENGINE=InnoDB AUTO_INCREMENT=105774 DEFAULT CHARSET=utf8mb4 COLLATE=utf8mb4_0900_ai_ci;"))</f>
        <v/>
      </c>
      <c r="AB192" s="190" t="str">
        <f t="shared" si="20"/>
        <v/>
      </c>
    </row>
    <row r="193" spans="10:28" ht="14.5" hidden="1" customHeight="1" x14ac:dyDescent="0.3">
      <c r="J193" s="187" t="str">
        <f t="shared" si="18"/>
        <v>B020</v>
      </c>
      <c r="K193" s="196">
        <v>3</v>
      </c>
      <c r="L193" s="285" t="s">
        <v>336</v>
      </c>
      <c r="M193" s="182" t="s">
        <v>337</v>
      </c>
      <c r="N193" s="196" t="s">
        <v>27</v>
      </c>
      <c r="O193" s="196" t="s">
        <v>240</v>
      </c>
      <c r="P193" s="196" t="s">
        <v>28</v>
      </c>
      <c r="Q193" s="192" t="str">
        <f t="shared" si="14"/>
        <v>Campo</v>
      </c>
      <c r="R193" s="192" t="s">
        <v>27</v>
      </c>
      <c r="S193" s="191" t="str">
        <f t="shared" si="15"/>
        <v/>
      </c>
      <c r="T193" s="192" t="str">
        <f t="shared" si="16"/>
        <v>&lt;campo posicao="3"&gt;
&lt;coluna&gt;IND_EMIT&lt;/coluna&gt;
&lt;descricao&gt;Indicador do emitente do documento fiscal:&lt;/descricao&gt;
&lt;tipo&gt;C&lt;/tipo&gt;
&lt;/campo&gt;</v>
      </c>
      <c r="U193" s="192" t="str">
        <f t="shared" si="19"/>
        <v>&lt;campo posicao="3"&gt;
&lt;coluna&gt;IND_EMIT&lt;/coluna&gt;
&lt;descricao&gt;Indicador do emitente do documento fiscal:&lt;/descricao&gt;
&lt;tipo&gt;C&lt;/tipo&gt;
&lt;/campo&gt;</v>
      </c>
      <c r="V193" s="192" t="str">
        <f t="shared" si="17"/>
        <v>{"Column4", "IND_EMIT"},</v>
      </c>
      <c r="W193" s="191" t="str">
        <f>IF(Q193="Campo","@Campos(posicao = "&amp;K193&amp;", tipo = '"&amp;R193&amp;"')@Column(name = """&amp;L193&amp;""")"&amp;IF(R193="D","@Temporal(TemporalType.DATE)","")&amp;"private "&amp;VLOOKUP(TEXT(R193,"@"),Apoio!A:B,2,0)&amp;" "&amp;SUBSTITUTE(LOWER(LEFT(L193,1))&amp;RIGHT(PROPER(L193),LEN(L193)-1),"_","")&amp;";",IF(ISNUMBER(Q193),IF(R193="R","@Entity@Table(name = ""reg_"&amp;LOWER(J193)&amp;""")@XmlRootElement","")&amp;VLOOKUP(J193,Blocos!D:I,6,0)&amp;Apoio!$E$1&amp;Y193,""))</f>
        <v>@Campos(posicao = 3, tipo = 'C')@Column(name = "IND_EMIT")private String indEmit;</v>
      </c>
      <c r="X193" s="190" t="str">
        <f>IF(ISNUMBER(Q193),COUNTIF(Blocos!G:G,J193),"")</f>
        <v/>
      </c>
      <c r="Y193" s="190" t="str">
        <f>IF(OR(X193=0,X193=""),"",VLOOKUP(SUMIFS(Blocos!A:A,Blocos!H:H,'EFD REGISTROS e Campos (2)'!X193,Blocos!G:G,'EFD REGISTROS e Campos (2)'!J193),Blocos!A:L,12,0))</f>
        <v/>
      </c>
      <c r="Z193" s="190" t="str">
        <f>IF(ISNUMBER(Q194),VLOOKUP(J193,Blocos!D:G,4,0),"")</f>
        <v/>
      </c>
      <c r="AA193" s="190" t="str">
        <f>IF(ISNUMBER(Q193),CONCATENATE("CREATE TABLE ""reg_",LOWER(J193),""" (""ID"" bigint NOT NULL AUTO_INCREMENT,  ""HASHFILE"" varchar(255) DEFAULT NULL, ""ID_PAI"" bigint NOT NULL,"),IF(Q193="Campo",CONCATENATE("""",L193,""" ",VLOOKUP(R193,Apoio!A:C,3,0)),""))&amp;IF(Z193="","",CONCATENATE("PRIMARY KEY (""ID""), KEY ""FK_reg_",LOWER(Z193),"_ID_PAI"" (""ID_PAI""), CONSTRAINT ""FK_reg_",LOWER(Z193),"_ID_PAI"" FOREIGN KEY (""ID_PAI"") REFERENCES ""reg_",LOWER(Z193),""" (""ID"")) ENGINE=InnoDB AUTO_INCREMENT=105774 DEFAULT CHARSET=utf8mb4 COLLATE=utf8mb4_0900_ai_ci;"))</f>
        <v>"IND_EMIT" varchar(255) DEFAULT NULL,</v>
      </c>
      <c r="AB193" s="190" t="str">
        <f t="shared" si="20"/>
        <v>`reg_b020`.`IND_EMIT`,</v>
      </c>
    </row>
    <row r="194" spans="10:28" ht="14.5" hidden="1" customHeight="1" x14ac:dyDescent="0.3">
      <c r="J194" s="187" t="str">
        <f t="shared" si="18"/>
        <v>B020</v>
      </c>
      <c r="K194" s="196"/>
      <c r="L194" s="285"/>
      <c r="M194" s="182" t="s">
        <v>338</v>
      </c>
      <c r="N194" s="196"/>
      <c r="O194" s="196"/>
      <c r="P194" s="196"/>
      <c r="Q194" s="192" t="str">
        <f t="shared" si="14"/>
        <v/>
      </c>
      <c r="S194" s="191" t="str">
        <f t="shared" si="15"/>
        <v/>
      </c>
      <c r="T194" s="192" t="str">
        <f t="shared" si="16"/>
        <v/>
      </c>
      <c r="U194" s="192" t="str">
        <f t="shared" ref="U194:U257" si="21">S194&amp;T194</f>
        <v/>
      </c>
      <c r="V194" s="192" t="str">
        <f t="shared" si="17"/>
        <v/>
      </c>
      <c r="W194" s="191" t="str">
        <f>IF(Q194="Campo","@Campos(posicao = "&amp;K194&amp;", tipo = '"&amp;R194&amp;"')@Column(name = """&amp;L194&amp;""")"&amp;IF(R194="D","@Temporal(TemporalType.DATE)","")&amp;"private "&amp;VLOOKUP(TEXT(R194,"@"),Apoio!A:B,2,0)&amp;" "&amp;SUBSTITUTE(LOWER(LEFT(L194,1))&amp;RIGHT(PROPER(L194),LEN(L194)-1),"_","")&amp;";",IF(ISNUMBER(Q194),IF(R194="R","@Entity@Table(name = ""reg_"&amp;LOWER(J194)&amp;""")@XmlRootElement","")&amp;VLOOKUP(J194,Blocos!D:I,6,0)&amp;Apoio!$E$1&amp;Y194,""))</f>
        <v/>
      </c>
      <c r="X194" s="190" t="str">
        <f>IF(ISNUMBER(Q194),COUNTIF(Blocos!G:G,J194),"")</f>
        <v/>
      </c>
      <c r="Y194" s="190" t="str">
        <f>IF(OR(X194=0,X194=""),"",VLOOKUP(SUMIFS(Blocos!A:A,Blocos!H:H,'EFD REGISTROS e Campos (2)'!X194,Blocos!G:G,'EFD REGISTROS e Campos (2)'!J194),Blocos!A:L,12,0))</f>
        <v/>
      </c>
      <c r="Z194" s="190" t="str">
        <f>IF(ISNUMBER(Q195),VLOOKUP(J194,Blocos!D:G,4,0),"")</f>
        <v/>
      </c>
      <c r="AA194" s="190" t="str">
        <f>IF(ISNUMBER(Q194),CONCATENATE("CREATE TABLE ""reg_",LOWER(J194),""" (""ID"" bigint NOT NULL AUTO_INCREMENT,  ""HASHFILE"" varchar(255) DEFAULT NULL, ""ID_PAI"" bigint NOT NULL,"),IF(Q194="Campo",CONCATENATE("""",L194,""" ",VLOOKUP(R194,Apoio!A:C,3,0)),""))&amp;IF(Z194="","",CONCATENATE("PRIMARY KEY (""ID""), KEY ""FK_reg_",LOWER(Z194),"_ID_PAI"" (""ID_PAI""), CONSTRAINT ""FK_reg_",LOWER(Z194),"_ID_PAI"" FOREIGN KEY (""ID_PAI"") REFERENCES ""reg_",LOWER(Z194),""" (""ID"")) ENGINE=InnoDB AUTO_INCREMENT=105774 DEFAULT CHARSET=utf8mb4 COLLATE=utf8mb4_0900_ai_ci;"))</f>
        <v/>
      </c>
      <c r="AB194" s="190" t="str">
        <f t="shared" si="20"/>
        <v/>
      </c>
    </row>
    <row r="195" spans="10:28" ht="14.5" hidden="1" customHeight="1" x14ac:dyDescent="0.3">
      <c r="J195" s="187" t="str">
        <f t="shared" si="18"/>
        <v>B020</v>
      </c>
      <c r="K195" s="196"/>
      <c r="L195" s="285"/>
      <c r="M195" s="182" t="s">
        <v>339</v>
      </c>
      <c r="N195" s="196"/>
      <c r="O195" s="196"/>
      <c r="P195" s="196"/>
      <c r="Q195" s="192" t="str">
        <f t="shared" ref="Q195:Q258" si="22">IF(B195&lt;&gt;"",0,IF(C195&lt;&gt;"",1,IF(D195&lt;&gt;"",2,IF(E195&lt;&gt;"",3,IF(F195&lt;&gt;"",4,IF(G195&lt;&gt;"",5,IF(H195&lt;&gt;"",6,IF(ISNUMBER(K195),"Campo",""))))))))</f>
        <v/>
      </c>
      <c r="S195" s="191" t="str">
        <f t="shared" ref="S195:S258" si="23">IFERROR(IF(ISNUMBER(Q195),CONCATENATE("&lt;/registro&gt;
&lt;registro codigo=""",CONCATENATE(B195,C195,D195,E195,F195,G195,H195),""" perfil=""",A195,""" nivel=""",Q195,"""&gt;"),""),"")</f>
        <v/>
      </c>
      <c r="T195" s="192" t="str">
        <f t="shared" ref="T195:T258" si="24">IF(Q195="Campo",CONCATENATE("&lt;campo posicao=""",K195,"""&gt;
&lt;coluna&gt;",SUBSTITUTE(L195," ",""),"&lt;/coluna&gt;
&lt;descricao&gt;",M195,"&lt;/descricao&gt;
&lt;tipo&gt;",R195,"&lt;/tipo&gt;
&lt;/campo&gt;"),"")</f>
        <v/>
      </c>
      <c r="U195" s="192" t="str">
        <f t="shared" si="21"/>
        <v/>
      </c>
      <c r="V195" s="192" t="str">
        <f t="shared" ref="V195:V258" si="25">IF(ISNUMBER(K195),CONCATENATE("{""Column",K195+1,""", """,L195,"""},",""),"")</f>
        <v/>
      </c>
      <c r="W195" s="191" t="str">
        <f>IF(Q195="Campo","@Campos(posicao = "&amp;K195&amp;", tipo = '"&amp;R195&amp;"')@Column(name = """&amp;L195&amp;""")"&amp;IF(R195="D","@Temporal(TemporalType.DATE)","")&amp;"private "&amp;VLOOKUP(TEXT(R195,"@"),Apoio!A:B,2,0)&amp;" "&amp;SUBSTITUTE(LOWER(LEFT(L195,1))&amp;RIGHT(PROPER(L195),LEN(L195)-1),"_","")&amp;";",IF(ISNUMBER(Q195),IF(R195="R","@Entity@Table(name = ""reg_"&amp;LOWER(J195)&amp;""")@XmlRootElement","")&amp;VLOOKUP(J195,Blocos!D:I,6,0)&amp;Apoio!$E$1&amp;Y195,""))</f>
        <v/>
      </c>
      <c r="X195" s="190" t="str">
        <f>IF(ISNUMBER(Q195),COUNTIF(Blocos!G:G,J195),"")</f>
        <v/>
      </c>
      <c r="Y195" s="190" t="str">
        <f>IF(OR(X195=0,X195=""),"",VLOOKUP(SUMIFS(Blocos!A:A,Blocos!H:H,'EFD REGISTROS e Campos (2)'!X195,Blocos!G:G,'EFD REGISTROS e Campos (2)'!J195),Blocos!A:L,12,0))</f>
        <v/>
      </c>
      <c r="Z195" s="190" t="str">
        <f>IF(ISNUMBER(Q196),VLOOKUP(J195,Blocos!D:G,4,0),"")</f>
        <v/>
      </c>
      <c r="AA195" s="190" t="str">
        <f>IF(ISNUMBER(Q195),CONCATENATE("CREATE TABLE ""reg_",LOWER(J195),""" (""ID"" bigint NOT NULL AUTO_INCREMENT,  ""HASHFILE"" varchar(255) DEFAULT NULL, ""ID_PAI"" bigint NOT NULL,"),IF(Q195="Campo",CONCATENATE("""",L195,""" ",VLOOKUP(R195,Apoio!A:C,3,0)),""))&amp;IF(Z195="","",CONCATENATE("PRIMARY KEY (""ID""), KEY ""FK_reg_",LOWER(Z195),"_ID_PAI"" (""ID_PAI""), CONSTRAINT ""FK_reg_",LOWER(Z195),"_ID_PAI"" FOREIGN KEY (""ID_PAI"") REFERENCES ""reg_",LOWER(Z195),""" (""ID"")) ENGINE=InnoDB AUTO_INCREMENT=105774 DEFAULT CHARSET=utf8mb4 COLLATE=utf8mb4_0900_ai_ci;"))</f>
        <v/>
      </c>
      <c r="AB195" s="190" t="str">
        <f t="shared" si="20"/>
        <v/>
      </c>
    </row>
    <row r="196" spans="10:28" ht="14.5" hidden="1" customHeight="1" x14ac:dyDescent="0.3">
      <c r="J196" s="187" t="str">
        <f t="shared" ref="J196:J259" si="26">IF(A196="",J195,CONCATENATE(B196,C196,D196,E196,F196,G196,H196))</f>
        <v>B020</v>
      </c>
      <c r="K196" s="196">
        <v>4</v>
      </c>
      <c r="L196" s="285" t="s">
        <v>129</v>
      </c>
      <c r="M196" s="182" t="s">
        <v>340</v>
      </c>
      <c r="N196" s="196" t="s">
        <v>27</v>
      </c>
      <c r="O196" s="205" t="s">
        <v>341</v>
      </c>
      <c r="P196" s="196" t="s">
        <v>28</v>
      </c>
      <c r="Q196" s="192" t="str">
        <f t="shared" si="22"/>
        <v>Campo</v>
      </c>
      <c r="R196" s="192" t="s">
        <v>27</v>
      </c>
      <c r="S196" s="191" t="str">
        <f t="shared" si="23"/>
        <v/>
      </c>
      <c r="T196" s="192" t="str">
        <f t="shared" si="24"/>
        <v>&lt;campo posicao="4"&gt;
&lt;coluna&gt;COD_PART&lt;/coluna&gt;
&lt;descricao&gt;Código do participante (campo 02 do Registro 0150):&lt;/descricao&gt;
&lt;tipo&gt;C&lt;/tipo&gt;
&lt;/campo&gt;</v>
      </c>
      <c r="U196" s="192" t="str">
        <f t="shared" si="21"/>
        <v>&lt;campo posicao="4"&gt;
&lt;coluna&gt;COD_PART&lt;/coluna&gt;
&lt;descricao&gt;Código do participante (campo 02 do Registro 0150):&lt;/descricao&gt;
&lt;tipo&gt;C&lt;/tipo&gt;
&lt;/campo&gt;</v>
      </c>
      <c r="V196" s="192" t="str">
        <f t="shared" si="25"/>
        <v>{"Column5", "COD_PART"},</v>
      </c>
      <c r="W196" s="191" t="str">
        <f>IF(Q196="Campo","@Campos(posicao = "&amp;K196&amp;", tipo = '"&amp;R196&amp;"')@Column(name = """&amp;L196&amp;""")"&amp;IF(R196="D","@Temporal(TemporalType.DATE)","")&amp;"private "&amp;VLOOKUP(TEXT(R196,"@"),Apoio!A:B,2,0)&amp;" "&amp;SUBSTITUTE(LOWER(LEFT(L196,1))&amp;RIGHT(PROPER(L196),LEN(L196)-1),"_","")&amp;";",IF(ISNUMBER(Q196),IF(R196="R","@Entity@Table(name = ""reg_"&amp;LOWER(J196)&amp;""")@XmlRootElement","")&amp;VLOOKUP(J196,Blocos!D:I,6,0)&amp;Apoio!$E$1&amp;Y196,""))</f>
        <v>@Campos(posicao = 4, tipo = 'C')@Column(name = "COD_PART")private String codPart;</v>
      </c>
      <c r="X196" s="190" t="str">
        <f>IF(ISNUMBER(Q196),COUNTIF(Blocos!G:G,J196),"")</f>
        <v/>
      </c>
      <c r="Y196" s="190" t="str">
        <f>IF(OR(X196=0,X196=""),"",VLOOKUP(SUMIFS(Blocos!A:A,Blocos!H:H,'EFD REGISTROS e Campos (2)'!X196,Blocos!G:G,'EFD REGISTROS e Campos (2)'!J196),Blocos!A:L,12,0))</f>
        <v/>
      </c>
      <c r="Z196" s="190" t="str">
        <f>IF(ISNUMBER(Q197),VLOOKUP(J196,Blocos!D:G,4,0),"")</f>
        <v/>
      </c>
      <c r="AA196" s="190" t="str">
        <f>IF(ISNUMBER(Q196),CONCATENATE("CREATE TABLE ""reg_",LOWER(J196),""" (""ID"" bigint NOT NULL AUTO_INCREMENT,  ""HASHFILE"" varchar(255) DEFAULT NULL, ""ID_PAI"" bigint NOT NULL,"),IF(Q196="Campo",CONCATENATE("""",L196,""" ",VLOOKUP(R196,Apoio!A:C,3,0)),""))&amp;IF(Z196="","",CONCATENATE("PRIMARY KEY (""ID""), KEY ""FK_reg_",LOWER(Z196),"_ID_PAI"" (""ID_PAI""), CONSTRAINT ""FK_reg_",LOWER(Z196),"_ID_PAI"" FOREIGN KEY (""ID_PAI"") REFERENCES ""reg_",LOWER(Z196),""" (""ID"")) ENGINE=InnoDB AUTO_INCREMENT=105774 DEFAULT CHARSET=utf8mb4 COLLATE=utf8mb4_0900_ai_ci;"))</f>
        <v>"COD_PART" varchar(255) DEFAULT NULL,</v>
      </c>
      <c r="AB196" s="190" t="str">
        <f t="shared" ref="AB196:AB259" si="27">IF(Q196="Campo",CONCATENATE(IF(K196=1,"USE `efdicms`;SELECT ",""),"`reg_",LOWER(J196),"`.`",L196,"`,"),"")&amp;IF(J196&lt;&gt;J197,CONCATENATE("FROM `efdicms`.`reg_",LOWER(J196),"`;"""),"")</f>
        <v>`reg_b020`.`COD_PART`,</v>
      </c>
    </row>
    <row r="197" spans="10:28" ht="14.5" hidden="1" customHeight="1" x14ac:dyDescent="0.3">
      <c r="J197" s="187" t="str">
        <f t="shared" si="26"/>
        <v>B020</v>
      </c>
      <c r="K197" s="196"/>
      <c r="L197" s="285"/>
      <c r="M197" s="206" t="s">
        <v>342</v>
      </c>
      <c r="N197" s="196"/>
      <c r="O197" s="205"/>
      <c r="P197" s="196"/>
      <c r="Q197" s="192" t="str">
        <f t="shared" si="22"/>
        <v/>
      </c>
      <c r="S197" s="191" t="str">
        <f t="shared" si="23"/>
        <v/>
      </c>
      <c r="T197" s="192" t="str">
        <f t="shared" si="24"/>
        <v/>
      </c>
      <c r="U197" s="192" t="str">
        <f t="shared" si="21"/>
        <v/>
      </c>
      <c r="V197" s="192" t="str">
        <f t="shared" si="25"/>
        <v/>
      </c>
      <c r="W197" s="191" t="str">
        <f>IF(Q197="Campo","@Campos(posicao = "&amp;K197&amp;", tipo = '"&amp;R197&amp;"')@Column(name = """&amp;L197&amp;""")"&amp;IF(R197="D","@Temporal(TemporalType.DATE)","")&amp;"private "&amp;VLOOKUP(TEXT(R197,"@"),Apoio!A:B,2,0)&amp;" "&amp;SUBSTITUTE(LOWER(LEFT(L197,1))&amp;RIGHT(PROPER(L197),LEN(L197)-1),"_","")&amp;";",IF(ISNUMBER(Q197),IF(R197="R","@Entity@Table(name = ""reg_"&amp;LOWER(J197)&amp;""")@XmlRootElement","")&amp;VLOOKUP(J197,Blocos!D:I,6,0)&amp;Apoio!$E$1&amp;Y197,""))</f>
        <v/>
      </c>
      <c r="X197" s="190" t="str">
        <f>IF(ISNUMBER(Q197),COUNTIF(Blocos!G:G,J197),"")</f>
        <v/>
      </c>
      <c r="Y197" s="190" t="str">
        <f>IF(OR(X197=0,X197=""),"",VLOOKUP(SUMIFS(Blocos!A:A,Blocos!H:H,'EFD REGISTROS e Campos (2)'!X197,Blocos!G:G,'EFD REGISTROS e Campos (2)'!J197),Blocos!A:L,12,0))</f>
        <v/>
      </c>
      <c r="Z197" s="190" t="str">
        <f>IF(ISNUMBER(Q198),VLOOKUP(J197,Blocos!D:G,4,0),"")</f>
        <v/>
      </c>
      <c r="AA197" s="190" t="str">
        <f>IF(ISNUMBER(Q197),CONCATENATE("CREATE TABLE ""reg_",LOWER(J197),""" (""ID"" bigint NOT NULL AUTO_INCREMENT,  ""HASHFILE"" varchar(255) DEFAULT NULL, ""ID_PAI"" bigint NOT NULL,"),IF(Q197="Campo",CONCATENATE("""",L197,""" ",VLOOKUP(R197,Apoio!A:C,3,0)),""))&amp;IF(Z197="","",CONCATENATE("PRIMARY KEY (""ID""), KEY ""FK_reg_",LOWER(Z197),"_ID_PAI"" (""ID_PAI""), CONSTRAINT ""FK_reg_",LOWER(Z197),"_ID_PAI"" FOREIGN KEY (""ID_PAI"") REFERENCES ""reg_",LOWER(Z197),""" (""ID"")) ENGINE=InnoDB AUTO_INCREMENT=105774 DEFAULT CHARSET=utf8mb4 COLLATE=utf8mb4_0900_ai_ci;"))</f>
        <v/>
      </c>
      <c r="AB197" s="190" t="str">
        <f t="shared" si="27"/>
        <v/>
      </c>
    </row>
    <row r="198" spans="10:28" ht="14.5" hidden="1" customHeight="1" x14ac:dyDescent="0.3">
      <c r="J198" s="187" t="str">
        <f t="shared" si="26"/>
        <v>B020</v>
      </c>
      <c r="K198" s="196"/>
      <c r="L198" s="285"/>
      <c r="M198" s="206" t="s">
        <v>343</v>
      </c>
      <c r="N198" s="196"/>
      <c r="O198" s="205"/>
      <c r="P198" s="196"/>
      <c r="Q198" s="192" t="str">
        <f t="shared" si="22"/>
        <v/>
      </c>
      <c r="S198" s="191" t="str">
        <f t="shared" si="23"/>
        <v/>
      </c>
      <c r="T198" s="192" t="str">
        <f t="shared" si="24"/>
        <v/>
      </c>
      <c r="U198" s="192" t="str">
        <f t="shared" si="21"/>
        <v/>
      </c>
      <c r="V198" s="192" t="str">
        <f t="shared" si="25"/>
        <v/>
      </c>
      <c r="W198" s="191" t="str">
        <f>IF(Q198="Campo","@Campos(posicao = "&amp;K198&amp;", tipo = '"&amp;R198&amp;"')@Column(name = """&amp;L198&amp;""")"&amp;IF(R198="D","@Temporal(TemporalType.DATE)","")&amp;"private "&amp;VLOOKUP(TEXT(R198,"@"),Apoio!A:B,2,0)&amp;" "&amp;SUBSTITUTE(LOWER(LEFT(L198,1))&amp;RIGHT(PROPER(L198),LEN(L198)-1),"_","")&amp;";",IF(ISNUMBER(Q198),IF(R198="R","@Entity@Table(name = ""reg_"&amp;LOWER(J198)&amp;""")@XmlRootElement","")&amp;VLOOKUP(J198,Blocos!D:I,6,0)&amp;Apoio!$E$1&amp;Y198,""))</f>
        <v/>
      </c>
      <c r="X198" s="190" t="str">
        <f>IF(ISNUMBER(Q198),COUNTIF(Blocos!G:G,J198),"")</f>
        <v/>
      </c>
      <c r="Y198" s="190" t="str">
        <f>IF(OR(X198=0,X198=""),"",VLOOKUP(SUMIFS(Blocos!A:A,Blocos!H:H,'EFD REGISTROS e Campos (2)'!X198,Blocos!G:G,'EFD REGISTROS e Campos (2)'!J198),Blocos!A:L,12,0))</f>
        <v/>
      </c>
      <c r="Z198" s="190" t="str">
        <f>IF(ISNUMBER(Q199),VLOOKUP(J198,Blocos!D:G,4,0),"")</f>
        <v/>
      </c>
      <c r="AA198" s="190" t="str">
        <f>IF(ISNUMBER(Q198),CONCATENATE("CREATE TABLE ""reg_",LOWER(J198),""" (""ID"" bigint NOT NULL AUTO_INCREMENT,  ""HASHFILE"" varchar(255) DEFAULT NULL, ""ID_PAI"" bigint NOT NULL,"),IF(Q198="Campo",CONCATENATE("""",L198,""" ",VLOOKUP(R198,Apoio!A:C,3,0)),""))&amp;IF(Z198="","",CONCATENATE("PRIMARY KEY (""ID""), KEY ""FK_reg_",LOWER(Z198),"_ID_PAI"" (""ID_PAI""), CONSTRAINT ""FK_reg_",LOWER(Z198),"_ID_PAI"" FOREIGN KEY (""ID_PAI"") REFERENCES ""reg_",LOWER(Z198),""" (""ID"")) ENGINE=InnoDB AUTO_INCREMENT=105774 DEFAULT CHARSET=utf8mb4 COLLATE=utf8mb4_0900_ai_ci;"))</f>
        <v/>
      </c>
      <c r="AB198" s="190" t="str">
        <f t="shared" si="27"/>
        <v/>
      </c>
    </row>
    <row r="199" spans="10:28" ht="14.5" hidden="1" customHeight="1" x14ac:dyDescent="0.3">
      <c r="J199" s="187" t="str">
        <f t="shared" si="26"/>
        <v>B020</v>
      </c>
      <c r="K199" s="181">
        <v>5</v>
      </c>
      <c r="L199" s="289" t="s">
        <v>344</v>
      </c>
      <c r="M199" s="182" t="s">
        <v>345</v>
      </c>
      <c r="N199" s="181" t="s">
        <v>27</v>
      </c>
      <c r="O199" s="181" t="s">
        <v>54</v>
      </c>
      <c r="P199" s="181" t="s">
        <v>28</v>
      </c>
      <c r="Q199" s="192" t="str">
        <f t="shared" si="22"/>
        <v>Campo</v>
      </c>
      <c r="R199" s="192" t="s">
        <v>27</v>
      </c>
      <c r="S199" s="191" t="str">
        <f t="shared" si="23"/>
        <v/>
      </c>
      <c r="T199" s="192" t="str">
        <f t="shared" si="24"/>
        <v>&lt;campo posicao="5"&gt;
&lt;coluna&gt;COD_MOD&lt;/coluna&gt;
&lt;descricao&gt;Código do modelo do documento fiscal, conforme a Tabela 4.1.3&lt;/descricao&gt;
&lt;tipo&gt;C&lt;/tipo&gt;
&lt;/campo&gt;</v>
      </c>
      <c r="U199" s="192" t="str">
        <f t="shared" si="21"/>
        <v>&lt;campo posicao="5"&gt;
&lt;coluna&gt;COD_MOD&lt;/coluna&gt;
&lt;descricao&gt;Código do modelo do documento fiscal, conforme a Tabela 4.1.3&lt;/descricao&gt;
&lt;tipo&gt;C&lt;/tipo&gt;
&lt;/campo&gt;</v>
      </c>
      <c r="V199" s="192" t="str">
        <f t="shared" si="25"/>
        <v>{"Column6", "COD_MOD"},</v>
      </c>
      <c r="W199" s="191" t="str">
        <f>IF(Q199="Campo","@Campos(posicao = "&amp;K199&amp;", tipo = '"&amp;R199&amp;"')@Column(name = """&amp;L199&amp;""")"&amp;IF(R199="D","@Temporal(TemporalType.DATE)","")&amp;"private "&amp;VLOOKUP(TEXT(R199,"@"),Apoio!A:B,2,0)&amp;" "&amp;SUBSTITUTE(LOWER(LEFT(L199,1))&amp;RIGHT(PROPER(L199),LEN(L199)-1),"_","")&amp;";",IF(ISNUMBER(Q199),IF(R199="R","@Entity@Table(name = ""reg_"&amp;LOWER(J199)&amp;""")@XmlRootElement","")&amp;VLOOKUP(J199,Blocos!D:I,6,0)&amp;Apoio!$E$1&amp;Y199,""))</f>
        <v>@Campos(posicao = 5, tipo = 'C')@Column(name = "COD_MOD")private String codMod;</v>
      </c>
      <c r="X199" s="190" t="str">
        <f>IF(ISNUMBER(Q199),COUNTIF(Blocos!G:G,J199),"")</f>
        <v/>
      </c>
      <c r="Y199" s="190" t="str">
        <f>IF(OR(X199=0,X199=""),"",VLOOKUP(SUMIFS(Blocos!A:A,Blocos!H:H,'EFD REGISTROS e Campos (2)'!X199,Blocos!G:G,'EFD REGISTROS e Campos (2)'!J199),Blocos!A:L,12,0))</f>
        <v/>
      </c>
      <c r="Z199" s="190" t="str">
        <f>IF(ISNUMBER(Q200),VLOOKUP(J199,Blocos!D:G,4,0),"")</f>
        <v/>
      </c>
      <c r="AA199" s="190" t="str">
        <f>IF(ISNUMBER(Q199),CONCATENATE("CREATE TABLE ""reg_",LOWER(J199),""" (""ID"" bigint NOT NULL AUTO_INCREMENT,  ""HASHFILE"" varchar(255) DEFAULT NULL, ""ID_PAI"" bigint NOT NULL,"),IF(Q199="Campo",CONCATENATE("""",L199,""" ",VLOOKUP(R199,Apoio!A:C,3,0)),""))&amp;IF(Z199="","",CONCATENATE("PRIMARY KEY (""ID""), KEY ""FK_reg_",LOWER(Z199),"_ID_PAI"" (""ID_PAI""), CONSTRAINT ""FK_reg_",LOWER(Z199),"_ID_PAI"" FOREIGN KEY (""ID_PAI"") REFERENCES ""reg_",LOWER(Z199),""" (""ID"")) ENGINE=InnoDB AUTO_INCREMENT=105774 DEFAULT CHARSET=utf8mb4 COLLATE=utf8mb4_0900_ai_ci;"))</f>
        <v>"COD_MOD" varchar(255) DEFAULT NULL,</v>
      </c>
      <c r="AB199" s="190" t="str">
        <f t="shared" si="27"/>
        <v>`reg_b020`.`COD_MOD`,</v>
      </c>
    </row>
    <row r="200" spans="10:28" ht="14.5" hidden="1" customHeight="1" x14ac:dyDescent="0.3">
      <c r="J200" s="187" t="str">
        <f t="shared" si="26"/>
        <v>B020</v>
      </c>
      <c r="K200" s="181">
        <v>6</v>
      </c>
      <c r="L200" s="289" t="s">
        <v>346</v>
      </c>
      <c r="M200" s="182" t="s">
        <v>347</v>
      </c>
      <c r="N200" s="181" t="s">
        <v>27</v>
      </c>
      <c r="O200" s="181" t="s">
        <v>54</v>
      </c>
      <c r="P200" s="181" t="s">
        <v>28</v>
      </c>
      <c r="Q200" s="192" t="str">
        <f t="shared" si="22"/>
        <v>Campo</v>
      </c>
      <c r="R200" s="192" t="s">
        <v>27</v>
      </c>
      <c r="S200" s="191" t="str">
        <f t="shared" si="23"/>
        <v/>
      </c>
      <c r="T200" s="192" t="str">
        <f t="shared" si="24"/>
        <v>&lt;campo posicao="6"&gt;
&lt;coluna&gt;COD_SIT&lt;/coluna&gt;
&lt;descricao&gt;Código da situação do documento fiscal, conforme a Tabela 4.1.2&lt;/descricao&gt;
&lt;tipo&gt;C&lt;/tipo&gt;
&lt;/campo&gt;</v>
      </c>
      <c r="U200" s="192" t="str">
        <f t="shared" si="21"/>
        <v>&lt;campo posicao="6"&gt;
&lt;coluna&gt;COD_SIT&lt;/coluna&gt;
&lt;descricao&gt;Código da situação do documento fiscal, conforme a Tabela 4.1.2&lt;/descricao&gt;
&lt;tipo&gt;C&lt;/tipo&gt;
&lt;/campo&gt;</v>
      </c>
      <c r="V200" s="192" t="str">
        <f t="shared" si="25"/>
        <v>{"Column7", "COD_SIT"},</v>
      </c>
      <c r="W200" s="191" t="str">
        <f>IF(Q200="Campo","@Campos(posicao = "&amp;K200&amp;", tipo = '"&amp;R200&amp;"')@Column(name = """&amp;L200&amp;""")"&amp;IF(R200="D","@Temporal(TemporalType.DATE)","")&amp;"private "&amp;VLOOKUP(TEXT(R200,"@"),Apoio!A:B,2,0)&amp;" "&amp;SUBSTITUTE(LOWER(LEFT(L200,1))&amp;RIGHT(PROPER(L200),LEN(L200)-1),"_","")&amp;";",IF(ISNUMBER(Q200),IF(R200="R","@Entity@Table(name = ""reg_"&amp;LOWER(J200)&amp;""")@XmlRootElement","")&amp;VLOOKUP(J200,Blocos!D:I,6,0)&amp;Apoio!$E$1&amp;Y200,""))</f>
        <v>@Campos(posicao = 6, tipo = 'C')@Column(name = "COD_SIT")private String codSit;</v>
      </c>
      <c r="X200" s="190" t="str">
        <f>IF(ISNUMBER(Q200),COUNTIF(Blocos!G:G,J200),"")</f>
        <v/>
      </c>
      <c r="Y200" s="190" t="str">
        <f>IF(OR(X200=0,X200=""),"",VLOOKUP(SUMIFS(Blocos!A:A,Blocos!H:H,'EFD REGISTROS e Campos (2)'!X200,Blocos!G:G,'EFD REGISTROS e Campos (2)'!J200),Blocos!A:L,12,0))</f>
        <v/>
      </c>
      <c r="Z200" s="190" t="str">
        <f>IF(ISNUMBER(Q201),VLOOKUP(J200,Blocos!D:G,4,0),"")</f>
        <v/>
      </c>
      <c r="AA200" s="190" t="str">
        <f>IF(ISNUMBER(Q200),CONCATENATE("CREATE TABLE ""reg_",LOWER(J200),""" (""ID"" bigint NOT NULL AUTO_INCREMENT,  ""HASHFILE"" varchar(255) DEFAULT NULL, ""ID_PAI"" bigint NOT NULL,"),IF(Q200="Campo",CONCATENATE("""",L200,""" ",VLOOKUP(R200,Apoio!A:C,3,0)),""))&amp;IF(Z200="","",CONCATENATE("PRIMARY KEY (""ID""), KEY ""FK_reg_",LOWER(Z200),"_ID_PAI"" (""ID_PAI""), CONSTRAINT ""FK_reg_",LOWER(Z200),"_ID_PAI"" FOREIGN KEY (""ID_PAI"") REFERENCES ""reg_",LOWER(Z200),""" (""ID"")) ENGINE=InnoDB AUTO_INCREMENT=105774 DEFAULT CHARSET=utf8mb4 COLLATE=utf8mb4_0900_ai_ci;"))</f>
        <v>"COD_SIT" varchar(255) DEFAULT NULL,</v>
      </c>
      <c r="AB200" s="190" t="str">
        <f t="shared" si="27"/>
        <v>`reg_b020`.`COD_SIT`,</v>
      </c>
    </row>
    <row r="201" spans="10:28" ht="14.5" hidden="1" customHeight="1" x14ac:dyDescent="0.3">
      <c r="J201" s="187" t="str">
        <f t="shared" si="26"/>
        <v>B020</v>
      </c>
      <c r="K201" s="181">
        <v>7</v>
      </c>
      <c r="L201" s="289" t="s">
        <v>348</v>
      </c>
      <c r="M201" s="182" t="s">
        <v>349</v>
      </c>
      <c r="N201" s="181" t="s">
        <v>27</v>
      </c>
      <c r="O201" s="207" t="s">
        <v>350</v>
      </c>
      <c r="P201" s="181" t="s">
        <v>28</v>
      </c>
      <c r="Q201" s="192" t="str">
        <f t="shared" si="22"/>
        <v>Campo</v>
      </c>
      <c r="R201" s="192" t="s">
        <v>27</v>
      </c>
      <c r="S201" s="191" t="str">
        <f t="shared" si="23"/>
        <v/>
      </c>
      <c r="T201" s="192" t="str">
        <f t="shared" si="24"/>
        <v>&lt;campo posicao="7"&gt;
&lt;coluna&gt;SER&lt;/coluna&gt;
&lt;descricao&gt;Série do documento fiscal&lt;/descricao&gt;
&lt;tipo&gt;C&lt;/tipo&gt;
&lt;/campo&gt;</v>
      </c>
      <c r="U201" s="192" t="str">
        <f t="shared" si="21"/>
        <v>&lt;campo posicao="7"&gt;
&lt;coluna&gt;SER&lt;/coluna&gt;
&lt;descricao&gt;Série do documento fiscal&lt;/descricao&gt;
&lt;tipo&gt;C&lt;/tipo&gt;
&lt;/campo&gt;</v>
      </c>
      <c r="V201" s="192" t="str">
        <f t="shared" si="25"/>
        <v>{"Column8", "SER"},</v>
      </c>
      <c r="W201" s="191" t="str">
        <f>IF(Q201="Campo","@Campos(posicao = "&amp;K201&amp;", tipo = '"&amp;R201&amp;"')@Column(name = """&amp;L201&amp;""")"&amp;IF(R201="D","@Temporal(TemporalType.DATE)","")&amp;"private "&amp;VLOOKUP(TEXT(R201,"@"),Apoio!A:B,2,0)&amp;" "&amp;SUBSTITUTE(LOWER(LEFT(L201,1))&amp;RIGHT(PROPER(L201),LEN(L201)-1),"_","")&amp;";",IF(ISNUMBER(Q201),IF(R201="R","@Entity@Table(name = ""reg_"&amp;LOWER(J201)&amp;""")@XmlRootElement","")&amp;VLOOKUP(J201,Blocos!D:I,6,0)&amp;Apoio!$E$1&amp;Y201,""))</f>
        <v>@Campos(posicao = 7, tipo = 'C')@Column(name = "SER")private String ser;</v>
      </c>
      <c r="X201" s="190" t="str">
        <f>IF(ISNUMBER(Q201),COUNTIF(Blocos!G:G,J201),"")</f>
        <v/>
      </c>
      <c r="Y201" s="190" t="str">
        <f>IF(OR(X201=0,X201=""),"",VLOOKUP(SUMIFS(Blocos!A:A,Blocos!H:H,'EFD REGISTROS e Campos (2)'!X201,Blocos!G:G,'EFD REGISTROS e Campos (2)'!J201),Blocos!A:L,12,0))</f>
        <v/>
      </c>
      <c r="Z201" s="190" t="str">
        <f>IF(ISNUMBER(Q202),VLOOKUP(J201,Blocos!D:G,4,0),"")</f>
        <v/>
      </c>
      <c r="AA201" s="190" t="str">
        <f>IF(ISNUMBER(Q201),CONCATENATE("CREATE TABLE ""reg_",LOWER(J201),""" (""ID"" bigint NOT NULL AUTO_INCREMENT,  ""HASHFILE"" varchar(255) DEFAULT NULL, ""ID_PAI"" bigint NOT NULL,"),IF(Q201="Campo",CONCATENATE("""",L201,""" ",VLOOKUP(R201,Apoio!A:C,3,0)),""))&amp;IF(Z201="","",CONCATENATE("PRIMARY KEY (""ID""), KEY ""FK_reg_",LOWER(Z201),"_ID_PAI"" (""ID_PAI""), CONSTRAINT ""FK_reg_",LOWER(Z201),"_ID_PAI"" FOREIGN KEY (""ID_PAI"") REFERENCES ""reg_",LOWER(Z201),""" (""ID"")) ENGINE=InnoDB AUTO_INCREMENT=105774 DEFAULT CHARSET=utf8mb4 COLLATE=utf8mb4_0900_ai_ci;"))</f>
        <v>"SER" varchar(255) DEFAULT NULL,</v>
      </c>
      <c r="AB201" s="190" t="str">
        <f t="shared" si="27"/>
        <v>`reg_b020`.`SER`,</v>
      </c>
    </row>
    <row r="202" spans="10:28" ht="14.5" hidden="1" customHeight="1" x14ac:dyDescent="0.3">
      <c r="J202" s="187" t="str">
        <f t="shared" si="26"/>
        <v>B020</v>
      </c>
      <c r="K202" s="181">
        <v>8</v>
      </c>
      <c r="L202" s="289" t="s">
        <v>351</v>
      </c>
      <c r="M202" s="182" t="s">
        <v>352</v>
      </c>
      <c r="N202" s="181" t="s">
        <v>32</v>
      </c>
      <c r="O202" s="207" t="s">
        <v>353</v>
      </c>
      <c r="P202" s="181" t="s">
        <v>28</v>
      </c>
      <c r="Q202" s="192" t="str">
        <f t="shared" si="22"/>
        <v>Campo</v>
      </c>
      <c r="R202" s="192" t="s">
        <v>3607</v>
      </c>
      <c r="S202" s="191" t="str">
        <f t="shared" si="23"/>
        <v/>
      </c>
      <c r="T202" s="192" t="str">
        <f t="shared" si="24"/>
        <v>&lt;campo posicao="8"&gt;
&lt;coluna&gt;NUM_DOC&lt;/coluna&gt;
&lt;descricao&gt;Número do documento fiscal&lt;/descricao&gt;
&lt;tipo&gt;I&lt;/tipo&gt;
&lt;/campo&gt;</v>
      </c>
      <c r="U202" s="192" t="str">
        <f t="shared" si="21"/>
        <v>&lt;campo posicao="8"&gt;
&lt;coluna&gt;NUM_DOC&lt;/coluna&gt;
&lt;descricao&gt;Número do documento fiscal&lt;/descricao&gt;
&lt;tipo&gt;I&lt;/tipo&gt;
&lt;/campo&gt;</v>
      </c>
      <c r="V202" s="192" t="str">
        <f t="shared" si="25"/>
        <v>{"Column9", "NUM_DOC"},</v>
      </c>
      <c r="W202" s="191" t="str">
        <f>IF(Q202="Campo","@Campos(posicao = "&amp;K202&amp;", tipo = '"&amp;R202&amp;"')@Column(name = """&amp;L202&amp;""")"&amp;IF(R202="D","@Temporal(TemporalType.DATE)","")&amp;"private "&amp;VLOOKUP(TEXT(R202,"@"),Apoio!A:B,2,0)&amp;" "&amp;SUBSTITUTE(LOWER(LEFT(L202,1))&amp;RIGHT(PROPER(L202),LEN(L202)-1),"_","")&amp;";",IF(ISNUMBER(Q202),IF(R202="R","@Entity@Table(name = ""reg_"&amp;LOWER(J202)&amp;""")@XmlRootElement","")&amp;VLOOKUP(J202,Blocos!D:I,6,0)&amp;Apoio!$E$1&amp;Y202,""))</f>
        <v>@Campos(posicao = 8, tipo = 'I')@Column(name = "NUM_DOC")private int numDoc;</v>
      </c>
      <c r="X202" s="190" t="str">
        <f>IF(ISNUMBER(Q202),COUNTIF(Blocos!G:G,J202),"")</f>
        <v/>
      </c>
      <c r="Y202" s="190" t="str">
        <f>IF(OR(X202=0,X202=""),"",VLOOKUP(SUMIFS(Blocos!A:A,Blocos!H:H,'EFD REGISTROS e Campos (2)'!X202,Blocos!G:G,'EFD REGISTROS e Campos (2)'!J202),Blocos!A:L,12,0))</f>
        <v/>
      </c>
      <c r="Z202" s="190" t="str">
        <f>IF(ISNUMBER(Q203),VLOOKUP(J202,Blocos!D:G,4,0),"")</f>
        <v/>
      </c>
      <c r="AA202" s="190" t="str">
        <f>IF(ISNUMBER(Q202),CONCATENATE("CREATE TABLE ""reg_",LOWER(J202),""" (""ID"" bigint NOT NULL AUTO_INCREMENT,  ""HASHFILE"" varchar(255) DEFAULT NULL, ""ID_PAI"" bigint NOT NULL,"),IF(Q202="Campo",CONCATENATE("""",L202,""" ",VLOOKUP(R202,Apoio!A:C,3,0)),""))&amp;IF(Z202="","",CONCATENATE("PRIMARY KEY (""ID""), KEY ""FK_reg_",LOWER(Z202),"_ID_PAI"" (""ID_PAI""), CONSTRAINT ""FK_reg_",LOWER(Z202),"_ID_PAI"" FOREIGN KEY (""ID_PAI"") REFERENCES ""reg_",LOWER(Z202),""" (""ID"")) ENGINE=InnoDB AUTO_INCREMENT=105774 DEFAULT CHARSET=utf8mb4 COLLATE=utf8mb4_0900_ai_ci;"))</f>
        <v>"NUM_DOC" int DEFAULT NULL,</v>
      </c>
      <c r="AB202" s="190" t="str">
        <f t="shared" si="27"/>
        <v>`reg_b020`.`NUM_DOC`,</v>
      </c>
    </row>
    <row r="203" spans="10:28" ht="14.5" hidden="1" customHeight="1" x14ac:dyDescent="0.3">
      <c r="J203" s="187" t="str">
        <f t="shared" si="26"/>
        <v>B020</v>
      </c>
      <c r="K203" s="181">
        <v>9</v>
      </c>
      <c r="L203" s="289" t="s">
        <v>354</v>
      </c>
      <c r="M203" s="182" t="s">
        <v>355</v>
      </c>
      <c r="N203" s="181" t="s">
        <v>27</v>
      </c>
      <c r="O203" s="181" t="s">
        <v>356</v>
      </c>
      <c r="P203" s="181" t="s">
        <v>28</v>
      </c>
      <c r="Q203" s="192" t="str">
        <f t="shared" si="22"/>
        <v>Campo</v>
      </c>
      <c r="R203" s="192" t="s">
        <v>27</v>
      </c>
      <c r="S203" s="191" t="str">
        <f t="shared" si="23"/>
        <v/>
      </c>
      <c r="T203" s="192" t="str">
        <f t="shared" si="24"/>
        <v>&lt;campo posicao="9"&gt;
&lt;coluna&gt;CHV_NFE&lt;/coluna&gt;
&lt;descricao&gt;Chave da Nota Fiscal Eletrônica&lt;/descricao&gt;
&lt;tipo&gt;C&lt;/tipo&gt;
&lt;/campo&gt;</v>
      </c>
      <c r="U203" s="192" t="str">
        <f t="shared" si="21"/>
        <v>&lt;campo posicao="9"&gt;
&lt;coluna&gt;CHV_NFE&lt;/coluna&gt;
&lt;descricao&gt;Chave da Nota Fiscal Eletrônica&lt;/descricao&gt;
&lt;tipo&gt;C&lt;/tipo&gt;
&lt;/campo&gt;</v>
      </c>
      <c r="V203" s="192" t="str">
        <f t="shared" si="25"/>
        <v>{"Column10", "CHV_NFE"},</v>
      </c>
      <c r="W203" s="191" t="str">
        <f>IF(Q203="Campo","@Campos(posicao = "&amp;K203&amp;", tipo = '"&amp;R203&amp;"')@Column(name = """&amp;L203&amp;""")"&amp;IF(R203="D","@Temporal(TemporalType.DATE)","")&amp;"private "&amp;VLOOKUP(TEXT(R203,"@"),Apoio!A:B,2,0)&amp;" "&amp;SUBSTITUTE(LOWER(LEFT(L203,1))&amp;RIGHT(PROPER(L203),LEN(L203)-1),"_","")&amp;";",IF(ISNUMBER(Q203),IF(R203="R","@Entity@Table(name = ""reg_"&amp;LOWER(J203)&amp;""")@XmlRootElement","")&amp;VLOOKUP(J203,Blocos!D:I,6,0)&amp;Apoio!$E$1&amp;Y203,""))</f>
        <v>@Campos(posicao = 9, tipo = 'C')@Column(name = "CHV_NFE")private String chvNfe;</v>
      </c>
      <c r="X203" s="190" t="str">
        <f>IF(ISNUMBER(Q203),COUNTIF(Blocos!G:G,J203),"")</f>
        <v/>
      </c>
      <c r="Y203" s="190" t="str">
        <f>IF(OR(X203=0,X203=""),"",VLOOKUP(SUMIFS(Blocos!A:A,Blocos!H:H,'EFD REGISTROS e Campos (2)'!X203,Blocos!G:G,'EFD REGISTROS e Campos (2)'!J203),Blocos!A:L,12,0))</f>
        <v/>
      </c>
      <c r="Z203" s="190" t="str">
        <f>IF(ISNUMBER(Q204),VLOOKUP(J203,Blocos!D:G,4,0),"")</f>
        <v/>
      </c>
      <c r="AA203" s="190" t="str">
        <f>IF(ISNUMBER(Q203),CONCATENATE("CREATE TABLE ""reg_",LOWER(J203),""" (""ID"" bigint NOT NULL AUTO_INCREMENT,  ""HASHFILE"" varchar(255) DEFAULT NULL, ""ID_PAI"" bigint NOT NULL,"),IF(Q203="Campo",CONCATENATE("""",L203,""" ",VLOOKUP(R203,Apoio!A:C,3,0)),""))&amp;IF(Z203="","",CONCATENATE("PRIMARY KEY (""ID""), KEY ""FK_reg_",LOWER(Z203),"_ID_PAI"" (""ID_PAI""), CONSTRAINT ""FK_reg_",LOWER(Z203),"_ID_PAI"" FOREIGN KEY (""ID_PAI"") REFERENCES ""reg_",LOWER(Z203),""" (""ID"")) ENGINE=InnoDB AUTO_INCREMENT=105774 DEFAULT CHARSET=utf8mb4 COLLATE=utf8mb4_0900_ai_ci;"))</f>
        <v>"CHV_NFE" varchar(255) DEFAULT NULL,</v>
      </c>
      <c r="AB203" s="190" t="str">
        <f t="shared" si="27"/>
        <v>`reg_b020`.`CHV_NFE`,</v>
      </c>
    </row>
    <row r="204" spans="10:28" ht="14.5" hidden="1" customHeight="1" x14ac:dyDescent="0.3">
      <c r="J204" s="187" t="str">
        <f t="shared" si="26"/>
        <v>B020</v>
      </c>
      <c r="K204" s="181">
        <v>10</v>
      </c>
      <c r="L204" s="289" t="s">
        <v>357</v>
      </c>
      <c r="M204" s="182" t="s">
        <v>358</v>
      </c>
      <c r="N204" s="181" t="s">
        <v>32</v>
      </c>
      <c r="O204" s="181" t="s">
        <v>40</v>
      </c>
      <c r="P204" s="181" t="s">
        <v>28</v>
      </c>
      <c r="Q204" s="192" t="str">
        <f t="shared" si="22"/>
        <v>Campo</v>
      </c>
      <c r="R204" s="192" t="s">
        <v>3605</v>
      </c>
      <c r="S204" s="191" t="str">
        <f t="shared" si="23"/>
        <v/>
      </c>
      <c r="T204" s="192" t="str">
        <f t="shared" si="24"/>
        <v>&lt;campo posicao="10"&gt;
&lt;coluna&gt;DT_DOC&lt;/coluna&gt;
&lt;descricao&gt;Data da emissão do documento fiscal &lt;/descricao&gt;
&lt;tipo&gt;D&lt;/tipo&gt;
&lt;/campo&gt;</v>
      </c>
      <c r="U204" s="192" t="str">
        <f t="shared" si="21"/>
        <v>&lt;campo posicao="10"&gt;
&lt;coluna&gt;DT_DOC&lt;/coluna&gt;
&lt;descricao&gt;Data da emissão do documento fiscal &lt;/descricao&gt;
&lt;tipo&gt;D&lt;/tipo&gt;
&lt;/campo&gt;</v>
      </c>
      <c r="V204" s="192" t="str">
        <f t="shared" si="25"/>
        <v>{"Column11", "DT_DOC"},</v>
      </c>
      <c r="W204" s="191" t="str">
        <f>IF(Q204="Campo","@Campos(posicao = "&amp;K204&amp;", tipo = '"&amp;R204&amp;"')@Column(name = """&amp;L204&amp;""")"&amp;IF(R204="D","@Temporal(TemporalType.DATE)","")&amp;"private "&amp;VLOOKUP(TEXT(R204,"@"),Apoio!A:B,2,0)&amp;" "&amp;SUBSTITUTE(LOWER(LEFT(L204,1))&amp;RIGHT(PROPER(L204),LEN(L204)-1),"_","")&amp;";",IF(ISNUMBER(Q204),IF(R204="R","@Entity@Table(name = ""reg_"&amp;LOWER(J204)&amp;""")@XmlRootElement","")&amp;VLOOKUP(J204,Blocos!D:I,6,0)&amp;Apoio!$E$1&amp;Y204,""))</f>
        <v>@Campos(posicao = 10, tipo = 'D')@Column(name = "DT_DOC")@Temporal(TemporalType.DATE)private Date dtDoc;</v>
      </c>
      <c r="X204" s="190" t="str">
        <f>IF(ISNUMBER(Q204),COUNTIF(Blocos!G:G,J204),"")</f>
        <v/>
      </c>
      <c r="Y204" s="190" t="str">
        <f>IF(OR(X204=0,X204=""),"",VLOOKUP(SUMIFS(Blocos!A:A,Blocos!H:H,'EFD REGISTROS e Campos (2)'!X204,Blocos!G:G,'EFD REGISTROS e Campos (2)'!J204),Blocos!A:L,12,0))</f>
        <v/>
      </c>
      <c r="Z204" s="190" t="str">
        <f>IF(ISNUMBER(Q205),VLOOKUP(J204,Blocos!D:G,4,0),"")</f>
        <v/>
      </c>
      <c r="AA204" s="190" t="str">
        <f>IF(ISNUMBER(Q204),CONCATENATE("CREATE TABLE ""reg_",LOWER(J204),""" (""ID"" bigint NOT NULL AUTO_INCREMENT,  ""HASHFILE"" varchar(255) DEFAULT NULL, ""ID_PAI"" bigint NOT NULL,"),IF(Q204="Campo",CONCATENATE("""",L204,""" ",VLOOKUP(R204,Apoio!A:C,3,0)),""))&amp;IF(Z204="","",CONCATENATE("PRIMARY KEY (""ID""), KEY ""FK_reg_",LOWER(Z204),"_ID_PAI"" (""ID_PAI""), CONSTRAINT ""FK_reg_",LOWER(Z204),"_ID_PAI"" FOREIGN KEY (""ID_PAI"") REFERENCES ""reg_",LOWER(Z204),""" (""ID"")) ENGINE=InnoDB AUTO_INCREMENT=105774 DEFAULT CHARSET=utf8mb4 COLLATE=utf8mb4_0900_ai_ci;"))</f>
        <v>"DT_DOC" date DEFAULT NULL,</v>
      </c>
      <c r="AB204" s="190" t="str">
        <f t="shared" si="27"/>
        <v>`reg_b020`.`DT_DOC`,</v>
      </c>
    </row>
    <row r="205" spans="10:28" ht="14.5" hidden="1" customHeight="1" x14ac:dyDescent="0.3">
      <c r="J205" s="187" t="str">
        <f t="shared" si="26"/>
        <v>B020</v>
      </c>
      <c r="K205" s="181">
        <v>11</v>
      </c>
      <c r="L205" s="289" t="s">
        <v>359</v>
      </c>
      <c r="M205" s="182" t="s">
        <v>360</v>
      </c>
      <c r="N205" s="181" t="s">
        <v>27</v>
      </c>
      <c r="O205" s="181" t="s">
        <v>59</v>
      </c>
      <c r="P205" s="181" t="s">
        <v>28</v>
      </c>
      <c r="Q205" s="192" t="str">
        <f t="shared" si="22"/>
        <v>Campo</v>
      </c>
      <c r="R205" s="192" t="s">
        <v>27</v>
      </c>
      <c r="S205" s="191" t="str">
        <f t="shared" si="23"/>
        <v/>
      </c>
      <c r="T205" s="192" t="str">
        <f t="shared" si="24"/>
        <v>&lt;campo posicao="11"&gt;
&lt;coluna&gt;COD_MUN_SERV&lt;/coluna&gt;
&lt;descricao&gt;Código do município onde o serviço foi prestado, conforme a tabela IBGE.&lt;/descricao&gt;
&lt;tipo&gt;C&lt;/tipo&gt;
&lt;/campo&gt;</v>
      </c>
      <c r="U205" s="192" t="str">
        <f t="shared" si="21"/>
        <v>&lt;campo posicao="11"&gt;
&lt;coluna&gt;COD_MUN_SERV&lt;/coluna&gt;
&lt;descricao&gt;Código do município onde o serviço foi prestado, conforme a tabela IBGE.&lt;/descricao&gt;
&lt;tipo&gt;C&lt;/tipo&gt;
&lt;/campo&gt;</v>
      </c>
      <c r="V205" s="192" t="str">
        <f t="shared" si="25"/>
        <v>{"Column12", "COD_MUN_SERV"},</v>
      </c>
      <c r="W205" s="191" t="str">
        <f>IF(Q205="Campo","@Campos(posicao = "&amp;K205&amp;", tipo = '"&amp;R205&amp;"')@Column(name = """&amp;L205&amp;""")"&amp;IF(R205="D","@Temporal(TemporalType.DATE)","")&amp;"private "&amp;VLOOKUP(TEXT(R205,"@"),Apoio!A:B,2,0)&amp;" "&amp;SUBSTITUTE(LOWER(LEFT(L205,1))&amp;RIGHT(PROPER(L205),LEN(L205)-1),"_","")&amp;";",IF(ISNUMBER(Q205),IF(R205="R","@Entity@Table(name = ""reg_"&amp;LOWER(J205)&amp;""")@XmlRootElement","")&amp;VLOOKUP(J205,Blocos!D:I,6,0)&amp;Apoio!$E$1&amp;Y205,""))</f>
        <v>@Campos(posicao = 11, tipo = 'C')@Column(name = "COD_MUN_SERV")private String codMunServ;</v>
      </c>
      <c r="X205" s="190" t="str">
        <f>IF(ISNUMBER(Q205),COUNTIF(Blocos!G:G,J205),"")</f>
        <v/>
      </c>
      <c r="Y205" s="190" t="str">
        <f>IF(OR(X205=0,X205=""),"",VLOOKUP(SUMIFS(Blocos!A:A,Blocos!H:H,'EFD REGISTROS e Campos (2)'!X205,Blocos!G:G,'EFD REGISTROS e Campos (2)'!J205),Blocos!A:L,12,0))</f>
        <v/>
      </c>
      <c r="Z205" s="190" t="str">
        <f>IF(ISNUMBER(Q206),VLOOKUP(J205,Blocos!D:G,4,0),"")</f>
        <v/>
      </c>
      <c r="AA205" s="190" t="str">
        <f>IF(ISNUMBER(Q205),CONCATENATE("CREATE TABLE ""reg_",LOWER(J205),""" (""ID"" bigint NOT NULL AUTO_INCREMENT,  ""HASHFILE"" varchar(255) DEFAULT NULL, ""ID_PAI"" bigint NOT NULL,"),IF(Q205="Campo",CONCATENATE("""",L205,""" ",VLOOKUP(R205,Apoio!A:C,3,0)),""))&amp;IF(Z205="","",CONCATENATE("PRIMARY KEY (""ID""), KEY ""FK_reg_",LOWER(Z205),"_ID_PAI"" (""ID_PAI""), CONSTRAINT ""FK_reg_",LOWER(Z205),"_ID_PAI"" FOREIGN KEY (""ID_PAI"") REFERENCES ""reg_",LOWER(Z205),""" (""ID"")) ENGINE=InnoDB AUTO_INCREMENT=105774 DEFAULT CHARSET=utf8mb4 COLLATE=utf8mb4_0900_ai_ci;"))</f>
        <v>"COD_MUN_SERV" varchar(255) DEFAULT NULL,</v>
      </c>
      <c r="AB205" s="190" t="str">
        <f t="shared" si="27"/>
        <v>`reg_b020`.`COD_MUN_SERV`,</v>
      </c>
    </row>
    <row r="206" spans="10:28" ht="14.5" hidden="1" customHeight="1" x14ac:dyDescent="0.3">
      <c r="J206" s="187" t="str">
        <f t="shared" si="26"/>
        <v>B020</v>
      </c>
      <c r="K206" s="181">
        <v>12</v>
      </c>
      <c r="L206" s="289" t="s">
        <v>361</v>
      </c>
      <c r="M206" s="182" t="s">
        <v>362</v>
      </c>
      <c r="N206" s="181" t="s">
        <v>32</v>
      </c>
      <c r="O206" s="181" t="s">
        <v>28</v>
      </c>
      <c r="P206" s="207" t="s">
        <v>363</v>
      </c>
      <c r="Q206" s="192" t="str">
        <f t="shared" si="22"/>
        <v>Campo</v>
      </c>
      <c r="R206" s="192" t="s">
        <v>3606</v>
      </c>
      <c r="S206" s="191" t="str">
        <f t="shared" si="23"/>
        <v/>
      </c>
      <c r="T206" s="192" t="str">
        <f t="shared" si="24"/>
        <v>&lt;campo posicao="12"&gt;
&lt;coluna&gt;VL_CONT&lt;/coluna&gt;
&lt;descricao&gt;Valor contábil (valor total do documento)&lt;/descricao&gt;
&lt;tipo&gt;R&lt;/tipo&gt;
&lt;/campo&gt;</v>
      </c>
      <c r="U206" s="192" t="str">
        <f t="shared" si="21"/>
        <v>&lt;campo posicao="12"&gt;
&lt;coluna&gt;VL_CONT&lt;/coluna&gt;
&lt;descricao&gt;Valor contábil (valor total do documento)&lt;/descricao&gt;
&lt;tipo&gt;R&lt;/tipo&gt;
&lt;/campo&gt;</v>
      </c>
      <c r="V206" s="192" t="str">
        <f t="shared" si="25"/>
        <v>{"Column13", "VL_CONT"},</v>
      </c>
      <c r="W206" s="191" t="str">
        <f>IF(Q206="Campo","@Campos(posicao = "&amp;K206&amp;", tipo = '"&amp;R206&amp;"')@Column(name = """&amp;L206&amp;""")"&amp;IF(R206="D","@Temporal(TemporalType.DATE)","")&amp;"private "&amp;VLOOKUP(TEXT(R206,"@"),Apoio!A:B,2,0)&amp;" "&amp;SUBSTITUTE(LOWER(LEFT(L206,1))&amp;RIGHT(PROPER(L206),LEN(L206)-1),"_","")&amp;";",IF(ISNUMBER(Q206),IF(R206="R","@Entity@Table(name = ""reg_"&amp;LOWER(J206)&amp;""")@XmlRootElement","")&amp;VLOOKUP(J206,Blocos!D:I,6,0)&amp;Apoio!$E$1&amp;Y206,""))</f>
        <v>@Campos(posicao = 12, tipo = 'R')@Column(name = "VL_CONT")private BigDecimal vlCont;</v>
      </c>
      <c r="X206" s="190" t="str">
        <f>IF(ISNUMBER(Q206),COUNTIF(Blocos!G:G,J206),"")</f>
        <v/>
      </c>
      <c r="Y206" s="190" t="str">
        <f>IF(OR(X206=0,X206=""),"",VLOOKUP(SUMIFS(Blocos!A:A,Blocos!H:H,'EFD REGISTROS e Campos (2)'!X206,Blocos!G:G,'EFD REGISTROS e Campos (2)'!J206),Blocos!A:L,12,0))</f>
        <v/>
      </c>
      <c r="Z206" s="190" t="str">
        <f>IF(ISNUMBER(Q207),VLOOKUP(J206,Blocos!D:G,4,0),"")</f>
        <v/>
      </c>
      <c r="AA206" s="190" t="str">
        <f>IF(ISNUMBER(Q206),CONCATENATE("CREATE TABLE ""reg_",LOWER(J206),""" (""ID"" bigint NOT NULL AUTO_INCREMENT,  ""HASHFILE"" varchar(255) DEFAULT NULL, ""ID_PAI"" bigint NOT NULL,"),IF(Q206="Campo",CONCATENATE("""",L206,""" ",VLOOKUP(R206,Apoio!A:C,3,0)),""))&amp;IF(Z206="","",CONCATENATE("PRIMARY KEY (""ID""), KEY ""FK_reg_",LOWER(Z206),"_ID_PAI"" (""ID_PAI""), CONSTRAINT ""FK_reg_",LOWER(Z206),"_ID_PAI"" FOREIGN KEY (""ID_PAI"") REFERENCES ""reg_",LOWER(Z206),""" (""ID"")) ENGINE=InnoDB AUTO_INCREMENT=105774 DEFAULT CHARSET=utf8mb4 COLLATE=utf8mb4_0900_ai_ci;"))</f>
        <v>"VL_CONT" decimal(15,6) DEFAULT NULL,</v>
      </c>
      <c r="AB206" s="190" t="str">
        <f t="shared" si="27"/>
        <v>`reg_b020`.`VL_CONT`,</v>
      </c>
    </row>
    <row r="207" spans="10:28" ht="14.5" hidden="1" customHeight="1" x14ac:dyDescent="0.3">
      <c r="J207" s="187" t="str">
        <f t="shared" si="26"/>
        <v>B020</v>
      </c>
      <c r="K207" s="181">
        <v>13</v>
      </c>
      <c r="L207" s="289" t="s">
        <v>364</v>
      </c>
      <c r="M207" s="182" t="s">
        <v>365</v>
      </c>
      <c r="N207" s="181" t="s">
        <v>32</v>
      </c>
      <c r="O207" s="181" t="s">
        <v>28</v>
      </c>
      <c r="P207" s="181" t="s">
        <v>363</v>
      </c>
      <c r="Q207" s="192" t="str">
        <f t="shared" si="22"/>
        <v>Campo</v>
      </c>
      <c r="R207" s="192" t="s">
        <v>3606</v>
      </c>
      <c r="S207" s="191" t="str">
        <f t="shared" si="23"/>
        <v/>
      </c>
      <c r="T207" s="192" t="str">
        <f t="shared" si="24"/>
        <v>&lt;campo posicao="13"&gt;
&lt;coluna&gt;VL_MAT_TERC&lt;/coluna&gt;
&lt;descricao&gt;Valor do material fornecido por terceiros na prestação do serviço&lt;/descricao&gt;
&lt;tipo&gt;R&lt;/tipo&gt;
&lt;/campo&gt;</v>
      </c>
      <c r="U207" s="192" t="str">
        <f t="shared" si="21"/>
        <v>&lt;campo posicao="13"&gt;
&lt;coluna&gt;VL_MAT_TERC&lt;/coluna&gt;
&lt;descricao&gt;Valor do material fornecido por terceiros na prestação do serviço&lt;/descricao&gt;
&lt;tipo&gt;R&lt;/tipo&gt;
&lt;/campo&gt;</v>
      </c>
      <c r="V207" s="192" t="str">
        <f t="shared" si="25"/>
        <v>{"Column14", "VL_MAT_TERC"},</v>
      </c>
      <c r="W207" s="191" t="str">
        <f>IF(Q207="Campo","@Campos(posicao = "&amp;K207&amp;", tipo = '"&amp;R207&amp;"')@Column(name = """&amp;L207&amp;""")"&amp;IF(R207="D","@Temporal(TemporalType.DATE)","")&amp;"private "&amp;VLOOKUP(TEXT(R207,"@"),Apoio!A:B,2,0)&amp;" "&amp;SUBSTITUTE(LOWER(LEFT(L207,1))&amp;RIGHT(PROPER(L207),LEN(L207)-1),"_","")&amp;";",IF(ISNUMBER(Q207),IF(R207="R","@Entity@Table(name = ""reg_"&amp;LOWER(J207)&amp;""")@XmlRootElement","")&amp;VLOOKUP(J207,Blocos!D:I,6,0)&amp;Apoio!$E$1&amp;Y207,""))</f>
        <v>@Campos(posicao = 13, tipo = 'R')@Column(name = "VL_MAT_TERC")private BigDecimal vlMatTerc;</v>
      </c>
      <c r="X207" s="190" t="str">
        <f>IF(ISNUMBER(Q207),COUNTIF(Blocos!G:G,J207),"")</f>
        <v/>
      </c>
      <c r="Y207" s="190" t="str">
        <f>IF(OR(X207=0,X207=""),"",VLOOKUP(SUMIFS(Blocos!A:A,Blocos!H:H,'EFD REGISTROS e Campos (2)'!X207,Blocos!G:G,'EFD REGISTROS e Campos (2)'!J207),Blocos!A:L,12,0))</f>
        <v/>
      </c>
      <c r="Z207" s="190" t="str">
        <f>IF(ISNUMBER(Q208),VLOOKUP(J207,Blocos!D:G,4,0),"")</f>
        <v/>
      </c>
      <c r="AA207" s="190" t="str">
        <f>IF(ISNUMBER(Q207),CONCATENATE("CREATE TABLE ""reg_",LOWER(J207),""" (""ID"" bigint NOT NULL AUTO_INCREMENT,  ""HASHFILE"" varchar(255) DEFAULT NULL, ""ID_PAI"" bigint NOT NULL,"),IF(Q207="Campo",CONCATENATE("""",L207,""" ",VLOOKUP(R207,Apoio!A:C,3,0)),""))&amp;IF(Z207="","",CONCATENATE("PRIMARY KEY (""ID""), KEY ""FK_reg_",LOWER(Z207),"_ID_PAI"" (""ID_PAI""), CONSTRAINT ""FK_reg_",LOWER(Z207),"_ID_PAI"" FOREIGN KEY (""ID_PAI"") REFERENCES ""reg_",LOWER(Z207),""" (""ID"")) ENGINE=InnoDB AUTO_INCREMENT=105774 DEFAULT CHARSET=utf8mb4 COLLATE=utf8mb4_0900_ai_ci;"))</f>
        <v>"VL_MAT_TERC" decimal(15,6) DEFAULT NULL,</v>
      </c>
      <c r="AB207" s="190" t="str">
        <f t="shared" si="27"/>
        <v>`reg_b020`.`VL_MAT_TERC`,</v>
      </c>
    </row>
    <row r="208" spans="10:28" ht="14.5" hidden="1" customHeight="1" x14ac:dyDescent="0.3">
      <c r="J208" s="187" t="str">
        <f t="shared" si="26"/>
        <v>B020</v>
      </c>
      <c r="K208" s="181">
        <v>14</v>
      </c>
      <c r="L208" s="289" t="s">
        <v>366</v>
      </c>
      <c r="M208" s="182" t="s">
        <v>367</v>
      </c>
      <c r="N208" s="181" t="s">
        <v>32</v>
      </c>
      <c r="O208" s="181" t="s">
        <v>28</v>
      </c>
      <c r="P208" s="181" t="s">
        <v>363</v>
      </c>
      <c r="Q208" s="192" t="str">
        <f t="shared" si="22"/>
        <v>Campo</v>
      </c>
      <c r="R208" s="192" t="s">
        <v>3606</v>
      </c>
      <c r="S208" s="191" t="str">
        <f t="shared" si="23"/>
        <v/>
      </c>
      <c r="T208" s="192" t="str">
        <f t="shared" si="24"/>
        <v>&lt;campo posicao="14"&gt;
&lt;coluna&gt;VL_SUB&lt;/coluna&gt;
&lt;descricao&gt;Valor da subempreitada&lt;/descricao&gt;
&lt;tipo&gt;R&lt;/tipo&gt;
&lt;/campo&gt;</v>
      </c>
      <c r="U208" s="192" t="str">
        <f t="shared" si="21"/>
        <v>&lt;campo posicao="14"&gt;
&lt;coluna&gt;VL_SUB&lt;/coluna&gt;
&lt;descricao&gt;Valor da subempreitada&lt;/descricao&gt;
&lt;tipo&gt;R&lt;/tipo&gt;
&lt;/campo&gt;</v>
      </c>
      <c r="V208" s="192" t="str">
        <f t="shared" si="25"/>
        <v>{"Column15", "VL_SUB"},</v>
      </c>
      <c r="W208" s="191" t="str">
        <f>IF(Q208="Campo","@Campos(posicao = "&amp;K208&amp;", tipo = '"&amp;R208&amp;"')@Column(name = """&amp;L208&amp;""")"&amp;IF(R208="D","@Temporal(TemporalType.DATE)","")&amp;"private "&amp;VLOOKUP(TEXT(R208,"@"),Apoio!A:B,2,0)&amp;" "&amp;SUBSTITUTE(LOWER(LEFT(L208,1))&amp;RIGHT(PROPER(L208),LEN(L208)-1),"_","")&amp;";",IF(ISNUMBER(Q208),IF(R208="R","@Entity@Table(name = ""reg_"&amp;LOWER(J208)&amp;""")@XmlRootElement","")&amp;VLOOKUP(J208,Blocos!D:I,6,0)&amp;Apoio!$E$1&amp;Y208,""))</f>
        <v>@Campos(posicao = 14, tipo = 'R')@Column(name = "VL_SUB")private BigDecimal vlSub;</v>
      </c>
      <c r="X208" s="190" t="str">
        <f>IF(ISNUMBER(Q208),COUNTIF(Blocos!G:G,J208),"")</f>
        <v/>
      </c>
      <c r="Y208" s="190" t="str">
        <f>IF(OR(X208=0,X208=""),"",VLOOKUP(SUMIFS(Blocos!A:A,Blocos!H:H,'EFD REGISTROS e Campos (2)'!X208,Blocos!G:G,'EFD REGISTROS e Campos (2)'!J208),Blocos!A:L,12,0))</f>
        <v/>
      </c>
      <c r="Z208" s="190" t="str">
        <f>IF(ISNUMBER(Q209),VLOOKUP(J208,Blocos!D:G,4,0),"")</f>
        <v/>
      </c>
      <c r="AA208" s="190" t="str">
        <f>IF(ISNUMBER(Q208),CONCATENATE("CREATE TABLE ""reg_",LOWER(J208),""" (""ID"" bigint NOT NULL AUTO_INCREMENT,  ""HASHFILE"" varchar(255) DEFAULT NULL, ""ID_PAI"" bigint NOT NULL,"),IF(Q208="Campo",CONCATENATE("""",L208,""" ",VLOOKUP(R208,Apoio!A:C,3,0)),""))&amp;IF(Z208="","",CONCATENATE("PRIMARY KEY (""ID""), KEY ""FK_reg_",LOWER(Z208),"_ID_PAI"" (""ID_PAI""), CONSTRAINT ""FK_reg_",LOWER(Z208),"_ID_PAI"" FOREIGN KEY (""ID_PAI"") REFERENCES ""reg_",LOWER(Z208),""" (""ID"")) ENGINE=InnoDB AUTO_INCREMENT=105774 DEFAULT CHARSET=utf8mb4 COLLATE=utf8mb4_0900_ai_ci;"))</f>
        <v>"VL_SUB" decimal(15,6) DEFAULT NULL,</v>
      </c>
      <c r="AB208" s="190" t="str">
        <f t="shared" si="27"/>
        <v>`reg_b020`.`VL_SUB`,</v>
      </c>
    </row>
    <row r="209" spans="1:28" ht="14.5" hidden="1" customHeight="1" x14ac:dyDescent="0.3">
      <c r="J209" s="187" t="str">
        <f t="shared" si="26"/>
        <v>B020</v>
      </c>
      <c r="K209" s="181">
        <v>15</v>
      </c>
      <c r="L209" s="289" t="s">
        <v>368</v>
      </c>
      <c r="M209" s="182" t="s">
        <v>369</v>
      </c>
      <c r="N209" s="181" t="s">
        <v>32</v>
      </c>
      <c r="O209" s="181" t="s">
        <v>28</v>
      </c>
      <c r="P209" s="181" t="s">
        <v>363</v>
      </c>
      <c r="Q209" s="192" t="str">
        <f t="shared" si="22"/>
        <v>Campo</v>
      </c>
      <c r="R209" s="192" t="s">
        <v>3606</v>
      </c>
      <c r="S209" s="191" t="str">
        <f t="shared" si="23"/>
        <v/>
      </c>
      <c r="T209" s="192" t="str">
        <f t="shared" si="24"/>
        <v>&lt;campo posicao="15"&gt;
&lt;coluna&gt;VL_ISNT_ISS&lt;/coluna&gt;
&lt;descricao&gt;Valor das operações isentas ou não-tributadas pelo ISS&lt;/descricao&gt;
&lt;tipo&gt;R&lt;/tipo&gt;
&lt;/campo&gt;</v>
      </c>
      <c r="U209" s="192" t="str">
        <f t="shared" si="21"/>
        <v>&lt;campo posicao="15"&gt;
&lt;coluna&gt;VL_ISNT_ISS&lt;/coluna&gt;
&lt;descricao&gt;Valor das operações isentas ou não-tributadas pelo ISS&lt;/descricao&gt;
&lt;tipo&gt;R&lt;/tipo&gt;
&lt;/campo&gt;</v>
      </c>
      <c r="V209" s="192" t="str">
        <f t="shared" si="25"/>
        <v>{"Column16", "VL_ISNT_ISS"},</v>
      </c>
      <c r="W209" s="191" t="str">
        <f>IF(Q209="Campo","@Campos(posicao = "&amp;K209&amp;", tipo = '"&amp;R209&amp;"')@Column(name = """&amp;L209&amp;""")"&amp;IF(R209="D","@Temporal(TemporalType.DATE)","")&amp;"private "&amp;VLOOKUP(TEXT(R209,"@"),Apoio!A:B,2,0)&amp;" "&amp;SUBSTITUTE(LOWER(LEFT(L209,1))&amp;RIGHT(PROPER(L209),LEN(L209)-1),"_","")&amp;";",IF(ISNUMBER(Q209),IF(R209="R","@Entity@Table(name = ""reg_"&amp;LOWER(J209)&amp;""")@XmlRootElement","")&amp;VLOOKUP(J209,Blocos!D:I,6,0)&amp;Apoio!$E$1&amp;Y209,""))</f>
        <v>@Campos(posicao = 15, tipo = 'R')@Column(name = "VL_ISNT_ISS")private BigDecimal vlIsntIss;</v>
      </c>
      <c r="X209" s="190" t="str">
        <f>IF(ISNUMBER(Q209),COUNTIF(Blocos!G:G,J209),"")</f>
        <v/>
      </c>
      <c r="Y209" s="190" t="str">
        <f>IF(OR(X209=0,X209=""),"",VLOOKUP(SUMIFS(Blocos!A:A,Blocos!H:H,'EFD REGISTROS e Campos (2)'!X209,Blocos!G:G,'EFD REGISTROS e Campos (2)'!J209),Blocos!A:L,12,0))</f>
        <v/>
      </c>
      <c r="Z209" s="190" t="str">
        <f>IF(ISNUMBER(Q210),VLOOKUP(J209,Blocos!D:G,4,0),"")</f>
        <v/>
      </c>
      <c r="AA209" s="190" t="str">
        <f>IF(ISNUMBER(Q209),CONCATENATE("CREATE TABLE ""reg_",LOWER(J209),""" (""ID"" bigint NOT NULL AUTO_INCREMENT,  ""HASHFILE"" varchar(255) DEFAULT NULL, ""ID_PAI"" bigint NOT NULL,"),IF(Q209="Campo",CONCATENATE("""",L209,""" ",VLOOKUP(R209,Apoio!A:C,3,0)),""))&amp;IF(Z209="","",CONCATENATE("PRIMARY KEY (""ID""), KEY ""FK_reg_",LOWER(Z209),"_ID_PAI"" (""ID_PAI""), CONSTRAINT ""FK_reg_",LOWER(Z209),"_ID_PAI"" FOREIGN KEY (""ID_PAI"") REFERENCES ""reg_",LOWER(Z209),""" (""ID"")) ENGINE=InnoDB AUTO_INCREMENT=105774 DEFAULT CHARSET=utf8mb4 COLLATE=utf8mb4_0900_ai_ci;"))</f>
        <v>"VL_ISNT_ISS" decimal(15,6) DEFAULT NULL,</v>
      </c>
      <c r="AB209" s="190" t="str">
        <f t="shared" si="27"/>
        <v>`reg_b020`.`VL_ISNT_ISS`,</v>
      </c>
    </row>
    <row r="210" spans="1:28" ht="14.5" hidden="1" customHeight="1" x14ac:dyDescent="0.3">
      <c r="J210" s="187" t="str">
        <f t="shared" si="26"/>
        <v>B020</v>
      </c>
      <c r="K210" s="181">
        <v>16</v>
      </c>
      <c r="L210" s="289" t="s">
        <v>370</v>
      </c>
      <c r="M210" s="182" t="s">
        <v>371</v>
      </c>
      <c r="N210" s="181" t="s">
        <v>32</v>
      </c>
      <c r="O210" s="181" t="s">
        <v>28</v>
      </c>
      <c r="P210" s="181" t="s">
        <v>363</v>
      </c>
      <c r="Q210" s="192" t="str">
        <f t="shared" si="22"/>
        <v>Campo</v>
      </c>
      <c r="R210" s="192" t="s">
        <v>3606</v>
      </c>
      <c r="S210" s="191" t="str">
        <f t="shared" si="23"/>
        <v/>
      </c>
      <c r="T210" s="192" t="str">
        <f t="shared" si="24"/>
        <v>&lt;campo posicao="16"&gt;
&lt;coluna&gt;VL_DED_BC&lt;/coluna&gt;
&lt;descricao&gt;Valor da dedução da base de cálculo&lt;/descricao&gt;
&lt;tipo&gt;R&lt;/tipo&gt;
&lt;/campo&gt;</v>
      </c>
      <c r="U210" s="192" t="str">
        <f t="shared" si="21"/>
        <v>&lt;campo posicao="16"&gt;
&lt;coluna&gt;VL_DED_BC&lt;/coluna&gt;
&lt;descricao&gt;Valor da dedução da base de cálculo&lt;/descricao&gt;
&lt;tipo&gt;R&lt;/tipo&gt;
&lt;/campo&gt;</v>
      </c>
      <c r="V210" s="192" t="str">
        <f t="shared" si="25"/>
        <v>{"Column17", "VL_DED_BC"},</v>
      </c>
      <c r="W210" s="191" t="str">
        <f>IF(Q210="Campo","@Campos(posicao = "&amp;K210&amp;", tipo = '"&amp;R210&amp;"')@Column(name = """&amp;L210&amp;""")"&amp;IF(R210="D","@Temporal(TemporalType.DATE)","")&amp;"private "&amp;VLOOKUP(TEXT(R210,"@"),Apoio!A:B,2,0)&amp;" "&amp;SUBSTITUTE(LOWER(LEFT(L210,1))&amp;RIGHT(PROPER(L210),LEN(L210)-1),"_","")&amp;";",IF(ISNUMBER(Q210),IF(R210="R","@Entity@Table(name = ""reg_"&amp;LOWER(J210)&amp;""")@XmlRootElement","")&amp;VLOOKUP(J210,Blocos!D:I,6,0)&amp;Apoio!$E$1&amp;Y210,""))</f>
        <v>@Campos(posicao = 16, tipo = 'R')@Column(name = "VL_DED_BC")private BigDecimal vlDedBc;</v>
      </c>
      <c r="X210" s="190" t="str">
        <f>IF(ISNUMBER(Q210),COUNTIF(Blocos!G:G,J210),"")</f>
        <v/>
      </c>
      <c r="Y210" s="190" t="str">
        <f>IF(OR(X210=0,X210=""),"",VLOOKUP(SUMIFS(Blocos!A:A,Blocos!H:H,'EFD REGISTROS e Campos (2)'!X210,Blocos!G:G,'EFD REGISTROS e Campos (2)'!J210),Blocos!A:L,12,0))</f>
        <v/>
      </c>
      <c r="Z210" s="190" t="str">
        <f>IF(ISNUMBER(Q211),VLOOKUP(J210,Blocos!D:G,4,0),"")</f>
        <v/>
      </c>
      <c r="AA210" s="190" t="str">
        <f>IF(ISNUMBER(Q210),CONCATENATE("CREATE TABLE ""reg_",LOWER(J210),""" (""ID"" bigint NOT NULL AUTO_INCREMENT,  ""HASHFILE"" varchar(255) DEFAULT NULL, ""ID_PAI"" bigint NOT NULL,"),IF(Q210="Campo",CONCATENATE("""",L210,""" ",VLOOKUP(R210,Apoio!A:C,3,0)),""))&amp;IF(Z210="","",CONCATENATE("PRIMARY KEY (""ID""), KEY ""FK_reg_",LOWER(Z210),"_ID_PAI"" (""ID_PAI""), CONSTRAINT ""FK_reg_",LOWER(Z210),"_ID_PAI"" FOREIGN KEY (""ID_PAI"") REFERENCES ""reg_",LOWER(Z210),""" (""ID"")) ENGINE=InnoDB AUTO_INCREMENT=105774 DEFAULT CHARSET=utf8mb4 COLLATE=utf8mb4_0900_ai_ci;"))</f>
        <v>"VL_DED_BC" decimal(15,6) DEFAULT NULL,</v>
      </c>
      <c r="AB210" s="190" t="str">
        <f t="shared" si="27"/>
        <v>`reg_b020`.`VL_DED_BC`,</v>
      </c>
    </row>
    <row r="211" spans="1:28" ht="14.5" hidden="1" customHeight="1" x14ac:dyDescent="0.3">
      <c r="J211" s="187" t="str">
        <f t="shared" si="26"/>
        <v>B020</v>
      </c>
      <c r="K211" s="181">
        <v>17</v>
      </c>
      <c r="L211" s="289" t="s">
        <v>372</v>
      </c>
      <c r="M211" s="182" t="s">
        <v>373</v>
      </c>
      <c r="N211" s="181" t="s">
        <v>32</v>
      </c>
      <c r="O211" s="181" t="s">
        <v>28</v>
      </c>
      <c r="P211" s="181" t="s">
        <v>363</v>
      </c>
      <c r="Q211" s="192" t="str">
        <f t="shared" si="22"/>
        <v>Campo</v>
      </c>
      <c r="R211" s="192" t="s">
        <v>3606</v>
      </c>
      <c r="S211" s="191" t="str">
        <f t="shared" si="23"/>
        <v/>
      </c>
      <c r="T211" s="192" t="str">
        <f t="shared" si="24"/>
        <v>&lt;campo posicao="17"&gt;
&lt;coluna&gt;VL_BC_ISS&lt;/coluna&gt;
&lt;descricao&gt;Valor da base de cálculo do ISS&lt;/descricao&gt;
&lt;tipo&gt;R&lt;/tipo&gt;
&lt;/campo&gt;</v>
      </c>
      <c r="U211" s="192" t="str">
        <f t="shared" si="21"/>
        <v>&lt;campo posicao="17"&gt;
&lt;coluna&gt;VL_BC_ISS&lt;/coluna&gt;
&lt;descricao&gt;Valor da base de cálculo do ISS&lt;/descricao&gt;
&lt;tipo&gt;R&lt;/tipo&gt;
&lt;/campo&gt;</v>
      </c>
      <c r="V211" s="192" t="str">
        <f t="shared" si="25"/>
        <v>{"Column18", "VL_BC_ISS"},</v>
      </c>
      <c r="W211" s="191" t="str">
        <f>IF(Q211="Campo","@Campos(posicao = "&amp;K211&amp;", tipo = '"&amp;R211&amp;"')@Column(name = """&amp;L211&amp;""")"&amp;IF(R211="D","@Temporal(TemporalType.DATE)","")&amp;"private "&amp;VLOOKUP(TEXT(R211,"@"),Apoio!A:B,2,0)&amp;" "&amp;SUBSTITUTE(LOWER(LEFT(L211,1))&amp;RIGHT(PROPER(L211),LEN(L211)-1),"_","")&amp;";",IF(ISNUMBER(Q211),IF(R211="R","@Entity@Table(name = ""reg_"&amp;LOWER(J211)&amp;""")@XmlRootElement","")&amp;VLOOKUP(J211,Blocos!D:I,6,0)&amp;Apoio!$E$1&amp;Y211,""))</f>
        <v>@Campos(posicao = 17, tipo = 'R')@Column(name = "VL_BC_ISS")private BigDecimal vlBcIss;</v>
      </c>
      <c r="X211" s="190" t="str">
        <f>IF(ISNUMBER(Q211),COUNTIF(Blocos!G:G,J211),"")</f>
        <v/>
      </c>
      <c r="Y211" s="190" t="str">
        <f>IF(OR(X211=0,X211=""),"",VLOOKUP(SUMIFS(Blocos!A:A,Blocos!H:H,'EFD REGISTROS e Campos (2)'!X211,Blocos!G:G,'EFD REGISTROS e Campos (2)'!J211),Blocos!A:L,12,0))</f>
        <v/>
      </c>
      <c r="Z211" s="190" t="str">
        <f>IF(ISNUMBER(Q212),VLOOKUP(J211,Blocos!D:G,4,0),"")</f>
        <v/>
      </c>
      <c r="AA211" s="190" t="str">
        <f>IF(ISNUMBER(Q211),CONCATENATE("CREATE TABLE ""reg_",LOWER(J211),""" (""ID"" bigint NOT NULL AUTO_INCREMENT,  ""HASHFILE"" varchar(255) DEFAULT NULL, ""ID_PAI"" bigint NOT NULL,"),IF(Q211="Campo",CONCATENATE("""",L211,""" ",VLOOKUP(R211,Apoio!A:C,3,0)),""))&amp;IF(Z211="","",CONCATENATE("PRIMARY KEY (""ID""), KEY ""FK_reg_",LOWER(Z211),"_ID_PAI"" (""ID_PAI""), CONSTRAINT ""FK_reg_",LOWER(Z211),"_ID_PAI"" FOREIGN KEY (""ID_PAI"") REFERENCES ""reg_",LOWER(Z211),""" (""ID"")) ENGINE=InnoDB AUTO_INCREMENT=105774 DEFAULT CHARSET=utf8mb4 COLLATE=utf8mb4_0900_ai_ci;"))</f>
        <v>"VL_BC_ISS" decimal(15,6) DEFAULT NULL,</v>
      </c>
      <c r="AB211" s="190" t="str">
        <f t="shared" si="27"/>
        <v>`reg_b020`.`VL_BC_ISS`,</v>
      </c>
    </row>
    <row r="212" spans="1:28" ht="14.5" hidden="1" customHeight="1" x14ac:dyDescent="0.3">
      <c r="J212" s="187" t="str">
        <f t="shared" si="26"/>
        <v>B020</v>
      </c>
      <c r="K212" s="181">
        <v>18</v>
      </c>
      <c r="L212" s="289" t="s">
        <v>374</v>
      </c>
      <c r="M212" s="182" t="s">
        <v>375</v>
      </c>
      <c r="N212" s="181" t="s">
        <v>32</v>
      </c>
      <c r="O212" s="181" t="s">
        <v>28</v>
      </c>
      <c r="P212" s="181" t="s">
        <v>363</v>
      </c>
      <c r="Q212" s="192" t="str">
        <f t="shared" si="22"/>
        <v>Campo</v>
      </c>
      <c r="R212" s="192" t="s">
        <v>3606</v>
      </c>
      <c r="S212" s="191" t="str">
        <f t="shared" si="23"/>
        <v/>
      </c>
      <c r="T212" s="192" t="str">
        <f t="shared" si="24"/>
        <v>&lt;campo posicao="18"&gt;
&lt;coluna&gt;VL_BC_ISS_RT&lt;/coluna&gt;
&lt;descricao&gt;Valor da base de cálculo de retenção do ISS&lt;/descricao&gt;
&lt;tipo&gt;R&lt;/tipo&gt;
&lt;/campo&gt;</v>
      </c>
      <c r="U212" s="192" t="str">
        <f t="shared" si="21"/>
        <v>&lt;campo posicao="18"&gt;
&lt;coluna&gt;VL_BC_ISS_RT&lt;/coluna&gt;
&lt;descricao&gt;Valor da base de cálculo de retenção do ISS&lt;/descricao&gt;
&lt;tipo&gt;R&lt;/tipo&gt;
&lt;/campo&gt;</v>
      </c>
      <c r="V212" s="192" t="str">
        <f t="shared" si="25"/>
        <v>{"Column19", "VL_BC_ISS_RT"},</v>
      </c>
      <c r="W212" s="191" t="str">
        <f>IF(Q212="Campo","@Campos(posicao = "&amp;K212&amp;", tipo = '"&amp;R212&amp;"')@Column(name = """&amp;L212&amp;""")"&amp;IF(R212="D","@Temporal(TemporalType.DATE)","")&amp;"private "&amp;VLOOKUP(TEXT(R212,"@"),Apoio!A:B,2,0)&amp;" "&amp;SUBSTITUTE(LOWER(LEFT(L212,1))&amp;RIGHT(PROPER(L212),LEN(L212)-1),"_","")&amp;";",IF(ISNUMBER(Q212),IF(R212="R","@Entity@Table(name = ""reg_"&amp;LOWER(J212)&amp;""")@XmlRootElement","")&amp;VLOOKUP(J212,Blocos!D:I,6,0)&amp;Apoio!$E$1&amp;Y212,""))</f>
        <v>@Campos(posicao = 18, tipo = 'R')@Column(name = "VL_BC_ISS_RT")private BigDecimal vlBcIssRt;</v>
      </c>
      <c r="X212" s="190" t="str">
        <f>IF(ISNUMBER(Q212),COUNTIF(Blocos!G:G,J212),"")</f>
        <v/>
      </c>
      <c r="Y212" s="190" t="str">
        <f>IF(OR(X212=0,X212=""),"",VLOOKUP(SUMIFS(Blocos!A:A,Blocos!H:H,'EFD REGISTROS e Campos (2)'!X212,Blocos!G:G,'EFD REGISTROS e Campos (2)'!J212),Blocos!A:L,12,0))</f>
        <v/>
      </c>
      <c r="Z212" s="190" t="str">
        <f>IF(ISNUMBER(Q213),VLOOKUP(J212,Blocos!D:G,4,0),"")</f>
        <v/>
      </c>
      <c r="AA212" s="190" t="str">
        <f>IF(ISNUMBER(Q212),CONCATENATE("CREATE TABLE ""reg_",LOWER(J212),""" (""ID"" bigint NOT NULL AUTO_INCREMENT,  ""HASHFILE"" varchar(255) DEFAULT NULL, ""ID_PAI"" bigint NOT NULL,"),IF(Q212="Campo",CONCATENATE("""",L212,""" ",VLOOKUP(R212,Apoio!A:C,3,0)),""))&amp;IF(Z212="","",CONCATENATE("PRIMARY KEY (""ID""), KEY ""FK_reg_",LOWER(Z212),"_ID_PAI"" (""ID_PAI""), CONSTRAINT ""FK_reg_",LOWER(Z212),"_ID_PAI"" FOREIGN KEY (""ID_PAI"") REFERENCES ""reg_",LOWER(Z212),""" (""ID"")) ENGINE=InnoDB AUTO_INCREMENT=105774 DEFAULT CHARSET=utf8mb4 COLLATE=utf8mb4_0900_ai_ci;"))</f>
        <v>"VL_BC_ISS_RT" decimal(15,6) DEFAULT NULL,</v>
      </c>
      <c r="AB212" s="190" t="str">
        <f t="shared" si="27"/>
        <v>`reg_b020`.`VL_BC_ISS_RT`,</v>
      </c>
    </row>
    <row r="213" spans="1:28" ht="14.5" hidden="1" customHeight="1" x14ac:dyDescent="0.3">
      <c r="J213" s="187" t="str">
        <f t="shared" si="26"/>
        <v>B020</v>
      </c>
      <c r="K213" s="181">
        <v>19</v>
      </c>
      <c r="L213" s="289" t="s">
        <v>376</v>
      </c>
      <c r="M213" s="182" t="s">
        <v>377</v>
      </c>
      <c r="N213" s="181" t="s">
        <v>32</v>
      </c>
      <c r="O213" s="181" t="s">
        <v>28</v>
      </c>
      <c r="P213" s="181" t="s">
        <v>363</v>
      </c>
      <c r="Q213" s="192" t="str">
        <f t="shared" si="22"/>
        <v>Campo</v>
      </c>
      <c r="R213" s="192" t="s">
        <v>3606</v>
      </c>
      <c r="S213" s="191" t="str">
        <f t="shared" si="23"/>
        <v/>
      </c>
      <c r="T213" s="192" t="str">
        <f t="shared" si="24"/>
        <v>&lt;campo posicao="19"&gt;
&lt;coluna&gt;VL_ISS_RT&lt;/coluna&gt;
&lt;descricao&gt;Valor do ISS retido pelo tomador&lt;/descricao&gt;
&lt;tipo&gt;R&lt;/tipo&gt;
&lt;/campo&gt;</v>
      </c>
      <c r="U213" s="192" t="str">
        <f t="shared" si="21"/>
        <v>&lt;campo posicao="19"&gt;
&lt;coluna&gt;VL_ISS_RT&lt;/coluna&gt;
&lt;descricao&gt;Valor do ISS retido pelo tomador&lt;/descricao&gt;
&lt;tipo&gt;R&lt;/tipo&gt;
&lt;/campo&gt;</v>
      </c>
      <c r="V213" s="192" t="str">
        <f t="shared" si="25"/>
        <v>{"Column20", "VL_ISS_RT"},</v>
      </c>
      <c r="W213" s="191" t="str">
        <f>IF(Q213="Campo","@Campos(posicao = "&amp;K213&amp;", tipo = '"&amp;R213&amp;"')@Column(name = """&amp;L213&amp;""")"&amp;IF(R213="D","@Temporal(TemporalType.DATE)","")&amp;"private "&amp;VLOOKUP(TEXT(R213,"@"),Apoio!A:B,2,0)&amp;" "&amp;SUBSTITUTE(LOWER(LEFT(L213,1))&amp;RIGHT(PROPER(L213),LEN(L213)-1),"_","")&amp;";",IF(ISNUMBER(Q213),IF(R213="R","@Entity@Table(name = ""reg_"&amp;LOWER(J213)&amp;""")@XmlRootElement","")&amp;VLOOKUP(J213,Blocos!D:I,6,0)&amp;Apoio!$E$1&amp;Y213,""))</f>
        <v>@Campos(posicao = 19, tipo = 'R')@Column(name = "VL_ISS_RT")private BigDecimal vlIssRt;</v>
      </c>
      <c r="X213" s="190" t="str">
        <f>IF(ISNUMBER(Q213),COUNTIF(Blocos!G:G,J213),"")</f>
        <v/>
      </c>
      <c r="Y213" s="190" t="str">
        <f>IF(OR(X213=0,X213=""),"",VLOOKUP(SUMIFS(Blocos!A:A,Blocos!H:H,'EFD REGISTROS e Campos (2)'!X213,Blocos!G:G,'EFD REGISTROS e Campos (2)'!J213),Blocos!A:L,12,0))</f>
        <v/>
      </c>
      <c r="Z213" s="190" t="str">
        <f>IF(ISNUMBER(Q214),VLOOKUP(J213,Blocos!D:G,4,0),"")</f>
        <v/>
      </c>
      <c r="AA213" s="190" t="str">
        <f>IF(ISNUMBER(Q213),CONCATENATE("CREATE TABLE ""reg_",LOWER(J213),""" (""ID"" bigint NOT NULL AUTO_INCREMENT,  ""HASHFILE"" varchar(255) DEFAULT NULL, ""ID_PAI"" bigint NOT NULL,"),IF(Q213="Campo",CONCATENATE("""",L213,""" ",VLOOKUP(R213,Apoio!A:C,3,0)),""))&amp;IF(Z213="","",CONCATENATE("PRIMARY KEY (""ID""), KEY ""FK_reg_",LOWER(Z213),"_ID_PAI"" (""ID_PAI""), CONSTRAINT ""FK_reg_",LOWER(Z213),"_ID_PAI"" FOREIGN KEY (""ID_PAI"") REFERENCES ""reg_",LOWER(Z213),""" (""ID"")) ENGINE=InnoDB AUTO_INCREMENT=105774 DEFAULT CHARSET=utf8mb4 COLLATE=utf8mb4_0900_ai_ci;"))</f>
        <v>"VL_ISS_RT" decimal(15,6) DEFAULT NULL,</v>
      </c>
      <c r="AB213" s="190" t="str">
        <f t="shared" si="27"/>
        <v>`reg_b020`.`VL_ISS_RT`,</v>
      </c>
    </row>
    <row r="214" spans="1:28" ht="14.5" hidden="1" customHeight="1" x14ac:dyDescent="0.3">
      <c r="J214" s="187" t="str">
        <f t="shared" si="26"/>
        <v>B020</v>
      </c>
      <c r="K214" s="181">
        <v>20</v>
      </c>
      <c r="L214" s="289" t="s">
        <v>378</v>
      </c>
      <c r="M214" s="182" t="s">
        <v>379</v>
      </c>
      <c r="N214" s="181" t="s">
        <v>32</v>
      </c>
      <c r="O214" s="181" t="s">
        <v>28</v>
      </c>
      <c r="P214" s="181" t="s">
        <v>363</v>
      </c>
      <c r="Q214" s="192" t="str">
        <f t="shared" si="22"/>
        <v>Campo</v>
      </c>
      <c r="R214" s="192" t="s">
        <v>3606</v>
      </c>
      <c r="S214" s="191" t="str">
        <f t="shared" si="23"/>
        <v/>
      </c>
      <c r="T214" s="192" t="str">
        <f t="shared" si="24"/>
        <v>&lt;campo posicao="20"&gt;
&lt;coluna&gt;VL_ISS&lt;/coluna&gt;
&lt;descricao&gt;Valor do ISS destacado&lt;/descricao&gt;
&lt;tipo&gt;R&lt;/tipo&gt;
&lt;/campo&gt;</v>
      </c>
      <c r="U214" s="192" t="str">
        <f t="shared" si="21"/>
        <v>&lt;campo posicao="20"&gt;
&lt;coluna&gt;VL_ISS&lt;/coluna&gt;
&lt;descricao&gt;Valor do ISS destacado&lt;/descricao&gt;
&lt;tipo&gt;R&lt;/tipo&gt;
&lt;/campo&gt;</v>
      </c>
      <c r="V214" s="192" t="str">
        <f t="shared" si="25"/>
        <v>{"Column21", "VL_ISS"},</v>
      </c>
      <c r="W214" s="191" t="str">
        <f>IF(Q214="Campo","@Campos(posicao = "&amp;K214&amp;", tipo = '"&amp;R214&amp;"')@Column(name = """&amp;L214&amp;""")"&amp;IF(R214="D","@Temporal(TemporalType.DATE)","")&amp;"private "&amp;VLOOKUP(TEXT(R214,"@"),Apoio!A:B,2,0)&amp;" "&amp;SUBSTITUTE(LOWER(LEFT(L214,1))&amp;RIGHT(PROPER(L214),LEN(L214)-1),"_","")&amp;";",IF(ISNUMBER(Q214),IF(R214="R","@Entity@Table(name = ""reg_"&amp;LOWER(J214)&amp;""")@XmlRootElement","")&amp;VLOOKUP(J214,Blocos!D:I,6,0)&amp;Apoio!$E$1&amp;Y214,""))</f>
        <v>@Campos(posicao = 20, tipo = 'R')@Column(name = "VL_ISS")private BigDecimal vlIss;</v>
      </c>
      <c r="X214" s="190" t="str">
        <f>IF(ISNUMBER(Q214),COUNTIF(Blocos!G:G,J214),"")</f>
        <v/>
      </c>
      <c r="Y214" s="190" t="str">
        <f>IF(OR(X214=0,X214=""),"",VLOOKUP(SUMIFS(Blocos!A:A,Blocos!H:H,'EFD REGISTROS e Campos (2)'!X214,Blocos!G:G,'EFD REGISTROS e Campos (2)'!J214),Blocos!A:L,12,0))</f>
        <v/>
      </c>
      <c r="Z214" s="190" t="str">
        <f>IF(ISNUMBER(Q215),VLOOKUP(J214,Blocos!D:G,4,0),"")</f>
        <v/>
      </c>
      <c r="AA214" s="190" t="str">
        <f>IF(ISNUMBER(Q214),CONCATENATE("CREATE TABLE ""reg_",LOWER(J214),""" (""ID"" bigint NOT NULL AUTO_INCREMENT,  ""HASHFILE"" varchar(255) DEFAULT NULL, ""ID_PAI"" bigint NOT NULL,"),IF(Q214="Campo",CONCATENATE("""",L214,""" ",VLOOKUP(R214,Apoio!A:C,3,0)),""))&amp;IF(Z214="","",CONCATENATE("PRIMARY KEY (""ID""), KEY ""FK_reg_",LOWER(Z214),"_ID_PAI"" (""ID_PAI""), CONSTRAINT ""FK_reg_",LOWER(Z214),"_ID_PAI"" FOREIGN KEY (""ID_PAI"") REFERENCES ""reg_",LOWER(Z214),""" (""ID"")) ENGINE=InnoDB AUTO_INCREMENT=105774 DEFAULT CHARSET=utf8mb4 COLLATE=utf8mb4_0900_ai_ci;"))</f>
        <v>"VL_ISS" decimal(15,6) DEFAULT NULL,</v>
      </c>
      <c r="AB214" s="190" t="str">
        <f t="shared" si="27"/>
        <v>`reg_b020`.`VL_ISS`,</v>
      </c>
    </row>
    <row r="215" spans="1:28" ht="14.5" hidden="1" customHeight="1" x14ac:dyDescent="0.3">
      <c r="J215" s="187" t="str">
        <f t="shared" si="26"/>
        <v>B020</v>
      </c>
      <c r="K215" s="181">
        <v>21</v>
      </c>
      <c r="L215" s="289" t="s">
        <v>380</v>
      </c>
      <c r="M215" s="182" t="s">
        <v>381</v>
      </c>
      <c r="N215" s="181" t="s">
        <v>27</v>
      </c>
      <c r="O215" s="181">
        <v>60</v>
      </c>
      <c r="P215" s="181" t="s">
        <v>28</v>
      </c>
      <c r="Q215" s="192" t="str">
        <f t="shared" si="22"/>
        <v>Campo</v>
      </c>
      <c r="R215" s="192" t="s">
        <v>27</v>
      </c>
      <c r="S215" s="191" t="str">
        <f t="shared" si="23"/>
        <v/>
      </c>
      <c r="T215" s="192" t="str">
        <f t="shared" si="24"/>
        <v>&lt;campo posicao="21"&gt;
&lt;coluna&gt;COD_INF_OBS&lt;/coluna&gt;
&lt;descricao&gt;Código da observação do lançamento fiscal (campo 02 do Registro 0460)&lt;/descricao&gt;
&lt;tipo&gt;C&lt;/tipo&gt;
&lt;/campo&gt;</v>
      </c>
      <c r="U215" s="192" t="str">
        <f t="shared" si="21"/>
        <v>&lt;campo posicao="21"&gt;
&lt;coluna&gt;COD_INF_OBS&lt;/coluna&gt;
&lt;descricao&gt;Código da observação do lançamento fiscal (campo 02 do Registro 0460)&lt;/descricao&gt;
&lt;tipo&gt;C&lt;/tipo&gt;
&lt;/campo&gt;</v>
      </c>
      <c r="V215" s="192" t="str">
        <f t="shared" si="25"/>
        <v>{"Column22", "COD_INF_OBS"},</v>
      </c>
      <c r="W215" s="191" t="str">
        <f>IF(Q215="Campo","@Campos(posicao = "&amp;K215&amp;", tipo = '"&amp;R215&amp;"')@Column(name = """&amp;L215&amp;""")"&amp;IF(R215="D","@Temporal(TemporalType.DATE)","")&amp;"private "&amp;VLOOKUP(TEXT(R215,"@"),Apoio!A:B,2,0)&amp;" "&amp;SUBSTITUTE(LOWER(LEFT(L215,1))&amp;RIGHT(PROPER(L215),LEN(L215)-1),"_","")&amp;";",IF(ISNUMBER(Q215),IF(R215="R","@Entity@Table(name = ""reg_"&amp;LOWER(J215)&amp;""")@XmlRootElement","")&amp;VLOOKUP(J215,Blocos!D:I,6,0)&amp;Apoio!$E$1&amp;Y215,""))</f>
        <v>@Campos(posicao = 21, tipo = 'C')@Column(name = "COD_INF_OBS")private String codInfObs;</v>
      </c>
      <c r="X215" s="190" t="str">
        <f>IF(ISNUMBER(Q215),COUNTIF(Blocos!G:G,J215),"")</f>
        <v/>
      </c>
      <c r="Y215" s="190" t="str">
        <f>IF(OR(X215=0,X215=""),"",VLOOKUP(SUMIFS(Blocos!A:A,Blocos!H:H,'EFD REGISTROS e Campos (2)'!X215,Blocos!G:G,'EFD REGISTROS e Campos (2)'!J215),Blocos!A:L,12,0))</f>
        <v/>
      </c>
      <c r="Z215" s="190" t="str">
        <f>IF(ISNUMBER(Q216),VLOOKUP(J215,Blocos!D:G,4,0),"")</f>
        <v>B001</v>
      </c>
      <c r="AA215" s="190" t="str">
        <f>IF(ISNUMBER(Q215),CONCATENATE("CREATE TABLE ""reg_",LOWER(J215),""" (""ID"" bigint NOT NULL AUTO_INCREMENT,  ""HASHFILE"" varchar(255) DEFAULT NULL, ""ID_PAI"" bigint NOT NULL,"),IF(Q215="Campo",CONCATENATE("""",L215,""" ",VLOOKUP(R215,Apoio!A:C,3,0)),""))&amp;IF(Z215="","",CONCATENATE("PRIMARY KEY (""ID""), KEY ""FK_reg_",LOWER(Z215),"_ID_PAI"" (""ID_PAI""), CONSTRAINT ""FK_reg_",LOWER(Z215),"_ID_PAI"" FOREIGN KEY (""ID_PAI"") REFERENCES ""reg_",LOWER(Z215),""" (""ID"")) ENGINE=InnoDB AUTO_INCREMENT=105774 DEFAULT CHARSET=utf8mb4 COLLATE=utf8mb4_0900_ai_ci;"))</f>
        <v>"COD_INF_OBS" varchar(255) DEFAULT NULL,PRIMARY KEY ("ID"), KEY "FK_reg_b001_ID_PAI" ("ID_PAI"), CONSTRAINT "FK_reg_b001_ID_PAI" FOREIGN KEY ("ID_PAI") REFERENCES "reg_b001" ("ID")) ENGINE=InnoDB AUTO_INCREMENT=105774 DEFAULT CHARSET=utf8mb4 COLLATE=utf8mb4_0900_ai_ci;</v>
      </c>
      <c r="AB215" s="190" t="str">
        <f t="shared" si="27"/>
        <v>`reg_b020`.`COD_INF_OBS`,FROM `efdicms`.`reg_b020`;"</v>
      </c>
    </row>
    <row r="216" spans="1:28" ht="14.5" hidden="1" customHeight="1" collapsed="1" x14ac:dyDescent="0.3">
      <c r="A216" s="180" t="s">
        <v>22</v>
      </c>
      <c r="E216" s="180" t="s">
        <v>382</v>
      </c>
      <c r="I216" s="180" t="s">
        <v>144</v>
      </c>
      <c r="J216" s="187" t="str">
        <f t="shared" si="26"/>
        <v>B025</v>
      </c>
      <c r="K216" s="195" t="s">
        <v>383</v>
      </c>
      <c r="Q216" s="192">
        <f t="shared" si="22"/>
        <v>3</v>
      </c>
      <c r="S216" s="191" t="str">
        <f t="shared" si="23"/>
        <v>&lt;/registro&gt;
&lt;registro codigo="B025" perfil="ABC" nivel="3"&gt;</v>
      </c>
      <c r="T216" s="192" t="str">
        <f t="shared" si="24"/>
        <v/>
      </c>
      <c r="U216" s="192" t="str">
        <f t="shared" si="21"/>
        <v>&lt;/registro&gt;
&lt;registro codigo="B025" perfil="ABC" nivel="3"&gt;</v>
      </c>
      <c r="V216" s="192" t="str">
        <f t="shared" si="25"/>
        <v/>
      </c>
      <c r="W216" s="191" t="str">
        <f>IF(Q216="Campo","@Campos(posicao = "&amp;K216&amp;", tipo = '"&amp;R216&amp;"')@Column(name = """&amp;L216&amp;""")"&amp;IF(R216="D","@Temporal(TemporalType.DATE)","")&amp;"private "&amp;VLOOKUP(TEXT(R216,"@"),Apoio!A:B,2,0)&amp;" "&amp;SUBSTITUTE(LOWER(LEFT(L216,1))&amp;RIGHT(PROPER(L216),LEN(L216)-1),"_","")&amp;";",IF(ISNUMBER(Q216),IF(R216="R","@Entity@Table(name = ""reg_"&amp;LOWER(J216)&amp;""")@XmlRootElement","")&amp;VLOOKUP(J216,Blocos!D:I,6,0)&amp;Apoio!$E$1&amp;Y216,""))</f>
        <v>@Registros(nivel = 3) public class RegB025 implements Serializable { private static final long serialVersionUID = 1L; @Id @GeneratedValue(strategy = GenerationType.IDENTITY) @Basic(optional = false) @Column(name = "ID" ) private Long id;@ManyToOne(fetch = FetchType.LAZY) @JoinColumn(name = "ID_PAI", nullable = false) private RegB020 idPai; public RegB020 getIdPai() {return idPai;}public void setIdPai(Object idPai) {this.idPai = (RegB020) idPai;}public RegB025() { } public RegB025(Long id) { this.id = id; } public RegB025(Long id, RegB020 idPai, long linha, String hash) { this.id = id; this.idPai = idPai; this.linha = linha; this.hash = hash; }public Long getId() { return id; } public void setId(Long id) { this.id = id; }@Basic(optional = false)@Column(name = "LINHA")private long linha;@Basic(optional = false)@Column(name = "HASH")private String hash;</v>
      </c>
      <c r="X216" s="190">
        <f>IF(ISNUMBER(Q216),COUNTIF(Blocos!G:G,J216),"")</f>
        <v>0</v>
      </c>
      <c r="Y216" s="190" t="str">
        <f>IF(OR(X216=0,X216=""),"",VLOOKUP(SUMIFS(Blocos!A:A,Blocos!H:H,'EFD REGISTROS e Campos (2)'!X216,Blocos!G:G,'EFD REGISTROS e Campos (2)'!J216),Blocos!A:L,12,0))</f>
        <v/>
      </c>
      <c r="Z216" s="190" t="str">
        <f>IF(ISNUMBER(Q217),VLOOKUP(J216,Blocos!D:G,4,0),"")</f>
        <v/>
      </c>
      <c r="AA216" s="190" t="str">
        <f>IF(ISNUMBER(Q216),CONCATENATE("CREATE TABLE ""reg_",LOWER(J216),""" (""ID"" bigint NOT NULL AUTO_INCREMENT,  ""HASHFILE"" varchar(255) DEFAULT NULL, ""ID_PAI"" bigint NOT NULL,"),IF(Q216="Campo",CONCATENATE("""",L216,""" ",VLOOKUP(R216,Apoio!A:C,3,0)),""))&amp;IF(Z216="","",CONCATENATE("PRIMARY KEY (""ID""), KEY ""FK_reg_",LOWER(Z216),"_ID_PAI"" (""ID_PAI""), CONSTRAINT ""FK_reg_",LOWER(Z216),"_ID_PAI"" FOREIGN KEY (""ID_PAI"") REFERENCES ""reg_",LOWER(Z216),""" (""ID"")) ENGINE=InnoDB AUTO_INCREMENT=105774 DEFAULT CHARSET=utf8mb4 COLLATE=utf8mb4_0900_ai_ci;"))</f>
        <v>CREATE TABLE "reg_b025" ("ID" bigint NOT NULL AUTO_INCREMENT,  "HASHFILE" varchar(255) DEFAULT NULL, "ID_PAI" bigint NOT NULL,</v>
      </c>
      <c r="AB216" s="190" t="str">
        <f t="shared" si="27"/>
        <v/>
      </c>
    </row>
    <row r="217" spans="1:28" ht="14.5" hidden="1" customHeight="1" x14ac:dyDescent="0.3">
      <c r="J217" s="187" t="str">
        <f t="shared" si="26"/>
        <v>B025</v>
      </c>
      <c r="K217" s="181">
        <v>1</v>
      </c>
      <c r="L217" s="289" t="s">
        <v>25</v>
      </c>
      <c r="M217" s="182" t="s">
        <v>384</v>
      </c>
      <c r="N217" s="181" t="s">
        <v>27</v>
      </c>
      <c r="O217" s="181" t="s">
        <v>235</v>
      </c>
      <c r="P217" s="181" t="s">
        <v>28</v>
      </c>
      <c r="Q217" s="192" t="str">
        <f t="shared" si="22"/>
        <v>Campo</v>
      </c>
      <c r="R217" s="192" t="s">
        <v>27</v>
      </c>
      <c r="S217" s="191" t="str">
        <f t="shared" si="23"/>
        <v/>
      </c>
      <c r="T217" s="192" t="str">
        <f t="shared" si="24"/>
        <v>&lt;campo posicao="1"&gt;
&lt;coluna&gt;REG&lt;/coluna&gt;
&lt;descricao&gt;Texto fixo contendo "B025"&lt;/descricao&gt;
&lt;tipo&gt;C&lt;/tipo&gt;
&lt;/campo&gt;</v>
      </c>
      <c r="U217" s="192" t="str">
        <f t="shared" si="21"/>
        <v>&lt;campo posicao="1"&gt;
&lt;coluna&gt;REG&lt;/coluna&gt;
&lt;descricao&gt;Texto fixo contendo "B025"&lt;/descricao&gt;
&lt;tipo&gt;C&lt;/tipo&gt;
&lt;/campo&gt;</v>
      </c>
      <c r="V217" s="192" t="str">
        <f t="shared" si="25"/>
        <v>{"Column2", "REG"},</v>
      </c>
      <c r="W217" s="191" t="str">
        <f>IF(Q217="Campo","@Campos(posicao = "&amp;K217&amp;", tipo = '"&amp;R217&amp;"')@Column(name = """&amp;L217&amp;""")"&amp;IF(R217="D","@Temporal(TemporalType.DATE)","")&amp;"private "&amp;VLOOKUP(TEXT(R217,"@"),Apoio!A:B,2,0)&amp;" "&amp;SUBSTITUTE(LOWER(LEFT(L217,1))&amp;RIGHT(PROPER(L217),LEN(L217)-1),"_","")&amp;";",IF(ISNUMBER(Q217),IF(R217="R","@Entity@Table(name = ""reg_"&amp;LOWER(J217)&amp;""")@XmlRootElement","")&amp;VLOOKUP(J217,Blocos!D:I,6,0)&amp;Apoio!$E$1&amp;Y217,""))</f>
        <v>@Campos(posicao = 1, tipo = 'C')@Column(name = "REG")private String reg;</v>
      </c>
      <c r="X217" s="190" t="str">
        <f>IF(ISNUMBER(Q217),COUNTIF(Blocos!G:G,J217),"")</f>
        <v/>
      </c>
      <c r="Y217" s="190" t="str">
        <f>IF(OR(X217=0,X217=""),"",VLOOKUP(SUMIFS(Blocos!A:A,Blocos!H:H,'EFD REGISTROS e Campos (2)'!X217,Blocos!G:G,'EFD REGISTROS e Campos (2)'!J217),Blocos!A:L,12,0))</f>
        <v/>
      </c>
      <c r="Z217" s="190" t="str">
        <f>IF(ISNUMBER(Q218),VLOOKUP(J217,Blocos!D:G,4,0),"")</f>
        <v/>
      </c>
      <c r="AA217" s="190" t="str">
        <f>IF(ISNUMBER(Q217),CONCATENATE("CREATE TABLE ""reg_",LOWER(J217),""" (""ID"" bigint NOT NULL AUTO_INCREMENT,  ""HASHFILE"" varchar(255) DEFAULT NULL, ""ID_PAI"" bigint NOT NULL,"),IF(Q217="Campo",CONCATENATE("""",L217,""" ",VLOOKUP(R217,Apoio!A:C,3,0)),""))&amp;IF(Z217="","",CONCATENATE("PRIMARY KEY (""ID""), KEY ""FK_reg_",LOWER(Z217),"_ID_PAI"" (""ID_PAI""), CONSTRAINT ""FK_reg_",LOWER(Z217),"_ID_PAI"" FOREIGN KEY (""ID_PAI"") REFERENCES ""reg_",LOWER(Z217),""" (""ID"")) ENGINE=InnoDB AUTO_INCREMENT=105774 DEFAULT CHARSET=utf8mb4 COLLATE=utf8mb4_0900_ai_ci;"))</f>
        <v>"REG" varchar(255) DEFAULT NULL,</v>
      </c>
      <c r="AB217" s="190" t="str">
        <f t="shared" si="27"/>
        <v>USE `efdicms`;SELECT `reg_b025`.`REG`,</v>
      </c>
    </row>
    <row r="218" spans="1:28" ht="14.5" hidden="1" customHeight="1" x14ac:dyDescent="0.3">
      <c r="J218" s="187" t="str">
        <f t="shared" si="26"/>
        <v>B025</v>
      </c>
      <c r="K218" s="181">
        <v>2</v>
      </c>
      <c r="L218" s="289" t="s">
        <v>385</v>
      </c>
      <c r="M218" s="182" t="s">
        <v>386</v>
      </c>
      <c r="N218" s="181" t="s">
        <v>32</v>
      </c>
      <c r="O218" s="181" t="s">
        <v>28</v>
      </c>
      <c r="P218" s="181" t="s">
        <v>363</v>
      </c>
      <c r="Q218" s="192" t="str">
        <f t="shared" si="22"/>
        <v>Campo</v>
      </c>
      <c r="R218" s="192" t="s">
        <v>3606</v>
      </c>
      <c r="S218" s="191" t="str">
        <f t="shared" si="23"/>
        <v/>
      </c>
      <c r="T218" s="192" t="str">
        <f t="shared" si="24"/>
        <v>&lt;campo posicao="2"&gt;
&lt;coluna&gt;VL_CONT_P&lt;/coluna&gt;
&lt;descricao&gt;Parcela correspondente ao "Valor Contábil" referente à combinação da alíquota e item da lista&lt;/descricao&gt;
&lt;tipo&gt;R&lt;/tipo&gt;
&lt;/campo&gt;</v>
      </c>
      <c r="U218" s="192" t="str">
        <f t="shared" si="21"/>
        <v>&lt;campo posicao="2"&gt;
&lt;coluna&gt;VL_CONT_P&lt;/coluna&gt;
&lt;descricao&gt;Parcela correspondente ao "Valor Contábil" referente à combinação da alíquota e item da lista&lt;/descricao&gt;
&lt;tipo&gt;R&lt;/tipo&gt;
&lt;/campo&gt;</v>
      </c>
      <c r="V218" s="192" t="str">
        <f t="shared" si="25"/>
        <v>{"Column3", "VL_CONT_P"},</v>
      </c>
      <c r="W218" s="191" t="str">
        <f>IF(Q218="Campo","@Campos(posicao = "&amp;K218&amp;", tipo = '"&amp;R218&amp;"')@Column(name = """&amp;L218&amp;""")"&amp;IF(R218="D","@Temporal(TemporalType.DATE)","")&amp;"private "&amp;VLOOKUP(TEXT(R218,"@"),Apoio!A:B,2,0)&amp;" "&amp;SUBSTITUTE(LOWER(LEFT(L218,1))&amp;RIGHT(PROPER(L218),LEN(L218)-1),"_","")&amp;";",IF(ISNUMBER(Q218),IF(R218="R","@Entity@Table(name = ""reg_"&amp;LOWER(J218)&amp;""")@XmlRootElement","")&amp;VLOOKUP(J218,Blocos!D:I,6,0)&amp;Apoio!$E$1&amp;Y218,""))</f>
        <v>@Campos(posicao = 2, tipo = 'R')@Column(name = "VL_CONT_P")private BigDecimal vlContP;</v>
      </c>
      <c r="X218" s="190" t="str">
        <f>IF(ISNUMBER(Q218),COUNTIF(Blocos!G:G,J218),"")</f>
        <v/>
      </c>
      <c r="Y218" s="190" t="str">
        <f>IF(OR(X218=0,X218=""),"",VLOOKUP(SUMIFS(Blocos!A:A,Blocos!H:H,'EFD REGISTROS e Campos (2)'!X218,Blocos!G:G,'EFD REGISTROS e Campos (2)'!J218),Blocos!A:L,12,0))</f>
        <v/>
      </c>
      <c r="Z218" s="190" t="str">
        <f>IF(ISNUMBER(Q219),VLOOKUP(J218,Blocos!D:G,4,0),"")</f>
        <v/>
      </c>
      <c r="AA218" s="190" t="str">
        <f>IF(ISNUMBER(Q218),CONCATENATE("CREATE TABLE ""reg_",LOWER(J218),""" (""ID"" bigint NOT NULL AUTO_INCREMENT,  ""HASHFILE"" varchar(255) DEFAULT NULL, ""ID_PAI"" bigint NOT NULL,"),IF(Q218="Campo",CONCATENATE("""",L218,""" ",VLOOKUP(R218,Apoio!A:C,3,0)),""))&amp;IF(Z218="","",CONCATENATE("PRIMARY KEY (""ID""), KEY ""FK_reg_",LOWER(Z218),"_ID_PAI"" (""ID_PAI""), CONSTRAINT ""FK_reg_",LOWER(Z218),"_ID_PAI"" FOREIGN KEY (""ID_PAI"") REFERENCES ""reg_",LOWER(Z218),""" (""ID"")) ENGINE=InnoDB AUTO_INCREMENT=105774 DEFAULT CHARSET=utf8mb4 COLLATE=utf8mb4_0900_ai_ci;"))</f>
        <v>"VL_CONT_P" decimal(15,6) DEFAULT NULL,</v>
      </c>
      <c r="AB218" s="190" t="str">
        <f t="shared" si="27"/>
        <v>`reg_b025`.`VL_CONT_P`,</v>
      </c>
    </row>
    <row r="219" spans="1:28" ht="14.5" hidden="1" customHeight="1" x14ac:dyDescent="0.3">
      <c r="J219" s="187" t="str">
        <f t="shared" si="26"/>
        <v>B025</v>
      </c>
      <c r="K219" s="181">
        <v>3</v>
      </c>
      <c r="L219" s="289" t="s">
        <v>387</v>
      </c>
      <c r="M219" s="182" t="s">
        <v>388</v>
      </c>
      <c r="N219" s="181" t="s">
        <v>32</v>
      </c>
      <c r="O219" s="181" t="s">
        <v>28</v>
      </c>
      <c r="P219" s="181" t="s">
        <v>363</v>
      </c>
      <c r="Q219" s="192" t="str">
        <f t="shared" si="22"/>
        <v>Campo</v>
      </c>
      <c r="R219" s="192" t="s">
        <v>3606</v>
      </c>
      <c r="S219" s="191" t="str">
        <f t="shared" si="23"/>
        <v/>
      </c>
      <c r="T219" s="192" t="str">
        <f t="shared" si="24"/>
        <v>&lt;campo posicao="3"&gt;
&lt;coluna&gt;VL_BC_ISS_P&lt;/coluna&gt;
&lt;descricao&gt;Parcela correspondente ao "Valor da base de cálculo do ISS" referente à combinação de alíquota e item da lista&lt;/descricao&gt;
&lt;tipo&gt;R&lt;/tipo&gt;
&lt;/campo&gt;</v>
      </c>
      <c r="U219" s="192" t="str">
        <f t="shared" si="21"/>
        <v>&lt;campo posicao="3"&gt;
&lt;coluna&gt;VL_BC_ISS_P&lt;/coluna&gt;
&lt;descricao&gt;Parcela correspondente ao "Valor da base de cálculo do ISS" referente à combinação de alíquota e item da lista&lt;/descricao&gt;
&lt;tipo&gt;R&lt;/tipo&gt;
&lt;/campo&gt;</v>
      </c>
      <c r="V219" s="192" t="str">
        <f t="shared" si="25"/>
        <v>{"Column4", "VL_BC_ISS_P"},</v>
      </c>
      <c r="W219" s="191" t="str">
        <f>IF(Q219="Campo","@Campos(posicao = "&amp;K219&amp;", tipo = '"&amp;R219&amp;"')@Column(name = """&amp;L219&amp;""")"&amp;IF(R219="D","@Temporal(TemporalType.DATE)","")&amp;"private "&amp;VLOOKUP(TEXT(R219,"@"),Apoio!A:B,2,0)&amp;" "&amp;SUBSTITUTE(LOWER(LEFT(L219,1))&amp;RIGHT(PROPER(L219),LEN(L219)-1),"_","")&amp;";",IF(ISNUMBER(Q219),IF(R219="R","@Entity@Table(name = ""reg_"&amp;LOWER(J219)&amp;""")@XmlRootElement","")&amp;VLOOKUP(J219,Blocos!D:I,6,0)&amp;Apoio!$E$1&amp;Y219,""))</f>
        <v>@Campos(posicao = 3, tipo = 'R')@Column(name = "VL_BC_ISS_P")private BigDecimal vlBcIssP;</v>
      </c>
      <c r="X219" s="190" t="str">
        <f>IF(ISNUMBER(Q219),COUNTIF(Blocos!G:G,J219),"")</f>
        <v/>
      </c>
      <c r="Y219" s="190" t="str">
        <f>IF(OR(X219=0,X219=""),"",VLOOKUP(SUMIFS(Blocos!A:A,Blocos!H:H,'EFD REGISTROS e Campos (2)'!X219,Blocos!G:G,'EFD REGISTROS e Campos (2)'!J219),Blocos!A:L,12,0))</f>
        <v/>
      </c>
      <c r="Z219" s="190" t="str">
        <f>IF(ISNUMBER(Q220),VLOOKUP(J219,Blocos!D:G,4,0),"")</f>
        <v/>
      </c>
      <c r="AA219" s="190" t="str">
        <f>IF(ISNUMBER(Q219),CONCATENATE("CREATE TABLE ""reg_",LOWER(J219),""" (""ID"" bigint NOT NULL AUTO_INCREMENT,  ""HASHFILE"" varchar(255) DEFAULT NULL, ""ID_PAI"" bigint NOT NULL,"),IF(Q219="Campo",CONCATENATE("""",L219,""" ",VLOOKUP(R219,Apoio!A:C,3,0)),""))&amp;IF(Z219="","",CONCATENATE("PRIMARY KEY (""ID""), KEY ""FK_reg_",LOWER(Z219),"_ID_PAI"" (""ID_PAI""), CONSTRAINT ""FK_reg_",LOWER(Z219),"_ID_PAI"" FOREIGN KEY (""ID_PAI"") REFERENCES ""reg_",LOWER(Z219),""" (""ID"")) ENGINE=InnoDB AUTO_INCREMENT=105774 DEFAULT CHARSET=utf8mb4 COLLATE=utf8mb4_0900_ai_ci;"))</f>
        <v>"VL_BC_ISS_P" decimal(15,6) DEFAULT NULL,</v>
      </c>
      <c r="AB219" s="190" t="str">
        <f t="shared" si="27"/>
        <v>`reg_b025`.`VL_BC_ISS_P`,</v>
      </c>
    </row>
    <row r="220" spans="1:28" ht="14.5" hidden="1" customHeight="1" x14ac:dyDescent="0.3">
      <c r="J220" s="187" t="str">
        <f t="shared" si="26"/>
        <v>B025</v>
      </c>
      <c r="K220" s="181">
        <v>4</v>
      </c>
      <c r="L220" s="289" t="s">
        <v>389</v>
      </c>
      <c r="M220" s="182" t="s">
        <v>390</v>
      </c>
      <c r="N220" s="181" t="s">
        <v>32</v>
      </c>
      <c r="O220" s="181" t="s">
        <v>28</v>
      </c>
      <c r="P220" s="181" t="s">
        <v>363</v>
      </c>
      <c r="Q220" s="192" t="str">
        <f t="shared" si="22"/>
        <v>Campo</v>
      </c>
      <c r="R220" s="192" t="s">
        <v>3606</v>
      </c>
      <c r="S220" s="191" t="str">
        <f t="shared" si="23"/>
        <v/>
      </c>
      <c r="T220" s="192" t="str">
        <f t="shared" si="24"/>
        <v>&lt;campo posicao="4"&gt;
&lt;coluna&gt;ALIQ_ISS&lt;/coluna&gt;
&lt;descricao&gt;Alíquota do ISS&lt;/descricao&gt;
&lt;tipo&gt;R&lt;/tipo&gt;
&lt;/campo&gt;</v>
      </c>
      <c r="U220" s="192" t="str">
        <f t="shared" si="21"/>
        <v>&lt;campo posicao="4"&gt;
&lt;coluna&gt;ALIQ_ISS&lt;/coluna&gt;
&lt;descricao&gt;Alíquota do ISS&lt;/descricao&gt;
&lt;tipo&gt;R&lt;/tipo&gt;
&lt;/campo&gt;</v>
      </c>
      <c r="V220" s="192" t="str">
        <f t="shared" si="25"/>
        <v>{"Column5", "ALIQ_ISS"},</v>
      </c>
      <c r="W220" s="191" t="str">
        <f>IF(Q220="Campo","@Campos(posicao = "&amp;K220&amp;", tipo = '"&amp;R220&amp;"')@Column(name = """&amp;L220&amp;""")"&amp;IF(R220="D","@Temporal(TemporalType.DATE)","")&amp;"private "&amp;VLOOKUP(TEXT(R220,"@"),Apoio!A:B,2,0)&amp;" "&amp;SUBSTITUTE(LOWER(LEFT(L220,1))&amp;RIGHT(PROPER(L220),LEN(L220)-1),"_","")&amp;";",IF(ISNUMBER(Q220),IF(R220="R","@Entity@Table(name = ""reg_"&amp;LOWER(J220)&amp;""")@XmlRootElement","")&amp;VLOOKUP(J220,Blocos!D:I,6,0)&amp;Apoio!$E$1&amp;Y220,""))</f>
        <v>@Campos(posicao = 4, tipo = 'R')@Column(name = "ALIQ_ISS")private BigDecimal aliqIss;</v>
      </c>
      <c r="X220" s="190" t="str">
        <f>IF(ISNUMBER(Q220),COUNTIF(Blocos!G:G,J220),"")</f>
        <v/>
      </c>
      <c r="Y220" s="190" t="str">
        <f>IF(OR(X220=0,X220=""),"",VLOOKUP(SUMIFS(Blocos!A:A,Blocos!H:H,'EFD REGISTROS e Campos (2)'!X220,Blocos!G:G,'EFD REGISTROS e Campos (2)'!J220),Blocos!A:L,12,0))</f>
        <v/>
      </c>
      <c r="Z220" s="190" t="str">
        <f>IF(ISNUMBER(Q221),VLOOKUP(J220,Blocos!D:G,4,0),"")</f>
        <v/>
      </c>
      <c r="AA220" s="190" t="str">
        <f>IF(ISNUMBER(Q220),CONCATENATE("CREATE TABLE ""reg_",LOWER(J220),""" (""ID"" bigint NOT NULL AUTO_INCREMENT,  ""HASHFILE"" varchar(255) DEFAULT NULL, ""ID_PAI"" bigint NOT NULL,"),IF(Q220="Campo",CONCATENATE("""",L220,""" ",VLOOKUP(R220,Apoio!A:C,3,0)),""))&amp;IF(Z220="","",CONCATENATE("PRIMARY KEY (""ID""), KEY ""FK_reg_",LOWER(Z220),"_ID_PAI"" (""ID_PAI""), CONSTRAINT ""FK_reg_",LOWER(Z220),"_ID_PAI"" FOREIGN KEY (""ID_PAI"") REFERENCES ""reg_",LOWER(Z220),""" (""ID"")) ENGINE=InnoDB AUTO_INCREMENT=105774 DEFAULT CHARSET=utf8mb4 COLLATE=utf8mb4_0900_ai_ci;"))</f>
        <v>"ALIQ_ISS" decimal(15,6) DEFAULT NULL,</v>
      </c>
      <c r="AB220" s="190" t="str">
        <f t="shared" si="27"/>
        <v>`reg_b025`.`ALIQ_ISS`,</v>
      </c>
    </row>
    <row r="221" spans="1:28" ht="14.5" hidden="1" customHeight="1" x14ac:dyDescent="0.3">
      <c r="J221" s="187" t="str">
        <f t="shared" si="26"/>
        <v>B025</v>
      </c>
      <c r="K221" s="181">
        <v>5</v>
      </c>
      <c r="L221" s="289" t="s">
        <v>391</v>
      </c>
      <c r="M221" s="182" t="s">
        <v>392</v>
      </c>
      <c r="N221" s="181" t="s">
        <v>32</v>
      </c>
      <c r="O221" s="181" t="s">
        <v>28</v>
      </c>
      <c r="P221" s="181" t="s">
        <v>363</v>
      </c>
      <c r="Q221" s="192" t="str">
        <f t="shared" si="22"/>
        <v>Campo</v>
      </c>
      <c r="R221" s="192" t="s">
        <v>3606</v>
      </c>
      <c r="S221" s="191" t="str">
        <f t="shared" si="23"/>
        <v/>
      </c>
      <c r="T221" s="192" t="str">
        <f t="shared" si="24"/>
        <v>&lt;campo posicao="5"&gt;
&lt;coluna&gt;VL_ISS_P&lt;/coluna&gt;
&lt;descricao&gt;Parcela correspondente ao "Valor do ISS" referente à combinação da alíquota e item da lista&lt;/descricao&gt;
&lt;tipo&gt;R&lt;/tipo&gt;
&lt;/campo&gt;</v>
      </c>
      <c r="U221" s="192" t="str">
        <f t="shared" si="21"/>
        <v>&lt;campo posicao="5"&gt;
&lt;coluna&gt;VL_ISS_P&lt;/coluna&gt;
&lt;descricao&gt;Parcela correspondente ao "Valor do ISS" referente à combinação da alíquota e item da lista&lt;/descricao&gt;
&lt;tipo&gt;R&lt;/tipo&gt;
&lt;/campo&gt;</v>
      </c>
      <c r="V221" s="192" t="str">
        <f t="shared" si="25"/>
        <v>{"Column6", "VL_ISS_P"},</v>
      </c>
      <c r="W221" s="191" t="str">
        <f>IF(Q221="Campo","@Campos(posicao = "&amp;K221&amp;", tipo = '"&amp;R221&amp;"')@Column(name = """&amp;L221&amp;""")"&amp;IF(R221="D","@Temporal(TemporalType.DATE)","")&amp;"private "&amp;VLOOKUP(TEXT(R221,"@"),Apoio!A:B,2,0)&amp;" "&amp;SUBSTITUTE(LOWER(LEFT(L221,1))&amp;RIGHT(PROPER(L221),LEN(L221)-1),"_","")&amp;";",IF(ISNUMBER(Q221),IF(R221="R","@Entity@Table(name = ""reg_"&amp;LOWER(J221)&amp;""")@XmlRootElement","")&amp;VLOOKUP(J221,Blocos!D:I,6,0)&amp;Apoio!$E$1&amp;Y221,""))</f>
        <v>@Campos(posicao = 5, tipo = 'R')@Column(name = "VL_ISS_P")private BigDecimal vlIssP;</v>
      </c>
      <c r="X221" s="190" t="str">
        <f>IF(ISNUMBER(Q221),COUNTIF(Blocos!G:G,J221),"")</f>
        <v/>
      </c>
      <c r="Y221" s="190" t="str">
        <f>IF(OR(X221=0,X221=""),"",VLOOKUP(SUMIFS(Blocos!A:A,Blocos!H:H,'EFD REGISTROS e Campos (2)'!X221,Blocos!G:G,'EFD REGISTROS e Campos (2)'!J221),Blocos!A:L,12,0))</f>
        <v/>
      </c>
      <c r="Z221" s="190" t="str">
        <f>IF(ISNUMBER(Q222),VLOOKUP(J221,Blocos!D:G,4,0),"")</f>
        <v/>
      </c>
      <c r="AA221" s="190" t="str">
        <f>IF(ISNUMBER(Q221),CONCATENATE("CREATE TABLE ""reg_",LOWER(J221),""" (""ID"" bigint NOT NULL AUTO_INCREMENT,  ""HASHFILE"" varchar(255) DEFAULT NULL, ""ID_PAI"" bigint NOT NULL,"),IF(Q221="Campo",CONCATENATE("""",L221,""" ",VLOOKUP(R221,Apoio!A:C,3,0)),""))&amp;IF(Z221="","",CONCATENATE("PRIMARY KEY (""ID""), KEY ""FK_reg_",LOWER(Z221),"_ID_PAI"" (""ID_PAI""), CONSTRAINT ""FK_reg_",LOWER(Z221),"_ID_PAI"" FOREIGN KEY (""ID_PAI"") REFERENCES ""reg_",LOWER(Z221),""" (""ID"")) ENGINE=InnoDB AUTO_INCREMENT=105774 DEFAULT CHARSET=utf8mb4 COLLATE=utf8mb4_0900_ai_ci;"))</f>
        <v>"VL_ISS_P" decimal(15,6) DEFAULT NULL,</v>
      </c>
      <c r="AB221" s="190" t="str">
        <f t="shared" si="27"/>
        <v>`reg_b025`.`VL_ISS_P`,</v>
      </c>
    </row>
    <row r="222" spans="1:28" ht="14.5" hidden="1" customHeight="1" x14ac:dyDescent="0.3">
      <c r="J222" s="187" t="str">
        <f t="shared" si="26"/>
        <v>B025</v>
      </c>
      <c r="K222" s="181">
        <v>6</v>
      </c>
      <c r="L222" s="289" t="s">
        <v>393</v>
      </c>
      <c r="M222" s="182" t="s">
        <v>394</v>
      </c>
      <c r="N222" s="181" t="s">
        <v>32</v>
      </c>
      <c r="O222" s="181" t="s">
        <v>28</v>
      </c>
      <c r="P222" s="181" t="s">
        <v>363</v>
      </c>
      <c r="Q222" s="192" t="str">
        <f t="shared" si="22"/>
        <v>Campo</v>
      </c>
      <c r="R222" s="192" t="s">
        <v>3606</v>
      </c>
      <c r="S222" s="191" t="str">
        <f t="shared" si="23"/>
        <v/>
      </c>
      <c r="T222" s="192" t="str">
        <f t="shared" si="24"/>
        <v>&lt;campo posicao="6"&gt;
&lt;coluna&gt;VL_ISNT_ISS_P&lt;/coluna&gt;
&lt;descricao&gt;Parcela correpondente ao "Valor das operações isentas ou não-tributadas pelo ISS" referente à combinação da alíquota e item da lista&lt;/descricao&gt;
&lt;tipo&gt;R&lt;/tipo&gt;
&lt;/campo&gt;</v>
      </c>
      <c r="U222" s="192" t="str">
        <f t="shared" si="21"/>
        <v>&lt;campo posicao="6"&gt;
&lt;coluna&gt;VL_ISNT_ISS_P&lt;/coluna&gt;
&lt;descricao&gt;Parcela correpondente ao "Valor das operações isentas ou não-tributadas pelo ISS" referente à combinação da alíquota e item da lista&lt;/descricao&gt;
&lt;tipo&gt;R&lt;/tipo&gt;
&lt;/campo&gt;</v>
      </c>
      <c r="V222" s="192" t="str">
        <f t="shared" si="25"/>
        <v>{"Column7", "VL_ISNT_ISS_P"},</v>
      </c>
      <c r="W222" s="191" t="str">
        <f>IF(Q222="Campo","@Campos(posicao = "&amp;K222&amp;", tipo = '"&amp;R222&amp;"')@Column(name = """&amp;L222&amp;""")"&amp;IF(R222="D","@Temporal(TemporalType.DATE)","")&amp;"private "&amp;VLOOKUP(TEXT(R222,"@"),Apoio!A:B,2,0)&amp;" "&amp;SUBSTITUTE(LOWER(LEFT(L222,1))&amp;RIGHT(PROPER(L222),LEN(L222)-1),"_","")&amp;";",IF(ISNUMBER(Q222),IF(R222="R","@Entity@Table(name = ""reg_"&amp;LOWER(J222)&amp;""")@XmlRootElement","")&amp;VLOOKUP(J222,Blocos!D:I,6,0)&amp;Apoio!$E$1&amp;Y222,""))</f>
        <v>@Campos(posicao = 6, tipo = 'R')@Column(name = "VL_ISNT_ISS_P")private BigDecimal vlIsntIssP;</v>
      </c>
      <c r="X222" s="190" t="str">
        <f>IF(ISNUMBER(Q222),COUNTIF(Blocos!G:G,J222),"")</f>
        <v/>
      </c>
      <c r="Y222" s="190" t="str">
        <f>IF(OR(X222=0,X222=""),"",VLOOKUP(SUMIFS(Blocos!A:A,Blocos!H:H,'EFD REGISTROS e Campos (2)'!X222,Blocos!G:G,'EFD REGISTROS e Campos (2)'!J222),Blocos!A:L,12,0))</f>
        <v/>
      </c>
      <c r="Z222" s="190" t="str">
        <f>IF(ISNUMBER(Q223),VLOOKUP(J222,Blocos!D:G,4,0),"")</f>
        <v/>
      </c>
      <c r="AA222" s="190" t="str">
        <f>IF(ISNUMBER(Q222),CONCATENATE("CREATE TABLE ""reg_",LOWER(J222),""" (""ID"" bigint NOT NULL AUTO_INCREMENT,  ""HASHFILE"" varchar(255) DEFAULT NULL, ""ID_PAI"" bigint NOT NULL,"),IF(Q222="Campo",CONCATENATE("""",L222,""" ",VLOOKUP(R222,Apoio!A:C,3,0)),""))&amp;IF(Z222="","",CONCATENATE("PRIMARY KEY (""ID""), KEY ""FK_reg_",LOWER(Z222),"_ID_PAI"" (""ID_PAI""), CONSTRAINT ""FK_reg_",LOWER(Z222),"_ID_PAI"" FOREIGN KEY (""ID_PAI"") REFERENCES ""reg_",LOWER(Z222),""" (""ID"")) ENGINE=InnoDB AUTO_INCREMENT=105774 DEFAULT CHARSET=utf8mb4 COLLATE=utf8mb4_0900_ai_ci;"))</f>
        <v>"VL_ISNT_ISS_P" decimal(15,6) DEFAULT NULL,</v>
      </c>
      <c r="AB222" s="190" t="str">
        <f t="shared" si="27"/>
        <v>`reg_b025`.`VL_ISNT_ISS_P`,</v>
      </c>
    </row>
    <row r="223" spans="1:28" ht="14.5" hidden="1" customHeight="1" x14ac:dyDescent="0.3">
      <c r="J223" s="187" t="str">
        <f t="shared" si="26"/>
        <v>B025</v>
      </c>
      <c r="K223" s="181">
        <v>7</v>
      </c>
      <c r="L223" s="289" t="s">
        <v>395</v>
      </c>
      <c r="M223" s="182" t="s">
        <v>396</v>
      </c>
      <c r="N223" s="181" t="s">
        <v>27</v>
      </c>
      <c r="O223" s="181" t="s">
        <v>235</v>
      </c>
      <c r="P223" s="181" t="s">
        <v>28</v>
      </c>
      <c r="Q223" s="192" t="str">
        <f t="shared" si="22"/>
        <v>Campo</v>
      </c>
      <c r="R223" s="192" t="s">
        <v>27</v>
      </c>
      <c r="S223" s="191" t="str">
        <f t="shared" si="23"/>
        <v/>
      </c>
      <c r="T223" s="192" t="str">
        <f t="shared" si="24"/>
        <v>&lt;campo posicao="7"&gt;
&lt;coluna&gt;COD_SERV&lt;/coluna&gt;
&lt;descricao&gt;Item da lista de serviços, conforme Tabela 4.6.3&lt;/descricao&gt;
&lt;tipo&gt;C&lt;/tipo&gt;
&lt;/campo&gt;</v>
      </c>
      <c r="U223" s="192" t="str">
        <f t="shared" si="21"/>
        <v>&lt;campo posicao="7"&gt;
&lt;coluna&gt;COD_SERV&lt;/coluna&gt;
&lt;descricao&gt;Item da lista de serviços, conforme Tabela 4.6.3&lt;/descricao&gt;
&lt;tipo&gt;C&lt;/tipo&gt;
&lt;/campo&gt;</v>
      </c>
      <c r="V223" s="192" t="str">
        <f t="shared" si="25"/>
        <v>{"Column8", "COD_SERV"},</v>
      </c>
      <c r="W223" s="191" t="str">
        <f>IF(Q223="Campo","@Campos(posicao = "&amp;K223&amp;", tipo = '"&amp;R223&amp;"')@Column(name = """&amp;L223&amp;""")"&amp;IF(R223="D","@Temporal(TemporalType.DATE)","")&amp;"private "&amp;VLOOKUP(TEXT(R223,"@"),Apoio!A:B,2,0)&amp;" "&amp;SUBSTITUTE(LOWER(LEFT(L223,1))&amp;RIGHT(PROPER(L223),LEN(L223)-1),"_","")&amp;";",IF(ISNUMBER(Q223),IF(R223="R","@Entity@Table(name = ""reg_"&amp;LOWER(J223)&amp;""")@XmlRootElement","")&amp;VLOOKUP(J223,Blocos!D:I,6,0)&amp;Apoio!$E$1&amp;Y223,""))</f>
        <v>@Campos(posicao = 7, tipo = 'C')@Column(name = "COD_SERV")private String codServ;</v>
      </c>
      <c r="X223" s="190" t="str">
        <f>IF(ISNUMBER(Q223),COUNTIF(Blocos!G:G,J223),"")</f>
        <v/>
      </c>
      <c r="Y223" s="190" t="str">
        <f>IF(OR(X223=0,X223=""),"",VLOOKUP(SUMIFS(Blocos!A:A,Blocos!H:H,'EFD REGISTROS e Campos (2)'!X223,Blocos!G:G,'EFD REGISTROS e Campos (2)'!J223),Blocos!A:L,12,0))</f>
        <v/>
      </c>
      <c r="Z223" s="190" t="str">
        <f>IF(ISNUMBER(Q224),VLOOKUP(J223,Blocos!D:G,4,0),"")</f>
        <v>B020</v>
      </c>
      <c r="AA223" s="190" t="str">
        <f>IF(ISNUMBER(Q223),CONCATENATE("CREATE TABLE ""reg_",LOWER(J223),""" (""ID"" bigint NOT NULL AUTO_INCREMENT,  ""HASHFILE"" varchar(255) DEFAULT NULL, ""ID_PAI"" bigint NOT NULL,"),IF(Q223="Campo",CONCATENATE("""",L223,""" ",VLOOKUP(R223,Apoio!A:C,3,0)),""))&amp;IF(Z223="","",CONCATENATE("PRIMARY KEY (""ID""), KEY ""FK_reg_",LOWER(Z223),"_ID_PAI"" (""ID_PAI""), CONSTRAINT ""FK_reg_",LOWER(Z223),"_ID_PAI"" FOREIGN KEY (""ID_PAI"") REFERENCES ""reg_",LOWER(Z223),""" (""ID"")) ENGINE=InnoDB AUTO_INCREMENT=105774 DEFAULT CHARSET=utf8mb4 COLLATE=utf8mb4_0900_ai_ci;"))</f>
        <v>"COD_SERV" varchar(255) DEFAULT NULL,PRIMARY KEY ("ID"), KEY "FK_reg_b020_ID_PAI" ("ID_PAI"), CONSTRAINT "FK_reg_b020_ID_PAI" FOREIGN KEY ("ID_PAI") REFERENCES "reg_b020" ("ID")) ENGINE=InnoDB AUTO_INCREMENT=105774 DEFAULT CHARSET=utf8mb4 COLLATE=utf8mb4_0900_ai_ci;</v>
      </c>
      <c r="AB223" s="190" t="str">
        <f t="shared" si="27"/>
        <v>`reg_b025`.`COD_SERV`,FROM `efdicms`.`reg_b025`;"</v>
      </c>
    </row>
    <row r="224" spans="1:28" ht="14.5" hidden="1" customHeight="1" collapsed="1" x14ac:dyDescent="0.3">
      <c r="A224" s="180" t="s">
        <v>22</v>
      </c>
      <c r="D224" s="180" t="s">
        <v>397</v>
      </c>
      <c r="I224" s="180" t="s">
        <v>108</v>
      </c>
      <c r="J224" s="187" t="str">
        <f t="shared" si="26"/>
        <v>B030</v>
      </c>
      <c r="K224" s="195" t="s">
        <v>398</v>
      </c>
      <c r="Q224" s="192">
        <f t="shared" si="22"/>
        <v>2</v>
      </c>
      <c r="S224" s="191" t="str">
        <f t="shared" si="23"/>
        <v>&lt;/registro&gt;
&lt;registro codigo="B030" perfil="ABC" nivel="2"&gt;</v>
      </c>
      <c r="T224" s="192" t="str">
        <f t="shared" si="24"/>
        <v/>
      </c>
      <c r="U224" s="192" t="str">
        <f t="shared" si="21"/>
        <v>&lt;/registro&gt;
&lt;registro codigo="B030" perfil="ABC" nivel="2"&gt;</v>
      </c>
      <c r="V224" s="192" t="str">
        <f t="shared" si="25"/>
        <v/>
      </c>
      <c r="W224" s="191" t="str">
        <f>IF(Q224="Campo","@Campos(posicao = "&amp;K224&amp;", tipo = '"&amp;R224&amp;"')@Column(name = """&amp;L224&amp;""")"&amp;IF(R224="D","@Temporal(TemporalType.DATE)","")&amp;"private "&amp;VLOOKUP(TEXT(R224,"@"),Apoio!A:B,2,0)&amp;" "&amp;SUBSTITUTE(LOWER(LEFT(L224,1))&amp;RIGHT(PROPER(L224),LEN(L224)-1),"_","")&amp;";",IF(ISNUMBER(Q224),IF(R224="R","@Entity@Table(name = ""reg_"&amp;LOWER(J224)&amp;""")@XmlRootElement","")&amp;VLOOKUP(J224,Blocos!D:I,6,0)&amp;Apoio!$E$1&amp;Y224,""))</f>
        <v>@Registros(nivel = 2) public class RegB030 implements Serializable { private static final long serialVersionUID = 1L; @Id @GeneratedValue(strategy = GenerationType.IDENTITY) @Basic(optional = false) @Column(name = "ID" ) private Long id;@ManyToOne(fetch = FetchType.LAZY) @JoinColumn(name = "ID_PAI", nullable = false) private RegB001 idPai; public RegB001 getIdPai() {return idPai;}public void setIdPai(Object idPai) {this.idPai = (RegB001) idPai;}public RegB030() { } public RegB030(Long id) { this.id = id; } public RegB030(Long id, RegB001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List&lt;RegB035&gt; regB035;public List&lt;RegB035&gt; getRegB035() {return regB035;}public void setRegB035(List&lt;RegB035&gt; regB035) {this.regB035 = regB035;}</v>
      </c>
      <c r="X224" s="190">
        <f>IF(ISNUMBER(Q224),COUNTIF(Blocos!G:G,J224),"")</f>
        <v>1</v>
      </c>
      <c r="Y224" s="190" t="str">
        <f>IF(OR(X224=0,X224=""),"",VLOOKUP(SUMIFS(Blocos!A:A,Blocos!H:H,'EFD REGISTROS e Campos (2)'!X224,Blocos!G:G,'EFD REGISTROS e Campos (2)'!J224),Blocos!A:L,12,0))</f>
        <v>@OneToMany( cascade = CascadeType.ALL, fetch = FetchType.LAZY, mappedBy = "idPai")private  List&lt;RegB035&gt; regB035;public List&lt;RegB035&gt; getRegB035() {return regB035;}public void setRegB035(List&lt;RegB035&gt; regB035) {this.regB035 = regB035;}</v>
      </c>
      <c r="Z224" s="190" t="str">
        <f>IF(ISNUMBER(Q225),VLOOKUP(J224,Blocos!D:G,4,0),"")</f>
        <v/>
      </c>
      <c r="AA224" s="190" t="str">
        <f>IF(ISNUMBER(Q224),CONCATENATE("CREATE TABLE ""reg_",LOWER(J224),""" (""ID"" bigint NOT NULL AUTO_INCREMENT,  ""HASHFILE"" varchar(255) DEFAULT NULL, ""ID_PAI"" bigint NOT NULL,"),IF(Q224="Campo",CONCATENATE("""",L224,""" ",VLOOKUP(R224,Apoio!A:C,3,0)),""))&amp;IF(Z224="","",CONCATENATE("PRIMARY KEY (""ID""), KEY ""FK_reg_",LOWER(Z224),"_ID_PAI"" (""ID_PAI""), CONSTRAINT ""FK_reg_",LOWER(Z224),"_ID_PAI"" FOREIGN KEY (""ID_PAI"") REFERENCES ""reg_",LOWER(Z224),""" (""ID"")) ENGINE=InnoDB AUTO_INCREMENT=105774 DEFAULT CHARSET=utf8mb4 COLLATE=utf8mb4_0900_ai_ci;"))</f>
        <v>CREATE TABLE "reg_b030" ("ID" bigint NOT NULL AUTO_INCREMENT,  "HASHFILE" varchar(255) DEFAULT NULL, "ID_PAI" bigint NOT NULL,</v>
      </c>
      <c r="AB224" s="190" t="str">
        <f t="shared" si="27"/>
        <v/>
      </c>
    </row>
    <row r="225" spans="1:28" ht="14.5" hidden="1" customHeight="1" x14ac:dyDescent="0.3">
      <c r="J225" s="187" t="str">
        <f t="shared" si="26"/>
        <v>B030</v>
      </c>
      <c r="K225" s="181">
        <v>1</v>
      </c>
      <c r="L225" s="289" t="s">
        <v>25</v>
      </c>
      <c r="M225" s="182" t="s">
        <v>399</v>
      </c>
      <c r="N225" s="181" t="s">
        <v>27</v>
      </c>
      <c r="O225" s="181" t="s">
        <v>235</v>
      </c>
      <c r="P225" s="181" t="s">
        <v>28</v>
      </c>
      <c r="Q225" s="192" t="str">
        <f t="shared" si="22"/>
        <v>Campo</v>
      </c>
      <c r="R225" s="192" t="s">
        <v>27</v>
      </c>
      <c r="S225" s="191" t="str">
        <f t="shared" si="23"/>
        <v/>
      </c>
      <c r="T225" s="192" t="str">
        <f t="shared" si="24"/>
        <v>&lt;campo posicao="1"&gt;
&lt;coluna&gt;REG&lt;/coluna&gt;
&lt;descricao&gt;Texto fixo contendo "B030"&lt;/descricao&gt;
&lt;tipo&gt;C&lt;/tipo&gt;
&lt;/campo&gt;</v>
      </c>
      <c r="U225" s="192" t="str">
        <f t="shared" si="21"/>
        <v>&lt;campo posicao="1"&gt;
&lt;coluna&gt;REG&lt;/coluna&gt;
&lt;descricao&gt;Texto fixo contendo "B030"&lt;/descricao&gt;
&lt;tipo&gt;C&lt;/tipo&gt;
&lt;/campo&gt;</v>
      </c>
      <c r="V225" s="192" t="str">
        <f t="shared" si="25"/>
        <v>{"Column2", "REG"},</v>
      </c>
      <c r="W225" s="191" t="str">
        <f>IF(Q225="Campo","@Campos(posicao = "&amp;K225&amp;", tipo = '"&amp;R225&amp;"')@Column(name = """&amp;L225&amp;""")"&amp;IF(R225="D","@Temporal(TemporalType.DATE)","")&amp;"private "&amp;VLOOKUP(TEXT(R225,"@"),Apoio!A:B,2,0)&amp;" "&amp;SUBSTITUTE(LOWER(LEFT(L225,1))&amp;RIGHT(PROPER(L225),LEN(L225)-1),"_","")&amp;";",IF(ISNUMBER(Q225),IF(R225="R","@Entity@Table(name = ""reg_"&amp;LOWER(J225)&amp;""")@XmlRootElement","")&amp;VLOOKUP(J225,Blocos!D:I,6,0)&amp;Apoio!$E$1&amp;Y225,""))</f>
        <v>@Campos(posicao = 1, tipo = 'C')@Column(name = "REG")private String reg;</v>
      </c>
      <c r="X225" s="190" t="str">
        <f>IF(ISNUMBER(Q225),COUNTIF(Blocos!G:G,J225),"")</f>
        <v/>
      </c>
      <c r="Y225" s="190" t="str">
        <f>IF(OR(X225=0,X225=""),"",VLOOKUP(SUMIFS(Blocos!A:A,Blocos!H:H,'EFD REGISTROS e Campos (2)'!X225,Blocos!G:G,'EFD REGISTROS e Campos (2)'!J225),Blocos!A:L,12,0))</f>
        <v/>
      </c>
      <c r="Z225" s="190" t="str">
        <f>IF(ISNUMBER(Q226),VLOOKUP(J225,Blocos!D:G,4,0),"")</f>
        <v/>
      </c>
      <c r="AA225" s="190" t="str">
        <f>IF(ISNUMBER(Q225),CONCATENATE("CREATE TABLE ""reg_",LOWER(J225),""" (""ID"" bigint NOT NULL AUTO_INCREMENT,  ""HASHFILE"" varchar(255) DEFAULT NULL, ""ID_PAI"" bigint NOT NULL,"),IF(Q225="Campo",CONCATENATE("""",L225,""" ",VLOOKUP(R225,Apoio!A:C,3,0)),""))&amp;IF(Z225="","",CONCATENATE("PRIMARY KEY (""ID""), KEY ""FK_reg_",LOWER(Z225),"_ID_PAI"" (""ID_PAI""), CONSTRAINT ""FK_reg_",LOWER(Z225),"_ID_PAI"" FOREIGN KEY (""ID_PAI"") REFERENCES ""reg_",LOWER(Z225),""" (""ID"")) ENGINE=InnoDB AUTO_INCREMENT=105774 DEFAULT CHARSET=utf8mb4 COLLATE=utf8mb4_0900_ai_ci;"))</f>
        <v>"REG" varchar(255) DEFAULT NULL,</v>
      </c>
      <c r="AB225" s="190" t="str">
        <f t="shared" si="27"/>
        <v>USE `efdicms`;SELECT `reg_b030`.`REG`,</v>
      </c>
    </row>
    <row r="226" spans="1:28" ht="14.5" hidden="1" customHeight="1" x14ac:dyDescent="0.3">
      <c r="J226" s="187" t="str">
        <f t="shared" si="26"/>
        <v>B030</v>
      </c>
      <c r="K226" s="181">
        <v>2</v>
      </c>
      <c r="L226" s="289" t="s">
        <v>344</v>
      </c>
      <c r="M226" s="182" t="s">
        <v>345</v>
      </c>
      <c r="N226" s="181" t="s">
        <v>27</v>
      </c>
      <c r="O226" s="207" t="s">
        <v>54</v>
      </c>
      <c r="P226" s="181" t="s">
        <v>28</v>
      </c>
      <c r="Q226" s="192" t="str">
        <f t="shared" si="22"/>
        <v>Campo</v>
      </c>
      <c r="R226" s="192" t="s">
        <v>27</v>
      </c>
      <c r="S226" s="191" t="str">
        <f t="shared" si="23"/>
        <v/>
      </c>
      <c r="T226" s="192" t="str">
        <f t="shared" si="24"/>
        <v>&lt;campo posicao="2"&gt;
&lt;coluna&gt;COD_MOD&lt;/coluna&gt;
&lt;descricao&gt;Código do modelo do documento fiscal, conforme a Tabela 4.1.3&lt;/descricao&gt;
&lt;tipo&gt;C&lt;/tipo&gt;
&lt;/campo&gt;</v>
      </c>
      <c r="U226" s="192" t="str">
        <f t="shared" si="21"/>
        <v>&lt;campo posicao="2"&gt;
&lt;coluna&gt;COD_MOD&lt;/coluna&gt;
&lt;descricao&gt;Código do modelo do documento fiscal, conforme a Tabela 4.1.3&lt;/descricao&gt;
&lt;tipo&gt;C&lt;/tipo&gt;
&lt;/campo&gt;</v>
      </c>
      <c r="V226" s="192" t="str">
        <f t="shared" si="25"/>
        <v>{"Column3", "COD_MOD"},</v>
      </c>
      <c r="W226" s="191" t="str">
        <f>IF(Q226="Campo","@Campos(posicao = "&amp;K226&amp;", tipo = '"&amp;R226&amp;"')@Column(name = """&amp;L226&amp;""")"&amp;IF(R226="D","@Temporal(TemporalType.DATE)","")&amp;"private "&amp;VLOOKUP(TEXT(R226,"@"),Apoio!A:B,2,0)&amp;" "&amp;SUBSTITUTE(LOWER(LEFT(L226,1))&amp;RIGHT(PROPER(L226),LEN(L226)-1),"_","")&amp;";",IF(ISNUMBER(Q226),IF(R226="R","@Entity@Table(name = ""reg_"&amp;LOWER(J226)&amp;""")@XmlRootElement","")&amp;VLOOKUP(J226,Blocos!D:I,6,0)&amp;Apoio!$E$1&amp;Y226,""))</f>
        <v>@Campos(posicao = 2, tipo = 'C')@Column(name = "COD_MOD")private String codMod;</v>
      </c>
      <c r="X226" s="190" t="str">
        <f>IF(ISNUMBER(Q226),COUNTIF(Blocos!G:G,J226),"")</f>
        <v/>
      </c>
      <c r="Y226" s="190" t="str">
        <f>IF(OR(X226=0,X226=""),"",VLOOKUP(SUMIFS(Blocos!A:A,Blocos!H:H,'EFD REGISTROS e Campos (2)'!X226,Blocos!G:G,'EFD REGISTROS e Campos (2)'!J226),Blocos!A:L,12,0))</f>
        <v/>
      </c>
      <c r="Z226" s="190" t="str">
        <f>IF(ISNUMBER(Q227),VLOOKUP(J226,Blocos!D:G,4,0),"")</f>
        <v/>
      </c>
      <c r="AA226" s="190" t="str">
        <f>IF(ISNUMBER(Q226),CONCATENATE("CREATE TABLE ""reg_",LOWER(J226),""" (""ID"" bigint NOT NULL AUTO_INCREMENT,  ""HASHFILE"" varchar(255) DEFAULT NULL, ""ID_PAI"" bigint NOT NULL,"),IF(Q226="Campo",CONCATENATE("""",L226,""" ",VLOOKUP(R226,Apoio!A:C,3,0)),""))&amp;IF(Z226="","",CONCATENATE("PRIMARY KEY (""ID""), KEY ""FK_reg_",LOWER(Z226),"_ID_PAI"" (""ID_PAI""), CONSTRAINT ""FK_reg_",LOWER(Z226),"_ID_PAI"" FOREIGN KEY (""ID_PAI"") REFERENCES ""reg_",LOWER(Z226),""" (""ID"")) ENGINE=InnoDB AUTO_INCREMENT=105774 DEFAULT CHARSET=utf8mb4 COLLATE=utf8mb4_0900_ai_ci;"))</f>
        <v>"COD_MOD" varchar(255) DEFAULT NULL,</v>
      </c>
      <c r="AB226" s="190" t="str">
        <f t="shared" si="27"/>
        <v>`reg_b030`.`COD_MOD`,</v>
      </c>
    </row>
    <row r="227" spans="1:28" ht="14.5" hidden="1" customHeight="1" x14ac:dyDescent="0.3">
      <c r="J227" s="187" t="str">
        <f t="shared" si="26"/>
        <v>B030</v>
      </c>
      <c r="K227" s="181">
        <v>3</v>
      </c>
      <c r="L227" s="289" t="s">
        <v>348</v>
      </c>
      <c r="M227" s="182" t="s">
        <v>349</v>
      </c>
      <c r="N227" s="181" t="s">
        <v>27</v>
      </c>
      <c r="O227" s="207" t="s">
        <v>350</v>
      </c>
      <c r="P227" s="181" t="s">
        <v>28</v>
      </c>
      <c r="Q227" s="192" t="str">
        <f t="shared" si="22"/>
        <v>Campo</v>
      </c>
      <c r="R227" s="192" t="s">
        <v>27</v>
      </c>
      <c r="S227" s="191" t="str">
        <f t="shared" si="23"/>
        <v/>
      </c>
      <c r="T227" s="192" t="str">
        <f t="shared" si="24"/>
        <v>&lt;campo posicao="3"&gt;
&lt;coluna&gt;SER&lt;/coluna&gt;
&lt;descricao&gt;Série do documento fiscal&lt;/descricao&gt;
&lt;tipo&gt;C&lt;/tipo&gt;
&lt;/campo&gt;</v>
      </c>
      <c r="U227" s="192" t="str">
        <f t="shared" si="21"/>
        <v>&lt;campo posicao="3"&gt;
&lt;coluna&gt;SER&lt;/coluna&gt;
&lt;descricao&gt;Série do documento fiscal&lt;/descricao&gt;
&lt;tipo&gt;C&lt;/tipo&gt;
&lt;/campo&gt;</v>
      </c>
      <c r="V227" s="192" t="str">
        <f t="shared" si="25"/>
        <v>{"Column4", "SER"},</v>
      </c>
      <c r="W227" s="191" t="str">
        <f>IF(Q227="Campo","@Campos(posicao = "&amp;K227&amp;", tipo = '"&amp;R227&amp;"')@Column(name = """&amp;L227&amp;""")"&amp;IF(R227="D","@Temporal(TemporalType.DATE)","")&amp;"private "&amp;VLOOKUP(TEXT(R227,"@"),Apoio!A:B,2,0)&amp;" "&amp;SUBSTITUTE(LOWER(LEFT(L227,1))&amp;RIGHT(PROPER(L227),LEN(L227)-1),"_","")&amp;";",IF(ISNUMBER(Q227),IF(R227="R","@Entity@Table(name = ""reg_"&amp;LOWER(J227)&amp;""")@XmlRootElement","")&amp;VLOOKUP(J227,Blocos!D:I,6,0)&amp;Apoio!$E$1&amp;Y227,""))</f>
        <v>@Campos(posicao = 3, tipo = 'C')@Column(name = "SER")private String ser;</v>
      </c>
      <c r="X227" s="190" t="str">
        <f>IF(ISNUMBER(Q227),COUNTIF(Blocos!G:G,J227),"")</f>
        <v/>
      </c>
      <c r="Y227" s="190" t="str">
        <f>IF(OR(X227=0,X227=""),"",VLOOKUP(SUMIFS(Blocos!A:A,Blocos!H:H,'EFD REGISTROS e Campos (2)'!X227,Blocos!G:G,'EFD REGISTROS e Campos (2)'!J227),Blocos!A:L,12,0))</f>
        <v/>
      </c>
      <c r="Z227" s="190" t="str">
        <f>IF(ISNUMBER(Q228),VLOOKUP(J227,Blocos!D:G,4,0),"")</f>
        <v/>
      </c>
      <c r="AA227" s="190" t="str">
        <f>IF(ISNUMBER(Q227),CONCATENATE("CREATE TABLE ""reg_",LOWER(J227),""" (""ID"" bigint NOT NULL AUTO_INCREMENT,  ""HASHFILE"" varchar(255) DEFAULT NULL, ""ID_PAI"" bigint NOT NULL,"),IF(Q227="Campo",CONCATENATE("""",L227,""" ",VLOOKUP(R227,Apoio!A:C,3,0)),""))&amp;IF(Z227="","",CONCATENATE("PRIMARY KEY (""ID""), KEY ""FK_reg_",LOWER(Z227),"_ID_PAI"" (""ID_PAI""), CONSTRAINT ""FK_reg_",LOWER(Z227),"_ID_PAI"" FOREIGN KEY (""ID_PAI"") REFERENCES ""reg_",LOWER(Z227),""" (""ID"")) ENGINE=InnoDB AUTO_INCREMENT=105774 DEFAULT CHARSET=utf8mb4 COLLATE=utf8mb4_0900_ai_ci;"))</f>
        <v>"SER" varchar(255) DEFAULT NULL,</v>
      </c>
      <c r="AB227" s="190" t="str">
        <f t="shared" si="27"/>
        <v>`reg_b030`.`SER`,</v>
      </c>
    </row>
    <row r="228" spans="1:28" ht="14.5" hidden="1" customHeight="1" x14ac:dyDescent="0.3">
      <c r="J228" s="187" t="str">
        <f t="shared" si="26"/>
        <v>B030</v>
      </c>
      <c r="K228" s="181">
        <v>4</v>
      </c>
      <c r="L228" s="289" t="s">
        <v>402</v>
      </c>
      <c r="M228" s="182" t="s">
        <v>403</v>
      </c>
      <c r="N228" s="181" t="s">
        <v>32</v>
      </c>
      <c r="O228" s="207" t="s">
        <v>353</v>
      </c>
      <c r="P228" s="181" t="s">
        <v>28</v>
      </c>
      <c r="Q228" s="192" t="str">
        <f t="shared" si="22"/>
        <v>Campo</v>
      </c>
      <c r="R228" s="192" t="s">
        <v>3607</v>
      </c>
      <c r="S228" s="191" t="str">
        <f t="shared" si="23"/>
        <v/>
      </c>
      <c r="T228" s="192" t="str">
        <f t="shared" si="24"/>
        <v>&lt;campo posicao="4"&gt;
&lt;coluna&gt;NUM_DOC_INI&lt;/coluna&gt;
&lt;descricao&gt;Número do primeiro documento fiscal emitido no dia&lt;/descricao&gt;
&lt;tipo&gt;I&lt;/tipo&gt;
&lt;/campo&gt;</v>
      </c>
      <c r="U228" s="192" t="str">
        <f t="shared" si="21"/>
        <v>&lt;campo posicao="4"&gt;
&lt;coluna&gt;NUM_DOC_INI&lt;/coluna&gt;
&lt;descricao&gt;Número do primeiro documento fiscal emitido no dia&lt;/descricao&gt;
&lt;tipo&gt;I&lt;/tipo&gt;
&lt;/campo&gt;</v>
      </c>
      <c r="V228" s="192" t="str">
        <f t="shared" si="25"/>
        <v>{"Column5", "NUM_DOC_INI"},</v>
      </c>
      <c r="W228" s="191" t="str">
        <f>IF(Q228="Campo","@Campos(posicao = "&amp;K228&amp;", tipo = '"&amp;R228&amp;"')@Column(name = """&amp;L228&amp;""")"&amp;IF(R228="D","@Temporal(TemporalType.DATE)","")&amp;"private "&amp;VLOOKUP(TEXT(R228,"@"),Apoio!A:B,2,0)&amp;" "&amp;SUBSTITUTE(LOWER(LEFT(L228,1))&amp;RIGHT(PROPER(L228),LEN(L228)-1),"_","")&amp;";",IF(ISNUMBER(Q228),IF(R228="R","@Entity@Table(name = ""reg_"&amp;LOWER(J228)&amp;""")@XmlRootElement","")&amp;VLOOKUP(J228,Blocos!D:I,6,0)&amp;Apoio!$E$1&amp;Y228,""))</f>
        <v>@Campos(posicao = 4, tipo = 'I')@Column(name = "NUM_DOC_INI")private int numDocIni;</v>
      </c>
      <c r="X228" s="190" t="str">
        <f>IF(ISNUMBER(Q228),COUNTIF(Blocos!G:G,J228),"")</f>
        <v/>
      </c>
      <c r="Y228" s="190" t="str">
        <f>IF(OR(X228=0,X228=""),"",VLOOKUP(SUMIFS(Blocos!A:A,Blocos!H:H,'EFD REGISTROS e Campos (2)'!X228,Blocos!G:G,'EFD REGISTROS e Campos (2)'!J228),Blocos!A:L,12,0))</f>
        <v/>
      </c>
      <c r="Z228" s="190" t="str">
        <f>IF(ISNUMBER(Q229),VLOOKUP(J228,Blocos!D:G,4,0),"")</f>
        <v/>
      </c>
      <c r="AA228" s="190" t="str">
        <f>IF(ISNUMBER(Q228),CONCATENATE("CREATE TABLE ""reg_",LOWER(J228),""" (""ID"" bigint NOT NULL AUTO_INCREMENT,  ""HASHFILE"" varchar(255) DEFAULT NULL, ""ID_PAI"" bigint NOT NULL,"),IF(Q228="Campo",CONCATENATE("""",L228,""" ",VLOOKUP(R228,Apoio!A:C,3,0)),""))&amp;IF(Z228="","",CONCATENATE("PRIMARY KEY (""ID""), KEY ""FK_reg_",LOWER(Z228),"_ID_PAI"" (""ID_PAI""), CONSTRAINT ""FK_reg_",LOWER(Z228),"_ID_PAI"" FOREIGN KEY (""ID_PAI"") REFERENCES ""reg_",LOWER(Z228),""" (""ID"")) ENGINE=InnoDB AUTO_INCREMENT=105774 DEFAULT CHARSET=utf8mb4 COLLATE=utf8mb4_0900_ai_ci;"))</f>
        <v>"NUM_DOC_INI" int DEFAULT NULL,</v>
      </c>
      <c r="AB228" s="190" t="str">
        <f t="shared" si="27"/>
        <v>`reg_b030`.`NUM_DOC_INI`,</v>
      </c>
    </row>
    <row r="229" spans="1:28" ht="14.5" hidden="1" customHeight="1" x14ac:dyDescent="0.3">
      <c r="J229" s="187" t="str">
        <f t="shared" si="26"/>
        <v>B030</v>
      </c>
      <c r="K229" s="181">
        <v>5</v>
      </c>
      <c r="L229" s="289" t="s">
        <v>404</v>
      </c>
      <c r="M229" s="182" t="s">
        <v>405</v>
      </c>
      <c r="N229" s="181" t="s">
        <v>32</v>
      </c>
      <c r="O229" s="207" t="s">
        <v>353</v>
      </c>
      <c r="P229" s="181" t="s">
        <v>28</v>
      </c>
      <c r="Q229" s="192" t="str">
        <f t="shared" si="22"/>
        <v>Campo</v>
      </c>
      <c r="R229" s="192" t="s">
        <v>3607</v>
      </c>
      <c r="S229" s="191" t="str">
        <f t="shared" si="23"/>
        <v/>
      </c>
      <c r="T229" s="192" t="str">
        <f t="shared" si="24"/>
        <v>&lt;campo posicao="5"&gt;
&lt;coluna&gt;NUM_DOC_FIN&lt;/coluna&gt;
&lt;descricao&gt;Número do último documento fiscal emitido no dia&lt;/descricao&gt;
&lt;tipo&gt;I&lt;/tipo&gt;
&lt;/campo&gt;</v>
      </c>
      <c r="U229" s="192" t="str">
        <f t="shared" si="21"/>
        <v>&lt;campo posicao="5"&gt;
&lt;coluna&gt;NUM_DOC_FIN&lt;/coluna&gt;
&lt;descricao&gt;Número do último documento fiscal emitido no dia&lt;/descricao&gt;
&lt;tipo&gt;I&lt;/tipo&gt;
&lt;/campo&gt;</v>
      </c>
      <c r="V229" s="192" t="str">
        <f t="shared" si="25"/>
        <v>{"Column6", "NUM_DOC_FIN"},</v>
      </c>
      <c r="W229" s="191" t="str">
        <f>IF(Q229="Campo","@Campos(posicao = "&amp;K229&amp;", tipo = '"&amp;R229&amp;"')@Column(name = """&amp;L229&amp;""")"&amp;IF(R229="D","@Temporal(TemporalType.DATE)","")&amp;"private "&amp;VLOOKUP(TEXT(R229,"@"),Apoio!A:B,2,0)&amp;" "&amp;SUBSTITUTE(LOWER(LEFT(L229,1))&amp;RIGHT(PROPER(L229),LEN(L229)-1),"_","")&amp;";",IF(ISNUMBER(Q229),IF(R229="R","@Entity@Table(name = ""reg_"&amp;LOWER(J229)&amp;""")@XmlRootElement","")&amp;VLOOKUP(J229,Blocos!D:I,6,0)&amp;Apoio!$E$1&amp;Y229,""))</f>
        <v>@Campos(posicao = 5, tipo = 'I')@Column(name = "NUM_DOC_FIN")private int numDocFin;</v>
      </c>
      <c r="X229" s="190" t="str">
        <f>IF(ISNUMBER(Q229),COUNTIF(Blocos!G:G,J229),"")</f>
        <v/>
      </c>
      <c r="Y229" s="190" t="str">
        <f>IF(OR(X229=0,X229=""),"",VLOOKUP(SUMIFS(Blocos!A:A,Blocos!H:H,'EFD REGISTROS e Campos (2)'!X229,Blocos!G:G,'EFD REGISTROS e Campos (2)'!J229),Blocos!A:L,12,0))</f>
        <v/>
      </c>
      <c r="Z229" s="190" t="str">
        <f>IF(ISNUMBER(Q230),VLOOKUP(J229,Blocos!D:G,4,0),"")</f>
        <v/>
      </c>
      <c r="AA229" s="190" t="str">
        <f>IF(ISNUMBER(Q229),CONCATENATE("CREATE TABLE ""reg_",LOWER(J229),""" (""ID"" bigint NOT NULL AUTO_INCREMENT,  ""HASHFILE"" varchar(255) DEFAULT NULL, ""ID_PAI"" bigint NOT NULL,"),IF(Q229="Campo",CONCATENATE("""",L229,""" ",VLOOKUP(R229,Apoio!A:C,3,0)),""))&amp;IF(Z229="","",CONCATENATE("PRIMARY KEY (""ID""), KEY ""FK_reg_",LOWER(Z229),"_ID_PAI"" (""ID_PAI""), CONSTRAINT ""FK_reg_",LOWER(Z229),"_ID_PAI"" FOREIGN KEY (""ID_PAI"") REFERENCES ""reg_",LOWER(Z229),""" (""ID"")) ENGINE=InnoDB AUTO_INCREMENT=105774 DEFAULT CHARSET=utf8mb4 COLLATE=utf8mb4_0900_ai_ci;"))</f>
        <v>"NUM_DOC_FIN" int DEFAULT NULL,</v>
      </c>
      <c r="AB229" s="190" t="str">
        <f t="shared" si="27"/>
        <v>`reg_b030`.`NUM_DOC_FIN`,</v>
      </c>
    </row>
    <row r="230" spans="1:28" ht="14.5" hidden="1" customHeight="1" x14ac:dyDescent="0.3">
      <c r="J230" s="187" t="str">
        <f t="shared" si="26"/>
        <v>B030</v>
      </c>
      <c r="K230" s="181">
        <v>6</v>
      </c>
      <c r="L230" s="289" t="s">
        <v>357</v>
      </c>
      <c r="M230" s="182" t="s">
        <v>406</v>
      </c>
      <c r="N230" s="181" t="s">
        <v>32</v>
      </c>
      <c r="O230" s="207" t="s">
        <v>40</v>
      </c>
      <c r="P230" s="207" t="s">
        <v>28</v>
      </c>
      <c r="Q230" s="192" t="str">
        <f t="shared" si="22"/>
        <v>Campo</v>
      </c>
      <c r="R230" s="192" t="s">
        <v>3605</v>
      </c>
      <c r="S230" s="191" t="str">
        <f t="shared" si="23"/>
        <v/>
      </c>
      <c r="T230" s="192" t="str">
        <f t="shared" si="24"/>
        <v>&lt;campo posicao="6"&gt;
&lt;coluna&gt;DT_DOC&lt;/coluna&gt;
&lt;descricao&gt;Data de emissão dos documentos fiscais&lt;/descricao&gt;
&lt;tipo&gt;D&lt;/tipo&gt;
&lt;/campo&gt;</v>
      </c>
      <c r="U230" s="192" t="str">
        <f t="shared" si="21"/>
        <v>&lt;campo posicao="6"&gt;
&lt;coluna&gt;DT_DOC&lt;/coluna&gt;
&lt;descricao&gt;Data de emissão dos documentos fiscais&lt;/descricao&gt;
&lt;tipo&gt;D&lt;/tipo&gt;
&lt;/campo&gt;</v>
      </c>
      <c r="V230" s="192" t="str">
        <f t="shared" si="25"/>
        <v>{"Column7", "DT_DOC"},</v>
      </c>
      <c r="W230" s="191" t="str">
        <f>IF(Q230="Campo","@Campos(posicao = "&amp;K230&amp;", tipo = '"&amp;R230&amp;"')@Column(name = """&amp;L230&amp;""")"&amp;IF(R230="D","@Temporal(TemporalType.DATE)","")&amp;"private "&amp;VLOOKUP(TEXT(R230,"@"),Apoio!A:B,2,0)&amp;" "&amp;SUBSTITUTE(LOWER(LEFT(L230,1))&amp;RIGHT(PROPER(L230),LEN(L230)-1),"_","")&amp;";",IF(ISNUMBER(Q230),IF(R230="R","@Entity@Table(name = ""reg_"&amp;LOWER(J230)&amp;""")@XmlRootElement","")&amp;VLOOKUP(J230,Blocos!D:I,6,0)&amp;Apoio!$E$1&amp;Y230,""))</f>
        <v>@Campos(posicao = 6, tipo = 'D')@Column(name = "DT_DOC")@Temporal(TemporalType.DATE)private Date dtDoc;</v>
      </c>
      <c r="X230" s="190" t="str">
        <f>IF(ISNUMBER(Q230),COUNTIF(Blocos!G:G,J230),"")</f>
        <v/>
      </c>
      <c r="Y230" s="190" t="str">
        <f>IF(OR(X230=0,X230=""),"",VLOOKUP(SUMIFS(Blocos!A:A,Blocos!H:H,'EFD REGISTROS e Campos (2)'!X230,Blocos!G:G,'EFD REGISTROS e Campos (2)'!J230),Blocos!A:L,12,0))</f>
        <v/>
      </c>
      <c r="Z230" s="190" t="str">
        <f>IF(ISNUMBER(Q231),VLOOKUP(J230,Blocos!D:G,4,0),"")</f>
        <v/>
      </c>
      <c r="AA230" s="190" t="str">
        <f>IF(ISNUMBER(Q230),CONCATENATE("CREATE TABLE ""reg_",LOWER(J230),""" (""ID"" bigint NOT NULL AUTO_INCREMENT,  ""HASHFILE"" varchar(255) DEFAULT NULL, ""ID_PAI"" bigint NOT NULL,"),IF(Q230="Campo",CONCATENATE("""",L230,""" ",VLOOKUP(R230,Apoio!A:C,3,0)),""))&amp;IF(Z230="","",CONCATENATE("PRIMARY KEY (""ID""), KEY ""FK_reg_",LOWER(Z230),"_ID_PAI"" (""ID_PAI""), CONSTRAINT ""FK_reg_",LOWER(Z230),"_ID_PAI"" FOREIGN KEY (""ID_PAI"") REFERENCES ""reg_",LOWER(Z230),""" (""ID"")) ENGINE=InnoDB AUTO_INCREMENT=105774 DEFAULT CHARSET=utf8mb4 COLLATE=utf8mb4_0900_ai_ci;"))</f>
        <v>"DT_DOC" date DEFAULT NULL,</v>
      </c>
      <c r="AB230" s="190" t="str">
        <f t="shared" si="27"/>
        <v>`reg_b030`.`DT_DOC`,</v>
      </c>
    </row>
    <row r="231" spans="1:28" ht="14.5" hidden="1" customHeight="1" x14ac:dyDescent="0.3">
      <c r="J231" s="187" t="str">
        <f t="shared" si="26"/>
        <v>B030</v>
      </c>
      <c r="K231" s="181">
        <v>7</v>
      </c>
      <c r="L231" s="289" t="s">
        <v>407</v>
      </c>
      <c r="M231" s="182" t="s">
        <v>408</v>
      </c>
      <c r="N231" s="181" t="s">
        <v>32</v>
      </c>
      <c r="O231" s="207" t="s">
        <v>28</v>
      </c>
      <c r="P231" s="207" t="s">
        <v>28</v>
      </c>
      <c r="Q231" s="192" t="str">
        <f t="shared" si="22"/>
        <v>Campo</v>
      </c>
      <c r="R231" s="192" t="s">
        <v>3607</v>
      </c>
      <c r="S231" s="191" t="str">
        <f t="shared" si="23"/>
        <v/>
      </c>
      <c r="T231" s="192" t="str">
        <f t="shared" si="24"/>
        <v>&lt;campo posicao="7"&gt;
&lt;coluna&gt;QTD_CANC&lt;/coluna&gt;
&lt;descricao&gt;Quantidade de documentos cancelados&lt;/descricao&gt;
&lt;tipo&gt;I&lt;/tipo&gt;
&lt;/campo&gt;</v>
      </c>
      <c r="U231" s="192" t="str">
        <f t="shared" si="21"/>
        <v>&lt;campo posicao="7"&gt;
&lt;coluna&gt;QTD_CANC&lt;/coluna&gt;
&lt;descricao&gt;Quantidade de documentos cancelados&lt;/descricao&gt;
&lt;tipo&gt;I&lt;/tipo&gt;
&lt;/campo&gt;</v>
      </c>
      <c r="V231" s="192" t="str">
        <f t="shared" si="25"/>
        <v>{"Column8", "QTD_CANC"},</v>
      </c>
      <c r="W231" s="191" t="str">
        <f>IF(Q231="Campo","@Campos(posicao = "&amp;K231&amp;", tipo = '"&amp;R231&amp;"')@Column(name = """&amp;L231&amp;""")"&amp;IF(R231="D","@Temporal(TemporalType.DATE)","")&amp;"private "&amp;VLOOKUP(TEXT(R231,"@"),Apoio!A:B,2,0)&amp;" "&amp;SUBSTITUTE(LOWER(LEFT(L231,1))&amp;RIGHT(PROPER(L231),LEN(L231)-1),"_","")&amp;";",IF(ISNUMBER(Q231),IF(R231="R","@Entity@Table(name = ""reg_"&amp;LOWER(J231)&amp;""")@XmlRootElement","")&amp;VLOOKUP(J231,Blocos!D:I,6,0)&amp;Apoio!$E$1&amp;Y231,""))</f>
        <v>@Campos(posicao = 7, tipo = 'I')@Column(name = "QTD_CANC")private int qtdCanc;</v>
      </c>
      <c r="X231" s="190" t="str">
        <f>IF(ISNUMBER(Q231),COUNTIF(Blocos!G:G,J231),"")</f>
        <v/>
      </c>
      <c r="Y231" s="190" t="str">
        <f>IF(OR(X231=0,X231=""),"",VLOOKUP(SUMIFS(Blocos!A:A,Blocos!H:H,'EFD REGISTROS e Campos (2)'!X231,Blocos!G:G,'EFD REGISTROS e Campos (2)'!J231),Blocos!A:L,12,0))</f>
        <v/>
      </c>
      <c r="Z231" s="190" t="str">
        <f>IF(ISNUMBER(Q232),VLOOKUP(J231,Blocos!D:G,4,0),"")</f>
        <v/>
      </c>
      <c r="AA231" s="190" t="str">
        <f>IF(ISNUMBER(Q231),CONCATENATE("CREATE TABLE ""reg_",LOWER(J231),""" (""ID"" bigint NOT NULL AUTO_INCREMENT,  ""HASHFILE"" varchar(255) DEFAULT NULL, ""ID_PAI"" bigint NOT NULL,"),IF(Q231="Campo",CONCATENATE("""",L231,""" ",VLOOKUP(R231,Apoio!A:C,3,0)),""))&amp;IF(Z231="","",CONCATENATE("PRIMARY KEY (""ID""), KEY ""FK_reg_",LOWER(Z231),"_ID_PAI"" (""ID_PAI""), CONSTRAINT ""FK_reg_",LOWER(Z231),"_ID_PAI"" FOREIGN KEY (""ID_PAI"") REFERENCES ""reg_",LOWER(Z231),""" (""ID"")) ENGINE=InnoDB AUTO_INCREMENT=105774 DEFAULT CHARSET=utf8mb4 COLLATE=utf8mb4_0900_ai_ci;"))</f>
        <v>"QTD_CANC" int DEFAULT NULL,</v>
      </c>
      <c r="AB231" s="190" t="str">
        <f t="shared" si="27"/>
        <v>`reg_b030`.`QTD_CANC`,</v>
      </c>
    </row>
    <row r="232" spans="1:28" ht="14.5" hidden="1" customHeight="1" x14ac:dyDescent="0.3">
      <c r="J232" s="187" t="str">
        <f t="shared" si="26"/>
        <v>B030</v>
      </c>
      <c r="K232" s="181">
        <v>8</v>
      </c>
      <c r="L232" s="289" t="s">
        <v>361</v>
      </c>
      <c r="M232" s="182" t="s">
        <v>409</v>
      </c>
      <c r="N232" s="181" t="s">
        <v>32</v>
      </c>
      <c r="O232" s="207" t="s">
        <v>28</v>
      </c>
      <c r="P232" s="207" t="s">
        <v>363</v>
      </c>
      <c r="Q232" s="192" t="str">
        <f t="shared" si="22"/>
        <v>Campo</v>
      </c>
      <c r="R232" s="192" t="s">
        <v>3606</v>
      </c>
      <c r="S232" s="191" t="str">
        <f t="shared" si="23"/>
        <v/>
      </c>
      <c r="T232" s="192" t="str">
        <f t="shared" si="24"/>
        <v>&lt;campo posicao="8"&gt;
&lt;coluna&gt;VL_CONT&lt;/coluna&gt;
&lt;descricao&gt;Valor contábil (valor total acumulado dos documentos)&lt;/descricao&gt;
&lt;tipo&gt;R&lt;/tipo&gt;
&lt;/campo&gt;</v>
      </c>
      <c r="U232" s="192" t="str">
        <f t="shared" si="21"/>
        <v>&lt;campo posicao="8"&gt;
&lt;coluna&gt;VL_CONT&lt;/coluna&gt;
&lt;descricao&gt;Valor contábil (valor total acumulado dos documentos)&lt;/descricao&gt;
&lt;tipo&gt;R&lt;/tipo&gt;
&lt;/campo&gt;</v>
      </c>
      <c r="V232" s="192" t="str">
        <f t="shared" si="25"/>
        <v>{"Column9", "VL_CONT"},</v>
      </c>
      <c r="W232" s="191" t="str">
        <f>IF(Q232="Campo","@Campos(posicao = "&amp;K232&amp;", tipo = '"&amp;R232&amp;"')@Column(name = """&amp;L232&amp;""")"&amp;IF(R232="D","@Temporal(TemporalType.DATE)","")&amp;"private "&amp;VLOOKUP(TEXT(R232,"@"),Apoio!A:B,2,0)&amp;" "&amp;SUBSTITUTE(LOWER(LEFT(L232,1))&amp;RIGHT(PROPER(L232),LEN(L232)-1),"_","")&amp;";",IF(ISNUMBER(Q232),IF(R232="R","@Entity@Table(name = ""reg_"&amp;LOWER(J232)&amp;""")@XmlRootElement","")&amp;VLOOKUP(J232,Blocos!D:I,6,0)&amp;Apoio!$E$1&amp;Y232,""))</f>
        <v>@Campos(posicao = 8, tipo = 'R')@Column(name = "VL_CONT")private BigDecimal vlCont;</v>
      </c>
      <c r="X232" s="190" t="str">
        <f>IF(ISNUMBER(Q232),COUNTIF(Blocos!G:G,J232),"")</f>
        <v/>
      </c>
      <c r="Y232" s="190" t="str">
        <f>IF(OR(X232=0,X232=""),"",VLOOKUP(SUMIFS(Blocos!A:A,Blocos!H:H,'EFD REGISTROS e Campos (2)'!X232,Blocos!G:G,'EFD REGISTROS e Campos (2)'!J232),Blocos!A:L,12,0))</f>
        <v/>
      </c>
      <c r="Z232" s="190" t="str">
        <f>IF(ISNUMBER(Q233),VLOOKUP(J232,Blocos!D:G,4,0),"")</f>
        <v/>
      </c>
      <c r="AA232" s="190" t="str">
        <f>IF(ISNUMBER(Q232),CONCATENATE("CREATE TABLE ""reg_",LOWER(J232),""" (""ID"" bigint NOT NULL AUTO_INCREMENT,  ""HASHFILE"" varchar(255) DEFAULT NULL, ""ID_PAI"" bigint NOT NULL,"),IF(Q232="Campo",CONCATENATE("""",L232,""" ",VLOOKUP(R232,Apoio!A:C,3,0)),""))&amp;IF(Z232="","",CONCATENATE("PRIMARY KEY (""ID""), KEY ""FK_reg_",LOWER(Z232),"_ID_PAI"" (""ID_PAI""), CONSTRAINT ""FK_reg_",LOWER(Z232),"_ID_PAI"" FOREIGN KEY (""ID_PAI"") REFERENCES ""reg_",LOWER(Z232),""" (""ID"")) ENGINE=InnoDB AUTO_INCREMENT=105774 DEFAULT CHARSET=utf8mb4 COLLATE=utf8mb4_0900_ai_ci;"))</f>
        <v>"VL_CONT" decimal(15,6) DEFAULT NULL,</v>
      </c>
      <c r="AB232" s="190" t="str">
        <f t="shared" si="27"/>
        <v>`reg_b030`.`VL_CONT`,</v>
      </c>
    </row>
    <row r="233" spans="1:28" ht="14.5" hidden="1" customHeight="1" x14ac:dyDescent="0.3">
      <c r="J233" s="187" t="str">
        <f t="shared" si="26"/>
        <v>B030</v>
      </c>
      <c r="K233" s="181">
        <v>9</v>
      </c>
      <c r="L233" s="289" t="s">
        <v>368</v>
      </c>
      <c r="M233" s="182" t="s">
        <v>410</v>
      </c>
      <c r="N233" s="181" t="s">
        <v>32</v>
      </c>
      <c r="O233" s="207" t="s">
        <v>28</v>
      </c>
      <c r="P233" s="207" t="s">
        <v>363</v>
      </c>
      <c r="Q233" s="192" t="str">
        <f t="shared" si="22"/>
        <v>Campo</v>
      </c>
      <c r="R233" s="192" t="s">
        <v>3606</v>
      </c>
      <c r="S233" s="191" t="str">
        <f t="shared" si="23"/>
        <v/>
      </c>
      <c r="T233" s="192" t="str">
        <f t="shared" si="24"/>
        <v>&lt;campo posicao="9"&gt;
&lt;coluna&gt;VL_ISNT_ISS&lt;/coluna&gt;
&lt;descricao&gt;Valor acumulado das operações isentas ou não-tributadas pelo ISS&lt;/descricao&gt;
&lt;tipo&gt;R&lt;/tipo&gt;
&lt;/campo&gt;</v>
      </c>
      <c r="U233" s="192" t="str">
        <f t="shared" si="21"/>
        <v>&lt;campo posicao="9"&gt;
&lt;coluna&gt;VL_ISNT_ISS&lt;/coluna&gt;
&lt;descricao&gt;Valor acumulado das operações isentas ou não-tributadas pelo ISS&lt;/descricao&gt;
&lt;tipo&gt;R&lt;/tipo&gt;
&lt;/campo&gt;</v>
      </c>
      <c r="V233" s="192" t="str">
        <f t="shared" si="25"/>
        <v>{"Column10", "VL_ISNT_ISS"},</v>
      </c>
      <c r="W233" s="191" t="str">
        <f>IF(Q233="Campo","@Campos(posicao = "&amp;K233&amp;", tipo = '"&amp;R233&amp;"')@Column(name = """&amp;L233&amp;""")"&amp;IF(R233="D","@Temporal(TemporalType.DATE)","")&amp;"private "&amp;VLOOKUP(TEXT(R233,"@"),Apoio!A:B,2,0)&amp;" "&amp;SUBSTITUTE(LOWER(LEFT(L233,1))&amp;RIGHT(PROPER(L233),LEN(L233)-1),"_","")&amp;";",IF(ISNUMBER(Q233),IF(R233="R","@Entity@Table(name = ""reg_"&amp;LOWER(J233)&amp;""")@XmlRootElement","")&amp;VLOOKUP(J233,Blocos!D:I,6,0)&amp;Apoio!$E$1&amp;Y233,""))</f>
        <v>@Campos(posicao = 9, tipo = 'R')@Column(name = "VL_ISNT_ISS")private BigDecimal vlIsntIss;</v>
      </c>
      <c r="X233" s="190" t="str">
        <f>IF(ISNUMBER(Q233),COUNTIF(Blocos!G:G,J233),"")</f>
        <v/>
      </c>
      <c r="Y233" s="190" t="str">
        <f>IF(OR(X233=0,X233=""),"",VLOOKUP(SUMIFS(Blocos!A:A,Blocos!H:H,'EFD REGISTROS e Campos (2)'!X233,Blocos!G:G,'EFD REGISTROS e Campos (2)'!J233),Blocos!A:L,12,0))</f>
        <v/>
      </c>
      <c r="Z233" s="190" t="str">
        <f>IF(ISNUMBER(Q234),VLOOKUP(J233,Blocos!D:G,4,0),"")</f>
        <v/>
      </c>
      <c r="AA233" s="190" t="str">
        <f>IF(ISNUMBER(Q233),CONCATENATE("CREATE TABLE ""reg_",LOWER(J233),""" (""ID"" bigint NOT NULL AUTO_INCREMENT,  ""HASHFILE"" varchar(255) DEFAULT NULL, ""ID_PAI"" bigint NOT NULL,"),IF(Q233="Campo",CONCATENATE("""",L233,""" ",VLOOKUP(R233,Apoio!A:C,3,0)),""))&amp;IF(Z233="","",CONCATENATE("PRIMARY KEY (""ID""), KEY ""FK_reg_",LOWER(Z233),"_ID_PAI"" (""ID_PAI""), CONSTRAINT ""FK_reg_",LOWER(Z233),"_ID_PAI"" FOREIGN KEY (""ID_PAI"") REFERENCES ""reg_",LOWER(Z233),""" (""ID"")) ENGINE=InnoDB AUTO_INCREMENT=105774 DEFAULT CHARSET=utf8mb4 COLLATE=utf8mb4_0900_ai_ci;"))</f>
        <v>"VL_ISNT_ISS" decimal(15,6) DEFAULT NULL,</v>
      </c>
      <c r="AB233" s="190" t="str">
        <f t="shared" si="27"/>
        <v>`reg_b030`.`VL_ISNT_ISS`,</v>
      </c>
    </row>
    <row r="234" spans="1:28" ht="14.5" hidden="1" customHeight="1" x14ac:dyDescent="0.3">
      <c r="J234" s="187" t="str">
        <f t="shared" si="26"/>
        <v>B030</v>
      </c>
      <c r="K234" s="181">
        <v>10</v>
      </c>
      <c r="L234" s="289" t="s">
        <v>372</v>
      </c>
      <c r="M234" s="182" t="s">
        <v>411</v>
      </c>
      <c r="N234" s="181" t="s">
        <v>32</v>
      </c>
      <c r="O234" s="207" t="s">
        <v>28</v>
      </c>
      <c r="P234" s="207" t="s">
        <v>363</v>
      </c>
      <c r="Q234" s="192" t="str">
        <f t="shared" si="22"/>
        <v>Campo</v>
      </c>
      <c r="R234" s="192" t="s">
        <v>3606</v>
      </c>
      <c r="S234" s="191" t="str">
        <f t="shared" si="23"/>
        <v/>
      </c>
      <c r="T234" s="192" t="str">
        <f t="shared" si="24"/>
        <v>&lt;campo posicao="10"&gt;
&lt;coluna&gt;VL_BC_ISS&lt;/coluna&gt;
&lt;descricao&gt;Valor acumulado da base de cálculo do ISS&lt;/descricao&gt;
&lt;tipo&gt;R&lt;/tipo&gt;
&lt;/campo&gt;</v>
      </c>
      <c r="U234" s="192" t="str">
        <f t="shared" si="21"/>
        <v>&lt;campo posicao="10"&gt;
&lt;coluna&gt;VL_BC_ISS&lt;/coluna&gt;
&lt;descricao&gt;Valor acumulado da base de cálculo do ISS&lt;/descricao&gt;
&lt;tipo&gt;R&lt;/tipo&gt;
&lt;/campo&gt;</v>
      </c>
      <c r="V234" s="192" t="str">
        <f t="shared" si="25"/>
        <v>{"Column11", "VL_BC_ISS"},</v>
      </c>
      <c r="W234" s="191" t="str">
        <f>IF(Q234="Campo","@Campos(posicao = "&amp;K234&amp;", tipo = '"&amp;R234&amp;"')@Column(name = """&amp;L234&amp;""")"&amp;IF(R234="D","@Temporal(TemporalType.DATE)","")&amp;"private "&amp;VLOOKUP(TEXT(R234,"@"),Apoio!A:B,2,0)&amp;" "&amp;SUBSTITUTE(LOWER(LEFT(L234,1))&amp;RIGHT(PROPER(L234),LEN(L234)-1),"_","")&amp;";",IF(ISNUMBER(Q234),IF(R234="R","@Entity@Table(name = ""reg_"&amp;LOWER(J234)&amp;""")@XmlRootElement","")&amp;VLOOKUP(J234,Blocos!D:I,6,0)&amp;Apoio!$E$1&amp;Y234,""))</f>
        <v>@Campos(posicao = 10, tipo = 'R')@Column(name = "VL_BC_ISS")private BigDecimal vlBcIss;</v>
      </c>
      <c r="X234" s="190" t="str">
        <f>IF(ISNUMBER(Q234),COUNTIF(Blocos!G:G,J234),"")</f>
        <v/>
      </c>
      <c r="Y234" s="190" t="str">
        <f>IF(OR(X234=0,X234=""),"",VLOOKUP(SUMIFS(Blocos!A:A,Blocos!H:H,'EFD REGISTROS e Campos (2)'!X234,Blocos!G:G,'EFD REGISTROS e Campos (2)'!J234),Blocos!A:L,12,0))</f>
        <v/>
      </c>
      <c r="Z234" s="190" t="str">
        <f>IF(ISNUMBER(Q235),VLOOKUP(J234,Blocos!D:G,4,0),"")</f>
        <v/>
      </c>
      <c r="AA234" s="190" t="str">
        <f>IF(ISNUMBER(Q234),CONCATENATE("CREATE TABLE ""reg_",LOWER(J234),""" (""ID"" bigint NOT NULL AUTO_INCREMENT,  ""HASHFILE"" varchar(255) DEFAULT NULL, ""ID_PAI"" bigint NOT NULL,"),IF(Q234="Campo",CONCATENATE("""",L234,""" ",VLOOKUP(R234,Apoio!A:C,3,0)),""))&amp;IF(Z234="","",CONCATENATE("PRIMARY KEY (""ID""), KEY ""FK_reg_",LOWER(Z234),"_ID_PAI"" (""ID_PAI""), CONSTRAINT ""FK_reg_",LOWER(Z234),"_ID_PAI"" FOREIGN KEY (""ID_PAI"") REFERENCES ""reg_",LOWER(Z234),""" (""ID"")) ENGINE=InnoDB AUTO_INCREMENT=105774 DEFAULT CHARSET=utf8mb4 COLLATE=utf8mb4_0900_ai_ci;"))</f>
        <v>"VL_BC_ISS" decimal(15,6) DEFAULT NULL,</v>
      </c>
      <c r="AB234" s="190" t="str">
        <f t="shared" si="27"/>
        <v>`reg_b030`.`VL_BC_ISS`,</v>
      </c>
    </row>
    <row r="235" spans="1:28" ht="14.5" hidden="1" customHeight="1" x14ac:dyDescent="0.3">
      <c r="J235" s="187" t="str">
        <f t="shared" si="26"/>
        <v>B030</v>
      </c>
      <c r="K235" s="181">
        <v>11</v>
      </c>
      <c r="L235" s="289" t="s">
        <v>378</v>
      </c>
      <c r="M235" s="182" t="s">
        <v>412</v>
      </c>
      <c r="N235" s="181" t="s">
        <v>32</v>
      </c>
      <c r="O235" s="207" t="s">
        <v>28</v>
      </c>
      <c r="P235" s="207" t="s">
        <v>363</v>
      </c>
      <c r="Q235" s="192" t="str">
        <f t="shared" si="22"/>
        <v>Campo</v>
      </c>
      <c r="R235" s="192" t="s">
        <v>3606</v>
      </c>
      <c r="S235" s="191" t="str">
        <f t="shared" si="23"/>
        <v/>
      </c>
      <c r="T235" s="192" t="str">
        <f t="shared" si="24"/>
        <v>&lt;campo posicao="11"&gt;
&lt;coluna&gt;VL_ISS&lt;/coluna&gt;
&lt;descricao&gt;Valor acumulado do ISS destacado&lt;/descricao&gt;
&lt;tipo&gt;R&lt;/tipo&gt;
&lt;/campo&gt;</v>
      </c>
      <c r="U235" s="192" t="str">
        <f t="shared" si="21"/>
        <v>&lt;campo posicao="11"&gt;
&lt;coluna&gt;VL_ISS&lt;/coluna&gt;
&lt;descricao&gt;Valor acumulado do ISS destacado&lt;/descricao&gt;
&lt;tipo&gt;R&lt;/tipo&gt;
&lt;/campo&gt;</v>
      </c>
      <c r="V235" s="192" t="str">
        <f t="shared" si="25"/>
        <v>{"Column12", "VL_ISS"},</v>
      </c>
      <c r="W235" s="191" t="str">
        <f>IF(Q235="Campo","@Campos(posicao = "&amp;K235&amp;", tipo = '"&amp;R235&amp;"')@Column(name = """&amp;L235&amp;""")"&amp;IF(R235="D","@Temporal(TemporalType.DATE)","")&amp;"private "&amp;VLOOKUP(TEXT(R235,"@"),Apoio!A:B,2,0)&amp;" "&amp;SUBSTITUTE(LOWER(LEFT(L235,1))&amp;RIGHT(PROPER(L235),LEN(L235)-1),"_","")&amp;";",IF(ISNUMBER(Q235),IF(R235="R","@Entity@Table(name = ""reg_"&amp;LOWER(J235)&amp;""")@XmlRootElement","")&amp;VLOOKUP(J235,Blocos!D:I,6,0)&amp;Apoio!$E$1&amp;Y235,""))</f>
        <v>@Campos(posicao = 11, tipo = 'R')@Column(name = "VL_ISS")private BigDecimal vlIss;</v>
      </c>
      <c r="X235" s="190" t="str">
        <f>IF(ISNUMBER(Q235),COUNTIF(Blocos!G:G,J235),"")</f>
        <v/>
      </c>
      <c r="Y235" s="190" t="str">
        <f>IF(OR(X235=0,X235=""),"",VLOOKUP(SUMIFS(Blocos!A:A,Blocos!H:H,'EFD REGISTROS e Campos (2)'!X235,Blocos!G:G,'EFD REGISTROS e Campos (2)'!J235),Blocos!A:L,12,0))</f>
        <v/>
      </c>
      <c r="Z235" s="190" t="str">
        <f>IF(ISNUMBER(Q236),VLOOKUP(J235,Blocos!D:G,4,0),"")</f>
        <v/>
      </c>
      <c r="AA235" s="190" t="str">
        <f>IF(ISNUMBER(Q235),CONCATENATE("CREATE TABLE ""reg_",LOWER(J235),""" (""ID"" bigint NOT NULL AUTO_INCREMENT,  ""HASHFILE"" varchar(255) DEFAULT NULL, ""ID_PAI"" bigint NOT NULL,"),IF(Q235="Campo",CONCATENATE("""",L235,""" ",VLOOKUP(R235,Apoio!A:C,3,0)),""))&amp;IF(Z235="","",CONCATENATE("PRIMARY KEY (""ID""), KEY ""FK_reg_",LOWER(Z235),"_ID_PAI"" (""ID_PAI""), CONSTRAINT ""FK_reg_",LOWER(Z235),"_ID_PAI"" FOREIGN KEY (""ID_PAI"") REFERENCES ""reg_",LOWER(Z235),""" (""ID"")) ENGINE=InnoDB AUTO_INCREMENT=105774 DEFAULT CHARSET=utf8mb4 COLLATE=utf8mb4_0900_ai_ci;"))</f>
        <v>"VL_ISS" decimal(15,6) DEFAULT NULL,</v>
      </c>
      <c r="AB235" s="190" t="str">
        <f t="shared" si="27"/>
        <v>`reg_b030`.`VL_ISS`,</v>
      </c>
    </row>
    <row r="236" spans="1:28" ht="14.5" hidden="1" customHeight="1" x14ac:dyDescent="0.3">
      <c r="J236" s="187" t="str">
        <f t="shared" si="26"/>
        <v>B030</v>
      </c>
      <c r="K236" s="181">
        <v>12</v>
      </c>
      <c r="L236" s="289" t="s">
        <v>380</v>
      </c>
      <c r="M236" s="182" t="s">
        <v>381</v>
      </c>
      <c r="N236" s="181" t="s">
        <v>27</v>
      </c>
      <c r="O236" s="207" t="s">
        <v>341</v>
      </c>
      <c r="P236" s="207" t="s">
        <v>28</v>
      </c>
      <c r="Q236" s="192" t="str">
        <f t="shared" si="22"/>
        <v>Campo</v>
      </c>
      <c r="R236" s="192" t="s">
        <v>27</v>
      </c>
      <c r="S236" s="191" t="str">
        <f t="shared" si="23"/>
        <v/>
      </c>
      <c r="T236" s="192" t="str">
        <f t="shared" si="24"/>
        <v>&lt;campo posicao="12"&gt;
&lt;coluna&gt;COD_INF_OBS&lt;/coluna&gt;
&lt;descricao&gt;Código da observação do lançamento fiscal (campo 02 do Registro 0460)&lt;/descricao&gt;
&lt;tipo&gt;C&lt;/tipo&gt;
&lt;/campo&gt;</v>
      </c>
      <c r="U236" s="192" t="str">
        <f t="shared" si="21"/>
        <v>&lt;campo posicao="12"&gt;
&lt;coluna&gt;COD_INF_OBS&lt;/coluna&gt;
&lt;descricao&gt;Código da observação do lançamento fiscal (campo 02 do Registro 0460)&lt;/descricao&gt;
&lt;tipo&gt;C&lt;/tipo&gt;
&lt;/campo&gt;</v>
      </c>
      <c r="V236" s="192" t="str">
        <f t="shared" si="25"/>
        <v>{"Column13", "COD_INF_OBS"},</v>
      </c>
      <c r="W236" s="191" t="str">
        <f>IF(Q236="Campo","@Campos(posicao = "&amp;K236&amp;", tipo = '"&amp;R236&amp;"')@Column(name = """&amp;L236&amp;""")"&amp;IF(R236="D","@Temporal(TemporalType.DATE)","")&amp;"private "&amp;VLOOKUP(TEXT(R236,"@"),Apoio!A:B,2,0)&amp;" "&amp;SUBSTITUTE(LOWER(LEFT(L236,1))&amp;RIGHT(PROPER(L236),LEN(L236)-1),"_","")&amp;";",IF(ISNUMBER(Q236),IF(R236="R","@Entity@Table(name = ""reg_"&amp;LOWER(J236)&amp;""")@XmlRootElement","")&amp;VLOOKUP(J236,Blocos!D:I,6,0)&amp;Apoio!$E$1&amp;Y236,""))</f>
        <v>@Campos(posicao = 12, tipo = 'C')@Column(name = "COD_INF_OBS")private String codInfObs;</v>
      </c>
      <c r="X236" s="190" t="str">
        <f>IF(ISNUMBER(Q236),COUNTIF(Blocos!G:G,J236),"")</f>
        <v/>
      </c>
      <c r="Y236" s="190" t="str">
        <f>IF(OR(X236=0,X236=""),"",VLOOKUP(SUMIFS(Blocos!A:A,Blocos!H:H,'EFD REGISTROS e Campos (2)'!X236,Blocos!G:G,'EFD REGISTROS e Campos (2)'!J236),Blocos!A:L,12,0))</f>
        <v/>
      </c>
      <c r="Z236" s="190" t="str">
        <f>IF(ISNUMBER(Q237),VLOOKUP(J236,Blocos!D:G,4,0),"")</f>
        <v>B001</v>
      </c>
      <c r="AA236" s="190" t="str">
        <f>IF(ISNUMBER(Q236),CONCATENATE("CREATE TABLE ""reg_",LOWER(J236),""" (""ID"" bigint NOT NULL AUTO_INCREMENT,  ""HASHFILE"" varchar(255) DEFAULT NULL, ""ID_PAI"" bigint NOT NULL,"),IF(Q236="Campo",CONCATENATE("""",L236,""" ",VLOOKUP(R236,Apoio!A:C,3,0)),""))&amp;IF(Z236="","",CONCATENATE("PRIMARY KEY (""ID""), KEY ""FK_reg_",LOWER(Z236),"_ID_PAI"" (""ID_PAI""), CONSTRAINT ""FK_reg_",LOWER(Z236),"_ID_PAI"" FOREIGN KEY (""ID_PAI"") REFERENCES ""reg_",LOWER(Z236),""" (""ID"")) ENGINE=InnoDB AUTO_INCREMENT=105774 DEFAULT CHARSET=utf8mb4 COLLATE=utf8mb4_0900_ai_ci;"))</f>
        <v>"COD_INF_OBS" varchar(255) DEFAULT NULL,PRIMARY KEY ("ID"), KEY "FK_reg_b001_ID_PAI" ("ID_PAI"), CONSTRAINT "FK_reg_b001_ID_PAI" FOREIGN KEY ("ID_PAI") REFERENCES "reg_b001" ("ID")) ENGINE=InnoDB AUTO_INCREMENT=105774 DEFAULT CHARSET=utf8mb4 COLLATE=utf8mb4_0900_ai_ci;</v>
      </c>
      <c r="AB236" s="190" t="str">
        <f t="shared" si="27"/>
        <v>`reg_b030`.`COD_INF_OBS`,FROM `efdicms`.`reg_b030`;"</v>
      </c>
    </row>
    <row r="237" spans="1:28" ht="14.5" hidden="1" customHeight="1" collapsed="1" x14ac:dyDescent="0.3">
      <c r="A237" s="180" t="s">
        <v>22</v>
      </c>
      <c r="E237" s="180" t="s">
        <v>413</v>
      </c>
      <c r="I237" s="180" t="s">
        <v>144</v>
      </c>
      <c r="J237" s="187" t="str">
        <f t="shared" si="26"/>
        <v>B035</v>
      </c>
      <c r="K237" s="195" t="s">
        <v>383</v>
      </c>
      <c r="Q237" s="192">
        <f t="shared" si="22"/>
        <v>3</v>
      </c>
      <c r="S237" s="191" t="str">
        <f t="shared" si="23"/>
        <v>&lt;/registro&gt;
&lt;registro codigo="B035" perfil="ABC" nivel="3"&gt;</v>
      </c>
      <c r="T237" s="192" t="str">
        <f t="shared" si="24"/>
        <v/>
      </c>
      <c r="U237" s="192" t="str">
        <f t="shared" si="21"/>
        <v>&lt;/registro&gt;
&lt;registro codigo="B035" perfil="ABC" nivel="3"&gt;</v>
      </c>
      <c r="V237" s="192" t="str">
        <f t="shared" si="25"/>
        <v/>
      </c>
      <c r="W237" s="191" t="str">
        <f>IF(Q237="Campo","@Campos(posicao = "&amp;K237&amp;", tipo = '"&amp;R237&amp;"')@Column(name = """&amp;L237&amp;""")"&amp;IF(R237="D","@Temporal(TemporalType.DATE)","")&amp;"private "&amp;VLOOKUP(TEXT(R237,"@"),Apoio!A:B,2,0)&amp;" "&amp;SUBSTITUTE(LOWER(LEFT(L237,1))&amp;RIGHT(PROPER(L237),LEN(L237)-1),"_","")&amp;";",IF(ISNUMBER(Q237),IF(R237="R","@Entity@Table(name = ""reg_"&amp;LOWER(J237)&amp;""")@XmlRootElement","")&amp;VLOOKUP(J237,Blocos!D:I,6,0)&amp;Apoio!$E$1&amp;Y237,""))</f>
        <v>@Registros(nivel = 3) public class RegB035 implements Serializable { private static final long serialVersionUID = 1L; @Id @GeneratedValue(strategy = GenerationType.IDENTITY) @Basic(optional = false) @Column(name = "ID" ) private Long id;@ManyToOne(fetch = FetchType.LAZY) @JoinColumn(name = "ID_PAI", nullable = false) private RegB030 idPai; public RegB030 getIdPai() {return idPai;}public void setIdPai(Object idPai) {this.idPai = (RegB030) idPai;}public RegB035() { } public RegB035(Long id) { this.id = id; } public RegB035(Long id, RegB030 idPai, long linha, String hash) { this.id = id; this.idPai = idPai; this.linha = linha; this.hash = hash; }public Long getId() { return id; } public void setId(Long id) { this.id = id; }@Basic(optional = false)@Column(name = "LINHA")private long linha;@Basic(optional = false)@Column(name = "HASH")private String hash;</v>
      </c>
      <c r="X237" s="190">
        <f>IF(ISNUMBER(Q237),COUNTIF(Blocos!G:G,J237),"")</f>
        <v>0</v>
      </c>
      <c r="Y237" s="190" t="str">
        <f>IF(OR(X237=0,X237=""),"",VLOOKUP(SUMIFS(Blocos!A:A,Blocos!H:H,'EFD REGISTROS e Campos (2)'!X237,Blocos!G:G,'EFD REGISTROS e Campos (2)'!J237),Blocos!A:L,12,0))</f>
        <v/>
      </c>
      <c r="Z237" s="190" t="str">
        <f>IF(ISNUMBER(Q238),VLOOKUP(J237,Blocos!D:G,4,0),"")</f>
        <v/>
      </c>
      <c r="AA237" s="190" t="str">
        <f>IF(ISNUMBER(Q237),CONCATENATE("CREATE TABLE ""reg_",LOWER(J237),""" (""ID"" bigint NOT NULL AUTO_INCREMENT,  ""HASHFILE"" varchar(255) DEFAULT NULL, ""ID_PAI"" bigint NOT NULL,"),IF(Q237="Campo",CONCATENATE("""",L237,""" ",VLOOKUP(R237,Apoio!A:C,3,0)),""))&amp;IF(Z237="","",CONCATENATE("PRIMARY KEY (""ID""), KEY ""FK_reg_",LOWER(Z237),"_ID_PAI"" (""ID_PAI""), CONSTRAINT ""FK_reg_",LOWER(Z237),"_ID_PAI"" FOREIGN KEY (""ID_PAI"") REFERENCES ""reg_",LOWER(Z237),""" (""ID"")) ENGINE=InnoDB AUTO_INCREMENT=105774 DEFAULT CHARSET=utf8mb4 COLLATE=utf8mb4_0900_ai_ci;"))</f>
        <v>CREATE TABLE "reg_b035" ("ID" bigint NOT NULL AUTO_INCREMENT,  "HASHFILE" varchar(255) DEFAULT NULL, "ID_PAI" bigint NOT NULL,</v>
      </c>
      <c r="AB237" s="190" t="str">
        <f t="shared" si="27"/>
        <v/>
      </c>
    </row>
    <row r="238" spans="1:28" ht="14.5" hidden="1" customHeight="1" x14ac:dyDescent="0.3">
      <c r="J238" s="187" t="str">
        <f t="shared" si="26"/>
        <v>B035</v>
      </c>
      <c r="K238" s="181">
        <v>1</v>
      </c>
      <c r="L238" s="289" t="s">
        <v>25</v>
      </c>
      <c r="M238" s="182" t="s">
        <v>414</v>
      </c>
      <c r="N238" s="181" t="s">
        <v>27</v>
      </c>
      <c r="O238" s="181" t="s">
        <v>235</v>
      </c>
      <c r="P238" s="181" t="s">
        <v>28</v>
      </c>
      <c r="Q238" s="192" t="str">
        <f t="shared" si="22"/>
        <v>Campo</v>
      </c>
      <c r="R238" s="192" t="s">
        <v>27</v>
      </c>
      <c r="S238" s="191" t="str">
        <f t="shared" si="23"/>
        <v/>
      </c>
      <c r="T238" s="192" t="str">
        <f t="shared" si="24"/>
        <v>&lt;campo posicao="1"&gt;
&lt;coluna&gt;REG&lt;/coluna&gt;
&lt;descricao&gt;Texto fixo contendo "B035"&lt;/descricao&gt;
&lt;tipo&gt;C&lt;/tipo&gt;
&lt;/campo&gt;</v>
      </c>
      <c r="U238" s="192" t="str">
        <f t="shared" si="21"/>
        <v>&lt;campo posicao="1"&gt;
&lt;coluna&gt;REG&lt;/coluna&gt;
&lt;descricao&gt;Texto fixo contendo "B035"&lt;/descricao&gt;
&lt;tipo&gt;C&lt;/tipo&gt;
&lt;/campo&gt;</v>
      </c>
      <c r="V238" s="192" t="str">
        <f t="shared" si="25"/>
        <v>{"Column2", "REG"},</v>
      </c>
      <c r="W238" s="191" t="str">
        <f>IF(Q238="Campo","@Campos(posicao = "&amp;K238&amp;", tipo = '"&amp;R238&amp;"')@Column(name = """&amp;L238&amp;""")"&amp;IF(R238="D","@Temporal(TemporalType.DATE)","")&amp;"private "&amp;VLOOKUP(TEXT(R238,"@"),Apoio!A:B,2,0)&amp;" "&amp;SUBSTITUTE(LOWER(LEFT(L238,1))&amp;RIGHT(PROPER(L238),LEN(L238)-1),"_","")&amp;";",IF(ISNUMBER(Q238),IF(R238="R","@Entity@Table(name = ""reg_"&amp;LOWER(J238)&amp;""")@XmlRootElement","")&amp;VLOOKUP(J238,Blocos!D:I,6,0)&amp;Apoio!$E$1&amp;Y238,""))</f>
        <v>@Campos(posicao = 1, tipo = 'C')@Column(name = "REG")private String reg;</v>
      </c>
      <c r="X238" s="190" t="str">
        <f>IF(ISNUMBER(Q238),COUNTIF(Blocos!G:G,J238),"")</f>
        <v/>
      </c>
      <c r="Y238" s="190" t="str">
        <f>IF(OR(X238=0,X238=""),"",VLOOKUP(SUMIFS(Blocos!A:A,Blocos!H:H,'EFD REGISTROS e Campos (2)'!X238,Blocos!G:G,'EFD REGISTROS e Campos (2)'!J238),Blocos!A:L,12,0))</f>
        <v/>
      </c>
      <c r="Z238" s="190" t="str">
        <f>IF(ISNUMBER(Q239),VLOOKUP(J238,Blocos!D:G,4,0),"")</f>
        <v/>
      </c>
      <c r="AA238" s="190" t="str">
        <f>IF(ISNUMBER(Q238),CONCATENATE("CREATE TABLE ""reg_",LOWER(J238),""" (""ID"" bigint NOT NULL AUTO_INCREMENT,  ""HASHFILE"" varchar(255) DEFAULT NULL, ""ID_PAI"" bigint NOT NULL,"),IF(Q238="Campo",CONCATENATE("""",L238,""" ",VLOOKUP(R238,Apoio!A:C,3,0)),""))&amp;IF(Z238="","",CONCATENATE("PRIMARY KEY (""ID""), KEY ""FK_reg_",LOWER(Z238),"_ID_PAI"" (""ID_PAI""), CONSTRAINT ""FK_reg_",LOWER(Z238),"_ID_PAI"" FOREIGN KEY (""ID_PAI"") REFERENCES ""reg_",LOWER(Z238),""" (""ID"")) ENGINE=InnoDB AUTO_INCREMENT=105774 DEFAULT CHARSET=utf8mb4 COLLATE=utf8mb4_0900_ai_ci;"))</f>
        <v>"REG" varchar(255) DEFAULT NULL,</v>
      </c>
      <c r="AB238" s="190" t="str">
        <f t="shared" si="27"/>
        <v>USE `efdicms`;SELECT `reg_b035`.`REG`,</v>
      </c>
    </row>
    <row r="239" spans="1:28" ht="14.5" hidden="1" customHeight="1" x14ac:dyDescent="0.3">
      <c r="J239" s="187" t="str">
        <f t="shared" si="26"/>
        <v>B035</v>
      </c>
      <c r="K239" s="181">
        <v>2</v>
      </c>
      <c r="L239" s="289" t="s">
        <v>385</v>
      </c>
      <c r="M239" s="182" t="s">
        <v>386</v>
      </c>
      <c r="N239" s="181" t="s">
        <v>32</v>
      </c>
      <c r="O239" s="181" t="s">
        <v>28</v>
      </c>
      <c r="P239" s="181" t="s">
        <v>363</v>
      </c>
      <c r="Q239" s="192" t="str">
        <f t="shared" si="22"/>
        <v>Campo</v>
      </c>
      <c r="R239" s="192" t="s">
        <v>3606</v>
      </c>
      <c r="S239" s="191" t="str">
        <f t="shared" si="23"/>
        <v/>
      </c>
      <c r="T239" s="192" t="str">
        <f t="shared" si="24"/>
        <v>&lt;campo posicao="2"&gt;
&lt;coluna&gt;VL_CONT_P&lt;/coluna&gt;
&lt;descricao&gt;Parcela correspondente ao "Valor Contábil" referente à combinação da alíquota e item da lista&lt;/descricao&gt;
&lt;tipo&gt;R&lt;/tipo&gt;
&lt;/campo&gt;</v>
      </c>
      <c r="U239" s="192" t="str">
        <f t="shared" si="21"/>
        <v>&lt;campo posicao="2"&gt;
&lt;coluna&gt;VL_CONT_P&lt;/coluna&gt;
&lt;descricao&gt;Parcela correspondente ao "Valor Contábil" referente à combinação da alíquota e item da lista&lt;/descricao&gt;
&lt;tipo&gt;R&lt;/tipo&gt;
&lt;/campo&gt;</v>
      </c>
      <c r="V239" s="192" t="str">
        <f t="shared" si="25"/>
        <v>{"Column3", "VL_CONT_P"},</v>
      </c>
      <c r="W239" s="191" t="str">
        <f>IF(Q239="Campo","@Campos(posicao = "&amp;K239&amp;", tipo = '"&amp;R239&amp;"')@Column(name = """&amp;L239&amp;""")"&amp;IF(R239="D","@Temporal(TemporalType.DATE)","")&amp;"private "&amp;VLOOKUP(TEXT(R239,"@"),Apoio!A:B,2,0)&amp;" "&amp;SUBSTITUTE(LOWER(LEFT(L239,1))&amp;RIGHT(PROPER(L239),LEN(L239)-1),"_","")&amp;";",IF(ISNUMBER(Q239),IF(R239="R","@Entity@Table(name = ""reg_"&amp;LOWER(J239)&amp;""")@XmlRootElement","")&amp;VLOOKUP(J239,Blocos!D:I,6,0)&amp;Apoio!$E$1&amp;Y239,""))</f>
        <v>@Campos(posicao = 2, tipo = 'R')@Column(name = "VL_CONT_P")private BigDecimal vlContP;</v>
      </c>
      <c r="X239" s="190" t="str">
        <f>IF(ISNUMBER(Q239),COUNTIF(Blocos!G:G,J239),"")</f>
        <v/>
      </c>
      <c r="Y239" s="190" t="str">
        <f>IF(OR(X239=0,X239=""),"",VLOOKUP(SUMIFS(Blocos!A:A,Blocos!H:H,'EFD REGISTROS e Campos (2)'!X239,Blocos!G:G,'EFD REGISTROS e Campos (2)'!J239),Blocos!A:L,12,0))</f>
        <v/>
      </c>
      <c r="Z239" s="190" t="str">
        <f>IF(ISNUMBER(Q240),VLOOKUP(J239,Blocos!D:G,4,0),"")</f>
        <v/>
      </c>
      <c r="AA239" s="190" t="str">
        <f>IF(ISNUMBER(Q239),CONCATENATE("CREATE TABLE ""reg_",LOWER(J239),""" (""ID"" bigint NOT NULL AUTO_INCREMENT,  ""HASHFILE"" varchar(255) DEFAULT NULL, ""ID_PAI"" bigint NOT NULL,"),IF(Q239="Campo",CONCATENATE("""",L239,""" ",VLOOKUP(R239,Apoio!A:C,3,0)),""))&amp;IF(Z239="","",CONCATENATE("PRIMARY KEY (""ID""), KEY ""FK_reg_",LOWER(Z239),"_ID_PAI"" (""ID_PAI""), CONSTRAINT ""FK_reg_",LOWER(Z239),"_ID_PAI"" FOREIGN KEY (""ID_PAI"") REFERENCES ""reg_",LOWER(Z239),""" (""ID"")) ENGINE=InnoDB AUTO_INCREMENT=105774 DEFAULT CHARSET=utf8mb4 COLLATE=utf8mb4_0900_ai_ci;"))</f>
        <v>"VL_CONT_P" decimal(15,6) DEFAULT NULL,</v>
      </c>
      <c r="AB239" s="190" t="str">
        <f t="shared" si="27"/>
        <v>`reg_b035`.`VL_CONT_P`,</v>
      </c>
    </row>
    <row r="240" spans="1:28" ht="14.5" hidden="1" customHeight="1" x14ac:dyDescent="0.3">
      <c r="J240" s="187" t="str">
        <f t="shared" si="26"/>
        <v>B035</v>
      </c>
      <c r="K240" s="181">
        <v>3</v>
      </c>
      <c r="L240" s="289" t="s">
        <v>387</v>
      </c>
      <c r="M240" s="182" t="s">
        <v>415</v>
      </c>
      <c r="N240" s="181" t="s">
        <v>32</v>
      </c>
      <c r="O240" s="181" t="s">
        <v>28</v>
      </c>
      <c r="P240" s="181" t="s">
        <v>363</v>
      </c>
      <c r="Q240" s="192" t="str">
        <f t="shared" si="22"/>
        <v>Campo</v>
      </c>
      <c r="R240" s="192" t="s">
        <v>3606</v>
      </c>
      <c r="S240" s="191" t="str">
        <f t="shared" si="23"/>
        <v/>
      </c>
      <c r="T240" s="192" t="str">
        <f t="shared" si="24"/>
        <v>&lt;campo posicao="3"&gt;
&lt;coluna&gt;VL_BC_ISS_P&lt;/coluna&gt;
&lt;descricao&gt;Parcela correspondente ao "Valor da base de cálculo do ISS" referente à combinação da alíquota e item da lista&lt;/descricao&gt;
&lt;tipo&gt;R&lt;/tipo&gt;
&lt;/campo&gt;</v>
      </c>
      <c r="U240" s="192" t="str">
        <f t="shared" si="21"/>
        <v>&lt;campo posicao="3"&gt;
&lt;coluna&gt;VL_BC_ISS_P&lt;/coluna&gt;
&lt;descricao&gt;Parcela correspondente ao "Valor da base de cálculo do ISS" referente à combinação da alíquota e item da lista&lt;/descricao&gt;
&lt;tipo&gt;R&lt;/tipo&gt;
&lt;/campo&gt;</v>
      </c>
      <c r="V240" s="192" t="str">
        <f t="shared" si="25"/>
        <v>{"Column4", "VL_BC_ISS_P"},</v>
      </c>
      <c r="W240" s="191" t="str">
        <f>IF(Q240="Campo","@Campos(posicao = "&amp;K240&amp;", tipo = '"&amp;R240&amp;"')@Column(name = """&amp;L240&amp;""")"&amp;IF(R240="D","@Temporal(TemporalType.DATE)","")&amp;"private "&amp;VLOOKUP(TEXT(R240,"@"),Apoio!A:B,2,0)&amp;" "&amp;SUBSTITUTE(LOWER(LEFT(L240,1))&amp;RIGHT(PROPER(L240),LEN(L240)-1),"_","")&amp;";",IF(ISNUMBER(Q240),IF(R240="R","@Entity@Table(name = ""reg_"&amp;LOWER(J240)&amp;""")@XmlRootElement","")&amp;VLOOKUP(J240,Blocos!D:I,6,0)&amp;Apoio!$E$1&amp;Y240,""))</f>
        <v>@Campos(posicao = 3, tipo = 'R')@Column(name = "VL_BC_ISS_P")private BigDecimal vlBcIssP;</v>
      </c>
      <c r="X240" s="190" t="str">
        <f>IF(ISNUMBER(Q240),COUNTIF(Blocos!G:G,J240),"")</f>
        <v/>
      </c>
      <c r="Y240" s="190" t="str">
        <f>IF(OR(X240=0,X240=""),"",VLOOKUP(SUMIFS(Blocos!A:A,Blocos!H:H,'EFD REGISTROS e Campos (2)'!X240,Blocos!G:G,'EFD REGISTROS e Campos (2)'!J240),Blocos!A:L,12,0))</f>
        <v/>
      </c>
      <c r="Z240" s="190" t="str">
        <f>IF(ISNUMBER(Q241),VLOOKUP(J240,Blocos!D:G,4,0),"")</f>
        <v/>
      </c>
      <c r="AA240" s="190" t="str">
        <f>IF(ISNUMBER(Q240),CONCATENATE("CREATE TABLE ""reg_",LOWER(J240),""" (""ID"" bigint NOT NULL AUTO_INCREMENT,  ""HASHFILE"" varchar(255) DEFAULT NULL, ""ID_PAI"" bigint NOT NULL,"),IF(Q240="Campo",CONCATENATE("""",L240,""" ",VLOOKUP(R240,Apoio!A:C,3,0)),""))&amp;IF(Z240="","",CONCATENATE("PRIMARY KEY (""ID""), KEY ""FK_reg_",LOWER(Z240),"_ID_PAI"" (""ID_PAI""), CONSTRAINT ""FK_reg_",LOWER(Z240),"_ID_PAI"" FOREIGN KEY (""ID_PAI"") REFERENCES ""reg_",LOWER(Z240),""" (""ID"")) ENGINE=InnoDB AUTO_INCREMENT=105774 DEFAULT CHARSET=utf8mb4 COLLATE=utf8mb4_0900_ai_ci;"))</f>
        <v>"VL_BC_ISS_P" decimal(15,6) DEFAULT NULL,</v>
      </c>
      <c r="AB240" s="190" t="str">
        <f t="shared" si="27"/>
        <v>`reg_b035`.`VL_BC_ISS_P`,</v>
      </c>
    </row>
    <row r="241" spans="1:28" ht="14.5" hidden="1" customHeight="1" x14ac:dyDescent="0.3">
      <c r="J241" s="187" t="str">
        <f t="shared" si="26"/>
        <v>B035</v>
      </c>
      <c r="K241" s="181">
        <v>4</v>
      </c>
      <c r="L241" s="289" t="s">
        <v>389</v>
      </c>
      <c r="M241" s="182" t="s">
        <v>390</v>
      </c>
      <c r="N241" s="181" t="s">
        <v>32</v>
      </c>
      <c r="O241" s="181" t="s">
        <v>28</v>
      </c>
      <c r="P241" s="181" t="s">
        <v>363</v>
      </c>
      <c r="Q241" s="192" t="str">
        <f t="shared" si="22"/>
        <v>Campo</v>
      </c>
      <c r="R241" s="192" t="s">
        <v>3606</v>
      </c>
      <c r="S241" s="191" t="str">
        <f t="shared" si="23"/>
        <v/>
      </c>
      <c r="T241" s="192" t="str">
        <f t="shared" si="24"/>
        <v>&lt;campo posicao="4"&gt;
&lt;coluna&gt;ALIQ_ISS&lt;/coluna&gt;
&lt;descricao&gt;Alíquota do ISS&lt;/descricao&gt;
&lt;tipo&gt;R&lt;/tipo&gt;
&lt;/campo&gt;</v>
      </c>
      <c r="U241" s="192" t="str">
        <f t="shared" si="21"/>
        <v>&lt;campo posicao="4"&gt;
&lt;coluna&gt;ALIQ_ISS&lt;/coluna&gt;
&lt;descricao&gt;Alíquota do ISS&lt;/descricao&gt;
&lt;tipo&gt;R&lt;/tipo&gt;
&lt;/campo&gt;</v>
      </c>
      <c r="V241" s="192" t="str">
        <f t="shared" si="25"/>
        <v>{"Column5", "ALIQ_ISS"},</v>
      </c>
      <c r="W241" s="191" t="str">
        <f>IF(Q241="Campo","@Campos(posicao = "&amp;K241&amp;", tipo = '"&amp;R241&amp;"')@Column(name = """&amp;L241&amp;""")"&amp;IF(R241="D","@Temporal(TemporalType.DATE)","")&amp;"private "&amp;VLOOKUP(TEXT(R241,"@"),Apoio!A:B,2,0)&amp;" "&amp;SUBSTITUTE(LOWER(LEFT(L241,1))&amp;RIGHT(PROPER(L241),LEN(L241)-1),"_","")&amp;";",IF(ISNUMBER(Q241),IF(R241="R","@Entity@Table(name = ""reg_"&amp;LOWER(J241)&amp;""")@XmlRootElement","")&amp;VLOOKUP(J241,Blocos!D:I,6,0)&amp;Apoio!$E$1&amp;Y241,""))</f>
        <v>@Campos(posicao = 4, tipo = 'R')@Column(name = "ALIQ_ISS")private BigDecimal aliqIss;</v>
      </c>
      <c r="X241" s="190" t="str">
        <f>IF(ISNUMBER(Q241),COUNTIF(Blocos!G:G,J241),"")</f>
        <v/>
      </c>
      <c r="Y241" s="190" t="str">
        <f>IF(OR(X241=0,X241=""),"",VLOOKUP(SUMIFS(Blocos!A:A,Blocos!H:H,'EFD REGISTROS e Campos (2)'!X241,Blocos!G:G,'EFD REGISTROS e Campos (2)'!J241),Blocos!A:L,12,0))</f>
        <v/>
      </c>
      <c r="Z241" s="190" t="str">
        <f>IF(ISNUMBER(Q242),VLOOKUP(J241,Blocos!D:G,4,0),"")</f>
        <v/>
      </c>
      <c r="AA241" s="190" t="str">
        <f>IF(ISNUMBER(Q241),CONCATENATE("CREATE TABLE ""reg_",LOWER(J241),""" (""ID"" bigint NOT NULL AUTO_INCREMENT,  ""HASHFILE"" varchar(255) DEFAULT NULL, ""ID_PAI"" bigint NOT NULL,"),IF(Q241="Campo",CONCATENATE("""",L241,""" ",VLOOKUP(R241,Apoio!A:C,3,0)),""))&amp;IF(Z241="","",CONCATENATE("PRIMARY KEY (""ID""), KEY ""FK_reg_",LOWER(Z241),"_ID_PAI"" (""ID_PAI""), CONSTRAINT ""FK_reg_",LOWER(Z241),"_ID_PAI"" FOREIGN KEY (""ID_PAI"") REFERENCES ""reg_",LOWER(Z241),""" (""ID"")) ENGINE=InnoDB AUTO_INCREMENT=105774 DEFAULT CHARSET=utf8mb4 COLLATE=utf8mb4_0900_ai_ci;"))</f>
        <v>"ALIQ_ISS" decimal(15,6) DEFAULT NULL,</v>
      </c>
      <c r="AB241" s="190" t="str">
        <f t="shared" si="27"/>
        <v>`reg_b035`.`ALIQ_ISS`,</v>
      </c>
    </row>
    <row r="242" spans="1:28" ht="14.5" hidden="1" customHeight="1" x14ac:dyDescent="0.3">
      <c r="J242" s="187" t="str">
        <f t="shared" si="26"/>
        <v>B035</v>
      </c>
      <c r="K242" s="181">
        <v>5</v>
      </c>
      <c r="L242" s="289" t="s">
        <v>391</v>
      </c>
      <c r="M242" s="182" t="s">
        <v>392</v>
      </c>
      <c r="N242" s="181" t="s">
        <v>32</v>
      </c>
      <c r="O242" s="181" t="s">
        <v>28</v>
      </c>
      <c r="P242" s="181" t="s">
        <v>363</v>
      </c>
      <c r="Q242" s="192" t="str">
        <f t="shared" si="22"/>
        <v>Campo</v>
      </c>
      <c r="R242" s="192" t="s">
        <v>3606</v>
      </c>
      <c r="S242" s="191" t="str">
        <f t="shared" si="23"/>
        <v/>
      </c>
      <c r="T242" s="192" t="str">
        <f t="shared" si="24"/>
        <v>&lt;campo posicao="5"&gt;
&lt;coluna&gt;VL_ISS_P&lt;/coluna&gt;
&lt;descricao&gt;Parcela correspondente ao "Valor do ISS" referente à combinação da alíquota e item da lista&lt;/descricao&gt;
&lt;tipo&gt;R&lt;/tipo&gt;
&lt;/campo&gt;</v>
      </c>
      <c r="U242" s="192" t="str">
        <f t="shared" si="21"/>
        <v>&lt;campo posicao="5"&gt;
&lt;coluna&gt;VL_ISS_P&lt;/coluna&gt;
&lt;descricao&gt;Parcela correspondente ao "Valor do ISS" referente à combinação da alíquota e item da lista&lt;/descricao&gt;
&lt;tipo&gt;R&lt;/tipo&gt;
&lt;/campo&gt;</v>
      </c>
      <c r="V242" s="192" t="str">
        <f t="shared" si="25"/>
        <v>{"Column6", "VL_ISS_P"},</v>
      </c>
      <c r="W242" s="191" t="str">
        <f>IF(Q242="Campo","@Campos(posicao = "&amp;K242&amp;", tipo = '"&amp;R242&amp;"')@Column(name = """&amp;L242&amp;""")"&amp;IF(R242="D","@Temporal(TemporalType.DATE)","")&amp;"private "&amp;VLOOKUP(TEXT(R242,"@"),Apoio!A:B,2,0)&amp;" "&amp;SUBSTITUTE(LOWER(LEFT(L242,1))&amp;RIGHT(PROPER(L242),LEN(L242)-1),"_","")&amp;";",IF(ISNUMBER(Q242),IF(R242="R","@Entity@Table(name = ""reg_"&amp;LOWER(J242)&amp;""")@XmlRootElement","")&amp;VLOOKUP(J242,Blocos!D:I,6,0)&amp;Apoio!$E$1&amp;Y242,""))</f>
        <v>@Campos(posicao = 5, tipo = 'R')@Column(name = "VL_ISS_P")private BigDecimal vlIssP;</v>
      </c>
      <c r="X242" s="190" t="str">
        <f>IF(ISNUMBER(Q242),COUNTIF(Blocos!G:G,J242),"")</f>
        <v/>
      </c>
      <c r="Y242" s="190" t="str">
        <f>IF(OR(X242=0,X242=""),"",VLOOKUP(SUMIFS(Blocos!A:A,Blocos!H:H,'EFD REGISTROS e Campos (2)'!X242,Blocos!G:G,'EFD REGISTROS e Campos (2)'!J242),Blocos!A:L,12,0))</f>
        <v/>
      </c>
      <c r="Z242" s="190" t="str">
        <f>IF(ISNUMBER(Q243),VLOOKUP(J242,Blocos!D:G,4,0),"")</f>
        <v/>
      </c>
      <c r="AA242" s="190" t="str">
        <f>IF(ISNUMBER(Q242),CONCATENATE("CREATE TABLE ""reg_",LOWER(J242),""" (""ID"" bigint NOT NULL AUTO_INCREMENT,  ""HASHFILE"" varchar(255) DEFAULT NULL, ""ID_PAI"" bigint NOT NULL,"),IF(Q242="Campo",CONCATENATE("""",L242,""" ",VLOOKUP(R242,Apoio!A:C,3,0)),""))&amp;IF(Z242="","",CONCATENATE("PRIMARY KEY (""ID""), KEY ""FK_reg_",LOWER(Z242),"_ID_PAI"" (""ID_PAI""), CONSTRAINT ""FK_reg_",LOWER(Z242),"_ID_PAI"" FOREIGN KEY (""ID_PAI"") REFERENCES ""reg_",LOWER(Z242),""" (""ID"")) ENGINE=InnoDB AUTO_INCREMENT=105774 DEFAULT CHARSET=utf8mb4 COLLATE=utf8mb4_0900_ai_ci;"))</f>
        <v>"VL_ISS_P" decimal(15,6) DEFAULT NULL,</v>
      </c>
      <c r="AB242" s="190" t="str">
        <f t="shared" si="27"/>
        <v>`reg_b035`.`VL_ISS_P`,</v>
      </c>
    </row>
    <row r="243" spans="1:28" ht="14.5" hidden="1" customHeight="1" x14ac:dyDescent="0.3">
      <c r="J243" s="187" t="str">
        <f t="shared" si="26"/>
        <v>B035</v>
      </c>
      <c r="K243" s="181">
        <v>6</v>
      </c>
      <c r="L243" s="289" t="s">
        <v>393</v>
      </c>
      <c r="M243" s="182" t="s">
        <v>394</v>
      </c>
      <c r="N243" s="181" t="s">
        <v>32</v>
      </c>
      <c r="O243" s="181" t="s">
        <v>28</v>
      </c>
      <c r="P243" s="181" t="s">
        <v>363</v>
      </c>
      <c r="Q243" s="192" t="str">
        <f t="shared" si="22"/>
        <v>Campo</v>
      </c>
      <c r="R243" s="192" t="s">
        <v>3606</v>
      </c>
      <c r="S243" s="191" t="str">
        <f t="shared" si="23"/>
        <v/>
      </c>
      <c r="T243" s="192" t="str">
        <f t="shared" si="24"/>
        <v>&lt;campo posicao="6"&gt;
&lt;coluna&gt;VL_ISNT_ISS_P&lt;/coluna&gt;
&lt;descricao&gt;Parcela correpondente ao "Valor das operações isentas ou não-tributadas pelo ISS" referente à combinação da alíquota e item da lista&lt;/descricao&gt;
&lt;tipo&gt;R&lt;/tipo&gt;
&lt;/campo&gt;</v>
      </c>
      <c r="U243" s="192" t="str">
        <f t="shared" si="21"/>
        <v>&lt;campo posicao="6"&gt;
&lt;coluna&gt;VL_ISNT_ISS_P&lt;/coluna&gt;
&lt;descricao&gt;Parcela correpondente ao "Valor das operações isentas ou não-tributadas pelo ISS" referente à combinação da alíquota e item da lista&lt;/descricao&gt;
&lt;tipo&gt;R&lt;/tipo&gt;
&lt;/campo&gt;</v>
      </c>
      <c r="V243" s="192" t="str">
        <f t="shared" si="25"/>
        <v>{"Column7", "VL_ISNT_ISS_P"},</v>
      </c>
      <c r="W243" s="191" t="str">
        <f>IF(Q243="Campo","@Campos(posicao = "&amp;K243&amp;", tipo = '"&amp;R243&amp;"')@Column(name = """&amp;L243&amp;""")"&amp;IF(R243="D","@Temporal(TemporalType.DATE)","")&amp;"private "&amp;VLOOKUP(TEXT(R243,"@"),Apoio!A:B,2,0)&amp;" "&amp;SUBSTITUTE(LOWER(LEFT(L243,1))&amp;RIGHT(PROPER(L243),LEN(L243)-1),"_","")&amp;";",IF(ISNUMBER(Q243),IF(R243="R","@Entity@Table(name = ""reg_"&amp;LOWER(J243)&amp;""")@XmlRootElement","")&amp;VLOOKUP(J243,Blocos!D:I,6,0)&amp;Apoio!$E$1&amp;Y243,""))</f>
        <v>@Campos(posicao = 6, tipo = 'R')@Column(name = "VL_ISNT_ISS_P")private BigDecimal vlIsntIssP;</v>
      </c>
      <c r="X243" s="190" t="str">
        <f>IF(ISNUMBER(Q243),COUNTIF(Blocos!G:G,J243),"")</f>
        <v/>
      </c>
      <c r="Y243" s="190" t="str">
        <f>IF(OR(X243=0,X243=""),"",VLOOKUP(SUMIFS(Blocos!A:A,Blocos!H:H,'EFD REGISTROS e Campos (2)'!X243,Blocos!G:G,'EFD REGISTROS e Campos (2)'!J243),Blocos!A:L,12,0))</f>
        <v/>
      </c>
      <c r="Z243" s="190" t="str">
        <f>IF(ISNUMBER(Q244),VLOOKUP(J243,Blocos!D:G,4,0),"")</f>
        <v/>
      </c>
      <c r="AA243" s="190" t="str">
        <f>IF(ISNUMBER(Q243),CONCATENATE("CREATE TABLE ""reg_",LOWER(J243),""" (""ID"" bigint NOT NULL AUTO_INCREMENT,  ""HASHFILE"" varchar(255) DEFAULT NULL, ""ID_PAI"" bigint NOT NULL,"),IF(Q243="Campo",CONCATENATE("""",L243,""" ",VLOOKUP(R243,Apoio!A:C,3,0)),""))&amp;IF(Z243="","",CONCATENATE("PRIMARY KEY (""ID""), KEY ""FK_reg_",LOWER(Z243),"_ID_PAI"" (""ID_PAI""), CONSTRAINT ""FK_reg_",LOWER(Z243),"_ID_PAI"" FOREIGN KEY (""ID_PAI"") REFERENCES ""reg_",LOWER(Z243),""" (""ID"")) ENGINE=InnoDB AUTO_INCREMENT=105774 DEFAULT CHARSET=utf8mb4 COLLATE=utf8mb4_0900_ai_ci;"))</f>
        <v>"VL_ISNT_ISS_P" decimal(15,6) DEFAULT NULL,</v>
      </c>
      <c r="AB243" s="190" t="str">
        <f t="shared" si="27"/>
        <v>`reg_b035`.`VL_ISNT_ISS_P`,</v>
      </c>
    </row>
    <row r="244" spans="1:28" ht="14.5" hidden="1" customHeight="1" x14ac:dyDescent="0.3">
      <c r="J244" s="187" t="str">
        <f t="shared" si="26"/>
        <v>B035</v>
      </c>
      <c r="K244" s="181">
        <v>7</v>
      </c>
      <c r="L244" s="289" t="s">
        <v>395</v>
      </c>
      <c r="M244" s="182" t="s">
        <v>396</v>
      </c>
      <c r="N244" s="181" t="s">
        <v>27</v>
      </c>
      <c r="O244" s="181" t="s">
        <v>235</v>
      </c>
      <c r="P244" s="181" t="s">
        <v>28</v>
      </c>
      <c r="Q244" s="192" t="str">
        <f t="shared" si="22"/>
        <v>Campo</v>
      </c>
      <c r="R244" s="192" t="s">
        <v>27</v>
      </c>
      <c r="S244" s="191" t="str">
        <f t="shared" si="23"/>
        <v/>
      </c>
      <c r="T244" s="192" t="str">
        <f t="shared" si="24"/>
        <v>&lt;campo posicao="7"&gt;
&lt;coluna&gt;COD_SERV&lt;/coluna&gt;
&lt;descricao&gt;Item da lista de serviços, conforme Tabela 4.6.3&lt;/descricao&gt;
&lt;tipo&gt;C&lt;/tipo&gt;
&lt;/campo&gt;</v>
      </c>
      <c r="U244" s="192" t="str">
        <f t="shared" si="21"/>
        <v>&lt;campo posicao="7"&gt;
&lt;coluna&gt;COD_SERV&lt;/coluna&gt;
&lt;descricao&gt;Item da lista de serviços, conforme Tabela 4.6.3&lt;/descricao&gt;
&lt;tipo&gt;C&lt;/tipo&gt;
&lt;/campo&gt;</v>
      </c>
      <c r="V244" s="192" t="str">
        <f t="shared" si="25"/>
        <v>{"Column8", "COD_SERV"},</v>
      </c>
      <c r="W244" s="191" t="str">
        <f>IF(Q244="Campo","@Campos(posicao = "&amp;K244&amp;", tipo = '"&amp;R244&amp;"')@Column(name = """&amp;L244&amp;""")"&amp;IF(R244="D","@Temporal(TemporalType.DATE)","")&amp;"private "&amp;VLOOKUP(TEXT(R244,"@"),Apoio!A:B,2,0)&amp;" "&amp;SUBSTITUTE(LOWER(LEFT(L244,1))&amp;RIGHT(PROPER(L244),LEN(L244)-1),"_","")&amp;";",IF(ISNUMBER(Q244),IF(R244="R","@Entity@Table(name = ""reg_"&amp;LOWER(J244)&amp;""")@XmlRootElement","")&amp;VLOOKUP(J244,Blocos!D:I,6,0)&amp;Apoio!$E$1&amp;Y244,""))</f>
        <v>@Campos(posicao = 7, tipo = 'C')@Column(name = "COD_SERV")private String codServ;</v>
      </c>
      <c r="X244" s="190" t="str">
        <f>IF(ISNUMBER(Q244),COUNTIF(Blocos!G:G,J244),"")</f>
        <v/>
      </c>
      <c r="Y244" s="190" t="str">
        <f>IF(OR(X244=0,X244=""),"",VLOOKUP(SUMIFS(Blocos!A:A,Blocos!H:H,'EFD REGISTROS e Campos (2)'!X244,Blocos!G:G,'EFD REGISTROS e Campos (2)'!J244),Blocos!A:L,12,0))</f>
        <v/>
      </c>
      <c r="Z244" s="190" t="str">
        <f>IF(ISNUMBER(Q245),VLOOKUP(J244,Blocos!D:G,4,0),"")</f>
        <v>B030</v>
      </c>
      <c r="AA244" s="190" t="str">
        <f>IF(ISNUMBER(Q244),CONCATENATE("CREATE TABLE ""reg_",LOWER(J244),""" (""ID"" bigint NOT NULL AUTO_INCREMENT,  ""HASHFILE"" varchar(255) DEFAULT NULL, ""ID_PAI"" bigint NOT NULL,"),IF(Q244="Campo",CONCATENATE("""",L244,""" ",VLOOKUP(R244,Apoio!A:C,3,0)),""))&amp;IF(Z244="","",CONCATENATE("PRIMARY KEY (""ID""), KEY ""FK_reg_",LOWER(Z244),"_ID_PAI"" (""ID_PAI""), CONSTRAINT ""FK_reg_",LOWER(Z244),"_ID_PAI"" FOREIGN KEY (""ID_PAI"") REFERENCES ""reg_",LOWER(Z244),""" (""ID"")) ENGINE=InnoDB AUTO_INCREMENT=105774 DEFAULT CHARSET=utf8mb4 COLLATE=utf8mb4_0900_ai_ci;"))</f>
        <v>"COD_SERV" varchar(255) DEFAULT NULL,PRIMARY KEY ("ID"), KEY "FK_reg_b030_ID_PAI" ("ID_PAI"), CONSTRAINT "FK_reg_b030_ID_PAI" FOREIGN KEY ("ID_PAI") REFERENCES "reg_b030" ("ID")) ENGINE=InnoDB AUTO_INCREMENT=105774 DEFAULT CHARSET=utf8mb4 COLLATE=utf8mb4_0900_ai_ci;</v>
      </c>
      <c r="AB244" s="190" t="str">
        <f t="shared" si="27"/>
        <v>`reg_b035`.`COD_SERV`,FROM `efdicms`.`reg_b035`;"</v>
      </c>
    </row>
    <row r="245" spans="1:28" ht="14.5" hidden="1" customHeight="1" collapsed="1" x14ac:dyDescent="0.3">
      <c r="A245" s="180" t="s">
        <v>22</v>
      </c>
      <c r="D245" s="180" t="s">
        <v>416</v>
      </c>
      <c r="I245" s="180" t="s">
        <v>108</v>
      </c>
      <c r="J245" s="187" t="str">
        <f t="shared" si="26"/>
        <v>B350</v>
      </c>
      <c r="K245" s="195" t="s">
        <v>417</v>
      </c>
      <c r="Q245" s="192">
        <f t="shared" si="22"/>
        <v>2</v>
      </c>
      <c r="S245" s="191" t="str">
        <f t="shared" si="23"/>
        <v>&lt;/registro&gt;
&lt;registro codigo="B350" perfil="ABC" nivel="2"&gt;</v>
      </c>
      <c r="T245" s="192" t="str">
        <f t="shared" si="24"/>
        <v/>
      </c>
      <c r="U245" s="192" t="str">
        <f t="shared" si="21"/>
        <v>&lt;/registro&gt;
&lt;registro codigo="B350" perfil="ABC" nivel="2"&gt;</v>
      </c>
      <c r="V245" s="192" t="str">
        <f t="shared" si="25"/>
        <v/>
      </c>
      <c r="W245" s="191" t="str">
        <f>IF(Q245="Campo","@Campos(posicao = "&amp;K245&amp;", tipo = '"&amp;R245&amp;"')@Column(name = """&amp;L245&amp;""")"&amp;IF(R245="D","@Temporal(TemporalType.DATE)","")&amp;"private "&amp;VLOOKUP(TEXT(R245,"@"),Apoio!A:B,2,0)&amp;" "&amp;SUBSTITUTE(LOWER(LEFT(L245,1))&amp;RIGHT(PROPER(L245),LEN(L245)-1),"_","")&amp;";",IF(ISNUMBER(Q245),IF(R245="R","@Entity@Table(name = ""reg_"&amp;LOWER(J245)&amp;""")@XmlRootElement","")&amp;VLOOKUP(J245,Blocos!D:I,6,0)&amp;Apoio!$E$1&amp;Y245,""))</f>
        <v>@Registros(nivel = 2) public class RegB350 implements Serializable { private static final long serialVersionUID = 1L; @Id @GeneratedValue(strategy = GenerationType.IDENTITY) @Basic(optional = false) @Column(name = "ID" ) private Long id;@ManyToOne(fetch = FetchType.LAZY) @JoinColumn(name = "ID_PAI", nullable = false) private RegB001 idPai; public RegB001 getIdPai() {return idPai;}public void setIdPai(Object idPai) {this.idPai = (RegB001) idPai;}public RegB350() { } public RegB350(Long id) { this.id = id; } public RegB350(Long id, RegB001 idPai, long linha, String hash) { this.id = id; this.idPai = idPai; this.linha = linha; this.hash = hash; }public Long getId() { return id; } public void setId(Long id) { this.id = id; }@Basic(optional = false)@Column(name = "LINHA")private long linha;@Basic(optional = false)@Column(name = "HASH")private String hash;</v>
      </c>
      <c r="X245" s="190">
        <f>IF(ISNUMBER(Q245),COUNTIF(Blocos!G:G,J245),"")</f>
        <v>0</v>
      </c>
      <c r="Y245" s="190" t="str">
        <f>IF(OR(X245=0,X245=""),"",VLOOKUP(SUMIFS(Blocos!A:A,Blocos!H:H,'EFD REGISTROS e Campos (2)'!X245,Blocos!G:G,'EFD REGISTROS e Campos (2)'!J245),Blocos!A:L,12,0))</f>
        <v/>
      </c>
      <c r="Z245" s="190" t="str">
        <f>IF(ISNUMBER(Q246),VLOOKUP(J245,Blocos!D:G,4,0),"")</f>
        <v/>
      </c>
      <c r="AA245" s="190" t="str">
        <f>IF(ISNUMBER(Q245),CONCATENATE("CREATE TABLE ""reg_",LOWER(J245),""" (""ID"" bigint NOT NULL AUTO_INCREMENT,  ""HASHFILE"" varchar(255) DEFAULT NULL, ""ID_PAI"" bigint NOT NULL,"),IF(Q245="Campo",CONCATENATE("""",L245,""" ",VLOOKUP(R245,Apoio!A:C,3,0)),""))&amp;IF(Z245="","",CONCATENATE("PRIMARY KEY (""ID""), KEY ""FK_reg_",LOWER(Z245),"_ID_PAI"" (""ID_PAI""), CONSTRAINT ""FK_reg_",LOWER(Z245),"_ID_PAI"" FOREIGN KEY (""ID_PAI"") REFERENCES ""reg_",LOWER(Z245),""" (""ID"")) ENGINE=InnoDB AUTO_INCREMENT=105774 DEFAULT CHARSET=utf8mb4 COLLATE=utf8mb4_0900_ai_ci;"))</f>
        <v>CREATE TABLE "reg_b350" ("ID" bigint NOT NULL AUTO_INCREMENT,  "HASHFILE" varchar(255) DEFAULT NULL, "ID_PAI" bigint NOT NULL,</v>
      </c>
      <c r="AB245" s="190" t="str">
        <f t="shared" si="27"/>
        <v/>
      </c>
    </row>
    <row r="246" spans="1:28" ht="14.5" hidden="1" customHeight="1" x14ac:dyDescent="0.3">
      <c r="J246" s="187" t="str">
        <f t="shared" si="26"/>
        <v>B350</v>
      </c>
      <c r="K246" s="181">
        <v>1</v>
      </c>
      <c r="L246" s="289" t="s">
        <v>25</v>
      </c>
      <c r="M246" s="182" t="s">
        <v>418</v>
      </c>
      <c r="N246" s="181" t="s">
        <v>27</v>
      </c>
      <c r="O246" s="181" t="s">
        <v>235</v>
      </c>
      <c r="P246" s="181" t="s">
        <v>28</v>
      </c>
      <c r="Q246" s="192" t="str">
        <f t="shared" si="22"/>
        <v>Campo</v>
      </c>
      <c r="R246" s="192" t="s">
        <v>27</v>
      </c>
      <c r="S246" s="191" t="str">
        <f t="shared" si="23"/>
        <v/>
      </c>
      <c r="T246" s="192" t="str">
        <f t="shared" si="24"/>
        <v>&lt;campo posicao="1"&gt;
&lt;coluna&gt;REG&lt;/coluna&gt;
&lt;descricao&gt;Texto fixo contendo "B350"&lt;/descricao&gt;
&lt;tipo&gt;C&lt;/tipo&gt;
&lt;/campo&gt;</v>
      </c>
      <c r="U246" s="192" t="str">
        <f t="shared" si="21"/>
        <v>&lt;campo posicao="1"&gt;
&lt;coluna&gt;REG&lt;/coluna&gt;
&lt;descricao&gt;Texto fixo contendo "B350"&lt;/descricao&gt;
&lt;tipo&gt;C&lt;/tipo&gt;
&lt;/campo&gt;</v>
      </c>
      <c r="V246" s="192" t="str">
        <f t="shared" si="25"/>
        <v>{"Column2", "REG"},</v>
      </c>
      <c r="W246" s="191" t="str">
        <f>IF(Q246="Campo","@Campos(posicao = "&amp;K246&amp;", tipo = '"&amp;R246&amp;"')@Column(name = """&amp;L246&amp;""")"&amp;IF(R246="D","@Temporal(TemporalType.DATE)","")&amp;"private "&amp;VLOOKUP(TEXT(R246,"@"),Apoio!A:B,2,0)&amp;" "&amp;SUBSTITUTE(LOWER(LEFT(L246,1))&amp;RIGHT(PROPER(L246),LEN(L246)-1),"_","")&amp;";",IF(ISNUMBER(Q246),IF(R246="R","@Entity@Table(name = ""reg_"&amp;LOWER(J246)&amp;""")@XmlRootElement","")&amp;VLOOKUP(J246,Blocos!D:I,6,0)&amp;Apoio!$E$1&amp;Y246,""))</f>
        <v>@Campos(posicao = 1, tipo = 'C')@Column(name = "REG")private String reg;</v>
      </c>
      <c r="X246" s="190" t="str">
        <f>IF(ISNUMBER(Q246),COUNTIF(Blocos!G:G,J246),"")</f>
        <v/>
      </c>
      <c r="Y246" s="190" t="str">
        <f>IF(OR(X246=0,X246=""),"",VLOOKUP(SUMIFS(Blocos!A:A,Blocos!H:H,'EFD REGISTROS e Campos (2)'!X246,Blocos!G:G,'EFD REGISTROS e Campos (2)'!J246),Blocos!A:L,12,0))</f>
        <v/>
      </c>
      <c r="Z246" s="190" t="str">
        <f>IF(ISNUMBER(Q247),VLOOKUP(J246,Blocos!D:G,4,0),"")</f>
        <v/>
      </c>
      <c r="AA246" s="190" t="str">
        <f>IF(ISNUMBER(Q246),CONCATENATE("CREATE TABLE ""reg_",LOWER(J246),""" (""ID"" bigint NOT NULL AUTO_INCREMENT,  ""HASHFILE"" varchar(255) DEFAULT NULL, ""ID_PAI"" bigint NOT NULL,"),IF(Q246="Campo",CONCATENATE("""",L246,""" ",VLOOKUP(R246,Apoio!A:C,3,0)),""))&amp;IF(Z246="","",CONCATENATE("PRIMARY KEY (""ID""), KEY ""FK_reg_",LOWER(Z246),"_ID_PAI"" (""ID_PAI""), CONSTRAINT ""FK_reg_",LOWER(Z246),"_ID_PAI"" FOREIGN KEY (""ID_PAI"") REFERENCES ""reg_",LOWER(Z246),""" (""ID"")) ENGINE=InnoDB AUTO_INCREMENT=105774 DEFAULT CHARSET=utf8mb4 COLLATE=utf8mb4_0900_ai_ci;"))</f>
        <v>"REG" varchar(255) DEFAULT NULL,</v>
      </c>
      <c r="AB246" s="190" t="str">
        <f t="shared" si="27"/>
        <v>USE `efdicms`;SELECT `reg_b350`.`REG`,</v>
      </c>
    </row>
    <row r="247" spans="1:28" ht="14.5" hidden="1" customHeight="1" x14ac:dyDescent="0.3">
      <c r="J247" s="187" t="str">
        <f t="shared" si="26"/>
        <v>B350</v>
      </c>
      <c r="K247" s="181">
        <v>2</v>
      </c>
      <c r="L247" s="289" t="s">
        <v>419</v>
      </c>
      <c r="M247" s="182" t="s">
        <v>420</v>
      </c>
      <c r="N247" s="181" t="s">
        <v>27</v>
      </c>
      <c r="O247" s="207" t="s">
        <v>28</v>
      </c>
      <c r="P247" s="181" t="s">
        <v>28</v>
      </c>
      <c r="Q247" s="192" t="str">
        <f t="shared" si="22"/>
        <v>Campo</v>
      </c>
      <c r="R247" s="192" t="s">
        <v>27</v>
      </c>
      <c r="S247" s="191" t="str">
        <f t="shared" si="23"/>
        <v/>
      </c>
      <c r="T247" s="192" t="str">
        <f t="shared" si="24"/>
        <v>&lt;campo posicao="2"&gt;
&lt;coluna&gt;COD_CTD&lt;/coluna&gt;
&lt;descricao&gt;Código da conta do plano de contas&lt;/descricao&gt;
&lt;tipo&gt;C&lt;/tipo&gt;
&lt;/campo&gt;</v>
      </c>
      <c r="U247" s="192" t="str">
        <f t="shared" si="21"/>
        <v>&lt;campo posicao="2"&gt;
&lt;coluna&gt;COD_CTD&lt;/coluna&gt;
&lt;descricao&gt;Código da conta do plano de contas&lt;/descricao&gt;
&lt;tipo&gt;C&lt;/tipo&gt;
&lt;/campo&gt;</v>
      </c>
      <c r="V247" s="192" t="str">
        <f t="shared" si="25"/>
        <v>{"Column3", "COD_CTD"},</v>
      </c>
      <c r="W247" s="191" t="str">
        <f>IF(Q247="Campo","@Campos(posicao = "&amp;K247&amp;", tipo = '"&amp;R247&amp;"')@Column(name = """&amp;L247&amp;""")"&amp;IF(R247="D","@Temporal(TemporalType.DATE)","")&amp;"private "&amp;VLOOKUP(TEXT(R247,"@"),Apoio!A:B,2,0)&amp;" "&amp;SUBSTITUTE(LOWER(LEFT(L247,1))&amp;RIGHT(PROPER(L247),LEN(L247)-1),"_","")&amp;";",IF(ISNUMBER(Q247),IF(R247="R","@Entity@Table(name = ""reg_"&amp;LOWER(J247)&amp;""")@XmlRootElement","")&amp;VLOOKUP(J247,Blocos!D:I,6,0)&amp;Apoio!$E$1&amp;Y247,""))</f>
        <v>@Campos(posicao = 2, tipo = 'C')@Column(name = "COD_CTD")private String codCtd;</v>
      </c>
      <c r="X247" s="190" t="str">
        <f>IF(ISNUMBER(Q247),COUNTIF(Blocos!G:G,J247),"")</f>
        <v/>
      </c>
      <c r="Y247" s="190" t="str">
        <f>IF(OR(X247=0,X247=""),"",VLOOKUP(SUMIFS(Blocos!A:A,Blocos!H:H,'EFD REGISTROS e Campos (2)'!X247,Blocos!G:G,'EFD REGISTROS e Campos (2)'!J247),Blocos!A:L,12,0))</f>
        <v/>
      </c>
      <c r="Z247" s="190" t="str">
        <f>IF(ISNUMBER(Q248),VLOOKUP(J247,Blocos!D:G,4,0),"")</f>
        <v/>
      </c>
      <c r="AA247" s="190" t="str">
        <f>IF(ISNUMBER(Q247),CONCATENATE("CREATE TABLE ""reg_",LOWER(J247),""" (""ID"" bigint NOT NULL AUTO_INCREMENT,  ""HASHFILE"" varchar(255) DEFAULT NULL, ""ID_PAI"" bigint NOT NULL,"),IF(Q247="Campo",CONCATENATE("""",L247,""" ",VLOOKUP(R247,Apoio!A:C,3,0)),""))&amp;IF(Z247="","",CONCATENATE("PRIMARY KEY (""ID""), KEY ""FK_reg_",LOWER(Z247),"_ID_PAI"" (""ID_PAI""), CONSTRAINT ""FK_reg_",LOWER(Z247),"_ID_PAI"" FOREIGN KEY (""ID_PAI"") REFERENCES ""reg_",LOWER(Z247),""" (""ID"")) ENGINE=InnoDB AUTO_INCREMENT=105774 DEFAULT CHARSET=utf8mb4 COLLATE=utf8mb4_0900_ai_ci;"))</f>
        <v>"COD_CTD" varchar(255) DEFAULT NULL,</v>
      </c>
      <c r="AB247" s="190" t="str">
        <f t="shared" si="27"/>
        <v>`reg_b350`.`COD_CTD`,</v>
      </c>
    </row>
    <row r="248" spans="1:28" ht="14.5" hidden="1" customHeight="1" x14ac:dyDescent="0.3">
      <c r="J248" s="187" t="str">
        <f t="shared" si="26"/>
        <v>B350</v>
      </c>
      <c r="K248" s="181">
        <v>3</v>
      </c>
      <c r="L248" s="289" t="s">
        <v>421</v>
      </c>
      <c r="M248" s="182" t="s">
        <v>422</v>
      </c>
      <c r="N248" s="181" t="s">
        <v>27</v>
      </c>
      <c r="O248" s="207" t="s">
        <v>28</v>
      </c>
      <c r="P248" s="181" t="s">
        <v>28</v>
      </c>
      <c r="Q248" s="192" t="str">
        <f t="shared" si="22"/>
        <v>Campo</v>
      </c>
      <c r="R248" s="192" t="s">
        <v>27</v>
      </c>
      <c r="S248" s="191" t="str">
        <f t="shared" si="23"/>
        <v/>
      </c>
      <c r="T248" s="192" t="str">
        <f t="shared" si="24"/>
        <v>&lt;campo posicao="3"&gt;
&lt;coluna&gt;CTA_ISS&lt;/coluna&gt;
&lt;descricao&gt;Descrição da conta no plano de contas&lt;/descricao&gt;
&lt;tipo&gt;C&lt;/tipo&gt;
&lt;/campo&gt;</v>
      </c>
      <c r="U248" s="192" t="str">
        <f t="shared" si="21"/>
        <v>&lt;campo posicao="3"&gt;
&lt;coluna&gt;CTA_ISS&lt;/coluna&gt;
&lt;descricao&gt;Descrição da conta no plano de contas&lt;/descricao&gt;
&lt;tipo&gt;C&lt;/tipo&gt;
&lt;/campo&gt;</v>
      </c>
      <c r="V248" s="192" t="str">
        <f t="shared" si="25"/>
        <v>{"Column4", "CTA_ISS"},</v>
      </c>
      <c r="W248" s="191" t="str">
        <f>IF(Q248="Campo","@Campos(posicao = "&amp;K248&amp;", tipo = '"&amp;R248&amp;"')@Column(name = """&amp;L248&amp;""")"&amp;IF(R248="D","@Temporal(TemporalType.DATE)","")&amp;"private "&amp;VLOOKUP(TEXT(R248,"@"),Apoio!A:B,2,0)&amp;" "&amp;SUBSTITUTE(LOWER(LEFT(L248,1))&amp;RIGHT(PROPER(L248),LEN(L248)-1),"_","")&amp;";",IF(ISNUMBER(Q248),IF(R248="R","@Entity@Table(name = ""reg_"&amp;LOWER(J248)&amp;""")@XmlRootElement","")&amp;VLOOKUP(J248,Blocos!D:I,6,0)&amp;Apoio!$E$1&amp;Y248,""))</f>
        <v>@Campos(posicao = 3, tipo = 'C')@Column(name = "CTA_ISS")private String ctaIss;</v>
      </c>
      <c r="X248" s="190" t="str">
        <f>IF(ISNUMBER(Q248),COUNTIF(Blocos!G:G,J248),"")</f>
        <v/>
      </c>
      <c r="Y248" s="190" t="str">
        <f>IF(OR(X248=0,X248=""),"",VLOOKUP(SUMIFS(Blocos!A:A,Blocos!H:H,'EFD REGISTROS e Campos (2)'!X248,Blocos!G:G,'EFD REGISTROS e Campos (2)'!J248),Blocos!A:L,12,0))</f>
        <v/>
      </c>
      <c r="Z248" s="190" t="str">
        <f>IF(ISNUMBER(Q249),VLOOKUP(J248,Blocos!D:G,4,0),"")</f>
        <v/>
      </c>
      <c r="AA248" s="190" t="str">
        <f>IF(ISNUMBER(Q248),CONCATENATE("CREATE TABLE ""reg_",LOWER(J248),""" (""ID"" bigint NOT NULL AUTO_INCREMENT,  ""HASHFILE"" varchar(255) DEFAULT NULL, ""ID_PAI"" bigint NOT NULL,"),IF(Q248="Campo",CONCATENATE("""",L248,""" ",VLOOKUP(R248,Apoio!A:C,3,0)),""))&amp;IF(Z248="","",CONCATENATE("PRIMARY KEY (""ID""), KEY ""FK_reg_",LOWER(Z248),"_ID_PAI"" (""ID_PAI""), CONSTRAINT ""FK_reg_",LOWER(Z248),"_ID_PAI"" FOREIGN KEY (""ID_PAI"") REFERENCES ""reg_",LOWER(Z248),""" (""ID"")) ENGINE=InnoDB AUTO_INCREMENT=105774 DEFAULT CHARSET=utf8mb4 COLLATE=utf8mb4_0900_ai_ci;"))</f>
        <v>"CTA_ISS" varchar(255) DEFAULT NULL,</v>
      </c>
      <c r="AB248" s="190" t="str">
        <f t="shared" si="27"/>
        <v>`reg_b350`.`CTA_ISS`,</v>
      </c>
    </row>
    <row r="249" spans="1:28" ht="14.5" hidden="1" customHeight="1" x14ac:dyDescent="0.3">
      <c r="J249" s="187" t="str">
        <f t="shared" si="26"/>
        <v>B350</v>
      </c>
      <c r="K249" s="181">
        <v>4</v>
      </c>
      <c r="L249" s="289" t="s">
        <v>423</v>
      </c>
      <c r="M249" s="182" t="s">
        <v>424</v>
      </c>
      <c r="N249" s="181" t="s">
        <v>27</v>
      </c>
      <c r="O249" s="207" t="s">
        <v>40</v>
      </c>
      <c r="P249" s="181" t="s">
        <v>28</v>
      </c>
      <c r="Q249" s="192" t="str">
        <f t="shared" si="22"/>
        <v>Campo</v>
      </c>
      <c r="R249" s="192" t="s">
        <v>27</v>
      </c>
      <c r="S249" s="191" t="str">
        <f t="shared" si="23"/>
        <v/>
      </c>
      <c r="T249" s="192" t="str">
        <f t="shared" si="24"/>
        <v>&lt;campo posicao="4"&gt;
&lt;coluna&gt;CTA_COSIF&lt;/coluna&gt;
&lt;descricao&gt;Código COSIF a que está subordinada a conta do ISS das instituições financeiras&lt;/descricao&gt;
&lt;tipo&gt;C&lt;/tipo&gt;
&lt;/campo&gt;</v>
      </c>
      <c r="U249" s="192" t="str">
        <f t="shared" si="21"/>
        <v>&lt;campo posicao="4"&gt;
&lt;coluna&gt;CTA_COSIF&lt;/coluna&gt;
&lt;descricao&gt;Código COSIF a que está subordinada a conta do ISS das instituições financeiras&lt;/descricao&gt;
&lt;tipo&gt;C&lt;/tipo&gt;
&lt;/campo&gt;</v>
      </c>
      <c r="V249" s="192" t="str">
        <f t="shared" si="25"/>
        <v>{"Column5", "CTA_COSIF"},</v>
      </c>
      <c r="W249" s="191" t="str">
        <f>IF(Q249="Campo","@Campos(posicao = "&amp;K249&amp;", tipo = '"&amp;R249&amp;"')@Column(name = """&amp;L249&amp;""")"&amp;IF(R249="D","@Temporal(TemporalType.DATE)","")&amp;"private "&amp;VLOOKUP(TEXT(R249,"@"),Apoio!A:B,2,0)&amp;" "&amp;SUBSTITUTE(LOWER(LEFT(L249,1))&amp;RIGHT(PROPER(L249),LEN(L249)-1),"_","")&amp;";",IF(ISNUMBER(Q249),IF(R249="R","@Entity@Table(name = ""reg_"&amp;LOWER(J249)&amp;""")@XmlRootElement","")&amp;VLOOKUP(J249,Blocos!D:I,6,0)&amp;Apoio!$E$1&amp;Y249,""))</f>
        <v>@Campos(posicao = 4, tipo = 'C')@Column(name = "CTA_COSIF")private String ctaCosif;</v>
      </c>
      <c r="X249" s="190" t="str">
        <f>IF(ISNUMBER(Q249),COUNTIF(Blocos!G:G,J249),"")</f>
        <v/>
      </c>
      <c r="Y249" s="190" t="str">
        <f>IF(OR(X249=0,X249=""),"",VLOOKUP(SUMIFS(Blocos!A:A,Blocos!H:H,'EFD REGISTROS e Campos (2)'!X249,Blocos!G:G,'EFD REGISTROS e Campos (2)'!J249),Blocos!A:L,12,0))</f>
        <v/>
      </c>
      <c r="Z249" s="190" t="str">
        <f>IF(ISNUMBER(Q250),VLOOKUP(J249,Blocos!D:G,4,0),"")</f>
        <v/>
      </c>
      <c r="AA249" s="190" t="str">
        <f>IF(ISNUMBER(Q249),CONCATENATE("CREATE TABLE ""reg_",LOWER(J249),""" (""ID"" bigint NOT NULL AUTO_INCREMENT,  ""HASHFILE"" varchar(255) DEFAULT NULL, ""ID_PAI"" bigint NOT NULL,"),IF(Q249="Campo",CONCATENATE("""",L249,""" ",VLOOKUP(R249,Apoio!A:C,3,0)),""))&amp;IF(Z249="","",CONCATENATE("PRIMARY KEY (""ID""), KEY ""FK_reg_",LOWER(Z249),"_ID_PAI"" (""ID_PAI""), CONSTRAINT ""FK_reg_",LOWER(Z249),"_ID_PAI"" FOREIGN KEY (""ID_PAI"") REFERENCES ""reg_",LOWER(Z249),""" (""ID"")) ENGINE=InnoDB AUTO_INCREMENT=105774 DEFAULT CHARSET=utf8mb4 COLLATE=utf8mb4_0900_ai_ci;"))</f>
        <v>"CTA_COSIF" varchar(255) DEFAULT NULL,</v>
      </c>
      <c r="AB249" s="190" t="str">
        <f t="shared" si="27"/>
        <v>`reg_b350`.`CTA_COSIF`,</v>
      </c>
    </row>
    <row r="250" spans="1:28" ht="14.5" hidden="1" customHeight="1" x14ac:dyDescent="0.3">
      <c r="J250" s="187" t="str">
        <f t="shared" si="26"/>
        <v>B350</v>
      </c>
      <c r="K250" s="181">
        <v>5</v>
      </c>
      <c r="L250" s="289" t="s">
        <v>425</v>
      </c>
      <c r="M250" s="182" t="s">
        <v>426</v>
      </c>
      <c r="N250" s="181" t="s">
        <v>32</v>
      </c>
      <c r="O250" s="207" t="s">
        <v>28</v>
      </c>
      <c r="P250" s="181" t="s">
        <v>28</v>
      </c>
      <c r="Q250" s="192" t="str">
        <f t="shared" si="22"/>
        <v>Campo</v>
      </c>
      <c r="R250" s="192" t="s">
        <v>3607</v>
      </c>
      <c r="S250" s="191" t="str">
        <f t="shared" si="23"/>
        <v/>
      </c>
      <c r="T250" s="192" t="str">
        <f t="shared" si="24"/>
        <v>&lt;campo posicao="5"&gt;
&lt;coluna&gt;QTD_OCOR&lt;/coluna&gt;
&lt;descricao&gt;Quantidade de ocorrências na conta&lt;/descricao&gt;
&lt;tipo&gt;I&lt;/tipo&gt;
&lt;/campo&gt;</v>
      </c>
      <c r="U250" s="192" t="str">
        <f t="shared" si="21"/>
        <v>&lt;campo posicao="5"&gt;
&lt;coluna&gt;QTD_OCOR&lt;/coluna&gt;
&lt;descricao&gt;Quantidade de ocorrências na conta&lt;/descricao&gt;
&lt;tipo&gt;I&lt;/tipo&gt;
&lt;/campo&gt;</v>
      </c>
      <c r="V250" s="192" t="str">
        <f t="shared" si="25"/>
        <v>{"Column6", "QTD_OCOR"},</v>
      </c>
      <c r="W250" s="191" t="str">
        <f>IF(Q250="Campo","@Campos(posicao = "&amp;K250&amp;", tipo = '"&amp;R250&amp;"')@Column(name = """&amp;L250&amp;""")"&amp;IF(R250="D","@Temporal(TemporalType.DATE)","")&amp;"private "&amp;VLOOKUP(TEXT(R250,"@"),Apoio!A:B,2,0)&amp;" "&amp;SUBSTITUTE(LOWER(LEFT(L250,1))&amp;RIGHT(PROPER(L250),LEN(L250)-1),"_","")&amp;";",IF(ISNUMBER(Q250),IF(R250="R","@Entity@Table(name = ""reg_"&amp;LOWER(J250)&amp;""")@XmlRootElement","")&amp;VLOOKUP(J250,Blocos!D:I,6,0)&amp;Apoio!$E$1&amp;Y250,""))</f>
        <v>@Campos(posicao = 5, tipo = 'I')@Column(name = "QTD_OCOR")private int qtdOcor;</v>
      </c>
      <c r="X250" s="190" t="str">
        <f>IF(ISNUMBER(Q250),COUNTIF(Blocos!G:G,J250),"")</f>
        <v/>
      </c>
      <c r="Y250" s="190" t="str">
        <f>IF(OR(X250=0,X250=""),"",VLOOKUP(SUMIFS(Blocos!A:A,Blocos!H:H,'EFD REGISTROS e Campos (2)'!X250,Blocos!G:G,'EFD REGISTROS e Campos (2)'!J250),Blocos!A:L,12,0))</f>
        <v/>
      </c>
      <c r="Z250" s="190" t="str">
        <f>IF(ISNUMBER(Q251),VLOOKUP(J250,Blocos!D:G,4,0),"")</f>
        <v/>
      </c>
      <c r="AA250" s="190" t="str">
        <f>IF(ISNUMBER(Q250),CONCATENATE("CREATE TABLE ""reg_",LOWER(J250),""" (""ID"" bigint NOT NULL AUTO_INCREMENT,  ""HASHFILE"" varchar(255) DEFAULT NULL, ""ID_PAI"" bigint NOT NULL,"),IF(Q250="Campo",CONCATENATE("""",L250,""" ",VLOOKUP(R250,Apoio!A:C,3,0)),""))&amp;IF(Z250="","",CONCATENATE("PRIMARY KEY (""ID""), KEY ""FK_reg_",LOWER(Z250),"_ID_PAI"" (""ID_PAI""), CONSTRAINT ""FK_reg_",LOWER(Z250),"_ID_PAI"" FOREIGN KEY (""ID_PAI"") REFERENCES ""reg_",LOWER(Z250),""" (""ID"")) ENGINE=InnoDB AUTO_INCREMENT=105774 DEFAULT CHARSET=utf8mb4 COLLATE=utf8mb4_0900_ai_ci;"))</f>
        <v>"QTD_OCOR" int DEFAULT NULL,</v>
      </c>
      <c r="AB250" s="190" t="str">
        <f t="shared" si="27"/>
        <v>`reg_b350`.`QTD_OCOR`,</v>
      </c>
    </row>
    <row r="251" spans="1:28" ht="14.5" hidden="1" customHeight="1" x14ac:dyDescent="0.3">
      <c r="J251" s="187" t="str">
        <f t="shared" si="26"/>
        <v>B350</v>
      </c>
      <c r="K251" s="181">
        <v>6</v>
      </c>
      <c r="L251" s="289" t="s">
        <v>395</v>
      </c>
      <c r="M251" s="182" t="s">
        <v>396</v>
      </c>
      <c r="N251" s="181" t="s">
        <v>32</v>
      </c>
      <c r="O251" s="207" t="s">
        <v>235</v>
      </c>
      <c r="P251" s="207" t="s">
        <v>28</v>
      </c>
      <c r="Q251" s="192" t="str">
        <f t="shared" si="22"/>
        <v>Campo</v>
      </c>
      <c r="R251" s="192" t="s">
        <v>3607</v>
      </c>
      <c r="S251" s="191" t="str">
        <f t="shared" si="23"/>
        <v/>
      </c>
      <c r="T251" s="192" t="str">
        <f t="shared" si="24"/>
        <v>&lt;campo posicao="6"&gt;
&lt;coluna&gt;COD_SERV&lt;/coluna&gt;
&lt;descricao&gt;Item da lista de serviços, conforme Tabela 4.6.3&lt;/descricao&gt;
&lt;tipo&gt;I&lt;/tipo&gt;
&lt;/campo&gt;</v>
      </c>
      <c r="U251" s="192" t="str">
        <f t="shared" si="21"/>
        <v>&lt;campo posicao="6"&gt;
&lt;coluna&gt;COD_SERV&lt;/coluna&gt;
&lt;descricao&gt;Item da lista de serviços, conforme Tabela 4.6.3&lt;/descricao&gt;
&lt;tipo&gt;I&lt;/tipo&gt;
&lt;/campo&gt;</v>
      </c>
      <c r="V251" s="192" t="str">
        <f t="shared" si="25"/>
        <v>{"Column7", "COD_SERV"},</v>
      </c>
      <c r="W251" s="191" t="str">
        <f>IF(Q251="Campo","@Campos(posicao = "&amp;K251&amp;", tipo = '"&amp;R251&amp;"')@Column(name = """&amp;L251&amp;""")"&amp;IF(R251="D","@Temporal(TemporalType.DATE)","")&amp;"private "&amp;VLOOKUP(TEXT(R251,"@"),Apoio!A:B,2,0)&amp;" "&amp;SUBSTITUTE(LOWER(LEFT(L251,1))&amp;RIGHT(PROPER(L251),LEN(L251)-1),"_","")&amp;";",IF(ISNUMBER(Q251),IF(R251="R","@Entity@Table(name = ""reg_"&amp;LOWER(J251)&amp;""")@XmlRootElement","")&amp;VLOOKUP(J251,Blocos!D:I,6,0)&amp;Apoio!$E$1&amp;Y251,""))</f>
        <v>@Campos(posicao = 6, tipo = 'I')@Column(name = "COD_SERV")private int codServ;</v>
      </c>
      <c r="X251" s="190" t="str">
        <f>IF(ISNUMBER(Q251),COUNTIF(Blocos!G:G,J251),"")</f>
        <v/>
      </c>
      <c r="Y251" s="190" t="str">
        <f>IF(OR(X251=0,X251=""),"",VLOOKUP(SUMIFS(Blocos!A:A,Blocos!H:H,'EFD REGISTROS e Campos (2)'!X251,Blocos!G:G,'EFD REGISTROS e Campos (2)'!J251),Blocos!A:L,12,0))</f>
        <v/>
      </c>
      <c r="Z251" s="190" t="str">
        <f>IF(ISNUMBER(Q252),VLOOKUP(J251,Blocos!D:G,4,0),"")</f>
        <v/>
      </c>
      <c r="AA251" s="190" t="str">
        <f>IF(ISNUMBER(Q251),CONCATENATE("CREATE TABLE ""reg_",LOWER(J251),""" (""ID"" bigint NOT NULL AUTO_INCREMENT,  ""HASHFILE"" varchar(255) DEFAULT NULL, ""ID_PAI"" bigint NOT NULL,"),IF(Q251="Campo",CONCATENATE("""",L251,""" ",VLOOKUP(R251,Apoio!A:C,3,0)),""))&amp;IF(Z251="","",CONCATENATE("PRIMARY KEY (""ID""), KEY ""FK_reg_",LOWER(Z251),"_ID_PAI"" (""ID_PAI""), CONSTRAINT ""FK_reg_",LOWER(Z251),"_ID_PAI"" FOREIGN KEY (""ID_PAI"") REFERENCES ""reg_",LOWER(Z251),""" (""ID"")) ENGINE=InnoDB AUTO_INCREMENT=105774 DEFAULT CHARSET=utf8mb4 COLLATE=utf8mb4_0900_ai_ci;"))</f>
        <v>"COD_SERV" int DEFAULT NULL,</v>
      </c>
      <c r="AB251" s="190" t="str">
        <f t="shared" si="27"/>
        <v>`reg_b350`.`COD_SERV`,</v>
      </c>
    </row>
    <row r="252" spans="1:28" ht="14.5" hidden="1" customHeight="1" x14ac:dyDescent="0.3">
      <c r="J252" s="187" t="str">
        <f t="shared" si="26"/>
        <v>B350</v>
      </c>
      <c r="K252" s="181">
        <v>7</v>
      </c>
      <c r="L252" s="289" t="s">
        <v>361</v>
      </c>
      <c r="M252" s="182" t="s">
        <v>427</v>
      </c>
      <c r="N252" s="181" t="s">
        <v>32</v>
      </c>
      <c r="O252" s="207" t="s">
        <v>28</v>
      </c>
      <c r="P252" s="207" t="s">
        <v>363</v>
      </c>
      <c r="Q252" s="192" t="str">
        <f t="shared" si="22"/>
        <v>Campo</v>
      </c>
      <c r="R252" s="192" t="s">
        <v>3606</v>
      </c>
      <c r="S252" s="191" t="str">
        <f t="shared" si="23"/>
        <v/>
      </c>
      <c r="T252" s="192" t="str">
        <f t="shared" si="24"/>
        <v>&lt;campo posicao="7"&gt;
&lt;coluna&gt;VL_CONT&lt;/coluna&gt;
&lt;descricao&gt;Valor contábil&lt;/descricao&gt;
&lt;tipo&gt;R&lt;/tipo&gt;
&lt;/campo&gt;</v>
      </c>
      <c r="U252" s="192" t="str">
        <f t="shared" si="21"/>
        <v>&lt;campo posicao="7"&gt;
&lt;coluna&gt;VL_CONT&lt;/coluna&gt;
&lt;descricao&gt;Valor contábil&lt;/descricao&gt;
&lt;tipo&gt;R&lt;/tipo&gt;
&lt;/campo&gt;</v>
      </c>
      <c r="V252" s="192" t="str">
        <f t="shared" si="25"/>
        <v>{"Column8", "VL_CONT"},</v>
      </c>
      <c r="W252" s="191" t="str">
        <f>IF(Q252="Campo","@Campos(posicao = "&amp;K252&amp;", tipo = '"&amp;R252&amp;"')@Column(name = """&amp;L252&amp;""")"&amp;IF(R252="D","@Temporal(TemporalType.DATE)","")&amp;"private "&amp;VLOOKUP(TEXT(R252,"@"),Apoio!A:B,2,0)&amp;" "&amp;SUBSTITUTE(LOWER(LEFT(L252,1))&amp;RIGHT(PROPER(L252),LEN(L252)-1),"_","")&amp;";",IF(ISNUMBER(Q252),IF(R252="R","@Entity@Table(name = ""reg_"&amp;LOWER(J252)&amp;""")@XmlRootElement","")&amp;VLOOKUP(J252,Blocos!D:I,6,0)&amp;Apoio!$E$1&amp;Y252,""))</f>
        <v>@Campos(posicao = 7, tipo = 'R')@Column(name = "VL_CONT")private BigDecimal vlCont;</v>
      </c>
      <c r="X252" s="190" t="str">
        <f>IF(ISNUMBER(Q252),COUNTIF(Blocos!G:G,J252),"")</f>
        <v/>
      </c>
      <c r="Y252" s="190" t="str">
        <f>IF(OR(X252=0,X252=""),"",VLOOKUP(SUMIFS(Blocos!A:A,Blocos!H:H,'EFD REGISTROS e Campos (2)'!X252,Blocos!G:G,'EFD REGISTROS e Campos (2)'!J252),Blocos!A:L,12,0))</f>
        <v/>
      </c>
      <c r="Z252" s="190" t="str">
        <f>IF(ISNUMBER(Q253),VLOOKUP(J252,Blocos!D:G,4,0),"")</f>
        <v/>
      </c>
      <c r="AA252" s="190" t="str">
        <f>IF(ISNUMBER(Q252),CONCATENATE("CREATE TABLE ""reg_",LOWER(J252),""" (""ID"" bigint NOT NULL AUTO_INCREMENT,  ""HASHFILE"" varchar(255) DEFAULT NULL, ""ID_PAI"" bigint NOT NULL,"),IF(Q252="Campo",CONCATENATE("""",L252,""" ",VLOOKUP(R252,Apoio!A:C,3,0)),""))&amp;IF(Z252="","",CONCATENATE("PRIMARY KEY (""ID""), KEY ""FK_reg_",LOWER(Z252),"_ID_PAI"" (""ID_PAI""), CONSTRAINT ""FK_reg_",LOWER(Z252),"_ID_PAI"" FOREIGN KEY (""ID_PAI"") REFERENCES ""reg_",LOWER(Z252),""" (""ID"")) ENGINE=InnoDB AUTO_INCREMENT=105774 DEFAULT CHARSET=utf8mb4 COLLATE=utf8mb4_0900_ai_ci;"))</f>
        <v>"VL_CONT" decimal(15,6) DEFAULT NULL,</v>
      </c>
      <c r="AB252" s="190" t="str">
        <f t="shared" si="27"/>
        <v>`reg_b350`.`VL_CONT`,</v>
      </c>
    </row>
    <row r="253" spans="1:28" ht="14.5" hidden="1" customHeight="1" x14ac:dyDescent="0.3">
      <c r="J253" s="187" t="str">
        <f t="shared" si="26"/>
        <v>B350</v>
      </c>
      <c r="K253" s="181">
        <v>8</v>
      </c>
      <c r="L253" s="289" t="s">
        <v>372</v>
      </c>
      <c r="M253" s="182" t="s">
        <v>373</v>
      </c>
      <c r="N253" s="181" t="s">
        <v>32</v>
      </c>
      <c r="O253" s="207" t="s">
        <v>28</v>
      </c>
      <c r="P253" s="207" t="s">
        <v>363</v>
      </c>
      <c r="Q253" s="192" t="str">
        <f t="shared" si="22"/>
        <v>Campo</v>
      </c>
      <c r="R253" s="192" t="s">
        <v>3606</v>
      </c>
      <c r="S253" s="191" t="str">
        <f t="shared" si="23"/>
        <v/>
      </c>
      <c r="T253" s="192" t="str">
        <f t="shared" si="24"/>
        <v>&lt;campo posicao="8"&gt;
&lt;coluna&gt;VL_BC_ISS&lt;/coluna&gt;
&lt;descricao&gt;Valor da base de cálculo do ISS&lt;/descricao&gt;
&lt;tipo&gt;R&lt;/tipo&gt;
&lt;/campo&gt;</v>
      </c>
      <c r="U253" s="192" t="str">
        <f t="shared" si="21"/>
        <v>&lt;campo posicao="8"&gt;
&lt;coluna&gt;VL_BC_ISS&lt;/coluna&gt;
&lt;descricao&gt;Valor da base de cálculo do ISS&lt;/descricao&gt;
&lt;tipo&gt;R&lt;/tipo&gt;
&lt;/campo&gt;</v>
      </c>
      <c r="V253" s="192" t="str">
        <f t="shared" si="25"/>
        <v>{"Column9", "VL_BC_ISS"},</v>
      </c>
      <c r="W253" s="191" t="str">
        <f>IF(Q253="Campo","@Campos(posicao = "&amp;K253&amp;", tipo = '"&amp;R253&amp;"')@Column(name = """&amp;L253&amp;""")"&amp;IF(R253="D","@Temporal(TemporalType.DATE)","")&amp;"private "&amp;VLOOKUP(TEXT(R253,"@"),Apoio!A:B,2,0)&amp;" "&amp;SUBSTITUTE(LOWER(LEFT(L253,1))&amp;RIGHT(PROPER(L253),LEN(L253)-1),"_","")&amp;";",IF(ISNUMBER(Q253),IF(R253="R","@Entity@Table(name = ""reg_"&amp;LOWER(J253)&amp;""")@XmlRootElement","")&amp;VLOOKUP(J253,Blocos!D:I,6,0)&amp;Apoio!$E$1&amp;Y253,""))</f>
        <v>@Campos(posicao = 8, tipo = 'R')@Column(name = "VL_BC_ISS")private BigDecimal vlBcIss;</v>
      </c>
      <c r="X253" s="190" t="str">
        <f>IF(ISNUMBER(Q253),COUNTIF(Blocos!G:G,J253),"")</f>
        <v/>
      </c>
      <c r="Y253" s="190" t="str">
        <f>IF(OR(X253=0,X253=""),"",VLOOKUP(SUMIFS(Blocos!A:A,Blocos!H:H,'EFD REGISTROS e Campos (2)'!X253,Blocos!G:G,'EFD REGISTROS e Campos (2)'!J253),Blocos!A:L,12,0))</f>
        <v/>
      </c>
      <c r="Z253" s="190" t="str">
        <f>IF(ISNUMBER(Q254),VLOOKUP(J253,Blocos!D:G,4,0),"")</f>
        <v/>
      </c>
      <c r="AA253" s="190" t="str">
        <f>IF(ISNUMBER(Q253),CONCATENATE("CREATE TABLE ""reg_",LOWER(J253),""" (""ID"" bigint NOT NULL AUTO_INCREMENT,  ""HASHFILE"" varchar(255) DEFAULT NULL, ""ID_PAI"" bigint NOT NULL,"),IF(Q253="Campo",CONCATENATE("""",L253,""" ",VLOOKUP(R253,Apoio!A:C,3,0)),""))&amp;IF(Z253="","",CONCATENATE("PRIMARY KEY (""ID""), KEY ""FK_reg_",LOWER(Z253),"_ID_PAI"" (""ID_PAI""), CONSTRAINT ""FK_reg_",LOWER(Z253),"_ID_PAI"" FOREIGN KEY (""ID_PAI"") REFERENCES ""reg_",LOWER(Z253),""" (""ID"")) ENGINE=InnoDB AUTO_INCREMENT=105774 DEFAULT CHARSET=utf8mb4 COLLATE=utf8mb4_0900_ai_ci;"))</f>
        <v>"VL_BC_ISS" decimal(15,6) DEFAULT NULL,</v>
      </c>
      <c r="AB253" s="190" t="str">
        <f t="shared" si="27"/>
        <v>`reg_b350`.`VL_BC_ISS`,</v>
      </c>
    </row>
    <row r="254" spans="1:28" ht="14.5" hidden="1" customHeight="1" x14ac:dyDescent="0.3">
      <c r="J254" s="187" t="str">
        <f t="shared" si="26"/>
        <v>B350</v>
      </c>
      <c r="K254" s="181">
        <v>9</v>
      </c>
      <c r="L254" s="289" t="s">
        <v>389</v>
      </c>
      <c r="M254" s="182" t="s">
        <v>390</v>
      </c>
      <c r="N254" s="181" t="s">
        <v>32</v>
      </c>
      <c r="O254" s="207" t="s">
        <v>28</v>
      </c>
      <c r="P254" s="207" t="s">
        <v>363</v>
      </c>
      <c r="Q254" s="192" t="str">
        <f t="shared" si="22"/>
        <v>Campo</v>
      </c>
      <c r="R254" s="192" t="s">
        <v>3606</v>
      </c>
      <c r="S254" s="191" t="str">
        <f t="shared" si="23"/>
        <v/>
      </c>
      <c r="T254" s="192" t="str">
        <f t="shared" si="24"/>
        <v>&lt;campo posicao="9"&gt;
&lt;coluna&gt;ALIQ_ISS&lt;/coluna&gt;
&lt;descricao&gt;Alíquota do ISS&lt;/descricao&gt;
&lt;tipo&gt;R&lt;/tipo&gt;
&lt;/campo&gt;</v>
      </c>
      <c r="U254" s="192" t="str">
        <f t="shared" si="21"/>
        <v>&lt;campo posicao="9"&gt;
&lt;coluna&gt;ALIQ_ISS&lt;/coluna&gt;
&lt;descricao&gt;Alíquota do ISS&lt;/descricao&gt;
&lt;tipo&gt;R&lt;/tipo&gt;
&lt;/campo&gt;</v>
      </c>
      <c r="V254" s="192" t="str">
        <f t="shared" si="25"/>
        <v>{"Column10", "ALIQ_ISS"},</v>
      </c>
      <c r="W254" s="191" t="str">
        <f>IF(Q254="Campo","@Campos(posicao = "&amp;K254&amp;", tipo = '"&amp;R254&amp;"')@Column(name = """&amp;L254&amp;""")"&amp;IF(R254="D","@Temporal(TemporalType.DATE)","")&amp;"private "&amp;VLOOKUP(TEXT(R254,"@"),Apoio!A:B,2,0)&amp;" "&amp;SUBSTITUTE(LOWER(LEFT(L254,1))&amp;RIGHT(PROPER(L254),LEN(L254)-1),"_","")&amp;";",IF(ISNUMBER(Q254),IF(R254="R","@Entity@Table(name = ""reg_"&amp;LOWER(J254)&amp;""")@XmlRootElement","")&amp;VLOOKUP(J254,Blocos!D:I,6,0)&amp;Apoio!$E$1&amp;Y254,""))</f>
        <v>@Campos(posicao = 9, tipo = 'R')@Column(name = "ALIQ_ISS")private BigDecimal aliqIss;</v>
      </c>
      <c r="X254" s="190" t="str">
        <f>IF(ISNUMBER(Q254),COUNTIF(Blocos!G:G,J254),"")</f>
        <v/>
      </c>
      <c r="Y254" s="190" t="str">
        <f>IF(OR(X254=0,X254=""),"",VLOOKUP(SUMIFS(Blocos!A:A,Blocos!H:H,'EFD REGISTROS e Campos (2)'!X254,Blocos!G:G,'EFD REGISTROS e Campos (2)'!J254),Blocos!A:L,12,0))</f>
        <v/>
      </c>
      <c r="Z254" s="190" t="str">
        <f>IF(ISNUMBER(Q255),VLOOKUP(J254,Blocos!D:G,4,0),"")</f>
        <v/>
      </c>
      <c r="AA254" s="190" t="str">
        <f>IF(ISNUMBER(Q254),CONCATENATE("CREATE TABLE ""reg_",LOWER(J254),""" (""ID"" bigint NOT NULL AUTO_INCREMENT,  ""HASHFILE"" varchar(255) DEFAULT NULL, ""ID_PAI"" bigint NOT NULL,"),IF(Q254="Campo",CONCATENATE("""",L254,""" ",VLOOKUP(R254,Apoio!A:C,3,0)),""))&amp;IF(Z254="","",CONCATENATE("PRIMARY KEY (""ID""), KEY ""FK_reg_",LOWER(Z254),"_ID_PAI"" (""ID_PAI""), CONSTRAINT ""FK_reg_",LOWER(Z254),"_ID_PAI"" FOREIGN KEY (""ID_PAI"") REFERENCES ""reg_",LOWER(Z254),""" (""ID"")) ENGINE=InnoDB AUTO_INCREMENT=105774 DEFAULT CHARSET=utf8mb4 COLLATE=utf8mb4_0900_ai_ci;"))</f>
        <v>"ALIQ_ISS" decimal(15,6) DEFAULT NULL,</v>
      </c>
      <c r="AB254" s="190" t="str">
        <f t="shared" si="27"/>
        <v>`reg_b350`.`ALIQ_ISS`,</v>
      </c>
    </row>
    <row r="255" spans="1:28" ht="14.5" hidden="1" customHeight="1" x14ac:dyDescent="0.3">
      <c r="J255" s="187" t="str">
        <f t="shared" si="26"/>
        <v>B350</v>
      </c>
      <c r="K255" s="181">
        <v>10</v>
      </c>
      <c r="L255" s="289" t="s">
        <v>378</v>
      </c>
      <c r="M255" s="182" t="s">
        <v>428</v>
      </c>
      <c r="N255" s="181" t="s">
        <v>32</v>
      </c>
      <c r="O255" s="207" t="s">
        <v>28</v>
      </c>
      <c r="P255" s="207" t="s">
        <v>363</v>
      </c>
      <c r="Q255" s="192" t="str">
        <f t="shared" si="22"/>
        <v>Campo</v>
      </c>
      <c r="R255" s="192" t="s">
        <v>3606</v>
      </c>
      <c r="S255" s="191" t="str">
        <f t="shared" si="23"/>
        <v/>
      </c>
      <c r="T255" s="192" t="str">
        <f t="shared" si="24"/>
        <v>&lt;campo posicao="10"&gt;
&lt;coluna&gt;VL_ISS&lt;/coluna&gt;
&lt;descricao&gt;Valor do ISS&lt;/descricao&gt;
&lt;tipo&gt;R&lt;/tipo&gt;
&lt;/campo&gt;</v>
      </c>
      <c r="U255" s="192" t="str">
        <f t="shared" si="21"/>
        <v>&lt;campo posicao="10"&gt;
&lt;coluna&gt;VL_ISS&lt;/coluna&gt;
&lt;descricao&gt;Valor do ISS&lt;/descricao&gt;
&lt;tipo&gt;R&lt;/tipo&gt;
&lt;/campo&gt;</v>
      </c>
      <c r="V255" s="192" t="str">
        <f t="shared" si="25"/>
        <v>{"Column11", "VL_ISS"},</v>
      </c>
      <c r="W255" s="191" t="str">
        <f>IF(Q255="Campo","@Campos(posicao = "&amp;K255&amp;", tipo = '"&amp;R255&amp;"')@Column(name = """&amp;L255&amp;""")"&amp;IF(R255="D","@Temporal(TemporalType.DATE)","")&amp;"private "&amp;VLOOKUP(TEXT(R255,"@"),Apoio!A:B,2,0)&amp;" "&amp;SUBSTITUTE(LOWER(LEFT(L255,1))&amp;RIGHT(PROPER(L255),LEN(L255)-1),"_","")&amp;";",IF(ISNUMBER(Q255),IF(R255="R","@Entity@Table(name = ""reg_"&amp;LOWER(J255)&amp;""")@XmlRootElement","")&amp;VLOOKUP(J255,Blocos!D:I,6,0)&amp;Apoio!$E$1&amp;Y255,""))</f>
        <v>@Campos(posicao = 10, tipo = 'R')@Column(name = "VL_ISS")private BigDecimal vlIss;</v>
      </c>
      <c r="X255" s="190" t="str">
        <f>IF(ISNUMBER(Q255),COUNTIF(Blocos!G:G,J255),"")</f>
        <v/>
      </c>
      <c r="Y255" s="190" t="str">
        <f>IF(OR(X255=0,X255=""),"",VLOOKUP(SUMIFS(Blocos!A:A,Blocos!H:H,'EFD REGISTROS e Campos (2)'!X255,Blocos!G:G,'EFD REGISTROS e Campos (2)'!J255),Blocos!A:L,12,0))</f>
        <v/>
      </c>
      <c r="Z255" s="190" t="str">
        <f>IF(ISNUMBER(Q256),VLOOKUP(J255,Blocos!D:G,4,0),"")</f>
        <v/>
      </c>
      <c r="AA255" s="190" t="str">
        <f>IF(ISNUMBER(Q255),CONCATENATE("CREATE TABLE ""reg_",LOWER(J255),""" (""ID"" bigint NOT NULL AUTO_INCREMENT,  ""HASHFILE"" varchar(255) DEFAULT NULL, ""ID_PAI"" bigint NOT NULL,"),IF(Q255="Campo",CONCATENATE("""",L255,""" ",VLOOKUP(R255,Apoio!A:C,3,0)),""))&amp;IF(Z255="","",CONCATENATE("PRIMARY KEY (""ID""), KEY ""FK_reg_",LOWER(Z255),"_ID_PAI"" (""ID_PAI""), CONSTRAINT ""FK_reg_",LOWER(Z255),"_ID_PAI"" FOREIGN KEY (""ID_PAI"") REFERENCES ""reg_",LOWER(Z255),""" (""ID"")) ENGINE=InnoDB AUTO_INCREMENT=105774 DEFAULT CHARSET=utf8mb4 COLLATE=utf8mb4_0900_ai_ci;"))</f>
        <v>"VL_ISS" decimal(15,6) DEFAULT NULL,</v>
      </c>
      <c r="AB255" s="190" t="str">
        <f t="shared" si="27"/>
        <v>`reg_b350`.`VL_ISS`,</v>
      </c>
    </row>
    <row r="256" spans="1:28" ht="14.5" hidden="1" customHeight="1" x14ac:dyDescent="0.3">
      <c r="J256" s="187" t="str">
        <f t="shared" si="26"/>
        <v>B350</v>
      </c>
      <c r="K256" s="181">
        <v>11</v>
      </c>
      <c r="L256" s="289" t="s">
        <v>380</v>
      </c>
      <c r="M256" s="182" t="s">
        <v>381</v>
      </c>
      <c r="N256" s="181" t="s">
        <v>27</v>
      </c>
      <c r="O256" s="207" t="s">
        <v>341</v>
      </c>
      <c r="P256" s="207" t="s">
        <v>28</v>
      </c>
      <c r="Q256" s="192" t="str">
        <f t="shared" si="22"/>
        <v>Campo</v>
      </c>
      <c r="R256" s="192" t="s">
        <v>27</v>
      </c>
      <c r="S256" s="191" t="str">
        <f t="shared" si="23"/>
        <v/>
      </c>
      <c r="T256" s="192" t="str">
        <f t="shared" si="24"/>
        <v>&lt;campo posicao="11"&gt;
&lt;coluna&gt;COD_INF_OBS&lt;/coluna&gt;
&lt;descricao&gt;Código da observação do lançamento fiscal (campo 02 do Registro 0460)&lt;/descricao&gt;
&lt;tipo&gt;C&lt;/tipo&gt;
&lt;/campo&gt;</v>
      </c>
      <c r="U256" s="192" t="str">
        <f t="shared" si="21"/>
        <v>&lt;campo posicao="11"&gt;
&lt;coluna&gt;COD_INF_OBS&lt;/coluna&gt;
&lt;descricao&gt;Código da observação do lançamento fiscal (campo 02 do Registro 0460)&lt;/descricao&gt;
&lt;tipo&gt;C&lt;/tipo&gt;
&lt;/campo&gt;</v>
      </c>
      <c r="V256" s="192" t="str">
        <f t="shared" si="25"/>
        <v>{"Column12", "COD_INF_OBS"},</v>
      </c>
      <c r="W256" s="191" t="str">
        <f>IF(Q256="Campo","@Campos(posicao = "&amp;K256&amp;", tipo = '"&amp;R256&amp;"')@Column(name = """&amp;L256&amp;""")"&amp;IF(R256="D","@Temporal(TemporalType.DATE)","")&amp;"private "&amp;VLOOKUP(TEXT(R256,"@"),Apoio!A:B,2,0)&amp;" "&amp;SUBSTITUTE(LOWER(LEFT(L256,1))&amp;RIGHT(PROPER(L256),LEN(L256)-1),"_","")&amp;";",IF(ISNUMBER(Q256),IF(R256="R","@Entity@Table(name = ""reg_"&amp;LOWER(J256)&amp;""")@XmlRootElement","")&amp;VLOOKUP(J256,Blocos!D:I,6,0)&amp;Apoio!$E$1&amp;Y256,""))</f>
        <v>@Campos(posicao = 11, tipo = 'C')@Column(name = "COD_INF_OBS")private String codInfObs;</v>
      </c>
      <c r="X256" s="190" t="str">
        <f>IF(ISNUMBER(Q256),COUNTIF(Blocos!G:G,J256),"")</f>
        <v/>
      </c>
      <c r="Y256" s="190" t="str">
        <f>IF(OR(X256=0,X256=""),"",VLOOKUP(SUMIFS(Blocos!A:A,Blocos!H:H,'EFD REGISTROS e Campos (2)'!X256,Blocos!G:G,'EFD REGISTROS e Campos (2)'!J256),Blocos!A:L,12,0))</f>
        <v/>
      </c>
      <c r="Z256" s="190" t="str">
        <f>IF(ISNUMBER(Q257),VLOOKUP(J256,Blocos!D:G,4,0),"")</f>
        <v>B001</v>
      </c>
      <c r="AA256" s="190" t="str">
        <f>IF(ISNUMBER(Q256),CONCATENATE("CREATE TABLE ""reg_",LOWER(J256),""" (""ID"" bigint NOT NULL AUTO_INCREMENT,  ""HASHFILE"" varchar(255) DEFAULT NULL, ""ID_PAI"" bigint NOT NULL,"),IF(Q256="Campo",CONCATENATE("""",L256,""" ",VLOOKUP(R256,Apoio!A:C,3,0)),""))&amp;IF(Z256="","",CONCATENATE("PRIMARY KEY (""ID""), KEY ""FK_reg_",LOWER(Z256),"_ID_PAI"" (""ID_PAI""), CONSTRAINT ""FK_reg_",LOWER(Z256),"_ID_PAI"" FOREIGN KEY (""ID_PAI"") REFERENCES ""reg_",LOWER(Z256),""" (""ID"")) ENGINE=InnoDB AUTO_INCREMENT=105774 DEFAULT CHARSET=utf8mb4 COLLATE=utf8mb4_0900_ai_ci;"))</f>
        <v>"COD_INF_OBS" varchar(255) DEFAULT NULL,PRIMARY KEY ("ID"), KEY "FK_reg_b001_ID_PAI" ("ID_PAI"), CONSTRAINT "FK_reg_b001_ID_PAI" FOREIGN KEY ("ID_PAI") REFERENCES "reg_b001" ("ID")) ENGINE=InnoDB AUTO_INCREMENT=105774 DEFAULT CHARSET=utf8mb4 COLLATE=utf8mb4_0900_ai_ci;</v>
      </c>
      <c r="AB256" s="190" t="str">
        <f t="shared" si="27"/>
        <v>`reg_b350`.`COD_INF_OBS`,FROM `efdicms`.`reg_b350`;"</v>
      </c>
    </row>
    <row r="257" spans="1:28" ht="14.5" hidden="1" customHeight="1" collapsed="1" x14ac:dyDescent="0.3">
      <c r="A257" s="180" t="s">
        <v>22</v>
      </c>
      <c r="D257" s="180" t="s">
        <v>429</v>
      </c>
      <c r="I257" s="180" t="s">
        <v>108</v>
      </c>
      <c r="J257" s="187" t="str">
        <f t="shared" si="26"/>
        <v>B420</v>
      </c>
      <c r="K257" s="195" t="s">
        <v>430</v>
      </c>
      <c r="Q257" s="192">
        <f t="shared" si="22"/>
        <v>2</v>
      </c>
      <c r="S257" s="191" t="str">
        <f t="shared" si="23"/>
        <v>&lt;/registro&gt;
&lt;registro codigo="B420" perfil="ABC" nivel="2"&gt;</v>
      </c>
      <c r="T257" s="192" t="str">
        <f t="shared" si="24"/>
        <v/>
      </c>
      <c r="U257" s="192" t="str">
        <f t="shared" si="21"/>
        <v>&lt;/registro&gt;
&lt;registro codigo="B420" perfil="ABC" nivel="2"&gt;</v>
      </c>
      <c r="V257" s="192" t="str">
        <f t="shared" si="25"/>
        <v/>
      </c>
      <c r="W257" s="191" t="str">
        <f>IF(Q257="Campo","@Campos(posicao = "&amp;K257&amp;", tipo = '"&amp;R257&amp;"')@Column(name = """&amp;L257&amp;""")"&amp;IF(R257="D","@Temporal(TemporalType.DATE)","")&amp;"private "&amp;VLOOKUP(TEXT(R257,"@"),Apoio!A:B,2,0)&amp;" "&amp;SUBSTITUTE(LOWER(LEFT(L257,1))&amp;RIGHT(PROPER(L257),LEN(L257)-1),"_","")&amp;";",IF(ISNUMBER(Q257),IF(R257="R","@Entity@Table(name = ""reg_"&amp;LOWER(J257)&amp;""")@XmlRootElement","")&amp;VLOOKUP(J257,Blocos!D:I,6,0)&amp;Apoio!$E$1&amp;Y257,""))</f>
        <v>@Registros(nivel = 2) public class RegB420 implements Serializable { private static final long serialVersionUID = 1L; @Id @GeneratedValue(strategy = GenerationType.IDENTITY) @Basic(optional = false) @Column(name = "ID" ) private Long id;@ManyToOne(fetch = FetchType.LAZY) @JoinColumn(name = "ID_PAI", nullable = false) private RegB001 idPai; public RegB001 getIdPai() {return idPai;}public void setIdPai(Object idPai) {this.idPai = (RegB001) idPai;}public RegB420() { } public RegB420(Long id) { this.id = id; } public RegB420(Long id, RegB001 idPai, long linha, String hash) { this.id = id; this.idPai = idPai; this.linha = linha; this.hash = hash; }public Long getId() { return id; } public void setId(Long id) { this.id = id; }@Basic(optional = false)@Column(name = "LINHA")private long linha;@Basic(optional = false)@Column(name = "HASH")private String hash;</v>
      </c>
      <c r="X257" s="190">
        <f>IF(ISNUMBER(Q257),COUNTIF(Blocos!G:G,J257),"")</f>
        <v>0</v>
      </c>
      <c r="Y257" s="190" t="str">
        <f>IF(OR(X257=0,X257=""),"",VLOOKUP(SUMIFS(Blocos!A:A,Blocos!H:H,'EFD REGISTROS e Campos (2)'!X257,Blocos!G:G,'EFD REGISTROS e Campos (2)'!J257),Blocos!A:L,12,0))</f>
        <v/>
      </c>
      <c r="Z257" s="190" t="str">
        <f>IF(ISNUMBER(Q258),VLOOKUP(J257,Blocos!D:G,4,0),"")</f>
        <v/>
      </c>
      <c r="AA257" s="190" t="str">
        <f>IF(ISNUMBER(Q257),CONCATENATE("CREATE TABLE ""reg_",LOWER(J257),""" (""ID"" bigint NOT NULL AUTO_INCREMENT,  ""HASHFILE"" varchar(255) DEFAULT NULL, ""ID_PAI"" bigint NOT NULL,"),IF(Q257="Campo",CONCATENATE("""",L257,""" ",VLOOKUP(R257,Apoio!A:C,3,0)),""))&amp;IF(Z257="","",CONCATENATE("PRIMARY KEY (""ID""), KEY ""FK_reg_",LOWER(Z257),"_ID_PAI"" (""ID_PAI""), CONSTRAINT ""FK_reg_",LOWER(Z257),"_ID_PAI"" FOREIGN KEY (""ID_PAI"") REFERENCES ""reg_",LOWER(Z257),""" (""ID"")) ENGINE=InnoDB AUTO_INCREMENT=105774 DEFAULT CHARSET=utf8mb4 COLLATE=utf8mb4_0900_ai_ci;"))</f>
        <v>CREATE TABLE "reg_b420" ("ID" bigint NOT NULL AUTO_INCREMENT,  "HASHFILE" varchar(255) DEFAULT NULL, "ID_PAI" bigint NOT NULL,</v>
      </c>
      <c r="AB257" s="190" t="str">
        <f t="shared" si="27"/>
        <v/>
      </c>
    </row>
    <row r="258" spans="1:28" ht="14.5" hidden="1" customHeight="1" x14ac:dyDescent="0.3">
      <c r="J258" s="187" t="str">
        <f t="shared" si="26"/>
        <v>B420</v>
      </c>
      <c r="K258" s="181">
        <v>1</v>
      </c>
      <c r="L258" s="289" t="s">
        <v>25</v>
      </c>
      <c r="M258" s="182" t="s">
        <v>431</v>
      </c>
      <c r="N258" s="181" t="s">
        <v>27</v>
      </c>
      <c r="O258" s="181" t="s">
        <v>235</v>
      </c>
      <c r="P258" s="181" t="s">
        <v>28</v>
      </c>
      <c r="Q258" s="192" t="str">
        <f t="shared" si="22"/>
        <v>Campo</v>
      </c>
      <c r="R258" s="192" t="s">
        <v>27</v>
      </c>
      <c r="S258" s="191" t="str">
        <f t="shared" si="23"/>
        <v/>
      </c>
      <c r="T258" s="192" t="str">
        <f t="shared" si="24"/>
        <v>&lt;campo posicao="1"&gt;
&lt;coluna&gt;REG&lt;/coluna&gt;
&lt;descricao&gt;Texto fixo contendo "B420"&lt;/descricao&gt;
&lt;tipo&gt;C&lt;/tipo&gt;
&lt;/campo&gt;</v>
      </c>
      <c r="U258" s="192" t="str">
        <f t="shared" ref="U258:U321" si="28">S258&amp;T258</f>
        <v>&lt;campo posicao="1"&gt;
&lt;coluna&gt;REG&lt;/coluna&gt;
&lt;descricao&gt;Texto fixo contendo "B420"&lt;/descricao&gt;
&lt;tipo&gt;C&lt;/tipo&gt;
&lt;/campo&gt;</v>
      </c>
      <c r="V258" s="192" t="str">
        <f t="shared" si="25"/>
        <v>{"Column2", "REG"},</v>
      </c>
      <c r="W258" s="191" t="str">
        <f>IF(Q258="Campo","@Campos(posicao = "&amp;K258&amp;", tipo = '"&amp;R258&amp;"')@Column(name = """&amp;L258&amp;""")"&amp;IF(R258="D","@Temporal(TemporalType.DATE)","")&amp;"private "&amp;VLOOKUP(TEXT(R258,"@"),Apoio!A:B,2,0)&amp;" "&amp;SUBSTITUTE(LOWER(LEFT(L258,1))&amp;RIGHT(PROPER(L258),LEN(L258)-1),"_","")&amp;";",IF(ISNUMBER(Q258),IF(R258="R","@Entity@Table(name = ""reg_"&amp;LOWER(J258)&amp;""")@XmlRootElement","")&amp;VLOOKUP(J258,Blocos!D:I,6,0)&amp;Apoio!$E$1&amp;Y258,""))</f>
        <v>@Campos(posicao = 1, tipo = 'C')@Column(name = "REG")private String reg;</v>
      </c>
      <c r="X258" s="190" t="str">
        <f>IF(ISNUMBER(Q258),COUNTIF(Blocos!G:G,J258),"")</f>
        <v/>
      </c>
      <c r="Y258" s="190" t="str">
        <f>IF(OR(X258=0,X258=""),"",VLOOKUP(SUMIFS(Blocos!A:A,Blocos!H:H,'EFD REGISTROS e Campos (2)'!X258,Blocos!G:G,'EFD REGISTROS e Campos (2)'!J258),Blocos!A:L,12,0))</f>
        <v/>
      </c>
      <c r="Z258" s="190" t="str">
        <f>IF(ISNUMBER(Q259),VLOOKUP(J258,Blocos!D:G,4,0),"")</f>
        <v/>
      </c>
      <c r="AA258" s="190" t="str">
        <f>IF(ISNUMBER(Q258),CONCATENATE("CREATE TABLE ""reg_",LOWER(J258),""" (""ID"" bigint NOT NULL AUTO_INCREMENT,  ""HASHFILE"" varchar(255) DEFAULT NULL, ""ID_PAI"" bigint NOT NULL,"),IF(Q258="Campo",CONCATENATE("""",L258,""" ",VLOOKUP(R258,Apoio!A:C,3,0)),""))&amp;IF(Z258="","",CONCATENATE("PRIMARY KEY (""ID""), KEY ""FK_reg_",LOWER(Z258),"_ID_PAI"" (""ID_PAI""), CONSTRAINT ""FK_reg_",LOWER(Z258),"_ID_PAI"" FOREIGN KEY (""ID_PAI"") REFERENCES ""reg_",LOWER(Z258),""" (""ID"")) ENGINE=InnoDB AUTO_INCREMENT=105774 DEFAULT CHARSET=utf8mb4 COLLATE=utf8mb4_0900_ai_ci;"))</f>
        <v>"REG" varchar(255) DEFAULT NULL,</v>
      </c>
      <c r="AB258" s="190" t="str">
        <f t="shared" si="27"/>
        <v>USE `efdicms`;SELECT `reg_b420`.`REG`,</v>
      </c>
    </row>
    <row r="259" spans="1:28" ht="14.5" hidden="1" customHeight="1" x14ac:dyDescent="0.3">
      <c r="J259" s="187" t="str">
        <f t="shared" si="26"/>
        <v>B420</v>
      </c>
      <c r="K259" s="181">
        <v>2</v>
      </c>
      <c r="L259" s="289" t="s">
        <v>361</v>
      </c>
      <c r="M259" s="182" t="s">
        <v>432</v>
      </c>
      <c r="N259" s="181" t="s">
        <v>32</v>
      </c>
      <c r="O259" s="181" t="s">
        <v>28</v>
      </c>
      <c r="P259" s="181" t="s">
        <v>363</v>
      </c>
      <c r="Q259" s="192" t="str">
        <f t="shared" ref="Q259:Q322" si="29">IF(B259&lt;&gt;"",0,IF(C259&lt;&gt;"",1,IF(D259&lt;&gt;"",2,IF(E259&lt;&gt;"",3,IF(F259&lt;&gt;"",4,IF(G259&lt;&gt;"",5,IF(H259&lt;&gt;"",6,IF(ISNUMBER(K259),"Campo",""))))))))</f>
        <v>Campo</v>
      </c>
      <c r="R259" s="192" t="s">
        <v>3606</v>
      </c>
      <c r="S259" s="191" t="str">
        <f t="shared" ref="S259:S322" si="30">IFERROR(IF(ISNUMBER(Q259),CONCATENATE("&lt;/registro&gt;
&lt;registro codigo=""",CONCATENATE(B259,C259,D259,E259,F259,G259,H259),""" perfil=""",A259,""" nivel=""",Q259,"""&gt;"),""),"")</f>
        <v/>
      </c>
      <c r="T259" s="192" t="str">
        <f t="shared" ref="T259:T322" si="31">IF(Q259="Campo",CONCATENATE("&lt;campo posicao=""",K259,"""&gt;
&lt;coluna&gt;",SUBSTITUTE(L259," ",""),"&lt;/coluna&gt;
&lt;descricao&gt;",M259,"&lt;/descricao&gt;
&lt;tipo&gt;",R259,"&lt;/tipo&gt;
&lt;/campo&gt;"),"")</f>
        <v>&lt;campo posicao="2"&gt;
&lt;coluna&gt;VL_CONT&lt;/coluna&gt;
&lt;descricao&gt;Totalização do Valor Contábil das prestações do declarante referente à combinação da alíquota e item da lista&lt;/descricao&gt;
&lt;tipo&gt;R&lt;/tipo&gt;
&lt;/campo&gt;</v>
      </c>
      <c r="U259" s="192" t="str">
        <f t="shared" si="28"/>
        <v>&lt;campo posicao="2"&gt;
&lt;coluna&gt;VL_CONT&lt;/coluna&gt;
&lt;descricao&gt;Totalização do Valor Contábil das prestações do declarante referente à combinação da alíquota e item da lista&lt;/descricao&gt;
&lt;tipo&gt;R&lt;/tipo&gt;
&lt;/campo&gt;</v>
      </c>
      <c r="V259" s="192" t="str">
        <f t="shared" ref="V259:V322" si="32">IF(ISNUMBER(K259),CONCATENATE("{""Column",K259+1,""", """,L259,"""},",""),"")</f>
        <v>{"Column3", "VL_CONT"},</v>
      </c>
      <c r="W259" s="191" t="str">
        <f>IF(Q259="Campo","@Campos(posicao = "&amp;K259&amp;", tipo = '"&amp;R259&amp;"')@Column(name = """&amp;L259&amp;""")"&amp;IF(R259="D","@Temporal(TemporalType.DATE)","")&amp;"private "&amp;VLOOKUP(TEXT(R259,"@"),Apoio!A:B,2,0)&amp;" "&amp;SUBSTITUTE(LOWER(LEFT(L259,1))&amp;RIGHT(PROPER(L259),LEN(L259)-1),"_","")&amp;";",IF(ISNUMBER(Q259),IF(R259="R","@Entity@Table(name = ""reg_"&amp;LOWER(J259)&amp;""")@XmlRootElement","")&amp;VLOOKUP(J259,Blocos!D:I,6,0)&amp;Apoio!$E$1&amp;Y259,""))</f>
        <v>@Campos(posicao = 2, tipo = 'R')@Column(name = "VL_CONT")private BigDecimal vlCont;</v>
      </c>
      <c r="X259" s="190" t="str">
        <f>IF(ISNUMBER(Q259),COUNTIF(Blocos!G:G,J259),"")</f>
        <v/>
      </c>
      <c r="Y259" s="190" t="str">
        <f>IF(OR(X259=0,X259=""),"",VLOOKUP(SUMIFS(Blocos!A:A,Blocos!H:H,'EFD REGISTROS e Campos (2)'!X259,Blocos!G:G,'EFD REGISTROS e Campos (2)'!J259),Blocos!A:L,12,0))</f>
        <v/>
      </c>
      <c r="Z259" s="190" t="str">
        <f>IF(ISNUMBER(Q260),VLOOKUP(J259,Blocos!D:G,4,0),"")</f>
        <v/>
      </c>
      <c r="AA259" s="190" t="str">
        <f>IF(ISNUMBER(Q259),CONCATENATE("CREATE TABLE ""reg_",LOWER(J259),""" (""ID"" bigint NOT NULL AUTO_INCREMENT,  ""HASHFILE"" varchar(255) DEFAULT NULL, ""ID_PAI"" bigint NOT NULL,"),IF(Q259="Campo",CONCATENATE("""",L259,""" ",VLOOKUP(R259,Apoio!A:C,3,0)),""))&amp;IF(Z259="","",CONCATENATE("PRIMARY KEY (""ID""), KEY ""FK_reg_",LOWER(Z259),"_ID_PAI"" (""ID_PAI""), CONSTRAINT ""FK_reg_",LOWER(Z259),"_ID_PAI"" FOREIGN KEY (""ID_PAI"") REFERENCES ""reg_",LOWER(Z259),""" (""ID"")) ENGINE=InnoDB AUTO_INCREMENT=105774 DEFAULT CHARSET=utf8mb4 COLLATE=utf8mb4_0900_ai_ci;"))</f>
        <v>"VL_CONT" decimal(15,6) DEFAULT NULL,</v>
      </c>
      <c r="AB259" s="190" t="str">
        <f t="shared" si="27"/>
        <v>`reg_b420`.`VL_CONT`,</v>
      </c>
    </row>
    <row r="260" spans="1:28" ht="14.5" hidden="1" customHeight="1" x14ac:dyDescent="0.3">
      <c r="J260" s="187" t="str">
        <f t="shared" ref="J260:J323" si="33">IF(A260="",J259,CONCATENATE(B260,C260,D260,E260,F260,G260,H260))</f>
        <v>B420</v>
      </c>
      <c r="K260" s="181">
        <v>3</v>
      </c>
      <c r="L260" s="289" t="s">
        <v>372</v>
      </c>
      <c r="M260" s="182" t="s">
        <v>433</v>
      </c>
      <c r="N260" s="181" t="s">
        <v>32</v>
      </c>
      <c r="O260" s="181" t="s">
        <v>28</v>
      </c>
      <c r="P260" s="181" t="s">
        <v>363</v>
      </c>
      <c r="Q260" s="192" t="str">
        <f t="shared" si="29"/>
        <v>Campo</v>
      </c>
      <c r="R260" s="192" t="s">
        <v>3606</v>
      </c>
      <c r="S260" s="191" t="str">
        <f t="shared" si="30"/>
        <v/>
      </c>
      <c r="T260" s="192" t="str">
        <f t="shared" si="31"/>
        <v>&lt;campo posicao="3"&gt;
&lt;coluna&gt;VL_BC_ISS&lt;/coluna&gt;
&lt;descricao&gt;Totalização do Valor da base de cálculo do ISS das prestações do declarante referente à combinação da alíquota e item da lista&lt;/descricao&gt;
&lt;tipo&gt;R&lt;/tipo&gt;
&lt;/campo&gt;</v>
      </c>
      <c r="U260" s="192" t="str">
        <f t="shared" si="28"/>
        <v>&lt;campo posicao="3"&gt;
&lt;coluna&gt;VL_BC_ISS&lt;/coluna&gt;
&lt;descricao&gt;Totalização do Valor da base de cálculo do ISS das prestações do declarante referente à combinação da alíquota e item da lista&lt;/descricao&gt;
&lt;tipo&gt;R&lt;/tipo&gt;
&lt;/campo&gt;</v>
      </c>
      <c r="V260" s="192" t="str">
        <f t="shared" si="32"/>
        <v>{"Column4", "VL_BC_ISS"},</v>
      </c>
      <c r="W260" s="191" t="str">
        <f>IF(Q260="Campo","@Campos(posicao = "&amp;K260&amp;", tipo = '"&amp;R260&amp;"')@Column(name = """&amp;L260&amp;""")"&amp;IF(R260="D","@Temporal(TemporalType.DATE)","")&amp;"private "&amp;VLOOKUP(TEXT(R260,"@"),Apoio!A:B,2,0)&amp;" "&amp;SUBSTITUTE(LOWER(LEFT(L260,1))&amp;RIGHT(PROPER(L260),LEN(L260)-1),"_","")&amp;";",IF(ISNUMBER(Q260),IF(R260="R","@Entity@Table(name = ""reg_"&amp;LOWER(J260)&amp;""")@XmlRootElement","")&amp;VLOOKUP(J260,Blocos!D:I,6,0)&amp;Apoio!$E$1&amp;Y260,""))</f>
        <v>@Campos(posicao = 3, tipo = 'R')@Column(name = "VL_BC_ISS")private BigDecimal vlBcIss;</v>
      </c>
      <c r="X260" s="190" t="str">
        <f>IF(ISNUMBER(Q260),COUNTIF(Blocos!G:G,J260),"")</f>
        <v/>
      </c>
      <c r="Y260" s="190" t="str">
        <f>IF(OR(X260=0,X260=""),"",VLOOKUP(SUMIFS(Blocos!A:A,Blocos!H:H,'EFD REGISTROS e Campos (2)'!X260,Blocos!G:G,'EFD REGISTROS e Campos (2)'!J260),Blocos!A:L,12,0))</f>
        <v/>
      </c>
      <c r="Z260" s="190" t="str">
        <f>IF(ISNUMBER(Q261),VLOOKUP(J260,Blocos!D:G,4,0),"")</f>
        <v/>
      </c>
      <c r="AA260" s="190" t="str">
        <f>IF(ISNUMBER(Q260),CONCATENATE("CREATE TABLE ""reg_",LOWER(J260),""" (""ID"" bigint NOT NULL AUTO_INCREMENT,  ""HASHFILE"" varchar(255) DEFAULT NULL, ""ID_PAI"" bigint NOT NULL,"),IF(Q260="Campo",CONCATENATE("""",L260,""" ",VLOOKUP(R260,Apoio!A:C,3,0)),""))&amp;IF(Z260="","",CONCATENATE("PRIMARY KEY (""ID""), KEY ""FK_reg_",LOWER(Z260),"_ID_PAI"" (""ID_PAI""), CONSTRAINT ""FK_reg_",LOWER(Z260),"_ID_PAI"" FOREIGN KEY (""ID_PAI"") REFERENCES ""reg_",LOWER(Z260),""" (""ID"")) ENGINE=InnoDB AUTO_INCREMENT=105774 DEFAULT CHARSET=utf8mb4 COLLATE=utf8mb4_0900_ai_ci;"))</f>
        <v>"VL_BC_ISS" decimal(15,6) DEFAULT NULL,</v>
      </c>
      <c r="AB260" s="190" t="str">
        <f t="shared" ref="AB260:AB323" si="34">IF(Q260="Campo",CONCATENATE(IF(K260=1,"USE `efdicms`;SELECT ",""),"`reg_",LOWER(J260),"`.`",L260,"`,"),"")&amp;IF(J260&lt;&gt;J261,CONCATENATE("FROM `efdicms`.`reg_",LOWER(J260),"`;"""),"")</f>
        <v>`reg_b420`.`VL_BC_ISS`,</v>
      </c>
    </row>
    <row r="261" spans="1:28" ht="14.5" hidden="1" customHeight="1" x14ac:dyDescent="0.3">
      <c r="J261" s="187" t="str">
        <f t="shared" si="33"/>
        <v>B420</v>
      </c>
      <c r="K261" s="181">
        <v>4</v>
      </c>
      <c r="L261" s="289" t="s">
        <v>389</v>
      </c>
      <c r="M261" s="182" t="s">
        <v>390</v>
      </c>
      <c r="N261" s="181" t="s">
        <v>32</v>
      </c>
      <c r="O261" s="181" t="s">
        <v>28</v>
      </c>
      <c r="P261" s="181" t="s">
        <v>363</v>
      </c>
      <c r="Q261" s="192" t="str">
        <f t="shared" si="29"/>
        <v>Campo</v>
      </c>
      <c r="R261" s="192" t="s">
        <v>3606</v>
      </c>
      <c r="S261" s="191" t="str">
        <f t="shared" si="30"/>
        <v/>
      </c>
      <c r="T261" s="192" t="str">
        <f t="shared" si="31"/>
        <v>&lt;campo posicao="4"&gt;
&lt;coluna&gt;ALIQ_ISS&lt;/coluna&gt;
&lt;descricao&gt;Alíquota do ISS&lt;/descricao&gt;
&lt;tipo&gt;R&lt;/tipo&gt;
&lt;/campo&gt;</v>
      </c>
      <c r="U261" s="192" t="str">
        <f t="shared" si="28"/>
        <v>&lt;campo posicao="4"&gt;
&lt;coluna&gt;ALIQ_ISS&lt;/coluna&gt;
&lt;descricao&gt;Alíquota do ISS&lt;/descricao&gt;
&lt;tipo&gt;R&lt;/tipo&gt;
&lt;/campo&gt;</v>
      </c>
      <c r="V261" s="192" t="str">
        <f t="shared" si="32"/>
        <v>{"Column5", "ALIQ_ISS"},</v>
      </c>
      <c r="W261" s="191" t="str">
        <f>IF(Q261="Campo","@Campos(posicao = "&amp;K261&amp;", tipo = '"&amp;R261&amp;"')@Column(name = """&amp;L261&amp;""")"&amp;IF(R261="D","@Temporal(TemporalType.DATE)","")&amp;"private "&amp;VLOOKUP(TEXT(R261,"@"),Apoio!A:B,2,0)&amp;" "&amp;SUBSTITUTE(LOWER(LEFT(L261,1))&amp;RIGHT(PROPER(L261),LEN(L261)-1),"_","")&amp;";",IF(ISNUMBER(Q261),IF(R261="R","@Entity@Table(name = ""reg_"&amp;LOWER(J261)&amp;""")@XmlRootElement","")&amp;VLOOKUP(J261,Blocos!D:I,6,0)&amp;Apoio!$E$1&amp;Y261,""))</f>
        <v>@Campos(posicao = 4, tipo = 'R')@Column(name = "ALIQ_ISS")private BigDecimal aliqIss;</v>
      </c>
      <c r="X261" s="190" t="str">
        <f>IF(ISNUMBER(Q261),COUNTIF(Blocos!G:G,J261),"")</f>
        <v/>
      </c>
      <c r="Y261" s="190" t="str">
        <f>IF(OR(X261=0,X261=""),"",VLOOKUP(SUMIFS(Blocos!A:A,Blocos!H:H,'EFD REGISTROS e Campos (2)'!X261,Blocos!G:G,'EFD REGISTROS e Campos (2)'!J261),Blocos!A:L,12,0))</f>
        <v/>
      </c>
      <c r="Z261" s="190" t="str">
        <f>IF(ISNUMBER(Q262),VLOOKUP(J261,Blocos!D:G,4,0),"")</f>
        <v/>
      </c>
      <c r="AA261" s="190" t="str">
        <f>IF(ISNUMBER(Q261),CONCATENATE("CREATE TABLE ""reg_",LOWER(J261),""" (""ID"" bigint NOT NULL AUTO_INCREMENT,  ""HASHFILE"" varchar(255) DEFAULT NULL, ""ID_PAI"" bigint NOT NULL,"),IF(Q261="Campo",CONCATENATE("""",L261,""" ",VLOOKUP(R261,Apoio!A:C,3,0)),""))&amp;IF(Z261="","",CONCATENATE("PRIMARY KEY (""ID""), KEY ""FK_reg_",LOWER(Z261),"_ID_PAI"" (""ID_PAI""), CONSTRAINT ""FK_reg_",LOWER(Z261),"_ID_PAI"" FOREIGN KEY (""ID_PAI"") REFERENCES ""reg_",LOWER(Z261),""" (""ID"")) ENGINE=InnoDB AUTO_INCREMENT=105774 DEFAULT CHARSET=utf8mb4 COLLATE=utf8mb4_0900_ai_ci;"))</f>
        <v>"ALIQ_ISS" decimal(15,6) DEFAULT NULL,</v>
      </c>
      <c r="AB261" s="190" t="str">
        <f t="shared" si="34"/>
        <v>`reg_b420`.`ALIQ_ISS`,</v>
      </c>
    </row>
    <row r="262" spans="1:28" ht="14.5" hidden="1" customHeight="1" x14ac:dyDescent="0.3">
      <c r="J262" s="187" t="str">
        <f t="shared" si="33"/>
        <v>B420</v>
      </c>
      <c r="K262" s="181">
        <v>5</v>
      </c>
      <c r="L262" s="289" t="s">
        <v>368</v>
      </c>
      <c r="M262" s="182" t="s">
        <v>434</v>
      </c>
      <c r="N262" s="181" t="s">
        <v>32</v>
      </c>
      <c r="O262" s="181" t="s">
        <v>28</v>
      </c>
      <c r="P262" s="181" t="s">
        <v>363</v>
      </c>
      <c r="Q262" s="192" t="str">
        <f t="shared" si="29"/>
        <v>Campo</v>
      </c>
      <c r="R262" s="192" t="s">
        <v>3606</v>
      </c>
      <c r="S262" s="191" t="str">
        <f t="shared" si="30"/>
        <v/>
      </c>
      <c r="T262" s="192" t="str">
        <f t="shared" si="31"/>
        <v>&lt;campo posicao="5"&gt;
&lt;coluna&gt;VL_ISNT_ISS&lt;/coluna&gt;
&lt;descricao&gt;Totalização do valor das operações isentas ou não-tributadas pelo ISS referente à combinação do alíquota e item da lista&lt;/descricao&gt;
&lt;tipo&gt;R&lt;/tipo&gt;
&lt;/campo&gt;</v>
      </c>
      <c r="U262" s="192" t="str">
        <f t="shared" si="28"/>
        <v>&lt;campo posicao="5"&gt;
&lt;coluna&gt;VL_ISNT_ISS&lt;/coluna&gt;
&lt;descricao&gt;Totalização do valor das operações isentas ou não-tributadas pelo ISS referente à combinação do alíquota e item da lista&lt;/descricao&gt;
&lt;tipo&gt;R&lt;/tipo&gt;
&lt;/campo&gt;</v>
      </c>
      <c r="V262" s="192" t="str">
        <f t="shared" si="32"/>
        <v>{"Column6", "VL_ISNT_ISS"},</v>
      </c>
      <c r="W262" s="191" t="str">
        <f>IF(Q262="Campo","@Campos(posicao = "&amp;K262&amp;", tipo = '"&amp;R262&amp;"')@Column(name = """&amp;L262&amp;""")"&amp;IF(R262="D","@Temporal(TemporalType.DATE)","")&amp;"private "&amp;VLOOKUP(TEXT(R262,"@"),Apoio!A:B,2,0)&amp;" "&amp;SUBSTITUTE(LOWER(LEFT(L262,1))&amp;RIGHT(PROPER(L262),LEN(L262)-1),"_","")&amp;";",IF(ISNUMBER(Q262),IF(R262="R","@Entity@Table(name = ""reg_"&amp;LOWER(J262)&amp;""")@XmlRootElement","")&amp;VLOOKUP(J262,Blocos!D:I,6,0)&amp;Apoio!$E$1&amp;Y262,""))</f>
        <v>@Campos(posicao = 5, tipo = 'R')@Column(name = "VL_ISNT_ISS")private BigDecimal vlIsntIss;</v>
      </c>
      <c r="X262" s="190" t="str">
        <f>IF(ISNUMBER(Q262),COUNTIF(Blocos!G:G,J262),"")</f>
        <v/>
      </c>
      <c r="Y262" s="190" t="str">
        <f>IF(OR(X262=0,X262=""),"",VLOOKUP(SUMIFS(Blocos!A:A,Blocos!H:H,'EFD REGISTROS e Campos (2)'!X262,Blocos!G:G,'EFD REGISTROS e Campos (2)'!J262),Blocos!A:L,12,0))</f>
        <v/>
      </c>
      <c r="Z262" s="190" t="str">
        <f>IF(ISNUMBER(Q263),VLOOKUP(J262,Blocos!D:G,4,0),"")</f>
        <v/>
      </c>
      <c r="AA262" s="190" t="str">
        <f>IF(ISNUMBER(Q262),CONCATENATE("CREATE TABLE ""reg_",LOWER(J262),""" (""ID"" bigint NOT NULL AUTO_INCREMENT,  ""HASHFILE"" varchar(255) DEFAULT NULL, ""ID_PAI"" bigint NOT NULL,"),IF(Q262="Campo",CONCATENATE("""",L262,""" ",VLOOKUP(R262,Apoio!A:C,3,0)),""))&amp;IF(Z262="","",CONCATENATE("PRIMARY KEY (""ID""), KEY ""FK_reg_",LOWER(Z262),"_ID_PAI"" (""ID_PAI""), CONSTRAINT ""FK_reg_",LOWER(Z262),"_ID_PAI"" FOREIGN KEY (""ID_PAI"") REFERENCES ""reg_",LOWER(Z262),""" (""ID"")) ENGINE=InnoDB AUTO_INCREMENT=105774 DEFAULT CHARSET=utf8mb4 COLLATE=utf8mb4_0900_ai_ci;"))</f>
        <v>"VL_ISNT_ISS" decimal(15,6) DEFAULT NULL,</v>
      </c>
      <c r="AB262" s="190" t="str">
        <f t="shared" si="34"/>
        <v>`reg_b420`.`VL_ISNT_ISS`,</v>
      </c>
    </row>
    <row r="263" spans="1:28" ht="14.5" hidden="1" customHeight="1" x14ac:dyDescent="0.3">
      <c r="J263" s="187" t="str">
        <f t="shared" si="33"/>
        <v>B420</v>
      </c>
      <c r="K263" s="181">
        <v>6</v>
      </c>
      <c r="L263" s="289" t="s">
        <v>378</v>
      </c>
      <c r="M263" s="182" t="s">
        <v>435</v>
      </c>
      <c r="N263" s="181" t="s">
        <v>32</v>
      </c>
      <c r="O263" s="181" t="s">
        <v>28</v>
      </c>
      <c r="P263" s="181" t="s">
        <v>363</v>
      </c>
      <c r="Q263" s="192" t="str">
        <f t="shared" si="29"/>
        <v>Campo</v>
      </c>
      <c r="R263" s="192" t="s">
        <v>3606</v>
      </c>
      <c r="S263" s="191" t="str">
        <f t="shared" si="30"/>
        <v/>
      </c>
      <c r="T263" s="192" t="str">
        <f t="shared" si="31"/>
        <v>&lt;campo posicao="6"&gt;
&lt;coluna&gt;VL_ISS&lt;/coluna&gt;
&lt;descricao&gt;Totalização, por combinação da alíquota e item da lista, do Valor do ISS&lt;/descricao&gt;
&lt;tipo&gt;R&lt;/tipo&gt;
&lt;/campo&gt;</v>
      </c>
      <c r="U263" s="192" t="str">
        <f t="shared" si="28"/>
        <v>&lt;campo posicao="6"&gt;
&lt;coluna&gt;VL_ISS&lt;/coluna&gt;
&lt;descricao&gt;Totalização, por combinação da alíquota e item da lista, do Valor do ISS&lt;/descricao&gt;
&lt;tipo&gt;R&lt;/tipo&gt;
&lt;/campo&gt;</v>
      </c>
      <c r="V263" s="192" t="str">
        <f t="shared" si="32"/>
        <v>{"Column7", "VL_ISS"},</v>
      </c>
      <c r="W263" s="191" t="str">
        <f>IF(Q263="Campo","@Campos(posicao = "&amp;K263&amp;", tipo = '"&amp;R263&amp;"')@Column(name = """&amp;L263&amp;""")"&amp;IF(R263="D","@Temporal(TemporalType.DATE)","")&amp;"private "&amp;VLOOKUP(TEXT(R263,"@"),Apoio!A:B,2,0)&amp;" "&amp;SUBSTITUTE(LOWER(LEFT(L263,1))&amp;RIGHT(PROPER(L263),LEN(L263)-1),"_","")&amp;";",IF(ISNUMBER(Q263),IF(R263="R","@Entity@Table(name = ""reg_"&amp;LOWER(J263)&amp;""")@XmlRootElement","")&amp;VLOOKUP(J263,Blocos!D:I,6,0)&amp;Apoio!$E$1&amp;Y263,""))</f>
        <v>@Campos(posicao = 6, tipo = 'R')@Column(name = "VL_ISS")private BigDecimal vlIss;</v>
      </c>
      <c r="X263" s="190" t="str">
        <f>IF(ISNUMBER(Q263),COUNTIF(Blocos!G:G,J263),"")</f>
        <v/>
      </c>
      <c r="Y263" s="190" t="str">
        <f>IF(OR(X263=0,X263=""),"",VLOOKUP(SUMIFS(Blocos!A:A,Blocos!H:H,'EFD REGISTROS e Campos (2)'!X263,Blocos!G:G,'EFD REGISTROS e Campos (2)'!J263),Blocos!A:L,12,0))</f>
        <v/>
      </c>
      <c r="Z263" s="190" t="str">
        <f>IF(ISNUMBER(Q264),VLOOKUP(J263,Blocos!D:G,4,0),"")</f>
        <v/>
      </c>
      <c r="AA263" s="190" t="str">
        <f>IF(ISNUMBER(Q263),CONCATENATE("CREATE TABLE ""reg_",LOWER(J263),""" (""ID"" bigint NOT NULL AUTO_INCREMENT,  ""HASHFILE"" varchar(255) DEFAULT NULL, ""ID_PAI"" bigint NOT NULL,"),IF(Q263="Campo",CONCATENATE("""",L263,""" ",VLOOKUP(R263,Apoio!A:C,3,0)),""))&amp;IF(Z263="","",CONCATENATE("PRIMARY KEY (""ID""), KEY ""FK_reg_",LOWER(Z263),"_ID_PAI"" (""ID_PAI""), CONSTRAINT ""FK_reg_",LOWER(Z263),"_ID_PAI"" FOREIGN KEY (""ID_PAI"") REFERENCES ""reg_",LOWER(Z263),""" (""ID"")) ENGINE=InnoDB AUTO_INCREMENT=105774 DEFAULT CHARSET=utf8mb4 COLLATE=utf8mb4_0900_ai_ci;"))</f>
        <v>"VL_ISS" decimal(15,6) DEFAULT NULL,</v>
      </c>
      <c r="AB263" s="190" t="str">
        <f t="shared" si="34"/>
        <v>`reg_b420`.`VL_ISS`,</v>
      </c>
    </row>
    <row r="264" spans="1:28" ht="14.5" hidden="1" customHeight="1" x14ac:dyDescent="0.3">
      <c r="J264" s="187" t="str">
        <f t="shared" si="33"/>
        <v>B420</v>
      </c>
      <c r="K264" s="181">
        <v>7</v>
      </c>
      <c r="L264" s="289" t="s">
        <v>395</v>
      </c>
      <c r="M264" s="182" t="s">
        <v>396</v>
      </c>
      <c r="N264" s="181" t="s">
        <v>27</v>
      </c>
      <c r="O264" s="181" t="s">
        <v>28</v>
      </c>
      <c r="P264" s="181" t="s">
        <v>28</v>
      </c>
      <c r="Q264" s="192" t="str">
        <f t="shared" si="29"/>
        <v>Campo</v>
      </c>
      <c r="R264" s="192" t="s">
        <v>27</v>
      </c>
      <c r="S264" s="191" t="str">
        <f t="shared" si="30"/>
        <v/>
      </c>
      <c r="T264" s="192" t="str">
        <f t="shared" si="31"/>
        <v>&lt;campo posicao="7"&gt;
&lt;coluna&gt;COD_SERV&lt;/coluna&gt;
&lt;descricao&gt;Item da lista de serviços, conforme Tabela 4.6.3&lt;/descricao&gt;
&lt;tipo&gt;C&lt;/tipo&gt;
&lt;/campo&gt;</v>
      </c>
      <c r="U264" s="192" t="str">
        <f t="shared" si="28"/>
        <v>&lt;campo posicao="7"&gt;
&lt;coluna&gt;COD_SERV&lt;/coluna&gt;
&lt;descricao&gt;Item da lista de serviços, conforme Tabela 4.6.3&lt;/descricao&gt;
&lt;tipo&gt;C&lt;/tipo&gt;
&lt;/campo&gt;</v>
      </c>
      <c r="V264" s="192" t="str">
        <f t="shared" si="32"/>
        <v>{"Column8", "COD_SERV"},</v>
      </c>
      <c r="W264" s="191" t="str">
        <f>IF(Q264="Campo","@Campos(posicao = "&amp;K264&amp;", tipo = '"&amp;R264&amp;"')@Column(name = """&amp;L264&amp;""")"&amp;IF(R264="D","@Temporal(TemporalType.DATE)","")&amp;"private "&amp;VLOOKUP(TEXT(R264,"@"),Apoio!A:B,2,0)&amp;" "&amp;SUBSTITUTE(LOWER(LEFT(L264,1))&amp;RIGHT(PROPER(L264),LEN(L264)-1),"_","")&amp;";",IF(ISNUMBER(Q264),IF(R264="R","@Entity@Table(name = ""reg_"&amp;LOWER(J264)&amp;""")@XmlRootElement","")&amp;VLOOKUP(J264,Blocos!D:I,6,0)&amp;Apoio!$E$1&amp;Y264,""))</f>
        <v>@Campos(posicao = 7, tipo = 'C')@Column(name = "COD_SERV")private String codServ;</v>
      </c>
      <c r="X264" s="190" t="str">
        <f>IF(ISNUMBER(Q264),COUNTIF(Blocos!G:G,J264),"")</f>
        <v/>
      </c>
      <c r="Y264" s="190" t="str">
        <f>IF(OR(X264=0,X264=""),"",VLOOKUP(SUMIFS(Blocos!A:A,Blocos!H:H,'EFD REGISTROS e Campos (2)'!X264,Blocos!G:G,'EFD REGISTROS e Campos (2)'!J264),Blocos!A:L,12,0))</f>
        <v/>
      </c>
      <c r="Z264" s="190" t="str">
        <f>IF(ISNUMBER(Q265),VLOOKUP(J264,Blocos!D:G,4,0),"")</f>
        <v>B001</v>
      </c>
      <c r="AA264" s="190" t="str">
        <f>IF(ISNUMBER(Q264),CONCATENATE("CREATE TABLE ""reg_",LOWER(J264),""" (""ID"" bigint NOT NULL AUTO_INCREMENT,  ""HASHFILE"" varchar(255) DEFAULT NULL, ""ID_PAI"" bigint NOT NULL,"),IF(Q264="Campo",CONCATENATE("""",L264,""" ",VLOOKUP(R264,Apoio!A:C,3,0)),""))&amp;IF(Z264="","",CONCATENATE("PRIMARY KEY (""ID""), KEY ""FK_reg_",LOWER(Z264),"_ID_PAI"" (""ID_PAI""), CONSTRAINT ""FK_reg_",LOWER(Z264),"_ID_PAI"" FOREIGN KEY (""ID_PAI"") REFERENCES ""reg_",LOWER(Z264),""" (""ID"")) ENGINE=InnoDB AUTO_INCREMENT=105774 DEFAULT CHARSET=utf8mb4 COLLATE=utf8mb4_0900_ai_ci;"))</f>
        <v>"COD_SERV" varchar(255) DEFAULT NULL,PRIMARY KEY ("ID"), KEY "FK_reg_b001_ID_PAI" ("ID_PAI"), CONSTRAINT "FK_reg_b001_ID_PAI" FOREIGN KEY ("ID_PAI") REFERENCES "reg_b001" ("ID")) ENGINE=InnoDB AUTO_INCREMENT=105774 DEFAULT CHARSET=utf8mb4 COLLATE=utf8mb4_0900_ai_ci;</v>
      </c>
      <c r="AB264" s="190" t="str">
        <f t="shared" si="34"/>
        <v>`reg_b420`.`COD_SERV`,FROM `efdicms`.`reg_b420`;"</v>
      </c>
    </row>
    <row r="265" spans="1:28" ht="14.5" hidden="1" customHeight="1" collapsed="1" x14ac:dyDescent="0.3">
      <c r="A265" s="180" t="s">
        <v>22</v>
      </c>
      <c r="D265" s="180" t="s">
        <v>436</v>
      </c>
      <c r="I265" s="180" t="s">
        <v>108</v>
      </c>
      <c r="J265" s="187" t="str">
        <f t="shared" si="33"/>
        <v>B440</v>
      </c>
      <c r="K265" s="195" t="s">
        <v>437</v>
      </c>
      <c r="Q265" s="192">
        <f t="shared" si="29"/>
        <v>2</v>
      </c>
      <c r="S265" s="191" t="str">
        <f t="shared" si="30"/>
        <v>&lt;/registro&gt;
&lt;registro codigo="B440" perfil="ABC" nivel="2"&gt;</v>
      </c>
      <c r="T265" s="192" t="str">
        <f t="shared" si="31"/>
        <v/>
      </c>
      <c r="U265" s="192" t="str">
        <f t="shared" si="28"/>
        <v>&lt;/registro&gt;
&lt;registro codigo="B440" perfil="ABC" nivel="2"&gt;</v>
      </c>
      <c r="V265" s="192" t="str">
        <f t="shared" si="32"/>
        <v/>
      </c>
      <c r="W265" s="191" t="str">
        <f>IF(Q265="Campo","@Campos(posicao = "&amp;K265&amp;", tipo = '"&amp;R265&amp;"')@Column(name = """&amp;L265&amp;""")"&amp;IF(R265="D","@Temporal(TemporalType.DATE)","")&amp;"private "&amp;VLOOKUP(TEXT(R265,"@"),Apoio!A:B,2,0)&amp;" "&amp;SUBSTITUTE(LOWER(LEFT(L265,1))&amp;RIGHT(PROPER(L265),LEN(L265)-1),"_","")&amp;";",IF(ISNUMBER(Q265),IF(R265="R","@Entity@Table(name = ""reg_"&amp;LOWER(J265)&amp;""")@XmlRootElement","")&amp;VLOOKUP(J265,Blocos!D:I,6,0)&amp;Apoio!$E$1&amp;Y265,""))</f>
        <v>@Registros(nivel = 2) public class RegB440 implements Serializable { private static final long serialVersionUID = 1L; @Id @GeneratedValue(strategy = GenerationType.IDENTITY) @Basic(optional = false) @Column(name = "ID" ) private Long id;@ManyToOne(fetch = FetchType.LAZY) @JoinColumn(name = "ID_PAI", nullable = false) private RegB001 idPai; public RegB001 getIdPai() {return idPai;}public void setIdPai(Object idPai) {this.idPai = (RegB001) idPai;}public RegB440() { } public RegB440(Long id) { this.id = id; } public RegB440(Long id, RegB001 idPai, long linha, String hash) { this.id = id; this.idPai = idPai; this.linha = linha; this.hash = hash; }public Long getId() { return id; } public void setId(Long id) { this.id = id; }@Basic(optional = false)@Column(name = "LINHA")private long linha;@Basic(optional = false)@Column(name = "HASH")private String hash;</v>
      </c>
      <c r="X265" s="190">
        <f>IF(ISNUMBER(Q265),COUNTIF(Blocos!G:G,J265),"")</f>
        <v>0</v>
      </c>
      <c r="Y265" s="190" t="str">
        <f>IF(OR(X265=0,X265=""),"",VLOOKUP(SUMIFS(Blocos!A:A,Blocos!H:H,'EFD REGISTROS e Campos (2)'!X265,Blocos!G:G,'EFD REGISTROS e Campos (2)'!J265),Blocos!A:L,12,0))</f>
        <v/>
      </c>
      <c r="Z265" s="190" t="str">
        <f>IF(ISNUMBER(Q266),VLOOKUP(J265,Blocos!D:G,4,0),"")</f>
        <v/>
      </c>
      <c r="AA265" s="190" t="str">
        <f>IF(ISNUMBER(Q265),CONCATENATE("CREATE TABLE ""reg_",LOWER(J265),""" (""ID"" bigint NOT NULL AUTO_INCREMENT,  ""HASHFILE"" varchar(255) DEFAULT NULL, ""ID_PAI"" bigint NOT NULL,"),IF(Q265="Campo",CONCATENATE("""",L265,""" ",VLOOKUP(R265,Apoio!A:C,3,0)),""))&amp;IF(Z265="","",CONCATENATE("PRIMARY KEY (""ID""), KEY ""FK_reg_",LOWER(Z265),"_ID_PAI"" (""ID_PAI""), CONSTRAINT ""FK_reg_",LOWER(Z265),"_ID_PAI"" FOREIGN KEY (""ID_PAI"") REFERENCES ""reg_",LOWER(Z265),""" (""ID"")) ENGINE=InnoDB AUTO_INCREMENT=105774 DEFAULT CHARSET=utf8mb4 COLLATE=utf8mb4_0900_ai_ci;"))</f>
        <v>CREATE TABLE "reg_b440" ("ID" bigint NOT NULL AUTO_INCREMENT,  "HASHFILE" varchar(255) DEFAULT NULL, "ID_PAI" bigint NOT NULL,</v>
      </c>
      <c r="AB265" s="190" t="str">
        <f t="shared" si="34"/>
        <v/>
      </c>
    </row>
    <row r="266" spans="1:28" ht="14.5" hidden="1" customHeight="1" x14ac:dyDescent="0.3">
      <c r="J266" s="187" t="str">
        <f t="shared" si="33"/>
        <v>B440</v>
      </c>
      <c r="K266" s="181">
        <v>1</v>
      </c>
      <c r="L266" s="289" t="s">
        <v>25</v>
      </c>
      <c r="M266" s="182" t="s">
        <v>438</v>
      </c>
      <c r="N266" s="181" t="s">
        <v>27</v>
      </c>
      <c r="O266" s="181" t="s">
        <v>235</v>
      </c>
      <c r="P266" s="181" t="s">
        <v>28</v>
      </c>
      <c r="Q266" s="192" t="str">
        <f t="shared" si="29"/>
        <v>Campo</v>
      </c>
      <c r="R266" s="192" t="s">
        <v>27</v>
      </c>
      <c r="S266" s="191" t="str">
        <f t="shared" si="30"/>
        <v/>
      </c>
      <c r="T266" s="192" t="str">
        <f t="shared" si="31"/>
        <v>&lt;campo posicao="1"&gt;
&lt;coluna&gt;REG&lt;/coluna&gt;
&lt;descricao&gt;Texto fixo contendo "B440"&lt;/descricao&gt;
&lt;tipo&gt;C&lt;/tipo&gt;
&lt;/campo&gt;</v>
      </c>
      <c r="U266" s="192" t="str">
        <f t="shared" si="28"/>
        <v>&lt;campo posicao="1"&gt;
&lt;coluna&gt;REG&lt;/coluna&gt;
&lt;descricao&gt;Texto fixo contendo "B440"&lt;/descricao&gt;
&lt;tipo&gt;C&lt;/tipo&gt;
&lt;/campo&gt;</v>
      </c>
      <c r="V266" s="192" t="str">
        <f t="shared" si="32"/>
        <v>{"Column2", "REG"},</v>
      </c>
      <c r="W266" s="191" t="str">
        <f>IF(Q266="Campo","@Campos(posicao = "&amp;K266&amp;", tipo = '"&amp;R266&amp;"')@Column(name = """&amp;L266&amp;""")"&amp;IF(R266="D","@Temporal(TemporalType.DATE)","")&amp;"private "&amp;VLOOKUP(TEXT(R266,"@"),Apoio!A:B,2,0)&amp;" "&amp;SUBSTITUTE(LOWER(LEFT(L266,1))&amp;RIGHT(PROPER(L266),LEN(L266)-1),"_","")&amp;";",IF(ISNUMBER(Q266),IF(R266="R","@Entity@Table(name = ""reg_"&amp;LOWER(J266)&amp;""")@XmlRootElement","")&amp;VLOOKUP(J266,Blocos!D:I,6,0)&amp;Apoio!$E$1&amp;Y266,""))</f>
        <v>@Campos(posicao = 1, tipo = 'C')@Column(name = "REG")private String reg;</v>
      </c>
      <c r="X266" s="190" t="str">
        <f>IF(ISNUMBER(Q266),COUNTIF(Blocos!G:G,J266),"")</f>
        <v/>
      </c>
      <c r="Y266" s="190" t="str">
        <f>IF(OR(X266=0,X266=""),"",VLOOKUP(SUMIFS(Blocos!A:A,Blocos!H:H,'EFD REGISTROS e Campos (2)'!X266,Blocos!G:G,'EFD REGISTROS e Campos (2)'!J266),Blocos!A:L,12,0))</f>
        <v/>
      </c>
      <c r="Z266" s="190" t="str">
        <f>IF(ISNUMBER(Q267),VLOOKUP(J266,Blocos!D:G,4,0),"")</f>
        <v/>
      </c>
      <c r="AA266" s="190" t="str">
        <f>IF(ISNUMBER(Q266),CONCATENATE("CREATE TABLE ""reg_",LOWER(J266),""" (""ID"" bigint NOT NULL AUTO_INCREMENT,  ""HASHFILE"" varchar(255) DEFAULT NULL, ""ID_PAI"" bigint NOT NULL,"),IF(Q266="Campo",CONCATENATE("""",L266,""" ",VLOOKUP(R266,Apoio!A:C,3,0)),""))&amp;IF(Z266="","",CONCATENATE("PRIMARY KEY (""ID""), KEY ""FK_reg_",LOWER(Z266),"_ID_PAI"" (""ID_PAI""), CONSTRAINT ""FK_reg_",LOWER(Z266),"_ID_PAI"" FOREIGN KEY (""ID_PAI"") REFERENCES ""reg_",LOWER(Z266),""" (""ID"")) ENGINE=InnoDB AUTO_INCREMENT=105774 DEFAULT CHARSET=utf8mb4 COLLATE=utf8mb4_0900_ai_ci;"))</f>
        <v>"REG" varchar(255) DEFAULT NULL,</v>
      </c>
      <c r="AB266" s="190" t="str">
        <f t="shared" si="34"/>
        <v>USE `efdicms`;SELECT `reg_b440`.`REG`,</v>
      </c>
    </row>
    <row r="267" spans="1:28" ht="14.5" hidden="1" customHeight="1" x14ac:dyDescent="0.3">
      <c r="J267" s="187" t="str">
        <f t="shared" si="33"/>
        <v>B440</v>
      </c>
      <c r="K267" s="196">
        <v>2</v>
      </c>
      <c r="L267" s="285" t="s">
        <v>332</v>
      </c>
      <c r="M267" s="182" t="s">
        <v>333</v>
      </c>
      <c r="N267" s="196" t="s">
        <v>32</v>
      </c>
      <c r="O267" s="196" t="s">
        <v>28</v>
      </c>
      <c r="P267" s="196" t="s">
        <v>363</v>
      </c>
      <c r="Q267" s="192" t="str">
        <f t="shared" si="29"/>
        <v>Campo</v>
      </c>
      <c r="R267" s="192" t="s">
        <v>3606</v>
      </c>
      <c r="S267" s="191" t="str">
        <f t="shared" si="30"/>
        <v/>
      </c>
      <c r="T267" s="192" t="str">
        <f t="shared" si="31"/>
        <v>&lt;campo posicao="2"&gt;
&lt;coluna&gt;IND_OPER&lt;/coluna&gt;
&lt;descricao&gt;Indicador do tipo de operação:&lt;/descricao&gt;
&lt;tipo&gt;R&lt;/tipo&gt;
&lt;/campo&gt;</v>
      </c>
      <c r="U267" s="192" t="str">
        <f t="shared" si="28"/>
        <v>&lt;campo posicao="2"&gt;
&lt;coluna&gt;IND_OPER&lt;/coluna&gt;
&lt;descricao&gt;Indicador do tipo de operação:&lt;/descricao&gt;
&lt;tipo&gt;R&lt;/tipo&gt;
&lt;/campo&gt;</v>
      </c>
      <c r="V267" s="192" t="str">
        <f t="shared" si="32"/>
        <v>{"Column3", "IND_OPER"},</v>
      </c>
      <c r="W267" s="191" t="str">
        <f>IF(Q267="Campo","@Campos(posicao = "&amp;K267&amp;", tipo = '"&amp;R267&amp;"')@Column(name = """&amp;L267&amp;""")"&amp;IF(R267="D","@Temporal(TemporalType.DATE)","")&amp;"private "&amp;VLOOKUP(TEXT(R267,"@"),Apoio!A:B,2,0)&amp;" "&amp;SUBSTITUTE(LOWER(LEFT(L267,1))&amp;RIGHT(PROPER(L267),LEN(L267)-1),"_","")&amp;";",IF(ISNUMBER(Q267),IF(R267="R","@Entity@Table(name = ""reg_"&amp;LOWER(J267)&amp;""")@XmlRootElement","")&amp;VLOOKUP(J267,Blocos!D:I,6,0)&amp;Apoio!$E$1&amp;Y267,""))</f>
        <v>@Campos(posicao = 2, tipo = 'R')@Column(name = "IND_OPER")private BigDecimal indOper;</v>
      </c>
      <c r="X267" s="190" t="str">
        <f>IF(ISNUMBER(Q267),COUNTIF(Blocos!G:G,J267),"")</f>
        <v/>
      </c>
      <c r="Y267" s="190" t="str">
        <f>IF(OR(X267=0,X267=""),"",VLOOKUP(SUMIFS(Blocos!A:A,Blocos!H:H,'EFD REGISTROS e Campos (2)'!X267,Blocos!G:G,'EFD REGISTROS e Campos (2)'!J267),Blocos!A:L,12,0))</f>
        <v/>
      </c>
      <c r="Z267" s="190" t="str">
        <f>IF(ISNUMBER(Q268),VLOOKUP(J267,Blocos!D:G,4,0),"")</f>
        <v/>
      </c>
      <c r="AA267" s="190" t="str">
        <f>IF(ISNUMBER(Q267),CONCATENATE("CREATE TABLE ""reg_",LOWER(J267),""" (""ID"" bigint NOT NULL AUTO_INCREMENT,  ""HASHFILE"" varchar(255) DEFAULT NULL, ""ID_PAI"" bigint NOT NULL,"),IF(Q267="Campo",CONCATENATE("""",L267,""" ",VLOOKUP(R267,Apoio!A:C,3,0)),""))&amp;IF(Z267="","",CONCATENATE("PRIMARY KEY (""ID""), KEY ""FK_reg_",LOWER(Z267),"_ID_PAI"" (""ID_PAI""), CONSTRAINT ""FK_reg_",LOWER(Z267),"_ID_PAI"" FOREIGN KEY (""ID_PAI"") REFERENCES ""reg_",LOWER(Z267),""" (""ID"")) ENGINE=InnoDB AUTO_INCREMENT=105774 DEFAULT CHARSET=utf8mb4 COLLATE=utf8mb4_0900_ai_ci;"))</f>
        <v>"IND_OPER" decimal(15,6) DEFAULT NULL,</v>
      </c>
      <c r="AB267" s="190" t="str">
        <f t="shared" si="34"/>
        <v>`reg_b440`.`IND_OPER`,</v>
      </c>
    </row>
    <row r="268" spans="1:28" ht="14.5" hidden="1" customHeight="1" x14ac:dyDescent="0.3">
      <c r="J268" s="187" t="str">
        <f t="shared" si="33"/>
        <v>B440</v>
      </c>
      <c r="K268" s="196"/>
      <c r="L268" s="285"/>
      <c r="M268" s="182" t="s">
        <v>334</v>
      </c>
      <c r="N268" s="196"/>
      <c r="O268" s="196"/>
      <c r="P268" s="196"/>
      <c r="Q268" s="192" t="str">
        <f t="shared" si="29"/>
        <v/>
      </c>
      <c r="S268" s="191" t="str">
        <f t="shared" si="30"/>
        <v/>
      </c>
      <c r="T268" s="192" t="str">
        <f t="shared" si="31"/>
        <v/>
      </c>
      <c r="U268" s="192" t="str">
        <f t="shared" si="28"/>
        <v/>
      </c>
      <c r="V268" s="192" t="str">
        <f t="shared" si="32"/>
        <v/>
      </c>
      <c r="W268" s="191" t="str">
        <f>IF(Q268="Campo","@Campos(posicao = "&amp;K268&amp;", tipo = '"&amp;R268&amp;"')@Column(name = """&amp;L268&amp;""")"&amp;IF(R268="D","@Temporal(TemporalType.DATE)","")&amp;"private "&amp;VLOOKUP(TEXT(R268,"@"),Apoio!A:B,2,0)&amp;" "&amp;SUBSTITUTE(LOWER(LEFT(L268,1))&amp;RIGHT(PROPER(L268),LEN(L268)-1),"_","")&amp;";",IF(ISNUMBER(Q268),IF(R268="R","@Entity@Table(name = ""reg_"&amp;LOWER(J268)&amp;""")@XmlRootElement","")&amp;VLOOKUP(J268,Blocos!D:I,6,0)&amp;Apoio!$E$1&amp;Y268,""))</f>
        <v/>
      </c>
      <c r="X268" s="190" t="str">
        <f>IF(ISNUMBER(Q268),COUNTIF(Blocos!G:G,J268),"")</f>
        <v/>
      </c>
      <c r="Y268" s="190" t="str">
        <f>IF(OR(X268=0,X268=""),"",VLOOKUP(SUMIFS(Blocos!A:A,Blocos!H:H,'EFD REGISTROS e Campos (2)'!X268,Blocos!G:G,'EFD REGISTROS e Campos (2)'!J268),Blocos!A:L,12,0))</f>
        <v/>
      </c>
      <c r="Z268" s="190" t="str">
        <f>IF(ISNUMBER(Q269),VLOOKUP(J268,Blocos!D:G,4,0),"")</f>
        <v/>
      </c>
      <c r="AA268" s="190" t="str">
        <f>IF(ISNUMBER(Q268),CONCATENATE("CREATE TABLE ""reg_",LOWER(J268),""" (""ID"" bigint NOT NULL AUTO_INCREMENT,  ""HASHFILE"" varchar(255) DEFAULT NULL, ""ID_PAI"" bigint NOT NULL,"),IF(Q268="Campo",CONCATENATE("""",L268,""" ",VLOOKUP(R268,Apoio!A:C,3,0)),""))&amp;IF(Z268="","",CONCATENATE("PRIMARY KEY (""ID""), KEY ""FK_reg_",LOWER(Z268),"_ID_PAI"" (""ID_PAI""), CONSTRAINT ""FK_reg_",LOWER(Z268),"_ID_PAI"" FOREIGN KEY (""ID_PAI"") REFERENCES ""reg_",LOWER(Z268),""" (""ID"")) ENGINE=InnoDB AUTO_INCREMENT=105774 DEFAULT CHARSET=utf8mb4 COLLATE=utf8mb4_0900_ai_ci;"))</f>
        <v/>
      </c>
      <c r="AB268" s="190" t="str">
        <f t="shared" si="34"/>
        <v/>
      </c>
    </row>
    <row r="269" spans="1:28" ht="14.5" hidden="1" customHeight="1" x14ac:dyDescent="0.3">
      <c r="J269" s="187" t="str">
        <f t="shared" si="33"/>
        <v>B440</v>
      </c>
      <c r="K269" s="196"/>
      <c r="L269" s="285"/>
      <c r="M269" s="182" t="s">
        <v>335</v>
      </c>
      <c r="N269" s="196"/>
      <c r="O269" s="196"/>
      <c r="P269" s="196"/>
      <c r="Q269" s="192" t="str">
        <f t="shared" si="29"/>
        <v/>
      </c>
      <c r="S269" s="191" t="str">
        <f t="shared" si="30"/>
        <v/>
      </c>
      <c r="T269" s="192" t="str">
        <f t="shared" si="31"/>
        <v/>
      </c>
      <c r="U269" s="192" t="str">
        <f t="shared" si="28"/>
        <v/>
      </c>
      <c r="V269" s="192" t="str">
        <f t="shared" si="32"/>
        <v/>
      </c>
      <c r="W269" s="191" t="str">
        <f>IF(Q269="Campo","@Campos(posicao = "&amp;K269&amp;", tipo = '"&amp;R269&amp;"')@Column(name = """&amp;L269&amp;""")"&amp;IF(R269="D","@Temporal(TemporalType.DATE)","")&amp;"private "&amp;VLOOKUP(TEXT(R269,"@"),Apoio!A:B,2,0)&amp;" "&amp;SUBSTITUTE(LOWER(LEFT(L269,1))&amp;RIGHT(PROPER(L269),LEN(L269)-1),"_","")&amp;";",IF(ISNUMBER(Q269),IF(R269="R","@Entity@Table(name = ""reg_"&amp;LOWER(J269)&amp;""")@XmlRootElement","")&amp;VLOOKUP(J269,Blocos!D:I,6,0)&amp;Apoio!$E$1&amp;Y269,""))</f>
        <v/>
      </c>
      <c r="X269" s="190" t="str">
        <f>IF(ISNUMBER(Q269),COUNTIF(Blocos!G:G,J269),"")</f>
        <v/>
      </c>
      <c r="Y269" s="190" t="str">
        <f>IF(OR(X269=0,X269=""),"",VLOOKUP(SUMIFS(Blocos!A:A,Blocos!H:H,'EFD REGISTROS e Campos (2)'!X269,Blocos!G:G,'EFD REGISTROS e Campos (2)'!J269),Blocos!A:L,12,0))</f>
        <v/>
      </c>
      <c r="Z269" s="190" t="str">
        <f>IF(ISNUMBER(Q270),VLOOKUP(J269,Blocos!D:G,4,0),"")</f>
        <v/>
      </c>
      <c r="AA269" s="190" t="str">
        <f>IF(ISNUMBER(Q269),CONCATENATE("CREATE TABLE ""reg_",LOWER(J269),""" (""ID"" bigint NOT NULL AUTO_INCREMENT,  ""HASHFILE"" varchar(255) DEFAULT NULL, ""ID_PAI"" bigint NOT NULL,"),IF(Q269="Campo",CONCATENATE("""",L269,""" ",VLOOKUP(R269,Apoio!A:C,3,0)),""))&amp;IF(Z269="","",CONCATENATE("PRIMARY KEY (""ID""), KEY ""FK_reg_",LOWER(Z269),"_ID_PAI"" (""ID_PAI""), CONSTRAINT ""FK_reg_",LOWER(Z269),"_ID_PAI"" FOREIGN KEY (""ID_PAI"") REFERENCES ""reg_",LOWER(Z269),""" (""ID"")) ENGINE=InnoDB AUTO_INCREMENT=105774 DEFAULT CHARSET=utf8mb4 COLLATE=utf8mb4_0900_ai_ci;"))</f>
        <v/>
      </c>
      <c r="AB269" s="190" t="str">
        <f t="shared" si="34"/>
        <v/>
      </c>
    </row>
    <row r="270" spans="1:28" ht="14.5" hidden="1" customHeight="1" x14ac:dyDescent="0.3">
      <c r="J270" s="187" t="str">
        <f t="shared" si="33"/>
        <v>B440</v>
      </c>
      <c r="K270" s="196">
        <v>3</v>
      </c>
      <c r="L270" s="285" t="s">
        <v>129</v>
      </c>
      <c r="M270" s="182" t="s">
        <v>340</v>
      </c>
      <c r="N270" s="196" t="s">
        <v>27</v>
      </c>
      <c r="O270" s="205" t="s">
        <v>28</v>
      </c>
      <c r="P270" s="196" t="s">
        <v>28</v>
      </c>
      <c r="Q270" s="192" t="str">
        <f t="shared" si="29"/>
        <v>Campo</v>
      </c>
      <c r="R270" s="192" t="s">
        <v>27</v>
      </c>
      <c r="S270" s="191" t="str">
        <f t="shared" si="30"/>
        <v/>
      </c>
      <c r="T270" s="192" t="str">
        <f t="shared" si="31"/>
        <v>&lt;campo posicao="3"&gt;
&lt;coluna&gt;COD_PART&lt;/coluna&gt;
&lt;descricao&gt;Código do participante (campo 02 do Registro 0150):&lt;/descricao&gt;
&lt;tipo&gt;C&lt;/tipo&gt;
&lt;/campo&gt;</v>
      </c>
      <c r="U270" s="192" t="str">
        <f t="shared" si="28"/>
        <v>&lt;campo posicao="3"&gt;
&lt;coluna&gt;COD_PART&lt;/coluna&gt;
&lt;descricao&gt;Código do participante (campo 02 do Registro 0150):&lt;/descricao&gt;
&lt;tipo&gt;C&lt;/tipo&gt;
&lt;/campo&gt;</v>
      </c>
      <c r="V270" s="192" t="str">
        <f t="shared" si="32"/>
        <v>{"Column4", "COD_PART"},</v>
      </c>
      <c r="W270" s="191" t="str">
        <f>IF(Q270="Campo","@Campos(posicao = "&amp;K270&amp;", tipo = '"&amp;R270&amp;"')@Column(name = """&amp;L270&amp;""")"&amp;IF(R270="D","@Temporal(TemporalType.DATE)","")&amp;"private "&amp;VLOOKUP(TEXT(R270,"@"),Apoio!A:B,2,0)&amp;" "&amp;SUBSTITUTE(LOWER(LEFT(L270,1))&amp;RIGHT(PROPER(L270),LEN(L270)-1),"_","")&amp;";",IF(ISNUMBER(Q270),IF(R270="R","@Entity@Table(name = ""reg_"&amp;LOWER(J270)&amp;""")@XmlRootElement","")&amp;VLOOKUP(J270,Blocos!D:I,6,0)&amp;Apoio!$E$1&amp;Y270,""))</f>
        <v>@Campos(posicao = 3, tipo = 'C')@Column(name = "COD_PART")private String codPart;</v>
      </c>
      <c r="X270" s="190" t="str">
        <f>IF(ISNUMBER(Q270),COUNTIF(Blocos!G:G,J270),"")</f>
        <v/>
      </c>
      <c r="Y270" s="190" t="str">
        <f>IF(OR(X270=0,X270=""),"",VLOOKUP(SUMIFS(Blocos!A:A,Blocos!H:H,'EFD REGISTROS e Campos (2)'!X270,Blocos!G:G,'EFD REGISTROS e Campos (2)'!J270),Blocos!A:L,12,0))</f>
        <v/>
      </c>
      <c r="Z270" s="190" t="str">
        <f>IF(ISNUMBER(Q271),VLOOKUP(J270,Blocos!D:G,4,0),"")</f>
        <v/>
      </c>
      <c r="AA270" s="190" t="str">
        <f>IF(ISNUMBER(Q270),CONCATENATE("CREATE TABLE ""reg_",LOWER(J270),""" (""ID"" bigint NOT NULL AUTO_INCREMENT,  ""HASHFILE"" varchar(255) DEFAULT NULL, ""ID_PAI"" bigint NOT NULL,"),IF(Q270="Campo",CONCATENATE("""",L270,""" ",VLOOKUP(R270,Apoio!A:C,3,0)),""))&amp;IF(Z270="","",CONCATENATE("PRIMARY KEY (""ID""), KEY ""FK_reg_",LOWER(Z270),"_ID_PAI"" (""ID_PAI""), CONSTRAINT ""FK_reg_",LOWER(Z270),"_ID_PAI"" FOREIGN KEY (""ID_PAI"") REFERENCES ""reg_",LOWER(Z270),""" (""ID"")) ENGINE=InnoDB AUTO_INCREMENT=105774 DEFAULT CHARSET=utf8mb4 COLLATE=utf8mb4_0900_ai_ci;"))</f>
        <v>"COD_PART" varchar(255) DEFAULT NULL,</v>
      </c>
      <c r="AB270" s="190" t="str">
        <f t="shared" si="34"/>
        <v>`reg_b440`.`COD_PART`,</v>
      </c>
    </row>
    <row r="271" spans="1:28" ht="14.5" hidden="1" customHeight="1" x14ac:dyDescent="0.3">
      <c r="J271" s="187" t="str">
        <f t="shared" si="33"/>
        <v>B440</v>
      </c>
      <c r="K271" s="196"/>
      <c r="L271" s="285"/>
      <c r="M271" s="206" t="s">
        <v>439</v>
      </c>
      <c r="N271" s="196"/>
      <c r="O271" s="205"/>
      <c r="P271" s="196"/>
      <c r="Q271" s="192" t="str">
        <f t="shared" si="29"/>
        <v/>
      </c>
      <c r="S271" s="191" t="str">
        <f t="shared" si="30"/>
        <v/>
      </c>
      <c r="T271" s="192" t="str">
        <f t="shared" si="31"/>
        <v/>
      </c>
      <c r="U271" s="192" t="str">
        <f t="shared" si="28"/>
        <v/>
      </c>
      <c r="V271" s="192" t="str">
        <f t="shared" si="32"/>
        <v/>
      </c>
      <c r="W271" s="191" t="str">
        <f>IF(Q271="Campo","@Campos(posicao = "&amp;K271&amp;", tipo = '"&amp;R271&amp;"')@Column(name = """&amp;L271&amp;""")"&amp;IF(R271="D","@Temporal(TemporalType.DATE)","")&amp;"private "&amp;VLOOKUP(TEXT(R271,"@"),Apoio!A:B,2,0)&amp;" "&amp;SUBSTITUTE(LOWER(LEFT(L271,1))&amp;RIGHT(PROPER(L271),LEN(L271)-1),"_","")&amp;";",IF(ISNUMBER(Q271),IF(R271="R","@Entity@Table(name = ""reg_"&amp;LOWER(J271)&amp;""")@XmlRootElement","")&amp;VLOOKUP(J271,Blocos!D:I,6,0)&amp;Apoio!$E$1&amp;Y271,""))</f>
        <v/>
      </c>
      <c r="X271" s="190" t="str">
        <f>IF(ISNUMBER(Q271),COUNTIF(Blocos!G:G,J271),"")</f>
        <v/>
      </c>
      <c r="Y271" s="190" t="str">
        <f>IF(OR(X271=0,X271=""),"",VLOOKUP(SUMIFS(Blocos!A:A,Blocos!H:H,'EFD REGISTROS e Campos (2)'!X271,Blocos!G:G,'EFD REGISTROS e Campos (2)'!J271),Blocos!A:L,12,0))</f>
        <v/>
      </c>
      <c r="Z271" s="190" t="str">
        <f>IF(ISNUMBER(Q272),VLOOKUP(J271,Blocos!D:G,4,0),"")</f>
        <v/>
      </c>
      <c r="AA271" s="190" t="str">
        <f>IF(ISNUMBER(Q271),CONCATENATE("CREATE TABLE ""reg_",LOWER(J271),""" (""ID"" bigint NOT NULL AUTO_INCREMENT,  ""HASHFILE"" varchar(255) DEFAULT NULL, ""ID_PAI"" bigint NOT NULL,"),IF(Q271="Campo",CONCATENATE("""",L271,""" ",VLOOKUP(R271,Apoio!A:C,3,0)),""))&amp;IF(Z271="","",CONCATENATE("PRIMARY KEY (""ID""), KEY ""FK_reg_",LOWER(Z271),"_ID_PAI"" (""ID_PAI""), CONSTRAINT ""FK_reg_",LOWER(Z271),"_ID_PAI"" FOREIGN KEY (""ID_PAI"") REFERENCES ""reg_",LOWER(Z271),""" (""ID"")) ENGINE=InnoDB AUTO_INCREMENT=105774 DEFAULT CHARSET=utf8mb4 COLLATE=utf8mb4_0900_ai_ci;"))</f>
        <v/>
      </c>
      <c r="AB271" s="190" t="str">
        <f t="shared" si="34"/>
        <v/>
      </c>
    </row>
    <row r="272" spans="1:28" ht="14.5" hidden="1" customHeight="1" x14ac:dyDescent="0.3">
      <c r="J272" s="187" t="str">
        <f t="shared" si="33"/>
        <v>B440</v>
      </c>
      <c r="K272" s="196"/>
      <c r="L272" s="285"/>
      <c r="M272" s="206" t="s">
        <v>440</v>
      </c>
      <c r="N272" s="196"/>
      <c r="O272" s="205"/>
      <c r="P272" s="196"/>
      <c r="Q272" s="192" t="str">
        <f t="shared" si="29"/>
        <v/>
      </c>
      <c r="S272" s="191" t="str">
        <f t="shared" si="30"/>
        <v/>
      </c>
      <c r="T272" s="192" t="str">
        <f t="shared" si="31"/>
        <v/>
      </c>
      <c r="U272" s="192" t="str">
        <f t="shared" si="28"/>
        <v/>
      </c>
      <c r="V272" s="192" t="str">
        <f t="shared" si="32"/>
        <v/>
      </c>
      <c r="W272" s="191" t="str">
        <f>IF(Q272="Campo","@Campos(posicao = "&amp;K272&amp;", tipo = '"&amp;R272&amp;"')@Column(name = """&amp;L272&amp;""")"&amp;IF(R272="D","@Temporal(TemporalType.DATE)","")&amp;"private "&amp;VLOOKUP(TEXT(R272,"@"),Apoio!A:B,2,0)&amp;" "&amp;SUBSTITUTE(LOWER(LEFT(L272,1))&amp;RIGHT(PROPER(L272),LEN(L272)-1),"_","")&amp;";",IF(ISNUMBER(Q272),IF(R272="R","@Entity@Table(name = ""reg_"&amp;LOWER(J272)&amp;""")@XmlRootElement","")&amp;VLOOKUP(J272,Blocos!D:I,6,0)&amp;Apoio!$E$1&amp;Y272,""))</f>
        <v/>
      </c>
      <c r="X272" s="190" t="str">
        <f>IF(ISNUMBER(Q272),COUNTIF(Blocos!G:G,J272),"")</f>
        <v/>
      </c>
      <c r="Y272" s="190" t="str">
        <f>IF(OR(X272=0,X272=""),"",VLOOKUP(SUMIFS(Blocos!A:A,Blocos!H:H,'EFD REGISTROS e Campos (2)'!X272,Blocos!G:G,'EFD REGISTROS e Campos (2)'!J272),Blocos!A:L,12,0))</f>
        <v/>
      </c>
      <c r="Z272" s="190" t="str">
        <f>IF(ISNUMBER(Q273),VLOOKUP(J272,Blocos!D:G,4,0),"")</f>
        <v/>
      </c>
      <c r="AA272" s="190" t="str">
        <f>IF(ISNUMBER(Q272),CONCATENATE("CREATE TABLE ""reg_",LOWER(J272),""" (""ID"" bigint NOT NULL AUTO_INCREMENT,  ""HASHFILE"" varchar(255) DEFAULT NULL, ""ID_PAI"" bigint NOT NULL,"),IF(Q272="Campo",CONCATENATE("""",L272,""" ",VLOOKUP(R272,Apoio!A:C,3,0)),""))&amp;IF(Z272="","",CONCATENATE("PRIMARY KEY (""ID""), KEY ""FK_reg_",LOWER(Z272),"_ID_PAI"" (""ID_PAI""), CONSTRAINT ""FK_reg_",LOWER(Z272),"_ID_PAI"" FOREIGN KEY (""ID_PAI"") REFERENCES ""reg_",LOWER(Z272),""" (""ID"")) ENGINE=InnoDB AUTO_INCREMENT=105774 DEFAULT CHARSET=utf8mb4 COLLATE=utf8mb4_0900_ai_ci;"))</f>
        <v/>
      </c>
      <c r="AB272" s="190" t="str">
        <f t="shared" si="34"/>
        <v/>
      </c>
    </row>
    <row r="273" spans="1:28" ht="14.5" hidden="1" customHeight="1" x14ac:dyDescent="0.3">
      <c r="J273" s="187" t="str">
        <f t="shared" si="33"/>
        <v>B440</v>
      </c>
      <c r="K273" s="181">
        <v>4</v>
      </c>
      <c r="L273" s="290" t="s">
        <v>441</v>
      </c>
      <c r="M273" s="206" t="s">
        <v>442</v>
      </c>
      <c r="N273" s="181" t="s">
        <v>32</v>
      </c>
      <c r="O273" s="207" t="s">
        <v>28</v>
      </c>
      <c r="P273" s="181" t="s">
        <v>363</v>
      </c>
      <c r="Q273" s="192" t="str">
        <f t="shared" si="29"/>
        <v>Campo</v>
      </c>
      <c r="R273" s="192" t="s">
        <v>3606</v>
      </c>
      <c r="S273" s="191" t="str">
        <f t="shared" si="30"/>
        <v/>
      </c>
      <c r="T273" s="192" t="str">
        <f t="shared" si="31"/>
        <v>&lt;campo posicao="4"&gt;
&lt;coluna&gt;VL_CONT_RT&lt;/coluna&gt;
&lt;descricao&gt;Totalização do Valor Contábil das prestações e/ou aquisições do declarante pela combinação de tipo de operação e participante.&lt;/descricao&gt;
&lt;tipo&gt;R&lt;/tipo&gt;
&lt;/campo&gt;</v>
      </c>
      <c r="U273" s="192" t="str">
        <f t="shared" si="28"/>
        <v>&lt;campo posicao="4"&gt;
&lt;coluna&gt;VL_CONT_RT&lt;/coluna&gt;
&lt;descricao&gt;Totalização do Valor Contábil das prestações e/ou aquisições do declarante pela combinação de tipo de operação e participante.&lt;/descricao&gt;
&lt;tipo&gt;R&lt;/tipo&gt;
&lt;/campo&gt;</v>
      </c>
      <c r="V273" s="192" t="str">
        <f t="shared" si="32"/>
        <v>{"Column5", "VL_CONT_RT"},</v>
      </c>
      <c r="W273" s="191" t="str">
        <f>IF(Q273="Campo","@Campos(posicao = "&amp;K273&amp;", tipo = '"&amp;R273&amp;"')@Column(name = """&amp;L273&amp;""")"&amp;IF(R273="D","@Temporal(TemporalType.DATE)","")&amp;"private "&amp;VLOOKUP(TEXT(R273,"@"),Apoio!A:B,2,0)&amp;" "&amp;SUBSTITUTE(LOWER(LEFT(L273,1))&amp;RIGHT(PROPER(L273),LEN(L273)-1),"_","")&amp;";",IF(ISNUMBER(Q273),IF(R273="R","@Entity@Table(name = ""reg_"&amp;LOWER(J273)&amp;""")@XmlRootElement","")&amp;VLOOKUP(J273,Blocos!D:I,6,0)&amp;Apoio!$E$1&amp;Y273,""))</f>
        <v>@Campos(posicao = 4, tipo = 'R')@Column(name = "VL_CONT_RT")private BigDecimal vlContRt;</v>
      </c>
      <c r="X273" s="190" t="str">
        <f>IF(ISNUMBER(Q273),COUNTIF(Blocos!G:G,J273),"")</f>
        <v/>
      </c>
      <c r="Y273" s="190" t="str">
        <f>IF(OR(X273=0,X273=""),"",VLOOKUP(SUMIFS(Blocos!A:A,Blocos!H:H,'EFD REGISTROS e Campos (2)'!X273,Blocos!G:G,'EFD REGISTROS e Campos (2)'!J273),Blocos!A:L,12,0))</f>
        <v/>
      </c>
      <c r="Z273" s="190" t="str">
        <f>IF(ISNUMBER(Q274),VLOOKUP(J273,Blocos!D:G,4,0),"")</f>
        <v/>
      </c>
      <c r="AA273" s="190" t="str">
        <f>IF(ISNUMBER(Q273),CONCATENATE("CREATE TABLE ""reg_",LOWER(J273),""" (""ID"" bigint NOT NULL AUTO_INCREMENT,  ""HASHFILE"" varchar(255) DEFAULT NULL, ""ID_PAI"" bigint NOT NULL,"),IF(Q273="Campo",CONCATENATE("""",L273,""" ",VLOOKUP(R273,Apoio!A:C,3,0)),""))&amp;IF(Z273="","",CONCATENATE("PRIMARY KEY (""ID""), KEY ""FK_reg_",LOWER(Z273),"_ID_PAI"" (""ID_PAI""), CONSTRAINT ""FK_reg_",LOWER(Z273),"_ID_PAI"" FOREIGN KEY (""ID_PAI"") REFERENCES ""reg_",LOWER(Z273),""" (""ID"")) ENGINE=InnoDB AUTO_INCREMENT=105774 DEFAULT CHARSET=utf8mb4 COLLATE=utf8mb4_0900_ai_ci;"))</f>
        <v>"VL_CONT_RT" decimal(15,6) DEFAULT NULL,</v>
      </c>
      <c r="AB273" s="190" t="str">
        <f t="shared" si="34"/>
        <v>`reg_b440`.`VL_CONT_RT`,</v>
      </c>
    </row>
    <row r="274" spans="1:28" ht="14.5" hidden="1" customHeight="1" x14ac:dyDescent="0.3">
      <c r="J274" s="187" t="str">
        <f t="shared" si="33"/>
        <v>B440</v>
      </c>
      <c r="K274" s="181">
        <v>5</v>
      </c>
      <c r="L274" s="289" t="s">
        <v>374</v>
      </c>
      <c r="M274" s="182" t="s">
        <v>443</v>
      </c>
      <c r="N274" s="181" t="s">
        <v>32</v>
      </c>
      <c r="O274" s="181" t="s">
        <v>28</v>
      </c>
      <c r="P274" s="181" t="s">
        <v>363</v>
      </c>
      <c r="Q274" s="192" t="str">
        <f t="shared" si="29"/>
        <v>Campo</v>
      </c>
      <c r="R274" s="192" t="s">
        <v>3606</v>
      </c>
      <c r="S274" s="191" t="str">
        <f t="shared" si="30"/>
        <v/>
      </c>
      <c r="T274" s="192" t="str">
        <f t="shared" si="31"/>
        <v>&lt;campo posicao="5"&gt;
&lt;coluna&gt;VL_BC_ISS_RT&lt;/coluna&gt;
&lt;descricao&gt;Totalização do Valor da base de cálculo de retenção do ISS das prestações e/ou aquisições do declarante pela combinação de tipo de operação e participante.&lt;/descricao&gt;
&lt;tipo&gt;R&lt;/tipo&gt;
&lt;/campo&gt;</v>
      </c>
      <c r="U274" s="192" t="str">
        <f t="shared" si="28"/>
        <v>&lt;campo posicao="5"&gt;
&lt;coluna&gt;VL_BC_ISS_RT&lt;/coluna&gt;
&lt;descricao&gt;Totalização do Valor da base de cálculo de retenção do ISS das prestações e/ou aquisições do declarante pela combinação de tipo de operação e participante.&lt;/descricao&gt;
&lt;tipo&gt;R&lt;/tipo&gt;
&lt;/campo&gt;</v>
      </c>
      <c r="V274" s="192" t="str">
        <f t="shared" si="32"/>
        <v>{"Column6", "VL_BC_ISS_RT"},</v>
      </c>
      <c r="W274" s="191" t="str">
        <f>IF(Q274="Campo","@Campos(posicao = "&amp;K274&amp;", tipo = '"&amp;R274&amp;"')@Column(name = """&amp;L274&amp;""")"&amp;IF(R274="D","@Temporal(TemporalType.DATE)","")&amp;"private "&amp;VLOOKUP(TEXT(R274,"@"),Apoio!A:B,2,0)&amp;" "&amp;SUBSTITUTE(LOWER(LEFT(L274,1))&amp;RIGHT(PROPER(L274),LEN(L274)-1),"_","")&amp;";",IF(ISNUMBER(Q274),IF(R274="R","@Entity@Table(name = ""reg_"&amp;LOWER(J274)&amp;""")@XmlRootElement","")&amp;VLOOKUP(J274,Blocos!D:I,6,0)&amp;Apoio!$E$1&amp;Y274,""))</f>
        <v>@Campos(posicao = 5, tipo = 'R')@Column(name = "VL_BC_ISS_RT")private BigDecimal vlBcIssRt;</v>
      </c>
      <c r="X274" s="190" t="str">
        <f>IF(ISNUMBER(Q274),COUNTIF(Blocos!G:G,J274),"")</f>
        <v/>
      </c>
      <c r="Y274" s="190" t="str">
        <f>IF(OR(X274=0,X274=""),"",VLOOKUP(SUMIFS(Blocos!A:A,Blocos!H:H,'EFD REGISTROS e Campos (2)'!X274,Blocos!G:G,'EFD REGISTROS e Campos (2)'!J274),Blocos!A:L,12,0))</f>
        <v/>
      </c>
      <c r="Z274" s="190" t="str">
        <f>IF(ISNUMBER(Q275),VLOOKUP(J274,Blocos!D:G,4,0),"")</f>
        <v/>
      </c>
      <c r="AA274" s="190" t="str">
        <f>IF(ISNUMBER(Q274),CONCATENATE("CREATE TABLE ""reg_",LOWER(J274),""" (""ID"" bigint NOT NULL AUTO_INCREMENT,  ""HASHFILE"" varchar(255) DEFAULT NULL, ""ID_PAI"" bigint NOT NULL,"),IF(Q274="Campo",CONCATENATE("""",L274,""" ",VLOOKUP(R274,Apoio!A:C,3,0)),""))&amp;IF(Z274="","",CONCATENATE("PRIMARY KEY (""ID""), KEY ""FK_reg_",LOWER(Z274),"_ID_PAI"" (""ID_PAI""), CONSTRAINT ""FK_reg_",LOWER(Z274),"_ID_PAI"" FOREIGN KEY (""ID_PAI"") REFERENCES ""reg_",LOWER(Z274),""" (""ID"")) ENGINE=InnoDB AUTO_INCREMENT=105774 DEFAULT CHARSET=utf8mb4 COLLATE=utf8mb4_0900_ai_ci;"))</f>
        <v>"VL_BC_ISS_RT" decimal(15,6) DEFAULT NULL,</v>
      </c>
      <c r="AB274" s="190" t="str">
        <f t="shared" si="34"/>
        <v>`reg_b440`.`VL_BC_ISS_RT`,</v>
      </c>
    </row>
    <row r="275" spans="1:28" ht="14.5" hidden="1" customHeight="1" x14ac:dyDescent="0.3">
      <c r="J275" s="187" t="str">
        <f t="shared" si="33"/>
        <v>B440</v>
      </c>
      <c r="K275" s="181">
        <v>6</v>
      </c>
      <c r="L275" s="289" t="s">
        <v>376</v>
      </c>
      <c r="M275" s="182" t="s">
        <v>444</v>
      </c>
      <c r="N275" s="181" t="s">
        <v>32</v>
      </c>
      <c r="O275" s="181" t="s">
        <v>28</v>
      </c>
      <c r="P275" s="181" t="s">
        <v>363</v>
      </c>
      <c r="Q275" s="192" t="str">
        <f t="shared" si="29"/>
        <v>Campo</v>
      </c>
      <c r="R275" s="192" t="s">
        <v>3606</v>
      </c>
      <c r="S275" s="191" t="str">
        <f t="shared" si="30"/>
        <v/>
      </c>
      <c r="T275" s="192" t="str">
        <f t="shared" si="31"/>
        <v>&lt;campo posicao="6"&gt;
&lt;coluna&gt;VL_ISS_RT&lt;/coluna&gt;
&lt;descricao&gt;Totalização do Valor do ISS retido pelo tomador das prestações e/ou aquisições do declarante pela combinação de tipo de operação e participante.&lt;/descricao&gt;
&lt;tipo&gt;R&lt;/tipo&gt;
&lt;/campo&gt;</v>
      </c>
      <c r="U275" s="192" t="str">
        <f t="shared" si="28"/>
        <v>&lt;campo posicao="6"&gt;
&lt;coluna&gt;VL_ISS_RT&lt;/coluna&gt;
&lt;descricao&gt;Totalização do Valor do ISS retido pelo tomador das prestações e/ou aquisições do declarante pela combinação de tipo de operação e participante.&lt;/descricao&gt;
&lt;tipo&gt;R&lt;/tipo&gt;
&lt;/campo&gt;</v>
      </c>
      <c r="V275" s="192" t="str">
        <f t="shared" si="32"/>
        <v>{"Column7", "VL_ISS_RT"},</v>
      </c>
      <c r="W275" s="191" t="str">
        <f>IF(Q275="Campo","@Campos(posicao = "&amp;K275&amp;", tipo = '"&amp;R275&amp;"')@Column(name = """&amp;L275&amp;""")"&amp;IF(R275="D","@Temporal(TemporalType.DATE)","")&amp;"private "&amp;VLOOKUP(TEXT(R275,"@"),Apoio!A:B,2,0)&amp;" "&amp;SUBSTITUTE(LOWER(LEFT(L275,1))&amp;RIGHT(PROPER(L275),LEN(L275)-1),"_","")&amp;";",IF(ISNUMBER(Q275),IF(R275="R","@Entity@Table(name = ""reg_"&amp;LOWER(J275)&amp;""")@XmlRootElement","")&amp;VLOOKUP(J275,Blocos!D:I,6,0)&amp;Apoio!$E$1&amp;Y275,""))</f>
        <v>@Campos(posicao = 6, tipo = 'R')@Column(name = "VL_ISS_RT")private BigDecimal vlIssRt;</v>
      </c>
      <c r="X275" s="190" t="str">
        <f>IF(ISNUMBER(Q275),COUNTIF(Blocos!G:G,J275),"")</f>
        <v/>
      </c>
      <c r="Y275" s="190" t="str">
        <f>IF(OR(X275=0,X275=""),"",VLOOKUP(SUMIFS(Blocos!A:A,Blocos!H:H,'EFD REGISTROS e Campos (2)'!X275,Blocos!G:G,'EFD REGISTROS e Campos (2)'!J275),Blocos!A:L,12,0))</f>
        <v/>
      </c>
      <c r="Z275" s="190" t="str">
        <f>IF(ISNUMBER(Q276),VLOOKUP(J275,Blocos!D:G,4,0),"")</f>
        <v>B001</v>
      </c>
      <c r="AA275" s="190" t="str">
        <f>IF(ISNUMBER(Q275),CONCATENATE("CREATE TABLE ""reg_",LOWER(J275),""" (""ID"" bigint NOT NULL AUTO_INCREMENT,  ""HASHFILE"" varchar(255) DEFAULT NULL, ""ID_PAI"" bigint NOT NULL,"),IF(Q275="Campo",CONCATENATE("""",L275,""" ",VLOOKUP(R275,Apoio!A:C,3,0)),""))&amp;IF(Z275="","",CONCATENATE("PRIMARY KEY (""ID""), KEY ""FK_reg_",LOWER(Z275),"_ID_PAI"" (""ID_PAI""), CONSTRAINT ""FK_reg_",LOWER(Z275),"_ID_PAI"" FOREIGN KEY (""ID_PAI"") REFERENCES ""reg_",LOWER(Z275),""" (""ID"")) ENGINE=InnoDB AUTO_INCREMENT=105774 DEFAULT CHARSET=utf8mb4 COLLATE=utf8mb4_0900_ai_ci;"))</f>
        <v>"VL_ISS_RT" decimal(15,6) DEFAULT NULL,PRIMARY KEY ("ID"), KEY "FK_reg_b001_ID_PAI" ("ID_PAI"), CONSTRAINT "FK_reg_b001_ID_PAI" FOREIGN KEY ("ID_PAI") REFERENCES "reg_b001" ("ID")) ENGINE=InnoDB AUTO_INCREMENT=105774 DEFAULT CHARSET=utf8mb4 COLLATE=utf8mb4_0900_ai_ci;</v>
      </c>
      <c r="AB275" s="190" t="str">
        <f t="shared" si="34"/>
        <v>`reg_b440`.`VL_ISS_RT`,FROM `efdicms`.`reg_b440`;"</v>
      </c>
    </row>
    <row r="276" spans="1:28" ht="14.5" hidden="1" customHeight="1" collapsed="1" x14ac:dyDescent="0.3">
      <c r="A276" s="180" t="s">
        <v>22</v>
      </c>
      <c r="D276" s="180" t="s">
        <v>445</v>
      </c>
      <c r="I276" s="180" t="s">
        <v>108</v>
      </c>
      <c r="J276" s="187" t="str">
        <f t="shared" si="33"/>
        <v>B460</v>
      </c>
      <c r="K276" s="195" t="s">
        <v>446</v>
      </c>
      <c r="Q276" s="192">
        <f t="shared" si="29"/>
        <v>2</v>
      </c>
      <c r="S276" s="191" t="str">
        <f t="shared" si="30"/>
        <v>&lt;/registro&gt;
&lt;registro codigo="B460" perfil="ABC" nivel="2"&gt;</v>
      </c>
      <c r="T276" s="192" t="str">
        <f t="shared" si="31"/>
        <v/>
      </c>
      <c r="U276" s="192" t="str">
        <f t="shared" si="28"/>
        <v>&lt;/registro&gt;
&lt;registro codigo="B460" perfil="ABC" nivel="2"&gt;</v>
      </c>
      <c r="V276" s="192" t="str">
        <f t="shared" si="32"/>
        <v/>
      </c>
      <c r="W276" s="191" t="str">
        <f>IF(Q276="Campo","@Campos(posicao = "&amp;K276&amp;", tipo = '"&amp;R276&amp;"')@Column(name = """&amp;L276&amp;""")"&amp;IF(R276="D","@Temporal(TemporalType.DATE)","")&amp;"private "&amp;VLOOKUP(TEXT(R276,"@"),Apoio!A:B,2,0)&amp;" "&amp;SUBSTITUTE(LOWER(LEFT(L276,1))&amp;RIGHT(PROPER(L276),LEN(L276)-1),"_","")&amp;";",IF(ISNUMBER(Q276),IF(R276="R","@Entity@Table(name = ""reg_"&amp;LOWER(J276)&amp;""")@XmlRootElement","")&amp;VLOOKUP(J276,Blocos!D:I,6,0)&amp;Apoio!$E$1&amp;Y276,""))</f>
        <v>@Registros(nivel = 2) public class RegB460 implements Serializable { private static final long serialVersionUID = 1L; @Id @GeneratedValue(strategy = GenerationType.IDENTITY) @Basic(optional = false) @Column(name = "ID" ) private Long id;@ManyToOne(fetch = FetchType.LAZY) @JoinColumn(name = "ID_PAI", nullable = false) private RegB001 idPai; public RegB001 getIdPai() {return idPai;}public void setIdPai(Object idPai) {this.idPai = (RegB001) idPai;}public RegB460() { } public RegB460(Long id) { this.id = id; } public RegB460(Long id, RegB001 idPai, long linha, String hash) { this.id = id; this.idPai = idPai; this.linha = linha; this.hash = hash; }public Long getId() { return id; } public void setId(Long id) { this.id = id; }@Basic(optional = false)@Column(name = "LINHA")private long linha;@Basic(optional = false)@Column(name = "HASH")private String hash;</v>
      </c>
      <c r="X276" s="190">
        <f>IF(ISNUMBER(Q276),COUNTIF(Blocos!G:G,J276),"")</f>
        <v>0</v>
      </c>
      <c r="Y276" s="190" t="str">
        <f>IF(OR(X276=0,X276=""),"",VLOOKUP(SUMIFS(Blocos!A:A,Blocos!H:H,'EFD REGISTROS e Campos (2)'!X276,Blocos!G:G,'EFD REGISTROS e Campos (2)'!J276),Blocos!A:L,12,0))</f>
        <v/>
      </c>
      <c r="Z276" s="190" t="str">
        <f>IF(ISNUMBER(Q277),VLOOKUP(J276,Blocos!D:G,4,0),"")</f>
        <v/>
      </c>
      <c r="AA276" s="190" t="str">
        <f>IF(ISNUMBER(Q276),CONCATENATE("CREATE TABLE ""reg_",LOWER(J276),""" (""ID"" bigint NOT NULL AUTO_INCREMENT,  ""HASHFILE"" varchar(255) DEFAULT NULL, ""ID_PAI"" bigint NOT NULL,"),IF(Q276="Campo",CONCATENATE("""",L276,""" ",VLOOKUP(R276,Apoio!A:C,3,0)),""))&amp;IF(Z276="","",CONCATENATE("PRIMARY KEY (""ID""), KEY ""FK_reg_",LOWER(Z276),"_ID_PAI"" (""ID_PAI""), CONSTRAINT ""FK_reg_",LOWER(Z276),"_ID_PAI"" FOREIGN KEY (""ID_PAI"") REFERENCES ""reg_",LOWER(Z276),""" (""ID"")) ENGINE=InnoDB AUTO_INCREMENT=105774 DEFAULT CHARSET=utf8mb4 COLLATE=utf8mb4_0900_ai_ci;"))</f>
        <v>CREATE TABLE "reg_b460" ("ID" bigint NOT NULL AUTO_INCREMENT,  "HASHFILE" varchar(255) DEFAULT NULL, "ID_PAI" bigint NOT NULL,</v>
      </c>
      <c r="AB276" s="190" t="str">
        <f t="shared" si="34"/>
        <v/>
      </c>
    </row>
    <row r="277" spans="1:28" ht="14.5" hidden="1" customHeight="1" x14ac:dyDescent="0.3">
      <c r="J277" s="187" t="str">
        <f t="shared" si="33"/>
        <v>B460</v>
      </c>
      <c r="K277" s="181">
        <v>1</v>
      </c>
      <c r="L277" s="289" t="s">
        <v>25</v>
      </c>
      <c r="M277" s="182" t="s">
        <v>447</v>
      </c>
      <c r="N277" s="181" t="s">
        <v>27</v>
      </c>
      <c r="O277" s="181" t="s">
        <v>235</v>
      </c>
      <c r="P277" s="181" t="s">
        <v>28</v>
      </c>
      <c r="Q277" s="192" t="str">
        <f t="shared" si="29"/>
        <v>Campo</v>
      </c>
      <c r="R277" s="192" t="s">
        <v>27</v>
      </c>
      <c r="S277" s="191" t="str">
        <f t="shared" si="30"/>
        <v/>
      </c>
      <c r="T277" s="192" t="str">
        <f t="shared" si="31"/>
        <v>&lt;campo posicao="1"&gt;
&lt;coluna&gt;REG&lt;/coluna&gt;
&lt;descricao&gt;Texto fixo contendo "B460"&lt;/descricao&gt;
&lt;tipo&gt;C&lt;/tipo&gt;
&lt;/campo&gt;</v>
      </c>
      <c r="U277" s="192" t="str">
        <f t="shared" si="28"/>
        <v>&lt;campo posicao="1"&gt;
&lt;coluna&gt;REG&lt;/coluna&gt;
&lt;descricao&gt;Texto fixo contendo "B460"&lt;/descricao&gt;
&lt;tipo&gt;C&lt;/tipo&gt;
&lt;/campo&gt;</v>
      </c>
      <c r="V277" s="192" t="str">
        <f t="shared" si="32"/>
        <v>{"Column2", "REG"},</v>
      </c>
      <c r="W277" s="191" t="str">
        <f>IF(Q277="Campo","@Campos(posicao = "&amp;K277&amp;", tipo = '"&amp;R277&amp;"')@Column(name = """&amp;L277&amp;""")"&amp;IF(R277="D","@Temporal(TemporalType.DATE)","")&amp;"private "&amp;VLOOKUP(TEXT(R277,"@"),Apoio!A:B,2,0)&amp;" "&amp;SUBSTITUTE(LOWER(LEFT(L277,1))&amp;RIGHT(PROPER(L277),LEN(L277)-1),"_","")&amp;";",IF(ISNUMBER(Q277),IF(R277="R","@Entity@Table(name = ""reg_"&amp;LOWER(J277)&amp;""")@XmlRootElement","")&amp;VLOOKUP(J277,Blocos!D:I,6,0)&amp;Apoio!$E$1&amp;Y277,""))</f>
        <v>@Campos(posicao = 1, tipo = 'C')@Column(name = "REG")private String reg;</v>
      </c>
      <c r="X277" s="190" t="str">
        <f>IF(ISNUMBER(Q277),COUNTIF(Blocos!G:G,J277),"")</f>
        <v/>
      </c>
      <c r="Y277" s="190" t="str">
        <f>IF(OR(X277=0,X277=""),"",VLOOKUP(SUMIFS(Blocos!A:A,Blocos!H:H,'EFD REGISTROS e Campos (2)'!X277,Blocos!G:G,'EFD REGISTROS e Campos (2)'!J277),Blocos!A:L,12,0))</f>
        <v/>
      </c>
      <c r="Z277" s="190" t="str">
        <f>IF(ISNUMBER(Q278),VLOOKUP(J277,Blocos!D:G,4,0),"")</f>
        <v/>
      </c>
      <c r="AA277" s="190" t="str">
        <f>IF(ISNUMBER(Q277),CONCATENATE("CREATE TABLE ""reg_",LOWER(J277),""" (""ID"" bigint NOT NULL AUTO_INCREMENT,  ""HASHFILE"" varchar(255) DEFAULT NULL, ""ID_PAI"" bigint NOT NULL,"),IF(Q277="Campo",CONCATENATE("""",L277,""" ",VLOOKUP(R277,Apoio!A:C,3,0)),""))&amp;IF(Z277="","",CONCATENATE("PRIMARY KEY (""ID""), KEY ""FK_reg_",LOWER(Z277),"_ID_PAI"" (""ID_PAI""), CONSTRAINT ""FK_reg_",LOWER(Z277),"_ID_PAI"" FOREIGN KEY (""ID_PAI"") REFERENCES ""reg_",LOWER(Z277),""" (""ID"")) ENGINE=InnoDB AUTO_INCREMENT=105774 DEFAULT CHARSET=utf8mb4 COLLATE=utf8mb4_0900_ai_ci;"))</f>
        <v>"REG" varchar(255) DEFAULT NULL,</v>
      </c>
      <c r="AB277" s="190" t="str">
        <f t="shared" si="34"/>
        <v>USE `efdicms`;SELECT `reg_b460`.`REG`,</v>
      </c>
    </row>
    <row r="278" spans="1:28" ht="14.5" hidden="1" customHeight="1" x14ac:dyDescent="0.3">
      <c r="J278" s="187" t="str">
        <f t="shared" si="33"/>
        <v>B460</v>
      </c>
      <c r="K278" s="196">
        <v>2</v>
      </c>
      <c r="L278" s="285" t="s">
        <v>448</v>
      </c>
      <c r="M278" s="182" t="s">
        <v>333</v>
      </c>
      <c r="N278" s="196" t="s">
        <v>27</v>
      </c>
      <c r="O278" s="196" t="s">
        <v>240</v>
      </c>
      <c r="P278" s="196" t="s">
        <v>28</v>
      </c>
      <c r="Q278" s="192" t="str">
        <f t="shared" si="29"/>
        <v>Campo</v>
      </c>
      <c r="R278" s="192" t="s">
        <v>27</v>
      </c>
      <c r="S278" s="191" t="str">
        <f t="shared" si="30"/>
        <v/>
      </c>
      <c r="T278" s="192" t="str">
        <f t="shared" si="31"/>
        <v>&lt;campo posicao="2"&gt;
&lt;coluna&gt;IND_DED&lt;/coluna&gt;
&lt;descricao&gt;Indicador do tipo de operação:&lt;/descricao&gt;
&lt;tipo&gt;C&lt;/tipo&gt;
&lt;/campo&gt;</v>
      </c>
      <c r="U278" s="192" t="str">
        <f t="shared" si="28"/>
        <v>&lt;campo posicao="2"&gt;
&lt;coluna&gt;IND_DED&lt;/coluna&gt;
&lt;descricao&gt;Indicador do tipo de operação:&lt;/descricao&gt;
&lt;tipo&gt;C&lt;/tipo&gt;
&lt;/campo&gt;</v>
      </c>
      <c r="V278" s="192" t="str">
        <f t="shared" si="32"/>
        <v>{"Column3", "IND_DED"},</v>
      </c>
      <c r="W278" s="191" t="str">
        <f>IF(Q278="Campo","@Campos(posicao = "&amp;K278&amp;", tipo = '"&amp;R278&amp;"')@Column(name = """&amp;L278&amp;""")"&amp;IF(R278="D","@Temporal(TemporalType.DATE)","")&amp;"private "&amp;VLOOKUP(TEXT(R278,"@"),Apoio!A:B,2,0)&amp;" "&amp;SUBSTITUTE(LOWER(LEFT(L278,1))&amp;RIGHT(PROPER(L278),LEN(L278)-1),"_","")&amp;";",IF(ISNUMBER(Q278),IF(R278="R","@Entity@Table(name = ""reg_"&amp;LOWER(J278)&amp;""")@XmlRootElement","")&amp;VLOOKUP(J278,Blocos!D:I,6,0)&amp;Apoio!$E$1&amp;Y278,""))</f>
        <v>@Campos(posicao = 2, tipo = 'C')@Column(name = "IND_DED")private String indDed;</v>
      </c>
      <c r="X278" s="190" t="str">
        <f>IF(ISNUMBER(Q278),COUNTIF(Blocos!G:G,J278),"")</f>
        <v/>
      </c>
      <c r="Y278" s="190" t="str">
        <f>IF(OR(X278=0,X278=""),"",VLOOKUP(SUMIFS(Blocos!A:A,Blocos!H:H,'EFD REGISTROS e Campos (2)'!X278,Blocos!G:G,'EFD REGISTROS e Campos (2)'!J278),Blocos!A:L,12,0))</f>
        <v/>
      </c>
      <c r="Z278" s="190" t="str">
        <f>IF(ISNUMBER(Q279),VLOOKUP(J278,Blocos!D:G,4,0),"")</f>
        <v/>
      </c>
      <c r="AA278" s="190" t="str">
        <f>IF(ISNUMBER(Q278),CONCATENATE("CREATE TABLE ""reg_",LOWER(J278),""" (""ID"" bigint NOT NULL AUTO_INCREMENT,  ""HASHFILE"" varchar(255) DEFAULT NULL, ""ID_PAI"" bigint NOT NULL,"),IF(Q278="Campo",CONCATENATE("""",L278,""" ",VLOOKUP(R278,Apoio!A:C,3,0)),""))&amp;IF(Z278="","",CONCATENATE("PRIMARY KEY (""ID""), KEY ""FK_reg_",LOWER(Z278),"_ID_PAI"" (""ID_PAI""), CONSTRAINT ""FK_reg_",LOWER(Z278),"_ID_PAI"" FOREIGN KEY (""ID_PAI"") REFERENCES ""reg_",LOWER(Z278),""" (""ID"")) ENGINE=InnoDB AUTO_INCREMENT=105774 DEFAULT CHARSET=utf8mb4 COLLATE=utf8mb4_0900_ai_ci;"))</f>
        <v>"IND_DED" varchar(255) DEFAULT NULL,</v>
      </c>
      <c r="AB278" s="190" t="str">
        <f t="shared" si="34"/>
        <v>`reg_b460`.`IND_DED`,</v>
      </c>
    </row>
    <row r="279" spans="1:28" ht="14.5" hidden="1" customHeight="1" x14ac:dyDescent="0.3">
      <c r="J279" s="187" t="str">
        <f t="shared" si="33"/>
        <v>B460</v>
      </c>
      <c r="K279" s="196"/>
      <c r="L279" s="285"/>
      <c r="M279" s="182" t="s">
        <v>449</v>
      </c>
      <c r="N279" s="196"/>
      <c r="O279" s="196"/>
      <c r="P279" s="196"/>
      <c r="Q279" s="192" t="str">
        <f t="shared" si="29"/>
        <v/>
      </c>
      <c r="S279" s="191" t="str">
        <f t="shared" si="30"/>
        <v/>
      </c>
      <c r="T279" s="192" t="str">
        <f t="shared" si="31"/>
        <v/>
      </c>
      <c r="U279" s="192" t="str">
        <f t="shared" si="28"/>
        <v/>
      </c>
      <c r="V279" s="192" t="str">
        <f t="shared" si="32"/>
        <v/>
      </c>
      <c r="W279" s="191" t="str">
        <f>IF(Q279="Campo","@Campos(posicao = "&amp;K279&amp;", tipo = '"&amp;R279&amp;"')@Column(name = """&amp;L279&amp;""")"&amp;IF(R279="D","@Temporal(TemporalType.DATE)","")&amp;"private "&amp;VLOOKUP(TEXT(R279,"@"),Apoio!A:B,2,0)&amp;" "&amp;SUBSTITUTE(LOWER(LEFT(L279,1))&amp;RIGHT(PROPER(L279),LEN(L279)-1),"_","")&amp;";",IF(ISNUMBER(Q279),IF(R279="R","@Entity@Table(name = ""reg_"&amp;LOWER(J279)&amp;""")@XmlRootElement","")&amp;VLOOKUP(J279,Blocos!D:I,6,0)&amp;Apoio!$E$1&amp;Y279,""))</f>
        <v/>
      </c>
      <c r="X279" s="190" t="str">
        <f>IF(ISNUMBER(Q279),COUNTIF(Blocos!G:G,J279),"")</f>
        <v/>
      </c>
      <c r="Y279" s="190" t="str">
        <f>IF(OR(X279=0,X279=""),"",VLOOKUP(SUMIFS(Blocos!A:A,Blocos!H:H,'EFD REGISTROS e Campos (2)'!X279,Blocos!G:G,'EFD REGISTROS e Campos (2)'!J279),Blocos!A:L,12,0))</f>
        <v/>
      </c>
      <c r="Z279" s="190" t="str">
        <f>IF(ISNUMBER(Q280),VLOOKUP(J279,Blocos!D:G,4,0),"")</f>
        <v/>
      </c>
      <c r="AA279" s="190" t="str">
        <f>IF(ISNUMBER(Q279),CONCATENATE("CREATE TABLE ""reg_",LOWER(J279),""" (""ID"" bigint NOT NULL AUTO_INCREMENT,  ""HASHFILE"" varchar(255) DEFAULT NULL, ""ID_PAI"" bigint NOT NULL,"),IF(Q279="Campo",CONCATENATE("""",L279,""" ",VLOOKUP(R279,Apoio!A:C,3,0)),""))&amp;IF(Z279="","",CONCATENATE("PRIMARY KEY (""ID""), KEY ""FK_reg_",LOWER(Z279),"_ID_PAI"" (""ID_PAI""), CONSTRAINT ""FK_reg_",LOWER(Z279),"_ID_PAI"" FOREIGN KEY (""ID_PAI"") REFERENCES ""reg_",LOWER(Z279),""" (""ID"")) ENGINE=InnoDB AUTO_INCREMENT=105774 DEFAULT CHARSET=utf8mb4 COLLATE=utf8mb4_0900_ai_ci;"))</f>
        <v/>
      </c>
      <c r="AB279" s="190" t="str">
        <f t="shared" si="34"/>
        <v/>
      </c>
    </row>
    <row r="280" spans="1:28" ht="14.5" hidden="1" customHeight="1" x14ac:dyDescent="0.3">
      <c r="J280" s="187" t="str">
        <f t="shared" si="33"/>
        <v>B460</v>
      </c>
      <c r="K280" s="196"/>
      <c r="L280" s="285"/>
      <c r="M280" s="182" t="s">
        <v>450</v>
      </c>
      <c r="N280" s="196"/>
      <c r="O280" s="196"/>
      <c r="P280" s="196"/>
      <c r="Q280" s="192" t="str">
        <f t="shared" si="29"/>
        <v/>
      </c>
      <c r="S280" s="191" t="str">
        <f t="shared" si="30"/>
        <v/>
      </c>
      <c r="T280" s="192" t="str">
        <f t="shared" si="31"/>
        <v/>
      </c>
      <c r="U280" s="192" t="str">
        <f t="shared" si="28"/>
        <v/>
      </c>
      <c r="V280" s="192" t="str">
        <f t="shared" si="32"/>
        <v/>
      </c>
      <c r="W280" s="191" t="str">
        <f>IF(Q280="Campo","@Campos(posicao = "&amp;K280&amp;", tipo = '"&amp;R280&amp;"')@Column(name = """&amp;L280&amp;""")"&amp;IF(R280="D","@Temporal(TemporalType.DATE)","")&amp;"private "&amp;VLOOKUP(TEXT(R280,"@"),Apoio!A:B,2,0)&amp;" "&amp;SUBSTITUTE(LOWER(LEFT(L280,1))&amp;RIGHT(PROPER(L280),LEN(L280)-1),"_","")&amp;";",IF(ISNUMBER(Q280),IF(R280="R","@Entity@Table(name = ""reg_"&amp;LOWER(J280)&amp;""")@XmlRootElement","")&amp;VLOOKUP(J280,Blocos!D:I,6,0)&amp;Apoio!$E$1&amp;Y280,""))</f>
        <v/>
      </c>
      <c r="X280" s="190" t="str">
        <f>IF(ISNUMBER(Q280),COUNTIF(Blocos!G:G,J280),"")</f>
        <v/>
      </c>
      <c r="Y280" s="190" t="str">
        <f>IF(OR(X280=0,X280=""),"",VLOOKUP(SUMIFS(Blocos!A:A,Blocos!H:H,'EFD REGISTROS e Campos (2)'!X280,Blocos!G:G,'EFD REGISTROS e Campos (2)'!J280),Blocos!A:L,12,0))</f>
        <v/>
      </c>
      <c r="Z280" s="190" t="str">
        <f>IF(ISNUMBER(Q281),VLOOKUP(J280,Blocos!D:G,4,0),"")</f>
        <v/>
      </c>
      <c r="AA280" s="190" t="str">
        <f>IF(ISNUMBER(Q280),CONCATENATE("CREATE TABLE ""reg_",LOWER(J280),""" (""ID"" bigint NOT NULL AUTO_INCREMENT,  ""HASHFILE"" varchar(255) DEFAULT NULL, ""ID_PAI"" bigint NOT NULL,"),IF(Q280="Campo",CONCATENATE("""",L280,""" ",VLOOKUP(R280,Apoio!A:C,3,0)),""))&amp;IF(Z280="","",CONCATENATE("PRIMARY KEY (""ID""), KEY ""FK_reg_",LOWER(Z280),"_ID_PAI"" (""ID_PAI""), CONSTRAINT ""FK_reg_",LOWER(Z280),"_ID_PAI"" FOREIGN KEY (""ID_PAI"") REFERENCES ""reg_",LOWER(Z280),""" (""ID"")) ENGINE=InnoDB AUTO_INCREMENT=105774 DEFAULT CHARSET=utf8mb4 COLLATE=utf8mb4_0900_ai_ci;"))</f>
        <v/>
      </c>
      <c r="AB280" s="190" t="str">
        <f t="shared" si="34"/>
        <v/>
      </c>
    </row>
    <row r="281" spans="1:28" ht="14.5" hidden="1" customHeight="1" x14ac:dyDescent="0.3">
      <c r="J281" s="187" t="str">
        <f t="shared" si="33"/>
        <v>B460</v>
      </c>
      <c r="K281" s="196"/>
      <c r="L281" s="285"/>
      <c r="M281" s="182" t="s">
        <v>451</v>
      </c>
      <c r="N281" s="196"/>
      <c r="O281" s="196"/>
      <c r="P281" s="196"/>
      <c r="Q281" s="192" t="str">
        <f t="shared" si="29"/>
        <v/>
      </c>
      <c r="S281" s="191" t="str">
        <f t="shared" si="30"/>
        <v/>
      </c>
      <c r="T281" s="192" t="str">
        <f t="shared" si="31"/>
        <v/>
      </c>
      <c r="U281" s="192" t="str">
        <f t="shared" si="28"/>
        <v/>
      </c>
      <c r="V281" s="192" t="str">
        <f t="shared" si="32"/>
        <v/>
      </c>
      <c r="W281" s="191" t="str">
        <f>IF(Q281="Campo","@Campos(posicao = "&amp;K281&amp;", tipo = '"&amp;R281&amp;"')@Column(name = """&amp;L281&amp;""")"&amp;IF(R281="D","@Temporal(TemporalType.DATE)","")&amp;"private "&amp;VLOOKUP(TEXT(R281,"@"),Apoio!A:B,2,0)&amp;" "&amp;SUBSTITUTE(LOWER(LEFT(L281,1))&amp;RIGHT(PROPER(L281),LEN(L281)-1),"_","")&amp;";",IF(ISNUMBER(Q281),IF(R281="R","@Entity@Table(name = ""reg_"&amp;LOWER(J281)&amp;""")@XmlRootElement","")&amp;VLOOKUP(J281,Blocos!D:I,6,0)&amp;Apoio!$E$1&amp;Y281,""))</f>
        <v/>
      </c>
      <c r="X281" s="190" t="str">
        <f>IF(ISNUMBER(Q281),COUNTIF(Blocos!G:G,J281),"")</f>
        <v/>
      </c>
      <c r="Y281" s="190" t="str">
        <f>IF(OR(X281=0,X281=""),"",VLOOKUP(SUMIFS(Blocos!A:A,Blocos!H:H,'EFD REGISTROS e Campos (2)'!X281,Blocos!G:G,'EFD REGISTROS e Campos (2)'!J281),Blocos!A:L,12,0))</f>
        <v/>
      </c>
      <c r="Z281" s="190" t="str">
        <f>IF(ISNUMBER(Q282),VLOOKUP(J281,Blocos!D:G,4,0),"")</f>
        <v/>
      </c>
      <c r="AA281" s="190" t="str">
        <f>IF(ISNUMBER(Q281),CONCATENATE("CREATE TABLE ""reg_",LOWER(J281),""" (""ID"" bigint NOT NULL AUTO_INCREMENT,  ""HASHFILE"" varchar(255) DEFAULT NULL, ""ID_PAI"" bigint NOT NULL,"),IF(Q281="Campo",CONCATENATE("""",L281,""" ",VLOOKUP(R281,Apoio!A:C,3,0)),""))&amp;IF(Z281="","",CONCATENATE("PRIMARY KEY (""ID""), KEY ""FK_reg_",LOWER(Z281),"_ID_PAI"" (""ID_PAI""), CONSTRAINT ""FK_reg_",LOWER(Z281),"_ID_PAI"" FOREIGN KEY (""ID_PAI"") REFERENCES ""reg_",LOWER(Z281),""" (""ID"")) ENGINE=InnoDB AUTO_INCREMENT=105774 DEFAULT CHARSET=utf8mb4 COLLATE=utf8mb4_0900_ai_ci;"))</f>
        <v/>
      </c>
      <c r="AB281" s="190" t="str">
        <f t="shared" si="34"/>
        <v/>
      </c>
    </row>
    <row r="282" spans="1:28" ht="14.5" hidden="1" customHeight="1" x14ac:dyDescent="0.3">
      <c r="J282" s="187" t="str">
        <f t="shared" si="33"/>
        <v>B460</v>
      </c>
      <c r="K282" s="196"/>
      <c r="L282" s="285"/>
      <c r="M282" s="182" t="s">
        <v>452</v>
      </c>
      <c r="N282" s="196"/>
      <c r="O282" s="196"/>
      <c r="P282" s="196"/>
      <c r="Q282" s="192" t="str">
        <f t="shared" si="29"/>
        <v/>
      </c>
      <c r="S282" s="191" t="str">
        <f t="shared" si="30"/>
        <v/>
      </c>
      <c r="T282" s="192" t="str">
        <f t="shared" si="31"/>
        <v/>
      </c>
      <c r="U282" s="192" t="str">
        <f t="shared" si="28"/>
        <v/>
      </c>
      <c r="V282" s="192" t="str">
        <f t="shared" si="32"/>
        <v/>
      </c>
      <c r="W282" s="191" t="str">
        <f>IF(Q282="Campo","@Campos(posicao = "&amp;K282&amp;", tipo = '"&amp;R282&amp;"')@Column(name = """&amp;L282&amp;""")"&amp;IF(R282="D","@Temporal(TemporalType.DATE)","")&amp;"private "&amp;VLOOKUP(TEXT(R282,"@"),Apoio!A:B,2,0)&amp;" "&amp;SUBSTITUTE(LOWER(LEFT(L282,1))&amp;RIGHT(PROPER(L282),LEN(L282)-1),"_","")&amp;";",IF(ISNUMBER(Q282),IF(R282="R","@Entity@Table(name = ""reg_"&amp;LOWER(J282)&amp;""")@XmlRootElement","")&amp;VLOOKUP(J282,Blocos!D:I,6,0)&amp;Apoio!$E$1&amp;Y282,""))</f>
        <v/>
      </c>
      <c r="X282" s="190" t="str">
        <f>IF(ISNUMBER(Q282),COUNTIF(Blocos!G:G,J282),"")</f>
        <v/>
      </c>
      <c r="Y282" s="190" t="str">
        <f>IF(OR(X282=0,X282=""),"",VLOOKUP(SUMIFS(Blocos!A:A,Blocos!H:H,'EFD REGISTROS e Campos (2)'!X282,Blocos!G:G,'EFD REGISTROS e Campos (2)'!J282),Blocos!A:L,12,0))</f>
        <v/>
      </c>
      <c r="Z282" s="190" t="str">
        <f>IF(ISNUMBER(Q283),VLOOKUP(J282,Blocos!D:G,4,0),"")</f>
        <v/>
      </c>
      <c r="AA282" s="190" t="str">
        <f>IF(ISNUMBER(Q282),CONCATENATE("CREATE TABLE ""reg_",LOWER(J282),""" (""ID"" bigint NOT NULL AUTO_INCREMENT,  ""HASHFILE"" varchar(255) DEFAULT NULL, ""ID_PAI"" bigint NOT NULL,"),IF(Q282="Campo",CONCATENATE("""",L282,""" ",VLOOKUP(R282,Apoio!A:C,3,0)),""))&amp;IF(Z282="","",CONCATENATE("PRIMARY KEY (""ID""), KEY ""FK_reg_",LOWER(Z282),"_ID_PAI"" (""ID_PAI""), CONSTRAINT ""FK_reg_",LOWER(Z282),"_ID_PAI"" FOREIGN KEY (""ID_PAI"") REFERENCES ""reg_",LOWER(Z282),""" (""ID"")) ENGINE=InnoDB AUTO_INCREMENT=105774 DEFAULT CHARSET=utf8mb4 COLLATE=utf8mb4_0900_ai_ci;"))</f>
        <v/>
      </c>
      <c r="AB282" s="190" t="str">
        <f t="shared" si="34"/>
        <v/>
      </c>
    </row>
    <row r="283" spans="1:28" ht="14.5" hidden="1" customHeight="1" x14ac:dyDescent="0.3">
      <c r="J283" s="187" t="str">
        <f t="shared" si="33"/>
        <v>B460</v>
      </c>
      <c r="K283" s="181">
        <v>3</v>
      </c>
      <c r="L283" s="290" t="s">
        <v>453</v>
      </c>
      <c r="M283" s="182" t="s">
        <v>454</v>
      </c>
      <c r="N283" s="181" t="s">
        <v>32</v>
      </c>
      <c r="O283" s="181" t="s">
        <v>28</v>
      </c>
      <c r="P283" s="207" t="s">
        <v>363</v>
      </c>
      <c r="Q283" s="192" t="str">
        <f t="shared" si="29"/>
        <v>Campo</v>
      </c>
      <c r="R283" s="192" t="s">
        <v>3606</v>
      </c>
      <c r="S283" s="191" t="str">
        <f t="shared" si="30"/>
        <v/>
      </c>
      <c r="T283" s="192" t="str">
        <f t="shared" si="31"/>
        <v>&lt;campo posicao="3"&gt;
&lt;coluna&gt;VL_DED&lt;/coluna&gt;
&lt;descricao&gt;Valor da dedução&lt;/descricao&gt;
&lt;tipo&gt;R&lt;/tipo&gt;
&lt;/campo&gt;</v>
      </c>
      <c r="U283" s="192" t="str">
        <f t="shared" si="28"/>
        <v>&lt;campo posicao="3"&gt;
&lt;coluna&gt;VL_DED&lt;/coluna&gt;
&lt;descricao&gt;Valor da dedução&lt;/descricao&gt;
&lt;tipo&gt;R&lt;/tipo&gt;
&lt;/campo&gt;</v>
      </c>
      <c r="V283" s="192" t="str">
        <f t="shared" si="32"/>
        <v>{"Column4", "VL_DED"},</v>
      </c>
      <c r="W283" s="191" t="str">
        <f>IF(Q283="Campo","@Campos(posicao = "&amp;K283&amp;", tipo = '"&amp;R283&amp;"')@Column(name = """&amp;L283&amp;""")"&amp;IF(R283="D","@Temporal(TemporalType.DATE)","")&amp;"private "&amp;VLOOKUP(TEXT(R283,"@"),Apoio!A:B,2,0)&amp;" "&amp;SUBSTITUTE(LOWER(LEFT(L283,1))&amp;RIGHT(PROPER(L283),LEN(L283)-1),"_","")&amp;";",IF(ISNUMBER(Q283),IF(R283="R","@Entity@Table(name = ""reg_"&amp;LOWER(J283)&amp;""")@XmlRootElement","")&amp;VLOOKUP(J283,Blocos!D:I,6,0)&amp;Apoio!$E$1&amp;Y283,""))</f>
        <v>@Campos(posicao = 3, tipo = 'R')@Column(name = "VL_DED")private BigDecimal vlDed;</v>
      </c>
      <c r="X283" s="190" t="str">
        <f>IF(ISNUMBER(Q283),COUNTIF(Blocos!G:G,J283),"")</f>
        <v/>
      </c>
      <c r="Y283" s="190" t="str">
        <f>IF(OR(X283=0,X283=""),"",VLOOKUP(SUMIFS(Blocos!A:A,Blocos!H:H,'EFD REGISTROS e Campos (2)'!X283,Blocos!G:G,'EFD REGISTROS e Campos (2)'!J283),Blocos!A:L,12,0))</f>
        <v/>
      </c>
      <c r="Z283" s="190" t="str">
        <f>IF(ISNUMBER(Q284),VLOOKUP(J283,Blocos!D:G,4,0),"")</f>
        <v/>
      </c>
      <c r="AA283" s="190" t="str">
        <f>IF(ISNUMBER(Q283),CONCATENATE("CREATE TABLE ""reg_",LOWER(J283),""" (""ID"" bigint NOT NULL AUTO_INCREMENT,  ""HASHFILE"" varchar(255) DEFAULT NULL, ""ID_PAI"" bigint NOT NULL,"),IF(Q283="Campo",CONCATENATE("""",L283,""" ",VLOOKUP(R283,Apoio!A:C,3,0)),""))&amp;IF(Z283="","",CONCATENATE("PRIMARY KEY (""ID""), KEY ""FK_reg_",LOWER(Z283),"_ID_PAI"" (""ID_PAI""), CONSTRAINT ""FK_reg_",LOWER(Z283),"_ID_PAI"" FOREIGN KEY (""ID_PAI"") REFERENCES ""reg_",LOWER(Z283),""" (""ID"")) ENGINE=InnoDB AUTO_INCREMENT=105774 DEFAULT CHARSET=utf8mb4 COLLATE=utf8mb4_0900_ai_ci;"))</f>
        <v>"VL_DED" decimal(15,6) DEFAULT NULL,</v>
      </c>
      <c r="AB283" s="190" t="str">
        <f t="shared" si="34"/>
        <v>`reg_b460`.`VL_DED`,</v>
      </c>
    </row>
    <row r="284" spans="1:28" ht="14.5" hidden="1" customHeight="1" x14ac:dyDescent="0.3">
      <c r="J284" s="187" t="str">
        <f t="shared" si="33"/>
        <v>B460</v>
      </c>
      <c r="K284" s="181">
        <v>4</v>
      </c>
      <c r="L284" s="290" t="s">
        <v>455</v>
      </c>
      <c r="M284" s="206" t="s">
        <v>456</v>
      </c>
      <c r="N284" s="181" t="s">
        <v>27</v>
      </c>
      <c r="O284" s="207" t="s">
        <v>28</v>
      </c>
      <c r="P284" s="181" t="s">
        <v>28</v>
      </c>
      <c r="Q284" s="192" t="str">
        <f t="shared" si="29"/>
        <v>Campo</v>
      </c>
      <c r="R284" s="192" t="s">
        <v>27</v>
      </c>
      <c r="S284" s="191" t="str">
        <f t="shared" si="30"/>
        <v/>
      </c>
      <c r="T284" s="192" t="str">
        <f t="shared" si="31"/>
        <v>&lt;campo posicao="4"&gt;
&lt;coluna&gt;NUM_PROC&lt;/coluna&gt;
&lt;descricao&gt;Número do processo ao qual o ajuste está vinculado, se houver&lt;/descricao&gt;
&lt;tipo&gt;C&lt;/tipo&gt;
&lt;/campo&gt;</v>
      </c>
      <c r="U284" s="192" t="str">
        <f t="shared" si="28"/>
        <v>&lt;campo posicao="4"&gt;
&lt;coluna&gt;NUM_PROC&lt;/coluna&gt;
&lt;descricao&gt;Número do processo ao qual o ajuste está vinculado, se houver&lt;/descricao&gt;
&lt;tipo&gt;C&lt;/tipo&gt;
&lt;/campo&gt;</v>
      </c>
      <c r="V284" s="192" t="str">
        <f t="shared" si="32"/>
        <v>{"Column5", "NUM_PROC"},</v>
      </c>
      <c r="W284" s="191" t="str">
        <f>IF(Q284="Campo","@Campos(posicao = "&amp;K284&amp;", tipo = '"&amp;R284&amp;"')@Column(name = """&amp;L284&amp;""")"&amp;IF(R284="D","@Temporal(TemporalType.DATE)","")&amp;"private "&amp;VLOOKUP(TEXT(R284,"@"),Apoio!A:B,2,0)&amp;" "&amp;SUBSTITUTE(LOWER(LEFT(L284,1))&amp;RIGHT(PROPER(L284),LEN(L284)-1),"_","")&amp;";",IF(ISNUMBER(Q284),IF(R284="R","@Entity@Table(name = ""reg_"&amp;LOWER(J284)&amp;""")@XmlRootElement","")&amp;VLOOKUP(J284,Blocos!D:I,6,0)&amp;Apoio!$E$1&amp;Y284,""))</f>
        <v>@Campos(posicao = 4, tipo = 'C')@Column(name = "NUM_PROC")private String numProc;</v>
      </c>
      <c r="X284" s="190" t="str">
        <f>IF(ISNUMBER(Q284),COUNTIF(Blocos!G:G,J284),"")</f>
        <v/>
      </c>
      <c r="Y284" s="190" t="str">
        <f>IF(OR(X284=0,X284=""),"",VLOOKUP(SUMIFS(Blocos!A:A,Blocos!H:H,'EFD REGISTROS e Campos (2)'!X284,Blocos!G:G,'EFD REGISTROS e Campos (2)'!J284),Blocos!A:L,12,0))</f>
        <v/>
      </c>
      <c r="Z284" s="190" t="str">
        <f>IF(ISNUMBER(Q285),VLOOKUP(J284,Blocos!D:G,4,0),"")</f>
        <v/>
      </c>
      <c r="AA284" s="190" t="str">
        <f>IF(ISNUMBER(Q284),CONCATENATE("CREATE TABLE ""reg_",LOWER(J284),""" (""ID"" bigint NOT NULL AUTO_INCREMENT,  ""HASHFILE"" varchar(255) DEFAULT NULL, ""ID_PAI"" bigint NOT NULL,"),IF(Q284="Campo",CONCATENATE("""",L284,""" ",VLOOKUP(R284,Apoio!A:C,3,0)),""))&amp;IF(Z284="","",CONCATENATE("PRIMARY KEY (""ID""), KEY ""FK_reg_",LOWER(Z284),"_ID_PAI"" (""ID_PAI""), CONSTRAINT ""FK_reg_",LOWER(Z284),"_ID_PAI"" FOREIGN KEY (""ID_PAI"") REFERENCES ""reg_",LOWER(Z284),""" (""ID"")) ENGINE=InnoDB AUTO_INCREMENT=105774 DEFAULT CHARSET=utf8mb4 COLLATE=utf8mb4_0900_ai_ci;"))</f>
        <v>"NUM_PROC" varchar(255) DEFAULT NULL,</v>
      </c>
      <c r="AB284" s="190" t="str">
        <f t="shared" si="34"/>
        <v>`reg_b460`.`NUM_PROC`,</v>
      </c>
    </row>
    <row r="285" spans="1:28" ht="14.5" hidden="1" customHeight="1" x14ac:dyDescent="0.3">
      <c r="J285" s="187" t="str">
        <f t="shared" si="33"/>
        <v>B460</v>
      </c>
      <c r="K285" s="196">
        <v>5</v>
      </c>
      <c r="L285" s="285" t="s">
        <v>457</v>
      </c>
      <c r="M285" s="182" t="s">
        <v>458</v>
      </c>
      <c r="N285" s="196" t="s">
        <v>27</v>
      </c>
      <c r="O285" s="196" t="s">
        <v>240</v>
      </c>
      <c r="P285" s="196" t="s">
        <v>28</v>
      </c>
      <c r="Q285" s="192" t="str">
        <f t="shared" si="29"/>
        <v>Campo</v>
      </c>
      <c r="R285" s="192" t="s">
        <v>27</v>
      </c>
      <c r="S285" s="191" t="str">
        <f t="shared" si="30"/>
        <v/>
      </c>
      <c r="T285" s="192" t="str">
        <f t="shared" si="31"/>
        <v>&lt;campo posicao="5"&gt;
&lt;coluna&gt;IND_PROC&lt;/coluna&gt;
&lt;descricao&gt;Indicador da origem do processo:&lt;/descricao&gt;
&lt;tipo&gt;C&lt;/tipo&gt;
&lt;/campo&gt;</v>
      </c>
      <c r="U285" s="192" t="str">
        <f t="shared" si="28"/>
        <v>&lt;campo posicao="5"&gt;
&lt;coluna&gt;IND_PROC&lt;/coluna&gt;
&lt;descricao&gt;Indicador da origem do processo:&lt;/descricao&gt;
&lt;tipo&gt;C&lt;/tipo&gt;
&lt;/campo&gt;</v>
      </c>
      <c r="V285" s="192" t="str">
        <f t="shared" si="32"/>
        <v>{"Column6", "IND_PROC"},</v>
      </c>
      <c r="W285" s="191" t="str">
        <f>IF(Q285="Campo","@Campos(posicao = "&amp;K285&amp;", tipo = '"&amp;R285&amp;"')@Column(name = """&amp;L285&amp;""")"&amp;IF(R285="D","@Temporal(TemporalType.DATE)","")&amp;"private "&amp;VLOOKUP(TEXT(R285,"@"),Apoio!A:B,2,0)&amp;" "&amp;SUBSTITUTE(LOWER(LEFT(L285,1))&amp;RIGHT(PROPER(L285),LEN(L285)-1),"_","")&amp;";",IF(ISNUMBER(Q285),IF(R285="R","@Entity@Table(name = ""reg_"&amp;LOWER(J285)&amp;""")@XmlRootElement","")&amp;VLOOKUP(J285,Blocos!D:I,6,0)&amp;Apoio!$E$1&amp;Y285,""))</f>
        <v>@Campos(posicao = 5, tipo = 'C')@Column(name = "IND_PROC")private String indProc;</v>
      </c>
      <c r="X285" s="190" t="str">
        <f>IF(ISNUMBER(Q285),COUNTIF(Blocos!G:G,J285),"")</f>
        <v/>
      </c>
      <c r="Y285" s="190" t="str">
        <f>IF(OR(X285=0,X285=""),"",VLOOKUP(SUMIFS(Blocos!A:A,Blocos!H:H,'EFD REGISTROS e Campos (2)'!X285,Blocos!G:G,'EFD REGISTROS e Campos (2)'!J285),Blocos!A:L,12,0))</f>
        <v/>
      </c>
      <c r="Z285" s="190" t="str">
        <f>IF(ISNUMBER(Q286),VLOOKUP(J285,Blocos!D:G,4,0),"")</f>
        <v/>
      </c>
      <c r="AA285" s="190" t="str">
        <f>IF(ISNUMBER(Q285),CONCATENATE("CREATE TABLE ""reg_",LOWER(J285),""" (""ID"" bigint NOT NULL AUTO_INCREMENT,  ""HASHFILE"" varchar(255) DEFAULT NULL, ""ID_PAI"" bigint NOT NULL,"),IF(Q285="Campo",CONCATENATE("""",L285,""" ",VLOOKUP(R285,Apoio!A:C,3,0)),""))&amp;IF(Z285="","",CONCATENATE("PRIMARY KEY (""ID""), KEY ""FK_reg_",LOWER(Z285),"_ID_PAI"" (""ID_PAI""), CONSTRAINT ""FK_reg_",LOWER(Z285),"_ID_PAI"" FOREIGN KEY (""ID_PAI"") REFERENCES ""reg_",LOWER(Z285),""" (""ID"")) ENGINE=InnoDB AUTO_INCREMENT=105774 DEFAULT CHARSET=utf8mb4 COLLATE=utf8mb4_0900_ai_ci;"))</f>
        <v>"IND_PROC" varchar(255) DEFAULT NULL,</v>
      </c>
      <c r="AB285" s="190" t="str">
        <f t="shared" si="34"/>
        <v>`reg_b460`.`IND_PROC`,</v>
      </c>
    </row>
    <row r="286" spans="1:28" ht="14.5" hidden="1" customHeight="1" x14ac:dyDescent="0.3">
      <c r="J286" s="187" t="str">
        <f t="shared" si="33"/>
        <v>B460</v>
      </c>
      <c r="K286" s="196"/>
      <c r="L286" s="285"/>
      <c r="M286" s="182" t="s">
        <v>459</v>
      </c>
      <c r="N286" s="196"/>
      <c r="O286" s="196"/>
      <c r="P286" s="196"/>
      <c r="Q286" s="192" t="str">
        <f t="shared" si="29"/>
        <v/>
      </c>
      <c r="S286" s="191" t="str">
        <f t="shared" si="30"/>
        <v/>
      </c>
      <c r="T286" s="192" t="str">
        <f t="shared" si="31"/>
        <v/>
      </c>
      <c r="U286" s="192" t="str">
        <f t="shared" si="28"/>
        <v/>
      </c>
      <c r="V286" s="192" t="str">
        <f t="shared" si="32"/>
        <v/>
      </c>
      <c r="W286" s="191" t="str">
        <f>IF(Q286="Campo","@Campos(posicao = "&amp;K286&amp;", tipo = '"&amp;R286&amp;"')@Column(name = """&amp;L286&amp;""")"&amp;IF(R286="D","@Temporal(TemporalType.DATE)","")&amp;"private "&amp;VLOOKUP(TEXT(R286,"@"),Apoio!A:B,2,0)&amp;" "&amp;SUBSTITUTE(LOWER(LEFT(L286,1))&amp;RIGHT(PROPER(L286),LEN(L286)-1),"_","")&amp;";",IF(ISNUMBER(Q286),IF(R286="R","@Entity@Table(name = ""reg_"&amp;LOWER(J286)&amp;""")@XmlRootElement","")&amp;VLOOKUP(J286,Blocos!D:I,6,0)&amp;Apoio!$E$1&amp;Y286,""))</f>
        <v/>
      </c>
      <c r="X286" s="190" t="str">
        <f>IF(ISNUMBER(Q286),COUNTIF(Blocos!G:G,J286),"")</f>
        <v/>
      </c>
      <c r="Y286" s="190" t="str">
        <f>IF(OR(X286=0,X286=""),"",VLOOKUP(SUMIFS(Blocos!A:A,Blocos!H:H,'EFD REGISTROS e Campos (2)'!X286,Blocos!G:G,'EFD REGISTROS e Campos (2)'!J286),Blocos!A:L,12,0))</f>
        <v/>
      </c>
      <c r="Z286" s="190" t="str">
        <f>IF(ISNUMBER(Q287),VLOOKUP(J286,Blocos!D:G,4,0),"")</f>
        <v/>
      </c>
      <c r="AA286" s="190" t="str">
        <f>IF(ISNUMBER(Q286),CONCATENATE("CREATE TABLE ""reg_",LOWER(J286),""" (""ID"" bigint NOT NULL AUTO_INCREMENT,  ""HASHFILE"" varchar(255) DEFAULT NULL, ""ID_PAI"" bigint NOT NULL,"),IF(Q286="Campo",CONCATENATE("""",L286,""" ",VLOOKUP(R286,Apoio!A:C,3,0)),""))&amp;IF(Z286="","",CONCATENATE("PRIMARY KEY (""ID""), KEY ""FK_reg_",LOWER(Z286),"_ID_PAI"" (""ID_PAI""), CONSTRAINT ""FK_reg_",LOWER(Z286),"_ID_PAI"" FOREIGN KEY (""ID_PAI"") REFERENCES ""reg_",LOWER(Z286),""" (""ID"")) ENGINE=InnoDB AUTO_INCREMENT=105774 DEFAULT CHARSET=utf8mb4 COLLATE=utf8mb4_0900_ai_ci;"))</f>
        <v/>
      </c>
      <c r="AB286" s="190" t="str">
        <f t="shared" si="34"/>
        <v/>
      </c>
    </row>
    <row r="287" spans="1:28" ht="14.5" hidden="1" customHeight="1" x14ac:dyDescent="0.3">
      <c r="J287" s="187" t="str">
        <f t="shared" si="33"/>
        <v>B460</v>
      </c>
      <c r="K287" s="196"/>
      <c r="L287" s="285"/>
      <c r="M287" s="182" t="s">
        <v>460</v>
      </c>
      <c r="N287" s="196"/>
      <c r="O287" s="196"/>
      <c r="P287" s="196"/>
      <c r="Q287" s="192" t="str">
        <f t="shared" si="29"/>
        <v/>
      </c>
      <c r="S287" s="191" t="str">
        <f t="shared" si="30"/>
        <v/>
      </c>
      <c r="T287" s="192" t="str">
        <f t="shared" si="31"/>
        <v/>
      </c>
      <c r="U287" s="192" t="str">
        <f t="shared" si="28"/>
        <v/>
      </c>
      <c r="V287" s="192" t="str">
        <f t="shared" si="32"/>
        <v/>
      </c>
      <c r="W287" s="191" t="str">
        <f>IF(Q287="Campo","@Campos(posicao = "&amp;K287&amp;", tipo = '"&amp;R287&amp;"')@Column(name = """&amp;L287&amp;""")"&amp;IF(R287="D","@Temporal(TemporalType.DATE)","")&amp;"private "&amp;VLOOKUP(TEXT(R287,"@"),Apoio!A:B,2,0)&amp;" "&amp;SUBSTITUTE(LOWER(LEFT(L287,1))&amp;RIGHT(PROPER(L287),LEN(L287)-1),"_","")&amp;";",IF(ISNUMBER(Q287),IF(R287="R","@Entity@Table(name = ""reg_"&amp;LOWER(J287)&amp;""")@XmlRootElement","")&amp;VLOOKUP(J287,Blocos!D:I,6,0)&amp;Apoio!$E$1&amp;Y287,""))</f>
        <v/>
      </c>
      <c r="X287" s="190" t="str">
        <f>IF(ISNUMBER(Q287),COUNTIF(Blocos!G:G,J287),"")</f>
        <v/>
      </c>
      <c r="Y287" s="190" t="str">
        <f>IF(OR(X287=0,X287=""),"",VLOOKUP(SUMIFS(Blocos!A:A,Blocos!H:H,'EFD REGISTROS e Campos (2)'!X287,Blocos!G:G,'EFD REGISTROS e Campos (2)'!J287),Blocos!A:L,12,0))</f>
        <v/>
      </c>
      <c r="Z287" s="190" t="str">
        <f>IF(ISNUMBER(Q288),VLOOKUP(J287,Blocos!D:G,4,0),"")</f>
        <v/>
      </c>
      <c r="AA287" s="190" t="str">
        <f>IF(ISNUMBER(Q287),CONCATENATE("CREATE TABLE ""reg_",LOWER(J287),""" (""ID"" bigint NOT NULL AUTO_INCREMENT,  ""HASHFILE"" varchar(255) DEFAULT NULL, ""ID_PAI"" bigint NOT NULL,"),IF(Q287="Campo",CONCATENATE("""",L287,""" ",VLOOKUP(R287,Apoio!A:C,3,0)),""))&amp;IF(Z287="","",CONCATENATE("PRIMARY KEY (""ID""), KEY ""FK_reg_",LOWER(Z287),"_ID_PAI"" (""ID_PAI""), CONSTRAINT ""FK_reg_",LOWER(Z287),"_ID_PAI"" FOREIGN KEY (""ID_PAI"") REFERENCES ""reg_",LOWER(Z287),""" (""ID"")) ENGINE=InnoDB AUTO_INCREMENT=105774 DEFAULT CHARSET=utf8mb4 COLLATE=utf8mb4_0900_ai_ci;"))</f>
        <v/>
      </c>
      <c r="AB287" s="190" t="str">
        <f t="shared" si="34"/>
        <v/>
      </c>
    </row>
    <row r="288" spans="1:28" ht="14.5" hidden="1" customHeight="1" x14ac:dyDescent="0.3">
      <c r="J288" s="187" t="str">
        <f t="shared" si="33"/>
        <v>B460</v>
      </c>
      <c r="K288" s="196"/>
      <c r="L288" s="285"/>
      <c r="M288" s="182" t="s">
        <v>461</v>
      </c>
      <c r="N288" s="196"/>
      <c r="O288" s="196"/>
      <c r="P288" s="196"/>
      <c r="Q288" s="192" t="str">
        <f t="shared" si="29"/>
        <v/>
      </c>
      <c r="S288" s="191" t="str">
        <f t="shared" si="30"/>
        <v/>
      </c>
      <c r="T288" s="192" t="str">
        <f t="shared" si="31"/>
        <v/>
      </c>
      <c r="U288" s="192" t="str">
        <f t="shared" si="28"/>
        <v/>
      </c>
      <c r="V288" s="192" t="str">
        <f t="shared" si="32"/>
        <v/>
      </c>
      <c r="W288" s="191" t="str">
        <f>IF(Q288="Campo","@Campos(posicao = "&amp;K288&amp;", tipo = '"&amp;R288&amp;"')@Column(name = """&amp;L288&amp;""")"&amp;IF(R288="D","@Temporal(TemporalType.DATE)","")&amp;"private "&amp;VLOOKUP(TEXT(R288,"@"),Apoio!A:B,2,0)&amp;" "&amp;SUBSTITUTE(LOWER(LEFT(L288,1))&amp;RIGHT(PROPER(L288),LEN(L288)-1),"_","")&amp;";",IF(ISNUMBER(Q288),IF(R288="R","@Entity@Table(name = ""reg_"&amp;LOWER(J288)&amp;""")@XmlRootElement","")&amp;VLOOKUP(J288,Blocos!D:I,6,0)&amp;Apoio!$E$1&amp;Y288,""))</f>
        <v/>
      </c>
      <c r="X288" s="190" t="str">
        <f>IF(ISNUMBER(Q288),COUNTIF(Blocos!G:G,J288),"")</f>
        <v/>
      </c>
      <c r="Y288" s="190" t="str">
        <f>IF(OR(X288=0,X288=""),"",VLOOKUP(SUMIFS(Blocos!A:A,Blocos!H:H,'EFD REGISTROS e Campos (2)'!X288,Blocos!G:G,'EFD REGISTROS e Campos (2)'!J288),Blocos!A:L,12,0))</f>
        <v/>
      </c>
      <c r="Z288" s="190" t="str">
        <f>IF(ISNUMBER(Q289),VLOOKUP(J288,Blocos!D:G,4,0),"")</f>
        <v/>
      </c>
      <c r="AA288" s="190" t="str">
        <f>IF(ISNUMBER(Q288),CONCATENATE("CREATE TABLE ""reg_",LOWER(J288),""" (""ID"" bigint NOT NULL AUTO_INCREMENT,  ""HASHFILE"" varchar(255) DEFAULT NULL, ""ID_PAI"" bigint NOT NULL,"),IF(Q288="Campo",CONCATENATE("""",L288,""" ",VLOOKUP(R288,Apoio!A:C,3,0)),""))&amp;IF(Z288="","",CONCATENATE("PRIMARY KEY (""ID""), KEY ""FK_reg_",LOWER(Z288),"_ID_PAI"" (""ID_PAI""), CONSTRAINT ""FK_reg_",LOWER(Z288),"_ID_PAI"" FOREIGN KEY (""ID_PAI"") REFERENCES ""reg_",LOWER(Z288),""" (""ID"")) ENGINE=InnoDB AUTO_INCREMENT=105774 DEFAULT CHARSET=utf8mb4 COLLATE=utf8mb4_0900_ai_ci;"))</f>
        <v/>
      </c>
      <c r="AB288" s="190" t="str">
        <f t="shared" si="34"/>
        <v/>
      </c>
    </row>
    <row r="289" spans="1:28" ht="14.5" hidden="1" customHeight="1" x14ac:dyDescent="0.3">
      <c r="J289" s="187" t="str">
        <f t="shared" si="33"/>
        <v>B460</v>
      </c>
      <c r="K289" s="196"/>
      <c r="L289" s="285"/>
      <c r="M289" s="182" t="s">
        <v>452</v>
      </c>
      <c r="N289" s="196"/>
      <c r="O289" s="196"/>
      <c r="P289" s="196"/>
      <c r="Q289" s="192" t="str">
        <f t="shared" si="29"/>
        <v/>
      </c>
      <c r="S289" s="191" t="str">
        <f t="shared" si="30"/>
        <v/>
      </c>
      <c r="T289" s="192" t="str">
        <f t="shared" si="31"/>
        <v/>
      </c>
      <c r="U289" s="192" t="str">
        <f t="shared" si="28"/>
        <v/>
      </c>
      <c r="V289" s="192" t="str">
        <f t="shared" si="32"/>
        <v/>
      </c>
      <c r="W289" s="191" t="str">
        <f>IF(Q289="Campo","@Campos(posicao = "&amp;K289&amp;", tipo = '"&amp;R289&amp;"')@Column(name = """&amp;L289&amp;""")"&amp;IF(R289="D","@Temporal(TemporalType.DATE)","")&amp;"private "&amp;VLOOKUP(TEXT(R289,"@"),Apoio!A:B,2,0)&amp;" "&amp;SUBSTITUTE(LOWER(LEFT(L289,1))&amp;RIGHT(PROPER(L289),LEN(L289)-1),"_","")&amp;";",IF(ISNUMBER(Q289),IF(R289="R","@Entity@Table(name = ""reg_"&amp;LOWER(J289)&amp;""")@XmlRootElement","")&amp;VLOOKUP(J289,Blocos!D:I,6,0)&amp;Apoio!$E$1&amp;Y289,""))</f>
        <v/>
      </c>
      <c r="X289" s="190" t="str">
        <f>IF(ISNUMBER(Q289),COUNTIF(Blocos!G:G,J289),"")</f>
        <v/>
      </c>
      <c r="Y289" s="190" t="str">
        <f>IF(OR(X289=0,X289=""),"",VLOOKUP(SUMIFS(Blocos!A:A,Blocos!H:H,'EFD REGISTROS e Campos (2)'!X289,Blocos!G:G,'EFD REGISTROS e Campos (2)'!J289),Blocos!A:L,12,0))</f>
        <v/>
      </c>
      <c r="Z289" s="190" t="str">
        <f>IF(ISNUMBER(Q290),VLOOKUP(J289,Blocos!D:G,4,0),"")</f>
        <v/>
      </c>
      <c r="AA289" s="190" t="str">
        <f>IF(ISNUMBER(Q289),CONCATENATE("CREATE TABLE ""reg_",LOWER(J289),""" (""ID"" bigint NOT NULL AUTO_INCREMENT,  ""HASHFILE"" varchar(255) DEFAULT NULL, ""ID_PAI"" bigint NOT NULL,"),IF(Q289="Campo",CONCATENATE("""",L289,""" ",VLOOKUP(R289,Apoio!A:C,3,0)),""))&amp;IF(Z289="","",CONCATENATE("PRIMARY KEY (""ID""), KEY ""FK_reg_",LOWER(Z289),"_ID_PAI"" (""ID_PAI""), CONSTRAINT ""FK_reg_",LOWER(Z289),"_ID_PAI"" FOREIGN KEY (""ID_PAI"") REFERENCES ""reg_",LOWER(Z289),""" (""ID"")) ENGINE=InnoDB AUTO_INCREMENT=105774 DEFAULT CHARSET=utf8mb4 COLLATE=utf8mb4_0900_ai_ci;"))</f>
        <v/>
      </c>
      <c r="AB289" s="190" t="str">
        <f t="shared" si="34"/>
        <v/>
      </c>
    </row>
    <row r="290" spans="1:28" ht="14.5" hidden="1" customHeight="1" x14ac:dyDescent="0.3">
      <c r="J290" s="187" t="str">
        <f t="shared" si="33"/>
        <v>B460</v>
      </c>
      <c r="K290" s="181">
        <v>6</v>
      </c>
      <c r="L290" s="290" t="s">
        <v>462</v>
      </c>
      <c r="M290" s="182" t="s">
        <v>463</v>
      </c>
      <c r="N290" s="181" t="s">
        <v>27</v>
      </c>
      <c r="O290" s="181" t="s">
        <v>28</v>
      </c>
      <c r="P290" s="181" t="s">
        <v>28</v>
      </c>
      <c r="Q290" s="192" t="str">
        <f t="shared" si="29"/>
        <v>Campo</v>
      </c>
      <c r="R290" s="192" t="s">
        <v>27</v>
      </c>
      <c r="S290" s="191" t="str">
        <f t="shared" si="30"/>
        <v/>
      </c>
      <c r="T290" s="192" t="str">
        <f t="shared" si="31"/>
        <v>&lt;campo posicao="6"&gt;
&lt;coluna&gt;PROC&lt;/coluna&gt;
&lt;descricao&gt;Descrição do processo que embasou o lançamento&lt;/descricao&gt;
&lt;tipo&gt;C&lt;/tipo&gt;
&lt;/campo&gt;</v>
      </c>
      <c r="U290" s="192" t="str">
        <f t="shared" si="28"/>
        <v>&lt;campo posicao="6"&gt;
&lt;coluna&gt;PROC&lt;/coluna&gt;
&lt;descricao&gt;Descrição do processo que embasou o lançamento&lt;/descricao&gt;
&lt;tipo&gt;C&lt;/tipo&gt;
&lt;/campo&gt;</v>
      </c>
      <c r="V290" s="192" t="str">
        <f t="shared" si="32"/>
        <v>{"Column7", "PROC"},</v>
      </c>
      <c r="W290" s="191" t="str">
        <f>IF(Q290="Campo","@Campos(posicao = "&amp;K290&amp;", tipo = '"&amp;R290&amp;"')@Column(name = """&amp;L290&amp;""")"&amp;IF(R290="D","@Temporal(TemporalType.DATE)","")&amp;"private "&amp;VLOOKUP(TEXT(R290,"@"),Apoio!A:B,2,0)&amp;" "&amp;SUBSTITUTE(LOWER(LEFT(L290,1))&amp;RIGHT(PROPER(L290),LEN(L290)-1),"_","")&amp;";",IF(ISNUMBER(Q290),IF(R290="R","@Entity@Table(name = ""reg_"&amp;LOWER(J290)&amp;""")@XmlRootElement","")&amp;VLOOKUP(J290,Blocos!D:I,6,0)&amp;Apoio!$E$1&amp;Y290,""))</f>
        <v>@Campos(posicao = 6, tipo = 'C')@Column(name = "PROC")private String proc;</v>
      </c>
      <c r="X290" s="190" t="str">
        <f>IF(ISNUMBER(Q290),COUNTIF(Blocos!G:G,J290),"")</f>
        <v/>
      </c>
      <c r="Y290" s="190" t="str">
        <f>IF(OR(X290=0,X290=""),"",VLOOKUP(SUMIFS(Blocos!A:A,Blocos!H:H,'EFD REGISTROS e Campos (2)'!X290,Blocos!G:G,'EFD REGISTROS e Campos (2)'!J290),Blocos!A:L,12,0))</f>
        <v/>
      </c>
      <c r="Z290" s="190" t="str">
        <f>IF(ISNUMBER(Q291),VLOOKUP(J290,Blocos!D:G,4,0),"")</f>
        <v/>
      </c>
      <c r="AA290" s="190" t="str">
        <f>IF(ISNUMBER(Q290),CONCATENATE("CREATE TABLE ""reg_",LOWER(J290),""" (""ID"" bigint NOT NULL AUTO_INCREMENT,  ""HASHFILE"" varchar(255) DEFAULT NULL, ""ID_PAI"" bigint NOT NULL,"),IF(Q290="Campo",CONCATENATE("""",L290,""" ",VLOOKUP(R290,Apoio!A:C,3,0)),""))&amp;IF(Z290="","",CONCATENATE("PRIMARY KEY (""ID""), KEY ""FK_reg_",LOWER(Z290),"_ID_PAI"" (""ID_PAI""), CONSTRAINT ""FK_reg_",LOWER(Z290),"_ID_PAI"" FOREIGN KEY (""ID_PAI"") REFERENCES ""reg_",LOWER(Z290),""" (""ID"")) ENGINE=InnoDB AUTO_INCREMENT=105774 DEFAULT CHARSET=utf8mb4 COLLATE=utf8mb4_0900_ai_ci;"))</f>
        <v>"PROC" varchar(255) DEFAULT NULL,</v>
      </c>
      <c r="AB290" s="190" t="str">
        <f t="shared" si="34"/>
        <v>`reg_b460`.`PROC`,</v>
      </c>
    </row>
    <row r="291" spans="1:28" ht="14.5" hidden="1" customHeight="1" x14ac:dyDescent="0.3">
      <c r="J291" s="187" t="str">
        <f t="shared" si="33"/>
        <v>B460</v>
      </c>
      <c r="K291" s="181">
        <v>7</v>
      </c>
      <c r="L291" s="289" t="s">
        <v>380</v>
      </c>
      <c r="M291" s="182" t="s">
        <v>381</v>
      </c>
      <c r="N291" s="181" t="s">
        <v>27</v>
      </c>
      <c r="O291" s="207" t="s">
        <v>341</v>
      </c>
      <c r="P291" s="181" t="s">
        <v>28</v>
      </c>
      <c r="Q291" s="192" t="str">
        <f t="shared" si="29"/>
        <v>Campo</v>
      </c>
      <c r="R291" s="192" t="s">
        <v>27</v>
      </c>
      <c r="S291" s="191" t="str">
        <f t="shared" si="30"/>
        <v/>
      </c>
      <c r="T291" s="192" t="str">
        <f t="shared" si="31"/>
        <v>&lt;campo posicao="7"&gt;
&lt;coluna&gt;COD_INF_OBS&lt;/coluna&gt;
&lt;descricao&gt;Código da observação do lançamento fiscal (campo 02 do Registro 0460)&lt;/descricao&gt;
&lt;tipo&gt;C&lt;/tipo&gt;
&lt;/campo&gt;</v>
      </c>
      <c r="U291" s="192" t="str">
        <f t="shared" si="28"/>
        <v>&lt;campo posicao="7"&gt;
&lt;coluna&gt;COD_INF_OBS&lt;/coluna&gt;
&lt;descricao&gt;Código da observação do lançamento fiscal (campo 02 do Registro 0460)&lt;/descricao&gt;
&lt;tipo&gt;C&lt;/tipo&gt;
&lt;/campo&gt;</v>
      </c>
      <c r="V291" s="192" t="str">
        <f t="shared" si="32"/>
        <v>{"Column8", "COD_INF_OBS"},</v>
      </c>
      <c r="W291" s="191" t="str">
        <f>IF(Q291="Campo","@Campos(posicao = "&amp;K291&amp;", tipo = '"&amp;R291&amp;"')@Column(name = """&amp;L291&amp;""")"&amp;IF(R291="D","@Temporal(TemporalType.DATE)","")&amp;"private "&amp;VLOOKUP(TEXT(R291,"@"),Apoio!A:B,2,0)&amp;" "&amp;SUBSTITUTE(LOWER(LEFT(L291,1))&amp;RIGHT(PROPER(L291),LEN(L291)-1),"_","")&amp;";",IF(ISNUMBER(Q291),IF(R291="R","@Entity@Table(name = ""reg_"&amp;LOWER(J291)&amp;""")@XmlRootElement","")&amp;VLOOKUP(J291,Blocos!D:I,6,0)&amp;Apoio!$E$1&amp;Y291,""))</f>
        <v>@Campos(posicao = 7, tipo = 'C')@Column(name = "COD_INF_OBS")private String codInfObs;</v>
      </c>
      <c r="X291" s="190" t="str">
        <f>IF(ISNUMBER(Q291),COUNTIF(Blocos!G:G,J291),"")</f>
        <v/>
      </c>
      <c r="Y291" s="190" t="str">
        <f>IF(OR(X291=0,X291=""),"",VLOOKUP(SUMIFS(Blocos!A:A,Blocos!H:H,'EFD REGISTROS e Campos (2)'!X291,Blocos!G:G,'EFD REGISTROS e Campos (2)'!J291),Blocos!A:L,12,0))</f>
        <v/>
      </c>
      <c r="Z291" s="190" t="str">
        <f>IF(ISNUMBER(Q292),VLOOKUP(J291,Blocos!D:G,4,0),"")</f>
        <v/>
      </c>
      <c r="AA291" s="190" t="str">
        <f>IF(ISNUMBER(Q291),CONCATENATE("CREATE TABLE ""reg_",LOWER(J291),""" (""ID"" bigint NOT NULL AUTO_INCREMENT,  ""HASHFILE"" varchar(255) DEFAULT NULL, ""ID_PAI"" bigint NOT NULL,"),IF(Q291="Campo",CONCATENATE("""",L291,""" ",VLOOKUP(R291,Apoio!A:C,3,0)),""))&amp;IF(Z291="","",CONCATENATE("PRIMARY KEY (""ID""), KEY ""FK_reg_",LOWER(Z291),"_ID_PAI"" (""ID_PAI""), CONSTRAINT ""FK_reg_",LOWER(Z291),"_ID_PAI"" FOREIGN KEY (""ID_PAI"") REFERENCES ""reg_",LOWER(Z291),""" (""ID"")) ENGINE=InnoDB AUTO_INCREMENT=105774 DEFAULT CHARSET=utf8mb4 COLLATE=utf8mb4_0900_ai_ci;"))</f>
        <v>"COD_INF_OBS" varchar(255) DEFAULT NULL,</v>
      </c>
      <c r="AB291" s="190" t="str">
        <f t="shared" si="34"/>
        <v>`reg_b460`.`COD_INF_OBS`,</v>
      </c>
    </row>
    <row r="292" spans="1:28" ht="14.5" hidden="1" customHeight="1" x14ac:dyDescent="0.3">
      <c r="J292" s="187" t="str">
        <f t="shared" si="33"/>
        <v>B460</v>
      </c>
      <c r="K292" s="196">
        <v>8</v>
      </c>
      <c r="L292" s="285" t="s">
        <v>464</v>
      </c>
      <c r="M292" s="182" t="s">
        <v>465</v>
      </c>
      <c r="N292" s="196" t="s">
        <v>27</v>
      </c>
      <c r="O292" s="196" t="s">
        <v>240</v>
      </c>
      <c r="P292" s="196" t="s">
        <v>28</v>
      </c>
      <c r="Q292" s="192" t="str">
        <f t="shared" si="29"/>
        <v>Campo</v>
      </c>
      <c r="R292" s="192" t="s">
        <v>27</v>
      </c>
      <c r="S292" s="191" t="str">
        <f t="shared" si="30"/>
        <v/>
      </c>
      <c r="T292" s="192" t="str">
        <f t="shared" si="31"/>
        <v>&lt;campo posicao="8"&gt;
&lt;coluna&gt;IND_OBR&lt;/coluna&gt;
&lt;descricao&gt;Indicador da obrigação onde será aplicada a dedução:&lt;/descricao&gt;
&lt;tipo&gt;C&lt;/tipo&gt;
&lt;/campo&gt;</v>
      </c>
      <c r="U292" s="192" t="str">
        <f t="shared" si="28"/>
        <v>&lt;campo posicao="8"&gt;
&lt;coluna&gt;IND_OBR&lt;/coluna&gt;
&lt;descricao&gt;Indicador da obrigação onde será aplicada a dedução:&lt;/descricao&gt;
&lt;tipo&gt;C&lt;/tipo&gt;
&lt;/campo&gt;</v>
      </c>
      <c r="V292" s="192" t="str">
        <f t="shared" si="32"/>
        <v>{"Column9", "IND_OBR"},</v>
      </c>
      <c r="W292" s="191" t="str">
        <f>IF(Q292="Campo","@Campos(posicao = "&amp;K292&amp;", tipo = '"&amp;R292&amp;"')@Column(name = """&amp;L292&amp;""")"&amp;IF(R292="D","@Temporal(TemporalType.DATE)","")&amp;"private "&amp;VLOOKUP(TEXT(R292,"@"),Apoio!A:B,2,0)&amp;" "&amp;SUBSTITUTE(LOWER(LEFT(L292,1))&amp;RIGHT(PROPER(L292),LEN(L292)-1),"_","")&amp;";",IF(ISNUMBER(Q292),IF(R292="R","@Entity@Table(name = ""reg_"&amp;LOWER(J292)&amp;""")@XmlRootElement","")&amp;VLOOKUP(J292,Blocos!D:I,6,0)&amp;Apoio!$E$1&amp;Y292,""))</f>
        <v>@Campos(posicao = 8, tipo = 'C')@Column(name = "IND_OBR")private String indObr;</v>
      </c>
      <c r="X292" s="190" t="str">
        <f>IF(ISNUMBER(Q292),COUNTIF(Blocos!G:G,J292),"")</f>
        <v/>
      </c>
      <c r="Y292" s="190" t="str">
        <f>IF(OR(X292=0,X292=""),"",VLOOKUP(SUMIFS(Blocos!A:A,Blocos!H:H,'EFD REGISTROS e Campos (2)'!X292,Blocos!G:G,'EFD REGISTROS e Campos (2)'!J292),Blocos!A:L,12,0))</f>
        <v/>
      </c>
      <c r="Z292" s="190" t="str">
        <f>IF(ISNUMBER(Q293),VLOOKUP(J292,Blocos!D:G,4,0),"")</f>
        <v/>
      </c>
      <c r="AA292" s="190" t="str">
        <f>IF(ISNUMBER(Q292),CONCATENATE("CREATE TABLE ""reg_",LOWER(J292),""" (""ID"" bigint NOT NULL AUTO_INCREMENT,  ""HASHFILE"" varchar(255) DEFAULT NULL, ""ID_PAI"" bigint NOT NULL,"),IF(Q292="Campo",CONCATENATE("""",L292,""" ",VLOOKUP(R292,Apoio!A:C,3,0)),""))&amp;IF(Z292="","",CONCATENATE("PRIMARY KEY (""ID""), KEY ""FK_reg_",LOWER(Z292),"_ID_PAI"" (""ID_PAI""), CONSTRAINT ""FK_reg_",LOWER(Z292),"_ID_PAI"" FOREIGN KEY (""ID_PAI"") REFERENCES ""reg_",LOWER(Z292),""" (""ID"")) ENGINE=InnoDB AUTO_INCREMENT=105774 DEFAULT CHARSET=utf8mb4 COLLATE=utf8mb4_0900_ai_ci;"))</f>
        <v>"IND_OBR" varchar(255) DEFAULT NULL,</v>
      </c>
      <c r="AB292" s="190" t="str">
        <f t="shared" si="34"/>
        <v>`reg_b460`.`IND_OBR`,</v>
      </c>
    </row>
    <row r="293" spans="1:28" ht="14.5" hidden="1" customHeight="1" x14ac:dyDescent="0.3">
      <c r="J293" s="187" t="str">
        <f t="shared" si="33"/>
        <v>B460</v>
      </c>
      <c r="K293" s="196"/>
      <c r="L293" s="285"/>
      <c r="M293" s="182" t="s">
        <v>466</v>
      </c>
      <c r="N293" s="196"/>
      <c r="O293" s="196"/>
      <c r="P293" s="196"/>
      <c r="Q293" s="192" t="str">
        <f t="shared" si="29"/>
        <v/>
      </c>
      <c r="S293" s="191" t="str">
        <f t="shared" si="30"/>
        <v/>
      </c>
      <c r="T293" s="192" t="str">
        <f t="shared" si="31"/>
        <v/>
      </c>
      <c r="U293" s="192" t="str">
        <f t="shared" si="28"/>
        <v/>
      </c>
      <c r="V293" s="192" t="str">
        <f t="shared" si="32"/>
        <v/>
      </c>
      <c r="W293" s="191" t="str">
        <f>IF(Q293="Campo","@Campos(posicao = "&amp;K293&amp;", tipo = '"&amp;R293&amp;"')@Column(name = """&amp;L293&amp;""")"&amp;IF(R293="D","@Temporal(TemporalType.DATE)","")&amp;"private "&amp;VLOOKUP(TEXT(R293,"@"),Apoio!A:B,2,0)&amp;" "&amp;SUBSTITUTE(LOWER(LEFT(L293,1))&amp;RIGHT(PROPER(L293),LEN(L293)-1),"_","")&amp;";",IF(ISNUMBER(Q293),IF(R293="R","@Entity@Table(name = ""reg_"&amp;LOWER(J293)&amp;""")@XmlRootElement","")&amp;VLOOKUP(J293,Blocos!D:I,6,0)&amp;Apoio!$E$1&amp;Y293,""))</f>
        <v/>
      </c>
      <c r="X293" s="190" t="str">
        <f>IF(ISNUMBER(Q293),COUNTIF(Blocos!G:G,J293),"")</f>
        <v/>
      </c>
      <c r="Y293" s="190" t="str">
        <f>IF(OR(X293=0,X293=""),"",VLOOKUP(SUMIFS(Blocos!A:A,Blocos!H:H,'EFD REGISTROS e Campos (2)'!X293,Blocos!G:G,'EFD REGISTROS e Campos (2)'!J293),Blocos!A:L,12,0))</f>
        <v/>
      </c>
      <c r="Z293" s="190" t="str">
        <f>IF(ISNUMBER(Q294),VLOOKUP(J293,Blocos!D:G,4,0),"")</f>
        <v/>
      </c>
      <c r="AA293" s="190" t="str">
        <f>IF(ISNUMBER(Q293),CONCATENATE("CREATE TABLE ""reg_",LOWER(J293),""" (""ID"" bigint NOT NULL AUTO_INCREMENT,  ""HASHFILE"" varchar(255) DEFAULT NULL, ""ID_PAI"" bigint NOT NULL,"),IF(Q293="Campo",CONCATENATE("""",L293,""" ",VLOOKUP(R293,Apoio!A:C,3,0)),""))&amp;IF(Z293="","",CONCATENATE("PRIMARY KEY (""ID""), KEY ""FK_reg_",LOWER(Z293),"_ID_PAI"" (""ID_PAI""), CONSTRAINT ""FK_reg_",LOWER(Z293),"_ID_PAI"" FOREIGN KEY (""ID_PAI"") REFERENCES ""reg_",LOWER(Z293),""" (""ID"")) ENGINE=InnoDB AUTO_INCREMENT=105774 DEFAULT CHARSET=utf8mb4 COLLATE=utf8mb4_0900_ai_ci;"))</f>
        <v/>
      </c>
      <c r="AB293" s="190" t="str">
        <f t="shared" si="34"/>
        <v/>
      </c>
    </row>
    <row r="294" spans="1:28" ht="14.5" hidden="1" customHeight="1" x14ac:dyDescent="0.3">
      <c r="J294" s="187" t="str">
        <f t="shared" si="33"/>
        <v>B460</v>
      </c>
      <c r="K294" s="196"/>
      <c r="L294" s="285"/>
      <c r="M294" s="182" t="s">
        <v>467</v>
      </c>
      <c r="N294" s="196"/>
      <c r="O294" s="196"/>
      <c r="P294" s="196"/>
      <c r="Q294" s="192" t="str">
        <f t="shared" si="29"/>
        <v/>
      </c>
      <c r="S294" s="191" t="str">
        <f t="shared" si="30"/>
        <v/>
      </c>
      <c r="T294" s="192" t="str">
        <f t="shared" si="31"/>
        <v/>
      </c>
      <c r="U294" s="192" t="str">
        <f t="shared" si="28"/>
        <v/>
      </c>
      <c r="V294" s="192" t="str">
        <f t="shared" si="32"/>
        <v/>
      </c>
      <c r="W294" s="191" t="str">
        <f>IF(Q294="Campo","@Campos(posicao = "&amp;K294&amp;", tipo = '"&amp;R294&amp;"')@Column(name = """&amp;L294&amp;""")"&amp;IF(R294="D","@Temporal(TemporalType.DATE)","")&amp;"private "&amp;VLOOKUP(TEXT(R294,"@"),Apoio!A:B,2,0)&amp;" "&amp;SUBSTITUTE(LOWER(LEFT(L294,1))&amp;RIGHT(PROPER(L294),LEN(L294)-1),"_","")&amp;";",IF(ISNUMBER(Q294),IF(R294="R","@Entity@Table(name = ""reg_"&amp;LOWER(J294)&amp;""")@XmlRootElement","")&amp;VLOOKUP(J294,Blocos!D:I,6,0)&amp;Apoio!$E$1&amp;Y294,""))</f>
        <v/>
      </c>
      <c r="X294" s="190" t="str">
        <f>IF(ISNUMBER(Q294),COUNTIF(Blocos!G:G,J294),"")</f>
        <v/>
      </c>
      <c r="Y294" s="190" t="str">
        <f>IF(OR(X294=0,X294=""),"",VLOOKUP(SUMIFS(Blocos!A:A,Blocos!H:H,'EFD REGISTROS e Campos (2)'!X294,Blocos!G:G,'EFD REGISTROS e Campos (2)'!J294),Blocos!A:L,12,0))</f>
        <v/>
      </c>
      <c r="Z294" s="190" t="str">
        <f>IF(ISNUMBER(Q295),VLOOKUP(J294,Blocos!D:G,4,0),"")</f>
        <v/>
      </c>
      <c r="AA294" s="190" t="str">
        <f>IF(ISNUMBER(Q294),CONCATENATE("CREATE TABLE ""reg_",LOWER(J294),""" (""ID"" bigint NOT NULL AUTO_INCREMENT,  ""HASHFILE"" varchar(255) DEFAULT NULL, ""ID_PAI"" bigint NOT NULL,"),IF(Q294="Campo",CONCATENATE("""",L294,""" ",VLOOKUP(R294,Apoio!A:C,3,0)),""))&amp;IF(Z294="","",CONCATENATE("PRIMARY KEY (""ID""), KEY ""FK_reg_",LOWER(Z294),"_ID_PAI"" (""ID_PAI""), CONSTRAINT ""FK_reg_",LOWER(Z294),"_ID_PAI"" FOREIGN KEY (""ID_PAI"") REFERENCES ""reg_",LOWER(Z294),""" (""ID"")) ENGINE=InnoDB AUTO_INCREMENT=105774 DEFAULT CHARSET=utf8mb4 COLLATE=utf8mb4_0900_ai_ci;"))</f>
        <v/>
      </c>
      <c r="AB294" s="190" t="str">
        <f t="shared" si="34"/>
        <v/>
      </c>
    </row>
    <row r="295" spans="1:28" ht="14.5" hidden="1" customHeight="1" x14ac:dyDescent="0.3">
      <c r="J295" s="187" t="str">
        <f t="shared" si="33"/>
        <v>B460</v>
      </c>
      <c r="K295" s="196"/>
      <c r="L295" s="285"/>
      <c r="M295" s="182" t="s">
        <v>468</v>
      </c>
      <c r="N295" s="196"/>
      <c r="O295" s="196"/>
      <c r="P295" s="196"/>
      <c r="Q295" s="192" t="str">
        <f t="shared" si="29"/>
        <v/>
      </c>
      <c r="S295" s="191" t="str">
        <f t="shared" si="30"/>
        <v/>
      </c>
      <c r="T295" s="192" t="str">
        <f t="shared" si="31"/>
        <v/>
      </c>
      <c r="U295" s="192" t="str">
        <f t="shared" si="28"/>
        <v/>
      </c>
      <c r="V295" s="192" t="str">
        <f t="shared" si="32"/>
        <v/>
      </c>
      <c r="W295" s="191" t="str">
        <f>IF(Q295="Campo","@Campos(posicao = "&amp;K295&amp;", tipo = '"&amp;R295&amp;"')@Column(name = """&amp;L295&amp;""")"&amp;IF(R295="D","@Temporal(TemporalType.DATE)","")&amp;"private "&amp;VLOOKUP(TEXT(R295,"@"),Apoio!A:B,2,0)&amp;" "&amp;SUBSTITUTE(LOWER(LEFT(L295,1))&amp;RIGHT(PROPER(L295),LEN(L295)-1),"_","")&amp;";",IF(ISNUMBER(Q295),IF(R295="R","@Entity@Table(name = ""reg_"&amp;LOWER(J295)&amp;""")@XmlRootElement","")&amp;VLOOKUP(J295,Blocos!D:I,6,0)&amp;Apoio!$E$1&amp;Y295,""))</f>
        <v/>
      </c>
      <c r="X295" s="190" t="str">
        <f>IF(ISNUMBER(Q295),COUNTIF(Blocos!G:G,J295),"")</f>
        <v/>
      </c>
      <c r="Y295" s="190" t="str">
        <f>IF(OR(X295=0,X295=""),"",VLOOKUP(SUMIFS(Blocos!A:A,Blocos!H:H,'EFD REGISTROS e Campos (2)'!X295,Blocos!G:G,'EFD REGISTROS e Campos (2)'!J295),Blocos!A:L,12,0))</f>
        <v/>
      </c>
      <c r="Z295" s="190" t="str">
        <f>IF(ISNUMBER(Q296),VLOOKUP(J295,Blocos!D:G,4,0),"")</f>
        <v>B001</v>
      </c>
      <c r="AA295" s="190" t="str">
        <f>IF(ISNUMBER(Q295),CONCATENATE("CREATE TABLE ""reg_",LOWER(J295),""" (""ID"" bigint NOT NULL AUTO_INCREMENT,  ""HASHFILE"" varchar(255) DEFAULT NULL, ""ID_PAI"" bigint NOT NULL,"),IF(Q295="Campo",CONCATENATE("""",L295,""" ",VLOOKUP(R295,Apoio!A:C,3,0)),""))&amp;IF(Z295="","",CONCATENATE("PRIMARY KEY (""ID""), KEY ""FK_reg_",LOWER(Z295),"_ID_PAI"" (""ID_PAI""), CONSTRAINT ""FK_reg_",LOWER(Z295),"_ID_PAI"" FOREIGN KEY (""ID_PAI"") REFERENCES ""reg_",LOWER(Z295),""" (""ID"")) ENGINE=InnoDB AUTO_INCREMENT=105774 DEFAULT CHARSET=utf8mb4 COLLATE=utf8mb4_0900_ai_ci;"))</f>
        <v>PRIMARY KEY ("ID"), KEY "FK_reg_b001_ID_PAI" ("ID_PAI"), CONSTRAINT "FK_reg_b001_ID_PAI" FOREIGN KEY ("ID_PAI") REFERENCES "reg_b001" ("ID")) ENGINE=InnoDB AUTO_INCREMENT=105774 DEFAULT CHARSET=utf8mb4 COLLATE=utf8mb4_0900_ai_ci;</v>
      </c>
      <c r="AB295" s="190" t="str">
        <f t="shared" si="34"/>
        <v>FROM `efdicms`.`reg_b460`;"</v>
      </c>
    </row>
    <row r="296" spans="1:28" ht="14.5" hidden="1" customHeight="1" collapsed="1" x14ac:dyDescent="0.3">
      <c r="A296" s="180" t="s">
        <v>22</v>
      </c>
      <c r="D296" s="180" t="s">
        <v>469</v>
      </c>
      <c r="I296" s="180" t="s">
        <v>8</v>
      </c>
      <c r="J296" s="187" t="str">
        <f t="shared" si="33"/>
        <v>B470</v>
      </c>
      <c r="K296" s="195" t="s">
        <v>470</v>
      </c>
      <c r="Q296" s="192">
        <f t="shared" si="29"/>
        <v>2</v>
      </c>
      <c r="S296" s="191" t="str">
        <f t="shared" si="30"/>
        <v>&lt;/registro&gt;
&lt;registro codigo="B470" perfil="ABC" nivel="2"&gt;</v>
      </c>
      <c r="T296" s="192" t="str">
        <f t="shared" si="31"/>
        <v/>
      </c>
      <c r="U296" s="192" t="str">
        <f t="shared" si="28"/>
        <v>&lt;/registro&gt;
&lt;registro codigo="B470" perfil="ABC" nivel="2"&gt;</v>
      </c>
      <c r="V296" s="192" t="str">
        <f t="shared" si="32"/>
        <v/>
      </c>
      <c r="W296" s="191" t="str">
        <f>IF(Q296="Campo","@Campos(posicao = "&amp;K296&amp;", tipo = '"&amp;R296&amp;"')@Column(name = """&amp;L296&amp;""")"&amp;IF(R296="D","@Temporal(TemporalType.DATE)","")&amp;"private "&amp;VLOOKUP(TEXT(R296,"@"),Apoio!A:B,2,0)&amp;" "&amp;SUBSTITUTE(LOWER(LEFT(L296,1))&amp;RIGHT(PROPER(L296),LEN(L296)-1),"_","")&amp;";",IF(ISNUMBER(Q296),IF(R296="R","@Entity@Table(name = ""reg_"&amp;LOWER(J296)&amp;""")@XmlRootElement","")&amp;VLOOKUP(J296,Blocos!D:I,6,0)&amp;Apoio!$E$1&amp;Y296,""))</f>
        <v>@Registros(nivel = 2) public class RegB470 implements Serializable { private static final long serialVersionUID = 1L; @Id @GeneratedValue(strategy = GenerationType.IDENTITY) @Basic(optional = false) @Column(name = "ID" ) private Long id;@OneToOne(fetch = FetchType.LAZY) @JoinColumn(name = "ID_PAI", nullable = false) private RegB001 idPai; public RegB001 getIdPai() {return idPai;}public void setIdPai(Object idPai) {this.idPai = (RegB001) idPai;}public RegB470() { } public RegB470(Long id) { this.id = id; } public RegB470(Long id, RegB001 idPai, long linha, String hash) { this.id = id; this.idPai = idPai; this.linha = linha; this.hash = hash; }public Long getId() { return id; } public void setId(Long id) { this.id = id; }@Basic(optional = false)@Column(name = "LINHA")private long linha;@Basic(optional = false)@Column(name = "HASH")private String hash;</v>
      </c>
      <c r="X296" s="190">
        <f>IF(ISNUMBER(Q296),COUNTIF(Blocos!G:G,J296),"")</f>
        <v>0</v>
      </c>
      <c r="Y296" s="190" t="str">
        <f>IF(OR(X296=0,X296=""),"",VLOOKUP(SUMIFS(Blocos!A:A,Blocos!H:H,'EFD REGISTROS e Campos (2)'!X296,Blocos!G:G,'EFD REGISTROS e Campos (2)'!J296),Blocos!A:L,12,0))</f>
        <v/>
      </c>
      <c r="Z296" s="190" t="str">
        <f>IF(ISNUMBER(Q297),VLOOKUP(J296,Blocos!D:G,4,0),"")</f>
        <v/>
      </c>
      <c r="AA296" s="190" t="str">
        <f>IF(ISNUMBER(Q296),CONCATENATE("CREATE TABLE ""reg_",LOWER(J296),""" (""ID"" bigint NOT NULL AUTO_INCREMENT,  ""HASHFILE"" varchar(255) DEFAULT NULL, ""ID_PAI"" bigint NOT NULL,"),IF(Q296="Campo",CONCATENATE("""",L296,""" ",VLOOKUP(R296,Apoio!A:C,3,0)),""))&amp;IF(Z296="","",CONCATENATE("PRIMARY KEY (""ID""), KEY ""FK_reg_",LOWER(Z296),"_ID_PAI"" (""ID_PAI""), CONSTRAINT ""FK_reg_",LOWER(Z296),"_ID_PAI"" FOREIGN KEY (""ID_PAI"") REFERENCES ""reg_",LOWER(Z296),""" (""ID"")) ENGINE=InnoDB AUTO_INCREMENT=105774 DEFAULT CHARSET=utf8mb4 COLLATE=utf8mb4_0900_ai_ci;"))</f>
        <v>CREATE TABLE "reg_b470" ("ID" bigint NOT NULL AUTO_INCREMENT,  "HASHFILE" varchar(255) DEFAULT NULL, "ID_PAI" bigint NOT NULL,</v>
      </c>
      <c r="AB296" s="190" t="str">
        <f t="shared" si="34"/>
        <v/>
      </c>
    </row>
    <row r="297" spans="1:28" ht="14.5" hidden="1" customHeight="1" x14ac:dyDescent="0.3">
      <c r="J297" s="187" t="str">
        <f t="shared" si="33"/>
        <v>B470</v>
      </c>
      <c r="K297" s="181">
        <v>1</v>
      </c>
      <c r="L297" s="289" t="s">
        <v>25</v>
      </c>
      <c r="M297" s="182" t="s">
        <v>471</v>
      </c>
      <c r="N297" s="181" t="s">
        <v>27</v>
      </c>
      <c r="O297" s="181" t="s">
        <v>235</v>
      </c>
      <c r="P297" s="211" t="s">
        <v>28</v>
      </c>
      <c r="Q297" s="192" t="str">
        <f t="shared" si="29"/>
        <v>Campo</v>
      </c>
      <c r="R297" s="192" t="s">
        <v>27</v>
      </c>
      <c r="S297" s="191" t="str">
        <f t="shared" si="30"/>
        <v/>
      </c>
      <c r="T297" s="192" t="str">
        <f t="shared" si="31"/>
        <v>&lt;campo posicao="1"&gt;
&lt;coluna&gt;REG&lt;/coluna&gt;
&lt;descricao&gt;Texto fixo contendo "B470"&lt;/descricao&gt;
&lt;tipo&gt;C&lt;/tipo&gt;
&lt;/campo&gt;</v>
      </c>
      <c r="U297" s="192" t="str">
        <f t="shared" si="28"/>
        <v>&lt;campo posicao="1"&gt;
&lt;coluna&gt;REG&lt;/coluna&gt;
&lt;descricao&gt;Texto fixo contendo "B470"&lt;/descricao&gt;
&lt;tipo&gt;C&lt;/tipo&gt;
&lt;/campo&gt;</v>
      </c>
      <c r="V297" s="192" t="str">
        <f t="shared" si="32"/>
        <v>{"Column2", "REG"},</v>
      </c>
      <c r="W297" s="191" t="str">
        <f>IF(Q297="Campo","@Campos(posicao = "&amp;K297&amp;", tipo = '"&amp;R297&amp;"')@Column(name = """&amp;L297&amp;""")"&amp;IF(R297="D","@Temporal(TemporalType.DATE)","")&amp;"private "&amp;VLOOKUP(TEXT(R297,"@"),Apoio!A:B,2,0)&amp;" "&amp;SUBSTITUTE(LOWER(LEFT(L297,1))&amp;RIGHT(PROPER(L297),LEN(L297)-1),"_","")&amp;";",IF(ISNUMBER(Q297),IF(R297="R","@Entity@Table(name = ""reg_"&amp;LOWER(J297)&amp;""")@XmlRootElement","")&amp;VLOOKUP(J297,Blocos!D:I,6,0)&amp;Apoio!$E$1&amp;Y297,""))</f>
        <v>@Campos(posicao = 1, tipo = 'C')@Column(name = "REG")private String reg;</v>
      </c>
      <c r="X297" s="190" t="str">
        <f>IF(ISNUMBER(Q297),COUNTIF(Blocos!G:G,J297),"")</f>
        <v/>
      </c>
      <c r="Y297" s="190" t="str">
        <f>IF(OR(X297=0,X297=""),"",VLOOKUP(SUMIFS(Blocos!A:A,Blocos!H:H,'EFD REGISTROS e Campos (2)'!X297,Blocos!G:G,'EFD REGISTROS e Campos (2)'!J297),Blocos!A:L,12,0))</f>
        <v/>
      </c>
      <c r="Z297" s="190" t="str">
        <f>IF(ISNUMBER(Q298),VLOOKUP(J297,Blocos!D:G,4,0),"")</f>
        <v/>
      </c>
      <c r="AA297" s="190" t="str">
        <f>IF(ISNUMBER(Q297),CONCATENATE("CREATE TABLE ""reg_",LOWER(J297),""" (""ID"" bigint NOT NULL AUTO_INCREMENT,  ""HASHFILE"" varchar(255) DEFAULT NULL, ""ID_PAI"" bigint NOT NULL,"),IF(Q297="Campo",CONCATENATE("""",L297,""" ",VLOOKUP(R297,Apoio!A:C,3,0)),""))&amp;IF(Z297="","",CONCATENATE("PRIMARY KEY (""ID""), KEY ""FK_reg_",LOWER(Z297),"_ID_PAI"" (""ID_PAI""), CONSTRAINT ""FK_reg_",LOWER(Z297),"_ID_PAI"" FOREIGN KEY (""ID_PAI"") REFERENCES ""reg_",LOWER(Z297),""" (""ID"")) ENGINE=InnoDB AUTO_INCREMENT=105774 DEFAULT CHARSET=utf8mb4 COLLATE=utf8mb4_0900_ai_ci;"))</f>
        <v>"REG" varchar(255) DEFAULT NULL,</v>
      </c>
      <c r="AB297" s="190" t="str">
        <f t="shared" si="34"/>
        <v>USE `efdicms`;SELECT `reg_b470`.`REG`,</v>
      </c>
    </row>
    <row r="298" spans="1:28" ht="14.5" hidden="1" customHeight="1" x14ac:dyDescent="0.3">
      <c r="J298" s="187" t="str">
        <f t="shared" si="33"/>
        <v>B470</v>
      </c>
      <c r="K298" s="181">
        <v>2</v>
      </c>
      <c r="L298" s="289" t="s">
        <v>361</v>
      </c>
      <c r="M298" s="182" t="s">
        <v>472</v>
      </c>
      <c r="N298" s="181" t="s">
        <v>32</v>
      </c>
      <c r="O298" s="207" t="s">
        <v>28</v>
      </c>
      <c r="P298" s="211" t="s">
        <v>363</v>
      </c>
      <c r="Q298" s="192" t="str">
        <f t="shared" si="29"/>
        <v>Campo</v>
      </c>
      <c r="R298" s="192" t="s">
        <v>3606</v>
      </c>
      <c r="S298" s="191" t="str">
        <f t="shared" si="30"/>
        <v/>
      </c>
      <c r="T298" s="192" t="str">
        <f t="shared" si="31"/>
        <v>&lt;campo posicao="2"&gt;
&lt;coluna&gt;VL_CONT&lt;/coluna&gt;
&lt;descricao&gt;A- Valor total referente às prestações de serviço do período&lt;/descricao&gt;
&lt;tipo&gt;R&lt;/tipo&gt;
&lt;/campo&gt;</v>
      </c>
      <c r="U298" s="192" t="str">
        <f t="shared" si="28"/>
        <v>&lt;campo posicao="2"&gt;
&lt;coluna&gt;VL_CONT&lt;/coluna&gt;
&lt;descricao&gt;A- Valor total referente às prestações de serviço do período&lt;/descricao&gt;
&lt;tipo&gt;R&lt;/tipo&gt;
&lt;/campo&gt;</v>
      </c>
      <c r="V298" s="192" t="str">
        <f t="shared" si="32"/>
        <v>{"Column3", "VL_CONT"},</v>
      </c>
      <c r="W298" s="191" t="str">
        <f>IF(Q298="Campo","@Campos(posicao = "&amp;K298&amp;", tipo = '"&amp;R298&amp;"')@Column(name = """&amp;L298&amp;""")"&amp;IF(R298="D","@Temporal(TemporalType.DATE)","")&amp;"private "&amp;VLOOKUP(TEXT(R298,"@"),Apoio!A:B,2,0)&amp;" "&amp;SUBSTITUTE(LOWER(LEFT(L298,1))&amp;RIGHT(PROPER(L298),LEN(L298)-1),"_","")&amp;";",IF(ISNUMBER(Q298),IF(R298="R","@Entity@Table(name = ""reg_"&amp;LOWER(J298)&amp;""")@XmlRootElement","")&amp;VLOOKUP(J298,Blocos!D:I,6,0)&amp;Apoio!$E$1&amp;Y298,""))</f>
        <v>@Campos(posicao = 2, tipo = 'R')@Column(name = "VL_CONT")private BigDecimal vlCont;</v>
      </c>
      <c r="X298" s="190" t="str">
        <f>IF(ISNUMBER(Q298),COUNTIF(Blocos!G:G,J298),"")</f>
        <v/>
      </c>
      <c r="Y298" s="190" t="str">
        <f>IF(OR(X298=0,X298=""),"",VLOOKUP(SUMIFS(Blocos!A:A,Blocos!H:H,'EFD REGISTROS e Campos (2)'!X298,Blocos!G:G,'EFD REGISTROS e Campos (2)'!J298),Blocos!A:L,12,0))</f>
        <v/>
      </c>
      <c r="Z298" s="190" t="str">
        <f>IF(ISNUMBER(Q299),VLOOKUP(J298,Blocos!D:G,4,0),"")</f>
        <v/>
      </c>
      <c r="AA298" s="190" t="str">
        <f>IF(ISNUMBER(Q298),CONCATENATE("CREATE TABLE ""reg_",LOWER(J298),""" (""ID"" bigint NOT NULL AUTO_INCREMENT,  ""HASHFILE"" varchar(255) DEFAULT NULL, ""ID_PAI"" bigint NOT NULL,"),IF(Q298="Campo",CONCATENATE("""",L298,""" ",VLOOKUP(R298,Apoio!A:C,3,0)),""))&amp;IF(Z298="","",CONCATENATE("PRIMARY KEY (""ID""), KEY ""FK_reg_",LOWER(Z298),"_ID_PAI"" (""ID_PAI""), CONSTRAINT ""FK_reg_",LOWER(Z298),"_ID_PAI"" FOREIGN KEY (""ID_PAI"") REFERENCES ""reg_",LOWER(Z298),""" (""ID"")) ENGINE=InnoDB AUTO_INCREMENT=105774 DEFAULT CHARSET=utf8mb4 COLLATE=utf8mb4_0900_ai_ci;"))</f>
        <v>"VL_CONT" decimal(15,6) DEFAULT NULL,</v>
      </c>
      <c r="AB298" s="190" t="str">
        <f t="shared" si="34"/>
        <v>`reg_b470`.`VL_CONT`,</v>
      </c>
    </row>
    <row r="299" spans="1:28" ht="14.5" hidden="1" customHeight="1" x14ac:dyDescent="0.3">
      <c r="J299" s="187" t="str">
        <f t="shared" si="33"/>
        <v>B470</v>
      </c>
      <c r="K299" s="181">
        <v>3</v>
      </c>
      <c r="L299" s="289" t="s">
        <v>364</v>
      </c>
      <c r="M299" s="182" t="s">
        <v>473</v>
      </c>
      <c r="N299" s="181" t="s">
        <v>32</v>
      </c>
      <c r="O299" s="207" t="s">
        <v>28</v>
      </c>
      <c r="P299" s="211" t="s">
        <v>363</v>
      </c>
      <c r="Q299" s="192" t="str">
        <f t="shared" si="29"/>
        <v>Campo</v>
      </c>
      <c r="R299" s="192" t="s">
        <v>3606</v>
      </c>
      <c r="S299" s="191" t="str">
        <f t="shared" si="30"/>
        <v/>
      </c>
      <c r="T299" s="192" t="str">
        <f t="shared" si="31"/>
        <v>&lt;campo posicao="3"&gt;
&lt;coluna&gt;VL_MAT_TERC&lt;/coluna&gt;
&lt;descricao&gt;B- Valor total do material  fornecido por terceiros na prestação do serviço&lt;/descricao&gt;
&lt;tipo&gt;R&lt;/tipo&gt;
&lt;/campo&gt;</v>
      </c>
      <c r="U299" s="192" t="str">
        <f t="shared" si="28"/>
        <v>&lt;campo posicao="3"&gt;
&lt;coluna&gt;VL_MAT_TERC&lt;/coluna&gt;
&lt;descricao&gt;B- Valor total do material  fornecido por terceiros na prestação do serviço&lt;/descricao&gt;
&lt;tipo&gt;R&lt;/tipo&gt;
&lt;/campo&gt;</v>
      </c>
      <c r="V299" s="192" t="str">
        <f t="shared" si="32"/>
        <v>{"Column4", "VL_MAT_TERC"},</v>
      </c>
      <c r="W299" s="191" t="str">
        <f>IF(Q299="Campo","@Campos(posicao = "&amp;K299&amp;", tipo = '"&amp;R299&amp;"')@Column(name = """&amp;L299&amp;""")"&amp;IF(R299="D","@Temporal(TemporalType.DATE)","")&amp;"private "&amp;VLOOKUP(TEXT(R299,"@"),Apoio!A:B,2,0)&amp;" "&amp;SUBSTITUTE(LOWER(LEFT(L299,1))&amp;RIGHT(PROPER(L299),LEN(L299)-1),"_","")&amp;";",IF(ISNUMBER(Q299),IF(R299="R","@Entity@Table(name = ""reg_"&amp;LOWER(J299)&amp;""")@XmlRootElement","")&amp;VLOOKUP(J299,Blocos!D:I,6,0)&amp;Apoio!$E$1&amp;Y299,""))</f>
        <v>@Campos(posicao = 3, tipo = 'R')@Column(name = "VL_MAT_TERC")private BigDecimal vlMatTerc;</v>
      </c>
      <c r="X299" s="190" t="str">
        <f>IF(ISNUMBER(Q299),COUNTIF(Blocos!G:G,J299),"")</f>
        <v/>
      </c>
      <c r="Y299" s="190" t="str">
        <f>IF(OR(X299=0,X299=""),"",VLOOKUP(SUMIFS(Blocos!A:A,Blocos!H:H,'EFD REGISTROS e Campos (2)'!X299,Blocos!G:G,'EFD REGISTROS e Campos (2)'!J299),Blocos!A:L,12,0))</f>
        <v/>
      </c>
      <c r="Z299" s="190" t="str">
        <f>IF(ISNUMBER(Q300),VLOOKUP(J299,Blocos!D:G,4,0),"")</f>
        <v/>
      </c>
      <c r="AA299" s="190" t="str">
        <f>IF(ISNUMBER(Q299),CONCATENATE("CREATE TABLE ""reg_",LOWER(J299),""" (""ID"" bigint NOT NULL AUTO_INCREMENT,  ""HASHFILE"" varchar(255) DEFAULT NULL, ""ID_PAI"" bigint NOT NULL,"),IF(Q299="Campo",CONCATENATE("""",L299,""" ",VLOOKUP(R299,Apoio!A:C,3,0)),""))&amp;IF(Z299="","",CONCATENATE("PRIMARY KEY (""ID""), KEY ""FK_reg_",LOWER(Z299),"_ID_PAI"" (""ID_PAI""), CONSTRAINT ""FK_reg_",LOWER(Z299),"_ID_PAI"" FOREIGN KEY (""ID_PAI"") REFERENCES ""reg_",LOWER(Z299),""" (""ID"")) ENGINE=InnoDB AUTO_INCREMENT=105774 DEFAULT CHARSET=utf8mb4 COLLATE=utf8mb4_0900_ai_ci;"))</f>
        <v>"VL_MAT_TERC" decimal(15,6) DEFAULT NULL,</v>
      </c>
      <c r="AB299" s="190" t="str">
        <f t="shared" si="34"/>
        <v>`reg_b470`.`VL_MAT_TERC`,</v>
      </c>
    </row>
    <row r="300" spans="1:28" ht="14.5" hidden="1" customHeight="1" x14ac:dyDescent="0.3">
      <c r="J300" s="187" t="str">
        <f t="shared" si="33"/>
        <v>B470</v>
      </c>
      <c r="K300" s="181">
        <v>4</v>
      </c>
      <c r="L300" s="289" t="s">
        <v>474</v>
      </c>
      <c r="M300" s="182" t="s">
        <v>475</v>
      </c>
      <c r="N300" s="181" t="s">
        <v>32</v>
      </c>
      <c r="O300" s="207" t="s">
        <v>28</v>
      </c>
      <c r="P300" s="211" t="s">
        <v>363</v>
      </c>
      <c r="Q300" s="192" t="str">
        <f t="shared" si="29"/>
        <v>Campo</v>
      </c>
      <c r="R300" s="192" t="s">
        <v>3606</v>
      </c>
      <c r="S300" s="191" t="str">
        <f t="shared" si="30"/>
        <v/>
      </c>
      <c r="T300" s="192" t="str">
        <f t="shared" si="31"/>
        <v>&lt;campo posicao="4"&gt;
&lt;coluna&gt;VL_MAT_PROP&lt;/coluna&gt;
&lt;descricao&gt;C- Valor do material próprio utilizado na prestação do serviço&lt;/descricao&gt;
&lt;tipo&gt;R&lt;/tipo&gt;
&lt;/campo&gt;</v>
      </c>
      <c r="U300" s="192" t="str">
        <f t="shared" si="28"/>
        <v>&lt;campo posicao="4"&gt;
&lt;coluna&gt;VL_MAT_PROP&lt;/coluna&gt;
&lt;descricao&gt;C- Valor do material próprio utilizado na prestação do serviço&lt;/descricao&gt;
&lt;tipo&gt;R&lt;/tipo&gt;
&lt;/campo&gt;</v>
      </c>
      <c r="V300" s="192" t="str">
        <f t="shared" si="32"/>
        <v>{"Column5", "VL_MAT_PROP"},</v>
      </c>
      <c r="W300" s="191" t="str">
        <f>IF(Q300="Campo","@Campos(posicao = "&amp;K300&amp;", tipo = '"&amp;R300&amp;"')@Column(name = """&amp;L300&amp;""")"&amp;IF(R300="D","@Temporal(TemporalType.DATE)","")&amp;"private "&amp;VLOOKUP(TEXT(R300,"@"),Apoio!A:B,2,0)&amp;" "&amp;SUBSTITUTE(LOWER(LEFT(L300,1))&amp;RIGHT(PROPER(L300),LEN(L300)-1),"_","")&amp;";",IF(ISNUMBER(Q300),IF(R300="R","@Entity@Table(name = ""reg_"&amp;LOWER(J300)&amp;""")@XmlRootElement","")&amp;VLOOKUP(J300,Blocos!D:I,6,0)&amp;Apoio!$E$1&amp;Y300,""))</f>
        <v>@Campos(posicao = 4, tipo = 'R')@Column(name = "VL_MAT_PROP")private BigDecimal vlMatProp;</v>
      </c>
      <c r="X300" s="190" t="str">
        <f>IF(ISNUMBER(Q300),COUNTIF(Blocos!G:G,J300),"")</f>
        <v/>
      </c>
      <c r="Y300" s="190" t="str">
        <f>IF(OR(X300=0,X300=""),"",VLOOKUP(SUMIFS(Blocos!A:A,Blocos!H:H,'EFD REGISTROS e Campos (2)'!X300,Blocos!G:G,'EFD REGISTROS e Campos (2)'!J300),Blocos!A:L,12,0))</f>
        <v/>
      </c>
      <c r="Z300" s="190" t="str">
        <f>IF(ISNUMBER(Q301),VLOOKUP(J300,Blocos!D:G,4,0),"")</f>
        <v/>
      </c>
      <c r="AA300" s="190" t="str">
        <f>IF(ISNUMBER(Q300),CONCATENATE("CREATE TABLE ""reg_",LOWER(J300),""" (""ID"" bigint NOT NULL AUTO_INCREMENT,  ""HASHFILE"" varchar(255) DEFAULT NULL, ""ID_PAI"" bigint NOT NULL,"),IF(Q300="Campo",CONCATENATE("""",L300,""" ",VLOOKUP(R300,Apoio!A:C,3,0)),""))&amp;IF(Z300="","",CONCATENATE("PRIMARY KEY (""ID""), KEY ""FK_reg_",LOWER(Z300),"_ID_PAI"" (""ID_PAI""), CONSTRAINT ""FK_reg_",LOWER(Z300),"_ID_PAI"" FOREIGN KEY (""ID_PAI"") REFERENCES ""reg_",LOWER(Z300),""" (""ID"")) ENGINE=InnoDB AUTO_INCREMENT=105774 DEFAULT CHARSET=utf8mb4 COLLATE=utf8mb4_0900_ai_ci;"))</f>
        <v>"VL_MAT_PROP" decimal(15,6) DEFAULT NULL,</v>
      </c>
      <c r="AB300" s="190" t="str">
        <f t="shared" si="34"/>
        <v>`reg_b470`.`VL_MAT_PROP`,</v>
      </c>
    </row>
    <row r="301" spans="1:28" ht="14.5" hidden="1" customHeight="1" x14ac:dyDescent="0.3">
      <c r="J301" s="187" t="str">
        <f t="shared" si="33"/>
        <v>B470</v>
      </c>
      <c r="K301" s="181">
        <v>5</v>
      </c>
      <c r="L301" s="289" t="s">
        <v>476</v>
      </c>
      <c r="M301" s="182" t="s">
        <v>477</v>
      </c>
      <c r="N301" s="181" t="s">
        <v>32</v>
      </c>
      <c r="O301" s="207" t="s">
        <v>28</v>
      </c>
      <c r="P301" s="211" t="s">
        <v>363</v>
      </c>
      <c r="Q301" s="192" t="str">
        <f t="shared" si="29"/>
        <v>Campo</v>
      </c>
      <c r="R301" s="192" t="s">
        <v>3606</v>
      </c>
      <c r="S301" s="191" t="str">
        <f t="shared" si="30"/>
        <v/>
      </c>
      <c r="T301" s="192" t="str">
        <f t="shared" si="31"/>
        <v>&lt;campo posicao="5"&gt;
&lt;coluna&gt;VL-SUB&lt;/coluna&gt;
&lt;descricao&gt;D- Valor total das subempreitadas&lt;/descricao&gt;
&lt;tipo&gt;R&lt;/tipo&gt;
&lt;/campo&gt;</v>
      </c>
      <c r="U301" s="192" t="str">
        <f t="shared" si="28"/>
        <v>&lt;campo posicao="5"&gt;
&lt;coluna&gt;VL-SUB&lt;/coluna&gt;
&lt;descricao&gt;D- Valor total das subempreitadas&lt;/descricao&gt;
&lt;tipo&gt;R&lt;/tipo&gt;
&lt;/campo&gt;</v>
      </c>
      <c r="V301" s="192" t="str">
        <f t="shared" si="32"/>
        <v>{"Column6", "VL-SUB"},</v>
      </c>
      <c r="W301" s="191" t="str">
        <f>IF(Q301="Campo","@Campos(posicao = "&amp;K301&amp;", tipo = '"&amp;R301&amp;"')@Column(name = """&amp;L301&amp;""")"&amp;IF(R301="D","@Temporal(TemporalType.DATE)","")&amp;"private "&amp;VLOOKUP(TEXT(R301,"@"),Apoio!A:B,2,0)&amp;" "&amp;SUBSTITUTE(LOWER(LEFT(L301,1))&amp;RIGHT(PROPER(L301),LEN(L301)-1),"_","")&amp;";",IF(ISNUMBER(Q301),IF(R301="R","@Entity@Table(name = ""reg_"&amp;LOWER(J301)&amp;""")@XmlRootElement","")&amp;VLOOKUP(J301,Blocos!D:I,6,0)&amp;Apoio!$E$1&amp;Y301,""))</f>
        <v>@Campos(posicao = 5, tipo = 'R')@Column(name = "VL-SUB")private BigDecimal vl-Sub;</v>
      </c>
      <c r="X301" s="190" t="str">
        <f>IF(ISNUMBER(Q301),COUNTIF(Blocos!G:G,J301),"")</f>
        <v/>
      </c>
      <c r="Y301" s="190" t="str">
        <f>IF(OR(X301=0,X301=""),"",VLOOKUP(SUMIFS(Blocos!A:A,Blocos!H:H,'EFD REGISTROS e Campos (2)'!X301,Blocos!G:G,'EFD REGISTROS e Campos (2)'!J301),Blocos!A:L,12,0))</f>
        <v/>
      </c>
      <c r="Z301" s="190" t="str">
        <f>IF(ISNUMBER(Q302),VLOOKUP(J301,Blocos!D:G,4,0),"")</f>
        <v/>
      </c>
      <c r="AA301" s="190" t="str">
        <f>IF(ISNUMBER(Q301),CONCATENATE("CREATE TABLE ""reg_",LOWER(J301),""" (""ID"" bigint NOT NULL AUTO_INCREMENT,  ""HASHFILE"" varchar(255) DEFAULT NULL, ""ID_PAI"" bigint NOT NULL,"),IF(Q301="Campo",CONCATENATE("""",L301,""" ",VLOOKUP(R301,Apoio!A:C,3,0)),""))&amp;IF(Z301="","",CONCATENATE("PRIMARY KEY (""ID""), KEY ""FK_reg_",LOWER(Z301),"_ID_PAI"" (""ID_PAI""), CONSTRAINT ""FK_reg_",LOWER(Z301),"_ID_PAI"" FOREIGN KEY (""ID_PAI"") REFERENCES ""reg_",LOWER(Z301),""" (""ID"")) ENGINE=InnoDB AUTO_INCREMENT=105774 DEFAULT CHARSET=utf8mb4 COLLATE=utf8mb4_0900_ai_ci;"))</f>
        <v>"VL-SUB" decimal(15,6) DEFAULT NULL,</v>
      </c>
      <c r="AB301" s="190" t="str">
        <f t="shared" si="34"/>
        <v>`reg_b470`.`VL-SUB`,</v>
      </c>
    </row>
    <row r="302" spans="1:28" ht="14.5" hidden="1" customHeight="1" x14ac:dyDescent="0.3">
      <c r="J302" s="187" t="str">
        <f t="shared" si="33"/>
        <v>B470</v>
      </c>
      <c r="K302" s="181">
        <v>6</v>
      </c>
      <c r="L302" s="289" t="s">
        <v>478</v>
      </c>
      <c r="M302" s="182" t="s">
        <v>479</v>
      </c>
      <c r="N302" s="181" t="s">
        <v>32</v>
      </c>
      <c r="O302" s="207" t="s">
        <v>28</v>
      </c>
      <c r="P302" s="211" t="s">
        <v>363</v>
      </c>
      <c r="Q302" s="192" t="str">
        <f t="shared" si="29"/>
        <v>Campo</v>
      </c>
      <c r="R302" s="192" t="s">
        <v>3606</v>
      </c>
      <c r="S302" s="191" t="str">
        <f t="shared" si="30"/>
        <v/>
      </c>
      <c r="T302" s="192" t="str">
        <f t="shared" si="31"/>
        <v>&lt;campo posicao="6"&gt;
&lt;coluna&gt;VL_ISNT&lt;/coluna&gt;
&lt;descricao&gt;E- Valor total das operações isentas ou não-tributadas pelo ISS&lt;/descricao&gt;
&lt;tipo&gt;R&lt;/tipo&gt;
&lt;/campo&gt;</v>
      </c>
      <c r="U302" s="192" t="str">
        <f t="shared" si="28"/>
        <v>&lt;campo posicao="6"&gt;
&lt;coluna&gt;VL_ISNT&lt;/coluna&gt;
&lt;descricao&gt;E- Valor total das operações isentas ou não-tributadas pelo ISS&lt;/descricao&gt;
&lt;tipo&gt;R&lt;/tipo&gt;
&lt;/campo&gt;</v>
      </c>
      <c r="V302" s="192" t="str">
        <f t="shared" si="32"/>
        <v>{"Column7", "VL_ISNT"},</v>
      </c>
      <c r="W302" s="191" t="str">
        <f>IF(Q302="Campo","@Campos(posicao = "&amp;K302&amp;", tipo = '"&amp;R302&amp;"')@Column(name = """&amp;L302&amp;""")"&amp;IF(R302="D","@Temporal(TemporalType.DATE)","")&amp;"private "&amp;VLOOKUP(TEXT(R302,"@"),Apoio!A:B,2,0)&amp;" "&amp;SUBSTITUTE(LOWER(LEFT(L302,1))&amp;RIGHT(PROPER(L302),LEN(L302)-1),"_","")&amp;";",IF(ISNUMBER(Q302),IF(R302="R","@Entity@Table(name = ""reg_"&amp;LOWER(J302)&amp;""")@XmlRootElement","")&amp;VLOOKUP(J302,Blocos!D:I,6,0)&amp;Apoio!$E$1&amp;Y302,""))</f>
        <v>@Campos(posicao = 6, tipo = 'R')@Column(name = "VL_ISNT")private BigDecimal vlIsnt;</v>
      </c>
      <c r="X302" s="190" t="str">
        <f>IF(ISNUMBER(Q302),COUNTIF(Blocos!G:G,J302),"")</f>
        <v/>
      </c>
      <c r="Y302" s="190" t="str">
        <f>IF(OR(X302=0,X302=""),"",VLOOKUP(SUMIFS(Blocos!A:A,Blocos!H:H,'EFD REGISTROS e Campos (2)'!X302,Blocos!G:G,'EFD REGISTROS e Campos (2)'!J302),Blocos!A:L,12,0))</f>
        <v/>
      </c>
      <c r="Z302" s="190" t="str">
        <f>IF(ISNUMBER(Q303),VLOOKUP(J302,Blocos!D:G,4,0),"")</f>
        <v/>
      </c>
      <c r="AA302" s="190" t="str">
        <f>IF(ISNUMBER(Q302),CONCATENATE("CREATE TABLE ""reg_",LOWER(J302),""" (""ID"" bigint NOT NULL AUTO_INCREMENT,  ""HASHFILE"" varchar(255) DEFAULT NULL, ""ID_PAI"" bigint NOT NULL,"),IF(Q302="Campo",CONCATENATE("""",L302,""" ",VLOOKUP(R302,Apoio!A:C,3,0)),""))&amp;IF(Z302="","",CONCATENATE("PRIMARY KEY (""ID""), KEY ""FK_reg_",LOWER(Z302),"_ID_PAI"" (""ID_PAI""), CONSTRAINT ""FK_reg_",LOWER(Z302),"_ID_PAI"" FOREIGN KEY (""ID_PAI"") REFERENCES ""reg_",LOWER(Z302),""" (""ID"")) ENGINE=InnoDB AUTO_INCREMENT=105774 DEFAULT CHARSET=utf8mb4 COLLATE=utf8mb4_0900_ai_ci;"))</f>
        <v>"VL_ISNT" decimal(15,6) DEFAULT NULL,</v>
      </c>
      <c r="AB302" s="190" t="str">
        <f t="shared" si="34"/>
        <v>`reg_b470`.`VL_ISNT`,</v>
      </c>
    </row>
    <row r="303" spans="1:28" ht="14.5" hidden="1" customHeight="1" x14ac:dyDescent="0.3">
      <c r="J303" s="187" t="str">
        <f t="shared" si="33"/>
        <v>B470</v>
      </c>
      <c r="K303" s="181">
        <v>7</v>
      </c>
      <c r="L303" s="289" t="s">
        <v>370</v>
      </c>
      <c r="M303" s="182" t="s">
        <v>480</v>
      </c>
      <c r="N303" s="181" t="s">
        <v>32</v>
      </c>
      <c r="O303" s="207" t="s">
        <v>28</v>
      </c>
      <c r="P303" s="211" t="s">
        <v>363</v>
      </c>
      <c r="Q303" s="192" t="str">
        <f t="shared" si="29"/>
        <v>Campo</v>
      </c>
      <c r="R303" s="192" t="s">
        <v>3606</v>
      </c>
      <c r="S303" s="191" t="str">
        <f t="shared" si="30"/>
        <v/>
      </c>
      <c r="T303" s="192" t="str">
        <f t="shared" si="31"/>
        <v>&lt;campo posicao="7"&gt;
&lt;coluna&gt;VL_DED_BC&lt;/coluna&gt;
&lt;descricao&gt;F- Valor total das deduções da base de cálculo (B+C+D+E)&lt;/descricao&gt;
&lt;tipo&gt;R&lt;/tipo&gt;
&lt;/campo&gt;</v>
      </c>
      <c r="U303" s="192" t="str">
        <f t="shared" si="28"/>
        <v>&lt;campo posicao="7"&gt;
&lt;coluna&gt;VL_DED_BC&lt;/coluna&gt;
&lt;descricao&gt;F- Valor total das deduções da base de cálculo (B+C+D+E)&lt;/descricao&gt;
&lt;tipo&gt;R&lt;/tipo&gt;
&lt;/campo&gt;</v>
      </c>
      <c r="V303" s="192" t="str">
        <f t="shared" si="32"/>
        <v>{"Column8", "VL_DED_BC"},</v>
      </c>
      <c r="W303" s="191" t="str">
        <f>IF(Q303="Campo","@Campos(posicao = "&amp;K303&amp;", tipo = '"&amp;R303&amp;"')@Column(name = """&amp;L303&amp;""")"&amp;IF(R303="D","@Temporal(TemporalType.DATE)","")&amp;"private "&amp;VLOOKUP(TEXT(R303,"@"),Apoio!A:B,2,0)&amp;" "&amp;SUBSTITUTE(LOWER(LEFT(L303,1))&amp;RIGHT(PROPER(L303),LEN(L303)-1),"_","")&amp;";",IF(ISNUMBER(Q303),IF(R303="R","@Entity@Table(name = ""reg_"&amp;LOWER(J303)&amp;""")@XmlRootElement","")&amp;VLOOKUP(J303,Blocos!D:I,6,0)&amp;Apoio!$E$1&amp;Y303,""))</f>
        <v>@Campos(posicao = 7, tipo = 'R')@Column(name = "VL_DED_BC")private BigDecimal vlDedBc;</v>
      </c>
      <c r="X303" s="190" t="str">
        <f>IF(ISNUMBER(Q303),COUNTIF(Blocos!G:G,J303),"")</f>
        <v/>
      </c>
      <c r="Y303" s="190" t="str">
        <f>IF(OR(X303=0,X303=""),"",VLOOKUP(SUMIFS(Blocos!A:A,Blocos!H:H,'EFD REGISTROS e Campos (2)'!X303,Blocos!G:G,'EFD REGISTROS e Campos (2)'!J303),Blocos!A:L,12,0))</f>
        <v/>
      </c>
      <c r="Z303" s="190" t="str">
        <f>IF(ISNUMBER(Q304),VLOOKUP(J303,Blocos!D:G,4,0),"")</f>
        <v/>
      </c>
      <c r="AA303" s="190" t="str">
        <f>IF(ISNUMBER(Q303),CONCATENATE("CREATE TABLE ""reg_",LOWER(J303),""" (""ID"" bigint NOT NULL AUTO_INCREMENT,  ""HASHFILE"" varchar(255) DEFAULT NULL, ""ID_PAI"" bigint NOT NULL,"),IF(Q303="Campo",CONCATENATE("""",L303,""" ",VLOOKUP(R303,Apoio!A:C,3,0)),""))&amp;IF(Z303="","",CONCATENATE("PRIMARY KEY (""ID""), KEY ""FK_reg_",LOWER(Z303),"_ID_PAI"" (""ID_PAI""), CONSTRAINT ""FK_reg_",LOWER(Z303),"_ID_PAI"" FOREIGN KEY (""ID_PAI"") REFERENCES ""reg_",LOWER(Z303),""" (""ID"")) ENGINE=InnoDB AUTO_INCREMENT=105774 DEFAULT CHARSET=utf8mb4 COLLATE=utf8mb4_0900_ai_ci;"))</f>
        <v>"VL_DED_BC" decimal(15,6) DEFAULT NULL,</v>
      </c>
      <c r="AB303" s="190" t="str">
        <f t="shared" si="34"/>
        <v>`reg_b470`.`VL_DED_BC`,</v>
      </c>
    </row>
    <row r="304" spans="1:28" ht="14.5" hidden="1" customHeight="1" x14ac:dyDescent="0.3">
      <c r="J304" s="187" t="str">
        <f t="shared" si="33"/>
        <v>B470</v>
      </c>
      <c r="K304" s="181">
        <v>8</v>
      </c>
      <c r="L304" s="289" t="s">
        <v>372</v>
      </c>
      <c r="M304" s="182" t="s">
        <v>481</v>
      </c>
      <c r="N304" s="181" t="s">
        <v>32</v>
      </c>
      <c r="O304" s="207" t="s">
        <v>28</v>
      </c>
      <c r="P304" s="211" t="s">
        <v>363</v>
      </c>
      <c r="Q304" s="192" t="str">
        <f t="shared" si="29"/>
        <v>Campo</v>
      </c>
      <c r="R304" s="192" t="s">
        <v>3606</v>
      </c>
      <c r="S304" s="191" t="str">
        <f t="shared" si="30"/>
        <v/>
      </c>
      <c r="T304" s="192" t="str">
        <f t="shared" si="31"/>
        <v>&lt;campo posicao="8"&gt;
&lt;coluna&gt;VL_BC_ISS&lt;/coluna&gt;
&lt;descricao&gt;G- Valor total da base de cálculo do ISS&lt;/descricao&gt;
&lt;tipo&gt;R&lt;/tipo&gt;
&lt;/campo&gt;</v>
      </c>
      <c r="U304" s="192" t="str">
        <f t="shared" si="28"/>
        <v>&lt;campo posicao="8"&gt;
&lt;coluna&gt;VL_BC_ISS&lt;/coluna&gt;
&lt;descricao&gt;G- Valor total da base de cálculo do ISS&lt;/descricao&gt;
&lt;tipo&gt;R&lt;/tipo&gt;
&lt;/campo&gt;</v>
      </c>
      <c r="V304" s="192" t="str">
        <f t="shared" si="32"/>
        <v>{"Column9", "VL_BC_ISS"},</v>
      </c>
      <c r="W304" s="191" t="str">
        <f>IF(Q304="Campo","@Campos(posicao = "&amp;K304&amp;", tipo = '"&amp;R304&amp;"')@Column(name = """&amp;L304&amp;""")"&amp;IF(R304="D","@Temporal(TemporalType.DATE)","")&amp;"private "&amp;VLOOKUP(TEXT(R304,"@"),Apoio!A:B,2,0)&amp;" "&amp;SUBSTITUTE(LOWER(LEFT(L304,1))&amp;RIGHT(PROPER(L304),LEN(L304)-1),"_","")&amp;";",IF(ISNUMBER(Q304),IF(R304="R","@Entity@Table(name = ""reg_"&amp;LOWER(J304)&amp;""")@XmlRootElement","")&amp;VLOOKUP(J304,Blocos!D:I,6,0)&amp;Apoio!$E$1&amp;Y304,""))</f>
        <v>@Campos(posicao = 8, tipo = 'R')@Column(name = "VL_BC_ISS")private BigDecimal vlBcIss;</v>
      </c>
      <c r="X304" s="190" t="str">
        <f>IF(ISNUMBER(Q304),COUNTIF(Blocos!G:G,J304),"")</f>
        <v/>
      </c>
      <c r="Y304" s="190" t="str">
        <f>IF(OR(X304=0,X304=""),"",VLOOKUP(SUMIFS(Blocos!A:A,Blocos!H:H,'EFD REGISTROS e Campos (2)'!X304,Blocos!G:G,'EFD REGISTROS e Campos (2)'!J304),Blocos!A:L,12,0))</f>
        <v/>
      </c>
      <c r="Z304" s="190" t="str">
        <f>IF(ISNUMBER(Q305),VLOOKUP(J304,Blocos!D:G,4,0),"")</f>
        <v/>
      </c>
      <c r="AA304" s="190" t="str">
        <f>IF(ISNUMBER(Q304),CONCATENATE("CREATE TABLE ""reg_",LOWER(J304),""" (""ID"" bigint NOT NULL AUTO_INCREMENT,  ""HASHFILE"" varchar(255) DEFAULT NULL, ""ID_PAI"" bigint NOT NULL,"),IF(Q304="Campo",CONCATENATE("""",L304,""" ",VLOOKUP(R304,Apoio!A:C,3,0)),""))&amp;IF(Z304="","",CONCATENATE("PRIMARY KEY (""ID""), KEY ""FK_reg_",LOWER(Z304),"_ID_PAI"" (""ID_PAI""), CONSTRAINT ""FK_reg_",LOWER(Z304),"_ID_PAI"" FOREIGN KEY (""ID_PAI"") REFERENCES ""reg_",LOWER(Z304),""" (""ID"")) ENGINE=InnoDB AUTO_INCREMENT=105774 DEFAULT CHARSET=utf8mb4 COLLATE=utf8mb4_0900_ai_ci;"))</f>
        <v>"VL_BC_ISS" decimal(15,6) DEFAULT NULL,</v>
      </c>
      <c r="AB304" s="190" t="str">
        <f t="shared" si="34"/>
        <v>`reg_b470`.`VL_BC_ISS`,</v>
      </c>
    </row>
    <row r="305" spans="1:28" ht="14.5" hidden="1" customHeight="1" x14ac:dyDescent="0.3">
      <c r="J305" s="187" t="str">
        <f t="shared" si="33"/>
        <v>B470</v>
      </c>
      <c r="K305" s="181">
        <v>9</v>
      </c>
      <c r="L305" s="289" t="s">
        <v>374</v>
      </c>
      <c r="M305" s="182" t="s">
        <v>482</v>
      </c>
      <c r="N305" s="181" t="s">
        <v>32</v>
      </c>
      <c r="O305" s="207" t="s">
        <v>28</v>
      </c>
      <c r="P305" s="211" t="s">
        <v>363</v>
      </c>
      <c r="Q305" s="192" t="str">
        <f t="shared" si="29"/>
        <v>Campo</v>
      </c>
      <c r="R305" s="192" t="s">
        <v>3606</v>
      </c>
      <c r="S305" s="191" t="str">
        <f t="shared" si="30"/>
        <v/>
      </c>
      <c r="T305" s="192" t="str">
        <f t="shared" si="31"/>
        <v>&lt;campo posicao="9"&gt;
&lt;coluna&gt;VL_BC_ISS_RT&lt;/coluna&gt;
&lt;descricao&gt;H- Valor total da base de cálculo de retenção do ISS referente às prestações do declarante. &lt;/descricao&gt;
&lt;tipo&gt;R&lt;/tipo&gt;
&lt;/campo&gt;</v>
      </c>
      <c r="U305" s="192" t="str">
        <f t="shared" si="28"/>
        <v>&lt;campo posicao="9"&gt;
&lt;coluna&gt;VL_BC_ISS_RT&lt;/coluna&gt;
&lt;descricao&gt;H- Valor total da base de cálculo de retenção do ISS referente às prestações do declarante. &lt;/descricao&gt;
&lt;tipo&gt;R&lt;/tipo&gt;
&lt;/campo&gt;</v>
      </c>
      <c r="V305" s="192" t="str">
        <f t="shared" si="32"/>
        <v>{"Column10", "VL_BC_ISS_RT"},</v>
      </c>
      <c r="W305" s="191" t="str">
        <f>IF(Q305="Campo","@Campos(posicao = "&amp;K305&amp;", tipo = '"&amp;R305&amp;"')@Column(name = """&amp;L305&amp;""")"&amp;IF(R305="D","@Temporal(TemporalType.DATE)","")&amp;"private "&amp;VLOOKUP(TEXT(R305,"@"),Apoio!A:B,2,0)&amp;" "&amp;SUBSTITUTE(LOWER(LEFT(L305,1))&amp;RIGHT(PROPER(L305),LEN(L305)-1),"_","")&amp;";",IF(ISNUMBER(Q305),IF(R305="R","@Entity@Table(name = ""reg_"&amp;LOWER(J305)&amp;""")@XmlRootElement","")&amp;VLOOKUP(J305,Blocos!D:I,6,0)&amp;Apoio!$E$1&amp;Y305,""))</f>
        <v>@Campos(posicao = 9, tipo = 'R')@Column(name = "VL_BC_ISS_RT")private BigDecimal vlBcIssRt;</v>
      </c>
      <c r="X305" s="190" t="str">
        <f>IF(ISNUMBER(Q305),COUNTIF(Blocos!G:G,J305),"")</f>
        <v/>
      </c>
      <c r="Y305" s="190" t="str">
        <f>IF(OR(X305=0,X305=""),"",VLOOKUP(SUMIFS(Blocos!A:A,Blocos!H:H,'EFD REGISTROS e Campos (2)'!X305,Blocos!G:G,'EFD REGISTROS e Campos (2)'!J305),Blocos!A:L,12,0))</f>
        <v/>
      </c>
      <c r="Z305" s="190" t="str">
        <f>IF(ISNUMBER(Q306),VLOOKUP(J305,Blocos!D:G,4,0),"")</f>
        <v/>
      </c>
      <c r="AA305" s="190" t="str">
        <f>IF(ISNUMBER(Q305),CONCATENATE("CREATE TABLE ""reg_",LOWER(J305),""" (""ID"" bigint NOT NULL AUTO_INCREMENT,  ""HASHFILE"" varchar(255) DEFAULT NULL, ""ID_PAI"" bigint NOT NULL,"),IF(Q305="Campo",CONCATENATE("""",L305,""" ",VLOOKUP(R305,Apoio!A:C,3,0)),""))&amp;IF(Z305="","",CONCATENATE("PRIMARY KEY (""ID""), KEY ""FK_reg_",LOWER(Z305),"_ID_PAI"" (""ID_PAI""), CONSTRAINT ""FK_reg_",LOWER(Z305),"_ID_PAI"" FOREIGN KEY (""ID_PAI"") REFERENCES ""reg_",LOWER(Z305),""" (""ID"")) ENGINE=InnoDB AUTO_INCREMENT=105774 DEFAULT CHARSET=utf8mb4 COLLATE=utf8mb4_0900_ai_ci;"))</f>
        <v>"VL_BC_ISS_RT" decimal(15,6) DEFAULT NULL,</v>
      </c>
      <c r="AB305" s="190" t="str">
        <f t="shared" si="34"/>
        <v>`reg_b470`.`VL_BC_ISS_RT`,</v>
      </c>
    </row>
    <row r="306" spans="1:28" ht="14.5" hidden="1" customHeight="1" x14ac:dyDescent="0.3">
      <c r="J306" s="187" t="str">
        <f t="shared" si="33"/>
        <v>B470</v>
      </c>
      <c r="K306" s="181">
        <v>10</v>
      </c>
      <c r="L306" s="289" t="s">
        <v>378</v>
      </c>
      <c r="M306" s="182" t="s">
        <v>483</v>
      </c>
      <c r="N306" s="181" t="s">
        <v>32</v>
      </c>
      <c r="O306" s="207" t="s">
        <v>28</v>
      </c>
      <c r="P306" s="211" t="s">
        <v>363</v>
      </c>
      <c r="Q306" s="192" t="str">
        <f t="shared" si="29"/>
        <v>Campo</v>
      </c>
      <c r="R306" s="192" t="s">
        <v>3606</v>
      </c>
      <c r="S306" s="191" t="str">
        <f t="shared" si="30"/>
        <v/>
      </c>
      <c r="T306" s="192" t="str">
        <f t="shared" si="31"/>
        <v>&lt;campo posicao="10"&gt;
&lt;coluna&gt;VL_ISS&lt;/coluna&gt;
&lt;descricao&gt;I- Valor total do ISS destacado&lt;/descricao&gt;
&lt;tipo&gt;R&lt;/tipo&gt;
&lt;/campo&gt;</v>
      </c>
      <c r="U306" s="192" t="str">
        <f t="shared" si="28"/>
        <v>&lt;campo posicao="10"&gt;
&lt;coluna&gt;VL_ISS&lt;/coluna&gt;
&lt;descricao&gt;I- Valor total do ISS destacado&lt;/descricao&gt;
&lt;tipo&gt;R&lt;/tipo&gt;
&lt;/campo&gt;</v>
      </c>
      <c r="V306" s="192" t="str">
        <f t="shared" si="32"/>
        <v>{"Column11", "VL_ISS"},</v>
      </c>
      <c r="W306" s="191" t="str">
        <f>IF(Q306="Campo","@Campos(posicao = "&amp;K306&amp;", tipo = '"&amp;R306&amp;"')@Column(name = """&amp;L306&amp;""")"&amp;IF(R306="D","@Temporal(TemporalType.DATE)","")&amp;"private "&amp;VLOOKUP(TEXT(R306,"@"),Apoio!A:B,2,0)&amp;" "&amp;SUBSTITUTE(LOWER(LEFT(L306,1))&amp;RIGHT(PROPER(L306),LEN(L306)-1),"_","")&amp;";",IF(ISNUMBER(Q306),IF(R306="R","@Entity@Table(name = ""reg_"&amp;LOWER(J306)&amp;""")@XmlRootElement","")&amp;VLOOKUP(J306,Blocos!D:I,6,0)&amp;Apoio!$E$1&amp;Y306,""))</f>
        <v>@Campos(posicao = 10, tipo = 'R')@Column(name = "VL_ISS")private BigDecimal vlIss;</v>
      </c>
      <c r="X306" s="190" t="str">
        <f>IF(ISNUMBER(Q306),COUNTIF(Blocos!G:G,J306),"")</f>
        <v/>
      </c>
      <c r="Y306" s="190" t="str">
        <f>IF(OR(X306=0,X306=""),"",VLOOKUP(SUMIFS(Blocos!A:A,Blocos!H:H,'EFD REGISTROS e Campos (2)'!X306,Blocos!G:G,'EFD REGISTROS e Campos (2)'!J306),Blocos!A:L,12,0))</f>
        <v/>
      </c>
      <c r="Z306" s="190" t="str">
        <f>IF(ISNUMBER(Q307),VLOOKUP(J306,Blocos!D:G,4,0),"")</f>
        <v/>
      </c>
      <c r="AA306" s="190" t="str">
        <f>IF(ISNUMBER(Q306),CONCATENATE("CREATE TABLE ""reg_",LOWER(J306),""" (""ID"" bigint NOT NULL AUTO_INCREMENT,  ""HASHFILE"" varchar(255) DEFAULT NULL, ""ID_PAI"" bigint NOT NULL,"),IF(Q306="Campo",CONCATENATE("""",L306,""" ",VLOOKUP(R306,Apoio!A:C,3,0)),""))&amp;IF(Z306="","",CONCATENATE("PRIMARY KEY (""ID""), KEY ""FK_reg_",LOWER(Z306),"_ID_PAI"" (""ID_PAI""), CONSTRAINT ""FK_reg_",LOWER(Z306),"_ID_PAI"" FOREIGN KEY (""ID_PAI"") REFERENCES ""reg_",LOWER(Z306),""" (""ID"")) ENGINE=InnoDB AUTO_INCREMENT=105774 DEFAULT CHARSET=utf8mb4 COLLATE=utf8mb4_0900_ai_ci;"))</f>
        <v>"VL_ISS" decimal(15,6) DEFAULT NULL,</v>
      </c>
      <c r="AB306" s="190" t="str">
        <f t="shared" si="34"/>
        <v>`reg_b470`.`VL_ISS`,</v>
      </c>
    </row>
    <row r="307" spans="1:28" ht="14.5" hidden="1" customHeight="1" x14ac:dyDescent="0.3">
      <c r="J307" s="187" t="str">
        <f t="shared" si="33"/>
        <v>B470</v>
      </c>
      <c r="K307" s="181">
        <v>11</v>
      </c>
      <c r="L307" s="289" t="s">
        <v>376</v>
      </c>
      <c r="M307" s="182" t="s">
        <v>484</v>
      </c>
      <c r="N307" s="181" t="s">
        <v>32</v>
      </c>
      <c r="O307" s="207" t="s">
        <v>28</v>
      </c>
      <c r="P307" s="211" t="s">
        <v>363</v>
      </c>
      <c r="Q307" s="192" t="str">
        <f t="shared" si="29"/>
        <v>Campo</v>
      </c>
      <c r="R307" s="192" t="s">
        <v>3606</v>
      </c>
      <c r="S307" s="191" t="str">
        <f t="shared" si="30"/>
        <v/>
      </c>
      <c r="T307" s="192" t="str">
        <f t="shared" si="31"/>
        <v>&lt;campo posicao="11"&gt;
&lt;coluna&gt;VL_ISS_RT&lt;/coluna&gt;
&lt;descricao&gt;J- Valor total do ISS retido pelo tomador nas prestações do declarante&lt;/descricao&gt;
&lt;tipo&gt;R&lt;/tipo&gt;
&lt;/campo&gt;</v>
      </c>
      <c r="U307" s="192" t="str">
        <f t="shared" si="28"/>
        <v>&lt;campo posicao="11"&gt;
&lt;coluna&gt;VL_ISS_RT&lt;/coluna&gt;
&lt;descricao&gt;J- Valor total do ISS retido pelo tomador nas prestações do declarante&lt;/descricao&gt;
&lt;tipo&gt;R&lt;/tipo&gt;
&lt;/campo&gt;</v>
      </c>
      <c r="V307" s="192" t="str">
        <f t="shared" si="32"/>
        <v>{"Column12", "VL_ISS_RT"},</v>
      </c>
      <c r="W307" s="191" t="str">
        <f>IF(Q307="Campo","@Campos(posicao = "&amp;K307&amp;", tipo = '"&amp;R307&amp;"')@Column(name = """&amp;L307&amp;""")"&amp;IF(R307="D","@Temporal(TemporalType.DATE)","")&amp;"private "&amp;VLOOKUP(TEXT(R307,"@"),Apoio!A:B,2,0)&amp;" "&amp;SUBSTITUTE(LOWER(LEFT(L307,1))&amp;RIGHT(PROPER(L307),LEN(L307)-1),"_","")&amp;";",IF(ISNUMBER(Q307),IF(R307="R","@Entity@Table(name = ""reg_"&amp;LOWER(J307)&amp;""")@XmlRootElement","")&amp;VLOOKUP(J307,Blocos!D:I,6,0)&amp;Apoio!$E$1&amp;Y307,""))</f>
        <v>@Campos(posicao = 11, tipo = 'R')@Column(name = "VL_ISS_RT")private BigDecimal vlIssRt;</v>
      </c>
      <c r="X307" s="190" t="str">
        <f>IF(ISNUMBER(Q307),COUNTIF(Blocos!G:G,J307),"")</f>
        <v/>
      </c>
      <c r="Y307" s="190" t="str">
        <f>IF(OR(X307=0,X307=""),"",VLOOKUP(SUMIFS(Blocos!A:A,Blocos!H:H,'EFD REGISTROS e Campos (2)'!X307,Blocos!G:G,'EFD REGISTROS e Campos (2)'!J307),Blocos!A:L,12,0))</f>
        <v/>
      </c>
      <c r="Z307" s="190" t="str">
        <f>IF(ISNUMBER(Q308),VLOOKUP(J307,Blocos!D:G,4,0),"")</f>
        <v/>
      </c>
      <c r="AA307" s="190" t="str">
        <f>IF(ISNUMBER(Q307),CONCATENATE("CREATE TABLE ""reg_",LOWER(J307),""" (""ID"" bigint NOT NULL AUTO_INCREMENT,  ""HASHFILE"" varchar(255) DEFAULT NULL, ""ID_PAI"" bigint NOT NULL,"),IF(Q307="Campo",CONCATENATE("""",L307,""" ",VLOOKUP(R307,Apoio!A:C,3,0)),""))&amp;IF(Z307="","",CONCATENATE("PRIMARY KEY (""ID""), KEY ""FK_reg_",LOWER(Z307),"_ID_PAI"" (""ID_PAI""), CONSTRAINT ""FK_reg_",LOWER(Z307),"_ID_PAI"" FOREIGN KEY (""ID_PAI"") REFERENCES ""reg_",LOWER(Z307),""" (""ID"")) ENGINE=InnoDB AUTO_INCREMENT=105774 DEFAULT CHARSET=utf8mb4 COLLATE=utf8mb4_0900_ai_ci;"))</f>
        <v>"VL_ISS_RT" decimal(15,6) DEFAULT NULL,</v>
      </c>
      <c r="AB307" s="190" t="str">
        <f t="shared" si="34"/>
        <v>`reg_b470`.`VL_ISS_RT`,</v>
      </c>
    </row>
    <row r="308" spans="1:28" ht="14.5" hidden="1" customHeight="1" x14ac:dyDescent="0.3">
      <c r="J308" s="187" t="str">
        <f t="shared" si="33"/>
        <v>B470</v>
      </c>
      <c r="K308" s="181">
        <v>12</v>
      </c>
      <c r="L308" s="289" t="s">
        <v>453</v>
      </c>
      <c r="M308" s="182" t="s">
        <v>485</v>
      </c>
      <c r="N308" s="181" t="s">
        <v>32</v>
      </c>
      <c r="O308" s="207" t="s">
        <v>28</v>
      </c>
      <c r="P308" s="211" t="s">
        <v>363</v>
      </c>
      <c r="Q308" s="192" t="str">
        <f t="shared" si="29"/>
        <v>Campo</v>
      </c>
      <c r="R308" s="192" t="s">
        <v>3606</v>
      </c>
      <c r="S308" s="191" t="str">
        <f t="shared" si="30"/>
        <v/>
      </c>
      <c r="T308" s="192" t="str">
        <f t="shared" si="31"/>
        <v>&lt;campo posicao="12"&gt;
&lt;coluna&gt;VL_DED&lt;/coluna&gt;
&lt;descricao&gt;K- Valor total das deduções do ISS próprio&lt;/descricao&gt;
&lt;tipo&gt;R&lt;/tipo&gt;
&lt;/campo&gt;</v>
      </c>
      <c r="U308" s="192" t="str">
        <f t="shared" si="28"/>
        <v>&lt;campo posicao="12"&gt;
&lt;coluna&gt;VL_DED&lt;/coluna&gt;
&lt;descricao&gt;K- Valor total das deduções do ISS próprio&lt;/descricao&gt;
&lt;tipo&gt;R&lt;/tipo&gt;
&lt;/campo&gt;</v>
      </c>
      <c r="V308" s="192" t="str">
        <f t="shared" si="32"/>
        <v>{"Column13", "VL_DED"},</v>
      </c>
      <c r="W308" s="191" t="str">
        <f>IF(Q308="Campo","@Campos(posicao = "&amp;K308&amp;", tipo = '"&amp;R308&amp;"')@Column(name = """&amp;L308&amp;""")"&amp;IF(R308="D","@Temporal(TemporalType.DATE)","")&amp;"private "&amp;VLOOKUP(TEXT(R308,"@"),Apoio!A:B,2,0)&amp;" "&amp;SUBSTITUTE(LOWER(LEFT(L308,1))&amp;RIGHT(PROPER(L308),LEN(L308)-1),"_","")&amp;";",IF(ISNUMBER(Q308),IF(R308="R","@Entity@Table(name = ""reg_"&amp;LOWER(J308)&amp;""")@XmlRootElement","")&amp;VLOOKUP(J308,Blocos!D:I,6,0)&amp;Apoio!$E$1&amp;Y308,""))</f>
        <v>@Campos(posicao = 12, tipo = 'R')@Column(name = "VL_DED")private BigDecimal vlDed;</v>
      </c>
      <c r="X308" s="190" t="str">
        <f>IF(ISNUMBER(Q308),COUNTIF(Blocos!G:G,J308),"")</f>
        <v/>
      </c>
      <c r="Y308" s="190" t="str">
        <f>IF(OR(X308=0,X308=""),"",VLOOKUP(SUMIFS(Blocos!A:A,Blocos!H:H,'EFD REGISTROS e Campos (2)'!X308,Blocos!G:G,'EFD REGISTROS e Campos (2)'!J308),Blocos!A:L,12,0))</f>
        <v/>
      </c>
      <c r="Z308" s="190" t="str">
        <f>IF(ISNUMBER(Q309),VLOOKUP(J308,Blocos!D:G,4,0),"")</f>
        <v/>
      </c>
      <c r="AA308" s="190" t="str">
        <f>IF(ISNUMBER(Q308),CONCATENATE("CREATE TABLE ""reg_",LOWER(J308),""" (""ID"" bigint NOT NULL AUTO_INCREMENT,  ""HASHFILE"" varchar(255) DEFAULT NULL, ""ID_PAI"" bigint NOT NULL,"),IF(Q308="Campo",CONCATENATE("""",L308,""" ",VLOOKUP(R308,Apoio!A:C,3,0)),""))&amp;IF(Z308="","",CONCATENATE("PRIMARY KEY (""ID""), KEY ""FK_reg_",LOWER(Z308),"_ID_PAI"" (""ID_PAI""), CONSTRAINT ""FK_reg_",LOWER(Z308),"_ID_PAI"" FOREIGN KEY (""ID_PAI"") REFERENCES ""reg_",LOWER(Z308),""" (""ID"")) ENGINE=InnoDB AUTO_INCREMENT=105774 DEFAULT CHARSET=utf8mb4 COLLATE=utf8mb4_0900_ai_ci;"))</f>
        <v>"VL_DED" decimal(15,6) DEFAULT NULL,</v>
      </c>
      <c r="AB308" s="190" t="str">
        <f t="shared" si="34"/>
        <v>`reg_b470`.`VL_DED`,</v>
      </c>
    </row>
    <row r="309" spans="1:28" ht="14.5" hidden="1" customHeight="1" x14ac:dyDescent="0.3">
      <c r="J309" s="187" t="str">
        <f t="shared" si="33"/>
        <v>B470</v>
      </c>
      <c r="K309" s="181">
        <v>13</v>
      </c>
      <c r="L309" s="289" t="s">
        <v>486</v>
      </c>
      <c r="M309" s="182" t="s">
        <v>487</v>
      </c>
      <c r="N309" s="181" t="s">
        <v>32</v>
      </c>
      <c r="O309" s="207" t="s">
        <v>28</v>
      </c>
      <c r="P309" s="211" t="s">
        <v>363</v>
      </c>
      <c r="Q309" s="192" t="str">
        <f t="shared" si="29"/>
        <v>Campo</v>
      </c>
      <c r="R309" s="192" t="s">
        <v>3606</v>
      </c>
      <c r="S309" s="191" t="str">
        <f t="shared" si="30"/>
        <v/>
      </c>
      <c r="T309" s="192" t="str">
        <f t="shared" si="31"/>
        <v>&lt;campo posicao="13"&gt;
&lt;coluna&gt;VL_ISS_REC&lt;/coluna&gt;
&lt;descricao&gt;L- Valor total apurado do ISS próprio a recolher (I- J- K)&lt;/descricao&gt;
&lt;tipo&gt;R&lt;/tipo&gt;
&lt;/campo&gt;</v>
      </c>
      <c r="U309" s="192" t="str">
        <f t="shared" si="28"/>
        <v>&lt;campo posicao="13"&gt;
&lt;coluna&gt;VL_ISS_REC&lt;/coluna&gt;
&lt;descricao&gt;L- Valor total apurado do ISS próprio a recolher (I- J- K)&lt;/descricao&gt;
&lt;tipo&gt;R&lt;/tipo&gt;
&lt;/campo&gt;</v>
      </c>
      <c r="V309" s="192" t="str">
        <f t="shared" si="32"/>
        <v>{"Column14", "VL_ISS_REC"},</v>
      </c>
      <c r="W309" s="191" t="str">
        <f>IF(Q309="Campo","@Campos(posicao = "&amp;K309&amp;", tipo = '"&amp;R309&amp;"')@Column(name = """&amp;L309&amp;""")"&amp;IF(R309="D","@Temporal(TemporalType.DATE)","")&amp;"private "&amp;VLOOKUP(TEXT(R309,"@"),Apoio!A:B,2,0)&amp;" "&amp;SUBSTITUTE(LOWER(LEFT(L309,1))&amp;RIGHT(PROPER(L309),LEN(L309)-1),"_","")&amp;";",IF(ISNUMBER(Q309),IF(R309="R","@Entity@Table(name = ""reg_"&amp;LOWER(J309)&amp;""")@XmlRootElement","")&amp;VLOOKUP(J309,Blocos!D:I,6,0)&amp;Apoio!$E$1&amp;Y309,""))</f>
        <v>@Campos(posicao = 13, tipo = 'R')@Column(name = "VL_ISS_REC")private BigDecimal vlIssRec;</v>
      </c>
      <c r="X309" s="190" t="str">
        <f>IF(ISNUMBER(Q309),COUNTIF(Blocos!G:G,J309),"")</f>
        <v/>
      </c>
      <c r="Y309" s="190" t="str">
        <f>IF(OR(X309=0,X309=""),"",VLOOKUP(SUMIFS(Blocos!A:A,Blocos!H:H,'EFD REGISTROS e Campos (2)'!X309,Blocos!G:G,'EFD REGISTROS e Campos (2)'!J309),Blocos!A:L,12,0))</f>
        <v/>
      </c>
      <c r="Z309" s="190" t="str">
        <f>IF(ISNUMBER(Q310),VLOOKUP(J309,Blocos!D:G,4,0),"")</f>
        <v/>
      </c>
      <c r="AA309" s="190" t="str">
        <f>IF(ISNUMBER(Q309),CONCATENATE("CREATE TABLE ""reg_",LOWER(J309),""" (""ID"" bigint NOT NULL AUTO_INCREMENT,  ""HASHFILE"" varchar(255) DEFAULT NULL, ""ID_PAI"" bigint NOT NULL,"),IF(Q309="Campo",CONCATENATE("""",L309,""" ",VLOOKUP(R309,Apoio!A:C,3,0)),""))&amp;IF(Z309="","",CONCATENATE("PRIMARY KEY (""ID""), KEY ""FK_reg_",LOWER(Z309),"_ID_PAI"" (""ID_PAI""), CONSTRAINT ""FK_reg_",LOWER(Z309),"_ID_PAI"" FOREIGN KEY (""ID_PAI"") REFERENCES ""reg_",LOWER(Z309),""" (""ID"")) ENGINE=InnoDB AUTO_INCREMENT=105774 DEFAULT CHARSET=utf8mb4 COLLATE=utf8mb4_0900_ai_ci;"))</f>
        <v>"VL_ISS_REC" decimal(15,6) DEFAULT NULL,</v>
      </c>
      <c r="AB309" s="190" t="str">
        <f t="shared" si="34"/>
        <v>`reg_b470`.`VL_ISS_REC`,</v>
      </c>
    </row>
    <row r="310" spans="1:28" ht="14.5" hidden="1" customHeight="1" x14ac:dyDescent="0.3">
      <c r="J310" s="187" t="str">
        <f t="shared" si="33"/>
        <v>B470</v>
      </c>
      <c r="K310" s="181">
        <v>14</v>
      </c>
      <c r="L310" s="289" t="s">
        <v>488</v>
      </c>
      <c r="M310" s="182" t="s">
        <v>489</v>
      </c>
      <c r="N310" s="181" t="s">
        <v>32</v>
      </c>
      <c r="O310" s="207" t="s">
        <v>28</v>
      </c>
      <c r="P310" s="211" t="s">
        <v>363</v>
      </c>
      <c r="Q310" s="192" t="str">
        <f t="shared" si="29"/>
        <v>Campo</v>
      </c>
      <c r="R310" s="192" t="s">
        <v>3606</v>
      </c>
      <c r="S310" s="191" t="str">
        <f t="shared" si="30"/>
        <v/>
      </c>
      <c r="T310" s="192" t="str">
        <f t="shared" si="31"/>
        <v>&lt;campo posicao="14"&gt;
&lt;coluna&gt;VL_ISS_ST&lt;/coluna&gt;
&lt;descricao&gt;M- Valor total do ISS substituto a recolher pelas aquisições do declarante (tomador)&lt;/descricao&gt;
&lt;tipo&gt;R&lt;/tipo&gt;
&lt;/campo&gt;</v>
      </c>
      <c r="U310" s="192" t="str">
        <f t="shared" si="28"/>
        <v>&lt;campo posicao="14"&gt;
&lt;coluna&gt;VL_ISS_ST&lt;/coluna&gt;
&lt;descricao&gt;M- Valor total do ISS substituto a recolher pelas aquisições do declarante (tomador)&lt;/descricao&gt;
&lt;tipo&gt;R&lt;/tipo&gt;
&lt;/campo&gt;</v>
      </c>
      <c r="V310" s="192" t="str">
        <f t="shared" si="32"/>
        <v>{"Column15", "VL_ISS_ST"},</v>
      </c>
      <c r="W310" s="191" t="str">
        <f>IF(Q310="Campo","@Campos(posicao = "&amp;K310&amp;", tipo = '"&amp;R310&amp;"')@Column(name = """&amp;L310&amp;""")"&amp;IF(R310="D","@Temporal(TemporalType.DATE)","")&amp;"private "&amp;VLOOKUP(TEXT(R310,"@"),Apoio!A:B,2,0)&amp;" "&amp;SUBSTITUTE(LOWER(LEFT(L310,1))&amp;RIGHT(PROPER(L310),LEN(L310)-1),"_","")&amp;";",IF(ISNUMBER(Q310),IF(R310="R","@Entity@Table(name = ""reg_"&amp;LOWER(J310)&amp;""")@XmlRootElement","")&amp;VLOOKUP(J310,Blocos!D:I,6,0)&amp;Apoio!$E$1&amp;Y310,""))</f>
        <v>@Campos(posicao = 14, tipo = 'R')@Column(name = "VL_ISS_ST")private BigDecimal vlIssSt;</v>
      </c>
      <c r="X310" s="190" t="str">
        <f>IF(ISNUMBER(Q310),COUNTIF(Blocos!G:G,J310),"")</f>
        <v/>
      </c>
      <c r="Y310" s="190" t="str">
        <f>IF(OR(X310=0,X310=""),"",VLOOKUP(SUMIFS(Blocos!A:A,Blocos!H:H,'EFD REGISTROS e Campos (2)'!X310,Blocos!G:G,'EFD REGISTROS e Campos (2)'!J310),Blocos!A:L,12,0))</f>
        <v/>
      </c>
      <c r="Z310" s="190" t="str">
        <f>IF(ISNUMBER(Q311),VLOOKUP(J310,Blocos!D:G,4,0),"")</f>
        <v/>
      </c>
      <c r="AA310" s="190" t="str">
        <f>IF(ISNUMBER(Q310),CONCATENATE("CREATE TABLE ""reg_",LOWER(J310),""" (""ID"" bigint NOT NULL AUTO_INCREMENT,  ""HASHFILE"" varchar(255) DEFAULT NULL, ""ID_PAI"" bigint NOT NULL,"),IF(Q310="Campo",CONCATENATE("""",L310,""" ",VLOOKUP(R310,Apoio!A:C,3,0)),""))&amp;IF(Z310="","",CONCATENATE("PRIMARY KEY (""ID""), KEY ""FK_reg_",LOWER(Z310),"_ID_PAI"" (""ID_PAI""), CONSTRAINT ""FK_reg_",LOWER(Z310),"_ID_PAI"" FOREIGN KEY (""ID_PAI"") REFERENCES ""reg_",LOWER(Z310),""" (""ID"")) ENGINE=InnoDB AUTO_INCREMENT=105774 DEFAULT CHARSET=utf8mb4 COLLATE=utf8mb4_0900_ai_ci;"))</f>
        <v>"VL_ISS_ST" decimal(15,6) DEFAULT NULL,</v>
      </c>
      <c r="AB310" s="190" t="str">
        <f t="shared" si="34"/>
        <v>`reg_b470`.`VL_ISS_ST`,</v>
      </c>
    </row>
    <row r="311" spans="1:28" ht="14.5" hidden="1" customHeight="1" x14ac:dyDescent="0.3">
      <c r="J311" s="187" t="str">
        <f t="shared" si="33"/>
        <v>B470</v>
      </c>
      <c r="K311" s="181">
        <v>15</v>
      </c>
      <c r="L311" s="289" t="s">
        <v>490</v>
      </c>
      <c r="M311" s="182" t="s">
        <v>491</v>
      </c>
      <c r="N311" s="181" t="s">
        <v>32</v>
      </c>
      <c r="O311" s="207" t="s">
        <v>28</v>
      </c>
      <c r="P311" s="211" t="s">
        <v>363</v>
      </c>
      <c r="Q311" s="192" t="str">
        <f t="shared" si="29"/>
        <v>Campo</v>
      </c>
      <c r="R311" s="192" t="s">
        <v>3606</v>
      </c>
      <c r="S311" s="191" t="str">
        <f t="shared" si="30"/>
        <v/>
      </c>
      <c r="T311" s="192" t="str">
        <f t="shared" si="31"/>
        <v>&lt;campo posicao="15"&gt;
&lt;coluna&gt;VL_ISS_REC_UNI&lt;/coluna&gt;
&lt;descricao&gt;N- Valor do ISS próprio a recolher pela Sociedade Uniprofissional&lt;/descricao&gt;
&lt;tipo&gt;R&lt;/tipo&gt;
&lt;/campo&gt;</v>
      </c>
      <c r="U311" s="192" t="str">
        <f t="shared" si="28"/>
        <v>&lt;campo posicao="15"&gt;
&lt;coluna&gt;VL_ISS_REC_UNI&lt;/coluna&gt;
&lt;descricao&gt;N- Valor do ISS próprio a recolher pela Sociedade Uniprofissional&lt;/descricao&gt;
&lt;tipo&gt;R&lt;/tipo&gt;
&lt;/campo&gt;</v>
      </c>
      <c r="V311" s="192" t="str">
        <f t="shared" si="32"/>
        <v>{"Column16", "VL_ISS_REC_UNI"},</v>
      </c>
      <c r="W311" s="191" t="str">
        <f>IF(Q311="Campo","@Campos(posicao = "&amp;K311&amp;", tipo = '"&amp;R311&amp;"')@Column(name = """&amp;L311&amp;""")"&amp;IF(R311="D","@Temporal(TemporalType.DATE)","")&amp;"private "&amp;VLOOKUP(TEXT(R311,"@"),Apoio!A:B,2,0)&amp;" "&amp;SUBSTITUTE(LOWER(LEFT(L311,1))&amp;RIGHT(PROPER(L311),LEN(L311)-1),"_","")&amp;";",IF(ISNUMBER(Q311),IF(R311="R","@Entity@Table(name = ""reg_"&amp;LOWER(J311)&amp;""")@XmlRootElement","")&amp;VLOOKUP(J311,Blocos!D:I,6,0)&amp;Apoio!$E$1&amp;Y311,""))</f>
        <v>@Campos(posicao = 15, tipo = 'R')@Column(name = "VL_ISS_REC_UNI")private BigDecimal vlIssRecUni;</v>
      </c>
      <c r="X311" s="190" t="str">
        <f>IF(ISNUMBER(Q311),COUNTIF(Blocos!G:G,J311),"")</f>
        <v/>
      </c>
      <c r="Y311" s="190" t="str">
        <f>IF(OR(X311=0,X311=""),"",VLOOKUP(SUMIFS(Blocos!A:A,Blocos!H:H,'EFD REGISTROS e Campos (2)'!X311,Blocos!G:G,'EFD REGISTROS e Campos (2)'!J311),Blocos!A:L,12,0))</f>
        <v/>
      </c>
      <c r="Z311" s="190" t="str">
        <f>IF(ISNUMBER(Q312),VLOOKUP(J311,Blocos!D:G,4,0),"")</f>
        <v>B001</v>
      </c>
      <c r="AA311" s="190" t="str">
        <f>IF(ISNUMBER(Q311),CONCATENATE("CREATE TABLE ""reg_",LOWER(J311),""" (""ID"" bigint NOT NULL AUTO_INCREMENT,  ""HASHFILE"" varchar(255) DEFAULT NULL, ""ID_PAI"" bigint NOT NULL,"),IF(Q311="Campo",CONCATENATE("""",L311,""" ",VLOOKUP(R311,Apoio!A:C,3,0)),""))&amp;IF(Z311="","",CONCATENATE("PRIMARY KEY (""ID""), KEY ""FK_reg_",LOWER(Z311),"_ID_PAI"" (""ID_PAI""), CONSTRAINT ""FK_reg_",LOWER(Z311),"_ID_PAI"" FOREIGN KEY (""ID_PAI"") REFERENCES ""reg_",LOWER(Z311),""" (""ID"")) ENGINE=InnoDB AUTO_INCREMENT=105774 DEFAULT CHARSET=utf8mb4 COLLATE=utf8mb4_0900_ai_ci;"))</f>
        <v>"VL_ISS_REC_UNI" decimal(15,6) DEFAULT NULL,PRIMARY KEY ("ID"), KEY "FK_reg_b001_ID_PAI" ("ID_PAI"), CONSTRAINT "FK_reg_b001_ID_PAI" FOREIGN KEY ("ID_PAI") REFERENCES "reg_b001" ("ID")) ENGINE=InnoDB AUTO_INCREMENT=105774 DEFAULT CHARSET=utf8mb4 COLLATE=utf8mb4_0900_ai_ci;</v>
      </c>
      <c r="AB311" s="190" t="str">
        <f t="shared" si="34"/>
        <v>`reg_b470`.`VL_ISS_REC_UNI`,FROM `efdicms`.`reg_b470`;"</v>
      </c>
    </row>
    <row r="312" spans="1:28" ht="14.5" hidden="1" customHeight="1" collapsed="1" x14ac:dyDescent="0.3">
      <c r="A312" s="180" t="s">
        <v>22</v>
      </c>
      <c r="D312" s="180" t="s">
        <v>492</v>
      </c>
      <c r="I312" s="180" t="s">
        <v>8</v>
      </c>
      <c r="J312" s="187" t="str">
        <f t="shared" si="33"/>
        <v>B500</v>
      </c>
      <c r="K312" s="195" t="s">
        <v>493</v>
      </c>
      <c r="Q312" s="192">
        <f t="shared" si="29"/>
        <v>2</v>
      </c>
      <c r="S312" s="191" t="str">
        <f t="shared" si="30"/>
        <v>&lt;/registro&gt;
&lt;registro codigo="B500" perfil="ABC" nivel="2"&gt;</v>
      </c>
      <c r="T312" s="192" t="str">
        <f t="shared" si="31"/>
        <v/>
      </c>
      <c r="U312" s="192" t="str">
        <f t="shared" si="28"/>
        <v>&lt;/registro&gt;
&lt;registro codigo="B500" perfil="ABC" nivel="2"&gt;</v>
      </c>
      <c r="V312" s="192" t="str">
        <f t="shared" si="32"/>
        <v/>
      </c>
      <c r="W312" s="191" t="str">
        <f>IF(Q312="Campo","@Campos(posicao = "&amp;K312&amp;", tipo = '"&amp;R312&amp;"')@Column(name = """&amp;L312&amp;""")"&amp;IF(R312="D","@Temporal(TemporalType.DATE)","")&amp;"private "&amp;VLOOKUP(TEXT(R312,"@"),Apoio!A:B,2,0)&amp;" "&amp;SUBSTITUTE(LOWER(LEFT(L312,1))&amp;RIGHT(PROPER(L312),LEN(L312)-1),"_","")&amp;";",IF(ISNUMBER(Q312),IF(R312="R","@Entity@Table(name = ""reg_"&amp;LOWER(J312)&amp;""")@XmlRootElement","")&amp;VLOOKUP(J312,Blocos!D:I,6,0)&amp;Apoio!$E$1&amp;Y312,""))</f>
        <v>@Registros(nivel = 2) public class RegB500 implements Serializable { private static final long serialVersionUID = 1L; @Id @GeneratedValue(strategy = GenerationType.IDENTITY) @Basic(optional = false) @Column(name = "ID" ) private Long id;@OneToOne(fetch = FetchType.LAZY) @JoinColumn(name = "ID_PAI", nullable = false) private RegB001 idPai; public RegB001 getIdPai() {return idPai;}public void setIdPai(Object idPai) {this.idPai = (RegB001) idPai;}public RegB500() { } public RegB500(Long id) { this.id = id; } public RegB500(Long id, RegB001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List&lt;RegB510&gt; regB510;public List&lt;RegB510&gt; getRegB510() {return regB510;}public void setRegB510(List&lt;RegB510&gt; regB510) {this.regB510 = regB510;}</v>
      </c>
      <c r="X312" s="190">
        <f>IF(ISNUMBER(Q312),COUNTIF(Blocos!G:G,J312),"")</f>
        <v>1</v>
      </c>
      <c r="Y312" s="190" t="str">
        <f>IF(OR(X312=0,X312=""),"",VLOOKUP(SUMIFS(Blocos!A:A,Blocos!H:H,'EFD REGISTROS e Campos (2)'!X312,Blocos!G:G,'EFD REGISTROS e Campos (2)'!J312),Blocos!A:L,12,0))</f>
        <v>@OneToMany( cascade = CascadeType.ALL, fetch = FetchType.LAZY, mappedBy = "idPai")private  List&lt;RegB510&gt; regB510;public List&lt;RegB510&gt; getRegB510() {return regB510;}public void setRegB510(List&lt;RegB510&gt; regB510) {this.regB510 = regB510;}</v>
      </c>
      <c r="Z312" s="190" t="str">
        <f>IF(ISNUMBER(Q313),VLOOKUP(J312,Blocos!D:G,4,0),"")</f>
        <v/>
      </c>
      <c r="AA312" s="190" t="str">
        <f>IF(ISNUMBER(Q312),CONCATENATE("CREATE TABLE ""reg_",LOWER(J312),""" (""ID"" bigint NOT NULL AUTO_INCREMENT,  ""HASHFILE"" varchar(255) DEFAULT NULL, ""ID_PAI"" bigint NOT NULL,"),IF(Q312="Campo",CONCATENATE("""",L312,""" ",VLOOKUP(R312,Apoio!A:C,3,0)),""))&amp;IF(Z312="","",CONCATENATE("PRIMARY KEY (""ID""), KEY ""FK_reg_",LOWER(Z312),"_ID_PAI"" (""ID_PAI""), CONSTRAINT ""FK_reg_",LOWER(Z312),"_ID_PAI"" FOREIGN KEY (""ID_PAI"") REFERENCES ""reg_",LOWER(Z312),""" (""ID"")) ENGINE=InnoDB AUTO_INCREMENT=105774 DEFAULT CHARSET=utf8mb4 COLLATE=utf8mb4_0900_ai_ci;"))</f>
        <v>CREATE TABLE "reg_b500" ("ID" bigint NOT NULL AUTO_INCREMENT,  "HASHFILE" varchar(255) DEFAULT NULL, "ID_PAI" bigint NOT NULL,</v>
      </c>
      <c r="AB312" s="190" t="str">
        <f t="shared" si="34"/>
        <v/>
      </c>
    </row>
    <row r="313" spans="1:28" ht="14.5" hidden="1" customHeight="1" x14ac:dyDescent="0.3">
      <c r="J313" s="187" t="str">
        <f t="shared" si="33"/>
        <v>B500</v>
      </c>
      <c r="K313" s="181">
        <v>1</v>
      </c>
      <c r="L313" s="289" t="s">
        <v>25</v>
      </c>
      <c r="M313" s="182" t="s">
        <v>494</v>
      </c>
      <c r="N313" s="181" t="s">
        <v>27</v>
      </c>
      <c r="O313" s="181" t="s">
        <v>235</v>
      </c>
      <c r="P313" s="211" t="s">
        <v>28</v>
      </c>
      <c r="Q313" s="192" t="str">
        <f t="shared" si="29"/>
        <v>Campo</v>
      </c>
      <c r="R313" s="192" t="s">
        <v>27</v>
      </c>
      <c r="S313" s="191" t="str">
        <f t="shared" si="30"/>
        <v/>
      </c>
      <c r="T313" s="192" t="str">
        <f t="shared" si="31"/>
        <v>&lt;campo posicao="1"&gt;
&lt;coluna&gt;REG&lt;/coluna&gt;
&lt;descricao&gt;Texto fixo contendo "B500"&lt;/descricao&gt;
&lt;tipo&gt;C&lt;/tipo&gt;
&lt;/campo&gt;</v>
      </c>
      <c r="U313" s="192" t="str">
        <f t="shared" si="28"/>
        <v>&lt;campo posicao="1"&gt;
&lt;coluna&gt;REG&lt;/coluna&gt;
&lt;descricao&gt;Texto fixo contendo "B500"&lt;/descricao&gt;
&lt;tipo&gt;C&lt;/tipo&gt;
&lt;/campo&gt;</v>
      </c>
      <c r="V313" s="192" t="str">
        <f t="shared" si="32"/>
        <v>{"Column2", "REG"},</v>
      </c>
      <c r="W313" s="191" t="str">
        <f>IF(Q313="Campo","@Campos(posicao = "&amp;K313&amp;", tipo = '"&amp;R313&amp;"')@Column(name = """&amp;L313&amp;""")"&amp;IF(R313="D","@Temporal(TemporalType.DATE)","")&amp;"private "&amp;VLOOKUP(TEXT(R313,"@"),Apoio!A:B,2,0)&amp;" "&amp;SUBSTITUTE(LOWER(LEFT(L313,1))&amp;RIGHT(PROPER(L313),LEN(L313)-1),"_","")&amp;";",IF(ISNUMBER(Q313),IF(R313="R","@Entity@Table(name = ""reg_"&amp;LOWER(J313)&amp;""")@XmlRootElement","")&amp;VLOOKUP(J313,Blocos!D:I,6,0)&amp;Apoio!$E$1&amp;Y313,""))</f>
        <v>@Campos(posicao = 1, tipo = 'C')@Column(name = "REG")private String reg;</v>
      </c>
      <c r="X313" s="190" t="str">
        <f>IF(ISNUMBER(Q313),COUNTIF(Blocos!G:G,J313),"")</f>
        <v/>
      </c>
      <c r="Y313" s="190" t="str">
        <f>IF(OR(X313=0,X313=""),"",VLOOKUP(SUMIFS(Blocos!A:A,Blocos!H:H,'EFD REGISTROS e Campos (2)'!X313,Blocos!G:G,'EFD REGISTROS e Campos (2)'!J313),Blocos!A:L,12,0))</f>
        <v/>
      </c>
      <c r="Z313" s="190" t="str">
        <f>IF(ISNUMBER(Q314),VLOOKUP(J313,Blocos!D:G,4,0),"")</f>
        <v/>
      </c>
      <c r="AA313" s="190" t="str">
        <f>IF(ISNUMBER(Q313),CONCATENATE("CREATE TABLE ""reg_",LOWER(J313),""" (""ID"" bigint NOT NULL AUTO_INCREMENT,  ""HASHFILE"" varchar(255) DEFAULT NULL, ""ID_PAI"" bigint NOT NULL,"),IF(Q313="Campo",CONCATENATE("""",L313,""" ",VLOOKUP(R313,Apoio!A:C,3,0)),""))&amp;IF(Z313="","",CONCATENATE("PRIMARY KEY (""ID""), KEY ""FK_reg_",LOWER(Z313),"_ID_PAI"" (""ID_PAI""), CONSTRAINT ""FK_reg_",LOWER(Z313),"_ID_PAI"" FOREIGN KEY (""ID_PAI"") REFERENCES ""reg_",LOWER(Z313),""" (""ID"")) ENGINE=InnoDB AUTO_INCREMENT=105774 DEFAULT CHARSET=utf8mb4 COLLATE=utf8mb4_0900_ai_ci;"))</f>
        <v>"REG" varchar(255) DEFAULT NULL,</v>
      </c>
      <c r="AB313" s="190" t="str">
        <f t="shared" si="34"/>
        <v>USE `efdicms`;SELECT `reg_b500`.`REG`,</v>
      </c>
    </row>
    <row r="314" spans="1:28" ht="14.5" hidden="1" customHeight="1" x14ac:dyDescent="0.3">
      <c r="J314" s="187" t="str">
        <f t="shared" si="33"/>
        <v>B500</v>
      </c>
      <c r="K314" s="181">
        <v>2</v>
      </c>
      <c r="L314" s="289" t="s">
        <v>495</v>
      </c>
      <c r="M314" s="182" t="s">
        <v>496</v>
      </c>
      <c r="N314" s="181" t="s">
        <v>32</v>
      </c>
      <c r="O314" s="207" t="s">
        <v>28</v>
      </c>
      <c r="P314" s="211" t="s">
        <v>363</v>
      </c>
      <c r="Q314" s="192" t="str">
        <f t="shared" si="29"/>
        <v>Campo</v>
      </c>
      <c r="R314" s="192" t="s">
        <v>3606</v>
      </c>
      <c r="S314" s="191" t="str">
        <f t="shared" si="30"/>
        <v/>
      </c>
      <c r="T314" s="192" t="str">
        <f t="shared" si="31"/>
        <v>&lt;campo posicao="2"&gt;
&lt;coluna&gt;VL_REC&lt;/coluna&gt;
&lt;descricao&gt;Valor mensal das receitas auferidas pela sociedade uniprofissional&lt;/descricao&gt;
&lt;tipo&gt;R&lt;/tipo&gt;
&lt;/campo&gt;</v>
      </c>
      <c r="U314" s="192" t="str">
        <f t="shared" si="28"/>
        <v>&lt;campo posicao="2"&gt;
&lt;coluna&gt;VL_REC&lt;/coluna&gt;
&lt;descricao&gt;Valor mensal das receitas auferidas pela sociedade uniprofissional&lt;/descricao&gt;
&lt;tipo&gt;R&lt;/tipo&gt;
&lt;/campo&gt;</v>
      </c>
      <c r="V314" s="192" t="str">
        <f t="shared" si="32"/>
        <v>{"Column3", "VL_REC"},</v>
      </c>
      <c r="W314" s="191" t="str">
        <f>IF(Q314="Campo","@Campos(posicao = "&amp;K314&amp;", tipo = '"&amp;R314&amp;"')@Column(name = """&amp;L314&amp;""")"&amp;IF(R314="D","@Temporal(TemporalType.DATE)","")&amp;"private "&amp;VLOOKUP(TEXT(R314,"@"),Apoio!A:B,2,0)&amp;" "&amp;SUBSTITUTE(LOWER(LEFT(L314,1))&amp;RIGHT(PROPER(L314),LEN(L314)-1),"_","")&amp;";",IF(ISNUMBER(Q314),IF(R314="R","@Entity@Table(name = ""reg_"&amp;LOWER(J314)&amp;""")@XmlRootElement","")&amp;VLOOKUP(J314,Blocos!D:I,6,0)&amp;Apoio!$E$1&amp;Y314,""))</f>
        <v>@Campos(posicao = 2, tipo = 'R')@Column(name = "VL_REC")private BigDecimal vlRec;</v>
      </c>
      <c r="X314" s="190" t="str">
        <f>IF(ISNUMBER(Q314),COUNTIF(Blocos!G:G,J314),"")</f>
        <v/>
      </c>
      <c r="Y314" s="190" t="str">
        <f>IF(OR(X314=0,X314=""),"",VLOOKUP(SUMIFS(Blocos!A:A,Blocos!H:H,'EFD REGISTROS e Campos (2)'!X314,Blocos!G:G,'EFD REGISTROS e Campos (2)'!J314),Blocos!A:L,12,0))</f>
        <v/>
      </c>
      <c r="Z314" s="190" t="str">
        <f>IF(ISNUMBER(Q315),VLOOKUP(J314,Blocos!D:G,4,0),"")</f>
        <v/>
      </c>
      <c r="AA314" s="190" t="str">
        <f>IF(ISNUMBER(Q314),CONCATENATE("CREATE TABLE ""reg_",LOWER(J314),""" (""ID"" bigint NOT NULL AUTO_INCREMENT,  ""HASHFILE"" varchar(255) DEFAULT NULL, ""ID_PAI"" bigint NOT NULL,"),IF(Q314="Campo",CONCATENATE("""",L314,""" ",VLOOKUP(R314,Apoio!A:C,3,0)),""))&amp;IF(Z314="","",CONCATENATE("PRIMARY KEY (""ID""), KEY ""FK_reg_",LOWER(Z314),"_ID_PAI"" (""ID_PAI""), CONSTRAINT ""FK_reg_",LOWER(Z314),"_ID_PAI"" FOREIGN KEY (""ID_PAI"") REFERENCES ""reg_",LOWER(Z314),""" (""ID"")) ENGINE=InnoDB AUTO_INCREMENT=105774 DEFAULT CHARSET=utf8mb4 COLLATE=utf8mb4_0900_ai_ci;"))</f>
        <v>"VL_REC" decimal(15,6) DEFAULT NULL,</v>
      </c>
      <c r="AB314" s="190" t="str">
        <f t="shared" si="34"/>
        <v>`reg_b500`.`VL_REC`,</v>
      </c>
    </row>
    <row r="315" spans="1:28" ht="14.5" hidden="1" customHeight="1" x14ac:dyDescent="0.3">
      <c r="J315" s="187" t="str">
        <f t="shared" si="33"/>
        <v>B500</v>
      </c>
      <c r="K315" s="181">
        <v>3</v>
      </c>
      <c r="L315" s="289" t="s">
        <v>497</v>
      </c>
      <c r="M315" s="182" t="s">
        <v>498</v>
      </c>
      <c r="N315" s="181" t="s">
        <v>32</v>
      </c>
      <c r="O315" s="207" t="s">
        <v>28</v>
      </c>
      <c r="P315" s="211" t="s">
        <v>28</v>
      </c>
      <c r="Q315" s="192" t="str">
        <f t="shared" si="29"/>
        <v>Campo</v>
      </c>
      <c r="R315" s="192" t="s">
        <v>3607</v>
      </c>
      <c r="S315" s="191" t="str">
        <f t="shared" si="30"/>
        <v/>
      </c>
      <c r="T315" s="192" t="str">
        <f t="shared" si="31"/>
        <v>&lt;campo posicao="3"&gt;
&lt;coluna&gt;QTD_PROF&lt;/coluna&gt;
&lt;descricao&gt;Quantidade de profissionais habilitados&lt;/descricao&gt;
&lt;tipo&gt;I&lt;/tipo&gt;
&lt;/campo&gt;</v>
      </c>
      <c r="U315" s="192" t="str">
        <f t="shared" si="28"/>
        <v>&lt;campo posicao="3"&gt;
&lt;coluna&gt;QTD_PROF&lt;/coluna&gt;
&lt;descricao&gt;Quantidade de profissionais habilitados&lt;/descricao&gt;
&lt;tipo&gt;I&lt;/tipo&gt;
&lt;/campo&gt;</v>
      </c>
      <c r="V315" s="192" t="str">
        <f t="shared" si="32"/>
        <v>{"Column4", "QTD_PROF"},</v>
      </c>
      <c r="W315" s="191" t="str">
        <f>IF(Q315="Campo","@Campos(posicao = "&amp;K315&amp;", tipo = '"&amp;R315&amp;"')@Column(name = """&amp;L315&amp;""")"&amp;IF(R315="D","@Temporal(TemporalType.DATE)","")&amp;"private "&amp;VLOOKUP(TEXT(R315,"@"),Apoio!A:B,2,0)&amp;" "&amp;SUBSTITUTE(LOWER(LEFT(L315,1))&amp;RIGHT(PROPER(L315),LEN(L315)-1),"_","")&amp;";",IF(ISNUMBER(Q315),IF(R315="R","@Entity@Table(name = ""reg_"&amp;LOWER(J315)&amp;""")@XmlRootElement","")&amp;VLOOKUP(J315,Blocos!D:I,6,0)&amp;Apoio!$E$1&amp;Y315,""))</f>
        <v>@Campos(posicao = 3, tipo = 'I')@Column(name = "QTD_PROF")private int qtdProf;</v>
      </c>
      <c r="X315" s="190" t="str">
        <f>IF(ISNUMBER(Q315),COUNTIF(Blocos!G:G,J315),"")</f>
        <v/>
      </c>
      <c r="Y315" s="190" t="str">
        <f>IF(OR(X315=0,X315=""),"",VLOOKUP(SUMIFS(Blocos!A:A,Blocos!H:H,'EFD REGISTROS e Campos (2)'!X315,Blocos!G:G,'EFD REGISTROS e Campos (2)'!J315),Blocos!A:L,12,0))</f>
        <v/>
      </c>
      <c r="Z315" s="190" t="str">
        <f>IF(ISNUMBER(Q316),VLOOKUP(J315,Blocos!D:G,4,0),"")</f>
        <v/>
      </c>
      <c r="AA315" s="190" t="str">
        <f>IF(ISNUMBER(Q315),CONCATENATE("CREATE TABLE ""reg_",LOWER(J315),""" (""ID"" bigint NOT NULL AUTO_INCREMENT,  ""HASHFILE"" varchar(255) DEFAULT NULL, ""ID_PAI"" bigint NOT NULL,"),IF(Q315="Campo",CONCATENATE("""",L315,""" ",VLOOKUP(R315,Apoio!A:C,3,0)),""))&amp;IF(Z315="","",CONCATENATE("PRIMARY KEY (""ID""), KEY ""FK_reg_",LOWER(Z315),"_ID_PAI"" (""ID_PAI""), CONSTRAINT ""FK_reg_",LOWER(Z315),"_ID_PAI"" FOREIGN KEY (""ID_PAI"") REFERENCES ""reg_",LOWER(Z315),""" (""ID"")) ENGINE=InnoDB AUTO_INCREMENT=105774 DEFAULT CHARSET=utf8mb4 COLLATE=utf8mb4_0900_ai_ci;"))</f>
        <v>"QTD_PROF" int DEFAULT NULL,</v>
      </c>
      <c r="AB315" s="190" t="str">
        <f t="shared" si="34"/>
        <v>`reg_b500`.`QTD_PROF`,</v>
      </c>
    </row>
    <row r="316" spans="1:28" ht="14.5" hidden="1" customHeight="1" x14ac:dyDescent="0.3">
      <c r="J316" s="187" t="str">
        <f t="shared" si="33"/>
        <v>B500</v>
      </c>
      <c r="K316" s="181">
        <v>4</v>
      </c>
      <c r="L316" s="289" t="s">
        <v>499</v>
      </c>
      <c r="M316" s="182" t="s">
        <v>500</v>
      </c>
      <c r="N316" s="181" t="s">
        <v>32</v>
      </c>
      <c r="O316" s="207" t="s">
        <v>28</v>
      </c>
      <c r="P316" s="211" t="s">
        <v>363</v>
      </c>
      <c r="Q316" s="192" t="str">
        <f t="shared" si="29"/>
        <v>Campo</v>
      </c>
      <c r="R316" s="192" t="s">
        <v>3606</v>
      </c>
      <c r="S316" s="191" t="str">
        <f t="shared" si="30"/>
        <v/>
      </c>
      <c r="T316" s="192" t="str">
        <f t="shared" si="31"/>
        <v>&lt;campo posicao="4"&gt;
&lt;coluna&gt;VL_OR&lt;/coluna&gt;
&lt;descricao&gt;Valor do ISS devido&lt;/descricao&gt;
&lt;tipo&gt;R&lt;/tipo&gt;
&lt;/campo&gt;</v>
      </c>
      <c r="U316" s="192" t="str">
        <f t="shared" si="28"/>
        <v>&lt;campo posicao="4"&gt;
&lt;coluna&gt;VL_OR&lt;/coluna&gt;
&lt;descricao&gt;Valor do ISS devido&lt;/descricao&gt;
&lt;tipo&gt;R&lt;/tipo&gt;
&lt;/campo&gt;</v>
      </c>
      <c r="V316" s="192" t="str">
        <f t="shared" si="32"/>
        <v>{"Column5", "VL_OR"},</v>
      </c>
      <c r="W316" s="191" t="str">
        <f>IF(Q316="Campo","@Campos(posicao = "&amp;K316&amp;", tipo = '"&amp;R316&amp;"')@Column(name = """&amp;L316&amp;""")"&amp;IF(R316="D","@Temporal(TemporalType.DATE)","")&amp;"private "&amp;VLOOKUP(TEXT(R316,"@"),Apoio!A:B,2,0)&amp;" "&amp;SUBSTITUTE(LOWER(LEFT(L316,1))&amp;RIGHT(PROPER(L316),LEN(L316)-1),"_","")&amp;";",IF(ISNUMBER(Q316),IF(R316="R","@Entity@Table(name = ""reg_"&amp;LOWER(J316)&amp;""")@XmlRootElement","")&amp;VLOOKUP(J316,Blocos!D:I,6,0)&amp;Apoio!$E$1&amp;Y316,""))</f>
        <v>@Campos(posicao = 4, tipo = 'R')@Column(name = "VL_OR")private BigDecimal vlOr;</v>
      </c>
      <c r="X316" s="190" t="str">
        <f>IF(ISNUMBER(Q316),COUNTIF(Blocos!G:G,J316),"")</f>
        <v/>
      </c>
      <c r="Y316" s="190" t="str">
        <f>IF(OR(X316=0,X316=""),"",VLOOKUP(SUMIFS(Blocos!A:A,Blocos!H:H,'EFD REGISTROS e Campos (2)'!X316,Blocos!G:G,'EFD REGISTROS e Campos (2)'!J316),Blocos!A:L,12,0))</f>
        <v/>
      </c>
      <c r="Z316" s="190" t="str">
        <f>IF(ISNUMBER(Q317),VLOOKUP(J316,Blocos!D:G,4,0),"")</f>
        <v>B001</v>
      </c>
      <c r="AA316" s="190" t="str">
        <f>IF(ISNUMBER(Q316),CONCATENATE("CREATE TABLE ""reg_",LOWER(J316),""" (""ID"" bigint NOT NULL AUTO_INCREMENT,  ""HASHFILE"" varchar(255) DEFAULT NULL, ""ID_PAI"" bigint NOT NULL,"),IF(Q316="Campo",CONCATENATE("""",L316,""" ",VLOOKUP(R316,Apoio!A:C,3,0)),""))&amp;IF(Z316="","",CONCATENATE("PRIMARY KEY (""ID""), KEY ""FK_reg_",LOWER(Z316),"_ID_PAI"" (""ID_PAI""), CONSTRAINT ""FK_reg_",LOWER(Z316),"_ID_PAI"" FOREIGN KEY (""ID_PAI"") REFERENCES ""reg_",LOWER(Z316),""" (""ID"")) ENGINE=InnoDB AUTO_INCREMENT=105774 DEFAULT CHARSET=utf8mb4 COLLATE=utf8mb4_0900_ai_ci;"))</f>
        <v>"VL_OR" decimal(15,6) DEFAULT NULL,PRIMARY KEY ("ID"), KEY "FK_reg_b001_ID_PAI" ("ID_PAI"), CONSTRAINT "FK_reg_b001_ID_PAI" FOREIGN KEY ("ID_PAI") REFERENCES "reg_b001" ("ID")) ENGINE=InnoDB AUTO_INCREMENT=105774 DEFAULT CHARSET=utf8mb4 COLLATE=utf8mb4_0900_ai_ci;</v>
      </c>
      <c r="AB316" s="190" t="str">
        <f t="shared" si="34"/>
        <v>`reg_b500`.`VL_OR`,FROM `efdicms`.`reg_b500`;"</v>
      </c>
    </row>
    <row r="317" spans="1:28" ht="14.5" hidden="1" customHeight="1" collapsed="1" x14ac:dyDescent="0.3">
      <c r="A317" s="180" t="s">
        <v>22</v>
      </c>
      <c r="E317" s="180" t="s">
        <v>501</v>
      </c>
      <c r="I317" s="180" t="s">
        <v>108</v>
      </c>
      <c r="J317" s="187" t="str">
        <f t="shared" si="33"/>
        <v>B510</v>
      </c>
      <c r="K317" s="195" t="s">
        <v>502</v>
      </c>
      <c r="Q317" s="192">
        <f t="shared" si="29"/>
        <v>3</v>
      </c>
      <c r="S317" s="191" t="str">
        <f t="shared" si="30"/>
        <v>&lt;/registro&gt;
&lt;registro codigo="B510" perfil="ABC" nivel="3"&gt;</v>
      </c>
      <c r="T317" s="192" t="str">
        <f t="shared" si="31"/>
        <v/>
      </c>
      <c r="U317" s="192" t="str">
        <f t="shared" si="28"/>
        <v>&lt;/registro&gt;
&lt;registro codigo="B510" perfil="ABC" nivel="3"&gt;</v>
      </c>
      <c r="V317" s="192" t="str">
        <f t="shared" si="32"/>
        <v/>
      </c>
      <c r="W317" s="191" t="str">
        <f>IF(Q317="Campo","@Campos(posicao = "&amp;K317&amp;", tipo = '"&amp;R317&amp;"')@Column(name = """&amp;L317&amp;""")"&amp;IF(R317="D","@Temporal(TemporalType.DATE)","")&amp;"private "&amp;VLOOKUP(TEXT(R317,"@"),Apoio!A:B,2,0)&amp;" "&amp;SUBSTITUTE(LOWER(LEFT(L317,1))&amp;RIGHT(PROPER(L317),LEN(L317)-1),"_","")&amp;";",IF(ISNUMBER(Q317),IF(R317="R","@Entity@Table(name = ""reg_"&amp;LOWER(J317)&amp;""")@XmlRootElement","")&amp;VLOOKUP(J317,Blocos!D:I,6,0)&amp;Apoio!$E$1&amp;Y317,""))</f>
        <v>@Registros(nivel = 3) public class RegB510 implements Serializable { private static final long serialVersionUID = 1L; @Id @GeneratedValue(strategy = GenerationType.IDENTITY) @Basic(optional = false) @Column(name = "ID" ) private Long id;@ManyToOne(fetch = FetchType.LAZY) @JoinColumn(name = "ID_PAI", nullable = false) private RegB500 idPai; public RegB500 getIdPai() {return idPai;}public void setIdPai(Object idPai) {this.idPai = (RegB500) idPai;}public RegB510() { } public RegB510(Long id) { this.id = id; } public RegB510(Long id, RegB500 idPai, long linha, String hash) { this.id = id; this.idPai = idPai; this.linha = linha; this.hash = hash; }public Long getId() { return id; } public void setId(Long id) { this.id = id; }@Basic(optional = false)@Column(name = "LINHA")private long linha;@Basic(optional = false)@Column(name = "HASH")private String hash;</v>
      </c>
      <c r="X317" s="190">
        <f>IF(ISNUMBER(Q317),COUNTIF(Blocos!G:G,J317),"")</f>
        <v>0</v>
      </c>
      <c r="Y317" s="190" t="str">
        <f>IF(OR(X317=0,X317=""),"",VLOOKUP(SUMIFS(Blocos!A:A,Blocos!H:H,'EFD REGISTROS e Campos (2)'!X317,Blocos!G:G,'EFD REGISTROS e Campos (2)'!J317),Blocos!A:L,12,0))</f>
        <v/>
      </c>
      <c r="Z317" s="190" t="str">
        <f>IF(ISNUMBER(Q318),VLOOKUP(J317,Blocos!D:G,4,0),"")</f>
        <v/>
      </c>
      <c r="AA317" s="190" t="str">
        <f>IF(ISNUMBER(Q317),CONCATENATE("CREATE TABLE ""reg_",LOWER(J317),""" (""ID"" bigint NOT NULL AUTO_INCREMENT,  ""HASHFILE"" varchar(255) DEFAULT NULL, ""ID_PAI"" bigint NOT NULL,"),IF(Q317="Campo",CONCATENATE("""",L317,""" ",VLOOKUP(R317,Apoio!A:C,3,0)),""))&amp;IF(Z317="","",CONCATENATE("PRIMARY KEY (""ID""), KEY ""FK_reg_",LOWER(Z317),"_ID_PAI"" (""ID_PAI""), CONSTRAINT ""FK_reg_",LOWER(Z317),"_ID_PAI"" FOREIGN KEY (""ID_PAI"") REFERENCES ""reg_",LOWER(Z317),""" (""ID"")) ENGINE=InnoDB AUTO_INCREMENT=105774 DEFAULT CHARSET=utf8mb4 COLLATE=utf8mb4_0900_ai_ci;"))</f>
        <v>CREATE TABLE "reg_b510" ("ID" bigint NOT NULL AUTO_INCREMENT,  "HASHFILE" varchar(255) DEFAULT NULL, "ID_PAI" bigint NOT NULL,</v>
      </c>
      <c r="AB317" s="190" t="str">
        <f t="shared" si="34"/>
        <v/>
      </c>
    </row>
    <row r="318" spans="1:28" ht="14.5" hidden="1" customHeight="1" x14ac:dyDescent="0.3">
      <c r="J318" s="187" t="str">
        <f t="shared" si="33"/>
        <v>B510</v>
      </c>
      <c r="K318" s="181">
        <v>1</v>
      </c>
      <c r="L318" s="289" t="s">
        <v>25</v>
      </c>
      <c r="M318" s="182" t="s">
        <v>503</v>
      </c>
      <c r="N318" s="181" t="s">
        <v>27</v>
      </c>
      <c r="O318" s="181" t="s">
        <v>235</v>
      </c>
      <c r="P318" s="211" t="s">
        <v>28</v>
      </c>
      <c r="Q318" s="192" t="str">
        <f t="shared" si="29"/>
        <v>Campo</v>
      </c>
      <c r="R318" s="192" t="s">
        <v>27</v>
      </c>
      <c r="S318" s="191" t="str">
        <f t="shared" si="30"/>
        <v/>
      </c>
      <c r="T318" s="192" t="str">
        <f t="shared" si="31"/>
        <v>&lt;campo posicao="1"&gt;
&lt;coluna&gt;REG&lt;/coluna&gt;
&lt;descricao&gt;Texto fixo contendo "B510"&lt;/descricao&gt;
&lt;tipo&gt;C&lt;/tipo&gt;
&lt;/campo&gt;</v>
      </c>
      <c r="U318" s="192" t="str">
        <f t="shared" si="28"/>
        <v>&lt;campo posicao="1"&gt;
&lt;coluna&gt;REG&lt;/coluna&gt;
&lt;descricao&gt;Texto fixo contendo "B510"&lt;/descricao&gt;
&lt;tipo&gt;C&lt;/tipo&gt;
&lt;/campo&gt;</v>
      </c>
      <c r="V318" s="192" t="str">
        <f t="shared" si="32"/>
        <v>{"Column2", "REG"},</v>
      </c>
      <c r="W318" s="191" t="str">
        <f>IF(Q318="Campo","@Campos(posicao = "&amp;K318&amp;", tipo = '"&amp;R318&amp;"')@Column(name = """&amp;L318&amp;""")"&amp;IF(R318="D","@Temporal(TemporalType.DATE)","")&amp;"private "&amp;VLOOKUP(TEXT(R318,"@"),Apoio!A:B,2,0)&amp;" "&amp;SUBSTITUTE(LOWER(LEFT(L318,1))&amp;RIGHT(PROPER(L318),LEN(L318)-1),"_","")&amp;";",IF(ISNUMBER(Q318),IF(R318="R","@Entity@Table(name = ""reg_"&amp;LOWER(J318)&amp;""")@XmlRootElement","")&amp;VLOOKUP(J318,Blocos!D:I,6,0)&amp;Apoio!$E$1&amp;Y318,""))</f>
        <v>@Campos(posicao = 1, tipo = 'C')@Column(name = "REG")private String reg;</v>
      </c>
      <c r="X318" s="190" t="str">
        <f>IF(ISNUMBER(Q318),COUNTIF(Blocos!G:G,J318),"")</f>
        <v/>
      </c>
      <c r="Y318" s="190" t="str">
        <f>IF(OR(X318=0,X318=""),"",VLOOKUP(SUMIFS(Blocos!A:A,Blocos!H:H,'EFD REGISTROS e Campos (2)'!X318,Blocos!G:G,'EFD REGISTROS e Campos (2)'!J318),Blocos!A:L,12,0))</f>
        <v/>
      </c>
      <c r="Z318" s="190" t="str">
        <f>IF(ISNUMBER(Q319),VLOOKUP(J318,Blocos!D:G,4,0),"")</f>
        <v/>
      </c>
      <c r="AA318" s="190" t="str">
        <f>IF(ISNUMBER(Q318),CONCATENATE("CREATE TABLE ""reg_",LOWER(J318),""" (""ID"" bigint NOT NULL AUTO_INCREMENT,  ""HASHFILE"" varchar(255) DEFAULT NULL, ""ID_PAI"" bigint NOT NULL,"),IF(Q318="Campo",CONCATENATE("""",L318,""" ",VLOOKUP(R318,Apoio!A:C,3,0)),""))&amp;IF(Z318="","",CONCATENATE("PRIMARY KEY (""ID""), KEY ""FK_reg_",LOWER(Z318),"_ID_PAI"" (""ID_PAI""), CONSTRAINT ""FK_reg_",LOWER(Z318),"_ID_PAI"" FOREIGN KEY (""ID_PAI"") REFERENCES ""reg_",LOWER(Z318),""" (""ID"")) ENGINE=InnoDB AUTO_INCREMENT=105774 DEFAULT CHARSET=utf8mb4 COLLATE=utf8mb4_0900_ai_ci;"))</f>
        <v>"REG" varchar(255) DEFAULT NULL,</v>
      </c>
      <c r="AB318" s="190" t="str">
        <f t="shared" si="34"/>
        <v>USE `efdicms`;SELECT `reg_b510`.`REG`,</v>
      </c>
    </row>
    <row r="319" spans="1:28" ht="14.5" hidden="1" customHeight="1" x14ac:dyDescent="0.3">
      <c r="J319" s="187" t="str">
        <f t="shared" si="33"/>
        <v>B510</v>
      </c>
      <c r="K319" s="196">
        <v>2</v>
      </c>
      <c r="L319" s="285" t="s">
        <v>504</v>
      </c>
      <c r="M319" s="182" t="s">
        <v>505</v>
      </c>
      <c r="N319" s="196" t="s">
        <v>27</v>
      </c>
      <c r="O319" s="196" t="s">
        <v>240</v>
      </c>
      <c r="P319" s="213" t="s">
        <v>28</v>
      </c>
      <c r="Q319" s="192" t="str">
        <f t="shared" si="29"/>
        <v>Campo</v>
      </c>
      <c r="R319" s="192" t="s">
        <v>27</v>
      </c>
      <c r="S319" s="191" t="str">
        <f t="shared" si="30"/>
        <v/>
      </c>
      <c r="T319" s="192" t="str">
        <f t="shared" si="31"/>
        <v>&lt;campo posicao="2"&gt;
&lt;coluna&gt;IND_PROF&lt;/coluna&gt;
&lt;descricao&gt;Indicador de habilitação:&lt;/descricao&gt;
&lt;tipo&gt;C&lt;/tipo&gt;
&lt;/campo&gt;</v>
      </c>
      <c r="U319" s="192" t="str">
        <f t="shared" si="28"/>
        <v>&lt;campo posicao="2"&gt;
&lt;coluna&gt;IND_PROF&lt;/coluna&gt;
&lt;descricao&gt;Indicador de habilitação:&lt;/descricao&gt;
&lt;tipo&gt;C&lt;/tipo&gt;
&lt;/campo&gt;</v>
      </c>
      <c r="V319" s="192" t="str">
        <f t="shared" si="32"/>
        <v>{"Column3", "IND_PROF"},</v>
      </c>
      <c r="W319" s="191" t="str">
        <f>IF(Q319="Campo","@Campos(posicao = "&amp;K319&amp;", tipo = '"&amp;R319&amp;"')@Column(name = """&amp;L319&amp;""")"&amp;IF(R319="D","@Temporal(TemporalType.DATE)","")&amp;"private "&amp;VLOOKUP(TEXT(R319,"@"),Apoio!A:B,2,0)&amp;" "&amp;SUBSTITUTE(LOWER(LEFT(L319,1))&amp;RIGHT(PROPER(L319),LEN(L319)-1),"_","")&amp;";",IF(ISNUMBER(Q319),IF(R319="R","@Entity@Table(name = ""reg_"&amp;LOWER(J319)&amp;""")@XmlRootElement","")&amp;VLOOKUP(J319,Blocos!D:I,6,0)&amp;Apoio!$E$1&amp;Y319,""))</f>
        <v>@Campos(posicao = 2, tipo = 'C')@Column(name = "IND_PROF")private String indProf;</v>
      </c>
      <c r="X319" s="190" t="str">
        <f>IF(ISNUMBER(Q319),COUNTIF(Blocos!G:G,J319),"")</f>
        <v/>
      </c>
      <c r="Y319" s="190" t="str">
        <f>IF(OR(X319=0,X319=""),"",VLOOKUP(SUMIFS(Blocos!A:A,Blocos!H:H,'EFD REGISTROS e Campos (2)'!X319,Blocos!G:G,'EFD REGISTROS e Campos (2)'!J319),Blocos!A:L,12,0))</f>
        <v/>
      </c>
      <c r="Z319" s="190" t="str">
        <f>IF(ISNUMBER(Q320),VLOOKUP(J319,Blocos!D:G,4,0),"")</f>
        <v/>
      </c>
      <c r="AA319" s="190" t="str">
        <f>IF(ISNUMBER(Q319),CONCATENATE("CREATE TABLE ""reg_",LOWER(J319),""" (""ID"" bigint NOT NULL AUTO_INCREMENT,  ""HASHFILE"" varchar(255) DEFAULT NULL, ""ID_PAI"" bigint NOT NULL,"),IF(Q319="Campo",CONCATENATE("""",L319,""" ",VLOOKUP(R319,Apoio!A:C,3,0)),""))&amp;IF(Z319="","",CONCATENATE("PRIMARY KEY (""ID""), KEY ""FK_reg_",LOWER(Z319),"_ID_PAI"" (""ID_PAI""), CONSTRAINT ""FK_reg_",LOWER(Z319),"_ID_PAI"" FOREIGN KEY (""ID_PAI"") REFERENCES ""reg_",LOWER(Z319),""" (""ID"")) ENGINE=InnoDB AUTO_INCREMENT=105774 DEFAULT CHARSET=utf8mb4 COLLATE=utf8mb4_0900_ai_ci;"))</f>
        <v>"IND_PROF" varchar(255) DEFAULT NULL,</v>
      </c>
      <c r="AB319" s="190" t="str">
        <f t="shared" si="34"/>
        <v>`reg_b510`.`IND_PROF`,</v>
      </c>
    </row>
    <row r="320" spans="1:28" ht="14.5" hidden="1" customHeight="1" x14ac:dyDescent="0.3">
      <c r="J320" s="187" t="str">
        <f t="shared" si="33"/>
        <v>B510</v>
      </c>
      <c r="K320" s="196"/>
      <c r="L320" s="285"/>
      <c r="M320" s="182" t="s">
        <v>506</v>
      </c>
      <c r="N320" s="196"/>
      <c r="O320" s="196"/>
      <c r="P320" s="213"/>
      <c r="Q320" s="192" t="str">
        <f t="shared" si="29"/>
        <v/>
      </c>
      <c r="S320" s="191" t="str">
        <f t="shared" si="30"/>
        <v/>
      </c>
      <c r="T320" s="192" t="str">
        <f t="shared" si="31"/>
        <v/>
      </c>
      <c r="U320" s="192" t="str">
        <f t="shared" si="28"/>
        <v/>
      </c>
      <c r="V320" s="192" t="str">
        <f t="shared" si="32"/>
        <v/>
      </c>
      <c r="W320" s="191" t="str">
        <f>IF(Q320="Campo","@Campos(posicao = "&amp;K320&amp;", tipo = '"&amp;R320&amp;"')@Column(name = """&amp;L320&amp;""")"&amp;IF(R320="D","@Temporal(TemporalType.DATE)","")&amp;"private "&amp;VLOOKUP(TEXT(R320,"@"),Apoio!A:B,2,0)&amp;" "&amp;SUBSTITUTE(LOWER(LEFT(L320,1))&amp;RIGHT(PROPER(L320),LEN(L320)-1),"_","")&amp;";",IF(ISNUMBER(Q320),IF(R320="R","@Entity@Table(name = ""reg_"&amp;LOWER(J320)&amp;""")@XmlRootElement","")&amp;VLOOKUP(J320,Blocos!D:I,6,0)&amp;Apoio!$E$1&amp;Y320,""))</f>
        <v/>
      </c>
      <c r="X320" s="190" t="str">
        <f>IF(ISNUMBER(Q320),COUNTIF(Blocos!G:G,J320),"")</f>
        <v/>
      </c>
      <c r="Y320" s="190" t="str">
        <f>IF(OR(X320=0,X320=""),"",VLOOKUP(SUMIFS(Blocos!A:A,Blocos!H:H,'EFD REGISTROS e Campos (2)'!X320,Blocos!G:G,'EFD REGISTROS e Campos (2)'!J320),Blocos!A:L,12,0))</f>
        <v/>
      </c>
      <c r="Z320" s="190" t="str">
        <f>IF(ISNUMBER(Q321),VLOOKUP(J320,Blocos!D:G,4,0),"")</f>
        <v/>
      </c>
      <c r="AA320" s="190" t="str">
        <f>IF(ISNUMBER(Q320),CONCATENATE("CREATE TABLE ""reg_",LOWER(J320),""" (""ID"" bigint NOT NULL AUTO_INCREMENT,  ""HASHFILE"" varchar(255) DEFAULT NULL, ""ID_PAI"" bigint NOT NULL,"),IF(Q320="Campo",CONCATENATE("""",L320,""" ",VLOOKUP(R320,Apoio!A:C,3,0)),""))&amp;IF(Z320="","",CONCATENATE("PRIMARY KEY (""ID""), KEY ""FK_reg_",LOWER(Z320),"_ID_PAI"" (""ID_PAI""), CONSTRAINT ""FK_reg_",LOWER(Z320),"_ID_PAI"" FOREIGN KEY (""ID_PAI"") REFERENCES ""reg_",LOWER(Z320),""" (""ID"")) ENGINE=InnoDB AUTO_INCREMENT=105774 DEFAULT CHARSET=utf8mb4 COLLATE=utf8mb4_0900_ai_ci;"))</f>
        <v/>
      </c>
      <c r="AB320" s="190" t="str">
        <f t="shared" si="34"/>
        <v/>
      </c>
    </row>
    <row r="321" spans="1:28" ht="14.5" hidden="1" customHeight="1" x14ac:dyDescent="0.3">
      <c r="J321" s="187" t="str">
        <f t="shared" si="33"/>
        <v>B510</v>
      </c>
      <c r="K321" s="196"/>
      <c r="L321" s="285"/>
      <c r="M321" s="182" t="s">
        <v>507</v>
      </c>
      <c r="N321" s="196"/>
      <c r="O321" s="196"/>
      <c r="P321" s="213"/>
      <c r="Q321" s="192" t="str">
        <f t="shared" si="29"/>
        <v/>
      </c>
      <c r="S321" s="191" t="str">
        <f t="shared" si="30"/>
        <v/>
      </c>
      <c r="T321" s="192" t="str">
        <f t="shared" si="31"/>
        <v/>
      </c>
      <c r="U321" s="192" t="str">
        <f t="shared" si="28"/>
        <v/>
      </c>
      <c r="V321" s="192" t="str">
        <f t="shared" si="32"/>
        <v/>
      </c>
      <c r="W321" s="191" t="str">
        <f>IF(Q321="Campo","@Campos(posicao = "&amp;K321&amp;", tipo = '"&amp;R321&amp;"')@Column(name = """&amp;L321&amp;""")"&amp;IF(R321="D","@Temporal(TemporalType.DATE)","")&amp;"private "&amp;VLOOKUP(TEXT(R321,"@"),Apoio!A:B,2,0)&amp;" "&amp;SUBSTITUTE(LOWER(LEFT(L321,1))&amp;RIGHT(PROPER(L321),LEN(L321)-1),"_","")&amp;";",IF(ISNUMBER(Q321),IF(R321="R","@Entity@Table(name = ""reg_"&amp;LOWER(J321)&amp;""")@XmlRootElement","")&amp;VLOOKUP(J321,Blocos!D:I,6,0)&amp;Apoio!$E$1&amp;Y321,""))</f>
        <v/>
      </c>
      <c r="X321" s="190" t="str">
        <f>IF(ISNUMBER(Q321),COUNTIF(Blocos!G:G,J321),"")</f>
        <v/>
      </c>
      <c r="Y321" s="190" t="str">
        <f>IF(OR(X321=0,X321=""),"",VLOOKUP(SUMIFS(Blocos!A:A,Blocos!H:H,'EFD REGISTROS e Campos (2)'!X321,Blocos!G:G,'EFD REGISTROS e Campos (2)'!J321),Blocos!A:L,12,0))</f>
        <v/>
      </c>
      <c r="Z321" s="190" t="str">
        <f>IF(ISNUMBER(Q322),VLOOKUP(J321,Blocos!D:G,4,0),"")</f>
        <v/>
      </c>
      <c r="AA321" s="190" t="str">
        <f>IF(ISNUMBER(Q321),CONCATENATE("CREATE TABLE ""reg_",LOWER(J321),""" (""ID"" bigint NOT NULL AUTO_INCREMENT,  ""HASHFILE"" varchar(255) DEFAULT NULL, ""ID_PAI"" bigint NOT NULL,"),IF(Q321="Campo",CONCATENATE("""",L321,""" ",VLOOKUP(R321,Apoio!A:C,3,0)),""))&amp;IF(Z321="","",CONCATENATE("PRIMARY KEY (""ID""), KEY ""FK_reg_",LOWER(Z321),"_ID_PAI"" (""ID_PAI""), CONSTRAINT ""FK_reg_",LOWER(Z321),"_ID_PAI"" FOREIGN KEY (""ID_PAI"") REFERENCES ""reg_",LOWER(Z321),""" (""ID"")) ENGINE=InnoDB AUTO_INCREMENT=105774 DEFAULT CHARSET=utf8mb4 COLLATE=utf8mb4_0900_ai_ci;"))</f>
        <v/>
      </c>
      <c r="AB321" s="190" t="str">
        <f t="shared" si="34"/>
        <v/>
      </c>
    </row>
    <row r="322" spans="1:28" ht="14.5" hidden="1" customHeight="1" x14ac:dyDescent="0.3">
      <c r="J322" s="187" t="str">
        <f t="shared" si="33"/>
        <v>B510</v>
      </c>
      <c r="K322" s="196">
        <v>3</v>
      </c>
      <c r="L322" s="285" t="s">
        <v>508</v>
      </c>
      <c r="M322" s="182" t="s">
        <v>509</v>
      </c>
      <c r="N322" s="196" t="s">
        <v>27</v>
      </c>
      <c r="O322" s="196" t="s">
        <v>240</v>
      </c>
      <c r="P322" s="196" t="s">
        <v>28</v>
      </c>
      <c r="Q322" s="192" t="str">
        <f t="shared" si="29"/>
        <v>Campo</v>
      </c>
      <c r="R322" s="192" t="s">
        <v>27</v>
      </c>
      <c r="S322" s="191" t="str">
        <f t="shared" si="30"/>
        <v/>
      </c>
      <c r="T322" s="192" t="str">
        <f t="shared" si="31"/>
        <v>&lt;campo posicao="3"&gt;
&lt;coluna&gt;IND_ESC&lt;/coluna&gt;
&lt;descricao&gt;Indicador de escolaridade:&lt;/descricao&gt;
&lt;tipo&gt;C&lt;/tipo&gt;
&lt;/campo&gt;</v>
      </c>
      <c r="U322" s="192" t="str">
        <f t="shared" ref="U322:U385" si="35">S322&amp;T322</f>
        <v>&lt;campo posicao="3"&gt;
&lt;coluna&gt;IND_ESC&lt;/coluna&gt;
&lt;descricao&gt;Indicador de escolaridade:&lt;/descricao&gt;
&lt;tipo&gt;C&lt;/tipo&gt;
&lt;/campo&gt;</v>
      </c>
      <c r="V322" s="192" t="str">
        <f t="shared" si="32"/>
        <v>{"Column4", "IND_ESC"},</v>
      </c>
      <c r="W322" s="191" t="str">
        <f>IF(Q322="Campo","@Campos(posicao = "&amp;K322&amp;", tipo = '"&amp;R322&amp;"')@Column(name = """&amp;L322&amp;""")"&amp;IF(R322="D","@Temporal(TemporalType.DATE)","")&amp;"private "&amp;VLOOKUP(TEXT(R322,"@"),Apoio!A:B,2,0)&amp;" "&amp;SUBSTITUTE(LOWER(LEFT(L322,1))&amp;RIGHT(PROPER(L322),LEN(L322)-1),"_","")&amp;";",IF(ISNUMBER(Q322),IF(R322="R","@Entity@Table(name = ""reg_"&amp;LOWER(J322)&amp;""")@XmlRootElement","")&amp;VLOOKUP(J322,Blocos!D:I,6,0)&amp;Apoio!$E$1&amp;Y322,""))</f>
        <v>@Campos(posicao = 3, tipo = 'C')@Column(name = "IND_ESC")private String indEsc;</v>
      </c>
      <c r="X322" s="190" t="str">
        <f>IF(ISNUMBER(Q322),COUNTIF(Blocos!G:G,J322),"")</f>
        <v/>
      </c>
      <c r="Y322" s="190" t="str">
        <f>IF(OR(X322=0,X322=""),"",VLOOKUP(SUMIFS(Blocos!A:A,Blocos!H:H,'EFD REGISTROS e Campos (2)'!X322,Blocos!G:G,'EFD REGISTROS e Campos (2)'!J322),Blocos!A:L,12,0))</f>
        <v/>
      </c>
      <c r="Z322" s="190" t="str">
        <f>IF(ISNUMBER(Q323),VLOOKUP(J322,Blocos!D:G,4,0),"")</f>
        <v/>
      </c>
      <c r="AA322" s="190" t="str">
        <f>IF(ISNUMBER(Q322),CONCATENATE("CREATE TABLE ""reg_",LOWER(J322),""" (""ID"" bigint NOT NULL AUTO_INCREMENT,  ""HASHFILE"" varchar(255) DEFAULT NULL, ""ID_PAI"" bigint NOT NULL,"),IF(Q322="Campo",CONCATENATE("""",L322,""" ",VLOOKUP(R322,Apoio!A:C,3,0)),""))&amp;IF(Z322="","",CONCATENATE("PRIMARY KEY (""ID""), KEY ""FK_reg_",LOWER(Z322),"_ID_PAI"" (""ID_PAI""), CONSTRAINT ""FK_reg_",LOWER(Z322),"_ID_PAI"" FOREIGN KEY (""ID_PAI"") REFERENCES ""reg_",LOWER(Z322),""" (""ID"")) ENGINE=InnoDB AUTO_INCREMENT=105774 DEFAULT CHARSET=utf8mb4 COLLATE=utf8mb4_0900_ai_ci;"))</f>
        <v>"IND_ESC" varchar(255) DEFAULT NULL,</v>
      </c>
      <c r="AB322" s="190" t="str">
        <f t="shared" si="34"/>
        <v>`reg_b510`.`IND_ESC`,</v>
      </c>
    </row>
    <row r="323" spans="1:28" ht="14.5" hidden="1" customHeight="1" x14ac:dyDescent="0.3">
      <c r="J323" s="187" t="str">
        <f t="shared" si="33"/>
        <v>B510</v>
      </c>
      <c r="K323" s="196"/>
      <c r="L323" s="285"/>
      <c r="M323" s="182" t="s">
        <v>510</v>
      </c>
      <c r="N323" s="196"/>
      <c r="O323" s="196"/>
      <c r="P323" s="196"/>
      <c r="Q323" s="192" t="str">
        <f t="shared" ref="Q323:Q386" si="36">IF(B323&lt;&gt;"",0,IF(C323&lt;&gt;"",1,IF(D323&lt;&gt;"",2,IF(E323&lt;&gt;"",3,IF(F323&lt;&gt;"",4,IF(G323&lt;&gt;"",5,IF(H323&lt;&gt;"",6,IF(ISNUMBER(K323),"Campo",""))))))))</f>
        <v/>
      </c>
      <c r="S323" s="191" t="str">
        <f t="shared" ref="S323:S386" si="37">IFERROR(IF(ISNUMBER(Q323),CONCATENATE("&lt;/registro&gt;
&lt;registro codigo=""",CONCATENATE(B323,C323,D323,E323,F323,G323,H323),""" perfil=""",A323,""" nivel=""",Q323,"""&gt;"),""),"")</f>
        <v/>
      </c>
      <c r="T323" s="192" t="str">
        <f t="shared" ref="T323:T386" si="38">IF(Q323="Campo",CONCATENATE("&lt;campo posicao=""",K323,"""&gt;
&lt;coluna&gt;",SUBSTITUTE(L323," ",""),"&lt;/coluna&gt;
&lt;descricao&gt;",M323,"&lt;/descricao&gt;
&lt;tipo&gt;",R323,"&lt;/tipo&gt;
&lt;/campo&gt;"),"")</f>
        <v/>
      </c>
      <c r="U323" s="192" t="str">
        <f t="shared" si="35"/>
        <v/>
      </c>
      <c r="V323" s="192" t="str">
        <f t="shared" ref="V323:V386" si="39">IF(ISNUMBER(K323),CONCATENATE("{""Column",K323+1,""", """,L323,"""},",""),"")</f>
        <v/>
      </c>
      <c r="W323" s="191" t="str">
        <f>IF(Q323="Campo","@Campos(posicao = "&amp;K323&amp;", tipo = '"&amp;R323&amp;"')@Column(name = """&amp;L323&amp;""")"&amp;IF(R323="D","@Temporal(TemporalType.DATE)","")&amp;"private "&amp;VLOOKUP(TEXT(R323,"@"),Apoio!A:B,2,0)&amp;" "&amp;SUBSTITUTE(LOWER(LEFT(L323,1))&amp;RIGHT(PROPER(L323),LEN(L323)-1),"_","")&amp;";",IF(ISNUMBER(Q323),IF(R323="R","@Entity@Table(name = ""reg_"&amp;LOWER(J323)&amp;""")@XmlRootElement","")&amp;VLOOKUP(J323,Blocos!D:I,6,0)&amp;Apoio!$E$1&amp;Y323,""))</f>
        <v/>
      </c>
      <c r="X323" s="190" t="str">
        <f>IF(ISNUMBER(Q323),COUNTIF(Blocos!G:G,J323),"")</f>
        <v/>
      </c>
      <c r="Y323" s="190" t="str">
        <f>IF(OR(X323=0,X323=""),"",VLOOKUP(SUMIFS(Blocos!A:A,Blocos!H:H,'EFD REGISTROS e Campos (2)'!X323,Blocos!G:G,'EFD REGISTROS e Campos (2)'!J323),Blocos!A:L,12,0))</f>
        <v/>
      </c>
      <c r="Z323" s="190" t="str">
        <f>IF(ISNUMBER(Q324),VLOOKUP(J323,Blocos!D:G,4,0),"")</f>
        <v/>
      </c>
      <c r="AA323" s="190" t="str">
        <f>IF(ISNUMBER(Q323),CONCATENATE("CREATE TABLE ""reg_",LOWER(J323),""" (""ID"" bigint NOT NULL AUTO_INCREMENT,  ""HASHFILE"" varchar(255) DEFAULT NULL, ""ID_PAI"" bigint NOT NULL,"),IF(Q323="Campo",CONCATENATE("""",L323,""" ",VLOOKUP(R323,Apoio!A:C,3,0)),""))&amp;IF(Z323="","",CONCATENATE("PRIMARY KEY (""ID""), KEY ""FK_reg_",LOWER(Z323),"_ID_PAI"" (""ID_PAI""), CONSTRAINT ""FK_reg_",LOWER(Z323),"_ID_PAI"" FOREIGN KEY (""ID_PAI"") REFERENCES ""reg_",LOWER(Z323),""" (""ID"")) ENGINE=InnoDB AUTO_INCREMENT=105774 DEFAULT CHARSET=utf8mb4 COLLATE=utf8mb4_0900_ai_ci;"))</f>
        <v/>
      </c>
      <c r="AB323" s="190" t="str">
        <f t="shared" si="34"/>
        <v/>
      </c>
    </row>
    <row r="324" spans="1:28" ht="14.5" hidden="1" customHeight="1" x14ac:dyDescent="0.3">
      <c r="J324" s="187" t="str">
        <f t="shared" ref="J324:J387" si="40">IF(A324="",J323,CONCATENATE(B324,C324,D324,E324,F324,G324,H324))</f>
        <v>B510</v>
      </c>
      <c r="K324" s="196"/>
      <c r="L324" s="285"/>
      <c r="M324" s="182" t="s">
        <v>511</v>
      </c>
      <c r="N324" s="196"/>
      <c r="O324" s="196"/>
      <c r="P324" s="196"/>
      <c r="Q324" s="192" t="str">
        <f t="shared" si="36"/>
        <v/>
      </c>
      <c r="S324" s="191" t="str">
        <f t="shared" si="37"/>
        <v/>
      </c>
      <c r="T324" s="192" t="str">
        <f t="shared" si="38"/>
        <v/>
      </c>
      <c r="U324" s="192" t="str">
        <f t="shared" si="35"/>
        <v/>
      </c>
      <c r="V324" s="192" t="str">
        <f t="shared" si="39"/>
        <v/>
      </c>
      <c r="W324" s="191" t="str">
        <f>IF(Q324="Campo","@Campos(posicao = "&amp;K324&amp;", tipo = '"&amp;R324&amp;"')@Column(name = """&amp;L324&amp;""")"&amp;IF(R324="D","@Temporal(TemporalType.DATE)","")&amp;"private "&amp;VLOOKUP(TEXT(R324,"@"),Apoio!A:B,2,0)&amp;" "&amp;SUBSTITUTE(LOWER(LEFT(L324,1))&amp;RIGHT(PROPER(L324),LEN(L324)-1),"_","")&amp;";",IF(ISNUMBER(Q324),IF(R324="R","@Entity@Table(name = ""reg_"&amp;LOWER(J324)&amp;""")@XmlRootElement","")&amp;VLOOKUP(J324,Blocos!D:I,6,0)&amp;Apoio!$E$1&amp;Y324,""))</f>
        <v/>
      </c>
      <c r="X324" s="190" t="str">
        <f>IF(ISNUMBER(Q324),COUNTIF(Blocos!G:G,J324),"")</f>
        <v/>
      </c>
      <c r="Y324" s="190" t="str">
        <f>IF(OR(X324=0,X324=""),"",VLOOKUP(SUMIFS(Blocos!A:A,Blocos!H:H,'EFD REGISTROS e Campos (2)'!X324,Blocos!G:G,'EFD REGISTROS e Campos (2)'!J324),Blocos!A:L,12,0))</f>
        <v/>
      </c>
      <c r="Z324" s="190" t="str">
        <f>IF(ISNUMBER(Q325),VLOOKUP(J324,Blocos!D:G,4,0),"")</f>
        <v/>
      </c>
      <c r="AA324" s="190" t="str">
        <f>IF(ISNUMBER(Q324),CONCATENATE("CREATE TABLE ""reg_",LOWER(J324),""" (""ID"" bigint NOT NULL AUTO_INCREMENT,  ""HASHFILE"" varchar(255) DEFAULT NULL, ""ID_PAI"" bigint NOT NULL,"),IF(Q324="Campo",CONCATENATE("""",L324,""" ",VLOOKUP(R324,Apoio!A:C,3,0)),""))&amp;IF(Z324="","",CONCATENATE("PRIMARY KEY (""ID""), KEY ""FK_reg_",LOWER(Z324),"_ID_PAI"" (""ID_PAI""), CONSTRAINT ""FK_reg_",LOWER(Z324),"_ID_PAI"" FOREIGN KEY (""ID_PAI"") REFERENCES ""reg_",LOWER(Z324),""" (""ID"")) ENGINE=InnoDB AUTO_INCREMENT=105774 DEFAULT CHARSET=utf8mb4 COLLATE=utf8mb4_0900_ai_ci;"))</f>
        <v/>
      </c>
      <c r="AB324" s="190" t="str">
        <f t="shared" ref="AB324:AB387" si="41">IF(Q324="Campo",CONCATENATE(IF(K324=1,"USE `efdicms`;SELECT ",""),"`reg_",LOWER(J324),"`.`",L324,"`,"),"")&amp;IF(J324&lt;&gt;J325,CONCATENATE("FROM `efdicms`.`reg_",LOWER(J324),"`;"""),"")</f>
        <v/>
      </c>
    </row>
    <row r="325" spans="1:28" ht="14.5" hidden="1" customHeight="1" x14ac:dyDescent="0.3">
      <c r="J325" s="187" t="str">
        <f t="shared" si="40"/>
        <v>B510</v>
      </c>
      <c r="K325" s="196">
        <v>4</v>
      </c>
      <c r="L325" s="285" t="s">
        <v>512</v>
      </c>
      <c r="M325" s="182" t="s">
        <v>513</v>
      </c>
      <c r="N325" s="196" t="s">
        <v>27</v>
      </c>
      <c r="O325" s="196" t="s">
        <v>240</v>
      </c>
      <c r="P325" s="196" t="s">
        <v>28</v>
      </c>
      <c r="Q325" s="192" t="str">
        <f t="shared" si="36"/>
        <v>Campo</v>
      </c>
      <c r="R325" s="192" t="s">
        <v>27</v>
      </c>
      <c r="S325" s="191" t="str">
        <f t="shared" si="37"/>
        <v/>
      </c>
      <c r="T325" s="192" t="str">
        <f t="shared" si="38"/>
        <v>&lt;campo posicao="4"&gt;
&lt;coluna&gt;IND_SOC&lt;/coluna&gt;
&lt;descricao&gt;Indicador de participação societária:&lt;/descricao&gt;
&lt;tipo&gt;C&lt;/tipo&gt;
&lt;/campo&gt;</v>
      </c>
      <c r="U325" s="192" t="str">
        <f t="shared" si="35"/>
        <v>&lt;campo posicao="4"&gt;
&lt;coluna&gt;IND_SOC&lt;/coluna&gt;
&lt;descricao&gt;Indicador de participação societária:&lt;/descricao&gt;
&lt;tipo&gt;C&lt;/tipo&gt;
&lt;/campo&gt;</v>
      </c>
      <c r="V325" s="192" t="str">
        <f t="shared" si="39"/>
        <v>{"Column5", "IND_SOC"},</v>
      </c>
      <c r="W325" s="191" t="str">
        <f>IF(Q325="Campo","@Campos(posicao = "&amp;K325&amp;", tipo = '"&amp;R325&amp;"')@Column(name = """&amp;L325&amp;""")"&amp;IF(R325="D","@Temporal(TemporalType.DATE)","")&amp;"private "&amp;VLOOKUP(TEXT(R325,"@"),Apoio!A:B,2,0)&amp;" "&amp;SUBSTITUTE(LOWER(LEFT(L325,1))&amp;RIGHT(PROPER(L325),LEN(L325)-1),"_","")&amp;";",IF(ISNUMBER(Q325),IF(R325="R","@Entity@Table(name = ""reg_"&amp;LOWER(J325)&amp;""")@XmlRootElement","")&amp;VLOOKUP(J325,Blocos!D:I,6,0)&amp;Apoio!$E$1&amp;Y325,""))</f>
        <v>@Campos(posicao = 4, tipo = 'C')@Column(name = "IND_SOC")private String indSoc;</v>
      </c>
      <c r="X325" s="190" t="str">
        <f>IF(ISNUMBER(Q325),COUNTIF(Blocos!G:G,J325),"")</f>
        <v/>
      </c>
      <c r="Y325" s="190" t="str">
        <f>IF(OR(X325=0,X325=""),"",VLOOKUP(SUMIFS(Blocos!A:A,Blocos!H:H,'EFD REGISTROS e Campos (2)'!X325,Blocos!G:G,'EFD REGISTROS e Campos (2)'!J325),Blocos!A:L,12,0))</f>
        <v/>
      </c>
      <c r="Z325" s="190" t="str">
        <f>IF(ISNUMBER(Q326),VLOOKUP(J325,Blocos!D:G,4,0),"")</f>
        <v/>
      </c>
      <c r="AA325" s="190" t="str">
        <f>IF(ISNUMBER(Q325),CONCATENATE("CREATE TABLE ""reg_",LOWER(J325),""" (""ID"" bigint NOT NULL AUTO_INCREMENT,  ""HASHFILE"" varchar(255) DEFAULT NULL, ""ID_PAI"" bigint NOT NULL,"),IF(Q325="Campo",CONCATENATE("""",L325,""" ",VLOOKUP(R325,Apoio!A:C,3,0)),""))&amp;IF(Z325="","",CONCATENATE("PRIMARY KEY (""ID""), KEY ""FK_reg_",LOWER(Z325),"_ID_PAI"" (""ID_PAI""), CONSTRAINT ""FK_reg_",LOWER(Z325),"_ID_PAI"" FOREIGN KEY (""ID_PAI"") REFERENCES ""reg_",LOWER(Z325),""" (""ID"")) ENGINE=InnoDB AUTO_INCREMENT=105774 DEFAULT CHARSET=utf8mb4 COLLATE=utf8mb4_0900_ai_ci;"))</f>
        <v>"IND_SOC" varchar(255) DEFAULT NULL,</v>
      </c>
      <c r="AB325" s="190" t="str">
        <f t="shared" si="41"/>
        <v>`reg_b510`.`IND_SOC`,</v>
      </c>
    </row>
    <row r="326" spans="1:28" ht="14.5" hidden="1" customHeight="1" x14ac:dyDescent="0.3">
      <c r="J326" s="187" t="str">
        <f t="shared" si="40"/>
        <v>B510</v>
      </c>
      <c r="K326" s="196"/>
      <c r="L326" s="285"/>
      <c r="M326" s="182" t="s">
        <v>514</v>
      </c>
      <c r="N326" s="196"/>
      <c r="O326" s="196"/>
      <c r="P326" s="196"/>
      <c r="Q326" s="192" t="str">
        <f t="shared" si="36"/>
        <v/>
      </c>
      <c r="S326" s="191" t="str">
        <f t="shared" si="37"/>
        <v/>
      </c>
      <c r="T326" s="192" t="str">
        <f t="shared" si="38"/>
        <v/>
      </c>
      <c r="U326" s="192" t="str">
        <f t="shared" si="35"/>
        <v/>
      </c>
      <c r="V326" s="192" t="str">
        <f t="shared" si="39"/>
        <v/>
      </c>
      <c r="W326" s="191" t="str">
        <f>IF(Q326="Campo","@Campos(posicao = "&amp;K326&amp;", tipo = '"&amp;R326&amp;"')@Column(name = """&amp;L326&amp;""")"&amp;IF(R326="D","@Temporal(TemporalType.DATE)","")&amp;"private "&amp;VLOOKUP(TEXT(R326,"@"),Apoio!A:B,2,0)&amp;" "&amp;SUBSTITUTE(LOWER(LEFT(L326,1))&amp;RIGHT(PROPER(L326),LEN(L326)-1),"_","")&amp;";",IF(ISNUMBER(Q326),IF(R326="R","@Entity@Table(name = ""reg_"&amp;LOWER(J326)&amp;""")@XmlRootElement","")&amp;VLOOKUP(J326,Blocos!D:I,6,0)&amp;Apoio!$E$1&amp;Y326,""))</f>
        <v/>
      </c>
      <c r="X326" s="190" t="str">
        <f>IF(ISNUMBER(Q326),COUNTIF(Blocos!G:G,J326),"")</f>
        <v/>
      </c>
      <c r="Y326" s="190" t="str">
        <f>IF(OR(X326=0,X326=""),"",VLOOKUP(SUMIFS(Blocos!A:A,Blocos!H:H,'EFD REGISTROS e Campos (2)'!X326,Blocos!G:G,'EFD REGISTROS e Campos (2)'!J326),Blocos!A:L,12,0))</f>
        <v/>
      </c>
      <c r="Z326" s="190" t="str">
        <f>IF(ISNUMBER(Q327),VLOOKUP(J326,Blocos!D:G,4,0),"")</f>
        <v/>
      </c>
      <c r="AA326" s="190" t="str">
        <f>IF(ISNUMBER(Q326),CONCATENATE("CREATE TABLE ""reg_",LOWER(J326),""" (""ID"" bigint NOT NULL AUTO_INCREMENT,  ""HASHFILE"" varchar(255) DEFAULT NULL, ""ID_PAI"" bigint NOT NULL,"),IF(Q326="Campo",CONCATENATE("""",L326,""" ",VLOOKUP(R326,Apoio!A:C,3,0)),""))&amp;IF(Z326="","",CONCATENATE("PRIMARY KEY (""ID""), KEY ""FK_reg_",LOWER(Z326),"_ID_PAI"" (""ID_PAI""), CONSTRAINT ""FK_reg_",LOWER(Z326),"_ID_PAI"" FOREIGN KEY (""ID_PAI"") REFERENCES ""reg_",LOWER(Z326),""" (""ID"")) ENGINE=InnoDB AUTO_INCREMENT=105774 DEFAULT CHARSET=utf8mb4 COLLATE=utf8mb4_0900_ai_ci;"))</f>
        <v/>
      </c>
      <c r="AB326" s="190" t="str">
        <f t="shared" si="41"/>
        <v/>
      </c>
    </row>
    <row r="327" spans="1:28" ht="14.5" hidden="1" customHeight="1" x14ac:dyDescent="0.3">
      <c r="J327" s="187" t="str">
        <f t="shared" si="40"/>
        <v>B510</v>
      </c>
      <c r="K327" s="196"/>
      <c r="L327" s="285"/>
      <c r="M327" s="182" t="s">
        <v>515</v>
      </c>
      <c r="N327" s="196"/>
      <c r="O327" s="196"/>
      <c r="P327" s="196"/>
      <c r="Q327" s="192" t="str">
        <f t="shared" si="36"/>
        <v/>
      </c>
      <c r="S327" s="191" t="str">
        <f t="shared" si="37"/>
        <v/>
      </c>
      <c r="T327" s="192" t="str">
        <f t="shared" si="38"/>
        <v/>
      </c>
      <c r="U327" s="192" t="str">
        <f t="shared" si="35"/>
        <v/>
      </c>
      <c r="V327" s="192" t="str">
        <f t="shared" si="39"/>
        <v/>
      </c>
      <c r="W327" s="191" t="str">
        <f>IF(Q327="Campo","@Campos(posicao = "&amp;K327&amp;", tipo = '"&amp;R327&amp;"')@Column(name = """&amp;L327&amp;""")"&amp;IF(R327="D","@Temporal(TemporalType.DATE)","")&amp;"private "&amp;VLOOKUP(TEXT(R327,"@"),Apoio!A:B,2,0)&amp;" "&amp;SUBSTITUTE(LOWER(LEFT(L327,1))&amp;RIGHT(PROPER(L327),LEN(L327)-1),"_","")&amp;";",IF(ISNUMBER(Q327),IF(R327="R","@Entity@Table(name = ""reg_"&amp;LOWER(J327)&amp;""")@XmlRootElement","")&amp;VLOOKUP(J327,Blocos!D:I,6,0)&amp;Apoio!$E$1&amp;Y327,""))</f>
        <v/>
      </c>
      <c r="X327" s="190" t="str">
        <f>IF(ISNUMBER(Q327),COUNTIF(Blocos!G:G,J327),"")</f>
        <v/>
      </c>
      <c r="Y327" s="190" t="str">
        <f>IF(OR(X327=0,X327=""),"",VLOOKUP(SUMIFS(Blocos!A:A,Blocos!H:H,'EFD REGISTROS e Campos (2)'!X327,Blocos!G:G,'EFD REGISTROS e Campos (2)'!J327),Blocos!A:L,12,0))</f>
        <v/>
      </c>
      <c r="Z327" s="190" t="str">
        <f>IF(ISNUMBER(Q328),VLOOKUP(J327,Blocos!D:G,4,0),"")</f>
        <v/>
      </c>
      <c r="AA327" s="190" t="str">
        <f>IF(ISNUMBER(Q327),CONCATENATE("CREATE TABLE ""reg_",LOWER(J327),""" (""ID"" bigint NOT NULL AUTO_INCREMENT,  ""HASHFILE"" varchar(255) DEFAULT NULL, ""ID_PAI"" bigint NOT NULL,"),IF(Q327="Campo",CONCATENATE("""",L327,""" ",VLOOKUP(R327,Apoio!A:C,3,0)),""))&amp;IF(Z327="","",CONCATENATE("PRIMARY KEY (""ID""), KEY ""FK_reg_",LOWER(Z327),"_ID_PAI"" (""ID_PAI""), CONSTRAINT ""FK_reg_",LOWER(Z327),"_ID_PAI"" FOREIGN KEY (""ID_PAI"") REFERENCES ""reg_",LOWER(Z327),""" (""ID"")) ENGINE=InnoDB AUTO_INCREMENT=105774 DEFAULT CHARSET=utf8mb4 COLLATE=utf8mb4_0900_ai_ci;"))</f>
        <v/>
      </c>
      <c r="AB327" s="190" t="str">
        <f t="shared" si="41"/>
        <v/>
      </c>
    </row>
    <row r="328" spans="1:28" ht="14.5" hidden="1" customHeight="1" x14ac:dyDescent="0.3">
      <c r="J328" s="187" t="str">
        <f t="shared" si="40"/>
        <v>B510</v>
      </c>
      <c r="K328" s="181">
        <v>5</v>
      </c>
      <c r="L328" s="289" t="s">
        <v>49</v>
      </c>
      <c r="M328" s="182" t="s">
        <v>516</v>
      </c>
      <c r="N328" s="181" t="s">
        <v>27</v>
      </c>
      <c r="O328" s="207" t="s">
        <v>51</v>
      </c>
      <c r="P328" s="211" t="s">
        <v>28</v>
      </c>
      <c r="Q328" s="192" t="str">
        <f t="shared" si="36"/>
        <v>Campo</v>
      </c>
      <c r="R328" s="192" t="s">
        <v>27</v>
      </c>
      <c r="S328" s="191" t="str">
        <f t="shared" si="37"/>
        <v/>
      </c>
      <c r="T328" s="192" t="str">
        <f t="shared" si="38"/>
        <v>&lt;campo posicao="5"&gt;
&lt;coluna&gt;CPF&lt;/coluna&gt;
&lt;descricao&gt;Número de inscrição do profissional no CPF. &lt;/descricao&gt;
&lt;tipo&gt;C&lt;/tipo&gt;
&lt;/campo&gt;</v>
      </c>
      <c r="U328" s="192" t="str">
        <f t="shared" si="35"/>
        <v>&lt;campo posicao="5"&gt;
&lt;coluna&gt;CPF&lt;/coluna&gt;
&lt;descricao&gt;Número de inscrição do profissional no CPF. &lt;/descricao&gt;
&lt;tipo&gt;C&lt;/tipo&gt;
&lt;/campo&gt;</v>
      </c>
      <c r="V328" s="192" t="str">
        <f t="shared" si="39"/>
        <v>{"Column6", "CPF"},</v>
      </c>
      <c r="W328" s="191" t="str">
        <f>IF(Q328="Campo","@Campos(posicao = "&amp;K328&amp;", tipo = '"&amp;R328&amp;"')@Column(name = """&amp;L328&amp;""")"&amp;IF(R328="D","@Temporal(TemporalType.DATE)","")&amp;"private "&amp;VLOOKUP(TEXT(R328,"@"),Apoio!A:B,2,0)&amp;" "&amp;SUBSTITUTE(LOWER(LEFT(L328,1))&amp;RIGHT(PROPER(L328),LEN(L328)-1),"_","")&amp;";",IF(ISNUMBER(Q328),IF(R328="R","@Entity@Table(name = ""reg_"&amp;LOWER(J328)&amp;""")@XmlRootElement","")&amp;VLOOKUP(J328,Blocos!D:I,6,0)&amp;Apoio!$E$1&amp;Y328,""))</f>
        <v>@Campos(posicao = 5, tipo = 'C')@Column(name = "CPF")private String cpf;</v>
      </c>
      <c r="X328" s="190" t="str">
        <f>IF(ISNUMBER(Q328),COUNTIF(Blocos!G:G,J328),"")</f>
        <v/>
      </c>
      <c r="Y328" s="190" t="str">
        <f>IF(OR(X328=0,X328=""),"",VLOOKUP(SUMIFS(Blocos!A:A,Blocos!H:H,'EFD REGISTROS e Campos (2)'!X328,Blocos!G:G,'EFD REGISTROS e Campos (2)'!J328),Blocos!A:L,12,0))</f>
        <v/>
      </c>
      <c r="Z328" s="190" t="str">
        <f>IF(ISNUMBER(Q329),VLOOKUP(J328,Blocos!D:G,4,0),"")</f>
        <v/>
      </c>
      <c r="AA328" s="190" t="str">
        <f>IF(ISNUMBER(Q328),CONCATENATE("CREATE TABLE ""reg_",LOWER(J328),""" (""ID"" bigint NOT NULL AUTO_INCREMENT,  ""HASHFILE"" varchar(255) DEFAULT NULL, ""ID_PAI"" bigint NOT NULL,"),IF(Q328="Campo",CONCATENATE("""",L328,""" ",VLOOKUP(R328,Apoio!A:C,3,0)),""))&amp;IF(Z328="","",CONCATENATE("PRIMARY KEY (""ID""), KEY ""FK_reg_",LOWER(Z328),"_ID_PAI"" (""ID_PAI""), CONSTRAINT ""FK_reg_",LOWER(Z328),"_ID_PAI"" FOREIGN KEY (""ID_PAI"") REFERENCES ""reg_",LOWER(Z328),""" (""ID"")) ENGINE=InnoDB AUTO_INCREMENT=105774 DEFAULT CHARSET=utf8mb4 COLLATE=utf8mb4_0900_ai_ci;"))</f>
        <v>"CPF" varchar(255) DEFAULT NULL,</v>
      </c>
      <c r="AB328" s="190" t="str">
        <f t="shared" si="41"/>
        <v>`reg_b510`.`CPF`,</v>
      </c>
    </row>
    <row r="329" spans="1:28" ht="14.5" hidden="1" customHeight="1" x14ac:dyDescent="0.3">
      <c r="J329" s="187" t="str">
        <f t="shared" si="40"/>
        <v>B510</v>
      </c>
      <c r="K329" s="181">
        <v>6</v>
      </c>
      <c r="L329" s="289" t="s">
        <v>43</v>
      </c>
      <c r="M329" s="182" t="s">
        <v>517</v>
      </c>
      <c r="N329" s="181" t="s">
        <v>283</v>
      </c>
      <c r="O329" s="207" t="s">
        <v>518</v>
      </c>
      <c r="P329" s="211" t="s">
        <v>28</v>
      </c>
      <c r="Q329" s="192" t="str">
        <f t="shared" si="36"/>
        <v>Campo</v>
      </c>
      <c r="R329" s="192" t="s">
        <v>27</v>
      </c>
      <c r="S329" s="191" t="str">
        <f t="shared" si="37"/>
        <v/>
      </c>
      <c r="T329" s="192" t="str">
        <f t="shared" si="38"/>
        <v>&lt;campo posicao="6"&gt;
&lt;coluna&gt;NOME&lt;/coluna&gt;
&lt;descricao&gt;Nome do profissional&lt;/descricao&gt;
&lt;tipo&gt;C&lt;/tipo&gt;
&lt;/campo&gt;</v>
      </c>
      <c r="U329" s="192" t="str">
        <f t="shared" si="35"/>
        <v>&lt;campo posicao="6"&gt;
&lt;coluna&gt;NOME&lt;/coluna&gt;
&lt;descricao&gt;Nome do profissional&lt;/descricao&gt;
&lt;tipo&gt;C&lt;/tipo&gt;
&lt;/campo&gt;</v>
      </c>
      <c r="V329" s="192" t="str">
        <f t="shared" si="39"/>
        <v>{"Column7", "NOME"},</v>
      </c>
      <c r="W329" s="191" t="str">
        <f>IF(Q329="Campo","@Campos(posicao = "&amp;K329&amp;", tipo = '"&amp;R329&amp;"')@Column(name = """&amp;L329&amp;""")"&amp;IF(R329="D","@Temporal(TemporalType.DATE)","")&amp;"private "&amp;VLOOKUP(TEXT(R329,"@"),Apoio!A:B,2,0)&amp;" "&amp;SUBSTITUTE(LOWER(LEFT(L329,1))&amp;RIGHT(PROPER(L329),LEN(L329)-1),"_","")&amp;";",IF(ISNUMBER(Q329),IF(R329="R","@Entity@Table(name = ""reg_"&amp;LOWER(J329)&amp;""")@XmlRootElement","")&amp;VLOOKUP(J329,Blocos!D:I,6,0)&amp;Apoio!$E$1&amp;Y329,""))</f>
        <v>@Campos(posicao = 6, tipo = 'C')@Column(name = "NOME")private String nome;</v>
      </c>
      <c r="X329" s="190" t="str">
        <f>IF(ISNUMBER(Q329),COUNTIF(Blocos!G:G,J329),"")</f>
        <v/>
      </c>
      <c r="Y329" s="190" t="str">
        <f>IF(OR(X329=0,X329=""),"",VLOOKUP(SUMIFS(Blocos!A:A,Blocos!H:H,'EFD REGISTROS e Campos (2)'!X329,Blocos!G:G,'EFD REGISTROS e Campos (2)'!J329),Blocos!A:L,12,0))</f>
        <v/>
      </c>
      <c r="Z329" s="190" t="str">
        <f>IF(ISNUMBER(Q330),VLOOKUP(J329,Blocos!D:G,4,0),"")</f>
        <v>B500</v>
      </c>
      <c r="AA329" s="190" t="str">
        <f>IF(ISNUMBER(Q329),CONCATENATE("CREATE TABLE ""reg_",LOWER(J329),""" (""ID"" bigint NOT NULL AUTO_INCREMENT,  ""HASHFILE"" varchar(255) DEFAULT NULL, ""ID_PAI"" bigint NOT NULL,"),IF(Q329="Campo",CONCATENATE("""",L329,""" ",VLOOKUP(R329,Apoio!A:C,3,0)),""))&amp;IF(Z329="","",CONCATENATE("PRIMARY KEY (""ID""), KEY ""FK_reg_",LOWER(Z329),"_ID_PAI"" (""ID_PAI""), CONSTRAINT ""FK_reg_",LOWER(Z329),"_ID_PAI"" FOREIGN KEY (""ID_PAI"") REFERENCES ""reg_",LOWER(Z329),""" (""ID"")) ENGINE=InnoDB AUTO_INCREMENT=105774 DEFAULT CHARSET=utf8mb4 COLLATE=utf8mb4_0900_ai_ci;"))</f>
        <v>"NOME" varchar(255) DEFAULT NULL,PRIMARY KEY ("ID"), KEY "FK_reg_b500_ID_PAI" ("ID_PAI"), CONSTRAINT "FK_reg_b500_ID_PAI" FOREIGN KEY ("ID_PAI") REFERENCES "reg_b500" ("ID")) ENGINE=InnoDB AUTO_INCREMENT=105774 DEFAULT CHARSET=utf8mb4 COLLATE=utf8mb4_0900_ai_ci;</v>
      </c>
      <c r="AB329" s="190" t="str">
        <f t="shared" si="41"/>
        <v>`reg_b510`.`NOME`,FROM `efdicms`.`reg_b510`;"</v>
      </c>
    </row>
    <row r="330" spans="1:28" ht="14.5" hidden="1" customHeight="1" collapsed="1" x14ac:dyDescent="0.3">
      <c r="A330" s="180" t="s">
        <v>22</v>
      </c>
      <c r="C330" s="180" t="s">
        <v>519</v>
      </c>
      <c r="I330" s="180" t="s">
        <v>8</v>
      </c>
      <c r="J330" s="187" t="str">
        <f t="shared" si="40"/>
        <v>B990</v>
      </c>
      <c r="K330" s="195" t="s">
        <v>520</v>
      </c>
      <c r="Q330" s="192">
        <f t="shared" si="36"/>
        <v>1</v>
      </c>
      <c r="S330" s="191" t="str">
        <f t="shared" si="37"/>
        <v>&lt;/registro&gt;
&lt;registro codigo="B990" perfil="ABC" nivel="1"&gt;</v>
      </c>
      <c r="T330" s="192" t="str">
        <f t="shared" si="38"/>
        <v/>
      </c>
      <c r="U330" s="192" t="str">
        <f t="shared" si="35"/>
        <v>&lt;/registro&gt;
&lt;registro codigo="B990" perfil="ABC" nivel="1"&gt;</v>
      </c>
      <c r="V330" s="192" t="str">
        <f t="shared" si="39"/>
        <v/>
      </c>
      <c r="W330" s="191" t="str">
        <f>IF(Q330="Campo","@Campos(posicao = "&amp;K330&amp;", tipo = '"&amp;R330&amp;"')@Column(name = """&amp;L330&amp;""")"&amp;IF(R330="D","@Temporal(TemporalType.DATE)","")&amp;"private "&amp;VLOOKUP(TEXT(R330,"@"),Apoio!A:B,2,0)&amp;" "&amp;SUBSTITUTE(LOWER(LEFT(L330,1))&amp;RIGHT(PROPER(L330),LEN(L330)-1),"_","")&amp;";",IF(ISNUMBER(Q330),IF(R330="R","@Entity@Table(name = ""reg_"&amp;LOWER(J330)&amp;""")@XmlRootElement","")&amp;VLOOKUP(J330,Blocos!D:I,6,0)&amp;Apoio!$E$1&amp;Y330,""))</f>
        <v>@Registros(nivel = 1) public class RegB990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RegB990() { } public RegB990(Long id) { this.id = id; } public RegB990(Long id, Reg0000 idPai, long linha, String hash) { this.id = id; this.idPai = idPai; this.linha = linha; this.hash = hash; }public Long getId() { return id; } public void setId(Long id) { this.id = id; }@Basic(optional = false)@Column(name = "LINHA")private long linha;@Basic(optional = false)@Column(name = "HASH")private String hash;</v>
      </c>
      <c r="X330" s="190">
        <f>IF(ISNUMBER(Q330),COUNTIF(Blocos!G:G,J330),"")</f>
        <v>0</v>
      </c>
      <c r="Y330" s="190" t="str">
        <f>IF(OR(X330=0,X330=""),"",VLOOKUP(SUMIFS(Blocos!A:A,Blocos!H:H,'EFD REGISTROS e Campos (2)'!X330,Blocos!G:G,'EFD REGISTROS e Campos (2)'!J330),Blocos!A:L,12,0))</f>
        <v/>
      </c>
      <c r="Z330" s="190" t="str">
        <f>IF(ISNUMBER(Q331),VLOOKUP(J330,Blocos!D:G,4,0),"")</f>
        <v/>
      </c>
      <c r="AA330" s="190" t="str">
        <f>IF(ISNUMBER(Q330),CONCATENATE("CREATE TABLE ""reg_",LOWER(J330),""" (""ID"" bigint NOT NULL AUTO_INCREMENT,  ""HASHFILE"" varchar(255) DEFAULT NULL, ""ID_PAI"" bigint NOT NULL,"),IF(Q330="Campo",CONCATENATE("""",L330,""" ",VLOOKUP(R330,Apoio!A:C,3,0)),""))&amp;IF(Z330="","",CONCATENATE("PRIMARY KEY (""ID""), KEY ""FK_reg_",LOWER(Z330),"_ID_PAI"" (""ID_PAI""), CONSTRAINT ""FK_reg_",LOWER(Z330),"_ID_PAI"" FOREIGN KEY (""ID_PAI"") REFERENCES ""reg_",LOWER(Z330),""" (""ID"")) ENGINE=InnoDB AUTO_INCREMENT=105774 DEFAULT CHARSET=utf8mb4 COLLATE=utf8mb4_0900_ai_ci;"))</f>
        <v>CREATE TABLE "reg_b990" ("ID" bigint NOT NULL AUTO_INCREMENT,  "HASHFILE" varchar(255) DEFAULT NULL, "ID_PAI" bigint NOT NULL,</v>
      </c>
      <c r="AB330" s="190" t="str">
        <f t="shared" si="41"/>
        <v/>
      </c>
    </row>
    <row r="331" spans="1:28" ht="14.5" hidden="1" customHeight="1" x14ac:dyDescent="0.3">
      <c r="J331" s="187" t="str">
        <f t="shared" si="40"/>
        <v>B990</v>
      </c>
      <c r="K331" s="181">
        <v>1</v>
      </c>
      <c r="L331" s="289" t="s">
        <v>25</v>
      </c>
      <c r="M331" s="182" t="s">
        <v>521</v>
      </c>
      <c r="N331" s="181" t="s">
        <v>27</v>
      </c>
      <c r="O331" s="181" t="s">
        <v>235</v>
      </c>
      <c r="P331" s="211" t="s">
        <v>28</v>
      </c>
      <c r="Q331" s="192" t="str">
        <f t="shared" si="36"/>
        <v>Campo</v>
      </c>
      <c r="R331" s="192" t="s">
        <v>27</v>
      </c>
      <c r="S331" s="191" t="str">
        <f t="shared" si="37"/>
        <v/>
      </c>
      <c r="T331" s="192" t="str">
        <f t="shared" si="38"/>
        <v>&lt;campo posicao="1"&gt;
&lt;coluna&gt;REG&lt;/coluna&gt;
&lt;descricao&gt;Texto fixo contendo "B990"&lt;/descricao&gt;
&lt;tipo&gt;C&lt;/tipo&gt;
&lt;/campo&gt;</v>
      </c>
      <c r="U331" s="192" t="str">
        <f t="shared" si="35"/>
        <v>&lt;campo posicao="1"&gt;
&lt;coluna&gt;REG&lt;/coluna&gt;
&lt;descricao&gt;Texto fixo contendo "B990"&lt;/descricao&gt;
&lt;tipo&gt;C&lt;/tipo&gt;
&lt;/campo&gt;</v>
      </c>
      <c r="V331" s="192" t="str">
        <f t="shared" si="39"/>
        <v>{"Column2", "REG"},</v>
      </c>
      <c r="W331" s="191" t="str">
        <f>IF(Q331="Campo","@Campos(posicao = "&amp;K331&amp;", tipo = '"&amp;R331&amp;"')@Column(name = """&amp;L331&amp;""")"&amp;IF(R331="D","@Temporal(TemporalType.DATE)","")&amp;"private "&amp;VLOOKUP(TEXT(R331,"@"),Apoio!A:B,2,0)&amp;" "&amp;SUBSTITUTE(LOWER(LEFT(L331,1))&amp;RIGHT(PROPER(L331),LEN(L331)-1),"_","")&amp;";",IF(ISNUMBER(Q331),IF(R331="R","@Entity@Table(name = ""reg_"&amp;LOWER(J331)&amp;""")@XmlRootElement","")&amp;VLOOKUP(J331,Blocos!D:I,6,0)&amp;Apoio!$E$1&amp;Y331,""))</f>
        <v>@Campos(posicao = 1, tipo = 'C')@Column(name = "REG")private String reg;</v>
      </c>
      <c r="X331" s="190" t="str">
        <f>IF(ISNUMBER(Q331),COUNTIF(Blocos!G:G,J331),"")</f>
        <v/>
      </c>
      <c r="Y331" s="190" t="str">
        <f>IF(OR(X331=0,X331=""),"",VLOOKUP(SUMIFS(Blocos!A:A,Blocos!H:H,'EFD REGISTROS e Campos (2)'!X331,Blocos!G:G,'EFD REGISTROS e Campos (2)'!J331),Blocos!A:L,12,0))</f>
        <v/>
      </c>
      <c r="Z331" s="190" t="str">
        <f>IF(ISNUMBER(Q332),VLOOKUP(J331,Blocos!D:G,4,0),"")</f>
        <v/>
      </c>
      <c r="AA331" s="190" t="str">
        <f>IF(ISNUMBER(Q331),CONCATENATE("CREATE TABLE ""reg_",LOWER(J331),""" (""ID"" bigint NOT NULL AUTO_INCREMENT,  ""HASHFILE"" varchar(255) DEFAULT NULL, ""ID_PAI"" bigint NOT NULL,"),IF(Q331="Campo",CONCATENATE("""",L331,""" ",VLOOKUP(R331,Apoio!A:C,3,0)),""))&amp;IF(Z331="","",CONCATENATE("PRIMARY KEY (""ID""), KEY ""FK_reg_",LOWER(Z331),"_ID_PAI"" (""ID_PAI""), CONSTRAINT ""FK_reg_",LOWER(Z331),"_ID_PAI"" FOREIGN KEY (""ID_PAI"") REFERENCES ""reg_",LOWER(Z331),""" (""ID"")) ENGINE=InnoDB AUTO_INCREMENT=105774 DEFAULT CHARSET=utf8mb4 COLLATE=utf8mb4_0900_ai_ci;"))</f>
        <v>"REG" varchar(255) DEFAULT NULL,</v>
      </c>
      <c r="AB331" s="190" t="str">
        <f t="shared" si="41"/>
        <v>USE `efdicms`;SELECT `reg_b990`.`REG`,</v>
      </c>
    </row>
    <row r="332" spans="1:28" ht="14.5" hidden="1" customHeight="1" x14ac:dyDescent="0.3">
      <c r="J332" s="187" t="str">
        <f t="shared" si="40"/>
        <v>B990</v>
      </c>
      <c r="K332" s="181">
        <v>2</v>
      </c>
      <c r="L332" s="289" t="s">
        <v>522</v>
      </c>
      <c r="M332" s="182" t="s">
        <v>523</v>
      </c>
      <c r="N332" s="181" t="s">
        <v>27</v>
      </c>
      <c r="O332" s="207" t="s">
        <v>28</v>
      </c>
      <c r="P332" s="211" t="s">
        <v>28</v>
      </c>
      <c r="Q332" s="192" t="str">
        <f t="shared" si="36"/>
        <v>Campo</v>
      </c>
      <c r="R332" s="192" t="s">
        <v>3607</v>
      </c>
      <c r="S332" s="191" t="str">
        <f t="shared" si="37"/>
        <v/>
      </c>
      <c r="T332" s="192" t="str">
        <f t="shared" si="38"/>
        <v>&lt;campo posicao="2"&gt;
&lt;coluna&gt;QTD_LIN_B&lt;/coluna&gt;
&lt;descricao&gt;Quantidade total de linhas do Bloco B&lt;/descricao&gt;
&lt;tipo&gt;I&lt;/tipo&gt;
&lt;/campo&gt;</v>
      </c>
      <c r="U332" s="192" t="str">
        <f t="shared" si="35"/>
        <v>&lt;campo posicao="2"&gt;
&lt;coluna&gt;QTD_LIN_B&lt;/coluna&gt;
&lt;descricao&gt;Quantidade total de linhas do Bloco B&lt;/descricao&gt;
&lt;tipo&gt;I&lt;/tipo&gt;
&lt;/campo&gt;</v>
      </c>
      <c r="V332" s="192" t="str">
        <f t="shared" si="39"/>
        <v>{"Column3", "QTD_LIN_B"},</v>
      </c>
      <c r="W332" s="191" t="str">
        <f>IF(Q332="Campo","@Campos(posicao = "&amp;K332&amp;", tipo = '"&amp;R332&amp;"')@Column(name = """&amp;L332&amp;""")"&amp;IF(R332="D","@Temporal(TemporalType.DATE)","")&amp;"private "&amp;VLOOKUP(TEXT(R332,"@"),Apoio!A:B,2,0)&amp;" "&amp;SUBSTITUTE(LOWER(LEFT(L332,1))&amp;RIGHT(PROPER(L332),LEN(L332)-1),"_","")&amp;";",IF(ISNUMBER(Q332),IF(R332="R","@Entity@Table(name = ""reg_"&amp;LOWER(J332)&amp;""")@XmlRootElement","")&amp;VLOOKUP(J332,Blocos!D:I,6,0)&amp;Apoio!$E$1&amp;Y332,""))</f>
        <v>@Campos(posicao = 2, tipo = 'I')@Column(name = "QTD_LIN_B")private int qtdLinB;</v>
      </c>
      <c r="X332" s="190" t="str">
        <f>IF(ISNUMBER(Q332),COUNTIF(Blocos!G:G,J332),"")</f>
        <v/>
      </c>
      <c r="Y332" s="190" t="str">
        <f>IF(OR(X332=0,X332=""),"",VLOOKUP(SUMIFS(Blocos!A:A,Blocos!H:H,'EFD REGISTROS e Campos (2)'!X332,Blocos!G:G,'EFD REGISTROS e Campos (2)'!J332),Blocos!A:L,12,0))</f>
        <v/>
      </c>
      <c r="Z332" s="190" t="str">
        <f>IF(ISNUMBER(Q333),VLOOKUP(J332,Blocos!D:G,4,0),"")</f>
        <v>0000</v>
      </c>
      <c r="AA332" s="190" t="str">
        <f>IF(ISNUMBER(Q332),CONCATENATE("CREATE TABLE ""reg_",LOWER(J332),""" (""ID"" bigint NOT NULL AUTO_INCREMENT,  ""HASHFILE"" varchar(255) DEFAULT NULL, ""ID_PAI"" bigint NOT NULL,"),IF(Q332="Campo",CONCATENATE("""",L332,""" ",VLOOKUP(R332,Apoio!A:C,3,0)),""))&amp;IF(Z332="","",CONCATENATE("PRIMARY KEY (""ID""), KEY ""FK_reg_",LOWER(Z332),"_ID_PAI"" (""ID_PAI""), CONSTRAINT ""FK_reg_",LOWER(Z332),"_ID_PAI"" FOREIGN KEY (""ID_PAI"") REFERENCES ""reg_",LOWER(Z332),""" (""ID"")) ENGINE=InnoDB AUTO_INCREMENT=105774 DEFAULT CHARSET=utf8mb4 COLLATE=utf8mb4_0900_ai_ci;"))</f>
        <v>"QTD_LIN_B" int DEFAULT NULL,PRIMARY KEY ("ID"), KEY "FK_reg_0000_ID_PAI" ("ID_PAI"), CONSTRAINT "FK_reg_0000_ID_PAI" FOREIGN KEY ("ID_PAI") REFERENCES "reg_0000" ("ID")) ENGINE=InnoDB AUTO_INCREMENT=105774 DEFAULT CHARSET=utf8mb4 COLLATE=utf8mb4_0900_ai_ci;</v>
      </c>
      <c r="AB332" s="190" t="str">
        <f t="shared" si="41"/>
        <v>`reg_b990`.`QTD_LIN_B`,FROM `efdicms`.`reg_b990`;"</v>
      </c>
    </row>
    <row r="333" spans="1:28" ht="14.5" hidden="1" customHeight="1" collapsed="1" x14ac:dyDescent="0.3">
      <c r="A333" s="180" t="s">
        <v>22</v>
      </c>
      <c r="C333" s="180" t="s">
        <v>524</v>
      </c>
      <c r="I333" s="180" t="s">
        <v>8</v>
      </c>
      <c r="J333" s="187" t="str">
        <f t="shared" si="40"/>
        <v>C001</v>
      </c>
      <c r="K333" s="195" t="s">
        <v>525</v>
      </c>
      <c r="Q333" s="192">
        <f t="shared" si="36"/>
        <v>1</v>
      </c>
      <c r="S333" s="191" t="str">
        <f t="shared" si="37"/>
        <v>&lt;/registro&gt;
&lt;registro codigo="C001" perfil="ABC" nivel="1"&gt;</v>
      </c>
      <c r="T333" s="192" t="str">
        <f t="shared" si="38"/>
        <v/>
      </c>
      <c r="U333" s="192" t="str">
        <f t="shared" si="35"/>
        <v>&lt;/registro&gt;
&lt;registro codigo="C001" perfil="ABC" nivel="1"&gt;</v>
      </c>
      <c r="V333" s="192" t="str">
        <f t="shared" si="39"/>
        <v/>
      </c>
      <c r="W333" s="191" t="str">
        <f>IF(Q333="Campo","@Campos(posicao = "&amp;K333&amp;", tipo = '"&amp;R333&amp;"')@Column(name = """&amp;L333&amp;""")"&amp;IF(R333="D","@Temporal(TemporalType.DATE)","")&amp;"private "&amp;VLOOKUP(TEXT(R333,"@"),Apoio!A:B,2,0)&amp;" "&amp;SUBSTITUTE(LOWER(LEFT(L333,1))&amp;RIGHT(PROPER(L333),LEN(L333)-1),"_","")&amp;";",IF(ISNUMBER(Q333),IF(R333="R","@Entity@Table(name = ""reg_"&amp;LOWER(J333)&amp;""")@XmlRootElement","")&amp;VLOOKUP(J333,Blocos!D:I,6,0)&amp;Apoio!$E$1&amp;Y333,""))</f>
        <v>@Registros(nivel = 1) public class RegC001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RegC001() { } public RegC001(Long id) { this.id = id; } public RegC001(Long id, Reg0000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List&lt;RegC100&gt; regC100;public List&lt;RegC100&gt; getRegC100() {return regC100;}public void setRegC100(List&lt;RegC100&gt; regC100) {this.regC100 = regC100;}@OneToMany( cascade = CascadeType.ALL, fetch = FetchType.LAZY, mappedBy = "idPai")private  List&lt;RegC300&gt; regC300;public List&lt;RegC300&gt; getRegC300() {return regC300;}public void setRegC300(List&lt;RegC300&gt; regC300) {this.regC300 = regC300;}@OneToMany( cascade = CascadeType.ALL, fetch = FetchType.LAZY, mappedBy = "idPai")private  List&lt;RegC350&gt; regC350;public List&lt;RegC350&gt; getRegC350() {return regC350;}public void setRegC350(List&lt;RegC350&gt; regC350) {this.regC350 = regC350;}@OneToMany( cascade = CascadeType.ALL, fetch = FetchType.LAZY, mappedBy = "idPai")private  List&lt;RegC400&gt; regC400;public List&lt;RegC400&gt; getRegC400() {return regC400;}public void setRegC400(List&lt;RegC400&gt; regC400) {this.regC400 = regC400;}@OneToMany( cascade = CascadeType.ALL, fetch = FetchType.LAZY, mappedBy = "idPai")private  List&lt;RegC495&gt; regC495;public List&lt;RegC495&gt; getRegC495() {return regC495;}public void setRegC495(List&lt;RegC495&gt; regC495) {this.regC495 = regC495;}@OneToMany( cascade = CascadeType.ALL, fetch = FetchType.LAZY, mappedBy = "idPai")private  List&lt;RegC500&gt; regC500;public List&lt;RegC500&gt; getRegC500() {return regC500;}public void setRegC500(List&lt;RegC500&gt; regC500) {this.regC500 = regC500;}@OneToMany( cascade = CascadeType.ALL, fetch = FetchType.LAZY, mappedBy = "idPai")private  List&lt;RegC600&gt; regC600;public List&lt;RegC600&gt; getRegC600() {return regC600;}public void setRegC600(List&lt;RegC600&gt; regC600) {this.regC600 = regC600;}@OneToMany( cascade = CascadeType.ALL, fetch = FetchType.LAZY, mappedBy = "idPai")private  List&lt;RegC700&gt; regC700;public List&lt;RegC700&gt; getRegC700() {return regC700;}public void setRegC700(List&lt;RegC700&gt; regC700) {this.regC700 = regC700;}@OneToMany( cascade = CascadeType.ALL, fetch = FetchType.LAZY, mappedBy = "idPai")private  List&lt;RegC800&gt; regC800;public List&lt;RegC800&gt; getRegC800() {return regC800;}public void setRegC800(List&lt;RegC800&gt; regC800) {this.regC800 = regC800;}@OneToMany( cascade = CascadeType.ALL, fetch = FetchType.LAZY, mappedBy = "idPai")private  List&lt;RegC860&gt; regC860;public List&lt;RegC860&gt; getRegC860() {return regC860;}public void setRegC860(List&lt;RegC860&gt; regC860) {this.regC860 = regC860;}</v>
      </c>
      <c r="X333" s="190">
        <f>IF(ISNUMBER(Q333),COUNTIF(Blocos!G:G,J333),"")</f>
        <v>10</v>
      </c>
      <c r="Y333" s="190" t="str">
        <f>IF(OR(X333=0,X333=""),"",VLOOKUP(SUMIFS(Blocos!A:A,Blocos!H:H,'EFD REGISTROS e Campos (2)'!X333,Blocos!G:G,'EFD REGISTROS e Campos (2)'!J333),Blocos!A:L,12,0))</f>
        <v>@OneToMany( cascade = CascadeType.ALL, fetch = FetchType.LAZY, mappedBy = "idPai")private  List&lt;RegC100&gt; regC100;public List&lt;RegC100&gt; getRegC100() {return regC100;}public void setRegC100(List&lt;RegC100&gt; regC100) {this.regC100 = regC100;}@OneToMany( cascade = CascadeType.ALL, fetch = FetchType.LAZY, mappedBy = "idPai")private  List&lt;RegC300&gt; regC300;public List&lt;RegC300&gt; getRegC300() {return regC300;}public void setRegC300(List&lt;RegC300&gt; regC300) {this.regC300 = regC300;}@OneToMany( cascade = CascadeType.ALL, fetch = FetchType.LAZY, mappedBy = "idPai")private  List&lt;RegC350&gt; regC350;public List&lt;RegC350&gt; getRegC350() {return regC350;}public void setRegC350(List&lt;RegC350&gt; regC350) {this.regC350 = regC350;}@OneToMany( cascade = CascadeType.ALL, fetch = FetchType.LAZY, mappedBy = "idPai")private  List&lt;RegC400&gt; regC400;public List&lt;RegC400&gt; getRegC400() {return regC400;}public void setRegC400(List&lt;RegC400&gt; regC400) {this.regC400 = regC400;}@OneToMany( cascade = CascadeType.ALL, fetch = FetchType.LAZY, mappedBy = "idPai")private  List&lt;RegC495&gt; regC495;public List&lt;RegC495&gt; getRegC495() {return regC495;}public void setRegC495(List&lt;RegC495&gt; regC495) {this.regC495 = regC495;}@OneToMany( cascade = CascadeType.ALL, fetch = FetchType.LAZY, mappedBy = "idPai")private  List&lt;RegC500&gt; regC500;public List&lt;RegC500&gt; getRegC500() {return regC500;}public void setRegC500(List&lt;RegC500&gt; regC500) {this.regC500 = regC500;}@OneToMany( cascade = CascadeType.ALL, fetch = FetchType.LAZY, mappedBy = "idPai")private  List&lt;RegC600&gt; regC600;public List&lt;RegC600&gt; getRegC600() {return regC600;}public void setRegC600(List&lt;RegC600&gt; regC600) {this.regC600 = regC600;}@OneToMany( cascade = CascadeType.ALL, fetch = FetchType.LAZY, mappedBy = "idPai")private  List&lt;RegC700&gt; regC700;public List&lt;RegC700&gt; getRegC700() {return regC700;}public void setRegC700(List&lt;RegC700&gt; regC700) {this.regC700 = regC700;}@OneToMany( cascade = CascadeType.ALL, fetch = FetchType.LAZY, mappedBy = "idPai")private  List&lt;RegC800&gt; regC800;public List&lt;RegC800&gt; getRegC800() {return regC800;}public void setRegC800(List&lt;RegC800&gt; regC800) {this.regC800 = regC800;}@OneToMany( cascade = CascadeType.ALL, fetch = FetchType.LAZY, mappedBy = "idPai")private  List&lt;RegC860&gt; regC860;public List&lt;RegC860&gt; getRegC860() {return regC860;}public void setRegC860(List&lt;RegC860&gt; regC860) {this.regC860 = regC860;}</v>
      </c>
      <c r="Z333" s="190" t="str">
        <f>IF(ISNUMBER(Q334),VLOOKUP(J333,Blocos!D:G,4,0),"")</f>
        <v/>
      </c>
      <c r="AA333" s="190" t="str">
        <f>IF(ISNUMBER(Q333),CONCATENATE("CREATE TABLE ""reg_",LOWER(J333),""" (""ID"" bigint NOT NULL AUTO_INCREMENT,  ""HASHFILE"" varchar(255) DEFAULT NULL, ""ID_PAI"" bigint NOT NULL,"),IF(Q333="Campo",CONCATENATE("""",L333,""" ",VLOOKUP(R333,Apoio!A:C,3,0)),""))&amp;IF(Z333="","",CONCATENATE("PRIMARY KEY (""ID""), KEY ""FK_reg_",LOWER(Z333),"_ID_PAI"" (""ID_PAI""), CONSTRAINT ""FK_reg_",LOWER(Z333),"_ID_PAI"" FOREIGN KEY (""ID_PAI"") REFERENCES ""reg_",LOWER(Z333),""" (""ID"")) ENGINE=InnoDB AUTO_INCREMENT=105774 DEFAULT CHARSET=utf8mb4 COLLATE=utf8mb4_0900_ai_ci;"))</f>
        <v>CREATE TABLE "reg_c001" ("ID" bigint NOT NULL AUTO_INCREMENT,  "HASHFILE" varchar(255) DEFAULT NULL, "ID_PAI" bigint NOT NULL,</v>
      </c>
      <c r="AB333" s="190" t="str">
        <f t="shared" si="41"/>
        <v/>
      </c>
    </row>
    <row r="334" spans="1:28" ht="14.5" hidden="1" customHeight="1" x14ac:dyDescent="0.3">
      <c r="J334" s="187" t="str">
        <f t="shared" si="40"/>
        <v>C001</v>
      </c>
      <c r="K334" s="181">
        <v>1</v>
      </c>
      <c r="L334" s="289" t="s">
        <v>25</v>
      </c>
      <c r="M334" s="182" t="s">
        <v>526</v>
      </c>
      <c r="N334" s="181" t="s">
        <v>27</v>
      </c>
      <c r="O334" s="181">
        <v>4</v>
      </c>
      <c r="P334" s="181" t="s">
        <v>28</v>
      </c>
      <c r="Q334" s="192" t="str">
        <f t="shared" si="36"/>
        <v>Campo</v>
      </c>
      <c r="R334" s="192" t="s">
        <v>27</v>
      </c>
      <c r="S334" s="191" t="str">
        <f t="shared" si="37"/>
        <v/>
      </c>
      <c r="T334" s="192" t="str">
        <f t="shared" si="38"/>
        <v>&lt;campo posicao="1"&gt;
&lt;coluna&gt;REG&lt;/coluna&gt;
&lt;descricao&gt;Texto fixo contendo "C001"&lt;/descricao&gt;
&lt;tipo&gt;C&lt;/tipo&gt;
&lt;/campo&gt;</v>
      </c>
      <c r="U334" s="192" t="str">
        <f t="shared" si="35"/>
        <v>&lt;campo posicao="1"&gt;
&lt;coluna&gt;REG&lt;/coluna&gt;
&lt;descricao&gt;Texto fixo contendo "C001"&lt;/descricao&gt;
&lt;tipo&gt;C&lt;/tipo&gt;
&lt;/campo&gt;</v>
      </c>
      <c r="V334" s="192" t="str">
        <f t="shared" si="39"/>
        <v>{"Column2", "REG"},</v>
      </c>
      <c r="W334" s="191" t="str">
        <f>IF(Q334="Campo","@Campos(posicao = "&amp;K334&amp;", tipo = '"&amp;R334&amp;"')@Column(name = """&amp;L334&amp;""")"&amp;IF(R334="D","@Temporal(TemporalType.DATE)","")&amp;"private "&amp;VLOOKUP(TEXT(R334,"@"),Apoio!A:B,2,0)&amp;" "&amp;SUBSTITUTE(LOWER(LEFT(L334,1))&amp;RIGHT(PROPER(L334),LEN(L334)-1),"_","")&amp;";",IF(ISNUMBER(Q334),IF(R334="R","@Entity@Table(name = ""reg_"&amp;LOWER(J334)&amp;""")@XmlRootElement","")&amp;VLOOKUP(J334,Blocos!D:I,6,0)&amp;Apoio!$E$1&amp;Y334,""))</f>
        <v>@Campos(posicao = 1, tipo = 'C')@Column(name = "REG")private String reg;</v>
      </c>
      <c r="X334" s="190" t="str">
        <f>IF(ISNUMBER(Q334),COUNTIF(Blocos!G:G,J334),"")</f>
        <v/>
      </c>
      <c r="Y334" s="190" t="str">
        <f>IF(OR(X334=0,X334=""),"",VLOOKUP(SUMIFS(Blocos!A:A,Blocos!H:H,'EFD REGISTROS e Campos (2)'!X334,Blocos!G:G,'EFD REGISTROS e Campos (2)'!J334),Blocos!A:L,12,0))</f>
        <v/>
      </c>
      <c r="Z334" s="190" t="str">
        <f>IF(ISNUMBER(Q335),VLOOKUP(J334,Blocos!D:G,4,0),"")</f>
        <v/>
      </c>
      <c r="AA334" s="190" t="str">
        <f>IF(ISNUMBER(Q334),CONCATENATE("CREATE TABLE ""reg_",LOWER(J334),""" (""ID"" bigint NOT NULL AUTO_INCREMENT,  ""HASHFILE"" varchar(255) DEFAULT NULL, ""ID_PAI"" bigint NOT NULL,"),IF(Q334="Campo",CONCATENATE("""",L334,""" ",VLOOKUP(R334,Apoio!A:C,3,0)),""))&amp;IF(Z334="","",CONCATENATE("PRIMARY KEY (""ID""), KEY ""FK_reg_",LOWER(Z334),"_ID_PAI"" (""ID_PAI""), CONSTRAINT ""FK_reg_",LOWER(Z334),"_ID_PAI"" FOREIGN KEY (""ID_PAI"") REFERENCES ""reg_",LOWER(Z334),""" (""ID"")) ENGINE=InnoDB AUTO_INCREMENT=105774 DEFAULT CHARSET=utf8mb4 COLLATE=utf8mb4_0900_ai_ci;"))</f>
        <v>"REG" varchar(255) DEFAULT NULL,</v>
      </c>
      <c r="AB334" s="190" t="str">
        <f t="shared" si="41"/>
        <v>USE `efdicms`;SELECT `reg_c001`.`REG`,</v>
      </c>
    </row>
    <row r="335" spans="1:28" ht="14.5" hidden="1" customHeight="1" x14ac:dyDescent="0.3">
      <c r="J335" s="187" t="str">
        <f t="shared" si="40"/>
        <v>C001</v>
      </c>
      <c r="K335" s="196">
        <v>2</v>
      </c>
      <c r="L335" s="285" t="s">
        <v>77</v>
      </c>
      <c r="M335" s="182" t="s">
        <v>78</v>
      </c>
      <c r="N335" s="196" t="s">
        <v>27</v>
      </c>
      <c r="O335" s="196" t="s">
        <v>240</v>
      </c>
      <c r="P335" s="196" t="s">
        <v>28</v>
      </c>
      <c r="Q335" s="192" t="str">
        <f t="shared" si="36"/>
        <v>Campo</v>
      </c>
      <c r="R335" s="192" t="s">
        <v>27</v>
      </c>
      <c r="S335" s="191" t="str">
        <f t="shared" si="37"/>
        <v/>
      </c>
      <c r="T335" s="192" t="str">
        <f t="shared" si="38"/>
        <v>&lt;campo posicao="2"&gt;
&lt;coluna&gt;IND_MOV&lt;/coluna&gt;
&lt;descricao&gt;Indicador de movimento:&lt;/descricao&gt;
&lt;tipo&gt;C&lt;/tipo&gt;
&lt;/campo&gt;</v>
      </c>
      <c r="U335" s="192" t="str">
        <f t="shared" si="35"/>
        <v>&lt;campo posicao="2"&gt;
&lt;coluna&gt;IND_MOV&lt;/coluna&gt;
&lt;descricao&gt;Indicador de movimento:&lt;/descricao&gt;
&lt;tipo&gt;C&lt;/tipo&gt;
&lt;/campo&gt;</v>
      </c>
      <c r="V335" s="192" t="str">
        <f t="shared" si="39"/>
        <v>{"Column3", "IND_MOV"},</v>
      </c>
      <c r="W335" s="191" t="str">
        <f>IF(Q335="Campo","@Campos(posicao = "&amp;K335&amp;", tipo = '"&amp;R335&amp;"')@Column(name = """&amp;L335&amp;""")"&amp;IF(R335="D","@Temporal(TemporalType.DATE)","")&amp;"private "&amp;VLOOKUP(TEXT(R335,"@"),Apoio!A:B,2,0)&amp;" "&amp;SUBSTITUTE(LOWER(LEFT(L335,1))&amp;RIGHT(PROPER(L335),LEN(L335)-1),"_","")&amp;";",IF(ISNUMBER(Q335),IF(R335="R","@Entity@Table(name = ""reg_"&amp;LOWER(J335)&amp;""")@XmlRootElement","")&amp;VLOOKUP(J335,Blocos!D:I,6,0)&amp;Apoio!$E$1&amp;Y335,""))</f>
        <v>@Campos(posicao = 2, tipo = 'C')@Column(name = "IND_MOV")private String indMov;</v>
      </c>
      <c r="X335" s="190" t="str">
        <f>IF(ISNUMBER(Q335),COUNTIF(Blocos!G:G,J335),"")</f>
        <v/>
      </c>
      <c r="Y335" s="190" t="str">
        <f>IF(OR(X335=0,X335=""),"",VLOOKUP(SUMIFS(Blocos!A:A,Blocos!H:H,'EFD REGISTROS e Campos (2)'!X335,Blocos!G:G,'EFD REGISTROS e Campos (2)'!J335),Blocos!A:L,12,0))</f>
        <v/>
      </c>
      <c r="Z335" s="190" t="str">
        <f>IF(ISNUMBER(Q336),VLOOKUP(J335,Blocos!D:G,4,0),"")</f>
        <v/>
      </c>
      <c r="AA335" s="190" t="str">
        <f>IF(ISNUMBER(Q335),CONCATENATE("CREATE TABLE ""reg_",LOWER(J335),""" (""ID"" bigint NOT NULL AUTO_INCREMENT,  ""HASHFILE"" varchar(255) DEFAULT NULL, ""ID_PAI"" bigint NOT NULL,"),IF(Q335="Campo",CONCATENATE("""",L335,""" ",VLOOKUP(R335,Apoio!A:C,3,0)),""))&amp;IF(Z335="","",CONCATENATE("PRIMARY KEY (""ID""), KEY ""FK_reg_",LOWER(Z335),"_ID_PAI"" (""ID_PAI""), CONSTRAINT ""FK_reg_",LOWER(Z335),"_ID_PAI"" FOREIGN KEY (""ID_PAI"") REFERENCES ""reg_",LOWER(Z335),""" (""ID"")) ENGINE=InnoDB AUTO_INCREMENT=105774 DEFAULT CHARSET=utf8mb4 COLLATE=utf8mb4_0900_ai_ci;"))</f>
        <v>"IND_MOV" varchar(255) DEFAULT NULL,</v>
      </c>
      <c r="AB335" s="190" t="str">
        <f t="shared" si="41"/>
        <v>`reg_c001`.`IND_MOV`,</v>
      </c>
    </row>
    <row r="336" spans="1:28" ht="14.5" hidden="1" customHeight="1" x14ac:dyDescent="0.3">
      <c r="J336" s="187" t="str">
        <f t="shared" si="40"/>
        <v>C001</v>
      </c>
      <c r="K336" s="196"/>
      <c r="L336" s="285"/>
      <c r="M336" s="182" t="s">
        <v>79</v>
      </c>
      <c r="N336" s="196"/>
      <c r="O336" s="196"/>
      <c r="P336" s="196"/>
      <c r="Q336" s="192" t="str">
        <f t="shared" si="36"/>
        <v/>
      </c>
      <c r="S336" s="191" t="str">
        <f t="shared" si="37"/>
        <v/>
      </c>
      <c r="T336" s="192" t="str">
        <f t="shared" si="38"/>
        <v/>
      </c>
      <c r="U336" s="192" t="str">
        <f t="shared" si="35"/>
        <v/>
      </c>
      <c r="V336" s="192" t="str">
        <f t="shared" si="39"/>
        <v/>
      </c>
      <c r="W336" s="191" t="str">
        <f>IF(Q336="Campo","@Campos(posicao = "&amp;K336&amp;", tipo = '"&amp;R336&amp;"')@Column(name = """&amp;L336&amp;""")"&amp;IF(R336="D","@Temporal(TemporalType.DATE)","")&amp;"private "&amp;VLOOKUP(TEXT(R336,"@"),Apoio!A:B,2,0)&amp;" "&amp;SUBSTITUTE(LOWER(LEFT(L336,1))&amp;RIGHT(PROPER(L336),LEN(L336)-1),"_","")&amp;";",IF(ISNUMBER(Q336),IF(R336="R","@Entity@Table(name = ""reg_"&amp;LOWER(J336)&amp;""")@XmlRootElement","")&amp;VLOOKUP(J336,Blocos!D:I,6,0)&amp;Apoio!$E$1&amp;Y336,""))</f>
        <v/>
      </c>
      <c r="X336" s="190" t="str">
        <f>IF(ISNUMBER(Q336),COUNTIF(Blocos!G:G,J336),"")</f>
        <v/>
      </c>
      <c r="Y336" s="190" t="str">
        <f>IF(OR(X336=0,X336=""),"",VLOOKUP(SUMIFS(Blocos!A:A,Blocos!H:H,'EFD REGISTROS e Campos (2)'!X336,Blocos!G:G,'EFD REGISTROS e Campos (2)'!J336),Blocos!A:L,12,0))</f>
        <v/>
      </c>
      <c r="Z336" s="190" t="str">
        <f>IF(ISNUMBER(Q337),VLOOKUP(J336,Blocos!D:G,4,0),"")</f>
        <v/>
      </c>
      <c r="AA336" s="190" t="str">
        <f>IF(ISNUMBER(Q336),CONCATENATE("CREATE TABLE ""reg_",LOWER(J336),""" (""ID"" bigint NOT NULL AUTO_INCREMENT,  ""HASHFILE"" varchar(255) DEFAULT NULL, ""ID_PAI"" bigint NOT NULL,"),IF(Q336="Campo",CONCATENATE("""",L336,""" ",VLOOKUP(R336,Apoio!A:C,3,0)),""))&amp;IF(Z336="","",CONCATENATE("PRIMARY KEY (""ID""), KEY ""FK_reg_",LOWER(Z336),"_ID_PAI"" (""ID_PAI""), CONSTRAINT ""FK_reg_",LOWER(Z336),"_ID_PAI"" FOREIGN KEY (""ID_PAI"") REFERENCES ""reg_",LOWER(Z336),""" (""ID"")) ENGINE=InnoDB AUTO_INCREMENT=105774 DEFAULT CHARSET=utf8mb4 COLLATE=utf8mb4_0900_ai_ci;"))</f>
        <v/>
      </c>
      <c r="AB336" s="190" t="str">
        <f t="shared" si="41"/>
        <v/>
      </c>
    </row>
    <row r="337" spans="1:28" ht="14.5" hidden="1" customHeight="1" x14ac:dyDescent="0.3">
      <c r="J337" s="187" t="str">
        <f t="shared" si="40"/>
        <v>C001</v>
      </c>
      <c r="K337" s="196"/>
      <c r="L337" s="285"/>
      <c r="M337" s="182" t="s">
        <v>328</v>
      </c>
      <c r="N337" s="196"/>
      <c r="O337" s="196"/>
      <c r="P337" s="196"/>
      <c r="Q337" s="192" t="str">
        <f t="shared" si="36"/>
        <v/>
      </c>
      <c r="S337" s="191" t="str">
        <f t="shared" si="37"/>
        <v/>
      </c>
      <c r="T337" s="192" t="str">
        <f t="shared" si="38"/>
        <v/>
      </c>
      <c r="U337" s="192" t="str">
        <f t="shared" si="35"/>
        <v/>
      </c>
      <c r="V337" s="192" t="str">
        <f t="shared" si="39"/>
        <v/>
      </c>
      <c r="W337" s="191" t="str">
        <f>IF(Q337="Campo","@Campos(posicao = "&amp;K337&amp;", tipo = '"&amp;R337&amp;"')@Column(name = """&amp;L337&amp;""")"&amp;IF(R337="D","@Temporal(TemporalType.DATE)","")&amp;"private "&amp;VLOOKUP(TEXT(R337,"@"),Apoio!A:B,2,0)&amp;" "&amp;SUBSTITUTE(LOWER(LEFT(L337,1))&amp;RIGHT(PROPER(L337),LEN(L337)-1),"_","")&amp;";",IF(ISNUMBER(Q337),IF(R337="R","@Entity@Table(name = ""reg_"&amp;LOWER(J337)&amp;""")@XmlRootElement","")&amp;VLOOKUP(J337,Blocos!D:I,6,0)&amp;Apoio!$E$1&amp;Y337,""))</f>
        <v/>
      </c>
      <c r="X337" s="190" t="str">
        <f>IF(ISNUMBER(Q337),COUNTIF(Blocos!G:G,J337),"")</f>
        <v/>
      </c>
      <c r="Y337" s="190" t="str">
        <f>IF(OR(X337=0,X337=""),"",VLOOKUP(SUMIFS(Blocos!A:A,Blocos!H:H,'EFD REGISTROS e Campos (2)'!X337,Blocos!G:G,'EFD REGISTROS e Campos (2)'!J337),Blocos!A:L,12,0))</f>
        <v/>
      </c>
      <c r="Z337" s="190" t="str">
        <f>IF(ISNUMBER(Q338),VLOOKUP(J337,Blocos!D:G,4,0),"")</f>
        <v>0000</v>
      </c>
      <c r="AA337" s="190" t="str">
        <f>IF(ISNUMBER(Q337),CONCATENATE("CREATE TABLE ""reg_",LOWER(J337),""" (""ID"" bigint NOT NULL AUTO_INCREMENT,  ""HASHFILE"" varchar(255) DEFAULT NULL, ""ID_PAI"" bigint NOT NULL,"),IF(Q337="Campo",CONCATENATE("""",L337,""" ",VLOOKUP(R337,Apoio!A:C,3,0)),""))&amp;IF(Z337="","",CONCATENATE("PRIMARY KEY (""ID""), KEY ""FK_reg_",LOWER(Z337),"_ID_PAI"" (""ID_PAI""), CONSTRAINT ""FK_reg_",LOWER(Z337),"_ID_PAI"" FOREIGN KEY (""ID_PAI"") REFERENCES ""reg_",LOWER(Z337),""" (""ID"")) ENGINE=InnoDB AUTO_INCREMENT=105774 DEFAULT CHARSET=utf8mb4 COLLATE=utf8mb4_0900_ai_ci;"))</f>
        <v>PRIMARY KEY ("ID"), KEY "FK_reg_0000_ID_PAI" ("ID_PAI"), CONSTRAINT "FK_reg_0000_ID_PAI" FOREIGN KEY ("ID_PAI") REFERENCES "reg_0000" ("ID")) ENGINE=InnoDB AUTO_INCREMENT=105774 DEFAULT CHARSET=utf8mb4 COLLATE=utf8mb4_0900_ai_ci;</v>
      </c>
      <c r="AB337" s="190" t="str">
        <f t="shared" si="41"/>
        <v>FROM `efdicms`.`reg_c001`;"</v>
      </c>
    </row>
    <row r="338" spans="1:28" ht="14.5" hidden="1" customHeight="1" collapsed="1" x14ac:dyDescent="0.3">
      <c r="A338" s="180" t="s">
        <v>22</v>
      </c>
      <c r="D338" s="180" t="s">
        <v>527</v>
      </c>
      <c r="I338" s="180" t="s">
        <v>108</v>
      </c>
      <c r="J338" s="187" t="str">
        <f t="shared" si="40"/>
        <v>C100</v>
      </c>
      <c r="K338" s="195" t="s">
        <v>528</v>
      </c>
      <c r="Q338" s="192">
        <f t="shared" si="36"/>
        <v>2</v>
      </c>
      <c r="S338" s="191" t="str">
        <f t="shared" si="37"/>
        <v>&lt;/registro&gt;
&lt;registro codigo="C100" perfil="ABC" nivel="2"&gt;</v>
      </c>
      <c r="T338" s="192" t="str">
        <f t="shared" si="38"/>
        <v/>
      </c>
      <c r="U338" s="192" t="str">
        <f t="shared" si="35"/>
        <v>&lt;/registro&gt;
&lt;registro codigo="C100" perfil="ABC" nivel="2"&gt;</v>
      </c>
      <c r="V338" s="192" t="str">
        <f t="shared" si="39"/>
        <v/>
      </c>
      <c r="W338" s="191" t="str">
        <f>IF(Q338="Campo","@Campos(posicao = "&amp;K338&amp;", tipo = '"&amp;R338&amp;"')@Column(name = """&amp;L338&amp;""")"&amp;IF(R338="D","@Temporal(TemporalType.DATE)","")&amp;"private "&amp;VLOOKUP(TEXT(R338,"@"),Apoio!A:B,2,0)&amp;" "&amp;SUBSTITUTE(LOWER(LEFT(L338,1))&amp;RIGHT(PROPER(L338),LEN(L338)-1),"_","")&amp;";",IF(ISNUMBER(Q338),IF(R338="R","@Entity@Table(name = ""reg_"&amp;LOWER(J338)&amp;""")@XmlRootElement","")&amp;VLOOKUP(J338,Blocos!D:I,6,0)&amp;Apoio!$E$1&amp;Y338,""))</f>
        <v>@Registros(nivel = 2) public class RegC100 implements Serializable { private static final long serialVersionUID = 1L; @Id @GeneratedValue(strategy = GenerationType.IDENTITY) @Basic(optional = false) @Column(name = "ID" ) private Long id;@ManyToOne(fetch = FetchType.LAZY) @JoinColumn(name = "ID_PAI", nullable = false) private RegC001 idPai; public RegC001 getIdPai() {return idPai;}public void setIdPai(Object idPai) {this.idPai = (RegC001) idPai;}public RegC100() { } public RegC100(Long id) { this.id = id; } public RegC100(Long id, RegC001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RegC101 regC101;public RegC101 getRegC101() {return regC101;}public void setRegC101(RegC101 regC101) {this.regC101 = regC101;}@OneToOne(optional = true, cascade = CascadeType.ALL, fetch = FetchType.LAZY, mappedBy = "idPai")private  RegC105 regC105;public RegC105 getRegC105() {return regC105;}public void setRegC105(RegC105 regC105) {this.regC105 = regC105;}@OneToMany( cascade = CascadeType.ALL, fetch = FetchType.LAZY, mappedBy = "idPai")private  List&lt;RegC110&gt; regC110;public List&lt;RegC110&gt; getRegC110() {return regC110;}public void setRegC110(List&lt;RegC110&gt; regC110) {this.regC110 = regC110;}@OneToMany( cascade = CascadeType.ALL, fetch = FetchType.LAZY, mappedBy = "idPai")private  List&lt;RegC120&gt; regC120;public List&lt;RegC120&gt; getRegC120() {return regC120;}public void setRegC120(List&lt;RegC120&gt; regC120) {this.regC120 = regC120;}@OneToOne(optional = true, cascade = CascadeType.ALL, fetch = FetchType.LAZY, mappedBy = "idPai")private  RegC130 regC130;public RegC130 getRegC130() {return regC130;}public void setRegC130(RegC130 regC130) {this.regC130 = regC130;}@OneToOne(optional = true, cascade = CascadeType.ALL, fetch = FetchType.LAZY, mappedBy = "idPai")private  RegC140 regC140;public RegC140 getRegC140() {return regC140;}public void setRegC140(RegC140 regC140) {this.regC140 = regC140;}@OneToOne(optional = true, cascade = CascadeType.ALL, fetch = FetchType.LAZY, mappedBy = "idPai")private  RegC160 regC160;public RegC160 getRegC160() {return regC160;}public void setRegC160(RegC160 regC160) {this.regC160 = regC160;}@OneToMany( cascade = CascadeType.ALL, fetch = FetchType.LAZY, mappedBy = "idPai")private  List&lt;RegC165&gt; regC165;public List&lt;RegC165&gt; getRegC165() {return regC165;}public void setRegC165(List&lt;RegC165&gt; regC165) {this.regC165 = regC165;}@OneToMany( cascade = CascadeType.ALL, fetch = FetchType.LAZY, mappedBy = "idPai")private  List&lt;RegC170&gt; regC170;public List&lt;RegC170&gt; getRegC170() {return regC170;}public void setRegC170(List&lt;RegC170&gt; regC170) {this.regC170 = regC170;}@OneToMany( cascade = CascadeType.ALL, fetch = FetchType.LAZY, mappedBy = "idPai")private  List&lt;RegC185&gt; regC185;public List&lt;RegC185&gt; getRegC185() {return regC185;}public void setRegC185(List&lt;RegC185&gt; regC185) {this.regC185 = regC185;}@OneToMany( cascade = CascadeType.ALL, fetch = FetchType.LAZY, mappedBy = "idPai")private  List&lt;RegC186&gt; regC186;public List&lt;RegC186&gt; getRegC186() {return regC186;}public void setRegC186(List&lt;RegC186&gt; regC186) {this.regC186 = regC186;}@OneToMany( cascade = CascadeType.ALL, fetch = FetchType.LAZY, mappedBy = "idPai")private  List&lt;RegC190&gt; regC190;public List&lt;RegC190&gt; getRegC190() {return regC190;}public void setRegC190(List&lt;RegC190&gt; regC190) {this.regC190 = regC190;}@OneToMany( cascade = CascadeType.ALL, fetch = FetchType.LAZY, mappedBy = "idPai")private  List&lt;RegC195&gt; regC195;public List&lt;RegC195&gt; getRegC195() {return regC195;}public void setRegC195(List&lt;RegC195&gt; regC195) {this.regC195 = regC195;}</v>
      </c>
      <c r="X338" s="190">
        <f>IF(ISNUMBER(Q338),COUNTIF(Blocos!G:G,J338),"")</f>
        <v>13</v>
      </c>
      <c r="Y338" s="190" t="str">
        <f>IF(OR(X338=0,X338=""),"",VLOOKUP(SUMIFS(Blocos!A:A,Blocos!H:H,'EFD REGISTROS e Campos (2)'!X338,Blocos!G:G,'EFD REGISTROS e Campos (2)'!J338),Blocos!A:L,12,0))</f>
        <v>@OneToOne(optional = true, cascade = CascadeType.ALL, fetch = FetchType.LAZY, mappedBy = "idPai")private  RegC101 regC101;public RegC101 getRegC101() {return regC101;}public void setRegC101(RegC101 regC101) {this.regC101 = regC101;}@OneToOne(optional = true, cascade = CascadeType.ALL, fetch = FetchType.LAZY, mappedBy = "idPai")private  RegC105 regC105;public RegC105 getRegC105() {return regC105;}public void setRegC105(RegC105 regC105) {this.regC105 = regC105;}@OneToMany( cascade = CascadeType.ALL, fetch = FetchType.LAZY, mappedBy = "idPai")private  List&lt;RegC110&gt; regC110;public List&lt;RegC110&gt; getRegC110() {return regC110;}public void setRegC110(List&lt;RegC110&gt; regC110) {this.regC110 = regC110;}@OneToMany( cascade = CascadeType.ALL, fetch = FetchType.LAZY, mappedBy = "idPai")private  List&lt;RegC120&gt; regC120;public List&lt;RegC120&gt; getRegC120() {return regC120;}public void setRegC120(List&lt;RegC120&gt; regC120) {this.regC120 = regC120;}@OneToOne(optional = true, cascade = CascadeType.ALL, fetch = FetchType.LAZY, mappedBy = "idPai")private  RegC130 regC130;public RegC130 getRegC130() {return regC130;}public void setRegC130(RegC130 regC130) {this.regC130 = regC130;}@OneToOne(optional = true, cascade = CascadeType.ALL, fetch = FetchType.LAZY, mappedBy = "idPai")private  RegC140 regC140;public RegC140 getRegC140() {return regC140;}public void setRegC140(RegC140 regC140) {this.regC140 = regC140;}@OneToOne(optional = true, cascade = CascadeType.ALL, fetch = FetchType.LAZY, mappedBy = "idPai")private  RegC160 regC160;public RegC160 getRegC160() {return regC160;}public void setRegC160(RegC160 regC160) {this.regC160 = regC160;}@OneToMany( cascade = CascadeType.ALL, fetch = FetchType.LAZY, mappedBy = "idPai")private  List&lt;RegC165&gt; regC165;public List&lt;RegC165&gt; getRegC165() {return regC165;}public void setRegC165(List&lt;RegC165&gt; regC165) {this.regC165 = regC165;}@OneToMany( cascade = CascadeType.ALL, fetch = FetchType.LAZY, mappedBy = "idPai")private  List&lt;RegC170&gt; regC170;public List&lt;RegC170&gt; getRegC170() {return regC170;}public void setRegC170(List&lt;RegC170&gt; regC170) {this.regC170 = regC170;}@OneToMany( cascade = CascadeType.ALL, fetch = FetchType.LAZY, mappedBy = "idPai")private  List&lt;RegC185&gt; regC185;public List&lt;RegC185&gt; getRegC185() {return regC185;}public void setRegC185(List&lt;RegC185&gt; regC185) {this.regC185 = regC185;}@OneToMany( cascade = CascadeType.ALL, fetch = FetchType.LAZY, mappedBy = "idPai")private  List&lt;RegC186&gt; regC186;public List&lt;RegC186&gt; getRegC186() {return regC186;}public void setRegC186(List&lt;RegC186&gt; regC186) {this.regC186 = regC186;}@OneToMany( cascade = CascadeType.ALL, fetch = FetchType.LAZY, mappedBy = "idPai")private  List&lt;RegC190&gt; regC190;public List&lt;RegC190&gt; getRegC190() {return regC190;}public void setRegC190(List&lt;RegC190&gt; regC190) {this.regC190 = regC190;}@OneToMany( cascade = CascadeType.ALL, fetch = FetchType.LAZY, mappedBy = "idPai")private  List&lt;RegC195&gt; regC195;public List&lt;RegC195&gt; getRegC195() {return regC195;}public void setRegC195(List&lt;RegC195&gt; regC195) {this.regC195 = regC195;}</v>
      </c>
      <c r="Z338" s="190" t="str">
        <f>IF(ISNUMBER(Q339),VLOOKUP(J338,Blocos!D:G,4,0),"")</f>
        <v/>
      </c>
      <c r="AA338" s="190" t="str">
        <f>IF(ISNUMBER(Q338),CONCATENATE("CREATE TABLE ""reg_",LOWER(J338),""" (""ID"" bigint NOT NULL AUTO_INCREMENT,  ""HASHFILE"" varchar(255) DEFAULT NULL, ""ID_PAI"" bigint NOT NULL,"),IF(Q338="Campo",CONCATENATE("""",L338,""" ",VLOOKUP(R338,Apoio!A:C,3,0)),""))&amp;IF(Z338="","",CONCATENATE("PRIMARY KEY (""ID""), KEY ""FK_reg_",LOWER(Z338),"_ID_PAI"" (""ID_PAI""), CONSTRAINT ""FK_reg_",LOWER(Z338),"_ID_PAI"" FOREIGN KEY (""ID_PAI"") REFERENCES ""reg_",LOWER(Z338),""" (""ID"")) ENGINE=InnoDB AUTO_INCREMENT=105774 DEFAULT CHARSET=utf8mb4 COLLATE=utf8mb4_0900_ai_ci;"))</f>
        <v>CREATE TABLE "reg_c100" ("ID" bigint NOT NULL AUTO_INCREMENT,  "HASHFILE" varchar(255) DEFAULT NULL, "ID_PAI" bigint NOT NULL,</v>
      </c>
      <c r="AB338" s="190" t="str">
        <f t="shared" si="41"/>
        <v/>
      </c>
    </row>
    <row r="339" spans="1:28" ht="14.5" hidden="1" customHeight="1" x14ac:dyDescent="0.3">
      <c r="J339" s="187" t="str">
        <f t="shared" si="40"/>
        <v>C100</v>
      </c>
      <c r="K339" s="181">
        <v>1</v>
      </c>
      <c r="L339" s="289" t="s">
        <v>25</v>
      </c>
      <c r="M339" s="182" t="s">
        <v>529</v>
      </c>
      <c r="N339" s="181" t="s">
        <v>27</v>
      </c>
      <c r="O339" s="181">
        <v>4</v>
      </c>
      <c r="P339" s="181" t="s">
        <v>28</v>
      </c>
      <c r="Q339" s="192" t="str">
        <f t="shared" si="36"/>
        <v>Campo</v>
      </c>
      <c r="R339" s="192" t="s">
        <v>27</v>
      </c>
      <c r="S339" s="191" t="str">
        <f t="shared" si="37"/>
        <v/>
      </c>
      <c r="T339" s="192" t="str">
        <f t="shared" si="38"/>
        <v>&lt;campo posicao="1"&gt;
&lt;coluna&gt;REG&lt;/coluna&gt;
&lt;descricao&gt;Texto fixo contendo "C100"&lt;/descricao&gt;
&lt;tipo&gt;C&lt;/tipo&gt;
&lt;/campo&gt;</v>
      </c>
      <c r="U339" s="192" t="str">
        <f t="shared" si="35"/>
        <v>&lt;campo posicao="1"&gt;
&lt;coluna&gt;REG&lt;/coluna&gt;
&lt;descricao&gt;Texto fixo contendo "C100"&lt;/descricao&gt;
&lt;tipo&gt;C&lt;/tipo&gt;
&lt;/campo&gt;</v>
      </c>
      <c r="V339" s="192" t="str">
        <f t="shared" si="39"/>
        <v>{"Column2", "REG"},</v>
      </c>
      <c r="W339" s="191" t="str">
        <f>IF(Q339="Campo","@Campos(posicao = "&amp;K339&amp;", tipo = '"&amp;R339&amp;"')@Column(name = """&amp;L339&amp;""")"&amp;IF(R339="D","@Temporal(TemporalType.DATE)","")&amp;"private "&amp;VLOOKUP(TEXT(R339,"@"),Apoio!A:B,2,0)&amp;" "&amp;SUBSTITUTE(LOWER(LEFT(L339,1))&amp;RIGHT(PROPER(L339),LEN(L339)-1),"_","")&amp;";",IF(ISNUMBER(Q339),IF(R339="R","@Entity@Table(name = ""reg_"&amp;LOWER(J339)&amp;""")@XmlRootElement","")&amp;VLOOKUP(J339,Blocos!D:I,6,0)&amp;Apoio!$E$1&amp;Y339,""))</f>
        <v>@Campos(posicao = 1, tipo = 'C')@Column(name = "REG")private String reg;</v>
      </c>
      <c r="X339" s="190" t="str">
        <f>IF(ISNUMBER(Q339),COUNTIF(Blocos!G:G,J339),"")</f>
        <v/>
      </c>
      <c r="Y339" s="190" t="str">
        <f>IF(OR(X339=0,X339=""),"",VLOOKUP(SUMIFS(Blocos!A:A,Blocos!H:H,'EFD REGISTROS e Campos (2)'!X339,Blocos!G:G,'EFD REGISTROS e Campos (2)'!J339),Blocos!A:L,12,0))</f>
        <v/>
      </c>
      <c r="Z339" s="190" t="str">
        <f>IF(ISNUMBER(Q340),VLOOKUP(J339,Blocos!D:G,4,0),"")</f>
        <v/>
      </c>
      <c r="AA339" s="190" t="str">
        <f>IF(ISNUMBER(Q339),CONCATENATE("CREATE TABLE ""reg_",LOWER(J339),""" (""ID"" bigint NOT NULL AUTO_INCREMENT,  ""HASHFILE"" varchar(255) DEFAULT NULL, ""ID_PAI"" bigint NOT NULL,"),IF(Q339="Campo",CONCATENATE("""",L339,""" ",VLOOKUP(R339,Apoio!A:C,3,0)),""))&amp;IF(Z339="","",CONCATENATE("PRIMARY KEY (""ID""), KEY ""FK_reg_",LOWER(Z339),"_ID_PAI"" (""ID_PAI""), CONSTRAINT ""FK_reg_",LOWER(Z339),"_ID_PAI"" FOREIGN KEY (""ID_PAI"") REFERENCES ""reg_",LOWER(Z339),""" (""ID"")) ENGINE=InnoDB AUTO_INCREMENT=105774 DEFAULT CHARSET=utf8mb4 COLLATE=utf8mb4_0900_ai_ci;"))</f>
        <v>"REG" varchar(255) DEFAULT NULL,</v>
      </c>
      <c r="AB339" s="190" t="str">
        <f t="shared" si="41"/>
        <v>USE `efdicms`;SELECT `reg_c100`.`REG`,</v>
      </c>
    </row>
    <row r="340" spans="1:28" ht="14.5" hidden="1" customHeight="1" x14ac:dyDescent="0.3">
      <c r="J340" s="187" t="str">
        <f t="shared" si="40"/>
        <v>C100</v>
      </c>
      <c r="K340" s="196">
        <v>2</v>
      </c>
      <c r="L340" s="285" t="s">
        <v>332</v>
      </c>
      <c r="M340" s="182" t="s">
        <v>333</v>
      </c>
      <c r="N340" s="196" t="s">
        <v>27</v>
      </c>
      <c r="O340" s="196" t="s">
        <v>240</v>
      </c>
      <c r="P340" s="196" t="s">
        <v>28</v>
      </c>
      <c r="Q340" s="192" t="str">
        <f t="shared" si="36"/>
        <v>Campo</v>
      </c>
      <c r="R340" s="192" t="s">
        <v>27</v>
      </c>
      <c r="S340" s="191" t="str">
        <f t="shared" si="37"/>
        <v/>
      </c>
      <c r="T340" s="192" t="str">
        <f t="shared" si="38"/>
        <v>&lt;campo posicao="2"&gt;
&lt;coluna&gt;IND_OPER&lt;/coluna&gt;
&lt;descricao&gt;Indicador do tipo de operação:&lt;/descricao&gt;
&lt;tipo&gt;C&lt;/tipo&gt;
&lt;/campo&gt;</v>
      </c>
      <c r="U340" s="192" t="str">
        <f t="shared" si="35"/>
        <v>&lt;campo posicao="2"&gt;
&lt;coluna&gt;IND_OPER&lt;/coluna&gt;
&lt;descricao&gt;Indicador do tipo de operação:&lt;/descricao&gt;
&lt;tipo&gt;C&lt;/tipo&gt;
&lt;/campo&gt;</v>
      </c>
      <c r="V340" s="192" t="str">
        <f t="shared" si="39"/>
        <v>{"Column3", "IND_OPER"},</v>
      </c>
      <c r="W340" s="191" t="str">
        <f>IF(Q340="Campo","@Campos(posicao = "&amp;K340&amp;", tipo = '"&amp;R340&amp;"')@Column(name = """&amp;L340&amp;""")"&amp;IF(R340="D","@Temporal(TemporalType.DATE)","")&amp;"private "&amp;VLOOKUP(TEXT(R340,"@"),Apoio!A:B,2,0)&amp;" "&amp;SUBSTITUTE(LOWER(LEFT(L340,1))&amp;RIGHT(PROPER(L340),LEN(L340)-1),"_","")&amp;";",IF(ISNUMBER(Q340),IF(R340="R","@Entity@Table(name = ""reg_"&amp;LOWER(J340)&amp;""")@XmlRootElement","")&amp;VLOOKUP(J340,Blocos!D:I,6,0)&amp;Apoio!$E$1&amp;Y340,""))</f>
        <v>@Campos(posicao = 2, tipo = 'C')@Column(name = "IND_OPER")private String indOper;</v>
      </c>
      <c r="X340" s="190" t="str">
        <f>IF(ISNUMBER(Q340),COUNTIF(Blocos!G:G,J340),"")</f>
        <v/>
      </c>
      <c r="Y340" s="190" t="str">
        <f>IF(OR(X340=0,X340=""),"",VLOOKUP(SUMIFS(Blocos!A:A,Blocos!H:H,'EFD REGISTROS e Campos (2)'!X340,Blocos!G:G,'EFD REGISTROS e Campos (2)'!J340),Blocos!A:L,12,0))</f>
        <v/>
      </c>
      <c r="Z340" s="190" t="str">
        <f>IF(ISNUMBER(Q341),VLOOKUP(J340,Blocos!D:G,4,0),"")</f>
        <v/>
      </c>
      <c r="AA340" s="190" t="str">
        <f>IF(ISNUMBER(Q340),CONCATENATE("CREATE TABLE ""reg_",LOWER(J340),""" (""ID"" bigint NOT NULL AUTO_INCREMENT,  ""HASHFILE"" varchar(255) DEFAULT NULL, ""ID_PAI"" bigint NOT NULL,"),IF(Q340="Campo",CONCATENATE("""",L340,""" ",VLOOKUP(R340,Apoio!A:C,3,0)),""))&amp;IF(Z340="","",CONCATENATE("PRIMARY KEY (""ID""), KEY ""FK_reg_",LOWER(Z340),"_ID_PAI"" (""ID_PAI""), CONSTRAINT ""FK_reg_",LOWER(Z340),"_ID_PAI"" FOREIGN KEY (""ID_PAI"") REFERENCES ""reg_",LOWER(Z340),""" (""ID"")) ENGINE=InnoDB AUTO_INCREMENT=105774 DEFAULT CHARSET=utf8mb4 COLLATE=utf8mb4_0900_ai_ci;"))</f>
        <v>"IND_OPER" varchar(255) DEFAULT NULL,</v>
      </c>
      <c r="AB340" s="190" t="str">
        <f t="shared" si="41"/>
        <v>`reg_c100`.`IND_OPER`,</v>
      </c>
    </row>
    <row r="341" spans="1:28" ht="14.5" hidden="1" customHeight="1" x14ac:dyDescent="0.3">
      <c r="J341" s="187" t="str">
        <f t="shared" si="40"/>
        <v>C100</v>
      </c>
      <c r="K341" s="196"/>
      <c r="L341" s="285"/>
      <c r="M341" s="182" t="s">
        <v>530</v>
      </c>
      <c r="N341" s="196"/>
      <c r="O341" s="196"/>
      <c r="P341" s="196"/>
      <c r="Q341" s="192" t="str">
        <f t="shared" si="36"/>
        <v/>
      </c>
      <c r="S341" s="191" t="str">
        <f t="shared" si="37"/>
        <v/>
      </c>
      <c r="T341" s="192" t="str">
        <f t="shared" si="38"/>
        <v/>
      </c>
      <c r="U341" s="192" t="str">
        <f t="shared" si="35"/>
        <v/>
      </c>
      <c r="V341" s="192" t="str">
        <f t="shared" si="39"/>
        <v/>
      </c>
      <c r="W341" s="191" t="str">
        <f>IF(Q341="Campo","@Campos(posicao = "&amp;K341&amp;", tipo = '"&amp;R341&amp;"')@Column(name = """&amp;L341&amp;""")"&amp;IF(R341="D","@Temporal(TemporalType.DATE)","")&amp;"private "&amp;VLOOKUP(TEXT(R341,"@"),Apoio!A:B,2,0)&amp;" "&amp;SUBSTITUTE(LOWER(LEFT(L341,1))&amp;RIGHT(PROPER(L341),LEN(L341)-1),"_","")&amp;";",IF(ISNUMBER(Q341),IF(R341="R","@Entity@Table(name = ""reg_"&amp;LOWER(J341)&amp;""")@XmlRootElement","")&amp;VLOOKUP(J341,Blocos!D:I,6,0)&amp;Apoio!$E$1&amp;Y341,""))</f>
        <v/>
      </c>
      <c r="X341" s="190" t="str">
        <f>IF(ISNUMBER(Q341),COUNTIF(Blocos!G:G,J341),"")</f>
        <v/>
      </c>
      <c r="Y341" s="190" t="str">
        <f>IF(OR(X341=0,X341=""),"",VLOOKUP(SUMIFS(Blocos!A:A,Blocos!H:H,'EFD REGISTROS e Campos (2)'!X341,Blocos!G:G,'EFD REGISTROS e Campos (2)'!J341),Blocos!A:L,12,0))</f>
        <v/>
      </c>
      <c r="Z341" s="190" t="str">
        <f>IF(ISNUMBER(Q342),VLOOKUP(J341,Blocos!D:G,4,0),"")</f>
        <v/>
      </c>
      <c r="AA341" s="190" t="str">
        <f>IF(ISNUMBER(Q341),CONCATENATE("CREATE TABLE ""reg_",LOWER(J341),""" (""ID"" bigint NOT NULL AUTO_INCREMENT,  ""HASHFILE"" varchar(255) DEFAULT NULL, ""ID_PAI"" bigint NOT NULL,"),IF(Q341="Campo",CONCATENATE("""",L341,""" ",VLOOKUP(R341,Apoio!A:C,3,0)),""))&amp;IF(Z341="","",CONCATENATE("PRIMARY KEY (""ID""), KEY ""FK_reg_",LOWER(Z341),"_ID_PAI"" (""ID_PAI""), CONSTRAINT ""FK_reg_",LOWER(Z341),"_ID_PAI"" FOREIGN KEY (""ID_PAI"") REFERENCES ""reg_",LOWER(Z341),""" (""ID"")) ENGINE=InnoDB AUTO_INCREMENT=105774 DEFAULT CHARSET=utf8mb4 COLLATE=utf8mb4_0900_ai_ci;"))</f>
        <v/>
      </c>
      <c r="AB341" s="190" t="str">
        <f t="shared" si="41"/>
        <v/>
      </c>
    </row>
    <row r="342" spans="1:28" ht="14.5" hidden="1" customHeight="1" x14ac:dyDescent="0.3">
      <c r="J342" s="187" t="str">
        <f t="shared" si="40"/>
        <v>C100</v>
      </c>
      <c r="K342" s="196"/>
      <c r="L342" s="285"/>
      <c r="M342" s="182" t="s">
        <v>531</v>
      </c>
      <c r="N342" s="196"/>
      <c r="O342" s="196"/>
      <c r="P342" s="196"/>
      <c r="Q342" s="192" t="str">
        <f t="shared" si="36"/>
        <v/>
      </c>
      <c r="S342" s="191" t="str">
        <f t="shared" si="37"/>
        <v/>
      </c>
      <c r="T342" s="192" t="str">
        <f t="shared" si="38"/>
        <v/>
      </c>
      <c r="U342" s="192" t="str">
        <f t="shared" si="35"/>
        <v/>
      </c>
      <c r="V342" s="192" t="str">
        <f t="shared" si="39"/>
        <v/>
      </c>
      <c r="W342" s="191" t="str">
        <f>IF(Q342="Campo","@Campos(posicao = "&amp;K342&amp;", tipo = '"&amp;R342&amp;"')@Column(name = """&amp;L342&amp;""")"&amp;IF(R342="D","@Temporal(TemporalType.DATE)","")&amp;"private "&amp;VLOOKUP(TEXT(R342,"@"),Apoio!A:B,2,0)&amp;" "&amp;SUBSTITUTE(LOWER(LEFT(L342,1))&amp;RIGHT(PROPER(L342),LEN(L342)-1),"_","")&amp;";",IF(ISNUMBER(Q342),IF(R342="R","@Entity@Table(name = ""reg_"&amp;LOWER(J342)&amp;""")@XmlRootElement","")&amp;VLOOKUP(J342,Blocos!D:I,6,0)&amp;Apoio!$E$1&amp;Y342,""))</f>
        <v/>
      </c>
      <c r="X342" s="190" t="str">
        <f>IF(ISNUMBER(Q342),COUNTIF(Blocos!G:G,J342),"")</f>
        <v/>
      </c>
      <c r="Y342" s="190" t="str">
        <f>IF(OR(X342=0,X342=""),"",VLOOKUP(SUMIFS(Blocos!A:A,Blocos!H:H,'EFD REGISTROS e Campos (2)'!X342,Blocos!G:G,'EFD REGISTROS e Campos (2)'!J342),Blocos!A:L,12,0))</f>
        <v/>
      </c>
      <c r="Z342" s="190" t="str">
        <f>IF(ISNUMBER(Q343),VLOOKUP(J342,Blocos!D:G,4,0),"")</f>
        <v/>
      </c>
      <c r="AA342" s="190" t="str">
        <f>IF(ISNUMBER(Q342),CONCATENATE("CREATE TABLE ""reg_",LOWER(J342),""" (""ID"" bigint NOT NULL AUTO_INCREMENT,  ""HASHFILE"" varchar(255) DEFAULT NULL, ""ID_PAI"" bigint NOT NULL,"),IF(Q342="Campo",CONCATENATE("""",L342,""" ",VLOOKUP(R342,Apoio!A:C,3,0)),""))&amp;IF(Z342="","",CONCATENATE("PRIMARY KEY (""ID""), KEY ""FK_reg_",LOWER(Z342),"_ID_PAI"" (""ID_PAI""), CONSTRAINT ""FK_reg_",LOWER(Z342),"_ID_PAI"" FOREIGN KEY (""ID_PAI"") REFERENCES ""reg_",LOWER(Z342),""" (""ID"")) ENGINE=InnoDB AUTO_INCREMENT=105774 DEFAULT CHARSET=utf8mb4 COLLATE=utf8mb4_0900_ai_ci;"))</f>
        <v/>
      </c>
      <c r="AB342" s="190" t="str">
        <f t="shared" si="41"/>
        <v/>
      </c>
    </row>
    <row r="343" spans="1:28" ht="14.5" hidden="1" customHeight="1" x14ac:dyDescent="0.3">
      <c r="J343" s="187" t="str">
        <f t="shared" si="40"/>
        <v>C100</v>
      </c>
      <c r="K343" s="196">
        <v>3</v>
      </c>
      <c r="L343" s="285" t="s">
        <v>336</v>
      </c>
      <c r="M343" s="182" t="s">
        <v>337</v>
      </c>
      <c r="N343" s="196" t="s">
        <v>27</v>
      </c>
      <c r="O343" s="196" t="s">
        <v>240</v>
      </c>
      <c r="P343" s="196" t="s">
        <v>28</v>
      </c>
      <c r="Q343" s="192" t="str">
        <f t="shared" si="36"/>
        <v>Campo</v>
      </c>
      <c r="R343" s="192" t="s">
        <v>27</v>
      </c>
      <c r="S343" s="191" t="str">
        <f t="shared" si="37"/>
        <v/>
      </c>
      <c r="T343" s="192" t="str">
        <f t="shared" si="38"/>
        <v>&lt;campo posicao="3"&gt;
&lt;coluna&gt;IND_EMIT&lt;/coluna&gt;
&lt;descricao&gt;Indicador do emitente do documento fiscal:&lt;/descricao&gt;
&lt;tipo&gt;C&lt;/tipo&gt;
&lt;/campo&gt;</v>
      </c>
      <c r="U343" s="192" t="str">
        <f t="shared" si="35"/>
        <v>&lt;campo posicao="3"&gt;
&lt;coluna&gt;IND_EMIT&lt;/coluna&gt;
&lt;descricao&gt;Indicador do emitente do documento fiscal:&lt;/descricao&gt;
&lt;tipo&gt;C&lt;/tipo&gt;
&lt;/campo&gt;</v>
      </c>
      <c r="V343" s="192" t="str">
        <f t="shared" si="39"/>
        <v>{"Column4", "IND_EMIT"},</v>
      </c>
      <c r="W343" s="191" t="str">
        <f>IF(Q343="Campo","@Campos(posicao = "&amp;K343&amp;", tipo = '"&amp;R343&amp;"')@Column(name = """&amp;L343&amp;""")"&amp;IF(R343="D","@Temporal(TemporalType.DATE)","")&amp;"private "&amp;VLOOKUP(TEXT(R343,"@"),Apoio!A:B,2,0)&amp;" "&amp;SUBSTITUTE(LOWER(LEFT(L343,1))&amp;RIGHT(PROPER(L343),LEN(L343)-1),"_","")&amp;";",IF(ISNUMBER(Q343),IF(R343="R","@Entity@Table(name = ""reg_"&amp;LOWER(J343)&amp;""")@XmlRootElement","")&amp;VLOOKUP(J343,Blocos!D:I,6,0)&amp;Apoio!$E$1&amp;Y343,""))</f>
        <v>@Campos(posicao = 3, tipo = 'C')@Column(name = "IND_EMIT")private String indEmit;</v>
      </c>
      <c r="X343" s="190" t="str">
        <f>IF(ISNUMBER(Q343),COUNTIF(Blocos!G:G,J343),"")</f>
        <v/>
      </c>
      <c r="Y343" s="190" t="str">
        <f>IF(OR(X343=0,X343=""),"",VLOOKUP(SUMIFS(Blocos!A:A,Blocos!H:H,'EFD REGISTROS e Campos (2)'!X343,Blocos!G:G,'EFD REGISTROS e Campos (2)'!J343),Blocos!A:L,12,0))</f>
        <v/>
      </c>
      <c r="Z343" s="190" t="str">
        <f>IF(ISNUMBER(Q344),VLOOKUP(J343,Blocos!D:G,4,0),"")</f>
        <v/>
      </c>
      <c r="AA343" s="190" t="str">
        <f>IF(ISNUMBER(Q343),CONCATENATE("CREATE TABLE ""reg_",LOWER(J343),""" (""ID"" bigint NOT NULL AUTO_INCREMENT,  ""HASHFILE"" varchar(255) DEFAULT NULL, ""ID_PAI"" bigint NOT NULL,"),IF(Q343="Campo",CONCATENATE("""",L343,""" ",VLOOKUP(R343,Apoio!A:C,3,0)),""))&amp;IF(Z343="","",CONCATENATE("PRIMARY KEY (""ID""), KEY ""FK_reg_",LOWER(Z343),"_ID_PAI"" (""ID_PAI""), CONSTRAINT ""FK_reg_",LOWER(Z343),"_ID_PAI"" FOREIGN KEY (""ID_PAI"") REFERENCES ""reg_",LOWER(Z343),""" (""ID"")) ENGINE=InnoDB AUTO_INCREMENT=105774 DEFAULT CHARSET=utf8mb4 COLLATE=utf8mb4_0900_ai_ci;"))</f>
        <v>"IND_EMIT" varchar(255) DEFAULT NULL,</v>
      </c>
      <c r="AB343" s="190" t="str">
        <f t="shared" si="41"/>
        <v>`reg_c100`.`IND_EMIT`,</v>
      </c>
    </row>
    <row r="344" spans="1:28" ht="14.5" hidden="1" customHeight="1" x14ac:dyDescent="0.3">
      <c r="J344" s="187" t="str">
        <f t="shared" si="40"/>
        <v>C100</v>
      </c>
      <c r="K344" s="196"/>
      <c r="L344" s="285"/>
      <c r="M344" s="182" t="s">
        <v>338</v>
      </c>
      <c r="N344" s="196"/>
      <c r="O344" s="196"/>
      <c r="P344" s="196"/>
      <c r="Q344" s="192" t="str">
        <f t="shared" si="36"/>
        <v/>
      </c>
      <c r="S344" s="191" t="str">
        <f t="shared" si="37"/>
        <v/>
      </c>
      <c r="T344" s="192" t="str">
        <f t="shared" si="38"/>
        <v/>
      </c>
      <c r="U344" s="192" t="str">
        <f t="shared" si="35"/>
        <v/>
      </c>
      <c r="V344" s="192" t="str">
        <f t="shared" si="39"/>
        <v/>
      </c>
      <c r="W344" s="191" t="str">
        <f>IF(Q344="Campo","@Campos(posicao = "&amp;K344&amp;", tipo = '"&amp;R344&amp;"')@Column(name = """&amp;L344&amp;""")"&amp;IF(R344="D","@Temporal(TemporalType.DATE)","")&amp;"private "&amp;VLOOKUP(TEXT(R344,"@"),Apoio!A:B,2,0)&amp;" "&amp;SUBSTITUTE(LOWER(LEFT(L344,1))&amp;RIGHT(PROPER(L344),LEN(L344)-1),"_","")&amp;";",IF(ISNUMBER(Q344),IF(R344="R","@Entity@Table(name = ""reg_"&amp;LOWER(J344)&amp;""")@XmlRootElement","")&amp;VLOOKUP(J344,Blocos!D:I,6,0)&amp;Apoio!$E$1&amp;Y344,""))</f>
        <v/>
      </c>
      <c r="X344" s="190" t="str">
        <f>IF(ISNUMBER(Q344),COUNTIF(Blocos!G:G,J344),"")</f>
        <v/>
      </c>
      <c r="Y344" s="190" t="str">
        <f>IF(OR(X344=0,X344=""),"",VLOOKUP(SUMIFS(Blocos!A:A,Blocos!H:H,'EFD REGISTROS e Campos (2)'!X344,Blocos!G:G,'EFD REGISTROS e Campos (2)'!J344),Blocos!A:L,12,0))</f>
        <v/>
      </c>
      <c r="Z344" s="190" t="str">
        <f>IF(ISNUMBER(Q345),VLOOKUP(J344,Blocos!D:G,4,0),"")</f>
        <v/>
      </c>
      <c r="AA344" s="190" t="str">
        <f>IF(ISNUMBER(Q344),CONCATENATE("CREATE TABLE ""reg_",LOWER(J344),""" (""ID"" bigint NOT NULL AUTO_INCREMENT,  ""HASHFILE"" varchar(255) DEFAULT NULL, ""ID_PAI"" bigint NOT NULL,"),IF(Q344="Campo",CONCATENATE("""",L344,""" ",VLOOKUP(R344,Apoio!A:C,3,0)),""))&amp;IF(Z344="","",CONCATENATE("PRIMARY KEY (""ID""), KEY ""FK_reg_",LOWER(Z344),"_ID_PAI"" (""ID_PAI""), CONSTRAINT ""FK_reg_",LOWER(Z344),"_ID_PAI"" FOREIGN KEY (""ID_PAI"") REFERENCES ""reg_",LOWER(Z344),""" (""ID"")) ENGINE=InnoDB AUTO_INCREMENT=105774 DEFAULT CHARSET=utf8mb4 COLLATE=utf8mb4_0900_ai_ci;"))</f>
        <v/>
      </c>
      <c r="AB344" s="190" t="str">
        <f t="shared" si="41"/>
        <v/>
      </c>
    </row>
    <row r="345" spans="1:28" ht="14.5" hidden="1" customHeight="1" x14ac:dyDescent="0.3">
      <c r="J345" s="187" t="str">
        <f t="shared" si="40"/>
        <v>C100</v>
      </c>
      <c r="K345" s="196"/>
      <c r="L345" s="285"/>
      <c r="M345" s="182" t="s">
        <v>339</v>
      </c>
      <c r="N345" s="196"/>
      <c r="O345" s="196"/>
      <c r="P345" s="196"/>
      <c r="Q345" s="192" t="str">
        <f t="shared" si="36"/>
        <v/>
      </c>
      <c r="S345" s="191" t="str">
        <f t="shared" si="37"/>
        <v/>
      </c>
      <c r="T345" s="192" t="str">
        <f t="shared" si="38"/>
        <v/>
      </c>
      <c r="U345" s="192" t="str">
        <f t="shared" si="35"/>
        <v/>
      </c>
      <c r="V345" s="192" t="str">
        <f t="shared" si="39"/>
        <v/>
      </c>
      <c r="W345" s="191" t="str">
        <f>IF(Q345="Campo","@Campos(posicao = "&amp;K345&amp;", tipo = '"&amp;R345&amp;"')@Column(name = """&amp;L345&amp;""")"&amp;IF(R345="D","@Temporal(TemporalType.DATE)","")&amp;"private "&amp;VLOOKUP(TEXT(R345,"@"),Apoio!A:B,2,0)&amp;" "&amp;SUBSTITUTE(LOWER(LEFT(L345,1))&amp;RIGHT(PROPER(L345),LEN(L345)-1),"_","")&amp;";",IF(ISNUMBER(Q345),IF(R345="R","@Entity@Table(name = ""reg_"&amp;LOWER(J345)&amp;""")@XmlRootElement","")&amp;VLOOKUP(J345,Blocos!D:I,6,0)&amp;Apoio!$E$1&amp;Y345,""))</f>
        <v/>
      </c>
      <c r="X345" s="190" t="str">
        <f>IF(ISNUMBER(Q345),COUNTIF(Blocos!G:G,J345),"")</f>
        <v/>
      </c>
      <c r="Y345" s="190" t="str">
        <f>IF(OR(X345=0,X345=""),"",VLOOKUP(SUMIFS(Blocos!A:A,Blocos!H:H,'EFD REGISTROS e Campos (2)'!X345,Blocos!G:G,'EFD REGISTROS e Campos (2)'!J345),Blocos!A:L,12,0))</f>
        <v/>
      </c>
      <c r="Z345" s="190" t="str">
        <f>IF(ISNUMBER(Q346),VLOOKUP(J345,Blocos!D:G,4,0),"")</f>
        <v/>
      </c>
      <c r="AA345" s="190" t="str">
        <f>IF(ISNUMBER(Q345),CONCATENATE("CREATE TABLE ""reg_",LOWER(J345),""" (""ID"" bigint NOT NULL AUTO_INCREMENT,  ""HASHFILE"" varchar(255) DEFAULT NULL, ""ID_PAI"" bigint NOT NULL,"),IF(Q345="Campo",CONCATENATE("""",L345,""" ",VLOOKUP(R345,Apoio!A:C,3,0)),""))&amp;IF(Z345="","",CONCATENATE("PRIMARY KEY (""ID""), KEY ""FK_reg_",LOWER(Z345),"_ID_PAI"" (""ID_PAI""), CONSTRAINT ""FK_reg_",LOWER(Z345),"_ID_PAI"" FOREIGN KEY (""ID_PAI"") REFERENCES ""reg_",LOWER(Z345),""" (""ID"")) ENGINE=InnoDB AUTO_INCREMENT=105774 DEFAULT CHARSET=utf8mb4 COLLATE=utf8mb4_0900_ai_ci;"))</f>
        <v/>
      </c>
      <c r="AB345" s="190" t="str">
        <f t="shared" si="41"/>
        <v/>
      </c>
    </row>
    <row r="346" spans="1:28" ht="14.5" hidden="1" customHeight="1" x14ac:dyDescent="0.3">
      <c r="J346" s="187" t="str">
        <f t="shared" si="40"/>
        <v>C100</v>
      </c>
      <c r="K346" s="196">
        <v>4</v>
      </c>
      <c r="L346" s="285" t="s">
        <v>129</v>
      </c>
      <c r="M346" s="182" t="s">
        <v>340</v>
      </c>
      <c r="N346" s="196" t="s">
        <v>27</v>
      </c>
      <c r="O346" s="196">
        <v>60</v>
      </c>
      <c r="P346" s="196" t="s">
        <v>28</v>
      </c>
      <c r="Q346" s="192" t="str">
        <f t="shared" si="36"/>
        <v>Campo</v>
      </c>
      <c r="R346" s="192" t="s">
        <v>27</v>
      </c>
      <c r="S346" s="191" t="str">
        <f t="shared" si="37"/>
        <v/>
      </c>
      <c r="T346" s="192" t="str">
        <f t="shared" si="38"/>
        <v>&lt;campo posicao="4"&gt;
&lt;coluna&gt;COD_PART&lt;/coluna&gt;
&lt;descricao&gt;Código do participante (campo 02 do Registro 0150):&lt;/descricao&gt;
&lt;tipo&gt;C&lt;/tipo&gt;
&lt;/campo&gt;</v>
      </c>
      <c r="U346" s="192" t="str">
        <f t="shared" si="35"/>
        <v>&lt;campo posicao="4"&gt;
&lt;coluna&gt;COD_PART&lt;/coluna&gt;
&lt;descricao&gt;Código do participante (campo 02 do Registro 0150):&lt;/descricao&gt;
&lt;tipo&gt;C&lt;/tipo&gt;
&lt;/campo&gt;</v>
      </c>
      <c r="V346" s="192" t="str">
        <f t="shared" si="39"/>
        <v>{"Column5", "COD_PART"},</v>
      </c>
      <c r="W346" s="191" t="str">
        <f>IF(Q346="Campo","@Campos(posicao = "&amp;K346&amp;", tipo = '"&amp;R346&amp;"')@Column(name = """&amp;L346&amp;""")"&amp;IF(R346="D","@Temporal(TemporalType.DATE)","")&amp;"private "&amp;VLOOKUP(TEXT(R346,"@"),Apoio!A:B,2,0)&amp;" "&amp;SUBSTITUTE(LOWER(LEFT(L346,1))&amp;RIGHT(PROPER(L346),LEN(L346)-1),"_","")&amp;";",IF(ISNUMBER(Q346),IF(R346="R","@Entity@Table(name = ""reg_"&amp;LOWER(J346)&amp;""")@XmlRootElement","")&amp;VLOOKUP(J346,Blocos!D:I,6,0)&amp;Apoio!$E$1&amp;Y346,""))</f>
        <v>@Campos(posicao = 4, tipo = 'C')@Column(name = "COD_PART")private String codPart;</v>
      </c>
      <c r="X346" s="190" t="str">
        <f>IF(ISNUMBER(Q346),COUNTIF(Blocos!G:G,J346),"")</f>
        <v/>
      </c>
      <c r="Y346" s="190" t="str">
        <f>IF(OR(X346=0,X346=""),"",VLOOKUP(SUMIFS(Blocos!A:A,Blocos!H:H,'EFD REGISTROS e Campos (2)'!X346,Blocos!G:G,'EFD REGISTROS e Campos (2)'!J346),Blocos!A:L,12,0))</f>
        <v/>
      </c>
      <c r="Z346" s="190" t="str">
        <f>IF(ISNUMBER(Q347),VLOOKUP(J346,Blocos!D:G,4,0),"")</f>
        <v/>
      </c>
      <c r="AA346" s="190" t="str">
        <f>IF(ISNUMBER(Q346),CONCATENATE("CREATE TABLE ""reg_",LOWER(J346),""" (""ID"" bigint NOT NULL AUTO_INCREMENT,  ""HASHFILE"" varchar(255) DEFAULT NULL, ""ID_PAI"" bigint NOT NULL,"),IF(Q346="Campo",CONCATENATE("""",L346,""" ",VLOOKUP(R346,Apoio!A:C,3,0)),""))&amp;IF(Z346="","",CONCATENATE("PRIMARY KEY (""ID""), KEY ""FK_reg_",LOWER(Z346),"_ID_PAI"" (""ID_PAI""), CONSTRAINT ""FK_reg_",LOWER(Z346),"_ID_PAI"" FOREIGN KEY (""ID_PAI"") REFERENCES ""reg_",LOWER(Z346),""" (""ID"")) ENGINE=InnoDB AUTO_INCREMENT=105774 DEFAULT CHARSET=utf8mb4 COLLATE=utf8mb4_0900_ai_ci;"))</f>
        <v>"COD_PART" varchar(255) DEFAULT NULL,</v>
      </c>
      <c r="AB346" s="190" t="str">
        <f t="shared" si="41"/>
        <v>`reg_c100`.`COD_PART`,</v>
      </c>
    </row>
    <row r="347" spans="1:28" ht="14.5" hidden="1" customHeight="1" x14ac:dyDescent="0.3">
      <c r="J347" s="187" t="str">
        <f t="shared" si="40"/>
        <v>C100</v>
      </c>
      <c r="K347" s="196"/>
      <c r="L347" s="285"/>
      <c r="M347" s="182" t="s">
        <v>532</v>
      </c>
      <c r="N347" s="196"/>
      <c r="O347" s="196"/>
      <c r="P347" s="196"/>
      <c r="Q347" s="192" t="str">
        <f t="shared" si="36"/>
        <v/>
      </c>
      <c r="S347" s="191" t="str">
        <f t="shared" si="37"/>
        <v/>
      </c>
      <c r="T347" s="192" t="str">
        <f t="shared" si="38"/>
        <v/>
      </c>
      <c r="U347" s="192" t="str">
        <f t="shared" si="35"/>
        <v/>
      </c>
      <c r="V347" s="192" t="str">
        <f t="shared" si="39"/>
        <v/>
      </c>
      <c r="W347" s="191" t="str">
        <f>IF(Q347="Campo","@Campos(posicao = "&amp;K347&amp;", tipo = '"&amp;R347&amp;"')@Column(name = """&amp;L347&amp;""")"&amp;IF(R347="D","@Temporal(TemporalType.DATE)","")&amp;"private "&amp;VLOOKUP(TEXT(R347,"@"),Apoio!A:B,2,0)&amp;" "&amp;SUBSTITUTE(LOWER(LEFT(L347,1))&amp;RIGHT(PROPER(L347),LEN(L347)-1),"_","")&amp;";",IF(ISNUMBER(Q347),IF(R347="R","@Entity@Table(name = ""reg_"&amp;LOWER(J347)&amp;""")@XmlRootElement","")&amp;VLOOKUP(J347,Blocos!D:I,6,0)&amp;Apoio!$E$1&amp;Y347,""))</f>
        <v/>
      </c>
      <c r="X347" s="190" t="str">
        <f>IF(ISNUMBER(Q347),COUNTIF(Blocos!G:G,J347),"")</f>
        <v/>
      </c>
      <c r="Y347" s="190" t="str">
        <f>IF(OR(X347=0,X347=""),"",VLOOKUP(SUMIFS(Blocos!A:A,Blocos!H:H,'EFD REGISTROS e Campos (2)'!X347,Blocos!G:G,'EFD REGISTROS e Campos (2)'!J347),Blocos!A:L,12,0))</f>
        <v/>
      </c>
      <c r="Z347" s="190" t="str">
        <f>IF(ISNUMBER(Q348),VLOOKUP(J347,Blocos!D:G,4,0),"")</f>
        <v/>
      </c>
      <c r="AA347" s="190" t="str">
        <f>IF(ISNUMBER(Q347),CONCATENATE("CREATE TABLE ""reg_",LOWER(J347),""" (""ID"" bigint NOT NULL AUTO_INCREMENT,  ""HASHFILE"" varchar(255) DEFAULT NULL, ""ID_PAI"" bigint NOT NULL,"),IF(Q347="Campo",CONCATENATE("""",L347,""" ",VLOOKUP(R347,Apoio!A:C,3,0)),""))&amp;IF(Z347="","",CONCATENATE("PRIMARY KEY (""ID""), KEY ""FK_reg_",LOWER(Z347),"_ID_PAI"" (""ID_PAI""), CONSTRAINT ""FK_reg_",LOWER(Z347),"_ID_PAI"" FOREIGN KEY (""ID_PAI"") REFERENCES ""reg_",LOWER(Z347),""" (""ID"")) ENGINE=InnoDB AUTO_INCREMENT=105774 DEFAULT CHARSET=utf8mb4 COLLATE=utf8mb4_0900_ai_ci;"))</f>
        <v/>
      </c>
      <c r="AB347" s="190" t="str">
        <f t="shared" si="41"/>
        <v/>
      </c>
    </row>
    <row r="348" spans="1:28" ht="14.5" hidden="1" customHeight="1" x14ac:dyDescent="0.3">
      <c r="J348" s="187" t="str">
        <f t="shared" si="40"/>
        <v>C100</v>
      </c>
      <c r="K348" s="196"/>
      <c r="L348" s="285"/>
      <c r="M348" s="182" t="s">
        <v>533</v>
      </c>
      <c r="N348" s="196"/>
      <c r="O348" s="196"/>
      <c r="P348" s="196"/>
      <c r="Q348" s="192" t="str">
        <f t="shared" si="36"/>
        <v/>
      </c>
      <c r="S348" s="191" t="str">
        <f t="shared" si="37"/>
        <v/>
      </c>
      <c r="T348" s="192" t="str">
        <f t="shared" si="38"/>
        <v/>
      </c>
      <c r="U348" s="192" t="str">
        <f t="shared" si="35"/>
        <v/>
      </c>
      <c r="V348" s="192" t="str">
        <f t="shared" si="39"/>
        <v/>
      </c>
      <c r="W348" s="191" t="str">
        <f>IF(Q348="Campo","@Campos(posicao = "&amp;K348&amp;", tipo = '"&amp;R348&amp;"')@Column(name = """&amp;L348&amp;""")"&amp;IF(R348="D","@Temporal(TemporalType.DATE)","")&amp;"private "&amp;VLOOKUP(TEXT(R348,"@"),Apoio!A:B,2,0)&amp;" "&amp;SUBSTITUTE(LOWER(LEFT(L348,1))&amp;RIGHT(PROPER(L348),LEN(L348)-1),"_","")&amp;";",IF(ISNUMBER(Q348),IF(R348="R","@Entity@Table(name = ""reg_"&amp;LOWER(J348)&amp;""")@XmlRootElement","")&amp;VLOOKUP(J348,Blocos!D:I,6,0)&amp;Apoio!$E$1&amp;Y348,""))</f>
        <v/>
      </c>
      <c r="X348" s="190" t="str">
        <f>IF(ISNUMBER(Q348),COUNTIF(Blocos!G:G,J348),"")</f>
        <v/>
      </c>
      <c r="Y348" s="190" t="str">
        <f>IF(OR(X348=0,X348=""),"",VLOOKUP(SUMIFS(Blocos!A:A,Blocos!H:H,'EFD REGISTROS e Campos (2)'!X348,Blocos!G:G,'EFD REGISTROS e Campos (2)'!J348),Blocos!A:L,12,0))</f>
        <v/>
      </c>
      <c r="Z348" s="190" t="str">
        <f>IF(ISNUMBER(Q349),VLOOKUP(J348,Blocos!D:G,4,0),"")</f>
        <v/>
      </c>
      <c r="AA348" s="190" t="str">
        <f>IF(ISNUMBER(Q348),CONCATENATE("CREATE TABLE ""reg_",LOWER(J348),""" (""ID"" bigint NOT NULL AUTO_INCREMENT,  ""HASHFILE"" varchar(255) DEFAULT NULL, ""ID_PAI"" bigint NOT NULL,"),IF(Q348="Campo",CONCATENATE("""",L348,""" ",VLOOKUP(R348,Apoio!A:C,3,0)),""))&amp;IF(Z348="","",CONCATENATE("PRIMARY KEY (""ID""), KEY ""FK_reg_",LOWER(Z348),"_ID_PAI"" (""ID_PAI""), CONSTRAINT ""FK_reg_",LOWER(Z348),"_ID_PAI"" FOREIGN KEY (""ID_PAI"") REFERENCES ""reg_",LOWER(Z348),""" (""ID"")) ENGINE=InnoDB AUTO_INCREMENT=105774 DEFAULT CHARSET=utf8mb4 COLLATE=utf8mb4_0900_ai_ci;"))</f>
        <v/>
      </c>
      <c r="AB348" s="190" t="str">
        <f t="shared" si="41"/>
        <v/>
      </c>
    </row>
    <row r="349" spans="1:28" ht="14.5" hidden="1" customHeight="1" x14ac:dyDescent="0.3">
      <c r="J349" s="187" t="str">
        <f t="shared" si="40"/>
        <v>C100</v>
      </c>
      <c r="K349" s="181">
        <v>5</v>
      </c>
      <c r="L349" s="289" t="s">
        <v>344</v>
      </c>
      <c r="M349" s="182" t="s">
        <v>534</v>
      </c>
      <c r="N349" s="181" t="s">
        <v>27</v>
      </c>
      <c r="O349" s="181" t="s">
        <v>54</v>
      </c>
      <c r="P349" s="181" t="s">
        <v>28</v>
      </c>
      <c r="Q349" s="192" t="str">
        <f t="shared" si="36"/>
        <v>Campo</v>
      </c>
      <c r="R349" s="192" t="s">
        <v>27</v>
      </c>
      <c r="S349" s="191" t="str">
        <f t="shared" si="37"/>
        <v/>
      </c>
      <c r="T349" s="192" t="str">
        <f t="shared" si="38"/>
        <v>&lt;campo posicao="5"&gt;
&lt;coluna&gt;COD_MOD&lt;/coluna&gt;
&lt;descricao&gt;Código do modelo do documento fiscal, conforme a Tabela 4.1.1 &lt;/descricao&gt;
&lt;tipo&gt;C&lt;/tipo&gt;
&lt;/campo&gt;</v>
      </c>
      <c r="U349" s="192" t="str">
        <f t="shared" si="35"/>
        <v>&lt;campo posicao="5"&gt;
&lt;coluna&gt;COD_MOD&lt;/coluna&gt;
&lt;descricao&gt;Código do modelo do documento fiscal, conforme a Tabela 4.1.1 &lt;/descricao&gt;
&lt;tipo&gt;C&lt;/tipo&gt;
&lt;/campo&gt;</v>
      </c>
      <c r="V349" s="192" t="str">
        <f t="shared" si="39"/>
        <v>{"Column6", "COD_MOD"},</v>
      </c>
      <c r="W349" s="191" t="str">
        <f>IF(Q349="Campo","@Campos(posicao = "&amp;K349&amp;", tipo = '"&amp;R349&amp;"')@Column(name = """&amp;L349&amp;""")"&amp;IF(R349="D","@Temporal(TemporalType.DATE)","")&amp;"private "&amp;VLOOKUP(TEXT(R349,"@"),Apoio!A:B,2,0)&amp;" "&amp;SUBSTITUTE(LOWER(LEFT(L349,1))&amp;RIGHT(PROPER(L349),LEN(L349)-1),"_","")&amp;";",IF(ISNUMBER(Q349),IF(R349="R","@Entity@Table(name = ""reg_"&amp;LOWER(J349)&amp;""")@XmlRootElement","")&amp;VLOOKUP(J349,Blocos!D:I,6,0)&amp;Apoio!$E$1&amp;Y349,""))</f>
        <v>@Campos(posicao = 5, tipo = 'C')@Column(name = "COD_MOD")private String codMod;</v>
      </c>
      <c r="X349" s="190" t="str">
        <f>IF(ISNUMBER(Q349),COUNTIF(Blocos!G:G,J349),"")</f>
        <v/>
      </c>
      <c r="Y349" s="190" t="str">
        <f>IF(OR(X349=0,X349=""),"",VLOOKUP(SUMIFS(Blocos!A:A,Blocos!H:H,'EFD REGISTROS e Campos (2)'!X349,Blocos!G:G,'EFD REGISTROS e Campos (2)'!J349),Blocos!A:L,12,0))</f>
        <v/>
      </c>
      <c r="Z349" s="190" t="str">
        <f>IF(ISNUMBER(Q350),VLOOKUP(J349,Blocos!D:G,4,0),"")</f>
        <v/>
      </c>
      <c r="AA349" s="190" t="str">
        <f>IF(ISNUMBER(Q349),CONCATENATE("CREATE TABLE ""reg_",LOWER(J349),""" (""ID"" bigint NOT NULL AUTO_INCREMENT,  ""HASHFILE"" varchar(255) DEFAULT NULL, ""ID_PAI"" bigint NOT NULL,"),IF(Q349="Campo",CONCATENATE("""",L349,""" ",VLOOKUP(R349,Apoio!A:C,3,0)),""))&amp;IF(Z349="","",CONCATENATE("PRIMARY KEY (""ID""), KEY ""FK_reg_",LOWER(Z349),"_ID_PAI"" (""ID_PAI""), CONSTRAINT ""FK_reg_",LOWER(Z349),"_ID_PAI"" FOREIGN KEY (""ID_PAI"") REFERENCES ""reg_",LOWER(Z349),""" (""ID"")) ENGINE=InnoDB AUTO_INCREMENT=105774 DEFAULT CHARSET=utf8mb4 COLLATE=utf8mb4_0900_ai_ci;"))</f>
        <v>"COD_MOD" varchar(255) DEFAULT NULL,</v>
      </c>
      <c r="AB349" s="190" t="str">
        <f t="shared" si="41"/>
        <v>`reg_c100`.`COD_MOD`,</v>
      </c>
    </row>
    <row r="350" spans="1:28" ht="14.5" hidden="1" customHeight="1" x14ac:dyDescent="0.3">
      <c r="J350" s="187" t="str">
        <f t="shared" si="40"/>
        <v>C100</v>
      </c>
      <c r="K350" s="181">
        <v>6</v>
      </c>
      <c r="L350" s="289" t="s">
        <v>346</v>
      </c>
      <c r="M350" s="182" t="s">
        <v>347</v>
      </c>
      <c r="N350" s="181" t="s">
        <v>27</v>
      </c>
      <c r="O350" s="181" t="s">
        <v>54</v>
      </c>
      <c r="P350" s="181" t="s">
        <v>28</v>
      </c>
      <c r="Q350" s="192" t="str">
        <f t="shared" si="36"/>
        <v>Campo</v>
      </c>
      <c r="R350" s="192" t="s">
        <v>27</v>
      </c>
      <c r="S350" s="191" t="str">
        <f t="shared" si="37"/>
        <v/>
      </c>
      <c r="T350" s="192" t="str">
        <f t="shared" si="38"/>
        <v>&lt;campo posicao="6"&gt;
&lt;coluna&gt;COD_SIT&lt;/coluna&gt;
&lt;descricao&gt;Código da situação do documento fiscal, conforme a Tabela 4.1.2&lt;/descricao&gt;
&lt;tipo&gt;C&lt;/tipo&gt;
&lt;/campo&gt;</v>
      </c>
      <c r="U350" s="192" t="str">
        <f t="shared" si="35"/>
        <v>&lt;campo posicao="6"&gt;
&lt;coluna&gt;COD_SIT&lt;/coluna&gt;
&lt;descricao&gt;Código da situação do documento fiscal, conforme a Tabela 4.1.2&lt;/descricao&gt;
&lt;tipo&gt;C&lt;/tipo&gt;
&lt;/campo&gt;</v>
      </c>
      <c r="V350" s="192" t="str">
        <f t="shared" si="39"/>
        <v>{"Column7", "COD_SIT"},</v>
      </c>
      <c r="W350" s="191" t="str">
        <f>IF(Q350="Campo","@Campos(posicao = "&amp;K350&amp;", tipo = '"&amp;R350&amp;"')@Column(name = """&amp;L350&amp;""")"&amp;IF(R350="D","@Temporal(TemporalType.DATE)","")&amp;"private "&amp;VLOOKUP(TEXT(R350,"@"),Apoio!A:B,2,0)&amp;" "&amp;SUBSTITUTE(LOWER(LEFT(L350,1))&amp;RIGHT(PROPER(L350),LEN(L350)-1),"_","")&amp;";",IF(ISNUMBER(Q350),IF(R350="R","@Entity@Table(name = ""reg_"&amp;LOWER(J350)&amp;""")@XmlRootElement","")&amp;VLOOKUP(J350,Blocos!D:I,6,0)&amp;Apoio!$E$1&amp;Y350,""))</f>
        <v>@Campos(posicao = 6, tipo = 'C')@Column(name = "COD_SIT")private String codSit;</v>
      </c>
      <c r="X350" s="190" t="str">
        <f>IF(ISNUMBER(Q350),COUNTIF(Blocos!G:G,J350),"")</f>
        <v/>
      </c>
      <c r="Y350" s="190" t="str">
        <f>IF(OR(X350=0,X350=""),"",VLOOKUP(SUMIFS(Blocos!A:A,Blocos!H:H,'EFD REGISTROS e Campos (2)'!X350,Blocos!G:G,'EFD REGISTROS e Campos (2)'!J350),Blocos!A:L,12,0))</f>
        <v/>
      </c>
      <c r="Z350" s="190" t="str">
        <f>IF(ISNUMBER(Q351),VLOOKUP(J350,Blocos!D:G,4,0),"")</f>
        <v/>
      </c>
      <c r="AA350" s="190" t="str">
        <f>IF(ISNUMBER(Q350),CONCATENATE("CREATE TABLE ""reg_",LOWER(J350),""" (""ID"" bigint NOT NULL AUTO_INCREMENT,  ""HASHFILE"" varchar(255) DEFAULT NULL, ""ID_PAI"" bigint NOT NULL,"),IF(Q350="Campo",CONCATENATE("""",L350,""" ",VLOOKUP(R350,Apoio!A:C,3,0)),""))&amp;IF(Z350="","",CONCATENATE("PRIMARY KEY (""ID""), KEY ""FK_reg_",LOWER(Z350),"_ID_PAI"" (""ID_PAI""), CONSTRAINT ""FK_reg_",LOWER(Z350),"_ID_PAI"" FOREIGN KEY (""ID_PAI"") REFERENCES ""reg_",LOWER(Z350),""" (""ID"")) ENGINE=InnoDB AUTO_INCREMENT=105774 DEFAULT CHARSET=utf8mb4 COLLATE=utf8mb4_0900_ai_ci;"))</f>
        <v>"COD_SIT" varchar(255) DEFAULT NULL,</v>
      </c>
      <c r="AB350" s="190" t="str">
        <f t="shared" si="41"/>
        <v>`reg_c100`.`COD_SIT`,</v>
      </c>
    </row>
    <row r="351" spans="1:28" ht="14.5" hidden="1" customHeight="1" x14ac:dyDescent="0.3">
      <c r="J351" s="187" t="str">
        <f t="shared" si="40"/>
        <v>C100</v>
      </c>
      <c r="K351" s="181">
        <v>7</v>
      </c>
      <c r="L351" s="289" t="s">
        <v>348</v>
      </c>
      <c r="M351" s="182" t="s">
        <v>349</v>
      </c>
      <c r="N351" s="181" t="s">
        <v>27</v>
      </c>
      <c r="O351" s="181">
        <v>3</v>
      </c>
      <c r="P351" s="181" t="s">
        <v>28</v>
      </c>
      <c r="Q351" s="192" t="str">
        <f t="shared" si="36"/>
        <v>Campo</v>
      </c>
      <c r="R351" s="192" t="s">
        <v>27</v>
      </c>
      <c r="S351" s="191" t="str">
        <f t="shared" si="37"/>
        <v/>
      </c>
      <c r="T351" s="192" t="str">
        <f t="shared" si="38"/>
        <v>&lt;campo posicao="7"&gt;
&lt;coluna&gt;SER&lt;/coluna&gt;
&lt;descricao&gt;Série do documento fiscal&lt;/descricao&gt;
&lt;tipo&gt;C&lt;/tipo&gt;
&lt;/campo&gt;</v>
      </c>
      <c r="U351" s="192" t="str">
        <f t="shared" si="35"/>
        <v>&lt;campo posicao="7"&gt;
&lt;coluna&gt;SER&lt;/coluna&gt;
&lt;descricao&gt;Série do documento fiscal&lt;/descricao&gt;
&lt;tipo&gt;C&lt;/tipo&gt;
&lt;/campo&gt;</v>
      </c>
      <c r="V351" s="192" t="str">
        <f t="shared" si="39"/>
        <v>{"Column8", "SER"},</v>
      </c>
      <c r="W351" s="191" t="str">
        <f>IF(Q351="Campo","@Campos(posicao = "&amp;K351&amp;", tipo = '"&amp;R351&amp;"')@Column(name = """&amp;L351&amp;""")"&amp;IF(R351="D","@Temporal(TemporalType.DATE)","")&amp;"private "&amp;VLOOKUP(TEXT(R351,"@"),Apoio!A:B,2,0)&amp;" "&amp;SUBSTITUTE(LOWER(LEFT(L351,1))&amp;RIGHT(PROPER(L351),LEN(L351)-1),"_","")&amp;";",IF(ISNUMBER(Q351),IF(R351="R","@Entity@Table(name = ""reg_"&amp;LOWER(J351)&amp;""")@XmlRootElement","")&amp;VLOOKUP(J351,Blocos!D:I,6,0)&amp;Apoio!$E$1&amp;Y351,""))</f>
        <v>@Campos(posicao = 7, tipo = 'C')@Column(name = "SER")private String ser;</v>
      </c>
      <c r="X351" s="190" t="str">
        <f>IF(ISNUMBER(Q351),COUNTIF(Blocos!G:G,J351),"")</f>
        <v/>
      </c>
      <c r="Y351" s="190" t="str">
        <f>IF(OR(X351=0,X351=""),"",VLOOKUP(SUMIFS(Blocos!A:A,Blocos!H:H,'EFD REGISTROS e Campos (2)'!X351,Blocos!G:G,'EFD REGISTROS e Campos (2)'!J351),Blocos!A:L,12,0))</f>
        <v/>
      </c>
      <c r="Z351" s="190" t="str">
        <f>IF(ISNUMBER(Q352),VLOOKUP(J351,Blocos!D:G,4,0),"")</f>
        <v/>
      </c>
      <c r="AA351" s="190" t="str">
        <f>IF(ISNUMBER(Q351),CONCATENATE("CREATE TABLE ""reg_",LOWER(J351),""" (""ID"" bigint NOT NULL AUTO_INCREMENT,  ""HASHFILE"" varchar(255) DEFAULT NULL, ""ID_PAI"" bigint NOT NULL,"),IF(Q351="Campo",CONCATENATE("""",L351,""" ",VLOOKUP(R351,Apoio!A:C,3,0)),""))&amp;IF(Z351="","",CONCATENATE("PRIMARY KEY (""ID""), KEY ""FK_reg_",LOWER(Z351),"_ID_PAI"" (""ID_PAI""), CONSTRAINT ""FK_reg_",LOWER(Z351),"_ID_PAI"" FOREIGN KEY (""ID_PAI"") REFERENCES ""reg_",LOWER(Z351),""" (""ID"")) ENGINE=InnoDB AUTO_INCREMENT=105774 DEFAULT CHARSET=utf8mb4 COLLATE=utf8mb4_0900_ai_ci;"))</f>
        <v>"SER" varchar(255) DEFAULT NULL,</v>
      </c>
      <c r="AB351" s="190" t="str">
        <f t="shared" si="41"/>
        <v>`reg_c100`.`SER`,</v>
      </c>
    </row>
    <row r="352" spans="1:28" ht="14.5" hidden="1" customHeight="1" x14ac:dyDescent="0.3">
      <c r="J352" s="187" t="str">
        <f t="shared" si="40"/>
        <v>C100</v>
      </c>
      <c r="K352" s="181">
        <v>8</v>
      </c>
      <c r="L352" s="289" t="s">
        <v>351</v>
      </c>
      <c r="M352" s="182" t="s">
        <v>352</v>
      </c>
      <c r="N352" s="181" t="s">
        <v>32</v>
      </c>
      <c r="O352" s="181">
        <v>9</v>
      </c>
      <c r="P352" s="181" t="s">
        <v>28</v>
      </c>
      <c r="Q352" s="192" t="str">
        <f t="shared" si="36"/>
        <v>Campo</v>
      </c>
      <c r="R352" s="192" t="s">
        <v>3607</v>
      </c>
      <c r="S352" s="191" t="str">
        <f t="shared" si="37"/>
        <v/>
      </c>
      <c r="T352" s="192" t="str">
        <f t="shared" si="38"/>
        <v>&lt;campo posicao="8"&gt;
&lt;coluna&gt;NUM_DOC&lt;/coluna&gt;
&lt;descricao&gt;Número do documento fiscal&lt;/descricao&gt;
&lt;tipo&gt;I&lt;/tipo&gt;
&lt;/campo&gt;</v>
      </c>
      <c r="U352" s="192" t="str">
        <f t="shared" si="35"/>
        <v>&lt;campo posicao="8"&gt;
&lt;coluna&gt;NUM_DOC&lt;/coluna&gt;
&lt;descricao&gt;Número do documento fiscal&lt;/descricao&gt;
&lt;tipo&gt;I&lt;/tipo&gt;
&lt;/campo&gt;</v>
      </c>
      <c r="V352" s="192" t="str">
        <f t="shared" si="39"/>
        <v>{"Column9", "NUM_DOC"},</v>
      </c>
      <c r="W352" s="191" t="str">
        <f>IF(Q352="Campo","@Campos(posicao = "&amp;K352&amp;", tipo = '"&amp;R352&amp;"')@Column(name = """&amp;L352&amp;""")"&amp;IF(R352="D","@Temporal(TemporalType.DATE)","")&amp;"private "&amp;VLOOKUP(TEXT(R352,"@"),Apoio!A:B,2,0)&amp;" "&amp;SUBSTITUTE(LOWER(LEFT(L352,1))&amp;RIGHT(PROPER(L352),LEN(L352)-1),"_","")&amp;";",IF(ISNUMBER(Q352),IF(R352="R","@Entity@Table(name = ""reg_"&amp;LOWER(J352)&amp;""")@XmlRootElement","")&amp;VLOOKUP(J352,Blocos!D:I,6,0)&amp;Apoio!$E$1&amp;Y352,""))</f>
        <v>@Campos(posicao = 8, tipo = 'I')@Column(name = "NUM_DOC")private int numDoc;</v>
      </c>
      <c r="X352" s="190" t="str">
        <f>IF(ISNUMBER(Q352),COUNTIF(Blocos!G:G,J352),"")</f>
        <v/>
      </c>
      <c r="Y352" s="190" t="str">
        <f>IF(OR(X352=0,X352=""),"",VLOOKUP(SUMIFS(Blocos!A:A,Blocos!H:H,'EFD REGISTROS e Campos (2)'!X352,Blocos!G:G,'EFD REGISTROS e Campos (2)'!J352),Blocos!A:L,12,0))</f>
        <v/>
      </c>
      <c r="Z352" s="190" t="str">
        <f>IF(ISNUMBER(Q353),VLOOKUP(J352,Blocos!D:G,4,0),"")</f>
        <v/>
      </c>
      <c r="AA352" s="190" t="str">
        <f>IF(ISNUMBER(Q352),CONCATENATE("CREATE TABLE ""reg_",LOWER(J352),""" (""ID"" bigint NOT NULL AUTO_INCREMENT,  ""HASHFILE"" varchar(255) DEFAULT NULL, ""ID_PAI"" bigint NOT NULL,"),IF(Q352="Campo",CONCATENATE("""",L352,""" ",VLOOKUP(R352,Apoio!A:C,3,0)),""))&amp;IF(Z352="","",CONCATENATE("PRIMARY KEY (""ID""), KEY ""FK_reg_",LOWER(Z352),"_ID_PAI"" (""ID_PAI""), CONSTRAINT ""FK_reg_",LOWER(Z352),"_ID_PAI"" FOREIGN KEY (""ID_PAI"") REFERENCES ""reg_",LOWER(Z352),""" (""ID"")) ENGINE=InnoDB AUTO_INCREMENT=105774 DEFAULT CHARSET=utf8mb4 COLLATE=utf8mb4_0900_ai_ci;"))</f>
        <v>"NUM_DOC" int DEFAULT NULL,</v>
      </c>
      <c r="AB352" s="190" t="str">
        <f t="shared" si="41"/>
        <v>`reg_c100`.`NUM_DOC`,</v>
      </c>
    </row>
    <row r="353" spans="10:28" ht="14.5" hidden="1" customHeight="1" x14ac:dyDescent="0.3">
      <c r="J353" s="187" t="str">
        <f t="shared" si="40"/>
        <v>C100</v>
      </c>
      <c r="K353" s="181">
        <v>9</v>
      </c>
      <c r="L353" s="289" t="s">
        <v>354</v>
      </c>
      <c r="M353" s="182" t="s">
        <v>355</v>
      </c>
      <c r="N353" s="181" t="s">
        <v>27</v>
      </c>
      <c r="O353" s="181" t="s">
        <v>356</v>
      </c>
      <c r="P353" s="181" t="s">
        <v>28</v>
      </c>
      <c r="Q353" s="192" t="str">
        <f t="shared" si="36"/>
        <v>Campo</v>
      </c>
      <c r="R353" s="192" t="s">
        <v>27</v>
      </c>
      <c r="S353" s="191" t="str">
        <f t="shared" si="37"/>
        <v/>
      </c>
      <c r="T353" s="192" t="str">
        <f t="shared" si="38"/>
        <v>&lt;campo posicao="9"&gt;
&lt;coluna&gt;CHV_NFE&lt;/coluna&gt;
&lt;descricao&gt;Chave da Nota Fiscal Eletrônica&lt;/descricao&gt;
&lt;tipo&gt;C&lt;/tipo&gt;
&lt;/campo&gt;</v>
      </c>
      <c r="U353" s="192" t="str">
        <f t="shared" si="35"/>
        <v>&lt;campo posicao="9"&gt;
&lt;coluna&gt;CHV_NFE&lt;/coluna&gt;
&lt;descricao&gt;Chave da Nota Fiscal Eletrônica&lt;/descricao&gt;
&lt;tipo&gt;C&lt;/tipo&gt;
&lt;/campo&gt;</v>
      </c>
      <c r="V353" s="192" t="str">
        <f t="shared" si="39"/>
        <v>{"Column10", "CHV_NFE"},</v>
      </c>
      <c r="W353" s="191" t="str">
        <f>IF(Q353="Campo","@Campos(posicao = "&amp;K353&amp;", tipo = '"&amp;R353&amp;"')@Column(name = """&amp;L353&amp;""")"&amp;IF(R353="D","@Temporal(TemporalType.DATE)","")&amp;"private "&amp;VLOOKUP(TEXT(R353,"@"),Apoio!A:B,2,0)&amp;" "&amp;SUBSTITUTE(LOWER(LEFT(L353,1))&amp;RIGHT(PROPER(L353),LEN(L353)-1),"_","")&amp;";",IF(ISNUMBER(Q353),IF(R353="R","@Entity@Table(name = ""reg_"&amp;LOWER(J353)&amp;""")@XmlRootElement","")&amp;VLOOKUP(J353,Blocos!D:I,6,0)&amp;Apoio!$E$1&amp;Y353,""))</f>
        <v>@Campos(posicao = 9, tipo = 'C')@Column(name = "CHV_NFE")private String chvNfe;</v>
      </c>
      <c r="X353" s="190" t="str">
        <f>IF(ISNUMBER(Q353),COUNTIF(Blocos!G:G,J353),"")</f>
        <v/>
      </c>
      <c r="Y353" s="190" t="str">
        <f>IF(OR(X353=0,X353=""),"",VLOOKUP(SUMIFS(Blocos!A:A,Blocos!H:H,'EFD REGISTROS e Campos (2)'!X353,Blocos!G:G,'EFD REGISTROS e Campos (2)'!J353),Blocos!A:L,12,0))</f>
        <v/>
      </c>
      <c r="Z353" s="190" t="str">
        <f>IF(ISNUMBER(Q354),VLOOKUP(J353,Blocos!D:G,4,0),"")</f>
        <v/>
      </c>
      <c r="AA353" s="190" t="str">
        <f>IF(ISNUMBER(Q353),CONCATENATE("CREATE TABLE ""reg_",LOWER(J353),""" (""ID"" bigint NOT NULL AUTO_INCREMENT,  ""HASHFILE"" varchar(255) DEFAULT NULL, ""ID_PAI"" bigint NOT NULL,"),IF(Q353="Campo",CONCATENATE("""",L353,""" ",VLOOKUP(R353,Apoio!A:C,3,0)),""))&amp;IF(Z353="","",CONCATENATE("PRIMARY KEY (""ID""), KEY ""FK_reg_",LOWER(Z353),"_ID_PAI"" (""ID_PAI""), CONSTRAINT ""FK_reg_",LOWER(Z353),"_ID_PAI"" FOREIGN KEY (""ID_PAI"") REFERENCES ""reg_",LOWER(Z353),""" (""ID"")) ENGINE=InnoDB AUTO_INCREMENT=105774 DEFAULT CHARSET=utf8mb4 COLLATE=utf8mb4_0900_ai_ci;"))</f>
        <v>"CHV_NFE" varchar(255) DEFAULT NULL,</v>
      </c>
      <c r="AB353" s="190" t="str">
        <f t="shared" si="41"/>
        <v>`reg_c100`.`CHV_NFE`,</v>
      </c>
    </row>
    <row r="354" spans="10:28" ht="14.5" hidden="1" customHeight="1" x14ac:dyDescent="0.3">
      <c r="J354" s="187" t="str">
        <f t="shared" si="40"/>
        <v>C100</v>
      </c>
      <c r="K354" s="181">
        <v>10</v>
      </c>
      <c r="L354" s="289" t="s">
        <v>357</v>
      </c>
      <c r="M354" s="182" t="s">
        <v>358</v>
      </c>
      <c r="N354" s="181" t="s">
        <v>32</v>
      </c>
      <c r="O354" s="181" t="s">
        <v>40</v>
      </c>
      <c r="P354" s="181" t="s">
        <v>28</v>
      </c>
      <c r="Q354" s="192" t="str">
        <f t="shared" si="36"/>
        <v>Campo</v>
      </c>
      <c r="R354" s="192" t="s">
        <v>3605</v>
      </c>
      <c r="S354" s="191" t="str">
        <f t="shared" si="37"/>
        <v/>
      </c>
      <c r="T354" s="192" t="str">
        <f t="shared" si="38"/>
        <v>&lt;campo posicao="10"&gt;
&lt;coluna&gt;DT_DOC&lt;/coluna&gt;
&lt;descricao&gt;Data da emissão do documento fiscal &lt;/descricao&gt;
&lt;tipo&gt;D&lt;/tipo&gt;
&lt;/campo&gt;</v>
      </c>
      <c r="U354" s="192" t="str">
        <f t="shared" si="35"/>
        <v>&lt;campo posicao="10"&gt;
&lt;coluna&gt;DT_DOC&lt;/coluna&gt;
&lt;descricao&gt;Data da emissão do documento fiscal &lt;/descricao&gt;
&lt;tipo&gt;D&lt;/tipo&gt;
&lt;/campo&gt;</v>
      </c>
      <c r="V354" s="192" t="str">
        <f t="shared" si="39"/>
        <v>{"Column11", "DT_DOC"},</v>
      </c>
      <c r="W354" s="191" t="str">
        <f>IF(Q354="Campo","@Campos(posicao = "&amp;K354&amp;", tipo = '"&amp;R354&amp;"')@Column(name = """&amp;L354&amp;""")"&amp;IF(R354="D","@Temporal(TemporalType.DATE)","")&amp;"private "&amp;VLOOKUP(TEXT(R354,"@"),Apoio!A:B,2,0)&amp;" "&amp;SUBSTITUTE(LOWER(LEFT(L354,1))&amp;RIGHT(PROPER(L354),LEN(L354)-1),"_","")&amp;";",IF(ISNUMBER(Q354),IF(R354="R","@Entity@Table(name = ""reg_"&amp;LOWER(J354)&amp;""")@XmlRootElement","")&amp;VLOOKUP(J354,Blocos!D:I,6,0)&amp;Apoio!$E$1&amp;Y354,""))</f>
        <v>@Campos(posicao = 10, tipo = 'D')@Column(name = "DT_DOC")@Temporal(TemporalType.DATE)private Date dtDoc;</v>
      </c>
      <c r="X354" s="190" t="str">
        <f>IF(ISNUMBER(Q354),COUNTIF(Blocos!G:G,J354),"")</f>
        <v/>
      </c>
      <c r="Y354" s="190" t="str">
        <f>IF(OR(X354=0,X354=""),"",VLOOKUP(SUMIFS(Blocos!A:A,Blocos!H:H,'EFD REGISTROS e Campos (2)'!X354,Blocos!G:G,'EFD REGISTROS e Campos (2)'!J354),Blocos!A:L,12,0))</f>
        <v/>
      </c>
      <c r="Z354" s="190" t="str">
        <f>IF(ISNUMBER(Q355),VLOOKUP(J354,Blocos!D:G,4,0),"")</f>
        <v/>
      </c>
      <c r="AA354" s="190" t="str">
        <f>IF(ISNUMBER(Q354),CONCATENATE("CREATE TABLE ""reg_",LOWER(J354),""" (""ID"" bigint NOT NULL AUTO_INCREMENT,  ""HASHFILE"" varchar(255) DEFAULT NULL, ""ID_PAI"" bigint NOT NULL,"),IF(Q354="Campo",CONCATENATE("""",L354,""" ",VLOOKUP(R354,Apoio!A:C,3,0)),""))&amp;IF(Z354="","",CONCATENATE("PRIMARY KEY (""ID""), KEY ""FK_reg_",LOWER(Z354),"_ID_PAI"" (""ID_PAI""), CONSTRAINT ""FK_reg_",LOWER(Z354),"_ID_PAI"" FOREIGN KEY (""ID_PAI"") REFERENCES ""reg_",LOWER(Z354),""" (""ID"")) ENGINE=InnoDB AUTO_INCREMENT=105774 DEFAULT CHARSET=utf8mb4 COLLATE=utf8mb4_0900_ai_ci;"))</f>
        <v>"DT_DOC" date DEFAULT NULL,</v>
      </c>
      <c r="AB354" s="190" t="str">
        <f t="shared" si="41"/>
        <v>`reg_c100`.`DT_DOC`,</v>
      </c>
    </row>
    <row r="355" spans="10:28" ht="14.5" hidden="1" customHeight="1" x14ac:dyDescent="0.3">
      <c r="J355" s="187" t="str">
        <f t="shared" si="40"/>
        <v>C100</v>
      </c>
      <c r="K355" s="181">
        <v>11</v>
      </c>
      <c r="L355" s="289" t="s">
        <v>535</v>
      </c>
      <c r="M355" s="182" t="s">
        <v>536</v>
      </c>
      <c r="N355" s="181" t="s">
        <v>32</v>
      </c>
      <c r="O355" s="181" t="s">
        <v>40</v>
      </c>
      <c r="P355" s="181" t="s">
        <v>28</v>
      </c>
      <c r="Q355" s="192" t="str">
        <f t="shared" si="36"/>
        <v>Campo</v>
      </c>
      <c r="R355" s="192" t="s">
        <v>3605</v>
      </c>
      <c r="S355" s="191" t="str">
        <f t="shared" si="37"/>
        <v/>
      </c>
      <c r="T355" s="192" t="str">
        <f t="shared" si="38"/>
        <v>&lt;campo posicao="11"&gt;
&lt;coluna&gt;DT_E_S&lt;/coluna&gt;
&lt;descricao&gt;Data da entrada ou da saída&lt;/descricao&gt;
&lt;tipo&gt;D&lt;/tipo&gt;
&lt;/campo&gt;</v>
      </c>
      <c r="U355" s="192" t="str">
        <f t="shared" si="35"/>
        <v>&lt;campo posicao="11"&gt;
&lt;coluna&gt;DT_E_S&lt;/coluna&gt;
&lt;descricao&gt;Data da entrada ou da saída&lt;/descricao&gt;
&lt;tipo&gt;D&lt;/tipo&gt;
&lt;/campo&gt;</v>
      </c>
      <c r="V355" s="192" t="str">
        <f t="shared" si="39"/>
        <v>{"Column12", "DT_E_S"},</v>
      </c>
      <c r="W355" s="191" t="str">
        <f>IF(Q355="Campo","@Campos(posicao = "&amp;K355&amp;", tipo = '"&amp;R355&amp;"')@Column(name = """&amp;L355&amp;""")"&amp;IF(R355="D","@Temporal(TemporalType.DATE)","")&amp;"private "&amp;VLOOKUP(TEXT(R355,"@"),Apoio!A:B,2,0)&amp;" "&amp;SUBSTITUTE(LOWER(LEFT(L355,1))&amp;RIGHT(PROPER(L355),LEN(L355)-1),"_","")&amp;";",IF(ISNUMBER(Q355),IF(R355="R","@Entity@Table(name = ""reg_"&amp;LOWER(J355)&amp;""")@XmlRootElement","")&amp;VLOOKUP(J355,Blocos!D:I,6,0)&amp;Apoio!$E$1&amp;Y355,""))</f>
        <v>@Campos(posicao = 11, tipo = 'D')@Column(name = "DT_E_S")@Temporal(TemporalType.DATE)private Date dtES;</v>
      </c>
      <c r="X355" s="190" t="str">
        <f>IF(ISNUMBER(Q355),COUNTIF(Blocos!G:G,J355),"")</f>
        <v/>
      </c>
      <c r="Y355" s="190" t="str">
        <f>IF(OR(X355=0,X355=""),"",VLOOKUP(SUMIFS(Blocos!A:A,Blocos!H:H,'EFD REGISTROS e Campos (2)'!X355,Blocos!G:G,'EFD REGISTROS e Campos (2)'!J355),Blocos!A:L,12,0))</f>
        <v/>
      </c>
      <c r="Z355" s="190" t="str">
        <f>IF(ISNUMBER(Q356),VLOOKUP(J355,Blocos!D:G,4,0),"")</f>
        <v/>
      </c>
      <c r="AA355" s="190" t="str">
        <f>IF(ISNUMBER(Q355),CONCATENATE("CREATE TABLE ""reg_",LOWER(J355),""" (""ID"" bigint NOT NULL AUTO_INCREMENT,  ""HASHFILE"" varchar(255) DEFAULT NULL, ""ID_PAI"" bigint NOT NULL,"),IF(Q355="Campo",CONCATENATE("""",L355,""" ",VLOOKUP(R355,Apoio!A:C,3,0)),""))&amp;IF(Z355="","",CONCATENATE("PRIMARY KEY (""ID""), KEY ""FK_reg_",LOWER(Z355),"_ID_PAI"" (""ID_PAI""), CONSTRAINT ""FK_reg_",LOWER(Z355),"_ID_PAI"" FOREIGN KEY (""ID_PAI"") REFERENCES ""reg_",LOWER(Z355),""" (""ID"")) ENGINE=InnoDB AUTO_INCREMENT=105774 DEFAULT CHARSET=utf8mb4 COLLATE=utf8mb4_0900_ai_ci;"))</f>
        <v>"DT_E_S" date DEFAULT NULL,</v>
      </c>
      <c r="AB355" s="190" t="str">
        <f t="shared" si="41"/>
        <v>`reg_c100`.`DT_E_S`,</v>
      </c>
    </row>
    <row r="356" spans="10:28" ht="14.5" hidden="1" customHeight="1" x14ac:dyDescent="0.3">
      <c r="J356" s="187" t="str">
        <f t="shared" si="40"/>
        <v>C100</v>
      </c>
      <c r="K356" s="181">
        <v>12</v>
      </c>
      <c r="L356" s="289" t="s">
        <v>537</v>
      </c>
      <c r="M356" s="182" t="s">
        <v>538</v>
      </c>
      <c r="N356" s="181" t="s">
        <v>32</v>
      </c>
      <c r="O356" s="181" t="s">
        <v>28</v>
      </c>
      <c r="P356" s="181">
        <v>2</v>
      </c>
      <c r="Q356" s="192" t="str">
        <f t="shared" si="36"/>
        <v>Campo</v>
      </c>
      <c r="R356" s="192" t="s">
        <v>3606</v>
      </c>
      <c r="S356" s="191" t="str">
        <f t="shared" si="37"/>
        <v/>
      </c>
      <c r="T356" s="192" t="str">
        <f t="shared" si="38"/>
        <v>&lt;campo posicao="12"&gt;
&lt;coluna&gt;VL_DOC&lt;/coluna&gt;
&lt;descricao&gt;Valor total do documento fiscal&lt;/descricao&gt;
&lt;tipo&gt;R&lt;/tipo&gt;
&lt;/campo&gt;</v>
      </c>
      <c r="U356" s="192" t="str">
        <f t="shared" si="35"/>
        <v>&lt;campo posicao="12"&gt;
&lt;coluna&gt;VL_DOC&lt;/coluna&gt;
&lt;descricao&gt;Valor total do documento fiscal&lt;/descricao&gt;
&lt;tipo&gt;R&lt;/tipo&gt;
&lt;/campo&gt;</v>
      </c>
      <c r="V356" s="192" t="str">
        <f t="shared" si="39"/>
        <v>{"Column13", "VL_DOC"},</v>
      </c>
      <c r="W356" s="191" t="str">
        <f>IF(Q356="Campo","@Campos(posicao = "&amp;K356&amp;", tipo = '"&amp;R356&amp;"')@Column(name = """&amp;L356&amp;""")"&amp;IF(R356="D","@Temporal(TemporalType.DATE)","")&amp;"private "&amp;VLOOKUP(TEXT(R356,"@"),Apoio!A:B,2,0)&amp;" "&amp;SUBSTITUTE(LOWER(LEFT(L356,1))&amp;RIGHT(PROPER(L356),LEN(L356)-1),"_","")&amp;";",IF(ISNUMBER(Q356),IF(R356="R","@Entity@Table(name = ""reg_"&amp;LOWER(J356)&amp;""")@XmlRootElement","")&amp;VLOOKUP(J356,Blocos!D:I,6,0)&amp;Apoio!$E$1&amp;Y356,""))</f>
        <v>@Campos(posicao = 12, tipo = 'R')@Column(name = "VL_DOC")private BigDecimal vlDoc;</v>
      </c>
      <c r="X356" s="190" t="str">
        <f>IF(ISNUMBER(Q356),COUNTIF(Blocos!G:G,J356),"")</f>
        <v/>
      </c>
      <c r="Y356" s="190" t="str">
        <f>IF(OR(X356=0,X356=""),"",VLOOKUP(SUMIFS(Blocos!A:A,Blocos!H:H,'EFD REGISTROS e Campos (2)'!X356,Blocos!G:G,'EFD REGISTROS e Campos (2)'!J356),Blocos!A:L,12,0))</f>
        <v/>
      </c>
      <c r="Z356" s="190" t="str">
        <f>IF(ISNUMBER(Q357),VLOOKUP(J356,Blocos!D:G,4,0),"")</f>
        <v/>
      </c>
      <c r="AA356" s="190" t="str">
        <f>IF(ISNUMBER(Q356),CONCATENATE("CREATE TABLE ""reg_",LOWER(J356),""" (""ID"" bigint NOT NULL AUTO_INCREMENT,  ""HASHFILE"" varchar(255) DEFAULT NULL, ""ID_PAI"" bigint NOT NULL,"),IF(Q356="Campo",CONCATENATE("""",L356,""" ",VLOOKUP(R356,Apoio!A:C,3,0)),""))&amp;IF(Z356="","",CONCATENATE("PRIMARY KEY (""ID""), KEY ""FK_reg_",LOWER(Z356),"_ID_PAI"" (""ID_PAI""), CONSTRAINT ""FK_reg_",LOWER(Z356),"_ID_PAI"" FOREIGN KEY (""ID_PAI"") REFERENCES ""reg_",LOWER(Z356),""" (""ID"")) ENGINE=InnoDB AUTO_INCREMENT=105774 DEFAULT CHARSET=utf8mb4 COLLATE=utf8mb4_0900_ai_ci;"))</f>
        <v>"VL_DOC" decimal(15,6) DEFAULT NULL,</v>
      </c>
      <c r="AB356" s="190" t="str">
        <f t="shared" si="41"/>
        <v>`reg_c100`.`VL_DOC`,</v>
      </c>
    </row>
    <row r="357" spans="10:28" ht="14.5" hidden="1" customHeight="1" x14ac:dyDescent="0.3">
      <c r="J357" s="187" t="str">
        <f t="shared" si="40"/>
        <v>C100</v>
      </c>
      <c r="K357" s="196">
        <v>13</v>
      </c>
      <c r="L357" s="285" t="s">
        <v>539</v>
      </c>
      <c r="M357" s="182" t="s">
        <v>540</v>
      </c>
      <c r="N357" s="196" t="s">
        <v>27</v>
      </c>
      <c r="O357" s="196" t="s">
        <v>240</v>
      </c>
      <c r="P357" s="196" t="s">
        <v>28</v>
      </c>
      <c r="Q357" s="192" t="str">
        <f t="shared" si="36"/>
        <v>Campo</v>
      </c>
      <c r="R357" s="192" t="s">
        <v>27</v>
      </c>
      <c r="S357" s="191" t="str">
        <f t="shared" si="37"/>
        <v/>
      </c>
      <c r="T357" s="192" t="str">
        <f t="shared" si="38"/>
        <v>&lt;campo posicao="13"&gt;
&lt;coluna&gt;IND_PGTO&lt;/coluna&gt;
&lt;descricao&gt;Indicador do tipo de pagamento:&lt;/descricao&gt;
&lt;tipo&gt;C&lt;/tipo&gt;
&lt;/campo&gt;</v>
      </c>
      <c r="U357" s="192" t="str">
        <f t="shared" si="35"/>
        <v>&lt;campo posicao="13"&gt;
&lt;coluna&gt;IND_PGTO&lt;/coluna&gt;
&lt;descricao&gt;Indicador do tipo de pagamento:&lt;/descricao&gt;
&lt;tipo&gt;C&lt;/tipo&gt;
&lt;/campo&gt;</v>
      </c>
      <c r="V357" s="192" t="str">
        <f t="shared" si="39"/>
        <v>{"Column14", "IND_PGTO"},</v>
      </c>
      <c r="W357" s="191" t="str">
        <f>IF(Q357="Campo","@Campos(posicao = "&amp;K357&amp;", tipo = '"&amp;R357&amp;"')@Column(name = """&amp;L357&amp;""")"&amp;IF(R357="D","@Temporal(TemporalType.DATE)","")&amp;"private "&amp;VLOOKUP(TEXT(R357,"@"),Apoio!A:B,2,0)&amp;" "&amp;SUBSTITUTE(LOWER(LEFT(L357,1))&amp;RIGHT(PROPER(L357),LEN(L357)-1),"_","")&amp;";",IF(ISNUMBER(Q357),IF(R357="R","@Entity@Table(name = ""reg_"&amp;LOWER(J357)&amp;""")@XmlRootElement","")&amp;VLOOKUP(J357,Blocos!D:I,6,0)&amp;Apoio!$E$1&amp;Y357,""))</f>
        <v>@Campos(posicao = 13, tipo = 'C')@Column(name = "IND_PGTO")private String indPgto;</v>
      </c>
      <c r="X357" s="190" t="str">
        <f>IF(ISNUMBER(Q357),COUNTIF(Blocos!G:G,J357),"")</f>
        <v/>
      </c>
      <c r="Y357" s="190" t="str">
        <f>IF(OR(X357=0,X357=""),"",VLOOKUP(SUMIFS(Blocos!A:A,Blocos!H:H,'EFD REGISTROS e Campos (2)'!X357,Blocos!G:G,'EFD REGISTROS e Campos (2)'!J357),Blocos!A:L,12,0))</f>
        <v/>
      </c>
      <c r="Z357" s="190" t="str">
        <f>IF(ISNUMBER(Q358),VLOOKUP(J357,Blocos!D:G,4,0),"")</f>
        <v/>
      </c>
      <c r="AA357" s="190" t="str">
        <f>IF(ISNUMBER(Q357),CONCATENATE("CREATE TABLE ""reg_",LOWER(J357),""" (""ID"" bigint NOT NULL AUTO_INCREMENT,  ""HASHFILE"" varchar(255) DEFAULT NULL, ""ID_PAI"" bigint NOT NULL,"),IF(Q357="Campo",CONCATENATE("""",L357,""" ",VLOOKUP(R357,Apoio!A:C,3,0)),""))&amp;IF(Z357="","",CONCATENATE("PRIMARY KEY (""ID""), KEY ""FK_reg_",LOWER(Z357),"_ID_PAI"" (""ID_PAI""), CONSTRAINT ""FK_reg_",LOWER(Z357),"_ID_PAI"" FOREIGN KEY (""ID_PAI"") REFERENCES ""reg_",LOWER(Z357),""" (""ID"")) ENGINE=InnoDB AUTO_INCREMENT=105774 DEFAULT CHARSET=utf8mb4 COLLATE=utf8mb4_0900_ai_ci;"))</f>
        <v>"IND_PGTO" varchar(255) DEFAULT NULL,</v>
      </c>
      <c r="AB357" s="190" t="str">
        <f t="shared" si="41"/>
        <v>`reg_c100`.`IND_PGTO`,</v>
      </c>
    </row>
    <row r="358" spans="10:28" ht="14.5" hidden="1" customHeight="1" x14ac:dyDescent="0.3">
      <c r="J358" s="187" t="str">
        <f t="shared" si="40"/>
        <v>C100</v>
      </c>
      <c r="K358" s="196"/>
      <c r="L358" s="285"/>
      <c r="M358" s="182" t="s">
        <v>541</v>
      </c>
      <c r="N358" s="196"/>
      <c r="O358" s="196"/>
      <c r="P358" s="196"/>
      <c r="Q358" s="192" t="str">
        <f t="shared" si="36"/>
        <v/>
      </c>
      <c r="S358" s="191" t="str">
        <f t="shared" si="37"/>
        <v/>
      </c>
      <c r="T358" s="192" t="str">
        <f t="shared" si="38"/>
        <v/>
      </c>
      <c r="U358" s="192" t="str">
        <f t="shared" si="35"/>
        <v/>
      </c>
      <c r="V358" s="192" t="str">
        <f t="shared" si="39"/>
        <v/>
      </c>
      <c r="W358" s="191" t="str">
        <f>IF(Q358="Campo","@Campos(posicao = "&amp;K358&amp;", tipo = '"&amp;R358&amp;"')@Column(name = """&amp;L358&amp;""")"&amp;IF(R358="D","@Temporal(TemporalType.DATE)","")&amp;"private "&amp;VLOOKUP(TEXT(R358,"@"),Apoio!A:B,2,0)&amp;" "&amp;SUBSTITUTE(LOWER(LEFT(L358,1))&amp;RIGHT(PROPER(L358),LEN(L358)-1),"_","")&amp;";",IF(ISNUMBER(Q358),IF(R358="R","@Entity@Table(name = ""reg_"&amp;LOWER(J358)&amp;""")@XmlRootElement","")&amp;VLOOKUP(J358,Blocos!D:I,6,0)&amp;Apoio!$E$1&amp;Y358,""))</f>
        <v/>
      </c>
      <c r="X358" s="190" t="str">
        <f>IF(ISNUMBER(Q358),COUNTIF(Blocos!G:G,J358),"")</f>
        <v/>
      </c>
      <c r="Y358" s="190" t="str">
        <f>IF(OR(X358=0,X358=""),"",VLOOKUP(SUMIFS(Blocos!A:A,Blocos!H:H,'EFD REGISTROS e Campos (2)'!X358,Blocos!G:G,'EFD REGISTROS e Campos (2)'!J358),Blocos!A:L,12,0))</f>
        <v/>
      </c>
      <c r="Z358" s="190" t="str">
        <f>IF(ISNUMBER(Q359),VLOOKUP(J358,Blocos!D:G,4,0),"")</f>
        <v/>
      </c>
      <c r="AA358" s="190" t="str">
        <f>IF(ISNUMBER(Q358),CONCATENATE("CREATE TABLE ""reg_",LOWER(J358),""" (""ID"" bigint NOT NULL AUTO_INCREMENT,  ""HASHFILE"" varchar(255) DEFAULT NULL, ""ID_PAI"" bigint NOT NULL,"),IF(Q358="Campo",CONCATENATE("""",L358,""" ",VLOOKUP(R358,Apoio!A:C,3,0)),""))&amp;IF(Z358="","",CONCATENATE("PRIMARY KEY (""ID""), KEY ""FK_reg_",LOWER(Z358),"_ID_PAI"" (""ID_PAI""), CONSTRAINT ""FK_reg_",LOWER(Z358),"_ID_PAI"" FOREIGN KEY (""ID_PAI"") REFERENCES ""reg_",LOWER(Z358),""" (""ID"")) ENGINE=InnoDB AUTO_INCREMENT=105774 DEFAULT CHARSET=utf8mb4 COLLATE=utf8mb4_0900_ai_ci;"))</f>
        <v/>
      </c>
      <c r="AB358" s="190" t="str">
        <f t="shared" si="41"/>
        <v/>
      </c>
    </row>
    <row r="359" spans="10:28" ht="14.5" hidden="1" customHeight="1" x14ac:dyDescent="0.3">
      <c r="J359" s="187" t="str">
        <f t="shared" si="40"/>
        <v>C100</v>
      </c>
      <c r="K359" s="196"/>
      <c r="L359" s="285"/>
      <c r="M359" s="182" t="s">
        <v>542</v>
      </c>
      <c r="N359" s="196"/>
      <c r="O359" s="196"/>
      <c r="P359" s="196"/>
      <c r="Q359" s="192" t="str">
        <f t="shared" si="36"/>
        <v/>
      </c>
      <c r="S359" s="191" t="str">
        <f t="shared" si="37"/>
        <v/>
      </c>
      <c r="T359" s="192" t="str">
        <f t="shared" si="38"/>
        <v/>
      </c>
      <c r="U359" s="192" t="str">
        <f t="shared" si="35"/>
        <v/>
      </c>
      <c r="V359" s="192" t="str">
        <f t="shared" si="39"/>
        <v/>
      </c>
      <c r="W359" s="191" t="str">
        <f>IF(Q359="Campo","@Campos(posicao = "&amp;K359&amp;", tipo = '"&amp;R359&amp;"')@Column(name = """&amp;L359&amp;""")"&amp;IF(R359="D","@Temporal(TemporalType.DATE)","")&amp;"private "&amp;VLOOKUP(TEXT(R359,"@"),Apoio!A:B,2,0)&amp;" "&amp;SUBSTITUTE(LOWER(LEFT(L359,1))&amp;RIGHT(PROPER(L359),LEN(L359)-1),"_","")&amp;";",IF(ISNUMBER(Q359),IF(R359="R","@Entity@Table(name = ""reg_"&amp;LOWER(J359)&amp;""")@XmlRootElement","")&amp;VLOOKUP(J359,Blocos!D:I,6,0)&amp;Apoio!$E$1&amp;Y359,""))</f>
        <v/>
      </c>
      <c r="X359" s="190" t="str">
        <f>IF(ISNUMBER(Q359),COUNTIF(Blocos!G:G,J359),"")</f>
        <v/>
      </c>
      <c r="Y359" s="190" t="str">
        <f>IF(OR(X359=0,X359=""),"",VLOOKUP(SUMIFS(Blocos!A:A,Blocos!H:H,'EFD REGISTROS e Campos (2)'!X359,Blocos!G:G,'EFD REGISTROS e Campos (2)'!J359),Blocos!A:L,12,0))</f>
        <v/>
      </c>
      <c r="Z359" s="190" t="str">
        <f>IF(ISNUMBER(Q360),VLOOKUP(J359,Blocos!D:G,4,0),"")</f>
        <v/>
      </c>
      <c r="AA359" s="190" t="str">
        <f>IF(ISNUMBER(Q359),CONCATENATE("CREATE TABLE ""reg_",LOWER(J359),""" (""ID"" bigint NOT NULL AUTO_INCREMENT,  ""HASHFILE"" varchar(255) DEFAULT NULL, ""ID_PAI"" bigint NOT NULL,"),IF(Q359="Campo",CONCATENATE("""",L359,""" ",VLOOKUP(R359,Apoio!A:C,3,0)),""))&amp;IF(Z359="","",CONCATENATE("PRIMARY KEY (""ID""), KEY ""FK_reg_",LOWER(Z359),"_ID_PAI"" (""ID_PAI""), CONSTRAINT ""FK_reg_",LOWER(Z359),"_ID_PAI"" FOREIGN KEY (""ID_PAI"") REFERENCES ""reg_",LOWER(Z359),""" (""ID"")) ENGINE=InnoDB AUTO_INCREMENT=105774 DEFAULT CHARSET=utf8mb4 COLLATE=utf8mb4_0900_ai_ci;"))</f>
        <v/>
      </c>
      <c r="AB359" s="190" t="str">
        <f t="shared" si="41"/>
        <v/>
      </c>
    </row>
    <row r="360" spans="10:28" ht="14.5" hidden="1" customHeight="1" x14ac:dyDescent="0.3">
      <c r="J360" s="187" t="str">
        <f t="shared" si="40"/>
        <v>C100</v>
      </c>
      <c r="K360" s="196"/>
      <c r="L360" s="285"/>
      <c r="M360" s="182" t="s">
        <v>543</v>
      </c>
      <c r="N360" s="196"/>
      <c r="O360" s="196"/>
      <c r="P360" s="196"/>
      <c r="Q360" s="192" t="str">
        <f t="shared" si="36"/>
        <v/>
      </c>
      <c r="S360" s="191" t="str">
        <f t="shared" si="37"/>
        <v/>
      </c>
      <c r="T360" s="192" t="str">
        <f t="shared" si="38"/>
        <v/>
      </c>
      <c r="U360" s="192" t="str">
        <f t="shared" si="35"/>
        <v/>
      </c>
      <c r="V360" s="192" t="str">
        <f t="shared" si="39"/>
        <v/>
      </c>
      <c r="W360" s="191" t="str">
        <f>IF(Q360="Campo","@Campos(posicao = "&amp;K360&amp;", tipo = '"&amp;R360&amp;"')@Column(name = """&amp;L360&amp;""")"&amp;IF(R360="D","@Temporal(TemporalType.DATE)","")&amp;"private "&amp;VLOOKUP(TEXT(R360,"@"),Apoio!A:B,2,0)&amp;" "&amp;SUBSTITUTE(LOWER(LEFT(L360,1))&amp;RIGHT(PROPER(L360),LEN(L360)-1),"_","")&amp;";",IF(ISNUMBER(Q360),IF(R360="R","@Entity@Table(name = ""reg_"&amp;LOWER(J360)&amp;""")@XmlRootElement","")&amp;VLOOKUP(J360,Blocos!D:I,6,0)&amp;Apoio!$E$1&amp;Y360,""))</f>
        <v/>
      </c>
      <c r="X360" s="190" t="str">
        <f>IF(ISNUMBER(Q360),COUNTIF(Blocos!G:G,J360),"")</f>
        <v/>
      </c>
      <c r="Y360" s="190" t="str">
        <f>IF(OR(X360=0,X360=""),"",VLOOKUP(SUMIFS(Blocos!A:A,Blocos!H:H,'EFD REGISTROS e Campos (2)'!X360,Blocos!G:G,'EFD REGISTROS e Campos (2)'!J360),Blocos!A:L,12,0))</f>
        <v/>
      </c>
      <c r="Z360" s="190" t="str">
        <f>IF(ISNUMBER(Q361),VLOOKUP(J360,Blocos!D:G,4,0),"")</f>
        <v/>
      </c>
      <c r="AA360" s="190" t="str">
        <f>IF(ISNUMBER(Q360),CONCATENATE("CREATE TABLE ""reg_",LOWER(J360),""" (""ID"" bigint NOT NULL AUTO_INCREMENT,  ""HASHFILE"" varchar(255) DEFAULT NULL, ""ID_PAI"" bigint NOT NULL,"),IF(Q360="Campo",CONCATENATE("""",L360,""" ",VLOOKUP(R360,Apoio!A:C,3,0)),""))&amp;IF(Z360="","",CONCATENATE("PRIMARY KEY (""ID""), KEY ""FK_reg_",LOWER(Z360),"_ID_PAI"" (""ID_PAI""), CONSTRAINT ""FK_reg_",LOWER(Z360),"_ID_PAI"" FOREIGN KEY (""ID_PAI"") REFERENCES ""reg_",LOWER(Z360),""" (""ID"")) ENGINE=InnoDB AUTO_INCREMENT=105774 DEFAULT CHARSET=utf8mb4 COLLATE=utf8mb4_0900_ai_ci;"))</f>
        <v/>
      </c>
      <c r="AB360" s="190" t="str">
        <f t="shared" si="41"/>
        <v/>
      </c>
    </row>
    <row r="361" spans="10:28" ht="14.5" hidden="1" customHeight="1" x14ac:dyDescent="0.3">
      <c r="J361" s="187" t="str">
        <f t="shared" si="40"/>
        <v>C100</v>
      </c>
      <c r="K361" s="196"/>
      <c r="L361" s="285"/>
      <c r="M361" s="182" t="s">
        <v>544</v>
      </c>
      <c r="N361" s="196"/>
      <c r="O361" s="196"/>
      <c r="P361" s="196"/>
      <c r="Q361" s="192" t="str">
        <f t="shared" si="36"/>
        <v/>
      </c>
      <c r="S361" s="191" t="str">
        <f t="shared" si="37"/>
        <v/>
      </c>
      <c r="T361" s="192" t="str">
        <f t="shared" si="38"/>
        <v/>
      </c>
      <c r="U361" s="192" t="str">
        <f t="shared" si="35"/>
        <v/>
      </c>
      <c r="V361" s="192" t="str">
        <f t="shared" si="39"/>
        <v/>
      </c>
      <c r="W361" s="191" t="str">
        <f>IF(Q361="Campo","@Campos(posicao = "&amp;K361&amp;", tipo = '"&amp;R361&amp;"')@Column(name = """&amp;L361&amp;""")"&amp;IF(R361="D","@Temporal(TemporalType.DATE)","")&amp;"private "&amp;VLOOKUP(TEXT(R361,"@"),Apoio!A:B,2,0)&amp;" "&amp;SUBSTITUTE(LOWER(LEFT(L361,1))&amp;RIGHT(PROPER(L361),LEN(L361)-1),"_","")&amp;";",IF(ISNUMBER(Q361),IF(R361="R","@Entity@Table(name = ""reg_"&amp;LOWER(J361)&amp;""")@XmlRootElement","")&amp;VLOOKUP(J361,Blocos!D:I,6,0)&amp;Apoio!$E$1&amp;Y361,""))</f>
        <v/>
      </c>
      <c r="X361" s="190" t="str">
        <f>IF(ISNUMBER(Q361),COUNTIF(Blocos!G:G,J361),"")</f>
        <v/>
      </c>
      <c r="Y361" s="190" t="str">
        <f>IF(OR(X361=0,X361=""),"",VLOOKUP(SUMIFS(Blocos!A:A,Blocos!H:H,'EFD REGISTROS e Campos (2)'!X361,Blocos!G:G,'EFD REGISTROS e Campos (2)'!J361),Blocos!A:L,12,0))</f>
        <v/>
      </c>
      <c r="Z361" s="190" t="str">
        <f>IF(ISNUMBER(Q362),VLOOKUP(J361,Blocos!D:G,4,0),"")</f>
        <v/>
      </c>
      <c r="AA361" s="190" t="str">
        <f>IF(ISNUMBER(Q361),CONCATENATE("CREATE TABLE ""reg_",LOWER(J361),""" (""ID"" bigint NOT NULL AUTO_INCREMENT,  ""HASHFILE"" varchar(255) DEFAULT NULL, ""ID_PAI"" bigint NOT NULL,"),IF(Q361="Campo",CONCATENATE("""",L361,""" ",VLOOKUP(R361,Apoio!A:C,3,0)),""))&amp;IF(Z361="","",CONCATENATE("PRIMARY KEY (""ID""), KEY ""FK_reg_",LOWER(Z361),"_ID_PAI"" (""ID_PAI""), CONSTRAINT ""FK_reg_",LOWER(Z361),"_ID_PAI"" FOREIGN KEY (""ID_PAI"") REFERENCES ""reg_",LOWER(Z361),""" (""ID"")) ENGINE=InnoDB AUTO_INCREMENT=105774 DEFAULT CHARSET=utf8mb4 COLLATE=utf8mb4_0900_ai_ci;"))</f>
        <v/>
      </c>
      <c r="AB361" s="190" t="str">
        <f t="shared" si="41"/>
        <v/>
      </c>
    </row>
    <row r="362" spans="10:28" ht="14.5" hidden="1" customHeight="1" x14ac:dyDescent="0.3">
      <c r="J362" s="187" t="str">
        <f t="shared" si="40"/>
        <v>C100</v>
      </c>
      <c r="K362" s="196"/>
      <c r="L362" s="285"/>
      <c r="M362" s="182" t="s">
        <v>540</v>
      </c>
      <c r="N362" s="196"/>
      <c r="O362" s="196"/>
      <c r="P362" s="196"/>
      <c r="Q362" s="192" t="str">
        <f t="shared" si="36"/>
        <v/>
      </c>
      <c r="S362" s="191" t="str">
        <f t="shared" si="37"/>
        <v/>
      </c>
      <c r="T362" s="192" t="str">
        <f t="shared" si="38"/>
        <v/>
      </c>
      <c r="U362" s="192" t="str">
        <f t="shared" si="35"/>
        <v/>
      </c>
      <c r="V362" s="192" t="str">
        <f t="shared" si="39"/>
        <v/>
      </c>
      <c r="W362" s="191" t="str">
        <f>IF(Q362="Campo","@Campos(posicao = "&amp;K362&amp;", tipo = '"&amp;R362&amp;"')@Column(name = """&amp;L362&amp;""")"&amp;IF(R362="D","@Temporal(TemporalType.DATE)","")&amp;"private "&amp;VLOOKUP(TEXT(R362,"@"),Apoio!A:B,2,0)&amp;" "&amp;SUBSTITUTE(LOWER(LEFT(L362,1))&amp;RIGHT(PROPER(L362),LEN(L362)-1),"_","")&amp;";",IF(ISNUMBER(Q362),IF(R362="R","@Entity@Table(name = ""reg_"&amp;LOWER(J362)&amp;""")@XmlRootElement","")&amp;VLOOKUP(J362,Blocos!D:I,6,0)&amp;Apoio!$E$1&amp;Y362,""))</f>
        <v/>
      </c>
      <c r="X362" s="190" t="str">
        <f>IF(ISNUMBER(Q362),COUNTIF(Blocos!G:G,J362),"")</f>
        <v/>
      </c>
      <c r="Y362" s="190" t="str">
        <f>IF(OR(X362=0,X362=""),"",VLOOKUP(SUMIFS(Blocos!A:A,Blocos!H:H,'EFD REGISTROS e Campos (2)'!X362,Blocos!G:G,'EFD REGISTROS e Campos (2)'!J362),Blocos!A:L,12,0))</f>
        <v/>
      </c>
      <c r="Z362" s="190" t="str">
        <f>IF(ISNUMBER(Q363),VLOOKUP(J362,Blocos!D:G,4,0),"")</f>
        <v/>
      </c>
      <c r="AA362" s="190" t="str">
        <f>IF(ISNUMBER(Q362),CONCATENATE("CREATE TABLE ""reg_",LOWER(J362),""" (""ID"" bigint NOT NULL AUTO_INCREMENT,  ""HASHFILE"" varchar(255) DEFAULT NULL, ""ID_PAI"" bigint NOT NULL,"),IF(Q362="Campo",CONCATENATE("""",L362,""" ",VLOOKUP(R362,Apoio!A:C,3,0)),""))&amp;IF(Z362="","",CONCATENATE("PRIMARY KEY (""ID""), KEY ""FK_reg_",LOWER(Z362),"_ID_PAI"" (""ID_PAI""), CONSTRAINT ""FK_reg_",LOWER(Z362),"_ID_PAI"" FOREIGN KEY (""ID_PAI"") REFERENCES ""reg_",LOWER(Z362),""" (""ID"")) ENGINE=InnoDB AUTO_INCREMENT=105774 DEFAULT CHARSET=utf8mb4 COLLATE=utf8mb4_0900_ai_ci;"))</f>
        <v/>
      </c>
      <c r="AB362" s="190" t="str">
        <f t="shared" si="41"/>
        <v/>
      </c>
    </row>
    <row r="363" spans="10:28" ht="14.5" hidden="1" customHeight="1" x14ac:dyDescent="0.3">
      <c r="J363" s="187" t="str">
        <f t="shared" si="40"/>
        <v>C100</v>
      </c>
      <c r="K363" s="196"/>
      <c r="L363" s="285"/>
      <c r="M363" s="182" t="s">
        <v>541</v>
      </c>
      <c r="N363" s="196"/>
      <c r="O363" s="196"/>
      <c r="P363" s="196"/>
      <c r="Q363" s="192" t="str">
        <f t="shared" si="36"/>
        <v/>
      </c>
      <c r="S363" s="191" t="str">
        <f t="shared" si="37"/>
        <v/>
      </c>
      <c r="T363" s="192" t="str">
        <f t="shared" si="38"/>
        <v/>
      </c>
      <c r="U363" s="192" t="str">
        <f t="shared" si="35"/>
        <v/>
      </c>
      <c r="V363" s="192" t="str">
        <f t="shared" si="39"/>
        <v/>
      </c>
      <c r="W363" s="191" t="str">
        <f>IF(Q363="Campo","@Campos(posicao = "&amp;K363&amp;", tipo = '"&amp;R363&amp;"')@Column(name = """&amp;L363&amp;""")"&amp;IF(R363="D","@Temporal(TemporalType.DATE)","")&amp;"private "&amp;VLOOKUP(TEXT(R363,"@"),Apoio!A:B,2,0)&amp;" "&amp;SUBSTITUTE(LOWER(LEFT(L363,1))&amp;RIGHT(PROPER(L363),LEN(L363)-1),"_","")&amp;";",IF(ISNUMBER(Q363),IF(R363="R","@Entity@Table(name = ""reg_"&amp;LOWER(J363)&amp;""")@XmlRootElement","")&amp;VLOOKUP(J363,Blocos!D:I,6,0)&amp;Apoio!$E$1&amp;Y363,""))</f>
        <v/>
      </c>
      <c r="X363" s="190" t="str">
        <f>IF(ISNUMBER(Q363),COUNTIF(Blocos!G:G,J363),"")</f>
        <v/>
      </c>
      <c r="Y363" s="190" t="str">
        <f>IF(OR(X363=0,X363=""),"",VLOOKUP(SUMIFS(Blocos!A:A,Blocos!H:H,'EFD REGISTROS e Campos (2)'!X363,Blocos!G:G,'EFD REGISTROS e Campos (2)'!J363),Blocos!A:L,12,0))</f>
        <v/>
      </c>
      <c r="Z363" s="190" t="str">
        <f>IF(ISNUMBER(Q364),VLOOKUP(J363,Blocos!D:G,4,0),"")</f>
        <v/>
      </c>
      <c r="AA363" s="190" t="str">
        <f>IF(ISNUMBER(Q363),CONCATENATE("CREATE TABLE ""reg_",LOWER(J363),""" (""ID"" bigint NOT NULL AUTO_INCREMENT,  ""HASHFILE"" varchar(255) DEFAULT NULL, ""ID_PAI"" bigint NOT NULL,"),IF(Q363="Campo",CONCATENATE("""",L363,""" ",VLOOKUP(R363,Apoio!A:C,3,0)),""))&amp;IF(Z363="","",CONCATENATE("PRIMARY KEY (""ID""), KEY ""FK_reg_",LOWER(Z363),"_ID_PAI"" (""ID_PAI""), CONSTRAINT ""FK_reg_",LOWER(Z363),"_ID_PAI"" FOREIGN KEY (""ID_PAI"") REFERENCES ""reg_",LOWER(Z363),""" (""ID"")) ENGINE=InnoDB AUTO_INCREMENT=105774 DEFAULT CHARSET=utf8mb4 COLLATE=utf8mb4_0900_ai_ci;"))</f>
        <v/>
      </c>
      <c r="AB363" s="190" t="str">
        <f t="shared" si="41"/>
        <v/>
      </c>
    </row>
    <row r="364" spans="10:28" ht="14.5" hidden="1" customHeight="1" x14ac:dyDescent="0.3">
      <c r="J364" s="187" t="str">
        <f t="shared" si="40"/>
        <v>C100</v>
      </c>
      <c r="K364" s="196"/>
      <c r="L364" s="285"/>
      <c r="M364" s="182" t="s">
        <v>542</v>
      </c>
      <c r="N364" s="196"/>
      <c r="O364" s="196"/>
      <c r="P364" s="196"/>
      <c r="Q364" s="192" t="str">
        <f t="shared" si="36"/>
        <v/>
      </c>
      <c r="S364" s="191" t="str">
        <f t="shared" si="37"/>
        <v/>
      </c>
      <c r="T364" s="192" t="str">
        <f t="shared" si="38"/>
        <v/>
      </c>
      <c r="U364" s="192" t="str">
        <f t="shared" si="35"/>
        <v/>
      </c>
      <c r="V364" s="192" t="str">
        <f t="shared" si="39"/>
        <v/>
      </c>
      <c r="W364" s="191" t="str">
        <f>IF(Q364="Campo","@Campos(posicao = "&amp;K364&amp;", tipo = '"&amp;R364&amp;"')@Column(name = """&amp;L364&amp;""")"&amp;IF(R364="D","@Temporal(TemporalType.DATE)","")&amp;"private "&amp;VLOOKUP(TEXT(R364,"@"),Apoio!A:B,2,0)&amp;" "&amp;SUBSTITUTE(LOWER(LEFT(L364,1))&amp;RIGHT(PROPER(L364),LEN(L364)-1),"_","")&amp;";",IF(ISNUMBER(Q364),IF(R364="R","@Entity@Table(name = ""reg_"&amp;LOWER(J364)&amp;""")@XmlRootElement","")&amp;VLOOKUP(J364,Blocos!D:I,6,0)&amp;Apoio!$E$1&amp;Y364,""))</f>
        <v/>
      </c>
      <c r="X364" s="190" t="str">
        <f>IF(ISNUMBER(Q364),COUNTIF(Blocos!G:G,J364),"")</f>
        <v/>
      </c>
      <c r="Y364" s="190" t="str">
        <f>IF(OR(X364=0,X364=""),"",VLOOKUP(SUMIFS(Blocos!A:A,Blocos!H:H,'EFD REGISTROS e Campos (2)'!X364,Blocos!G:G,'EFD REGISTROS e Campos (2)'!J364),Blocos!A:L,12,0))</f>
        <v/>
      </c>
      <c r="Z364" s="190" t="str">
        <f>IF(ISNUMBER(Q365),VLOOKUP(J364,Blocos!D:G,4,0),"")</f>
        <v/>
      </c>
      <c r="AA364" s="190" t="str">
        <f>IF(ISNUMBER(Q364),CONCATENATE("CREATE TABLE ""reg_",LOWER(J364),""" (""ID"" bigint NOT NULL AUTO_INCREMENT,  ""HASHFILE"" varchar(255) DEFAULT NULL, ""ID_PAI"" bigint NOT NULL,"),IF(Q364="Campo",CONCATENATE("""",L364,""" ",VLOOKUP(R364,Apoio!A:C,3,0)),""))&amp;IF(Z364="","",CONCATENATE("PRIMARY KEY (""ID""), KEY ""FK_reg_",LOWER(Z364),"_ID_PAI"" (""ID_PAI""), CONSTRAINT ""FK_reg_",LOWER(Z364),"_ID_PAI"" FOREIGN KEY (""ID_PAI"") REFERENCES ""reg_",LOWER(Z364),""" (""ID"")) ENGINE=InnoDB AUTO_INCREMENT=105774 DEFAULT CHARSET=utf8mb4 COLLATE=utf8mb4_0900_ai_ci;"))</f>
        <v/>
      </c>
      <c r="AB364" s="190" t="str">
        <f t="shared" si="41"/>
        <v/>
      </c>
    </row>
    <row r="365" spans="10:28" ht="14.5" hidden="1" customHeight="1" x14ac:dyDescent="0.3">
      <c r="J365" s="187" t="str">
        <f t="shared" si="40"/>
        <v>C100</v>
      </c>
      <c r="K365" s="196"/>
      <c r="L365" s="285"/>
      <c r="M365" s="182" t="s">
        <v>545</v>
      </c>
      <c r="N365" s="196"/>
      <c r="O365" s="196"/>
      <c r="P365" s="196"/>
      <c r="Q365" s="192" t="str">
        <f t="shared" si="36"/>
        <v/>
      </c>
      <c r="S365" s="191" t="str">
        <f t="shared" si="37"/>
        <v/>
      </c>
      <c r="T365" s="192" t="str">
        <f t="shared" si="38"/>
        <v/>
      </c>
      <c r="U365" s="192" t="str">
        <f t="shared" si="35"/>
        <v/>
      </c>
      <c r="V365" s="192" t="str">
        <f t="shared" si="39"/>
        <v/>
      </c>
      <c r="W365" s="191" t="str">
        <f>IF(Q365="Campo","@Campos(posicao = "&amp;K365&amp;", tipo = '"&amp;R365&amp;"')@Column(name = """&amp;L365&amp;""")"&amp;IF(R365="D","@Temporal(TemporalType.DATE)","")&amp;"private "&amp;VLOOKUP(TEXT(R365,"@"),Apoio!A:B,2,0)&amp;" "&amp;SUBSTITUTE(LOWER(LEFT(L365,1))&amp;RIGHT(PROPER(L365),LEN(L365)-1),"_","")&amp;";",IF(ISNUMBER(Q365),IF(R365="R","@Entity@Table(name = ""reg_"&amp;LOWER(J365)&amp;""")@XmlRootElement","")&amp;VLOOKUP(J365,Blocos!D:I,6,0)&amp;Apoio!$E$1&amp;Y365,""))</f>
        <v/>
      </c>
      <c r="X365" s="190" t="str">
        <f>IF(ISNUMBER(Q365),COUNTIF(Blocos!G:G,J365),"")</f>
        <v/>
      </c>
      <c r="Y365" s="190" t="str">
        <f>IF(OR(X365=0,X365=""),"",VLOOKUP(SUMIFS(Blocos!A:A,Blocos!H:H,'EFD REGISTROS e Campos (2)'!X365,Blocos!G:G,'EFD REGISTROS e Campos (2)'!J365),Blocos!A:L,12,0))</f>
        <v/>
      </c>
      <c r="Z365" s="190" t="str">
        <f>IF(ISNUMBER(Q366),VLOOKUP(J365,Blocos!D:G,4,0),"")</f>
        <v/>
      </c>
      <c r="AA365" s="190" t="str">
        <f>IF(ISNUMBER(Q365),CONCATENATE("CREATE TABLE ""reg_",LOWER(J365),""" (""ID"" bigint NOT NULL AUTO_INCREMENT,  ""HASHFILE"" varchar(255) DEFAULT NULL, ""ID_PAI"" bigint NOT NULL,"),IF(Q365="Campo",CONCATENATE("""",L365,""" ",VLOOKUP(R365,Apoio!A:C,3,0)),""))&amp;IF(Z365="","",CONCATENATE("PRIMARY KEY (""ID""), KEY ""FK_reg_",LOWER(Z365),"_ID_PAI"" (""ID_PAI""), CONSTRAINT ""FK_reg_",LOWER(Z365),"_ID_PAI"" FOREIGN KEY (""ID_PAI"") REFERENCES ""reg_",LOWER(Z365),""" (""ID"")) ENGINE=InnoDB AUTO_INCREMENT=105774 DEFAULT CHARSET=utf8mb4 COLLATE=utf8mb4_0900_ai_ci;"))</f>
        <v/>
      </c>
      <c r="AB365" s="190" t="str">
        <f t="shared" si="41"/>
        <v/>
      </c>
    </row>
    <row r="366" spans="10:28" ht="14.5" hidden="1" customHeight="1" x14ac:dyDescent="0.3">
      <c r="J366" s="187" t="str">
        <f t="shared" si="40"/>
        <v>C100</v>
      </c>
      <c r="K366" s="181">
        <v>14</v>
      </c>
      <c r="L366" s="289" t="s">
        <v>546</v>
      </c>
      <c r="M366" s="182" t="s">
        <v>547</v>
      </c>
      <c r="N366" s="181" t="s">
        <v>32</v>
      </c>
      <c r="O366" s="181" t="s">
        <v>28</v>
      </c>
      <c r="P366" s="181">
        <v>2</v>
      </c>
      <c r="Q366" s="192" t="str">
        <f t="shared" si="36"/>
        <v>Campo</v>
      </c>
      <c r="R366" s="192" t="s">
        <v>3606</v>
      </c>
      <c r="S366" s="191" t="str">
        <f t="shared" si="37"/>
        <v/>
      </c>
      <c r="T366" s="192" t="str">
        <f t="shared" si="38"/>
        <v>&lt;campo posicao="14"&gt;
&lt;coluna&gt;VL_DESC&lt;/coluna&gt;
&lt;descricao&gt;Valor total do desconto&lt;/descricao&gt;
&lt;tipo&gt;R&lt;/tipo&gt;
&lt;/campo&gt;</v>
      </c>
      <c r="U366" s="192" t="str">
        <f t="shared" si="35"/>
        <v>&lt;campo posicao="14"&gt;
&lt;coluna&gt;VL_DESC&lt;/coluna&gt;
&lt;descricao&gt;Valor total do desconto&lt;/descricao&gt;
&lt;tipo&gt;R&lt;/tipo&gt;
&lt;/campo&gt;</v>
      </c>
      <c r="V366" s="192" t="str">
        <f t="shared" si="39"/>
        <v>{"Column15", "VL_DESC"},</v>
      </c>
      <c r="W366" s="191" t="str">
        <f>IF(Q366="Campo","@Campos(posicao = "&amp;K366&amp;", tipo = '"&amp;R366&amp;"')@Column(name = """&amp;L366&amp;""")"&amp;IF(R366="D","@Temporal(TemporalType.DATE)","")&amp;"private "&amp;VLOOKUP(TEXT(R366,"@"),Apoio!A:B,2,0)&amp;" "&amp;SUBSTITUTE(LOWER(LEFT(L366,1))&amp;RIGHT(PROPER(L366),LEN(L366)-1),"_","")&amp;";",IF(ISNUMBER(Q366),IF(R366="R","@Entity@Table(name = ""reg_"&amp;LOWER(J366)&amp;""")@XmlRootElement","")&amp;VLOOKUP(J366,Blocos!D:I,6,0)&amp;Apoio!$E$1&amp;Y366,""))</f>
        <v>@Campos(posicao = 14, tipo = 'R')@Column(name = "VL_DESC")private BigDecimal vlDesc;</v>
      </c>
      <c r="X366" s="190" t="str">
        <f>IF(ISNUMBER(Q366),COUNTIF(Blocos!G:G,J366),"")</f>
        <v/>
      </c>
      <c r="Y366" s="190" t="str">
        <f>IF(OR(X366=0,X366=""),"",VLOOKUP(SUMIFS(Blocos!A:A,Blocos!H:H,'EFD REGISTROS e Campos (2)'!X366,Blocos!G:G,'EFD REGISTROS e Campos (2)'!J366),Blocos!A:L,12,0))</f>
        <v/>
      </c>
      <c r="Z366" s="190" t="str">
        <f>IF(ISNUMBER(Q367),VLOOKUP(J366,Blocos!D:G,4,0),"")</f>
        <v/>
      </c>
      <c r="AA366" s="190" t="str">
        <f>IF(ISNUMBER(Q366),CONCATENATE("CREATE TABLE ""reg_",LOWER(J366),""" (""ID"" bigint NOT NULL AUTO_INCREMENT,  ""HASHFILE"" varchar(255) DEFAULT NULL, ""ID_PAI"" bigint NOT NULL,"),IF(Q366="Campo",CONCATENATE("""",L366,""" ",VLOOKUP(R366,Apoio!A:C,3,0)),""))&amp;IF(Z366="","",CONCATENATE("PRIMARY KEY (""ID""), KEY ""FK_reg_",LOWER(Z366),"_ID_PAI"" (""ID_PAI""), CONSTRAINT ""FK_reg_",LOWER(Z366),"_ID_PAI"" FOREIGN KEY (""ID_PAI"") REFERENCES ""reg_",LOWER(Z366),""" (""ID"")) ENGINE=InnoDB AUTO_INCREMENT=105774 DEFAULT CHARSET=utf8mb4 COLLATE=utf8mb4_0900_ai_ci;"))</f>
        <v>"VL_DESC" decimal(15,6) DEFAULT NULL,</v>
      </c>
      <c r="AB366" s="190" t="str">
        <f t="shared" si="41"/>
        <v>`reg_c100`.`VL_DESC`,</v>
      </c>
    </row>
    <row r="367" spans="10:28" ht="14.5" hidden="1" customHeight="1" x14ac:dyDescent="0.3">
      <c r="J367" s="187" t="str">
        <f t="shared" si="40"/>
        <v>C100</v>
      </c>
      <c r="K367" s="181">
        <v>15</v>
      </c>
      <c r="L367" s="289" t="s">
        <v>548</v>
      </c>
      <c r="M367" s="182" t="s">
        <v>549</v>
      </c>
      <c r="N367" s="181" t="s">
        <v>32</v>
      </c>
      <c r="O367" s="181" t="s">
        <v>28</v>
      </c>
      <c r="P367" s="181">
        <v>2</v>
      </c>
      <c r="Q367" s="192" t="str">
        <f t="shared" si="36"/>
        <v>Campo</v>
      </c>
      <c r="R367" s="192" t="s">
        <v>3606</v>
      </c>
      <c r="S367" s="191" t="str">
        <f t="shared" si="37"/>
        <v/>
      </c>
      <c r="T367" s="192" t="str">
        <f t="shared" si="38"/>
        <v>&lt;campo posicao="15"&gt;
&lt;coluna&gt;VL_ABAT_NT&lt;/coluna&gt;
&lt;descricao&gt;Abatimento não tributado e não comercial Ex. desconto ICMS nas remessas para ZFM.&lt;/descricao&gt;
&lt;tipo&gt;R&lt;/tipo&gt;
&lt;/campo&gt;</v>
      </c>
      <c r="U367" s="192" t="str">
        <f t="shared" si="35"/>
        <v>&lt;campo posicao="15"&gt;
&lt;coluna&gt;VL_ABAT_NT&lt;/coluna&gt;
&lt;descricao&gt;Abatimento não tributado e não comercial Ex. desconto ICMS nas remessas para ZFM.&lt;/descricao&gt;
&lt;tipo&gt;R&lt;/tipo&gt;
&lt;/campo&gt;</v>
      </c>
      <c r="V367" s="192" t="str">
        <f t="shared" si="39"/>
        <v>{"Column16", "VL_ABAT_NT"},</v>
      </c>
      <c r="W367" s="191" t="str">
        <f>IF(Q367="Campo","@Campos(posicao = "&amp;K367&amp;", tipo = '"&amp;R367&amp;"')@Column(name = """&amp;L367&amp;""")"&amp;IF(R367="D","@Temporal(TemporalType.DATE)","")&amp;"private "&amp;VLOOKUP(TEXT(R367,"@"),Apoio!A:B,2,0)&amp;" "&amp;SUBSTITUTE(LOWER(LEFT(L367,1))&amp;RIGHT(PROPER(L367),LEN(L367)-1),"_","")&amp;";",IF(ISNUMBER(Q367),IF(R367="R","@Entity@Table(name = ""reg_"&amp;LOWER(J367)&amp;""")@XmlRootElement","")&amp;VLOOKUP(J367,Blocos!D:I,6,0)&amp;Apoio!$E$1&amp;Y367,""))</f>
        <v>@Campos(posicao = 15, tipo = 'R')@Column(name = "VL_ABAT_NT")private BigDecimal vlAbatNt;</v>
      </c>
      <c r="X367" s="190" t="str">
        <f>IF(ISNUMBER(Q367),COUNTIF(Blocos!G:G,J367),"")</f>
        <v/>
      </c>
      <c r="Y367" s="190" t="str">
        <f>IF(OR(X367=0,X367=""),"",VLOOKUP(SUMIFS(Blocos!A:A,Blocos!H:H,'EFD REGISTROS e Campos (2)'!X367,Blocos!G:G,'EFD REGISTROS e Campos (2)'!J367),Blocos!A:L,12,0))</f>
        <v/>
      </c>
      <c r="Z367" s="190" t="str">
        <f>IF(ISNUMBER(Q368),VLOOKUP(J367,Blocos!D:G,4,0),"")</f>
        <v/>
      </c>
      <c r="AA367" s="190" t="str">
        <f>IF(ISNUMBER(Q367),CONCATENATE("CREATE TABLE ""reg_",LOWER(J367),""" (""ID"" bigint NOT NULL AUTO_INCREMENT,  ""HASHFILE"" varchar(255) DEFAULT NULL, ""ID_PAI"" bigint NOT NULL,"),IF(Q367="Campo",CONCATENATE("""",L367,""" ",VLOOKUP(R367,Apoio!A:C,3,0)),""))&amp;IF(Z367="","",CONCATENATE("PRIMARY KEY (""ID""), KEY ""FK_reg_",LOWER(Z367),"_ID_PAI"" (""ID_PAI""), CONSTRAINT ""FK_reg_",LOWER(Z367),"_ID_PAI"" FOREIGN KEY (""ID_PAI"") REFERENCES ""reg_",LOWER(Z367),""" (""ID"")) ENGINE=InnoDB AUTO_INCREMENT=105774 DEFAULT CHARSET=utf8mb4 COLLATE=utf8mb4_0900_ai_ci;"))</f>
        <v>"VL_ABAT_NT" decimal(15,6) DEFAULT NULL,</v>
      </c>
      <c r="AB367" s="190" t="str">
        <f t="shared" si="41"/>
        <v>`reg_c100`.`VL_ABAT_NT`,</v>
      </c>
    </row>
    <row r="368" spans="10:28" ht="14.5" hidden="1" customHeight="1" x14ac:dyDescent="0.3">
      <c r="J368" s="187" t="str">
        <f t="shared" si="40"/>
        <v>C100</v>
      </c>
      <c r="K368" s="181">
        <v>16</v>
      </c>
      <c r="L368" s="289" t="s">
        <v>550</v>
      </c>
      <c r="M368" s="182" t="s">
        <v>551</v>
      </c>
      <c r="N368" s="181" t="s">
        <v>32</v>
      </c>
      <c r="O368" s="181" t="s">
        <v>28</v>
      </c>
      <c r="P368" s="181">
        <v>2</v>
      </c>
      <c r="Q368" s="192" t="str">
        <f t="shared" si="36"/>
        <v>Campo</v>
      </c>
      <c r="R368" s="192" t="s">
        <v>3606</v>
      </c>
      <c r="S368" s="191" t="str">
        <f t="shared" si="37"/>
        <v/>
      </c>
      <c r="T368" s="192" t="str">
        <f t="shared" si="38"/>
        <v>&lt;campo posicao="16"&gt;
&lt;coluna&gt;VL_MERC&lt;/coluna&gt;
&lt;descricao&gt;Valor total das mercadorias e serviços&lt;/descricao&gt;
&lt;tipo&gt;R&lt;/tipo&gt;
&lt;/campo&gt;</v>
      </c>
      <c r="U368" s="192" t="str">
        <f t="shared" si="35"/>
        <v>&lt;campo posicao="16"&gt;
&lt;coluna&gt;VL_MERC&lt;/coluna&gt;
&lt;descricao&gt;Valor total das mercadorias e serviços&lt;/descricao&gt;
&lt;tipo&gt;R&lt;/tipo&gt;
&lt;/campo&gt;</v>
      </c>
      <c r="V368" s="192" t="str">
        <f t="shared" si="39"/>
        <v>{"Column17", "VL_MERC"},</v>
      </c>
      <c r="W368" s="191" t="str">
        <f>IF(Q368="Campo","@Campos(posicao = "&amp;K368&amp;", tipo = '"&amp;R368&amp;"')@Column(name = """&amp;L368&amp;""")"&amp;IF(R368="D","@Temporal(TemporalType.DATE)","")&amp;"private "&amp;VLOOKUP(TEXT(R368,"@"),Apoio!A:B,2,0)&amp;" "&amp;SUBSTITUTE(LOWER(LEFT(L368,1))&amp;RIGHT(PROPER(L368),LEN(L368)-1),"_","")&amp;";",IF(ISNUMBER(Q368),IF(R368="R","@Entity@Table(name = ""reg_"&amp;LOWER(J368)&amp;""")@XmlRootElement","")&amp;VLOOKUP(J368,Blocos!D:I,6,0)&amp;Apoio!$E$1&amp;Y368,""))</f>
        <v>@Campos(posicao = 16, tipo = 'R')@Column(name = "VL_MERC")private BigDecimal vlMerc;</v>
      </c>
      <c r="X368" s="190" t="str">
        <f>IF(ISNUMBER(Q368),COUNTIF(Blocos!G:G,J368),"")</f>
        <v/>
      </c>
      <c r="Y368" s="190" t="str">
        <f>IF(OR(X368=0,X368=""),"",VLOOKUP(SUMIFS(Blocos!A:A,Blocos!H:H,'EFD REGISTROS e Campos (2)'!X368,Blocos!G:G,'EFD REGISTROS e Campos (2)'!J368),Blocos!A:L,12,0))</f>
        <v/>
      </c>
      <c r="Z368" s="190" t="str">
        <f>IF(ISNUMBER(Q369),VLOOKUP(J368,Blocos!D:G,4,0),"")</f>
        <v/>
      </c>
      <c r="AA368" s="190" t="str">
        <f>IF(ISNUMBER(Q368),CONCATENATE("CREATE TABLE ""reg_",LOWER(J368),""" (""ID"" bigint NOT NULL AUTO_INCREMENT,  ""HASHFILE"" varchar(255) DEFAULT NULL, ""ID_PAI"" bigint NOT NULL,"),IF(Q368="Campo",CONCATENATE("""",L368,""" ",VLOOKUP(R368,Apoio!A:C,3,0)),""))&amp;IF(Z368="","",CONCATENATE("PRIMARY KEY (""ID""), KEY ""FK_reg_",LOWER(Z368),"_ID_PAI"" (""ID_PAI""), CONSTRAINT ""FK_reg_",LOWER(Z368),"_ID_PAI"" FOREIGN KEY (""ID_PAI"") REFERENCES ""reg_",LOWER(Z368),""" (""ID"")) ENGINE=InnoDB AUTO_INCREMENT=105774 DEFAULT CHARSET=utf8mb4 COLLATE=utf8mb4_0900_ai_ci;"))</f>
        <v>"VL_MERC" decimal(15,6) DEFAULT NULL,</v>
      </c>
      <c r="AB368" s="190" t="str">
        <f t="shared" si="41"/>
        <v>`reg_c100`.`VL_MERC`,</v>
      </c>
    </row>
    <row r="369" spans="10:28" ht="14.5" hidden="1" customHeight="1" x14ac:dyDescent="0.3">
      <c r="J369" s="187" t="str">
        <f t="shared" si="40"/>
        <v>C100</v>
      </c>
      <c r="K369" s="196">
        <v>17</v>
      </c>
      <c r="L369" s="285" t="s">
        <v>552</v>
      </c>
      <c r="M369" s="214" t="s">
        <v>553</v>
      </c>
      <c r="N369" s="196" t="s">
        <v>27</v>
      </c>
      <c r="O369" s="196" t="s">
        <v>240</v>
      </c>
      <c r="P369" s="196" t="s">
        <v>28</v>
      </c>
      <c r="Q369" s="192" t="str">
        <f t="shared" si="36"/>
        <v>Campo</v>
      </c>
      <c r="R369" s="192" t="s">
        <v>27</v>
      </c>
      <c r="S369" s="191" t="str">
        <f t="shared" si="37"/>
        <v/>
      </c>
      <c r="T369" s="192" t="str">
        <f t="shared" si="38"/>
        <v>&lt;campo posicao="17"&gt;
&lt;coluna&gt;IND_FRT&lt;/coluna&gt;
&lt;descricao&gt;Indicador do tipo do frete:&lt;/descricao&gt;
&lt;tipo&gt;C&lt;/tipo&gt;
&lt;/campo&gt;</v>
      </c>
      <c r="U369" s="192" t="str">
        <f t="shared" si="35"/>
        <v>&lt;campo posicao="17"&gt;
&lt;coluna&gt;IND_FRT&lt;/coluna&gt;
&lt;descricao&gt;Indicador do tipo do frete:&lt;/descricao&gt;
&lt;tipo&gt;C&lt;/tipo&gt;
&lt;/campo&gt;</v>
      </c>
      <c r="V369" s="192" t="str">
        <f t="shared" si="39"/>
        <v>{"Column18", "IND_FRT"},</v>
      </c>
      <c r="W369" s="191" t="str">
        <f>IF(Q369="Campo","@Campos(posicao = "&amp;K369&amp;", tipo = '"&amp;R369&amp;"')@Column(name = """&amp;L369&amp;""")"&amp;IF(R369="D","@Temporal(TemporalType.DATE)","")&amp;"private "&amp;VLOOKUP(TEXT(R369,"@"),Apoio!A:B,2,0)&amp;" "&amp;SUBSTITUTE(LOWER(LEFT(L369,1))&amp;RIGHT(PROPER(L369),LEN(L369)-1),"_","")&amp;";",IF(ISNUMBER(Q369),IF(R369="R","@Entity@Table(name = ""reg_"&amp;LOWER(J369)&amp;""")@XmlRootElement","")&amp;VLOOKUP(J369,Blocos!D:I,6,0)&amp;Apoio!$E$1&amp;Y369,""))</f>
        <v>@Campos(posicao = 17, tipo = 'C')@Column(name = "IND_FRT")private String indFrt;</v>
      </c>
      <c r="X369" s="190" t="str">
        <f>IF(ISNUMBER(Q369),COUNTIF(Blocos!G:G,J369),"")</f>
        <v/>
      </c>
      <c r="Y369" s="190" t="str">
        <f>IF(OR(X369=0,X369=""),"",VLOOKUP(SUMIFS(Blocos!A:A,Blocos!H:H,'EFD REGISTROS e Campos (2)'!X369,Blocos!G:G,'EFD REGISTROS e Campos (2)'!J369),Blocos!A:L,12,0))</f>
        <v/>
      </c>
      <c r="Z369" s="190" t="str">
        <f>IF(ISNUMBER(Q370),VLOOKUP(J369,Blocos!D:G,4,0),"")</f>
        <v/>
      </c>
      <c r="AA369" s="190" t="str">
        <f>IF(ISNUMBER(Q369),CONCATENATE("CREATE TABLE ""reg_",LOWER(J369),""" (""ID"" bigint NOT NULL AUTO_INCREMENT,  ""HASHFILE"" varchar(255) DEFAULT NULL, ""ID_PAI"" bigint NOT NULL,"),IF(Q369="Campo",CONCATENATE("""",L369,""" ",VLOOKUP(R369,Apoio!A:C,3,0)),""))&amp;IF(Z369="","",CONCATENATE("PRIMARY KEY (""ID""), KEY ""FK_reg_",LOWER(Z369),"_ID_PAI"" (""ID_PAI""), CONSTRAINT ""FK_reg_",LOWER(Z369),"_ID_PAI"" FOREIGN KEY (""ID_PAI"") REFERENCES ""reg_",LOWER(Z369),""" (""ID"")) ENGINE=InnoDB AUTO_INCREMENT=105774 DEFAULT CHARSET=utf8mb4 COLLATE=utf8mb4_0900_ai_ci;"))</f>
        <v>"IND_FRT" varchar(255) DEFAULT NULL,</v>
      </c>
      <c r="AB369" s="190" t="str">
        <f t="shared" si="41"/>
        <v>`reg_c100`.`IND_FRT`,</v>
      </c>
    </row>
    <row r="370" spans="10:28" ht="14.5" hidden="1" customHeight="1" x14ac:dyDescent="0.3">
      <c r="J370" s="187" t="str">
        <f t="shared" si="40"/>
        <v>C100</v>
      </c>
      <c r="K370" s="196"/>
      <c r="L370" s="285"/>
      <c r="M370" s="215" t="s">
        <v>554</v>
      </c>
      <c r="N370" s="196"/>
      <c r="O370" s="196"/>
      <c r="P370" s="196"/>
      <c r="Q370" s="192" t="str">
        <f t="shared" si="36"/>
        <v/>
      </c>
      <c r="S370" s="191" t="str">
        <f t="shared" si="37"/>
        <v/>
      </c>
      <c r="T370" s="192" t="str">
        <f t="shared" si="38"/>
        <v/>
      </c>
      <c r="U370" s="192" t="str">
        <f t="shared" si="35"/>
        <v/>
      </c>
      <c r="V370" s="192" t="str">
        <f t="shared" si="39"/>
        <v/>
      </c>
      <c r="W370" s="191" t="str">
        <f>IF(Q370="Campo","@Campos(posicao = "&amp;K370&amp;", tipo = '"&amp;R370&amp;"')@Column(name = """&amp;L370&amp;""")"&amp;IF(R370="D","@Temporal(TemporalType.DATE)","")&amp;"private "&amp;VLOOKUP(TEXT(R370,"@"),Apoio!A:B,2,0)&amp;" "&amp;SUBSTITUTE(LOWER(LEFT(L370,1))&amp;RIGHT(PROPER(L370),LEN(L370)-1),"_","")&amp;";",IF(ISNUMBER(Q370),IF(R370="R","@Entity@Table(name = ""reg_"&amp;LOWER(J370)&amp;""")@XmlRootElement","")&amp;VLOOKUP(J370,Blocos!D:I,6,0)&amp;Apoio!$E$1&amp;Y370,""))</f>
        <v/>
      </c>
      <c r="X370" s="190" t="str">
        <f>IF(ISNUMBER(Q370),COUNTIF(Blocos!G:G,J370),"")</f>
        <v/>
      </c>
      <c r="Y370" s="190" t="str">
        <f>IF(OR(X370=0,X370=""),"",VLOOKUP(SUMIFS(Blocos!A:A,Blocos!H:H,'EFD REGISTROS e Campos (2)'!X370,Blocos!G:G,'EFD REGISTROS e Campos (2)'!J370),Blocos!A:L,12,0))</f>
        <v/>
      </c>
      <c r="Z370" s="190" t="str">
        <f>IF(ISNUMBER(Q371),VLOOKUP(J370,Blocos!D:G,4,0),"")</f>
        <v/>
      </c>
      <c r="AA370" s="190" t="str">
        <f>IF(ISNUMBER(Q370),CONCATENATE("CREATE TABLE ""reg_",LOWER(J370),""" (""ID"" bigint NOT NULL AUTO_INCREMENT,  ""HASHFILE"" varchar(255) DEFAULT NULL, ""ID_PAI"" bigint NOT NULL,"),IF(Q370="Campo",CONCATENATE("""",L370,""" ",VLOOKUP(R370,Apoio!A:C,3,0)),""))&amp;IF(Z370="","",CONCATENATE("PRIMARY KEY (""ID""), KEY ""FK_reg_",LOWER(Z370),"_ID_PAI"" (""ID_PAI""), CONSTRAINT ""FK_reg_",LOWER(Z370),"_ID_PAI"" FOREIGN KEY (""ID_PAI"") REFERENCES ""reg_",LOWER(Z370),""" (""ID"")) ENGINE=InnoDB AUTO_INCREMENT=105774 DEFAULT CHARSET=utf8mb4 COLLATE=utf8mb4_0900_ai_ci;"))</f>
        <v/>
      </c>
      <c r="AB370" s="190" t="str">
        <f t="shared" si="41"/>
        <v/>
      </c>
    </row>
    <row r="371" spans="10:28" ht="14.5" hidden="1" customHeight="1" x14ac:dyDescent="0.3">
      <c r="J371" s="187" t="str">
        <f t="shared" si="40"/>
        <v>C100</v>
      </c>
      <c r="K371" s="196"/>
      <c r="L371" s="285"/>
      <c r="M371" s="215" t="s">
        <v>555</v>
      </c>
      <c r="N371" s="196"/>
      <c r="O371" s="196"/>
      <c r="P371" s="196"/>
      <c r="Q371" s="192" t="str">
        <f t="shared" si="36"/>
        <v/>
      </c>
      <c r="S371" s="191" t="str">
        <f t="shared" si="37"/>
        <v/>
      </c>
      <c r="T371" s="192" t="str">
        <f t="shared" si="38"/>
        <v/>
      </c>
      <c r="U371" s="192" t="str">
        <f t="shared" si="35"/>
        <v/>
      </c>
      <c r="V371" s="192" t="str">
        <f t="shared" si="39"/>
        <v/>
      </c>
      <c r="W371" s="191" t="str">
        <f>IF(Q371="Campo","@Campos(posicao = "&amp;K371&amp;", tipo = '"&amp;R371&amp;"')@Column(name = """&amp;L371&amp;""")"&amp;IF(R371="D","@Temporal(TemporalType.DATE)","")&amp;"private "&amp;VLOOKUP(TEXT(R371,"@"),Apoio!A:B,2,0)&amp;" "&amp;SUBSTITUTE(LOWER(LEFT(L371,1))&amp;RIGHT(PROPER(L371),LEN(L371)-1),"_","")&amp;";",IF(ISNUMBER(Q371),IF(R371="R","@Entity@Table(name = ""reg_"&amp;LOWER(J371)&amp;""")@XmlRootElement","")&amp;VLOOKUP(J371,Blocos!D:I,6,0)&amp;Apoio!$E$1&amp;Y371,""))</f>
        <v/>
      </c>
      <c r="X371" s="190" t="str">
        <f>IF(ISNUMBER(Q371),COUNTIF(Blocos!G:G,J371),"")</f>
        <v/>
      </c>
      <c r="Y371" s="190" t="str">
        <f>IF(OR(X371=0,X371=""),"",VLOOKUP(SUMIFS(Blocos!A:A,Blocos!H:H,'EFD REGISTROS e Campos (2)'!X371,Blocos!G:G,'EFD REGISTROS e Campos (2)'!J371),Blocos!A:L,12,0))</f>
        <v/>
      </c>
      <c r="Z371" s="190" t="str">
        <f>IF(ISNUMBER(Q372),VLOOKUP(J371,Blocos!D:G,4,0),"")</f>
        <v/>
      </c>
      <c r="AA371" s="190" t="str">
        <f>IF(ISNUMBER(Q371),CONCATENATE("CREATE TABLE ""reg_",LOWER(J371),""" (""ID"" bigint NOT NULL AUTO_INCREMENT,  ""HASHFILE"" varchar(255) DEFAULT NULL, ""ID_PAI"" bigint NOT NULL,"),IF(Q371="Campo",CONCATENATE("""",L371,""" ",VLOOKUP(R371,Apoio!A:C,3,0)),""))&amp;IF(Z371="","",CONCATENATE("PRIMARY KEY (""ID""), KEY ""FK_reg_",LOWER(Z371),"_ID_PAI"" (""ID_PAI""), CONSTRAINT ""FK_reg_",LOWER(Z371),"_ID_PAI"" FOREIGN KEY (""ID_PAI"") REFERENCES ""reg_",LOWER(Z371),""" (""ID"")) ENGINE=InnoDB AUTO_INCREMENT=105774 DEFAULT CHARSET=utf8mb4 COLLATE=utf8mb4_0900_ai_ci;"))</f>
        <v/>
      </c>
      <c r="AB371" s="190" t="str">
        <f t="shared" si="41"/>
        <v/>
      </c>
    </row>
    <row r="372" spans="10:28" ht="14.5" hidden="1" customHeight="1" x14ac:dyDescent="0.3">
      <c r="J372" s="187" t="str">
        <f t="shared" si="40"/>
        <v>C100</v>
      </c>
      <c r="K372" s="196"/>
      <c r="L372" s="285"/>
      <c r="M372" s="215" t="s">
        <v>556</v>
      </c>
      <c r="N372" s="196"/>
      <c r="O372" s="196"/>
      <c r="P372" s="196"/>
      <c r="Q372" s="192" t="str">
        <f t="shared" si="36"/>
        <v/>
      </c>
      <c r="S372" s="191" t="str">
        <f t="shared" si="37"/>
        <v/>
      </c>
      <c r="T372" s="192" t="str">
        <f t="shared" si="38"/>
        <v/>
      </c>
      <c r="U372" s="192" t="str">
        <f t="shared" si="35"/>
        <v/>
      </c>
      <c r="V372" s="192" t="str">
        <f t="shared" si="39"/>
        <v/>
      </c>
      <c r="W372" s="191" t="str">
        <f>IF(Q372="Campo","@Campos(posicao = "&amp;K372&amp;", tipo = '"&amp;R372&amp;"')@Column(name = """&amp;L372&amp;""")"&amp;IF(R372="D","@Temporal(TemporalType.DATE)","")&amp;"private "&amp;VLOOKUP(TEXT(R372,"@"),Apoio!A:B,2,0)&amp;" "&amp;SUBSTITUTE(LOWER(LEFT(L372,1))&amp;RIGHT(PROPER(L372),LEN(L372)-1),"_","")&amp;";",IF(ISNUMBER(Q372),IF(R372="R","@Entity@Table(name = ""reg_"&amp;LOWER(J372)&amp;""")@XmlRootElement","")&amp;VLOOKUP(J372,Blocos!D:I,6,0)&amp;Apoio!$E$1&amp;Y372,""))</f>
        <v/>
      </c>
      <c r="X372" s="190" t="str">
        <f>IF(ISNUMBER(Q372),COUNTIF(Blocos!G:G,J372),"")</f>
        <v/>
      </c>
      <c r="Y372" s="190" t="str">
        <f>IF(OR(X372=0,X372=""),"",VLOOKUP(SUMIFS(Blocos!A:A,Blocos!H:H,'EFD REGISTROS e Campos (2)'!X372,Blocos!G:G,'EFD REGISTROS e Campos (2)'!J372),Blocos!A:L,12,0))</f>
        <v/>
      </c>
      <c r="Z372" s="190" t="str">
        <f>IF(ISNUMBER(Q373),VLOOKUP(J372,Blocos!D:G,4,0),"")</f>
        <v/>
      </c>
      <c r="AA372" s="190" t="str">
        <f>IF(ISNUMBER(Q372),CONCATENATE("CREATE TABLE ""reg_",LOWER(J372),""" (""ID"" bigint NOT NULL AUTO_INCREMENT,  ""HASHFILE"" varchar(255) DEFAULT NULL, ""ID_PAI"" bigint NOT NULL,"),IF(Q372="Campo",CONCATENATE("""",L372,""" ",VLOOKUP(R372,Apoio!A:C,3,0)),""))&amp;IF(Z372="","",CONCATENATE("PRIMARY KEY (""ID""), KEY ""FK_reg_",LOWER(Z372),"_ID_PAI"" (""ID_PAI""), CONSTRAINT ""FK_reg_",LOWER(Z372),"_ID_PAI"" FOREIGN KEY (""ID_PAI"") REFERENCES ""reg_",LOWER(Z372),""" (""ID"")) ENGINE=InnoDB AUTO_INCREMENT=105774 DEFAULT CHARSET=utf8mb4 COLLATE=utf8mb4_0900_ai_ci;"))</f>
        <v/>
      </c>
      <c r="AB372" s="190" t="str">
        <f t="shared" si="41"/>
        <v/>
      </c>
    </row>
    <row r="373" spans="10:28" ht="14.5" hidden="1" customHeight="1" x14ac:dyDescent="0.3">
      <c r="J373" s="187" t="str">
        <f t="shared" si="40"/>
        <v>C100</v>
      </c>
      <c r="K373" s="196"/>
      <c r="L373" s="285"/>
      <c r="M373" s="216" t="s">
        <v>557</v>
      </c>
      <c r="N373" s="196"/>
      <c r="O373" s="196"/>
      <c r="P373" s="196"/>
      <c r="Q373" s="192" t="str">
        <f t="shared" si="36"/>
        <v/>
      </c>
      <c r="S373" s="191" t="str">
        <f t="shared" si="37"/>
        <v/>
      </c>
      <c r="T373" s="192" t="str">
        <f t="shared" si="38"/>
        <v/>
      </c>
      <c r="U373" s="192" t="str">
        <f t="shared" si="35"/>
        <v/>
      </c>
      <c r="V373" s="192" t="str">
        <f t="shared" si="39"/>
        <v/>
      </c>
      <c r="W373" s="191" t="str">
        <f>IF(Q373="Campo","@Campos(posicao = "&amp;K373&amp;", tipo = '"&amp;R373&amp;"')@Column(name = """&amp;L373&amp;""")"&amp;IF(R373="D","@Temporal(TemporalType.DATE)","")&amp;"private "&amp;VLOOKUP(TEXT(R373,"@"),Apoio!A:B,2,0)&amp;" "&amp;SUBSTITUTE(LOWER(LEFT(L373,1))&amp;RIGHT(PROPER(L373),LEN(L373)-1),"_","")&amp;";",IF(ISNUMBER(Q373),IF(R373="R","@Entity@Table(name = ""reg_"&amp;LOWER(J373)&amp;""")@XmlRootElement","")&amp;VLOOKUP(J373,Blocos!D:I,6,0)&amp;Apoio!$E$1&amp;Y373,""))</f>
        <v/>
      </c>
      <c r="X373" s="190" t="str">
        <f>IF(ISNUMBER(Q373),COUNTIF(Blocos!G:G,J373),"")</f>
        <v/>
      </c>
      <c r="Y373" s="190" t="str">
        <f>IF(OR(X373=0,X373=""),"",VLOOKUP(SUMIFS(Blocos!A:A,Blocos!H:H,'EFD REGISTROS e Campos (2)'!X373,Blocos!G:G,'EFD REGISTROS e Campos (2)'!J373),Blocos!A:L,12,0))</f>
        <v/>
      </c>
      <c r="Z373" s="190" t="str">
        <f>IF(ISNUMBER(Q374),VLOOKUP(J373,Blocos!D:G,4,0),"")</f>
        <v/>
      </c>
      <c r="AA373" s="190" t="str">
        <f>IF(ISNUMBER(Q373),CONCATENATE("CREATE TABLE ""reg_",LOWER(J373),""" (""ID"" bigint NOT NULL AUTO_INCREMENT,  ""HASHFILE"" varchar(255) DEFAULT NULL, ""ID_PAI"" bigint NOT NULL,"),IF(Q373="Campo",CONCATENATE("""",L373,""" ",VLOOKUP(R373,Apoio!A:C,3,0)),""))&amp;IF(Z373="","",CONCATENATE("PRIMARY KEY (""ID""), KEY ""FK_reg_",LOWER(Z373),"_ID_PAI"" (""ID_PAI""), CONSTRAINT ""FK_reg_",LOWER(Z373),"_ID_PAI"" FOREIGN KEY (""ID_PAI"") REFERENCES ""reg_",LOWER(Z373),""" (""ID"")) ENGINE=InnoDB AUTO_INCREMENT=105774 DEFAULT CHARSET=utf8mb4 COLLATE=utf8mb4_0900_ai_ci;"))</f>
        <v/>
      </c>
      <c r="AB373" s="190" t="str">
        <f t="shared" si="41"/>
        <v/>
      </c>
    </row>
    <row r="374" spans="10:28" ht="14.5" hidden="1" customHeight="1" x14ac:dyDescent="0.3">
      <c r="J374" s="187" t="str">
        <f t="shared" si="40"/>
        <v>C100</v>
      </c>
      <c r="K374" s="196"/>
      <c r="L374" s="285"/>
      <c r="M374" s="214" t="s">
        <v>558</v>
      </c>
      <c r="N374" s="196"/>
      <c r="O374" s="196"/>
      <c r="P374" s="196"/>
      <c r="Q374" s="192" t="str">
        <f t="shared" si="36"/>
        <v/>
      </c>
      <c r="S374" s="191" t="str">
        <f t="shared" si="37"/>
        <v/>
      </c>
      <c r="T374" s="192" t="str">
        <f t="shared" si="38"/>
        <v/>
      </c>
      <c r="U374" s="192" t="str">
        <f t="shared" si="35"/>
        <v/>
      </c>
      <c r="V374" s="192" t="str">
        <f t="shared" si="39"/>
        <v/>
      </c>
      <c r="W374" s="191" t="str">
        <f>IF(Q374="Campo","@Campos(posicao = "&amp;K374&amp;", tipo = '"&amp;R374&amp;"')@Column(name = """&amp;L374&amp;""")"&amp;IF(R374="D","@Temporal(TemporalType.DATE)","")&amp;"private "&amp;VLOOKUP(TEXT(R374,"@"),Apoio!A:B,2,0)&amp;" "&amp;SUBSTITUTE(LOWER(LEFT(L374,1))&amp;RIGHT(PROPER(L374),LEN(L374)-1),"_","")&amp;";",IF(ISNUMBER(Q374),IF(R374="R","@Entity@Table(name = ""reg_"&amp;LOWER(J374)&amp;""")@XmlRootElement","")&amp;VLOOKUP(J374,Blocos!D:I,6,0)&amp;Apoio!$E$1&amp;Y374,""))</f>
        <v/>
      </c>
      <c r="X374" s="190" t="str">
        <f>IF(ISNUMBER(Q374),COUNTIF(Blocos!G:G,J374),"")</f>
        <v/>
      </c>
      <c r="Y374" s="190" t="str">
        <f>IF(OR(X374=0,X374=""),"",VLOOKUP(SUMIFS(Blocos!A:A,Blocos!H:H,'EFD REGISTROS e Campos (2)'!X374,Blocos!G:G,'EFD REGISTROS e Campos (2)'!J374),Blocos!A:L,12,0))</f>
        <v/>
      </c>
      <c r="Z374" s="190" t="str">
        <f>IF(ISNUMBER(Q375),VLOOKUP(J374,Blocos!D:G,4,0),"")</f>
        <v/>
      </c>
      <c r="AA374" s="190" t="str">
        <f>IF(ISNUMBER(Q374),CONCATENATE("CREATE TABLE ""reg_",LOWER(J374),""" (""ID"" bigint NOT NULL AUTO_INCREMENT,  ""HASHFILE"" varchar(255) DEFAULT NULL, ""ID_PAI"" bigint NOT NULL,"),IF(Q374="Campo",CONCATENATE("""",L374,""" ",VLOOKUP(R374,Apoio!A:C,3,0)),""))&amp;IF(Z374="","",CONCATENATE("PRIMARY KEY (""ID""), KEY ""FK_reg_",LOWER(Z374),"_ID_PAI"" (""ID_PAI""), CONSTRAINT ""FK_reg_",LOWER(Z374),"_ID_PAI"" FOREIGN KEY (""ID_PAI"") REFERENCES ""reg_",LOWER(Z374),""" (""ID"")) ENGINE=InnoDB AUTO_INCREMENT=105774 DEFAULT CHARSET=utf8mb4 COLLATE=utf8mb4_0900_ai_ci;"))</f>
        <v/>
      </c>
      <c r="AB374" s="190" t="str">
        <f t="shared" si="41"/>
        <v/>
      </c>
    </row>
    <row r="375" spans="10:28" ht="14.5" hidden="1" customHeight="1" x14ac:dyDescent="0.3">
      <c r="J375" s="187" t="str">
        <f t="shared" si="40"/>
        <v>C100</v>
      </c>
      <c r="K375" s="196"/>
      <c r="L375" s="285"/>
      <c r="M375" s="215" t="s">
        <v>553</v>
      </c>
      <c r="N375" s="196"/>
      <c r="O375" s="196"/>
      <c r="P375" s="196"/>
      <c r="Q375" s="192" t="str">
        <f t="shared" si="36"/>
        <v/>
      </c>
      <c r="S375" s="191" t="str">
        <f t="shared" si="37"/>
        <v/>
      </c>
      <c r="T375" s="192" t="str">
        <f t="shared" si="38"/>
        <v/>
      </c>
      <c r="U375" s="192" t="str">
        <f t="shared" si="35"/>
        <v/>
      </c>
      <c r="V375" s="192" t="str">
        <f t="shared" si="39"/>
        <v/>
      </c>
      <c r="W375" s="191" t="str">
        <f>IF(Q375="Campo","@Campos(posicao = "&amp;K375&amp;", tipo = '"&amp;R375&amp;"')@Column(name = """&amp;L375&amp;""")"&amp;IF(R375="D","@Temporal(TemporalType.DATE)","")&amp;"private "&amp;VLOOKUP(TEXT(R375,"@"),Apoio!A:B,2,0)&amp;" "&amp;SUBSTITUTE(LOWER(LEFT(L375,1))&amp;RIGHT(PROPER(L375),LEN(L375)-1),"_","")&amp;";",IF(ISNUMBER(Q375),IF(R375="R","@Entity@Table(name = ""reg_"&amp;LOWER(J375)&amp;""")@XmlRootElement","")&amp;VLOOKUP(J375,Blocos!D:I,6,0)&amp;Apoio!$E$1&amp;Y375,""))</f>
        <v/>
      </c>
      <c r="X375" s="190" t="str">
        <f>IF(ISNUMBER(Q375),COUNTIF(Blocos!G:G,J375),"")</f>
        <v/>
      </c>
      <c r="Y375" s="190" t="str">
        <f>IF(OR(X375=0,X375=""),"",VLOOKUP(SUMIFS(Blocos!A:A,Blocos!H:H,'EFD REGISTROS e Campos (2)'!X375,Blocos!G:G,'EFD REGISTROS e Campos (2)'!J375),Blocos!A:L,12,0))</f>
        <v/>
      </c>
      <c r="Z375" s="190" t="str">
        <f>IF(ISNUMBER(Q376),VLOOKUP(J375,Blocos!D:G,4,0),"")</f>
        <v/>
      </c>
      <c r="AA375" s="190" t="str">
        <f>IF(ISNUMBER(Q375),CONCATENATE("CREATE TABLE ""reg_",LOWER(J375),""" (""ID"" bigint NOT NULL AUTO_INCREMENT,  ""HASHFILE"" varchar(255) DEFAULT NULL, ""ID_PAI"" bigint NOT NULL,"),IF(Q375="Campo",CONCATENATE("""",L375,""" ",VLOOKUP(R375,Apoio!A:C,3,0)),""))&amp;IF(Z375="","",CONCATENATE("PRIMARY KEY (""ID""), KEY ""FK_reg_",LOWER(Z375),"_ID_PAI"" (""ID_PAI""), CONSTRAINT ""FK_reg_",LOWER(Z375),"_ID_PAI"" FOREIGN KEY (""ID_PAI"") REFERENCES ""reg_",LOWER(Z375),""" (""ID"")) ENGINE=InnoDB AUTO_INCREMENT=105774 DEFAULT CHARSET=utf8mb4 COLLATE=utf8mb4_0900_ai_ci;"))</f>
        <v/>
      </c>
      <c r="AB375" s="190" t="str">
        <f t="shared" si="41"/>
        <v/>
      </c>
    </row>
    <row r="376" spans="10:28" ht="14.5" hidden="1" customHeight="1" x14ac:dyDescent="0.3">
      <c r="J376" s="187" t="str">
        <f t="shared" si="40"/>
        <v>C100</v>
      </c>
      <c r="K376" s="196"/>
      <c r="L376" s="285"/>
      <c r="M376" s="215" t="s">
        <v>559</v>
      </c>
      <c r="N376" s="196"/>
      <c r="O376" s="196"/>
      <c r="P376" s="196"/>
      <c r="Q376" s="192" t="str">
        <f t="shared" si="36"/>
        <v/>
      </c>
      <c r="S376" s="191" t="str">
        <f t="shared" si="37"/>
        <v/>
      </c>
      <c r="T376" s="192" t="str">
        <f t="shared" si="38"/>
        <v/>
      </c>
      <c r="U376" s="192" t="str">
        <f t="shared" si="35"/>
        <v/>
      </c>
      <c r="V376" s="192" t="str">
        <f t="shared" si="39"/>
        <v/>
      </c>
      <c r="W376" s="191" t="str">
        <f>IF(Q376="Campo","@Campos(posicao = "&amp;K376&amp;", tipo = '"&amp;R376&amp;"')@Column(name = """&amp;L376&amp;""")"&amp;IF(R376="D","@Temporal(TemporalType.DATE)","")&amp;"private "&amp;VLOOKUP(TEXT(R376,"@"),Apoio!A:B,2,0)&amp;" "&amp;SUBSTITUTE(LOWER(LEFT(L376,1))&amp;RIGHT(PROPER(L376),LEN(L376)-1),"_","")&amp;";",IF(ISNUMBER(Q376),IF(R376="R","@Entity@Table(name = ""reg_"&amp;LOWER(J376)&amp;""")@XmlRootElement","")&amp;VLOOKUP(J376,Blocos!D:I,6,0)&amp;Apoio!$E$1&amp;Y376,""))</f>
        <v/>
      </c>
      <c r="X376" s="190" t="str">
        <f>IF(ISNUMBER(Q376),COUNTIF(Blocos!G:G,J376),"")</f>
        <v/>
      </c>
      <c r="Y376" s="190" t="str">
        <f>IF(OR(X376=0,X376=""),"",VLOOKUP(SUMIFS(Blocos!A:A,Blocos!H:H,'EFD REGISTROS e Campos (2)'!X376,Blocos!G:G,'EFD REGISTROS e Campos (2)'!J376),Blocos!A:L,12,0))</f>
        <v/>
      </c>
      <c r="Z376" s="190" t="str">
        <f>IF(ISNUMBER(Q377),VLOOKUP(J376,Blocos!D:G,4,0),"")</f>
        <v/>
      </c>
      <c r="AA376" s="190" t="str">
        <f>IF(ISNUMBER(Q376),CONCATENATE("CREATE TABLE ""reg_",LOWER(J376),""" (""ID"" bigint NOT NULL AUTO_INCREMENT,  ""HASHFILE"" varchar(255) DEFAULT NULL, ""ID_PAI"" bigint NOT NULL,"),IF(Q376="Campo",CONCATENATE("""",L376,""" ",VLOOKUP(R376,Apoio!A:C,3,0)),""))&amp;IF(Z376="","",CONCATENATE("PRIMARY KEY (""ID""), KEY ""FK_reg_",LOWER(Z376),"_ID_PAI"" (""ID_PAI""), CONSTRAINT ""FK_reg_",LOWER(Z376),"_ID_PAI"" FOREIGN KEY (""ID_PAI"") REFERENCES ""reg_",LOWER(Z376),""" (""ID"")) ENGINE=InnoDB AUTO_INCREMENT=105774 DEFAULT CHARSET=utf8mb4 COLLATE=utf8mb4_0900_ai_ci;"))</f>
        <v/>
      </c>
      <c r="AB376" s="190" t="str">
        <f t="shared" si="41"/>
        <v/>
      </c>
    </row>
    <row r="377" spans="10:28" ht="14.5" hidden="1" customHeight="1" x14ac:dyDescent="0.3">
      <c r="J377" s="187" t="str">
        <f t="shared" si="40"/>
        <v>C100</v>
      </c>
      <c r="K377" s="196"/>
      <c r="L377" s="285"/>
      <c r="M377" s="215" t="s">
        <v>560</v>
      </c>
      <c r="N377" s="196"/>
      <c r="O377" s="196"/>
      <c r="P377" s="196"/>
      <c r="Q377" s="192" t="str">
        <f t="shared" si="36"/>
        <v/>
      </c>
      <c r="S377" s="191" t="str">
        <f t="shared" si="37"/>
        <v/>
      </c>
      <c r="T377" s="192" t="str">
        <f t="shared" si="38"/>
        <v/>
      </c>
      <c r="U377" s="192" t="str">
        <f t="shared" si="35"/>
        <v/>
      </c>
      <c r="V377" s="192" t="str">
        <f t="shared" si="39"/>
        <v/>
      </c>
      <c r="W377" s="191" t="str">
        <f>IF(Q377="Campo","@Campos(posicao = "&amp;K377&amp;", tipo = '"&amp;R377&amp;"')@Column(name = """&amp;L377&amp;""")"&amp;IF(R377="D","@Temporal(TemporalType.DATE)","")&amp;"private "&amp;VLOOKUP(TEXT(R377,"@"),Apoio!A:B,2,0)&amp;" "&amp;SUBSTITUTE(LOWER(LEFT(L377,1))&amp;RIGHT(PROPER(L377),LEN(L377)-1),"_","")&amp;";",IF(ISNUMBER(Q377),IF(R377="R","@Entity@Table(name = ""reg_"&amp;LOWER(J377)&amp;""")@XmlRootElement","")&amp;VLOOKUP(J377,Blocos!D:I,6,0)&amp;Apoio!$E$1&amp;Y377,""))</f>
        <v/>
      </c>
      <c r="X377" s="190" t="str">
        <f>IF(ISNUMBER(Q377),COUNTIF(Blocos!G:G,J377),"")</f>
        <v/>
      </c>
      <c r="Y377" s="190" t="str">
        <f>IF(OR(X377=0,X377=""),"",VLOOKUP(SUMIFS(Blocos!A:A,Blocos!H:H,'EFD REGISTROS e Campos (2)'!X377,Blocos!G:G,'EFD REGISTROS e Campos (2)'!J377),Blocos!A:L,12,0))</f>
        <v/>
      </c>
      <c r="Z377" s="190" t="str">
        <f>IF(ISNUMBER(Q378),VLOOKUP(J377,Blocos!D:G,4,0),"")</f>
        <v/>
      </c>
      <c r="AA377" s="190" t="str">
        <f>IF(ISNUMBER(Q377),CONCATENATE("CREATE TABLE ""reg_",LOWER(J377),""" (""ID"" bigint NOT NULL AUTO_INCREMENT,  ""HASHFILE"" varchar(255) DEFAULT NULL, ""ID_PAI"" bigint NOT NULL,"),IF(Q377="Campo",CONCATENATE("""",L377,""" ",VLOOKUP(R377,Apoio!A:C,3,0)),""))&amp;IF(Z377="","",CONCATENATE("PRIMARY KEY (""ID""), KEY ""FK_reg_",LOWER(Z377),"_ID_PAI"" (""ID_PAI""), CONSTRAINT ""FK_reg_",LOWER(Z377),"_ID_PAI"" FOREIGN KEY (""ID_PAI"") REFERENCES ""reg_",LOWER(Z377),""" (""ID"")) ENGINE=InnoDB AUTO_INCREMENT=105774 DEFAULT CHARSET=utf8mb4 COLLATE=utf8mb4_0900_ai_ci;"))</f>
        <v/>
      </c>
      <c r="AB377" s="190" t="str">
        <f t="shared" si="41"/>
        <v/>
      </c>
    </row>
    <row r="378" spans="10:28" ht="14.5" hidden="1" customHeight="1" x14ac:dyDescent="0.3">
      <c r="J378" s="187" t="str">
        <f t="shared" si="40"/>
        <v>C100</v>
      </c>
      <c r="K378" s="196"/>
      <c r="L378" s="285"/>
      <c r="M378" s="215" t="s">
        <v>561</v>
      </c>
      <c r="N378" s="196"/>
      <c r="O378" s="196"/>
      <c r="P378" s="196"/>
      <c r="Q378" s="192" t="str">
        <f t="shared" si="36"/>
        <v/>
      </c>
      <c r="S378" s="191" t="str">
        <f t="shared" si="37"/>
        <v/>
      </c>
      <c r="T378" s="192" t="str">
        <f t="shared" si="38"/>
        <v/>
      </c>
      <c r="U378" s="192" t="str">
        <f t="shared" si="35"/>
        <v/>
      </c>
      <c r="V378" s="192" t="str">
        <f t="shared" si="39"/>
        <v/>
      </c>
      <c r="W378" s="191" t="str">
        <f>IF(Q378="Campo","@Campos(posicao = "&amp;K378&amp;", tipo = '"&amp;R378&amp;"')@Column(name = """&amp;L378&amp;""")"&amp;IF(R378="D","@Temporal(TemporalType.DATE)","")&amp;"private "&amp;VLOOKUP(TEXT(R378,"@"),Apoio!A:B,2,0)&amp;" "&amp;SUBSTITUTE(LOWER(LEFT(L378,1))&amp;RIGHT(PROPER(L378),LEN(L378)-1),"_","")&amp;";",IF(ISNUMBER(Q378),IF(R378="R","@Entity@Table(name = ""reg_"&amp;LOWER(J378)&amp;""")@XmlRootElement","")&amp;VLOOKUP(J378,Blocos!D:I,6,0)&amp;Apoio!$E$1&amp;Y378,""))</f>
        <v/>
      </c>
      <c r="X378" s="190" t="str">
        <f>IF(ISNUMBER(Q378),COUNTIF(Blocos!G:G,J378),"")</f>
        <v/>
      </c>
      <c r="Y378" s="190" t="str">
        <f>IF(OR(X378=0,X378=""),"",VLOOKUP(SUMIFS(Blocos!A:A,Blocos!H:H,'EFD REGISTROS e Campos (2)'!X378,Blocos!G:G,'EFD REGISTROS e Campos (2)'!J378),Blocos!A:L,12,0))</f>
        <v/>
      </c>
      <c r="Z378" s="190" t="str">
        <f>IF(ISNUMBER(Q379),VLOOKUP(J378,Blocos!D:G,4,0),"")</f>
        <v/>
      </c>
      <c r="AA378" s="190" t="str">
        <f>IF(ISNUMBER(Q378),CONCATENATE("CREATE TABLE ""reg_",LOWER(J378),""" (""ID"" bigint NOT NULL AUTO_INCREMENT,  ""HASHFILE"" varchar(255) DEFAULT NULL, ""ID_PAI"" bigint NOT NULL,"),IF(Q378="Campo",CONCATENATE("""",L378,""" ",VLOOKUP(R378,Apoio!A:C,3,0)),""))&amp;IF(Z378="","",CONCATENATE("PRIMARY KEY (""ID""), KEY ""FK_reg_",LOWER(Z378),"_ID_PAI"" (""ID_PAI""), CONSTRAINT ""FK_reg_",LOWER(Z378),"_ID_PAI"" FOREIGN KEY (""ID_PAI"") REFERENCES ""reg_",LOWER(Z378),""" (""ID"")) ENGINE=InnoDB AUTO_INCREMENT=105774 DEFAULT CHARSET=utf8mb4 COLLATE=utf8mb4_0900_ai_ci;"))</f>
        <v/>
      </c>
      <c r="AB378" s="190" t="str">
        <f t="shared" si="41"/>
        <v/>
      </c>
    </row>
    <row r="379" spans="10:28" ht="14.5" hidden="1" customHeight="1" x14ac:dyDescent="0.3">
      <c r="J379" s="187" t="str">
        <f t="shared" si="40"/>
        <v>C100</v>
      </c>
      <c r="K379" s="196"/>
      <c r="L379" s="285"/>
      <c r="M379" s="216" t="s">
        <v>557</v>
      </c>
      <c r="N379" s="196"/>
      <c r="O379" s="196"/>
      <c r="P379" s="196"/>
      <c r="Q379" s="192" t="str">
        <f t="shared" si="36"/>
        <v/>
      </c>
      <c r="S379" s="191" t="str">
        <f t="shared" si="37"/>
        <v/>
      </c>
      <c r="T379" s="192" t="str">
        <f t="shared" si="38"/>
        <v/>
      </c>
      <c r="U379" s="192" t="str">
        <f t="shared" si="35"/>
        <v/>
      </c>
      <c r="V379" s="192" t="str">
        <f t="shared" si="39"/>
        <v/>
      </c>
      <c r="W379" s="191" t="str">
        <f>IF(Q379="Campo","@Campos(posicao = "&amp;K379&amp;", tipo = '"&amp;R379&amp;"')@Column(name = """&amp;L379&amp;""")"&amp;IF(R379="D","@Temporal(TemporalType.DATE)","")&amp;"private "&amp;VLOOKUP(TEXT(R379,"@"),Apoio!A:B,2,0)&amp;" "&amp;SUBSTITUTE(LOWER(LEFT(L379,1))&amp;RIGHT(PROPER(L379),LEN(L379)-1),"_","")&amp;";",IF(ISNUMBER(Q379),IF(R379="R","@Entity@Table(name = ""reg_"&amp;LOWER(J379)&amp;""")@XmlRootElement","")&amp;VLOOKUP(J379,Blocos!D:I,6,0)&amp;Apoio!$E$1&amp;Y379,""))</f>
        <v/>
      </c>
      <c r="X379" s="190" t="str">
        <f>IF(ISNUMBER(Q379),COUNTIF(Blocos!G:G,J379),"")</f>
        <v/>
      </c>
      <c r="Y379" s="190" t="str">
        <f>IF(OR(X379=0,X379=""),"",VLOOKUP(SUMIFS(Blocos!A:A,Blocos!H:H,'EFD REGISTROS e Campos (2)'!X379,Blocos!G:G,'EFD REGISTROS e Campos (2)'!J379),Blocos!A:L,12,0))</f>
        <v/>
      </c>
      <c r="Z379" s="190" t="str">
        <f>IF(ISNUMBER(Q380),VLOOKUP(J379,Blocos!D:G,4,0),"")</f>
        <v/>
      </c>
      <c r="AA379" s="190" t="str">
        <f>IF(ISNUMBER(Q379),CONCATENATE("CREATE TABLE ""reg_",LOWER(J379),""" (""ID"" bigint NOT NULL AUTO_INCREMENT,  ""HASHFILE"" varchar(255) DEFAULT NULL, ""ID_PAI"" bigint NOT NULL,"),IF(Q379="Campo",CONCATENATE("""",L379,""" ",VLOOKUP(R379,Apoio!A:C,3,0)),""))&amp;IF(Z379="","",CONCATENATE("PRIMARY KEY (""ID""), KEY ""FK_reg_",LOWER(Z379),"_ID_PAI"" (""ID_PAI""), CONSTRAINT ""FK_reg_",LOWER(Z379),"_ID_PAI"" FOREIGN KEY (""ID_PAI"") REFERENCES ""reg_",LOWER(Z379),""" (""ID"")) ENGINE=InnoDB AUTO_INCREMENT=105774 DEFAULT CHARSET=utf8mb4 COLLATE=utf8mb4_0900_ai_ci;"))</f>
        <v/>
      </c>
      <c r="AB379" s="190" t="str">
        <f t="shared" si="41"/>
        <v/>
      </c>
    </row>
    <row r="380" spans="10:28" ht="14.5" hidden="1" customHeight="1" x14ac:dyDescent="0.3">
      <c r="J380" s="187" t="str">
        <f t="shared" si="40"/>
        <v>C100</v>
      </c>
      <c r="K380" s="196"/>
      <c r="L380" s="285"/>
      <c r="M380" s="214" t="s">
        <v>562</v>
      </c>
      <c r="N380" s="196"/>
      <c r="O380" s="196"/>
      <c r="P380" s="196"/>
      <c r="Q380" s="192" t="str">
        <f t="shared" si="36"/>
        <v/>
      </c>
      <c r="S380" s="191" t="str">
        <f t="shared" si="37"/>
        <v/>
      </c>
      <c r="T380" s="192" t="str">
        <f t="shared" si="38"/>
        <v/>
      </c>
      <c r="U380" s="192" t="str">
        <f t="shared" si="35"/>
        <v/>
      </c>
      <c r="V380" s="192" t="str">
        <f t="shared" si="39"/>
        <v/>
      </c>
      <c r="W380" s="191" t="str">
        <f>IF(Q380="Campo","@Campos(posicao = "&amp;K380&amp;", tipo = '"&amp;R380&amp;"')@Column(name = """&amp;L380&amp;""")"&amp;IF(R380="D","@Temporal(TemporalType.DATE)","")&amp;"private "&amp;VLOOKUP(TEXT(R380,"@"),Apoio!A:B,2,0)&amp;" "&amp;SUBSTITUTE(LOWER(LEFT(L380,1))&amp;RIGHT(PROPER(L380),LEN(L380)-1),"_","")&amp;";",IF(ISNUMBER(Q380),IF(R380="R","@Entity@Table(name = ""reg_"&amp;LOWER(J380)&amp;""")@XmlRootElement","")&amp;VLOOKUP(J380,Blocos!D:I,6,0)&amp;Apoio!$E$1&amp;Y380,""))</f>
        <v/>
      </c>
      <c r="X380" s="190" t="str">
        <f>IF(ISNUMBER(Q380),COUNTIF(Blocos!G:G,J380),"")</f>
        <v/>
      </c>
      <c r="Y380" s="190" t="str">
        <f>IF(OR(X380=0,X380=""),"",VLOOKUP(SUMIFS(Blocos!A:A,Blocos!H:H,'EFD REGISTROS e Campos (2)'!X380,Blocos!G:G,'EFD REGISTROS e Campos (2)'!J380),Blocos!A:L,12,0))</f>
        <v/>
      </c>
      <c r="Z380" s="190" t="str">
        <f>IF(ISNUMBER(Q381),VLOOKUP(J380,Blocos!D:G,4,0),"")</f>
        <v/>
      </c>
      <c r="AA380" s="190" t="str">
        <f>IF(ISNUMBER(Q380),CONCATENATE("CREATE TABLE ""reg_",LOWER(J380),""" (""ID"" bigint NOT NULL AUTO_INCREMENT,  ""HASHFILE"" varchar(255) DEFAULT NULL, ""ID_PAI"" bigint NOT NULL,"),IF(Q380="Campo",CONCATENATE("""",L380,""" ",VLOOKUP(R380,Apoio!A:C,3,0)),""))&amp;IF(Z380="","",CONCATENATE("PRIMARY KEY (""ID""), KEY ""FK_reg_",LOWER(Z380),"_ID_PAI"" (""ID_PAI""), CONSTRAINT ""FK_reg_",LOWER(Z380),"_ID_PAI"" FOREIGN KEY (""ID_PAI"") REFERENCES ""reg_",LOWER(Z380),""" (""ID"")) ENGINE=InnoDB AUTO_INCREMENT=105774 DEFAULT CHARSET=utf8mb4 COLLATE=utf8mb4_0900_ai_ci;"))</f>
        <v/>
      </c>
      <c r="AB380" s="190" t="str">
        <f t="shared" si="41"/>
        <v/>
      </c>
    </row>
    <row r="381" spans="10:28" ht="14.5" hidden="1" customHeight="1" x14ac:dyDescent="0.3">
      <c r="J381" s="187" t="str">
        <f t="shared" si="40"/>
        <v>C100</v>
      </c>
      <c r="K381" s="196"/>
      <c r="L381" s="285"/>
      <c r="M381" s="215" t="s">
        <v>563</v>
      </c>
      <c r="N381" s="196"/>
      <c r="O381" s="196"/>
      <c r="P381" s="196"/>
      <c r="Q381" s="192" t="str">
        <f t="shared" si="36"/>
        <v/>
      </c>
      <c r="S381" s="191" t="str">
        <f t="shared" si="37"/>
        <v/>
      </c>
      <c r="T381" s="192" t="str">
        <f t="shared" si="38"/>
        <v/>
      </c>
      <c r="U381" s="192" t="str">
        <f t="shared" si="35"/>
        <v/>
      </c>
      <c r="V381" s="192" t="str">
        <f t="shared" si="39"/>
        <v/>
      </c>
      <c r="W381" s="191" t="str">
        <f>IF(Q381="Campo","@Campos(posicao = "&amp;K381&amp;", tipo = '"&amp;R381&amp;"')@Column(name = """&amp;L381&amp;""")"&amp;IF(R381="D","@Temporal(TemporalType.DATE)","")&amp;"private "&amp;VLOOKUP(TEXT(R381,"@"),Apoio!A:B,2,0)&amp;" "&amp;SUBSTITUTE(LOWER(LEFT(L381,1))&amp;RIGHT(PROPER(L381),LEN(L381)-1),"_","")&amp;";",IF(ISNUMBER(Q381),IF(R381="R","@Entity@Table(name = ""reg_"&amp;LOWER(J381)&amp;""")@XmlRootElement","")&amp;VLOOKUP(J381,Blocos!D:I,6,0)&amp;Apoio!$E$1&amp;Y381,""))</f>
        <v/>
      </c>
      <c r="X381" s="190" t="str">
        <f>IF(ISNUMBER(Q381),COUNTIF(Blocos!G:G,J381),"")</f>
        <v/>
      </c>
      <c r="Y381" s="190" t="str">
        <f>IF(OR(X381=0,X381=""),"",VLOOKUP(SUMIFS(Blocos!A:A,Blocos!H:H,'EFD REGISTROS e Campos (2)'!X381,Blocos!G:G,'EFD REGISTROS e Campos (2)'!J381),Blocos!A:L,12,0))</f>
        <v/>
      </c>
      <c r="Z381" s="190" t="str">
        <f>IF(ISNUMBER(Q382),VLOOKUP(J381,Blocos!D:G,4,0),"")</f>
        <v/>
      </c>
      <c r="AA381" s="190" t="str">
        <f>IF(ISNUMBER(Q381),CONCATENATE("CREATE TABLE ""reg_",LOWER(J381),""" (""ID"" bigint NOT NULL AUTO_INCREMENT,  ""HASHFILE"" varchar(255) DEFAULT NULL, ""ID_PAI"" bigint NOT NULL,"),IF(Q381="Campo",CONCATENATE("""",L381,""" ",VLOOKUP(R381,Apoio!A:C,3,0)),""))&amp;IF(Z381="","",CONCATENATE("PRIMARY KEY (""ID""), KEY ""FK_reg_",LOWER(Z381),"_ID_PAI"" (""ID_PAI""), CONSTRAINT ""FK_reg_",LOWER(Z381),"_ID_PAI"" FOREIGN KEY (""ID_PAI"") REFERENCES ""reg_",LOWER(Z381),""" (""ID"")) ENGINE=InnoDB AUTO_INCREMENT=105774 DEFAULT CHARSET=utf8mb4 COLLATE=utf8mb4_0900_ai_ci;"))</f>
        <v/>
      </c>
      <c r="AB381" s="190" t="str">
        <f t="shared" si="41"/>
        <v/>
      </c>
    </row>
    <row r="382" spans="10:28" ht="14.5" hidden="1" customHeight="1" x14ac:dyDescent="0.3">
      <c r="J382" s="187" t="str">
        <f t="shared" si="40"/>
        <v>C100</v>
      </c>
      <c r="K382" s="196"/>
      <c r="L382" s="285"/>
      <c r="M382" s="215" t="s">
        <v>564</v>
      </c>
      <c r="N382" s="196"/>
      <c r="O382" s="196"/>
      <c r="P382" s="196"/>
      <c r="Q382" s="192" t="str">
        <f t="shared" si="36"/>
        <v/>
      </c>
      <c r="S382" s="191" t="str">
        <f t="shared" si="37"/>
        <v/>
      </c>
      <c r="T382" s="192" t="str">
        <f t="shared" si="38"/>
        <v/>
      </c>
      <c r="U382" s="192" t="str">
        <f t="shared" si="35"/>
        <v/>
      </c>
      <c r="V382" s="192" t="str">
        <f t="shared" si="39"/>
        <v/>
      </c>
      <c r="W382" s="191" t="str">
        <f>IF(Q382="Campo","@Campos(posicao = "&amp;K382&amp;", tipo = '"&amp;R382&amp;"')@Column(name = """&amp;L382&amp;""")"&amp;IF(R382="D","@Temporal(TemporalType.DATE)","")&amp;"private "&amp;VLOOKUP(TEXT(R382,"@"),Apoio!A:B,2,0)&amp;" "&amp;SUBSTITUTE(LOWER(LEFT(L382,1))&amp;RIGHT(PROPER(L382),LEN(L382)-1),"_","")&amp;";",IF(ISNUMBER(Q382),IF(R382="R","@Entity@Table(name = ""reg_"&amp;LOWER(J382)&amp;""")@XmlRootElement","")&amp;VLOOKUP(J382,Blocos!D:I,6,0)&amp;Apoio!$E$1&amp;Y382,""))</f>
        <v/>
      </c>
      <c r="X382" s="190" t="str">
        <f>IF(ISNUMBER(Q382),COUNTIF(Blocos!G:G,J382),"")</f>
        <v/>
      </c>
      <c r="Y382" s="190" t="str">
        <f>IF(OR(X382=0,X382=""),"",VLOOKUP(SUMIFS(Blocos!A:A,Blocos!H:H,'EFD REGISTROS e Campos (2)'!X382,Blocos!G:G,'EFD REGISTROS e Campos (2)'!J382),Blocos!A:L,12,0))</f>
        <v/>
      </c>
      <c r="Z382" s="190" t="str">
        <f>IF(ISNUMBER(Q383),VLOOKUP(J382,Blocos!D:G,4,0),"")</f>
        <v/>
      </c>
      <c r="AA382" s="190" t="str">
        <f>IF(ISNUMBER(Q382),CONCATENATE("CREATE TABLE ""reg_",LOWER(J382),""" (""ID"" bigint NOT NULL AUTO_INCREMENT,  ""HASHFILE"" varchar(255) DEFAULT NULL, ""ID_PAI"" bigint NOT NULL,"),IF(Q382="Campo",CONCATENATE("""",L382,""" ",VLOOKUP(R382,Apoio!A:C,3,0)),""))&amp;IF(Z382="","",CONCATENATE("PRIMARY KEY (""ID""), KEY ""FK_reg_",LOWER(Z382),"_ID_PAI"" (""ID_PAI""), CONSTRAINT ""FK_reg_",LOWER(Z382),"_ID_PAI"" FOREIGN KEY (""ID_PAI"") REFERENCES ""reg_",LOWER(Z382),""" (""ID"")) ENGINE=InnoDB AUTO_INCREMENT=105774 DEFAULT CHARSET=utf8mb4 COLLATE=utf8mb4_0900_ai_ci;"))</f>
        <v/>
      </c>
      <c r="AB382" s="190" t="str">
        <f t="shared" si="41"/>
        <v/>
      </c>
    </row>
    <row r="383" spans="10:28" ht="14.5" hidden="1" customHeight="1" x14ac:dyDescent="0.3">
      <c r="J383" s="187" t="str">
        <f t="shared" si="40"/>
        <v>C100</v>
      </c>
      <c r="K383" s="196"/>
      <c r="L383" s="285"/>
      <c r="M383" s="215" t="s">
        <v>565</v>
      </c>
      <c r="N383" s="196"/>
      <c r="O383" s="196"/>
      <c r="P383" s="196"/>
      <c r="Q383" s="192" t="str">
        <f t="shared" si="36"/>
        <v/>
      </c>
      <c r="S383" s="191" t="str">
        <f t="shared" si="37"/>
        <v/>
      </c>
      <c r="T383" s="192" t="str">
        <f t="shared" si="38"/>
        <v/>
      </c>
      <c r="U383" s="192" t="str">
        <f t="shared" si="35"/>
        <v/>
      </c>
      <c r="V383" s="192" t="str">
        <f t="shared" si="39"/>
        <v/>
      </c>
      <c r="W383" s="191" t="str">
        <f>IF(Q383="Campo","@Campos(posicao = "&amp;K383&amp;", tipo = '"&amp;R383&amp;"')@Column(name = """&amp;L383&amp;""")"&amp;IF(R383="D","@Temporal(TemporalType.DATE)","")&amp;"private "&amp;VLOOKUP(TEXT(R383,"@"),Apoio!A:B,2,0)&amp;" "&amp;SUBSTITUTE(LOWER(LEFT(L383,1))&amp;RIGHT(PROPER(L383),LEN(L383)-1),"_","")&amp;";",IF(ISNUMBER(Q383),IF(R383="R","@Entity@Table(name = ""reg_"&amp;LOWER(J383)&amp;""")@XmlRootElement","")&amp;VLOOKUP(J383,Blocos!D:I,6,0)&amp;Apoio!$E$1&amp;Y383,""))</f>
        <v/>
      </c>
      <c r="X383" s="190" t="str">
        <f>IF(ISNUMBER(Q383),COUNTIF(Blocos!G:G,J383),"")</f>
        <v/>
      </c>
      <c r="Y383" s="190" t="str">
        <f>IF(OR(X383=0,X383=""),"",VLOOKUP(SUMIFS(Blocos!A:A,Blocos!H:H,'EFD REGISTROS e Campos (2)'!X383,Blocos!G:G,'EFD REGISTROS e Campos (2)'!J383),Blocos!A:L,12,0))</f>
        <v/>
      </c>
      <c r="Z383" s="190" t="str">
        <f>IF(ISNUMBER(Q384),VLOOKUP(J383,Blocos!D:G,4,0),"")</f>
        <v/>
      </c>
      <c r="AA383" s="190" t="str">
        <f>IF(ISNUMBER(Q383),CONCATENATE("CREATE TABLE ""reg_",LOWER(J383),""" (""ID"" bigint NOT NULL AUTO_INCREMENT,  ""HASHFILE"" varchar(255) DEFAULT NULL, ""ID_PAI"" bigint NOT NULL,"),IF(Q383="Campo",CONCATENATE("""",L383,""" ",VLOOKUP(R383,Apoio!A:C,3,0)),""))&amp;IF(Z383="","",CONCATENATE("PRIMARY KEY (""ID""), KEY ""FK_reg_",LOWER(Z383),"_ID_PAI"" (""ID_PAI""), CONSTRAINT ""FK_reg_",LOWER(Z383),"_ID_PAI"" FOREIGN KEY (""ID_PAI"") REFERENCES ""reg_",LOWER(Z383),""" (""ID"")) ENGINE=InnoDB AUTO_INCREMENT=105774 DEFAULT CHARSET=utf8mb4 COLLATE=utf8mb4_0900_ai_ci;"))</f>
        <v/>
      </c>
      <c r="AB383" s="190" t="str">
        <f t="shared" si="41"/>
        <v/>
      </c>
    </row>
    <row r="384" spans="10:28" ht="14.5" hidden="1" customHeight="1" x14ac:dyDescent="0.3">
      <c r="J384" s="187" t="str">
        <f t="shared" si="40"/>
        <v>C100</v>
      </c>
      <c r="K384" s="196"/>
      <c r="L384" s="285"/>
      <c r="M384" s="215" t="s">
        <v>566</v>
      </c>
      <c r="N384" s="196"/>
      <c r="O384" s="196"/>
      <c r="P384" s="196"/>
      <c r="Q384" s="192" t="str">
        <f t="shared" si="36"/>
        <v/>
      </c>
      <c r="S384" s="191" t="str">
        <f t="shared" si="37"/>
        <v/>
      </c>
      <c r="T384" s="192" t="str">
        <f t="shared" si="38"/>
        <v/>
      </c>
      <c r="U384" s="192" t="str">
        <f t="shared" si="35"/>
        <v/>
      </c>
      <c r="V384" s="192" t="str">
        <f t="shared" si="39"/>
        <v/>
      </c>
      <c r="W384" s="191" t="str">
        <f>IF(Q384="Campo","@Campos(posicao = "&amp;K384&amp;", tipo = '"&amp;R384&amp;"')@Column(name = """&amp;L384&amp;""")"&amp;IF(R384="D","@Temporal(TemporalType.DATE)","")&amp;"private "&amp;VLOOKUP(TEXT(R384,"@"),Apoio!A:B,2,0)&amp;" "&amp;SUBSTITUTE(LOWER(LEFT(L384,1))&amp;RIGHT(PROPER(L384),LEN(L384)-1),"_","")&amp;";",IF(ISNUMBER(Q384),IF(R384="R","@Entity@Table(name = ""reg_"&amp;LOWER(J384)&amp;""")@XmlRootElement","")&amp;VLOOKUP(J384,Blocos!D:I,6,0)&amp;Apoio!$E$1&amp;Y384,""))</f>
        <v/>
      </c>
      <c r="X384" s="190" t="str">
        <f>IF(ISNUMBER(Q384),COUNTIF(Blocos!G:G,J384),"")</f>
        <v/>
      </c>
      <c r="Y384" s="190" t="str">
        <f>IF(OR(X384=0,X384=""),"",VLOOKUP(SUMIFS(Blocos!A:A,Blocos!H:H,'EFD REGISTROS e Campos (2)'!X384,Blocos!G:G,'EFD REGISTROS e Campos (2)'!J384),Blocos!A:L,12,0))</f>
        <v/>
      </c>
      <c r="Z384" s="190" t="str">
        <f>IF(ISNUMBER(Q385),VLOOKUP(J384,Blocos!D:G,4,0),"")</f>
        <v/>
      </c>
      <c r="AA384" s="190" t="str">
        <f>IF(ISNUMBER(Q384),CONCATENATE("CREATE TABLE ""reg_",LOWER(J384),""" (""ID"" bigint NOT NULL AUTO_INCREMENT,  ""HASHFILE"" varchar(255) DEFAULT NULL, ""ID_PAI"" bigint NOT NULL,"),IF(Q384="Campo",CONCATENATE("""",L384,""" ",VLOOKUP(R384,Apoio!A:C,3,0)),""))&amp;IF(Z384="","",CONCATENATE("PRIMARY KEY (""ID""), KEY ""FK_reg_",LOWER(Z384),"_ID_PAI"" (""ID_PAI""), CONSTRAINT ""FK_reg_",LOWER(Z384),"_ID_PAI"" FOREIGN KEY (""ID_PAI"") REFERENCES ""reg_",LOWER(Z384),""" (""ID"")) ENGINE=InnoDB AUTO_INCREMENT=105774 DEFAULT CHARSET=utf8mb4 COLLATE=utf8mb4_0900_ai_ci;"))</f>
        <v/>
      </c>
      <c r="AB384" s="190" t="str">
        <f t="shared" si="41"/>
        <v/>
      </c>
    </row>
    <row r="385" spans="1:28" ht="14.5" hidden="1" customHeight="1" x14ac:dyDescent="0.3">
      <c r="J385" s="187" t="str">
        <f t="shared" si="40"/>
        <v>C100</v>
      </c>
      <c r="K385" s="196"/>
      <c r="L385" s="285"/>
      <c r="M385" s="215" t="s">
        <v>567</v>
      </c>
      <c r="N385" s="196"/>
      <c r="O385" s="196"/>
      <c r="P385" s="196"/>
      <c r="Q385" s="192" t="str">
        <f t="shared" si="36"/>
        <v/>
      </c>
      <c r="S385" s="191" t="str">
        <f t="shared" si="37"/>
        <v/>
      </c>
      <c r="T385" s="192" t="str">
        <f t="shared" si="38"/>
        <v/>
      </c>
      <c r="U385" s="192" t="str">
        <f t="shared" si="35"/>
        <v/>
      </c>
      <c r="V385" s="192" t="str">
        <f t="shared" si="39"/>
        <v/>
      </c>
      <c r="W385" s="191" t="str">
        <f>IF(Q385="Campo","@Campos(posicao = "&amp;K385&amp;", tipo = '"&amp;R385&amp;"')@Column(name = """&amp;L385&amp;""")"&amp;IF(R385="D","@Temporal(TemporalType.DATE)","")&amp;"private "&amp;VLOOKUP(TEXT(R385,"@"),Apoio!A:B,2,0)&amp;" "&amp;SUBSTITUTE(LOWER(LEFT(L385,1))&amp;RIGHT(PROPER(L385),LEN(L385)-1),"_","")&amp;";",IF(ISNUMBER(Q385),IF(R385="R","@Entity@Table(name = ""reg_"&amp;LOWER(J385)&amp;""")@XmlRootElement","")&amp;VLOOKUP(J385,Blocos!D:I,6,0)&amp;Apoio!$E$1&amp;Y385,""))</f>
        <v/>
      </c>
      <c r="X385" s="190" t="str">
        <f>IF(ISNUMBER(Q385),COUNTIF(Blocos!G:G,J385),"")</f>
        <v/>
      </c>
      <c r="Y385" s="190" t="str">
        <f>IF(OR(X385=0,X385=""),"",VLOOKUP(SUMIFS(Blocos!A:A,Blocos!H:H,'EFD REGISTROS e Campos (2)'!X385,Blocos!G:G,'EFD REGISTROS e Campos (2)'!J385),Blocos!A:L,12,0))</f>
        <v/>
      </c>
      <c r="Z385" s="190" t="str">
        <f>IF(ISNUMBER(Q386),VLOOKUP(J385,Blocos!D:G,4,0),"")</f>
        <v/>
      </c>
      <c r="AA385" s="190" t="str">
        <f>IF(ISNUMBER(Q385),CONCATENATE("CREATE TABLE ""reg_",LOWER(J385),""" (""ID"" bigint NOT NULL AUTO_INCREMENT,  ""HASHFILE"" varchar(255) DEFAULT NULL, ""ID_PAI"" bigint NOT NULL,"),IF(Q385="Campo",CONCATENATE("""",L385,""" ",VLOOKUP(R385,Apoio!A:C,3,0)),""))&amp;IF(Z385="","",CONCATENATE("PRIMARY KEY (""ID""), KEY ""FK_reg_",LOWER(Z385),"_ID_PAI"" (""ID_PAI""), CONSTRAINT ""FK_reg_",LOWER(Z385),"_ID_PAI"" FOREIGN KEY (""ID_PAI"") REFERENCES ""reg_",LOWER(Z385),""" (""ID"")) ENGINE=InnoDB AUTO_INCREMENT=105774 DEFAULT CHARSET=utf8mb4 COLLATE=utf8mb4_0900_ai_ci;"))</f>
        <v/>
      </c>
      <c r="AB385" s="190" t="str">
        <f t="shared" si="41"/>
        <v/>
      </c>
    </row>
    <row r="386" spans="1:28" ht="14.5" hidden="1" customHeight="1" x14ac:dyDescent="0.3">
      <c r="J386" s="187" t="str">
        <f t="shared" si="40"/>
        <v>C100</v>
      </c>
      <c r="K386" s="196"/>
      <c r="L386" s="285"/>
      <c r="M386" s="215" t="s">
        <v>568</v>
      </c>
      <c r="N386" s="196"/>
      <c r="O386" s="196"/>
      <c r="P386" s="196"/>
      <c r="Q386" s="192" t="str">
        <f t="shared" si="36"/>
        <v/>
      </c>
      <c r="S386" s="191" t="str">
        <f t="shared" si="37"/>
        <v/>
      </c>
      <c r="T386" s="192" t="str">
        <f t="shared" si="38"/>
        <v/>
      </c>
      <c r="U386" s="192" t="str">
        <f t="shared" ref="U386:U449" si="42">S386&amp;T386</f>
        <v/>
      </c>
      <c r="V386" s="192" t="str">
        <f t="shared" si="39"/>
        <v/>
      </c>
      <c r="W386" s="191" t="str">
        <f>IF(Q386="Campo","@Campos(posicao = "&amp;K386&amp;", tipo = '"&amp;R386&amp;"')@Column(name = """&amp;L386&amp;""")"&amp;IF(R386="D","@Temporal(TemporalType.DATE)","")&amp;"private "&amp;VLOOKUP(TEXT(R386,"@"),Apoio!A:B,2,0)&amp;" "&amp;SUBSTITUTE(LOWER(LEFT(L386,1))&amp;RIGHT(PROPER(L386),LEN(L386)-1),"_","")&amp;";",IF(ISNUMBER(Q386),IF(R386="R","@Entity@Table(name = ""reg_"&amp;LOWER(J386)&amp;""")@XmlRootElement","")&amp;VLOOKUP(J386,Blocos!D:I,6,0)&amp;Apoio!$E$1&amp;Y386,""))</f>
        <v/>
      </c>
      <c r="X386" s="190" t="str">
        <f>IF(ISNUMBER(Q386),COUNTIF(Blocos!G:G,J386),"")</f>
        <v/>
      </c>
      <c r="Y386" s="190" t="str">
        <f>IF(OR(X386=0,X386=""),"",VLOOKUP(SUMIFS(Blocos!A:A,Blocos!H:H,'EFD REGISTROS e Campos (2)'!X386,Blocos!G:G,'EFD REGISTROS e Campos (2)'!J386),Blocos!A:L,12,0))</f>
        <v/>
      </c>
      <c r="Z386" s="190" t="str">
        <f>IF(ISNUMBER(Q387),VLOOKUP(J386,Blocos!D:G,4,0),"")</f>
        <v/>
      </c>
      <c r="AA386" s="190" t="str">
        <f>IF(ISNUMBER(Q386),CONCATENATE("CREATE TABLE ""reg_",LOWER(J386),""" (""ID"" bigint NOT NULL AUTO_INCREMENT,  ""HASHFILE"" varchar(255) DEFAULT NULL, ""ID_PAI"" bigint NOT NULL,"),IF(Q386="Campo",CONCATENATE("""",L386,""" ",VLOOKUP(R386,Apoio!A:C,3,0)),""))&amp;IF(Z386="","",CONCATENATE("PRIMARY KEY (""ID""), KEY ""FK_reg_",LOWER(Z386),"_ID_PAI"" (""ID_PAI""), CONSTRAINT ""FK_reg_",LOWER(Z386),"_ID_PAI"" FOREIGN KEY (""ID_PAI"") REFERENCES ""reg_",LOWER(Z386),""" (""ID"")) ENGINE=InnoDB AUTO_INCREMENT=105774 DEFAULT CHARSET=utf8mb4 COLLATE=utf8mb4_0900_ai_ci;"))</f>
        <v/>
      </c>
      <c r="AB386" s="190" t="str">
        <f t="shared" si="41"/>
        <v/>
      </c>
    </row>
    <row r="387" spans="1:28" ht="14.5" hidden="1" customHeight="1" x14ac:dyDescent="0.3">
      <c r="J387" s="187" t="str">
        <f t="shared" si="40"/>
        <v>C100</v>
      </c>
      <c r="K387" s="196"/>
      <c r="L387" s="285"/>
      <c r="M387" s="216" t="s">
        <v>569</v>
      </c>
      <c r="N387" s="196"/>
      <c r="O387" s="196"/>
      <c r="P387" s="196"/>
      <c r="Q387" s="192" t="str">
        <f t="shared" ref="Q387:Q450" si="43">IF(B387&lt;&gt;"",0,IF(C387&lt;&gt;"",1,IF(D387&lt;&gt;"",2,IF(E387&lt;&gt;"",3,IF(F387&lt;&gt;"",4,IF(G387&lt;&gt;"",5,IF(H387&lt;&gt;"",6,IF(ISNUMBER(K387),"Campo",""))))))))</f>
        <v/>
      </c>
      <c r="S387" s="191" t="str">
        <f t="shared" ref="S387:S450" si="44">IFERROR(IF(ISNUMBER(Q387),CONCATENATE("&lt;/registro&gt;
&lt;registro codigo=""",CONCATENATE(B387,C387,D387,E387,F387,G387,H387),""" perfil=""",A387,""" nivel=""",Q387,"""&gt;"),""),"")</f>
        <v/>
      </c>
      <c r="T387" s="192" t="str">
        <f t="shared" ref="T387:T450" si="45">IF(Q387="Campo",CONCATENATE("&lt;campo posicao=""",K387,"""&gt;
&lt;coluna&gt;",SUBSTITUTE(L387," ",""),"&lt;/coluna&gt;
&lt;descricao&gt;",M387,"&lt;/descricao&gt;
&lt;tipo&gt;",R387,"&lt;/tipo&gt;
&lt;/campo&gt;"),"")</f>
        <v/>
      </c>
      <c r="U387" s="192" t="str">
        <f t="shared" si="42"/>
        <v/>
      </c>
      <c r="V387" s="192" t="str">
        <f t="shared" ref="V387:V450" si="46">IF(ISNUMBER(K387),CONCATENATE("{""Column",K387+1,""", """,L387,"""},",""),"")</f>
        <v/>
      </c>
      <c r="W387" s="191" t="str">
        <f>IF(Q387="Campo","@Campos(posicao = "&amp;K387&amp;", tipo = '"&amp;R387&amp;"')@Column(name = """&amp;L387&amp;""")"&amp;IF(R387="D","@Temporal(TemporalType.DATE)","")&amp;"private "&amp;VLOOKUP(TEXT(R387,"@"),Apoio!A:B,2,0)&amp;" "&amp;SUBSTITUTE(LOWER(LEFT(L387,1))&amp;RIGHT(PROPER(L387),LEN(L387)-1),"_","")&amp;";",IF(ISNUMBER(Q387),IF(R387="R","@Entity@Table(name = ""reg_"&amp;LOWER(J387)&amp;""")@XmlRootElement","")&amp;VLOOKUP(J387,Blocos!D:I,6,0)&amp;Apoio!$E$1&amp;Y387,""))</f>
        <v/>
      </c>
      <c r="X387" s="190" t="str">
        <f>IF(ISNUMBER(Q387),COUNTIF(Blocos!G:G,J387),"")</f>
        <v/>
      </c>
      <c r="Y387" s="190" t="str">
        <f>IF(OR(X387=0,X387=""),"",VLOOKUP(SUMIFS(Blocos!A:A,Blocos!H:H,'EFD REGISTROS e Campos (2)'!X387,Blocos!G:G,'EFD REGISTROS e Campos (2)'!J387),Blocos!A:L,12,0))</f>
        <v/>
      </c>
      <c r="Z387" s="190" t="str">
        <f>IF(ISNUMBER(Q388),VLOOKUP(J387,Blocos!D:G,4,0),"")</f>
        <v/>
      </c>
      <c r="AA387" s="190" t="str">
        <f>IF(ISNUMBER(Q387),CONCATENATE("CREATE TABLE ""reg_",LOWER(J387),""" (""ID"" bigint NOT NULL AUTO_INCREMENT,  ""HASHFILE"" varchar(255) DEFAULT NULL, ""ID_PAI"" bigint NOT NULL,"),IF(Q387="Campo",CONCATENATE("""",L387,""" ",VLOOKUP(R387,Apoio!A:C,3,0)),""))&amp;IF(Z387="","",CONCATENATE("PRIMARY KEY (""ID""), KEY ""FK_reg_",LOWER(Z387),"_ID_PAI"" (""ID_PAI""), CONSTRAINT ""FK_reg_",LOWER(Z387),"_ID_PAI"" FOREIGN KEY (""ID_PAI"") REFERENCES ""reg_",LOWER(Z387),""" (""ID"")) ENGINE=InnoDB AUTO_INCREMENT=105774 DEFAULT CHARSET=utf8mb4 COLLATE=utf8mb4_0900_ai_ci;"))</f>
        <v/>
      </c>
      <c r="AB387" s="190" t="str">
        <f t="shared" si="41"/>
        <v/>
      </c>
    </row>
    <row r="388" spans="1:28" ht="14.5" hidden="1" customHeight="1" x14ac:dyDescent="0.3">
      <c r="J388" s="187" t="str">
        <f t="shared" ref="J388:J451" si="47">IF(A388="",J387,CONCATENATE(B388,C388,D388,E388,F388,G388,H388))</f>
        <v>C100</v>
      </c>
      <c r="K388" s="181">
        <v>18</v>
      </c>
      <c r="L388" s="289" t="s">
        <v>570</v>
      </c>
      <c r="M388" s="182" t="s">
        <v>571</v>
      </c>
      <c r="N388" s="181" t="s">
        <v>32</v>
      </c>
      <c r="O388" s="181" t="s">
        <v>28</v>
      </c>
      <c r="P388" s="181">
        <v>2</v>
      </c>
      <c r="Q388" s="192" t="str">
        <f t="shared" si="43"/>
        <v>Campo</v>
      </c>
      <c r="R388" s="192" t="s">
        <v>3606</v>
      </c>
      <c r="S388" s="191" t="str">
        <f t="shared" si="44"/>
        <v/>
      </c>
      <c r="T388" s="192" t="str">
        <f t="shared" si="45"/>
        <v>&lt;campo posicao="18"&gt;
&lt;coluna&gt;VL_FRT&lt;/coluna&gt;
&lt;descricao&gt;Valor do frete indicado no documento fiscal&lt;/descricao&gt;
&lt;tipo&gt;R&lt;/tipo&gt;
&lt;/campo&gt;</v>
      </c>
      <c r="U388" s="192" t="str">
        <f t="shared" si="42"/>
        <v>&lt;campo posicao="18"&gt;
&lt;coluna&gt;VL_FRT&lt;/coluna&gt;
&lt;descricao&gt;Valor do frete indicado no documento fiscal&lt;/descricao&gt;
&lt;tipo&gt;R&lt;/tipo&gt;
&lt;/campo&gt;</v>
      </c>
      <c r="V388" s="192" t="str">
        <f t="shared" si="46"/>
        <v>{"Column19", "VL_FRT"},</v>
      </c>
      <c r="W388" s="191" t="str">
        <f>IF(Q388="Campo","@Campos(posicao = "&amp;K388&amp;", tipo = '"&amp;R388&amp;"')@Column(name = """&amp;L388&amp;""")"&amp;IF(R388="D","@Temporal(TemporalType.DATE)","")&amp;"private "&amp;VLOOKUP(TEXT(R388,"@"),Apoio!A:B,2,0)&amp;" "&amp;SUBSTITUTE(LOWER(LEFT(L388,1))&amp;RIGHT(PROPER(L388),LEN(L388)-1),"_","")&amp;";",IF(ISNUMBER(Q388),IF(R388="R","@Entity@Table(name = ""reg_"&amp;LOWER(J388)&amp;""")@XmlRootElement","")&amp;VLOOKUP(J388,Blocos!D:I,6,0)&amp;Apoio!$E$1&amp;Y388,""))</f>
        <v>@Campos(posicao = 18, tipo = 'R')@Column(name = "VL_FRT")private BigDecimal vlFrt;</v>
      </c>
      <c r="X388" s="190" t="str">
        <f>IF(ISNUMBER(Q388),COUNTIF(Blocos!G:G,J388),"")</f>
        <v/>
      </c>
      <c r="Y388" s="190" t="str">
        <f>IF(OR(X388=0,X388=""),"",VLOOKUP(SUMIFS(Blocos!A:A,Blocos!H:H,'EFD REGISTROS e Campos (2)'!X388,Blocos!G:G,'EFD REGISTROS e Campos (2)'!J388),Blocos!A:L,12,0))</f>
        <v/>
      </c>
      <c r="Z388" s="190" t="str">
        <f>IF(ISNUMBER(Q389),VLOOKUP(J388,Blocos!D:G,4,0),"")</f>
        <v/>
      </c>
      <c r="AA388" s="190" t="str">
        <f>IF(ISNUMBER(Q388),CONCATENATE("CREATE TABLE ""reg_",LOWER(J388),""" (""ID"" bigint NOT NULL AUTO_INCREMENT,  ""HASHFILE"" varchar(255) DEFAULT NULL, ""ID_PAI"" bigint NOT NULL,"),IF(Q388="Campo",CONCATENATE("""",L388,""" ",VLOOKUP(R388,Apoio!A:C,3,0)),""))&amp;IF(Z388="","",CONCATENATE("PRIMARY KEY (""ID""), KEY ""FK_reg_",LOWER(Z388),"_ID_PAI"" (""ID_PAI""), CONSTRAINT ""FK_reg_",LOWER(Z388),"_ID_PAI"" FOREIGN KEY (""ID_PAI"") REFERENCES ""reg_",LOWER(Z388),""" (""ID"")) ENGINE=InnoDB AUTO_INCREMENT=105774 DEFAULT CHARSET=utf8mb4 COLLATE=utf8mb4_0900_ai_ci;"))</f>
        <v>"VL_FRT" decimal(15,6) DEFAULT NULL,</v>
      </c>
      <c r="AB388" s="190" t="str">
        <f t="shared" ref="AB388:AB451" si="48">IF(Q388="Campo",CONCATENATE(IF(K388=1,"USE `efdicms`;SELECT ",""),"`reg_",LOWER(J388),"`.`",L388,"`,"),"")&amp;IF(J388&lt;&gt;J389,CONCATENATE("FROM `efdicms`.`reg_",LOWER(J388),"`;"""),"")</f>
        <v>`reg_c100`.`VL_FRT`,</v>
      </c>
    </row>
    <row r="389" spans="1:28" ht="14.5" hidden="1" customHeight="1" x14ac:dyDescent="0.3">
      <c r="J389" s="187" t="str">
        <f t="shared" si="47"/>
        <v>C100</v>
      </c>
      <c r="K389" s="181">
        <v>19</v>
      </c>
      <c r="L389" s="289" t="s">
        <v>572</v>
      </c>
      <c r="M389" s="182" t="s">
        <v>573</v>
      </c>
      <c r="N389" s="181" t="s">
        <v>32</v>
      </c>
      <c r="O389" s="181" t="s">
        <v>28</v>
      </c>
      <c r="P389" s="181">
        <v>2</v>
      </c>
      <c r="Q389" s="192" t="str">
        <f t="shared" si="43"/>
        <v>Campo</v>
      </c>
      <c r="R389" s="192" t="s">
        <v>3606</v>
      </c>
      <c r="S389" s="191" t="str">
        <f t="shared" si="44"/>
        <v/>
      </c>
      <c r="T389" s="192" t="str">
        <f t="shared" si="45"/>
        <v>&lt;campo posicao="19"&gt;
&lt;coluna&gt;VL_SEG&lt;/coluna&gt;
&lt;descricao&gt;Valor do seguro indicado no documento fiscal&lt;/descricao&gt;
&lt;tipo&gt;R&lt;/tipo&gt;
&lt;/campo&gt;</v>
      </c>
      <c r="U389" s="192" t="str">
        <f t="shared" si="42"/>
        <v>&lt;campo posicao="19"&gt;
&lt;coluna&gt;VL_SEG&lt;/coluna&gt;
&lt;descricao&gt;Valor do seguro indicado no documento fiscal&lt;/descricao&gt;
&lt;tipo&gt;R&lt;/tipo&gt;
&lt;/campo&gt;</v>
      </c>
      <c r="V389" s="192" t="str">
        <f t="shared" si="46"/>
        <v>{"Column20", "VL_SEG"},</v>
      </c>
      <c r="W389" s="191" t="str">
        <f>IF(Q389="Campo","@Campos(posicao = "&amp;K389&amp;", tipo = '"&amp;R389&amp;"')@Column(name = """&amp;L389&amp;""")"&amp;IF(R389="D","@Temporal(TemporalType.DATE)","")&amp;"private "&amp;VLOOKUP(TEXT(R389,"@"),Apoio!A:B,2,0)&amp;" "&amp;SUBSTITUTE(LOWER(LEFT(L389,1))&amp;RIGHT(PROPER(L389),LEN(L389)-1),"_","")&amp;";",IF(ISNUMBER(Q389),IF(R389="R","@Entity@Table(name = ""reg_"&amp;LOWER(J389)&amp;""")@XmlRootElement","")&amp;VLOOKUP(J389,Blocos!D:I,6,0)&amp;Apoio!$E$1&amp;Y389,""))</f>
        <v>@Campos(posicao = 19, tipo = 'R')@Column(name = "VL_SEG")private BigDecimal vlSeg;</v>
      </c>
      <c r="X389" s="190" t="str">
        <f>IF(ISNUMBER(Q389),COUNTIF(Blocos!G:G,J389),"")</f>
        <v/>
      </c>
      <c r="Y389" s="190" t="str">
        <f>IF(OR(X389=0,X389=""),"",VLOOKUP(SUMIFS(Blocos!A:A,Blocos!H:H,'EFD REGISTROS e Campos (2)'!X389,Blocos!G:G,'EFD REGISTROS e Campos (2)'!J389),Blocos!A:L,12,0))</f>
        <v/>
      </c>
      <c r="Z389" s="190" t="str">
        <f>IF(ISNUMBER(Q390),VLOOKUP(J389,Blocos!D:G,4,0),"")</f>
        <v/>
      </c>
      <c r="AA389" s="190" t="str">
        <f>IF(ISNUMBER(Q389),CONCATENATE("CREATE TABLE ""reg_",LOWER(J389),""" (""ID"" bigint NOT NULL AUTO_INCREMENT,  ""HASHFILE"" varchar(255) DEFAULT NULL, ""ID_PAI"" bigint NOT NULL,"),IF(Q389="Campo",CONCATENATE("""",L389,""" ",VLOOKUP(R389,Apoio!A:C,3,0)),""))&amp;IF(Z389="","",CONCATENATE("PRIMARY KEY (""ID""), KEY ""FK_reg_",LOWER(Z389),"_ID_PAI"" (""ID_PAI""), CONSTRAINT ""FK_reg_",LOWER(Z389),"_ID_PAI"" FOREIGN KEY (""ID_PAI"") REFERENCES ""reg_",LOWER(Z389),""" (""ID"")) ENGINE=InnoDB AUTO_INCREMENT=105774 DEFAULT CHARSET=utf8mb4 COLLATE=utf8mb4_0900_ai_ci;"))</f>
        <v>"VL_SEG" decimal(15,6) DEFAULT NULL,</v>
      </c>
      <c r="AB389" s="190" t="str">
        <f t="shared" si="48"/>
        <v>`reg_c100`.`VL_SEG`,</v>
      </c>
    </row>
    <row r="390" spans="1:28" ht="14.5" hidden="1" customHeight="1" x14ac:dyDescent="0.3">
      <c r="J390" s="187" t="str">
        <f t="shared" si="47"/>
        <v>C100</v>
      </c>
      <c r="K390" s="181">
        <v>20</v>
      </c>
      <c r="L390" s="289" t="s">
        <v>574</v>
      </c>
      <c r="M390" s="182" t="s">
        <v>575</v>
      </c>
      <c r="N390" s="181" t="s">
        <v>32</v>
      </c>
      <c r="O390" s="181" t="s">
        <v>28</v>
      </c>
      <c r="P390" s="181">
        <v>2</v>
      </c>
      <c r="Q390" s="192" t="str">
        <f t="shared" si="43"/>
        <v>Campo</v>
      </c>
      <c r="R390" s="192" t="s">
        <v>3606</v>
      </c>
      <c r="S390" s="191" t="str">
        <f t="shared" si="44"/>
        <v/>
      </c>
      <c r="T390" s="192" t="str">
        <f t="shared" si="45"/>
        <v>&lt;campo posicao="20"&gt;
&lt;coluna&gt;VL_OUT_DA&lt;/coluna&gt;
&lt;descricao&gt;Valor de outras despesas acessórias&lt;/descricao&gt;
&lt;tipo&gt;R&lt;/tipo&gt;
&lt;/campo&gt;</v>
      </c>
      <c r="U390" s="192" t="str">
        <f t="shared" si="42"/>
        <v>&lt;campo posicao="20"&gt;
&lt;coluna&gt;VL_OUT_DA&lt;/coluna&gt;
&lt;descricao&gt;Valor de outras despesas acessórias&lt;/descricao&gt;
&lt;tipo&gt;R&lt;/tipo&gt;
&lt;/campo&gt;</v>
      </c>
      <c r="V390" s="192" t="str">
        <f t="shared" si="46"/>
        <v>{"Column21", "VL_OUT_DA"},</v>
      </c>
      <c r="W390" s="191" t="str">
        <f>IF(Q390="Campo","@Campos(posicao = "&amp;K390&amp;", tipo = '"&amp;R390&amp;"')@Column(name = """&amp;L390&amp;""")"&amp;IF(R390="D","@Temporal(TemporalType.DATE)","")&amp;"private "&amp;VLOOKUP(TEXT(R390,"@"),Apoio!A:B,2,0)&amp;" "&amp;SUBSTITUTE(LOWER(LEFT(L390,1))&amp;RIGHT(PROPER(L390),LEN(L390)-1),"_","")&amp;";",IF(ISNUMBER(Q390),IF(R390="R","@Entity@Table(name = ""reg_"&amp;LOWER(J390)&amp;""")@XmlRootElement","")&amp;VLOOKUP(J390,Blocos!D:I,6,0)&amp;Apoio!$E$1&amp;Y390,""))</f>
        <v>@Campos(posicao = 20, tipo = 'R')@Column(name = "VL_OUT_DA")private BigDecimal vlOutDa;</v>
      </c>
      <c r="X390" s="190" t="str">
        <f>IF(ISNUMBER(Q390),COUNTIF(Blocos!G:G,J390),"")</f>
        <v/>
      </c>
      <c r="Y390" s="190" t="str">
        <f>IF(OR(X390=0,X390=""),"",VLOOKUP(SUMIFS(Blocos!A:A,Blocos!H:H,'EFD REGISTROS e Campos (2)'!X390,Blocos!G:G,'EFD REGISTROS e Campos (2)'!J390),Blocos!A:L,12,0))</f>
        <v/>
      </c>
      <c r="Z390" s="190" t="str">
        <f>IF(ISNUMBER(Q391),VLOOKUP(J390,Blocos!D:G,4,0),"")</f>
        <v/>
      </c>
      <c r="AA390" s="190" t="str">
        <f>IF(ISNUMBER(Q390),CONCATENATE("CREATE TABLE ""reg_",LOWER(J390),""" (""ID"" bigint NOT NULL AUTO_INCREMENT,  ""HASHFILE"" varchar(255) DEFAULT NULL, ""ID_PAI"" bigint NOT NULL,"),IF(Q390="Campo",CONCATENATE("""",L390,""" ",VLOOKUP(R390,Apoio!A:C,3,0)),""))&amp;IF(Z390="","",CONCATENATE("PRIMARY KEY (""ID""), KEY ""FK_reg_",LOWER(Z390),"_ID_PAI"" (""ID_PAI""), CONSTRAINT ""FK_reg_",LOWER(Z390),"_ID_PAI"" FOREIGN KEY (""ID_PAI"") REFERENCES ""reg_",LOWER(Z390),""" (""ID"")) ENGINE=InnoDB AUTO_INCREMENT=105774 DEFAULT CHARSET=utf8mb4 COLLATE=utf8mb4_0900_ai_ci;"))</f>
        <v>"VL_OUT_DA" decimal(15,6) DEFAULT NULL,</v>
      </c>
      <c r="AB390" s="190" t="str">
        <f t="shared" si="48"/>
        <v>`reg_c100`.`VL_OUT_DA`,</v>
      </c>
    </row>
    <row r="391" spans="1:28" ht="14.5" hidden="1" customHeight="1" x14ac:dyDescent="0.3">
      <c r="J391" s="187" t="str">
        <f t="shared" si="47"/>
        <v>C100</v>
      </c>
      <c r="K391" s="181">
        <v>21</v>
      </c>
      <c r="L391" s="289" t="s">
        <v>576</v>
      </c>
      <c r="M391" s="182" t="s">
        <v>577</v>
      </c>
      <c r="N391" s="181" t="s">
        <v>32</v>
      </c>
      <c r="O391" s="181" t="s">
        <v>28</v>
      </c>
      <c r="P391" s="181">
        <v>2</v>
      </c>
      <c r="Q391" s="192" t="str">
        <f t="shared" si="43"/>
        <v>Campo</v>
      </c>
      <c r="R391" s="192" t="s">
        <v>3606</v>
      </c>
      <c r="S391" s="191" t="str">
        <f t="shared" si="44"/>
        <v/>
      </c>
      <c r="T391" s="192" t="str">
        <f t="shared" si="45"/>
        <v>&lt;campo posicao="21"&gt;
&lt;coluna&gt;VL_BC_ICMS&lt;/coluna&gt;
&lt;descricao&gt;Valor da base de cálculo do ICMS&lt;/descricao&gt;
&lt;tipo&gt;R&lt;/tipo&gt;
&lt;/campo&gt;</v>
      </c>
      <c r="U391" s="192" t="str">
        <f t="shared" si="42"/>
        <v>&lt;campo posicao="21"&gt;
&lt;coluna&gt;VL_BC_ICMS&lt;/coluna&gt;
&lt;descricao&gt;Valor da base de cálculo do ICMS&lt;/descricao&gt;
&lt;tipo&gt;R&lt;/tipo&gt;
&lt;/campo&gt;</v>
      </c>
      <c r="V391" s="192" t="str">
        <f t="shared" si="46"/>
        <v>{"Column22", "VL_BC_ICMS"},</v>
      </c>
      <c r="W391" s="191" t="str">
        <f>IF(Q391="Campo","@Campos(posicao = "&amp;K391&amp;", tipo = '"&amp;R391&amp;"')@Column(name = """&amp;L391&amp;""")"&amp;IF(R391="D","@Temporal(TemporalType.DATE)","")&amp;"private "&amp;VLOOKUP(TEXT(R391,"@"),Apoio!A:B,2,0)&amp;" "&amp;SUBSTITUTE(LOWER(LEFT(L391,1))&amp;RIGHT(PROPER(L391),LEN(L391)-1),"_","")&amp;";",IF(ISNUMBER(Q391),IF(R391="R","@Entity@Table(name = ""reg_"&amp;LOWER(J391)&amp;""")@XmlRootElement","")&amp;VLOOKUP(J391,Blocos!D:I,6,0)&amp;Apoio!$E$1&amp;Y391,""))</f>
        <v>@Campos(posicao = 21, tipo = 'R')@Column(name = "VL_BC_ICMS")private BigDecimal vlBcIcms;</v>
      </c>
      <c r="X391" s="190" t="str">
        <f>IF(ISNUMBER(Q391),COUNTIF(Blocos!G:G,J391),"")</f>
        <v/>
      </c>
      <c r="Y391" s="190" t="str">
        <f>IF(OR(X391=0,X391=""),"",VLOOKUP(SUMIFS(Blocos!A:A,Blocos!H:H,'EFD REGISTROS e Campos (2)'!X391,Blocos!G:G,'EFD REGISTROS e Campos (2)'!J391),Blocos!A:L,12,0))</f>
        <v/>
      </c>
      <c r="Z391" s="190" t="str">
        <f>IF(ISNUMBER(Q392),VLOOKUP(J391,Blocos!D:G,4,0),"")</f>
        <v/>
      </c>
      <c r="AA391" s="190" t="str">
        <f>IF(ISNUMBER(Q391),CONCATENATE("CREATE TABLE ""reg_",LOWER(J391),""" (""ID"" bigint NOT NULL AUTO_INCREMENT,  ""HASHFILE"" varchar(255) DEFAULT NULL, ""ID_PAI"" bigint NOT NULL,"),IF(Q391="Campo",CONCATENATE("""",L391,""" ",VLOOKUP(R391,Apoio!A:C,3,0)),""))&amp;IF(Z391="","",CONCATENATE("PRIMARY KEY (""ID""), KEY ""FK_reg_",LOWER(Z391),"_ID_PAI"" (""ID_PAI""), CONSTRAINT ""FK_reg_",LOWER(Z391),"_ID_PAI"" FOREIGN KEY (""ID_PAI"") REFERENCES ""reg_",LOWER(Z391),""" (""ID"")) ENGINE=InnoDB AUTO_INCREMENT=105774 DEFAULT CHARSET=utf8mb4 COLLATE=utf8mb4_0900_ai_ci;"))</f>
        <v>"VL_BC_ICMS" decimal(15,6) DEFAULT NULL,</v>
      </c>
      <c r="AB391" s="190" t="str">
        <f t="shared" si="48"/>
        <v>`reg_c100`.`VL_BC_ICMS`,</v>
      </c>
    </row>
    <row r="392" spans="1:28" ht="14.5" hidden="1" customHeight="1" x14ac:dyDescent="0.3">
      <c r="J392" s="187" t="str">
        <f t="shared" si="47"/>
        <v>C100</v>
      </c>
      <c r="K392" s="181">
        <v>22</v>
      </c>
      <c r="L392" s="289" t="s">
        <v>578</v>
      </c>
      <c r="M392" s="182" t="s">
        <v>579</v>
      </c>
      <c r="N392" s="181" t="s">
        <v>32</v>
      </c>
      <c r="O392" s="181" t="s">
        <v>28</v>
      </c>
      <c r="P392" s="181">
        <v>2</v>
      </c>
      <c r="Q392" s="192" t="str">
        <f t="shared" si="43"/>
        <v>Campo</v>
      </c>
      <c r="R392" s="192" t="s">
        <v>3606</v>
      </c>
      <c r="S392" s="191" t="str">
        <f t="shared" si="44"/>
        <v/>
      </c>
      <c r="T392" s="192" t="str">
        <f t="shared" si="45"/>
        <v>&lt;campo posicao="22"&gt;
&lt;coluna&gt;VL_ICMS&lt;/coluna&gt;
&lt;descricao&gt;Valor do ICMS&lt;/descricao&gt;
&lt;tipo&gt;R&lt;/tipo&gt;
&lt;/campo&gt;</v>
      </c>
      <c r="U392" s="192" t="str">
        <f t="shared" si="42"/>
        <v>&lt;campo posicao="22"&gt;
&lt;coluna&gt;VL_ICMS&lt;/coluna&gt;
&lt;descricao&gt;Valor do ICMS&lt;/descricao&gt;
&lt;tipo&gt;R&lt;/tipo&gt;
&lt;/campo&gt;</v>
      </c>
      <c r="V392" s="192" t="str">
        <f t="shared" si="46"/>
        <v>{"Column23", "VL_ICMS"},</v>
      </c>
      <c r="W392" s="191" t="str">
        <f>IF(Q392="Campo","@Campos(posicao = "&amp;K392&amp;", tipo = '"&amp;R392&amp;"')@Column(name = """&amp;L392&amp;""")"&amp;IF(R392="D","@Temporal(TemporalType.DATE)","")&amp;"private "&amp;VLOOKUP(TEXT(R392,"@"),Apoio!A:B,2,0)&amp;" "&amp;SUBSTITUTE(LOWER(LEFT(L392,1))&amp;RIGHT(PROPER(L392),LEN(L392)-1),"_","")&amp;";",IF(ISNUMBER(Q392),IF(R392="R","@Entity@Table(name = ""reg_"&amp;LOWER(J392)&amp;""")@XmlRootElement","")&amp;VLOOKUP(J392,Blocos!D:I,6,0)&amp;Apoio!$E$1&amp;Y392,""))</f>
        <v>@Campos(posicao = 22, tipo = 'R')@Column(name = "VL_ICMS")private BigDecimal vlIcms;</v>
      </c>
      <c r="X392" s="190" t="str">
        <f>IF(ISNUMBER(Q392),COUNTIF(Blocos!G:G,J392),"")</f>
        <v/>
      </c>
      <c r="Y392" s="190" t="str">
        <f>IF(OR(X392=0,X392=""),"",VLOOKUP(SUMIFS(Blocos!A:A,Blocos!H:H,'EFD REGISTROS e Campos (2)'!X392,Blocos!G:G,'EFD REGISTROS e Campos (2)'!J392),Blocos!A:L,12,0))</f>
        <v/>
      </c>
      <c r="Z392" s="190" t="str">
        <f>IF(ISNUMBER(Q393),VLOOKUP(J392,Blocos!D:G,4,0),"")</f>
        <v/>
      </c>
      <c r="AA392" s="190" t="str">
        <f>IF(ISNUMBER(Q392),CONCATENATE("CREATE TABLE ""reg_",LOWER(J392),""" (""ID"" bigint NOT NULL AUTO_INCREMENT,  ""HASHFILE"" varchar(255) DEFAULT NULL, ""ID_PAI"" bigint NOT NULL,"),IF(Q392="Campo",CONCATENATE("""",L392,""" ",VLOOKUP(R392,Apoio!A:C,3,0)),""))&amp;IF(Z392="","",CONCATENATE("PRIMARY KEY (""ID""), KEY ""FK_reg_",LOWER(Z392),"_ID_PAI"" (""ID_PAI""), CONSTRAINT ""FK_reg_",LOWER(Z392),"_ID_PAI"" FOREIGN KEY (""ID_PAI"") REFERENCES ""reg_",LOWER(Z392),""" (""ID"")) ENGINE=InnoDB AUTO_INCREMENT=105774 DEFAULT CHARSET=utf8mb4 COLLATE=utf8mb4_0900_ai_ci;"))</f>
        <v>"VL_ICMS" decimal(15,6) DEFAULT NULL,</v>
      </c>
      <c r="AB392" s="190" t="str">
        <f t="shared" si="48"/>
        <v>`reg_c100`.`VL_ICMS`,</v>
      </c>
    </row>
    <row r="393" spans="1:28" ht="14.5" hidden="1" customHeight="1" x14ac:dyDescent="0.3">
      <c r="J393" s="187" t="str">
        <f t="shared" si="47"/>
        <v>C100</v>
      </c>
      <c r="K393" s="181">
        <v>23</v>
      </c>
      <c r="L393" s="289" t="s">
        <v>580</v>
      </c>
      <c r="M393" s="182" t="s">
        <v>581</v>
      </c>
      <c r="N393" s="181" t="s">
        <v>32</v>
      </c>
      <c r="O393" s="181" t="s">
        <v>28</v>
      </c>
      <c r="P393" s="181">
        <v>2</v>
      </c>
      <c r="Q393" s="192" t="str">
        <f t="shared" si="43"/>
        <v>Campo</v>
      </c>
      <c r="R393" s="192" t="s">
        <v>3606</v>
      </c>
      <c r="S393" s="191" t="str">
        <f t="shared" si="44"/>
        <v/>
      </c>
      <c r="T393" s="192" t="str">
        <f t="shared" si="45"/>
        <v>&lt;campo posicao="23"&gt;
&lt;coluna&gt;VL_BC_ICMS_ST&lt;/coluna&gt;
&lt;descricao&gt;Valor da base de cálculo do ICMS substituição tributária&lt;/descricao&gt;
&lt;tipo&gt;R&lt;/tipo&gt;
&lt;/campo&gt;</v>
      </c>
      <c r="U393" s="192" t="str">
        <f t="shared" si="42"/>
        <v>&lt;campo posicao="23"&gt;
&lt;coluna&gt;VL_BC_ICMS_ST&lt;/coluna&gt;
&lt;descricao&gt;Valor da base de cálculo do ICMS substituição tributária&lt;/descricao&gt;
&lt;tipo&gt;R&lt;/tipo&gt;
&lt;/campo&gt;</v>
      </c>
      <c r="V393" s="192" t="str">
        <f t="shared" si="46"/>
        <v>{"Column24", "VL_BC_ICMS_ST"},</v>
      </c>
      <c r="W393" s="191" t="str">
        <f>IF(Q393="Campo","@Campos(posicao = "&amp;K393&amp;", tipo = '"&amp;R393&amp;"')@Column(name = """&amp;L393&amp;""")"&amp;IF(R393="D","@Temporal(TemporalType.DATE)","")&amp;"private "&amp;VLOOKUP(TEXT(R393,"@"),Apoio!A:B,2,0)&amp;" "&amp;SUBSTITUTE(LOWER(LEFT(L393,1))&amp;RIGHT(PROPER(L393),LEN(L393)-1),"_","")&amp;";",IF(ISNUMBER(Q393),IF(R393="R","@Entity@Table(name = ""reg_"&amp;LOWER(J393)&amp;""")@XmlRootElement","")&amp;VLOOKUP(J393,Blocos!D:I,6,0)&amp;Apoio!$E$1&amp;Y393,""))</f>
        <v>@Campos(posicao = 23, tipo = 'R')@Column(name = "VL_BC_ICMS_ST")private BigDecimal vlBcIcmsSt;</v>
      </c>
      <c r="X393" s="190" t="str">
        <f>IF(ISNUMBER(Q393),COUNTIF(Blocos!G:G,J393),"")</f>
        <v/>
      </c>
      <c r="Y393" s="190" t="str">
        <f>IF(OR(X393=0,X393=""),"",VLOOKUP(SUMIFS(Blocos!A:A,Blocos!H:H,'EFD REGISTROS e Campos (2)'!X393,Blocos!G:G,'EFD REGISTROS e Campos (2)'!J393),Blocos!A:L,12,0))</f>
        <v/>
      </c>
      <c r="Z393" s="190" t="str">
        <f>IF(ISNUMBER(Q394),VLOOKUP(J393,Blocos!D:G,4,0),"")</f>
        <v/>
      </c>
      <c r="AA393" s="190" t="str">
        <f>IF(ISNUMBER(Q393),CONCATENATE("CREATE TABLE ""reg_",LOWER(J393),""" (""ID"" bigint NOT NULL AUTO_INCREMENT,  ""HASHFILE"" varchar(255) DEFAULT NULL, ""ID_PAI"" bigint NOT NULL,"),IF(Q393="Campo",CONCATENATE("""",L393,""" ",VLOOKUP(R393,Apoio!A:C,3,0)),""))&amp;IF(Z393="","",CONCATENATE("PRIMARY KEY (""ID""), KEY ""FK_reg_",LOWER(Z393),"_ID_PAI"" (""ID_PAI""), CONSTRAINT ""FK_reg_",LOWER(Z393),"_ID_PAI"" FOREIGN KEY (""ID_PAI"") REFERENCES ""reg_",LOWER(Z393),""" (""ID"")) ENGINE=InnoDB AUTO_INCREMENT=105774 DEFAULT CHARSET=utf8mb4 COLLATE=utf8mb4_0900_ai_ci;"))</f>
        <v>"VL_BC_ICMS_ST" decimal(15,6) DEFAULT NULL,</v>
      </c>
      <c r="AB393" s="190" t="str">
        <f t="shared" si="48"/>
        <v>`reg_c100`.`VL_BC_ICMS_ST`,</v>
      </c>
    </row>
    <row r="394" spans="1:28" ht="14.5" hidden="1" customHeight="1" x14ac:dyDescent="0.3">
      <c r="J394" s="187" t="str">
        <f t="shared" si="47"/>
        <v>C100</v>
      </c>
      <c r="K394" s="181">
        <v>24</v>
      </c>
      <c r="L394" s="289" t="s">
        <v>582</v>
      </c>
      <c r="M394" s="182" t="s">
        <v>583</v>
      </c>
      <c r="N394" s="181" t="s">
        <v>32</v>
      </c>
      <c r="O394" s="181" t="s">
        <v>28</v>
      </c>
      <c r="P394" s="181">
        <v>2</v>
      </c>
      <c r="Q394" s="192" t="str">
        <f t="shared" si="43"/>
        <v>Campo</v>
      </c>
      <c r="R394" s="192" t="s">
        <v>3606</v>
      </c>
      <c r="S394" s="191" t="str">
        <f t="shared" si="44"/>
        <v/>
      </c>
      <c r="T394" s="192" t="str">
        <f t="shared" si="45"/>
        <v>&lt;campo posicao="24"&gt;
&lt;coluna&gt;VL_ICMS_ST&lt;/coluna&gt;
&lt;descricao&gt;Valor do ICMS retido por substituição tributária&lt;/descricao&gt;
&lt;tipo&gt;R&lt;/tipo&gt;
&lt;/campo&gt;</v>
      </c>
      <c r="U394" s="192" t="str">
        <f t="shared" si="42"/>
        <v>&lt;campo posicao="24"&gt;
&lt;coluna&gt;VL_ICMS_ST&lt;/coluna&gt;
&lt;descricao&gt;Valor do ICMS retido por substituição tributária&lt;/descricao&gt;
&lt;tipo&gt;R&lt;/tipo&gt;
&lt;/campo&gt;</v>
      </c>
      <c r="V394" s="192" t="str">
        <f t="shared" si="46"/>
        <v>{"Column25", "VL_ICMS_ST"},</v>
      </c>
      <c r="W394" s="191" t="str">
        <f>IF(Q394="Campo","@Campos(posicao = "&amp;K394&amp;", tipo = '"&amp;R394&amp;"')@Column(name = """&amp;L394&amp;""")"&amp;IF(R394="D","@Temporal(TemporalType.DATE)","")&amp;"private "&amp;VLOOKUP(TEXT(R394,"@"),Apoio!A:B,2,0)&amp;" "&amp;SUBSTITUTE(LOWER(LEFT(L394,1))&amp;RIGHT(PROPER(L394),LEN(L394)-1),"_","")&amp;";",IF(ISNUMBER(Q394),IF(R394="R","@Entity@Table(name = ""reg_"&amp;LOWER(J394)&amp;""")@XmlRootElement","")&amp;VLOOKUP(J394,Blocos!D:I,6,0)&amp;Apoio!$E$1&amp;Y394,""))</f>
        <v>@Campos(posicao = 24, tipo = 'R')@Column(name = "VL_ICMS_ST")private BigDecimal vlIcmsSt;</v>
      </c>
      <c r="X394" s="190" t="str">
        <f>IF(ISNUMBER(Q394),COUNTIF(Blocos!G:G,J394),"")</f>
        <v/>
      </c>
      <c r="Y394" s="190" t="str">
        <f>IF(OR(X394=0,X394=""),"",VLOOKUP(SUMIFS(Blocos!A:A,Blocos!H:H,'EFD REGISTROS e Campos (2)'!X394,Blocos!G:G,'EFD REGISTROS e Campos (2)'!J394),Blocos!A:L,12,0))</f>
        <v/>
      </c>
      <c r="Z394" s="190" t="str">
        <f>IF(ISNUMBER(Q395),VLOOKUP(J394,Blocos!D:G,4,0),"")</f>
        <v/>
      </c>
      <c r="AA394" s="190" t="str">
        <f>IF(ISNUMBER(Q394),CONCATENATE("CREATE TABLE ""reg_",LOWER(J394),""" (""ID"" bigint NOT NULL AUTO_INCREMENT,  ""HASHFILE"" varchar(255) DEFAULT NULL, ""ID_PAI"" bigint NOT NULL,"),IF(Q394="Campo",CONCATENATE("""",L394,""" ",VLOOKUP(R394,Apoio!A:C,3,0)),""))&amp;IF(Z394="","",CONCATENATE("PRIMARY KEY (""ID""), KEY ""FK_reg_",LOWER(Z394),"_ID_PAI"" (""ID_PAI""), CONSTRAINT ""FK_reg_",LOWER(Z394),"_ID_PAI"" FOREIGN KEY (""ID_PAI"") REFERENCES ""reg_",LOWER(Z394),""" (""ID"")) ENGINE=InnoDB AUTO_INCREMENT=105774 DEFAULT CHARSET=utf8mb4 COLLATE=utf8mb4_0900_ai_ci;"))</f>
        <v>"VL_ICMS_ST" decimal(15,6) DEFAULT NULL,</v>
      </c>
      <c r="AB394" s="190" t="str">
        <f t="shared" si="48"/>
        <v>`reg_c100`.`VL_ICMS_ST`,</v>
      </c>
    </row>
    <row r="395" spans="1:28" ht="14.5" hidden="1" customHeight="1" x14ac:dyDescent="0.3">
      <c r="J395" s="187" t="str">
        <f t="shared" si="47"/>
        <v>C100</v>
      </c>
      <c r="K395" s="181">
        <v>25</v>
      </c>
      <c r="L395" s="289" t="s">
        <v>584</v>
      </c>
      <c r="M395" s="182" t="s">
        <v>585</v>
      </c>
      <c r="N395" s="181" t="s">
        <v>32</v>
      </c>
      <c r="O395" s="181" t="s">
        <v>28</v>
      </c>
      <c r="P395" s="181">
        <v>2</v>
      </c>
      <c r="Q395" s="192" t="str">
        <f t="shared" si="43"/>
        <v>Campo</v>
      </c>
      <c r="R395" s="192" t="s">
        <v>3606</v>
      </c>
      <c r="S395" s="191" t="str">
        <f t="shared" si="44"/>
        <v/>
      </c>
      <c r="T395" s="192" t="str">
        <f t="shared" si="45"/>
        <v>&lt;campo posicao="25"&gt;
&lt;coluna&gt;VL_IPI&lt;/coluna&gt;
&lt;descricao&gt;Valor total do IPI &lt;/descricao&gt;
&lt;tipo&gt;R&lt;/tipo&gt;
&lt;/campo&gt;</v>
      </c>
      <c r="U395" s="192" t="str">
        <f t="shared" si="42"/>
        <v>&lt;campo posicao="25"&gt;
&lt;coluna&gt;VL_IPI&lt;/coluna&gt;
&lt;descricao&gt;Valor total do IPI &lt;/descricao&gt;
&lt;tipo&gt;R&lt;/tipo&gt;
&lt;/campo&gt;</v>
      </c>
      <c r="V395" s="192" t="str">
        <f t="shared" si="46"/>
        <v>{"Column26", "VL_IPI"},</v>
      </c>
      <c r="W395" s="191" t="str">
        <f>IF(Q395="Campo","@Campos(posicao = "&amp;K395&amp;", tipo = '"&amp;R395&amp;"')@Column(name = """&amp;L395&amp;""")"&amp;IF(R395="D","@Temporal(TemporalType.DATE)","")&amp;"private "&amp;VLOOKUP(TEXT(R395,"@"),Apoio!A:B,2,0)&amp;" "&amp;SUBSTITUTE(LOWER(LEFT(L395,1))&amp;RIGHT(PROPER(L395),LEN(L395)-1),"_","")&amp;";",IF(ISNUMBER(Q395),IF(R395="R","@Entity@Table(name = ""reg_"&amp;LOWER(J395)&amp;""")@XmlRootElement","")&amp;VLOOKUP(J395,Blocos!D:I,6,0)&amp;Apoio!$E$1&amp;Y395,""))</f>
        <v>@Campos(posicao = 25, tipo = 'R')@Column(name = "VL_IPI")private BigDecimal vlIpi;</v>
      </c>
      <c r="X395" s="190" t="str">
        <f>IF(ISNUMBER(Q395),COUNTIF(Blocos!G:G,J395),"")</f>
        <v/>
      </c>
      <c r="Y395" s="190" t="str">
        <f>IF(OR(X395=0,X395=""),"",VLOOKUP(SUMIFS(Blocos!A:A,Blocos!H:H,'EFD REGISTROS e Campos (2)'!X395,Blocos!G:G,'EFD REGISTROS e Campos (2)'!J395),Blocos!A:L,12,0))</f>
        <v/>
      </c>
      <c r="Z395" s="190" t="str">
        <f>IF(ISNUMBER(Q396),VLOOKUP(J395,Blocos!D:G,4,0),"")</f>
        <v/>
      </c>
      <c r="AA395" s="190" t="str">
        <f>IF(ISNUMBER(Q395),CONCATENATE("CREATE TABLE ""reg_",LOWER(J395),""" (""ID"" bigint NOT NULL AUTO_INCREMENT,  ""HASHFILE"" varchar(255) DEFAULT NULL, ""ID_PAI"" bigint NOT NULL,"),IF(Q395="Campo",CONCATENATE("""",L395,""" ",VLOOKUP(R395,Apoio!A:C,3,0)),""))&amp;IF(Z395="","",CONCATENATE("PRIMARY KEY (""ID""), KEY ""FK_reg_",LOWER(Z395),"_ID_PAI"" (""ID_PAI""), CONSTRAINT ""FK_reg_",LOWER(Z395),"_ID_PAI"" FOREIGN KEY (""ID_PAI"") REFERENCES ""reg_",LOWER(Z395),""" (""ID"")) ENGINE=InnoDB AUTO_INCREMENT=105774 DEFAULT CHARSET=utf8mb4 COLLATE=utf8mb4_0900_ai_ci;"))</f>
        <v>"VL_IPI" decimal(15,6) DEFAULT NULL,</v>
      </c>
      <c r="AB395" s="190" t="str">
        <f t="shared" si="48"/>
        <v>`reg_c100`.`VL_IPI`,</v>
      </c>
    </row>
    <row r="396" spans="1:28" ht="14.5" hidden="1" customHeight="1" x14ac:dyDescent="0.3">
      <c r="J396" s="187" t="str">
        <f t="shared" si="47"/>
        <v>C100</v>
      </c>
      <c r="K396" s="181">
        <v>26</v>
      </c>
      <c r="L396" s="289" t="s">
        <v>586</v>
      </c>
      <c r="M396" s="182" t="s">
        <v>587</v>
      </c>
      <c r="N396" s="181" t="s">
        <v>32</v>
      </c>
      <c r="O396" s="181" t="s">
        <v>28</v>
      </c>
      <c r="P396" s="181">
        <v>2</v>
      </c>
      <c r="Q396" s="192" t="str">
        <f t="shared" si="43"/>
        <v>Campo</v>
      </c>
      <c r="R396" s="192" t="s">
        <v>3606</v>
      </c>
      <c r="S396" s="191" t="str">
        <f t="shared" si="44"/>
        <v/>
      </c>
      <c r="T396" s="192" t="str">
        <f t="shared" si="45"/>
        <v>&lt;campo posicao="26"&gt;
&lt;coluna&gt;VL_PIS&lt;/coluna&gt;
&lt;descricao&gt;Valor total do PIS&lt;/descricao&gt;
&lt;tipo&gt;R&lt;/tipo&gt;
&lt;/campo&gt;</v>
      </c>
      <c r="U396" s="192" t="str">
        <f t="shared" si="42"/>
        <v>&lt;campo posicao="26"&gt;
&lt;coluna&gt;VL_PIS&lt;/coluna&gt;
&lt;descricao&gt;Valor total do PIS&lt;/descricao&gt;
&lt;tipo&gt;R&lt;/tipo&gt;
&lt;/campo&gt;</v>
      </c>
      <c r="V396" s="192" t="str">
        <f t="shared" si="46"/>
        <v>{"Column27", "VL_PIS"},</v>
      </c>
      <c r="W396" s="191" t="str">
        <f>IF(Q396="Campo","@Campos(posicao = "&amp;K396&amp;", tipo = '"&amp;R396&amp;"')@Column(name = """&amp;L396&amp;""")"&amp;IF(R396="D","@Temporal(TemporalType.DATE)","")&amp;"private "&amp;VLOOKUP(TEXT(R396,"@"),Apoio!A:B,2,0)&amp;" "&amp;SUBSTITUTE(LOWER(LEFT(L396,1))&amp;RIGHT(PROPER(L396),LEN(L396)-1),"_","")&amp;";",IF(ISNUMBER(Q396),IF(R396="R","@Entity@Table(name = ""reg_"&amp;LOWER(J396)&amp;""")@XmlRootElement","")&amp;VLOOKUP(J396,Blocos!D:I,6,0)&amp;Apoio!$E$1&amp;Y396,""))</f>
        <v>@Campos(posicao = 26, tipo = 'R')@Column(name = "VL_PIS")private BigDecimal vlPis;</v>
      </c>
      <c r="X396" s="190" t="str">
        <f>IF(ISNUMBER(Q396),COUNTIF(Blocos!G:G,J396),"")</f>
        <v/>
      </c>
      <c r="Y396" s="190" t="str">
        <f>IF(OR(X396=0,X396=""),"",VLOOKUP(SUMIFS(Blocos!A:A,Blocos!H:H,'EFD REGISTROS e Campos (2)'!X396,Blocos!G:G,'EFD REGISTROS e Campos (2)'!J396),Blocos!A:L,12,0))</f>
        <v/>
      </c>
      <c r="Z396" s="190" t="str">
        <f>IF(ISNUMBER(Q397),VLOOKUP(J396,Blocos!D:G,4,0),"")</f>
        <v/>
      </c>
      <c r="AA396" s="190" t="str">
        <f>IF(ISNUMBER(Q396),CONCATENATE("CREATE TABLE ""reg_",LOWER(J396),""" (""ID"" bigint NOT NULL AUTO_INCREMENT,  ""HASHFILE"" varchar(255) DEFAULT NULL, ""ID_PAI"" bigint NOT NULL,"),IF(Q396="Campo",CONCATENATE("""",L396,""" ",VLOOKUP(R396,Apoio!A:C,3,0)),""))&amp;IF(Z396="","",CONCATENATE("PRIMARY KEY (""ID""), KEY ""FK_reg_",LOWER(Z396),"_ID_PAI"" (""ID_PAI""), CONSTRAINT ""FK_reg_",LOWER(Z396),"_ID_PAI"" FOREIGN KEY (""ID_PAI"") REFERENCES ""reg_",LOWER(Z396),""" (""ID"")) ENGINE=InnoDB AUTO_INCREMENT=105774 DEFAULT CHARSET=utf8mb4 COLLATE=utf8mb4_0900_ai_ci;"))</f>
        <v>"VL_PIS" decimal(15,6) DEFAULT NULL,</v>
      </c>
      <c r="AB396" s="190" t="str">
        <f t="shared" si="48"/>
        <v>`reg_c100`.`VL_PIS`,</v>
      </c>
    </row>
    <row r="397" spans="1:28" ht="14.5" hidden="1" customHeight="1" x14ac:dyDescent="0.3">
      <c r="J397" s="187" t="str">
        <f t="shared" si="47"/>
        <v>C100</v>
      </c>
      <c r="K397" s="181">
        <v>27</v>
      </c>
      <c r="L397" s="289" t="s">
        <v>588</v>
      </c>
      <c r="M397" s="182" t="s">
        <v>589</v>
      </c>
      <c r="N397" s="181" t="s">
        <v>32</v>
      </c>
      <c r="O397" s="181" t="s">
        <v>28</v>
      </c>
      <c r="P397" s="181">
        <v>2</v>
      </c>
      <c r="Q397" s="192" t="str">
        <f t="shared" si="43"/>
        <v>Campo</v>
      </c>
      <c r="R397" s="192" t="s">
        <v>3606</v>
      </c>
      <c r="S397" s="191" t="str">
        <f t="shared" si="44"/>
        <v/>
      </c>
      <c r="T397" s="192" t="str">
        <f t="shared" si="45"/>
        <v>&lt;campo posicao="27"&gt;
&lt;coluna&gt;VL_COFINS&lt;/coluna&gt;
&lt;descricao&gt;Valor total da COFINS&lt;/descricao&gt;
&lt;tipo&gt;R&lt;/tipo&gt;
&lt;/campo&gt;</v>
      </c>
      <c r="U397" s="192" t="str">
        <f t="shared" si="42"/>
        <v>&lt;campo posicao="27"&gt;
&lt;coluna&gt;VL_COFINS&lt;/coluna&gt;
&lt;descricao&gt;Valor total da COFINS&lt;/descricao&gt;
&lt;tipo&gt;R&lt;/tipo&gt;
&lt;/campo&gt;</v>
      </c>
      <c r="V397" s="192" t="str">
        <f t="shared" si="46"/>
        <v>{"Column28", "VL_COFINS"},</v>
      </c>
      <c r="W397" s="191" t="str">
        <f>IF(Q397="Campo","@Campos(posicao = "&amp;K397&amp;", tipo = '"&amp;R397&amp;"')@Column(name = """&amp;L397&amp;""")"&amp;IF(R397="D","@Temporal(TemporalType.DATE)","")&amp;"private "&amp;VLOOKUP(TEXT(R397,"@"),Apoio!A:B,2,0)&amp;" "&amp;SUBSTITUTE(LOWER(LEFT(L397,1))&amp;RIGHT(PROPER(L397),LEN(L397)-1),"_","")&amp;";",IF(ISNUMBER(Q397),IF(R397="R","@Entity@Table(name = ""reg_"&amp;LOWER(J397)&amp;""")@XmlRootElement","")&amp;VLOOKUP(J397,Blocos!D:I,6,0)&amp;Apoio!$E$1&amp;Y397,""))</f>
        <v>@Campos(posicao = 27, tipo = 'R')@Column(name = "VL_COFINS")private BigDecimal vlCofins;</v>
      </c>
      <c r="X397" s="190" t="str">
        <f>IF(ISNUMBER(Q397),COUNTIF(Blocos!G:G,J397),"")</f>
        <v/>
      </c>
      <c r="Y397" s="190" t="str">
        <f>IF(OR(X397=0,X397=""),"",VLOOKUP(SUMIFS(Blocos!A:A,Blocos!H:H,'EFD REGISTROS e Campos (2)'!X397,Blocos!G:G,'EFD REGISTROS e Campos (2)'!J397),Blocos!A:L,12,0))</f>
        <v/>
      </c>
      <c r="Z397" s="190" t="str">
        <f>IF(ISNUMBER(Q398),VLOOKUP(J397,Blocos!D:G,4,0),"")</f>
        <v/>
      </c>
      <c r="AA397" s="190" t="str">
        <f>IF(ISNUMBER(Q397),CONCATENATE("CREATE TABLE ""reg_",LOWER(J397),""" (""ID"" bigint NOT NULL AUTO_INCREMENT,  ""HASHFILE"" varchar(255) DEFAULT NULL, ""ID_PAI"" bigint NOT NULL,"),IF(Q397="Campo",CONCATENATE("""",L397,""" ",VLOOKUP(R397,Apoio!A:C,3,0)),""))&amp;IF(Z397="","",CONCATENATE("PRIMARY KEY (""ID""), KEY ""FK_reg_",LOWER(Z397),"_ID_PAI"" (""ID_PAI""), CONSTRAINT ""FK_reg_",LOWER(Z397),"_ID_PAI"" FOREIGN KEY (""ID_PAI"") REFERENCES ""reg_",LOWER(Z397),""" (""ID"")) ENGINE=InnoDB AUTO_INCREMENT=105774 DEFAULT CHARSET=utf8mb4 COLLATE=utf8mb4_0900_ai_ci;"))</f>
        <v>"VL_COFINS" decimal(15,6) DEFAULT NULL,</v>
      </c>
      <c r="AB397" s="190" t="str">
        <f t="shared" si="48"/>
        <v>`reg_c100`.`VL_COFINS`,</v>
      </c>
    </row>
    <row r="398" spans="1:28" ht="14.5" hidden="1" customHeight="1" x14ac:dyDescent="0.3">
      <c r="J398" s="187" t="str">
        <f t="shared" si="47"/>
        <v>C100</v>
      </c>
      <c r="K398" s="181">
        <v>28</v>
      </c>
      <c r="L398" s="289" t="s">
        <v>590</v>
      </c>
      <c r="M398" s="182" t="s">
        <v>591</v>
      </c>
      <c r="N398" s="181" t="s">
        <v>32</v>
      </c>
      <c r="O398" s="181" t="s">
        <v>28</v>
      </c>
      <c r="P398" s="181">
        <v>2</v>
      </c>
      <c r="Q398" s="192" t="str">
        <f t="shared" si="43"/>
        <v>Campo</v>
      </c>
      <c r="R398" s="192" t="s">
        <v>3606</v>
      </c>
      <c r="S398" s="191" t="str">
        <f t="shared" si="44"/>
        <v/>
      </c>
      <c r="T398" s="192" t="str">
        <f t="shared" si="45"/>
        <v>&lt;campo posicao="28"&gt;
&lt;coluna&gt;VL_PIS_ST&lt;/coluna&gt;
&lt;descricao&gt;Valor total do PIS retido por substituição tributária&lt;/descricao&gt;
&lt;tipo&gt;R&lt;/tipo&gt;
&lt;/campo&gt;</v>
      </c>
      <c r="U398" s="192" t="str">
        <f t="shared" si="42"/>
        <v>&lt;campo posicao="28"&gt;
&lt;coluna&gt;VL_PIS_ST&lt;/coluna&gt;
&lt;descricao&gt;Valor total do PIS retido por substituição tributária&lt;/descricao&gt;
&lt;tipo&gt;R&lt;/tipo&gt;
&lt;/campo&gt;</v>
      </c>
      <c r="V398" s="192" t="str">
        <f t="shared" si="46"/>
        <v>{"Column29", "VL_PIS_ST"},</v>
      </c>
      <c r="W398" s="191" t="str">
        <f>IF(Q398="Campo","@Campos(posicao = "&amp;K398&amp;", tipo = '"&amp;R398&amp;"')@Column(name = """&amp;L398&amp;""")"&amp;IF(R398="D","@Temporal(TemporalType.DATE)","")&amp;"private "&amp;VLOOKUP(TEXT(R398,"@"),Apoio!A:B,2,0)&amp;" "&amp;SUBSTITUTE(LOWER(LEFT(L398,1))&amp;RIGHT(PROPER(L398),LEN(L398)-1),"_","")&amp;";",IF(ISNUMBER(Q398),IF(R398="R","@Entity@Table(name = ""reg_"&amp;LOWER(J398)&amp;""")@XmlRootElement","")&amp;VLOOKUP(J398,Blocos!D:I,6,0)&amp;Apoio!$E$1&amp;Y398,""))</f>
        <v>@Campos(posicao = 28, tipo = 'R')@Column(name = "VL_PIS_ST")private BigDecimal vlPisSt;</v>
      </c>
      <c r="X398" s="190" t="str">
        <f>IF(ISNUMBER(Q398),COUNTIF(Blocos!G:G,J398),"")</f>
        <v/>
      </c>
      <c r="Y398" s="190" t="str">
        <f>IF(OR(X398=0,X398=""),"",VLOOKUP(SUMIFS(Blocos!A:A,Blocos!H:H,'EFD REGISTROS e Campos (2)'!X398,Blocos!G:G,'EFD REGISTROS e Campos (2)'!J398),Blocos!A:L,12,0))</f>
        <v/>
      </c>
      <c r="Z398" s="190" t="str">
        <f>IF(ISNUMBER(Q399),VLOOKUP(J398,Blocos!D:G,4,0),"")</f>
        <v/>
      </c>
      <c r="AA398" s="190" t="str">
        <f>IF(ISNUMBER(Q398),CONCATENATE("CREATE TABLE ""reg_",LOWER(J398),""" (""ID"" bigint NOT NULL AUTO_INCREMENT,  ""HASHFILE"" varchar(255) DEFAULT NULL, ""ID_PAI"" bigint NOT NULL,"),IF(Q398="Campo",CONCATENATE("""",L398,""" ",VLOOKUP(R398,Apoio!A:C,3,0)),""))&amp;IF(Z398="","",CONCATENATE("PRIMARY KEY (""ID""), KEY ""FK_reg_",LOWER(Z398),"_ID_PAI"" (""ID_PAI""), CONSTRAINT ""FK_reg_",LOWER(Z398),"_ID_PAI"" FOREIGN KEY (""ID_PAI"") REFERENCES ""reg_",LOWER(Z398),""" (""ID"")) ENGINE=InnoDB AUTO_INCREMENT=105774 DEFAULT CHARSET=utf8mb4 COLLATE=utf8mb4_0900_ai_ci;"))</f>
        <v>"VL_PIS_ST" decimal(15,6) DEFAULT NULL,</v>
      </c>
      <c r="AB398" s="190" t="str">
        <f t="shared" si="48"/>
        <v>`reg_c100`.`VL_PIS_ST`,</v>
      </c>
    </row>
    <row r="399" spans="1:28" ht="14.5" hidden="1" customHeight="1" x14ac:dyDescent="0.3">
      <c r="J399" s="187" t="str">
        <f t="shared" si="47"/>
        <v>C100</v>
      </c>
      <c r="K399" s="181">
        <v>29</v>
      </c>
      <c r="L399" s="289" t="s">
        <v>592</v>
      </c>
      <c r="M399" s="182" t="s">
        <v>593</v>
      </c>
      <c r="N399" s="181" t="s">
        <v>32</v>
      </c>
      <c r="O399" s="181" t="s">
        <v>28</v>
      </c>
      <c r="P399" s="181">
        <v>2</v>
      </c>
      <c r="Q399" s="192" t="str">
        <f t="shared" si="43"/>
        <v>Campo</v>
      </c>
      <c r="R399" s="192" t="s">
        <v>3606</v>
      </c>
      <c r="S399" s="191" t="str">
        <f t="shared" si="44"/>
        <v/>
      </c>
      <c r="T399" s="192" t="str">
        <f t="shared" si="45"/>
        <v>&lt;campo posicao="29"&gt;
&lt;coluna&gt;VL_COFINS_ST&lt;/coluna&gt;
&lt;descricao&gt;Valor total da COFINS retido por substituição tributária&lt;/descricao&gt;
&lt;tipo&gt;R&lt;/tipo&gt;
&lt;/campo&gt;</v>
      </c>
      <c r="U399" s="192" t="str">
        <f t="shared" si="42"/>
        <v>&lt;campo posicao="29"&gt;
&lt;coluna&gt;VL_COFINS_ST&lt;/coluna&gt;
&lt;descricao&gt;Valor total da COFINS retido por substituição tributária&lt;/descricao&gt;
&lt;tipo&gt;R&lt;/tipo&gt;
&lt;/campo&gt;</v>
      </c>
      <c r="V399" s="192" t="str">
        <f t="shared" si="46"/>
        <v>{"Column30", "VL_COFINS_ST"},</v>
      </c>
      <c r="W399" s="191" t="str">
        <f>IF(Q399="Campo","@Campos(posicao = "&amp;K399&amp;", tipo = '"&amp;R399&amp;"')@Column(name = """&amp;L399&amp;""")"&amp;IF(R399="D","@Temporal(TemporalType.DATE)","")&amp;"private "&amp;VLOOKUP(TEXT(R399,"@"),Apoio!A:B,2,0)&amp;" "&amp;SUBSTITUTE(LOWER(LEFT(L399,1))&amp;RIGHT(PROPER(L399),LEN(L399)-1),"_","")&amp;";",IF(ISNUMBER(Q399),IF(R399="R","@Entity@Table(name = ""reg_"&amp;LOWER(J399)&amp;""")@XmlRootElement","")&amp;VLOOKUP(J399,Blocos!D:I,6,0)&amp;Apoio!$E$1&amp;Y399,""))</f>
        <v>@Campos(posicao = 29, tipo = 'R')@Column(name = "VL_COFINS_ST")private BigDecimal vlCofinsSt;</v>
      </c>
      <c r="X399" s="190" t="str">
        <f>IF(ISNUMBER(Q399),COUNTIF(Blocos!G:G,J399),"")</f>
        <v/>
      </c>
      <c r="Y399" s="190" t="str">
        <f>IF(OR(X399=0,X399=""),"",VLOOKUP(SUMIFS(Blocos!A:A,Blocos!H:H,'EFD REGISTROS e Campos (2)'!X399,Blocos!G:G,'EFD REGISTROS e Campos (2)'!J399),Blocos!A:L,12,0))</f>
        <v/>
      </c>
      <c r="Z399" s="190" t="str">
        <f>IF(ISNUMBER(Q400),VLOOKUP(J399,Blocos!D:G,4,0),"")</f>
        <v>C001</v>
      </c>
      <c r="AA399" s="190" t="str">
        <f>IF(ISNUMBER(Q399),CONCATENATE("CREATE TABLE ""reg_",LOWER(J399),""" (""ID"" bigint NOT NULL AUTO_INCREMENT,  ""HASHFILE"" varchar(255) DEFAULT NULL, ""ID_PAI"" bigint NOT NULL,"),IF(Q399="Campo",CONCATENATE("""",L399,""" ",VLOOKUP(R399,Apoio!A:C,3,0)),""))&amp;IF(Z399="","",CONCATENATE("PRIMARY KEY (""ID""), KEY ""FK_reg_",LOWER(Z399),"_ID_PAI"" (""ID_PAI""), CONSTRAINT ""FK_reg_",LOWER(Z399),"_ID_PAI"" FOREIGN KEY (""ID_PAI"") REFERENCES ""reg_",LOWER(Z399),""" (""ID"")) ENGINE=InnoDB AUTO_INCREMENT=105774 DEFAULT CHARSET=utf8mb4 COLLATE=utf8mb4_0900_ai_ci;"))</f>
        <v>"VL_COFINS_ST" decimal(15,6) DEFAULT NULL,PRIMARY KEY ("ID"), KEY "FK_reg_c001_ID_PAI" ("ID_PAI"), CONSTRAINT "FK_reg_c001_ID_PAI" FOREIGN KEY ("ID_PAI") REFERENCES "reg_c001" ("ID")) ENGINE=InnoDB AUTO_INCREMENT=105774 DEFAULT CHARSET=utf8mb4 COLLATE=utf8mb4_0900_ai_ci;</v>
      </c>
      <c r="AB399" s="190" t="str">
        <f t="shared" si="48"/>
        <v>`reg_c100`.`VL_COFINS_ST`,FROM `efdicms`.`reg_c100`;"</v>
      </c>
    </row>
    <row r="400" spans="1:28" ht="14.5" hidden="1" customHeight="1" collapsed="1" x14ac:dyDescent="0.3">
      <c r="A400" s="180" t="s">
        <v>22</v>
      </c>
      <c r="E400" s="180" t="s">
        <v>594</v>
      </c>
      <c r="I400" s="180" t="s">
        <v>209</v>
      </c>
      <c r="J400" s="187" t="str">
        <f t="shared" si="47"/>
        <v>C101</v>
      </c>
      <c r="K400" s="195" t="s">
        <v>595</v>
      </c>
      <c r="Q400" s="192">
        <f t="shared" si="43"/>
        <v>3</v>
      </c>
      <c r="S400" s="191" t="str">
        <f t="shared" si="44"/>
        <v>&lt;/registro&gt;
&lt;registro codigo="C101" perfil="ABC" nivel="3"&gt;</v>
      </c>
      <c r="T400" s="192" t="str">
        <f t="shared" si="45"/>
        <v/>
      </c>
      <c r="U400" s="192" t="str">
        <f t="shared" si="42"/>
        <v>&lt;/registro&gt;
&lt;registro codigo="C101" perfil="ABC" nivel="3"&gt;</v>
      </c>
      <c r="V400" s="192" t="str">
        <f t="shared" si="46"/>
        <v/>
      </c>
      <c r="W400" s="191" t="str">
        <f>IF(Q400="Campo","@Campos(posicao = "&amp;K400&amp;", tipo = '"&amp;R400&amp;"')@Column(name = """&amp;L400&amp;""")"&amp;IF(R400="D","@Temporal(TemporalType.DATE)","")&amp;"private "&amp;VLOOKUP(TEXT(R400,"@"),Apoio!A:B,2,0)&amp;" "&amp;SUBSTITUTE(LOWER(LEFT(L400,1))&amp;RIGHT(PROPER(L400),LEN(L400)-1),"_","")&amp;";",IF(ISNUMBER(Q400),IF(R400="R","@Entity@Table(name = ""reg_"&amp;LOWER(J400)&amp;""")@XmlRootElement","")&amp;VLOOKUP(J400,Blocos!D:I,6,0)&amp;Apoio!$E$1&amp;Y400,""))</f>
        <v>@Registros(nivel = 3) public class RegC101 implements Serializable { private static final long serialVersionUID = 1L; @Id @GeneratedValue(strategy = GenerationType.IDENTITY) @Basic(optional = false) @Column(name = "ID" ) private Long id;@OneToOne(fetch = FetchType.LAZY) @JoinColumn(name = "ID_PAI", nullable = false) private RegC100 idPai; public RegC100 getIdPai() {return idPai;}public void setIdPai(Object idPai) {this.idPai = (RegC100) idPai;}public RegC101() { } public RegC101(Long id) { this.id = id; } public RegC101(Long id, RegC100 idPai, long linha, String hash) { this.id = id; this.idPai = idPai; this.linha = linha; this.hash = hash; }public Long getId() { return id; } public void setId(Long id) { this.id = id; }@Basic(optional = false)@Column(name = "LINHA")private long linha;@Basic(optional = false)@Column(name = "HASH")private String hash;</v>
      </c>
      <c r="X400" s="190">
        <f>IF(ISNUMBER(Q400),COUNTIF(Blocos!G:G,J400),"")</f>
        <v>0</v>
      </c>
      <c r="Y400" s="190" t="str">
        <f>IF(OR(X400=0,X400=""),"",VLOOKUP(SUMIFS(Blocos!A:A,Blocos!H:H,'EFD REGISTROS e Campos (2)'!X400,Blocos!G:G,'EFD REGISTROS e Campos (2)'!J400),Blocos!A:L,12,0))</f>
        <v/>
      </c>
      <c r="Z400" s="190" t="str">
        <f>IF(ISNUMBER(Q401),VLOOKUP(J400,Blocos!D:G,4,0),"")</f>
        <v/>
      </c>
      <c r="AA400" s="190" t="str">
        <f>IF(ISNUMBER(Q400),CONCATENATE("CREATE TABLE ""reg_",LOWER(J400),""" (""ID"" bigint NOT NULL AUTO_INCREMENT,  ""HASHFILE"" varchar(255) DEFAULT NULL, ""ID_PAI"" bigint NOT NULL,"),IF(Q400="Campo",CONCATENATE("""",L400,""" ",VLOOKUP(R400,Apoio!A:C,3,0)),""))&amp;IF(Z400="","",CONCATENATE("PRIMARY KEY (""ID""), KEY ""FK_reg_",LOWER(Z400),"_ID_PAI"" (""ID_PAI""), CONSTRAINT ""FK_reg_",LOWER(Z400),"_ID_PAI"" FOREIGN KEY (""ID_PAI"") REFERENCES ""reg_",LOWER(Z400),""" (""ID"")) ENGINE=InnoDB AUTO_INCREMENT=105774 DEFAULT CHARSET=utf8mb4 COLLATE=utf8mb4_0900_ai_ci;"))</f>
        <v>CREATE TABLE "reg_c101" ("ID" bigint NOT NULL AUTO_INCREMENT,  "HASHFILE" varchar(255) DEFAULT NULL, "ID_PAI" bigint NOT NULL,</v>
      </c>
      <c r="AB400" s="190" t="str">
        <f t="shared" si="48"/>
        <v/>
      </c>
    </row>
    <row r="401" spans="1:28" ht="14.5" hidden="1" customHeight="1" x14ac:dyDescent="0.3">
      <c r="J401" s="187" t="str">
        <f t="shared" si="47"/>
        <v>C101</v>
      </c>
      <c r="K401" s="181">
        <v>1</v>
      </c>
      <c r="L401" s="289" t="s">
        <v>25</v>
      </c>
      <c r="M401" s="182" t="s">
        <v>596</v>
      </c>
      <c r="N401" s="181" t="s">
        <v>27</v>
      </c>
      <c r="O401" s="181">
        <v>4</v>
      </c>
      <c r="P401" s="181" t="s">
        <v>28</v>
      </c>
      <c r="Q401" s="192" t="str">
        <f t="shared" si="43"/>
        <v>Campo</v>
      </c>
      <c r="R401" s="192" t="s">
        <v>27</v>
      </c>
      <c r="S401" s="191" t="str">
        <f t="shared" si="44"/>
        <v/>
      </c>
      <c r="T401" s="192" t="str">
        <f t="shared" si="45"/>
        <v>&lt;campo posicao="1"&gt;
&lt;coluna&gt;REG&lt;/coluna&gt;
&lt;descricao&gt;Texto fixo contendo "C101"&lt;/descricao&gt;
&lt;tipo&gt;C&lt;/tipo&gt;
&lt;/campo&gt;</v>
      </c>
      <c r="U401" s="192" t="str">
        <f t="shared" si="42"/>
        <v>&lt;campo posicao="1"&gt;
&lt;coluna&gt;REG&lt;/coluna&gt;
&lt;descricao&gt;Texto fixo contendo "C101"&lt;/descricao&gt;
&lt;tipo&gt;C&lt;/tipo&gt;
&lt;/campo&gt;</v>
      </c>
      <c r="V401" s="192" t="str">
        <f t="shared" si="46"/>
        <v>{"Column2", "REG"},</v>
      </c>
      <c r="W401" s="191" t="str">
        <f>IF(Q401="Campo","@Campos(posicao = "&amp;K401&amp;", tipo = '"&amp;R401&amp;"')@Column(name = """&amp;L401&amp;""")"&amp;IF(R401="D","@Temporal(TemporalType.DATE)","")&amp;"private "&amp;VLOOKUP(TEXT(R401,"@"),Apoio!A:B,2,0)&amp;" "&amp;SUBSTITUTE(LOWER(LEFT(L401,1))&amp;RIGHT(PROPER(L401),LEN(L401)-1),"_","")&amp;";",IF(ISNUMBER(Q401),IF(R401="R","@Entity@Table(name = ""reg_"&amp;LOWER(J401)&amp;""")@XmlRootElement","")&amp;VLOOKUP(J401,Blocos!D:I,6,0)&amp;Apoio!$E$1&amp;Y401,""))</f>
        <v>@Campos(posicao = 1, tipo = 'C')@Column(name = "REG")private String reg;</v>
      </c>
      <c r="X401" s="190" t="str">
        <f>IF(ISNUMBER(Q401),COUNTIF(Blocos!G:G,J401),"")</f>
        <v/>
      </c>
      <c r="Y401" s="190" t="str">
        <f>IF(OR(X401=0,X401=""),"",VLOOKUP(SUMIFS(Blocos!A:A,Blocos!H:H,'EFD REGISTROS e Campos (2)'!X401,Blocos!G:G,'EFD REGISTROS e Campos (2)'!J401),Blocos!A:L,12,0))</f>
        <v/>
      </c>
      <c r="Z401" s="190" t="str">
        <f>IF(ISNUMBER(Q402),VLOOKUP(J401,Blocos!D:G,4,0),"")</f>
        <v/>
      </c>
      <c r="AA401" s="190" t="str">
        <f>IF(ISNUMBER(Q401),CONCATENATE("CREATE TABLE ""reg_",LOWER(J401),""" (""ID"" bigint NOT NULL AUTO_INCREMENT,  ""HASHFILE"" varchar(255) DEFAULT NULL, ""ID_PAI"" bigint NOT NULL,"),IF(Q401="Campo",CONCATENATE("""",L401,""" ",VLOOKUP(R401,Apoio!A:C,3,0)),""))&amp;IF(Z401="","",CONCATENATE("PRIMARY KEY (""ID""), KEY ""FK_reg_",LOWER(Z401),"_ID_PAI"" (""ID_PAI""), CONSTRAINT ""FK_reg_",LOWER(Z401),"_ID_PAI"" FOREIGN KEY (""ID_PAI"") REFERENCES ""reg_",LOWER(Z401),""" (""ID"")) ENGINE=InnoDB AUTO_INCREMENT=105774 DEFAULT CHARSET=utf8mb4 COLLATE=utf8mb4_0900_ai_ci;"))</f>
        <v>"REG" varchar(255) DEFAULT NULL,</v>
      </c>
      <c r="AB401" s="190" t="str">
        <f t="shared" si="48"/>
        <v>USE `efdicms`;SELECT `reg_c101`.`REG`,</v>
      </c>
    </row>
    <row r="402" spans="1:28" ht="14.5" hidden="1" customHeight="1" x14ac:dyDescent="0.3">
      <c r="J402" s="187" t="str">
        <f t="shared" si="47"/>
        <v>C101</v>
      </c>
      <c r="K402" s="181">
        <v>2</v>
      </c>
      <c r="L402" s="289" t="s">
        <v>597</v>
      </c>
      <c r="M402" s="182" t="s">
        <v>598</v>
      </c>
      <c r="N402" s="181" t="s">
        <v>32</v>
      </c>
      <c r="O402" s="181" t="s">
        <v>28</v>
      </c>
      <c r="P402" s="181">
        <v>2</v>
      </c>
      <c r="Q402" s="192" t="str">
        <f t="shared" si="43"/>
        <v>Campo</v>
      </c>
      <c r="R402" s="192" t="s">
        <v>3606</v>
      </c>
      <c r="S402" s="191" t="str">
        <f t="shared" si="44"/>
        <v/>
      </c>
      <c r="T402" s="192" t="str">
        <f t="shared" si="45"/>
        <v>&lt;campo posicao="2"&gt;
&lt;coluna&gt;VL_FCP_UF_DEST&lt;/coluna&gt;
&lt;descricao&gt;Valor total relativo ao Fundo de Combate à Pobreza (FCP) da UF de destino&lt;/descricao&gt;
&lt;tipo&gt;R&lt;/tipo&gt;
&lt;/campo&gt;</v>
      </c>
      <c r="U402" s="192" t="str">
        <f t="shared" si="42"/>
        <v>&lt;campo posicao="2"&gt;
&lt;coluna&gt;VL_FCP_UF_DEST&lt;/coluna&gt;
&lt;descricao&gt;Valor total relativo ao Fundo de Combate à Pobreza (FCP) da UF de destino&lt;/descricao&gt;
&lt;tipo&gt;R&lt;/tipo&gt;
&lt;/campo&gt;</v>
      </c>
      <c r="V402" s="192" t="str">
        <f t="shared" si="46"/>
        <v>{"Column3", "VL_FCP_UF_DEST"},</v>
      </c>
      <c r="W402" s="191" t="str">
        <f>IF(Q402="Campo","@Campos(posicao = "&amp;K402&amp;", tipo = '"&amp;R402&amp;"')@Column(name = """&amp;L402&amp;""")"&amp;IF(R402="D","@Temporal(TemporalType.DATE)","")&amp;"private "&amp;VLOOKUP(TEXT(R402,"@"),Apoio!A:B,2,0)&amp;" "&amp;SUBSTITUTE(LOWER(LEFT(L402,1))&amp;RIGHT(PROPER(L402),LEN(L402)-1),"_","")&amp;";",IF(ISNUMBER(Q402),IF(R402="R","@Entity@Table(name = ""reg_"&amp;LOWER(J402)&amp;""")@XmlRootElement","")&amp;VLOOKUP(J402,Blocos!D:I,6,0)&amp;Apoio!$E$1&amp;Y402,""))</f>
        <v>@Campos(posicao = 2, tipo = 'R')@Column(name = "VL_FCP_UF_DEST")private BigDecimal vlFcpUfDest;</v>
      </c>
      <c r="X402" s="190" t="str">
        <f>IF(ISNUMBER(Q402),COUNTIF(Blocos!G:G,J402),"")</f>
        <v/>
      </c>
      <c r="Y402" s="190" t="str">
        <f>IF(OR(X402=0,X402=""),"",VLOOKUP(SUMIFS(Blocos!A:A,Blocos!H:H,'EFD REGISTROS e Campos (2)'!X402,Blocos!G:G,'EFD REGISTROS e Campos (2)'!J402),Blocos!A:L,12,0))</f>
        <v/>
      </c>
      <c r="Z402" s="190" t="str">
        <f>IF(ISNUMBER(Q403),VLOOKUP(J402,Blocos!D:G,4,0),"")</f>
        <v/>
      </c>
      <c r="AA402" s="190" t="str">
        <f>IF(ISNUMBER(Q402),CONCATENATE("CREATE TABLE ""reg_",LOWER(J402),""" (""ID"" bigint NOT NULL AUTO_INCREMENT,  ""HASHFILE"" varchar(255) DEFAULT NULL, ""ID_PAI"" bigint NOT NULL,"),IF(Q402="Campo",CONCATENATE("""",L402,""" ",VLOOKUP(R402,Apoio!A:C,3,0)),""))&amp;IF(Z402="","",CONCATENATE("PRIMARY KEY (""ID""), KEY ""FK_reg_",LOWER(Z402),"_ID_PAI"" (""ID_PAI""), CONSTRAINT ""FK_reg_",LOWER(Z402),"_ID_PAI"" FOREIGN KEY (""ID_PAI"") REFERENCES ""reg_",LOWER(Z402),""" (""ID"")) ENGINE=InnoDB AUTO_INCREMENT=105774 DEFAULT CHARSET=utf8mb4 COLLATE=utf8mb4_0900_ai_ci;"))</f>
        <v>"VL_FCP_UF_DEST" decimal(15,6) DEFAULT NULL,</v>
      </c>
      <c r="AB402" s="190" t="str">
        <f t="shared" si="48"/>
        <v>`reg_c101`.`VL_FCP_UF_DEST`,</v>
      </c>
    </row>
    <row r="403" spans="1:28" ht="14.5" hidden="1" customHeight="1" x14ac:dyDescent="0.3">
      <c r="J403" s="187" t="str">
        <f t="shared" si="47"/>
        <v>C101</v>
      </c>
      <c r="K403" s="181">
        <v>3</v>
      </c>
      <c r="L403" s="289" t="s">
        <v>599</v>
      </c>
      <c r="M403" s="182" t="s">
        <v>600</v>
      </c>
      <c r="N403" s="181" t="s">
        <v>32</v>
      </c>
      <c r="O403" s="181" t="s">
        <v>28</v>
      </c>
      <c r="P403" s="181">
        <v>2</v>
      </c>
      <c r="Q403" s="192" t="str">
        <f t="shared" si="43"/>
        <v>Campo</v>
      </c>
      <c r="R403" s="192" t="s">
        <v>3606</v>
      </c>
      <c r="S403" s="191" t="str">
        <f t="shared" si="44"/>
        <v/>
      </c>
      <c r="T403" s="192" t="str">
        <f t="shared" si="45"/>
        <v>&lt;campo posicao="3"&gt;
&lt;coluna&gt;VL_ICMS_UF_DEST&lt;/coluna&gt;
&lt;descricao&gt;Valor total do ICMS Interestadual para a UF de destino &lt;/descricao&gt;
&lt;tipo&gt;R&lt;/tipo&gt;
&lt;/campo&gt;</v>
      </c>
      <c r="U403" s="192" t="str">
        <f t="shared" si="42"/>
        <v>&lt;campo posicao="3"&gt;
&lt;coluna&gt;VL_ICMS_UF_DEST&lt;/coluna&gt;
&lt;descricao&gt;Valor total do ICMS Interestadual para a UF de destino &lt;/descricao&gt;
&lt;tipo&gt;R&lt;/tipo&gt;
&lt;/campo&gt;</v>
      </c>
      <c r="V403" s="192" t="str">
        <f t="shared" si="46"/>
        <v>{"Column4", "VL_ICMS_UF_DEST"},</v>
      </c>
      <c r="W403" s="191" t="str">
        <f>IF(Q403="Campo","@Campos(posicao = "&amp;K403&amp;", tipo = '"&amp;R403&amp;"')@Column(name = """&amp;L403&amp;""")"&amp;IF(R403="D","@Temporal(TemporalType.DATE)","")&amp;"private "&amp;VLOOKUP(TEXT(R403,"@"),Apoio!A:B,2,0)&amp;" "&amp;SUBSTITUTE(LOWER(LEFT(L403,1))&amp;RIGHT(PROPER(L403),LEN(L403)-1),"_","")&amp;";",IF(ISNUMBER(Q403),IF(R403="R","@Entity@Table(name = ""reg_"&amp;LOWER(J403)&amp;""")@XmlRootElement","")&amp;VLOOKUP(J403,Blocos!D:I,6,0)&amp;Apoio!$E$1&amp;Y403,""))</f>
        <v>@Campos(posicao = 3, tipo = 'R')@Column(name = "VL_ICMS_UF_DEST")private BigDecimal vlIcmsUfDest;</v>
      </c>
      <c r="X403" s="190" t="str">
        <f>IF(ISNUMBER(Q403),COUNTIF(Blocos!G:G,J403),"")</f>
        <v/>
      </c>
      <c r="Y403" s="190" t="str">
        <f>IF(OR(X403=0,X403=""),"",VLOOKUP(SUMIFS(Blocos!A:A,Blocos!H:H,'EFD REGISTROS e Campos (2)'!X403,Blocos!G:G,'EFD REGISTROS e Campos (2)'!J403),Blocos!A:L,12,0))</f>
        <v/>
      </c>
      <c r="Z403" s="190" t="str">
        <f>IF(ISNUMBER(Q404),VLOOKUP(J403,Blocos!D:G,4,0),"")</f>
        <v/>
      </c>
      <c r="AA403" s="190" t="str">
        <f>IF(ISNUMBER(Q403),CONCATENATE("CREATE TABLE ""reg_",LOWER(J403),""" (""ID"" bigint NOT NULL AUTO_INCREMENT,  ""HASHFILE"" varchar(255) DEFAULT NULL, ""ID_PAI"" bigint NOT NULL,"),IF(Q403="Campo",CONCATENATE("""",L403,""" ",VLOOKUP(R403,Apoio!A:C,3,0)),""))&amp;IF(Z403="","",CONCATENATE("PRIMARY KEY (""ID""), KEY ""FK_reg_",LOWER(Z403),"_ID_PAI"" (""ID_PAI""), CONSTRAINT ""FK_reg_",LOWER(Z403),"_ID_PAI"" FOREIGN KEY (""ID_PAI"") REFERENCES ""reg_",LOWER(Z403),""" (""ID"")) ENGINE=InnoDB AUTO_INCREMENT=105774 DEFAULT CHARSET=utf8mb4 COLLATE=utf8mb4_0900_ai_ci;"))</f>
        <v>"VL_ICMS_UF_DEST" decimal(15,6) DEFAULT NULL,</v>
      </c>
      <c r="AB403" s="190" t="str">
        <f t="shared" si="48"/>
        <v>`reg_c101`.`VL_ICMS_UF_DEST`,</v>
      </c>
    </row>
    <row r="404" spans="1:28" ht="14.5" hidden="1" customHeight="1" x14ac:dyDescent="0.3">
      <c r="J404" s="187" t="str">
        <f t="shared" si="47"/>
        <v>C101</v>
      </c>
      <c r="K404" s="181">
        <v>4</v>
      </c>
      <c r="L404" s="289" t="s">
        <v>601</v>
      </c>
      <c r="M404" s="182" t="s">
        <v>602</v>
      </c>
      <c r="N404" s="181" t="s">
        <v>32</v>
      </c>
      <c r="O404" s="181" t="s">
        <v>28</v>
      </c>
      <c r="P404" s="181">
        <v>2</v>
      </c>
      <c r="Q404" s="192" t="str">
        <f t="shared" si="43"/>
        <v>Campo</v>
      </c>
      <c r="R404" s="192" t="s">
        <v>3606</v>
      </c>
      <c r="S404" s="191" t="str">
        <f t="shared" si="44"/>
        <v/>
      </c>
      <c r="T404" s="192" t="str">
        <f t="shared" si="45"/>
        <v>&lt;campo posicao="4"&gt;
&lt;coluna&gt;VL_ICMS_UF_REM&lt;/coluna&gt;
&lt;descricao&gt;Valor total do ICMS Interestadual para a UF do remetente&lt;/descricao&gt;
&lt;tipo&gt;R&lt;/tipo&gt;
&lt;/campo&gt;</v>
      </c>
      <c r="U404" s="192" t="str">
        <f t="shared" si="42"/>
        <v>&lt;campo posicao="4"&gt;
&lt;coluna&gt;VL_ICMS_UF_REM&lt;/coluna&gt;
&lt;descricao&gt;Valor total do ICMS Interestadual para a UF do remetente&lt;/descricao&gt;
&lt;tipo&gt;R&lt;/tipo&gt;
&lt;/campo&gt;</v>
      </c>
      <c r="V404" s="192" t="str">
        <f t="shared" si="46"/>
        <v>{"Column5", "VL_ICMS_UF_REM"},</v>
      </c>
      <c r="W404" s="191" t="str">
        <f>IF(Q404="Campo","@Campos(posicao = "&amp;K404&amp;", tipo = '"&amp;R404&amp;"')@Column(name = """&amp;L404&amp;""")"&amp;IF(R404="D","@Temporal(TemporalType.DATE)","")&amp;"private "&amp;VLOOKUP(TEXT(R404,"@"),Apoio!A:B,2,0)&amp;" "&amp;SUBSTITUTE(LOWER(LEFT(L404,1))&amp;RIGHT(PROPER(L404),LEN(L404)-1),"_","")&amp;";",IF(ISNUMBER(Q404),IF(R404="R","@Entity@Table(name = ""reg_"&amp;LOWER(J404)&amp;""")@XmlRootElement","")&amp;VLOOKUP(J404,Blocos!D:I,6,0)&amp;Apoio!$E$1&amp;Y404,""))</f>
        <v>@Campos(posicao = 4, tipo = 'R')@Column(name = "VL_ICMS_UF_REM")private BigDecimal vlIcmsUfRem;</v>
      </c>
      <c r="X404" s="190" t="str">
        <f>IF(ISNUMBER(Q404),COUNTIF(Blocos!G:G,J404),"")</f>
        <v/>
      </c>
      <c r="Y404" s="190" t="str">
        <f>IF(OR(X404=0,X404=""),"",VLOOKUP(SUMIFS(Blocos!A:A,Blocos!H:H,'EFD REGISTROS e Campos (2)'!X404,Blocos!G:G,'EFD REGISTROS e Campos (2)'!J404),Blocos!A:L,12,0))</f>
        <v/>
      </c>
      <c r="Z404" s="190" t="str">
        <f>IF(ISNUMBER(Q405),VLOOKUP(J404,Blocos!D:G,4,0),"")</f>
        <v>C100</v>
      </c>
      <c r="AA404" s="190" t="str">
        <f>IF(ISNUMBER(Q404),CONCATENATE("CREATE TABLE ""reg_",LOWER(J404),""" (""ID"" bigint NOT NULL AUTO_INCREMENT,  ""HASHFILE"" varchar(255) DEFAULT NULL, ""ID_PAI"" bigint NOT NULL,"),IF(Q404="Campo",CONCATENATE("""",L404,""" ",VLOOKUP(R404,Apoio!A:C,3,0)),""))&amp;IF(Z404="","",CONCATENATE("PRIMARY KEY (""ID""), KEY ""FK_reg_",LOWER(Z404),"_ID_PAI"" (""ID_PAI""), CONSTRAINT ""FK_reg_",LOWER(Z404),"_ID_PAI"" FOREIGN KEY (""ID_PAI"") REFERENCES ""reg_",LOWER(Z404),""" (""ID"")) ENGINE=InnoDB AUTO_INCREMENT=105774 DEFAULT CHARSET=utf8mb4 COLLATE=utf8mb4_0900_ai_ci;"))</f>
        <v>"VL_ICMS_UF_REM" decimal(15,6) DEFAULT NULL,PRIMARY KEY ("ID"), KEY "FK_reg_c100_ID_PAI" ("ID_PAI"), CONSTRAINT "FK_reg_c100_ID_PAI" FOREIGN KEY ("ID_PAI") REFERENCES "reg_c100" ("ID")) ENGINE=InnoDB AUTO_INCREMENT=105774 DEFAULT CHARSET=utf8mb4 COLLATE=utf8mb4_0900_ai_ci;</v>
      </c>
      <c r="AB404" s="190" t="str">
        <f t="shared" si="48"/>
        <v>`reg_c101`.`VL_ICMS_UF_REM`,FROM `efdicms`.`reg_c101`;"</v>
      </c>
    </row>
    <row r="405" spans="1:28" ht="14.5" hidden="1" customHeight="1" collapsed="1" x14ac:dyDescent="0.3">
      <c r="A405" s="180" t="s">
        <v>115</v>
      </c>
      <c r="E405" s="180" t="s">
        <v>603</v>
      </c>
      <c r="I405" s="180" t="s">
        <v>209</v>
      </c>
      <c r="J405" s="187" t="str">
        <f t="shared" si="47"/>
        <v>C105</v>
      </c>
      <c r="K405" s="195" t="s">
        <v>604</v>
      </c>
      <c r="Q405" s="192">
        <f t="shared" si="43"/>
        <v>3</v>
      </c>
      <c r="S405" s="191" t="str">
        <f t="shared" si="44"/>
        <v>&lt;/registro&gt;
&lt;registro codigo="C105" perfil="AB" nivel="3"&gt;</v>
      </c>
      <c r="T405" s="192" t="str">
        <f t="shared" si="45"/>
        <v/>
      </c>
      <c r="U405" s="192" t="str">
        <f t="shared" si="42"/>
        <v>&lt;/registro&gt;
&lt;registro codigo="C105" perfil="AB" nivel="3"&gt;</v>
      </c>
      <c r="V405" s="192" t="str">
        <f t="shared" si="46"/>
        <v/>
      </c>
      <c r="W405" s="191" t="str">
        <f>IF(Q405="Campo","@Campos(posicao = "&amp;K405&amp;", tipo = '"&amp;R405&amp;"')@Column(name = """&amp;L405&amp;""")"&amp;IF(R405="D","@Temporal(TemporalType.DATE)","")&amp;"private "&amp;VLOOKUP(TEXT(R405,"@"),Apoio!A:B,2,0)&amp;" "&amp;SUBSTITUTE(LOWER(LEFT(L405,1))&amp;RIGHT(PROPER(L405),LEN(L405)-1),"_","")&amp;";",IF(ISNUMBER(Q405),IF(R405="R","@Entity@Table(name = ""reg_"&amp;LOWER(J405)&amp;""")@XmlRootElement","")&amp;VLOOKUP(J405,Blocos!D:I,6,0)&amp;Apoio!$E$1&amp;Y405,""))</f>
        <v>@Registros(nivel = 3) public class RegC105 implements Serializable { private static final long serialVersionUID = 1L; @Id @GeneratedValue(strategy = GenerationType.IDENTITY) @Basic(optional = false) @Column(name = "ID" ) private Long id;@OneToOne(fetch = FetchType.LAZY) @JoinColumn(name = "ID_PAI", nullable = false) private RegC100 idPai; public RegC100 getIdPai() {return idPai;}public void setIdPai(Object idPai) {this.idPai = (RegC100) idPai;}public RegC105() { } public RegC105(Long id) { this.id = id; } public RegC105(Long id, RegC100 idPai, long linha, String hash) { this.id = id; this.idPai = idPai; this.linha = linha; this.hash = hash; }public Long getId() { return id; } public void setId(Long id) { this.id = id; }@Basic(optional = false)@Column(name = "LINHA")private long linha;@Basic(optional = false)@Column(name = "HASH")private String hash;</v>
      </c>
      <c r="X405" s="190">
        <f>IF(ISNUMBER(Q405),COUNTIF(Blocos!G:G,J405),"")</f>
        <v>0</v>
      </c>
      <c r="Y405" s="190" t="str">
        <f>IF(OR(X405=0,X405=""),"",VLOOKUP(SUMIFS(Blocos!A:A,Blocos!H:H,'EFD REGISTROS e Campos (2)'!X405,Blocos!G:G,'EFD REGISTROS e Campos (2)'!J405),Blocos!A:L,12,0))</f>
        <v/>
      </c>
      <c r="Z405" s="190" t="str">
        <f>IF(ISNUMBER(Q406),VLOOKUP(J405,Blocos!D:G,4,0),"")</f>
        <v/>
      </c>
      <c r="AA405" s="190" t="str">
        <f>IF(ISNUMBER(Q405),CONCATENATE("CREATE TABLE ""reg_",LOWER(J405),""" (""ID"" bigint NOT NULL AUTO_INCREMENT,  ""HASHFILE"" varchar(255) DEFAULT NULL, ""ID_PAI"" bigint NOT NULL,"),IF(Q405="Campo",CONCATENATE("""",L405,""" ",VLOOKUP(R405,Apoio!A:C,3,0)),""))&amp;IF(Z405="","",CONCATENATE("PRIMARY KEY (""ID""), KEY ""FK_reg_",LOWER(Z405),"_ID_PAI"" (""ID_PAI""), CONSTRAINT ""FK_reg_",LOWER(Z405),"_ID_PAI"" FOREIGN KEY (""ID_PAI"") REFERENCES ""reg_",LOWER(Z405),""" (""ID"")) ENGINE=InnoDB AUTO_INCREMENT=105774 DEFAULT CHARSET=utf8mb4 COLLATE=utf8mb4_0900_ai_ci;"))</f>
        <v>CREATE TABLE "reg_c105" ("ID" bigint NOT NULL AUTO_INCREMENT,  "HASHFILE" varchar(255) DEFAULT NULL, "ID_PAI" bigint NOT NULL,</v>
      </c>
      <c r="AB405" s="190" t="str">
        <f t="shared" si="48"/>
        <v/>
      </c>
    </row>
    <row r="406" spans="1:28" ht="14.5" hidden="1" customHeight="1" x14ac:dyDescent="0.3">
      <c r="J406" s="187" t="str">
        <f t="shared" si="47"/>
        <v>C105</v>
      </c>
      <c r="K406" s="280">
        <v>1</v>
      </c>
      <c r="L406" s="289" t="s">
        <v>25</v>
      </c>
      <c r="M406" s="182" t="s">
        <v>606</v>
      </c>
      <c r="N406" s="181" t="s">
        <v>27</v>
      </c>
      <c r="O406" s="181">
        <v>4</v>
      </c>
      <c r="P406" s="181" t="s">
        <v>28</v>
      </c>
      <c r="Q406" s="192" t="str">
        <f t="shared" si="43"/>
        <v>Campo</v>
      </c>
      <c r="R406" s="192" t="s">
        <v>27</v>
      </c>
      <c r="S406" s="191" t="str">
        <f t="shared" si="44"/>
        <v/>
      </c>
      <c r="T406" s="192" t="str">
        <f t="shared" si="45"/>
        <v>&lt;campo posicao="1"&gt;
&lt;coluna&gt;REG&lt;/coluna&gt;
&lt;descricao&gt;Texto fixo contendo "C105"&lt;/descricao&gt;
&lt;tipo&gt;C&lt;/tipo&gt;
&lt;/campo&gt;</v>
      </c>
      <c r="U406" s="192" t="str">
        <f t="shared" si="42"/>
        <v>&lt;campo posicao="1"&gt;
&lt;coluna&gt;REG&lt;/coluna&gt;
&lt;descricao&gt;Texto fixo contendo "C105"&lt;/descricao&gt;
&lt;tipo&gt;C&lt;/tipo&gt;
&lt;/campo&gt;</v>
      </c>
      <c r="V406" s="192" t="str">
        <f t="shared" si="46"/>
        <v>{"Column2", "REG"},</v>
      </c>
      <c r="W406" s="191" t="str">
        <f>IF(Q406="Campo","@Campos(posicao = "&amp;K406&amp;", tipo = '"&amp;R406&amp;"')@Column(name = """&amp;L406&amp;""")"&amp;IF(R406="D","@Temporal(TemporalType.DATE)","")&amp;"private "&amp;VLOOKUP(TEXT(R406,"@"),Apoio!A:B,2,0)&amp;" "&amp;SUBSTITUTE(LOWER(LEFT(L406,1))&amp;RIGHT(PROPER(L406),LEN(L406)-1),"_","")&amp;";",IF(ISNUMBER(Q406),IF(R406="R","@Entity@Table(name = ""reg_"&amp;LOWER(J406)&amp;""")@XmlRootElement","")&amp;VLOOKUP(J406,Blocos!D:I,6,0)&amp;Apoio!$E$1&amp;Y406,""))</f>
        <v>@Campos(posicao = 1, tipo = 'C')@Column(name = "REG")private String reg;</v>
      </c>
      <c r="X406" s="190" t="str">
        <f>IF(ISNUMBER(Q406),COUNTIF(Blocos!G:G,J406),"")</f>
        <v/>
      </c>
      <c r="Y406" s="190" t="str">
        <f>IF(OR(X406=0,X406=""),"",VLOOKUP(SUMIFS(Blocos!A:A,Blocos!H:H,'EFD REGISTROS e Campos (2)'!X406,Blocos!G:G,'EFD REGISTROS e Campos (2)'!J406),Blocos!A:L,12,0))</f>
        <v/>
      </c>
      <c r="Z406" s="190" t="str">
        <f>IF(ISNUMBER(Q407),VLOOKUP(J406,Blocos!D:G,4,0),"")</f>
        <v/>
      </c>
      <c r="AA406" s="190" t="str">
        <f>IF(ISNUMBER(Q406),CONCATENATE("CREATE TABLE ""reg_",LOWER(J406),""" (""ID"" bigint NOT NULL AUTO_INCREMENT,  ""HASHFILE"" varchar(255) DEFAULT NULL, ""ID_PAI"" bigint NOT NULL,"),IF(Q406="Campo",CONCATENATE("""",L406,""" ",VLOOKUP(R406,Apoio!A:C,3,0)),""))&amp;IF(Z406="","",CONCATENATE("PRIMARY KEY (""ID""), KEY ""FK_reg_",LOWER(Z406),"_ID_PAI"" (""ID_PAI""), CONSTRAINT ""FK_reg_",LOWER(Z406),"_ID_PAI"" FOREIGN KEY (""ID_PAI"") REFERENCES ""reg_",LOWER(Z406),""" (""ID"")) ENGINE=InnoDB AUTO_INCREMENT=105774 DEFAULT CHARSET=utf8mb4 COLLATE=utf8mb4_0900_ai_ci;"))</f>
        <v>"REG" varchar(255) DEFAULT NULL,</v>
      </c>
      <c r="AB406" s="190" t="str">
        <f t="shared" si="48"/>
        <v>USE `efdicms`;SELECT `reg_c105`.`REG`,</v>
      </c>
    </row>
    <row r="407" spans="1:28" ht="14.5" hidden="1" customHeight="1" x14ac:dyDescent="0.3">
      <c r="J407" s="187" t="str">
        <f t="shared" si="47"/>
        <v>C105</v>
      </c>
      <c r="K407" s="281">
        <v>2</v>
      </c>
      <c r="L407" s="285" t="s">
        <v>608</v>
      </c>
      <c r="M407" s="182" t="s">
        <v>333</v>
      </c>
      <c r="N407" s="196" t="s">
        <v>32</v>
      </c>
      <c r="O407" s="196" t="s">
        <v>240</v>
      </c>
      <c r="P407" s="196" t="s">
        <v>28</v>
      </c>
      <c r="Q407" s="192" t="str">
        <f t="shared" si="43"/>
        <v>Campo</v>
      </c>
      <c r="R407" s="192" t="s">
        <v>27</v>
      </c>
      <c r="S407" s="191" t="str">
        <f t="shared" si="44"/>
        <v/>
      </c>
      <c r="T407" s="192" t="str">
        <f t="shared" si="45"/>
        <v>&lt;campo posicao="2"&gt;
&lt;coluna&gt;OPER&lt;/coluna&gt;
&lt;descricao&gt;Indicador do tipo de operação:&lt;/descricao&gt;
&lt;tipo&gt;C&lt;/tipo&gt;
&lt;/campo&gt;</v>
      </c>
      <c r="U407" s="192" t="str">
        <f t="shared" si="42"/>
        <v>&lt;campo posicao="2"&gt;
&lt;coluna&gt;OPER&lt;/coluna&gt;
&lt;descricao&gt;Indicador do tipo de operação:&lt;/descricao&gt;
&lt;tipo&gt;C&lt;/tipo&gt;
&lt;/campo&gt;</v>
      </c>
      <c r="V407" s="192" t="str">
        <f t="shared" si="46"/>
        <v>{"Column3", "OPER"},</v>
      </c>
      <c r="W407" s="191" t="str">
        <f>IF(Q407="Campo","@Campos(posicao = "&amp;K407&amp;", tipo = '"&amp;R407&amp;"')@Column(name = """&amp;L407&amp;""")"&amp;IF(R407="D","@Temporal(TemporalType.DATE)","")&amp;"private "&amp;VLOOKUP(TEXT(R407,"@"),Apoio!A:B,2,0)&amp;" "&amp;SUBSTITUTE(LOWER(LEFT(L407,1))&amp;RIGHT(PROPER(L407),LEN(L407)-1),"_","")&amp;";",IF(ISNUMBER(Q407),IF(R407="R","@Entity@Table(name = ""reg_"&amp;LOWER(J407)&amp;""")@XmlRootElement","")&amp;VLOOKUP(J407,Blocos!D:I,6,0)&amp;Apoio!$E$1&amp;Y407,""))</f>
        <v>@Campos(posicao = 2, tipo = 'C')@Column(name = "OPER")private String oper;</v>
      </c>
      <c r="X407" s="190" t="str">
        <f>IF(ISNUMBER(Q407),COUNTIF(Blocos!G:G,J407),"")</f>
        <v/>
      </c>
      <c r="Y407" s="190" t="str">
        <f>IF(OR(X407=0,X407=""),"",VLOOKUP(SUMIFS(Blocos!A:A,Blocos!H:H,'EFD REGISTROS e Campos (2)'!X407,Blocos!G:G,'EFD REGISTROS e Campos (2)'!J407),Blocos!A:L,12,0))</f>
        <v/>
      </c>
      <c r="Z407" s="190" t="str">
        <f>IF(ISNUMBER(Q408),VLOOKUP(J407,Blocos!D:G,4,0),"")</f>
        <v/>
      </c>
      <c r="AA407" s="190" t="str">
        <f>IF(ISNUMBER(Q407),CONCATENATE("CREATE TABLE ""reg_",LOWER(J407),""" (""ID"" bigint NOT NULL AUTO_INCREMENT,  ""HASHFILE"" varchar(255) DEFAULT NULL, ""ID_PAI"" bigint NOT NULL,"),IF(Q407="Campo",CONCATENATE("""",L407,""" ",VLOOKUP(R407,Apoio!A:C,3,0)),""))&amp;IF(Z407="","",CONCATENATE("PRIMARY KEY (""ID""), KEY ""FK_reg_",LOWER(Z407),"_ID_PAI"" (""ID_PAI""), CONSTRAINT ""FK_reg_",LOWER(Z407),"_ID_PAI"" FOREIGN KEY (""ID_PAI"") REFERENCES ""reg_",LOWER(Z407),""" (""ID"")) ENGINE=InnoDB AUTO_INCREMENT=105774 DEFAULT CHARSET=utf8mb4 COLLATE=utf8mb4_0900_ai_ci;"))</f>
        <v>"OPER" varchar(255) DEFAULT NULL,</v>
      </c>
      <c r="AB407" s="190" t="str">
        <f t="shared" si="48"/>
        <v>`reg_c105`.`OPER`,</v>
      </c>
    </row>
    <row r="408" spans="1:28" ht="14.5" hidden="1" customHeight="1" x14ac:dyDescent="0.3">
      <c r="J408" s="187" t="str">
        <f t="shared" si="47"/>
        <v>C105</v>
      </c>
      <c r="K408" s="281"/>
      <c r="L408" s="285"/>
      <c r="M408" s="182" t="s">
        <v>3642</v>
      </c>
      <c r="N408" s="196"/>
      <c r="O408" s="196"/>
      <c r="P408" s="196"/>
      <c r="Q408" s="192" t="str">
        <f t="shared" si="43"/>
        <v/>
      </c>
      <c r="S408" s="191" t="str">
        <f t="shared" si="44"/>
        <v/>
      </c>
      <c r="T408" s="192" t="str">
        <f t="shared" si="45"/>
        <v/>
      </c>
      <c r="U408" s="192" t="str">
        <f t="shared" si="42"/>
        <v/>
      </c>
      <c r="V408" s="192" t="str">
        <f t="shared" si="46"/>
        <v/>
      </c>
      <c r="W408" s="191" t="str">
        <f>IF(Q408="Campo","@Campos(posicao = "&amp;K408&amp;", tipo = '"&amp;R408&amp;"')@Column(name = """&amp;L408&amp;""")"&amp;IF(R408="D","@Temporal(TemporalType.DATE)","")&amp;"private "&amp;VLOOKUP(TEXT(R408,"@"),Apoio!A:B,2,0)&amp;" "&amp;SUBSTITUTE(LOWER(LEFT(L408,1))&amp;RIGHT(PROPER(L408),LEN(L408)-1),"_","")&amp;";",IF(ISNUMBER(Q408),IF(R408="R","@Entity@Table(name = ""reg_"&amp;LOWER(J408)&amp;""")@XmlRootElement","")&amp;VLOOKUP(J408,Blocos!D:I,6,0)&amp;Apoio!$E$1&amp;Y408,""))</f>
        <v/>
      </c>
      <c r="X408" s="190" t="str">
        <f>IF(ISNUMBER(Q408),COUNTIF(Blocos!G:G,J408),"")</f>
        <v/>
      </c>
      <c r="Y408" s="190" t="str">
        <f>IF(OR(X408=0,X408=""),"",VLOOKUP(SUMIFS(Blocos!A:A,Blocos!H:H,'EFD REGISTROS e Campos (2)'!X408,Blocos!G:G,'EFD REGISTROS e Campos (2)'!J408),Blocos!A:L,12,0))</f>
        <v/>
      </c>
      <c r="Z408" s="190" t="str">
        <f>IF(ISNUMBER(Q409),VLOOKUP(J408,Blocos!D:G,4,0),"")</f>
        <v/>
      </c>
      <c r="AA408" s="190" t="str">
        <f>IF(ISNUMBER(Q408),CONCATENATE("CREATE TABLE ""reg_",LOWER(J408),""" (""ID"" bigint NOT NULL AUTO_INCREMENT,  ""HASHFILE"" varchar(255) DEFAULT NULL, ""ID_PAI"" bigint NOT NULL,"),IF(Q408="Campo",CONCATENATE("""",L408,""" ",VLOOKUP(R408,Apoio!A:C,3,0)),""))&amp;IF(Z408="","",CONCATENATE("PRIMARY KEY (""ID""), KEY ""FK_reg_",LOWER(Z408),"_ID_PAI"" (""ID_PAI""), CONSTRAINT ""FK_reg_",LOWER(Z408),"_ID_PAI"" FOREIGN KEY (""ID_PAI"") REFERENCES ""reg_",LOWER(Z408),""" (""ID"")) ENGINE=InnoDB AUTO_INCREMENT=105774 DEFAULT CHARSET=utf8mb4 COLLATE=utf8mb4_0900_ai_ci;"))</f>
        <v/>
      </c>
      <c r="AB408" s="190" t="str">
        <f t="shared" si="48"/>
        <v/>
      </c>
    </row>
    <row r="409" spans="1:28" ht="14.5" hidden="1" customHeight="1" x14ac:dyDescent="0.3">
      <c r="J409" s="187" t="str">
        <f t="shared" si="47"/>
        <v>C105</v>
      </c>
      <c r="K409" s="281"/>
      <c r="L409" s="285"/>
      <c r="M409" s="182" t="s">
        <v>3643</v>
      </c>
      <c r="N409" s="196"/>
      <c r="O409" s="196"/>
      <c r="P409" s="196"/>
      <c r="Q409" s="192" t="str">
        <f t="shared" si="43"/>
        <v/>
      </c>
      <c r="S409" s="191" t="str">
        <f t="shared" si="44"/>
        <v/>
      </c>
      <c r="T409" s="192" t="str">
        <f t="shared" si="45"/>
        <v/>
      </c>
      <c r="U409" s="192" t="str">
        <f t="shared" si="42"/>
        <v/>
      </c>
      <c r="V409" s="192" t="str">
        <f t="shared" si="46"/>
        <v/>
      </c>
      <c r="W409" s="191" t="str">
        <f>IF(Q409="Campo","@Campos(posicao = "&amp;K409&amp;", tipo = '"&amp;R409&amp;"')@Column(name = """&amp;L409&amp;""")"&amp;IF(R409="D","@Temporal(TemporalType.DATE)","")&amp;"private "&amp;VLOOKUP(TEXT(R409,"@"),Apoio!A:B,2,0)&amp;" "&amp;SUBSTITUTE(LOWER(LEFT(L409,1))&amp;RIGHT(PROPER(L409),LEN(L409)-1),"_","")&amp;";",IF(ISNUMBER(Q409),IF(R409="R","@Entity@Table(name = ""reg_"&amp;LOWER(J409)&amp;""")@XmlRootElement","")&amp;VLOOKUP(J409,Blocos!D:I,6,0)&amp;Apoio!$E$1&amp;Y409,""))</f>
        <v/>
      </c>
      <c r="X409" s="190" t="str">
        <f>IF(ISNUMBER(Q409),COUNTIF(Blocos!G:G,J409),"")</f>
        <v/>
      </c>
      <c r="Y409" s="190" t="str">
        <f>IF(OR(X409=0,X409=""),"",VLOOKUP(SUMIFS(Blocos!A:A,Blocos!H:H,'EFD REGISTROS e Campos (2)'!X409,Blocos!G:G,'EFD REGISTROS e Campos (2)'!J409),Blocos!A:L,12,0))</f>
        <v/>
      </c>
      <c r="Z409" s="190" t="str">
        <f>IF(ISNUMBER(Q410),VLOOKUP(J409,Blocos!D:G,4,0),"")</f>
        <v/>
      </c>
      <c r="AA409" s="190" t="str">
        <f>IF(ISNUMBER(Q409),CONCATENATE("CREATE TABLE ""reg_",LOWER(J409),""" (""ID"" bigint NOT NULL AUTO_INCREMENT,  ""HASHFILE"" varchar(255) DEFAULT NULL, ""ID_PAI"" bigint NOT NULL,"),IF(Q409="Campo",CONCATENATE("""",L409,""" ",VLOOKUP(R409,Apoio!A:C,3,0)),""))&amp;IF(Z409="","",CONCATENATE("PRIMARY KEY (""ID""), KEY ""FK_reg_",LOWER(Z409),"_ID_PAI"" (""ID_PAI""), CONSTRAINT ""FK_reg_",LOWER(Z409),"_ID_PAI"" FOREIGN KEY (""ID_PAI"") REFERENCES ""reg_",LOWER(Z409),""" (""ID"")) ENGINE=InnoDB AUTO_INCREMENT=105774 DEFAULT CHARSET=utf8mb4 COLLATE=utf8mb4_0900_ai_ci;"))</f>
        <v/>
      </c>
      <c r="AB409" s="190" t="str">
        <f t="shared" si="48"/>
        <v/>
      </c>
    </row>
    <row r="410" spans="1:28" ht="14.5" hidden="1" customHeight="1" x14ac:dyDescent="0.3">
      <c r="J410" s="187" t="str">
        <f t="shared" si="47"/>
        <v>C105</v>
      </c>
      <c r="K410" s="280">
        <v>3</v>
      </c>
      <c r="L410" s="289" t="s">
        <v>52</v>
      </c>
      <c r="M410" s="182" t="s">
        <v>612</v>
      </c>
      <c r="N410" s="181" t="s">
        <v>27</v>
      </c>
      <c r="O410" s="181" t="s">
        <v>54</v>
      </c>
      <c r="P410" s="181" t="s">
        <v>28</v>
      </c>
      <c r="Q410" s="192" t="str">
        <f t="shared" si="43"/>
        <v>Campo</v>
      </c>
      <c r="R410" s="192" t="s">
        <v>27</v>
      </c>
      <c r="S410" s="191" t="str">
        <f t="shared" si="44"/>
        <v/>
      </c>
      <c r="T410" s="192" t="str">
        <f t="shared" si="45"/>
        <v>&lt;campo posicao="3"&gt;
&lt;coluna&gt;UF&lt;/coluna&gt;
&lt;descricao&gt;Sigla da UF de destino do ICMS_ST&lt;/descricao&gt;
&lt;tipo&gt;C&lt;/tipo&gt;
&lt;/campo&gt;</v>
      </c>
      <c r="U410" s="192" t="str">
        <f t="shared" si="42"/>
        <v>&lt;campo posicao="3"&gt;
&lt;coluna&gt;UF&lt;/coluna&gt;
&lt;descricao&gt;Sigla da UF de destino do ICMS_ST&lt;/descricao&gt;
&lt;tipo&gt;C&lt;/tipo&gt;
&lt;/campo&gt;</v>
      </c>
      <c r="V410" s="192" t="str">
        <f t="shared" si="46"/>
        <v>{"Column4", "UF"},</v>
      </c>
      <c r="W410" s="191" t="str">
        <f>IF(Q410="Campo","@Campos(posicao = "&amp;K410&amp;", tipo = '"&amp;R410&amp;"')@Column(name = """&amp;L410&amp;""")"&amp;IF(R410="D","@Temporal(TemporalType.DATE)","")&amp;"private "&amp;VLOOKUP(TEXT(R410,"@"),Apoio!A:B,2,0)&amp;" "&amp;SUBSTITUTE(LOWER(LEFT(L410,1))&amp;RIGHT(PROPER(L410),LEN(L410)-1),"_","")&amp;";",IF(ISNUMBER(Q410),IF(R410="R","@Entity@Table(name = ""reg_"&amp;LOWER(J410)&amp;""")@XmlRootElement","")&amp;VLOOKUP(J410,Blocos!D:I,6,0)&amp;Apoio!$E$1&amp;Y410,""))</f>
        <v>@Campos(posicao = 3, tipo = 'C')@Column(name = "UF")private String uf;</v>
      </c>
      <c r="X410" s="190" t="str">
        <f>IF(ISNUMBER(Q410),COUNTIF(Blocos!G:G,J410),"")</f>
        <v/>
      </c>
      <c r="Y410" s="190" t="str">
        <f>IF(OR(X410=0,X410=""),"",VLOOKUP(SUMIFS(Blocos!A:A,Blocos!H:H,'EFD REGISTROS e Campos (2)'!X410,Blocos!G:G,'EFD REGISTROS e Campos (2)'!J410),Blocos!A:L,12,0))</f>
        <v/>
      </c>
      <c r="Z410" s="190" t="str">
        <f>IF(ISNUMBER(Q411),VLOOKUP(J410,Blocos!D:G,4,0),"")</f>
        <v>C100</v>
      </c>
      <c r="AA410" s="190" t="str">
        <f>IF(ISNUMBER(Q410),CONCATENATE("CREATE TABLE ""reg_",LOWER(J410),""" (""ID"" bigint NOT NULL AUTO_INCREMENT,  ""HASHFILE"" varchar(255) DEFAULT NULL, ""ID_PAI"" bigint NOT NULL,"),IF(Q410="Campo",CONCATENATE("""",L410,""" ",VLOOKUP(R410,Apoio!A:C,3,0)),""))&amp;IF(Z410="","",CONCATENATE("PRIMARY KEY (""ID""), KEY ""FK_reg_",LOWER(Z410),"_ID_PAI"" (""ID_PAI""), CONSTRAINT ""FK_reg_",LOWER(Z410),"_ID_PAI"" FOREIGN KEY (""ID_PAI"") REFERENCES ""reg_",LOWER(Z410),""" (""ID"")) ENGINE=InnoDB AUTO_INCREMENT=105774 DEFAULT CHARSET=utf8mb4 COLLATE=utf8mb4_0900_ai_ci;"))</f>
        <v>"UF" varchar(255) DEFAULT NULL,PRIMARY KEY ("ID"), KEY "FK_reg_c100_ID_PAI" ("ID_PAI"), CONSTRAINT "FK_reg_c100_ID_PAI" FOREIGN KEY ("ID_PAI") REFERENCES "reg_c100" ("ID")) ENGINE=InnoDB AUTO_INCREMENT=105774 DEFAULT CHARSET=utf8mb4 COLLATE=utf8mb4_0900_ai_ci;</v>
      </c>
      <c r="AB410" s="190" t="str">
        <f t="shared" si="48"/>
        <v>`reg_c105`.`UF`,FROM `efdicms`.`reg_c105`;"</v>
      </c>
    </row>
    <row r="411" spans="1:28" ht="14.5" hidden="1" customHeight="1" collapsed="1" x14ac:dyDescent="0.3">
      <c r="A411" s="180" t="s">
        <v>115</v>
      </c>
      <c r="E411" s="180" t="s">
        <v>613</v>
      </c>
      <c r="I411" s="180" t="s">
        <v>144</v>
      </c>
      <c r="J411" s="187" t="str">
        <f t="shared" si="47"/>
        <v>C110</v>
      </c>
      <c r="K411" s="195" t="s">
        <v>614</v>
      </c>
      <c r="Q411" s="192">
        <f t="shared" si="43"/>
        <v>3</v>
      </c>
      <c r="S411" s="191" t="str">
        <f t="shared" si="44"/>
        <v>&lt;/registro&gt;
&lt;registro codigo="C110" perfil="AB" nivel="3"&gt;</v>
      </c>
      <c r="T411" s="192" t="str">
        <f t="shared" si="45"/>
        <v/>
      </c>
      <c r="U411" s="192" t="str">
        <f t="shared" si="42"/>
        <v>&lt;/registro&gt;
&lt;registro codigo="C110" perfil="AB" nivel="3"&gt;</v>
      </c>
      <c r="V411" s="192" t="str">
        <f t="shared" si="46"/>
        <v/>
      </c>
      <c r="W411" s="191" t="str">
        <f>IF(Q411="Campo","@Campos(posicao = "&amp;K411&amp;", tipo = '"&amp;R411&amp;"')@Column(name = """&amp;L411&amp;""")"&amp;IF(R411="D","@Temporal(TemporalType.DATE)","")&amp;"private "&amp;VLOOKUP(TEXT(R411,"@"),Apoio!A:B,2,0)&amp;" "&amp;SUBSTITUTE(LOWER(LEFT(L411,1))&amp;RIGHT(PROPER(L411),LEN(L411)-1),"_","")&amp;";",IF(ISNUMBER(Q411),IF(R411="R","@Entity@Table(name = ""reg_"&amp;LOWER(J411)&amp;""")@XmlRootElement","")&amp;VLOOKUP(J411,Blocos!D:I,6,0)&amp;Apoio!$E$1&amp;Y411,""))</f>
        <v>@Registros(nivel = 3) public class RegC110 implements Serializable { private static final long serialVersionUID = 1L; @Id @GeneratedValue(strategy = GenerationType.IDENTITY) @Basic(optional = false) @Column(name = "ID" ) private Long id;@ManyToOne(fetch = FetchType.LAZY) @JoinColumn(name = "ID_PAI", nullable = false) private RegC100 idPai; public RegC100 getIdPai() {return idPai;}public void setIdPai(Object idPai) {this.idPai = (RegC100) idPai;}public RegC110() { } public RegC110(Long id) { this.id = id; } public RegC110(Long id, RegC100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List&lt;RegC111&gt; regC111;public List&lt;RegC111&gt; getRegC111() {return regC111;}public void setRegC111(List&lt;RegC111&gt; regC111) {this.regC111 = regC111;}@OneToMany( cascade = CascadeType.ALL, fetch = FetchType.LAZY, mappedBy = "idPai")private  List&lt;RegC112&gt; regC112;public List&lt;RegC112&gt; getRegC112() {return regC112;}public void setRegC112(List&lt;RegC112&gt; regC112) {this.regC112 = regC112;}@OneToMany( cascade = CascadeType.ALL, fetch = FetchType.LAZY, mappedBy = "idPai")private  List&lt;RegC113&gt; regC113;public List&lt;RegC113&gt; getRegC113() {return regC113;}public void setRegC113(List&lt;RegC113&gt; regC113) {this.regC113 = regC113;}@OneToMany( cascade = CascadeType.ALL, fetch = FetchType.LAZY, mappedBy = "idPai")private  List&lt;RegC114&gt; regC114;public List&lt;RegC114&gt; getRegC114() {return regC114;}public void setRegC114(List&lt;RegC114&gt; regC114) {this.regC114 = regC114;}@OneToMany( cascade = CascadeType.ALL, fetch = FetchType.LAZY, mappedBy = "idPai")private  List&lt;RegC115&gt; regC115;public List&lt;RegC115&gt; getRegC115() {return regC115;}public void setRegC115(List&lt;RegC115&gt; regC115) {this.regC115 = regC115;}@OneToMany( cascade = CascadeType.ALL, fetch = FetchType.LAZY, mappedBy = "idPai")private  List&lt;RegC116&gt; regC116;public List&lt;RegC116&gt; getRegC116() {return regC116;}public void setRegC116(List&lt;RegC116&gt; regC116) {this.regC116 = regC116;}</v>
      </c>
      <c r="X411" s="190">
        <f>IF(ISNUMBER(Q411),COUNTIF(Blocos!G:G,J411),"")</f>
        <v>6</v>
      </c>
      <c r="Y411" s="190" t="str">
        <f>IF(OR(X411=0,X411=""),"",VLOOKUP(SUMIFS(Blocos!A:A,Blocos!H:H,'EFD REGISTROS e Campos (2)'!X411,Blocos!G:G,'EFD REGISTROS e Campos (2)'!J411),Blocos!A:L,12,0))</f>
        <v>@OneToMany( cascade = CascadeType.ALL, fetch = FetchType.LAZY, mappedBy = "idPai")private  List&lt;RegC111&gt; regC111;public List&lt;RegC111&gt; getRegC111() {return regC111;}public void setRegC111(List&lt;RegC111&gt; regC111) {this.regC111 = regC111;}@OneToMany( cascade = CascadeType.ALL, fetch = FetchType.LAZY, mappedBy = "idPai")private  List&lt;RegC112&gt; regC112;public List&lt;RegC112&gt; getRegC112() {return regC112;}public void setRegC112(List&lt;RegC112&gt; regC112) {this.regC112 = regC112;}@OneToMany( cascade = CascadeType.ALL, fetch = FetchType.LAZY, mappedBy = "idPai")private  List&lt;RegC113&gt; regC113;public List&lt;RegC113&gt; getRegC113() {return regC113;}public void setRegC113(List&lt;RegC113&gt; regC113) {this.regC113 = regC113;}@OneToMany( cascade = CascadeType.ALL, fetch = FetchType.LAZY, mappedBy = "idPai")private  List&lt;RegC114&gt; regC114;public List&lt;RegC114&gt; getRegC114() {return regC114;}public void setRegC114(List&lt;RegC114&gt; regC114) {this.regC114 = regC114;}@OneToMany( cascade = CascadeType.ALL, fetch = FetchType.LAZY, mappedBy = "idPai")private  List&lt;RegC115&gt; regC115;public List&lt;RegC115&gt; getRegC115() {return regC115;}public void setRegC115(List&lt;RegC115&gt; regC115) {this.regC115 = regC115;}@OneToMany( cascade = CascadeType.ALL, fetch = FetchType.LAZY, mappedBy = "idPai")private  List&lt;RegC116&gt; regC116;public List&lt;RegC116&gt; getRegC116() {return regC116;}public void setRegC116(List&lt;RegC116&gt; regC116) {this.regC116 = regC116;}</v>
      </c>
      <c r="Z411" s="190" t="str">
        <f>IF(ISNUMBER(Q412),VLOOKUP(J411,Blocos!D:G,4,0),"")</f>
        <v/>
      </c>
      <c r="AA411" s="190" t="str">
        <f>IF(ISNUMBER(Q411),CONCATENATE("CREATE TABLE ""reg_",LOWER(J411),""" (""ID"" bigint NOT NULL AUTO_INCREMENT,  ""HASHFILE"" varchar(255) DEFAULT NULL, ""ID_PAI"" bigint NOT NULL,"),IF(Q411="Campo",CONCATENATE("""",L411,""" ",VLOOKUP(R411,Apoio!A:C,3,0)),""))&amp;IF(Z411="","",CONCATENATE("PRIMARY KEY (""ID""), KEY ""FK_reg_",LOWER(Z411),"_ID_PAI"" (""ID_PAI""), CONSTRAINT ""FK_reg_",LOWER(Z411),"_ID_PAI"" FOREIGN KEY (""ID_PAI"") REFERENCES ""reg_",LOWER(Z411),""" (""ID"")) ENGINE=InnoDB AUTO_INCREMENT=105774 DEFAULT CHARSET=utf8mb4 COLLATE=utf8mb4_0900_ai_ci;"))</f>
        <v>CREATE TABLE "reg_c110" ("ID" bigint NOT NULL AUTO_INCREMENT,  "HASHFILE" varchar(255) DEFAULT NULL, "ID_PAI" bigint NOT NULL,</v>
      </c>
      <c r="AB411" s="190" t="str">
        <f t="shared" si="48"/>
        <v/>
      </c>
    </row>
    <row r="412" spans="1:28" ht="14.5" hidden="1" customHeight="1" x14ac:dyDescent="0.3">
      <c r="J412" s="187" t="str">
        <f t="shared" si="47"/>
        <v>C110</v>
      </c>
      <c r="K412" s="181">
        <v>1</v>
      </c>
      <c r="L412" s="289" t="s">
        <v>25</v>
      </c>
      <c r="M412" s="182" t="s">
        <v>615</v>
      </c>
      <c r="N412" s="181" t="s">
        <v>27</v>
      </c>
      <c r="O412" s="181">
        <v>4</v>
      </c>
      <c r="P412" s="181" t="s">
        <v>28</v>
      </c>
      <c r="Q412" s="192" t="str">
        <f t="shared" si="43"/>
        <v>Campo</v>
      </c>
      <c r="R412" s="192" t="s">
        <v>27</v>
      </c>
      <c r="S412" s="191" t="str">
        <f t="shared" si="44"/>
        <v/>
      </c>
      <c r="T412" s="192" t="str">
        <f t="shared" si="45"/>
        <v>&lt;campo posicao="1"&gt;
&lt;coluna&gt;REG&lt;/coluna&gt;
&lt;descricao&gt;Texto fixo contendo "C110"&lt;/descricao&gt;
&lt;tipo&gt;C&lt;/tipo&gt;
&lt;/campo&gt;</v>
      </c>
      <c r="U412" s="192" t="str">
        <f t="shared" si="42"/>
        <v>&lt;campo posicao="1"&gt;
&lt;coluna&gt;REG&lt;/coluna&gt;
&lt;descricao&gt;Texto fixo contendo "C110"&lt;/descricao&gt;
&lt;tipo&gt;C&lt;/tipo&gt;
&lt;/campo&gt;</v>
      </c>
      <c r="V412" s="192" t="str">
        <f t="shared" si="46"/>
        <v>{"Column2", "REG"},</v>
      </c>
      <c r="W412" s="191" t="str">
        <f>IF(Q412="Campo","@Campos(posicao = "&amp;K412&amp;", tipo = '"&amp;R412&amp;"')@Column(name = """&amp;L412&amp;""")"&amp;IF(R412="D","@Temporal(TemporalType.DATE)","")&amp;"private "&amp;VLOOKUP(TEXT(R412,"@"),Apoio!A:B,2,0)&amp;" "&amp;SUBSTITUTE(LOWER(LEFT(L412,1))&amp;RIGHT(PROPER(L412),LEN(L412)-1),"_","")&amp;";",IF(ISNUMBER(Q412),IF(R412="R","@Entity@Table(name = ""reg_"&amp;LOWER(J412)&amp;""")@XmlRootElement","")&amp;VLOOKUP(J412,Blocos!D:I,6,0)&amp;Apoio!$E$1&amp;Y412,""))</f>
        <v>@Campos(posicao = 1, tipo = 'C')@Column(name = "REG")private String reg;</v>
      </c>
      <c r="X412" s="190" t="str">
        <f>IF(ISNUMBER(Q412),COUNTIF(Blocos!G:G,J412),"")</f>
        <v/>
      </c>
      <c r="Y412" s="190" t="str">
        <f>IF(OR(X412=0,X412=""),"",VLOOKUP(SUMIFS(Blocos!A:A,Blocos!H:H,'EFD REGISTROS e Campos (2)'!X412,Blocos!G:G,'EFD REGISTROS e Campos (2)'!J412),Blocos!A:L,12,0))</f>
        <v/>
      </c>
      <c r="Z412" s="190" t="str">
        <f>IF(ISNUMBER(Q413),VLOOKUP(J412,Blocos!D:G,4,0),"")</f>
        <v/>
      </c>
      <c r="AA412" s="190" t="str">
        <f>IF(ISNUMBER(Q412),CONCATENATE("CREATE TABLE ""reg_",LOWER(J412),""" (""ID"" bigint NOT NULL AUTO_INCREMENT,  ""HASHFILE"" varchar(255) DEFAULT NULL, ""ID_PAI"" bigint NOT NULL,"),IF(Q412="Campo",CONCATENATE("""",L412,""" ",VLOOKUP(R412,Apoio!A:C,3,0)),""))&amp;IF(Z412="","",CONCATENATE("PRIMARY KEY (""ID""), KEY ""FK_reg_",LOWER(Z412),"_ID_PAI"" (""ID_PAI""), CONSTRAINT ""FK_reg_",LOWER(Z412),"_ID_PAI"" FOREIGN KEY (""ID_PAI"") REFERENCES ""reg_",LOWER(Z412),""" (""ID"")) ENGINE=InnoDB AUTO_INCREMENT=105774 DEFAULT CHARSET=utf8mb4 COLLATE=utf8mb4_0900_ai_ci;"))</f>
        <v>"REG" varchar(255) DEFAULT NULL,</v>
      </c>
      <c r="AB412" s="190" t="str">
        <f t="shared" si="48"/>
        <v>USE `efdicms`;SELECT `reg_c110`.`REG`,</v>
      </c>
    </row>
    <row r="413" spans="1:28" ht="14.5" hidden="1" customHeight="1" x14ac:dyDescent="0.3">
      <c r="J413" s="187" t="str">
        <f t="shared" si="47"/>
        <v>C110</v>
      </c>
      <c r="K413" s="181">
        <v>2</v>
      </c>
      <c r="L413" s="289" t="s">
        <v>269</v>
      </c>
      <c r="M413" s="182" t="s">
        <v>616</v>
      </c>
      <c r="N413" s="181" t="s">
        <v>27</v>
      </c>
      <c r="O413" s="181">
        <v>6</v>
      </c>
      <c r="P413" s="181" t="s">
        <v>28</v>
      </c>
      <c r="Q413" s="192" t="str">
        <f t="shared" si="43"/>
        <v>Campo</v>
      </c>
      <c r="R413" s="192" t="s">
        <v>27</v>
      </c>
      <c r="S413" s="191" t="str">
        <f t="shared" si="44"/>
        <v/>
      </c>
      <c r="T413" s="192" t="str">
        <f t="shared" si="45"/>
        <v>&lt;campo posicao="2"&gt;
&lt;coluna&gt;COD_INF&lt;/coluna&gt;
&lt;descricao&gt;Código da informação complementar do documento fiscal (campo 02 do Registro 0450)&lt;/descricao&gt;
&lt;tipo&gt;C&lt;/tipo&gt;
&lt;/campo&gt;</v>
      </c>
      <c r="U413" s="192" t="str">
        <f t="shared" si="42"/>
        <v>&lt;campo posicao="2"&gt;
&lt;coluna&gt;COD_INF&lt;/coluna&gt;
&lt;descricao&gt;Código da informação complementar do documento fiscal (campo 02 do Registro 0450)&lt;/descricao&gt;
&lt;tipo&gt;C&lt;/tipo&gt;
&lt;/campo&gt;</v>
      </c>
      <c r="V413" s="192" t="str">
        <f t="shared" si="46"/>
        <v>{"Column3", "COD_INF"},</v>
      </c>
      <c r="W413" s="191" t="str">
        <f>IF(Q413="Campo","@Campos(posicao = "&amp;K413&amp;", tipo = '"&amp;R413&amp;"')@Column(name = """&amp;L413&amp;""")"&amp;IF(R413="D","@Temporal(TemporalType.DATE)","")&amp;"private "&amp;VLOOKUP(TEXT(R413,"@"),Apoio!A:B,2,0)&amp;" "&amp;SUBSTITUTE(LOWER(LEFT(L413,1))&amp;RIGHT(PROPER(L413),LEN(L413)-1),"_","")&amp;";",IF(ISNUMBER(Q413),IF(R413="R","@Entity@Table(name = ""reg_"&amp;LOWER(J413)&amp;""")@XmlRootElement","")&amp;VLOOKUP(J413,Blocos!D:I,6,0)&amp;Apoio!$E$1&amp;Y413,""))</f>
        <v>@Campos(posicao = 2, tipo = 'C')@Column(name = "COD_INF")private String codInf;</v>
      </c>
      <c r="X413" s="190" t="str">
        <f>IF(ISNUMBER(Q413),COUNTIF(Blocos!G:G,J413),"")</f>
        <v/>
      </c>
      <c r="Y413" s="190" t="str">
        <f>IF(OR(X413=0,X413=""),"",VLOOKUP(SUMIFS(Blocos!A:A,Blocos!H:H,'EFD REGISTROS e Campos (2)'!X413,Blocos!G:G,'EFD REGISTROS e Campos (2)'!J413),Blocos!A:L,12,0))</f>
        <v/>
      </c>
      <c r="Z413" s="190" t="str">
        <f>IF(ISNUMBER(Q414),VLOOKUP(J413,Blocos!D:G,4,0),"")</f>
        <v/>
      </c>
      <c r="AA413" s="190" t="str">
        <f>IF(ISNUMBER(Q413),CONCATENATE("CREATE TABLE ""reg_",LOWER(J413),""" (""ID"" bigint NOT NULL AUTO_INCREMENT,  ""HASHFILE"" varchar(255) DEFAULT NULL, ""ID_PAI"" bigint NOT NULL,"),IF(Q413="Campo",CONCATENATE("""",L413,""" ",VLOOKUP(R413,Apoio!A:C,3,0)),""))&amp;IF(Z413="","",CONCATENATE("PRIMARY KEY (""ID""), KEY ""FK_reg_",LOWER(Z413),"_ID_PAI"" (""ID_PAI""), CONSTRAINT ""FK_reg_",LOWER(Z413),"_ID_PAI"" FOREIGN KEY (""ID_PAI"") REFERENCES ""reg_",LOWER(Z413),""" (""ID"")) ENGINE=InnoDB AUTO_INCREMENT=105774 DEFAULT CHARSET=utf8mb4 COLLATE=utf8mb4_0900_ai_ci;"))</f>
        <v>"COD_INF" varchar(255) DEFAULT NULL,</v>
      </c>
      <c r="AB413" s="190" t="str">
        <f t="shared" si="48"/>
        <v>`reg_c110`.`COD_INF`,</v>
      </c>
    </row>
    <row r="414" spans="1:28" ht="14.5" hidden="1" customHeight="1" x14ac:dyDescent="0.3">
      <c r="J414" s="187" t="str">
        <f t="shared" si="47"/>
        <v>C110</v>
      </c>
      <c r="K414" s="181">
        <v>3</v>
      </c>
      <c r="L414" s="289" t="s">
        <v>617</v>
      </c>
      <c r="M414" s="182" t="s">
        <v>618</v>
      </c>
      <c r="N414" s="181" t="s">
        <v>27</v>
      </c>
      <c r="O414" s="181" t="s">
        <v>28</v>
      </c>
      <c r="P414" s="181" t="s">
        <v>28</v>
      </c>
      <c r="Q414" s="192" t="str">
        <f t="shared" si="43"/>
        <v>Campo</v>
      </c>
      <c r="R414" s="192" t="s">
        <v>27</v>
      </c>
      <c r="S414" s="191" t="str">
        <f t="shared" si="44"/>
        <v/>
      </c>
      <c r="T414" s="192" t="str">
        <f t="shared" si="45"/>
        <v>&lt;campo posicao="3"&gt;
&lt;coluna&gt;TXT_COMPL&lt;/coluna&gt;
&lt;descricao&gt;Descrição complementar do código de referência.&lt;/descricao&gt;
&lt;tipo&gt;C&lt;/tipo&gt;
&lt;/campo&gt;</v>
      </c>
      <c r="U414" s="192" t="str">
        <f t="shared" si="42"/>
        <v>&lt;campo posicao="3"&gt;
&lt;coluna&gt;TXT_COMPL&lt;/coluna&gt;
&lt;descricao&gt;Descrição complementar do código de referência.&lt;/descricao&gt;
&lt;tipo&gt;C&lt;/tipo&gt;
&lt;/campo&gt;</v>
      </c>
      <c r="V414" s="192" t="str">
        <f t="shared" si="46"/>
        <v>{"Column4", "TXT_COMPL"},</v>
      </c>
      <c r="W414" s="191" t="str">
        <f>IF(Q414="Campo","@Campos(posicao = "&amp;K414&amp;", tipo = '"&amp;R414&amp;"')@Column(name = """&amp;L414&amp;""")"&amp;IF(R414="D","@Temporal(TemporalType.DATE)","")&amp;"private "&amp;VLOOKUP(TEXT(R414,"@"),Apoio!A:B,2,0)&amp;" "&amp;SUBSTITUTE(LOWER(LEFT(L414,1))&amp;RIGHT(PROPER(L414),LEN(L414)-1),"_","")&amp;";",IF(ISNUMBER(Q414),IF(R414="R","@Entity@Table(name = ""reg_"&amp;LOWER(J414)&amp;""")@XmlRootElement","")&amp;VLOOKUP(J414,Blocos!D:I,6,0)&amp;Apoio!$E$1&amp;Y414,""))</f>
        <v>@Campos(posicao = 3, tipo = 'C')@Column(name = "TXT_COMPL")private String txtCompl;</v>
      </c>
      <c r="X414" s="190" t="str">
        <f>IF(ISNUMBER(Q414),COUNTIF(Blocos!G:G,J414),"")</f>
        <v/>
      </c>
      <c r="Y414" s="190" t="str">
        <f>IF(OR(X414=0,X414=""),"",VLOOKUP(SUMIFS(Blocos!A:A,Blocos!H:H,'EFD REGISTROS e Campos (2)'!X414,Blocos!G:G,'EFD REGISTROS e Campos (2)'!J414),Blocos!A:L,12,0))</f>
        <v/>
      </c>
      <c r="Z414" s="190" t="str">
        <f>IF(ISNUMBER(Q415),VLOOKUP(J414,Blocos!D:G,4,0),"")</f>
        <v>C100</v>
      </c>
      <c r="AA414" s="190" t="str">
        <f>IF(ISNUMBER(Q414),CONCATENATE("CREATE TABLE ""reg_",LOWER(J414),""" (""ID"" bigint NOT NULL AUTO_INCREMENT,  ""HASHFILE"" varchar(255) DEFAULT NULL, ""ID_PAI"" bigint NOT NULL,"),IF(Q414="Campo",CONCATENATE("""",L414,""" ",VLOOKUP(R414,Apoio!A:C,3,0)),""))&amp;IF(Z414="","",CONCATENATE("PRIMARY KEY (""ID""), KEY ""FK_reg_",LOWER(Z414),"_ID_PAI"" (""ID_PAI""), CONSTRAINT ""FK_reg_",LOWER(Z414),"_ID_PAI"" FOREIGN KEY (""ID_PAI"") REFERENCES ""reg_",LOWER(Z414),""" (""ID"")) ENGINE=InnoDB AUTO_INCREMENT=105774 DEFAULT CHARSET=utf8mb4 COLLATE=utf8mb4_0900_ai_ci;"))</f>
        <v>"TXT_COMPL" varchar(255) DEFAULT NULL,PRIMARY KEY ("ID"), KEY "FK_reg_c100_ID_PAI" ("ID_PAI"), CONSTRAINT "FK_reg_c100_ID_PAI" FOREIGN KEY ("ID_PAI") REFERENCES "reg_c100" ("ID")) ENGINE=InnoDB AUTO_INCREMENT=105774 DEFAULT CHARSET=utf8mb4 COLLATE=utf8mb4_0900_ai_ci;</v>
      </c>
      <c r="AB414" s="190" t="str">
        <f t="shared" si="48"/>
        <v>`reg_c110`.`TXT_COMPL`,FROM `efdicms`.`reg_c110`;"</v>
      </c>
    </row>
    <row r="415" spans="1:28" ht="14.5" hidden="1" customHeight="1" collapsed="1" x14ac:dyDescent="0.3">
      <c r="A415" s="180" t="s">
        <v>115</v>
      </c>
      <c r="F415" s="180" t="s">
        <v>619</v>
      </c>
      <c r="I415" s="180" t="s">
        <v>144</v>
      </c>
      <c r="J415" s="187" t="str">
        <f t="shared" si="47"/>
        <v>C111</v>
      </c>
      <c r="K415" s="195" t="s">
        <v>620</v>
      </c>
      <c r="Q415" s="192">
        <f t="shared" si="43"/>
        <v>4</v>
      </c>
      <c r="S415" s="191" t="str">
        <f t="shared" si="44"/>
        <v>&lt;/registro&gt;
&lt;registro codigo="C111" perfil="AB" nivel="4"&gt;</v>
      </c>
      <c r="T415" s="192" t="str">
        <f t="shared" si="45"/>
        <v/>
      </c>
      <c r="U415" s="192" t="str">
        <f t="shared" si="42"/>
        <v>&lt;/registro&gt;
&lt;registro codigo="C111" perfil="AB" nivel="4"&gt;</v>
      </c>
      <c r="V415" s="192" t="str">
        <f t="shared" si="46"/>
        <v/>
      </c>
      <c r="W415" s="191" t="str">
        <f>IF(Q415="Campo","@Campos(posicao = "&amp;K415&amp;", tipo = '"&amp;R415&amp;"')@Column(name = """&amp;L415&amp;""")"&amp;IF(R415="D","@Temporal(TemporalType.DATE)","")&amp;"private "&amp;VLOOKUP(TEXT(R415,"@"),Apoio!A:B,2,0)&amp;" "&amp;SUBSTITUTE(LOWER(LEFT(L415,1))&amp;RIGHT(PROPER(L415),LEN(L415)-1),"_","")&amp;";",IF(ISNUMBER(Q415),IF(R415="R","@Entity@Table(name = ""reg_"&amp;LOWER(J415)&amp;""")@XmlRootElement","")&amp;VLOOKUP(J415,Blocos!D:I,6,0)&amp;Apoio!$E$1&amp;Y415,""))</f>
        <v>@Registros(nivel = 4) public class RegC111 implements Serializable { private static final long serialVersionUID = 1L; @Id @GeneratedValue(strategy = GenerationType.IDENTITY) @Basic(optional = false) @Column(name = "ID" ) private Long id;@ManyToOne(fetch = FetchType.LAZY) @JoinColumn(name = "ID_PAI", nullable = false) private RegC110 idPai; public RegC110 getIdPai() {return idPai;}public void setIdPai(Object idPai) {this.idPai = (RegC110) idPai;}public RegC111() { } public RegC111(Long id) { this.id = id; } public RegC111(Long id, RegC110 idPai, long linha, String hash) { this.id = id; this.idPai = idPai; this.linha = linha; this.hash = hash; }public Long getId() { return id; } public void setId(Long id) { this.id = id; }@Basic(optional = false)@Column(name = "LINHA")private long linha;@Basic(optional = false)@Column(name = "HASH")private String hash;</v>
      </c>
      <c r="X415" s="190">
        <f>IF(ISNUMBER(Q415),COUNTIF(Blocos!G:G,J415),"")</f>
        <v>0</v>
      </c>
      <c r="Y415" s="190" t="str">
        <f>IF(OR(X415=0,X415=""),"",VLOOKUP(SUMIFS(Blocos!A:A,Blocos!H:H,'EFD REGISTROS e Campos (2)'!X415,Blocos!G:G,'EFD REGISTROS e Campos (2)'!J415),Blocos!A:L,12,0))</f>
        <v/>
      </c>
      <c r="Z415" s="190" t="str">
        <f>IF(ISNUMBER(Q416),VLOOKUP(J415,Blocos!D:G,4,0),"")</f>
        <v/>
      </c>
      <c r="AA415" s="190" t="str">
        <f>IF(ISNUMBER(Q415),CONCATENATE("CREATE TABLE ""reg_",LOWER(J415),""" (""ID"" bigint NOT NULL AUTO_INCREMENT,  ""HASHFILE"" varchar(255) DEFAULT NULL, ""ID_PAI"" bigint NOT NULL,"),IF(Q415="Campo",CONCATENATE("""",L415,""" ",VLOOKUP(R415,Apoio!A:C,3,0)),""))&amp;IF(Z415="","",CONCATENATE("PRIMARY KEY (""ID""), KEY ""FK_reg_",LOWER(Z415),"_ID_PAI"" (""ID_PAI""), CONSTRAINT ""FK_reg_",LOWER(Z415),"_ID_PAI"" FOREIGN KEY (""ID_PAI"") REFERENCES ""reg_",LOWER(Z415),""" (""ID"")) ENGINE=InnoDB AUTO_INCREMENT=105774 DEFAULT CHARSET=utf8mb4 COLLATE=utf8mb4_0900_ai_ci;"))</f>
        <v>CREATE TABLE "reg_c111" ("ID" bigint NOT NULL AUTO_INCREMENT,  "HASHFILE" varchar(255) DEFAULT NULL, "ID_PAI" bigint NOT NULL,</v>
      </c>
      <c r="AB415" s="190" t="str">
        <f t="shared" si="48"/>
        <v/>
      </c>
    </row>
    <row r="416" spans="1:28" ht="14.5" hidden="1" customHeight="1" x14ac:dyDescent="0.3">
      <c r="J416" s="187" t="str">
        <f t="shared" si="47"/>
        <v>C111</v>
      </c>
      <c r="K416" s="181">
        <v>1</v>
      </c>
      <c r="L416" s="289" t="s">
        <v>25</v>
      </c>
      <c r="M416" s="182" t="s">
        <v>621</v>
      </c>
      <c r="N416" s="181" t="s">
        <v>27</v>
      </c>
      <c r="O416" s="181">
        <v>4</v>
      </c>
      <c r="P416" s="181" t="s">
        <v>28</v>
      </c>
      <c r="Q416" s="192" t="str">
        <f t="shared" si="43"/>
        <v>Campo</v>
      </c>
      <c r="R416" s="192" t="s">
        <v>27</v>
      </c>
      <c r="S416" s="191" t="str">
        <f t="shared" si="44"/>
        <v/>
      </c>
      <c r="T416" s="192" t="str">
        <f t="shared" si="45"/>
        <v>&lt;campo posicao="1"&gt;
&lt;coluna&gt;REG&lt;/coluna&gt;
&lt;descricao&gt;Texto fixo contendo "C111"&lt;/descricao&gt;
&lt;tipo&gt;C&lt;/tipo&gt;
&lt;/campo&gt;</v>
      </c>
      <c r="U416" s="192" t="str">
        <f t="shared" si="42"/>
        <v>&lt;campo posicao="1"&gt;
&lt;coluna&gt;REG&lt;/coluna&gt;
&lt;descricao&gt;Texto fixo contendo "C111"&lt;/descricao&gt;
&lt;tipo&gt;C&lt;/tipo&gt;
&lt;/campo&gt;</v>
      </c>
      <c r="V416" s="192" t="str">
        <f t="shared" si="46"/>
        <v>{"Column2", "REG"},</v>
      </c>
      <c r="W416" s="191" t="str">
        <f>IF(Q416="Campo","@Campos(posicao = "&amp;K416&amp;", tipo = '"&amp;R416&amp;"')@Column(name = """&amp;L416&amp;""")"&amp;IF(R416="D","@Temporal(TemporalType.DATE)","")&amp;"private "&amp;VLOOKUP(TEXT(R416,"@"),Apoio!A:B,2,0)&amp;" "&amp;SUBSTITUTE(LOWER(LEFT(L416,1))&amp;RIGHT(PROPER(L416),LEN(L416)-1),"_","")&amp;";",IF(ISNUMBER(Q416),IF(R416="R","@Entity@Table(name = ""reg_"&amp;LOWER(J416)&amp;""")@XmlRootElement","")&amp;VLOOKUP(J416,Blocos!D:I,6,0)&amp;Apoio!$E$1&amp;Y416,""))</f>
        <v>@Campos(posicao = 1, tipo = 'C')@Column(name = "REG")private String reg;</v>
      </c>
      <c r="X416" s="190" t="str">
        <f>IF(ISNUMBER(Q416),COUNTIF(Blocos!G:G,J416),"")</f>
        <v/>
      </c>
      <c r="Y416" s="190" t="str">
        <f>IF(OR(X416=0,X416=""),"",VLOOKUP(SUMIFS(Blocos!A:A,Blocos!H:H,'EFD REGISTROS e Campos (2)'!X416,Blocos!G:G,'EFD REGISTROS e Campos (2)'!J416),Blocos!A:L,12,0))</f>
        <v/>
      </c>
      <c r="Z416" s="190" t="str">
        <f>IF(ISNUMBER(Q417),VLOOKUP(J416,Blocos!D:G,4,0),"")</f>
        <v/>
      </c>
      <c r="AA416" s="190" t="str">
        <f>IF(ISNUMBER(Q416),CONCATENATE("CREATE TABLE ""reg_",LOWER(J416),""" (""ID"" bigint NOT NULL AUTO_INCREMENT,  ""HASHFILE"" varchar(255) DEFAULT NULL, ""ID_PAI"" bigint NOT NULL,"),IF(Q416="Campo",CONCATENATE("""",L416,""" ",VLOOKUP(R416,Apoio!A:C,3,0)),""))&amp;IF(Z416="","",CONCATENATE("PRIMARY KEY (""ID""), KEY ""FK_reg_",LOWER(Z416),"_ID_PAI"" (""ID_PAI""), CONSTRAINT ""FK_reg_",LOWER(Z416),"_ID_PAI"" FOREIGN KEY (""ID_PAI"") REFERENCES ""reg_",LOWER(Z416),""" (""ID"")) ENGINE=InnoDB AUTO_INCREMENT=105774 DEFAULT CHARSET=utf8mb4 COLLATE=utf8mb4_0900_ai_ci;"))</f>
        <v>"REG" varchar(255) DEFAULT NULL,</v>
      </c>
      <c r="AB416" s="190" t="str">
        <f t="shared" si="48"/>
        <v>USE `efdicms`;SELECT `reg_c111`.`REG`,</v>
      </c>
    </row>
    <row r="417" spans="1:28" ht="14.5" hidden="1" customHeight="1" x14ac:dyDescent="0.3">
      <c r="J417" s="187" t="str">
        <f t="shared" si="47"/>
        <v>C111</v>
      </c>
      <c r="K417" s="181">
        <v>2</v>
      </c>
      <c r="L417" s="289" t="s">
        <v>455</v>
      </c>
      <c r="M417" s="182" t="s">
        <v>622</v>
      </c>
      <c r="N417" s="181" t="s">
        <v>27</v>
      </c>
      <c r="O417" s="181">
        <v>15</v>
      </c>
      <c r="P417" s="181" t="s">
        <v>28</v>
      </c>
      <c r="Q417" s="192" t="str">
        <f t="shared" si="43"/>
        <v>Campo</v>
      </c>
      <c r="R417" s="192" t="s">
        <v>27</v>
      </c>
      <c r="S417" s="191" t="str">
        <f t="shared" si="44"/>
        <v/>
      </c>
      <c r="T417" s="192" t="str">
        <f t="shared" si="45"/>
        <v>&lt;campo posicao="2"&gt;
&lt;coluna&gt;NUM_PROC&lt;/coluna&gt;
&lt;descricao&gt;Identificação do processo ou ato concessório.&lt;/descricao&gt;
&lt;tipo&gt;C&lt;/tipo&gt;
&lt;/campo&gt;</v>
      </c>
      <c r="U417" s="192" t="str">
        <f t="shared" si="42"/>
        <v>&lt;campo posicao="2"&gt;
&lt;coluna&gt;NUM_PROC&lt;/coluna&gt;
&lt;descricao&gt;Identificação do processo ou ato concessório.&lt;/descricao&gt;
&lt;tipo&gt;C&lt;/tipo&gt;
&lt;/campo&gt;</v>
      </c>
      <c r="V417" s="192" t="str">
        <f t="shared" si="46"/>
        <v>{"Column3", "NUM_PROC"},</v>
      </c>
      <c r="W417" s="191" t="str">
        <f>IF(Q417="Campo","@Campos(posicao = "&amp;K417&amp;", tipo = '"&amp;R417&amp;"')@Column(name = """&amp;L417&amp;""")"&amp;IF(R417="D","@Temporal(TemporalType.DATE)","")&amp;"private "&amp;VLOOKUP(TEXT(R417,"@"),Apoio!A:B,2,0)&amp;" "&amp;SUBSTITUTE(LOWER(LEFT(L417,1))&amp;RIGHT(PROPER(L417),LEN(L417)-1),"_","")&amp;";",IF(ISNUMBER(Q417),IF(R417="R","@Entity@Table(name = ""reg_"&amp;LOWER(J417)&amp;""")@XmlRootElement","")&amp;VLOOKUP(J417,Blocos!D:I,6,0)&amp;Apoio!$E$1&amp;Y417,""))</f>
        <v>@Campos(posicao = 2, tipo = 'C')@Column(name = "NUM_PROC")private String numProc;</v>
      </c>
      <c r="X417" s="190" t="str">
        <f>IF(ISNUMBER(Q417),COUNTIF(Blocos!G:G,J417),"")</f>
        <v/>
      </c>
      <c r="Y417" s="190" t="str">
        <f>IF(OR(X417=0,X417=""),"",VLOOKUP(SUMIFS(Blocos!A:A,Blocos!H:H,'EFD REGISTROS e Campos (2)'!X417,Blocos!G:G,'EFD REGISTROS e Campos (2)'!J417),Blocos!A:L,12,0))</f>
        <v/>
      </c>
      <c r="Z417" s="190" t="str">
        <f>IF(ISNUMBER(Q418),VLOOKUP(J417,Blocos!D:G,4,0),"")</f>
        <v/>
      </c>
      <c r="AA417" s="190" t="str">
        <f>IF(ISNUMBER(Q417),CONCATENATE("CREATE TABLE ""reg_",LOWER(J417),""" (""ID"" bigint NOT NULL AUTO_INCREMENT,  ""HASHFILE"" varchar(255) DEFAULT NULL, ""ID_PAI"" bigint NOT NULL,"),IF(Q417="Campo",CONCATENATE("""",L417,""" ",VLOOKUP(R417,Apoio!A:C,3,0)),""))&amp;IF(Z417="","",CONCATENATE("PRIMARY KEY (""ID""), KEY ""FK_reg_",LOWER(Z417),"_ID_PAI"" (""ID_PAI""), CONSTRAINT ""FK_reg_",LOWER(Z417),"_ID_PAI"" FOREIGN KEY (""ID_PAI"") REFERENCES ""reg_",LOWER(Z417),""" (""ID"")) ENGINE=InnoDB AUTO_INCREMENT=105774 DEFAULT CHARSET=utf8mb4 COLLATE=utf8mb4_0900_ai_ci;"))</f>
        <v>"NUM_PROC" varchar(255) DEFAULT NULL,</v>
      </c>
      <c r="AB417" s="190" t="str">
        <f t="shared" si="48"/>
        <v>`reg_c111`.`NUM_PROC`,</v>
      </c>
    </row>
    <row r="418" spans="1:28" ht="14.5" hidden="1" customHeight="1" x14ac:dyDescent="0.3">
      <c r="J418" s="187" t="str">
        <f t="shared" si="47"/>
        <v>C111</v>
      </c>
      <c r="K418" s="196">
        <v>3</v>
      </c>
      <c r="L418" s="285" t="s">
        <v>457</v>
      </c>
      <c r="M418" s="182" t="s">
        <v>458</v>
      </c>
      <c r="N418" s="196" t="s">
        <v>27</v>
      </c>
      <c r="O418" s="196" t="s">
        <v>240</v>
      </c>
      <c r="P418" s="196" t="s">
        <v>28</v>
      </c>
      <c r="Q418" s="192" t="str">
        <f t="shared" si="43"/>
        <v>Campo</v>
      </c>
      <c r="R418" s="192" t="s">
        <v>27</v>
      </c>
      <c r="S418" s="191" t="str">
        <f t="shared" si="44"/>
        <v/>
      </c>
      <c r="T418" s="192" t="str">
        <f t="shared" si="45"/>
        <v>&lt;campo posicao="3"&gt;
&lt;coluna&gt;IND_PROC&lt;/coluna&gt;
&lt;descricao&gt;Indicador da origem do processo:&lt;/descricao&gt;
&lt;tipo&gt;C&lt;/tipo&gt;
&lt;/campo&gt;</v>
      </c>
      <c r="U418" s="192" t="str">
        <f t="shared" si="42"/>
        <v>&lt;campo posicao="3"&gt;
&lt;coluna&gt;IND_PROC&lt;/coluna&gt;
&lt;descricao&gt;Indicador da origem do processo:&lt;/descricao&gt;
&lt;tipo&gt;C&lt;/tipo&gt;
&lt;/campo&gt;</v>
      </c>
      <c r="V418" s="192" t="str">
        <f t="shared" si="46"/>
        <v>{"Column4", "IND_PROC"},</v>
      </c>
      <c r="W418" s="191" t="str">
        <f>IF(Q418="Campo","@Campos(posicao = "&amp;K418&amp;", tipo = '"&amp;R418&amp;"')@Column(name = """&amp;L418&amp;""")"&amp;IF(R418="D","@Temporal(TemporalType.DATE)","")&amp;"private "&amp;VLOOKUP(TEXT(R418,"@"),Apoio!A:B,2,0)&amp;" "&amp;SUBSTITUTE(LOWER(LEFT(L418,1))&amp;RIGHT(PROPER(L418),LEN(L418)-1),"_","")&amp;";",IF(ISNUMBER(Q418),IF(R418="R","@Entity@Table(name = ""reg_"&amp;LOWER(J418)&amp;""")@XmlRootElement","")&amp;VLOOKUP(J418,Blocos!D:I,6,0)&amp;Apoio!$E$1&amp;Y418,""))</f>
        <v>@Campos(posicao = 3, tipo = 'C')@Column(name = "IND_PROC")private String indProc;</v>
      </c>
      <c r="X418" s="190" t="str">
        <f>IF(ISNUMBER(Q418),COUNTIF(Blocos!G:G,J418),"")</f>
        <v/>
      </c>
      <c r="Y418" s="190" t="str">
        <f>IF(OR(X418=0,X418=""),"",VLOOKUP(SUMIFS(Blocos!A:A,Blocos!H:H,'EFD REGISTROS e Campos (2)'!X418,Blocos!G:G,'EFD REGISTROS e Campos (2)'!J418),Blocos!A:L,12,0))</f>
        <v/>
      </c>
      <c r="Z418" s="190" t="str">
        <f>IF(ISNUMBER(Q419),VLOOKUP(J418,Blocos!D:G,4,0),"")</f>
        <v/>
      </c>
      <c r="AA418" s="190" t="str">
        <f>IF(ISNUMBER(Q418),CONCATENATE("CREATE TABLE ""reg_",LOWER(J418),""" (""ID"" bigint NOT NULL AUTO_INCREMENT,  ""HASHFILE"" varchar(255) DEFAULT NULL, ""ID_PAI"" bigint NOT NULL,"),IF(Q418="Campo",CONCATENATE("""",L418,""" ",VLOOKUP(R418,Apoio!A:C,3,0)),""))&amp;IF(Z418="","",CONCATENATE("PRIMARY KEY (""ID""), KEY ""FK_reg_",LOWER(Z418),"_ID_PAI"" (""ID_PAI""), CONSTRAINT ""FK_reg_",LOWER(Z418),"_ID_PAI"" FOREIGN KEY (""ID_PAI"") REFERENCES ""reg_",LOWER(Z418),""" (""ID"")) ENGINE=InnoDB AUTO_INCREMENT=105774 DEFAULT CHARSET=utf8mb4 COLLATE=utf8mb4_0900_ai_ci;"))</f>
        <v>"IND_PROC" varchar(255) DEFAULT NULL,</v>
      </c>
      <c r="AB418" s="190" t="str">
        <f t="shared" si="48"/>
        <v>`reg_c111`.`IND_PROC`,</v>
      </c>
    </row>
    <row r="419" spans="1:28" ht="14.5" hidden="1" customHeight="1" x14ac:dyDescent="0.3">
      <c r="J419" s="187" t="str">
        <f t="shared" si="47"/>
        <v>C111</v>
      </c>
      <c r="K419" s="196"/>
      <c r="L419" s="285"/>
      <c r="M419" s="182" t="s">
        <v>623</v>
      </c>
      <c r="N419" s="196"/>
      <c r="O419" s="196"/>
      <c r="P419" s="196"/>
      <c r="Q419" s="192" t="str">
        <f t="shared" si="43"/>
        <v/>
      </c>
      <c r="S419" s="191" t="str">
        <f t="shared" si="44"/>
        <v/>
      </c>
      <c r="T419" s="192" t="str">
        <f t="shared" si="45"/>
        <v/>
      </c>
      <c r="U419" s="192" t="str">
        <f t="shared" si="42"/>
        <v/>
      </c>
      <c r="V419" s="192" t="str">
        <f t="shared" si="46"/>
        <v/>
      </c>
      <c r="W419" s="191" t="str">
        <f>IF(Q419="Campo","@Campos(posicao = "&amp;K419&amp;", tipo = '"&amp;R419&amp;"')@Column(name = """&amp;L419&amp;""")"&amp;IF(R419="D","@Temporal(TemporalType.DATE)","")&amp;"private "&amp;VLOOKUP(TEXT(R419,"@"),Apoio!A:B,2,0)&amp;" "&amp;SUBSTITUTE(LOWER(LEFT(L419,1))&amp;RIGHT(PROPER(L419),LEN(L419)-1),"_","")&amp;";",IF(ISNUMBER(Q419),IF(R419="R","@Entity@Table(name = ""reg_"&amp;LOWER(J419)&amp;""")@XmlRootElement","")&amp;VLOOKUP(J419,Blocos!D:I,6,0)&amp;Apoio!$E$1&amp;Y419,""))</f>
        <v/>
      </c>
      <c r="X419" s="190" t="str">
        <f>IF(ISNUMBER(Q419),COUNTIF(Blocos!G:G,J419),"")</f>
        <v/>
      </c>
      <c r="Y419" s="190" t="str">
        <f>IF(OR(X419=0,X419=""),"",VLOOKUP(SUMIFS(Blocos!A:A,Blocos!H:H,'EFD REGISTROS e Campos (2)'!X419,Blocos!G:G,'EFD REGISTROS e Campos (2)'!J419),Blocos!A:L,12,0))</f>
        <v/>
      </c>
      <c r="Z419" s="190" t="str">
        <f>IF(ISNUMBER(Q420),VLOOKUP(J419,Blocos!D:G,4,0),"")</f>
        <v/>
      </c>
      <c r="AA419" s="190" t="str">
        <f>IF(ISNUMBER(Q419),CONCATENATE("CREATE TABLE ""reg_",LOWER(J419),""" (""ID"" bigint NOT NULL AUTO_INCREMENT,  ""HASHFILE"" varchar(255) DEFAULT NULL, ""ID_PAI"" bigint NOT NULL,"),IF(Q419="Campo",CONCATENATE("""",L419,""" ",VLOOKUP(R419,Apoio!A:C,3,0)),""))&amp;IF(Z419="","",CONCATENATE("PRIMARY KEY (""ID""), KEY ""FK_reg_",LOWER(Z419),"_ID_PAI"" (""ID_PAI""), CONSTRAINT ""FK_reg_",LOWER(Z419),"_ID_PAI"" FOREIGN KEY (""ID_PAI"") REFERENCES ""reg_",LOWER(Z419),""" (""ID"")) ENGINE=InnoDB AUTO_INCREMENT=105774 DEFAULT CHARSET=utf8mb4 COLLATE=utf8mb4_0900_ai_ci;"))</f>
        <v/>
      </c>
      <c r="AB419" s="190" t="str">
        <f t="shared" si="48"/>
        <v/>
      </c>
    </row>
    <row r="420" spans="1:28" ht="14.5" hidden="1" customHeight="1" x14ac:dyDescent="0.3">
      <c r="J420" s="187" t="str">
        <f t="shared" si="47"/>
        <v>C111</v>
      </c>
      <c r="K420" s="196"/>
      <c r="L420" s="285"/>
      <c r="M420" s="182" t="s">
        <v>624</v>
      </c>
      <c r="N420" s="196"/>
      <c r="O420" s="196"/>
      <c r="P420" s="196"/>
      <c r="Q420" s="192" t="str">
        <f t="shared" si="43"/>
        <v/>
      </c>
      <c r="S420" s="191" t="str">
        <f t="shared" si="44"/>
        <v/>
      </c>
      <c r="T420" s="192" t="str">
        <f t="shared" si="45"/>
        <v/>
      </c>
      <c r="U420" s="192" t="str">
        <f t="shared" si="42"/>
        <v/>
      </c>
      <c r="V420" s="192" t="str">
        <f t="shared" si="46"/>
        <v/>
      </c>
      <c r="W420" s="191" t="str">
        <f>IF(Q420="Campo","@Campos(posicao = "&amp;K420&amp;", tipo = '"&amp;R420&amp;"')@Column(name = """&amp;L420&amp;""")"&amp;IF(R420="D","@Temporal(TemporalType.DATE)","")&amp;"private "&amp;VLOOKUP(TEXT(R420,"@"),Apoio!A:B,2,0)&amp;" "&amp;SUBSTITUTE(LOWER(LEFT(L420,1))&amp;RIGHT(PROPER(L420),LEN(L420)-1),"_","")&amp;";",IF(ISNUMBER(Q420),IF(R420="R","@Entity@Table(name = ""reg_"&amp;LOWER(J420)&amp;""")@XmlRootElement","")&amp;VLOOKUP(J420,Blocos!D:I,6,0)&amp;Apoio!$E$1&amp;Y420,""))</f>
        <v/>
      </c>
      <c r="X420" s="190" t="str">
        <f>IF(ISNUMBER(Q420),COUNTIF(Blocos!G:G,J420),"")</f>
        <v/>
      </c>
      <c r="Y420" s="190" t="str">
        <f>IF(OR(X420=0,X420=""),"",VLOOKUP(SUMIFS(Blocos!A:A,Blocos!H:H,'EFD REGISTROS e Campos (2)'!X420,Blocos!G:G,'EFD REGISTROS e Campos (2)'!J420),Blocos!A:L,12,0))</f>
        <v/>
      </c>
      <c r="Z420" s="190" t="str">
        <f>IF(ISNUMBER(Q421),VLOOKUP(J420,Blocos!D:G,4,0),"")</f>
        <v/>
      </c>
      <c r="AA420" s="190" t="str">
        <f>IF(ISNUMBER(Q420),CONCATENATE("CREATE TABLE ""reg_",LOWER(J420),""" (""ID"" bigint NOT NULL AUTO_INCREMENT,  ""HASHFILE"" varchar(255) DEFAULT NULL, ""ID_PAI"" bigint NOT NULL,"),IF(Q420="Campo",CONCATENATE("""",L420,""" ",VLOOKUP(R420,Apoio!A:C,3,0)),""))&amp;IF(Z420="","",CONCATENATE("PRIMARY KEY (""ID""), KEY ""FK_reg_",LOWER(Z420),"_ID_PAI"" (""ID_PAI""), CONSTRAINT ""FK_reg_",LOWER(Z420),"_ID_PAI"" FOREIGN KEY (""ID_PAI"") REFERENCES ""reg_",LOWER(Z420),""" (""ID"")) ENGINE=InnoDB AUTO_INCREMENT=105774 DEFAULT CHARSET=utf8mb4 COLLATE=utf8mb4_0900_ai_ci;"))</f>
        <v/>
      </c>
      <c r="AB420" s="190" t="str">
        <f t="shared" si="48"/>
        <v/>
      </c>
    </row>
    <row r="421" spans="1:28" ht="14.5" hidden="1" customHeight="1" x14ac:dyDescent="0.3">
      <c r="J421" s="187" t="str">
        <f t="shared" si="47"/>
        <v>C111</v>
      </c>
      <c r="K421" s="196"/>
      <c r="L421" s="285"/>
      <c r="M421" s="182" t="s">
        <v>625</v>
      </c>
      <c r="N421" s="196"/>
      <c r="O421" s="196"/>
      <c r="P421" s="196"/>
      <c r="Q421" s="192" t="str">
        <f t="shared" si="43"/>
        <v/>
      </c>
      <c r="S421" s="191" t="str">
        <f t="shared" si="44"/>
        <v/>
      </c>
      <c r="T421" s="192" t="str">
        <f t="shared" si="45"/>
        <v/>
      </c>
      <c r="U421" s="192" t="str">
        <f t="shared" si="42"/>
        <v/>
      </c>
      <c r="V421" s="192" t="str">
        <f t="shared" si="46"/>
        <v/>
      </c>
      <c r="W421" s="191" t="str">
        <f>IF(Q421="Campo","@Campos(posicao = "&amp;K421&amp;", tipo = '"&amp;R421&amp;"')@Column(name = """&amp;L421&amp;""")"&amp;IF(R421="D","@Temporal(TemporalType.DATE)","")&amp;"private "&amp;VLOOKUP(TEXT(R421,"@"),Apoio!A:B,2,0)&amp;" "&amp;SUBSTITUTE(LOWER(LEFT(L421,1))&amp;RIGHT(PROPER(L421),LEN(L421)-1),"_","")&amp;";",IF(ISNUMBER(Q421),IF(R421="R","@Entity@Table(name = ""reg_"&amp;LOWER(J421)&amp;""")@XmlRootElement","")&amp;VLOOKUP(J421,Blocos!D:I,6,0)&amp;Apoio!$E$1&amp;Y421,""))</f>
        <v/>
      </c>
      <c r="X421" s="190" t="str">
        <f>IF(ISNUMBER(Q421),COUNTIF(Blocos!G:G,J421),"")</f>
        <v/>
      </c>
      <c r="Y421" s="190" t="str">
        <f>IF(OR(X421=0,X421=""),"",VLOOKUP(SUMIFS(Blocos!A:A,Blocos!H:H,'EFD REGISTROS e Campos (2)'!X421,Blocos!G:G,'EFD REGISTROS e Campos (2)'!J421),Blocos!A:L,12,0))</f>
        <v/>
      </c>
      <c r="Z421" s="190" t="str">
        <f>IF(ISNUMBER(Q422),VLOOKUP(J421,Blocos!D:G,4,0),"")</f>
        <v/>
      </c>
      <c r="AA421" s="190" t="str">
        <f>IF(ISNUMBER(Q421),CONCATENATE("CREATE TABLE ""reg_",LOWER(J421),""" (""ID"" bigint NOT NULL AUTO_INCREMENT,  ""HASHFILE"" varchar(255) DEFAULT NULL, ""ID_PAI"" bigint NOT NULL,"),IF(Q421="Campo",CONCATENATE("""",L421,""" ",VLOOKUP(R421,Apoio!A:C,3,0)),""))&amp;IF(Z421="","",CONCATENATE("PRIMARY KEY (""ID""), KEY ""FK_reg_",LOWER(Z421),"_ID_PAI"" (""ID_PAI""), CONSTRAINT ""FK_reg_",LOWER(Z421),"_ID_PAI"" FOREIGN KEY (""ID_PAI"") REFERENCES ""reg_",LOWER(Z421),""" (""ID"")) ENGINE=InnoDB AUTO_INCREMENT=105774 DEFAULT CHARSET=utf8mb4 COLLATE=utf8mb4_0900_ai_ci;"))</f>
        <v/>
      </c>
      <c r="AB421" s="190" t="str">
        <f t="shared" si="48"/>
        <v/>
      </c>
    </row>
    <row r="422" spans="1:28" ht="14.5" hidden="1" customHeight="1" x14ac:dyDescent="0.3">
      <c r="J422" s="187" t="str">
        <f t="shared" si="47"/>
        <v>C111</v>
      </c>
      <c r="K422" s="196"/>
      <c r="L422" s="285"/>
      <c r="M422" s="182" t="s">
        <v>626</v>
      </c>
      <c r="N422" s="196"/>
      <c r="O422" s="196"/>
      <c r="P422" s="196"/>
      <c r="Q422" s="192" t="str">
        <f t="shared" si="43"/>
        <v/>
      </c>
      <c r="S422" s="191" t="str">
        <f t="shared" si="44"/>
        <v/>
      </c>
      <c r="T422" s="192" t="str">
        <f t="shared" si="45"/>
        <v/>
      </c>
      <c r="U422" s="192" t="str">
        <f t="shared" si="42"/>
        <v/>
      </c>
      <c r="V422" s="192" t="str">
        <f t="shared" si="46"/>
        <v/>
      </c>
      <c r="W422" s="191" t="str">
        <f>IF(Q422="Campo","@Campos(posicao = "&amp;K422&amp;", tipo = '"&amp;R422&amp;"')@Column(name = """&amp;L422&amp;""")"&amp;IF(R422="D","@Temporal(TemporalType.DATE)","")&amp;"private "&amp;VLOOKUP(TEXT(R422,"@"),Apoio!A:B,2,0)&amp;" "&amp;SUBSTITUTE(LOWER(LEFT(L422,1))&amp;RIGHT(PROPER(L422),LEN(L422)-1),"_","")&amp;";",IF(ISNUMBER(Q422),IF(R422="R","@Entity@Table(name = ""reg_"&amp;LOWER(J422)&amp;""")@XmlRootElement","")&amp;VLOOKUP(J422,Blocos!D:I,6,0)&amp;Apoio!$E$1&amp;Y422,""))</f>
        <v/>
      </c>
      <c r="X422" s="190" t="str">
        <f>IF(ISNUMBER(Q422),COUNTIF(Blocos!G:G,J422),"")</f>
        <v/>
      </c>
      <c r="Y422" s="190" t="str">
        <f>IF(OR(X422=0,X422=""),"",VLOOKUP(SUMIFS(Blocos!A:A,Blocos!H:H,'EFD REGISTROS e Campos (2)'!X422,Blocos!G:G,'EFD REGISTROS e Campos (2)'!J422),Blocos!A:L,12,0))</f>
        <v/>
      </c>
      <c r="Z422" s="190" t="str">
        <f>IF(ISNUMBER(Q423),VLOOKUP(J422,Blocos!D:G,4,0),"")</f>
        <v/>
      </c>
      <c r="AA422" s="190" t="str">
        <f>IF(ISNUMBER(Q422),CONCATENATE("CREATE TABLE ""reg_",LOWER(J422),""" (""ID"" bigint NOT NULL AUTO_INCREMENT,  ""HASHFILE"" varchar(255) DEFAULT NULL, ""ID_PAI"" bigint NOT NULL,"),IF(Q422="Campo",CONCATENATE("""",L422,""" ",VLOOKUP(R422,Apoio!A:C,3,0)),""))&amp;IF(Z422="","",CONCATENATE("PRIMARY KEY (""ID""), KEY ""FK_reg_",LOWER(Z422),"_ID_PAI"" (""ID_PAI""), CONSTRAINT ""FK_reg_",LOWER(Z422),"_ID_PAI"" FOREIGN KEY (""ID_PAI"") REFERENCES ""reg_",LOWER(Z422),""" (""ID"")) ENGINE=InnoDB AUTO_INCREMENT=105774 DEFAULT CHARSET=utf8mb4 COLLATE=utf8mb4_0900_ai_ci;"))</f>
        <v/>
      </c>
      <c r="AB422" s="190" t="str">
        <f t="shared" si="48"/>
        <v/>
      </c>
    </row>
    <row r="423" spans="1:28" ht="14.5" hidden="1" customHeight="1" x14ac:dyDescent="0.3">
      <c r="J423" s="187" t="str">
        <f t="shared" si="47"/>
        <v>C111</v>
      </c>
      <c r="K423" s="196"/>
      <c r="L423" s="285"/>
      <c r="M423" s="182" t="s">
        <v>627</v>
      </c>
      <c r="N423" s="196"/>
      <c r="O423" s="196"/>
      <c r="P423" s="196"/>
      <c r="Q423" s="192" t="str">
        <f t="shared" si="43"/>
        <v/>
      </c>
      <c r="S423" s="191" t="str">
        <f t="shared" si="44"/>
        <v/>
      </c>
      <c r="T423" s="192" t="str">
        <f t="shared" si="45"/>
        <v/>
      </c>
      <c r="U423" s="192" t="str">
        <f t="shared" si="42"/>
        <v/>
      </c>
      <c r="V423" s="192" t="str">
        <f t="shared" si="46"/>
        <v/>
      </c>
      <c r="W423" s="191" t="str">
        <f>IF(Q423="Campo","@Campos(posicao = "&amp;K423&amp;", tipo = '"&amp;R423&amp;"')@Column(name = """&amp;L423&amp;""")"&amp;IF(R423="D","@Temporal(TemporalType.DATE)","")&amp;"private "&amp;VLOOKUP(TEXT(R423,"@"),Apoio!A:B,2,0)&amp;" "&amp;SUBSTITUTE(LOWER(LEFT(L423,1))&amp;RIGHT(PROPER(L423),LEN(L423)-1),"_","")&amp;";",IF(ISNUMBER(Q423),IF(R423="R","@Entity@Table(name = ""reg_"&amp;LOWER(J423)&amp;""")@XmlRootElement","")&amp;VLOOKUP(J423,Blocos!D:I,6,0)&amp;Apoio!$E$1&amp;Y423,""))</f>
        <v/>
      </c>
      <c r="X423" s="190" t="str">
        <f>IF(ISNUMBER(Q423),COUNTIF(Blocos!G:G,J423),"")</f>
        <v/>
      </c>
      <c r="Y423" s="190" t="str">
        <f>IF(OR(X423=0,X423=""),"",VLOOKUP(SUMIFS(Blocos!A:A,Blocos!H:H,'EFD REGISTROS e Campos (2)'!X423,Blocos!G:G,'EFD REGISTROS e Campos (2)'!J423),Blocos!A:L,12,0))</f>
        <v/>
      </c>
      <c r="Z423" s="190" t="str">
        <f>IF(ISNUMBER(Q424),VLOOKUP(J423,Blocos!D:G,4,0),"")</f>
        <v>C110</v>
      </c>
      <c r="AA423" s="190" t="str">
        <f>IF(ISNUMBER(Q423),CONCATENATE("CREATE TABLE ""reg_",LOWER(J423),""" (""ID"" bigint NOT NULL AUTO_INCREMENT,  ""HASHFILE"" varchar(255) DEFAULT NULL, ""ID_PAI"" bigint NOT NULL,"),IF(Q423="Campo",CONCATENATE("""",L423,""" ",VLOOKUP(R423,Apoio!A:C,3,0)),""))&amp;IF(Z423="","",CONCATENATE("PRIMARY KEY (""ID""), KEY ""FK_reg_",LOWER(Z423),"_ID_PAI"" (""ID_PAI""), CONSTRAINT ""FK_reg_",LOWER(Z423),"_ID_PAI"" FOREIGN KEY (""ID_PAI"") REFERENCES ""reg_",LOWER(Z423),""" (""ID"")) ENGINE=InnoDB AUTO_INCREMENT=105774 DEFAULT CHARSET=utf8mb4 COLLATE=utf8mb4_0900_ai_ci;"))</f>
        <v>PRIMARY KEY ("ID"), KEY "FK_reg_c110_ID_PAI" ("ID_PAI"), CONSTRAINT "FK_reg_c110_ID_PAI" FOREIGN KEY ("ID_PAI") REFERENCES "reg_c110" ("ID")) ENGINE=InnoDB AUTO_INCREMENT=105774 DEFAULT CHARSET=utf8mb4 COLLATE=utf8mb4_0900_ai_ci;</v>
      </c>
      <c r="AB423" s="190" t="str">
        <f t="shared" si="48"/>
        <v>FROM `efdicms`.`reg_c111`;"</v>
      </c>
    </row>
    <row r="424" spans="1:28" ht="14.5" hidden="1" customHeight="1" collapsed="1" x14ac:dyDescent="0.3">
      <c r="A424" s="180" t="s">
        <v>115</v>
      </c>
      <c r="F424" s="180" t="s">
        <v>628</v>
      </c>
      <c r="I424" s="180" t="s">
        <v>144</v>
      </c>
      <c r="J424" s="187" t="str">
        <f t="shared" si="47"/>
        <v>C112</v>
      </c>
      <c r="K424" s="195" t="s">
        <v>629</v>
      </c>
      <c r="Q424" s="192">
        <f t="shared" si="43"/>
        <v>4</v>
      </c>
      <c r="S424" s="191" t="str">
        <f t="shared" si="44"/>
        <v>&lt;/registro&gt;
&lt;registro codigo="C112" perfil="AB" nivel="4"&gt;</v>
      </c>
      <c r="T424" s="192" t="str">
        <f t="shared" si="45"/>
        <v/>
      </c>
      <c r="U424" s="192" t="str">
        <f t="shared" si="42"/>
        <v>&lt;/registro&gt;
&lt;registro codigo="C112" perfil="AB" nivel="4"&gt;</v>
      </c>
      <c r="V424" s="192" t="str">
        <f t="shared" si="46"/>
        <v/>
      </c>
      <c r="W424" s="191" t="str">
        <f>IF(Q424="Campo","@Campos(posicao = "&amp;K424&amp;", tipo = '"&amp;R424&amp;"')@Column(name = """&amp;L424&amp;""")"&amp;IF(R424="D","@Temporal(TemporalType.DATE)","")&amp;"private "&amp;VLOOKUP(TEXT(R424,"@"),Apoio!A:B,2,0)&amp;" "&amp;SUBSTITUTE(LOWER(LEFT(L424,1))&amp;RIGHT(PROPER(L424),LEN(L424)-1),"_","")&amp;";",IF(ISNUMBER(Q424),IF(R424="R","@Entity@Table(name = ""reg_"&amp;LOWER(J424)&amp;""")@XmlRootElement","")&amp;VLOOKUP(J424,Blocos!D:I,6,0)&amp;Apoio!$E$1&amp;Y424,""))</f>
        <v>@Registros(nivel = 4) public class RegC112 implements Serializable { private static final long serialVersionUID = 1L; @Id @GeneratedValue(strategy = GenerationType.IDENTITY) @Basic(optional = false) @Column(name = "ID" ) private Long id;@ManyToOne(fetch = FetchType.LAZY) @JoinColumn(name = "ID_PAI", nullable = false) private RegC110 idPai; public RegC110 getIdPai() {return idPai;}public void setIdPai(Object idPai) {this.idPai = (RegC110) idPai;}public RegC112() { } public RegC112(Long id) { this.id = id; } public RegC112(Long id, RegC110 idPai, long linha, String hash) { this.id = id; this.idPai = idPai; this.linha = linha; this.hash = hash; }public Long getId() { return id; } public void setId(Long id) { this.id = id; }@Basic(optional = false)@Column(name = "LINHA")private long linha;@Basic(optional = false)@Column(name = "HASH")private String hash;</v>
      </c>
      <c r="X424" s="190">
        <f>IF(ISNUMBER(Q424),COUNTIF(Blocos!G:G,J424),"")</f>
        <v>0</v>
      </c>
      <c r="Y424" s="190" t="str">
        <f>IF(OR(X424=0,X424=""),"",VLOOKUP(SUMIFS(Blocos!A:A,Blocos!H:H,'EFD REGISTROS e Campos (2)'!X424,Blocos!G:G,'EFD REGISTROS e Campos (2)'!J424),Blocos!A:L,12,0))</f>
        <v/>
      </c>
      <c r="Z424" s="190" t="str">
        <f>IF(ISNUMBER(Q425),VLOOKUP(J424,Blocos!D:G,4,0),"")</f>
        <v/>
      </c>
      <c r="AA424" s="190" t="str">
        <f>IF(ISNUMBER(Q424),CONCATENATE("CREATE TABLE ""reg_",LOWER(J424),""" (""ID"" bigint NOT NULL AUTO_INCREMENT,  ""HASHFILE"" varchar(255) DEFAULT NULL, ""ID_PAI"" bigint NOT NULL,"),IF(Q424="Campo",CONCATENATE("""",L424,""" ",VLOOKUP(R424,Apoio!A:C,3,0)),""))&amp;IF(Z424="","",CONCATENATE("PRIMARY KEY (""ID""), KEY ""FK_reg_",LOWER(Z424),"_ID_PAI"" (""ID_PAI""), CONSTRAINT ""FK_reg_",LOWER(Z424),"_ID_PAI"" FOREIGN KEY (""ID_PAI"") REFERENCES ""reg_",LOWER(Z424),""" (""ID"")) ENGINE=InnoDB AUTO_INCREMENT=105774 DEFAULT CHARSET=utf8mb4 COLLATE=utf8mb4_0900_ai_ci;"))</f>
        <v>CREATE TABLE "reg_c112" ("ID" bigint NOT NULL AUTO_INCREMENT,  "HASHFILE" varchar(255) DEFAULT NULL, "ID_PAI" bigint NOT NULL,</v>
      </c>
      <c r="AB424" s="190" t="str">
        <f t="shared" si="48"/>
        <v/>
      </c>
    </row>
    <row r="425" spans="1:28" ht="14.5" hidden="1" customHeight="1" x14ac:dyDescent="0.3">
      <c r="J425" s="187" t="str">
        <f t="shared" si="47"/>
        <v>C112</v>
      </c>
      <c r="K425" s="181">
        <v>1</v>
      </c>
      <c r="L425" s="289" t="s">
        <v>25</v>
      </c>
      <c r="M425" s="182" t="s">
        <v>630</v>
      </c>
      <c r="N425" s="181" t="s">
        <v>27</v>
      </c>
      <c r="O425" s="181">
        <v>4</v>
      </c>
      <c r="P425" s="181" t="s">
        <v>28</v>
      </c>
      <c r="Q425" s="192" t="str">
        <f t="shared" si="43"/>
        <v>Campo</v>
      </c>
      <c r="R425" s="192" t="s">
        <v>27</v>
      </c>
      <c r="S425" s="191" t="str">
        <f t="shared" si="44"/>
        <v/>
      </c>
      <c r="T425" s="192" t="str">
        <f t="shared" si="45"/>
        <v>&lt;campo posicao="1"&gt;
&lt;coluna&gt;REG&lt;/coluna&gt;
&lt;descricao&gt;Texto fixo contendo "C112"&lt;/descricao&gt;
&lt;tipo&gt;C&lt;/tipo&gt;
&lt;/campo&gt;</v>
      </c>
      <c r="U425" s="192" t="str">
        <f t="shared" si="42"/>
        <v>&lt;campo posicao="1"&gt;
&lt;coluna&gt;REG&lt;/coluna&gt;
&lt;descricao&gt;Texto fixo contendo "C112"&lt;/descricao&gt;
&lt;tipo&gt;C&lt;/tipo&gt;
&lt;/campo&gt;</v>
      </c>
      <c r="V425" s="192" t="str">
        <f t="shared" si="46"/>
        <v>{"Column2", "REG"},</v>
      </c>
      <c r="W425" s="191" t="str">
        <f>IF(Q425="Campo","@Campos(posicao = "&amp;K425&amp;", tipo = '"&amp;R425&amp;"')@Column(name = """&amp;L425&amp;""")"&amp;IF(R425="D","@Temporal(TemporalType.DATE)","")&amp;"private "&amp;VLOOKUP(TEXT(R425,"@"),Apoio!A:B,2,0)&amp;" "&amp;SUBSTITUTE(LOWER(LEFT(L425,1))&amp;RIGHT(PROPER(L425),LEN(L425)-1),"_","")&amp;";",IF(ISNUMBER(Q425),IF(R425="R","@Entity@Table(name = ""reg_"&amp;LOWER(J425)&amp;""")@XmlRootElement","")&amp;VLOOKUP(J425,Blocos!D:I,6,0)&amp;Apoio!$E$1&amp;Y425,""))</f>
        <v>@Campos(posicao = 1, tipo = 'C')@Column(name = "REG")private String reg;</v>
      </c>
      <c r="X425" s="190" t="str">
        <f>IF(ISNUMBER(Q425),COUNTIF(Blocos!G:G,J425),"")</f>
        <v/>
      </c>
      <c r="Y425" s="190" t="str">
        <f>IF(OR(X425=0,X425=""),"",VLOOKUP(SUMIFS(Blocos!A:A,Blocos!H:H,'EFD REGISTROS e Campos (2)'!X425,Blocos!G:G,'EFD REGISTROS e Campos (2)'!J425),Blocos!A:L,12,0))</f>
        <v/>
      </c>
      <c r="Z425" s="190" t="str">
        <f>IF(ISNUMBER(Q426),VLOOKUP(J425,Blocos!D:G,4,0),"")</f>
        <v/>
      </c>
      <c r="AA425" s="190" t="str">
        <f>IF(ISNUMBER(Q425),CONCATENATE("CREATE TABLE ""reg_",LOWER(J425),""" (""ID"" bigint NOT NULL AUTO_INCREMENT,  ""HASHFILE"" varchar(255) DEFAULT NULL, ""ID_PAI"" bigint NOT NULL,"),IF(Q425="Campo",CONCATENATE("""",L425,""" ",VLOOKUP(R425,Apoio!A:C,3,0)),""))&amp;IF(Z425="","",CONCATENATE("PRIMARY KEY (""ID""), KEY ""FK_reg_",LOWER(Z425),"_ID_PAI"" (""ID_PAI""), CONSTRAINT ""FK_reg_",LOWER(Z425),"_ID_PAI"" FOREIGN KEY (""ID_PAI"") REFERENCES ""reg_",LOWER(Z425),""" (""ID"")) ENGINE=InnoDB AUTO_INCREMENT=105774 DEFAULT CHARSET=utf8mb4 COLLATE=utf8mb4_0900_ai_ci;"))</f>
        <v>"REG" varchar(255) DEFAULT NULL,</v>
      </c>
      <c r="AB425" s="190" t="str">
        <f t="shared" si="48"/>
        <v>USE `efdicms`;SELECT `reg_c112`.`REG`,</v>
      </c>
    </row>
    <row r="426" spans="1:28" ht="14.5" hidden="1" customHeight="1" x14ac:dyDescent="0.3">
      <c r="J426" s="187" t="str">
        <f t="shared" si="47"/>
        <v>C112</v>
      </c>
      <c r="K426" s="196">
        <v>2</v>
      </c>
      <c r="L426" s="285" t="s">
        <v>631</v>
      </c>
      <c r="M426" s="182" t="s">
        <v>632</v>
      </c>
      <c r="N426" s="196" t="s">
        <v>27</v>
      </c>
      <c r="O426" s="196" t="s">
        <v>240</v>
      </c>
      <c r="P426" s="196" t="s">
        <v>28</v>
      </c>
      <c r="Q426" s="192" t="str">
        <f t="shared" si="43"/>
        <v>Campo</v>
      </c>
      <c r="R426" s="192" t="s">
        <v>27</v>
      </c>
      <c r="S426" s="191" t="str">
        <f t="shared" si="44"/>
        <v/>
      </c>
      <c r="T426" s="192" t="str">
        <f t="shared" si="45"/>
        <v>&lt;campo posicao="2"&gt;
&lt;coluna&gt;COD_DA&lt;/coluna&gt;
&lt;descricao&gt;Código do modelo do documento de arrecadação : &lt;/descricao&gt;
&lt;tipo&gt;C&lt;/tipo&gt;
&lt;/campo&gt;</v>
      </c>
      <c r="U426" s="192" t="str">
        <f t="shared" si="42"/>
        <v>&lt;campo posicao="2"&gt;
&lt;coluna&gt;COD_DA&lt;/coluna&gt;
&lt;descricao&gt;Código do modelo do documento de arrecadação : &lt;/descricao&gt;
&lt;tipo&gt;C&lt;/tipo&gt;
&lt;/campo&gt;</v>
      </c>
      <c r="V426" s="192" t="str">
        <f t="shared" si="46"/>
        <v>{"Column3", "COD_DA"},</v>
      </c>
      <c r="W426" s="191" t="str">
        <f>IF(Q426="Campo","@Campos(posicao = "&amp;K426&amp;", tipo = '"&amp;R426&amp;"')@Column(name = """&amp;L426&amp;""")"&amp;IF(R426="D","@Temporal(TemporalType.DATE)","")&amp;"private "&amp;VLOOKUP(TEXT(R426,"@"),Apoio!A:B,2,0)&amp;" "&amp;SUBSTITUTE(LOWER(LEFT(L426,1))&amp;RIGHT(PROPER(L426),LEN(L426)-1),"_","")&amp;";",IF(ISNUMBER(Q426),IF(R426="R","@Entity@Table(name = ""reg_"&amp;LOWER(J426)&amp;""")@XmlRootElement","")&amp;VLOOKUP(J426,Blocos!D:I,6,0)&amp;Apoio!$E$1&amp;Y426,""))</f>
        <v>@Campos(posicao = 2, tipo = 'C')@Column(name = "COD_DA")private String codDa;</v>
      </c>
      <c r="X426" s="190" t="str">
        <f>IF(ISNUMBER(Q426),COUNTIF(Blocos!G:G,J426),"")</f>
        <v/>
      </c>
      <c r="Y426" s="190" t="str">
        <f>IF(OR(X426=0,X426=""),"",VLOOKUP(SUMIFS(Blocos!A:A,Blocos!H:H,'EFD REGISTROS e Campos (2)'!X426,Blocos!G:G,'EFD REGISTROS e Campos (2)'!J426),Blocos!A:L,12,0))</f>
        <v/>
      </c>
      <c r="Z426" s="190" t="str">
        <f>IF(ISNUMBER(Q427),VLOOKUP(J426,Blocos!D:G,4,0),"")</f>
        <v/>
      </c>
      <c r="AA426" s="190" t="str">
        <f>IF(ISNUMBER(Q426),CONCATENATE("CREATE TABLE ""reg_",LOWER(J426),""" (""ID"" bigint NOT NULL AUTO_INCREMENT,  ""HASHFILE"" varchar(255) DEFAULT NULL, ""ID_PAI"" bigint NOT NULL,"),IF(Q426="Campo",CONCATENATE("""",L426,""" ",VLOOKUP(R426,Apoio!A:C,3,0)),""))&amp;IF(Z426="","",CONCATENATE("PRIMARY KEY (""ID""), KEY ""FK_reg_",LOWER(Z426),"_ID_PAI"" (""ID_PAI""), CONSTRAINT ""FK_reg_",LOWER(Z426),"_ID_PAI"" FOREIGN KEY (""ID_PAI"") REFERENCES ""reg_",LOWER(Z426),""" (""ID"")) ENGINE=InnoDB AUTO_INCREMENT=105774 DEFAULT CHARSET=utf8mb4 COLLATE=utf8mb4_0900_ai_ci;"))</f>
        <v>"COD_DA" varchar(255) DEFAULT NULL,</v>
      </c>
      <c r="AB426" s="190" t="str">
        <f t="shared" si="48"/>
        <v>`reg_c112`.`COD_DA`,</v>
      </c>
    </row>
    <row r="427" spans="1:28" ht="14.5" hidden="1" customHeight="1" x14ac:dyDescent="0.3">
      <c r="J427" s="187" t="str">
        <f t="shared" si="47"/>
        <v>C112</v>
      </c>
      <c r="K427" s="196"/>
      <c r="L427" s="285"/>
      <c r="M427" s="182" t="s">
        <v>633</v>
      </c>
      <c r="N427" s="196"/>
      <c r="O427" s="196"/>
      <c r="P427" s="196"/>
      <c r="Q427" s="192" t="str">
        <f t="shared" si="43"/>
        <v/>
      </c>
      <c r="S427" s="191" t="str">
        <f t="shared" si="44"/>
        <v/>
      </c>
      <c r="T427" s="192" t="str">
        <f t="shared" si="45"/>
        <v/>
      </c>
      <c r="U427" s="192" t="str">
        <f t="shared" si="42"/>
        <v/>
      </c>
      <c r="V427" s="192" t="str">
        <f t="shared" si="46"/>
        <v/>
      </c>
      <c r="W427" s="191" t="str">
        <f>IF(Q427="Campo","@Campos(posicao = "&amp;K427&amp;", tipo = '"&amp;R427&amp;"')@Column(name = """&amp;L427&amp;""")"&amp;IF(R427="D","@Temporal(TemporalType.DATE)","")&amp;"private "&amp;VLOOKUP(TEXT(R427,"@"),Apoio!A:B,2,0)&amp;" "&amp;SUBSTITUTE(LOWER(LEFT(L427,1))&amp;RIGHT(PROPER(L427),LEN(L427)-1),"_","")&amp;";",IF(ISNUMBER(Q427),IF(R427="R","@Entity@Table(name = ""reg_"&amp;LOWER(J427)&amp;""")@XmlRootElement","")&amp;VLOOKUP(J427,Blocos!D:I,6,0)&amp;Apoio!$E$1&amp;Y427,""))</f>
        <v/>
      </c>
      <c r="X427" s="190" t="str">
        <f>IF(ISNUMBER(Q427),COUNTIF(Blocos!G:G,J427),"")</f>
        <v/>
      </c>
      <c r="Y427" s="190" t="str">
        <f>IF(OR(X427=0,X427=""),"",VLOOKUP(SUMIFS(Blocos!A:A,Blocos!H:H,'EFD REGISTROS e Campos (2)'!X427,Blocos!G:G,'EFD REGISTROS e Campos (2)'!J427),Blocos!A:L,12,0))</f>
        <v/>
      </c>
      <c r="Z427" s="190" t="str">
        <f>IF(ISNUMBER(Q428),VLOOKUP(J427,Blocos!D:G,4,0),"")</f>
        <v/>
      </c>
      <c r="AA427" s="190" t="str">
        <f>IF(ISNUMBER(Q427),CONCATENATE("CREATE TABLE ""reg_",LOWER(J427),""" (""ID"" bigint NOT NULL AUTO_INCREMENT,  ""HASHFILE"" varchar(255) DEFAULT NULL, ""ID_PAI"" bigint NOT NULL,"),IF(Q427="Campo",CONCATENATE("""",L427,""" ",VLOOKUP(R427,Apoio!A:C,3,0)),""))&amp;IF(Z427="","",CONCATENATE("PRIMARY KEY (""ID""), KEY ""FK_reg_",LOWER(Z427),"_ID_PAI"" (""ID_PAI""), CONSTRAINT ""FK_reg_",LOWER(Z427),"_ID_PAI"" FOREIGN KEY (""ID_PAI"") REFERENCES ""reg_",LOWER(Z427),""" (""ID"")) ENGINE=InnoDB AUTO_INCREMENT=105774 DEFAULT CHARSET=utf8mb4 COLLATE=utf8mb4_0900_ai_ci;"))</f>
        <v/>
      </c>
      <c r="AB427" s="190" t="str">
        <f t="shared" si="48"/>
        <v/>
      </c>
    </row>
    <row r="428" spans="1:28" ht="14.5" hidden="1" customHeight="1" x14ac:dyDescent="0.3">
      <c r="J428" s="187" t="str">
        <f t="shared" si="47"/>
        <v>C112</v>
      </c>
      <c r="K428" s="196"/>
      <c r="L428" s="285"/>
      <c r="M428" s="182" t="s">
        <v>634</v>
      </c>
      <c r="N428" s="196"/>
      <c r="O428" s="196"/>
      <c r="P428" s="196"/>
      <c r="Q428" s="192" t="str">
        <f t="shared" si="43"/>
        <v/>
      </c>
      <c r="S428" s="191" t="str">
        <f t="shared" si="44"/>
        <v/>
      </c>
      <c r="T428" s="192" t="str">
        <f t="shared" si="45"/>
        <v/>
      </c>
      <c r="U428" s="192" t="str">
        <f t="shared" si="42"/>
        <v/>
      </c>
      <c r="V428" s="192" t="str">
        <f t="shared" si="46"/>
        <v/>
      </c>
      <c r="W428" s="191" t="str">
        <f>IF(Q428="Campo","@Campos(posicao = "&amp;K428&amp;", tipo = '"&amp;R428&amp;"')@Column(name = """&amp;L428&amp;""")"&amp;IF(R428="D","@Temporal(TemporalType.DATE)","")&amp;"private "&amp;VLOOKUP(TEXT(R428,"@"),Apoio!A:B,2,0)&amp;" "&amp;SUBSTITUTE(LOWER(LEFT(L428,1))&amp;RIGHT(PROPER(L428),LEN(L428)-1),"_","")&amp;";",IF(ISNUMBER(Q428),IF(R428="R","@Entity@Table(name = ""reg_"&amp;LOWER(J428)&amp;""")@XmlRootElement","")&amp;VLOOKUP(J428,Blocos!D:I,6,0)&amp;Apoio!$E$1&amp;Y428,""))</f>
        <v/>
      </c>
      <c r="X428" s="190" t="str">
        <f>IF(ISNUMBER(Q428),COUNTIF(Blocos!G:G,J428),"")</f>
        <v/>
      </c>
      <c r="Y428" s="190" t="str">
        <f>IF(OR(X428=0,X428=""),"",VLOOKUP(SUMIFS(Blocos!A:A,Blocos!H:H,'EFD REGISTROS e Campos (2)'!X428,Blocos!G:G,'EFD REGISTROS e Campos (2)'!J428),Blocos!A:L,12,0))</f>
        <v/>
      </c>
      <c r="Z428" s="190" t="str">
        <f>IF(ISNUMBER(Q429),VLOOKUP(J428,Blocos!D:G,4,0),"")</f>
        <v/>
      </c>
      <c r="AA428" s="190" t="str">
        <f>IF(ISNUMBER(Q428),CONCATENATE("CREATE TABLE ""reg_",LOWER(J428),""" (""ID"" bigint NOT NULL AUTO_INCREMENT,  ""HASHFILE"" varchar(255) DEFAULT NULL, ""ID_PAI"" bigint NOT NULL,"),IF(Q428="Campo",CONCATENATE("""",L428,""" ",VLOOKUP(R428,Apoio!A:C,3,0)),""))&amp;IF(Z428="","",CONCATENATE("PRIMARY KEY (""ID""), KEY ""FK_reg_",LOWER(Z428),"_ID_PAI"" (""ID_PAI""), CONSTRAINT ""FK_reg_",LOWER(Z428),"_ID_PAI"" FOREIGN KEY (""ID_PAI"") REFERENCES ""reg_",LOWER(Z428),""" (""ID"")) ENGINE=InnoDB AUTO_INCREMENT=105774 DEFAULT CHARSET=utf8mb4 COLLATE=utf8mb4_0900_ai_ci;"))</f>
        <v/>
      </c>
      <c r="AB428" s="190" t="str">
        <f t="shared" si="48"/>
        <v/>
      </c>
    </row>
    <row r="429" spans="1:28" ht="14.5" hidden="1" customHeight="1" x14ac:dyDescent="0.3">
      <c r="J429" s="187" t="str">
        <f t="shared" si="47"/>
        <v>C112</v>
      </c>
      <c r="K429" s="181">
        <v>3</v>
      </c>
      <c r="L429" s="289" t="s">
        <v>52</v>
      </c>
      <c r="M429" s="182" t="s">
        <v>635</v>
      </c>
      <c r="N429" s="181" t="s">
        <v>27</v>
      </c>
      <c r="O429" s="181" t="s">
        <v>54</v>
      </c>
      <c r="P429" s="181" t="s">
        <v>28</v>
      </c>
      <c r="Q429" s="192" t="str">
        <f t="shared" si="43"/>
        <v>Campo</v>
      </c>
      <c r="R429" s="192" t="s">
        <v>27</v>
      </c>
      <c r="S429" s="191" t="str">
        <f t="shared" si="44"/>
        <v/>
      </c>
      <c r="T429" s="192" t="str">
        <f t="shared" si="45"/>
        <v>&lt;campo posicao="3"&gt;
&lt;coluna&gt;UF&lt;/coluna&gt;
&lt;descricao&gt;Unidade federada beneficiária do recolhimento&lt;/descricao&gt;
&lt;tipo&gt;C&lt;/tipo&gt;
&lt;/campo&gt;</v>
      </c>
      <c r="U429" s="192" t="str">
        <f t="shared" si="42"/>
        <v>&lt;campo posicao="3"&gt;
&lt;coluna&gt;UF&lt;/coluna&gt;
&lt;descricao&gt;Unidade federada beneficiária do recolhimento&lt;/descricao&gt;
&lt;tipo&gt;C&lt;/tipo&gt;
&lt;/campo&gt;</v>
      </c>
      <c r="V429" s="192" t="str">
        <f t="shared" si="46"/>
        <v>{"Column4", "UF"},</v>
      </c>
      <c r="W429" s="191" t="str">
        <f>IF(Q429="Campo","@Campos(posicao = "&amp;K429&amp;", tipo = '"&amp;R429&amp;"')@Column(name = """&amp;L429&amp;""")"&amp;IF(R429="D","@Temporal(TemporalType.DATE)","")&amp;"private "&amp;VLOOKUP(TEXT(R429,"@"),Apoio!A:B,2,0)&amp;" "&amp;SUBSTITUTE(LOWER(LEFT(L429,1))&amp;RIGHT(PROPER(L429),LEN(L429)-1),"_","")&amp;";",IF(ISNUMBER(Q429),IF(R429="R","@Entity@Table(name = ""reg_"&amp;LOWER(J429)&amp;""")@XmlRootElement","")&amp;VLOOKUP(J429,Blocos!D:I,6,0)&amp;Apoio!$E$1&amp;Y429,""))</f>
        <v>@Campos(posicao = 3, tipo = 'C')@Column(name = "UF")private String uf;</v>
      </c>
      <c r="X429" s="190" t="str">
        <f>IF(ISNUMBER(Q429),COUNTIF(Blocos!G:G,J429),"")</f>
        <v/>
      </c>
      <c r="Y429" s="190" t="str">
        <f>IF(OR(X429=0,X429=""),"",VLOOKUP(SUMIFS(Blocos!A:A,Blocos!H:H,'EFD REGISTROS e Campos (2)'!X429,Blocos!G:G,'EFD REGISTROS e Campos (2)'!J429),Blocos!A:L,12,0))</f>
        <v/>
      </c>
      <c r="Z429" s="190" t="str">
        <f>IF(ISNUMBER(Q430),VLOOKUP(J429,Blocos!D:G,4,0),"")</f>
        <v/>
      </c>
      <c r="AA429" s="190" t="str">
        <f>IF(ISNUMBER(Q429),CONCATENATE("CREATE TABLE ""reg_",LOWER(J429),""" (""ID"" bigint NOT NULL AUTO_INCREMENT,  ""HASHFILE"" varchar(255) DEFAULT NULL, ""ID_PAI"" bigint NOT NULL,"),IF(Q429="Campo",CONCATENATE("""",L429,""" ",VLOOKUP(R429,Apoio!A:C,3,0)),""))&amp;IF(Z429="","",CONCATENATE("PRIMARY KEY (""ID""), KEY ""FK_reg_",LOWER(Z429),"_ID_PAI"" (""ID_PAI""), CONSTRAINT ""FK_reg_",LOWER(Z429),"_ID_PAI"" FOREIGN KEY (""ID_PAI"") REFERENCES ""reg_",LOWER(Z429),""" (""ID"")) ENGINE=InnoDB AUTO_INCREMENT=105774 DEFAULT CHARSET=utf8mb4 COLLATE=utf8mb4_0900_ai_ci;"))</f>
        <v>"UF" varchar(255) DEFAULT NULL,</v>
      </c>
      <c r="AB429" s="190" t="str">
        <f t="shared" si="48"/>
        <v>`reg_c112`.`UF`,</v>
      </c>
    </row>
    <row r="430" spans="1:28" ht="14.5" hidden="1" customHeight="1" x14ac:dyDescent="0.3">
      <c r="J430" s="187" t="str">
        <f t="shared" si="47"/>
        <v>C112</v>
      </c>
      <c r="K430" s="181">
        <v>4</v>
      </c>
      <c r="L430" s="289" t="s">
        <v>636</v>
      </c>
      <c r="M430" s="182" t="s">
        <v>637</v>
      </c>
      <c r="N430" s="181" t="s">
        <v>27</v>
      </c>
      <c r="O430" s="181" t="s">
        <v>28</v>
      </c>
      <c r="P430" s="181" t="s">
        <v>28</v>
      </c>
      <c r="Q430" s="192" t="str">
        <f t="shared" si="43"/>
        <v>Campo</v>
      </c>
      <c r="R430" s="192" t="s">
        <v>27</v>
      </c>
      <c r="S430" s="191" t="str">
        <f t="shared" si="44"/>
        <v/>
      </c>
      <c r="T430" s="192" t="str">
        <f t="shared" si="45"/>
        <v>&lt;campo posicao="4"&gt;
&lt;coluna&gt;NUM_DA&lt;/coluna&gt;
&lt;descricao&gt;Número do documento de arrecadação&lt;/descricao&gt;
&lt;tipo&gt;C&lt;/tipo&gt;
&lt;/campo&gt;</v>
      </c>
      <c r="U430" s="192" t="str">
        <f t="shared" si="42"/>
        <v>&lt;campo posicao="4"&gt;
&lt;coluna&gt;NUM_DA&lt;/coluna&gt;
&lt;descricao&gt;Número do documento de arrecadação&lt;/descricao&gt;
&lt;tipo&gt;C&lt;/tipo&gt;
&lt;/campo&gt;</v>
      </c>
      <c r="V430" s="192" t="str">
        <f t="shared" si="46"/>
        <v>{"Column5", "NUM_DA"},</v>
      </c>
      <c r="W430" s="191" t="str">
        <f>IF(Q430="Campo","@Campos(posicao = "&amp;K430&amp;", tipo = '"&amp;R430&amp;"')@Column(name = """&amp;L430&amp;""")"&amp;IF(R430="D","@Temporal(TemporalType.DATE)","")&amp;"private "&amp;VLOOKUP(TEXT(R430,"@"),Apoio!A:B,2,0)&amp;" "&amp;SUBSTITUTE(LOWER(LEFT(L430,1))&amp;RIGHT(PROPER(L430),LEN(L430)-1),"_","")&amp;";",IF(ISNUMBER(Q430),IF(R430="R","@Entity@Table(name = ""reg_"&amp;LOWER(J430)&amp;""")@XmlRootElement","")&amp;VLOOKUP(J430,Blocos!D:I,6,0)&amp;Apoio!$E$1&amp;Y430,""))</f>
        <v>@Campos(posicao = 4, tipo = 'C')@Column(name = "NUM_DA")private String numDa;</v>
      </c>
      <c r="X430" s="190" t="str">
        <f>IF(ISNUMBER(Q430),COUNTIF(Blocos!G:G,J430),"")</f>
        <v/>
      </c>
      <c r="Y430" s="190" t="str">
        <f>IF(OR(X430=0,X430=""),"",VLOOKUP(SUMIFS(Blocos!A:A,Blocos!H:H,'EFD REGISTROS e Campos (2)'!X430,Blocos!G:G,'EFD REGISTROS e Campos (2)'!J430),Blocos!A:L,12,0))</f>
        <v/>
      </c>
      <c r="Z430" s="190" t="str">
        <f>IF(ISNUMBER(Q431),VLOOKUP(J430,Blocos!D:G,4,0),"")</f>
        <v/>
      </c>
      <c r="AA430" s="190" t="str">
        <f>IF(ISNUMBER(Q430),CONCATENATE("CREATE TABLE ""reg_",LOWER(J430),""" (""ID"" bigint NOT NULL AUTO_INCREMENT,  ""HASHFILE"" varchar(255) DEFAULT NULL, ""ID_PAI"" bigint NOT NULL,"),IF(Q430="Campo",CONCATENATE("""",L430,""" ",VLOOKUP(R430,Apoio!A:C,3,0)),""))&amp;IF(Z430="","",CONCATENATE("PRIMARY KEY (""ID""), KEY ""FK_reg_",LOWER(Z430),"_ID_PAI"" (""ID_PAI""), CONSTRAINT ""FK_reg_",LOWER(Z430),"_ID_PAI"" FOREIGN KEY (""ID_PAI"") REFERENCES ""reg_",LOWER(Z430),""" (""ID"")) ENGINE=InnoDB AUTO_INCREMENT=105774 DEFAULT CHARSET=utf8mb4 COLLATE=utf8mb4_0900_ai_ci;"))</f>
        <v>"NUM_DA" varchar(255) DEFAULT NULL,</v>
      </c>
      <c r="AB430" s="190" t="str">
        <f t="shared" si="48"/>
        <v>`reg_c112`.`NUM_DA`,</v>
      </c>
    </row>
    <row r="431" spans="1:28" ht="14.5" hidden="1" customHeight="1" x14ac:dyDescent="0.3">
      <c r="J431" s="187" t="str">
        <f t="shared" si="47"/>
        <v>C112</v>
      </c>
      <c r="K431" s="181">
        <v>5</v>
      </c>
      <c r="L431" s="289" t="s">
        <v>638</v>
      </c>
      <c r="M431" s="182" t="s">
        <v>639</v>
      </c>
      <c r="N431" s="181" t="s">
        <v>27</v>
      </c>
      <c r="O431" s="181" t="s">
        <v>28</v>
      </c>
      <c r="P431" s="181" t="s">
        <v>28</v>
      </c>
      <c r="Q431" s="192" t="str">
        <f t="shared" si="43"/>
        <v>Campo</v>
      </c>
      <c r="R431" s="192" t="s">
        <v>27</v>
      </c>
      <c r="S431" s="191" t="str">
        <f t="shared" si="44"/>
        <v/>
      </c>
      <c r="T431" s="192" t="str">
        <f t="shared" si="45"/>
        <v>&lt;campo posicao="5"&gt;
&lt;coluna&gt;COD_AUT&lt;/coluna&gt;
&lt;descricao&gt;Código completo da autenticação bancária &lt;/descricao&gt;
&lt;tipo&gt;C&lt;/tipo&gt;
&lt;/campo&gt;</v>
      </c>
      <c r="U431" s="192" t="str">
        <f t="shared" si="42"/>
        <v>&lt;campo posicao="5"&gt;
&lt;coluna&gt;COD_AUT&lt;/coluna&gt;
&lt;descricao&gt;Código completo da autenticação bancária &lt;/descricao&gt;
&lt;tipo&gt;C&lt;/tipo&gt;
&lt;/campo&gt;</v>
      </c>
      <c r="V431" s="192" t="str">
        <f t="shared" si="46"/>
        <v>{"Column6", "COD_AUT"},</v>
      </c>
      <c r="W431" s="191" t="str">
        <f>IF(Q431="Campo","@Campos(posicao = "&amp;K431&amp;", tipo = '"&amp;R431&amp;"')@Column(name = """&amp;L431&amp;""")"&amp;IF(R431="D","@Temporal(TemporalType.DATE)","")&amp;"private "&amp;VLOOKUP(TEXT(R431,"@"),Apoio!A:B,2,0)&amp;" "&amp;SUBSTITUTE(LOWER(LEFT(L431,1))&amp;RIGHT(PROPER(L431),LEN(L431)-1),"_","")&amp;";",IF(ISNUMBER(Q431),IF(R431="R","@Entity@Table(name = ""reg_"&amp;LOWER(J431)&amp;""")@XmlRootElement","")&amp;VLOOKUP(J431,Blocos!D:I,6,0)&amp;Apoio!$E$1&amp;Y431,""))</f>
        <v>@Campos(posicao = 5, tipo = 'C')@Column(name = "COD_AUT")private String codAut;</v>
      </c>
      <c r="X431" s="190" t="str">
        <f>IF(ISNUMBER(Q431),COUNTIF(Blocos!G:G,J431),"")</f>
        <v/>
      </c>
      <c r="Y431" s="190" t="str">
        <f>IF(OR(X431=0,X431=""),"",VLOOKUP(SUMIFS(Blocos!A:A,Blocos!H:H,'EFD REGISTROS e Campos (2)'!X431,Blocos!G:G,'EFD REGISTROS e Campos (2)'!J431),Blocos!A:L,12,0))</f>
        <v/>
      </c>
      <c r="Z431" s="190" t="str">
        <f>IF(ISNUMBER(Q432),VLOOKUP(J431,Blocos!D:G,4,0),"")</f>
        <v/>
      </c>
      <c r="AA431" s="190" t="str">
        <f>IF(ISNUMBER(Q431),CONCATENATE("CREATE TABLE ""reg_",LOWER(J431),""" (""ID"" bigint NOT NULL AUTO_INCREMENT,  ""HASHFILE"" varchar(255) DEFAULT NULL, ""ID_PAI"" bigint NOT NULL,"),IF(Q431="Campo",CONCATENATE("""",L431,""" ",VLOOKUP(R431,Apoio!A:C,3,0)),""))&amp;IF(Z431="","",CONCATENATE("PRIMARY KEY (""ID""), KEY ""FK_reg_",LOWER(Z431),"_ID_PAI"" (""ID_PAI""), CONSTRAINT ""FK_reg_",LOWER(Z431),"_ID_PAI"" FOREIGN KEY (""ID_PAI"") REFERENCES ""reg_",LOWER(Z431),""" (""ID"")) ENGINE=InnoDB AUTO_INCREMENT=105774 DEFAULT CHARSET=utf8mb4 COLLATE=utf8mb4_0900_ai_ci;"))</f>
        <v>"COD_AUT" varchar(255) DEFAULT NULL,</v>
      </c>
      <c r="AB431" s="190" t="str">
        <f t="shared" si="48"/>
        <v>`reg_c112`.`COD_AUT`,</v>
      </c>
    </row>
    <row r="432" spans="1:28" ht="14.5" hidden="1" customHeight="1" x14ac:dyDescent="0.3">
      <c r="J432" s="187" t="str">
        <f t="shared" si="47"/>
        <v>C112</v>
      </c>
      <c r="K432" s="181">
        <v>6</v>
      </c>
      <c r="L432" s="289" t="s">
        <v>640</v>
      </c>
      <c r="M432" s="182" t="s">
        <v>641</v>
      </c>
      <c r="N432" s="181" t="s">
        <v>32</v>
      </c>
      <c r="O432" s="181" t="s">
        <v>28</v>
      </c>
      <c r="P432" s="181">
        <v>2</v>
      </c>
      <c r="Q432" s="192" t="str">
        <f t="shared" si="43"/>
        <v>Campo</v>
      </c>
      <c r="R432" s="192" t="s">
        <v>3606</v>
      </c>
      <c r="S432" s="191" t="str">
        <f t="shared" si="44"/>
        <v/>
      </c>
      <c r="T432" s="192" t="str">
        <f t="shared" si="45"/>
        <v>&lt;campo posicao="6"&gt;
&lt;coluna&gt;VL_DA&lt;/coluna&gt;
&lt;descricao&gt;Valor do total do documento de arrecadação (principal, atualização monetária, juros e multa)&lt;/descricao&gt;
&lt;tipo&gt;R&lt;/tipo&gt;
&lt;/campo&gt;</v>
      </c>
      <c r="U432" s="192" t="str">
        <f t="shared" si="42"/>
        <v>&lt;campo posicao="6"&gt;
&lt;coluna&gt;VL_DA&lt;/coluna&gt;
&lt;descricao&gt;Valor do total do documento de arrecadação (principal, atualização monetária, juros e multa)&lt;/descricao&gt;
&lt;tipo&gt;R&lt;/tipo&gt;
&lt;/campo&gt;</v>
      </c>
      <c r="V432" s="192" t="str">
        <f t="shared" si="46"/>
        <v>{"Column7", "VL_DA"},</v>
      </c>
      <c r="W432" s="191" t="str">
        <f>IF(Q432="Campo","@Campos(posicao = "&amp;K432&amp;", tipo = '"&amp;R432&amp;"')@Column(name = """&amp;L432&amp;""")"&amp;IF(R432="D","@Temporal(TemporalType.DATE)","")&amp;"private "&amp;VLOOKUP(TEXT(R432,"@"),Apoio!A:B,2,0)&amp;" "&amp;SUBSTITUTE(LOWER(LEFT(L432,1))&amp;RIGHT(PROPER(L432),LEN(L432)-1),"_","")&amp;";",IF(ISNUMBER(Q432),IF(R432="R","@Entity@Table(name = ""reg_"&amp;LOWER(J432)&amp;""")@XmlRootElement","")&amp;VLOOKUP(J432,Blocos!D:I,6,0)&amp;Apoio!$E$1&amp;Y432,""))</f>
        <v>@Campos(posicao = 6, tipo = 'R')@Column(name = "VL_DA")private BigDecimal vlDa;</v>
      </c>
      <c r="X432" s="190" t="str">
        <f>IF(ISNUMBER(Q432),COUNTIF(Blocos!G:G,J432),"")</f>
        <v/>
      </c>
      <c r="Y432" s="190" t="str">
        <f>IF(OR(X432=0,X432=""),"",VLOOKUP(SUMIFS(Blocos!A:A,Blocos!H:H,'EFD REGISTROS e Campos (2)'!X432,Blocos!G:G,'EFD REGISTROS e Campos (2)'!J432),Blocos!A:L,12,0))</f>
        <v/>
      </c>
      <c r="Z432" s="190" t="str">
        <f>IF(ISNUMBER(Q433),VLOOKUP(J432,Blocos!D:G,4,0),"")</f>
        <v/>
      </c>
      <c r="AA432" s="190" t="str">
        <f>IF(ISNUMBER(Q432),CONCATENATE("CREATE TABLE ""reg_",LOWER(J432),""" (""ID"" bigint NOT NULL AUTO_INCREMENT,  ""HASHFILE"" varchar(255) DEFAULT NULL, ""ID_PAI"" bigint NOT NULL,"),IF(Q432="Campo",CONCATENATE("""",L432,""" ",VLOOKUP(R432,Apoio!A:C,3,0)),""))&amp;IF(Z432="","",CONCATENATE("PRIMARY KEY (""ID""), KEY ""FK_reg_",LOWER(Z432),"_ID_PAI"" (""ID_PAI""), CONSTRAINT ""FK_reg_",LOWER(Z432),"_ID_PAI"" FOREIGN KEY (""ID_PAI"") REFERENCES ""reg_",LOWER(Z432),""" (""ID"")) ENGINE=InnoDB AUTO_INCREMENT=105774 DEFAULT CHARSET=utf8mb4 COLLATE=utf8mb4_0900_ai_ci;"))</f>
        <v>"VL_DA" decimal(15,6) DEFAULT NULL,</v>
      </c>
      <c r="AB432" s="190" t="str">
        <f t="shared" si="48"/>
        <v>`reg_c112`.`VL_DA`,</v>
      </c>
    </row>
    <row r="433" spans="1:28" ht="14.5" hidden="1" customHeight="1" x14ac:dyDescent="0.3">
      <c r="J433" s="187" t="str">
        <f t="shared" si="47"/>
        <v>C112</v>
      </c>
      <c r="K433" s="181">
        <v>7</v>
      </c>
      <c r="L433" s="289" t="s">
        <v>642</v>
      </c>
      <c r="M433" s="182" t="s">
        <v>643</v>
      </c>
      <c r="N433" s="181" t="s">
        <v>32</v>
      </c>
      <c r="O433" s="181" t="s">
        <v>40</v>
      </c>
      <c r="P433" s="181" t="s">
        <v>28</v>
      </c>
      <c r="Q433" s="192" t="str">
        <f t="shared" si="43"/>
        <v>Campo</v>
      </c>
      <c r="R433" s="192" t="s">
        <v>3605</v>
      </c>
      <c r="S433" s="191" t="str">
        <f t="shared" si="44"/>
        <v/>
      </c>
      <c r="T433" s="192" t="str">
        <f t="shared" si="45"/>
        <v>&lt;campo posicao="7"&gt;
&lt;coluna&gt;DT_VCTO&lt;/coluna&gt;
&lt;descricao&gt;Data de vencimento do documento de arrecadação&lt;/descricao&gt;
&lt;tipo&gt;D&lt;/tipo&gt;
&lt;/campo&gt;</v>
      </c>
      <c r="U433" s="192" t="str">
        <f t="shared" si="42"/>
        <v>&lt;campo posicao="7"&gt;
&lt;coluna&gt;DT_VCTO&lt;/coluna&gt;
&lt;descricao&gt;Data de vencimento do documento de arrecadação&lt;/descricao&gt;
&lt;tipo&gt;D&lt;/tipo&gt;
&lt;/campo&gt;</v>
      </c>
      <c r="V433" s="192" t="str">
        <f t="shared" si="46"/>
        <v>{"Column8", "DT_VCTO"},</v>
      </c>
      <c r="W433" s="191" t="str">
        <f>IF(Q433="Campo","@Campos(posicao = "&amp;K433&amp;", tipo = '"&amp;R433&amp;"')@Column(name = """&amp;L433&amp;""")"&amp;IF(R433="D","@Temporal(TemporalType.DATE)","")&amp;"private "&amp;VLOOKUP(TEXT(R433,"@"),Apoio!A:B,2,0)&amp;" "&amp;SUBSTITUTE(LOWER(LEFT(L433,1))&amp;RIGHT(PROPER(L433),LEN(L433)-1),"_","")&amp;";",IF(ISNUMBER(Q433),IF(R433="R","@Entity@Table(name = ""reg_"&amp;LOWER(J433)&amp;""")@XmlRootElement","")&amp;VLOOKUP(J433,Blocos!D:I,6,0)&amp;Apoio!$E$1&amp;Y433,""))</f>
        <v>@Campos(posicao = 7, tipo = 'D')@Column(name = "DT_VCTO")@Temporal(TemporalType.DATE)private Date dtVcto;</v>
      </c>
      <c r="X433" s="190" t="str">
        <f>IF(ISNUMBER(Q433),COUNTIF(Blocos!G:G,J433),"")</f>
        <v/>
      </c>
      <c r="Y433" s="190" t="str">
        <f>IF(OR(X433=0,X433=""),"",VLOOKUP(SUMIFS(Blocos!A:A,Blocos!H:H,'EFD REGISTROS e Campos (2)'!X433,Blocos!G:G,'EFD REGISTROS e Campos (2)'!J433),Blocos!A:L,12,0))</f>
        <v/>
      </c>
      <c r="Z433" s="190" t="str">
        <f>IF(ISNUMBER(Q434),VLOOKUP(J433,Blocos!D:G,4,0),"")</f>
        <v/>
      </c>
      <c r="AA433" s="190" t="str">
        <f>IF(ISNUMBER(Q433),CONCATENATE("CREATE TABLE ""reg_",LOWER(J433),""" (""ID"" bigint NOT NULL AUTO_INCREMENT,  ""HASHFILE"" varchar(255) DEFAULT NULL, ""ID_PAI"" bigint NOT NULL,"),IF(Q433="Campo",CONCATENATE("""",L433,""" ",VLOOKUP(R433,Apoio!A:C,3,0)),""))&amp;IF(Z433="","",CONCATENATE("PRIMARY KEY (""ID""), KEY ""FK_reg_",LOWER(Z433),"_ID_PAI"" (""ID_PAI""), CONSTRAINT ""FK_reg_",LOWER(Z433),"_ID_PAI"" FOREIGN KEY (""ID_PAI"") REFERENCES ""reg_",LOWER(Z433),""" (""ID"")) ENGINE=InnoDB AUTO_INCREMENT=105774 DEFAULT CHARSET=utf8mb4 COLLATE=utf8mb4_0900_ai_ci;"))</f>
        <v>"DT_VCTO" date DEFAULT NULL,</v>
      </c>
      <c r="AB433" s="190" t="str">
        <f t="shared" si="48"/>
        <v>`reg_c112`.`DT_VCTO`,</v>
      </c>
    </row>
    <row r="434" spans="1:28" ht="14.5" hidden="1" customHeight="1" x14ac:dyDescent="0.3">
      <c r="J434" s="187" t="str">
        <f t="shared" si="47"/>
        <v>C112</v>
      </c>
      <c r="K434" s="181">
        <v>8</v>
      </c>
      <c r="L434" s="289" t="s">
        <v>644</v>
      </c>
      <c r="M434" s="182" t="s">
        <v>645</v>
      </c>
      <c r="N434" s="181" t="s">
        <v>32</v>
      </c>
      <c r="O434" s="181" t="s">
        <v>40</v>
      </c>
      <c r="P434" s="181" t="s">
        <v>28</v>
      </c>
      <c r="Q434" s="192" t="str">
        <f t="shared" si="43"/>
        <v>Campo</v>
      </c>
      <c r="R434" s="192" t="s">
        <v>3605</v>
      </c>
      <c r="S434" s="191" t="str">
        <f t="shared" si="44"/>
        <v/>
      </c>
      <c r="T434" s="192" t="str">
        <f t="shared" si="45"/>
        <v>&lt;campo posicao="8"&gt;
&lt;coluna&gt;DT_PGTO&lt;/coluna&gt;
&lt;descricao&gt;Data de pagamento do documento de arrecadação, ou data do vencimento, no caso de ICMS antecipado a recolher.&lt;/descricao&gt;
&lt;tipo&gt;D&lt;/tipo&gt;
&lt;/campo&gt;</v>
      </c>
      <c r="U434" s="192" t="str">
        <f t="shared" si="42"/>
        <v>&lt;campo posicao="8"&gt;
&lt;coluna&gt;DT_PGTO&lt;/coluna&gt;
&lt;descricao&gt;Data de pagamento do documento de arrecadação, ou data do vencimento, no caso de ICMS antecipado a recolher.&lt;/descricao&gt;
&lt;tipo&gt;D&lt;/tipo&gt;
&lt;/campo&gt;</v>
      </c>
      <c r="V434" s="192" t="str">
        <f t="shared" si="46"/>
        <v>{"Column9", "DT_PGTO"},</v>
      </c>
      <c r="W434" s="191" t="str">
        <f>IF(Q434="Campo","@Campos(posicao = "&amp;K434&amp;", tipo = '"&amp;R434&amp;"')@Column(name = """&amp;L434&amp;""")"&amp;IF(R434="D","@Temporal(TemporalType.DATE)","")&amp;"private "&amp;VLOOKUP(TEXT(R434,"@"),Apoio!A:B,2,0)&amp;" "&amp;SUBSTITUTE(LOWER(LEFT(L434,1))&amp;RIGHT(PROPER(L434),LEN(L434)-1),"_","")&amp;";",IF(ISNUMBER(Q434),IF(R434="R","@Entity@Table(name = ""reg_"&amp;LOWER(J434)&amp;""")@XmlRootElement","")&amp;VLOOKUP(J434,Blocos!D:I,6,0)&amp;Apoio!$E$1&amp;Y434,""))</f>
        <v>@Campos(posicao = 8, tipo = 'D')@Column(name = "DT_PGTO")@Temporal(TemporalType.DATE)private Date dtPgto;</v>
      </c>
      <c r="X434" s="190" t="str">
        <f>IF(ISNUMBER(Q434),COUNTIF(Blocos!G:G,J434),"")</f>
        <v/>
      </c>
      <c r="Y434" s="190" t="str">
        <f>IF(OR(X434=0,X434=""),"",VLOOKUP(SUMIFS(Blocos!A:A,Blocos!H:H,'EFD REGISTROS e Campos (2)'!X434,Blocos!G:G,'EFD REGISTROS e Campos (2)'!J434),Blocos!A:L,12,0))</f>
        <v/>
      </c>
      <c r="Z434" s="190" t="str">
        <f>IF(ISNUMBER(Q435),VLOOKUP(J434,Blocos!D:G,4,0),"")</f>
        <v>C110</v>
      </c>
      <c r="AA434" s="190" t="str">
        <f>IF(ISNUMBER(Q434),CONCATENATE("CREATE TABLE ""reg_",LOWER(J434),""" (""ID"" bigint NOT NULL AUTO_INCREMENT,  ""HASHFILE"" varchar(255) DEFAULT NULL, ""ID_PAI"" bigint NOT NULL,"),IF(Q434="Campo",CONCATENATE("""",L434,""" ",VLOOKUP(R434,Apoio!A:C,3,0)),""))&amp;IF(Z434="","",CONCATENATE("PRIMARY KEY (""ID""), KEY ""FK_reg_",LOWER(Z434),"_ID_PAI"" (""ID_PAI""), CONSTRAINT ""FK_reg_",LOWER(Z434),"_ID_PAI"" FOREIGN KEY (""ID_PAI"") REFERENCES ""reg_",LOWER(Z434),""" (""ID"")) ENGINE=InnoDB AUTO_INCREMENT=105774 DEFAULT CHARSET=utf8mb4 COLLATE=utf8mb4_0900_ai_ci;"))</f>
        <v>"DT_PGTO" date DEFAULT NULL,PRIMARY KEY ("ID"), KEY "FK_reg_c110_ID_PAI" ("ID_PAI"), CONSTRAINT "FK_reg_c110_ID_PAI" FOREIGN KEY ("ID_PAI") REFERENCES "reg_c110" ("ID")) ENGINE=InnoDB AUTO_INCREMENT=105774 DEFAULT CHARSET=utf8mb4 COLLATE=utf8mb4_0900_ai_ci;</v>
      </c>
      <c r="AB434" s="190" t="str">
        <f t="shared" si="48"/>
        <v>`reg_c112`.`DT_PGTO`,FROM `efdicms`.`reg_c112`;"</v>
      </c>
    </row>
    <row r="435" spans="1:28" ht="14.5" hidden="1" customHeight="1" collapsed="1" x14ac:dyDescent="0.3">
      <c r="A435" s="180" t="s">
        <v>115</v>
      </c>
      <c r="F435" s="180" t="s">
        <v>646</v>
      </c>
      <c r="I435" s="180" t="s">
        <v>144</v>
      </c>
      <c r="J435" s="187" t="str">
        <f t="shared" si="47"/>
        <v>C113</v>
      </c>
      <c r="K435" s="195" t="s">
        <v>647</v>
      </c>
      <c r="Q435" s="192">
        <f t="shared" si="43"/>
        <v>4</v>
      </c>
      <c r="S435" s="191" t="str">
        <f t="shared" si="44"/>
        <v>&lt;/registro&gt;
&lt;registro codigo="C113" perfil="AB" nivel="4"&gt;</v>
      </c>
      <c r="T435" s="192" t="str">
        <f t="shared" si="45"/>
        <v/>
      </c>
      <c r="U435" s="192" t="str">
        <f t="shared" si="42"/>
        <v>&lt;/registro&gt;
&lt;registro codigo="C113" perfil="AB" nivel="4"&gt;</v>
      </c>
      <c r="V435" s="192" t="str">
        <f t="shared" si="46"/>
        <v/>
      </c>
      <c r="W435" s="191" t="str">
        <f>IF(Q435="Campo","@Campos(posicao = "&amp;K435&amp;", tipo = '"&amp;R435&amp;"')@Column(name = """&amp;L435&amp;""")"&amp;IF(R435="D","@Temporal(TemporalType.DATE)","")&amp;"private "&amp;VLOOKUP(TEXT(R435,"@"),Apoio!A:B,2,0)&amp;" "&amp;SUBSTITUTE(LOWER(LEFT(L435,1))&amp;RIGHT(PROPER(L435),LEN(L435)-1),"_","")&amp;";",IF(ISNUMBER(Q435),IF(R435="R","@Entity@Table(name = ""reg_"&amp;LOWER(J435)&amp;""")@XmlRootElement","")&amp;VLOOKUP(J435,Blocos!D:I,6,0)&amp;Apoio!$E$1&amp;Y435,""))</f>
        <v>@Registros(nivel = 4) public class RegC113 implements Serializable { private static final long serialVersionUID = 1L; @Id @GeneratedValue(strategy = GenerationType.IDENTITY) @Basic(optional = false) @Column(name = "ID" ) private Long id;@ManyToOne(fetch = FetchType.LAZY) @JoinColumn(name = "ID_PAI", nullable = false) private RegC110 idPai; public RegC110 getIdPai() {return idPai;}public void setIdPai(Object idPai) {this.idPai = (RegC110) idPai;}public RegC113() { } public RegC113(Long id) { this.id = id; } public RegC113(Long id, RegC110 idPai, long linha, String hash) { this.id = id; this.idPai = idPai; this.linha = linha; this.hash = hash; }public Long getId() { return id; } public void setId(Long id) { this.id = id; }@Basic(optional = false)@Column(name = "LINHA")private long linha;@Basic(optional = false)@Column(name = "HASH")private String hash;</v>
      </c>
      <c r="X435" s="190">
        <f>IF(ISNUMBER(Q435),COUNTIF(Blocos!G:G,J435),"")</f>
        <v>0</v>
      </c>
      <c r="Y435" s="190" t="str">
        <f>IF(OR(X435=0,X435=""),"",VLOOKUP(SUMIFS(Blocos!A:A,Blocos!H:H,'EFD REGISTROS e Campos (2)'!X435,Blocos!G:G,'EFD REGISTROS e Campos (2)'!J435),Blocos!A:L,12,0))</f>
        <v/>
      </c>
      <c r="Z435" s="190" t="str">
        <f>IF(ISNUMBER(Q436),VLOOKUP(J435,Blocos!D:G,4,0),"")</f>
        <v/>
      </c>
      <c r="AA435" s="190" t="str">
        <f>IF(ISNUMBER(Q435),CONCATENATE("CREATE TABLE ""reg_",LOWER(J435),""" (""ID"" bigint NOT NULL AUTO_INCREMENT,  ""HASHFILE"" varchar(255) DEFAULT NULL, ""ID_PAI"" bigint NOT NULL,"),IF(Q435="Campo",CONCATENATE("""",L435,""" ",VLOOKUP(R435,Apoio!A:C,3,0)),""))&amp;IF(Z435="","",CONCATENATE("PRIMARY KEY (""ID""), KEY ""FK_reg_",LOWER(Z435),"_ID_PAI"" (""ID_PAI""), CONSTRAINT ""FK_reg_",LOWER(Z435),"_ID_PAI"" FOREIGN KEY (""ID_PAI"") REFERENCES ""reg_",LOWER(Z435),""" (""ID"")) ENGINE=InnoDB AUTO_INCREMENT=105774 DEFAULT CHARSET=utf8mb4 COLLATE=utf8mb4_0900_ai_ci;"))</f>
        <v>CREATE TABLE "reg_c113" ("ID" bigint NOT NULL AUTO_INCREMENT,  "HASHFILE" varchar(255) DEFAULT NULL, "ID_PAI" bigint NOT NULL,</v>
      </c>
      <c r="AB435" s="190" t="str">
        <f t="shared" si="48"/>
        <v/>
      </c>
    </row>
    <row r="436" spans="1:28" ht="14.5" hidden="1" customHeight="1" x14ac:dyDescent="0.3">
      <c r="J436" s="187" t="str">
        <f t="shared" si="47"/>
        <v>C113</v>
      </c>
      <c r="K436" s="181">
        <v>1</v>
      </c>
      <c r="L436" s="289" t="s">
        <v>25</v>
      </c>
      <c r="M436" s="182" t="s">
        <v>648</v>
      </c>
      <c r="N436" s="181" t="s">
        <v>27</v>
      </c>
      <c r="O436" s="181">
        <v>4</v>
      </c>
      <c r="P436" s="181" t="s">
        <v>28</v>
      </c>
      <c r="Q436" s="192" t="str">
        <f t="shared" si="43"/>
        <v>Campo</v>
      </c>
      <c r="R436" s="192" t="s">
        <v>27</v>
      </c>
      <c r="S436" s="191" t="str">
        <f t="shared" si="44"/>
        <v/>
      </c>
      <c r="T436" s="192" t="str">
        <f t="shared" si="45"/>
        <v>&lt;campo posicao="1"&gt;
&lt;coluna&gt;REG&lt;/coluna&gt;
&lt;descricao&gt;Texto fixo contendo "C113"&lt;/descricao&gt;
&lt;tipo&gt;C&lt;/tipo&gt;
&lt;/campo&gt;</v>
      </c>
      <c r="U436" s="192" t="str">
        <f t="shared" si="42"/>
        <v>&lt;campo posicao="1"&gt;
&lt;coluna&gt;REG&lt;/coluna&gt;
&lt;descricao&gt;Texto fixo contendo "C113"&lt;/descricao&gt;
&lt;tipo&gt;C&lt;/tipo&gt;
&lt;/campo&gt;</v>
      </c>
      <c r="V436" s="192" t="str">
        <f t="shared" si="46"/>
        <v>{"Column2", "REG"},</v>
      </c>
      <c r="W436" s="191" t="str">
        <f>IF(Q436="Campo","@Campos(posicao = "&amp;K436&amp;", tipo = '"&amp;R436&amp;"')@Column(name = """&amp;L436&amp;""")"&amp;IF(R436="D","@Temporal(TemporalType.DATE)","")&amp;"private "&amp;VLOOKUP(TEXT(R436,"@"),Apoio!A:B,2,0)&amp;" "&amp;SUBSTITUTE(LOWER(LEFT(L436,1))&amp;RIGHT(PROPER(L436),LEN(L436)-1),"_","")&amp;";",IF(ISNUMBER(Q436),IF(R436="R","@Entity@Table(name = ""reg_"&amp;LOWER(J436)&amp;""")@XmlRootElement","")&amp;VLOOKUP(J436,Blocos!D:I,6,0)&amp;Apoio!$E$1&amp;Y436,""))</f>
        <v>@Campos(posicao = 1, tipo = 'C')@Column(name = "REG")private String reg;</v>
      </c>
      <c r="X436" s="190" t="str">
        <f>IF(ISNUMBER(Q436),COUNTIF(Blocos!G:G,J436),"")</f>
        <v/>
      </c>
      <c r="Y436" s="190" t="str">
        <f>IF(OR(X436=0,X436=""),"",VLOOKUP(SUMIFS(Blocos!A:A,Blocos!H:H,'EFD REGISTROS e Campos (2)'!X436,Blocos!G:G,'EFD REGISTROS e Campos (2)'!J436),Blocos!A:L,12,0))</f>
        <v/>
      </c>
      <c r="Z436" s="190" t="str">
        <f>IF(ISNUMBER(Q437),VLOOKUP(J436,Blocos!D:G,4,0),"")</f>
        <v/>
      </c>
      <c r="AA436" s="190" t="str">
        <f>IF(ISNUMBER(Q436),CONCATENATE("CREATE TABLE ""reg_",LOWER(J436),""" (""ID"" bigint NOT NULL AUTO_INCREMENT,  ""HASHFILE"" varchar(255) DEFAULT NULL, ""ID_PAI"" bigint NOT NULL,"),IF(Q436="Campo",CONCATENATE("""",L436,""" ",VLOOKUP(R436,Apoio!A:C,3,0)),""))&amp;IF(Z436="","",CONCATENATE("PRIMARY KEY (""ID""), KEY ""FK_reg_",LOWER(Z436),"_ID_PAI"" (""ID_PAI""), CONSTRAINT ""FK_reg_",LOWER(Z436),"_ID_PAI"" FOREIGN KEY (""ID_PAI"") REFERENCES ""reg_",LOWER(Z436),""" (""ID"")) ENGINE=InnoDB AUTO_INCREMENT=105774 DEFAULT CHARSET=utf8mb4 COLLATE=utf8mb4_0900_ai_ci;"))</f>
        <v>"REG" varchar(255) DEFAULT NULL,</v>
      </c>
      <c r="AB436" s="190" t="str">
        <f t="shared" si="48"/>
        <v>USE `efdicms`;SELECT `reg_c113`.`REG`,</v>
      </c>
    </row>
    <row r="437" spans="1:28" ht="14.5" hidden="1" customHeight="1" x14ac:dyDescent="0.3">
      <c r="J437" s="187" t="str">
        <f t="shared" si="47"/>
        <v>C113</v>
      </c>
      <c r="K437" s="196">
        <v>2</v>
      </c>
      <c r="L437" s="285" t="s">
        <v>332</v>
      </c>
      <c r="M437" s="182" t="s">
        <v>333</v>
      </c>
      <c r="N437" s="196" t="s">
        <v>27</v>
      </c>
      <c r="O437" s="196" t="s">
        <v>240</v>
      </c>
      <c r="P437" s="196" t="s">
        <v>28</v>
      </c>
      <c r="Q437" s="192" t="str">
        <f t="shared" si="43"/>
        <v>Campo</v>
      </c>
      <c r="R437" s="192" t="s">
        <v>27</v>
      </c>
      <c r="S437" s="191" t="str">
        <f t="shared" si="44"/>
        <v/>
      </c>
      <c r="T437" s="192" t="str">
        <f t="shared" si="45"/>
        <v>&lt;campo posicao="2"&gt;
&lt;coluna&gt;IND_OPER&lt;/coluna&gt;
&lt;descricao&gt;Indicador do tipo de operação:&lt;/descricao&gt;
&lt;tipo&gt;C&lt;/tipo&gt;
&lt;/campo&gt;</v>
      </c>
      <c r="U437" s="192" t="str">
        <f t="shared" si="42"/>
        <v>&lt;campo posicao="2"&gt;
&lt;coluna&gt;IND_OPER&lt;/coluna&gt;
&lt;descricao&gt;Indicador do tipo de operação:&lt;/descricao&gt;
&lt;tipo&gt;C&lt;/tipo&gt;
&lt;/campo&gt;</v>
      </c>
      <c r="V437" s="192" t="str">
        <f t="shared" si="46"/>
        <v>{"Column3", "IND_OPER"},</v>
      </c>
      <c r="W437" s="191" t="str">
        <f>IF(Q437="Campo","@Campos(posicao = "&amp;K437&amp;", tipo = '"&amp;R437&amp;"')@Column(name = """&amp;L437&amp;""")"&amp;IF(R437="D","@Temporal(TemporalType.DATE)","")&amp;"private "&amp;VLOOKUP(TEXT(R437,"@"),Apoio!A:B,2,0)&amp;" "&amp;SUBSTITUTE(LOWER(LEFT(L437,1))&amp;RIGHT(PROPER(L437),LEN(L437)-1),"_","")&amp;";",IF(ISNUMBER(Q437),IF(R437="R","@Entity@Table(name = ""reg_"&amp;LOWER(J437)&amp;""")@XmlRootElement","")&amp;VLOOKUP(J437,Blocos!D:I,6,0)&amp;Apoio!$E$1&amp;Y437,""))</f>
        <v>@Campos(posicao = 2, tipo = 'C')@Column(name = "IND_OPER")private String indOper;</v>
      </c>
      <c r="X437" s="190" t="str">
        <f>IF(ISNUMBER(Q437),COUNTIF(Blocos!G:G,J437),"")</f>
        <v/>
      </c>
      <c r="Y437" s="190" t="str">
        <f>IF(OR(X437=0,X437=""),"",VLOOKUP(SUMIFS(Blocos!A:A,Blocos!H:H,'EFD REGISTROS e Campos (2)'!X437,Blocos!G:G,'EFD REGISTROS e Campos (2)'!J437),Blocos!A:L,12,0))</f>
        <v/>
      </c>
      <c r="Z437" s="190" t="str">
        <f>IF(ISNUMBER(Q438),VLOOKUP(J437,Blocos!D:G,4,0),"")</f>
        <v/>
      </c>
      <c r="AA437" s="190" t="str">
        <f>IF(ISNUMBER(Q437),CONCATENATE("CREATE TABLE ""reg_",LOWER(J437),""" (""ID"" bigint NOT NULL AUTO_INCREMENT,  ""HASHFILE"" varchar(255) DEFAULT NULL, ""ID_PAI"" bigint NOT NULL,"),IF(Q437="Campo",CONCATENATE("""",L437,""" ",VLOOKUP(R437,Apoio!A:C,3,0)),""))&amp;IF(Z437="","",CONCATENATE("PRIMARY KEY (""ID""), KEY ""FK_reg_",LOWER(Z437),"_ID_PAI"" (""ID_PAI""), CONSTRAINT ""FK_reg_",LOWER(Z437),"_ID_PAI"" FOREIGN KEY (""ID_PAI"") REFERENCES ""reg_",LOWER(Z437),""" (""ID"")) ENGINE=InnoDB AUTO_INCREMENT=105774 DEFAULT CHARSET=utf8mb4 COLLATE=utf8mb4_0900_ai_ci;"))</f>
        <v>"IND_OPER" varchar(255) DEFAULT NULL,</v>
      </c>
      <c r="AB437" s="190" t="str">
        <f t="shared" si="48"/>
        <v>`reg_c113`.`IND_OPER`,</v>
      </c>
    </row>
    <row r="438" spans="1:28" ht="14.5" hidden="1" customHeight="1" x14ac:dyDescent="0.3">
      <c r="J438" s="187" t="str">
        <f t="shared" si="47"/>
        <v>C113</v>
      </c>
      <c r="K438" s="196"/>
      <c r="L438" s="285"/>
      <c r="M438" s="182" t="s">
        <v>649</v>
      </c>
      <c r="N438" s="196"/>
      <c r="O438" s="196"/>
      <c r="P438" s="196"/>
      <c r="Q438" s="192" t="str">
        <f t="shared" si="43"/>
        <v/>
      </c>
      <c r="S438" s="191" t="str">
        <f t="shared" si="44"/>
        <v/>
      </c>
      <c r="T438" s="192" t="str">
        <f t="shared" si="45"/>
        <v/>
      </c>
      <c r="U438" s="192" t="str">
        <f t="shared" si="42"/>
        <v/>
      </c>
      <c r="V438" s="192" t="str">
        <f t="shared" si="46"/>
        <v/>
      </c>
      <c r="W438" s="191" t="str">
        <f>IF(Q438="Campo","@Campos(posicao = "&amp;K438&amp;", tipo = '"&amp;R438&amp;"')@Column(name = """&amp;L438&amp;""")"&amp;IF(R438="D","@Temporal(TemporalType.DATE)","")&amp;"private "&amp;VLOOKUP(TEXT(R438,"@"),Apoio!A:B,2,0)&amp;" "&amp;SUBSTITUTE(LOWER(LEFT(L438,1))&amp;RIGHT(PROPER(L438),LEN(L438)-1),"_","")&amp;";",IF(ISNUMBER(Q438),IF(R438="R","@Entity@Table(name = ""reg_"&amp;LOWER(J438)&amp;""")@XmlRootElement","")&amp;VLOOKUP(J438,Blocos!D:I,6,0)&amp;Apoio!$E$1&amp;Y438,""))</f>
        <v/>
      </c>
      <c r="X438" s="190" t="str">
        <f>IF(ISNUMBER(Q438),COUNTIF(Blocos!G:G,J438),"")</f>
        <v/>
      </c>
      <c r="Y438" s="190" t="str">
        <f>IF(OR(X438=0,X438=""),"",VLOOKUP(SUMIFS(Blocos!A:A,Blocos!H:H,'EFD REGISTROS e Campos (2)'!X438,Blocos!G:G,'EFD REGISTROS e Campos (2)'!J438),Blocos!A:L,12,0))</f>
        <v/>
      </c>
      <c r="Z438" s="190" t="str">
        <f>IF(ISNUMBER(Q439),VLOOKUP(J438,Blocos!D:G,4,0),"")</f>
        <v/>
      </c>
      <c r="AA438" s="190" t="str">
        <f>IF(ISNUMBER(Q438),CONCATENATE("CREATE TABLE ""reg_",LOWER(J438),""" (""ID"" bigint NOT NULL AUTO_INCREMENT,  ""HASHFILE"" varchar(255) DEFAULT NULL, ""ID_PAI"" bigint NOT NULL,"),IF(Q438="Campo",CONCATENATE("""",L438,""" ",VLOOKUP(R438,Apoio!A:C,3,0)),""))&amp;IF(Z438="","",CONCATENATE("PRIMARY KEY (""ID""), KEY ""FK_reg_",LOWER(Z438),"_ID_PAI"" (""ID_PAI""), CONSTRAINT ""FK_reg_",LOWER(Z438),"_ID_PAI"" FOREIGN KEY (""ID_PAI"") REFERENCES ""reg_",LOWER(Z438),""" (""ID"")) ENGINE=InnoDB AUTO_INCREMENT=105774 DEFAULT CHARSET=utf8mb4 COLLATE=utf8mb4_0900_ai_ci;"))</f>
        <v/>
      </c>
      <c r="AB438" s="190" t="str">
        <f t="shared" si="48"/>
        <v/>
      </c>
    </row>
    <row r="439" spans="1:28" ht="14.5" hidden="1" customHeight="1" x14ac:dyDescent="0.3">
      <c r="J439" s="187" t="str">
        <f t="shared" si="47"/>
        <v>C113</v>
      </c>
      <c r="K439" s="196"/>
      <c r="L439" s="285"/>
      <c r="M439" s="182" t="s">
        <v>650</v>
      </c>
      <c r="N439" s="196"/>
      <c r="O439" s="196"/>
      <c r="P439" s="196"/>
      <c r="Q439" s="192" t="str">
        <f t="shared" si="43"/>
        <v/>
      </c>
      <c r="S439" s="191" t="str">
        <f t="shared" si="44"/>
        <v/>
      </c>
      <c r="T439" s="192" t="str">
        <f t="shared" si="45"/>
        <v/>
      </c>
      <c r="U439" s="192" t="str">
        <f t="shared" si="42"/>
        <v/>
      </c>
      <c r="V439" s="192" t="str">
        <f t="shared" si="46"/>
        <v/>
      </c>
      <c r="W439" s="191" t="str">
        <f>IF(Q439="Campo","@Campos(posicao = "&amp;K439&amp;", tipo = '"&amp;R439&amp;"')@Column(name = """&amp;L439&amp;""")"&amp;IF(R439="D","@Temporal(TemporalType.DATE)","")&amp;"private "&amp;VLOOKUP(TEXT(R439,"@"),Apoio!A:B,2,0)&amp;" "&amp;SUBSTITUTE(LOWER(LEFT(L439,1))&amp;RIGHT(PROPER(L439),LEN(L439)-1),"_","")&amp;";",IF(ISNUMBER(Q439),IF(R439="R","@Entity@Table(name = ""reg_"&amp;LOWER(J439)&amp;""")@XmlRootElement","")&amp;VLOOKUP(J439,Blocos!D:I,6,0)&amp;Apoio!$E$1&amp;Y439,""))</f>
        <v/>
      </c>
      <c r="X439" s="190" t="str">
        <f>IF(ISNUMBER(Q439),COUNTIF(Blocos!G:G,J439),"")</f>
        <v/>
      </c>
      <c r="Y439" s="190" t="str">
        <f>IF(OR(X439=0,X439=""),"",VLOOKUP(SUMIFS(Blocos!A:A,Blocos!H:H,'EFD REGISTROS e Campos (2)'!X439,Blocos!G:G,'EFD REGISTROS e Campos (2)'!J439),Blocos!A:L,12,0))</f>
        <v/>
      </c>
      <c r="Z439" s="190" t="str">
        <f>IF(ISNUMBER(Q440),VLOOKUP(J439,Blocos!D:G,4,0),"")</f>
        <v/>
      </c>
      <c r="AA439" s="190" t="str">
        <f>IF(ISNUMBER(Q439),CONCATENATE("CREATE TABLE ""reg_",LOWER(J439),""" (""ID"" bigint NOT NULL AUTO_INCREMENT,  ""HASHFILE"" varchar(255) DEFAULT NULL, ""ID_PAI"" bigint NOT NULL,"),IF(Q439="Campo",CONCATENATE("""",L439,""" ",VLOOKUP(R439,Apoio!A:C,3,0)),""))&amp;IF(Z439="","",CONCATENATE("PRIMARY KEY (""ID""), KEY ""FK_reg_",LOWER(Z439),"_ID_PAI"" (""ID_PAI""), CONSTRAINT ""FK_reg_",LOWER(Z439),"_ID_PAI"" FOREIGN KEY (""ID_PAI"") REFERENCES ""reg_",LOWER(Z439),""" (""ID"")) ENGINE=InnoDB AUTO_INCREMENT=105774 DEFAULT CHARSET=utf8mb4 COLLATE=utf8mb4_0900_ai_ci;"))</f>
        <v/>
      </c>
      <c r="AB439" s="190" t="str">
        <f t="shared" si="48"/>
        <v/>
      </c>
    </row>
    <row r="440" spans="1:28" ht="14.5" hidden="1" customHeight="1" x14ac:dyDescent="0.3">
      <c r="J440" s="187" t="str">
        <f t="shared" si="47"/>
        <v>C113</v>
      </c>
      <c r="K440" s="196">
        <v>3</v>
      </c>
      <c r="L440" s="285" t="s">
        <v>336</v>
      </c>
      <c r="M440" s="182" t="s">
        <v>651</v>
      </c>
      <c r="N440" s="196" t="s">
        <v>27</v>
      </c>
      <c r="O440" s="196" t="s">
        <v>240</v>
      </c>
      <c r="P440" s="196" t="s">
        <v>28</v>
      </c>
      <c r="Q440" s="192" t="str">
        <f t="shared" si="43"/>
        <v>Campo</v>
      </c>
      <c r="R440" s="192" t="s">
        <v>27</v>
      </c>
      <c r="S440" s="191" t="str">
        <f t="shared" si="44"/>
        <v/>
      </c>
      <c r="T440" s="192" t="str">
        <f t="shared" si="45"/>
        <v>&lt;campo posicao="3"&gt;
&lt;coluna&gt;IND_EMIT&lt;/coluna&gt;
&lt;descricao&gt;Indicador do emitente do título:&lt;/descricao&gt;
&lt;tipo&gt;C&lt;/tipo&gt;
&lt;/campo&gt;</v>
      </c>
      <c r="U440" s="192" t="str">
        <f t="shared" si="42"/>
        <v>&lt;campo posicao="3"&gt;
&lt;coluna&gt;IND_EMIT&lt;/coluna&gt;
&lt;descricao&gt;Indicador do emitente do título:&lt;/descricao&gt;
&lt;tipo&gt;C&lt;/tipo&gt;
&lt;/campo&gt;</v>
      </c>
      <c r="V440" s="192" t="str">
        <f t="shared" si="46"/>
        <v>{"Column4", "IND_EMIT"},</v>
      </c>
      <c r="W440" s="191" t="str">
        <f>IF(Q440="Campo","@Campos(posicao = "&amp;K440&amp;", tipo = '"&amp;R440&amp;"')@Column(name = """&amp;L440&amp;""")"&amp;IF(R440="D","@Temporal(TemporalType.DATE)","")&amp;"private "&amp;VLOOKUP(TEXT(R440,"@"),Apoio!A:B,2,0)&amp;" "&amp;SUBSTITUTE(LOWER(LEFT(L440,1))&amp;RIGHT(PROPER(L440),LEN(L440)-1),"_","")&amp;";",IF(ISNUMBER(Q440),IF(R440="R","@Entity@Table(name = ""reg_"&amp;LOWER(J440)&amp;""")@XmlRootElement","")&amp;VLOOKUP(J440,Blocos!D:I,6,0)&amp;Apoio!$E$1&amp;Y440,""))</f>
        <v>@Campos(posicao = 3, tipo = 'C')@Column(name = "IND_EMIT")private String indEmit;</v>
      </c>
      <c r="X440" s="190" t="str">
        <f>IF(ISNUMBER(Q440),COUNTIF(Blocos!G:G,J440),"")</f>
        <v/>
      </c>
      <c r="Y440" s="190" t="str">
        <f>IF(OR(X440=0,X440=""),"",VLOOKUP(SUMIFS(Blocos!A:A,Blocos!H:H,'EFD REGISTROS e Campos (2)'!X440,Blocos!G:G,'EFD REGISTROS e Campos (2)'!J440),Blocos!A:L,12,0))</f>
        <v/>
      </c>
      <c r="Z440" s="190" t="str">
        <f>IF(ISNUMBER(Q441),VLOOKUP(J440,Blocos!D:G,4,0),"")</f>
        <v/>
      </c>
      <c r="AA440" s="190" t="str">
        <f>IF(ISNUMBER(Q440),CONCATENATE("CREATE TABLE ""reg_",LOWER(J440),""" (""ID"" bigint NOT NULL AUTO_INCREMENT,  ""HASHFILE"" varchar(255) DEFAULT NULL, ""ID_PAI"" bigint NOT NULL,"),IF(Q440="Campo",CONCATENATE("""",L440,""" ",VLOOKUP(R440,Apoio!A:C,3,0)),""))&amp;IF(Z440="","",CONCATENATE("PRIMARY KEY (""ID""), KEY ""FK_reg_",LOWER(Z440),"_ID_PAI"" (""ID_PAI""), CONSTRAINT ""FK_reg_",LOWER(Z440),"_ID_PAI"" FOREIGN KEY (""ID_PAI"") REFERENCES ""reg_",LOWER(Z440),""" (""ID"")) ENGINE=InnoDB AUTO_INCREMENT=105774 DEFAULT CHARSET=utf8mb4 COLLATE=utf8mb4_0900_ai_ci;"))</f>
        <v>"IND_EMIT" varchar(255) DEFAULT NULL,</v>
      </c>
      <c r="AB440" s="190" t="str">
        <f t="shared" si="48"/>
        <v>`reg_c113`.`IND_EMIT`,</v>
      </c>
    </row>
    <row r="441" spans="1:28" ht="14.5" hidden="1" customHeight="1" x14ac:dyDescent="0.3">
      <c r="J441" s="187" t="str">
        <f t="shared" si="47"/>
        <v>C113</v>
      </c>
      <c r="K441" s="196"/>
      <c r="L441" s="285"/>
      <c r="M441" s="182" t="s">
        <v>338</v>
      </c>
      <c r="N441" s="196"/>
      <c r="O441" s="196"/>
      <c r="P441" s="196"/>
      <c r="Q441" s="192" t="str">
        <f t="shared" si="43"/>
        <v/>
      </c>
      <c r="S441" s="191" t="str">
        <f t="shared" si="44"/>
        <v/>
      </c>
      <c r="T441" s="192" t="str">
        <f t="shared" si="45"/>
        <v/>
      </c>
      <c r="U441" s="192" t="str">
        <f t="shared" si="42"/>
        <v/>
      </c>
      <c r="V441" s="192" t="str">
        <f t="shared" si="46"/>
        <v/>
      </c>
      <c r="W441" s="191" t="str">
        <f>IF(Q441="Campo","@Campos(posicao = "&amp;K441&amp;", tipo = '"&amp;R441&amp;"')@Column(name = """&amp;L441&amp;""")"&amp;IF(R441="D","@Temporal(TemporalType.DATE)","")&amp;"private "&amp;VLOOKUP(TEXT(R441,"@"),Apoio!A:B,2,0)&amp;" "&amp;SUBSTITUTE(LOWER(LEFT(L441,1))&amp;RIGHT(PROPER(L441),LEN(L441)-1),"_","")&amp;";",IF(ISNUMBER(Q441),IF(R441="R","@Entity@Table(name = ""reg_"&amp;LOWER(J441)&amp;""")@XmlRootElement","")&amp;VLOOKUP(J441,Blocos!D:I,6,0)&amp;Apoio!$E$1&amp;Y441,""))</f>
        <v/>
      </c>
      <c r="X441" s="190" t="str">
        <f>IF(ISNUMBER(Q441),COUNTIF(Blocos!G:G,J441),"")</f>
        <v/>
      </c>
      <c r="Y441" s="190" t="str">
        <f>IF(OR(X441=0,X441=""),"",VLOOKUP(SUMIFS(Blocos!A:A,Blocos!H:H,'EFD REGISTROS e Campos (2)'!X441,Blocos!G:G,'EFD REGISTROS e Campos (2)'!J441),Blocos!A:L,12,0))</f>
        <v/>
      </c>
      <c r="Z441" s="190" t="str">
        <f>IF(ISNUMBER(Q442),VLOOKUP(J441,Blocos!D:G,4,0),"")</f>
        <v/>
      </c>
      <c r="AA441" s="190" t="str">
        <f>IF(ISNUMBER(Q441),CONCATENATE("CREATE TABLE ""reg_",LOWER(J441),""" (""ID"" bigint NOT NULL AUTO_INCREMENT,  ""HASHFILE"" varchar(255) DEFAULT NULL, ""ID_PAI"" bigint NOT NULL,"),IF(Q441="Campo",CONCATENATE("""",L441,""" ",VLOOKUP(R441,Apoio!A:C,3,0)),""))&amp;IF(Z441="","",CONCATENATE("PRIMARY KEY (""ID""), KEY ""FK_reg_",LOWER(Z441),"_ID_PAI"" (""ID_PAI""), CONSTRAINT ""FK_reg_",LOWER(Z441),"_ID_PAI"" FOREIGN KEY (""ID_PAI"") REFERENCES ""reg_",LOWER(Z441),""" (""ID"")) ENGINE=InnoDB AUTO_INCREMENT=105774 DEFAULT CHARSET=utf8mb4 COLLATE=utf8mb4_0900_ai_ci;"))</f>
        <v/>
      </c>
      <c r="AB441" s="190" t="str">
        <f t="shared" si="48"/>
        <v/>
      </c>
    </row>
    <row r="442" spans="1:28" ht="14.5" hidden="1" customHeight="1" x14ac:dyDescent="0.3">
      <c r="J442" s="187" t="str">
        <f t="shared" si="47"/>
        <v>C113</v>
      </c>
      <c r="K442" s="196"/>
      <c r="L442" s="285"/>
      <c r="M442" s="182" t="s">
        <v>339</v>
      </c>
      <c r="N442" s="196"/>
      <c r="O442" s="196"/>
      <c r="P442" s="196"/>
      <c r="Q442" s="192" t="str">
        <f t="shared" si="43"/>
        <v/>
      </c>
      <c r="S442" s="191" t="str">
        <f t="shared" si="44"/>
        <v/>
      </c>
      <c r="T442" s="192" t="str">
        <f t="shared" si="45"/>
        <v/>
      </c>
      <c r="U442" s="192" t="str">
        <f t="shared" si="42"/>
        <v/>
      </c>
      <c r="V442" s="192" t="str">
        <f t="shared" si="46"/>
        <v/>
      </c>
      <c r="W442" s="191" t="str">
        <f>IF(Q442="Campo","@Campos(posicao = "&amp;K442&amp;", tipo = '"&amp;R442&amp;"')@Column(name = """&amp;L442&amp;""")"&amp;IF(R442="D","@Temporal(TemporalType.DATE)","")&amp;"private "&amp;VLOOKUP(TEXT(R442,"@"),Apoio!A:B,2,0)&amp;" "&amp;SUBSTITUTE(LOWER(LEFT(L442,1))&amp;RIGHT(PROPER(L442),LEN(L442)-1),"_","")&amp;";",IF(ISNUMBER(Q442),IF(R442="R","@Entity@Table(name = ""reg_"&amp;LOWER(J442)&amp;""")@XmlRootElement","")&amp;VLOOKUP(J442,Blocos!D:I,6,0)&amp;Apoio!$E$1&amp;Y442,""))</f>
        <v/>
      </c>
      <c r="X442" s="190" t="str">
        <f>IF(ISNUMBER(Q442),COUNTIF(Blocos!G:G,J442),"")</f>
        <v/>
      </c>
      <c r="Y442" s="190" t="str">
        <f>IF(OR(X442=0,X442=""),"",VLOOKUP(SUMIFS(Blocos!A:A,Blocos!H:H,'EFD REGISTROS e Campos (2)'!X442,Blocos!G:G,'EFD REGISTROS e Campos (2)'!J442),Blocos!A:L,12,0))</f>
        <v/>
      </c>
      <c r="Z442" s="190" t="str">
        <f>IF(ISNUMBER(Q443),VLOOKUP(J442,Blocos!D:G,4,0),"")</f>
        <v/>
      </c>
      <c r="AA442" s="190" t="str">
        <f>IF(ISNUMBER(Q442),CONCATENATE("CREATE TABLE ""reg_",LOWER(J442),""" (""ID"" bigint NOT NULL AUTO_INCREMENT,  ""HASHFILE"" varchar(255) DEFAULT NULL, ""ID_PAI"" bigint NOT NULL,"),IF(Q442="Campo",CONCATENATE("""",L442,""" ",VLOOKUP(R442,Apoio!A:C,3,0)),""))&amp;IF(Z442="","",CONCATENATE("PRIMARY KEY (""ID""), KEY ""FK_reg_",LOWER(Z442),"_ID_PAI"" (""ID_PAI""), CONSTRAINT ""FK_reg_",LOWER(Z442),"_ID_PAI"" FOREIGN KEY (""ID_PAI"") REFERENCES ""reg_",LOWER(Z442),""" (""ID"")) ENGINE=InnoDB AUTO_INCREMENT=105774 DEFAULT CHARSET=utf8mb4 COLLATE=utf8mb4_0900_ai_ci;"))</f>
        <v/>
      </c>
      <c r="AB442" s="190" t="str">
        <f t="shared" si="48"/>
        <v/>
      </c>
    </row>
    <row r="443" spans="1:28" ht="14.5" hidden="1" customHeight="1" x14ac:dyDescent="0.3">
      <c r="J443" s="187" t="str">
        <f t="shared" si="47"/>
        <v>C113</v>
      </c>
      <c r="K443" s="181">
        <v>4</v>
      </c>
      <c r="L443" s="289" t="s">
        <v>129</v>
      </c>
      <c r="M443" s="182" t="s">
        <v>652</v>
      </c>
      <c r="N443" s="181" t="s">
        <v>27</v>
      </c>
      <c r="O443" s="181">
        <v>60</v>
      </c>
      <c r="P443" s="181" t="s">
        <v>28</v>
      </c>
      <c r="Q443" s="192" t="str">
        <f t="shared" si="43"/>
        <v>Campo</v>
      </c>
      <c r="R443" s="192" t="s">
        <v>27</v>
      </c>
      <c r="S443" s="191" t="str">
        <f t="shared" si="44"/>
        <v/>
      </c>
      <c r="T443" s="192" t="str">
        <f t="shared" si="45"/>
        <v>&lt;campo posicao="4"&gt;
&lt;coluna&gt;COD_PART&lt;/coluna&gt;
&lt;descricao&gt;Código do participante emitente (campo 02 do Registro 0150)  do documento referenciado. &lt;/descricao&gt;
&lt;tipo&gt;C&lt;/tipo&gt;
&lt;/campo&gt;</v>
      </c>
      <c r="U443" s="192" t="str">
        <f t="shared" si="42"/>
        <v>&lt;campo posicao="4"&gt;
&lt;coluna&gt;COD_PART&lt;/coluna&gt;
&lt;descricao&gt;Código do participante emitente (campo 02 do Registro 0150)  do documento referenciado. &lt;/descricao&gt;
&lt;tipo&gt;C&lt;/tipo&gt;
&lt;/campo&gt;</v>
      </c>
      <c r="V443" s="192" t="str">
        <f t="shared" si="46"/>
        <v>{"Column5", "COD_PART"},</v>
      </c>
      <c r="W443" s="191" t="str">
        <f>IF(Q443="Campo","@Campos(posicao = "&amp;K443&amp;", tipo = '"&amp;R443&amp;"')@Column(name = """&amp;L443&amp;""")"&amp;IF(R443="D","@Temporal(TemporalType.DATE)","")&amp;"private "&amp;VLOOKUP(TEXT(R443,"@"),Apoio!A:B,2,0)&amp;" "&amp;SUBSTITUTE(LOWER(LEFT(L443,1))&amp;RIGHT(PROPER(L443),LEN(L443)-1),"_","")&amp;";",IF(ISNUMBER(Q443),IF(R443="R","@Entity@Table(name = ""reg_"&amp;LOWER(J443)&amp;""")@XmlRootElement","")&amp;VLOOKUP(J443,Blocos!D:I,6,0)&amp;Apoio!$E$1&amp;Y443,""))</f>
        <v>@Campos(posicao = 4, tipo = 'C')@Column(name = "COD_PART")private String codPart;</v>
      </c>
      <c r="X443" s="190" t="str">
        <f>IF(ISNUMBER(Q443),COUNTIF(Blocos!G:G,J443),"")</f>
        <v/>
      </c>
      <c r="Y443" s="190" t="str">
        <f>IF(OR(X443=0,X443=""),"",VLOOKUP(SUMIFS(Blocos!A:A,Blocos!H:H,'EFD REGISTROS e Campos (2)'!X443,Blocos!G:G,'EFD REGISTROS e Campos (2)'!J443),Blocos!A:L,12,0))</f>
        <v/>
      </c>
      <c r="Z443" s="190" t="str">
        <f>IF(ISNUMBER(Q444),VLOOKUP(J443,Blocos!D:G,4,0),"")</f>
        <v/>
      </c>
      <c r="AA443" s="190" t="str">
        <f>IF(ISNUMBER(Q443),CONCATENATE("CREATE TABLE ""reg_",LOWER(J443),""" (""ID"" bigint NOT NULL AUTO_INCREMENT,  ""HASHFILE"" varchar(255) DEFAULT NULL, ""ID_PAI"" bigint NOT NULL,"),IF(Q443="Campo",CONCATENATE("""",L443,""" ",VLOOKUP(R443,Apoio!A:C,3,0)),""))&amp;IF(Z443="","",CONCATENATE("PRIMARY KEY (""ID""), KEY ""FK_reg_",LOWER(Z443),"_ID_PAI"" (""ID_PAI""), CONSTRAINT ""FK_reg_",LOWER(Z443),"_ID_PAI"" FOREIGN KEY (""ID_PAI"") REFERENCES ""reg_",LOWER(Z443),""" (""ID"")) ENGINE=InnoDB AUTO_INCREMENT=105774 DEFAULT CHARSET=utf8mb4 COLLATE=utf8mb4_0900_ai_ci;"))</f>
        <v>"COD_PART" varchar(255) DEFAULT NULL,</v>
      </c>
      <c r="AB443" s="190" t="str">
        <f t="shared" si="48"/>
        <v>`reg_c113`.`COD_PART`,</v>
      </c>
    </row>
    <row r="444" spans="1:28" ht="14.5" hidden="1" customHeight="1" x14ac:dyDescent="0.3">
      <c r="J444" s="187" t="str">
        <f t="shared" si="47"/>
        <v>C113</v>
      </c>
      <c r="K444" s="181">
        <v>5</v>
      </c>
      <c r="L444" s="289" t="s">
        <v>344</v>
      </c>
      <c r="M444" s="182" t="s">
        <v>653</v>
      </c>
      <c r="N444" s="181" t="s">
        <v>27</v>
      </c>
      <c r="O444" s="181" t="s">
        <v>54</v>
      </c>
      <c r="P444" s="181" t="s">
        <v>28</v>
      </c>
      <c r="Q444" s="192" t="str">
        <f t="shared" si="43"/>
        <v>Campo</v>
      </c>
      <c r="R444" s="192" t="s">
        <v>27</v>
      </c>
      <c r="S444" s="191" t="str">
        <f t="shared" si="44"/>
        <v/>
      </c>
      <c r="T444" s="192" t="str">
        <f t="shared" si="45"/>
        <v>&lt;campo posicao="5"&gt;
&lt;coluna&gt;COD_MOD&lt;/coluna&gt;
&lt;descricao&gt;Código do documento fiscal, conforme a Tabela 4.1.1 &lt;/descricao&gt;
&lt;tipo&gt;C&lt;/tipo&gt;
&lt;/campo&gt;</v>
      </c>
      <c r="U444" s="192" t="str">
        <f t="shared" si="42"/>
        <v>&lt;campo posicao="5"&gt;
&lt;coluna&gt;COD_MOD&lt;/coluna&gt;
&lt;descricao&gt;Código do documento fiscal, conforme a Tabela 4.1.1 &lt;/descricao&gt;
&lt;tipo&gt;C&lt;/tipo&gt;
&lt;/campo&gt;</v>
      </c>
      <c r="V444" s="192" t="str">
        <f t="shared" si="46"/>
        <v>{"Column6", "COD_MOD"},</v>
      </c>
      <c r="W444" s="191" t="str">
        <f>IF(Q444="Campo","@Campos(posicao = "&amp;K444&amp;", tipo = '"&amp;R444&amp;"')@Column(name = """&amp;L444&amp;""")"&amp;IF(R444="D","@Temporal(TemporalType.DATE)","")&amp;"private "&amp;VLOOKUP(TEXT(R444,"@"),Apoio!A:B,2,0)&amp;" "&amp;SUBSTITUTE(LOWER(LEFT(L444,1))&amp;RIGHT(PROPER(L444),LEN(L444)-1),"_","")&amp;";",IF(ISNUMBER(Q444),IF(R444="R","@Entity@Table(name = ""reg_"&amp;LOWER(J444)&amp;""")@XmlRootElement","")&amp;VLOOKUP(J444,Blocos!D:I,6,0)&amp;Apoio!$E$1&amp;Y444,""))</f>
        <v>@Campos(posicao = 5, tipo = 'C')@Column(name = "COD_MOD")private String codMod;</v>
      </c>
      <c r="X444" s="190" t="str">
        <f>IF(ISNUMBER(Q444),COUNTIF(Blocos!G:G,J444),"")</f>
        <v/>
      </c>
      <c r="Y444" s="190" t="str">
        <f>IF(OR(X444=0,X444=""),"",VLOOKUP(SUMIFS(Blocos!A:A,Blocos!H:H,'EFD REGISTROS e Campos (2)'!X444,Blocos!G:G,'EFD REGISTROS e Campos (2)'!J444),Blocos!A:L,12,0))</f>
        <v/>
      </c>
      <c r="Z444" s="190" t="str">
        <f>IF(ISNUMBER(Q445),VLOOKUP(J444,Blocos!D:G,4,0),"")</f>
        <v/>
      </c>
      <c r="AA444" s="190" t="str">
        <f>IF(ISNUMBER(Q444),CONCATENATE("CREATE TABLE ""reg_",LOWER(J444),""" (""ID"" bigint NOT NULL AUTO_INCREMENT,  ""HASHFILE"" varchar(255) DEFAULT NULL, ""ID_PAI"" bigint NOT NULL,"),IF(Q444="Campo",CONCATENATE("""",L444,""" ",VLOOKUP(R444,Apoio!A:C,3,0)),""))&amp;IF(Z444="","",CONCATENATE("PRIMARY KEY (""ID""), KEY ""FK_reg_",LOWER(Z444),"_ID_PAI"" (""ID_PAI""), CONSTRAINT ""FK_reg_",LOWER(Z444),"_ID_PAI"" FOREIGN KEY (""ID_PAI"") REFERENCES ""reg_",LOWER(Z444),""" (""ID"")) ENGINE=InnoDB AUTO_INCREMENT=105774 DEFAULT CHARSET=utf8mb4 COLLATE=utf8mb4_0900_ai_ci;"))</f>
        <v>"COD_MOD" varchar(255) DEFAULT NULL,</v>
      </c>
      <c r="AB444" s="190" t="str">
        <f t="shared" si="48"/>
        <v>`reg_c113`.`COD_MOD`,</v>
      </c>
    </row>
    <row r="445" spans="1:28" ht="14.5" hidden="1" customHeight="1" x14ac:dyDescent="0.3">
      <c r="J445" s="187" t="str">
        <f t="shared" si="47"/>
        <v>C113</v>
      </c>
      <c r="K445" s="181">
        <v>6</v>
      </c>
      <c r="L445" s="289" t="s">
        <v>348</v>
      </c>
      <c r="M445" s="182" t="s">
        <v>349</v>
      </c>
      <c r="N445" s="181" t="s">
        <v>27</v>
      </c>
      <c r="O445" s="181">
        <v>4</v>
      </c>
      <c r="P445" s="181" t="s">
        <v>28</v>
      </c>
      <c r="Q445" s="192" t="str">
        <f t="shared" si="43"/>
        <v>Campo</v>
      </c>
      <c r="R445" s="192" t="s">
        <v>27</v>
      </c>
      <c r="S445" s="191" t="str">
        <f t="shared" si="44"/>
        <v/>
      </c>
      <c r="T445" s="192" t="str">
        <f t="shared" si="45"/>
        <v>&lt;campo posicao="6"&gt;
&lt;coluna&gt;SER&lt;/coluna&gt;
&lt;descricao&gt;Série do documento fiscal&lt;/descricao&gt;
&lt;tipo&gt;C&lt;/tipo&gt;
&lt;/campo&gt;</v>
      </c>
      <c r="U445" s="192" t="str">
        <f t="shared" si="42"/>
        <v>&lt;campo posicao="6"&gt;
&lt;coluna&gt;SER&lt;/coluna&gt;
&lt;descricao&gt;Série do documento fiscal&lt;/descricao&gt;
&lt;tipo&gt;C&lt;/tipo&gt;
&lt;/campo&gt;</v>
      </c>
      <c r="V445" s="192" t="str">
        <f t="shared" si="46"/>
        <v>{"Column7", "SER"},</v>
      </c>
      <c r="W445" s="191" t="str">
        <f>IF(Q445="Campo","@Campos(posicao = "&amp;K445&amp;", tipo = '"&amp;R445&amp;"')@Column(name = """&amp;L445&amp;""")"&amp;IF(R445="D","@Temporal(TemporalType.DATE)","")&amp;"private "&amp;VLOOKUP(TEXT(R445,"@"),Apoio!A:B,2,0)&amp;" "&amp;SUBSTITUTE(LOWER(LEFT(L445,1))&amp;RIGHT(PROPER(L445),LEN(L445)-1),"_","")&amp;";",IF(ISNUMBER(Q445),IF(R445="R","@Entity@Table(name = ""reg_"&amp;LOWER(J445)&amp;""")@XmlRootElement","")&amp;VLOOKUP(J445,Blocos!D:I,6,0)&amp;Apoio!$E$1&amp;Y445,""))</f>
        <v>@Campos(posicao = 6, tipo = 'C')@Column(name = "SER")private String ser;</v>
      </c>
      <c r="X445" s="190" t="str">
        <f>IF(ISNUMBER(Q445),COUNTIF(Blocos!G:G,J445),"")</f>
        <v/>
      </c>
      <c r="Y445" s="190" t="str">
        <f>IF(OR(X445=0,X445=""),"",VLOOKUP(SUMIFS(Blocos!A:A,Blocos!H:H,'EFD REGISTROS e Campos (2)'!X445,Blocos!G:G,'EFD REGISTROS e Campos (2)'!J445),Blocos!A:L,12,0))</f>
        <v/>
      </c>
      <c r="Z445" s="190" t="str">
        <f>IF(ISNUMBER(Q446),VLOOKUP(J445,Blocos!D:G,4,0),"")</f>
        <v/>
      </c>
      <c r="AA445" s="190" t="str">
        <f>IF(ISNUMBER(Q445),CONCATENATE("CREATE TABLE ""reg_",LOWER(J445),""" (""ID"" bigint NOT NULL AUTO_INCREMENT,  ""HASHFILE"" varchar(255) DEFAULT NULL, ""ID_PAI"" bigint NOT NULL,"),IF(Q445="Campo",CONCATENATE("""",L445,""" ",VLOOKUP(R445,Apoio!A:C,3,0)),""))&amp;IF(Z445="","",CONCATENATE("PRIMARY KEY (""ID""), KEY ""FK_reg_",LOWER(Z445),"_ID_PAI"" (""ID_PAI""), CONSTRAINT ""FK_reg_",LOWER(Z445),"_ID_PAI"" FOREIGN KEY (""ID_PAI"") REFERENCES ""reg_",LOWER(Z445),""" (""ID"")) ENGINE=InnoDB AUTO_INCREMENT=105774 DEFAULT CHARSET=utf8mb4 COLLATE=utf8mb4_0900_ai_ci;"))</f>
        <v>"SER" varchar(255) DEFAULT NULL,</v>
      </c>
      <c r="AB445" s="190" t="str">
        <f t="shared" si="48"/>
        <v>`reg_c113`.`SER`,</v>
      </c>
    </row>
    <row r="446" spans="1:28" ht="14.5" hidden="1" customHeight="1" x14ac:dyDescent="0.3">
      <c r="J446" s="187" t="str">
        <f t="shared" si="47"/>
        <v>C113</v>
      </c>
      <c r="K446" s="181">
        <v>7</v>
      </c>
      <c r="L446" s="289" t="s">
        <v>654</v>
      </c>
      <c r="M446" s="182" t="s">
        <v>655</v>
      </c>
      <c r="N446" s="181" t="s">
        <v>32</v>
      </c>
      <c r="O446" s="181">
        <v>3</v>
      </c>
      <c r="P446" s="181" t="s">
        <v>28</v>
      </c>
      <c r="Q446" s="192" t="str">
        <f t="shared" si="43"/>
        <v>Campo</v>
      </c>
      <c r="R446" s="192" t="s">
        <v>3607</v>
      </c>
      <c r="S446" s="191" t="str">
        <f t="shared" si="44"/>
        <v/>
      </c>
      <c r="T446" s="192" t="str">
        <f t="shared" si="45"/>
        <v>&lt;campo posicao="7"&gt;
&lt;coluna&gt;SUB&lt;/coluna&gt;
&lt;descricao&gt;Subsérie do documento fiscal&lt;/descricao&gt;
&lt;tipo&gt;I&lt;/tipo&gt;
&lt;/campo&gt;</v>
      </c>
      <c r="U446" s="192" t="str">
        <f t="shared" si="42"/>
        <v>&lt;campo posicao="7"&gt;
&lt;coluna&gt;SUB&lt;/coluna&gt;
&lt;descricao&gt;Subsérie do documento fiscal&lt;/descricao&gt;
&lt;tipo&gt;I&lt;/tipo&gt;
&lt;/campo&gt;</v>
      </c>
      <c r="V446" s="192" t="str">
        <f t="shared" si="46"/>
        <v>{"Column8", "SUB"},</v>
      </c>
      <c r="W446" s="191" t="str">
        <f>IF(Q446="Campo","@Campos(posicao = "&amp;K446&amp;", tipo = '"&amp;R446&amp;"')@Column(name = """&amp;L446&amp;""")"&amp;IF(R446="D","@Temporal(TemporalType.DATE)","")&amp;"private "&amp;VLOOKUP(TEXT(R446,"@"),Apoio!A:B,2,0)&amp;" "&amp;SUBSTITUTE(LOWER(LEFT(L446,1))&amp;RIGHT(PROPER(L446),LEN(L446)-1),"_","")&amp;";",IF(ISNUMBER(Q446),IF(R446="R","@Entity@Table(name = ""reg_"&amp;LOWER(J446)&amp;""")@XmlRootElement","")&amp;VLOOKUP(J446,Blocos!D:I,6,0)&amp;Apoio!$E$1&amp;Y446,""))</f>
        <v>@Campos(posicao = 7, tipo = 'I')@Column(name = "SUB")private int sub;</v>
      </c>
      <c r="X446" s="190" t="str">
        <f>IF(ISNUMBER(Q446),COUNTIF(Blocos!G:G,J446),"")</f>
        <v/>
      </c>
      <c r="Y446" s="190" t="str">
        <f>IF(OR(X446=0,X446=""),"",VLOOKUP(SUMIFS(Blocos!A:A,Blocos!H:H,'EFD REGISTROS e Campos (2)'!X446,Blocos!G:G,'EFD REGISTROS e Campos (2)'!J446),Blocos!A:L,12,0))</f>
        <v/>
      </c>
      <c r="Z446" s="190" t="str">
        <f>IF(ISNUMBER(Q447),VLOOKUP(J446,Blocos!D:G,4,0),"")</f>
        <v/>
      </c>
      <c r="AA446" s="190" t="str">
        <f>IF(ISNUMBER(Q446),CONCATENATE("CREATE TABLE ""reg_",LOWER(J446),""" (""ID"" bigint NOT NULL AUTO_INCREMENT,  ""HASHFILE"" varchar(255) DEFAULT NULL, ""ID_PAI"" bigint NOT NULL,"),IF(Q446="Campo",CONCATENATE("""",L446,""" ",VLOOKUP(R446,Apoio!A:C,3,0)),""))&amp;IF(Z446="","",CONCATENATE("PRIMARY KEY (""ID""), KEY ""FK_reg_",LOWER(Z446),"_ID_PAI"" (""ID_PAI""), CONSTRAINT ""FK_reg_",LOWER(Z446),"_ID_PAI"" FOREIGN KEY (""ID_PAI"") REFERENCES ""reg_",LOWER(Z446),""" (""ID"")) ENGINE=InnoDB AUTO_INCREMENT=105774 DEFAULT CHARSET=utf8mb4 COLLATE=utf8mb4_0900_ai_ci;"))</f>
        <v>"SUB" int DEFAULT NULL,</v>
      </c>
      <c r="AB446" s="190" t="str">
        <f t="shared" si="48"/>
        <v>`reg_c113`.`SUB`,</v>
      </c>
    </row>
    <row r="447" spans="1:28" ht="14.5" hidden="1" customHeight="1" x14ac:dyDescent="0.3">
      <c r="J447" s="187" t="str">
        <f t="shared" si="47"/>
        <v>C113</v>
      </c>
      <c r="K447" s="181">
        <v>8</v>
      </c>
      <c r="L447" s="289" t="s">
        <v>351</v>
      </c>
      <c r="M447" s="182" t="s">
        <v>352</v>
      </c>
      <c r="N447" s="181" t="s">
        <v>32</v>
      </c>
      <c r="O447" s="181">
        <v>9</v>
      </c>
      <c r="P447" s="181" t="s">
        <v>28</v>
      </c>
      <c r="Q447" s="192" t="str">
        <f t="shared" si="43"/>
        <v>Campo</v>
      </c>
      <c r="R447" s="192" t="s">
        <v>3607</v>
      </c>
      <c r="S447" s="191" t="str">
        <f t="shared" si="44"/>
        <v/>
      </c>
      <c r="T447" s="192" t="str">
        <f t="shared" si="45"/>
        <v>&lt;campo posicao="8"&gt;
&lt;coluna&gt;NUM_DOC&lt;/coluna&gt;
&lt;descricao&gt;Número do documento fiscal&lt;/descricao&gt;
&lt;tipo&gt;I&lt;/tipo&gt;
&lt;/campo&gt;</v>
      </c>
      <c r="U447" s="192" t="str">
        <f t="shared" si="42"/>
        <v>&lt;campo posicao="8"&gt;
&lt;coluna&gt;NUM_DOC&lt;/coluna&gt;
&lt;descricao&gt;Número do documento fiscal&lt;/descricao&gt;
&lt;tipo&gt;I&lt;/tipo&gt;
&lt;/campo&gt;</v>
      </c>
      <c r="V447" s="192" t="str">
        <f t="shared" si="46"/>
        <v>{"Column9", "NUM_DOC"},</v>
      </c>
      <c r="W447" s="191" t="str">
        <f>IF(Q447="Campo","@Campos(posicao = "&amp;K447&amp;", tipo = '"&amp;R447&amp;"')@Column(name = """&amp;L447&amp;""")"&amp;IF(R447="D","@Temporal(TemporalType.DATE)","")&amp;"private "&amp;VLOOKUP(TEXT(R447,"@"),Apoio!A:B,2,0)&amp;" "&amp;SUBSTITUTE(LOWER(LEFT(L447,1))&amp;RIGHT(PROPER(L447),LEN(L447)-1),"_","")&amp;";",IF(ISNUMBER(Q447),IF(R447="R","@Entity@Table(name = ""reg_"&amp;LOWER(J447)&amp;""")@XmlRootElement","")&amp;VLOOKUP(J447,Blocos!D:I,6,0)&amp;Apoio!$E$1&amp;Y447,""))</f>
        <v>@Campos(posicao = 8, tipo = 'I')@Column(name = "NUM_DOC")private int numDoc;</v>
      </c>
      <c r="X447" s="190" t="str">
        <f>IF(ISNUMBER(Q447),COUNTIF(Blocos!G:G,J447),"")</f>
        <v/>
      </c>
      <c r="Y447" s="190" t="str">
        <f>IF(OR(X447=0,X447=""),"",VLOOKUP(SUMIFS(Blocos!A:A,Blocos!H:H,'EFD REGISTROS e Campos (2)'!X447,Blocos!G:G,'EFD REGISTROS e Campos (2)'!J447),Blocos!A:L,12,0))</f>
        <v/>
      </c>
      <c r="Z447" s="190" t="str">
        <f>IF(ISNUMBER(Q448),VLOOKUP(J447,Blocos!D:G,4,0),"")</f>
        <v/>
      </c>
      <c r="AA447" s="190" t="str">
        <f>IF(ISNUMBER(Q447),CONCATENATE("CREATE TABLE ""reg_",LOWER(J447),""" (""ID"" bigint NOT NULL AUTO_INCREMENT,  ""HASHFILE"" varchar(255) DEFAULT NULL, ""ID_PAI"" bigint NOT NULL,"),IF(Q447="Campo",CONCATENATE("""",L447,""" ",VLOOKUP(R447,Apoio!A:C,3,0)),""))&amp;IF(Z447="","",CONCATENATE("PRIMARY KEY (""ID""), KEY ""FK_reg_",LOWER(Z447),"_ID_PAI"" (""ID_PAI""), CONSTRAINT ""FK_reg_",LOWER(Z447),"_ID_PAI"" FOREIGN KEY (""ID_PAI"") REFERENCES ""reg_",LOWER(Z447),""" (""ID"")) ENGINE=InnoDB AUTO_INCREMENT=105774 DEFAULT CHARSET=utf8mb4 COLLATE=utf8mb4_0900_ai_ci;"))</f>
        <v>"NUM_DOC" int DEFAULT NULL,</v>
      </c>
      <c r="AB447" s="190" t="str">
        <f t="shared" si="48"/>
        <v>`reg_c113`.`NUM_DOC`,</v>
      </c>
    </row>
    <row r="448" spans="1:28" ht="14.5" hidden="1" customHeight="1" x14ac:dyDescent="0.3">
      <c r="J448" s="187" t="str">
        <f t="shared" si="47"/>
        <v>C113</v>
      </c>
      <c r="K448" s="181">
        <v>9</v>
      </c>
      <c r="L448" s="289" t="s">
        <v>357</v>
      </c>
      <c r="M448" s="182" t="s">
        <v>656</v>
      </c>
      <c r="N448" s="181" t="s">
        <v>32</v>
      </c>
      <c r="O448" s="181" t="s">
        <v>40</v>
      </c>
      <c r="P448" s="181" t="s">
        <v>28</v>
      </c>
      <c r="Q448" s="192" t="str">
        <f t="shared" si="43"/>
        <v>Campo</v>
      </c>
      <c r="R448" s="192" t="s">
        <v>3605</v>
      </c>
      <c r="S448" s="191" t="str">
        <f t="shared" si="44"/>
        <v/>
      </c>
      <c r="T448" s="192" t="str">
        <f t="shared" si="45"/>
        <v>&lt;campo posicao="9"&gt;
&lt;coluna&gt;DT_DOC&lt;/coluna&gt;
&lt;descricao&gt;Data da emissão do documento fiscal.&lt;/descricao&gt;
&lt;tipo&gt;D&lt;/tipo&gt;
&lt;/campo&gt;</v>
      </c>
      <c r="U448" s="192" t="str">
        <f t="shared" si="42"/>
        <v>&lt;campo posicao="9"&gt;
&lt;coluna&gt;DT_DOC&lt;/coluna&gt;
&lt;descricao&gt;Data da emissão do documento fiscal.&lt;/descricao&gt;
&lt;tipo&gt;D&lt;/tipo&gt;
&lt;/campo&gt;</v>
      </c>
      <c r="V448" s="192" t="str">
        <f t="shared" si="46"/>
        <v>{"Column10", "DT_DOC"},</v>
      </c>
      <c r="W448" s="191" t="str">
        <f>IF(Q448="Campo","@Campos(posicao = "&amp;K448&amp;", tipo = '"&amp;R448&amp;"')@Column(name = """&amp;L448&amp;""")"&amp;IF(R448="D","@Temporal(TemporalType.DATE)","")&amp;"private "&amp;VLOOKUP(TEXT(R448,"@"),Apoio!A:B,2,0)&amp;" "&amp;SUBSTITUTE(LOWER(LEFT(L448,1))&amp;RIGHT(PROPER(L448),LEN(L448)-1),"_","")&amp;";",IF(ISNUMBER(Q448),IF(R448="R","@Entity@Table(name = ""reg_"&amp;LOWER(J448)&amp;""")@XmlRootElement","")&amp;VLOOKUP(J448,Blocos!D:I,6,0)&amp;Apoio!$E$1&amp;Y448,""))</f>
        <v>@Campos(posicao = 9, tipo = 'D')@Column(name = "DT_DOC")@Temporal(TemporalType.DATE)private Date dtDoc;</v>
      </c>
      <c r="X448" s="190" t="str">
        <f>IF(ISNUMBER(Q448),COUNTIF(Blocos!G:G,J448),"")</f>
        <v/>
      </c>
      <c r="Y448" s="190" t="str">
        <f>IF(OR(X448=0,X448=""),"",VLOOKUP(SUMIFS(Blocos!A:A,Blocos!H:H,'EFD REGISTROS e Campos (2)'!X448,Blocos!G:G,'EFD REGISTROS e Campos (2)'!J448),Blocos!A:L,12,0))</f>
        <v/>
      </c>
      <c r="Z448" s="190" t="str">
        <f>IF(ISNUMBER(Q449),VLOOKUP(J448,Blocos!D:G,4,0),"")</f>
        <v/>
      </c>
      <c r="AA448" s="190" t="str">
        <f>IF(ISNUMBER(Q448),CONCATENATE("CREATE TABLE ""reg_",LOWER(J448),""" (""ID"" bigint NOT NULL AUTO_INCREMENT,  ""HASHFILE"" varchar(255) DEFAULT NULL, ""ID_PAI"" bigint NOT NULL,"),IF(Q448="Campo",CONCATENATE("""",L448,""" ",VLOOKUP(R448,Apoio!A:C,3,0)),""))&amp;IF(Z448="","",CONCATENATE("PRIMARY KEY (""ID""), KEY ""FK_reg_",LOWER(Z448),"_ID_PAI"" (""ID_PAI""), CONSTRAINT ""FK_reg_",LOWER(Z448),"_ID_PAI"" FOREIGN KEY (""ID_PAI"") REFERENCES ""reg_",LOWER(Z448),""" (""ID"")) ENGINE=InnoDB AUTO_INCREMENT=105774 DEFAULT CHARSET=utf8mb4 COLLATE=utf8mb4_0900_ai_ci;"))</f>
        <v>"DT_DOC" date DEFAULT NULL,</v>
      </c>
      <c r="AB448" s="190" t="str">
        <f t="shared" si="48"/>
        <v>`reg_c113`.`DT_DOC`,</v>
      </c>
    </row>
    <row r="449" spans="1:28" ht="14.5" hidden="1" customHeight="1" x14ac:dyDescent="0.3">
      <c r="J449" s="187" t="str">
        <f t="shared" si="47"/>
        <v>C113</v>
      </c>
      <c r="K449" s="181">
        <v>10</v>
      </c>
      <c r="L449" s="289" t="s">
        <v>657</v>
      </c>
      <c r="M449" s="182" t="s">
        <v>658</v>
      </c>
      <c r="N449" s="181" t="s">
        <v>27</v>
      </c>
      <c r="O449" s="181" t="s">
        <v>356</v>
      </c>
      <c r="P449" s="181" t="s">
        <v>28</v>
      </c>
      <c r="Q449" s="192" t="str">
        <f t="shared" si="43"/>
        <v>Campo</v>
      </c>
      <c r="R449" s="192" t="s">
        <v>27</v>
      </c>
      <c r="S449" s="191" t="str">
        <f t="shared" si="44"/>
        <v/>
      </c>
      <c r="T449" s="192" t="str">
        <f t="shared" si="45"/>
        <v>&lt;campo posicao="10"&gt;
&lt;coluna&gt;CHV_DOCe&lt;/coluna&gt;
&lt;descricao&gt;Chave do Documento Eletrônico (a partir de 01/01/2017)&lt;/descricao&gt;
&lt;tipo&gt;C&lt;/tipo&gt;
&lt;/campo&gt;</v>
      </c>
      <c r="U449" s="192" t="str">
        <f t="shared" si="42"/>
        <v>&lt;campo posicao="10"&gt;
&lt;coluna&gt;CHV_DOCe&lt;/coluna&gt;
&lt;descricao&gt;Chave do Documento Eletrônico (a partir de 01/01/2017)&lt;/descricao&gt;
&lt;tipo&gt;C&lt;/tipo&gt;
&lt;/campo&gt;</v>
      </c>
      <c r="V449" s="192" t="str">
        <f t="shared" si="46"/>
        <v>{"Column11", "CHV_DOCe"},</v>
      </c>
      <c r="W449" s="191" t="str">
        <f>IF(Q449="Campo","@Campos(posicao = "&amp;K449&amp;", tipo = '"&amp;R449&amp;"')@Column(name = """&amp;L449&amp;""")"&amp;IF(R449="D","@Temporal(TemporalType.DATE)","")&amp;"private "&amp;VLOOKUP(TEXT(R449,"@"),Apoio!A:B,2,0)&amp;" "&amp;SUBSTITUTE(LOWER(LEFT(L449,1))&amp;RIGHT(PROPER(L449),LEN(L449)-1),"_","")&amp;";",IF(ISNUMBER(Q449),IF(R449="R","@Entity@Table(name = ""reg_"&amp;LOWER(J449)&amp;""")@XmlRootElement","")&amp;VLOOKUP(J449,Blocos!D:I,6,0)&amp;Apoio!$E$1&amp;Y449,""))</f>
        <v>@Campos(posicao = 10, tipo = 'C')@Column(name = "CHV_DOCe")private String chvDoce;</v>
      </c>
      <c r="X449" s="190" t="str">
        <f>IF(ISNUMBER(Q449),COUNTIF(Blocos!G:G,J449),"")</f>
        <v/>
      </c>
      <c r="Y449" s="190" t="str">
        <f>IF(OR(X449=0,X449=""),"",VLOOKUP(SUMIFS(Blocos!A:A,Blocos!H:H,'EFD REGISTROS e Campos (2)'!X449,Blocos!G:G,'EFD REGISTROS e Campos (2)'!J449),Blocos!A:L,12,0))</f>
        <v/>
      </c>
      <c r="Z449" s="190" t="str">
        <f>IF(ISNUMBER(Q450),VLOOKUP(J449,Blocos!D:G,4,0),"")</f>
        <v>C110</v>
      </c>
      <c r="AA449" s="190" t="str">
        <f>IF(ISNUMBER(Q449),CONCATENATE("CREATE TABLE ""reg_",LOWER(J449),""" (""ID"" bigint NOT NULL AUTO_INCREMENT,  ""HASHFILE"" varchar(255) DEFAULT NULL, ""ID_PAI"" bigint NOT NULL,"),IF(Q449="Campo",CONCATENATE("""",L449,""" ",VLOOKUP(R449,Apoio!A:C,3,0)),""))&amp;IF(Z449="","",CONCATENATE("PRIMARY KEY (""ID""), KEY ""FK_reg_",LOWER(Z449),"_ID_PAI"" (""ID_PAI""), CONSTRAINT ""FK_reg_",LOWER(Z449),"_ID_PAI"" FOREIGN KEY (""ID_PAI"") REFERENCES ""reg_",LOWER(Z449),""" (""ID"")) ENGINE=InnoDB AUTO_INCREMENT=105774 DEFAULT CHARSET=utf8mb4 COLLATE=utf8mb4_0900_ai_ci;"))</f>
        <v>"CHV_DOCe" varchar(255) DEFAULT NULL,PRIMARY KEY ("ID"), KEY "FK_reg_c110_ID_PAI" ("ID_PAI"), CONSTRAINT "FK_reg_c110_ID_PAI" FOREIGN KEY ("ID_PAI") REFERENCES "reg_c110" ("ID")) ENGINE=InnoDB AUTO_INCREMENT=105774 DEFAULT CHARSET=utf8mb4 COLLATE=utf8mb4_0900_ai_ci;</v>
      </c>
      <c r="AB449" s="190" t="str">
        <f t="shared" si="48"/>
        <v>`reg_c113`.`CHV_DOCe`,FROM `efdicms`.`reg_c113`;"</v>
      </c>
    </row>
    <row r="450" spans="1:28" ht="14.5" hidden="1" customHeight="1" collapsed="1" x14ac:dyDescent="0.3">
      <c r="A450" s="180" t="s">
        <v>115</v>
      </c>
      <c r="F450" s="180" t="s">
        <v>659</v>
      </c>
      <c r="I450" s="180" t="s">
        <v>144</v>
      </c>
      <c r="J450" s="187" t="str">
        <f t="shared" si="47"/>
        <v>C114</v>
      </c>
      <c r="K450" s="195" t="s">
        <v>660</v>
      </c>
      <c r="Q450" s="192">
        <f t="shared" si="43"/>
        <v>4</v>
      </c>
      <c r="S450" s="191" t="str">
        <f t="shared" si="44"/>
        <v>&lt;/registro&gt;
&lt;registro codigo="C114" perfil="AB" nivel="4"&gt;</v>
      </c>
      <c r="T450" s="192" t="str">
        <f t="shared" si="45"/>
        <v/>
      </c>
      <c r="U450" s="192" t="str">
        <f t="shared" ref="U450:U513" si="49">S450&amp;T450</f>
        <v>&lt;/registro&gt;
&lt;registro codigo="C114" perfil="AB" nivel="4"&gt;</v>
      </c>
      <c r="V450" s="192" t="str">
        <f t="shared" si="46"/>
        <v/>
      </c>
      <c r="W450" s="191" t="str">
        <f>IF(Q450="Campo","@Campos(posicao = "&amp;K450&amp;", tipo = '"&amp;R450&amp;"')@Column(name = """&amp;L450&amp;""")"&amp;IF(R450="D","@Temporal(TemporalType.DATE)","")&amp;"private "&amp;VLOOKUP(TEXT(R450,"@"),Apoio!A:B,2,0)&amp;" "&amp;SUBSTITUTE(LOWER(LEFT(L450,1))&amp;RIGHT(PROPER(L450),LEN(L450)-1),"_","")&amp;";",IF(ISNUMBER(Q450),IF(R450="R","@Entity@Table(name = ""reg_"&amp;LOWER(J450)&amp;""")@XmlRootElement","")&amp;VLOOKUP(J450,Blocos!D:I,6,0)&amp;Apoio!$E$1&amp;Y450,""))</f>
        <v>@Registros(nivel = 4) public class RegC114 implements Serializable { private static final long serialVersionUID = 1L; @Id @GeneratedValue(strategy = GenerationType.IDENTITY) @Basic(optional = false) @Column(name = "ID" ) private Long id;@ManyToOne(fetch = FetchType.LAZY) @JoinColumn(name = "ID_PAI", nullable = false) private RegC110 idPai; public RegC110 getIdPai() {return idPai;}public void setIdPai(Object idPai) {this.idPai = (RegC110) idPai;}public RegC114() { } public RegC114(Long id) { this.id = id; } public RegC114(Long id, RegC110 idPai, long linha, String hash) { this.id = id; this.idPai = idPai; this.linha = linha; this.hash = hash; }public Long getId() { return id; } public void setId(Long id) { this.id = id; }@Basic(optional = false)@Column(name = "LINHA")private long linha;@Basic(optional = false)@Column(name = "HASH")private String hash;</v>
      </c>
      <c r="X450" s="190">
        <f>IF(ISNUMBER(Q450),COUNTIF(Blocos!G:G,J450),"")</f>
        <v>0</v>
      </c>
      <c r="Y450" s="190" t="str">
        <f>IF(OR(X450=0,X450=""),"",VLOOKUP(SUMIFS(Blocos!A:A,Blocos!H:H,'EFD REGISTROS e Campos (2)'!X450,Blocos!G:G,'EFD REGISTROS e Campos (2)'!J450),Blocos!A:L,12,0))</f>
        <v/>
      </c>
      <c r="Z450" s="190" t="str">
        <f>IF(ISNUMBER(Q451),VLOOKUP(J450,Blocos!D:G,4,0),"")</f>
        <v/>
      </c>
      <c r="AA450" s="190" t="str">
        <f>IF(ISNUMBER(Q450),CONCATENATE("CREATE TABLE ""reg_",LOWER(J450),""" (""ID"" bigint NOT NULL AUTO_INCREMENT,  ""HASHFILE"" varchar(255) DEFAULT NULL, ""ID_PAI"" bigint NOT NULL,"),IF(Q450="Campo",CONCATENATE("""",L450,""" ",VLOOKUP(R450,Apoio!A:C,3,0)),""))&amp;IF(Z450="","",CONCATENATE("PRIMARY KEY (""ID""), KEY ""FK_reg_",LOWER(Z450),"_ID_PAI"" (""ID_PAI""), CONSTRAINT ""FK_reg_",LOWER(Z450),"_ID_PAI"" FOREIGN KEY (""ID_PAI"") REFERENCES ""reg_",LOWER(Z450),""" (""ID"")) ENGINE=InnoDB AUTO_INCREMENT=105774 DEFAULT CHARSET=utf8mb4 COLLATE=utf8mb4_0900_ai_ci;"))</f>
        <v>CREATE TABLE "reg_c114" ("ID" bigint NOT NULL AUTO_INCREMENT,  "HASHFILE" varchar(255) DEFAULT NULL, "ID_PAI" bigint NOT NULL,</v>
      </c>
      <c r="AB450" s="190" t="str">
        <f t="shared" si="48"/>
        <v/>
      </c>
    </row>
    <row r="451" spans="1:28" ht="14.5" hidden="1" customHeight="1" x14ac:dyDescent="0.3">
      <c r="J451" s="187" t="str">
        <f t="shared" si="47"/>
        <v>C114</v>
      </c>
      <c r="K451" s="181">
        <v>1</v>
      </c>
      <c r="L451" s="289" t="s">
        <v>25</v>
      </c>
      <c r="M451" s="182" t="s">
        <v>661</v>
      </c>
      <c r="N451" s="181" t="s">
        <v>27</v>
      </c>
      <c r="O451" s="181">
        <v>4</v>
      </c>
      <c r="P451" s="181" t="s">
        <v>28</v>
      </c>
      <c r="Q451" s="192" t="str">
        <f t="shared" ref="Q451:Q514" si="50">IF(B451&lt;&gt;"",0,IF(C451&lt;&gt;"",1,IF(D451&lt;&gt;"",2,IF(E451&lt;&gt;"",3,IF(F451&lt;&gt;"",4,IF(G451&lt;&gt;"",5,IF(H451&lt;&gt;"",6,IF(ISNUMBER(K451),"Campo",""))))))))</f>
        <v>Campo</v>
      </c>
      <c r="R451" s="192" t="s">
        <v>27</v>
      </c>
      <c r="S451" s="191" t="str">
        <f t="shared" ref="S451:S514" si="51">IFERROR(IF(ISNUMBER(Q451),CONCATENATE("&lt;/registro&gt;
&lt;registro codigo=""",CONCATENATE(B451,C451,D451,E451,F451,G451,H451),""" perfil=""",A451,""" nivel=""",Q451,"""&gt;"),""),"")</f>
        <v/>
      </c>
      <c r="T451" s="192" t="str">
        <f t="shared" ref="T451:T514" si="52">IF(Q451="Campo",CONCATENATE("&lt;campo posicao=""",K451,"""&gt;
&lt;coluna&gt;",SUBSTITUTE(L451," ",""),"&lt;/coluna&gt;
&lt;descricao&gt;",M451,"&lt;/descricao&gt;
&lt;tipo&gt;",R451,"&lt;/tipo&gt;
&lt;/campo&gt;"),"")</f>
        <v>&lt;campo posicao="1"&gt;
&lt;coluna&gt;REG&lt;/coluna&gt;
&lt;descricao&gt;Texto fixo contendo "C114"&lt;/descricao&gt;
&lt;tipo&gt;C&lt;/tipo&gt;
&lt;/campo&gt;</v>
      </c>
      <c r="U451" s="192" t="str">
        <f t="shared" si="49"/>
        <v>&lt;campo posicao="1"&gt;
&lt;coluna&gt;REG&lt;/coluna&gt;
&lt;descricao&gt;Texto fixo contendo "C114"&lt;/descricao&gt;
&lt;tipo&gt;C&lt;/tipo&gt;
&lt;/campo&gt;</v>
      </c>
      <c r="V451" s="192" t="str">
        <f t="shared" ref="V451:V514" si="53">IF(ISNUMBER(K451),CONCATENATE("{""Column",K451+1,""", """,L451,"""},",""),"")</f>
        <v>{"Column2", "REG"},</v>
      </c>
      <c r="W451" s="191" t="str">
        <f>IF(Q451="Campo","@Campos(posicao = "&amp;K451&amp;", tipo = '"&amp;R451&amp;"')@Column(name = """&amp;L451&amp;""")"&amp;IF(R451="D","@Temporal(TemporalType.DATE)","")&amp;"private "&amp;VLOOKUP(TEXT(R451,"@"),Apoio!A:B,2,0)&amp;" "&amp;SUBSTITUTE(LOWER(LEFT(L451,1))&amp;RIGHT(PROPER(L451),LEN(L451)-1),"_","")&amp;";",IF(ISNUMBER(Q451),IF(R451="R","@Entity@Table(name = ""reg_"&amp;LOWER(J451)&amp;""")@XmlRootElement","")&amp;VLOOKUP(J451,Blocos!D:I,6,0)&amp;Apoio!$E$1&amp;Y451,""))</f>
        <v>@Campos(posicao = 1, tipo = 'C')@Column(name = "REG")private String reg;</v>
      </c>
      <c r="X451" s="190" t="str">
        <f>IF(ISNUMBER(Q451),COUNTIF(Blocos!G:G,J451),"")</f>
        <v/>
      </c>
      <c r="Y451" s="190" t="str">
        <f>IF(OR(X451=0,X451=""),"",VLOOKUP(SUMIFS(Blocos!A:A,Blocos!H:H,'EFD REGISTROS e Campos (2)'!X451,Blocos!G:G,'EFD REGISTROS e Campos (2)'!J451),Blocos!A:L,12,0))</f>
        <v/>
      </c>
      <c r="Z451" s="190" t="str">
        <f>IF(ISNUMBER(Q452),VLOOKUP(J451,Blocos!D:G,4,0),"")</f>
        <v/>
      </c>
      <c r="AA451" s="190" t="str">
        <f>IF(ISNUMBER(Q451),CONCATENATE("CREATE TABLE ""reg_",LOWER(J451),""" (""ID"" bigint NOT NULL AUTO_INCREMENT,  ""HASHFILE"" varchar(255) DEFAULT NULL, ""ID_PAI"" bigint NOT NULL,"),IF(Q451="Campo",CONCATENATE("""",L451,""" ",VLOOKUP(R451,Apoio!A:C,3,0)),""))&amp;IF(Z451="","",CONCATENATE("PRIMARY KEY (""ID""), KEY ""FK_reg_",LOWER(Z451),"_ID_PAI"" (""ID_PAI""), CONSTRAINT ""FK_reg_",LOWER(Z451),"_ID_PAI"" FOREIGN KEY (""ID_PAI"") REFERENCES ""reg_",LOWER(Z451),""" (""ID"")) ENGINE=InnoDB AUTO_INCREMENT=105774 DEFAULT CHARSET=utf8mb4 COLLATE=utf8mb4_0900_ai_ci;"))</f>
        <v>"REG" varchar(255) DEFAULT NULL,</v>
      </c>
      <c r="AB451" s="190" t="str">
        <f t="shared" si="48"/>
        <v>USE `efdicms`;SELECT `reg_c114`.`REG`,</v>
      </c>
    </row>
    <row r="452" spans="1:28" ht="14.5" hidden="1" customHeight="1" x14ac:dyDescent="0.3">
      <c r="J452" s="187" t="str">
        <f t="shared" ref="J452:J515" si="54">IF(A452="",J451,CONCATENATE(B452,C452,D452,E452,F452,G452,H452))</f>
        <v>C114</v>
      </c>
      <c r="K452" s="181">
        <v>2</v>
      </c>
      <c r="L452" s="289" t="s">
        <v>344</v>
      </c>
      <c r="M452" s="182" t="s">
        <v>662</v>
      </c>
      <c r="N452" s="181" t="s">
        <v>27</v>
      </c>
      <c r="O452" s="181" t="s">
        <v>54</v>
      </c>
      <c r="P452" s="181" t="s">
        <v>28</v>
      </c>
      <c r="Q452" s="192" t="str">
        <f t="shared" si="50"/>
        <v>Campo</v>
      </c>
      <c r="R452" s="192" t="s">
        <v>27</v>
      </c>
      <c r="S452" s="191" t="str">
        <f t="shared" si="51"/>
        <v/>
      </c>
      <c r="T452" s="192" t="str">
        <f t="shared" si="52"/>
        <v>&lt;campo posicao="2"&gt;
&lt;coluna&gt;COD_MOD&lt;/coluna&gt;
&lt;descricao&gt;Código do modelo do documento fiscal, conforme a tabela indicada no item 4.1.1 &lt;/descricao&gt;
&lt;tipo&gt;C&lt;/tipo&gt;
&lt;/campo&gt;</v>
      </c>
      <c r="U452" s="192" t="str">
        <f t="shared" si="49"/>
        <v>&lt;campo posicao="2"&gt;
&lt;coluna&gt;COD_MOD&lt;/coluna&gt;
&lt;descricao&gt;Código do modelo do documento fiscal, conforme a tabela indicada no item 4.1.1 &lt;/descricao&gt;
&lt;tipo&gt;C&lt;/tipo&gt;
&lt;/campo&gt;</v>
      </c>
      <c r="V452" s="192" t="str">
        <f t="shared" si="53"/>
        <v>{"Column3", "COD_MOD"},</v>
      </c>
      <c r="W452" s="191" t="str">
        <f>IF(Q452="Campo","@Campos(posicao = "&amp;K452&amp;", tipo = '"&amp;R452&amp;"')@Column(name = """&amp;L452&amp;""")"&amp;IF(R452="D","@Temporal(TemporalType.DATE)","")&amp;"private "&amp;VLOOKUP(TEXT(R452,"@"),Apoio!A:B,2,0)&amp;" "&amp;SUBSTITUTE(LOWER(LEFT(L452,1))&amp;RIGHT(PROPER(L452),LEN(L452)-1),"_","")&amp;";",IF(ISNUMBER(Q452),IF(R452="R","@Entity@Table(name = ""reg_"&amp;LOWER(J452)&amp;""")@XmlRootElement","")&amp;VLOOKUP(J452,Blocos!D:I,6,0)&amp;Apoio!$E$1&amp;Y452,""))</f>
        <v>@Campos(posicao = 2, tipo = 'C')@Column(name = "COD_MOD")private String codMod;</v>
      </c>
      <c r="X452" s="190" t="str">
        <f>IF(ISNUMBER(Q452),COUNTIF(Blocos!G:G,J452),"")</f>
        <v/>
      </c>
      <c r="Y452" s="190" t="str">
        <f>IF(OR(X452=0,X452=""),"",VLOOKUP(SUMIFS(Blocos!A:A,Blocos!H:H,'EFD REGISTROS e Campos (2)'!X452,Blocos!G:G,'EFD REGISTROS e Campos (2)'!J452),Blocos!A:L,12,0))</f>
        <v/>
      </c>
      <c r="Z452" s="190" t="str">
        <f>IF(ISNUMBER(Q453),VLOOKUP(J452,Blocos!D:G,4,0),"")</f>
        <v/>
      </c>
      <c r="AA452" s="190" t="str">
        <f>IF(ISNUMBER(Q452),CONCATENATE("CREATE TABLE ""reg_",LOWER(J452),""" (""ID"" bigint NOT NULL AUTO_INCREMENT,  ""HASHFILE"" varchar(255) DEFAULT NULL, ""ID_PAI"" bigint NOT NULL,"),IF(Q452="Campo",CONCATENATE("""",L452,""" ",VLOOKUP(R452,Apoio!A:C,3,0)),""))&amp;IF(Z452="","",CONCATENATE("PRIMARY KEY (""ID""), KEY ""FK_reg_",LOWER(Z452),"_ID_PAI"" (""ID_PAI""), CONSTRAINT ""FK_reg_",LOWER(Z452),"_ID_PAI"" FOREIGN KEY (""ID_PAI"") REFERENCES ""reg_",LOWER(Z452),""" (""ID"")) ENGINE=InnoDB AUTO_INCREMENT=105774 DEFAULT CHARSET=utf8mb4 COLLATE=utf8mb4_0900_ai_ci;"))</f>
        <v>"COD_MOD" varchar(255) DEFAULT NULL,</v>
      </c>
      <c r="AB452" s="190" t="str">
        <f t="shared" ref="AB452:AB515" si="55">IF(Q452="Campo",CONCATENATE(IF(K452=1,"USE `efdicms`;SELECT ",""),"`reg_",LOWER(J452),"`.`",L452,"`,"),"")&amp;IF(J452&lt;&gt;J453,CONCATENATE("FROM `efdicms`.`reg_",LOWER(J452),"`;"""),"")</f>
        <v>`reg_c114`.`COD_MOD`,</v>
      </c>
    </row>
    <row r="453" spans="1:28" ht="14.5" hidden="1" customHeight="1" x14ac:dyDescent="0.3">
      <c r="J453" s="187" t="str">
        <f t="shared" si="54"/>
        <v>C114</v>
      </c>
      <c r="K453" s="181">
        <v>3</v>
      </c>
      <c r="L453" s="289" t="s">
        <v>663</v>
      </c>
      <c r="M453" s="182" t="s">
        <v>664</v>
      </c>
      <c r="N453" s="181" t="s">
        <v>27</v>
      </c>
      <c r="O453" s="181">
        <v>21</v>
      </c>
      <c r="P453" s="181" t="s">
        <v>28</v>
      </c>
      <c r="Q453" s="192" t="str">
        <f t="shared" si="50"/>
        <v>Campo</v>
      </c>
      <c r="R453" s="192" t="s">
        <v>27</v>
      </c>
      <c r="S453" s="191" t="str">
        <f t="shared" si="51"/>
        <v/>
      </c>
      <c r="T453" s="192" t="str">
        <f t="shared" si="52"/>
        <v>&lt;campo posicao="3"&gt;
&lt;coluna&gt;ECF_FAB&lt;/coluna&gt;
&lt;descricao&gt;Número de série de fabricação do ECF&lt;/descricao&gt;
&lt;tipo&gt;C&lt;/tipo&gt;
&lt;/campo&gt;</v>
      </c>
      <c r="U453" s="192" t="str">
        <f t="shared" si="49"/>
        <v>&lt;campo posicao="3"&gt;
&lt;coluna&gt;ECF_FAB&lt;/coluna&gt;
&lt;descricao&gt;Número de série de fabricação do ECF&lt;/descricao&gt;
&lt;tipo&gt;C&lt;/tipo&gt;
&lt;/campo&gt;</v>
      </c>
      <c r="V453" s="192" t="str">
        <f t="shared" si="53"/>
        <v>{"Column4", "ECF_FAB"},</v>
      </c>
      <c r="W453" s="191" t="str">
        <f>IF(Q453="Campo","@Campos(posicao = "&amp;K453&amp;", tipo = '"&amp;R453&amp;"')@Column(name = """&amp;L453&amp;""")"&amp;IF(R453="D","@Temporal(TemporalType.DATE)","")&amp;"private "&amp;VLOOKUP(TEXT(R453,"@"),Apoio!A:B,2,0)&amp;" "&amp;SUBSTITUTE(LOWER(LEFT(L453,1))&amp;RIGHT(PROPER(L453),LEN(L453)-1),"_","")&amp;";",IF(ISNUMBER(Q453),IF(R453="R","@Entity@Table(name = ""reg_"&amp;LOWER(J453)&amp;""")@XmlRootElement","")&amp;VLOOKUP(J453,Blocos!D:I,6,0)&amp;Apoio!$E$1&amp;Y453,""))</f>
        <v>@Campos(posicao = 3, tipo = 'C')@Column(name = "ECF_FAB")private String ecfFab;</v>
      </c>
      <c r="X453" s="190" t="str">
        <f>IF(ISNUMBER(Q453),COUNTIF(Blocos!G:G,J453),"")</f>
        <v/>
      </c>
      <c r="Y453" s="190" t="str">
        <f>IF(OR(X453=0,X453=""),"",VLOOKUP(SUMIFS(Blocos!A:A,Blocos!H:H,'EFD REGISTROS e Campos (2)'!X453,Blocos!G:G,'EFD REGISTROS e Campos (2)'!J453),Blocos!A:L,12,0))</f>
        <v/>
      </c>
      <c r="Z453" s="190" t="str">
        <f>IF(ISNUMBER(Q454),VLOOKUP(J453,Blocos!D:G,4,0),"")</f>
        <v/>
      </c>
      <c r="AA453" s="190" t="str">
        <f>IF(ISNUMBER(Q453),CONCATENATE("CREATE TABLE ""reg_",LOWER(J453),""" (""ID"" bigint NOT NULL AUTO_INCREMENT,  ""HASHFILE"" varchar(255) DEFAULT NULL, ""ID_PAI"" bigint NOT NULL,"),IF(Q453="Campo",CONCATENATE("""",L453,""" ",VLOOKUP(R453,Apoio!A:C,3,0)),""))&amp;IF(Z453="","",CONCATENATE("PRIMARY KEY (""ID""), KEY ""FK_reg_",LOWER(Z453),"_ID_PAI"" (""ID_PAI""), CONSTRAINT ""FK_reg_",LOWER(Z453),"_ID_PAI"" FOREIGN KEY (""ID_PAI"") REFERENCES ""reg_",LOWER(Z453),""" (""ID"")) ENGINE=InnoDB AUTO_INCREMENT=105774 DEFAULT CHARSET=utf8mb4 COLLATE=utf8mb4_0900_ai_ci;"))</f>
        <v>"ECF_FAB" varchar(255) DEFAULT NULL,</v>
      </c>
      <c r="AB453" s="190" t="str">
        <f t="shared" si="55"/>
        <v>`reg_c114`.`ECF_FAB`,</v>
      </c>
    </row>
    <row r="454" spans="1:28" ht="14.5" hidden="1" customHeight="1" x14ac:dyDescent="0.3">
      <c r="J454" s="187" t="str">
        <f t="shared" si="54"/>
        <v>C114</v>
      </c>
      <c r="K454" s="181">
        <v>4</v>
      </c>
      <c r="L454" s="289" t="s">
        <v>665</v>
      </c>
      <c r="M454" s="182" t="s">
        <v>666</v>
      </c>
      <c r="N454" s="181" t="s">
        <v>32</v>
      </c>
      <c r="O454" s="181">
        <v>3</v>
      </c>
      <c r="P454" s="181" t="s">
        <v>28</v>
      </c>
      <c r="Q454" s="192" t="str">
        <f t="shared" si="50"/>
        <v>Campo</v>
      </c>
      <c r="R454" s="192" t="s">
        <v>3607</v>
      </c>
      <c r="S454" s="191" t="str">
        <f t="shared" si="51"/>
        <v/>
      </c>
      <c r="T454" s="192" t="str">
        <f t="shared" si="52"/>
        <v>&lt;campo posicao="4"&gt;
&lt;coluna&gt;ECF_CX&lt;/coluna&gt;
&lt;descricao&gt;Número do caixa atribuído ao ECF&lt;/descricao&gt;
&lt;tipo&gt;I&lt;/tipo&gt;
&lt;/campo&gt;</v>
      </c>
      <c r="U454" s="192" t="str">
        <f t="shared" si="49"/>
        <v>&lt;campo posicao="4"&gt;
&lt;coluna&gt;ECF_CX&lt;/coluna&gt;
&lt;descricao&gt;Número do caixa atribuído ao ECF&lt;/descricao&gt;
&lt;tipo&gt;I&lt;/tipo&gt;
&lt;/campo&gt;</v>
      </c>
      <c r="V454" s="192" t="str">
        <f t="shared" si="53"/>
        <v>{"Column5", "ECF_CX"},</v>
      </c>
      <c r="W454" s="191" t="str">
        <f>IF(Q454="Campo","@Campos(posicao = "&amp;K454&amp;", tipo = '"&amp;R454&amp;"')@Column(name = """&amp;L454&amp;""")"&amp;IF(R454="D","@Temporal(TemporalType.DATE)","")&amp;"private "&amp;VLOOKUP(TEXT(R454,"@"),Apoio!A:B,2,0)&amp;" "&amp;SUBSTITUTE(LOWER(LEFT(L454,1))&amp;RIGHT(PROPER(L454),LEN(L454)-1),"_","")&amp;";",IF(ISNUMBER(Q454),IF(R454="R","@Entity@Table(name = ""reg_"&amp;LOWER(J454)&amp;""")@XmlRootElement","")&amp;VLOOKUP(J454,Blocos!D:I,6,0)&amp;Apoio!$E$1&amp;Y454,""))</f>
        <v>@Campos(posicao = 4, tipo = 'I')@Column(name = "ECF_CX")private int ecfCx;</v>
      </c>
      <c r="X454" s="190" t="str">
        <f>IF(ISNUMBER(Q454),COUNTIF(Blocos!G:G,J454),"")</f>
        <v/>
      </c>
      <c r="Y454" s="190" t="str">
        <f>IF(OR(X454=0,X454=""),"",VLOOKUP(SUMIFS(Blocos!A:A,Blocos!H:H,'EFD REGISTROS e Campos (2)'!X454,Blocos!G:G,'EFD REGISTROS e Campos (2)'!J454),Blocos!A:L,12,0))</f>
        <v/>
      </c>
      <c r="Z454" s="190" t="str">
        <f>IF(ISNUMBER(Q455),VLOOKUP(J454,Blocos!D:G,4,0),"")</f>
        <v/>
      </c>
      <c r="AA454" s="190" t="str">
        <f>IF(ISNUMBER(Q454),CONCATENATE("CREATE TABLE ""reg_",LOWER(J454),""" (""ID"" bigint NOT NULL AUTO_INCREMENT,  ""HASHFILE"" varchar(255) DEFAULT NULL, ""ID_PAI"" bigint NOT NULL,"),IF(Q454="Campo",CONCATENATE("""",L454,""" ",VLOOKUP(R454,Apoio!A:C,3,0)),""))&amp;IF(Z454="","",CONCATENATE("PRIMARY KEY (""ID""), KEY ""FK_reg_",LOWER(Z454),"_ID_PAI"" (""ID_PAI""), CONSTRAINT ""FK_reg_",LOWER(Z454),"_ID_PAI"" FOREIGN KEY (""ID_PAI"") REFERENCES ""reg_",LOWER(Z454),""" (""ID"")) ENGINE=InnoDB AUTO_INCREMENT=105774 DEFAULT CHARSET=utf8mb4 COLLATE=utf8mb4_0900_ai_ci;"))</f>
        <v>"ECF_CX" int DEFAULT NULL,</v>
      </c>
      <c r="AB454" s="190" t="str">
        <f t="shared" si="55"/>
        <v>`reg_c114`.`ECF_CX`,</v>
      </c>
    </row>
    <row r="455" spans="1:28" ht="14.5" hidden="1" customHeight="1" x14ac:dyDescent="0.3">
      <c r="J455" s="187" t="str">
        <f t="shared" si="54"/>
        <v>C114</v>
      </c>
      <c r="K455" s="181">
        <v>5</v>
      </c>
      <c r="L455" s="289" t="s">
        <v>351</v>
      </c>
      <c r="M455" s="182" t="s">
        <v>352</v>
      </c>
      <c r="N455" s="181" t="s">
        <v>32</v>
      </c>
      <c r="O455" s="181">
        <v>9</v>
      </c>
      <c r="P455" s="181"/>
      <c r="Q455" s="192" t="str">
        <f t="shared" si="50"/>
        <v>Campo</v>
      </c>
      <c r="R455" s="192" t="s">
        <v>3607</v>
      </c>
      <c r="S455" s="191" t="str">
        <f t="shared" si="51"/>
        <v/>
      </c>
      <c r="T455" s="192" t="str">
        <f t="shared" si="52"/>
        <v>&lt;campo posicao="5"&gt;
&lt;coluna&gt;NUM_DOC&lt;/coluna&gt;
&lt;descricao&gt;Número do documento fiscal&lt;/descricao&gt;
&lt;tipo&gt;I&lt;/tipo&gt;
&lt;/campo&gt;</v>
      </c>
      <c r="U455" s="192" t="str">
        <f t="shared" si="49"/>
        <v>&lt;campo posicao="5"&gt;
&lt;coluna&gt;NUM_DOC&lt;/coluna&gt;
&lt;descricao&gt;Número do documento fiscal&lt;/descricao&gt;
&lt;tipo&gt;I&lt;/tipo&gt;
&lt;/campo&gt;</v>
      </c>
      <c r="V455" s="192" t="str">
        <f t="shared" si="53"/>
        <v>{"Column6", "NUM_DOC"},</v>
      </c>
      <c r="W455" s="191" t="str">
        <f>IF(Q455="Campo","@Campos(posicao = "&amp;K455&amp;", tipo = '"&amp;R455&amp;"')@Column(name = """&amp;L455&amp;""")"&amp;IF(R455="D","@Temporal(TemporalType.DATE)","")&amp;"private "&amp;VLOOKUP(TEXT(R455,"@"),Apoio!A:B,2,0)&amp;" "&amp;SUBSTITUTE(LOWER(LEFT(L455,1))&amp;RIGHT(PROPER(L455),LEN(L455)-1),"_","")&amp;";",IF(ISNUMBER(Q455),IF(R455="R","@Entity@Table(name = ""reg_"&amp;LOWER(J455)&amp;""")@XmlRootElement","")&amp;VLOOKUP(J455,Blocos!D:I,6,0)&amp;Apoio!$E$1&amp;Y455,""))</f>
        <v>@Campos(posicao = 5, tipo = 'I')@Column(name = "NUM_DOC")private int numDoc;</v>
      </c>
      <c r="X455" s="190" t="str">
        <f>IF(ISNUMBER(Q455),COUNTIF(Blocos!G:G,J455),"")</f>
        <v/>
      </c>
      <c r="Y455" s="190" t="str">
        <f>IF(OR(X455=0,X455=""),"",VLOOKUP(SUMIFS(Blocos!A:A,Blocos!H:H,'EFD REGISTROS e Campos (2)'!X455,Blocos!G:G,'EFD REGISTROS e Campos (2)'!J455),Blocos!A:L,12,0))</f>
        <v/>
      </c>
      <c r="Z455" s="190" t="str">
        <f>IF(ISNUMBER(Q456),VLOOKUP(J455,Blocos!D:G,4,0),"")</f>
        <v/>
      </c>
      <c r="AA455" s="190" t="str">
        <f>IF(ISNUMBER(Q455),CONCATENATE("CREATE TABLE ""reg_",LOWER(J455),""" (""ID"" bigint NOT NULL AUTO_INCREMENT,  ""HASHFILE"" varchar(255) DEFAULT NULL, ""ID_PAI"" bigint NOT NULL,"),IF(Q455="Campo",CONCATENATE("""",L455,""" ",VLOOKUP(R455,Apoio!A:C,3,0)),""))&amp;IF(Z455="","",CONCATENATE("PRIMARY KEY (""ID""), KEY ""FK_reg_",LOWER(Z455),"_ID_PAI"" (""ID_PAI""), CONSTRAINT ""FK_reg_",LOWER(Z455),"_ID_PAI"" FOREIGN KEY (""ID_PAI"") REFERENCES ""reg_",LOWER(Z455),""" (""ID"")) ENGINE=InnoDB AUTO_INCREMENT=105774 DEFAULT CHARSET=utf8mb4 COLLATE=utf8mb4_0900_ai_ci;"))</f>
        <v>"NUM_DOC" int DEFAULT NULL,</v>
      </c>
      <c r="AB455" s="190" t="str">
        <f t="shared" si="55"/>
        <v>`reg_c114`.`NUM_DOC`,</v>
      </c>
    </row>
    <row r="456" spans="1:28" ht="14.5" hidden="1" customHeight="1" x14ac:dyDescent="0.3">
      <c r="J456" s="187" t="str">
        <f t="shared" si="54"/>
        <v>C114</v>
      </c>
      <c r="K456" s="181">
        <v>6</v>
      </c>
      <c r="L456" s="289" t="s">
        <v>357</v>
      </c>
      <c r="M456" s="182" t="s">
        <v>667</v>
      </c>
      <c r="N456" s="181" t="s">
        <v>32</v>
      </c>
      <c r="O456" s="181" t="s">
        <v>40</v>
      </c>
      <c r="P456" s="181" t="s">
        <v>28</v>
      </c>
      <c r="Q456" s="192" t="str">
        <f t="shared" si="50"/>
        <v>Campo</v>
      </c>
      <c r="R456" s="192" t="s">
        <v>3605</v>
      </c>
      <c r="S456" s="191" t="str">
        <f t="shared" si="51"/>
        <v/>
      </c>
      <c r="T456" s="192" t="str">
        <f t="shared" si="52"/>
        <v>&lt;campo posicao="6"&gt;
&lt;coluna&gt;DT_DOC&lt;/coluna&gt;
&lt;descricao&gt;Data da emissão do documento fiscal&lt;/descricao&gt;
&lt;tipo&gt;D&lt;/tipo&gt;
&lt;/campo&gt;</v>
      </c>
      <c r="U456" s="192" t="str">
        <f t="shared" si="49"/>
        <v>&lt;campo posicao="6"&gt;
&lt;coluna&gt;DT_DOC&lt;/coluna&gt;
&lt;descricao&gt;Data da emissão do documento fiscal&lt;/descricao&gt;
&lt;tipo&gt;D&lt;/tipo&gt;
&lt;/campo&gt;</v>
      </c>
      <c r="V456" s="192" t="str">
        <f t="shared" si="53"/>
        <v>{"Column7", "DT_DOC"},</v>
      </c>
      <c r="W456" s="191" t="str">
        <f>IF(Q456="Campo","@Campos(posicao = "&amp;K456&amp;", tipo = '"&amp;R456&amp;"')@Column(name = """&amp;L456&amp;""")"&amp;IF(R456="D","@Temporal(TemporalType.DATE)","")&amp;"private "&amp;VLOOKUP(TEXT(R456,"@"),Apoio!A:B,2,0)&amp;" "&amp;SUBSTITUTE(LOWER(LEFT(L456,1))&amp;RIGHT(PROPER(L456),LEN(L456)-1),"_","")&amp;";",IF(ISNUMBER(Q456),IF(R456="R","@Entity@Table(name = ""reg_"&amp;LOWER(J456)&amp;""")@XmlRootElement","")&amp;VLOOKUP(J456,Blocos!D:I,6,0)&amp;Apoio!$E$1&amp;Y456,""))</f>
        <v>@Campos(posicao = 6, tipo = 'D')@Column(name = "DT_DOC")@Temporal(TemporalType.DATE)private Date dtDoc;</v>
      </c>
      <c r="X456" s="190" t="str">
        <f>IF(ISNUMBER(Q456),COUNTIF(Blocos!G:G,J456),"")</f>
        <v/>
      </c>
      <c r="Y456" s="190" t="str">
        <f>IF(OR(X456=0,X456=""),"",VLOOKUP(SUMIFS(Blocos!A:A,Blocos!H:H,'EFD REGISTROS e Campos (2)'!X456,Blocos!G:G,'EFD REGISTROS e Campos (2)'!J456),Blocos!A:L,12,0))</f>
        <v/>
      </c>
      <c r="Z456" s="190" t="str">
        <f>IF(ISNUMBER(Q457),VLOOKUP(J456,Blocos!D:G,4,0),"")</f>
        <v>C110</v>
      </c>
      <c r="AA456" s="190" t="str">
        <f>IF(ISNUMBER(Q456),CONCATENATE("CREATE TABLE ""reg_",LOWER(J456),""" (""ID"" bigint NOT NULL AUTO_INCREMENT,  ""HASHFILE"" varchar(255) DEFAULT NULL, ""ID_PAI"" bigint NOT NULL,"),IF(Q456="Campo",CONCATENATE("""",L456,""" ",VLOOKUP(R456,Apoio!A:C,3,0)),""))&amp;IF(Z456="","",CONCATENATE("PRIMARY KEY (""ID""), KEY ""FK_reg_",LOWER(Z456),"_ID_PAI"" (""ID_PAI""), CONSTRAINT ""FK_reg_",LOWER(Z456),"_ID_PAI"" FOREIGN KEY (""ID_PAI"") REFERENCES ""reg_",LOWER(Z456),""" (""ID"")) ENGINE=InnoDB AUTO_INCREMENT=105774 DEFAULT CHARSET=utf8mb4 COLLATE=utf8mb4_0900_ai_ci;"))</f>
        <v>"DT_DOC" date DEFAULT NULL,PRIMARY KEY ("ID"), KEY "FK_reg_c110_ID_PAI" ("ID_PAI"), CONSTRAINT "FK_reg_c110_ID_PAI" FOREIGN KEY ("ID_PAI") REFERENCES "reg_c110" ("ID")) ENGINE=InnoDB AUTO_INCREMENT=105774 DEFAULT CHARSET=utf8mb4 COLLATE=utf8mb4_0900_ai_ci;</v>
      </c>
      <c r="AB456" s="190" t="str">
        <f t="shared" si="55"/>
        <v>`reg_c114`.`DT_DOC`,FROM `efdicms`.`reg_c114`;"</v>
      </c>
    </row>
    <row r="457" spans="1:28" ht="14.5" customHeight="1" collapsed="1" x14ac:dyDescent="0.3">
      <c r="A457" s="180" t="s">
        <v>115</v>
      </c>
      <c r="F457" s="180" t="s">
        <v>668</v>
      </c>
      <c r="I457" s="180" t="s">
        <v>144</v>
      </c>
      <c r="J457" s="187" t="str">
        <f t="shared" si="54"/>
        <v>C115</v>
      </c>
      <c r="K457" s="195" t="s">
        <v>669</v>
      </c>
      <c r="Q457" s="192">
        <f t="shared" si="50"/>
        <v>4</v>
      </c>
      <c r="S457" s="191" t="str">
        <f t="shared" si="51"/>
        <v>&lt;/registro&gt;
&lt;registro codigo="C115" perfil="AB" nivel="4"&gt;</v>
      </c>
      <c r="T457" s="192" t="str">
        <f t="shared" si="52"/>
        <v/>
      </c>
      <c r="U457" s="192" t="str">
        <f t="shared" si="49"/>
        <v>&lt;/registro&gt;
&lt;registro codigo="C115" perfil="AB" nivel="4"&gt;</v>
      </c>
      <c r="V457" s="192" t="str">
        <f t="shared" si="53"/>
        <v/>
      </c>
      <c r="W457" s="191" t="str">
        <f>IF(Q457="Campo","@Campos(posicao = "&amp;K457&amp;", tipo = '"&amp;R457&amp;"')@Column(name = """&amp;L457&amp;""")"&amp;IF(R457="D","@Temporal(TemporalType.DATE)","")&amp;"private "&amp;VLOOKUP(TEXT(R457,"@"),Apoio!A:B,2,0)&amp;" "&amp;SUBSTITUTE(LOWER(LEFT(L457,1))&amp;RIGHT(PROPER(L457),LEN(L457)-1),"_","")&amp;";",IF(ISNUMBER(Q457),IF(R457="R","@Entity@Table(name = ""reg_"&amp;LOWER(J457)&amp;""")@XmlRootElement","")&amp;VLOOKUP(J457,Blocos!D:I,6,0)&amp;Apoio!$E$1&amp;Y457,""))</f>
        <v>@Registros(nivel = 4) public class RegC115 implements Serializable { private static final long serialVersionUID = 1L; @Id @GeneratedValue(strategy = GenerationType.IDENTITY) @Basic(optional = false) @Column(name = "ID" ) private Long id;@ManyToOne(fetch = FetchType.LAZY) @JoinColumn(name = "ID_PAI", nullable = false) private RegC110 idPai; public RegC110 getIdPai() {return idPai;}public void setIdPai(Object idPai) {this.idPai = (RegC110) idPai;}public RegC115() { } public RegC115(Long id) { this.id = id; } public RegC115(Long id, RegC110 idPai, long linha, String hash) { this.id = id; this.idPai = idPai; this.linha = linha; this.hash = hash; }public Long getId() { return id; } public void setId(Long id) { this.id = id; }@Basic(optional = false)@Column(name = "LINHA")private long linha;@Basic(optional = false)@Column(name = "HASH")private String hash;</v>
      </c>
      <c r="X457" s="190">
        <f>IF(ISNUMBER(Q457),COUNTIF(Blocos!G:G,J457),"")</f>
        <v>0</v>
      </c>
      <c r="Y457" s="190" t="str">
        <f>IF(OR(X457=0,X457=""),"",VLOOKUP(SUMIFS(Blocos!A:A,Blocos!H:H,'EFD REGISTROS e Campos (2)'!X457,Blocos!G:G,'EFD REGISTROS e Campos (2)'!J457),Blocos!A:L,12,0))</f>
        <v/>
      </c>
      <c r="Z457" s="190" t="str">
        <f>IF(ISNUMBER(Q458),VLOOKUP(J457,Blocos!D:G,4,0),"")</f>
        <v/>
      </c>
      <c r="AA457" s="190" t="str">
        <f>IF(ISNUMBER(Q457),CONCATENATE("CREATE TABLE ""reg_",LOWER(J457),""" (""ID"" bigint NOT NULL AUTO_INCREMENT,  ""HASHFILE"" varchar(255) DEFAULT NULL, ""ID_PAI"" bigint NOT NULL,"),IF(Q457="Campo",CONCATENATE("""",L457,""" ",VLOOKUP(R457,Apoio!A:C,3,0)),""))&amp;IF(Z457="","",CONCATENATE("PRIMARY KEY (""ID""), KEY ""FK_reg_",LOWER(Z457),"_ID_PAI"" (""ID_PAI""), CONSTRAINT ""FK_reg_",LOWER(Z457),"_ID_PAI"" FOREIGN KEY (""ID_PAI"") REFERENCES ""reg_",LOWER(Z457),""" (""ID"")) ENGINE=InnoDB AUTO_INCREMENT=105774 DEFAULT CHARSET=utf8mb4 COLLATE=utf8mb4_0900_ai_ci;"))</f>
        <v>CREATE TABLE "reg_c115" ("ID" bigint NOT NULL AUTO_INCREMENT,  "HASHFILE" varchar(255) DEFAULT NULL, "ID_PAI" bigint NOT NULL,</v>
      </c>
      <c r="AB457" s="190" t="str">
        <f t="shared" si="55"/>
        <v/>
      </c>
    </row>
    <row r="458" spans="1:28" ht="14.5" customHeight="1" x14ac:dyDescent="0.3">
      <c r="J458" s="187" t="str">
        <f t="shared" si="54"/>
        <v>C115</v>
      </c>
      <c r="K458" s="181">
        <v>1</v>
      </c>
      <c r="L458" s="289" t="s">
        <v>25</v>
      </c>
      <c r="M458" s="182" t="s">
        <v>670</v>
      </c>
      <c r="N458" s="181" t="s">
        <v>27</v>
      </c>
      <c r="O458" s="181">
        <v>4</v>
      </c>
      <c r="P458" s="181" t="s">
        <v>28</v>
      </c>
      <c r="Q458" s="192" t="str">
        <f t="shared" si="50"/>
        <v>Campo</v>
      </c>
      <c r="R458" s="192" t="s">
        <v>27</v>
      </c>
      <c r="S458" s="191" t="str">
        <f t="shared" si="51"/>
        <v/>
      </c>
      <c r="T458" s="192" t="str">
        <f t="shared" si="52"/>
        <v>&lt;campo posicao="1"&gt;
&lt;coluna&gt;REG&lt;/coluna&gt;
&lt;descricao&gt;Texto fixo contendo "C115"&lt;/descricao&gt;
&lt;tipo&gt;C&lt;/tipo&gt;
&lt;/campo&gt;</v>
      </c>
      <c r="U458" s="192" t="str">
        <f t="shared" si="49"/>
        <v>&lt;campo posicao="1"&gt;
&lt;coluna&gt;REG&lt;/coluna&gt;
&lt;descricao&gt;Texto fixo contendo "C115"&lt;/descricao&gt;
&lt;tipo&gt;C&lt;/tipo&gt;
&lt;/campo&gt;</v>
      </c>
      <c r="V458" s="192" t="str">
        <f t="shared" si="53"/>
        <v>{"Column2", "REG"},</v>
      </c>
      <c r="W458" s="191" t="str">
        <f>IF(Q458="Campo","@Campos(posicao = "&amp;K458&amp;", tipo = '"&amp;R458&amp;"')@Column(name = """&amp;L458&amp;""")"&amp;IF(R458="D","@Temporal(TemporalType.DATE)","")&amp;"private "&amp;VLOOKUP(TEXT(R458,"@"),Apoio!A:B,2,0)&amp;" "&amp;SUBSTITUTE(LOWER(LEFT(L458,1))&amp;RIGHT(PROPER(L458),LEN(L458)-1),"_","")&amp;";",IF(ISNUMBER(Q458),IF(R458="R","@Entity@Table(name = ""reg_"&amp;LOWER(J458)&amp;""")@XmlRootElement","")&amp;VLOOKUP(J458,Blocos!D:I,6,0)&amp;Apoio!$E$1&amp;Y458,""))</f>
        <v>@Campos(posicao = 1, tipo = 'C')@Column(name = "REG")private String reg;</v>
      </c>
      <c r="X458" s="190" t="str">
        <f>IF(ISNUMBER(Q458),COUNTIF(Blocos!G:G,J458),"")</f>
        <v/>
      </c>
      <c r="Y458" s="190" t="str">
        <f>IF(OR(X458=0,X458=""),"",VLOOKUP(SUMIFS(Blocos!A:A,Blocos!H:H,'EFD REGISTROS e Campos (2)'!X458,Blocos!G:G,'EFD REGISTROS e Campos (2)'!J458),Blocos!A:L,12,0))</f>
        <v/>
      </c>
      <c r="Z458" s="190" t="str">
        <f>IF(ISNUMBER(Q459),VLOOKUP(J458,Blocos!D:G,4,0),"")</f>
        <v/>
      </c>
      <c r="AA458" s="190" t="str">
        <f>IF(ISNUMBER(Q458),CONCATENATE("CREATE TABLE ""reg_",LOWER(J458),""" (""ID"" bigint NOT NULL AUTO_INCREMENT,  ""HASHFILE"" varchar(255) DEFAULT NULL, ""ID_PAI"" bigint NOT NULL,"),IF(Q458="Campo",CONCATENATE("""",L458,""" ",VLOOKUP(R458,Apoio!A:C,3,0)),""))&amp;IF(Z458="","",CONCATENATE("PRIMARY KEY (""ID""), KEY ""FK_reg_",LOWER(Z458),"_ID_PAI"" (""ID_PAI""), CONSTRAINT ""FK_reg_",LOWER(Z458),"_ID_PAI"" FOREIGN KEY (""ID_PAI"") REFERENCES ""reg_",LOWER(Z458),""" (""ID"")) ENGINE=InnoDB AUTO_INCREMENT=105774 DEFAULT CHARSET=utf8mb4 COLLATE=utf8mb4_0900_ai_ci;"))</f>
        <v>"REG" varchar(255) DEFAULT NULL,</v>
      </c>
      <c r="AB458" s="190" t="str">
        <f t="shared" si="55"/>
        <v>USE `efdicms`;SELECT `reg_c115`.`REG`,</v>
      </c>
    </row>
    <row r="459" spans="1:28" ht="14.5" customHeight="1" x14ac:dyDescent="0.3">
      <c r="J459" s="187" t="str">
        <f t="shared" si="54"/>
        <v>C115</v>
      </c>
      <c r="K459" s="196">
        <v>2</v>
      </c>
      <c r="L459" s="285" t="s">
        <v>672</v>
      </c>
      <c r="M459" s="182" t="s">
        <v>673</v>
      </c>
      <c r="N459" s="196" t="s">
        <v>32</v>
      </c>
      <c r="O459" s="196" t="s">
        <v>240</v>
      </c>
      <c r="P459" s="196" t="s">
        <v>28</v>
      </c>
      <c r="Q459" s="192" t="str">
        <f t="shared" si="50"/>
        <v>Campo</v>
      </c>
      <c r="R459" s="192" t="s">
        <v>27</v>
      </c>
      <c r="S459" s="191" t="str">
        <f t="shared" si="51"/>
        <v/>
      </c>
      <c r="T459" s="192" t="str">
        <f t="shared" si="52"/>
        <v>&lt;campo posicao="2"&gt;
&lt;coluna&gt;IND_CARGA&lt;/coluna&gt;
&lt;descricao&gt;Indicador do tipo de transporte:&lt;/descricao&gt;
&lt;tipo&gt;C&lt;/tipo&gt;
&lt;/campo&gt;</v>
      </c>
      <c r="U459" s="192" t="str">
        <f t="shared" si="49"/>
        <v>&lt;campo posicao="2"&gt;
&lt;coluna&gt;IND_CARGA&lt;/coluna&gt;
&lt;descricao&gt;Indicador do tipo de transporte:&lt;/descricao&gt;
&lt;tipo&gt;C&lt;/tipo&gt;
&lt;/campo&gt;</v>
      </c>
      <c r="V459" s="192" t="str">
        <f t="shared" si="53"/>
        <v>{"Column3", "IND_CARGA"},</v>
      </c>
      <c r="W459" s="191" t="str">
        <f>IF(Q459="Campo","@Campos(posicao = "&amp;K459&amp;", tipo = '"&amp;R459&amp;"')@Column(name = """&amp;L459&amp;""")"&amp;IF(R459="D","@Temporal(TemporalType.DATE)","")&amp;"private "&amp;VLOOKUP(TEXT(R459,"@"),Apoio!A:B,2,0)&amp;" "&amp;SUBSTITUTE(LOWER(LEFT(L459,1))&amp;RIGHT(PROPER(L459),LEN(L459)-1),"_","")&amp;";",IF(ISNUMBER(Q459),IF(R459="R","@Entity@Table(name = ""reg_"&amp;LOWER(J459)&amp;""")@XmlRootElement","")&amp;VLOOKUP(J459,Blocos!D:I,6,0)&amp;Apoio!$E$1&amp;Y459,""))</f>
        <v>@Campos(posicao = 2, tipo = 'C')@Column(name = "IND_CARGA")private String indCarga;</v>
      </c>
      <c r="X459" s="190" t="str">
        <f>IF(ISNUMBER(Q459),COUNTIF(Blocos!G:G,J459),"")</f>
        <v/>
      </c>
      <c r="Y459" s="190" t="str">
        <f>IF(OR(X459=0,X459=""),"",VLOOKUP(SUMIFS(Blocos!A:A,Blocos!H:H,'EFD REGISTROS e Campos (2)'!X459,Blocos!G:G,'EFD REGISTROS e Campos (2)'!J459),Blocos!A:L,12,0))</f>
        <v/>
      </c>
      <c r="Z459" s="190" t="str">
        <f>IF(ISNUMBER(Q460),VLOOKUP(J459,Blocos!D:G,4,0),"")</f>
        <v/>
      </c>
      <c r="AA459" s="190" t="str">
        <f>IF(ISNUMBER(Q459),CONCATENATE("CREATE TABLE ""reg_",LOWER(J459),""" (""ID"" bigint NOT NULL AUTO_INCREMENT,  ""HASHFILE"" varchar(255) DEFAULT NULL, ""ID_PAI"" bigint NOT NULL,"),IF(Q459="Campo",CONCATENATE("""",L459,""" ",VLOOKUP(R459,Apoio!A:C,3,0)),""))&amp;IF(Z459="","",CONCATENATE("PRIMARY KEY (""ID""), KEY ""FK_reg_",LOWER(Z459),"_ID_PAI"" (""ID_PAI""), CONSTRAINT ""FK_reg_",LOWER(Z459),"_ID_PAI"" FOREIGN KEY (""ID_PAI"") REFERENCES ""reg_",LOWER(Z459),""" (""ID"")) ENGINE=InnoDB AUTO_INCREMENT=105774 DEFAULT CHARSET=utf8mb4 COLLATE=utf8mb4_0900_ai_ci;"))</f>
        <v>"IND_CARGA" varchar(255) DEFAULT NULL,</v>
      </c>
      <c r="AB459" s="190" t="str">
        <f t="shared" si="55"/>
        <v>`reg_c115`.`IND_CARGA`,</v>
      </c>
    </row>
    <row r="460" spans="1:28" ht="14.5" hidden="1" customHeight="1" x14ac:dyDescent="0.3">
      <c r="J460" s="187" t="str">
        <f t="shared" si="54"/>
        <v>C115</v>
      </c>
      <c r="K460" s="196"/>
      <c r="L460" s="285"/>
      <c r="M460" s="182" t="s">
        <v>675</v>
      </c>
      <c r="N460" s="196"/>
      <c r="O460" s="196"/>
      <c r="P460" s="196"/>
      <c r="Q460" s="192" t="str">
        <f t="shared" si="50"/>
        <v/>
      </c>
      <c r="S460" s="191" t="str">
        <f t="shared" si="51"/>
        <v/>
      </c>
      <c r="T460" s="192" t="str">
        <f t="shared" si="52"/>
        <v/>
      </c>
      <c r="U460" s="192" t="str">
        <f t="shared" si="49"/>
        <v/>
      </c>
      <c r="V460" s="192" t="str">
        <f t="shared" si="53"/>
        <v/>
      </c>
      <c r="W460" s="191" t="str">
        <f>IF(Q460="Campo","@Campos(posicao = "&amp;K460&amp;", tipo = '"&amp;R460&amp;"')@Column(name = """&amp;L460&amp;""")"&amp;IF(R460="D","@Temporal(TemporalType.DATE)","")&amp;"private "&amp;VLOOKUP(TEXT(R460,"@"),Apoio!A:B,2,0)&amp;" "&amp;SUBSTITUTE(LOWER(LEFT(L460,1))&amp;RIGHT(PROPER(L460),LEN(L460)-1),"_","")&amp;";",IF(ISNUMBER(Q460),IF(R460="R","@Entity@Table(name = ""reg_"&amp;LOWER(J460)&amp;""")@XmlRootElement","")&amp;VLOOKUP(J460,Blocos!D:I,6,0)&amp;Apoio!$E$1&amp;Y460,""))</f>
        <v/>
      </c>
      <c r="X460" s="190" t="str">
        <f>IF(ISNUMBER(Q460),COUNTIF(Blocos!G:G,J460),"")</f>
        <v/>
      </c>
      <c r="Y460" s="190" t="str">
        <f>IF(OR(X460=0,X460=""),"",VLOOKUP(SUMIFS(Blocos!A:A,Blocos!H:H,'EFD REGISTROS e Campos (2)'!X460,Blocos!G:G,'EFD REGISTROS e Campos (2)'!J460),Blocos!A:L,12,0))</f>
        <v/>
      </c>
      <c r="Z460" s="190" t="str">
        <f>IF(ISNUMBER(Q461),VLOOKUP(J460,Blocos!D:G,4,0),"")</f>
        <v/>
      </c>
      <c r="AA460" s="190" t="str">
        <f>IF(ISNUMBER(Q460),CONCATENATE("CREATE TABLE ""reg_",LOWER(J460),""" (""ID"" bigint NOT NULL AUTO_INCREMENT,  ""HASHFILE"" varchar(255) DEFAULT NULL, ""ID_PAI"" bigint NOT NULL,"),IF(Q460="Campo",CONCATENATE("""",L460,""" ",VLOOKUP(R460,Apoio!A:C,3,0)),""))&amp;IF(Z460="","",CONCATENATE("PRIMARY KEY (""ID""), KEY ""FK_reg_",LOWER(Z460),"_ID_PAI"" (""ID_PAI""), CONSTRAINT ""FK_reg_",LOWER(Z460),"_ID_PAI"" FOREIGN KEY (""ID_PAI"") REFERENCES ""reg_",LOWER(Z460),""" (""ID"")) ENGINE=InnoDB AUTO_INCREMENT=105774 DEFAULT CHARSET=utf8mb4 COLLATE=utf8mb4_0900_ai_ci;"))</f>
        <v/>
      </c>
      <c r="AB460" s="190" t="str">
        <f t="shared" si="55"/>
        <v/>
      </c>
    </row>
    <row r="461" spans="1:28" ht="14.5" hidden="1" customHeight="1" x14ac:dyDescent="0.3">
      <c r="J461" s="187" t="str">
        <f t="shared" si="54"/>
        <v>C115</v>
      </c>
      <c r="K461" s="196"/>
      <c r="L461" s="285"/>
      <c r="M461" s="182" t="s">
        <v>676</v>
      </c>
      <c r="N461" s="196"/>
      <c r="O461" s="196"/>
      <c r="P461" s="196"/>
      <c r="Q461" s="192" t="str">
        <f t="shared" si="50"/>
        <v/>
      </c>
      <c r="S461" s="191" t="str">
        <f t="shared" si="51"/>
        <v/>
      </c>
      <c r="T461" s="192" t="str">
        <f t="shared" si="52"/>
        <v/>
      </c>
      <c r="U461" s="192" t="str">
        <f t="shared" si="49"/>
        <v/>
      </c>
      <c r="V461" s="192" t="str">
        <f t="shared" si="53"/>
        <v/>
      </c>
      <c r="W461" s="191" t="str">
        <f>IF(Q461="Campo","@Campos(posicao = "&amp;K461&amp;", tipo = '"&amp;R461&amp;"')@Column(name = """&amp;L461&amp;""")"&amp;IF(R461="D","@Temporal(TemporalType.DATE)","")&amp;"private "&amp;VLOOKUP(TEXT(R461,"@"),Apoio!A:B,2,0)&amp;" "&amp;SUBSTITUTE(LOWER(LEFT(L461,1))&amp;RIGHT(PROPER(L461),LEN(L461)-1),"_","")&amp;";",IF(ISNUMBER(Q461),IF(R461="R","@Entity@Table(name = ""reg_"&amp;LOWER(J461)&amp;""")@XmlRootElement","")&amp;VLOOKUP(J461,Blocos!D:I,6,0)&amp;Apoio!$E$1&amp;Y461,""))</f>
        <v/>
      </c>
      <c r="X461" s="190" t="str">
        <f>IF(ISNUMBER(Q461),COUNTIF(Blocos!G:G,J461),"")</f>
        <v/>
      </c>
      <c r="Y461" s="190" t="str">
        <f>IF(OR(X461=0,X461=""),"",VLOOKUP(SUMIFS(Blocos!A:A,Blocos!H:H,'EFD REGISTROS e Campos (2)'!X461,Blocos!G:G,'EFD REGISTROS e Campos (2)'!J461),Blocos!A:L,12,0))</f>
        <v/>
      </c>
      <c r="Z461" s="190" t="str">
        <f>IF(ISNUMBER(Q462),VLOOKUP(J461,Blocos!D:G,4,0),"")</f>
        <v/>
      </c>
      <c r="AA461" s="190" t="str">
        <f>IF(ISNUMBER(Q461),CONCATENATE("CREATE TABLE ""reg_",LOWER(J461),""" (""ID"" bigint NOT NULL AUTO_INCREMENT,  ""HASHFILE"" varchar(255) DEFAULT NULL, ""ID_PAI"" bigint NOT NULL,"),IF(Q461="Campo",CONCATENATE("""",L461,""" ",VLOOKUP(R461,Apoio!A:C,3,0)),""))&amp;IF(Z461="","",CONCATENATE("PRIMARY KEY (""ID""), KEY ""FK_reg_",LOWER(Z461),"_ID_PAI"" (""ID_PAI""), CONSTRAINT ""FK_reg_",LOWER(Z461),"_ID_PAI"" FOREIGN KEY (""ID_PAI"") REFERENCES ""reg_",LOWER(Z461),""" (""ID"")) ENGINE=InnoDB AUTO_INCREMENT=105774 DEFAULT CHARSET=utf8mb4 COLLATE=utf8mb4_0900_ai_ci;"))</f>
        <v/>
      </c>
      <c r="AB461" s="190" t="str">
        <f t="shared" si="55"/>
        <v/>
      </c>
    </row>
    <row r="462" spans="1:28" ht="14.5" hidden="1" customHeight="1" x14ac:dyDescent="0.3">
      <c r="J462" s="187" t="str">
        <f t="shared" si="54"/>
        <v>C115</v>
      </c>
      <c r="K462" s="196"/>
      <c r="L462" s="285"/>
      <c r="M462" s="182" t="s">
        <v>677</v>
      </c>
      <c r="N462" s="196"/>
      <c r="O462" s="196"/>
      <c r="P462" s="196"/>
      <c r="Q462" s="192" t="str">
        <f t="shared" si="50"/>
        <v/>
      </c>
      <c r="S462" s="191" t="str">
        <f t="shared" si="51"/>
        <v/>
      </c>
      <c r="T462" s="192" t="str">
        <f t="shared" si="52"/>
        <v/>
      </c>
      <c r="U462" s="192" t="str">
        <f t="shared" si="49"/>
        <v/>
      </c>
      <c r="V462" s="192" t="str">
        <f t="shared" si="53"/>
        <v/>
      </c>
      <c r="W462" s="191" t="str">
        <f>IF(Q462="Campo","@Campos(posicao = "&amp;K462&amp;", tipo = '"&amp;R462&amp;"')@Column(name = """&amp;L462&amp;""")"&amp;IF(R462="D","@Temporal(TemporalType.DATE)","")&amp;"private "&amp;VLOOKUP(TEXT(R462,"@"),Apoio!A:B,2,0)&amp;" "&amp;SUBSTITUTE(LOWER(LEFT(L462,1))&amp;RIGHT(PROPER(L462),LEN(L462)-1),"_","")&amp;";",IF(ISNUMBER(Q462),IF(R462="R","@Entity@Table(name = ""reg_"&amp;LOWER(J462)&amp;""")@XmlRootElement","")&amp;VLOOKUP(J462,Blocos!D:I,6,0)&amp;Apoio!$E$1&amp;Y462,""))</f>
        <v/>
      </c>
      <c r="X462" s="190" t="str">
        <f>IF(ISNUMBER(Q462),COUNTIF(Blocos!G:G,J462),"")</f>
        <v/>
      </c>
      <c r="Y462" s="190" t="str">
        <f>IF(OR(X462=0,X462=""),"",VLOOKUP(SUMIFS(Blocos!A:A,Blocos!H:H,'EFD REGISTROS e Campos (2)'!X462,Blocos!G:G,'EFD REGISTROS e Campos (2)'!J462),Blocos!A:L,12,0))</f>
        <v/>
      </c>
      <c r="Z462" s="190" t="str">
        <f>IF(ISNUMBER(Q463),VLOOKUP(J462,Blocos!D:G,4,0),"")</f>
        <v/>
      </c>
      <c r="AA462" s="190" t="str">
        <f>IF(ISNUMBER(Q462),CONCATENATE("CREATE TABLE ""reg_",LOWER(J462),""" (""ID"" bigint NOT NULL AUTO_INCREMENT,  ""HASHFILE"" varchar(255) DEFAULT NULL, ""ID_PAI"" bigint NOT NULL,"),IF(Q462="Campo",CONCATENATE("""",L462,""" ",VLOOKUP(R462,Apoio!A:C,3,0)),""))&amp;IF(Z462="","",CONCATENATE("PRIMARY KEY (""ID""), KEY ""FK_reg_",LOWER(Z462),"_ID_PAI"" (""ID_PAI""), CONSTRAINT ""FK_reg_",LOWER(Z462),"_ID_PAI"" FOREIGN KEY (""ID_PAI"") REFERENCES ""reg_",LOWER(Z462),""" (""ID"")) ENGINE=InnoDB AUTO_INCREMENT=105774 DEFAULT CHARSET=utf8mb4 COLLATE=utf8mb4_0900_ai_ci;"))</f>
        <v/>
      </c>
      <c r="AB462" s="190" t="str">
        <f t="shared" si="55"/>
        <v/>
      </c>
    </row>
    <row r="463" spans="1:28" ht="14.5" hidden="1" customHeight="1" x14ac:dyDescent="0.3">
      <c r="J463" s="187" t="str">
        <f t="shared" si="54"/>
        <v>C115</v>
      </c>
      <c r="K463" s="196"/>
      <c r="L463" s="285"/>
      <c r="M463" s="182" t="s">
        <v>678</v>
      </c>
      <c r="N463" s="196"/>
      <c r="O463" s="196"/>
      <c r="P463" s="196"/>
      <c r="Q463" s="192" t="str">
        <f t="shared" si="50"/>
        <v/>
      </c>
      <c r="S463" s="191" t="str">
        <f t="shared" si="51"/>
        <v/>
      </c>
      <c r="T463" s="192" t="str">
        <f t="shared" si="52"/>
        <v/>
      </c>
      <c r="U463" s="192" t="str">
        <f t="shared" si="49"/>
        <v/>
      </c>
      <c r="V463" s="192" t="str">
        <f t="shared" si="53"/>
        <v/>
      </c>
      <c r="W463" s="191" t="str">
        <f>IF(Q463="Campo","@Campos(posicao = "&amp;K463&amp;", tipo = '"&amp;R463&amp;"')@Column(name = """&amp;L463&amp;""")"&amp;IF(R463="D","@Temporal(TemporalType.DATE)","")&amp;"private "&amp;VLOOKUP(TEXT(R463,"@"),Apoio!A:B,2,0)&amp;" "&amp;SUBSTITUTE(LOWER(LEFT(L463,1))&amp;RIGHT(PROPER(L463),LEN(L463)-1),"_","")&amp;";",IF(ISNUMBER(Q463),IF(R463="R","@Entity@Table(name = ""reg_"&amp;LOWER(J463)&amp;""")@XmlRootElement","")&amp;VLOOKUP(J463,Blocos!D:I,6,0)&amp;Apoio!$E$1&amp;Y463,""))</f>
        <v/>
      </c>
      <c r="X463" s="190" t="str">
        <f>IF(ISNUMBER(Q463),COUNTIF(Blocos!G:G,J463),"")</f>
        <v/>
      </c>
      <c r="Y463" s="190" t="str">
        <f>IF(OR(X463=0,X463=""),"",VLOOKUP(SUMIFS(Blocos!A:A,Blocos!H:H,'EFD REGISTROS e Campos (2)'!X463,Blocos!G:G,'EFD REGISTROS e Campos (2)'!J463),Blocos!A:L,12,0))</f>
        <v/>
      </c>
      <c r="Z463" s="190" t="str">
        <f>IF(ISNUMBER(Q464),VLOOKUP(J463,Blocos!D:G,4,0),"")</f>
        <v/>
      </c>
      <c r="AA463" s="190" t="str">
        <f>IF(ISNUMBER(Q463),CONCATENATE("CREATE TABLE ""reg_",LOWER(J463),""" (""ID"" bigint NOT NULL AUTO_INCREMENT,  ""HASHFILE"" varchar(255) DEFAULT NULL, ""ID_PAI"" bigint NOT NULL,"),IF(Q463="Campo",CONCATENATE("""",L463,""" ",VLOOKUP(R463,Apoio!A:C,3,0)),""))&amp;IF(Z463="","",CONCATENATE("PRIMARY KEY (""ID""), KEY ""FK_reg_",LOWER(Z463),"_ID_PAI"" (""ID_PAI""), CONSTRAINT ""FK_reg_",LOWER(Z463),"_ID_PAI"" FOREIGN KEY (""ID_PAI"") REFERENCES ""reg_",LOWER(Z463),""" (""ID"")) ENGINE=InnoDB AUTO_INCREMENT=105774 DEFAULT CHARSET=utf8mb4 COLLATE=utf8mb4_0900_ai_ci;"))</f>
        <v/>
      </c>
      <c r="AB463" s="190" t="str">
        <f t="shared" si="55"/>
        <v/>
      </c>
    </row>
    <row r="464" spans="1:28" ht="14.5" hidden="1" customHeight="1" x14ac:dyDescent="0.3">
      <c r="J464" s="187" t="str">
        <f t="shared" si="54"/>
        <v>C115</v>
      </c>
      <c r="K464" s="196"/>
      <c r="L464" s="285"/>
      <c r="M464" s="182" t="s">
        <v>679</v>
      </c>
      <c r="N464" s="196"/>
      <c r="O464" s="196"/>
      <c r="P464" s="196"/>
      <c r="Q464" s="192" t="str">
        <f t="shared" si="50"/>
        <v/>
      </c>
      <c r="S464" s="191" t="str">
        <f t="shared" si="51"/>
        <v/>
      </c>
      <c r="T464" s="192" t="str">
        <f t="shared" si="52"/>
        <v/>
      </c>
      <c r="U464" s="192" t="str">
        <f t="shared" si="49"/>
        <v/>
      </c>
      <c r="V464" s="192" t="str">
        <f t="shared" si="53"/>
        <v/>
      </c>
      <c r="W464" s="191" t="str">
        <f>IF(Q464="Campo","@Campos(posicao = "&amp;K464&amp;", tipo = '"&amp;R464&amp;"')@Column(name = """&amp;L464&amp;""")"&amp;IF(R464="D","@Temporal(TemporalType.DATE)","")&amp;"private "&amp;VLOOKUP(TEXT(R464,"@"),Apoio!A:B,2,0)&amp;" "&amp;SUBSTITUTE(LOWER(LEFT(L464,1))&amp;RIGHT(PROPER(L464),LEN(L464)-1),"_","")&amp;";",IF(ISNUMBER(Q464),IF(R464="R","@Entity@Table(name = ""reg_"&amp;LOWER(J464)&amp;""")@XmlRootElement","")&amp;VLOOKUP(J464,Blocos!D:I,6,0)&amp;Apoio!$E$1&amp;Y464,""))</f>
        <v/>
      </c>
      <c r="X464" s="190" t="str">
        <f>IF(ISNUMBER(Q464),COUNTIF(Blocos!G:G,J464),"")</f>
        <v/>
      </c>
      <c r="Y464" s="190" t="str">
        <f>IF(OR(X464=0,X464=""),"",VLOOKUP(SUMIFS(Blocos!A:A,Blocos!H:H,'EFD REGISTROS e Campos (2)'!X464,Blocos!G:G,'EFD REGISTROS e Campos (2)'!J464),Blocos!A:L,12,0))</f>
        <v/>
      </c>
      <c r="Z464" s="190" t="str">
        <f>IF(ISNUMBER(Q465),VLOOKUP(J464,Blocos!D:G,4,0),"")</f>
        <v/>
      </c>
      <c r="AA464" s="190" t="str">
        <f>IF(ISNUMBER(Q464),CONCATENATE("CREATE TABLE ""reg_",LOWER(J464),""" (""ID"" bigint NOT NULL AUTO_INCREMENT,  ""HASHFILE"" varchar(255) DEFAULT NULL, ""ID_PAI"" bigint NOT NULL,"),IF(Q464="Campo",CONCATENATE("""",L464,""" ",VLOOKUP(R464,Apoio!A:C,3,0)),""))&amp;IF(Z464="","",CONCATENATE("PRIMARY KEY (""ID""), KEY ""FK_reg_",LOWER(Z464),"_ID_PAI"" (""ID_PAI""), CONSTRAINT ""FK_reg_",LOWER(Z464),"_ID_PAI"" FOREIGN KEY (""ID_PAI"") REFERENCES ""reg_",LOWER(Z464),""" (""ID"")) ENGINE=InnoDB AUTO_INCREMENT=105774 DEFAULT CHARSET=utf8mb4 COLLATE=utf8mb4_0900_ai_ci;"))</f>
        <v/>
      </c>
      <c r="AB464" s="190" t="str">
        <f t="shared" si="55"/>
        <v/>
      </c>
    </row>
    <row r="465" spans="1:28" ht="14.5" hidden="1" customHeight="1" x14ac:dyDescent="0.3">
      <c r="J465" s="187" t="str">
        <f t="shared" si="54"/>
        <v>C115</v>
      </c>
      <c r="K465" s="196"/>
      <c r="L465" s="285"/>
      <c r="M465" s="182" t="s">
        <v>680</v>
      </c>
      <c r="N465" s="196"/>
      <c r="O465" s="196"/>
      <c r="P465" s="196"/>
      <c r="Q465" s="192" t="str">
        <f t="shared" si="50"/>
        <v/>
      </c>
      <c r="S465" s="191" t="str">
        <f t="shared" si="51"/>
        <v/>
      </c>
      <c r="T465" s="192" t="str">
        <f t="shared" si="52"/>
        <v/>
      </c>
      <c r="U465" s="192" t="str">
        <f t="shared" si="49"/>
        <v/>
      </c>
      <c r="V465" s="192" t="str">
        <f t="shared" si="53"/>
        <v/>
      </c>
      <c r="W465" s="191" t="str">
        <f>IF(Q465="Campo","@Campos(posicao = "&amp;K465&amp;", tipo = '"&amp;R465&amp;"')@Column(name = """&amp;L465&amp;""")"&amp;IF(R465="D","@Temporal(TemporalType.DATE)","")&amp;"private "&amp;VLOOKUP(TEXT(R465,"@"),Apoio!A:B,2,0)&amp;" "&amp;SUBSTITUTE(LOWER(LEFT(L465,1))&amp;RIGHT(PROPER(L465),LEN(L465)-1),"_","")&amp;";",IF(ISNUMBER(Q465),IF(R465="R","@Entity@Table(name = ""reg_"&amp;LOWER(J465)&amp;""")@XmlRootElement","")&amp;VLOOKUP(J465,Blocos!D:I,6,0)&amp;Apoio!$E$1&amp;Y465,""))</f>
        <v/>
      </c>
      <c r="X465" s="190" t="str">
        <f>IF(ISNUMBER(Q465),COUNTIF(Blocos!G:G,J465),"")</f>
        <v/>
      </c>
      <c r="Y465" s="190" t="str">
        <f>IF(OR(X465=0,X465=""),"",VLOOKUP(SUMIFS(Blocos!A:A,Blocos!H:H,'EFD REGISTROS e Campos (2)'!X465,Blocos!G:G,'EFD REGISTROS e Campos (2)'!J465),Blocos!A:L,12,0))</f>
        <v/>
      </c>
      <c r="Z465" s="190" t="str">
        <f>IF(ISNUMBER(Q466),VLOOKUP(J465,Blocos!D:G,4,0),"")</f>
        <v/>
      </c>
      <c r="AA465" s="190" t="str">
        <f>IF(ISNUMBER(Q465),CONCATENATE("CREATE TABLE ""reg_",LOWER(J465),""" (""ID"" bigint NOT NULL AUTO_INCREMENT,  ""HASHFILE"" varchar(255) DEFAULT NULL, ""ID_PAI"" bigint NOT NULL,"),IF(Q465="Campo",CONCATENATE("""",L465,""" ",VLOOKUP(R465,Apoio!A:C,3,0)),""))&amp;IF(Z465="","",CONCATENATE("PRIMARY KEY (""ID""), KEY ""FK_reg_",LOWER(Z465),"_ID_PAI"" (""ID_PAI""), CONSTRAINT ""FK_reg_",LOWER(Z465),"_ID_PAI"" FOREIGN KEY (""ID_PAI"") REFERENCES ""reg_",LOWER(Z465),""" (""ID"")) ENGINE=InnoDB AUTO_INCREMENT=105774 DEFAULT CHARSET=utf8mb4 COLLATE=utf8mb4_0900_ai_ci;"))</f>
        <v/>
      </c>
      <c r="AB465" s="190" t="str">
        <f t="shared" si="55"/>
        <v/>
      </c>
    </row>
    <row r="466" spans="1:28" ht="14.5" hidden="1" customHeight="1" x14ac:dyDescent="0.3">
      <c r="J466" s="187" t="str">
        <f t="shared" si="54"/>
        <v>C115</v>
      </c>
      <c r="K466" s="196"/>
      <c r="L466" s="285"/>
      <c r="M466" s="182" t="s">
        <v>681</v>
      </c>
      <c r="N466" s="196"/>
      <c r="O466" s="196"/>
      <c r="P466" s="196"/>
      <c r="Q466" s="192" t="str">
        <f t="shared" si="50"/>
        <v/>
      </c>
      <c r="S466" s="191" t="str">
        <f t="shared" si="51"/>
        <v/>
      </c>
      <c r="T466" s="192" t="str">
        <f t="shared" si="52"/>
        <v/>
      </c>
      <c r="U466" s="192" t="str">
        <f t="shared" si="49"/>
        <v/>
      </c>
      <c r="V466" s="192" t="str">
        <f t="shared" si="53"/>
        <v/>
      </c>
      <c r="W466" s="191" t="str">
        <f>IF(Q466="Campo","@Campos(posicao = "&amp;K466&amp;", tipo = '"&amp;R466&amp;"')@Column(name = """&amp;L466&amp;""")"&amp;IF(R466="D","@Temporal(TemporalType.DATE)","")&amp;"private "&amp;VLOOKUP(TEXT(R466,"@"),Apoio!A:B,2,0)&amp;" "&amp;SUBSTITUTE(LOWER(LEFT(L466,1))&amp;RIGHT(PROPER(L466),LEN(L466)-1),"_","")&amp;";",IF(ISNUMBER(Q466),IF(R466="R","@Entity@Table(name = ""reg_"&amp;LOWER(J466)&amp;""")@XmlRootElement","")&amp;VLOOKUP(J466,Blocos!D:I,6,0)&amp;Apoio!$E$1&amp;Y466,""))</f>
        <v/>
      </c>
      <c r="X466" s="190" t="str">
        <f>IF(ISNUMBER(Q466),COUNTIF(Blocos!G:G,J466),"")</f>
        <v/>
      </c>
      <c r="Y466" s="190" t="str">
        <f>IF(OR(X466=0,X466=""),"",VLOOKUP(SUMIFS(Blocos!A:A,Blocos!H:H,'EFD REGISTROS e Campos (2)'!X466,Blocos!G:G,'EFD REGISTROS e Campos (2)'!J466),Blocos!A:L,12,0))</f>
        <v/>
      </c>
      <c r="Z466" s="190" t="str">
        <f>IF(ISNUMBER(Q467),VLOOKUP(J466,Blocos!D:G,4,0),"")</f>
        <v/>
      </c>
      <c r="AA466" s="190" t="str">
        <f>IF(ISNUMBER(Q466),CONCATENATE("CREATE TABLE ""reg_",LOWER(J466),""" (""ID"" bigint NOT NULL AUTO_INCREMENT,  ""HASHFILE"" varchar(255) DEFAULT NULL, ""ID_PAI"" bigint NOT NULL,"),IF(Q466="Campo",CONCATENATE("""",L466,""" ",VLOOKUP(R466,Apoio!A:C,3,0)),""))&amp;IF(Z466="","",CONCATENATE("PRIMARY KEY (""ID""), KEY ""FK_reg_",LOWER(Z466),"_ID_PAI"" (""ID_PAI""), CONSTRAINT ""FK_reg_",LOWER(Z466),"_ID_PAI"" FOREIGN KEY (""ID_PAI"") REFERENCES ""reg_",LOWER(Z466),""" (""ID"")) ENGINE=InnoDB AUTO_INCREMENT=105774 DEFAULT CHARSET=utf8mb4 COLLATE=utf8mb4_0900_ai_ci;"))</f>
        <v/>
      </c>
      <c r="AB466" s="190" t="str">
        <f t="shared" si="55"/>
        <v/>
      </c>
    </row>
    <row r="467" spans="1:28" ht="14.5" customHeight="1" x14ac:dyDescent="0.3">
      <c r="J467" s="187" t="str">
        <f t="shared" si="54"/>
        <v>C115</v>
      </c>
      <c r="K467" s="181">
        <v>3</v>
      </c>
      <c r="L467" s="289" t="s">
        <v>682</v>
      </c>
      <c r="M467" s="182" t="s">
        <v>683</v>
      </c>
      <c r="N467" s="181" t="s">
        <v>27</v>
      </c>
      <c r="O467" s="181" t="s">
        <v>47</v>
      </c>
      <c r="P467" s="181" t="s">
        <v>28</v>
      </c>
      <c r="Q467" s="192" t="str">
        <f t="shared" si="50"/>
        <v>Campo</v>
      </c>
      <c r="R467" s="192" t="s">
        <v>27</v>
      </c>
      <c r="S467" s="191" t="str">
        <f t="shared" si="51"/>
        <v/>
      </c>
      <c r="T467" s="192" t="str">
        <f t="shared" si="52"/>
        <v>&lt;campo posicao="3"&gt;
&lt;coluna&gt;CNPJ_COL&lt;/coluna&gt;
&lt;descricao&gt;Número do CNPJ do contribuinte do local de coleta&lt;/descricao&gt;
&lt;tipo&gt;C&lt;/tipo&gt;
&lt;/campo&gt;</v>
      </c>
      <c r="U467" s="192" t="str">
        <f t="shared" si="49"/>
        <v>&lt;campo posicao="3"&gt;
&lt;coluna&gt;CNPJ_COL&lt;/coluna&gt;
&lt;descricao&gt;Número do CNPJ do contribuinte do local de coleta&lt;/descricao&gt;
&lt;tipo&gt;C&lt;/tipo&gt;
&lt;/campo&gt;</v>
      </c>
      <c r="V467" s="192" t="str">
        <f t="shared" si="53"/>
        <v>{"Column4", "CNPJ_COL"},</v>
      </c>
      <c r="W467" s="191" t="str">
        <f>IF(Q467="Campo","@Campos(posicao = "&amp;K467&amp;", tipo = '"&amp;R467&amp;"')@Column(name = """&amp;L467&amp;""")"&amp;IF(R467="D","@Temporal(TemporalType.DATE)","")&amp;"private "&amp;VLOOKUP(TEXT(R467,"@"),Apoio!A:B,2,0)&amp;" "&amp;SUBSTITUTE(LOWER(LEFT(L467,1))&amp;RIGHT(PROPER(L467),LEN(L467)-1),"_","")&amp;";",IF(ISNUMBER(Q467),IF(R467="R","@Entity@Table(name = ""reg_"&amp;LOWER(J467)&amp;""")@XmlRootElement","")&amp;VLOOKUP(J467,Blocos!D:I,6,0)&amp;Apoio!$E$1&amp;Y467,""))</f>
        <v>@Campos(posicao = 3, tipo = 'C')@Column(name = "CNPJ_COL")private String cnpjCol;</v>
      </c>
      <c r="X467" s="190" t="str">
        <f>IF(ISNUMBER(Q467),COUNTIF(Blocos!G:G,J467),"")</f>
        <v/>
      </c>
      <c r="Y467" s="190" t="str">
        <f>IF(OR(X467=0,X467=""),"",VLOOKUP(SUMIFS(Blocos!A:A,Blocos!H:H,'EFD REGISTROS e Campos (2)'!X467,Blocos!G:G,'EFD REGISTROS e Campos (2)'!J467),Blocos!A:L,12,0))</f>
        <v/>
      </c>
      <c r="Z467" s="190" t="str">
        <f>IF(ISNUMBER(Q468),VLOOKUP(J467,Blocos!D:G,4,0),"")</f>
        <v/>
      </c>
      <c r="AA467" s="190" t="str">
        <f>IF(ISNUMBER(Q467),CONCATENATE("CREATE TABLE ""reg_",LOWER(J467),""" (""ID"" bigint NOT NULL AUTO_INCREMENT,  ""HASHFILE"" varchar(255) DEFAULT NULL, ""ID_PAI"" bigint NOT NULL,"),IF(Q467="Campo",CONCATENATE("""",L467,""" ",VLOOKUP(R467,Apoio!A:C,3,0)),""))&amp;IF(Z467="","",CONCATENATE("PRIMARY KEY (""ID""), KEY ""FK_reg_",LOWER(Z467),"_ID_PAI"" (""ID_PAI""), CONSTRAINT ""FK_reg_",LOWER(Z467),"_ID_PAI"" FOREIGN KEY (""ID_PAI"") REFERENCES ""reg_",LOWER(Z467),""" (""ID"")) ENGINE=InnoDB AUTO_INCREMENT=105774 DEFAULT CHARSET=utf8mb4 COLLATE=utf8mb4_0900_ai_ci;"))</f>
        <v>"CNPJ_COL" varchar(255) DEFAULT NULL,</v>
      </c>
      <c r="AB467" s="190" t="str">
        <f t="shared" si="55"/>
        <v>`reg_c115`.`CNPJ_COL`,</v>
      </c>
    </row>
    <row r="468" spans="1:28" ht="14.5" customHeight="1" x14ac:dyDescent="0.3">
      <c r="J468" s="187" t="str">
        <f t="shared" si="54"/>
        <v>C115</v>
      </c>
      <c r="K468" s="181">
        <v>4</v>
      </c>
      <c r="L468" s="289" t="s">
        <v>684</v>
      </c>
      <c r="M468" s="182" t="s">
        <v>685</v>
      </c>
      <c r="N468" s="181" t="s">
        <v>27</v>
      </c>
      <c r="O468" s="181">
        <v>14</v>
      </c>
      <c r="P468" s="181" t="s">
        <v>28</v>
      </c>
      <c r="Q468" s="192" t="str">
        <f t="shared" si="50"/>
        <v>Campo</v>
      </c>
      <c r="R468" s="192" t="s">
        <v>27</v>
      </c>
      <c r="S468" s="191" t="str">
        <f t="shared" si="51"/>
        <v/>
      </c>
      <c r="T468" s="192" t="str">
        <f t="shared" si="52"/>
        <v>&lt;campo posicao="4"&gt;
&lt;coluna&gt;IE_COL&lt;/coluna&gt;
&lt;descricao&gt;Inscrição Estadual do contribuinte do local de coleta&lt;/descricao&gt;
&lt;tipo&gt;C&lt;/tipo&gt;
&lt;/campo&gt;</v>
      </c>
      <c r="U468" s="192" t="str">
        <f t="shared" si="49"/>
        <v>&lt;campo posicao="4"&gt;
&lt;coluna&gt;IE_COL&lt;/coluna&gt;
&lt;descricao&gt;Inscrição Estadual do contribuinte do local de coleta&lt;/descricao&gt;
&lt;tipo&gt;C&lt;/tipo&gt;
&lt;/campo&gt;</v>
      </c>
      <c r="V468" s="192" t="str">
        <f t="shared" si="53"/>
        <v>{"Column5", "IE_COL"},</v>
      </c>
      <c r="W468" s="191" t="str">
        <f>IF(Q468="Campo","@Campos(posicao = "&amp;K468&amp;", tipo = '"&amp;R468&amp;"')@Column(name = """&amp;L468&amp;""")"&amp;IF(R468="D","@Temporal(TemporalType.DATE)","")&amp;"private "&amp;VLOOKUP(TEXT(R468,"@"),Apoio!A:B,2,0)&amp;" "&amp;SUBSTITUTE(LOWER(LEFT(L468,1))&amp;RIGHT(PROPER(L468),LEN(L468)-1),"_","")&amp;";",IF(ISNUMBER(Q468),IF(R468="R","@Entity@Table(name = ""reg_"&amp;LOWER(J468)&amp;""")@XmlRootElement","")&amp;VLOOKUP(J468,Blocos!D:I,6,0)&amp;Apoio!$E$1&amp;Y468,""))</f>
        <v>@Campos(posicao = 4, tipo = 'C')@Column(name = "IE_COL")private String ieCol;</v>
      </c>
      <c r="X468" s="190" t="str">
        <f>IF(ISNUMBER(Q468),COUNTIF(Blocos!G:G,J468),"")</f>
        <v/>
      </c>
      <c r="Y468" s="190" t="str">
        <f>IF(OR(X468=0,X468=""),"",VLOOKUP(SUMIFS(Blocos!A:A,Blocos!H:H,'EFD REGISTROS e Campos (2)'!X468,Blocos!G:G,'EFD REGISTROS e Campos (2)'!J468),Blocos!A:L,12,0))</f>
        <v/>
      </c>
      <c r="Z468" s="190" t="str">
        <f>IF(ISNUMBER(Q469),VLOOKUP(J468,Blocos!D:G,4,0),"")</f>
        <v/>
      </c>
      <c r="AA468" s="190" t="str">
        <f>IF(ISNUMBER(Q468),CONCATENATE("CREATE TABLE ""reg_",LOWER(J468),""" (""ID"" bigint NOT NULL AUTO_INCREMENT,  ""HASHFILE"" varchar(255) DEFAULT NULL, ""ID_PAI"" bigint NOT NULL,"),IF(Q468="Campo",CONCATENATE("""",L468,""" ",VLOOKUP(R468,Apoio!A:C,3,0)),""))&amp;IF(Z468="","",CONCATENATE("PRIMARY KEY (""ID""), KEY ""FK_reg_",LOWER(Z468),"_ID_PAI"" (""ID_PAI""), CONSTRAINT ""FK_reg_",LOWER(Z468),"_ID_PAI"" FOREIGN KEY (""ID_PAI"") REFERENCES ""reg_",LOWER(Z468),""" (""ID"")) ENGINE=InnoDB AUTO_INCREMENT=105774 DEFAULT CHARSET=utf8mb4 COLLATE=utf8mb4_0900_ai_ci;"))</f>
        <v>"IE_COL" varchar(255) DEFAULT NULL,</v>
      </c>
      <c r="AB468" s="190" t="str">
        <f t="shared" si="55"/>
        <v>`reg_c115`.`IE_COL`,</v>
      </c>
    </row>
    <row r="469" spans="1:28" ht="14.5" customHeight="1" x14ac:dyDescent="0.3">
      <c r="J469" s="187" t="str">
        <f t="shared" si="54"/>
        <v>C115</v>
      </c>
      <c r="K469" s="181">
        <v>5</v>
      </c>
      <c r="L469" s="289" t="s">
        <v>686</v>
      </c>
      <c r="M469" s="182" t="s">
        <v>687</v>
      </c>
      <c r="N469" s="181" t="s">
        <v>27</v>
      </c>
      <c r="O469" s="181" t="s">
        <v>51</v>
      </c>
      <c r="P469" s="181" t="s">
        <v>28</v>
      </c>
      <c r="Q469" s="192" t="str">
        <f t="shared" si="50"/>
        <v>Campo</v>
      </c>
      <c r="R469" s="192" t="s">
        <v>27</v>
      </c>
      <c r="S469" s="191" t="str">
        <f t="shared" si="51"/>
        <v/>
      </c>
      <c r="T469" s="192" t="str">
        <f t="shared" si="52"/>
        <v>&lt;campo posicao="5"&gt;
&lt;coluna&gt;CPF_COL&lt;/coluna&gt;
&lt;descricao&gt;CPF do contribuinte do local de coleta das mercadorias. &lt;/descricao&gt;
&lt;tipo&gt;C&lt;/tipo&gt;
&lt;/campo&gt;</v>
      </c>
      <c r="U469" s="192" t="str">
        <f t="shared" si="49"/>
        <v>&lt;campo posicao="5"&gt;
&lt;coluna&gt;CPF_COL&lt;/coluna&gt;
&lt;descricao&gt;CPF do contribuinte do local de coleta das mercadorias. &lt;/descricao&gt;
&lt;tipo&gt;C&lt;/tipo&gt;
&lt;/campo&gt;</v>
      </c>
      <c r="V469" s="192" t="str">
        <f t="shared" si="53"/>
        <v>{"Column6", "CPF_COL"},</v>
      </c>
      <c r="W469" s="191" t="str">
        <f>IF(Q469="Campo","@Campos(posicao = "&amp;K469&amp;", tipo = '"&amp;R469&amp;"')@Column(name = """&amp;L469&amp;""")"&amp;IF(R469="D","@Temporal(TemporalType.DATE)","")&amp;"private "&amp;VLOOKUP(TEXT(R469,"@"),Apoio!A:B,2,0)&amp;" "&amp;SUBSTITUTE(LOWER(LEFT(L469,1))&amp;RIGHT(PROPER(L469),LEN(L469)-1),"_","")&amp;";",IF(ISNUMBER(Q469),IF(R469="R","@Entity@Table(name = ""reg_"&amp;LOWER(J469)&amp;""")@XmlRootElement","")&amp;VLOOKUP(J469,Blocos!D:I,6,0)&amp;Apoio!$E$1&amp;Y469,""))</f>
        <v>@Campos(posicao = 5, tipo = 'C')@Column(name = "CPF_COL")private String cpfCol;</v>
      </c>
      <c r="X469" s="190" t="str">
        <f>IF(ISNUMBER(Q469),COUNTIF(Blocos!G:G,J469),"")</f>
        <v/>
      </c>
      <c r="Y469" s="190" t="str">
        <f>IF(OR(X469=0,X469=""),"",VLOOKUP(SUMIFS(Blocos!A:A,Blocos!H:H,'EFD REGISTROS e Campos (2)'!X469,Blocos!G:G,'EFD REGISTROS e Campos (2)'!J469),Blocos!A:L,12,0))</f>
        <v/>
      </c>
      <c r="Z469" s="190" t="str">
        <f>IF(ISNUMBER(Q470),VLOOKUP(J469,Blocos!D:G,4,0),"")</f>
        <v/>
      </c>
      <c r="AA469" s="190" t="str">
        <f>IF(ISNUMBER(Q469),CONCATENATE("CREATE TABLE ""reg_",LOWER(J469),""" (""ID"" bigint NOT NULL AUTO_INCREMENT,  ""HASHFILE"" varchar(255) DEFAULT NULL, ""ID_PAI"" bigint NOT NULL,"),IF(Q469="Campo",CONCATENATE("""",L469,""" ",VLOOKUP(R469,Apoio!A:C,3,0)),""))&amp;IF(Z469="","",CONCATENATE("PRIMARY KEY (""ID""), KEY ""FK_reg_",LOWER(Z469),"_ID_PAI"" (""ID_PAI""), CONSTRAINT ""FK_reg_",LOWER(Z469),"_ID_PAI"" FOREIGN KEY (""ID_PAI"") REFERENCES ""reg_",LOWER(Z469),""" (""ID"")) ENGINE=InnoDB AUTO_INCREMENT=105774 DEFAULT CHARSET=utf8mb4 COLLATE=utf8mb4_0900_ai_ci;"))</f>
        <v>"CPF_COL" varchar(255) DEFAULT NULL,</v>
      </c>
      <c r="AB469" s="190" t="str">
        <f t="shared" si="55"/>
        <v>`reg_c115`.`CPF_COL`,</v>
      </c>
    </row>
    <row r="470" spans="1:28" ht="14.5" customHeight="1" x14ac:dyDescent="0.3">
      <c r="J470" s="187" t="str">
        <f t="shared" si="54"/>
        <v>C115</v>
      </c>
      <c r="K470" s="181">
        <v>6</v>
      </c>
      <c r="L470" s="289" t="s">
        <v>688</v>
      </c>
      <c r="M470" s="182" t="s">
        <v>689</v>
      </c>
      <c r="N470" s="181" t="s">
        <v>27</v>
      </c>
      <c r="O470" s="181" t="s">
        <v>59</v>
      </c>
      <c r="P470" s="181" t="s">
        <v>28</v>
      </c>
      <c r="Q470" s="192" t="str">
        <f t="shared" si="50"/>
        <v>Campo</v>
      </c>
      <c r="R470" s="192" t="s">
        <v>27</v>
      </c>
      <c r="S470" s="191" t="str">
        <f t="shared" si="51"/>
        <v/>
      </c>
      <c r="T470" s="192" t="str">
        <f t="shared" si="52"/>
        <v>&lt;campo posicao="6"&gt;
&lt;coluna&gt;COD_MUN_COL&lt;/coluna&gt;
&lt;descricao&gt;Código do Município do local de coleta&lt;/descricao&gt;
&lt;tipo&gt;C&lt;/tipo&gt;
&lt;/campo&gt;</v>
      </c>
      <c r="U470" s="192" t="str">
        <f t="shared" si="49"/>
        <v>&lt;campo posicao="6"&gt;
&lt;coluna&gt;COD_MUN_COL&lt;/coluna&gt;
&lt;descricao&gt;Código do Município do local de coleta&lt;/descricao&gt;
&lt;tipo&gt;C&lt;/tipo&gt;
&lt;/campo&gt;</v>
      </c>
      <c r="V470" s="192" t="str">
        <f t="shared" si="53"/>
        <v>{"Column7", "COD_MUN_COL"},</v>
      </c>
      <c r="W470" s="191" t="str">
        <f>IF(Q470="Campo","@Campos(posicao = "&amp;K470&amp;", tipo = '"&amp;R470&amp;"')@Column(name = """&amp;L470&amp;""")"&amp;IF(R470="D","@Temporal(TemporalType.DATE)","")&amp;"private "&amp;VLOOKUP(TEXT(R470,"@"),Apoio!A:B,2,0)&amp;" "&amp;SUBSTITUTE(LOWER(LEFT(L470,1))&amp;RIGHT(PROPER(L470),LEN(L470)-1),"_","")&amp;";",IF(ISNUMBER(Q470),IF(R470="R","@Entity@Table(name = ""reg_"&amp;LOWER(J470)&amp;""")@XmlRootElement","")&amp;VLOOKUP(J470,Blocos!D:I,6,0)&amp;Apoio!$E$1&amp;Y470,""))</f>
        <v>@Campos(posicao = 6, tipo = 'C')@Column(name = "COD_MUN_COL")private String codMunCol;</v>
      </c>
      <c r="X470" s="190" t="str">
        <f>IF(ISNUMBER(Q470),COUNTIF(Blocos!G:G,J470),"")</f>
        <v/>
      </c>
      <c r="Y470" s="190" t="str">
        <f>IF(OR(X470=0,X470=""),"",VLOOKUP(SUMIFS(Blocos!A:A,Blocos!H:H,'EFD REGISTROS e Campos (2)'!X470,Blocos!G:G,'EFD REGISTROS e Campos (2)'!J470),Blocos!A:L,12,0))</f>
        <v/>
      </c>
      <c r="Z470" s="190" t="str">
        <f>IF(ISNUMBER(Q471),VLOOKUP(J470,Blocos!D:G,4,0),"")</f>
        <v/>
      </c>
      <c r="AA470" s="190" t="str">
        <f>IF(ISNUMBER(Q470),CONCATENATE("CREATE TABLE ""reg_",LOWER(J470),""" (""ID"" bigint NOT NULL AUTO_INCREMENT,  ""HASHFILE"" varchar(255) DEFAULT NULL, ""ID_PAI"" bigint NOT NULL,"),IF(Q470="Campo",CONCATENATE("""",L470,""" ",VLOOKUP(R470,Apoio!A:C,3,0)),""))&amp;IF(Z470="","",CONCATENATE("PRIMARY KEY (""ID""), KEY ""FK_reg_",LOWER(Z470),"_ID_PAI"" (""ID_PAI""), CONSTRAINT ""FK_reg_",LOWER(Z470),"_ID_PAI"" FOREIGN KEY (""ID_PAI"") REFERENCES ""reg_",LOWER(Z470),""" (""ID"")) ENGINE=InnoDB AUTO_INCREMENT=105774 DEFAULT CHARSET=utf8mb4 COLLATE=utf8mb4_0900_ai_ci;"))</f>
        <v>"COD_MUN_COL" varchar(255) DEFAULT NULL,</v>
      </c>
      <c r="AB470" s="190" t="str">
        <f t="shared" si="55"/>
        <v>`reg_c115`.`COD_MUN_COL`,</v>
      </c>
    </row>
    <row r="471" spans="1:28" ht="14.5" customHeight="1" x14ac:dyDescent="0.3">
      <c r="J471" s="187" t="str">
        <f t="shared" si="54"/>
        <v>C115</v>
      </c>
      <c r="K471" s="181">
        <v>7</v>
      </c>
      <c r="L471" s="289" t="s">
        <v>690</v>
      </c>
      <c r="M471" s="182" t="s">
        <v>691</v>
      </c>
      <c r="N471" s="181" t="s">
        <v>27</v>
      </c>
      <c r="O471" s="181" t="s">
        <v>47</v>
      </c>
      <c r="P471" s="181" t="s">
        <v>28</v>
      </c>
      <c r="Q471" s="192" t="str">
        <f t="shared" si="50"/>
        <v>Campo</v>
      </c>
      <c r="R471" s="192" t="s">
        <v>27</v>
      </c>
      <c r="S471" s="191" t="str">
        <f t="shared" si="51"/>
        <v/>
      </c>
      <c r="T471" s="192" t="str">
        <f t="shared" si="52"/>
        <v>&lt;campo posicao="7"&gt;
&lt;coluna&gt;CNPJ_ENTG&lt;/coluna&gt;
&lt;descricao&gt;Número do CNPJ do contribuinte do local de entrega&lt;/descricao&gt;
&lt;tipo&gt;C&lt;/tipo&gt;
&lt;/campo&gt;</v>
      </c>
      <c r="U471" s="192" t="str">
        <f t="shared" si="49"/>
        <v>&lt;campo posicao="7"&gt;
&lt;coluna&gt;CNPJ_ENTG&lt;/coluna&gt;
&lt;descricao&gt;Número do CNPJ do contribuinte do local de entrega&lt;/descricao&gt;
&lt;tipo&gt;C&lt;/tipo&gt;
&lt;/campo&gt;</v>
      </c>
      <c r="V471" s="192" t="str">
        <f t="shared" si="53"/>
        <v>{"Column8", "CNPJ_ENTG"},</v>
      </c>
      <c r="W471" s="191" t="str">
        <f>IF(Q471="Campo","@Campos(posicao = "&amp;K471&amp;", tipo = '"&amp;R471&amp;"')@Column(name = """&amp;L471&amp;""")"&amp;IF(R471="D","@Temporal(TemporalType.DATE)","")&amp;"private "&amp;VLOOKUP(TEXT(R471,"@"),Apoio!A:B,2,0)&amp;" "&amp;SUBSTITUTE(LOWER(LEFT(L471,1))&amp;RIGHT(PROPER(L471),LEN(L471)-1),"_","")&amp;";",IF(ISNUMBER(Q471),IF(R471="R","@Entity@Table(name = ""reg_"&amp;LOWER(J471)&amp;""")@XmlRootElement","")&amp;VLOOKUP(J471,Blocos!D:I,6,0)&amp;Apoio!$E$1&amp;Y471,""))</f>
        <v>@Campos(posicao = 7, tipo = 'C')@Column(name = "CNPJ_ENTG")private String cnpjEntg;</v>
      </c>
      <c r="X471" s="190" t="str">
        <f>IF(ISNUMBER(Q471),COUNTIF(Blocos!G:G,J471),"")</f>
        <v/>
      </c>
      <c r="Y471" s="190" t="str">
        <f>IF(OR(X471=0,X471=""),"",VLOOKUP(SUMIFS(Blocos!A:A,Blocos!H:H,'EFD REGISTROS e Campos (2)'!X471,Blocos!G:G,'EFD REGISTROS e Campos (2)'!J471),Blocos!A:L,12,0))</f>
        <v/>
      </c>
      <c r="Z471" s="190" t="str">
        <f>IF(ISNUMBER(Q472),VLOOKUP(J471,Blocos!D:G,4,0),"")</f>
        <v/>
      </c>
      <c r="AA471" s="190" t="str">
        <f>IF(ISNUMBER(Q471),CONCATENATE("CREATE TABLE ""reg_",LOWER(J471),""" (""ID"" bigint NOT NULL AUTO_INCREMENT,  ""HASHFILE"" varchar(255) DEFAULT NULL, ""ID_PAI"" bigint NOT NULL,"),IF(Q471="Campo",CONCATENATE("""",L471,""" ",VLOOKUP(R471,Apoio!A:C,3,0)),""))&amp;IF(Z471="","",CONCATENATE("PRIMARY KEY (""ID""), KEY ""FK_reg_",LOWER(Z471),"_ID_PAI"" (""ID_PAI""), CONSTRAINT ""FK_reg_",LOWER(Z471),"_ID_PAI"" FOREIGN KEY (""ID_PAI"") REFERENCES ""reg_",LOWER(Z471),""" (""ID"")) ENGINE=InnoDB AUTO_INCREMENT=105774 DEFAULT CHARSET=utf8mb4 COLLATE=utf8mb4_0900_ai_ci;"))</f>
        <v>"CNPJ_ENTG" varchar(255) DEFAULT NULL,</v>
      </c>
      <c r="AB471" s="190" t="str">
        <f t="shared" si="55"/>
        <v>`reg_c115`.`CNPJ_ENTG`,</v>
      </c>
    </row>
    <row r="472" spans="1:28" ht="14.5" customHeight="1" x14ac:dyDescent="0.3">
      <c r="J472" s="187" t="str">
        <f t="shared" si="54"/>
        <v>C115</v>
      </c>
      <c r="K472" s="181">
        <v>8</v>
      </c>
      <c r="L472" s="289" t="s">
        <v>692</v>
      </c>
      <c r="M472" s="182" t="s">
        <v>693</v>
      </c>
      <c r="N472" s="181" t="s">
        <v>27</v>
      </c>
      <c r="O472" s="181">
        <v>14</v>
      </c>
      <c r="P472" s="181" t="s">
        <v>28</v>
      </c>
      <c r="Q472" s="192" t="str">
        <f t="shared" si="50"/>
        <v>Campo</v>
      </c>
      <c r="R472" s="192" t="s">
        <v>27</v>
      </c>
      <c r="S472" s="191" t="str">
        <f t="shared" si="51"/>
        <v/>
      </c>
      <c r="T472" s="192" t="str">
        <f t="shared" si="52"/>
        <v>&lt;campo posicao="8"&gt;
&lt;coluna&gt;IE_ENTG&lt;/coluna&gt;
&lt;descricao&gt;Inscrição Estadual do contribuinte do local de entrega&lt;/descricao&gt;
&lt;tipo&gt;C&lt;/tipo&gt;
&lt;/campo&gt;</v>
      </c>
      <c r="U472" s="192" t="str">
        <f t="shared" si="49"/>
        <v>&lt;campo posicao="8"&gt;
&lt;coluna&gt;IE_ENTG&lt;/coluna&gt;
&lt;descricao&gt;Inscrição Estadual do contribuinte do local de entrega&lt;/descricao&gt;
&lt;tipo&gt;C&lt;/tipo&gt;
&lt;/campo&gt;</v>
      </c>
      <c r="V472" s="192" t="str">
        <f t="shared" si="53"/>
        <v>{"Column9", "IE_ENTG"},</v>
      </c>
      <c r="W472" s="191" t="str">
        <f>IF(Q472="Campo","@Campos(posicao = "&amp;K472&amp;", tipo = '"&amp;R472&amp;"')@Column(name = """&amp;L472&amp;""")"&amp;IF(R472="D","@Temporal(TemporalType.DATE)","")&amp;"private "&amp;VLOOKUP(TEXT(R472,"@"),Apoio!A:B,2,0)&amp;" "&amp;SUBSTITUTE(LOWER(LEFT(L472,1))&amp;RIGHT(PROPER(L472),LEN(L472)-1),"_","")&amp;";",IF(ISNUMBER(Q472),IF(R472="R","@Entity@Table(name = ""reg_"&amp;LOWER(J472)&amp;""")@XmlRootElement","")&amp;VLOOKUP(J472,Blocos!D:I,6,0)&amp;Apoio!$E$1&amp;Y472,""))</f>
        <v>@Campos(posicao = 8, tipo = 'C')@Column(name = "IE_ENTG")private String ieEntg;</v>
      </c>
      <c r="X472" s="190" t="str">
        <f>IF(ISNUMBER(Q472),COUNTIF(Blocos!G:G,J472),"")</f>
        <v/>
      </c>
      <c r="Y472" s="190" t="str">
        <f>IF(OR(X472=0,X472=""),"",VLOOKUP(SUMIFS(Blocos!A:A,Blocos!H:H,'EFD REGISTROS e Campos (2)'!X472,Blocos!G:G,'EFD REGISTROS e Campos (2)'!J472),Blocos!A:L,12,0))</f>
        <v/>
      </c>
      <c r="Z472" s="190" t="str">
        <f>IF(ISNUMBER(Q473),VLOOKUP(J472,Blocos!D:G,4,0),"")</f>
        <v/>
      </c>
      <c r="AA472" s="190" t="str">
        <f>IF(ISNUMBER(Q472),CONCATENATE("CREATE TABLE ""reg_",LOWER(J472),""" (""ID"" bigint NOT NULL AUTO_INCREMENT,  ""HASHFILE"" varchar(255) DEFAULT NULL, ""ID_PAI"" bigint NOT NULL,"),IF(Q472="Campo",CONCATENATE("""",L472,""" ",VLOOKUP(R472,Apoio!A:C,3,0)),""))&amp;IF(Z472="","",CONCATENATE("PRIMARY KEY (""ID""), KEY ""FK_reg_",LOWER(Z472),"_ID_PAI"" (""ID_PAI""), CONSTRAINT ""FK_reg_",LOWER(Z472),"_ID_PAI"" FOREIGN KEY (""ID_PAI"") REFERENCES ""reg_",LOWER(Z472),""" (""ID"")) ENGINE=InnoDB AUTO_INCREMENT=105774 DEFAULT CHARSET=utf8mb4 COLLATE=utf8mb4_0900_ai_ci;"))</f>
        <v>"IE_ENTG" varchar(255) DEFAULT NULL,</v>
      </c>
      <c r="AB472" s="190" t="str">
        <f t="shared" si="55"/>
        <v>`reg_c115`.`IE_ENTG`,</v>
      </c>
    </row>
    <row r="473" spans="1:28" ht="14.5" customHeight="1" x14ac:dyDescent="0.3">
      <c r="J473" s="187" t="str">
        <f t="shared" si="54"/>
        <v>C115</v>
      </c>
      <c r="K473" s="181">
        <v>9</v>
      </c>
      <c r="L473" s="289" t="s">
        <v>4314</v>
      </c>
      <c r="M473" s="182" t="s">
        <v>695</v>
      </c>
      <c r="N473" s="181" t="s">
        <v>27</v>
      </c>
      <c r="O473" s="181" t="s">
        <v>51</v>
      </c>
      <c r="P473" s="181" t="s">
        <v>28</v>
      </c>
      <c r="Q473" s="192" t="str">
        <f t="shared" si="50"/>
        <v>Campo</v>
      </c>
      <c r="R473" s="192" t="s">
        <v>27</v>
      </c>
      <c r="S473" s="191" t="str">
        <f t="shared" si="51"/>
        <v/>
      </c>
      <c r="T473" s="192" t="str">
        <f t="shared" si="52"/>
        <v>&lt;campo posicao="9"&gt;
&lt;coluna&gt;CPF_ENTG&lt;/coluna&gt;
&lt;descricao&gt;Cpf do contribuinte do local de entrega&lt;/descricao&gt;
&lt;tipo&gt;C&lt;/tipo&gt;
&lt;/campo&gt;</v>
      </c>
      <c r="U473" s="192" t="str">
        <f t="shared" si="49"/>
        <v>&lt;campo posicao="9"&gt;
&lt;coluna&gt;CPF_ENTG&lt;/coluna&gt;
&lt;descricao&gt;Cpf do contribuinte do local de entrega&lt;/descricao&gt;
&lt;tipo&gt;C&lt;/tipo&gt;
&lt;/campo&gt;</v>
      </c>
      <c r="V473" s="192" t="str">
        <f t="shared" si="53"/>
        <v>{"Column10", "CPF_ENTG"},</v>
      </c>
      <c r="W473" s="191" t="str">
        <f>IF(Q473="Campo","@Campos(posicao = "&amp;K473&amp;", tipo = '"&amp;R473&amp;"')@Column(name = """&amp;L473&amp;""")"&amp;IF(R473="D","@Temporal(TemporalType.DATE)","")&amp;"private "&amp;VLOOKUP(TEXT(R473,"@"),Apoio!A:B,2,0)&amp;" "&amp;SUBSTITUTE(LOWER(LEFT(L473,1))&amp;RIGHT(PROPER(L473),LEN(L473)-1),"_","")&amp;";",IF(ISNUMBER(Q473),IF(R473="R","@Entity@Table(name = ""reg_"&amp;LOWER(J473)&amp;""")@XmlRootElement","")&amp;VLOOKUP(J473,Blocos!D:I,6,0)&amp;Apoio!$E$1&amp;Y473,""))</f>
        <v>@Campos(posicao = 9, tipo = 'C')@Column(name = "CPF_ENTG")private String cpfEntg;</v>
      </c>
      <c r="X473" s="190" t="str">
        <f>IF(ISNUMBER(Q473),COUNTIF(Blocos!G:G,J473),"")</f>
        <v/>
      </c>
      <c r="Y473" s="190" t="str">
        <f>IF(OR(X473=0,X473=""),"",VLOOKUP(SUMIFS(Blocos!A:A,Blocos!H:H,'EFD REGISTROS e Campos (2)'!X473,Blocos!G:G,'EFD REGISTROS e Campos (2)'!J473),Blocos!A:L,12,0))</f>
        <v/>
      </c>
      <c r="Z473" s="190" t="str">
        <f>IF(ISNUMBER(Q474),VLOOKUP(J473,Blocos!D:G,4,0),"")</f>
        <v/>
      </c>
      <c r="AA473" s="190" t="str">
        <f>IF(ISNUMBER(Q473),CONCATENATE("CREATE TABLE ""reg_",LOWER(J473),""" (""ID"" bigint NOT NULL AUTO_INCREMENT,  ""HASHFILE"" varchar(255) DEFAULT NULL, ""ID_PAI"" bigint NOT NULL,"),IF(Q473="Campo",CONCATENATE("""",L473,""" ",VLOOKUP(R473,Apoio!A:C,3,0)),""))&amp;IF(Z473="","",CONCATENATE("PRIMARY KEY (""ID""), KEY ""FK_reg_",LOWER(Z473),"_ID_PAI"" (""ID_PAI""), CONSTRAINT ""FK_reg_",LOWER(Z473),"_ID_PAI"" FOREIGN KEY (""ID_PAI"") REFERENCES ""reg_",LOWER(Z473),""" (""ID"")) ENGINE=InnoDB AUTO_INCREMENT=105774 DEFAULT CHARSET=utf8mb4 COLLATE=utf8mb4_0900_ai_ci;"))</f>
        <v>"CPF_ENTG" varchar(255) DEFAULT NULL,</v>
      </c>
      <c r="AB473" s="190" t="str">
        <f t="shared" si="55"/>
        <v>`reg_c115`.`CPF_ENTG`,</v>
      </c>
    </row>
    <row r="474" spans="1:28" ht="14.5" customHeight="1" x14ac:dyDescent="0.3">
      <c r="J474" s="187" t="str">
        <f t="shared" si="54"/>
        <v>C115</v>
      </c>
      <c r="K474" s="181">
        <v>10</v>
      </c>
      <c r="L474" s="289" t="s">
        <v>696</v>
      </c>
      <c r="M474" s="182" t="s">
        <v>697</v>
      </c>
      <c r="N474" s="181" t="s">
        <v>27</v>
      </c>
      <c r="O474" s="181" t="s">
        <v>59</v>
      </c>
      <c r="P474" s="181" t="s">
        <v>28</v>
      </c>
      <c r="Q474" s="192" t="str">
        <f t="shared" si="50"/>
        <v>Campo</v>
      </c>
      <c r="R474" s="192" t="s">
        <v>27</v>
      </c>
      <c r="S474" s="191" t="str">
        <f t="shared" si="51"/>
        <v/>
      </c>
      <c r="T474" s="192" t="str">
        <f t="shared" si="52"/>
        <v>&lt;campo posicao="10"&gt;
&lt;coluna&gt;COD_MUN_ENTG&lt;/coluna&gt;
&lt;descricao&gt;Código do Município do local de entrega&lt;/descricao&gt;
&lt;tipo&gt;C&lt;/tipo&gt;
&lt;/campo&gt;</v>
      </c>
      <c r="U474" s="192" t="str">
        <f t="shared" si="49"/>
        <v>&lt;campo posicao="10"&gt;
&lt;coluna&gt;COD_MUN_ENTG&lt;/coluna&gt;
&lt;descricao&gt;Código do Município do local de entrega&lt;/descricao&gt;
&lt;tipo&gt;C&lt;/tipo&gt;
&lt;/campo&gt;</v>
      </c>
      <c r="V474" s="192" t="str">
        <f t="shared" si="53"/>
        <v>{"Column11", "COD_MUN_ENTG"},</v>
      </c>
      <c r="W474" s="191" t="str">
        <f>IF(Q474="Campo","@Campos(posicao = "&amp;K474&amp;", tipo = '"&amp;R474&amp;"')@Column(name = """&amp;L474&amp;""")"&amp;IF(R474="D","@Temporal(TemporalType.DATE)","")&amp;"private "&amp;VLOOKUP(TEXT(R474,"@"),Apoio!A:B,2,0)&amp;" "&amp;SUBSTITUTE(LOWER(LEFT(L474,1))&amp;RIGHT(PROPER(L474),LEN(L474)-1),"_","")&amp;";",IF(ISNUMBER(Q474),IF(R474="R","@Entity@Table(name = ""reg_"&amp;LOWER(J474)&amp;""")@XmlRootElement","")&amp;VLOOKUP(J474,Blocos!D:I,6,0)&amp;Apoio!$E$1&amp;Y474,""))</f>
        <v>@Campos(posicao = 10, tipo = 'C')@Column(name = "COD_MUN_ENTG")private String codMunEntg;</v>
      </c>
      <c r="X474" s="190" t="str">
        <f>IF(ISNUMBER(Q474),COUNTIF(Blocos!G:G,J474),"")</f>
        <v/>
      </c>
      <c r="Y474" s="190" t="str">
        <f>IF(OR(X474=0,X474=""),"",VLOOKUP(SUMIFS(Blocos!A:A,Blocos!H:H,'EFD REGISTROS e Campos (2)'!X474,Blocos!G:G,'EFD REGISTROS e Campos (2)'!J474),Blocos!A:L,12,0))</f>
        <v/>
      </c>
      <c r="Z474" s="190" t="str">
        <f>IF(ISNUMBER(Q475),VLOOKUP(J474,Blocos!D:G,4,0),"")</f>
        <v>C110</v>
      </c>
      <c r="AA474" s="190" t="str">
        <f>IF(ISNUMBER(Q474),CONCATENATE("CREATE TABLE ""reg_",LOWER(J474),""" (""ID"" bigint NOT NULL AUTO_INCREMENT,  ""HASHFILE"" varchar(255) DEFAULT NULL, ""ID_PAI"" bigint NOT NULL,"),IF(Q474="Campo",CONCATENATE("""",L474,""" ",VLOOKUP(R474,Apoio!A:C,3,0)),""))&amp;IF(Z474="","",CONCATENATE("PRIMARY KEY (""ID""), KEY ""FK_reg_",LOWER(Z474),"_ID_PAI"" (""ID_PAI""), CONSTRAINT ""FK_reg_",LOWER(Z474),"_ID_PAI"" FOREIGN KEY (""ID_PAI"") REFERENCES ""reg_",LOWER(Z474),""" (""ID"")) ENGINE=InnoDB AUTO_INCREMENT=105774 DEFAULT CHARSET=utf8mb4 COLLATE=utf8mb4_0900_ai_ci;"))</f>
        <v>"COD_MUN_ENTG" varchar(255) DEFAULT NULL,PRIMARY KEY ("ID"), KEY "FK_reg_c110_ID_PAI" ("ID_PAI"), CONSTRAINT "FK_reg_c110_ID_PAI" FOREIGN KEY ("ID_PAI") REFERENCES "reg_c110" ("ID")) ENGINE=InnoDB AUTO_INCREMENT=105774 DEFAULT CHARSET=utf8mb4 COLLATE=utf8mb4_0900_ai_ci;</v>
      </c>
      <c r="AB474" s="190" t="str">
        <f t="shared" si="55"/>
        <v>`reg_c115`.`COD_MUN_ENTG`,FROM `efdicms`.`reg_c115`;"</v>
      </c>
    </row>
    <row r="475" spans="1:28" ht="14.5" hidden="1" customHeight="1" collapsed="1" x14ac:dyDescent="0.3">
      <c r="A475" s="180" t="s">
        <v>115</v>
      </c>
      <c r="F475" s="180" t="s">
        <v>698</v>
      </c>
      <c r="I475" s="180" t="s">
        <v>144</v>
      </c>
      <c r="J475" s="187" t="str">
        <f t="shared" si="54"/>
        <v>C116</v>
      </c>
      <c r="K475" s="195" t="s">
        <v>699</v>
      </c>
      <c r="Q475" s="192">
        <f t="shared" si="50"/>
        <v>4</v>
      </c>
      <c r="S475" s="191" t="str">
        <f t="shared" si="51"/>
        <v>&lt;/registro&gt;
&lt;registro codigo="C116" perfil="AB" nivel="4"&gt;</v>
      </c>
      <c r="T475" s="192" t="str">
        <f t="shared" si="52"/>
        <v/>
      </c>
      <c r="U475" s="192" t="str">
        <f t="shared" si="49"/>
        <v>&lt;/registro&gt;
&lt;registro codigo="C116" perfil="AB" nivel="4"&gt;</v>
      </c>
      <c r="V475" s="192" t="str">
        <f t="shared" si="53"/>
        <v/>
      </c>
      <c r="W475" s="191" t="str">
        <f>IF(Q475="Campo","@Campos(posicao = "&amp;K475&amp;", tipo = '"&amp;R475&amp;"')@Column(name = """&amp;L475&amp;""")"&amp;IF(R475="D","@Temporal(TemporalType.DATE)","")&amp;"private "&amp;VLOOKUP(TEXT(R475,"@"),Apoio!A:B,2,0)&amp;" "&amp;SUBSTITUTE(LOWER(LEFT(L475,1))&amp;RIGHT(PROPER(L475),LEN(L475)-1),"_","")&amp;";",IF(ISNUMBER(Q475),IF(R475="R","@Entity@Table(name = ""reg_"&amp;LOWER(J475)&amp;""")@XmlRootElement","")&amp;VLOOKUP(J475,Blocos!D:I,6,0)&amp;Apoio!$E$1&amp;Y475,""))</f>
        <v>@Registros(nivel = 4) public class RegC116 implements Serializable { private static final long serialVersionUID = 1L; @Id @GeneratedValue(strategy = GenerationType.IDENTITY) @Basic(optional = false) @Column(name = "ID" ) private Long id;@ManyToOne(fetch = FetchType.LAZY) @JoinColumn(name = "ID_PAI", nullable = false) private RegC110 idPai; public RegC110 getIdPai() {return idPai;}public void setIdPai(Object idPai) {this.idPai = (RegC110) idPai;}public RegC116() { } public RegC116(Long id) { this.id = id; } public RegC116(Long id, RegC110 idPai, long linha, String hash) { this.id = id; this.idPai = idPai; this.linha = linha; this.hash = hash; }public Long getId() { return id; } public void setId(Long id) { this.id = id; }@Basic(optional = false)@Column(name = "LINHA")private long linha;@Basic(optional = false)@Column(name = "HASH")private String hash;</v>
      </c>
      <c r="X475" s="190">
        <f>IF(ISNUMBER(Q475),COUNTIF(Blocos!G:G,J475),"")</f>
        <v>0</v>
      </c>
      <c r="Y475" s="190" t="str">
        <f>IF(OR(X475=0,X475=""),"",VLOOKUP(SUMIFS(Blocos!A:A,Blocos!H:H,'EFD REGISTROS e Campos (2)'!X475,Blocos!G:G,'EFD REGISTROS e Campos (2)'!J475),Blocos!A:L,12,0))</f>
        <v/>
      </c>
      <c r="Z475" s="190" t="str">
        <f>IF(ISNUMBER(Q476),VLOOKUP(J475,Blocos!D:G,4,0),"")</f>
        <v/>
      </c>
      <c r="AA475" s="190" t="str">
        <f>IF(ISNUMBER(Q475),CONCATENATE("CREATE TABLE ""reg_",LOWER(J475),""" (""ID"" bigint NOT NULL AUTO_INCREMENT,  ""HASHFILE"" varchar(255) DEFAULT NULL, ""ID_PAI"" bigint NOT NULL,"),IF(Q475="Campo",CONCATENATE("""",L475,""" ",VLOOKUP(R475,Apoio!A:C,3,0)),""))&amp;IF(Z475="","",CONCATENATE("PRIMARY KEY (""ID""), KEY ""FK_reg_",LOWER(Z475),"_ID_PAI"" (""ID_PAI""), CONSTRAINT ""FK_reg_",LOWER(Z475),"_ID_PAI"" FOREIGN KEY (""ID_PAI"") REFERENCES ""reg_",LOWER(Z475),""" (""ID"")) ENGINE=InnoDB AUTO_INCREMENT=105774 DEFAULT CHARSET=utf8mb4 COLLATE=utf8mb4_0900_ai_ci;"))</f>
        <v>CREATE TABLE "reg_c116" ("ID" bigint NOT NULL AUTO_INCREMENT,  "HASHFILE" varchar(255) DEFAULT NULL, "ID_PAI" bigint NOT NULL,</v>
      </c>
      <c r="AB475" s="190" t="str">
        <f t="shared" si="55"/>
        <v/>
      </c>
    </row>
    <row r="476" spans="1:28" ht="14.5" hidden="1" customHeight="1" x14ac:dyDescent="0.3">
      <c r="J476" s="187" t="str">
        <f t="shared" si="54"/>
        <v>C116</v>
      </c>
      <c r="K476" s="181">
        <v>1</v>
      </c>
      <c r="L476" s="289" t="s">
        <v>25</v>
      </c>
      <c r="M476" s="182" t="s">
        <v>700</v>
      </c>
      <c r="N476" s="181" t="s">
        <v>27</v>
      </c>
      <c r="O476" s="181">
        <v>4</v>
      </c>
      <c r="P476" s="181" t="s">
        <v>28</v>
      </c>
      <c r="Q476" s="192" t="str">
        <f t="shared" si="50"/>
        <v>Campo</v>
      </c>
      <c r="R476" s="192" t="s">
        <v>27</v>
      </c>
      <c r="S476" s="191" t="str">
        <f t="shared" si="51"/>
        <v/>
      </c>
      <c r="T476" s="192" t="str">
        <f t="shared" si="52"/>
        <v>&lt;campo posicao="1"&gt;
&lt;coluna&gt;REG&lt;/coluna&gt;
&lt;descricao&gt;Texto fixo contendo "C116"&lt;/descricao&gt;
&lt;tipo&gt;C&lt;/tipo&gt;
&lt;/campo&gt;</v>
      </c>
      <c r="U476" s="192" t="str">
        <f t="shared" si="49"/>
        <v>&lt;campo posicao="1"&gt;
&lt;coluna&gt;REG&lt;/coluna&gt;
&lt;descricao&gt;Texto fixo contendo "C116"&lt;/descricao&gt;
&lt;tipo&gt;C&lt;/tipo&gt;
&lt;/campo&gt;</v>
      </c>
      <c r="V476" s="192" t="str">
        <f t="shared" si="53"/>
        <v>{"Column2", "REG"},</v>
      </c>
      <c r="W476" s="191" t="str">
        <f>IF(Q476="Campo","@Campos(posicao = "&amp;K476&amp;", tipo = '"&amp;R476&amp;"')@Column(name = """&amp;L476&amp;""")"&amp;IF(R476="D","@Temporal(TemporalType.DATE)","")&amp;"private "&amp;VLOOKUP(TEXT(R476,"@"),Apoio!A:B,2,0)&amp;" "&amp;SUBSTITUTE(LOWER(LEFT(L476,1))&amp;RIGHT(PROPER(L476),LEN(L476)-1),"_","")&amp;";",IF(ISNUMBER(Q476),IF(R476="R","@Entity@Table(name = ""reg_"&amp;LOWER(J476)&amp;""")@XmlRootElement","")&amp;VLOOKUP(J476,Blocos!D:I,6,0)&amp;Apoio!$E$1&amp;Y476,""))</f>
        <v>@Campos(posicao = 1, tipo = 'C')@Column(name = "REG")private String reg;</v>
      </c>
      <c r="X476" s="190" t="str">
        <f>IF(ISNUMBER(Q476),COUNTIF(Blocos!G:G,J476),"")</f>
        <v/>
      </c>
      <c r="Y476" s="190" t="str">
        <f>IF(OR(X476=0,X476=""),"",VLOOKUP(SUMIFS(Blocos!A:A,Blocos!H:H,'EFD REGISTROS e Campos (2)'!X476,Blocos!G:G,'EFD REGISTROS e Campos (2)'!J476),Blocos!A:L,12,0))</f>
        <v/>
      </c>
      <c r="Z476" s="190" t="str">
        <f>IF(ISNUMBER(Q477),VLOOKUP(J476,Blocos!D:G,4,0),"")</f>
        <v/>
      </c>
      <c r="AA476" s="190" t="str">
        <f>IF(ISNUMBER(Q476),CONCATENATE("CREATE TABLE ""reg_",LOWER(J476),""" (""ID"" bigint NOT NULL AUTO_INCREMENT,  ""HASHFILE"" varchar(255) DEFAULT NULL, ""ID_PAI"" bigint NOT NULL,"),IF(Q476="Campo",CONCATENATE("""",L476,""" ",VLOOKUP(R476,Apoio!A:C,3,0)),""))&amp;IF(Z476="","",CONCATENATE("PRIMARY KEY (""ID""), KEY ""FK_reg_",LOWER(Z476),"_ID_PAI"" (""ID_PAI""), CONSTRAINT ""FK_reg_",LOWER(Z476),"_ID_PAI"" FOREIGN KEY (""ID_PAI"") REFERENCES ""reg_",LOWER(Z476),""" (""ID"")) ENGINE=InnoDB AUTO_INCREMENT=105774 DEFAULT CHARSET=utf8mb4 COLLATE=utf8mb4_0900_ai_ci;"))</f>
        <v>"REG" varchar(255) DEFAULT NULL,</v>
      </c>
      <c r="AB476" s="190" t="str">
        <f t="shared" si="55"/>
        <v>USE `efdicms`;SELECT `reg_c116`.`REG`,</v>
      </c>
    </row>
    <row r="477" spans="1:28" ht="14.5" hidden="1" customHeight="1" x14ac:dyDescent="0.3">
      <c r="J477" s="187" t="str">
        <f t="shared" si="54"/>
        <v>C116</v>
      </c>
      <c r="K477" s="181">
        <v>2</v>
      </c>
      <c r="L477" s="289" t="s">
        <v>344</v>
      </c>
      <c r="M477" s="182" t="s">
        <v>701</v>
      </c>
      <c r="N477" s="181" t="s">
        <v>27</v>
      </c>
      <c r="O477" s="181">
        <v>2</v>
      </c>
      <c r="P477" s="181" t="s">
        <v>28</v>
      </c>
      <c r="Q477" s="192" t="str">
        <f t="shared" si="50"/>
        <v>Campo</v>
      </c>
      <c r="R477" s="192" t="s">
        <v>27</v>
      </c>
      <c r="S477" s="191" t="str">
        <f t="shared" si="51"/>
        <v/>
      </c>
      <c r="T477" s="192" t="str">
        <f t="shared" si="52"/>
        <v>&lt;campo posicao="2"&gt;
&lt;coluna&gt;COD_MOD&lt;/coluna&gt;
&lt;descricao&gt;Código do modelo do documento fiscal, conforme a Tabela 4.1.1&lt;/descricao&gt;
&lt;tipo&gt;C&lt;/tipo&gt;
&lt;/campo&gt;</v>
      </c>
      <c r="U477" s="192" t="str">
        <f t="shared" si="49"/>
        <v>&lt;campo posicao="2"&gt;
&lt;coluna&gt;COD_MOD&lt;/coluna&gt;
&lt;descricao&gt;Código do modelo do documento fiscal, conforme a Tabela 4.1.1&lt;/descricao&gt;
&lt;tipo&gt;C&lt;/tipo&gt;
&lt;/campo&gt;</v>
      </c>
      <c r="V477" s="192" t="str">
        <f t="shared" si="53"/>
        <v>{"Column3", "COD_MOD"},</v>
      </c>
      <c r="W477" s="191" t="str">
        <f>IF(Q477="Campo","@Campos(posicao = "&amp;K477&amp;", tipo = '"&amp;R477&amp;"')@Column(name = """&amp;L477&amp;""")"&amp;IF(R477="D","@Temporal(TemporalType.DATE)","")&amp;"private "&amp;VLOOKUP(TEXT(R477,"@"),Apoio!A:B,2,0)&amp;" "&amp;SUBSTITUTE(LOWER(LEFT(L477,1))&amp;RIGHT(PROPER(L477),LEN(L477)-1),"_","")&amp;";",IF(ISNUMBER(Q477),IF(R477="R","@Entity@Table(name = ""reg_"&amp;LOWER(J477)&amp;""")@XmlRootElement","")&amp;VLOOKUP(J477,Blocos!D:I,6,0)&amp;Apoio!$E$1&amp;Y477,""))</f>
        <v>@Campos(posicao = 2, tipo = 'C')@Column(name = "COD_MOD")private String codMod;</v>
      </c>
      <c r="X477" s="190" t="str">
        <f>IF(ISNUMBER(Q477),COUNTIF(Blocos!G:G,J477),"")</f>
        <v/>
      </c>
      <c r="Y477" s="190" t="str">
        <f>IF(OR(X477=0,X477=""),"",VLOOKUP(SUMIFS(Blocos!A:A,Blocos!H:H,'EFD REGISTROS e Campos (2)'!X477,Blocos!G:G,'EFD REGISTROS e Campos (2)'!J477),Blocos!A:L,12,0))</f>
        <v/>
      </c>
      <c r="Z477" s="190" t="str">
        <f>IF(ISNUMBER(Q478),VLOOKUP(J477,Blocos!D:G,4,0),"")</f>
        <v/>
      </c>
      <c r="AA477" s="190" t="str">
        <f>IF(ISNUMBER(Q477),CONCATENATE("CREATE TABLE ""reg_",LOWER(J477),""" (""ID"" bigint NOT NULL AUTO_INCREMENT,  ""HASHFILE"" varchar(255) DEFAULT NULL, ""ID_PAI"" bigint NOT NULL,"),IF(Q477="Campo",CONCATENATE("""",L477,""" ",VLOOKUP(R477,Apoio!A:C,3,0)),""))&amp;IF(Z477="","",CONCATENATE("PRIMARY KEY (""ID""), KEY ""FK_reg_",LOWER(Z477),"_ID_PAI"" (""ID_PAI""), CONSTRAINT ""FK_reg_",LOWER(Z477),"_ID_PAI"" FOREIGN KEY (""ID_PAI"") REFERENCES ""reg_",LOWER(Z477),""" (""ID"")) ENGINE=InnoDB AUTO_INCREMENT=105774 DEFAULT CHARSET=utf8mb4 COLLATE=utf8mb4_0900_ai_ci;"))</f>
        <v>"COD_MOD" varchar(255) DEFAULT NULL,</v>
      </c>
      <c r="AB477" s="190" t="str">
        <f t="shared" si="55"/>
        <v>`reg_c116`.`COD_MOD`,</v>
      </c>
    </row>
    <row r="478" spans="1:28" ht="14.5" hidden="1" customHeight="1" x14ac:dyDescent="0.3">
      <c r="J478" s="187" t="str">
        <f t="shared" si="54"/>
        <v>C116</v>
      </c>
      <c r="K478" s="181">
        <v>3</v>
      </c>
      <c r="L478" s="289" t="s">
        <v>702</v>
      </c>
      <c r="M478" s="182" t="s">
        <v>703</v>
      </c>
      <c r="N478" s="181" t="s">
        <v>32</v>
      </c>
      <c r="O478" s="181">
        <v>9</v>
      </c>
      <c r="P478" s="181" t="s">
        <v>28</v>
      </c>
      <c r="Q478" s="192" t="str">
        <f t="shared" si="50"/>
        <v>Campo</v>
      </c>
      <c r="R478" s="192" t="s">
        <v>3607</v>
      </c>
      <c r="S478" s="191" t="str">
        <f t="shared" si="51"/>
        <v/>
      </c>
      <c r="T478" s="192" t="str">
        <f t="shared" si="52"/>
        <v>&lt;campo posicao="3"&gt;
&lt;coluna&gt;NR_SAT&lt;/coluna&gt;
&lt;descricao&gt;Número de Série do equipamento SAT&lt;/descricao&gt;
&lt;tipo&gt;I&lt;/tipo&gt;
&lt;/campo&gt;</v>
      </c>
      <c r="U478" s="192" t="str">
        <f t="shared" si="49"/>
        <v>&lt;campo posicao="3"&gt;
&lt;coluna&gt;NR_SAT&lt;/coluna&gt;
&lt;descricao&gt;Número de Série do equipamento SAT&lt;/descricao&gt;
&lt;tipo&gt;I&lt;/tipo&gt;
&lt;/campo&gt;</v>
      </c>
      <c r="V478" s="192" t="str">
        <f t="shared" si="53"/>
        <v>{"Column4", "NR_SAT"},</v>
      </c>
      <c r="W478" s="191" t="str">
        <f>IF(Q478="Campo","@Campos(posicao = "&amp;K478&amp;", tipo = '"&amp;R478&amp;"')@Column(name = """&amp;L478&amp;""")"&amp;IF(R478="D","@Temporal(TemporalType.DATE)","")&amp;"private "&amp;VLOOKUP(TEXT(R478,"@"),Apoio!A:B,2,0)&amp;" "&amp;SUBSTITUTE(LOWER(LEFT(L478,1))&amp;RIGHT(PROPER(L478),LEN(L478)-1),"_","")&amp;";",IF(ISNUMBER(Q478),IF(R478="R","@Entity@Table(name = ""reg_"&amp;LOWER(J478)&amp;""")@XmlRootElement","")&amp;VLOOKUP(J478,Blocos!D:I,6,0)&amp;Apoio!$E$1&amp;Y478,""))</f>
        <v>@Campos(posicao = 3, tipo = 'I')@Column(name = "NR_SAT")private int nrSat;</v>
      </c>
      <c r="X478" s="190" t="str">
        <f>IF(ISNUMBER(Q478),COUNTIF(Blocos!G:G,J478),"")</f>
        <v/>
      </c>
      <c r="Y478" s="190" t="str">
        <f>IF(OR(X478=0,X478=""),"",VLOOKUP(SUMIFS(Blocos!A:A,Blocos!H:H,'EFD REGISTROS e Campos (2)'!X478,Blocos!G:G,'EFD REGISTROS e Campos (2)'!J478),Blocos!A:L,12,0))</f>
        <v/>
      </c>
      <c r="Z478" s="190" t="str">
        <f>IF(ISNUMBER(Q479),VLOOKUP(J478,Blocos!D:G,4,0),"")</f>
        <v/>
      </c>
      <c r="AA478" s="190" t="str">
        <f>IF(ISNUMBER(Q478),CONCATENATE("CREATE TABLE ""reg_",LOWER(J478),""" (""ID"" bigint NOT NULL AUTO_INCREMENT,  ""HASHFILE"" varchar(255) DEFAULT NULL, ""ID_PAI"" bigint NOT NULL,"),IF(Q478="Campo",CONCATENATE("""",L478,""" ",VLOOKUP(R478,Apoio!A:C,3,0)),""))&amp;IF(Z478="","",CONCATENATE("PRIMARY KEY (""ID""), KEY ""FK_reg_",LOWER(Z478),"_ID_PAI"" (""ID_PAI""), CONSTRAINT ""FK_reg_",LOWER(Z478),"_ID_PAI"" FOREIGN KEY (""ID_PAI"") REFERENCES ""reg_",LOWER(Z478),""" (""ID"")) ENGINE=InnoDB AUTO_INCREMENT=105774 DEFAULT CHARSET=utf8mb4 COLLATE=utf8mb4_0900_ai_ci;"))</f>
        <v>"NR_SAT" int DEFAULT NULL,</v>
      </c>
      <c r="AB478" s="190" t="str">
        <f t="shared" si="55"/>
        <v>`reg_c116`.`NR_SAT`,</v>
      </c>
    </row>
    <row r="479" spans="1:28" ht="14.5" hidden="1" customHeight="1" x14ac:dyDescent="0.3">
      <c r="J479" s="187" t="str">
        <f t="shared" si="54"/>
        <v>C116</v>
      </c>
      <c r="K479" s="181">
        <v>4</v>
      </c>
      <c r="L479" s="289" t="s">
        <v>704</v>
      </c>
      <c r="M479" s="182" t="s">
        <v>705</v>
      </c>
      <c r="N479" s="181" t="s">
        <v>27</v>
      </c>
      <c r="O479" s="181">
        <v>44</v>
      </c>
      <c r="P479" s="181" t="s">
        <v>28</v>
      </c>
      <c r="Q479" s="192" t="str">
        <f t="shared" si="50"/>
        <v>Campo</v>
      </c>
      <c r="R479" s="192" t="s">
        <v>27</v>
      </c>
      <c r="S479" s="191" t="str">
        <f t="shared" si="51"/>
        <v/>
      </c>
      <c r="T479" s="192" t="str">
        <f t="shared" si="52"/>
        <v>&lt;campo posicao="4"&gt;
&lt;coluna&gt;CHV_CFE&lt;/coluna&gt;
&lt;descricao&gt;Chave do Cupom Fiscal Eletrônico&lt;/descricao&gt;
&lt;tipo&gt;C&lt;/tipo&gt;
&lt;/campo&gt;</v>
      </c>
      <c r="U479" s="192" t="str">
        <f t="shared" si="49"/>
        <v>&lt;campo posicao="4"&gt;
&lt;coluna&gt;CHV_CFE&lt;/coluna&gt;
&lt;descricao&gt;Chave do Cupom Fiscal Eletrônico&lt;/descricao&gt;
&lt;tipo&gt;C&lt;/tipo&gt;
&lt;/campo&gt;</v>
      </c>
      <c r="V479" s="192" t="str">
        <f t="shared" si="53"/>
        <v>{"Column5", "CHV_CFE"},</v>
      </c>
      <c r="W479" s="191" t="str">
        <f>IF(Q479="Campo","@Campos(posicao = "&amp;K479&amp;", tipo = '"&amp;R479&amp;"')@Column(name = """&amp;L479&amp;""")"&amp;IF(R479="D","@Temporal(TemporalType.DATE)","")&amp;"private "&amp;VLOOKUP(TEXT(R479,"@"),Apoio!A:B,2,0)&amp;" "&amp;SUBSTITUTE(LOWER(LEFT(L479,1))&amp;RIGHT(PROPER(L479),LEN(L479)-1),"_","")&amp;";",IF(ISNUMBER(Q479),IF(R479="R","@Entity@Table(name = ""reg_"&amp;LOWER(J479)&amp;""")@XmlRootElement","")&amp;VLOOKUP(J479,Blocos!D:I,6,0)&amp;Apoio!$E$1&amp;Y479,""))</f>
        <v>@Campos(posicao = 4, tipo = 'C')@Column(name = "CHV_CFE")private String chvCfe;</v>
      </c>
      <c r="X479" s="190" t="str">
        <f>IF(ISNUMBER(Q479),COUNTIF(Blocos!G:G,J479),"")</f>
        <v/>
      </c>
      <c r="Y479" s="190" t="str">
        <f>IF(OR(X479=0,X479=""),"",VLOOKUP(SUMIFS(Blocos!A:A,Blocos!H:H,'EFD REGISTROS e Campos (2)'!X479,Blocos!G:G,'EFD REGISTROS e Campos (2)'!J479),Blocos!A:L,12,0))</f>
        <v/>
      </c>
      <c r="Z479" s="190" t="str">
        <f>IF(ISNUMBER(Q480),VLOOKUP(J479,Blocos!D:G,4,0),"")</f>
        <v/>
      </c>
      <c r="AA479" s="190" t="str">
        <f>IF(ISNUMBER(Q479),CONCATENATE("CREATE TABLE ""reg_",LOWER(J479),""" (""ID"" bigint NOT NULL AUTO_INCREMENT,  ""HASHFILE"" varchar(255) DEFAULT NULL, ""ID_PAI"" bigint NOT NULL,"),IF(Q479="Campo",CONCATENATE("""",L479,""" ",VLOOKUP(R479,Apoio!A:C,3,0)),""))&amp;IF(Z479="","",CONCATENATE("PRIMARY KEY (""ID""), KEY ""FK_reg_",LOWER(Z479),"_ID_PAI"" (""ID_PAI""), CONSTRAINT ""FK_reg_",LOWER(Z479),"_ID_PAI"" FOREIGN KEY (""ID_PAI"") REFERENCES ""reg_",LOWER(Z479),""" (""ID"")) ENGINE=InnoDB AUTO_INCREMENT=105774 DEFAULT CHARSET=utf8mb4 COLLATE=utf8mb4_0900_ai_ci;"))</f>
        <v>"CHV_CFE" varchar(255) DEFAULT NULL,</v>
      </c>
      <c r="AB479" s="190" t="str">
        <f t="shared" si="55"/>
        <v>`reg_c116`.`CHV_CFE`,</v>
      </c>
    </row>
    <row r="480" spans="1:28" ht="14.5" hidden="1" customHeight="1" x14ac:dyDescent="0.3">
      <c r="J480" s="187" t="str">
        <f t="shared" si="54"/>
        <v>C116</v>
      </c>
      <c r="K480" s="181">
        <v>5</v>
      </c>
      <c r="L480" s="289" t="s">
        <v>706</v>
      </c>
      <c r="M480" s="182" t="s">
        <v>707</v>
      </c>
      <c r="N480" s="181" t="s">
        <v>32</v>
      </c>
      <c r="O480" s="181">
        <v>6</v>
      </c>
      <c r="P480" s="181" t="s">
        <v>28</v>
      </c>
      <c r="Q480" s="192" t="str">
        <f t="shared" si="50"/>
        <v>Campo</v>
      </c>
      <c r="R480" s="192" t="s">
        <v>3607</v>
      </c>
      <c r="S480" s="191" t="str">
        <f t="shared" si="51"/>
        <v/>
      </c>
      <c r="T480" s="192" t="str">
        <f t="shared" si="52"/>
        <v>&lt;campo posicao="5"&gt;
&lt;coluna&gt;NUM_CFE&lt;/coluna&gt;
&lt;descricao&gt;Número do cupom fiscal eletrônico&lt;/descricao&gt;
&lt;tipo&gt;I&lt;/tipo&gt;
&lt;/campo&gt;</v>
      </c>
      <c r="U480" s="192" t="str">
        <f t="shared" si="49"/>
        <v>&lt;campo posicao="5"&gt;
&lt;coluna&gt;NUM_CFE&lt;/coluna&gt;
&lt;descricao&gt;Número do cupom fiscal eletrônico&lt;/descricao&gt;
&lt;tipo&gt;I&lt;/tipo&gt;
&lt;/campo&gt;</v>
      </c>
      <c r="V480" s="192" t="str">
        <f t="shared" si="53"/>
        <v>{"Column6", "NUM_CFE"},</v>
      </c>
      <c r="W480" s="191" t="str">
        <f>IF(Q480="Campo","@Campos(posicao = "&amp;K480&amp;", tipo = '"&amp;R480&amp;"')@Column(name = """&amp;L480&amp;""")"&amp;IF(R480="D","@Temporal(TemporalType.DATE)","")&amp;"private "&amp;VLOOKUP(TEXT(R480,"@"),Apoio!A:B,2,0)&amp;" "&amp;SUBSTITUTE(LOWER(LEFT(L480,1))&amp;RIGHT(PROPER(L480),LEN(L480)-1),"_","")&amp;";",IF(ISNUMBER(Q480),IF(R480="R","@Entity@Table(name = ""reg_"&amp;LOWER(J480)&amp;""")@XmlRootElement","")&amp;VLOOKUP(J480,Blocos!D:I,6,0)&amp;Apoio!$E$1&amp;Y480,""))</f>
        <v>@Campos(posicao = 5, tipo = 'I')@Column(name = "NUM_CFE")private int numCfe;</v>
      </c>
      <c r="X480" s="190" t="str">
        <f>IF(ISNUMBER(Q480),COUNTIF(Blocos!G:G,J480),"")</f>
        <v/>
      </c>
      <c r="Y480" s="190" t="str">
        <f>IF(OR(X480=0,X480=""),"",VLOOKUP(SUMIFS(Blocos!A:A,Blocos!H:H,'EFD REGISTROS e Campos (2)'!X480,Blocos!G:G,'EFD REGISTROS e Campos (2)'!J480),Blocos!A:L,12,0))</f>
        <v/>
      </c>
      <c r="Z480" s="190" t="str">
        <f>IF(ISNUMBER(Q481),VLOOKUP(J480,Blocos!D:G,4,0),"")</f>
        <v/>
      </c>
      <c r="AA480" s="190" t="str">
        <f>IF(ISNUMBER(Q480),CONCATENATE("CREATE TABLE ""reg_",LOWER(J480),""" (""ID"" bigint NOT NULL AUTO_INCREMENT,  ""HASHFILE"" varchar(255) DEFAULT NULL, ""ID_PAI"" bigint NOT NULL,"),IF(Q480="Campo",CONCATENATE("""",L480,""" ",VLOOKUP(R480,Apoio!A:C,3,0)),""))&amp;IF(Z480="","",CONCATENATE("PRIMARY KEY (""ID""), KEY ""FK_reg_",LOWER(Z480),"_ID_PAI"" (""ID_PAI""), CONSTRAINT ""FK_reg_",LOWER(Z480),"_ID_PAI"" FOREIGN KEY (""ID_PAI"") REFERENCES ""reg_",LOWER(Z480),""" (""ID"")) ENGINE=InnoDB AUTO_INCREMENT=105774 DEFAULT CHARSET=utf8mb4 COLLATE=utf8mb4_0900_ai_ci;"))</f>
        <v>"NUM_CFE" int DEFAULT NULL,</v>
      </c>
      <c r="AB480" s="190" t="str">
        <f t="shared" si="55"/>
        <v>`reg_c116`.`NUM_CFE`,</v>
      </c>
    </row>
    <row r="481" spans="1:28" ht="14.5" hidden="1" customHeight="1" x14ac:dyDescent="0.3">
      <c r="J481" s="187" t="str">
        <f t="shared" si="54"/>
        <v>C116</v>
      </c>
      <c r="K481" s="181">
        <v>6</v>
      </c>
      <c r="L481" s="289" t="s">
        <v>357</v>
      </c>
      <c r="M481" s="182" t="s">
        <v>358</v>
      </c>
      <c r="N481" s="181" t="s">
        <v>32</v>
      </c>
      <c r="O481" s="181">
        <v>8</v>
      </c>
      <c r="P481" s="181" t="s">
        <v>28</v>
      </c>
      <c r="Q481" s="192" t="str">
        <f t="shared" si="50"/>
        <v>Campo</v>
      </c>
      <c r="R481" s="192" t="s">
        <v>3605</v>
      </c>
      <c r="S481" s="191" t="str">
        <f t="shared" si="51"/>
        <v/>
      </c>
      <c r="T481" s="192" t="str">
        <f t="shared" si="52"/>
        <v>&lt;campo posicao="6"&gt;
&lt;coluna&gt;DT_DOC&lt;/coluna&gt;
&lt;descricao&gt;Data da emissão do documento fiscal &lt;/descricao&gt;
&lt;tipo&gt;D&lt;/tipo&gt;
&lt;/campo&gt;</v>
      </c>
      <c r="U481" s="192" t="str">
        <f t="shared" si="49"/>
        <v>&lt;campo posicao="6"&gt;
&lt;coluna&gt;DT_DOC&lt;/coluna&gt;
&lt;descricao&gt;Data da emissão do documento fiscal &lt;/descricao&gt;
&lt;tipo&gt;D&lt;/tipo&gt;
&lt;/campo&gt;</v>
      </c>
      <c r="V481" s="192" t="str">
        <f t="shared" si="53"/>
        <v>{"Column7", "DT_DOC"},</v>
      </c>
      <c r="W481" s="191" t="str">
        <f>IF(Q481="Campo","@Campos(posicao = "&amp;K481&amp;", tipo = '"&amp;R481&amp;"')@Column(name = """&amp;L481&amp;""")"&amp;IF(R481="D","@Temporal(TemporalType.DATE)","")&amp;"private "&amp;VLOOKUP(TEXT(R481,"@"),Apoio!A:B,2,0)&amp;" "&amp;SUBSTITUTE(LOWER(LEFT(L481,1))&amp;RIGHT(PROPER(L481),LEN(L481)-1),"_","")&amp;";",IF(ISNUMBER(Q481),IF(R481="R","@Entity@Table(name = ""reg_"&amp;LOWER(J481)&amp;""")@XmlRootElement","")&amp;VLOOKUP(J481,Blocos!D:I,6,0)&amp;Apoio!$E$1&amp;Y481,""))</f>
        <v>@Campos(posicao = 6, tipo = 'D')@Column(name = "DT_DOC")@Temporal(TemporalType.DATE)private Date dtDoc;</v>
      </c>
      <c r="X481" s="190" t="str">
        <f>IF(ISNUMBER(Q481),COUNTIF(Blocos!G:G,J481),"")</f>
        <v/>
      </c>
      <c r="Y481" s="190" t="str">
        <f>IF(OR(X481=0,X481=""),"",VLOOKUP(SUMIFS(Blocos!A:A,Blocos!H:H,'EFD REGISTROS e Campos (2)'!X481,Blocos!G:G,'EFD REGISTROS e Campos (2)'!J481),Blocos!A:L,12,0))</f>
        <v/>
      </c>
      <c r="Z481" s="190" t="str">
        <f>IF(ISNUMBER(Q482),VLOOKUP(J481,Blocos!D:G,4,0),"")</f>
        <v>C110</v>
      </c>
      <c r="AA481" s="190" t="str">
        <f>IF(ISNUMBER(Q481),CONCATENATE("CREATE TABLE ""reg_",LOWER(J481),""" (""ID"" bigint NOT NULL AUTO_INCREMENT,  ""HASHFILE"" varchar(255) DEFAULT NULL, ""ID_PAI"" bigint NOT NULL,"),IF(Q481="Campo",CONCATENATE("""",L481,""" ",VLOOKUP(R481,Apoio!A:C,3,0)),""))&amp;IF(Z481="","",CONCATENATE("PRIMARY KEY (""ID""), KEY ""FK_reg_",LOWER(Z481),"_ID_PAI"" (""ID_PAI""), CONSTRAINT ""FK_reg_",LOWER(Z481),"_ID_PAI"" FOREIGN KEY (""ID_PAI"") REFERENCES ""reg_",LOWER(Z481),""" (""ID"")) ENGINE=InnoDB AUTO_INCREMENT=105774 DEFAULT CHARSET=utf8mb4 COLLATE=utf8mb4_0900_ai_ci;"))</f>
        <v>"DT_DOC" date DEFAULT NULL,PRIMARY KEY ("ID"), KEY "FK_reg_c110_ID_PAI" ("ID_PAI"), CONSTRAINT "FK_reg_c110_ID_PAI" FOREIGN KEY ("ID_PAI") REFERENCES "reg_c110" ("ID")) ENGINE=InnoDB AUTO_INCREMENT=105774 DEFAULT CHARSET=utf8mb4 COLLATE=utf8mb4_0900_ai_ci;</v>
      </c>
      <c r="AB481" s="190" t="str">
        <f t="shared" si="55"/>
        <v>`reg_c116`.`DT_DOC`,FROM `efdicms`.`reg_c116`;"</v>
      </c>
    </row>
    <row r="482" spans="1:28" ht="14.5" hidden="1" customHeight="1" collapsed="1" x14ac:dyDescent="0.3">
      <c r="A482" s="180" t="s">
        <v>115</v>
      </c>
      <c r="E482" s="180" t="s">
        <v>708</v>
      </c>
      <c r="I482" s="180" t="s">
        <v>144</v>
      </c>
      <c r="J482" s="187" t="str">
        <f t="shared" si="54"/>
        <v>C120</v>
      </c>
      <c r="K482" s="195" t="s">
        <v>709</v>
      </c>
      <c r="Q482" s="192">
        <f t="shared" si="50"/>
        <v>3</v>
      </c>
      <c r="S482" s="191" t="str">
        <f t="shared" si="51"/>
        <v>&lt;/registro&gt;
&lt;registro codigo="C120" perfil="AB" nivel="3"&gt;</v>
      </c>
      <c r="T482" s="192" t="str">
        <f t="shared" si="52"/>
        <v/>
      </c>
      <c r="U482" s="192" t="str">
        <f t="shared" si="49"/>
        <v>&lt;/registro&gt;
&lt;registro codigo="C120" perfil="AB" nivel="3"&gt;</v>
      </c>
      <c r="V482" s="192" t="str">
        <f t="shared" si="53"/>
        <v/>
      </c>
      <c r="W482" s="191" t="str">
        <f>IF(Q482="Campo","@Campos(posicao = "&amp;K482&amp;", tipo = '"&amp;R482&amp;"')@Column(name = """&amp;L482&amp;""")"&amp;IF(R482="D","@Temporal(TemporalType.DATE)","")&amp;"private "&amp;VLOOKUP(TEXT(R482,"@"),Apoio!A:B,2,0)&amp;" "&amp;SUBSTITUTE(LOWER(LEFT(L482,1))&amp;RIGHT(PROPER(L482),LEN(L482)-1),"_","")&amp;";",IF(ISNUMBER(Q482),IF(R482="R","@Entity@Table(name = ""reg_"&amp;LOWER(J482)&amp;""")@XmlRootElement","")&amp;VLOOKUP(J482,Blocos!D:I,6,0)&amp;Apoio!$E$1&amp;Y482,""))</f>
        <v>@Registros(nivel = 3) public class RegC120 implements Serializable { private static final long serialVersionUID = 1L; @Id @GeneratedValue(strategy = GenerationType.IDENTITY) @Basic(optional = false) @Column(name = "ID" ) private Long id;@ManyToOne(fetch = FetchType.LAZY) @JoinColumn(name = "ID_PAI", nullable = false) private RegC100 idPai; public RegC100 getIdPai() {return idPai;}public void setIdPai(Object idPai) {this.idPai = (RegC100) idPai;}public RegC120() { } public RegC120(Long id) { this.id = id; } public RegC120(Long id, RegC100 idPai, long linha, String hash) { this.id = id; this.idPai = idPai; this.linha = linha; this.hash = hash; }public Long getId() { return id; } public void setId(Long id) { this.id = id; }@Basic(optional = false)@Column(name = "LINHA")private long linha;@Basic(optional = false)@Column(name = "HASH")private String hash;</v>
      </c>
      <c r="X482" s="190">
        <f>IF(ISNUMBER(Q482),COUNTIF(Blocos!G:G,J482),"")</f>
        <v>0</v>
      </c>
      <c r="Y482" s="190" t="str">
        <f>IF(OR(X482=0,X482=""),"",VLOOKUP(SUMIFS(Blocos!A:A,Blocos!H:H,'EFD REGISTROS e Campos (2)'!X482,Blocos!G:G,'EFD REGISTROS e Campos (2)'!J482),Blocos!A:L,12,0))</f>
        <v/>
      </c>
      <c r="Z482" s="190" t="str">
        <f>IF(ISNUMBER(Q483),VLOOKUP(J482,Blocos!D:G,4,0),"")</f>
        <v/>
      </c>
      <c r="AA482" s="190" t="str">
        <f>IF(ISNUMBER(Q482),CONCATENATE("CREATE TABLE ""reg_",LOWER(J482),""" (""ID"" bigint NOT NULL AUTO_INCREMENT,  ""HASHFILE"" varchar(255) DEFAULT NULL, ""ID_PAI"" bigint NOT NULL,"),IF(Q482="Campo",CONCATENATE("""",L482,""" ",VLOOKUP(R482,Apoio!A:C,3,0)),""))&amp;IF(Z482="","",CONCATENATE("PRIMARY KEY (""ID""), KEY ""FK_reg_",LOWER(Z482),"_ID_PAI"" (""ID_PAI""), CONSTRAINT ""FK_reg_",LOWER(Z482),"_ID_PAI"" FOREIGN KEY (""ID_PAI"") REFERENCES ""reg_",LOWER(Z482),""" (""ID"")) ENGINE=InnoDB AUTO_INCREMENT=105774 DEFAULT CHARSET=utf8mb4 COLLATE=utf8mb4_0900_ai_ci;"))</f>
        <v>CREATE TABLE "reg_c120" ("ID" bigint NOT NULL AUTO_INCREMENT,  "HASHFILE" varchar(255) DEFAULT NULL, "ID_PAI" bigint NOT NULL,</v>
      </c>
      <c r="AB482" s="190" t="str">
        <f t="shared" si="55"/>
        <v/>
      </c>
    </row>
    <row r="483" spans="1:28" ht="14.5" hidden="1" customHeight="1" x14ac:dyDescent="0.3">
      <c r="J483" s="187" t="str">
        <f t="shared" si="54"/>
        <v>C120</v>
      </c>
      <c r="K483" s="181">
        <v>1</v>
      </c>
      <c r="L483" s="289" t="s">
        <v>25</v>
      </c>
      <c r="M483" s="182" t="s">
        <v>710</v>
      </c>
      <c r="N483" s="181" t="s">
        <v>27</v>
      </c>
      <c r="O483" s="181">
        <v>4</v>
      </c>
      <c r="P483" s="181" t="s">
        <v>28</v>
      </c>
      <c r="Q483" s="192" t="str">
        <f t="shared" si="50"/>
        <v>Campo</v>
      </c>
      <c r="R483" s="192" t="s">
        <v>27</v>
      </c>
      <c r="S483" s="191" t="str">
        <f t="shared" si="51"/>
        <v/>
      </c>
      <c r="T483" s="192" t="str">
        <f t="shared" si="52"/>
        <v>&lt;campo posicao="1"&gt;
&lt;coluna&gt;REG&lt;/coluna&gt;
&lt;descricao&gt;Texto fixo contendo "C120"&lt;/descricao&gt;
&lt;tipo&gt;C&lt;/tipo&gt;
&lt;/campo&gt;</v>
      </c>
      <c r="U483" s="192" t="str">
        <f t="shared" si="49"/>
        <v>&lt;campo posicao="1"&gt;
&lt;coluna&gt;REG&lt;/coluna&gt;
&lt;descricao&gt;Texto fixo contendo "C120"&lt;/descricao&gt;
&lt;tipo&gt;C&lt;/tipo&gt;
&lt;/campo&gt;</v>
      </c>
      <c r="V483" s="192" t="str">
        <f t="shared" si="53"/>
        <v>{"Column2", "REG"},</v>
      </c>
      <c r="W483" s="191" t="str">
        <f>IF(Q483="Campo","@Campos(posicao = "&amp;K483&amp;", tipo = '"&amp;R483&amp;"')@Column(name = """&amp;L483&amp;""")"&amp;IF(R483="D","@Temporal(TemporalType.DATE)","")&amp;"private "&amp;VLOOKUP(TEXT(R483,"@"),Apoio!A:B,2,0)&amp;" "&amp;SUBSTITUTE(LOWER(LEFT(L483,1))&amp;RIGHT(PROPER(L483),LEN(L483)-1),"_","")&amp;";",IF(ISNUMBER(Q483),IF(R483="R","@Entity@Table(name = ""reg_"&amp;LOWER(J483)&amp;""")@XmlRootElement","")&amp;VLOOKUP(J483,Blocos!D:I,6,0)&amp;Apoio!$E$1&amp;Y483,""))</f>
        <v>@Campos(posicao = 1, tipo = 'C')@Column(name = "REG")private String reg;</v>
      </c>
      <c r="X483" s="190" t="str">
        <f>IF(ISNUMBER(Q483),COUNTIF(Blocos!G:G,J483),"")</f>
        <v/>
      </c>
      <c r="Y483" s="190" t="str">
        <f>IF(OR(X483=0,X483=""),"",VLOOKUP(SUMIFS(Blocos!A:A,Blocos!H:H,'EFD REGISTROS e Campos (2)'!X483,Blocos!G:G,'EFD REGISTROS e Campos (2)'!J483),Blocos!A:L,12,0))</f>
        <v/>
      </c>
      <c r="Z483" s="190" t="str">
        <f>IF(ISNUMBER(Q484),VLOOKUP(J483,Blocos!D:G,4,0),"")</f>
        <v/>
      </c>
      <c r="AA483" s="190" t="str">
        <f>IF(ISNUMBER(Q483),CONCATENATE("CREATE TABLE ""reg_",LOWER(J483),""" (""ID"" bigint NOT NULL AUTO_INCREMENT,  ""HASHFILE"" varchar(255) DEFAULT NULL, ""ID_PAI"" bigint NOT NULL,"),IF(Q483="Campo",CONCATENATE("""",L483,""" ",VLOOKUP(R483,Apoio!A:C,3,0)),""))&amp;IF(Z483="","",CONCATENATE("PRIMARY KEY (""ID""), KEY ""FK_reg_",LOWER(Z483),"_ID_PAI"" (""ID_PAI""), CONSTRAINT ""FK_reg_",LOWER(Z483),"_ID_PAI"" FOREIGN KEY (""ID_PAI"") REFERENCES ""reg_",LOWER(Z483),""" (""ID"")) ENGINE=InnoDB AUTO_INCREMENT=105774 DEFAULT CHARSET=utf8mb4 COLLATE=utf8mb4_0900_ai_ci;"))</f>
        <v>"REG" varchar(255) DEFAULT NULL,</v>
      </c>
      <c r="AB483" s="190" t="str">
        <f t="shared" si="55"/>
        <v>USE `efdicms`;SELECT `reg_c120`.`REG`,</v>
      </c>
    </row>
    <row r="484" spans="1:28" ht="14.5" hidden="1" customHeight="1" x14ac:dyDescent="0.3">
      <c r="J484" s="187" t="str">
        <f t="shared" si="54"/>
        <v>C120</v>
      </c>
      <c r="K484" s="196">
        <v>2</v>
      </c>
      <c r="L484" s="285" t="s">
        <v>712</v>
      </c>
      <c r="M484" s="182" t="s">
        <v>713</v>
      </c>
      <c r="N484" s="196" t="s">
        <v>27</v>
      </c>
      <c r="O484" s="196" t="s">
        <v>240</v>
      </c>
      <c r="P484" s="196" t="s">
        <v>28</v>
      </c>
      <c r="Q484" s="192" t="str">
        <f t="shared" si="50"/>
        <v>Campo</v>
      </c>
      <c r="R484" s="192" t="s">
        <v>27</v>
      </c>
      <c r="S484" s="191" t="str">
        <f t="shared" si="51"/>
        <v/>
      </c>
      <c r="T484" s="192" t="str">
        <f t="shared" si="52"/>
        <v>&lt;campo posicao="2"&gt;
&lt;coluna&gt;COD_DOC_IMP&lt;/coluna&gt;
&lt;descricao&gt;Documento de importação:&lt;/descricao&gt;
&lt;tipo&gt;C&lt;/tipo&gt;
&lt;/campo&gt;</v>
      </c>
      <c r="U484" s="192" t="str">
        <f t="shared" si="49"/>
        <v>&lt;campo posicao="2"&gt;
&lt;coluna&gt;COD_DOC_IMP&lt;/coluna&gt;
&lt;descricao&gt;Documento de importação:&lt;/descricao&gt;
&lt;tipo&gt;C&lt;/tipo&gt;
&lt;/campo&gt;</v>
      </c>
      <c r="V484" s="192" t="str">
        <f t="shared" si="53"/>
        <v>{"Column3", "COD_DOC_IMP"},</v>
      </c>
      <c r="W484" s="191" t="str">
        <f>IF(Q484="Campo","@Campos(posicao = "&amp;K484&amp;", tipo = '"&amp;R484&amp;"')@Column(name = """&amp;L484&amp;""")"&amp;IF(R484="D","@Temporal(TemporalType.DATE)","")&amp;"private "&amp;VLOOKUP(TEXT(R484,"@"),Apoio!A:B,2,0)&amp;" "&amp;SUBSTITUTE(LOWER(LEFT(L484,1))&amp;RIGHT(PROPER(L484),LEN(L484)-1),"_","")&amp;";",IF(ISNUMBER(Q484),IF(R484="R","@Entity@Table(name = ""reg_"&amp;LOWER(J484)&amp;""")@XmlRootElement","")&amp;VLOOKUP(J484,Blocos!D:I,6,0)&amp;Apoio!$E$1&amp;Y484,""))</f>
        <v>@Campos(posicao = 2, tipo = 'C')@Column(name = "COD_DOC_IMP")private String codDocImp;</v>
      </c>
      <c r="X484" s="190" t="str">
        <f>IF(ISNUMBER(Q484),COUNTIF(Blocos!G:G,J484),"")</f>
        <v/>
      </c>
      <c r="Y484" s="190" t="str">
        <f>IF(OR(X484=0,X484=""),"",VLOOKUP(SUMIFS(Blocos!A:A,Blocos!H:H,'EFD REGISTROS e Campos (2)'!X484,Blocos!G:G,'EFD REGISTROS e Campos (2)'!J484),Blocos!A:L,12,0))</f>
        <v/>
      </c>
      <c r="Z484" s="190" t="str">
        <f>IF(ISNUMBER(Q485),VLOOKUP(J484,Blocos!D:G,4,0),"")</f>
        <v/>
      </c>
      <c r="AA484" s="190" t="str">
        <f>IF(ISNUMBER(Q484),CONCATENATE("CREATE TABLE ""reg_",LOWER(J484),""" (""ID"" bigint NOT NULL AUTO_INCREMENT,  ""HASHFILE"" varchar(255) DEFAULT NULL, ""ID_PAI"" bigint NOT NULL,"),IF(Q484="Campo",CONCATENATE("""",L484,""" ",VLOOKUP(R484,Apoio!A:C,3,0)),""))&amp;IF(Z484="","",CONCATENATE("PRIMARY KEY (""ID""), KEY ""FK_reg_",LOWER(Z484),"_ID_PAI"" (""ID_PAI""), CONSTRAINT ""FK_reg_",LOWER(Z484),"_ID_PAI"" FOREIGN KEY (""ID_PAI"") REFERENCES ""reg_",LOWER(Z484),""" (""ID"")) ENGINE=InnoDB AUTO_INCREMENT=105774 DEFAULT CHARSET=utf8mb4 COLLATE=utf8mb4_0900_ai_ci;"))</f>
        <v>"COD_DOC_IMP" varchar(255) DEFAULT NULL,</v>
      </c>
      <c r="AB484" s="190" t="str">
        <f t="shared" si="55"/>
        <v>`reg_c120`.`COD_DOC_IMP`,</v>
      </c>
    </row>
    <row r="485" spans="1:28" ht="14.5" hidden="1" customHeight="1" x14ac:dyDescent="0.3">
      <c r="J485" s="187" t="str">
        <f t="shared" si="54"/>
        <v>C120</v>
      </c>
      <c r="K485" s="196"/>
      <c r="L485" s="285"/>
      <c r="M485" s="182" t="s">
        <v>714</v>
      </c>
      <c r="N485" s="196"/>
      <c r="O485" s="196"/>
      <c r="P485" s="196"/>
      <c r="Q485" s="192" t="str">
        <f t="shared" si="50"/>
        <v/>
      </c>
      <c r="S485" s="191" t="str">
        <f t="shared" si="51"/>
        <v/>
      </c>
      <c r="T485" s="192" t="str">
        <f t="shared" si="52"/>
        <v/>
      </c>
      <c r="U485" s="192" t="str">
        <f t="shared" si="49"/>
        <v/>
      </c>
      <c r="V485" s="192" t="str">
        <f t="shared" si="53"/>
        <v/>
      </c>
      <c r="W485" s="191" t="str">
        <f>IF(Q485="Campo","@Campos(posicao = "&amp;K485&amp;", tipo = '"&amp;R485&amp;"')@Column(name = """&amp;L485&amp;""")"&amp;IF(R485="D","@Temporal(TemporalType.DATE)","")&amp;"private "&amp;VLOOKUP(TEXT(R485,"@"),Apoio!A:B,2,0)&amp;" "&amp;SUBSTITUTE(LOWER(LEFT(L485,1))&amp;RIGHT(PROPER(L485),LEN(L485)-1),"_","")&amp;";",IF(ISNUMBER(Q485),IF(R485="R","@Entity@Table(name = ""reg_"&amp;LOWER(J485)&amp;""")@XmlRootElement","")&amp;VLOOKUP(J485,Blocos!D:I,6,0)&amp;Apoio!$E$1&amp;Y485,""))</f>
        <v/>
      </c>
      <c r="X485" s="190" t="str">
        <f>IF(ISNUMBER(Q485),COUNTIF(Blocos!G:G,J485),"")</f>
        <v/>
      </c>
      <c r="Y485" s="190" t="str">
        <f>IF(OR(X485=0,X485=""),"",VLOOKUP(SUMIFS(Blocos!A:A,Blocos!H:H,'EFD REGISTROS e Campos (2)'!X485,Blocos!G:G,'EFD REGISTROS e Campos (2)'!J485),Blocos!A:L,12,0))</f>
        <v/>
      </c>
      <c r="Z485" s="190" t="str">
        <f>IF(ISNUMBER(Q486),VLOOKUP(J485,Blocos!D:G,4,0),"")</f>
        <v/>
      </c>
      <c r="AA485" s="190" t="str">
        <f>IF(ISNUMBER(Q485),CONCATENATE("CREATE TABLE ""reg_",LOWER(J485),""" (""ID"" bigint NOT NULL AUTO_INCREMENT,  ""HASHFILE"" varchar(255) DEFAULT NULL, ""ID_PAI"" bigint NOT NULL,"),IF(Q485="Campo",CONCATENATE("""",L485,""" ",VLOOKUP(R485,Apoio!A:C,3,0)),""))&amp;IF(Z485="","",CONCATENATE("PRIMARY KEY (""ID""), KEY ""FK_reg_",LOWER(Z485),"_ID_PAI"" (""ID_PAI""), CONSTRAINT ""FK_reg_",LOWER(Z485),"_ID_PAI"" FOREIGN KEY (""ID_PAI"") REFERENCES ""reg_",LOWER(Z485),""" (""ID"")) ENGINE=InnoDB AUTO_INCREMENT=105774 DEFAULT CHARSET=utf8mb4 COLLATE=utf8mb4_0900_ai_ci;"))</f>
        <v/>
      </c>
      <c r="AB485" s="190" t="str">
        <f t="shared" si="55"/>
        <v/>
      </c>
    </row>
    <row r="486" spans="1:28" ht="14.5" hidden="1" customHeight="1" x14ac:dyDescent="0.3">
      <c r="J486" s="187" t="str">
        <f t="shared" si="54"/>
        <v>C120</v>
      </c>
      <c r="K486" s="196"/>
      <c r="L486" s="285"/>
      <c r="M486" s="182" t="s">
        <v>715</v>
      </c>
      <c r="N486" s="196"/>
      <c r="O486" s="196"/>
      <c r="P486" s="196"/>
      <c r="Q486" s="192" t="str">
        <f t="shared" si="50"/>
        <v/>
      </c>
      <c r="S486" s="191" t="str">
        <f t="shared" si="51"/>
        <v/>
      </c>
      <c r="T486" s="192" t="str">
        <f t="shared" si="52"/>
        <v/>
      </c>
      <c r="U486" s="192" t="str">
        <f t="shared" si="49"/>
        <v/>
      </c>
      <c r="V486" s="192" t="str">
        <f t="shared" si="53"/>
        <v/>
      </c>
      <c r="W486" s="191" t="str">
        <f>IF(Q486="Campo","@Campos(posicao = "&amp;K486&amp;", tipo = '"&amp;R486&amp;"')@Column(name = """&amp;L486&amp;""")"&amp;IF(R486="D","@Temporal(TemporalType.DATE)","")&amp;"private "&amp;VLOOKUP(TEXT(R486,"@"),Apoio!A:B,2,0)&amp;" "&amp;SUBSTITUTE(LOWER(LEFT(L486,1))&amp;RIGHT(PROPER(L486),LEN(L486)-1),"_","")&amp;";",IF(ISNUMBER(Q486),IF(R486="R","@Entity@Table(name = ""reg_"&amp;LOWER(J486)&amp;""")@XmlRootElement","")&amp;VLOOKUP(J486,Blocos!D:I,6,0)&amp;Apoio!$E$1&amp;Y486,""))</f>
        <v/>
      </c>
      <c r="X486" s="190" t="str">
        <f>IF(ISNUMBER(Q486),COUNTIF(Blocos!G:G,J486),"")</f>
        <v/>
      </c>
      <c r="Y486" s="190" t="str">
        <f>IF(OR(X486=0,X486=""),"",VLOOKUP(SUMIFS(Blocos!A:A,Blocos!H:H,'EFD REGISTROS e Campos (2)'!X486,Blocos!G:G,'EFD REGISTROS e Campos (2)'!J486),Blocos!A:L,12,0))</f>
        <v/>
      </c>
      <c r="Z486" s="190" t="str">
        <f>IF(ISNUMBER(Q487),VLOOKUP(J486,Blocos!D:G,4,0),"")</f>
        <v/>
      </c>
      <c r="AA486" s="190" t="str">
        <f>IF(ISNUMBER(Q486),CONCATENATE("CREATE TABLE ""reg_",LOWER(J486),""" (""ID"" bigint NOT NULL AUTO_INCREMENT,  ""HASHFILE"" varchar(255) DEFAULT NULL, ""ID_PAI"" bigint NOT NULL,"),IF(Q486="Campo",CONCATENATE("""",L486,""" ",VLOOKUP(R486,Apoio!A:C,3,0)),""))&amp;IF(Z486="","",CONCATENATE("PRIMARY KEY (""ID""), KEY ""FK_reg_",LOWER(Z486),"_ID_PAI"" (""ID_PAI""), CONSTRAINT ""FK_reg_",LOWER(Z486),"_ID_PAI"" FOREIGN KEY (""ID_PAI"") REFERENCES ""reg_",LOWER(Z486),""" (""ID"")) ENGINE=InnoDB AUTO_INCREMENT=105774 DEFAULT CHARSET=utf8mb4 COLLATE=utf8mb4_0900_ai_ci;"))</f>
        <v/>
      </c>
      <c r="AB486" s="190" t="str">
        <f t="shared" si="55"/>
        <v/>
      </c>
    </row>
    <row r="487" spans="1:28" ht="14.5" hidden="1" customHeight="1" x14ac:dyDescent="0.3">
      <c r="J487" s="187" t="str">
        <f t="shared" si="54"/>
        <v>C120</v>
      </c>
      <c r="K487" s="181">
        <v>3</v>
      </c>
      <c r="L487" s="289" t="s">
        <v>716</v>
      </c>
      <c r="M487" s="182" t="s">
        <v>717</v>
      </c>
      <c r="N487" s="181" t="s">
        <v>27</v>
      </c>
      <c r="O487" s="181">
        <v>15</v>
      </c>
      <c r="P487" s="181" t="s">
        <v>28</v>
      </c>
      <c r="Q487" s="192" t="str">
        <f t="shared" si="50"/>
        <v>Campo</v>
      </c>
      <c r="R487" s="192" t="s">
        <v>27</v>
      </c>
      <c r="S487" s="191" t="str">
        <f t="shared" si="51"/>
        <v/>
      </c>
      <c r="T487" s="192" t="str">
        <f t="shared" si="52"/>
        <v>&lt;campo posicao="3"&gt;
&lt;coluna&gt;NUM_DOC__IMP&lt;/coluna&gt;
&lt;descricao&gt;Número do documento de Importação.&lt;/descricao&gt;
&lt;tipo&gt;C&lt;/tipo&gt;
&lt;/campo&gt;</v>
      </c>
      <c r="U487" s="192" t="str">
        <f t="shared" si="49"/>
        <v>&lt;campo posicao="3"&gt;
&lt;coluna&gt;NUM_DOC__IMP&lt;/coluna&gt;
&lt;descricao&gt;Número do documento de Importação.&lt;/descricao&gt;
&lt;tipo&gt;C&lt;/tipo&gt;
&lt;/campo&gt;</v>
      </c>
      <c r="V487" s="192" t="str">
        <f t="shared" si="53"/>
        <v>{"Column4", "NUM_DOC__IMP"},</v>
      </c>
      <c r="W487" s="191" t="str">
        <f>IF(Q487="Campo","@Campos(posicao = "&amp;K487&amp;", tipo = '"&amp;R487&amp;"')@Column(name = """&amp;L487&amp;""")"&amp;IF(R487="D","@Temporal(TemporalType.DATE)","")&amp;"private "&amp;VLOOKUP(TEXT(R487,"@"),Apoio!A:B,2,0)&amp;" "&amp;SUBSTITUTE(LOWER(LEFT(L487,1))&amp;RIGHT(PROPER(L487),LEN(L487)-1),"_","")&amp;";",IF(ISNUMBER(Q487),IF(R487="R","@Entity@Table(name = ""reg_"&amp;LOWER(J487)&amp;""")@XmlRootElement","")&amp;VLOOKUP(J487,Blocos!D:I,6,0)&amp;Apoio!$E$1&amp;Y487,""))</f>
        <v>@Campos(posicao = 3, tipo = 'C')@Column(name = "NUM_DOC__IMP")private String numDocImp;</v>
      </c>
      <c r="X487" s="190" t="str">
        <f>IF(ISNUMBER(Q487),COUNTIF(Blocos!G:G,J487),"")</f>
        <v/>
      </c>
      <c r="Y487" s="190" t="str">
        <f>IF(OR(X487=0,X487=""),"",VLOOKUP(SUMIFS(Blocos!A:A,Blocos!H:H,'EFD REGISTROS e Campos (2)'!X487,Blocos!G:G,'EFD REGISTROS e Campos (2)'!J487),Blocos!A:L,12,0))</f>
        <v/>
      </c>
      <c r="Z487" s="190" t="str">
        <f>IF(ISNUMBER(Q488),VLOOKUP(J487,Blocos!D:G,4,0),"")</f>
        <v/>
      </c>
      <c r="AA487" s="190" t="str">
        <f>IF(ISNUMBER(Q487),CONCATENATE("CREATE TABLE ""reg_",LOWER(J487),""" (""ID"" bigint NOT NULL AUTO_INCREMENT,  ""HASHFILE"" varchar(255) DEFAULT NULL, ""ID_PAI"" bigint NOT NULL,"),IF(Q487="Campo",CONCATENATE("""",L487,""" ",VLOOKUP(R487,Apoio!A:C,3,0)),""))&amp;IF(Z487="","",CONCATENATE("PRIMARY KEY (""ID""), KEY ""FK_reg_",LOWER(Z487),"_ID_PAI"" (""ID_PAI""), CONSTRAINT ""FK_reg_",LOWER(Z487),"_ID_PAI"" FOREIGN KEY (""ID_PAI"") REFERENCES ""reg_",LOWER(Z487),""" (""ID"")) ENGINE=InnoDB AUTO_INCREMENT=105774 DEFAULT CHARSET=utf8mb4 COLLATE=utf8mb4_0900_ai_ci;"))</f>
        <v>"NUM_DOC__IMP" varchar(255) DEFAULT NULL,</v>
      </c>
      <c r="AB487" s="190" t="str">
        <f t="shared" si="55"/>
        <v>`reg_c120`.`NUM_DOC__IMP`,</v>
      </c>
    </row>
    <row r="488" spans="1:28" ht="14.5" hidden="1" customHeight="1" x14ac:dyDescent="0.3">
      <c r="J488" s="187" t="str">
        <f t="shared" si="54"/>
        <v>C120</v>
      </c>
      <c r="K488" s="181">
        <v>4</v>
      </c>
      <c r="L488" s="289" t="s">
        <v>718</v>
      </c>
      <c r="M488" s="182" t="s">
        <v>719</v>
      </c>
      <c r="N488" s="181" t="s">
        <v>32</v>
      </c>
      <c r="O488" s="181" t="s">
        <v>28</v>
      </c>
      <c r="P488" s="181">
        <v>2</v>
      </c>
      <c r="Q488" s="192" t="str">
        <f t="shared" si="50"/>
        <v>Campo</v>
      </c>
      <c r="R488" s="192" t="s">
        <v>3606</v>
      </c>
      <c r="S488" s="191" t="str">
        <f t="shared" si="51"/>
        <v/>
      </c>
      <c r="T488" s="192" t="str">
        <f t="shared" si="52"/>
        <v>&lt;campo posicao="4"&gt;
&lt;coluna&gt;PIS_IMP&lt;/coluna&gt;
&lt;descricao&gt;Valor pago de PIS na importação&lt;/descricao&gt;
&lt;tipo&gt;R&lt;/tipo&gt;
&lt;/campo&gt;</v>
      </c>
      <c r="U488" s="192" t="str">
        <f t="shared" si="49"/>
        <v>&lt;campo posicao="4"&gt;
&lt;coluna&gt;PIS_IMP&lt;/coluna&gt;
&lt;descricao&gt;Valor pago de PIS na importação&lt;/descricao&gt;
&lt;tipo&gt;R&lt;/tipo&gt;
&lt;/campo&gt;</v>
      </c>
      <c r="V488" s="192" t="str">
        <f t="shared" si="53"/>
        <v>{"Column5", "PIS_IMP"},</v>
      </c>
      <c r="W488" s="191" t="str">
        <f>IF(Q488="Campo","@Campos(posicao = "&amp;K488&amp;", tipo = '"&amp;R488&amp;"')@Column(name = """&amp;L488&amp;""")"&amp;IF(R488="D","@Temporal(TemporalType.DATE)","")&amp;"private "&amp;VLOOKUP(TEXT(R488,"@"),Apoio!A:B,2,0)&amp;" "&amp;SUBSTITUTE(LOWER(LEFT(L488,1))&amp;RIGHT(PROPER(L488),LEN(L488)-1),"_","")&amp;";",IF(ISNUMBER(Q488),IF(R488="R","@Entity@Table(name = ""reg_"&amp;LOWER(J488)&amp;""")@XmlRootElement","")&amp;VLOOKUP(J488,Blocos!D:I,6,0)&amp;Apoio!$E$1&amp;Y488,""))</f>
        <v>@Campos(posicao = 4, tipo = 'R')@Column(name = "PIS_IMP")private BigDecimal pisImp;</v>
      </c>
      <c r="X488" s="190" t="str">
        <f>IF(ISNUMBER(Q488),COUNTIF(Blocos!G:G,J488),"")</f>
        <v/>
      </c>
      <c r="Y488" s="190" t="str">
        <f>IF(OR(X488=0,X488=""),"",VLOOKUP(SUMIFS(Blocos!A:A,Blocos!H:H,'EFD REGISTROS e Campos (2)'!X488,Blocos!G:G,'EFD REGISTROS e Campos (2)'!J488),Blocos!A:L,12,0))</f>
        <v/>
      </c>
      <c r="Z488" s="190" t="str">
        <f>IF(ISNUMBER(Q489),VLOOKUP(J488,Blocos!D:G,4,0),"")</f>
        <v/>
      </c>
      <c r="AA488" s="190" t="str">
        <f>IF(ISNUMBER(Q488),CONCATENATE("CREATE TABLE ""reg_",LOWER(J488),""" (""ID"" bigint NOT NULL AUTO_INCREMENT,  ""HASHFILE"" varchar(255) DEFAULT NULL, ""ID_PAI"" bigint NOT NULL,"),IF(Q488="Campo",CONCATENATE("""",L488,""" ",VLOOKUP(R488,Apoio!A:C,3,0)),""))&amp;IF(Z488="","",CONCATENATE("PRIMARY KEY (""ID""), KEY ""FK_reg_",LOWER(Z488),"_ID_PAI"" (""ID_PAI""), CONSTRAINT ""FK_reg_",LOWER(Z488),"_ID_PAI"" FOREIGN KEY (""ID_PAI"") REFERENCES ""reg_",LOWER(Z488),""" (""ID"")) ENGINE=InnoDB AUTO_INCREMENT=105774 DEFAULT CHARSET=utf8mb4 COLLATE=utf8mb4_0900_ai_ci;"))</f>
        <v>"PIS_IMP" decimal(15,6) DEFAULT NULL,</v>
      </c>
      <c r="AB488" s="190" t="str">
        <f t="shared" si="55"/>
        <v>`reg_c120`.`PIS_IMP`,</v>
      </c>
    </row>
    <row r="489" spans="1:28" ht="14.5" hidden="1" customHeight="1" x14ac:dyDescent="0.3">
      <c r="J489" s="187" t="str">
        <f t="shared" si="54"/>
        <v>C120</v>
      </c>
      <c r="K489" s="181">
        <v>5</v>
      </c>
      <c r="L489" s="289" t="s">
        <v>720</v>
      </c>
      <c r="M489" s="182" t="s">
        <v>721</v>
      </c>
      <c r="N489" s="181" t="s">
        <v>32</v>
      </c>
      <c r="O489" s="181" t="s">
        <v>28</v>
      </c>
      <c r="P489" s="181">
        <v>2</v>
      </c>
      <c r="Q489" s="192" t="str">
        <f t="shared" si="50"/>
        <v>Campo</v>
      </c>
      <c r="R489" s="192" t="s">
        <v>3606</v>
      </c>
      <c r="S489" s="191" t="str">
        <f t="shared" si="51"/>
        <v/>
      </c>
      <c r="T489" s="192" t="str">
        <f t="shared" si="52"/>
        <v>&lt;campo posicao="5"&gt;
&lt;coluna&gt;COFINS_IMP&lt;/coluna&gt;
&lt;descricao&gt;Valor pago de COFINS na importação&lt;/descricao&gt;
&lt;tipo&gt;R&lt;/tipo&gt;
&lt;/campo&gt;</v>
      </c>
      <c r="U489" s="192" t="str">
        <f t="shared" si="49"/>
        <v>&lt;campo posicao="5"&gt;
&lt;coluna&gt;COFINS_IMP&lt;/coluna&gt;
&lt;descricao&gt;Valor pago de COFINS na importação&lt;/descricao&gt;
&lt;tipo&gt;R&lt;/tipo&gt;
&lt;/campo&gt;</v>
      </c>
      <c r="V489" s="192" t="str">
        <f t="shared" si="53"/>
        <v>{"Column6", "COFINS_IMP"},</v>
      </c>
      <c r="W489" s="191" t="str">
        <f>IF(Q489="Campo","@Campos(posicao = "&amp;K489&amp;", tipo = '"&amp;R489&amp;"')@Column(name = """&amp;L489&amp;""")"&amp;IF(R489="D","@Temporal(TemporalType.DATE)","")&amp;"private "&amp;VLOOKUP(TEXT(R489,"@"),Apoio!A:B,2,0)&amp;" "&amp;SUBSTITUTE(LOWER(LEFT(L489,1))&amp;RIGHT(PROPER(L489),LEN(L489)-1),"_","")&amp;";",IF(ISNUMBER(Q489),IF(R489="R","@Entity@Table(name = ""reg_"&amp;LOWER(J489)&amp;""")@XmlRootElement","")&amp;VLOOKUP(J489,Blocos!D:I,6,0)&amp;Apoio!$E$1&amp;Y489,""))</f>
        <v>@Campos(posicao = 5, tipo = 'R')@Column(name = "COFINS_IMP")private BigDecimal cofinsImp;</v>
      </c>
      <c r="X489" s="190" t="str">
        <f>IF(ISNUMBER(Q489),COUNTIF(Blocos!G:G,J489),"")</f>
        <v/>
      </c>
      <c r="Y489" s="190" t="str">
        <f>IF(OR(X489=0,X489=""),"",VLOOKUP(SUMIFS(Blocos!A:A,Blocos!H:H,'EFD REGISTROS e Campos (2)'!X489,Blocos!G:G,'EFD REGISTROS e Campos (2)'!J489),Blocos!A:L,12,0))</f>
        <v/>
      </c>
      <c r="Z489" s="190" t="str">
        <f>IF(ISNUMBER(Q490),VLOOKUP(J489,Blocos!D:G,4,0),"")</f>
        <v/>
      </c>
      <c r="AA489" s="190" t="str">
        <f>IF(ISNUMBER(Q489),CONCATENATE("CREATE TABLE ""reg_",LOWER(J489),""" (""ID"" bigint NOT NULL AUTO_INCREMENT,  ""HASHFILE"" varchar(255) DEFAULT NULL, ""ID_PAI"" bigint NOT NULL,"),IF(Q489="Campo",CONCATENATE("""",L489,""" ",VLOOKUP(R489,Apoio!A:C,3,0)),""))&amp;IF(Z489="","",CONCATENATE("PRIMARY KEY (""ID""), KEY ""FK_reg_",LOWER(Z489),"_ID_PAI"" (""ID_PAI""), CONSTRAINT ""FK_reg_",LOWER(Z489),"_ID_PAI"" FOREIGN KEY (""ID_PAI"") REFERENCES ""reg_",LOWER(Z489),""" (""ID"")) ENGINE=InnoDB AUTO_INCREMENT=105774 DEFAULT CHARSET=utf8mb4 COLLATE=utf8mb4_0900_ai_ci;"))</f>
        <v>"COFINS_IMP" decimal(15,6) DEFAULT NULL,</v>
      </c>
      <c r="AB489" s="190" t="str">
        <f t="shared" si="55"/>
        <v>`reg_c120`.`COFINS_IMP`,</v>
      </c>
    </row>
    <row r="490" spans="1:28" ht="14.5" hidden="1" customHeight="1" x14ac:dyDescent="0.3">
      <c r="J490" s="187" t="str">
        <f t="shared" si="54"/>
        <v>C120</v>
      </c>
      <c r="K490" s="181">
        <v>6</v>
      </c>
      <c r="L490" s="289" t="s">
        <v>722</v>
      </c>
      <c r="M490" s="182" t="s">
        <v>723</v>
      </c>
      <c r="N490" s="181" t="s">
        <v>27</v>
      </c>
      <c r="O490" s="181">
        <v>20</v>
      </c>
      <c r="P490" s="181" t="s">
        <v>28</v>
      </c>
      <c r="Q490" s="192" t="str">
        <f t="shared" si="50"/>
        <v>Campo</v>
      </c>
      <c r="R490" s="192" t="s">
        <v>27</v>
      </c>
      <c r="S490" s="191" t="str">
        <f t="shared" si="51"/>
        <v/>
      </c>
      <c r="T490" s="192" t="str">
        <f t="shared" si="52"/>
        <v>&lt;campo posicao="6"&gt;
&lt;coluna&gt;NUM_ACDRAW&lt;/coluna&gt;
&lt;descricao&gt;Número do Ato Concessório do regime Drawback &lt;/descricao&gt;
&lt;tipo&gt;C&lt;/tipo&gt;
&lt;/campo&gt;</v>
      </c>
      <c r="U490" s="192" t="str">
        <f t="shared" si="49"/>
        <v>&lt;campo posicao="6"&gt;
&lt;coluna&gt;NUM_ACDRAW&lt;/coluna&gt;
&lt;descricao&gt;Número do Ato Concessório do regime Drawback &lt;/descricao&gt;
&lt;tipo&gt;C&lt;/tipo&gt;
&lt;/campo&gt;</v>
      </c>
      <c r="V490" s="192" t="str">
        <f t="shared" si="53"/>
        <v>{"Column7", "NUM_ACDRAW"},</v>
      </c>
      <c r="W490" s="191" t="str">
        <f>IF(Q490="Campo","@Campos(posicao = "&amp;K490&amp;", tipo = '"&amp;R490&amp;"')@Column(name = """&amp;L490&amp;""")"&amp;IF(R490="D","@Temporal(TemporalType.DATE)","")&amp;"private "&amp;VLOOKUP(TEXT(R490,"@"),Apoio!A:B,2,0)&amp;" "&amp;SUBSTITUTE(LOWER(LEFT(L490,1))&amp;RIGHT(PROPER(L490),LEN(L490)-1),"_","")&amp;";",IF(ISNUMBER(Q490),IF(R490="R","@Entity@Table(name = ""reg_"&amp;LOWER(J490)&amp;""")@XmlRootElement","")&amp;VLOOKUP(J490,Blocos!D:I,6,0)&amp;Apoio!$E$1&amp;Y490,""))</f>
        <v>@Campos(posicao = 6, tipo = 'C')@Column(name = "NUM_ACDRAW")private String numAcdraw;</v>
      </c>
      <c r="X490" s="190" t="str">
        <f>IF(ISNUMBER(Q490),COUNTIF(Blocos!G:G,J490),"")</f>
        <v/>
      </c>
      <c r="Y490" s="190" t="str">
        <f>IF(OR(X490=0,X490=""),"",VLOOKUP(SUMIFS(Blocos!A:A,Blocos!H:H,'EFD REGISTROS e Campos (2)'!X490,Blocos!G:G,'EFD REGISTROS e Campos (2)'!J490),Blocos!A:L,12,0))</f>
        <v/>
      </c>
      <c r="Z490" s="190" t="str">
        <f>IF(ISNUMBER(Q491),VLOOKUP(J490,Blocos!D:G,4,0),"")</f>
        <v>C100</v>
      </c>
      <c r="AA490" s="190" t="str">
        <f>IF(ISNUMBER(Q490),CONCATENATE("CREATE TABLE ""reg_",LOWER(J490),""" (""ID"" bigint NOT NULL AUTO_INCREMENT,  ""HASHFILE"" varchar(255) DEFAULT NULL, ""ID_PAI"" bigint NOT NULL,"),IF(Q490="Campo",CONCATENATE("""",L490,""" ",VLOOKUP(R490,Apoio!A:C,3,0)),""))&amp;IF(Z490="","",CONCATENATE("PRIMARY KEY (""ID""), KEY ""FK_reg_",LOWER(Z490),"_ID_PAI"" (""ID_PAI""), CONSTRAINT ""FK_reg_",LOWER(Z490),"_ID_PAI"" FOREIGN KEY (""ID_PAI"") REFERENCES ""reg_",LOWER(Z490),""" (""ID"")) ENGINE=InnoDB AUTO_INCREMENT=105774 DEFAULT CHARSET=utf8mb4 COLLATE=utf8mb4_0900_ai_ci;"))</f>
        <v>"NUM_ACDRAW" varchar(255) DEFAULT NULL,PRIMARY KEY ("ID"), KEY "FK_reg_c100_ID_PAI" ("ID_PAI"), CONSTRAINT "FK_reg_c100_ID_PAI" FOREIGN KEY ("ID_PAI") REFERENCES "reg_c100" ("ID")) ENGINE=InnoDB AUTO_INCREMENT=105774 DEFAULT CHARSET=utf8mb4 COLLATE=utf8mb4_0900_ai_ci;</v>
      </c>
      <c r="AB490" s="190" t="str">
        <f t="shared" si="55"/>
        <v>`reg_c120`.`NUM_ACDRAW`,FROM `efdicms`.`reg_c120`;"</v>
      </c>
    </row>
    <row r="491" spans="1:28" ht="14.5" hidden="1" customHeight="1" collapsed="1" x14ac:dyDescent="0.3">
      <c r="A491" s="180" t="s">
        <v>115</v>
      </c>
      <c r="E491" s="180" t="s">
        <v>724</v>
      </c>
      <c r="I491" s="180" t="s">
        <v>209</v>
      </c>
      <c r="J491" s="187" t="str">
        <f t="shared" si="54"/>
        <v>C130</v>
      </c>
      <c r="K491" s="195" t="s">
        <v>725</v>
      </c>
      <c r="Q491" s="192">
        <f t="shared" si="50"/>
        <v>3</v>
      </c>
      <c r="S491" s="191" t="str">
        <f t="shared" si="51"/>
        <v>&lt;/registro&gt;
&lt;registro codigo="C130" perfil="AB" nivel="3"&gt;</v>
      </c>
      <c r="T491" s="192" t="str">
        <f t="shared" si="52"/>
        <v/>
      </c>
      <c r="U491" s="192" t="str">
        <f t="shared" si="49"/>
        <v>&lt;/registro&gt;
&lt;registro codigo="C130" perfil="AB" nivel="3"&gt;</v>
      </c>
      <c r="V491" s="192" t="str">
        <f t="shared" si="53"/>
        <v/>
      </c>
      <c r="W491" s="191" t="str">
        <f>IF(Q491="Campo","@Campos(posicao = "&amp;K491&amp;", tipo = '"&amp;R491&amp;"')@Column(name = """&amp;L491&amp;""")"&amp;IF(R491="D","@Temporal(TemporalType.DATE)","")&amp;"private "&amp;VLOOKUP(TEXT(R491,"@"),Apoio!A:B,2,0)&amp;" "&amp;SUBSTITUTE(LOWER(LEFT(L491,1))&amp;RIGHT(PROPER(L491),LEN(L491)-1),"_","")&amp;";",IF(ISNUMBER(Q491),IF(R491="R","@Entity@Table(name = ""reg_"&amp;LOWER(J491)&amp;""")@XmlRootElement","")&amp;VLOOKUP(J491,Blocos!D:I,6,0)&amp;Apoio!$E$1&amp;Y491,""))</f>
        <v>@Registros(nivel = 3) public class RegC130 implements Serializable { private static final long serialVersionUID = 1L; @Id @GeneratedValue(strategy = GenerationType.IDENTITY) @Basic(optional = false) @Column(name = "ID" ) private Long id;@OneToOne(fetch = FetchType.LAZY) @JoinColumn(name = "ID_PAI", nullable = false) private RegC100 idPai; public RegC100 getIdPai() {return idPai;}public void setIdPai(Object idPai) {this.idPai = (RegC100) idPai;}public RegC130() { } public RegC130(Long id) { this.id = id; } public RegC130(Long id, RegC100 idPai, long linha, String hash) { this.id = id; this.idPai = idPai; this.linha = linha; this.hash = hash; }public Long getId() { return id; } public void setId(Long id) { this.id = id; }@Basic(optional = false)@Column(name = "LINHA")private long linha;@Basic(optional = false)@Column(name = "HASH")private String hash;</v>
      </c>
      <c r="X491" s="190">
        <f>IF(ISNUMBER(Q491),COUNTIF(Blocos!G:G,J491),"")</f>
        <v>0</v>
      </c>
      <c r="Y491" s="190" t="str">
        <f>IF(OR(X491=0,X491=""),"",VLOOKUP(SUMIFS(Blocos!A:A,Blocos!H:H,'EFD REGISTROS e Campos (2)'!X491,Blocos!G:G,'EFD REGISTROS e Campos (2)'!J491),Blocos!A:L,12,0))</f>
        <v/>
      </c>
      <c r="Z491" s="190" t="str">
        <f>IF(ISNUMBER(Q492),VLOOKUP(J491,Blocos!D:G,4,0),"")</f>
        <v/>
      </c>
      <c r="AA491" s="190" t="str">
        <f>IF(ISNUMBER(Q491),CONCATENATE("CREATE TABLE ""reg_",LOWER(J491),""" (""ID"" bigint NOT NULL AUTO_INCREMENT,  ""HASHFILE"" varchar(255) DEFAULT NULL, ""ID_PAI"" bigint NOT NULL,"),IF(Q491="Campo",CONCATENATE("""",L491,""" ",VLOOKUP(R491,Apoio!A:C,3,0)),""))&amp;IF(Z491="","",CONCATENATE("PRIMARY KEY (""ID""), KEY ""FK_reg_",LOWER(Z491),"_ID_PAI"" (""ID_PAI""), CONSTRAINT ""FK_reg_",LOWER(Z491),"_ID_PAI"" FOREIGN KEY (""ID_PAI"") REFERENCES ""reg_",LOWER(Z491),""" (""ID"")) ENGINE=InnoDB AUTO_INCREMENT=105774 DEFAULT CHARSET=utf8mb4 COLLATE=utf8mb4_0900_ai_ci;"))</f>
        <v>CREATE TABLE "reg_c130" ("ID" bigint NOT NULL AUTO_INCREMENT,  "HASHFILE" varchar(255) DEFAULT NULL, "ID_PAI" bigint NOT NULL,</v>
      </c>
      <c r="AB491" s="190" t="str">
        <f t="shared" si="55"/>
        <v/>
      </c>
    </row>
    <row r="492" spans="1:28" ht="14.5" hidden="1" customHeight="1" x14ac:dyDescent="0.3">
      <c r="J492" s="187" t="str">
        <f t="shared" si="54"/>
        <v>C130</v>
      </c>
      <c r="K492" s="181">
        <v>1</v>
      </c>
      <c r="L492" s="289" t="s">
        <v>25</v>
      </c>
      <c r="M492" s="182" t="s">
        <v>726</v>
      </c>
      <c r="N492" s="181" t="s">
        <v>27</v>
      </c>
      <c r="O492" s="181">
        <v>4</v>
      </c>
      <c r="P492" s="181" t="s">
        <v>28</v>
      </c>
      <c r="Q492" s="192" t="str">
        <f t="shared" si="50"/>
        <v>Campo</v>
      </c>
      <c r="R492" s="192" t="s">
        <v>27</v>
      </c>
      <c r="S492" s="191" t="str">
        <f t="shared" si="51"/>
        <v/>
      </c>
      <c r="T492" s="192" t="str">
        <f t="shared" si="52"/>
        <v>&lt;campo posicao="1"&gt;
&lt;coluna&gt;REG&lt;/coluna&gt;
&lt;descricao&gt;Texto fixo contendo "C130"&lt;/descricao&gt;
&lt;tipo&gt;C&lt;/tipo&gt;
&lt;/campo&gt;</v>
      </c>
      <c r="U492" s="192" t="str">
        <f t="shared" si="49"/>
        <v>&lt;campo posicao="1"&gt;
&lt;coluna&gt;REG&lt;/coluna&gt;
&lt;descricao&gt;Texto fixo contendo "C130"&lt;/descricao&gt;
&lt;tipo&gt;C&lt;/tipo&gt;
&lt;/campo&gt;</v>
      </c>
      <c r="V492" s="192" t="str">
        <f t="shared" si="53"/>
        <v>{"Column2", "REG"},</v>
      </c>
      <c r="W492" s="191" t="str">
        <f>IF(Q492="Campo","@Campos(posicao = "&amp;K492&amp;", tipo = '"&amp;R492&amp;"')@Column(name = """&amp;L492&amp;""")"&amp;IF(R492="D","@Temporal(TemporalType.DATE)","")&amp;"private "&amp;VLOOKUP(TEXT(R492,"@"),Apoio!A:B,2,0)&amp;" "&amp;SUBSTITUTE(LOWER(LEFT(L492,1))&amp;RIGHT(PROPER(L492),LEN(L492)-1),"_","")&amp;";",IF(ISNUMBER(Q492),IF(R492="R","@Entity@Table(name = ""reg_"&amp;LOWER(J492)&amp;""")@XmlRootElement","")&amp;VLOOKUP(J492,Blocos!D:I,6,0)&amp;Apoio!$E$1&amp;Y492,""))</f>
        <v>@Campos(posicao = 1, tipo = 'C')@Column(name = "REG")private String reg;</v>
      </c>
      <c r="X492" s="190" t="str">
        <f>IF(ISNUMBER(Q492),COUNTIF(Blocos!G:G,J492),"")</f>
        <v/>
      </c>
      <c r="Y492" s="190" t="str">
        <f>IF(OR(X492=0,X492=""),"",VLOOKUP(SUMIFS(Blocos!A:A,Blocos!H:H,'EFD REGISTROS e Campos (2)'!X492,Blocos!G:G,'EFD REGISTROS e Campos (2)'!J492),Blocos!A:L,12,0))</f>
        <v/>
      </c>
      <c r="Z492" s="190" t="str">
        <f>IF(ISNUMBER(Q493),VLOOKUP(J492,Blocos!D:G,4,0),"")</f>
        <v/>
      </c>
      <c r="AA492" s="190" t="str">
        <f>IF(ISNUMBER(Q492),CONCATENATE("CREATE TABLE ""reg_",LOWER(J492),""" (""ID"" bigint NOT NULL AUTO_INCREMENT,  ""HASHFILE"" varchar(255) DEFAULT NULL, ""ID_PAI"" bigint NOT NULL,"),IF(Q492="Campo",CONCATENATE("""",L492,""" ",VLOOKUP(R492,Apoio!A:C,3,0)),""))&amp;IF(Z492="","",CONCATENATE("PRIMARY KEY (""ID""), KEY ""FK_reg_",LOWER(Z492),"_ID_PAI"" (""ID_PAI""), CONSTRAINT ""FK_reg_",LOWER(Z492),"_ID_PAI"" FOREIGN KEY (""ID_PAI"") REFERENCES ""reg_",LOWER(Z492),""" (""ID"")) ENGINE=InnoDB AUTO_INCREMENT=105774 DEFAULT CHARSET=utf8mb4 COLLATE=utf8mb4_0900_ai_ci;"))</f>
        <v>"REG" varchar(255) DEFAULT NULL,</v>
      </c>
      <c r="AB492" s="190" t="str">
        <f t="shared" si="55"/>
        <v>USE `efdicms`;SELECT `reg_c130`.`REG`,</v>
      </c>
    </row>
    <row r="493" spans="1:28" ht="14.5" hidden="1" customHeight="1" x14ac:dyDescent="0.3">
      <c r="J493" s="187" t="str">
        <f t="shared" si="54"/>
        <v>C130</v>
      </c>
      <c r="K493" s="181">
        <v>2</v>
      </c>
      <c r="L493" s="289" t="s">
        <v>727</v>
      </c>
      <c r="M493" s="182" t="s">
        <v>728</v>
      </c>
      <c r="N493" s="181" t="s">
        <v>32</v>
      </c>
      <c r="O493" s="181" t="s">
        <v>28</v>
      </c>
      <c r="P493" s="181">
        <v>2</v>
      </c>
      <c r="Q493" s="192" t="str">
        <f t="shared" si="50"/>
        <v>Campo</v>
      </c>
      <c r="R493" s="192" t="s">
        <v>3606</v>
      </c>
      <c r="S493" s="191" t="str">
        <f t="shared" si="51"/>
        <v/>
      </c>
      <c r="T493" s="192" t="str">
        <f t="shared" si="52"/>
        <v>&lt;campo posicao="2"&gt;
&lt;coluna&gt;VL_SERV_NT&lt;/coluna&gt;
&lt;descricao&gt;Valor dos serviços sob não-incidência ou não-tributados pelo ICMS&lt;/descricao&gt;
&lt;tipo&gt;R&lt;/tipo&gt;
&lt;/campo&gt;</v>
      </c>
      <c r="U493" s="192" t="str">
        <f t="shared" si="49"/>
        <v>&lt;campo posicao="2"&gt;
&lt;coluna&gt;VL_SERV_NT&lt;/coluna&gt;
&lt;descricao&gt;Valor dos serviços sob não-incidência ou não-tributados pelo ICMS&lt;/descricao&gt;
&lt;tipo&gt;R&lt;/tipo&gt;
&lt;/campo&gt;</v>
      </c>
      <c r="V493" s="192" t="str">
        <f t="shared" si="53"/>
        <v>{"Column3", "VL_SERV_NT"},</v>
      </c>
      <c r="W493" s="191" t="str">
        <f>IF(Q493="Campo","@Campos(posicao = "&amp;K493&amp;", tipo = '"&amp;R493&amp;"')@Column(name = """&amp;L493&amp;""")"&amp;IF(R493="D","@Temporal(TemporalType.DATE)","")&amp;"private "&amp;VLOOKUP(TEXT(R493,"@"),Apoio!A:B,2,0)&amp;" "&amp;SUBSTITUTE(LOWER(LEFT(L493,1))&amp;RIGHT(PROPER(L493),LEN(L493)-1),"_","")&amp;";",IF(ISNUMBER(Q493),IF(R493="R","@Entity@Table(name = ""reg_"&amp;LOWER(J493)&amp;""")@XmlRootElement","")&amp;VLOOKUP(J493,Blocos!D:I,6,0)&amp;Apoio!$E$1&amp;Y493,""))</f>
        <v>@Campos(posicao = 2, tipo = 'R')@Column(name = "VL_SERV_NT")private BigDecimal vlServNt;</v>
      </c>
      <c r="X493" s="190" t="str">
        <f>IF(ISNUMBER(Q493),COUNTIF(Blocos!G:G,J493),"")</f>
        <v/>
      </c>
      <c r="Y493" s="190" t="str">
        <f>IF(OR(X493=0,X493=""),"",VLOOKUP(SUMIFS(Blocos!A:A,Blocos!H:H,'EFD REGISTROS e Campos (2)'!X493,Blocos!G:G,'EFD REGISTROS e Campos (2)'!J493),Blocos!A:L,12,0))</f>
        <v/>
      </c>
      <c r="Z493" s="190" t="str">
        <f>IF(ISNUMBER(Q494),VLOOKUP(J493,Blocos!D:G,4,0),"")</f>
        <v/>
      </c>
      <c r="AA493" s="190" t="str">
        <f>IF(ISNUMBER(Q493),CONCATENATE("CREATE TABLE ""reg_",LOWER(J493),""" (""ID"" bigint NOT NULL AUTO_INCREMENT,  ""HASHFILE"" varchar(255) DEFAULT NULL, ""ID_PAI"" bigint NOT NULL,"),IF(Q493="Campo",CONCATENATE("""",L493,""" ",VLOOKUP(R493,Apoio!A:C,3,0)),""))&amp;IF(Z493="","",CONCATENATE("PRIMARY KEY (""ID""), KEY ""FK_reg_",LOWER(Z493),"_ID_PAI"" (""ID_PAI""), CONSTRAINT ""FK_reg_",LOWER(Z493),"_ID_PAI"" FOREIGN KEY (""ID_PAI"") REFERENCES ""reg_",LOWER(Z493),""" (""ID"")) ENGINE=InnoDB AUTO_INCREMENT=105774 DEFAULT CHARSET=utf8mb4 COLLATE=utf8mb4_0900_ai_ci;"))</f>
        <v>"VL_SERV_NT" decimal(15,6) DEFAULT NULL,</v>
      </c>
      <c r="AB493" s="190" t="str">
        <f t="shared" si="55"/>
        <v>`reg_c130`.`VL_SERV_NT`,</v>
      </c>
    </row>
    <row r="494" spans="1:28" ht="14.5" hidden="1" customHeight="1" x14ac:dyDescent="0.3">
      <c r="J494" s="187" t="str">
        <f t="shared" si="54"/>
        <v>C130</v>
      </c>
      <c r="K494" s="181">
        <v>3</v>
      </c>
      <c r="L494" s="289" t="s">
        <v>729</v>
      </c>
      <c r="M494" s="182" t="s">
        <v>730</v>
      </c>
      <c r="N494" s="181" t="s">
        <v>32</v>
      </c>
      <c r="O494" s="181" t="s">
        <v>28</v>
      </c>
      <c r="P494" s="181">
        <v>2</v>
      </c>
      <c r="Q494" s="192" t="str">
        <f t="shared" si="50"/>
        <v>Campo</v>
      </c>
      <c r="R494" s="192" t="s">
        <v>3606</v>
      </c>
      <c r="S494" s="191" t="str">
        <f t="shared" si="51"/>
        <v/>
      </c>
      <c r="T494" s="192" t="str">
        <f t="shared" si="52"/>
        <v>&lt;campo posicao="3"&gt;
&lt;coluna&gt;VL_BC_ISSQN&lt;/coluna&gt;
&lt;descricao&gt;Valor da base de cálculo do ISSQN&lt;/descricao&gt;
&lt;tipo&gt;R&lt;/tipo&gt;
&lt;/campo&gt;</v>
      </c>
      <c r="U494" s="192" t="str">
        <f t="shared" si="49"/>
        <v>&lt;campo posicao="3"&gt;
&lt;coluna&gt;VL_BC_ISSQN&lt;/coluna&gt;
&lt;descricao&gt;Valor da base de cálculo do ISSQN&lt;/descricao&gt;
&lt;tipo&gt;R&lt;/tipo&gt;
&lt;/campo&gt;</v>
      </c>
      <c r="V494" s="192" t="str">
        <f t="shared" si="53"/>
        <v>{"Column4", "VL_BC_ISSQN"},</v>
      </c>
      <c r="W494" s="191" t="str">
        <f>IF(Q494="Campo","@Campos(posicao = "&amp;K494&amp;", tipo = '"&amp;R494&amp;"')@Column(name = """&amp;L494&amp;""")"&amp;IF(R494="D","@Temporal(TemporalType.DATE)","")&amp;"private "&amp;VLOOKUP(TEXT(R494,"@"),Apoio!A:B,2,0)&amp;" "&amp;SUBSTITUTE(LOWER(LEFT(L494,1))&amp;RIGHT(PROPER(L494),LEN(L494)-1),"_","")&amp;";",IF(ISNUMBER(Q494),IF(R494="R","@Entity@Table(name = ""reg_"&amp;LOWER(J494)&amp;""")@XmlRootElement","")&amp;VLOOKUP(J494,Blocos!D:I,6,0)&amp;Apoio!$E$1&amp;Y494,""))</f>
        <v>@Campos(posicao = 3, tipo = 'R')@Column(name = "VL_BC_ISSQN")private BigDecimal vlBcIssqn;</v>
      </c>
      <c r="X494" s="190" t="str">
        <f>IF(ISNUMBER(Q494),COUNTIF(Blocos!G:G,J494),"")</f>
        <v/>
      </c>
      <c r="Y494" s="190" t="str">
        <f>IF(OR(X494=0,X494=""),"",VLOOKUP(SUMIFS(Blocos!A:A,Blocos!H:H,'EFD REGISTROS e Campos (2)'!X494,Blocos!G:G,'EFD REGISTROS e Campos (2)'!J494),Blocos!A:L,12,0))</f>
        <v/>
      </c>
      <c r="Z494" s="190" t="str">
        <f>IF(ISNUMBER(Q495),VLOOKUP(J494,Blocos!D:G,4,0),"")</f>
        <v/>
      </c>
      <c r="AA494" s="190" t="str">
        <f>IF(ISNUMBER(Q494),CONCATENATE("CREATE TABLE ""reg_",LOWER(J494),""" (""ID"" bigint NOT NULL AUTO_INCREMENT,  ""HASHFILE"" varchar(255) DEFAULT NULL, ""ID_PAI"" bigint NOT NULL,"),IF(Q494="Campo",CONCATENATE("""",L494,""" ",VLOOKUP(R494,Apoio!A:C,3,0)),""))&amp;IF(Z494="","",CONCATENATE("PRIMARY KEY (""ID""), KEY ""FK_reg_",LOWER(Z494),"_ID_PAI"" (""ID_PAI""), CONSTRAINT ""FK_reg_",LOWER(Z494),"_ID_PAI"" FOREIGN KEY (""ID_PAI"") REFERENCES ""reg_",LOWER(Z494),""" (""ID"")) ENGINE=InnoDB AUTO_INCREMENT=105774 DEFAULT CHARSET=utf8mb4 COLLATE=utf8mb4_0900_ai_ci;"))</f>
        <v>"VL_BC_ISSQN" decimal(15,6) DEFAULT NULL,</v>
      </c>
      <c r="AB494" s="190" t="str">
        <f t="shared" si="55"/>
        <v>`reg_c130`.`VL_BC_ISSQN`,</v>
      </c>
    </row>
    <row r="495" spans="1:28" ht="14.5" hidden="1" customHeight="1" x14ac:dyDescent="0.3">
      <c r="J495" s="187" t="str">
        <f t="shared" si="54"/>
        <v>C130</v>
      </c>
      <c r="K495" s="181">
        <v>4</v>
      </c>
      <c r="L495" s="289" t="s">
        <v>731</v>
      </c>
      <c r="M495" s="182" t="s">
        <v>732</v>
      </c>
      <c r="N495" s="181" t="s">
        <v>32</v>
      </c>
      <c r="O495" s="181" t="s">
        <v>28</v>
      </c>
      <c r="P495" s="181">
        <v>2</v>
      </c>
      <c r="Q495" s="192" t="str">
        <f t="shared" si="50"/>
        <v>Campo</v>
      </c>
      <c r="R495" s="192" t="s">
        <v>3606</v>
      </c>
      <c r="S495" s="191" t="str">
        <f t="shared" si="51"/>
        <v/>
      </c>
      <c r="T495" s="192" t="str">
        <f t="shared" si="52"/>
        <v>&lt;campo posicao="4"&gt;
&lt;coluna&gt;VL_ISSQN&lt;/coluna&gt;
&lt;descricao&gt;Valor do ISSQN&lt;/descricao&gt;
&lt;tipo&gt;R&lt;/tipo&gt;
&lt;/campo&gt;</v>
      </c>
      <c r="U495" s="192" t="str">
        <f t="shared" si="49"/>
        <v>&lt;campo posicao="4"&gt;
&lt;coluna&gt;VL_ISSQN&lt;/coluna&gt;
&lt;descricao&gt;Valor do ISSQN&lt;/descricao&gt;
&lt;tipo&gt;R&lt;/tipo&gt;
&lt;/campo&gt;</v>
      </c>
      <c r="V495" s="192" t="str">
        <f t="shared" si="53"/>
        <v>{"Column5", "VL_ISSQN"},</v>
      </c>
      <c r="W495" s="191" t="str">
        <f>IF(Q495="Campo","@Campos(posicao = "&amp;K495&amp;", tipo = '"&amp;R495&amp;"')@Column(name = """&amp;L495&amp;""")"&amp;IF(R495="D","@Temporal(TemporalType.DATE)","")&amp;"private "&amp;VLOOKUP(TEXT(R495,"@"),Apoio!A:B,2,0)&amp;" "&amp;SUBSTITUTE(LOWER(LEFT(L495,1))&amp;RIGHT(PROPER(L495),LEN(L495)-1),"_","")&amp;";",IF(ISNUMBER(Q495),IF(R495="R","@Entity@Table(name = ""reg_"&amp;LOWER(J495)&amp;""")@XmlRootElement","")&amp;VLOOKUP(J495,Blocos!D:I,6,0)&amp;Apoio!$E$1&amp;Y495,""))</f>
        <v>@Campos(posicao = 4, tipo = 'R')@Column(name = "VL_ISSQN")private BigDecimal vlIssqn;</v>
      </c>
      <c r="X495" s="190" t="str">
        <f>IF(ISNUMBER(Q495),COUNTIF(Blocos!G:G,J495),"")</f>
        <v/>
      </c>
      <c r="Y495" s="190" t="str">
        <f>IF(OR(X495=0,X495=""),"",VLOOKUP(SUMIFS(Blocos!A:A,Blocos!H:H,'EFD REGISTROS e Campos (2)'!X495,Blocos!G:G,'EFD REGISTROS e Campos (2)'!J495),Blocos!A:L,12,0))</f>
        <v/>
      </c>
      <c r="Z495" s="190" t="str">
        <f>IF(ISNUMBER(Q496),VLOOKUP(J495,Blocos!D:G,4,0),"")</f>
        <v/>
      </c>
      <c r="AA495" s="190" t="str">
        <f>IF(ISNUMBER(Q495),CONCATENATE("CREATE TABLE ""reg_",LOWER(J495),""" (""ID"" bigint NOT NULL AUTO_INCREMENT,  ""HASHFILE"" varchar(255) DEFAULT NULL, ""ID_PAI"" bigint NOT NULL,"),IF(Q495="Campo",CONCATENATE("""",L495,""" ",VLOOKUP(R495,Apoio!A:C,3,0)),""))&amp;IF(Z495="","",CONCATENATE("PRIMARY KEY (""ID""), KEY ""FK_reg_",LOWER(Z495),"_ID_PAI"" (""ID_PAI""), CONSTRAINT ""FK_reg_",LOWER(Z495),"_ID_PAI"" FOREIGN KEY (""ID_PAI"") REFERENCES ""reg_",LOWER(Z495),""" (""ID"")) ENGINE=InnoDB AUTO_INCREMENT=105774 DEFAULT CHARSET=utf8mb4 COLLATE=utf8mb4_0900_ai_ci;"))</f>
        <v>"VL_ISSQN" decimal(15,6) DEFAULT NULL,</v>
      </c>
      <c r="AB495" s="190" t="str">
        <f t="shared" si="55"/>
        <v>`reg_c130`.`VL_ISSQN`,</v>
      </c>
    </row>
    <row r="496" spans="1:28" ht="14.5" hidden="1" customHeight="1" x14ac:dyDescent="0.3">
      <c r="J496" s="187" t="str">
        <f t="shared" si="54"/>
        <v>C130</v>
      </c>
      <c r="K496" s="181">
        <v>5</v>
      </c>
      <c r="L496" s="289" t="s">
        <v>733</v>
      </c>
      <c r="M496" s="182" t="s">
        <v>734</v>
      </c>
      <c r="N496" s="181" t="s">
        <v>32</v>
      </c>
      <c r="O496" s="181" t="s">
        <v>28</v>
      </c>
      <c r="P496" s="181">
        <v>2</v>
      </c>
      <c r="Q496" s="192" t="str">
        <f t="shared" si="50"/>
        <v>Campo</v>
      </c>
      <c r="R496" s="192" t="s">
        <v>3606</v>
      </c>
      <c r="S496" s="191" t="str">
        <f t="shared" si="51"/>
        <v/>
      </c>
      <c r="T496" s="192" t="str">
        <f t="shared" si="52"/>
        <v>&lt;campo posicao="5"&gt;
&lt;coluna&gt;VL_BC_IRRF&lt;/coluna&gt;
&lt;descricao&gt;Valor da base de cálculo do Imposto de Renda Retido na Fonte&lt;/descricao&gt;
&lt;tipo&gt;R&lt;/tipo&gt;
&lt;/campo&gt;</v>
      </c>
      <c r="U496" s="192" t="str">
        <f t="shared" si="49"/>
        <v>&lt;campo posicao="5"&gt;
&lt;coluna&gt;VL_BC_IRRF&lt;/coluna&gt;
&lt;descricao&gt;Valor da base de cálculo do Imposto de Renda Retido na Fonte&lt;/descricao&gt;
&lt;tipo&gt;R&lt;/tipo&gt;
&lt;/campo&gt;</v>
      </c>
      <c r="V496" s="192" t="str">
        <f t="shared" si="53"/>
        <v>{"Column6", "VL_BC_IRRF"},</v>
      </c>
      <c r="W496" s="191" t="str">
        <f>IF(Q496="Campo","@Campos(posicao = "&amp;K496&amp;", tipo = '"&amp;R496&amp;"')@Column(name = """&amp;L496&amp;""")"&amp;IF(R496="D","@Temporal(TemporalType.DATE)","")&amp;"private "&amp;VLOOKUP(TEXT(R496,"@"),Apoio!A:B,2,0)&amp;" "&amp;SUBSTITUTE(LOWER(LEFT(L496,1))&amp;RIGHT(PROPER(L496),LEN(L496)-1),"_","")&amp;";",IF(ISNUMBER(Q496),IF(R496="R","@Entity@Table(name = ""reg_"&amp;LOWER(J496)&amp;""")@XmlRootElement","")&amp;VLOOKUP(J496,Blocos!D:I,6,0)&amp;Apoio!$E$1&amp;Y496,""))</f>
        <v>@Campos(posicao = 5, tipo = 'R')@Column(name = "VL_BC_IRRF")private BigDecimal vlBcIrrf;</v>
      </c>
      <c r="X496" s="190" t="str">
        <f>IF(ISNUMBER(Q496),COUNTIF(Blocos!G:G,J496),"")</f>
        <v/>
      </c>
      <c r="Y496" s="190" t="str">
        <f>IF(OR(X496=0,X496=""),"",VLOOKUP(SUMIFS(Blocos!A:A,Blocos!H:H,'EFD REGISTROS e Campos (2)'!X496,Blocos!G:G,'EFD REGISTROS e Campos (2)'!J496),Blocos!A:L,12,0))</f>
        <v/>
      </c>
      <c r="Z496" s="190" t="str">
        <f>IF(ISNUMBER(Q497),VLOOKUP(J496,Blocos!D:G,4,0),"")</f>
        <v/>
      </c>
      <c r="AA496" s="190" t="str">
        <f>IF(ISNUMBER(Q496),CONCATENATE("CREATE TABLE ""reg_",LOWER(J496),""" (""ID"" bigint NOT NULL AUTO_INCREMENT,  ""HASHFILE"" varchar(255) DEFAULT NULL, ""ID_PAI"" bigint NOT NULL,"),IF(Q496="Campo",CONCATENATE("""",L496,""" ",VLOOKUP(R496,Apoio!A:C,3,0)),""))&amp;IF(Z496="","",CONCATENATE("PRIMARY KEY (""ID""), KEY ""FK_reg_",LOWER(Z496),"_ID_PAI"" (""ID_PAI""), CONSTRAINT ""FK_reg_",LOWER(Z496),"_ID_PAI"" FOREIGN KEY (""ID_PAI"") REFERENCES ""reg_",LOWER(Z496),""" (""ID"")) ENGINE=InnoDB AUTO_INCREMENT=105774 DEFAULT CHARSET=utf8mb4 COLLATE=utf8mb4_0900_ai_ci;"))</f>
        <v>"VL_BC_IRRF" decimal(15,6) DEFAULT NULL,</v>
      </c>
      <c r="AB496" s="190" t="str">
        <f t="shared" si="55"/>
        <v>`reg_c130`.`VL_BC_IRRF`,</v>
      </c>
    </row>
    <row r="497" spans="1:28" ht="14.5" hidden="1" customHeight="1" x14ac:dyDescent="0.3">
      <c r="J497" s="187" t="str">
        <f t="shared" si="54"/>
        <v>C130</v>
      </c>
      <c r="K497" s="181">
        <v>6</v>
      </c>
      <c r="L497" s="289" t="s">
        <v>3976</v>
      </c>
      <c r="M497" s="182" t="s">
        <v>736</v>
      </c>
      <c r="N497" s="181" t="s">
        <v>32</v>
      </c>
      <c r="O497" s="181" t="s">
        <v>28</v>
      </c>
      <c r="P497" s="181">
        <v>2</v>
      </c>
      <c r="Q497" s="192" t="str">
        <f t="shared" si="50"/>
        <v>Campo</v>
      </c>
      <c r="R497" s="192" t="s">
        <v>3606</v>
      </c>
      <c r="S497" s="191" t="str">
        <f t="shared" si="51"/>
        <v/>
      </c>
      <c r="T497" s="192" t="str">
        <f t="shared" si="52"/>
        <v>&lt;campo posicao="6"&gt;
&lt;coluna&gt;VL_IRRF&lt;/coluna&gt;
&lt;descricao&gt;Valor do Imposto de Renda - Retido na Fonte&lt;/descricao&gt;
&lt;tipo&gt;R&lt;/tipo&gt;
&lt;/campo&gt;</v>
      </c>
      <c r="U497" s="192" t="str">
        <f t="shared" si="49"/>
        <v>&lt;campo posicao="6"&gt;
&lt;coluna&gt;VL_IRRF&lt;/coluna&gt;
&lt;descricao&gt;Valor do Imposto de Renda - Retido na Fonte&lt;/descricao&gt;
&lt;tipo&gt;R&lt;/tipo&gt;
&lt;/campo&gt;</v>
      </c>
      <c r="V497" s="192" t="str">
        <f t="shared" si="53"/>
        <v>{"Column7", "VL_IRRF"},</v>
      </c>
      <c r="W497" s="191" t="str">
        <f>IF(Q497="Campo","@Campos(posicao = "&amp;K497&amp;", tipo = '"&amp;R497&amp;"')@Column(name = """&amp;L497&amp;""")"&amp;IF(R497="D","@Temporal(TemporalType.DATE)","")&amp;"private "&amp;VLOOKUP(TEXT(R497,"@"),Apoio!A:B,2,0)&amp;" "&amp;SUBSTITUTE(LOWER(LEFT(L497,1))&amp;RIGHT(PROPER(L497),LEN(L497)-1),"_","")&amp;";",IF(ISNUMBER(Q497),IF(R497="R","@Entity@Table(name = ""reg_"&amp;LOWER(J497)&amp;""")@XmlRootElement","")&amp;VLOOKUP(J497,Blocos!D:I,6,0)&amp;Apoio!$E$1&amp;Y497,""))</f>
        <v>@Campos(posicao = 6, tipo = 'R')@Column(name = "VL_IRRF")private BigDecimal vlIrrf;</v>
      </c>
      <c r="X497" s="190" t="str">
        <f>IF(ISNUMBER(Q497),COUNTIF(Blocos!G:G,J497),"")</f>
        <v/>
      </c>
      <c r="Y497" s="190" t="str">
        <f>IF(OR(X497=0,X497=""),"",VLOOKUP(SUMIFS(Blocos!A:A,Blocos!H:H,'EFD REGISTROS e Campos (2)'!X497,Blocos!G:G,'EFD REGISTROS e Campos (2)'!J497),Blocos!A:L,12,0))</f>
        <v/>
      </c>
      <c r="Z497" s="190" t="str">
        <f>IF(ISNUMBER(Q498),VLOOKUP(J497,Blocos!D:G,4,0),"")</f>
        <v/>
      </c>
      <c r="AA497" s="190" t="str">
        <f>IF(ISNUMBER(Q497),CONCATENATE("CREATE TABLE ""reg_",LOWER(J497),""" (""ID"" bigint NOT NULL AUTO_INCREMENT,  ""HASHFILE"" varchar(255) DEFAULT NULL, ""ID_PAI"" bigint NOT NULL,"),IF(Q497="Campo",CONCATENATE("""",L497,""" ",VLOOKUP(R497,Apoio!A:C,3,0)),""))&amp;IF(Z497="","",CONCATENATE("PRIMARY KEY (""ID""), KEY ""FK_reg_",LOWER(Z497),"_ID_PAI"" (""ID_PAI""), CONSTRAINT ""FK_reg_",LOWER(Z497),"_ID_PAI"" FOREIGN KEY (""ID_PAI"") REFERENCES ""reg_",LOWER(Z497),""" (""ID"")) ENGINE=InnoDB AUTO_INCREMENT=105774 DEFAULT CHARSET=utf8mb4 COLLATE=utf8mb4_0900_ai_ci;"))</f>
        <v>"VL_IRRF" decimal(15,6) DEFAULT NULL,</v>
      </c>
      <c r="AB497" s="190" t="str">
        <f t="shared" si="55"/>
        <v>`reg_c130`.`VL_IRRF`,</v>
      </c>
    </row>
    <row r="498" spans="1:28" ht="14.5" hidden="1" customHeight="1" x14ac:dyDescent="0.3">
      <c r="J498" s="187" t="str">
        <f t="shared" si="54"/>
        <v>C130</v>
      </c>
      <c r="K498" s="181">
        <v>7</v>
      </c>
      <c r="L498" s="289" t="s">
        <v>737</v>
      </c>
      <c r="M498" s="182" t="s">
        <v>738</v>
      </c>
      <c r="N498" s="181" t="s">
        <v>32</v>
      </c>
      <c r="O498" s="181" t="s">
        <v>28</v>
      </c>
      <c r="P498" s="181">
        <v>2</v>
      </c>
      <c r="Q498" s="192" t="str">
        <f t="shared" si="50"/>
        <v>Campo</v>
      </c>
      <c r="R498" s="192" t="s">
        <v>3606</v>
      </c>
      <c r="S498" s="191" t="str">
        <f t="shared" si="51"/>
        <v/>
      </c>
      <c r="T498" s="192" t="str">
        <f t="shared" si="52"/>
        <v>&lt;campo posicao="7"&gt;
&lt;coluna&gt;VL_BC_PREV&lt;/coluna&gt;
&lt;descricao&gt;Valor da base de cálculo de retenção da Previdência Social&lt;/descricao&gt;
&lt;tipo&gt;R&lt;/tipo&gt;
&lt;/campo&gt;</v>
      </c>
      <c r="U498" s="192" t="str">
        <f t="shared" si="49"/>
        <v>&lt;campo posicao="7"&gt;
&lt;coluna&gt;VL_BC_PREV&lt;/coluna&gt;
&lt;descricao&gt;Valor da base de cálculo de retenção da Previdência Social&lt;/descricao&gt;
&lt;tipo&gt;R&lt;/tipo&gt;
&lt;/campo&gt;</v>
      </c>
      <c r="V498" s="192" t="str">
        <f t="shared" si="53"/>
        <v>{"Column8", "VL_BC_PREV"},</v>
      </c>
      <c r="W498" s="191" t="str">
        <f>IF(Q498="Campo","@Campos(posicao = "&amp;K498&amp;", tipo = '"&amp;R498&amp;"')@Column(name = """&amp;L498&amp;""")"&amp;IF(R498="D","@Temporal(TemporalType.DATE)","")&amp;"private "&amp;VLOOKUP(TEXT(R498,"@"),Apoio!A:B,2,0)&amp;" "&amp;SUBSTITUTE(LOWER(LEFT(L498,1))&amp;RIGHT(PROPER(L498),LEN(L498)-1),"_","")&amp;";",IF(ISNUMBER(Q498),IF(R498="R","@Entity@Table(name = ""reg_"&amp;LOWER(J498)&amp;""")@XmlRootElement","")&amp;VLOOKUP(J498,Blocos!D:I,6,0)&amp;Apoio!$E$1&amp;Y498,""))</f>
        <v>@Campos(posicao = 7, tipo = 'R')@Column(name = "VL_BC_PREV")private BigDecimal vlBcPrev;</v>
      </c>
      <c r="X498" s="190" t="str">
        <f>IF(ISNUMBER(Q498),COUNTIF(Blocos!G:G,J498),"")</f>
        <v/>
      </c>
      <c r="Y498" s="190" t="str">
        <f>IF(OR(X498=0,X498=""),"",VLOOKUP(SUMIFS(Blocos!A:A,Blocos!H:H,'EFD REGISTROS e Campos (2)'!X498,Blocos!G:G,'EFD REGISTROS e Campos (2)'!J498),Blocos!A:L,12,0))</f>
        <v/>
      </c>
      <c r="Z498" s="190" t="str">
        <f>IF(ISNUMBER(Q499),VLOOKUP(J498,Blocos!D:G,4,0),"")</f>
        <v/>
      </c>
      <c r="AA498" s="190" t="str">
        <f>IF(ISNUMBER(Q498),CONCATENATE("CREATE TABLE ""reg_",LOWER(J498),""" (""ID"" bigint NOT NULL AUTO_INCREMENT,  ""HASHFILE"" varchar(255) DEFAULT NULL, ""ID_PAI"" bigint NOT NULL,"),IF(Q498="Campo",CONCATENATE("""",L498,""" ",VLOOKUP(R498,Apoio!A:C,3,0)),""))&amp;IF(Z498="","",CONCATENATE("PRIMARY KEY (""ID""), KEY ""FK_reg_",LOWER(Z498),"_ID_PAI"" (""ID_PAI""), CONSTRAINT ""FK_reg_",LOWER(Z498),"_ID_PAI"" FOREIGN KEY (""ID_PAI"") REFERENCES ""reg_",LOWER(Z498),""" (""ID"")) ENGINE=InnoDB AUTO_INCREMENT=105774 DEFAULT CHARSET=utf8mb4 COLLATE=utf8mb4_0900_ai_ci;"))</f>
        <v>"VL_BC_PREV" decimal(15,6) DEFAULT NULL,</v>
      </c>
      <c r="AB498" s="190" t="str">
        <f t="shared" si="55"/>
        <v>`reg_c130`.`VL_BC_PREV`,</v>
      </c>
    </row>
    <row r="499" spans="1:28" ht="14.5" hidden="1" customHeight="1" x14ac:dyDescent="0.3">
      <c r="J499" s="187" t="str">
        <f t="shared" si="54"/>
        <v>C130</v>
      </c>
      <c r="K499" s="181">
        <v>8</v>
      </c>
      <c r="L499" s="289" t="s">
        <v>3977</v>
      </c>
      <c r="M499" s="182" t="s">
        <v>740</v>
      </c>
      <c r="N499" s="181" t="s">
        <v>32</v>
      </c>
      <c r="O499" s="181" t="s">
        <v>28</v>
      </c>
      <c r="P499" s="181">
        <v>2</v>
      </c>
      <c r="Q499" s="192" t="str">
        <f t="shared" si="50"/>
        <v>Campo</v>
      </c>
      <c r="R499" s="192" t="s">
        <v>3606</v>
      </c>
      <c r="S499" s="191" t="str">
        <f t="shared" si="51"/>
        <v/>
      </c>
      <c r="T499" s="192" t="str">
        <f t="shared" si="52"/>
        <v>&lt;campo posicao="8"&gt;
&lt;coluna&gt;VL_PREV&lt;/coluna&gt;
&lt;descricao&gt;Valor destacado para retenção da Previdência Social&lt;/descricao&gt;
&lt;tipo&gt;R&lt;/tipo&gt;
&lt;/campo&gt;</v>
      </c>
      <c r="U499" s="192" t="str">
        <f t="shared" si="49"/>
        <v>&lt;campo posicao="8"&gt;
&lt;coluna&gt;VL_PREV&lt;/coluna&gt;
&lt;descricao&gt;Valor destacado para retenção da Previdência Social&lt;/descricao&gt;
&lt;tipo&gt;R&lt;/tipo&gt;
&lt;/campo&gt;</v>
      </c>
      <c r="V499" s="192" t="str">
        <f t="shared" si="53"/>
        <v>{"Column9", "VL_PREV"},</v>
      </c>
      <c r="W499" s="191" t="str">
        <f>IF(Q499="Campo","@Campos(posicao = "&amp;K499&amp;", tipo = '"&amp;R499&amp;"')@Column(name = """&amp;L499&amp;""")"&amp;IF(R499="D","@Temporal(TemporalType.DATE)","")&amp;"private "&amp;VLOOKUP(TEXT(R499,"@"),Apoio!A:B,2,0)&amp;" "&amp;SUBSTITUTE(LOWER(LEFT(L499,1))&amp;RIGHT(PROPER(L499),LEN(L499)-1),"_","")&amp;";",IF(ISNUMBER(Q499),IF(R499="R","@Entity@Table(name = ""reg_"&amp;LOWER(J499)&amp;""")@XmlRootElement","")&amp;VLOOKUP(J499,Blocos!D:I,6,0)&amp;Apoio!$E$1&amp;Y499,""))</f>
        <v>@Campos(posicao = 8, tipo = 'R')@Column(name = "VL_PREV")private BigDecimal vlPrev;</v>
      </c>
      <c r="X499" s="190" t="str">
        <f>IF(ISNUMBER(Q499),COUNTIF(Blocos!G:G,J499),"")</f>
        <v/>
      </c>
      <c r="Y499" s="190" t="str">
        <f>IF(OR(X499=0,X499=""),"",VLOOKUP(SUMIFS(Blocos!A:A,Blocos!H:H,'EFD REGISTROS e Campos (2)'!X499,Blocos!G:G,'EFD REGISTROS e Campos (2)'!J499),Blocos!A:L,12,0))</f>
        <v/>
      </c>
      <c r="Z499" s="190" t="str">
        <f>IF(ISNUMBER(Q500),VLOOKUP(J499,Blocos!D:G,4,0),"")</f>
        <v>C100</v>
      </c>
      <c r="AA499" s="190" t="str">
        <f>IF(ISNUMBER(Q499),CONCATENATE("CREATE TABLE ""reg_",LOWER(J499),""" (""ID"" bigint NOT NULL AUTO_INCREMENT,  ""HASHFILE"" varchar(255) DEFAULT NULL, ""ID_PAI"" bigint NOT NULL,"),IF(Q499="Campo",CONCATENATE("""",L499,""" ",VLOOKUP(R499,Apoio!A:C,3,0)),""))&amp;IF(Z499="","",CONCATENATE("PRIMARY KEY (""ID""), KEY ""FK_reg_",LOWER(Z499),"_ID_PAI"" (""ID_PAI""), CONSTRAINT ""FK_reg_",LOWER(Z499),"_ID_PAI"" FOREIGN KEY (""ID_PAI"") REFERENCES ""reg_",LOWER(Z499),""" (""ID"")) ENGINE=InnoDB AUTO_INCREMENT=105774 DEFAULT CHARSET=utf8mb4 COLLATE=utf8mb4_0900_ai_ci;"))</f>
        <v>"VL_PREV" decimal(15,6) DEFAULT NULL,PRIMARY KEY ("ID"), KEY "FK_reg_c100_ID_PAI" ("ID_PAI"), CONSTRAINT "FK_reg_c100_ID_PAI" FOREIGN KEY ("ID_PAI") REFERENCES "reg_c100" ("ID")) ENGINE=InnoDB AUTO_INCREMENT=105774 DEFAULT CHARSET=utf8mb4 COLLATE=utf8mb4_0900_ai_ci;</v>
      </c>
      <c r="AB499" s="190" t="str">
        <f t="shared" si="55"/>
        <v>`reg_c130`.`VL_PREV`,FROM `efdicms`.`reg_c130`;"</v>
      </c>
    </row>
    <row r="500" spans="1:28" ht="14.5" hidden="1" customHeight="1" collapsed="1" x14ac:dyDescent="0.3">
      <c r="A500" s="180" t="s">
        <v>115</v>
      </c>
      <c r="E500" s="180" t="s">
        <v>741</v>
      </c>
      <c r="I500" s="180" t="s">
        <v>209</v>
      </c>
      <c r="J500" s="187" t="str">
        <f t="shared" si="54"/>
        <v>C140</v>
      </c>
      <c r="K500" s="195" t="s">
        <v>742</v>
      </c>
      <c r="Q500" s="192">
        <f t="shared" si="50"/>
        <v>3</v>
      </c>
      <c r="S500" s="191" t="str">
        <f t="shared" si="51"/>
        <v>&lt;/registro&gt;
&lt;registro codigo="C140" perfil="AB" nivel="3"&gt;</v>
      </c>
      <c r="T500" s="192" t="str">
        <f t="shared" si="52"/>
        <v/>
      </c>
      <c r="U500" s="192" t="str">
        <f t="shared" si="49"/>
        <v>&lt;/registro&gt;
&lt;registro codigo="C140" perfil="AB" nivel="3"&gt;</v>
      </c>
      <c r="V500" s="192" t="str">
        <f t="shared" si="53"/>
        <v/>
      </c>
      <c r="W500" s="191" t="str">
        <f>IF(Q500="Campo","@Campos(posicao = "&amp;K500&amp;", tipo = '"&amp;R500&amp;"')@Column(name = """&amp;L500&amp;""")"&amp;IF(R500="D","@Temporal(TemporalType.DATE)","")&amp;"private "&amp;VLOOKUP(TEXT(R500,"@"),Apoio!A:B,2,0)&amp;" "&amp;SUBSTITUTE(LOWER(LEFT(L500,1))&amp;RIGHT(PROPER(L500),LEN(L500)-1),"_","")&amp;";",IF(ISNUMBER(Q500),IF(R500="R","@Entity@Table(name = ""reg_"&amp;LOWER(J500)&amp;""")@XmlRootElement","")&amp;VLOOKUP(J500,Blocos!D:I,6,0)&amp;Apoio!$E$1&amp;Y500,""))</f>
        <v>@Registros(nivel = 3) public class RegC140 implements Serializable { private static final long serialVersionUID = 1L; @Id @GeneratedValue(strategy = GenerationType.IDENTITY) @Basic(optional = false) @Column(name = "ID" ) private Long id;@OneToOne(fetch = FetchType.LAZY) @JoinColumn(name = "ID_PAI", nullable = false) private RegC100 idPai; public RegC100 getIdPai() {return idPai;}public void setIdPai(Object idPai) {this.idPai = (RegC100) idPai;}public RegC140() { } public RegC140(Long id) { this.id = id; } public RegC140(Long id, RegC100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List&lt;RegC141&gt; regC141;public List&lt;RegC141&gt; getRegC141() {return regC141;}public void setRegC141(List&lt;RegC141&gt; regC141) {this.regC141 = regC141;}</v>
      </c>
      <c r="X500" s="190">
        <f>IF(ISNUMBER(Q500),COUNTIF(Blocos!G:G,J500),"")</f>
        <v>1</v>
      </c>
      <c r="Y500" s="190" t="str">
        <f>IF(OR(X500=0,X500=""),"",VLOOKUP(SUMIFS(Blocos!A:A,Blocos!H:H,'EFD REGISTROS e Campos (2)'!X500,Blocos!G:G,'EFD REGISTROS e Campos (2)'!J500),Blocos!A:L,12,0))</f>
        <v>@OneToMany( cascade = CascadeType.ALL, fetch = FetchType.LAZY, mappedBy = "idPai")private  List&lt;RegC141&gt; regC141;public List&lt;RegC141&gt; getRegC141() {return regC141;}public void setRegC141(List&lt;RegC141&gt; regC141) {this.regC141 = regC141;}</v>
      </c>
      <c r="Z500" s="190" t="str">
        <f>IF(ISNUMBER(Q501),VLOOKUP(J500,Blocos!D:G,4,0),"")</f>
        <v/>
      </c>
      <c r="AA500" s="190" t="str">
        <f>IF(ISNUMBER(Q500),CONCATENATE("CREATE TABLE ""reg_",LOWER(J500),""" (""ID"" bigint NOT NULL AUTO_INCREMENT,  ""HASHFILE"" varchar(255) DEFAULT NULL, ""ID_PAI"" bigint NOT NULL,"),IF(Q500="Campo",CONCATENATE("""",L500,""" ",VLOOKUP(R500,Apoio!A:C,3,0)),""))&amp;IF(Z500="","",CONCATENATE("PRIMARY KEY (""ID""), KEY ""FK_reg_",LOWER(Z500),"_ID_PAI"" (""ID_PAI""), CONSTRAINT ""FK_reg_",LOWER(Z500),"_ID_PAI"" FOREIGN KEY (""ID_PAI"") REFERENCES ""reg_",LOWER(Z500),""" (""ID"")) ENGINE=InnoDB AUTO_INCREMENT=105774 DEFAULT CHARSET=utf8mb4 COLLATE=utf8mb4_0900_ai_ci;"))</f>
        <v>CREATE TABLE "reg_c140" ("ID" bigint NOT NULL AUTO_INCREMENT,  "HASHFILE" varchar(255) DEFAULT NULL, "ID_PAI" bigint NOT NULL,</v>
      </c>
      <c r="AB500" s="190" t="str">
        <f t="shared" si="55"/>
        <v/>
      </c>
    </row>
    <row r="501" spans="1:28" ht="14.5" hidden="1" customHeight="1" x14ac:dyDescent="0.3">
      <c r="J501" s="187" t="str">
        <f t="shared" si="54"/>
        <v>C140</v>
      </c>
      <c r="K501" s="181">
        <v>1</v>
      </c>
      <c r="L501" s="289" t="s">
        <v>25</v>
      </c>
      <c r="M501" s="182" t="s">
        <v>743</v>
      </c>
      <c r="N501" s="181" t="s">
        <v>27</v>
      </c>
      <c r="O501" s="181">
        <v>4</v>
      </c>
      <c r="P501" s="181" t="s">
        <v>28</v>
      </c>
      <c r="Q501" s="192" t="str">
        <f t="shared" si="50"/>
        <v>Campo</v>
      </c>
      <c r="R501" s="192" t="s">
        <v>27</v>
      </c>
      <c r="S501" s="191" t="str">
        <f t="shared" si="51"/>
        <v/>
      </c>
      <c r="T501" s="192" t="str">
        <f t="shared" si="52"/>
        <v>&lt;campo posicao="1"&gt;
&lt;coluna&gt;REG&lt;/coluna&gt;
&lt;descricao&gt;Texto fixo contendo "C140"&lt;/descricao&gt;
&lt;tipo&gt;C&lt;/tipo&gt;
&lt;/campo&gt;</v>
      </c>
      <c r="U501" s="192" t="str">
        <f t="shared" si="49"/>
        <v>&lt;campo posicao="1"&gt;
&lt;coluna&gt;REG&lt;/coluna&gt;
&lt;descricao&gt;Texto fixo contendo "C140"&lt;/descricao&gt;
&lt;tipo&gt;C&lt;/tipo&gt;
&lt;/campo&gt;</v>
      </c>
      <c r="V501" s="192" t="str">
        <f t="shared" si="53"/>
        <v>{"Column2", "REG"},</v>
      </c>
      <c r="W501" s="191" t="str">
        <f>IF(Q501="Campo","@Campos(posicao = "&amp;K501&amp;", tipo = '"&amp;R501&amp;"')@Column(name = """&amp;L501&amp;""")"&amp;IF(R501="D","@Temporal(TemporalType.DATE)","")&amp;"private "&amp;VLOOKUP(TEXT(R501,"@"),Apoio!A:B,2,0)&amp;" "&amp;SUBSTITUTE(LOWER(LEFT(L501,1))&amp;RIGHT(PROPER(L501),LEN(L501)-1),"_","")&amp;";",IF(ISNUMBER(Q501),IF(R501="R","@Entity@Table(name = ""reg_"&amp;LOWER(J501)&amp;""")@XmlRootElement","")&amp;VLOOKUP(J501,Blocos!D:I,6,0)&amp;Apoio!$E$1&amp;Y501,""))</f>
        <v>@Campos(posicao = 1, tipo = 'C')@Column(name = "REG")private String reg;</v>
      </c>
      <c r="X501" s="190" t="str">
        <f>IF(ISNUMBER(Q501),COUNTIF(Blocos!G:G,J501),"")</f>
        <v/>
      </c>
      <c r="Y501" s="190" t="str">
        <f>IF(OR(X501=0,X501=""),"",VLOOKUP(SUMIFS(Blocos!A:A,Blocos!H:H,'EFD REGISTROS e Campos (2)'!X501,Blocos!G:G,'EFD REGISTROS e Campos (2)'!J501),Blocos!A:L,12,0))</f>
        <v/>
      </c>
      <c r="Z501" s="190" t="str">
        <f>IF(ISNUMBER(Q502),VLOOKUP(J501,Blocos!D:G,4,0),"")</f>
        <v/>
      </c>
      <c r="AA501" s="190" t="str">
        <f>IF(ISNUMBER(Q501),CONCATENATE("CREATE TABLE ""reg_",LOWER(J501),""" (""ID"" bigint NOT NULL AUTO_INCREMENT,  ""HASHFILE"" varchar(255) DEFAULT NULL, ""ID_PAI"" bigint NOT NULL,"),IF(Q501="Campo",CONCATENATE("""",L501,""" ",VLOOKUP(R501,Apoio!A:C,3,0)),""))&amp;IF(Z501="","",CONCATENATE("PRIMARY KEY (""ID""), KEY ""FK_reg_",LOWER(Z501),"_ID_PAI"" (""ID_PAI""), CONSTRAINT ""FK_reg_",LOWER(Z501),"_ID_PAI"" FOREIGN KEY (""ID_PAI"") REFERENCES ""reg_",LOWER(Z501),""" (""ID"")) ENGINE=InnoDB AUTO_INCREMENT=105774 DEFAULT CHARSET=utf8mb4 COLLATE=utf8mb4_0900_ai_ci;"))</f>
        <v>"REG" varchar(255) DEFAULT NULL,</v>
      </c>
      <c r="AB501" s="190" t="str">
        <f t="shared" si="55"/>
        <v>USE `efdicms`;SELECT `reg_c140`.`REG`,</v>
      </c>
    </row>
    <row r="502" spans="1:28" ht="14.5" hidden="1" customHeight="1" x14ac:dyDescent="0.3">
      <c r="J502" s="187" t="str">
        <f t="shared" si="54"/>
        <v>C140</v>
      </c>
      <c r="K502" s="196">
        <v>2</v>
      </c>
      <c r="L502" s="285" t="s">
        <v>336</v>
      </c>
      <c r="M502" s="182" t="s">
        <v>651</v>
      </c>
      <c r="N502" s="196" t="s">
        <v>27</v>
      </c>
      <c r="O502" s="196" t="s">
        <v>240</v>
      </c>
      <c r="P502" s="196" t="s">
        <v>28</v>
      </c>
      <c r="Q502" s="192" t="str">
        <f t="shared" si="50"/>
        <v>Campo</v>
      </c>
      <c r="R502" s="192" t="s">
        <v>27</v>
      </c>
      <c r="S502" s="191" t="str">
        <f t="shared" si="51"/>
        <v/>
      </c>
      <c r="T502" s="192" t="str">
        <f t="shared" si="52"/>
        <v>&lt;campo posicao="2"&gt;
&lt;coluna&gt;IND_EMIT&lt;/coluna&gt;
&lt;descricao&gt;Indicador do emitente do título:&lt;/descricao&gt;
&lt;tipo&gt;C&lt;/tipo&gt;
&lt;/campo&gt;</v>
      </c>
      <c r="U502" s="192" t="str">
        <f t="shared" si="49"/>
        <v>&lt;campo posicao="2"&gt;
&lt;coluna&gt;IND_EMIT&lt;/coluna&gt;
&lt;descricao&gt;Indicador do emitente do título:&lt;/descricao&gt;
&lt;tipo&gt;C&lt;/tipo&gt;
&lt;/campo&gt;</v>
      </c>
      <c r="V502" s="192" t="str">
        <f t="shared" si="53"/>
        <v>{"Column3", "IND_EMIT"},</v>
      </c>
      <c r="W502" s="191" t="str">
        <f>IF(Q502="Campo","@Campos(posicao = "&amp;K502&amp;", tipo = '"&amp;R502&amp;"')@Column(name = """&amp;L502&amp;""")"&amp;IF(R502="D","@Temporal(TemporalType.DATE)","")&amp;"private "&amp;VLOOKUP(TEXT(R502,"@"),Apoio!A:B,2,0)&amp;" "&amp;SUBSTITUTE(LOWER(LEFT(L502,1))&amp;RIGHT(PROPER(L502),LEN(L502)-1),"_","")&amp;";",IF(ISNUMBER(Q502),IF(R502="R","@Entity@Table(name = ""reg_"&amp;LOWER(J502)&amp;""")@XmlRootElement","")&amp;VLOOKUP(J502,Blocos!D:I,6,0)&amp;Apoio!$E$1&amp;Y502,""))</f>
        <v>@Campos(posicao = 2, tipo = 'C')@Column(name = "IND_EMIT")private String indEmit;</v>
      </c>
      <c r="X502" s="190" t="str">
        <f>IF(ISNUMBER(Q502),COUNTIF(Blocos!G:G,J502),"")</f>
        <v/>
      </c>
      <c r="Y502" s="190" t="str">
        <f>IF(OR(X502=0,X502=""),"",VLOOKUP(SUMIFS(Blocos!A:A,Blocos!H:H,'EFD REGISTROS e Campos (2)'!X502,Blocos!G:G,'EFD REGISTROS e Campos (2)'!J502),Blocos!A:L,12,0))</f>
        <v/>
      </c>
      <c r="Z502" s="190" t="str">
        <f>IF(ISNUMBER(Q503),VLOOKUP(J502,Blocos!D:G,4,0),"")</f>
        <v/>
      </c>
      <c r="AA502" s="190" t="str">
        <f>IF(ISNUMBER(Q502),CONCATENATE("CREATE TABLE ""reg_",LOWER(J502),""" (""ID"" bigint NOT NULL AUTO_INCREMENT,  ""HASHFILE"" varchar(255) DEFAULT NULL, ""ID_PAI"" bigint NOT NULL,"),IF(Q502="Campo",CONCATENATE("""",L502,""" ",VLOOKUP(R502,Apoio!A:C,3,0)),""))&amp;IF(Z502="","",CONCATENATE("PRIMARY KEY (""ID""), KEY ""FK_reg_",LOWER(Z502),"_ID_PAI"" (""ID_PAI""), CONSTRAINT ""FK_reg_",LOWER(Z502),"_ID_PAI"" FOREIGN KEY (""ID_PAI"") REFERENCES ""reg_",LOWER(Z502),""" (""ID"")) ENGINE=InnoDB AUTO_INCREMENT=105774 DEFAULT CHARSET=utf8mb4 COLLATE=utf8mb4_0900_ai_ci;"))</f>
        <v>"IND_EMIT" varchar(255) DEFAULT NULL,</v>
      </c>
      <c r="AB502" s="190" t="str">
        <f t="shared" si="55"/>
        <v>`reg_c140`.`IND_EMIT`,</v>
      </c>
    </row>
    <row r="503" spans="1:28" ht="14.5" hidden="1" customHeight="1" x14ac:dyDescent="0.3">
      <c r="J503" s="187" t="str">
        <f t="shared" si="54"/>
        <v>C140</v>
      </c>
      <c r="K503" s="196"/>
      <c r="L503" s="285"/>
      <c r="M503" s="182" t="s">
        <v>338</v>
      </c>
      <c r="N503" s="196"/>
      <c r="O503" s="196"/>
      <c r="P503" s="196"/>
      <c r="Q503" s="192" t="str">
        <f t="shared" si="50"/>
        <v/>
      </c>
      <c r="S503" s="191" t="str">
        <f t="shared" si="51"/>
        <v/>
      </c>
      <c r="T503" s="192" t="str">
        <f t="shared" si="52"/>
        <v/>
      </c>
      <c r="U503" s="192" t="str">
        <f t="shared" si="49"/>
        <v/>
      </c>
      <c r="V503" s="192" t="str">
        <f t="shared" si="53"/>
        <v/>
      </c>
      <c r="W503" s="191" t="str">
        <f>IF(Q503="Campo","@Campos(posicao = "&amp;K503&amp;", tipo = '"&amp;R503&amp;"')@Column(name = """&amp;L503&amp;""")"&amp;IF(R503="D","@Temporal(TemporalType.DATE)","")&amp;"private "&amp;VLOOKUP(TEXT(R503,"@"),Apoio!A:B,2,0)&amp;" "&amp;SUBSTITUTE(LOWER(LEFT(L503,1))&amp;RIGHT(PROPER(L503),LEN(L503)-1),"_","")&amp;";",IF(ISNUMBER(Q503),IF(R503="R","@Entity@Table(name = ""reg_"&amp;LOWER(J503)&amp;""")@XmlRootElement","")&amp;VLOOKUP(J503,Blocos!D:I,6,0)&amp;Apoio!$E$1&amp;Y503,""))</f>
        <v/>
      </c>
      <c r="X503" s="190" t="str">
        <f>IF(ISNUMBER(Q503),COUNTIF(Blocos!G:G,J503),"")</f>
        <v/>
      </c>
      <c r="Y503" s="190" t="str">
        <f>IF(OR(X503=0,X503=""),"",VLOOKUP(SUMIFS(Blocos!A:A,Blocos!H:H,'EFD REGISTROS e Campos (2)'!X503,Blocos!G:G,'EFD REGISTROS e Campos (2)'!J503),Blocos!A:L,12,0))</f>
        <v/>
      </c>
      <c r="Z503" s="190" t="str">
        <f>IF(ISNUMBER(Q504),VLOOKUP(J503,Blocos!D:G,4,0),"")</f>
        <v/>
      </c>
      <c r="AA503" s="190" t="str">
        <f>IF(ISNUMBER(Q503),CONCATENATE("CREATE TABLE ""reg_",LOWER(J503),""" (""ID"" bigint NOT NULL AUTO_INCREMENT,  ""HASHFILE"" varchar(255) DEFAULT NULL, ""ID_PAI"" bigint NOT NULL,"),IF(Q503="Campo",CONCATENATE("""",L503,""" ",VLOOKUP(R503,Apoio!A:C,3,0)),""))&amp;IF(Z503="","",CONCATENATE("PRIMARY KEY (""ID""), KEY ""FK_reg_",LOWER(Z503),"_ID_PAI"" (""ID_PAI""), CONSTRAINT ""FK_reg_",LOWER(Z503),"_ID_PAI"" FOREIGN KEY (""ID_PAI"") REFERENCES ""reg_",LOWER(Z503),""" (""ID"")) ENGINE=InnoDB AUTO_INCREMENT=105774 DEFAULT CHARSET=utf8mb4 COLLATE=utf8mb4_0900_ai_ci;"))</f>
        <v/>
      </c>
      <c r="AB503" s="190" t="str">
        <f t="shared" si="55"/>
        <v/>
      </c>
    </row>
    <row r="504" spans="1:28" ht="14.5" hidden="1" customHeight="1" x14ac:dyDescent="0.3">
      <c r="J504" s="187" t="str">
        <f t="shared" si="54"/>
        <v>C140</v>
      </c>
      <c r="K504" s="196"/>
      <c r="L504" s="285"/>
      <c r="M504" s="182" t="s">
        <v>339</v>
      </c>
      <c r="N504" s="196"/>
      <c r="O504" s="196"/>
      <c r="P504" s="196"/>
      <c r="Q504" s="192" t="str">
        <f t="shared" si="50"/>
        <v/>
      </c>
      <c r="S504" s="191" t="str">
        <f t="shared" si="51"/>
        <v/>
      </c>
      <c r="T504" s="192" t="str">
        <f t="shared" si="52"/>
        <v/>
      </c>
      <c r="U504" s="192" t="str">
        <f t="shared" si="49"/>
        <v/>
      </c>
      <c r="V504" s="192" t="str">
        <f t="shared" si="53"/>
        <v/>
      </c>
      <c r="W504" s="191" t="str">
        <f>IF(Q504="Campo","@Campos(posicao = "&amp;K504&amp;", tipo = '"&amp;R504&amp;"')@Column(name = """&amp;L504&amp;""")"&amp;IF(R504="D","@Temporal(TemporalType.DATE)","")&amp;"private "&amp;VLOOKUP(TEXT(R504,"@"),Apoio!A:B,2,0)&amp;" "&amp;SUBSTITUTE(LOWER(LEFT(L504,1))&amp;RIGHT(PROPER(L504),LEN(L504)-1),"_","")&amp;";",IF(ISNUMBER(Q504),IF(R504="R","@Entity@Table(name = ""reg_"&amp;LOWER(J504)&amp;""")@XmlRootElement","")&amp;VLOOKUP(J504,Blocos!D:I,6,0)&amp;Apoio!$E$1&amp;Y504,""))</f>
        <v/>
      </c>
      <c r="X504" s="190" t="str">
        <f>IF(ISNUMBER(Q504),COUNTIF(Blocos!G:G,J504),"")</f>
        <v/>
      </c>
      <c r="Y504" s="190" t="str">
        <f>IF(OR(X504=0,X504=""),"",VLOOKUP(SUMIFS(Blocos!A:A,Blocos!H:H,'EFD REGISTROS e Campos (2)'!X504,Blocos!G:G,'EFD REGISTROS e Campos (2)'!J504),Blocos!A:L,12,0))</f>
        <v/>
      </c>
      <c r="Z504" s="190" t="str">
        <f>IF(ISNUMBER(Q505),VLOOKUP(J504,Blocos!D:G,4,0),"")</f>
        <v/>
      </c>
      <c r="AA504" s="190" t="str">
        <f>IF(ISNUMBER(Q504),CONCATENATE("CREATE TABLE ""reg_",LOWER(J504),""" (""ID"" bigint NOT NULL AUTO_INCREMENT,  ""HASHFILE"" varchar(255) DEFAULT NULL, ""ID_PAI"" bigint NOT NULL,"),IF(Q504="Campo",CONCATENATE("""",L504,""" ",VLOOKUP(R504,Apoio!A:C,3,0)),""))&amp;IF(Z504="","",CONCATENATE("PRIMARY KEY (""ID""), KEY ""FK_reg_",LOWER(Z504),"_ID_PAI"" (""ID_PAI""), CONSTRAINT ""FK_reg_",LOWER(Z504),"_ID_PAI"" FOREIGN KEY (""ID_PAI"") REFERENCES ""reg_",LOWER(Z504),""" (""ID"")) ENGINE=InnoDB AUTO_INCREMENT=105774 DEFAULT CHARSET=utf8mb4 COLLATE=utf8mb4_0900_ai_ci;"))</f>
        <v/>
      </c>
      <c r="AB504" s="190" t="str">
        <f t="shared" si="55"/>
        <v/>
      </c>
    </row>
    <row r="505" spans="1:28" ht="14.5" hidden="1" customHeight="1" x14ac:dyDescent="0.3">
      <c r="J505" s="187" t="str">
        <f t="shared" si="54"/>
        <v>C140</v>
      </c>
      <c r="K505" s="196">
        <v>3</v>
      </c>
      <c r="L505" s="285" t="s">
        <v>744</v>
      </c>
      <c r="M505" s="182" t="s">
        <v>745</v>
      </c>
      <c r="N505" s="196" t="s">
        <v>27</v>
      </c>
      <c r="O505" s="196" t="s">
        <v>54</v>
      </c>
      <c r="P505" s="196" t="s">
        <v>28</v>
      </c>
      <c r="Q505" s="192" t="str">
        <f t="shared" si="50"/>
        <v>Campo</v>
      </c>
      <c r="R505" s="192" t="s">
        <v>27</v>
      </c>
      <c r="S505" s="191" t="str">
        <f t="shared" si="51"/>
        <v/>
      </c>
      <c r="T505" s="192" t="str">
        <f t="shared" si="52"/>
        <v>&lt;campo posicao="3"&gt;
&lt;coluna&gt;IND_TIT&lt;/coluna&gt;
&lt;descricao&gt;Indicador do tipo de título de crédito:&lt;/descricao&gt;
&lt;tipo&gt;C&lt;/tipo&gt;
&lt;/campo&gt;</v>
      </c>
      <c r="U505" s="192" t="str">
        <f t="shared" si="49"/>
        <v>&lt;campo posicao="3"&gt;
&lt;coluna&gt;IND_TIT&lt;/coluna&gt;
&lt;descricao&gt;Indicador do tipo de título de crédito:&lt;/descricao&gt;
&lt;tipo&gt;C&lt;/tipo&gt;
&lt;/campo&gt;</v>
      </c>
      <c r="V505" s="192" t="str">
        <f t="shared" si="53"/>
        <v>{"Column4", "IND_TIT"},</v>
      </c>
      <c r="W505" s="191" t="str">
        <f>IF(Q505="Campo","@Campos(posicao = "&amp;K505&amp;", tipo = '"&amp;R505&amp;"')@Column(name = """&amp;L505&amp;""")"&amp;IF(R505="D","@Temporal(TemporalType.DATE)","")&amp;"private "&amp;VLOOKUP(TEXT(R505,"@"),Apoio!A:B,2,0)&amp;" "&amp;SUBSTITUTE(LOWER(LEFT(L505,1))&amp;RIGHT(PROPER(L505),LEN(L505)-1),"_","")&amp;";",IF(ISNUMBER(Q505),IF(R505="R","@Entity@Table(name = ""reg_"&amp;LOWER(J505)&amp;""")@XmlRootElement","")&amp;VLOOKUP(J505,Blocos!D:I,6,0)&amp;Apoio!$E$1&amp;Y505,""))</f>
        <v>@Campos(posicao = 3, tipo = 'C')@Column(name = "IND_TIT")private String indTit;</v>
      </c>
      <c r="X505" s="190" t="str">
        <f>IF(ISNUMBER(Q505),COUNTIF(Blocos!G:G,J505),"")</f>
        <v/>
      </c>
      <c r="Y505" s="190" t="str">
        <f>IF(OR(X505=0,X505=""),"",VLOOKUP(SUMIFS(Blocos!A:A,Blocos!H:H,'EFD REGISTROS e Campos (2)'!X505,Blocos!G:G,'EFD REGISTROS e Campos (2)'!J505),Blocos!A:L,12,0))</f>
        <v/>
      </c>
      <c r="Z505" s="190" t="str">
        <f>IF(ISNUMBER(Q506),VLOOKUP(J505,Blocos!D:G,4,0),"")</f>
        <v/>
      </c>
      <c r="AA505" s="190" t="str">
        <f>IF(ISNUMBER(Q505),CONCATENATE("CREATE TABLE ""reg_",LOWER(J505),""" (""ID"" bigint NOT NULL AUTO_INCREMENT,  ""HASHFILE"" varchar(255) DEFAULT NULL, ""ID_PAI"" bigint NOT NULL,"),IF(Q505="Campo",CONCATENATE("""",L505,""" ",VLOOKUP(R505,Apoio!A:C,3,0)),""))&amp;IF(Z505="","",CONCATENATE("PRIMARY KEY (""ID""), KEY ""FK_reg_",LOWER(Z505),"_ID_PAI"" (""ID_PAI""), CONSTRAINT ""FK_reg_",LOWER(Z505),"_ID_PAI"" FOREIGN KEY (""ID_PAI"") REFERENCES ""reg_",LOWER(Z505),""" (""ID"")) ENGINE=InnoDB AUTO_INCREMENT=105774 DEFAULT CHARSET=utf8mb4 COLLATE=utf8mb4_0900_ai_ci;"))</f>
        <v>"IND_TIT" varchar(255) DEFAULT NULL,</v>
      </c>
      <c r="AB505" s="190" t="str">
        <f t="shared" si="55"/>
        <v>`reg_c140`.`IND_TIT`,</v>
      </c>
    </row>
    <row r="506" spans="1:28" ht="14.5" hidden="1" customHeight="1" x14ac:dyDescent="0.3">
      <c r="J506" s="187" t="str">
        <f t="shared" si="54"/>
        <v>C140</v>
      </c>
      <c r="K506" s="196"/>
      <c r="L506" s="285"/>
      <c r="M506" s="182" t="s">
        <v>746</v>
      </c>
      <c r="N506" s="196"/>
      <c r="O506" s="196"/>
      <c r="P506" s="196"/>
      <c r="Q506" s="192" t="str">
        <f t="shared" si="50"/>
        <v/>
      </c>
      <c r="S506" s="191" t="str">
        <f t="shared" si="51"/>
        <v/>
      </c>
      <c r="T506" s="192" t="str">
        <f t="shared" si="52"/>
        <v/>
      </c>
      <c r="U506" s="192" t="str">
        <f t="shared" si="49"/>
        <v/>
      </c>
      <c r="V506" s="192" t="str">
        <f t="shared" si="53"/>
        <v/>
      </c>
      <c r="W506" s="191" t="str">
        <f>IF(Q506="Campo","@Campos(posicao = "&amp;K506&amp;", tipo = '"&amp;R506&amp;"')@Column(name = """&amp;L506&amp;""")"&amp;IF(R506="D","@Temporal(TemporalType.DATE)","")&amp;"private "&amp;VLOOKUP(TEXT(R506,"@"),Apoio!A:B,2,0)&amp;" "&amp;SUBSTITUTE(LOWER(LEFT(L506,1))&amp;RIGHT(PROPER(L506),LEN(L506)-1),"_","")&amp;";",IF(ISNUMBER(Q506),IF(R506="R","@Entity@Table(name = ""reg_"&amp;LOWER(J506)&amp;""")@XmlRootElement","")&amp;VLOOKUP(J506,Blocos!D:I,6,0)&amp;Apoio!$E$1&amp;Y506,""))</f>
        <v/>
      </c>
      <c r="X506" s="190" t="str">
        <f>IF(ISNUMBER(Q506),COUNTIF(Blocos!G:G,J506),"")</f>
        <v/>
      </c>
      <c r="Y506" s="190" t="str">
        <f>IF(OR(X506=0,X506=""),"",VLOOKUP(SUMIFS(Blocos!A:A,Blocos!H:H,'EFD REGISTROS e Campos (2)'!X506,Blocos!G:G,'EFD REGISTROS e Campos (2)'!J506),Blocos!A:L,12,0))</f>
        <v/>
      </c>
      <c r="Z506" s="190" t="str">
        <f>IF(ISNUMBER(Q507),VLOOKUP(J506,Blocos!D:G,4,0),"")</f>
        <v/>
      </c>
      <c r="AA506" s="190" t="str">
        <f>IF(ISNUMBER(Q506),CONCATENATE("CREATE TABLE ""reg_",LOWER(J506),""" (""ID"" bigint NOT NULL AUTO_INCREMENT,  ""HASHFILE"" varchar(255) DEFAULT NULL, ""ID_PAI"" bigint NOT NULL,"),IF(Q506="Campo",CONCATENATE("""",L506,""" ",VLOOKUP(R506,Apoio!A:C,3,0)),""))&amp;IF(Z506="","",CONCATENATE("PRIMARY KEY (""ID""), KEY ""FK_reg_",LOWER(Z506),"_ID_PAI"" (""ID_PAI""), CONSTRAINT ""FK_reg_",LOWER(Z506),"_ID_PAI"" FOREIGN KEY (""ID_PAI"") REFERENCES ""reg_",LOWER(Z506),""" (""ID"")) ENGINE=InnoDB AUTO_INCREMENT=105774 DEFAULT CHARSET=utf8mb4 COLLATE=utf8mb4_0900_ai_ci;"))</f>
        <v/>
      </c>
      <c r="AB506" s="190" t="str">
        <f t="shared" si="55"/>
        <v/>
      </c>
    </row>
    <row r="507" spans="1:28" ht="14.5" hidden="1" customHeight="1" x14ac:dyDescent="0.3">
      <c r="J507" s="187" t="str">
        <f t="shared" si="54"/>
        <v>C140</v>
      </c>
      <c r="K507" s="196"/>
      <c r="L507" s="285"/>
      <c r="M507" s="182" t="s">
        <v>747</v>
      </c>
      <c r="N507" s="196"/>
      <c r="O507" s="196"/>
      <c r="P507" s="196"/>
      <c r="Q507" s="192" t="str">
        <f t="shared" si="50"/>
        <v/>
      </c>
      <c r="S507" s="191" t="str">
        <f t="shared" si="51"/>
        <v/>
      </c>
      <c r="T507" s="192" t="str">
        <f t="shared" si="52"/>
        <v/>
      </c>
      <c r="U507" s="192" t="str">
        <f t="shared" si="49"/>
        <v/>
      </c>
      <c r="V507" s="192" t="str">
        <f t="shared" si="53"/>
        <v/>
      </c>
      <c r="W507" s="191" t="str">
        <f>IF(Q507="Campo","@Campos(posicao = "&amp;K507&amp;", tipo = '"&amp;R507&amp;"')@Column(name = """&amp;L507&amp;""")"&amp;IF(R507="D","@Temporal(TemporalType.DATE)","")&amp;"private "&amp;VLOOKUP(TEXT(R507,"@"),Apoio!A:B,2,0)&amp;" "&amp;SUBSTITUTE(LOWER(LEFT(L507,1))&amp;RIGHT(PROPER(L507),LEN(L507)-1),"_","")&amp;";",IF(ISNUMBER(Q507),IF(R507="R","@Entity@Table(name = ""reg_"&amp;LOWER(J507)&amp;""")@XmlRootElement","")&amp;VLOOKUP(J507,Blocos!D:I,6,0)&amp;Apoio!$E$1&amp;Y507,""))</f>
        <v/>
      </c>
      <c r="X507" s="190" t="str">
        <f>IF(ISNUMBER(Q507),COUNTIF(Blocos!G:G,J507),"")</f>
        <v/>
      </c>
      <c r="Y507" s="190" t="str">
        <f>IF(OR(X507=0,X507=""),"",VLOOKUP(SUMIFS(Blocos!A:A,Blocos!H:H,'EFD REGISTROS e Campos (2)'!X507,Blocos!G:G,'EFD REGISTROS e Campos (2)'!J507),Blocos!A:L,12,0))</f>
        <v/>
      </c>
      <c r="Z507" s="190" t="str">
        <f>IF(ISNUMBER(Q508),VLOOKUP(J507,Blocos!D:G,4,0),"")</f>
        <v/>
      </c>
      <c r="AA507" s="190" t="str">
        <f>IF(ISNUMBER(Q507),CONCATENATE("CREATE TABLE ""reg_",LOWER(J507),""" (""ID"" bigint NOT NULL AUTO_INCREMENT,  ""HASHFILE"" varchar(255) DEFAULT NULL, ""ID_PAI"" bigint NOT NULL,"),IF(Q507="Campo",CONCATENATE("""",L507,""" ",VLOOKUP(R507,Apoio!A:C,3,0)),""))&amp;IF(Z507="","",CONCATENATE("PRIMARY KEY (""ID""), KEY ""FK_reg_",LOWER(Z507),"_ID_PAI"" (""ID_PAI""), CONSTRAINT ""FK_reg_",LOWER(Z507),"_ID_PAI"" FOREIGN KEY (""ID_PAI"") REFERENCES ""reg_",LOWER(Z507),""" (""ID"")) ENGINE=InnoDB AUTO_INCREMENT=105774 DEFAULT CHARSET=utf8mb4 COLLATE=utf8mb4_0900_ai_ci;"))</f>
        <v/>
      </c>
      <c r="AB507" s="190" t="str">
        <f t="shared" si="55"/>
        <v/>
      </c>
    </row>
    <row r="508" spans="1:28" ht="14.5" hidden="1" customHeight="1" x14ac:dyDescent="0.3">
      <c r="J508" s="187" t="str">
        <f t="shared" si="54"/>
        <v>C140</v>
      </c>
      <c r="K508" s="196"/>
      <c r="L508" s="285"/>
      <c r="M508" s="182" t="s">
        <v>748</v>
      </c>
      <c r="N508" s="196"/>
      <c r="O508" s="196"/>
      <c r="P508" s="196"/>
      <c r="Q508" s="192" t="str">
        <f t="shared" si="50"/>
        <v/>
      </c>
      <c r="S508" s="191" t="str">
        <f t="shared" si="51"/>
        <v/>
      </c>
      <c r="T508" s="192" t="str">
        <f t="shared" si="52"/>
        <v/>
      </c>
      <c r="U508" s="192" t="str">
        <f t="shared" si="49"/>
        <v/>
      </c>
      <c r="V508" s="192" t="str">
        <f t="shared" si="53"/>
        <v/>
      </c>
      <c r="W508" s="191" t="str">
        <f>IF(Q508="Campo","@Campos(posicao = "&amp;K508&amp;", tipo = '"&amp;R508&amp;"')@Column(name = """&amp;L508&amp;""")"&amp;IF(R508="D","@Temporal(TemporalType.DATE)","")&amp;"private "&amp;VLOOKUP(TEXT(R508,"@"),Apoio!A:B,2,0)&amp;" "&amp;SUBSTITUTE(LOWER(LEFT(L508,1))&amp;RIGHT(PROPER(L508),LEN(L508)-1),"_","")&amp;";",IF(ISNUMBER(Q508),IF(R508="R","@Entity@Table(name = ""reg_"&amp;LOWER(J508)&amp;""")@XmlRootElement","")&amp;VLOOKUP(J508,Blocos!D:I,6,0)&amp;Apoio!$E$1&amp;Y508,""))</f>
        <v/>
      </c>
      <c r="X508" s="190" t="str">
        <f>IF(ISNUMBER(Q508),COUNTIF(Blocos!G:G,J508),"")</f>
        <v/>
      </c>
      <c r="Y508" s="190" t="str">
        <f>IF(OR(X508=0,X508=""),"",VLOOKUP(SUMIFS(Blocos!A:A,Blocos!H:H,'EFD REGISTROS e Campos (2)'!X508,Blocos!G:G,'EFD REGISTROS e Campos (2)'!J508),Blocos!A:L,12,0))</f>
        <v/>
      </c>
      <c r="Z508" s="190" t="str">
        <f>IF(ISNUMBER(Q509),VLOOKUP(J508,Blocos!D:G,4,0),"")</f>
        <v/>
      </c>
      <c r="AA508" s="190" t="str">
        <f>IF(ISNUMBER(Q508),CONCATENATE("CREATE TABLE ""reg_",LOWER(J508),""" (""ID"" bigint NOT NULL AUTO_INCREMENT,  ""HASHFILE"" varchar(255) DEFAULT NULL, ""ID_PAI"" bigint NOT NULL,"),IF(Q508="Campo",CONCATENATE("""",L508,""" ",VLOOKUP(R508,Apoio!A:C,3,0)),""))&amp;IF(Z508="","",CONCATENATE("PRIMARY KEY (""ID""), KEY ""FK_reg_",LOWER(Z508),"_ID_PAI"" (""ID_PAI""), CONSTRAINT ""FK_reg_",LOWER(Z508),"_ID_PAI"" FOREIGN KEY (""ID_PAI"") REFERENCES ""reg_",LOWER(Z508),""" (""ID"")) ENGINE=InnoDB AUTO_INCREMENT=105774 DEFAULT CHARSET=utf8mb4 COLLATE=utf8mb4_0900_ai_ci;"))</f>
        <v/>
      </c>
      <c r="AB508" s="190" t="str">
        <f t="shared" si="55"/>
        <v/>
      </c>
    </row>
    <row r="509" spans="1:28" ht="14.5" hidden="1" customHeight="1" x14ac:dyDescent="0.3">
      <c r="J509" s="187" t="str">
        <f t="shared" si="54"/>
        <v>C140</v>
      </c>
      <c r="K509" s="196"/>
      <c r="L509" s="285"/>
      <c r="M509" s="182" t="s">
        <v>749</v>
      </c>
      <c r="N509" s="196"/>
      <c r="O509" s="196"/>
      <c r="P509" s="196"/>
      <c r="Q509" s="192" t="str">
        <f t="shared" si="50"/>
        <v/>
      </c>
      <c r="S509" s="191" t="str">
        <f t="shared" si="51"/>
        <v/>
      </c>
      <c r="T509" s="192" t="str">
        <f t="shared" si="52"/>
        <v/>
      </c>
      <c r="U509" s="192" t="str">
        <f t="shared" si="49"/>
        <v/>
      </c>
      <c r="V509" s="192" t="str">
        <f t="shared" si="53"/>
        <v/>
      </c>
      <c r="W509" s="191" t="str">
        <f>IF(Q509="Campo","@Campos(posicao = "&amp;K509&amp;", tipo = '"&amp;R509&amp;"')@Column(name = """&amp;L509&amp;""")"&amp;IF(R509="D","@Temporal(TemporalType.DATE)","")&amp;"private "&amp;VLOOKUP(TEXT(R509,"@"),Apoio!A:B,2,0)&amp;" "&amp;SUBSTITUTE(LOWER(LEFT(L509,1))&amp;RIGHT(PROPER(L509),LEN(L509)-1),"_","")&amp;";",IF(ISNUMBER(Q509),IF(R509="R","@Entity@Table(name = ""reg_"&amp;LOWER(J509)&amp;""")@XmlRootElement","")&amp;VLOOKUP(J509,Blocos!D:I,6,0)&amp;Apoio!$E$1&amp;Y509,""))</f>
        <v/>
      </c>
      <c r="X509" s="190" t="str">
        <f>IF(ISNUMBER(Q509),COUNTIF(Blocos!G:G,J509),"")</f>
        <v/>
      </c>
      <c r="Y509" s="190" t="str">
        <f>IF(OR(X509=0,X509=""),"",VLOOKUP(SUMIFS(Blocos!A:A,Blocos!H:H,'EFD REGISTROS e Campos (2)'!X509,Blocos!G:G,'EFD REGISTROS e Campos (2)'!J509),Blocos!A:L,12,0))</f>
        <v/>
      </c>
      <c r="Z509" s="190" t="str">
        <f>IF(ISNUMBER(Q510),VLOOKUP(J509,Blocos!D:G,4,0),"")</f>
        <v/>
      </c>
      <c r="AA509" s="190" t="str">
        <f>IF(ISNUMBER(Q509),CONCATENATE("CREATE TABLE ""reg_",LOWER(J509),""" (""ID"" bigint NOT NULL AUTO_INCREMENT,  ""HASHFILE"" varchar(255) DEFAULT NULL, ""ID_PAI"" bigint NOT NULL,"),IF(Q509="Campo",CONCATENATE("""",L509,""" ",VLOOKUP(R509,Apoio!A:C,3,0)),""))&amp;IF(Z509="","",CONCATENATE("PRIMARY KEY (""ID""), KEY ""FK_reg_",LOWER(Z509),"_ID_PAI"" (""ID_PAI""), CONSTRAINT ""FK_reg_",LOWER(Z509),"_ID_PAI"" FOREIGN KEY (""ID_PAI"") REFERENCES ""reg_",LOWER(Z509),""" (""ID"")) ENGINE=InnoDB AUTO_INCREMENT=105774 DEFAULT CHARSET=utf8mb4 COLLATE=utf8mb4_0900_ai_ci;"))</f>
        <v/>
      </c>
      <c r="AB509" s="190" t="str">
        <f t="shared" si="55"/>
        <v/>
      </c>
    </row>
    <row r="510" spans="1:28" ht="14.5" hidden="1" customHeight="1" x14ac:dyDescent="0.3">
      <c r="J510" s="187" t="str">
        <f t="shared" si="54"/>
        <v>C140</v>
      </c>
      <c r="K510" s="196"/>
      <c r="L510" s="285"/>
      <c r="M510" s="182" t="s">
        <v>750</v>
      </c>
      <c r="N510" s="196"/>
      <c r="O510" s="196"/>
      <c r="P510" s="196"/>
      <c r="Q510" s="192" t="str">
        <f t="shared" si="50"/>
        <v/>
      </c>
      <c r="S510" s="191" t="str">
        <f t="shared" si="51"/>
        <v/>
      </c>
      <c r="T510" s="192" t="str">
        <f t="shared" si="52"/>
        <v/>
      </c>
      <c r="U510" s="192" t="str">
        <f t="shared" si="49"/>
        <v/>
      </c>
      <c r="V510" s="192" t="str">
        <f t="shared" si="53"/>
        <v/>
      </c>
      <c r="W510" s="191" t="str">
        <f>IF(Q510="Campo","@Campos(posicao = "&amp;K510&amp;", tipo = '"&amp;R510&amp;"')@Column(name = """&amp;L510&amp;""")"&amp;IF(R510="D","@Temporal(TemporalType.DATE)","")&amp;"private "&amp;VLOOKUP(TEXT(R510,"@"),Apoio!A:B,2,0)&amp;" "&amp;SUBSTITUTE(LOWER(LEFT(L510,1))&amp;RIGHT(PROPER(L510),LEN(L510)-1),"_","")&amp;";",IF(ISNUMBER(Q510),IF(R510="R","@Entity@Table(name = ""reg_"&amp;LOWER(J510)&amp;""")@XmlRootElement","")&amp;VLOOKUP(J510,Blocos!D:I,6,0)&amp;Apoio!$E$1&amp;Y510,""))</f>
        <v/>
      </c>
      <c r="X510" s="190" t="str">
        <f>IF(ISNUMBER(Q510),COUNTIF(Blocos!G:G,J510),"")</f>
        <v/>
      </c>
      <c r="Y510" s="190" t="str">
        <f>IF(OR(X510=0,X510=""),"",VLOOKUP(SUMIFS(Blocos!A:A,Blocos!H:H,'EFD REGISTROS e Campos (2)'!X510,Blocos!G:G,'EFD REGISTROS e Campos (2)'!J510),Blocos!A:L,12,0))</f>
        <v/>
      </c>
      <c r="Z510" s="190" t="str">
        <f>IF(ISNUMBER(Q511),VLOOKUP(J510,Blocos!D:G,4,0),"")</f>
        <v/>
      </c>
      <c r="AA510" s="190" t="str">
        <f>IF(ISNUMBER(Q510),CONCATENATE("CREATE TABLE ""reg_",LOWER(J510),""" (""ID"" bigint NOT NULL AUTO_INCREMENT,  ""HASHFILE"" varchar(255) DEFAULT NULL, ""ID_PAI"" bigint NOT NULL,"),IF(Q510="Campo",CONCATENATE("""",L510,""" ",VLOOKUP(R510,Apoio!A:C,3,0)),""))&amp;IF(Z510="","",CONCATENATE("PRIMARY KEY (""ID""), KEY ""FK_reg_",LOWER(Z510),"_ID_PAI"" (""ID_PAI""), CONSTRAINT ""FK_reg_",LOWER(Z510),"_ID_PAI"" FOREIGN KEY (""ID_PAI"") REFERENCES ""reg_",LOWER(Z510),""" (""ID"")) ENGINE=InnoDB AUTO_INCREMENT=105774 DEFAULT CHARSET=utf8mb4 COLLATE=utf8mb4_0900_ai_ci;"))</f>
        <v/>
      </c>
      <c r="AB510" s="190" t="str">
        <f t="shared" si="55"/>
        <v/>
      </c>
    </row>
    <row r="511" spans="1:28" ht="14.5" hidden="1" customHeight="1" x14ac:dyDescent="0.3">
      <c r="J511" s="187" t="str">
        <f t="shared" si="54"/>
        <v>C140</v>
      </c>
      <c r="K511" s="181">
        <v>4</v>
      </c>
      <c r="L511" s="289" t="s">
        <v>751</v>
      </c>
      <c r="M511" s="182" t="s">
        <v>752</v>
      </c>
      <c r="N511" s="181" t="s">
        <v>27</v>
      </c>
      <c r="O511" s="181" t="s">
        <v>28</v>
      </c>
      <c r="P511" s="181" t="s">
        <v>28</v>
      </c>
      <c r="Q511" s="192" t="str">
        <f t="shared" si="50"/>
        <v>Campo</v>
      </c>
      <c r="R511" s="192" t="s">
        <v>27</v>
      </c>
      <c r="S511" s="191" t="str">
        <f t="shared" si="51"/>
        <v/>
      </c>
      <c r="T511" s="192" t="str">
        <f t="shared" si="52"/>
        <v>&lt;campo posicao="4"&gt;
&lt;coluna&gt;DESC_TIT&lt;/coluna&gt;
&lt;descricao&gt;Descrição complementar do título de crédito&lt;/descricao&gt;
&lt;tipo&gt;C&lt;/tipo&gt;
&lt;/campo&gt;</v>
      </c>
      <c r="U511" s="192" t="str">
        <f t="shared" si="49"/>
        <v>&lt;campo posicao="4"&gt;
&lt;coluna&gt;DESC_TIT&lt;/coluna&gt;
&lt;descricao&gt;Descrição complementar do título de crédito&lt;/descricao&gt;
&lt;tipo&gt;C&lt;/tipo&gt;
&lt;/campo&gt;</v>
      </c>
      <c r="V511" s="192" t="str">
        <f t="shared" si="53"/>
        <v>{"Column5", "DESC_TIT"},</v>
      </c>
      <c r="W511" s="191" t="str">
        <f>IF(Q511="Campo","@Campos(posicao = "&amp;K511&amp;", tipo = '"&amp;R511&amp;"')@Column(name = """&amp;L511&amp;""")"&amp;IF(R511="D","@Temporal(TemporalType.DATE)","")&amp;"private "&amp;VLOOKUP(TEXT(R511,"@"),Apoio!A:B,2,0)&amp;" "&amp;SUBSTITUTE(LOWER(LEFT(L511,1))&amp;RIGHT(PROPER(L511),LEN(L511)-1),"_","")&amp;";",IF(ISNUMBER(Q511),IF(R511="R","@Entity@Table(name = ""reg_"&amp;LOWER(J511)&amp;""")@XmlRootElement","")&amp;VLOOKUP(J511,Blocos!D:I,6,0)&amp;Apoio!$E$1&amp;Y511,""))</f>
        <v>@Campos(posicao = 4, tipo = 'C')@Column(name = "DESC_TIT")private String descTit;</v>
      </c>
      <c r="X511" s="190" t="str">
        <f>IF(ISNUMBER(Q511),COUNTIF(Blocos!G:G,J511),"")</f>
        <v/>
      </c>
      <c r="Y511" s="190" t="str">
        <f>IF(OR(X511=0,X511=""),"",VLOOKUP(SUMIFS(Blocos!A:A,Blocos!H:H,'EFD REGISTROS e Campos (2)'!X511,Blocos!G:G,'EFD REGISTROS e Campos (2)'!J511),Blocos!A:L,12,0))</f>
        <v/>
      </c>
      <c r="Z511" s="190" t="str">
        <f>IF(ISNUMBER(Q512),VLOOKUP(J511,Blocos!D:G,4,0),"")</f>
        <v/>
      </c>
      <c r="AA511" s="190" t="str">
        <f>IF(ISNUMBER(Q511),CONCATENATE("CREATE TABLE ""reg_",LOWER(J511),""" (""ID"" bigint NOT NULL AUTO_INCREMENT,  ""HASHFILE"" varchar(255) DEFAULT NULL, ""ID_PAI"" bigint NOT NULL,"),IF(Q511="Campo",CONCATENATE("""",L511,""" ",VLOOKUP(R511,Apoio!A:C,3,0)),""))&amp;IF(Z511="","",CONCATENATE("PRIMARY KEY (""ID""), KEY ""FK_reg_",LOWER(Z511),"_ID_PAI"" (""ID_PAI""), CONSTRAINT ""FK_reg_",LOWER(Z511),"_ID_PAI"" FOREIGN KEY (""ID_PAI"") REFERENCES ""reg_",LOWER(Z511),""" (""ID"")) ENGINE=InnoDB AUTO_INCREMENT=105774 DEFAULT CHARSET=utf8mb4 COLLATE=utf8mb4_0900_ai_ci;"))</f>
        <v>"DESC_TIT" varchar(255) DEFAULT NULL,</v>
      </c>
      <c r="AB511" s="190" t="str">
        <f t="shared" si="55"/>
        <v>`reg_c140`.`DESC_TIT`,</v>
      </c>
    </row>
    <row r="512" spans="1:28" ht="14.5" hidden="1" customHeight="1" x14ac:dyDescent="0.3">
      <c r="J512" s="187" t="str">
        <f t="shared" si="54"/>
        <v>C140</v>
      </c>
      <c r="K512" s="181">
        <v>5</v>
      </c>
      <c r="L512" s="289" t="s">
        <v>753</v>
      </c>
      <c r="M512" s="182" t="s">
        <v>754</v>
      </c>
      <c r="N512" s="181" t="s">
        <v>27</v>
      </c>
      <c r="O512" s="181" t="s">
        <v>28</v>
      </c>
      <c r="P512" s="181" t="s">
        <v>28</v>
      </c>
      <c r="Q512" s="192" t="str">
        <f t="shared" si="50"/>
        <v>Campo</v>
      </c>
      <c r="R512" s="192" t="s">
        <v>27</v>
      </c>
      <c r="S512" s="191" t="str">
        <f t="shared" si="51"/>
        <v/>
      </c>
      <c r="T512" s="192" t="str">
        <f t="shared" si="52"/>
        <v>&lt;campo posicao="5"&gt;
&lt;coluna&gt;NUM_TIT&lt;/coluna&gt;
&lt;descricao&gt;Número ou código identificador do título de crédito&lt;/descricao&gt;
&lt;tipo&gt;C&lt;/tipo&gt;
&lt;/campo&gt;</v>
      </c>
      <c r="U512" s="192" t="str">
        <f t="shared" si="49"/>
        <v>&lt;campo posicao="5"&gt;
&lt;coluna&gt;NUM_TIT&lt;/coluna&gt;
&lt;descricao&gt;Número ou código identificador do título de crédito&lt;/descricao&gt;
&lt;tipo&gt;C&lt;/tipo&gt;
&lt;/campo&gt;</v>
      </c>
      <c r="V512" s="192" t="str">
        <f t="shared" si="53"/>
        <v>{"Column6", "NUM_TIT"},</v>
      </c>
      <c r="W512" s="191" t="str">
        <f>IF(Q512="Campo","@Campos(posicao = "&amp;K512&amp;", tipo = '"&amp;R512&amp;"')@Column(name = """&amp;L512&amp;""")"&amp;IF(R512="D","@Temporal(TemporalType.DATE)","")&amp;"private "&amp;VLOOKUP(TEXT(R512,"@"),Apoio!A:B,2,0)&amp;" "&amp;SUBSTITUTE(LOWER(LEFT(L512,1))&amp;RIGHT(PROPER(L512),LEN(L512)-1),"_","")&amp;";",IF(ISNUMBER(Q512),IF(R512="R","@Entity@Table(name = ""reg_"&amp;LOWER(J512)&amp;""")@XmlRootElement","")&amp;VLOOKUP(J512,Blocos!D:I,6,0)&amp;Apoio!$E$1&amp;Y512,""))</f>
        <v>@Campos(posicao = 5, tipo = 'C')@Column(name = "NUM_TIT")private String numTit;</v>
      </c>
      <c r="X512" s="190" t="str">
        <f>IF(ISNUMBER(Q512),COUNTIF(Blocos!G:G,J512),"")</f>
        <v/>
      </c>
      <c r="Y512" s="190" t="str">
        <f>IF(OR(X512=0,X512=""),"",VLOOKUP(SUMIFS(Blocos!A:A,Blocos!H:H,'EFD REGISTROS e Campos (2)'!X512,Blocos!G:G,'EFD REGISTROS e Campos (2)'!J512),Blocos!A:L,12,0))</f>
        <v/>
      </c>
      <c r="Z512" s="190" t="str">
        <f>IF(ISNUMBER(Q513),VLOOKUP(J512,Blocos!D:G,4,0),"")</f>
        <v/>
      </c>
      <c r="AA512" s="190" t="str">
        <f>IF(ISNUMBER(Q512),CONCATENATE("CREATE TABLE ""reg_",LOWER(J512),""" (""ID"" bigint NOT NULL AUTO_INCREMENT,  ""HASHFILE"" varchar(255) DEFAULT NULL, ""ID_PAI"" bigint NOT NULL,"),IF(Q512="Campo",CONCATENATE("""",L512,""" ",VLOOKUP(R512,Apoio!A:C,3,0)),""))&amp;IF(Z512="","",CONCATENATE("PRIMARY KEY (""ID""), KEY ""FK_reg_",LOWER(Z512),"_ID_PAI"" (""ID_PAI""), CONSTRAINT ""FK_reg_",LOWER(Z512),"_ID_PAI"" FOREIGN KEY (""ID_PAI"") REFERENCES ""reg_",LOWER(Z512),""" (""ID"")) ENGINE=InnoDB AUTO_INCREMENT=105774 DEFAULT CHARSET=utf8mb4 COLLATE=utf8mb4_0900_ai_ci;"))</f>
        <v>"NUM_TIT" varchar(255) DEFAULT NULL,</v>
      </c>
      <c r="AB512" s="190" t="str">
        <f t="shared" si="55"/>
        <v>`reg_c140`.`NUM_TIT`,</v>
      </c>
    </row>
    <row r="513" spans="1:28" ht="14.5" hidden="1" customHeight="1" x14ac:dyDescent="0.3">
      <c r="J513" s="187" t="str">
        <f t="shared" si="54"/>
        <v>C140</v>
      </c>
      <c r="K513" s="181">
        <v>6</v>
      </c>
      <c r="L513" s="289" t="s">
        <v>755</v>
      </c>
      <c r="M513" s="182" t="s">
        <v>756</v>
      </c>
      <c r="N513" s="181" t="s">
        <v>32</v>
      </c>
      <c r="O513" s="181">
        <v>2</v>
      </c>
      <c r="P513" s="181" t="s">
        <v>28</v>
      </c>
      <c r="Q513" s="192" t="str">
        <f t="shared" si="50"/>
        <v>Campo</v>
      </c>
      <c r="R513" s="192" t="s">
        <v>3607</v>
      </c>
      <c r="S513" s="191" t="str">
        <f t="shared" si="51"/>
        <v/>
      </c>
      <c r="T513" s="192" t="str">
        <f t="shared" si="52"/>
        <v>&lt;campo posicao="6"&gt;
&lt;coluna&gt;QTD_PARC&lt;/coluna&gt;
&lt;descricao&gt;Quantidade de parcelas a receber/pagar&lt;/descricao&gt;
&lt;tipo&gt;I&lt;/tipo&gt;
&lt;/campo&gt;</v>
      </c>
      <c r="U513" s="192" t="str">
        <f t="shared" si="49"/>
        <v>&lt;campo posicao="6"&gt;
&lt;coluna&gt;QTD_PARC&lt;/coluna&gt;
&lt;descricao&gt;Quantidade de parcelas a receber/pagar&lt;/descricao&gt;
&lt;tipo&gt;I&lt;/tipo&gt;
&lt;/campo&gt;</v>
      </c>
      <c r="V513" s="192" t="str">
        <f t="shared" si="53"/>
        <v>{"Column7", "QTD_PARC"},</v>
      </c>
      <c r="W513" s="191" t="str">
        <f>IF(Q513="Campo","@Campos(posicao = "&amp;K513&amp;", tipo = '"&amp;R513&amp;"')@Column(name = """&amp;L513&amp;""")"&amp;IF(R513="D","@Temporal(TemporalType.DATE)","")&amp;"private "&amp;VLOOKUP(TEXT(R513,"@"),Apoio!A:B,2,0)&amp;" "&amp;SUBSTITUTE(LOWER(LEFT(L513,1))&amp;RIGHT(PROPER(L513),LEN(L513)-1),"_","")&amp;";",IF(ISNUMBER(Q513),IF(R513="R","@Entity@Table(name = ""reg_"&amp;LOWER(J513)&amp;""")@XmlRootElement","")&amp;VLOOKUP(J513,Blocos!D:I,6,0)&amp;Apoio!$E$1&amp;Y513,""))</f>
        <v>@Campos(posicao = 6, tipo = 'I')@Column(name = "QTD_PARC")private int qtdParc;</v>
      </c>
      <c r="X513" s="190" t="str">
        <f>IF(ISNUMBER(Q513),COUNTIF(Blocos!G:G,J513),"")</f>
        <v/>
      </c>
      <c r="Y513" s="190" t="str">
        <f>IF(OR(X513=0,X513=""),"",VLOOKUP(SUMIFS(Blocos!A:A,Blocos!H:H,'EFD REGISTROS e Campos (2)'!X513,Blocos!G:G,'EFD REGISTROS e Campos (2)'!J513),Blocos!A:L,12,0))</f>
        <v/>
      </c>
      <c r="Z513" s="190" t="str">
        <f>IF(ISNUMBER(Q514),VLOOKUP(J513,Blocos!D:G,4,0),"")</f>
        <v/>
      </c>
      <c r="AA513" s="190" t="str">
        <f>IF(ISNUMBER(Q513),CONCATENATE("CREATE TABLE ""reg_",LOWER(J513),""" (""ID"" bigint NOT NULL AUTO_INCREMENT,  ""HASHFILE"" varchar(255) DEFAULT NULL, ""ID_PAI"" bigint NOT NULL,"),IF(Q513="Campo",CONCATENATE("""",L513,""" ",VLOOKUP(R513,Apoio!A:C,3,0)),""))&amp;IF(Z513="","",CONCATENATE("PRIMARY KEY (""ID""), KEY ""FK_reg_",LOWER(Z513),"_ID_PAI"" (""ID_PAI""), CONSTRAINT ""FK_reg_",LOWER(Z513),"_ID_PAI"" FOREIGN KEY (""ID_PAI"") REFERENCES ""reg_",LOWER(Z513),""" (""ID"")) ENGINE=InnoDB AUTO_INCREMENT=105774 DEFAULT CHARSET=utf8mb4 COLLATE=utf8mb4_0900_ai_ci;"))</f>
        <v>"QTD_PARC" int DEFAULT NULL,</v>
      </c>
      <c r="AB513" s="190" t="str">
        <f t="shared" si="55"/>
        <v>`reg_c140`.`QTD_PARC`,</v>
      </c>
    </row>
    <row r="514" spans="1:28" ht="14.5" hidden="1" customHeight="1" x14ac:dyDescent="0.3">
      <c r="J514" s="187" t="str">
        <f t="shared" si="54"/>
        <v>C140</v>
      </c>
      <c r="K514" s="181">
        <v>7</v>
      </c>
      <c r="L514" s="289" t="s">
        <v>757</v>
      </c>
      <c r="M514" s="182" t="s">
        <v>758</v>
      </c>
      <c r="N514" s="181" t="s">
        <v>32</v>
      </c>
      <c r="O514" s="181" t="s">
        <v>28</v>
      </c>
      <c r="P514" s="181">
        <v>2</v>
      </c>
      <c r="Q514" s="192" t="str">
        <f t="shared" si="50"/>
        <v>Campo</v>
      </c>
      <c r="R514" s="192" t="s">
        <v>3606</v>
      </c>
      <c r="S514" s="191" t="str">
        <f t="shared" si="51"/>
        <v/>
      </c>
      <c r="T514" s="192" t="str">
        <f t="shared" si="52"/>
        <v>&lt;campo posicao="7"&gt;
&lt;coluna&gt;VL_TIT&lt;/coluna&gt;
&lt;descricao&gt;Valor total dos títulos de créditos&lt;/descricao&gt;
&lt;tipo&gt;R&lt;/tipo&gt;
&lt;/campo&gt;</v>
      </c>
      <c r="U514" s="192" t="str">
        <f t="shared" ref="U514:U577" si="56">S514&amp;T514</f>
        <v>&lt;campo posicao="7"&gt;
&lt;coluna&gt;VL_TIT&lt;/coluna&gt;
&lt;descricao&gt;Valor total dos títulos de créditos&lt;/descricao&gt;
&lt;tipo&gt;R&lt;/tipo&gt;
&lt;/campo&gt;</v>
      </c>
      <c r="V514" s="192" t="str">
        <f t="shared" si="53"/>
        <v>{"Column8", "VL_TIT"},</v>
      </c>
      <c r="W514" s="191" t="str">
        <f>IF(Q514="Campo","@Campos(posicao = "&amp;K514&amp;", tipo = '"&amp;R514&amp;"')@Column(name = """&amp;L514&amp;""")"&amp;IF(R514="D","@Temporal(TemporalType.DATE)","")&amp;"private "&amp;VLOOKUP(TEXT(R514,"@"),Apoio!A:B,2,0)&amp;" "&amp;SUBSTITUTE(LOWER(LEFT(L514,1))&amp;RIGHT(PROPER(L514),LEN(L514)-1),"_","")&amp;";",IF(ISNUMBER(Q514),IF(R514="R","@Entity@Table(name = ""reg_"&amp;LOWER(J514)&amp;""")@XmlRootElement","")&amp;VLOOKUP(J514,Blocos!D:I,6,0)&amp;Apoio!$E$1&amp;Y514,""))</f>
        <v>@Campos(posicao = 7, tipo = 'R')@Column(name = "VL_TIT")private BigDecimal vlTit;</v>
      </c>
      <c r="X514" s="190" t="str">
        <f>IF(ISNUMBER(Q514),COUNTIF(Blocos!G:G,J514),"")</f>
        <v/>
      </c>
      <c r="Y514" s="190" t="str">
        <f>IF(OR(X514=0,X514=""),"",VLOOKUP(SUMIFS(Blocos!A:A,Blocos!H:H,'EFD REGISTROS e Campos (2)'!X514,Blocos!G:G,'EFD REGISTROS e Campos (2)'!J514),Blocos!A:L,12,0))</f>
        <v/>
      </c>
      <c r="Z514" s="190" t="str">
        <f>IF(ISNUMBER(Q515),VLOOKUP(J514,Blocos!D:G,4,0),"")</f>
        <v>C100</v>
      </c>
      <c r="AA514" s="190" t="str">
        <f>IF(ISNUMBER(Q514),CONCATENATE("CREATE TABLE ""reg_",LOWER(J514),""" (""ID"" bigint NOT NULL AUTO_INCREMENT,  ""HASHFILE"" varchar(255) DEFAULT NULL, ""ID_PAI"" bigint NOT NULL,"),IF(Q514="Campo",CONCATENATE("""",L514,""" ",VLOOKUP(R514,Apoio!A:C,3,0)),""))&amp;IF(Z514="","",CONCATENATE("PRIMARY KEY (""ID""), KEY ""FK_reg_",LOWER(Z514),"_ID_PAI"" (""ID_PAI""), CONSTRAINT ""FK_reg_",LOWER(Z514),"_ID_PAI"" FOREIGN KEY (""ID_PAI"") REFERENCES ""reg_",LOWER(Z514),""" (""ID"")) ENGINE=InnoDB AUTO_INCREMENT=105774 DEFAULT CHARSET=utf8mb4 COLLATE=utf8mb4_0900_ai_ci;"))</f>
        <v>"VL_TIT" decimal(15,6) DEFAULT NULL,PRIMARY KEY ("ID"), KEY "FK_reg_c100_ID_PAI" ("ID_PAI"), CONSTRAINT "FK_reg_c100_ID_PAI" FOREIGN KEY ("ID_PAI") REFERENCES "reg_c100" ("ID")) ENGINE=InnoDB AUTO_INCREMENT=105774 DEFAULT CHARSET=utf8mb4 COLLATE=utf8mb4_0900_ai_ci;</v>
      </c>
      <c r="AB514" s="190" t="str">
        <f t="shared" si="55"/>
        <v>`reg_c140`.`VL_TIT`,FROM `efdicms`.`reg_c140`;"</v>
      </c>
    </row>
    <row r="515" spans="1:28" ht="14.5" hidden="1" customHeight="1" collapsed="1" x14ac:dyDescent="0.3">
      <c r="A515" s="180" t="s">
        <v>115</v>
      </c>
      <c r="F515" s="180" t="s">
        <v>759</v>
      </c>
      <c r="I515" s="180" t="s">
        <v>144</v>
      </c>
      <c r="J515" s="187" t="str">
        <f t="shared" si="54"/>
        <v>C141</v>
      </c>
      <c r="K515" s="195" t="s">
        <v>760</v>
      </c>
      <c r="Q515" s="192">
        <f t="shared" ref="Q515:Q578" si="57">IF(B515&lt;&gt;"",0,IF(C515&lt;&gt;"",1,IF(D515&lt;&gt;"",2,IF(E515&lt;&gt;"",3,IF(F515&lt;&gt;"",4,IF(G515&lt;&gt;"",5,IF(H515&lt;&gt;"",6,IF(ISNUMBER(K515),"Campo",""))))))))</f>
        <v>4</v>
      </c>
      <c r="S515" s="191" t="str">
        <f t="shared" ref="S515:S578" si="58">IFERROR(IF(ISNUMBER(Q515),CONCATENATE("&lt;/registro&gt;
&lt;registro codigo=""",CONCATENATE(B515,C515,D515,E515,F515,G515,H515),""" perfil=""",A515,""" nivel=""",Q515,"""&gt;"),""),"")</f>
        <v>&lt;/registro&gt;
&lt;registro codigo="C141" perfil="AB" nivel="4"&gt;</v>
      </c>
      <c r="T515" s="192" t="str">
        <f t="shared" ref="T515:T578" si="59">IF(Q515="Campo",CONCATENATE("&lt;campo posicao=""",K515,"""&gt;
&lt;coluna&gt;",SUBSTITUTE(L515," ",""),"&lt;/coluna&gt;
&lt;descricao&gt;",M515,"&lt;/descricao&gt;
&lt;tipo&gt;",R515,"&lt;/tipo&gt;
&lt;/campo&gt;"),"")</f>
        <v/>
      </c>
      <c r="U515" s="192" t="str">
        <f t="shared" si="56"/>
        <v>&lt;/registro&gt;
&lt;registro codigo="C141" perfil="AB" nivel="4"&gt;</v>
      </c>
      <c r="V515" s="192" t="str">
        <f t="shared" ref="V515:V578" si="60">IF(ISNUMBER(K515),CONCATENATE("{""Column",K515+1,""", """,L515,"""},",""),"")</f>
        <v/>
      </c>
      <c r="W515" s="191" t="str">
        <f>IF(Q515="Campo","@Campos(posicao = "&amp;K515&amp;", tipo = '"&amp;R515&amp;"')@Column(name = """&amp;L515&amp;""")"&amp;IF(R515="D","@Temporal(TemporalType.DATE)","")&amp;"private "&amp;VLOOKUP(TEXT(R515,"@"),Apoio!A:B,2,0)&amp;" "&amp;SUBSTITUTE(LOWER(LEFT(L515,1))&amp;RIGHT(PROPER(L515),LEN(L515)-1),"_","")&amp;";",IF(ISNUMBER(Q515),IF(R515="R","@Entity@Table(name = ""reg_"&amp;LOWER(J515)&amp;""")@XmlRootElement","")&amp;VLOOKUP(J515,Blocos!D:I,6,0)&amp;Apoio!$E$1&amp;Y515,""))</f>
        <v>@Registros(nivel = 4) public class RegC141 implements Serializable { private static final long serialVersionUID = 1L; @Id @GeneratedValue(strategy = GenerationType.IDENTITY) @Basic(optional = false) @Column(name = "ID" ) private Long id;@ManyToOne(fetch = FetchType.LAZY) @JoinColumn(name = "ID_PAI", nullable = false) private RegC140 idPai; public RegC140 getIdPai() {return idPai;}public void setIdPai(Object idPai) {this.idPai = (RegC140) idPai;}public RegC141() { } public RegC141(Long id) { this.id = id; } public RegC141(Long id, RegC140 idPai, long linha, String hash) { this.id = id; this.idPai = idPai; this.linha = linha; this.hash = hash; }public Long getId() { return id; } public void setId(Long id) { this.id = id; }@Basic(optional = false)@Column(name = "LINHA")private long linha;@Basic(optional = false)@Column(name = "HASH")private String hash;</v>
      </c>
      <c r="X515" s="190">
        <f>IF(ISNUMBER(Q515),COUNTIF(Blocos!G:G,J515),"")</f>
        <v>0</v>
      </c>
      <c r="Y515" s="190" t="str">
        <f>IF(OR(X515=0,X515=""),"",VLOOKUP(SUMIFS(Blocos!A:A,Blocos!H:H,'EFD REGISTROS e Campos (2)'!X515,Blocos!G:G,'EFD REGISTROS e Campos (2)'!J515),Blocos!A:L,12,0))</f>
        <v/>
      </c>
      <c r="Z515" s="190" t="str">
        <f>IF(ISNUMBER(Q516),VLOOKUP(J515,Blocos!D:G,4,0),"")</f>
        <v/>
      </c>
      <c r="AA515" s="190" t="str">
        <f>IF(ISNUMBER(Q515),CONCATENATE("CREATE TABLE ""reg_",LOWER(J515),""" (""ID"" bigint NOT NULL AUTO_INCREMENT,  ""HASHFILE"" varchar(255) DEFAULT NULL, ""ID_PAI"" bigint NOT NULL,"),IF(Q515="Campo",CONCATENATE("""",L515,""" ",VLOOKUP(R515,Apoio!A:C,3,0)),""))&amp;IF(Z515="","",CONCATENATE("PRIMARY KEY (""ID""), KEY ""FK_reg_",LOWER(Z515),"_ID_PAI"" (""ID_PAI""), CONSTRAINT ""FK_reg_",LOWER(Z515),"_ID_PAI"" FOREIGN KEY (""ID_PAI"") REFERENCES ""reg_",LOWER(Z515),""" (""ID"")) ENGINE=InnoDB AUTO_INCREMENT=105774 DEFAULT CHARSET=utf8mb4 COLLATE=utf8mb4_0900_ai_ci;"))</f>
        <v>CREATE TABLE "reg_c141" ("ID" bigint NOT NULL AUTO_INCREMENT,  "HASHFILE" varchar(255) DEFAULT NULL, "ID_PAI" bigint NOT NULL,</v>
      </c>
      <c r="AB515" s="190" t="str">
        <f t="shared" si="55"/>
        <v/>
      </c>
    </row>
    <row r="516" spans="1:28" ht="14.5" hidden="1" customHeight="1" x14ac:dyDescent="0.3">
      <c r="J516" s="187" t="str">
        <f t="shared" ref="J516:J579" si="61">IF(A516="",J515,CONCATENATE(B516,C516,D516,E516,F516,G516,H516))</f>
        <v>C141</v>
      </c>
      <c r="K516" s="181">
        <v>1</v>
      </c>
      <c r="L516" s="289" t="s">
        <v>25</v>
      </c>
      <c r="M516" s="182" t="s">
        <v>761</v>
      </c>
      <c r="N516" s="181" t="s">
        <v>27</v>
      </c>
      <c r="O516" s="181">
        <v>4</v>
      </c>
      <c r="P516" s="181" t="s">
        <v>28</v>
      </c>
      <c r="Q516" s="192" t="str">
        <f t="shared" si="57"/>
        <v>Campo</v>
      </c>
      <c r="R516" s="192" t="s">
        <v>27</v>
      </c>
      <c r="S516" s="191" t="str">
        <f t="shared" si="58"/>
        <v/>
      </c>
      <c r="T516" s="192" t="str">
        <f t="shared" si="59"/>
        <v>&lt;campo posicao="1"&gt;
&lt;coluna&gt;REG&lt;/coluna&gt;
&lt;descricao&gt;Texto fixo contendo "C141"&lt;/descricao&gt;
&lt;tipo&gt;C&lt;/tipo&gt;
&lt;/campo&gt;</v>
      </c>
      <c r="U516" s="192" t="str">
        <f t="shared" si="56"/>
        <v>&lt;campo posicao="1"&gt;
&lt;coluna&gt;REG&lt;/coluna&gt;
&lt;descricao&gt;Texto fixo contendo "C141"&lt;/descricao&gt;
&lt;tipo&gt;C&lt;/tipo&gt;
&lt;/campo&gt;</v>
      </c>
      <c r="V516" s="192" t="str">
        <f t="shared" si="60"/>
        <v>{"Column2", "REG"},</v>
      </c>
      <c r="W516" s="191" t="str">
        <f>IF(Q516="Campo","@Campos(posicao = "&amp;K516&amp;", tipo = '"&amp;R516&amp;"')@Column(name = """&amp;L516&amp;""")"&amp;IF(R516="D","@Temporal(TemporalType.DATE)","")&amp;"private "&amp;VLOOKUP(TEXT(R516,"@"),Apoio!A:B,2,0)&amp;" "&amp;SUBSTITUTE(LOWER(LEFT(L516,1))&amp;RIGHT(PROPER(L516),LEN(L516)-1),"_","")&amp;";",IF(ISNUMBER(Q516),IF(R516="R","@Entity@Table(name = ""reg_"&amp;LOWER(J516)&amp;""")@XmlRootElement","")&amp;VLOOKUP(J516,Blocos!D:I,6,0)&amp;Apoio!$E$1&amp;Y516,""))</f>
        <v>@Campos(posicao = 1, tipo = 'C')@Column(name = "REG")private String reg;</v>
      </c>
      <c r="X516" s="190" t="str">
        <f>IF(ISNUMBER(Q516),COUNTIF(Blocos!G:G,J516),"")</f>
        <v/>
      </c>
      <c r="Y516" s="190" t="str">
        <f>IF(OR(X516=0,X516=""),"",VLOOKUP(SUMIFS(Blocos!A:A,Blocos!H:H,'EFD REGISTROS e Campos (2)'!X516,Blocos!G:G,'EFD REGISTROS e Campos (2)'!J516),Blocos!A:L,12,0))</f>
        <v/>
      </c>
      <c r="Z516" s="190" t="str">
        <f>IF(ISNUMBER(Q517),VLOOKUP(J516,Blocos!D:G,4,0),"")</f>
        <v/>
      </c>
      <c r="AA516" s="190" t="str">
        <f>IF(ISNUMBER(Q516),CONCATENATE("CREATE TABLE ""reg_",LOWER(J516),""" (""ID"" bigint NOT NULL AUTO_INCREMENT,  ""HASHFILE"" varchar(255) DEFAULT NULL, ""ID_PAI"" bigint NOT NULL,"),IF(Q516="Campo",CONCATENATE("""",L516,""" ",VLOOKUP(R516,Apoio!A:C,3,0)),""))&amp;IF(Z516="","",CONCATENATE("PRIMARY KEY (""ID""), KEY ""FK_reg_",LOWER(Z516),"_ID_PAI"" (""ID_PAI""), CONSTRAINT ""FK_reg_",LOWER(Z516),"_ID_PAI"" FOREIGN KEY (""ID_PAI"") REFERENCES ""reg_",LOWER(Z516),""" (""ID"")) ENGINE=InnoDB AUTO_INCREMENT=105774 DEFAULT CHARSET=utf8mb4 COLLATE=utf8mb4_0900_ai_ci;"))</f>
        <v>"REG" varchar(255) DEFAULT NULL,</v>
      </c>
      <c r="AB516" s="190" t="str">
        <f t="shared" ref="AB516:AB579" si="62">IF(Q516="Campo",CONCATENATE(IF(K516=1,"USE `efdicms`;SELECT ",""),"`reg_",LOWER(J516),"`.`",L516,"`,"),"")&amp;IF(J516&lt;&gt;J517,CONCATENATE("FROM `efdicms`.`reg_",LOWER(J516),"`;"""),"")</f>
        <v>USE `efdicms`;SELECT `reg_c141`.`REG`,</v>
      </c>
    </row>
    <row r="517" spans="1:28" ht="14.5" hidden="1" customHeight="1" x14ac:dyDescent="0.3">
      <c r="J517" s="187" t="str">
        <f t="shared" si="61"/>
        <v>C141</v>
      </c>
      <c r="K517" s="181">
        <v>2</v>
      </c>
      <c r="L517" s="289" t="s">
        <v>762</v>
      </c>
      <c r="M517" s="182" t="s">
        <v>763</v>
      </c>
      <c r="N517" s="181" t="s">
        <v>32</v>
      </c>
      <c r="O517" s="181">
        <v>2</v>
      </c>
      <c r="P517" s="181" t="s">
        <v>28</v>
      </c>
      <c r="Q517" s="192" t="str">
        <f t="shared" si="57"/>
        <v>Campo</v>
      </c>
      <c r="R517" s="192" t="s">
        <v>3607</v>
      </c>
      <c r="S517" s="191" t="str">
        <f t="shared" si="58"/>
        <v/>
      </c>
      <c r="T517" s="192" t="str">
        <f t="shared" si="59"/>
        <v>&lt;campo posicao="2"&gt;
&lt;coluna&gt;NUM_PARC&lt;/coluna&gt;
&lt;descricao&gt;Número da parcela a receber/pagar&lt;/descricao&gt;
&lt;tipo&gt;I&lt;/tipo&gt;
&lt;/campo&gt;</v>
      </c>
      <c r="U517" s="192" t="str">
        <f t="shared" si="56"/>
        <v>&lt;campo posicao="2"&gt;
&lt;coluna&gt;NUM_PARC&lt;/coluna&gt;
&lt;descricao&gt;Número da parcela a receber/pagar&lt;/descricao&gt;
&lt;tipo&gt;I&lt;/tipo&gt;
&lt;/campo&gt;</v>
      </c>
      <c r="V517" s="192" t="str">
        <f t="shared" si="60"/>
        <v>{"Column3", "NUM_PARC"},</v>
      </c>
      <c r="W517" s="191" t="str">
        <f>IF(Q517="Campo","@Campos(posicao = "&amp;K517&amp;", tipo = '"&amp;R517&amp;"')@Column(name = """&amp;L517&amp;""")"&amp;IF(R517="D","@Temporal(TemporalType.DATE)","")&amp;"private "&amp;VLOOKUP(TEXT(R517,"@"),Apoio!A:B,2,0)&amp;" "&amp;SUBSTITUTE(LOWER(LEFT(L517,1))&amp;RIGHT(PROPER(L517),LEN(L517)-1),"_","")&amp;";",IF(ISNUMBER(Q517),IF(R517="R","@Entity@Table(name = ""reg_"&amp;LOWER(J517)&amp;""")@XmlRootElement","")&amp;VLOOKUP(J517,Blocos!D:I,6,0)&amp;Apoio!$E$1&amp;Y517,""))</f>
        <v>@Campos(posicao = 2, tipo = 'I')@Column(name = "NUM_PARC")private int numParc;</v>
      </c>
      <c r="X517" s="190" t="str">
        <f>IF(ISNUMBER(Q517),COUNTIF(Blocos!G:G,J517),"")</f>
        <v/>
      </c>
      <c r="Y517" s="190" t="str">
        <f>IF(OR(X517=0,X517=""),"",VLOOKUP(SUMIFS(Blocos!A:A,Blocos!H:H,'EFD REGISTROS e Campos (2)'!X517,Blocos!G:G,'EFD REGISTROS e Campos (2)'!J517),Blocos!A:L,12,0))</f>
        <v/>
      </c>
      <c r="Z517" s="190" t="str">
        <f>IF(ISNUMBER(Q518),VLOOKUP(J517,Blocos!D:G,4,0),"")</f>
        <v/>
      </c>
      <c r="AA517" s="190" t="str">
        <f>IF(ISNUMBER(Q517),CONCATENATE("CREATE TABLE ""reg_",LOWER(J517),""" (""ID"" bigint NOT NULL AUTO_INCREMENT,  ""HASHFILE"" varchar(255) DEFAULT NULL, ""ID_PAI"" bigint NOT NULL,"),IF(Q517="Campo",CONCATENATE("""",L517,""" ",VLOOKUP(R517,Apoio!A:C,3,0)),""))&amp;IF(Z517="","",CONCATENATE("PRIMARY KEY (""ID""), KEY ""FK_reg_",LOWER(Z517),"_ID_PAI"" (""ID_PAI""), CONSTRAINT ""FK_reg_",LOWER(Z517),"_ID_PAI"" FOREIGN KEY (""ID_PAI"") REFERENCES ""reg_",LOWER(Z517),""" (""ID"")) ENGINE=InnoDB AUTO_INCREMENT=105774 DEFAULT CHARSET=utf8mb4 COLLATE=utf8mb4_0900_ai_ci;"))</f>
        <v>"NUM_PARC" int DEFAULT NULL,</v>
      </c>
      <c r="AB517" s="190" t="str">
        <f t="shared" si="62"/>
        <v>`reg_c141`.`NUM_PARC`,</v>
      </c>
    </row>
    <row r="518" spans="1:28" ht="14.5" hidden="1" customHeight="1" x14ac:dyDescent="0.3">
      <c r="J518" s="187" t="str">
        <f t="shared" si="61"/>
        <v>C141</v>
      </c>
      <c r="K518" s="181">
        <v>3</v>
      </c>
      <c r="L518" s="289" t="s">
        <v>642</v>
      </c>
      <c r="M518" s="182" t="s">
        <v>764</v>
      </c>
      <c r="N518" s="181" t="s">
        <v>32</v>
      </c>
      <c r="O518" s="181" t="s">
        <v>40</v>
      </c>
      <c r="P518" s="181" t="s">
        <v>28</v>
      </c>
      <c r="Q518" s="192" t="str">
        <f t="shared" si="57"/>
        <v>Campo</v>
      </c>
      <c r="R518" s="192" t="s">
        <v>3605</v>
      </c>
      <c r="S518" s="191" t="str">
        <f t="shared" si="58"/>
        <v/>
      </c>
      <c r="T518" s="192" t="str">
        <f t="shared" si="59"/>
        <v>&lt;campo posicao="3"&gt;
&lt;coluna&gt;DT_VCTO&lt;/coluna&gt;
&lt;descricao&gt;Data de vencimento da parcela&lt;/descricao&gt;
&lt;tipo&gt;D&lt;/tipo&gt;
&lt;/campo&gt;</v>
      </c>
      <c r="U518" s="192" t="str">
        <f t="shared" si="56"/>
        <v>&lt;campo posicao="3"&gt;
&lt;coluna&gt;DT_VCTO&lt;/coluna&gt;
&lt;descricao&gt;Data de vencimento da parcela&lt;/descricao&gt;
&lt;tipo&gt;D&lt;/tipo&gt;
&lt;/campo&gt;</v>
      </c>
      <c r="V518" s="192" t="str">
        <f t="shared" si="60"/>
        <v>{"Column4", "DT_VCTO"},</v>
      </c>
      <c r="W518" s="191" t="str">
        <f>IF(Q518="Campo","@Campos(posicao = "&amp;K518&amp;", tipo = '"&amp;R518&amp;"')@Column(name = """&amp;L518&amp;""")"&amp;IF(R518="D","@Temporal(TemporalType.DATE)","")&amp;"private "&amp;VLOOKUP(TEXT(R518,"@"),Apoio!A:B,2,0)&amp;" "&amp;SUBSTITUTE(LOWER(LEFT(L518,1))&amp;RIGHT(PROPER(L518),LEN(L518)-1),"_","")&amp;";",IF(ISNUMBER(Q518),IF(R518="R","@Entity@Table(name = ""reg_"&amp;LOWER(J518)&amp;""")@XmlRootElement","")&amp;VLOOKUP(J518,Blocos!D:I,6,0)&amp;Apoio!$E$1&amp;Y518,""))</f>
        <v>@Campos(posicao = 3, tipo = 'D')@Column(name = "DT_VCTO")@Temporal(TemporalType.DATE)private Date dtVcto;</v>
      </c>
      <c r="X518" s="190" t="str">
        <f>IF(ISNUMBER(Q518),COUNTIF(Blocos!G:G,J518),"")</f>
        <v/>
      </c>
      <c r="Y518" s="190" t="str">
        <f>IF(OR(X518=0,X518=""),"",VLOOKUP(SUMIFS(Blocos!A:A,Blocos!H:H,'EFD REGISTROS e Campos (2)'!X518,Blocos!G:G,'EFD REGISTROS e Campos (2)'!J518),Blocos!A:L,12,0))</f>
        <v/>
      </c>
      <c r="Z518" s="190" t="str">
        <f>IF(ISNUMBER(Q519),VLOOKUP(J518,Blocos!D:G,4,0),"")</f>
        <v/>
      </c>
      <c r="AA518" s="190" t="str">
        <f>IF(ISNUMBER(Q518),CONCATENATE("CREATE TABLE ""reg_",LOWER(J518),""" (""ID"" bigint NOT NULL AUTO_INCREMENT,  ""HASHFILE"" varchar(255) DEFAULT NULL, ""ID_PAI"" bigint NOT NULL,"),IF(Q518="Campo",CONCATENATE("""",L518,""" ",VLOOKUP(R518,Apoio!A:C,3,0)),""))&amp;IF(Z518="","",CONCATENATE("PRIMARY KEY (""ID""), KEY ""FK_reg_",LOWER(Z518),"_ID_PAI"" (""ID_PAI""), CONSTRAINT ""FK_reg_",LOWER(Z518),"_ID_PAI"" FOREIGN KEY (""ID_PAI"") REFERENCES ""reg_",LOWER(Z518),""" (""ID"")) ENGINE=InnoDB AUTO_INCREMENT=105774 DEFAULT CHARSET=utf8mb4 COLLATE=utf8mb4_0900_ai_ci;"))</f>
        <v>"DT_VCTO" date DEFAULT NULL,</v>
      </c>
      <c r="AB518" s="190" t="str">
        <f t="shared" si="62"/>
        <v>`reg_c141`.`DT_VCTO`,</v>
      </c>
    </row>
    <row r="519" spans="1:28" ht="14.5" hidden="1" customHeight="1" x14ac:dyDescent="0.3">
      <c r="J519" s="187" t="str">
        <f t="shared" si="61"/>
        <v>C141</v>
      </c>
      <c r="K519" s="181">
        <v>4</v>
      </c>
      <c r="L519" s="289" t="s">
        <v>765</v>
      </c>
      <c r="M519" s="182" t="s">
        <v>766</v>
      </c>
      <c r="N519" s="181" t="s">
        <v>32</v>
      </c>
      <c r="O519" s="181" t="s">
        <v>28</v>
      </c>
      <c r="P519" s="181">
        <v>2</v>
      </c>
      <c r="Q519" s="192" t="str">
        <f t="shared" si="57"/>
        <v>Campo</v>
      </c>
      <c r="R519" s="192" t="s">
        <v>3606</v>
      </c>
      <c r="S519" s="191" t="str">
        <f t="shared" si="58"/>
        <v/>
      </c>
      <c r="T519" s="192" t="str">
        <f t="shared" si="59"/>
        <v>&lt;campo posicao="4"&gt;
&lt;coluna&gt;VL_PARC&lt;/coluna&gt;
&lt;descricao&gt;Valor da parcela a receber/pagar&lt;/descricao&gt;
&lt;tipo&gt;R&lt;/tipo&gt;
&lt;/campo&gt;</v>
      </c>
      <c r="U519" s="192" t="str">
        <f t="shared" si="56"/>
        <v>&lt;campo posicao="4"&gt;
&lt;coluna&gt;VL_PARC&lt;/coluna&gt;
&lt;descricao&gt;Valor da parcela a receber/pagar&lt;/descricao&gt;
&lt;tipo&gt;R&lt;/tipo&gt;
&lt;/campo&gt;</v>
      </c>
      <c r="V519" s="192" t="str">
        <f t="shared" si="60"/>
        <v>{"Column5", "VL_PARC"},</v>
      </c>
      <c r="W519" s="191" t="str">
        <f>IF(Q519="Campo","@Campos(posicao = "&amp;K519&amp;", tipo = '"&amp;R519&amp;"')@Column(name = """&amp;L519&amp;""")"&amp;IF(R519="D","@Temporal(TemporalType.DATE)","")&amp;"private "&amp;VLOOKUP(TEXT(R519,"@"),Apoio!A:B,2,0)&amp;" "&amp;SUBSTITUTE(LOWER(LEFT(L519,1))&amp;RIGHT(PROPER(L519),LEN(L519)-1),"_","")&amp;";",IF(ISNUMBER(Q519),IF(R519="R","@Entity@Table(name = ""reg_"&amp;LOWER(J519)&amp;""")@XmlRootElement","")&amp;VLOOKUP(J519,Blocos!D:I,6,0)&amp;Apoio!$E$1&amp;Y519,""))</f>
        <v>@Campos(posicao = 4, tipo = 'R')@Column(name = "VL_PARC")private BigDecimal vlParc;</v>
      </c>
      <c r="X519" s="190" t="str">
        <f>IF(ISNUMBER(Q519),COUNTIF(Blocos!G:G,J519),"")</f>
        <v/>
      </c>
      <c r="Y519" s="190" t="str">
        <f>IF(OR(X519=0,X519=""),"",VLOOKUP(SUMIFS(Blocos!A:A,Blocos!H:H,'EFD REGISTROS e Campos (2)'!X519,Blocos!G:G,'EFD REGISTROS e Campos (2)'!J519),Blocos!A:L,12,0))</f>
        <v/>
      </c>
      <c r="Z519" s="190" t="str">
        <f>IF(ISNUMBER(Q520),VLOOKUP(J519,Blocos!D:G,4,0),"")</f>
        <v>C140</v>
      </c>
      <c r="AA519" s="190" t="str">
        <f>IF(ISNUMBER(Q519),CONCATENATE("CREATE TABLE ""reg_",LOWER(J519),""" (""ID"" bigint NOT NULL AUTO_INCREMENT,  ""HASHFILE"" varchar(255) DEFAULT NULL, ""ID_PAI"" bigint NOT NULL,"),IF(Q519="Campo",CONCATENATE("""",L519,""" ",VLOOKUP(R519,Apoio!A:C,3,0)),""))&amp;IF(Z519="","",CONCATENATE("PRIMARY KEY (""ID""), KEY ""FK_reg_",LOWER(Z519),"_ID_PAI"" (""ID_PAI""), CONSTRAINT ""FK_reg_",LOWER(Z519),"_ID_PAI"" FOREIGN KEY (""ID_PAI"") REFERENCES ""reg_",LOWER(Z519),""" (""ID"")) ENGINE=InnoDB AUTO_INCREMENT=105774 DEFAULT CHARSET=utf8mb4 COLLATE=utf8mb4_0900_ai_ci;"))</f>
        <v>"VL_PARC" decimal(15,6) DEFAULT NULL,PRIMARY KEY ("ID"), KEY "FK_reg_c140_ID_PAI" ("ID_PAI"), CONSTRAINT "FK_reg_c140_ID_PAI" FOREIGN KEY ("ID_PAI") REFERENCES "reg_c140" ("ID")) ENGINE=InnoDB AUTO_INCREMENT=105774 DEFAULT CHARSET=utf8mb4 COLLATE=utf8mb4_0900_ai_ci;</v>
      </c>
      <c r="AB519" s="190" t="str">
        <f t="shared" si="62"/>
        <v>`reg_c141`.`VL_PARC`,FROM `efdicms`.`reg_c141`;"</v>
      </c>
    </row>
    <row r="520" spans="1:28" ht="14.5" hidden="1" customHeight="1" collapsed="1" x14ac:dyDescent="0.3">
      <c r="A520" s="180" t="s">
        <v>115</v>
      </c>
      <c r="E520" s="180" t="s">
        <v>767</v>
      </c>
      <c r="I520" s="180" t="s">
        <v>209</v>
      </c>
      <c r="J520" s="187" t="str">
        <f t="shared" si="61"/>
        <v>C160</v>
      </c>
      <c r="K520" s="195" t="s">
        <v>768</v>
      </c>
      <c r="Q520" s="192">
        <f t="shared" si="57"/>
        <v>3</v>
      </c>
      <c r="S520" s="191" t="str">
        <f t="shared" si="58"/>
        <v>&lt;/registro&gt;
&lt;registro codigo="C160" perfil="AB" nivel="3"&gt;</v>
      </c>
      <c r="T520" s="192" t="str">
        <f t="shared" si="59"/>
        <v/>
      </c>
      <c r="U520" s="192" t="str">
        <f t="shared" si="56"/>
        <v>&lt;/registro&gt;
&lt;registro codigo="C160" perfil="AB" nivel="3"&gt;</v>
      </c>
      <c r="V520" s="192" t="str">
        <f t="shared" si="60"/>
        <v/>
      </c>
      <c r="W520" s="191" t="str">
        <f>IF(Q520="Campo","@Campos(posicao = "&amp;K520&amp;", tipo = '"&amp;R520&amp;"')@Column(name = """&amp;L520&amp;""")"&amp;IF(R520="D","@Temporal(TemporalType.DATE)","")&amp;"private "&amp;VLOOKUP(TEXT(R520,"@"),Apoio!A:B,2,0)&amp;" "&amp;SUBSTITUTE(LOWER(LEFT(L520,1))&amp;RIGHT(PROPER(L520),LEN(L520)-1),"_","")&amp;";",IF(ISNUMBER(Q520),IF(R520="R","@Entity@Table(name = ""reg_"&amp;LOWER(J520)&amp;""")@XmlRootElement","")&amp;VLOOKUP(J520,Blocos!D:I,6,0)&amp;Apoio!$E$1&amp;Y520,""))</f>
        <v>@Registros(nivel = 3) public class RegC160 implements Serializable { private static final long serialVersionUID = 1L; @Id @GeneratedValue(strategy = GenerationType.IDENTITY) @Basic(optional = false) @Column(name = "ID" ) private Long id;@OneToOne(fetch = FetchType.LAZY) @JoinColumn(name = "ID_PAI", nullable = false) private RegC100 idPai; public RegC100 getIdPai() {return idPai;}public void setIdPai(Object idPai) {this.idPai = (RegC100) idPai;}public RegC160() { } public RegC160(Long id) { this.id = id; } public RegC160(Long id, RegC100 idPai, long linha, String hash) { this.id = id; this.idPai = idPai; this.linha = linha; this.hash = hash; }public Long getId() { return id; } public void setId(Long id) { this.id = id; }@Basic(optional = false)@Column(name = "LINHA")private long linha;@Basic(optional = false)@Column(name = "HASH")private String hash;</v>
      </c>
      <c r="X520" s="190">
        <f>IF(ISNUMBER(Q520),COUNTIF(Blocos!G:G,J520),"")</f>
        <v>0</v>
      </c>
      <c r="Y520" s="190" t="str">
        <f>IF(OR(X520=0,X520=""),"",VLOOKUP(SUMIFS(Blocos!A:A,Blocos!H:H,'EFD REGISTROS e Campos (2)'!X520,Blocos!G:G,'EFD REGISTROS e Campos (2)'!J520),Blocos!A:L,12,0))</f>
        <v/>
      </c>
      <c r="Z520" s="190" t="str">
        <f>IF(ISNUMBER(Q521),VLOOKUP(J520,Blocos!D:G,4,0),"")</f>
        <v/>
      </c>
      <c r="AA520" s="190" t="str">
        <f>IF(ISNUMBER(Q520),CONCATENATE("CREATE TABLE ""reg_",LOWER(J520),""" (""ID"" bigint NOT NULL AUTO_INCREMENT,  ""HASHFILE"" varchar(255) DEFAULT NULL, ""ID_PAI"" bigint NOT NULL,"),IF(Q520="Campo",CONCATENATE("""",L520,""" ",VLOOKUP(R520,Apoio!A:C,3,0)),""))&amp;IF(Z520="","",CONCATENATE("PRIMARY KEY (""ID""), KEY ""FK_reg_",LOWER(Z520),"_ID_PAI"" (""ID_PAI""), CONSTRAINT ""FK_reg_",LOWER(Z520),"_ID_PAI"" FOREIGN KEY (""ID_PAI"") REFERENCES ""reg_",LOWER(Z520),""" (""ID"")) ENGINE=InnoDB AUTO_INCREMENT=105774 DEFAULT CHARSET=utf8mb4 COLLATE=utf8mb4_0900_ai_ci;"))</f>
        <v>CREATE TABLE "reg_c160" ("ID" bigint NOT NULL AUTO_INCREMENT,  "HASHFILE" varchar(255) DEFAULT NULL, "ID_PAI" bigint NOT NULL,</v>
      </c>
      <c r="AB520" s="190" t="str">
        <f t="shared" si="62"/>
        <v/>
      </c>
    </row>
    <row r="521" spans="1:28" ht="14.5" hidden="1" customHeight="1" x14ac:dyDescent="0.3">
      <c r="J521" s="187" t="str">
        <f t="shared" si="61"/>
        <v>C160</v>
      </c>
      <c r="K521" s="181">
        <v>1</v>
      </c>
      <c r="L521" s="289" t="s">
        <v>25</v>
      </c>
      <c r="M521" s="182" t="s">
        <v>769</v>
      </c>
      <c r="N521" s="181" t="s">
        <v>27</v>
      </c>
      <c r="O521" s="181">
        <v>4</v>
      </c>
      <c r="P521" s="181" t="s">
        <v>28</v>
      </c>
      <c r="Q521" s="192" t="str">
        <f t="shared" si="57"/>
        <v>Campo</v>
      </c>
      <c r="R521" s="192" t="s">
        <v>27</v>
      </c>
      <c r="S521" s="191" t="str">
        <f t="shared" si="58"/>
        <v/>
      </c>
      <c r="T521" s="192" t="str">
        <f t="shared" si="59"/>
        <v>&lt;campo posicao="1"&gt;
&lt;coluna&gt;REG&lt;/coluna&gt;
&lt;descricao&gt;Texto fixo contendo "C160"&lt;/descricao&gt;
&lt;tipo&gt;C&lt;/tipo&gt;
&lt;/campo&gt;</v>
      </c>
      <c r="U521" s="192" t="str">
        <f t="shared" si="56"/>
        <v>&lt;campo posicao="1"&gt;
&lt;coluna&gt;REG&lt;/coluna&gt;
&lt;descricao&gt;Texto fixo contendo "C160"&lt;/descricao&gt;
&lt;tipo&gt;C&lt;/tipo&gt;
&lt;/campo&gt;</v>
      </c>
      <c r="V521" s="192" t="str">
        <f t="shared" si="60"/>
        <v>{"Column2", "REG"},</v>
      </c>
      <c r="W521" s="191" t="str">
        <f>IF(Q521="Campo","@Campos(posicao = "&amp;K521&amp;", tipo = '"&amp;R521&amp;"')@Column(name = """&amp;L521&amp;""")"&amp;IF(R521="D","@Temporal(TemporalType.DATE)","")&amp;"private "&amp;VLOOKUP(TEXT(R521,"@"),Apoio!A:B,2,0)&amp;" "&amp;SUBSTITUTE(LOWER(LEFT(L521,1))&amp;RIGHT(PROPER(L521),LEN(L521)-1),"_","")&amp;";",IF(ISNUMBER(Q521),IF(R521="R","@Entity@Table(name = ""reg_"&amp;LOWER(J521)&amp;""")@XmlRootElement","")&amp;VLOOKUP(J521,Blocos!D:I,6,0)&amp;Apoio!$E$1&amp;Y521,""))</f>
        <v>@Campos(posicao = 1, tipo = 'C')@Column(name = "REG")private String reg;</v>
      </c>
      <c r="X521" s="190" t="str">
        <f>IF(ISNUMBER(Q521),COUNTIF(Blocos!G:G,J521),"")</f>
        <v/>
      </c>
      <c r="Y521" s="190" t="str">
        <f>IF(OR(X521=0,X521=""),"",VLOOKUP(SUMIFS(Blocos!A:A,Blocos!H:H,'EFD REGISTROS e Campos (2)'!X521,Blocos!G:G,'EFD REGISTROS e Campos (2)'!J521),Blocos!A:L,12,0))</f>
        <v/>
      </c>
      <c r="Z521" s="190" t="str">
        <f>IF(ISNUMBER(Q522),VLOOKUP(J521,Blocos!D:G,4,0),"")</f>
        <v/>
      </c>
      <c r="AA521" s="190" t="str">
        <f>IF(ISNUMBER(Q521),CONCATENATE("CREATE TABLE ""reg_",LOWER(J521),""" (""ID"" bigint NOT NULL AUTO_INCREMENT,  ""HASHFILE"" varchar(255) DEFAULT NULL, ""ID_PAI"" bigint NOT NULL,"),IF(Q521="Campo",CONCATENATE("""",L521,""" ",VLOOKUP(R521,Apoio!A:C,3,0)),""))&amp;IF(Z521="","",CONCATENATE("PRIMARY KEY (""ID""), KEY ""FK_reg_",LOWER(Z521),"_ID_PAI"" (""ID_PAI""), CONSTRAINT ""FK_reg_",LOWER(Z521),"_ID_PAI"" FOREIGN KEY (""ID_PAI"") REFERENCES ""reg_",LOWER(Z521),""" (""ID"")) ENGINE=InnoDB AUTO_INCREMENT=105774 DEFAULT CHARSET=utf8mb4 COLLATE=utf8mb4_0900_ai_ci;"))</f>
        <v>"REG" varchar(255) DEFAULT NULL,</v>
      </c>
      <c r="AB521" s="190" t="str">
        <f t="shared" si="62"/>
        <v>USE `efdicms`;SELECT `reg_c160`.`REG`,</v>
      </c>
    </row>
    <row r="522" spans="1:28" ht="14.5" hidden="1" customHeight="1" x14ac:dyDescent="0.3">
      <c r="J522" s="187" t="str">
        <f t="shared" si="61"/>
        <v>C160</v>
      </c>
      <c r="K522" s="196">
        <v>2</v>
      </c>
      <c r="L522" s="285" t="s">
        <v>129</v>
      </c>
      <c r="M522" s="182" t="s">
        <v>340</v>
      </c>
      <c r="N522" s="196" t="s">
        <v>27</v>
      </c>
      <c r="O522" s="196">
        <v>60</v>
      </c>
      <c r="P522" s="196" t="s">
        <v>28</v>
      </c>
      <c r="Q522" s="192" t="str">
        <f t="shared" si="57"/>
        <v>Campo</v>
      </c>
      <c r="R522" s="192" t="s">
        <v>27</v>
      </c>
      <c r="S522" s="191" t="str">
        <f t="shared" si="58"/>
        <v/>
      </c>
      <c r="T522" s="192" t="str">
        <f t="shared" si="59"/>
        <v>&lt;campo posicao="2"&gt;
&lt;coluna&gt;COD_PART&lt;/coluna&gt;
&lt;descricao&gt;Código do participante (campo 02 do Registro 0150):&lt;/descricao&gt;
&lt;tipo&gt;C&lt;/tipo&gt;
&lt;/campo&gt;</v>
      </c>
      <c r="U522" s="192" t="str">
        <f t="shared" si="56"/>
        <v>&lt;campo posicao="2"&gt;
&lt;coluna&gt;COD_PART&lt;/coluna&gt;
&lt;descricao&gt;Código do participante (campo 02 do Registro 0150):&lt;/descricao&gt;
&lt;tipo&gt;C&lt;/tipo&gt;
&lt;/campo&gt;</v>
      </c>
      <c r="V522" s="192" t="str">
        <f t="shared" si="60"/>
        <v>{"Column3", "COD_PART"},</v>
      </c>
      <c r="W522" s="191" t="str">
        <f>IF(Q522="Campo","@Campos(posicao = "&amp;K522&amp;", tipo = '"&amp;R522&amp;"')@Column(name = """&amp;L522&amp;""")"&amp;IF(R522="D","@Temporal(TemporalType.DATE)","")&amp;"private "&amp;VLOOKUP(TEXT(R522,"@"),Apoio!A:B,2,0)&amp;" "&amp;SUBSTITUTE(LOWER(LEFT(L522,1))&amp;RIGHT(PROPER(L522),LEN(L522)-1),"_","")&amp;";",IF(ISNUMBER(Q522),IF(R522="R","@Entity@Table(name = ""reg_"&amp;LOWER(J522)&amp;""")@XmlRootElement","")&amp;VLOOKUP(J522,Blocos!D:I,6,0)&amp;Apoio!$E$1&amp;Y522,""))</f>
        <v>@Campos(posicao = 2, tipo = 'C')@Column(name = "COD_PART")private String codPart;</v>
      </c>
      <c r="X522" s="190" t="str">
        <f>IF(ISNUMBER(Q522),COUNTIF(Blocos!G:G,J522),"")</f>
        <v/>
      </c>
      <c r="Y522" s="190" t="str">
        <f>IF(OR(X522=0,X522=""),"",VLOOKUP(SUMIFS(Blocos!A:A,Blocos!H:H,'EFD REGISTROS e Campos (2)'!X522,Blocos!G:G,'EFD REGISTROS e Campos (2)'!J522),Blocos!A:L,12,0))</f>
        <v/>
      </c>
      <c r="Z522" s="190" t="str">
        <f>IF(ISNUMBER(Q523),VLOOKUP(J522,Blocos!D:G,4,0),"")</f>
        <v/>
      </c>
      <c r="AA522" s="190" t="str">
        <f>IF(ISNUMBER(Q522),CONCATENATE("CREATE TABLE ""reg_",LOWER(J522),""" (""ID"" bigint NOT NULL AUTO_INCREMENT,  ""HASHFILE"" varchar(255) DEFAULT NULL, ""ID_PAI"" bigint NOT NULL,"),IF(Q522="Campo",CONCATENATE("""",L522,""" ",VLOOKUP(R522,Apoio!A:C,3,0)),""))&amp;IF(Z522="","",CONCATENATE("PRIMARY KEY (""ID""), KEY ""FK_reg_",LOWER(Z522),"_ID_PAI"" (""ID_PAI""), CONSTRAINT ""FK_reg_",LOWER(Z522),"_ID_PAI"" FOREIGN KEY (""ID_PAI"") REFERENCES ""reg_",LOWER(Z522),""" (""ID"")) ENGINE=InnoDB AUTO_INCREMENT=105774 DEFAULT CHARSET=utf8mb4 COLLATE=utf8mb4_0900_ai_ci;"))</f>
        <v>"COD_PART" varchar(255) DEFAULT NULL,</v>
      </c>
      <c r="AB522" s="190" t="str">
        <f t="shared" si="62"/>
        <v>`reg_c160`.`COD_PART`,</v>
      </c>
    </row>
    <row r="523" spans="1:28" ht="14.5" hidden="1" customHeight="1" x14ac:dyDescent="0.3">
      <c r="J523" s="187" t="str">
        <f t="shared" si="61"/>
        <v>C160</v>
      </c>
      <c r="K523" s="196"/>
      <c r="L523" s="285"/>
      <c r="M523" s="182" t="s">
        <v>770</v>
      </c>
      <c r="N523" s="196"/>
      <c r="O523" s="196"/>
      <c r="P523" s="196"/>
      <c r="Q523" s="192" t="str">
        <f t="shared" si="57"/>
        <v/>
      </c>
      <c r="S523" s="191" t="str">
        <f t="shared" si="58"/>
        <v/>
      </c>
      <c r="T523" s="192" t="str">
        <f t="shared" si="59"/>
        <v/>
      </c>
      <c r="U523" s="192" t="str">
        <f t="shared" si="56"/>
        <v/>
      </c>
      <c r="V523" s="192" t="str">
        <f t="shared" si="60"/>
        <v/>
      </c>
      <c r="W523" s="191" t="str">
        <f>IF(Q523="Campo","@Campos(posicao = "&amp;K523&amp;", tipo = '"&amp;R523&amp;"')@Column(name = """&amp;L523&amp;""")"&amp;IF(R523="D","@Temporal(TemporalType.DATE)","")&amp;"private "&amp;VLOOKUP(TEXT(R523,"@"),Apoio!A:B,2,0)&amp;" "&amp;SUBSTITUTE(LOWER(LEFT(L523,1))&amp;RIGHT(PROPER(L523),LEN(L523)-1),"_","")&amp;";",IF(ISNUMBER(Q523),IF(R523="R","@Entity@Table(name = ""reg_"&amp;LOWER(J523)&amp;""")@XmlRootElement","")&amp;VLOOKUP(J523,Blocos!D:I,6,0)&amp;Apoio!$E$1&amp;Y523,""))</f>
        <v/>
      </c>
      <c r="X523" s="190" t="str">
        <f>IF(ISNUMBER(Q523),COUNTIF(Blocos!G:G,J523),"")</f>
        <v/>
      </c>
      <c r="Y523" s="190" t="str">
        <f>IF(OR(X523=0,X523=""),"",VLOOKUP(SUMIFS(Blocos!A:A,Blocos!H:H,'EFD REGISTROS e Campos (2)'!X523,Blocos!G:G,'EFD REGISTROS e Campos (2)'!J523),Blocos!A:L,12,0))</f>
        <v/>
      </c>
      <c r="Z523" s="190" t="str">
        <f>IF(ISNUMBER(Q524),VLOOKUP(J523,Blocos!D:G,4,0),"")</f>
        <v/>
      </c>
      <c r="AA523" s="190" t="str">
        <f>IF(ISNUMBER(Q523),CONCATENATE("CREATE TABLE ""reg_",LOWER(J523),""" (""ID"" bigint NOT NULL AUTO_INCREMENT,  ""HASHFILE"" varchar(255) DEFAULT NULL, ""ID_PAI"" bigint NOT NULL,"),IF(Q523="Campo",CONCATENATE("""",L523,""" ",VLOOKUP(R523,Apoio!A:C,3,0)),""))&amp;IF(Z523="","",CONCATENATE("PRIMARY KEY (""ID""), KEY ""FK_reg_",LOWER(Z523),"_ID_PAI"" (""ID_PAI""), CONSTRAINT ""FK_reg_",LOWER(Z523),"_ID_PAI"" FOREIGN KEY (""ID_PAI"") REFERENCES ""reg_",LOWER(Z523),""" (""ID"")) ENGINE=InnoDB AUTO_INCREMENT=105774 DEFAULT CHARSET=utf8mb4 COLLATE=utf8mb4_0900_ai_ci;"))</f>
        <v/>
      </c>
      <c r="AB523" s="190" t="str">
        <f t="shared" si="62"/>
        <v/>
      </c>
    </row>
    <row r="524" spans="1:28" ht="14.5" hidden="1" customHeight="1" x14ac:dyDescent="0.3">
      <c r="J524" s="187" t="str">
        <f t="shared" si="61"/>
        <v>C160</v>
      </c>
      <c r="K524" s="181">
        <v>3</v>
      </c>
      <c r="L524" s="289" t="s">
        <v>771</v>
      </c>
      <c r="M524" s="182" t="s">
        <v>772</v>
      </c>
      <c r="N524" s="181" t="s">
        <v>27</v>
      </c>
      <c r="O524" s="181">
        <v>7</v>
      </c>
      <c r="P524" s="181" t="s">
        <v>28</v>
      </c>
      <c r="Q524" s="192" t="str">
        <f t="shared" si="57"/>
        <v>Campo</v>
      </c>
      <c r="R524" s="192" t="s">
        <v>27</v>
      </c>
      <c r="S524" s="191" t="str">
        <f t="shared" si="58"/>
        <v/>
      </c>
      <c r="T524" s="192" t="str">
        <f t="shared" si="59"/>
        <v>&lt;campo posicao="3"&gt;
&lt;coluna&gt;VEIC_ID&lt;/coluna&gt;
&lt;descricao&gt;Placa de identificação do veículo automotor&lt;/descricao&gt;
&lt;tipo&gt;C&lt;/tipo&gt;
&lt;/campo&gt;</v>
      </c>
      <c r="U524" s="192" t="str">
        <f t="shared" si="56"/>
        <v>&lt;campo posicao="3"&gt;
&lt;coluna&gt;VEIC_ID&lt;/coluna&gt;
&lt;descricao&gt;Placa de identificação do veículo automotor&lt;/descricao&gt;
&lt;tipo&gt;C&lt;/tipo&gt;
&lt;/campo&gt;</v>
      </c>
      <c r="V524" s="192" t="str">
        <f t="shared" si="60"/>
        <v>{"Column4", "VEIC_ID"},</v>
      </c>
      <c r="W524" s="191" t="str">
        <f>IF(Q524="Campo","@Campos(posicao = "&amp;K524&amp;", tipo = '"&amp;R524&amp;"')@Column(name = """&amp;L524&amp;""")"&amp;IF(R524="D","@Temporal(TemporalType.DATE)","")&amp;"private "&amp;VLOOKUP(TEXT(R524,"@"),Apoio!A:B,2,0)&amp;" "&amp;SUBSTITUTE(LOWER(LEFT(L524,1))&amp;RIGHT(PROPER(L524),LEN(L524)-1),"_","")&amp;";",IF(ISNUMBER(Q524),IF(R524="R","@Entity@Table(name = ""reg_"&amp;LOWER(J524)&amp;""")@XmlRootElement","")&amp;VLOOKUP(J524,Blocos!D:I,6,0)&amp;Apoio!$E$1&amp;Y524,""))</f>
        <v>@Campos(posicao = 3, tipo = 'C')@Column(name = "VEIC_ID")private String veicId;</v>
      </c>
      <c r="X524" s="190" t="str">
        <f>IF(ISNUMBER(Q524),COUNTIF(Blocos!G:G,J524),"")</f>
        <v/>
      </c>
      <c r="Y524" s="190" t="str">
        <f>IF(OR(X524=0,X524=""),"",VLOOKUP(SUMIFS(Blocos!A:A,Blocos!H:H,'EFD REGISTROS e Campos (2)'!X524,Blocos!G:G,'EFD REGISTROS e Campos (2)'!J524),Blocos!A:L,12,0))</f>
        <v/>
      </c>
      <c r="Z524" s="190" t="str">
        <f>IF(ISNUMBER(Q525),VLOOKUP(J524,Blocos!D:G,4,0),"")</f>
        <v/>
      </c>
      <c r="AA524" s="190" t="str">
        <f>IF(ISNUMBER(Q524),CONCATENATE("CREATE TABLE ""reg_",LOWER(J524),""" (""ID"" bigint NOT NULL AUTO_INCREMENT,  ""HASHFILE"" varchar(255) DEFAULT NULL, ""ID_PAI"" bigint NOT NULL,"),IF(Q524="Campo",CONCATENATE("""",L524,""" ",VLOOKUP(R524,Apoio!A:C,3,0)),""))&amp;IF(Z524="","",CONCATENATE("PRIMARY KEY (""ID""), KEY ""FK_reg_",LOWER(Z524),"_ID_PAI"" (""ID_PAI""), CONSTRAINT ""FK_reg_",LOWER(Z524),"_ID_PAI"" FOREIGN KEY (""ID_PAI"") REFERENCES ""reg_",LOWER(Z524),""" (""ID"")) ENGINE=InnoDB AUTO_INCREMENT=105774 DEFAULT CHARSET=utf8mb4 COLLATE=utf8mb4_0900_ai_ci;"))</f>
        <v>"VEIC_ID" varchar(255) DEFAULT NULL,</v>
      </c>
      <c r="AB524" s="190" t="str">
        <f t="shared" si="62"/>
        <v>`reg_c160`.`VEIC_ID`,</v>
      </c>
    </row>
    <row r="525" spans="1:28" ht="14.5" hidden="1" customHeight="1" x14ac:dyDescent="0.3">
      <c r="J525" s="187" t="str">
        <f t="shared" si="61"/>
        <v>C160</v>
      </c>
      <c r="K525" s="181">
        <v>4</v>
      </c>
      <c r="L525" s="289" t="s">
        <v>773</v>
      </c>
      <c r="M525" s="182" t="s">
        <v>774</v>
      </c>
      <c r="N525" s="181" t="s">
        <v>32</v>
      </c>
      <c r="O525" s="181" t="s">
        <v>28</v>
      </c>
      <c r="P525" s="181" t="s">
        <v>28</v>
      </c>
      <c r="Q525" s="192" t="str">
        <f t="shared" si="57"/>
        <v>Campo</v>
      </c>
      <c r="R525" s="192" t="s">
        <v>3607</v>
      </c>
      <c r="S525" s="191" t="str">
        <f t="shared" si="58"/>
        <v/>
      </c>
      <c r="T525" s="192" t="str">
        <f t="shared" si="59"/>
        <v>&lt;campo posicao="4"&gt;
&lt;coluna&gt;QTD_VOL&lt;/coluna&gt;
&lt;descricao&gt;Quantidade de volumes transportados&lt;/descricao&gt;
&lt;tipo&gt;I&lt;/tipo&gt;
&lt;/campo&gt;</v>
      </c>
      <c r="U525" s="192" t="str">
        <f t="shared" si="56"/>
        <v>&lt;campo posicao="4"&gt;
&lt;coluna&gt;QTD_VOL&lt;/coluna&gt;
&lt;descricao&gt;Quantidade de volumes transportados&lt;/descricao&gt;
&lt;tipo&gt;I&lt;/tipo&gt;
&lt;/campo&gt;</v>
      </c>
      <c r="V525" s="192" t="str">
        <f t="shared" si="60"/>
        <v>{"Column5", "QTD_VOL"},</v>
      </c>
      <c r="W525" s="191" t="str">
        <f>IF(Q525="Campo","@Campos(posicao = "&amp;K525&amp;", tipo = '"&amp;R525&amp;"')@Column(name = """&amp;L525&amp;""")"&amp;IF(R525="D","@Temporal(TemporalType.DATE)","")&amp;"private "&amp;VLOOKUP(TEXT(R525,"@"),Apoio!A:B,2,0)&amp;" "&amp;SUBSTITUTE(LOWER(LEFT(L525,1))&amp;RIGHT(PROPER(L525),LEN(L525)-1),"_","")&amp;";",IF(ISNUMBER(Q525),IF(R525="R","@Entity@Table(name = ""reg_"&amp;LOWER(J525)&amp;""")@XmlRootElement","")&amp;VLOOKUP(J525,Blocos!D:I,6,0)&amp;Apoio!$E$1&amp;Y525,""))</f>
        <v>@Campos(posicao = 4, tipo = 'I')@Column(name = "QTD_VOL")private int qtdVol;</v>
      </c>
      <c r="X525" s="190" t="str">
        <f>IF(ISNUMBER(Q525),COUNTIF(Blocos!G:G,J525),"")</f>
        <v/>
      </c>
      <c r="Y525" s="190" t="str">
        <f>IF(OR(X525=0,X525=""),"",VLOOKUP(SUMIFS(Blocos!A:A,Blocos!H:H,'EFD REGISTROS e Campos (2)'!X525,Blocos!G:G,'EFD REGISTROS e Campos (2)'!J525),Blocos!A:L,12,0))</f>
        <v/>
      </c>
      <c r="Z525" s="190" t="str">
        <f>IF(ISNUMBER(Q526),VLOOKUP(J525,Blocos!D:G,4,0),"")</f>
        <v/>
      </c>
      <c r="AA525" s="190" t="str">
        <f>IF(ISNUMBER(Q525),CONCATENATE("CREATE TABLE ""reg_",LOWER(J525),""" (""ID"" bigint NOT NULL AUTO_INCREMENT,  ""HASHFILE"" varchar(255) DEFAULT NULL, ""ID_PAI"" bigint NOT NULL,"),IF(Q525="Campo",CONCATENATE("""",L525,""" ",VLOOKUP(R525,Apoio!A:C,3,0)),""))&amp;IF(Z525="","",CONCATENATE("PRIMARY KEY (""ID""), KEY ""FK_reg_",LOWER(Z525),"_ID_PAI"" (""ID_PAI""), CONSTRAINT ""FK_reg_",LOWER(Z525),"_ID_PAI"" FOREIGN KEY (""ID_PAI"") REFERENCES ""reg_",LOWER(Z525),""" (""ID"")) ENGINE=InnoDB AUTO_INCREMENT=105774 DEFAULT CHARSET=utf8mb4 COLLATE=utf8mb4_0900_ai_ci;"))</f>
        <v>"QTD_VOL" int DEFAULT NULL,</v>
      </c>
      <c r="AB525" s="190" t="str">
        <f t="shared" si="62"/>
        <v>`reg_c160`.`QTD_VOL`,</v>
      </c>
    </row>
    <row r="526" spans="1:28" ht="14.5" hidden="1" customHeight="1" x14ac:dyDescent="0.3">
      <c r="J526" s="187" t="str">
        <f t="shared" si="61"/>
        <v>C160</v>
      </c>
      <c r="K526" s="181">
        <v>5</v>
      </c>
      <c r="L526" s="289" t="s">
        <v>775</v>
      </c>
      <c r="M526" s="182" t="s">
        <v>776</v>
      </c>
      <c r="N526" s="181" t="s">
        <v>32</v>
      </c>
      <c r="O526" s="181" t="s">
        <v>28</v>
      </c>
      <c r="P526" s="181">
        <v>2</v>
      </c>
      <c r="Q526" s="192" t="str">
        <f t="shared" si="57"/>
        <v>Campo</v>
      </c>
      <c r="R526" s="192" t="s">
        <v>3606</v>
      </c>
      <c r="S526" s="191" t="str">
        <f t="shared" si="58"/>
        <v/>
      </c>
      <c r="T526" s="192" t="str">
        <f t="shared" si="59"/>
        <v>&lt;campo posicao="5"&gt;
&lt;coluna&gt;PESO_BRT&lt;/coluna&gt;
&lt;descricao&gt;Peso bruto dos volumes transportados (em Kg)&lt;/descricao&gt;
&lt;tipo&gt;R&lt;/tipo&gt;
&lt;/campo&gt;</v>
      </c>
      <c r="U526" s="192" t="str">
        <f t="shared" si="56"/>
        <v>&lt;campo posicao="5"&gt;
&lt;coluna&gt;PESO_BRT&lt;/coluna&gt;
&lt;descricao&gt;Peso bruto dos volumes transportados (em Kg)&lt;/descricao&gt;
&lt;tipo&gt;R&lt;/tipo&gt;
&lt;/campo&gt;</v>
      </c>
      <c r="V526" s="192" t="str">
        <f t="shared" si="60"/>
        <v>{"Column6", "PESO_BRT"},</v>
      </c>
      <c r="W526" s="191" t="str">
        <f>IF(Q526="Campo","@Campos(posicao = "&amp;K526&amp;", tipo = '"&amp;R526&amp;"')@Column(name = """&amp;L526&amp;""")"&amp;IF(R526="D","@Temporal(TemporalType.DATE)","")&amp;"private "&amp;VLOOKUP(TEXT(R526,"@"),Apoio!A:B,2,0)&amp;" "&amp;SUBSTITUTE(LOWER(LEFT(L526,1))&amp;RIGHT(PROPER(L526),LEN(L526)-1),"_","")&amp;";",IF(ISNUMBER(Q526),IF(R526="R","@Entity@Table(name = ""reg_"&amp;LOWER(J526)&amp;""")@XmlRootElement","")&amp;VLOOKUP(J526,Blocos!D:I,6,0)&amp;Apoio!$E$1&amp;Y526,""))</f>
        <v>@Campos(posicao = 5, tipo = 'R')@Column(name = "PESO_BRT")private BigDecimal pesoBrt;</v>
      </c>
      <c r="X526" s="190" t="str">
        <f>IF(ISNUMBER(Q526),COUNTIF(Blocos!G:G,J526),"")</f>
        <v/>
      </c>
      <c r="Y526" s="190" t="str">
        <f>IF(OR(X526=0,X526=""),"",VLOOKUP(SUMIFS(Blocos!A:A,Blocos!H:H,'EFD REGISTROS e Campos (2)'!X526,Blocos!G:G,'EFD REGISTROS e Campos (2)'!J526),Blocos!A:L,12,0))</f>
        <v/>
      </c>
      <c r="Z526" s="190" t="str">
        <f>IF(ISNUMBER(Q527),VLOOKUP(J526,Blocos!D:G,4,0),"")</f>
        <v/>
      </c>
      <c r="AA526" s="190" t="str">
        <f>IF(ISNUMBER(Q526),CONCATENATE("CREATE TABLE ""reg_",LOWER(J526),""" (""ID"" bigint NOT NULL AUTO_INCREMENT,  ""HASHFILE"" varchar(255) DEFAULT NULL, ""ID_PAI"" bigint NOT NULL,"),IF(Q526="Campo",CONCATENATE("""",L526,""" ",VLOOKUP(R526,Apoio!A:C,3,0)),""))&amp;IF(Z526="","",CONCATENATE("PRIMARY KEY (""ID""), KEY ""FK_reg_",LOWER(Z526),"_ID_PAI"" (""ID_PAI""), CONSTRAINT ""FK_reg_",LOWER(Z526),"_ID_PAI"" FOREIGN KEY (""ID_PAI"") REFERENCES ""reg_",LOWER(Z526),""" (""ID"")) ENGINE=InnoDB AUTO_INCREMENT=105774 DEFAULT CHARSET=utf8mb4 COLLATE=utf8mb4_0900_ai_ci;"))</f>
        <v>"PESO_BRT" decimal(15,6) DEFAULT NULL,</v>
      </c>
      <c r="AB526" s="190" t="str">
        <f t="shared" si="62"/>
        <v>`reg_c160`.`PESO_BRT`,</v>
      </c>
    </row>
    <row r="527" spans="1:28" ht="14.5" hidden="1" customHeight="1" x14ac:dyDescent="0.3">
      <c r="J527" s="187" t="str">
        <f t="shared" si="61"/>
        <v>C160</v>
      </c>
      <c r="K527" s="181">
        <v>6</v>
      </c>
      <c r="L527" s="289" t="s">
        <v>777</v>
      </c>
      <c r="M527" s="182" t="s">
        <v>778</v>
      </c>
      <c r="N527" s="181" t="s">
        <v>32</v>
      </c>
      <c r="O527" s="181" t="s">
        <v>28</v>
      </c>
      <c r="P527" s="181">
        <v>2</v>
      </c>
      <c r="Q527" s="192" t="str">
        <f t="shared" si="57"/>
        <v>Campo</v>
      </c>
      <c r="R527" s="192" t="s">
        <v>3606</v>
      </c>
      <c r="S527" s="191" t="str">
        <f t="shared" si="58"/>
        <v/>
      </c>
      <c r="T527" s="192" t="str">
        <f t="shared" si="59"/>
        <v>&lt;campo posicao="6"&gt;
&lt;coluna&gt;PESO_LIQ&lt;/coluna&gt;
&lt;descricao&gt;Peso líquido dos volumes transportados (em Kg)&lt;/descricao&gt;
&lt;tipo&gt;R&lt;/tipo&gt;
&lt;/campo&gt;</v>
      </c>
      <c r="U527" s="192" t="str">
        <f t="shared" si="56"/>
        <v>&lt;campo posicao="6"&gt;
&lt;coluna&gt;PESO_LIQ&lt;/coluna&gt;
&lt;descricao&gt;Peso líquido dos volumes transportados (em Kg)&lt;/descricao&gt;
&lt;tipo&gt;R&lt;/tipo&gt;
&lt;/campo&gt;</v>
      </c>
      <c r="V527" s="192" t="str">
        <f t="shared" si="60"/>
        <v>{"Column7", "PESO_LIQ"},</v>
      </c>
      <c r="W527" s="191" t="str">
        <f>IF(Q527="Campo","@Campos(posicao = "&amp;K527&amp;", tipo = '"&amp;R527&amp;"')@Column(name = """&amp;L527&amp;""")"&amp;IF(R527="D","@Temporal(TemporalType.DATE)","")&amp;"private "&amp;VLOOKUP(TEXT(R527,"@"),Apoio!A:B,2,0)&amp;" "&amp;SUBSTITUTE(LOWER(LEFT(L527,1))&amp;RIGHT(PROPER(L527),LEN(L527)-1),"_","")&amp;";",IF(ISNUMBER(Q527),IF(R527="R","@Entity@Table(name = ""reg_"&amp;LOWER(J527)&amp;""")@XmlRootElement","")&amp;VLOOKUP(J527,Blocos!D:I,6,0)&amp;Apoio!$E$1&amp;Y527,""))</f>
        <v>@Campos(posicao = 6, tipo = 'R')@Column(name = "PESO_LIQ")private BigDecimal pesoLiq;</v>
      </c>
      <c r="X527" s="190" t="str">
        <f>IF(ISNUMBER(Q527),COUNTIF(Blocos!G:G,J527),"")</f>
        <v/>
      </c>
      <c r="Y527" s="190" t="str">
        <f>IF(OR(X527=0,X527=""),"",VLOOKUP(SUMIFS(Blocos!A:A,Blocos!H:H,'EFD REGISTROS e Campos (2)'!X527,Blocos!G:G,'EFD REGISTROS e Campos (2)'!J527),Blocos!A:L,12,0))</f>
        <v/>
      </c>
      <c r="Z527" s="190" t="str">
        <f>IF(ISNUMBER(Q528),VLOOKUP(J527,Blocos!D:G,4,0),"")</f>
        <v/>
      </c>
      <c r="AA527" s="190" t="str">
        <f>IF(ISNUMBER(Q527),CONCATENATE("CREATE TABLE ""reg_",LOWER(J527),""" (""ID"" bigint NOT NULL AUTO_INCREMENT,  ""HASHFILE"" varchar(255) DEFAULT NULL, ""ID_PAI"" bigint NOT NULL,"),IF(Q527="Campo",CONCATENATE("""",L527,""" ",VLOOKUP(R527,Apoio!A:C,3,0)),""))&amp;IF(Z527="","",CONCATENATE("PRIMARY KEY (""ID""), KEY ""FK_reg_",LOWER(Z527),"_ID_PAI"" (""ID_PAI""), CONSTRAINT ""FK_reg_",LOWER(Z527),"_ID_PAI"" FOREIGN KEY (""ID_PAI"") REFERENCES ""reg_",LOWER(Z527),""" (""ID"")) ENGINE=InnoDB AUTO_INCREMENT=105774 DEFAULT CHARSET=utf8mb4 COLLATE=utf8mb4_0900_ai_ci;"))</f>
        <v>"PESO_LIQ" decimal(15,6) DEFAULT NULL,</v>
      </c>
      <c r="AB527" s="190" t="str">
        <f t="shared" si="62"/>
        <v>`reg_c160`.`PESO_LIQ`,</v>
      </c>
    </row>
    <row r="528" spans="1:28" ht="14.5" hidden="1" customHeight="1" x14ac:dyDescent="0.3">
      <c r="J528" s="187" t="str">
        <f t="shared" si="61"/>
        <v>C160</v>
      </c>
      <c r="K528" s="181">
        <v>7</v>
      </c>
      <c r="L528" s="289" t="s">
        <v>779</v>
      </c>
      <c r="M528" s="182" t="s">
        <v>3644</v>
      </c>
      <c r="N528" s="181" t="s">
        <v>27</v>
      </c>
      <c r="O528" s="181">
        <v>2</v>
      </c>
      <c r="P528" s="181" t="s">
        <v>28</v>
      </c>
      <c r="Q528" s="192" t="str">
        <f t="shared" si="57"/>
        <v>Campo</v>
      </c>
      <c r="R528" s="192" t="s">
        <v>27</v>
      </c>
      <c r="S528" s="191" t="str">
        <f t="shared" si="58"/>
        <v/>
      </c>
      <c r="T528" s="192" t="str">
        <f t="shared" si="59"/>
        <v>&lt;campo posicao="7"&gt;
&lt;coluna&gt;UF_ID&lt;/coluna&gt;
&lt;descricao&gt;Sigla da UF da placa do veículo&lt;/descricao&gt;
&lt;tipo&gt;C&lt;/tipo&gt;
&lt;/campo&gt;</v>
      </c>
      <c r="U528" s="192" t="str">
        <f t="shared" si="56"/>
        <v>&lt;campo posicao="7"&gt;
&lt;coluna&gt;UF_ID&lt;/coluna&gt;
&lt;descricao&gt;Sigla da UF da placa do veículo&lt;/descricao&gt;
&lt;tipo&gt;C&lt;/tipo&gt;
&lt;/campo&gt;</v>
      </c>
      <c r="V528" s="192" t="str">
        <f t="shared" si="60"/>
        <v>{"Column8", "UF_ID"},</v>
      </c>
      <c r="W528" s="191" t="str">
        <f>IF(Q528="Campo","@Campos(posicao = "&amp;K528&amp;", tipo = '"&amp;R528&amp;"')@Column(name = """&amp;L528&amp;""")"&amp;IF(R528="D","@Temporal(TemporalType.DATE)","")&amp;"private "&amp;VLOOKUP(TEXT(R528,"@"),Apoio!A:B,2,0)&amp;" "&amp;SUBSTITUTE(LOWER(LEFT(L528,1))&amp;RIGHT(PROPER(L528),LEN(L528)-1),"_","")&amp;";",IF(ISNUMBER(Q528),IF(R528="R","@Entity@Table(name = ""reg_"&amp;LOWER(J528)&amp;""")@XmlRootElement","")&amp;VLOOKUP(J528,Blocos!D:I,6,0)&amp;Apoio!$E$1&amp;Y528,""))</f>
        <v>@Campos(posicao = 7, tipo = 'C')@Column(name = "UF_ID")private String ufId;</v>
      </c>
      <c r="X528" s="190" t="str">
        <f>IF(ISNUMBER(Q528),COUNTIF(Blocos!G:G,J528),"")</f>
        <v/>
      </c>
      <c r="Y528" s="190" t="str">
        <f>IF(OR(X528=0,X528=""),"",VLOOKUP(SUMIFS(Blocos!A:A,Blocos!H:H,'EFD REGISTROS e Campos (2)'!X528,Blocos!G:G,'EFD REGISTROS e Campos (2)'!J528),Blocos!A:L,12,0))</f>
        <v/>
      </c>
      <c r="Z528" s="190" t="str">
        <f>IF(ISNUMBER(Q529),VLOOKUP(J528,Blocos!D:G,4,0),"")</f>
        <v>C100</v>
      </c>
      <c r="AA528" s="190" t="str">
        <f>IF(ISNUMBER(Q528),CONCATENATE("CREATE TABLE ""reg_",LOWER(J528),""" (""ID"" bigint NOT NULL AUTO_INCREMENT,  ""HASHFILE"" varchar(255) DEFAULT NULL, ""ID_PAI"" bigint NOT NULL,"),IF(Q528="Campo",CONCATENATE("""",L528,""" ",VLOOKUP(R528,Apoio!A:C,3,0)),""))&amp;IF(Z528="","",CONCATENATE("PRIMARY KEY (""ID""), KEY ""FK_reg_",LOWER(Z528),"_ID_PAI"" (""ID_PAI""), CONSTRAINT ""FK_reg_",LOWER(Z528),"_ID_PAI"" FOREIGN KEY (""ID_PAI"") REFERENCES ""reg_",LOWER(Z528),""" (""ID"")) ENGINE=InnoDB AUTO_INCREMENT=105774 DEFAULT CHARSET=utf8mb4 COLLATE=utf8mb4_0900_ai_ci;"))</f>
        <v>"UF_ID" varchar(255) DEFAULT NULL,PRIMARY KEY ("ID"), KEY "FK_reg_c100_ID_PAI" ("ID_PAI"), CONSTRAINT "FK_reg_c100_ID_PAI" FOREIGN KEY ("ID_PAI") REFERENCES "reg_c100" ("ID")) ENGINE=InnoDB AUTO_INCREMENT=105774 DEFAULT CHARSET=utf8mb4 COLLATE=utf8mb4_0900_ai_ci;</v>
      </c>
      <c r="AB528" s="190" t="str">
        <f t="shared" si="62"/>
        <v>`reg_c160`.`UF_ID`,FROM `efdicms`.`reg_c160`;"</v>
      </c>
    </row>
    <row r="529" spans="1:28" ht="14.5" hidden="1" customHeight="1" collapsed="1" x14ac:dyDescent="0.3">
      <c r="A529" s="180" t="s">
        <v>115</v>
      </c>
      <c r="E529" s="180" t="s">
        <v>781</v>
      </c>
      <c r="I529" s="180" t="s">
        <v>144</v>
      </c>
      <c r="J529" s="187" t="str">
        <f t="shared" si="61"/>
        <v>C165</v>
      </c>
      <c r="K529" s="195" t="s">
        <v>782</v>
      </c>
      <c r="Q529" s="192">
        <f t="shared" si="57"/>
        <v>3</v>
      </c>
      <c r="S529" s="191" t="str">
        <f t="shared" si="58"/>
        <v>&lt;/registro&gt;
&lt;registro codigo="C165" perfil="AB" nivel="3"&gt;</v>
      </c>
      <c r="T529" s="192" t="str">
        <f t="shared" si="59"/>
        <v/>
      </c>
      <c r="U529" s="192" t="str">
        <f t="shared" si="56"/>
        <v>&lt;/registro&gt;
&lt;registro codigo="C165" perfil="AB" nivel="3"&gt;</v>
      </c>
      <c r="V529" s="192" t="str">
        <f t="shared" si="60"/>
        <v/>
      </c>
      <c r="W529" s="191" t="str">
        <f>IF(Q529="Campo","@Campos(posicao = "&amp;K529&amp;", tipo = '"&amp;R529&amp;"')@Column(name = """&amp;L529&amp;""")"&amp;IF(R529="D","@Temporal(TemporalType.DATE)","")&amp;"private "&amp;VLOOKUP(TEXT(R529,"@"),Apoio!A:B,2,0)&amp;" "&amp;SUBSTITUTE(LOWER(LEFT(L529,1))&amp;RIGHT(PROPER(L529),LEN(L529)-1),"_","")&amp;";",IF(ISNUMBER(Q529),IF(R529="R","@Entity@Table(name = ""reg_"&amp;LOWER(J529)&amp;""")@XmlRootElement","")&amp;VLOOKUP(J529,Blocos!D:I,6,0)&amp;Apoio!$E$1&amp;Y529,""))</f>
        <v>@Registros(nivel = 3) public class RegC165 implements Serializable { private static final long serialVersionUID = 1L; @Id @GeneratedValue(strategy = GenerationType.IDENTITY) @Basic(optional = false) @Column(name = "ID" ) private Long id;@ManyToOne(fetch = FetchType.LAZY) @JoinColumn(name = "ID_PAI", nullable = false) private RegC100 idPai; public RegC100 getIdPai() {return idPai;}public void setIdPai(Object idPai) {this.idPai = (RegC100) idPai;}public RegC165() { } public RegC165(Long id) { this.id = id; } public RegC165(Long id, RegC100 idPai, long linha, String hash) { this.id = id; this.idPai = idPai; this.linha = linha; this.hash = hash; }public Long getId() { return id; } public void setId(Long id) { this.id = id; }@Basic(optional = false)@Column(name = "LINHA")private long linha;@Basic(optional = false)@Column(name = "HASH")private String hash;</v>
      </c>
      <c r="X529" s="190">
        <f>IF(ISNUMBER(Q529),COUNTIF(Blocos!G:G,J529),"")</f>
        <v>0</v>
      </c>
      <c r="Y529" s="190" t="str">
        <f>IF(OR(X529=0,X529=""),"",VLOOKUP(SUMIFS(Blocos!A:A,Blocos!H:H,'EFD REGISTROS e Campos (2)'!X529,Blocos!G:G,'EFD REGISTROS e Campos (2)'!J529),Blocos!A:L,12,0))</f>
        <v/>
      </c>
      <c r="Z529" s="190" t="str">
        <f>IF(ISNUMBER(Q530),VLOOKUP(J529,Blocos!D:G,4,0),"")</f>
        <v/>
      </c>
      <c r="AA529" s="190" t="str">
        <f>IF(ISNUMBER(Q529),CONCATENATE("CREATE TABLE ""reg_",LOWER(J529),""" (""ID"" bigint NOT NULL AUTO_INCREMENT,  ""HASHFILE"" varchar(255) DEFAULT NULL, ""ID_PAI"" bigint NOT NULL,"),IF(Q529="Campo",CONCATENATE("""",L529,""" ",VLOOKUP(R529,Apoio!A:C,3,0)),""))&amp;IF(Z529="","",CONCATENATE("PRIMARY KEY (""ID""), KEY ""FK_reg_",LOWER(Z529),"_ID_PAI"" (""ID_PAI""), CONSTRAINT ""FK_reg_",LOWER(Z529),"_ID_PAI"" FOREIGN KEY (""ID_PAI"") REFERENCES ""reg_",LOWER(Z529),""" (""ID"")) ENGINE=InnoDB AUTO_INCREMENT=105774 DEFAULT CHARSET=utf8mb4 COLLATE=utf8mb4_0900_ai_ci;"))</f>
        <v>CREATE TABLE "reg_c165" ("ID" bigint NOT NULL AUTO_INCREMENT,  "HASHFILE" varchar(255) DEFAULT NULL, "ID_PAI" bigint NOT NULL,</v>
      </c>
      <c r="AB529" s="190" t="str">
        <f t="shared" si="62"/>
        <v/>
      </c>
    </row>
    <row r="530" spans="1:28" ht="14.5" hidden="1" customHeight="1" x14ac:dyDescent="0.3">
      <c r="J530" s="187" t="str">
        <f t="shared" si="61"/>
        <v>C165</v>
      </c>
      <c r="K530" s="181">
        <v>1</v>
      </c>
      <c r="L530" s="289" t="s">
        <v>25</v>
      </c>
      <c r="M530" s="182" t="s">
        <v>783</v>
      </c>
      <c r="N530" s="181" t="s">
        <v>27</v>
      </c>
      <c r="O530" s="181">
        <v>4</v>
      </c>
      <c r="P530" s="181" t="s">
        <v>28</v>
      </c>
      <c r="Q530" s="192" t="str">
        <f t="shared" si="57"/>
        <v>Campo</v>
      </c>
      <c r="R530" s="192" t="s">
        <v>27</v>
      </c>
      <c r="S530" s="191" t="str">
        <f t="shared" si="58"/>
        <v/>
      </c>
      <c r="T530" s="192" t="str">
        <f t="shared" si="59"/>
        <v>&lt;campo posicao="1"&gt;
&lt;coluna&gt;REG&lt;/coluna&gt;
&lt;descricao&gt;Texto fixo contendo "C165”&lt;/descricao&gt;
&lt;tipo&gt;C&lt;/tipo&gt;
&lt;/campo&gt;</v>
      </c>
      <c r="U530" s="192" t="str">
        <f t="shared" si="56"/>
        <v>&lt;campo posicao="1"&gt;
&lt;coluna&gt;REG&lt;/coluna&gt;
&lt;descricao&gt;Texto fixo contendo "C165”&lt;/descricao&gt;
&lt;tipo&gt;C&lt;/tipo&gt;
&lt;/campo&gt;</v>
      </c>
      <c r="V530" s="192" t="str">
        <f t="shared" si="60"/>
        <v>{"Column2", "REG"},</v>
      </c>
      <c r="W530" s="191" t="str">
        <f>IF(Q530="Campo","@Campos(posicao = "&amp;K530&amp;", tipo = '"&amp;R530&amp;"')@Column(name = """&amp;L530&amp;""")"&amp;IF(R530="D","@Temporal(TemporalType.DATE)","")&amp;"private "&amp;VLOOKUP(TEXT(R530,"@"),Apoio!A:B,2,0)&amp;" "&amp;SUBSTITUTE(LOWER(LEFT(L530,1))&amp;RIGHT(PROPER(L530),LEN(L530)-1),"_","")&amp;";",IF(ISNUMBER(Q530),IF(R530="R","@Entity@Table(name = ""reg_"&amp;LOWER(J530)&amp;""")@XmlRootElement","")&amp;VLOOKUP(J530,Blocos!D:I,6,0)&amp;Apoio!$E$1&amp;Y530,""))</f>
        <v>@Campos(posicao = 1, tipo = 'C')@Column(name = "REG")private String reg;</v>
      </c>
      <c r="X530" s="190" t="str">
        <f>IF(ISNUMBER(Q530),COUNTIF(Blocos!G:G,J530),"")</f>
        <v/>
      </c>
      <c r="Y530" s="190" t="str">
        <f>IF(OR(X530=0,X530=""),"",VLOOKUP(SUMIFS(Blocos!A:A,Blocos!H:H,'EFD REGISTROS e Campos (2)'!X530,Blocos!G:G,'EFD REGISTROS e Campos (2)'!J530),Blocos!A:L,12,0))</f>
        <v/>
      </c>
      <c r="Z530" s="190" t="str">
        <f>IF(ISNUMBER(Q531),VLOOKUP(J530,Blocos!D:G,4,0),"")</f>
        <v/>
      </c>
      <c r="AA530" s="190" t="str">
        <f>IF(ISNUMBER(Q530),CONCATENATE("CREATE TABLE ""reg_",LOWER(J530),""" (""ID"" bigint NOT NULL AUTO_INCREMENT,  ""HASHFILE"" varchar(255) DEFAULT NULL, ""ID_PAI"" bigint NOT NULL,"),IF(Q530="Campo",CONCATENATE("""",L530,""" ",VLOOKUP(R530,Apoio!A:C,3,0)),""))&amp;IF(Z530="","",CONCATENATE("PRIMARY KEY (""ID""), KEY ""FK_reg_",LOWER(Z530),"_ID_PAI"" (""ID_PAI""), CONSTRAINT ""FK_reg_",LOWER(Z530),"_ID_PAI"" FOREIGN KEY (""ID_PAI"") REFERENCES ""reg_",LOWER(Z530),""" (""ID"")) ENGINE=InnoDB AUTO_INCREMENT=105774 DEFAULT CHARSET=utf8mb4 COLLATE=utf8mb4_0900_ai_ci;"))</f>
        <v>"REG" varchar(255) DEFAULT NULL,</v>
      </c>
      <c r="AB530" s="190" t="str">
        <f t="shared" si="62"/>
        <v>USE `efdicms`;SELECT `reg_c165`.`REG`,</v>
      </c>
    </row>
    <row r="531" spans="1:28" ht="14.5" hidden="1" customHeight="1" x14ac:dyDescent="0.3">
      <c r="J531" s="187" t="str">
        <f t="shared" si="61"/>
        <v>C165</v>
      </c>
      <c r="K531" s="196">
        <v>2</v>
      </c>
      <c r="L531" s="285" t="s">
        <v>129</v>
      </c>
      <c r="M531" s="182" t="s">
        <v>340</v>
      </c>
      <c r="N531" s="196" t="s">
        <v>27</v>
      </c>
      <c r="O531" s="196">
        <v>60</v>
      </c>
      <c r="P531" s="196" t="s">
        <v>28</v>
      </c>
      <c r="Q531" s="192" t="str">
        <f t="shared" si="57"/>
        <v>Campo</v>
      </c>
      <c r="R531" s="192" t="s">
        <v>27</v>
      </c>
      <c r="S531" s="191" t="str">
        <f t="shared" si="58"/>
        <v/>
      </c>
      <c r="T531" s="192" t="str">
        <f t="shared" si="59"/>
        <v>&lt;campo posicao="2"&gt;
&lt;coluna&gt;COD_PART&lt;/coluna&gt;
&lt;descricao&gt;Código do participante (campo 02 do Registro 0150):&lt;/descricao&gt;
&lt;tipo&gt;C&lt;/tipo&gt;
&lt;/campo&gt;</v>
      </c>
      <c r="U531" s="192" t="str">
        <f t="shared" si="56"/>
        <v>&lt;campo posicao="2"&gt;
&lt;coluna&gt;COD_PART&lt;/coluna&gt;
&lt;descricao&gt;Código do participante (campo 02 do Registro 0150):&lt;/descricao&gt;
&lt;tipo&gt;C&lt;/tipo&gt;
&lt;/campo&gt;</v>
      </c>
      <c r="V531" s="192" t="str">
        <f t="shared" si="60"/>
        <v>{"Column3", "COD_PART"},</v>
      </c>
      <c r="W531" s="191" t="str">
        <f>IF(Q531="Campo","@Campos(posicao = "&amp;K531&amp;", tipo = '"&amp;R531&amp;"')@Column(name = """&amp;L531&amp;""")"&amp;IF(R531="D","@Temporal(TemporalType.DATE)","")&amp;"private "&amp;VLOOKUP(TEXT(R531,"@"),Apoio!A:B,2,0)&amp;" "&amp;SUBSTITUTE(LOWER(LEFT(L531,1))&amp;RIGHT(PROPER(L531),LEN(L531)-1),"_","")&amp;";",IF(ISNUMBER(Q531),IF(R531="R","@Entity@Table(name = ""reg_"&amp;LOWER(J531)&amp;""")@XmlRootElement","")&amp;VLOOKUP(J531,Blocos!D:I,6,0)&amp;Apoio!$E$1&amp;Y531,""))</f>
        <v>@Campos(posicao = 2, tipo = 'C')@Column(name = "COD_PART")private String codPart;</v>
      </c>
      <c r="X531" s="190" t="str">
        <f>IF(ISNUMBER(Q531),COUNTIF(Blocos!G:G,J531),"")</f>
        <v/>
      </c>
      <c r="Y531" s="190" t="str">
        <f>IF(OR(X531=0,X531=""),"",VLOOKUP(SUMIFS(Blocos!A:A,Blocos!H:H,'EFD REGISTROS e Campos (2)'!X531,Blocos!G:G,'EFD REGISTROS e Campos (2)'!J531),Blocos!A:L,12,0))</f>
        <v/>
      </c>
      <c r="Z531" s="190" t="str">
        <f>IF(ISNUMBER(Q532),VLOOKUP(J531,Blocos!D:G,4,0),"")</f>
        <v/>
      </c>
      <c r="AA531" s="190" t="str">
        <f>IF(ISNUMBER(Q531),CONCATENATE("CREATE TABLE ""reg_",LOWER(J531),""" (""ID"" bigint NOT NULL AUTO_INCREMENT,  ""HASHFILE"" varchar(255) DEFAULT NULL, ""ID_PAI"" bigint NOT NULL,"),IF(Q531="Campo",CONCATENATE("""",L531,""" ",VLOOKUP(R531,Apoio!A:C,3,0)),""))&amp;IF(Z531="","",CONCATENATE("PRIMARY KEY (""ID""), KEY ""FK_reg_",LOWER(Z531),"_ID_PAI"" (""ID_PAI""), CONSTRAINT ""FK_reg_",LOWER(Z531),"_ID_PAI"" FOREIGN KEY (""ID_PAI"") REFERENCES ""reg_",LOWER(Z531),""" (""ID"")) ENGINE=InnoDB AUTO_INCREMENT=105774 DEFAULT CHARSET=utf8mb4 COLLATE=utf8mb4_0900_ai_ci;"))</f>
        <v>"COD_PART" varchar(255) DEFAULT NULL,</v>
      </c>
      <c r="AB531" s="190" t="str">
        <f t="shared" si="62"/>
        <v>`reg_c165`.`COD_PART`,</v>
      </c>
    </row>
    <row r="532" spans="1:28" ht="14.5" hidden="1" customHeight="1" x14ac:dyDescent="0.3">
      <c r="J532" s="187" t="str">
        <f t="shared" si="61"/>
        <v>C165</v>
      </c>
      <c r="K532" s="196"/>
      <c r="L532" s="285"/>
      <c r="M532" s="182" t="s">
        <v>770</v>
      </c>
      <c r="N532" s="196"/>
      <c r="O532" s="196"/>
      <c r="P532" s="196"/>
      <c r="Q532" s="192" t="str">
        <f t="shared" si="57"/>
        <v/>
      </c>
      <c r="S532" s="191" t="str">
        <f t="shared" si="58"/>
        <v/>
      </c>
      <c r="T532" s="192" t="str">
        <f t="shared" si="59"/>
        <v/>
      </c>
      <c r="U532" s="192" t="str">
        <f t="shared" si="56"/>
        <v/>
      </c>
      <c r="V532" s="192" t="str">
        <f t="shared" si="60"/>
        <v/>
      </c>
      <c r="W532" s="191" t="str">
        <f>IF(Q532="Campo","@Campos(posicao = "&amp;K532&amp;", tipo = '"&amp;R532&amp;"')@Column(name = """&amp;L532&amp;""")"&amp;IF(R532="D","@Temporal(TemporalType.DATE)","")&amp;"private "&amp;VLOOKUP(TEXT(R532,"@"),Apoio!A:B,2,0)&amp;" "&amp;SUBSTITUTE(LOWER(LEFT(L532,1))&amp;RIGHT(PROPER(L532),LEN(L532)-1),"_","")&amp;";",IF(ISNUMBER(Q532),IF(R532="R","@Entity@Table(name = ""reg_"&amp;LOWER(J532)&amp;""")@XmlRootElement","")&amp;VLOOKUP(J532,Blocos!D:I,6,0)&amp;Apoio!$E$1&amp;Y532,""))</f>
        <v/>
      </c>
      <c r="X532" s="190" t="str">
        <f>IF(ISNUMBER(Q532),COUNTIF(Blocos!G:G,J532),"")</f>
        <v/>
      </c>
      <c r="Y532" s="190" t="str">
        <f>IF(OR(X532=0,X532=""),"",VLOOKUP(SUMIFS(Blocos!A:A,Blocos!H:H,'EFD REGISTROS e Campos (2)'!X532,Blocos!G:G,'EFD REGISTROS e Campos (2)'!J532),Blocos!A:L,12,0))</f>
        <v/>
      </c>
      <c r="Z532" s="190" t="str">
        <f>IF(ISNUMBER(Q533),VLOOKUP(J532,Blocos!D:G,4,0),"")</f>
        <v/>
      </c>
      <c r="AA532" s="190" t="str">
        <f>IF(ISNUMBER(Q532),CONCATENATE("CREATE TABLE ""reg_",LOWER(J532),""" (""ID"" bigint NOT NULL AUTO_INCREMENT,  ""HASHFILE"" varchar(255) DEFAULT NULL, ""ID_PAI"" bigint NOT NULL,"),IF(Q532="Campo",CONCATENATE("""",L532,""" ",VLOOKUP(R532,Apoio!A:C,3,0)),""))&amp;IF(Z532="","",CONCATENATE("PRIMARY KEY (""ID""), KEY ""FK_reg_",LOWER(Z532),"_ID_PAI"" (""ID_PAI""), CONSTRAINT ""FK_reg_",LOWER(Z532),"_ID_PAI"" FOREIGN KEY (""ID_PAI"") REFERENCES ""reg_",LOWER(Z532),""" (""ID"")) ENGINE=InnoDB AUTO_INCREMENT=105774 DEFAULT CHARSET=utf8mb4 COLLATE=utf8mb4_0900_ai_ci;"))</f>
        <v/>
      </c>
      <c r="AB532" s="190" t="str">
        <f t="shared" si="62"/>
        <v/>
      </c>
    </row>
    <row r="533" spans="1:28" ht="14.5" hidden="1" customHeight="1" x14ac:dyDescent="0.3">
      <c r="J533" s="187" t="str">
        <f t="shared" si="61"/>
        <v>C165</v>
      </c>
      <c r="K533" s="181">
        <v>3</v>
      </c>
      <c r="L533" s="289" t="s">
        <v>771</v>
      </c>
      <c r="M533" s="182" t="s">
        <v>784</v>
      </c>
      <c r="N533" s="181" t="s">
        <v>27</v>
      </c>
      <c r="O533" s="181">
        <v>7</v>
      </c>
      <c r="P533" s="181" t="s">
        <v>28</v>
      </c>
      <c r="Q533" s="192" t="str">
        <f t="shared" si="57"/>
        <v>Campo</v>
      </c>
      <c r="R533" s="192" t="s">
        <v>27</v>
      </c>
      <c r="S533" s="191" t="str">
        <f t="shared" si="58"/>
        <v/>
      </c>
      <c r="T533" s="192" t="str">
        <f t="shared" si="59"/>
        <v>&lt;campo posicao="3"&gt;
&lt;coluna&gt;VEIC_ID&lt;/coluna&gt;
&lt;descricao&gt;Placa de identificação do veículo &lt;/descricao&gt;
&lt;tipo&gt;C&lt;/tipo&gt;
&lt;/campo&gt;</v>
      </c>
      <c r="U533" s="192" t="str">
        <f t="shared" si="56"/>
        <v>&lt;campo posicao="3"&gt;
&lt;coluna&gt;VEIC_ID&lt;/coluna&gt;
&lt;descricao&gt;Placa de identificação do veículo &lt;/descricao&gt;
&lt;tipo&gt;C&lt;/tipo&gt;
&lt;/campo&gt;</v>
      </c>
      <c r="V533" s="192" t="str">
        <f t="shared" si="60"/>
        <v>{"Column4", "VEIC_ID"},</v>
      </c>
      <c r="W533" s="191" t="str">
        <f>IF(Q533="Campo","@Campos(posicao = "&amp;K533&amp;", tipo = '"&amp;R533&amp;"')@Column(name = """&amp;L533&amp;""")"&amp;IF(R533="D","@Temporal(TemporalType.DATE)","")&amp;"private "&amp;VLOOKUP(TEXT(R533,"@"),Apoio!A:B,2,0)&amp;" "&amp;SUBSTITUTE(LOWER(LEFT(L533,1))&amp;RIGHT(PROPER(L533),LEN(L533)-1),"_","")&amp;";",IF(ISNUMBER(Q533),IF(R533="R","@Entity@Table(name = ""reg_"&amp;LOWER(J533)&amp;""")@XmlRootElement","")&amp;VLOOKUP(J533,Blocos!D:I,6,0)&amp;Apoio!$E$1&amp;Y533,""))</f>
        <v>@Campos(posicao = 3, tipo = 'C')@Column(name = "VEIC_ID")private String veicId;</v>
      </c>
      <c r="X533" s="190" t="str">
        <f>IF(ISNUMBER(Q533),COUNTIF(Blocos!G:G,J533),"")</f>
        <v/>
      </c>
      <c r="Y533" s="190" t="str">
        <f>IF(OR(X533=0,X533=""),"",VLOOKUP(SUMIFS(Blocos!A:A,Blocos!H:H,'EFD REGISTROS e Campos (2)'!X533,Blocos!G:G,'EFD REGISTROS e Campos (2)'!J533),Blocos!A:L,12,0))</f>
        <v/>
      </c>
      <c r="Z533" s="190" t="str">
        <f>IF(ISNUMBER(Q534),VLOOKUP(J533,Blocos!D:G,4,0),"")</f>
        <v/>
      </c>
      <c r="AA533" s="190" t="str">
        <f>IF(ISNUMBER(Q533),CONCATENATE("CREATE TABLE ""reg_",LOWER(J533),""" (""ID"" bigint NOT NULL AUTO_INCREMENT,  ""HASHFILE"" varchar(255) DEFAULT NULL, ""ID_PAI"" bigint NOT NULL,"),IF(Q533="Campo",CONCATENATE("""",L533,""" ",VLOOKUP(R533,Apoio!A:C,3,0)),""))&amp;IF(Z533="","",CONCATENATE("PRIMARY KEY (""ID""), KEY ""FK_reg_",LOWER(Z533),"_ID_PAI"" (""ID_PAI""), CONSTRAINT ""FK_reg_",LOWER(Z533),"_ID_PAI"" FOREIGN KEY (""ID_PAI"") REFERENCES ""reg_",LOWER(Z533),""" (""ID"")) ENGINE=InnoDB AUTO_INCREMENT=105774 DEFAULT CHARSET=utf8mb4 COLLATE=utf8mb4_0900_ai_ci;"))</f>
        <v>"VEIC_ID" varchar(255) DEFAULT NULL,</v>
      </c>
      <c r="AB533" s="190" t="str">
        <f t="shared" si="62"/>
        <v>`reg_c165`.`VEIC_ID`,</v>
      </c>
    </row>
    <row r="534" spans="1:28" ht="14.5" hidden="1" customHeight="1" x14ac:dyDescent="0.3">
      <c r="J534" s="187" t="str">
        <f t="shared" si="61"/>
        <v>C165</v>
      </c>
      <c r="K534" s="181">
        <v>4</v>
      </c>
      <c r="L534" s="289" t="s">
        <v>638</v>
      </c>
      <c r="M534" s="182" t="s">
        <v>785</v>
      </c>
      <c r="N534" s="181" t="s">
        <v>27</v>
      </c>
      <c r="O534" s="181" t="s">
        <v>28</v>
      </c>
      <c r="P534" s="181" t="s">
        <v>28</v>
      </c>
      <c r="Q534" s="192" t="str">
        <f t="shared" si="57"/>
        <v>Campo</v>
      </c>
      <c r="R534" s="192" t="s">
        <v>27</v>
      </c>
      <c r="S534" s="191" t="str">
        <f t="shared" si="58"/>
        <v/>
      </c>
      <c r="T534" s="192" t="str">
        <f t="shared" si="59"/>
        <v>&lt;campo posicao="4"&gt;
&lt;coluna&gt;COD_AUT&lt;/coluna&gt;
&lt;descricao&gt;Código da autorização fornecido pela SEFAZ (combustíveis)&lt;/descricao&gt;
&lt;tipo&gt;C&lt;/tipo&gt;
&lt;/campo&gt;</v>
      </c>
      <c r="U534" s="192" t="str">
        <f t="shared" si="56"/>
        <v>&lt;campo posicao="4"&gt;
&lt;coluna&gt;COD_AUT&lt;/coluna&gt;
&lt;descricao&gt;Código da autorização fornecido pela SEFAZ (combustíveis)&lt;/descricao&gt;
&lt;tipo&gt;C&lt;/tipo&gt;
&lt;/campo&gt;</v>
      </c>
      <c r="V534" s="192" t="str">
        <f t="shared" si="60"/>
        <v>{"Column5", "COD_AUT"},</v>
      </c>
      <c r="W534" s="191" t="str">
        <f>IF(Q534="Campo","@Campos(posicao = "&amp;K534&amp;", tipo = '"&amp;R534&amp;"')@Column(name = """&amp;L534&amp;""")"&amp;IF(R534="D","@Temporal(TemporalType.DATE)","")&amp;"private "&amp;VLOOKUP(TEXT(R534,"@"),Apoio!A:B,2,0)&amp;" "&amp;SUBSTITUTE(LOWER(LEFT(L534,1))&amp;RIGHT(PROPER(L534),LEN(L534)-1),"_","")&amp;";",IF(ISNUMBER(Q534),IF(R534="R","@Entity@Table(name = ""reg_"&amp;LOWER(J534)&amp;""")@XmlRootElement","")&amp;VLOOKUP(J534,Blocos!D:I,6,0)&amp;Apoio!$E$1&amp;Y534,""))</f>
        <v>@Campos(posicao = 4, tipo = 'C')@Column(name = "COD_AUT")private String codAut;</v>
      </c>
      <c r="X534" s="190" t="str">
        <f>IF(ISNUMBER(Q534),COUNTIF(Blocos!G:G,J534),"")</f>
        <v/>
      </c>
      <c r="Y534" s="190" t="str">
        <f>IF(OR(X534=0,X534=""),"",VLOOKUP(SUMIFS(Blocos!A:A,Blocos!H:H,'EFD REGISTROS e Campos (2)'!X534,Blocos!G:G,'EFD REGISTROS e Campos (2)'!J534),Blocos!A:L,12,0))</f>
        <v/>
      </c>
      <c r="Z534" s="190" t="str">
        <f>IF(ISNUMBER(Q535),VLOOKUP(J534,Blocos!D:G,4,0),"")</f>
        <v/>
      </c>
      <c r="AA534" s="190" t="str">
        <f>IF(ISNUMBER(Q534),CONCATENATE("CREATE TABLE ""reg_",LOWER(J534),""" (""ID"" bigint NOT NULL AUTO_INCREMENT,  ""HASHFILE"" varchar(255) DEFAULT NULL, ""ID_PAI"" bigint NOT NULL,"),IF(Q534="Campo",CONCATENATE("""",L534,""" ",VLOOKUP(R534,Apoio!A:C,3,0)),""))&amp;IF(Z534="","",CONCATENATE("PRIMARY KEY (""ID""), KEY ""FK_reg_",LOWER(Z534),"_ID_PAI"" (""ID_PAI""), CONSTRAINT ""FK_reg_",LOWER(Z534),"_ID_PAI"" FOREIGN KEY (""ID_PAI"") REFERENCES ""reg_",LOWER(Z534),""" (""ID"")) ENGINE=InnoDB AUTO_INCREMENT=105774 DEFAULT CHARSET=utf8mb4 COLLATE=utf8mb4_0900_ai_ci;"))</f>
        <v>"COD_AUT" varchar(255) DEFAULT NULL,</v>
      </c>
      <c r="AB534" s="190" t="str">
        <f t="shared" si="62"/>
        <v>`reg_c165`.`COD_AUT`,</v>
      </c>
    </row>
    <row r="535" spans="1:28" ht="14.5" hidden="1" customHeight="1" x14ac:dyDescent="0.3">
      <c r="J535" s="187" t="str">
        <f t="shared" si="61"/>
        <v>C165</v>
      </c>
      <c r="K535" s="181">
        <v>5</v>
      </c>
      <c r="L535" s="289" t="s">
        <v>786</v>
      </c>
      <c r="M535" s="182" t="s">
        <v>787</v>
      </c>
      <c r="N535" s="181" t="s">
        <v>27</v>
      </c>
      <c r="O535" s="181" t="s">
        <v>28</v>
      </c>
      <c r="P535" s="181" t="s">
        <v>28</v>
      </c>
      <c r="Q535" s="192" t="str">
        <f t="shared" si="57"/>
        <v>Campo</v>
      </c>
      <c r="R535" s="192" t="s">
        <v>27</v>
      </c>
      <c r="S535" s="191" t="str">
        <f t="shared" si="58"/>
        <v/>
      </c>
      <c r="T535" s="192" t="str">
        <f t="shared" si="59"/>
        <v>&lt;campo posicao="5"&gt;
&lt;coluna&gt;NR_PASSE&lt;/coluna&gt;
&lt;descricao&gt;Número do Passe Fiscal&lt;/descricao&gt;
&lt;tipo&gt;C&lt;/tipo&gt;
&lt;/campo&gt;</v>
      </c>
      <c r="U535" s="192" t="str">
        <f t="shared" si="56"/>
        <v>&lt;campo posicao="5"&gt;
&lt;coluna&gt;NR_PASSE&lt;/coluna&gt;
&lt;descricao&gt;Número do Passe Fiscal&lt;/descricao&gt;
&lt;tipo&gt;C&lt;/tipo&gt;
&lt;/campo&gt;</v>
      </c>
      <c r="V535" s="192" t="str">
        <f t="shared" si="60"/>
        <v>{"Column6", "NR_PASSE"},</v>
      </c>
      <c r="W535" s="191" t="str">
        <f>IF(Q535="Campo","@Campos(posicao = "&amp;K535&amp;", tipo = '"&amp;R535&amp;"')@Column(name = """&amp;L535&amp;""")"&amp;IF(R535="D","@Temporal(TemporalType.DATE)","")&amp;"private "&amp;VLOOKUP(TEXT(R535,"@"),Apoio!A:B,2,0)&amp;" "&amp;SUBSTITUTE(LOWER(LEFT(L535,1))&amp;RIGHT(PROPER(L535),LEN(L535)-1),"_","")&amp;";",IF(ISNUMBER(Q535),IF(R535="R","@Entity@Table(name = ""reg_"&amp;LOWER(J535)&amp;""")@XmlRootElement","")&amp;VLOOKUP(J535,Blocos!D:I,6,0)&amp;Apoio!$E$1&amp;Y535,""))</f>
        <v>@Campos(posicao = 5, tipo = 'C')@Column(name = "NR_PASSE")private String nrPasse;</v>
      </c>
      <c r="X535" s="190" t="str">
        <f>IF(ISNUMBER(Q535),COUNTIF(Blocos!G:G,J535),"")</f>
        <v/>
      </c>
      <c r="Y535" s="190" t="str">
        <f>IF(OR(X535=0,X535=""),"",VLOOKUP(SUMIFS(Blocos!A:A,Blocos!H:H,'EFD REGISTROS e Campos (2)'!X535,Blocos!G:G,'EFD REGISTROS e Campos (2)'!J535),Blocos!A:L,12,0))</f>
        <v/>
      </c>
      <c r="Z535" s="190" t="str">
        <f>IF(ISNUMBER(Q536),VLOOKUP(J535,Blocos!D:G,4,0),"")</f>
        <v/>
      </c>
      <c r="AA535" s="190" t="str">
        <f>IF(ISNUMBER(Q535),CONCATENATE("CREATE TABLE ""reg_",LOWER(J535),""" (""ID"" bigint NOT NULL AUTO_INCREMENT,  ""HASHFILE"" varchar(255) DEFAULT NULL, ""ID_PAI"" bigint NOT NULL,"),IF(Q535="Campo",CONCATENATE("""",L535,""" ",VLOOKUP(R535,Apoio!A:C,3,0)),""))&amp;IF(Z535="","",CONCATENATE("PRIMARY KEY (""ID""), KEY ""FK_reg_",LOWER(Z535),"_ID_PAI"" (""ID_PAI""), CONSTRAINT ""FK_reg_",LOWER(Z535),"_ID_PAI"" FOREIGN KEY (""ID_PAI"") REFERENCES ""reg_",LOWER(Z535),""" (""ID"")) ENGINE=InnoDB AUTO_INCREMENT=105774 DEFAULT CHARSET=utf8mb4 COLLATE=utf8mb4_0900_ai_ci;"))</f>
        <v>"NR_PASSE" varchar(255) DEFAULT NULL,</v>
      </c>
      <c r="AB535" s="190" t="str">
        <f t="shared" si="62"/>
        <v>`reg_c165`.`NR_PASSE`,</v>
      </c>
    </row>
    <row r="536" spans="1:28" ht="14.5" hidden="1" customHeight="1" x14ac:dyDescent="0.3">
      <c r="J536" s="187" t="str">
        <f t="shared" si="61"/>
        <v>C165</v>
      </c>
      <c r="K536" s="181">
        <v>6</v>
      </c>
      <c r="L536" s="289" t="s">
        <v>788</v>
      </c>
      <c r="M536" s="182" t="s">
        <v>789</v>
      </c>
      <c r="N536" s="181" t="s">
        <v>32</v>
      </c>
      <c r="O536" s="181" t="s">
        <v>790</v>
      </c>
      <c r="P536" s="181" t="s">
        <v>28</v>
      </c>
      <c r="Q536" s="192" t="str">
        <f t="shared" si="57"/>
        <v>Campo</v>
      </c>
      <c r="R536" s="192" t="s">
        <v>3607</v>
      </c>
      <c r="S536" s="191" t="str">
        <f t="shared" si="58"/>
        <v/>
      </c>
      <c r="T536" s="192" t="str">
        <f t="shared" si="59"/>
        <v>&lt;campo posicao="6"&gt;
&lt;coluna&gt;HORA&lt;/coluna&gt;
&lt;descricao&gt;Hora da saída das mercadorias &lt;/descricao&gt;
&lt;tipo&gt;I&lt;/tipo&gt;
&lt;/campo&gt;</v>
      </c>
      <c r="U536" s="192" t="str">
        <f t="shared" si="56"/>
        <v>&lt;campo posicao="6"&gt;
&lt;coluna&gt;HORA&lt;/coluna&gt;
&lt;descricao&gt;Hora da saída das mercadorias &lt;/descricao&gt;
&lt;tipo&gt;I&lt;/tipo&gt;
&lt;/campo&gt;</v>
      </c>
      <c r="V536" s="192" t="str">
        <f t="shared" si="60"/>
        <v>{"Column7", "HORA"},</v>
      </c>
      <c r="W536" s="191" t="str">
        <f>IF(Q536="Campo","@Campos(posicao = "&amp;K536&amp;", tipo = '"&amp;R536&amp;"')@Column(name = """&amp;L536&amp;""")"&amp;IF(R536="D","@Temporal(TemporalType.DATE)","")&amp;"private "&amp;VLOOKUP(TEXT(R536,"@"),Apoio!A:B,2,0)&amp;" "&amp;SUBSTITUTE(LOWER(LEFT(L536,1))&amp;RIGHT(PROPER(L536),LEN(L536)-1),"_","")&amp;";",IF(ISNUMBER(Q536),IF(R536="R","@Entity@Table(name = ""reg_"&amp;LOWER(J536)&amp;""")@XmlRootElement","")&amp;VLOOKUP(J536,Blocos!D:I,6,0)&amp;Apoio!$E$1&amp;Y536,""))</f>
        <v>@Campos(posicao = 6, tipo = 'I')@Column(name = "HORA")private int hora;</v>
      </c>
      <c r="X536" s="190" t="str">
        <f>IF(ISNUMBER(Q536),COUNTIF(Blocos!G:G,J536),"")</f>
        <v/>
      </c>
      <c r="Y536" s="190" t="str">
        <f>IF(OR(X536=0,X536=""),"",VLOOKUP(SUMIFS(Blocos!A:A,Blocos!H:H,'EFD REGISTROS e Campos (2)'!X536,Blocos!G:G,'EFD REGISTROS e Campos (2)'!J536),Blocos!A:L,12,0))</f>
        <v/>
      </c>
      <c r="Z536" s="190" t="str">
        <f>IF(ISNUMBER(Q537),VLOOKUP(J536,Blocos!D:G,4,0),"")</f>
        <v/>
      </c>
      <c r="AA536" s="190" t="str">
        <f>IF(ISNUMBER(Q536),CONCATENATE("CREATE TABLE ""reg_",LOWER(J536),""" (""ID"" bigint NOT NULL AUTO_INCREMENT,  ""HASHFILE"" varchar(255) DEFAULT NULL, ""ID_PAI"" bigint NOT NULL,"),IF(Q536="Campo",CONCATENATE("""",L536,""" ",VLOOKUP(R536,Apoio!A:C,3,0)),""))&amp;IF(Z536="","",CONCATENATE("PRIMARY KEY (""ID""), KEY ""FK_reg_",LOWER(Z536),"_ID_PAI"" (""ID_PAI""), CONSTRAINT ""FK_reg_",LOWER(Z536),"_ID_PAI"" FOREIGN KEY (""ID_PAI"") REFERENCES ""reg_",LOWER(Z536),""" (""ID"")) ENGINE=InnoDB AUTO_INCREMENT=105774 DEFAULT CHARSET=utf8mb4 COLLATE=utf8mb4_0900_ai_ci;"))</f>
        <v>"HORA" int DEFAULT NULL,</v>
      </c>
      <c r="AB536" s="190" t="str">
        <f t="shared" si="62"/>
        <v>`reg_c165`.`HORA`,</v>
      </c>
    </row>
    <row r="537" spans="1:28" ht="14.5" hidden="1" customHeight="1" x14ac:dyDescent="0.3">
      <c r="J537" s="187" t="str">
        <f t="shared" si="61"/>
        <v>C165</v>
      </c>
      <c r="K537" s="181">
        <v>7</v>
      </c>
      <c r="L537" s="289" t="s">
        <v>791</v>
      </c>
      <c r="M537" s="182" t="s">
        <v>792</v>
      </c>
      <c r="N537" s="181" t="s">
        <v>32</v>
      </c>
      <c r="O537" s="181" t="s">
        <v>28</v>
      </c>
      <c r="P537" s="181">
        <v>1</v>
      </c>
      <c r="Q537" s="192" t="str">
        <f t="shared" si="57"/>
        <v>Campo</v>
      </c>
      <c r="R537" s="192" t="s">
        <v>3606</v>
      </c>
      <c r="S537" s="191" t="str">
        <f t="shared" si="58"/>
        <v/>
      </c>
      <c r="T537" s="192" t="str">
        <f t="shared" si="59"/>
        <v>&lt;campo posicao="7"&gt;
&lt;coluna&gt;TEMPER&lt;/coluna&gt;
&lt;descricao&gt;Temperatura em graus Celsius utilizada para quantificação do volume de combustível&lt;/descricao&gt;
&lt;tipo&gt;R&lt;/tipo&gt;
&lt;/campo&gt;</v>
      </c>
      <c r="U537" s="192" t="str">
        <f t="shared" si="56"/>
        <v>&lt;campo posicao="7"&gt;
&lt;coluna&gt;TEMPER&lt;/coluna&gt;
&lt;descricao&gt;Temperatura em graus Celsius utilizada para quantificação do volume de combustível&lt;/descricao&gt;
&lt;tipo&gt;R&lt;/tipo&gt;
&lt;/campo&gt;</v>
      </c>
      <c r="V537" s="192" t="str">
        <f t="shared" si="60"/>
        <v>{"Column8", "TEMPER"},</v>
      </c>
      <c r="W537" s="191" t="str">
        <f>IF(Q537="Campo","@Campos(posicao = "&amp;K537&amp;", tipo = '"&amp;R537&amp;"')@Column(name = """&amp;L537&amp;""")"&amp;IF(R537="D","@Temporal(TemporalType.DATE)","")&amp;"private "&amp;VLOOKUP(TEXT(R537,"@"),Apoio!A:B,2,0)&amp;" "&amp;SUBSTITUTE(LOWER(LEFT(L537,1))&amp;RIGHT(PROPER(L537),LEN(L537)-1),"_","")&amp;";",IF(ISNUMBER(Q537),IF(R537="R","@Entity@Table(name = ""reg_"&amp;LOWER(J537)&amp;""")@XmlRootElement","")&amp;VLOOKUP(J537,Blocos!D:I,6,0)&amp;Apoio!$E$1&amp;Y537,""))</f>
        <v>@Campos(posicao = 7, tipo = 'R')@Column(name = "TEMPER")private BigDecimal temper;</v>
      </c>
      <c r="X537" s="190" t="str">
        <f>IF(ISNUMBER(Q537),COUNTIF(Blocos!G:G,J537),"")</f>
        <v/>
      </c>
      <c r="Y537" s="190" t="str">
        <f>IF(OR(X537=0,X537=""),"",VLOOKUP(SUMIFS(Blocos!A:A,Blocos!H:H,'EFD REGISTROS e Campos (2)'!X537,Blocos!G:G,'EFD REGISTROS e Campos (2)'!J537),Blocos!A:L,12,0))</f>
        <v/>
      </c>
      <c r="Z537" s="190" t="str">
        <f>IF(ISNUMBER(Q538),VLOOKUP(J537,Blocos!D:G,4,0),"")</f>
        <v/>
      </c>
      <c r="AA537" s="190" t="str">
        <f>IF(ISNUMBER(Q537),CONCATENATE("CREATE TABLE ""reg_",LOWER(J537),""" (""ID"" bigint NOT NULL AUTO_INCREMENT,  ""HASHFILE"" varchar(255) DEFAULT NULL, ""ID_PAI"" bigint NOT NULL,"),IF(Q537="Campo",CONCATENATE("""",L537,""" ",VLOOKUP(R537,Apoio!A:C,3,0)),""))&amp;IF(Z537="","",CONCATENATE("PRIMARY KEY (""ID""), KEY ""FK_reg_",LOWER(Z537),"_ID_PAI"" (""ID_PAI""), CONSTRAINT ""FK_reg_",LOWER(Z537),"_ID_PAI"" FOREIGN KEY (""ID_PAI"") REFERENCES ""reg_",LOWER(Z537),""" (""ID"")) ENGINE=InnoDB AUTO_INCREMENT=105774 DEFAULT CHARSET=utf8mb4 COLLATE=utf8mb4_0900_ai_ci;"))</f>
        <v>"TEMPER" decimal(15,6) DEFAULT NULL,</v>
      </c>
      <c r="AB537" s="190" t="str">
        <f t="shared" si="62"/>
        <v>`reg_c165`.`TEMPER`,</v>
      </c>
    </row>
    <row r="538" spans="1:28" ht="14.5" hidden="1" customHeight="1" x14ac:dyDescent="0.3">
      <c r="J538" s="187" t="str">
        <f t="shared" si="61"/>
        <v>C165</v>
      </c>
      <c r="K538" s="181">
        <v>8</v>
      </c>
      <c r="L538" s="289" t="s">
        <v>773</v>
      </c>
      <c r="M538" s="182" t="s">
        <v>774</v>
      </c>
      <c r="N538" s="181" t="s">
        <v>32</v>
      </c>
      <c r="O538" s="181" t="s">
        <v>28</v>
      </c>
      <c r="P538" s="181" t="s">
        <v>28</v>
      </c>
      <c r="Q538" s="192" t="str">
        <f t="shared" si="57"/>
        <v>Campo</v>
      </c>
      <c r="R538" s="192" t="s">
        <v>3607</v>
      </c>
      <c r="S538" s="191" t="str">
        <f t="shared" si="58"/>
        <v/>
      </c>
      <c r="T538" s="192" t="str">
        <f t="shared" si="59"/>
        <v>&lt;campo posicao="8"&gt;
&lt;coluna&gt;QTD_VOL&lt;/coluna&gt;
&lt;descricao&gt;Quantidade de volumes transportados&lt;/descricao&gt;
&lt;tipo&gt;I&lt;/tipo&gt;
&lt;/campo&gt;</v>
      </c>
      <c r="U538" s="192" t="str">
        <f t="shared" si="56"/>
        <v>&lt;campo posicao="8"&gt;
&lt;coluna&gt;QTD_VOL&lt;/coluna&gt;
&lt;descricao&gt;Quantidade de volumes transportados&lt;/descricao&gt;
&lt;tipo&gt;I&lt;/tipo&gt;
&lt;/campo&gt;</v>
      </c>
      <c r="V538" s="192" t="str">
        <f t="shared" si="60"/>
        <v>{"Column9", "QTD_VOL"},</v>
      </c>
      <c r="W538" s="191" t="str">
        <f>IF(Q538="Campo","@Campos(posicao = "&amp;K538&amp;", tipo = '"&amp;R538&amp;"')@Column(name = """&amp;L538&amp;""")"&amp;IF(R538="D","@Temporal(TemporalType.DATE)","")&amp;"private "&amp;VLOOKUP(TEXT(R538,"@"),Apoio!A:B,2,0)&amp;" "&amp;SUBSTITUTE(LOWER(LEFT(L538,1))&amp;RIGHT(PROPER(L538),LEN(L538)-1),"_","")&amp;";",IF(ISNUMBER(Q538),IF(R538="R","@Entity@Table(name = ""reg_"&amp;LOWER(J538)&amp;""")@XmlRootElement","")&amp;VLOOKUP(J538,Blocos!D:I,6,0)&amp;Apoio!$E$1&amp;Y538,""))</f>
        <v>@Campos(posicao = 8, tipo = 'I')@Column(name = "QTD_VOL")private int qtdVol;</v>
      </c>
      <c r="X538" s="190" t="str">
        <f>IF(ISNUMBER(Q538),COUNTIF(Blocos!G:G,J538),"")</f>
        <v/>
      </c>
      <c r="Y538" s="190" t="str">
        <f>IF(OR(X538=0,X538=""),"",VLOOKUP(SUMIFS(Blocos!A:A,Blocos!H:H,'EFD REGISTROS e Campos (2)'!X538,Blocos!G:G,'EFD REGISTROS e Campos (2)'!J538),Blocos!A:L,12,0))</f>
        <v/>
      </c>
      <c r="Z538" s="190" t="str">
        <f>IF(ISNUMBER(Q539),VLOOKUP(J538,Blocos!D:G,4,0),"")</f>
        <v/>
      </c>
      <c r="AA538" s="190" t="str">
        <f>IF(ISNUMBER(Q538),CONCATENATE("CREATE TABLE ""reg_",LOWER(J538),""" (""ID"" bigint NOT NULL AUTO_INCREMENT,  ""HASHFILE"" varchar(255) DEFAULT NULL, ""ID_PAI"" bigint NOT NULL,"),IF(Q538="Campo",CONCATENATE("""",L538,""" ",VLOOKUP(R538,Apoio!A:C,3,0)),""))&amp;IF(Z538="","",CONCATENATE("PRIMARY KEY (""ID""), KEY ""FK_reg_",LOWER(Z538),"_ID_PAI"" (""ID_PAI""), CONSTRAINT ""FK_reg_",LOWER(Z538),"_ID_PAI"" FOREIGN KEY (""ID_PAI"") REFERENCES ""reg_",LOWER(Z538),""" (""ID"")) ENGINE=InnoDB AUTO_INCREMENT=105774 DEFAULT CHARSET=utf8mb4 COLLATE=utf8mb4_0900_ai_ci;"))</f>
        <v>"QTD_VOL" int DEFAULT NULL,</v>
      </c>
      <c r="AB538" s="190" t="str">
        <f t="shared" si="62"/>
        <v>`reg_c165`.`QTD_VOL`,</v>
      </c>
    </row>
    <row r="539" spans="1:28" ht="14.5" hidden="1" customHeight="1" x14ac:dyDescent="0.3">
      <c r="J539" s="187" t="str">
        <f t="shared" si="61"/>
        <v>C165</v>
      </c>
      <c r="K539" s="181">
        <v>9</v>
      </c>
      <c r="L539" s="289" t="s">
        <v>775</v>
      </c>
      <c r="M539" s="182" t="s">
        <v>776</v>
      </c>
      <c r="N539" s="181" t="s">
        <v>32</v>
      </c>
      <c r="O539" s="181" t="s">
        <v>28</v>
      </c>
      <c r="P539" s="181">
        <v>2</v>
      </c>
      <c r="Q539" s="192" t="str">
        <f t="shared" si="57"/>
        <v>Campo</v>
      </c>
      <c r="R539" s="192" t="s">
        <v>3606</v>
      </c>
      <c r="S539" s="191" t="str">
        <f t="shared" si="58"/>
        <v/>
      </c>
      <c r="T539" s="192" t="str">
        <f t="shared" si="59"/>
        <v>&lt;campo posicao="9"&gt;
&lt;coluna&gt;PESO_BRT&lt;/coluna&gt;
&lt;descricao&gt;Peso bruto dos volumes transportados (em Kg)&lt;/descricao&gt;
&lt;tipo&gt;R&lt;/tipo&gt;
&lt;/campo&gt;</v>
      </c>
      <c r="U539" s="192" t="str">
        <f t="shared" si="56"/>
        <v>&lt;campo posicao="9"&gt;
&lt;coluna&gt;PESO_BRT&lt;/coluna&gt;
&lt;descricao&gt;Peso bruto dos volumes transportados (em Kg)&lt;/descricao&gt;
&lt;tipo&gt;R&lt;/tipo&gt;
&lt;/campo&gt;</v>
      </c>
      <c r="V539" s="192" t="str">
        <f t="shared" si="60"/>
        <v>{"Column10", "PESO_BRT"},</v>
      </c>
      <c r="W539" s="191" t="str">
        <f>IF(Q539="Campo","@Campos(posicao = "&amp;K539&amp;", tipo = '"&amp;R539&amp;"')@Column(name = """&amp;L539&amp;""")"&amp;IF(R539="D","@Temporal(TemporalType.DATE)","")&amp;"private "&amp;VLOOKUP(TEXT(R539,"@"),Apoio!A:B,2,0)&amp;" "&amp;SUBSTITUTE(LOWER(LEFT(L539,1))&amp;RIGHT(PROPER(L539),LEN(L539)-1),"_","")&amp;";",IF(ISNUMBER(Q539),IF(R539="R","@Entity@Table(name = ""reg_"&amp;LOWER(J539)&amp;""")@XmlRootElement","")&amp;VLOOKUP(J539,Blocos!D:I,6,0)&amp;Apoio!$E$1&amp;Y539,""))</f>
        <v>@Campos(posicao = 9, tipo = 'R')@Column(name = "PESO_BRT")private BigDecimal pesoBrt;</v>
      </c>
      <c r="X539" s="190" t="str">
        <f>IF(ISNUMBER(Q539),COUNTIF(Blocos!G:G,J539),"")</f>
        <v/>
      </c>
      <c r="Y539" s="190" t="str">
        <f>IF(OR(X539=0,X539=""),"",VLOOKUP(SUMIFS(Blocos!A:A,Blocos!H:H,'EFD REGISTROS e Campos (2)'!X539,Blocos!G:G,'EFD REGISTROS e Campos (2)'!J539),Blocos!A:L,12,0))</f>
        <v/>
      </c>
      <c r="Z539" s="190" t="str">
        <f>IF(ISNUMBER(Q540),VLOOKUP(J539,Blocos!D:G,4,0),"")</f>
        <v/>
      </c>
      <c r="AA539" s="190" t="str">
        <f>IF(ISNUMBER(Q539),CONCATENATE("CREATE TABLE ""reg_",LOWER(J539),""" (""ID"" bigint NOT NULL AUTO_INCREMENT,  ""HASHFILE"" varchar(255) DEFAULT NULL, ""ID_PAI"" bigint NOT NULL,"),IF(Q539="Campo",CONCATENATE("""",L539,""" ",VLOOKUP(R539,Apoio!A:C,3,0)),""))&amp;IF(Z539="","",CONCATENATE("PRIMARY KEY (""ID""), KEY ""FK_reg_",LOWER(Z539),"_ID_PAI"" (""ID_PAI""), CONSTRAINT ""FK_reg_",LOWER(Z539),"_ID_PAI"" FOREIGN KEY (""ID_PAI"") REFERENCES ""reg_",LOWER(Z539),""" (""ID"")) ENGINE=InnoDB AUTO_INCREMENT=105774 DEFAULT CHARSET=utf8mb4 COLLATE=utf8mb4_0900_ai_ci;"))</f>
        <v>"PESO_BRT" decimal(15,6) DEFAULT NULL,</v>
      </c>
      <c r="AB539" s="190" t="str">
        <f t="shared" si="62"/>
        <v>`reg_c165`.`PESO_BRT`,</v>
      </c>
    </row>
    <row r="540" spans="1:28" ht="14.5" hidden="1" customHeight="1" x14ac:dyDescent="0.3">
      <c r="J540" s="187" t="str">
        <f t="shared" si="61"/>
        <v>C165</v>
      </c>
      <c r="K540" s="181">
        <v>10</v>
      </c>
      <c r="L540" s="289" t="s">
        <v>777</v>
      </c>
      <c r="M540" s="182" t="s">
        <v>778</v>
      </c>
      <c r="N540" s="181" t="s">
        <v>32</v>
      </c>
      <c r="O540" s="181" t="s">
        <v>28</v>
      </c>
      <c r="P540" s="181">
        <v>2</v>
      </c>
      <c r="Q540" s="192" t="str">
        <f t="shared" si="57"/>
        <v>Campo</v>
      </c>
      <c r="R540" s="192" t="s">
        <v>3606</v>
      </c>
      <c r="S540" s="191" t="str">
        <f t="shared" si="58"/>
        <v/>
      </c>
      <c r="T540" s="192" t="str">
        <f t="shared" si="59"/>
        <v>&lt;campo posicao="10"&gt;
&lt;coluna&gt;PESO_LIQ&lt;/coluna&gt;
&lt;descricao&gt;Peso líquido dos volumes transportados (em Kg)&lt;/descricao&gt;
&lt;tipo&gt;R&lt;/tipo&gt;
&lt;/campo&gt;</v>
      </c>
      <c r="U540" s="192" t="str">
        <f t="shared" si="56"/>
        <v>&lt;campo posicao="10"&gt;
&lt;coluna&gt;PESO_LIQ&lt;/coluna&gt;
&lt;descricao&gt;Peso líquido dos volumes transportados (em Kg)&lt;/descricao&gt;
&lt;tipo&gt;R&lt;/tipo&gt;
&lt;/campo&gt;</v>
      </c>
      <c r="V540" s="192" t="str">
        <f t="shared" si="60"/>
        <v>{"Column11", "PESO_LIQ"},</v>
      </c>
      <c r="W540" s="191" t="str">
        <f>IF(Q540="Campo","@Campos(posicao = "&amp;K540&amp;", tipo = '"&amp;R540&amp;"')@Column(name = """&amp;L540&amp;""")"&amp;IF(R540="D","@Temporal(TemporalType.DATE)","")&amp;"private "&amp;VLOOKUP(TEXT(R540,"@"),Apoio!A:B,2,0)&amp;" "&amp;SUBSTITUTE(LOWER(LEFT(L540,1))&amp;RIGHT(PROPER(L540),LEN(L540)-1),"_","")&amp;";",IF(ISNUMBER(Q540),IF(R540="R","@Entity@Table(name = ""reg_"&amp;LOWER(J540)&amp;""")@XmlRootElement","")&amp;VLOOKUP(J540,Blocos!D:I,6,0)&amp;Apoio!$E$1&amp;Y540,""))</f>
        <v>@Campos(posicao = 10, tipo = 'R')@Column(name = "PESO_LIQ")private BigDecimal pesoLiq;</v>
      </c>
      <c r="X540" s="190" t="str">
        <f>IF(ISNUMBER(Q540),COUNTIF(Blocos!G:G,J540),"")</f>
        <v/>
      </c>
      <c r="Y540" s="190" t="str">
        <f>IF(OR(X540=0,X540=""),"",VLOOKUP(SUMIFS(Blocos!A:A,Blocos!H:H,'EFD REGISTROS e Campos (2)'!X540,Blocos!G:G,'EFD REGISTROS e Campos (2)'!J540),Blocos!A:L,12,0))</f>
        <v/>
      </c>
      <c r="Z540" s="190" t="str">
        <f>IF(ISNUMBER(Q541),VLOOKUP(J540,Blocos!D:G,4,0),"")</f>
        <v/>
      </c>
      <c r="AA540" s="190" t="str">
        <f>IF(ISNUMBER(Q540),CONCATENATE("CREATE TABLE ""reg_",LOWER(J540),""" (""ID"" bigint NOT NULL AUTO_INCREMENT,  ""HASHFILE"" varchar(255) DEFAULT NULL, ""ID_PAI"" bigint NOT NULL,"),IF(Q540="Campo",CONCATENATE("""",L540,""" ",VLOOKUP(R540,Apoio!A:C,3,0)),""))&amp;IF(Z540="","",CONCATENATE("PRIMARY KEY (""ID""), KEY ""FK_reg_",LOWER(Z540),"_ID_PAI"" (""ID_PAI""), CONSTRAINT ""FK_reg_",LOWER(Z540),"_ID_PAI"" FOREIGN KEY (""ID_PAI"") REFERENCES ""reg_",LOWER(Z540),""" (""ID"")) ENGINE=InnoDB AUTO_INCREMENT=105774 DEFAULT CHARSET=utf8mb4 COLLATE=utf8mb4_0900_ai_ci;"))</f>
        <v>"PESO_LIQ" decimal(15,6) DEFAULT NULL,</v>
      </c>
      <c r="AB540" s="190" t="str">
        <f t="shared" si="62"/>
        <v>`reg_c165`.`PESO_LIQ`,</v>
      </c>
    </row>
    <row r="541" spans="1:28" ht="14.5" hidden="1" customHeight="1" x14ac:dyDescent="0.3">
      <c r="J541" s="187" t="str">
        <f t="shared" si="61"/>
        <v>C165</v>
      </c>
      <c r="K541" s="181">
        <v>11</v>
      </c>
      <c r="L541" s="289" t="s">
        <v>793</v>
      </c>
      <c r="M541" s="182" t="s">
        <v>794</v>
      </c>
      <c r="N541" s="181" t="s">
        <v>27</v>
      </c>
      <c r="O541" s="181">
        <v>60</v>
      </c>
      <c r="P541" s="181" t="s">
        <v>28</v>
      </c>
      <c r="Q541" s="192" t="str">
        <f t="shared" si="57"/>
        <v>Campo</v>
      </c>
      <c r="R541" s="192" t="s">
        <v>27</v>
      </c>
      <c r="S541" s="191" t="str">
        <f t="shared" si="58"/>
        <v/>
      </c>
      <c r="T541" s="192" t="str">
        <f t="shared" si="59"/>
        <v>&lt;campo posicao="11"&gt;
&lt;coluna&gt;NOM_MOT&lt;/coluna&gt;
&lt;descricao&gt;Nome do motorista&lt;/descricao&gt;
&lt;tipo&gt;C&lt;/tipo&gt;
&lt;/campo&gt;</v>
      </c>
      <c r="U541" s="192" t="str">
        <f t="shared" si="56"/>
        <v>&lt;campo posicao="11"&gt;
&lt;coluna&gt;NOM_MOT&lt;/coluna&gt;
&lt;descricao&gt;Nome do motorista&lt;/descricao&gt;
&lt;tipo&gt;C&lt;/tipo&gt;
&lt;/campo&gt;</v>
      </c>
      <c r="V541" s="192" t="str">
        <f t="shared" si="60"/>
        <v>{"Column12", "NOM_MOT"},</v>
      </c>
      <c r="W541" s="191" t="str">
        <f>IF(Q541="Campo","@Campos(posicao = "&amp;K541&amp;", tipo = '"&amp;R541&amp;"')@Column(name = """&amp;L541&amp;""")"&amp;IF(R541="D","@Temporal(TemporalType.DATE)","")&amp;"private "&amp;VLOOKUP(TEXT(R541,"@"),Apoio!A:B,2,0)&amp;" "&amp;SUBSTITUTE(LOWER(LEFT(L541,1))&amp;RIGHT(PROPER(L541),LEN(L541)-1),"_","")&amp;";",IF(ISNUMBER(Q541),IF(R541="R","@Entity@Table(name = ""reg_"&amp;LOWER(J541)&amp;""")@XmlRootElement","")&amp;VLOOKUP(J541,Blocos!D:I,6,0)&amp;Apoio!$E$1&amp;Y541,""))</f>
        <v>@Campos(posicao = 11, tipo = 'C')@Column(name = "NOM_MOT")private String nomMot;</v>
      </c>
      <c r="X541" s="190" t="str">
        <f>IF(ISNUMBER(Q541),COUNTIF(Blocos!G:G,J541),"")</f>
        <v/>
      </c>
      <c r="Y541" s="190" t="str">
        <f>IF(OR(X541=0,X541=""),"",VLOOKUP(SUMIFS(Blocos!A:A,Blocos!H:H,'EFD REGISTROS e Campos (2)'!X541,Blocos!G:G,'EFD REGISTROS e Campos (2)'!J541),Blocos!A:L,12,0))</f>
        <v/>
      </c>
      <c r="Z541" s="190" t="str">
        <f>IF(ISNUMBER(Q542),VLOOKUP(J541,Blocos!D:G,4,0),"")</f>
        <v/>
      </c>
      <c r="AA541" s="190" t="str">
        <f>IF(ISNUMBER(Q541),CONCATENATE("CREATE TABLE ""reg_",LOWER(J541),""" (""ID"" bigint NOT NULL AUTO_INCREMENT,  ""HASHFILE"" varchar(255) DEFAULT NULL, ""ID_PAI"" bigint NOT NULL,"),IF(Q541="Campo",CONCATENATE("""",L541,""" ",VLOOKUP(R541,Apoio!A:C,3,0)),""))&amp;IF(Z541="","",CONCATENATE("PRIMARY KEY (""ID""), KEY ""FK_reg_",LOWER(Z541),"_ID_PAI"" (""ID_PAI""), CONSTRAINT ""FK_reg_",LOWER(Z541),"_ID_PAI"" FOREIGN KEY (""ID_PAI"") REFERENCES ""reg_",LOWER(Z541),""" (""ID"")) ENGINE=InnoDB AUTO_INCREMENT=105774 DEFAULT CHARSET=utf8mb4 COLLATE=utf8mb4_0900_ai_ci;"))</f>
        <v>"NOM_MOT" varchar(255) DEFAULT NULL,</v>
      </c>
      <c r="AB541" s="190" t="str">
        <f t="shared" si="62"/>
        <v>`reg_c165`.`NOM_MOT`,</v>
      </c>
    </row>
    <row r="542" spans="1:28" ht="14.5" hidden="1" customHeight="1" x14ac:dyDescent="0.3">
      <c r="J542" s="187" t="str">
        <f t="shared" si="61"/>
        <v>C165</v>
      </c>
      <c r="K542" s="181">
        <v>12</v>
      </c>
      <c r="L542" s="289" t="s">
        <v>49</v>
      </c>
      <c r="M542" s="182" t="s">
        <v>795</v>
      </c>
      <c r="N542" s="181" t="s">
        <v>27</v>
      </c>
      <c r="O542" s="181" t="s">
        <v>51</v>
      </c>
      <c r="P542" s="181" t="s">
        <v>28</v>
      </c>
      <c r="Q542" s="192" t="str">
        <f t="shared" si="57"/>
        <v>Campo</v>
      </c>
      <c r="R542" s="192" t="s">
        <v>27</v>
      </c>
      <c r="S542" s="191" t="str">
        <f t="shared" si="58"/>
        <v/>
      </c>
      <c r="T542" s="192" t="str">
        <f t="shared" si="59"/>
        <v>&lt;campo posicao="12"&gt;
&lt;coluna&gt;CPF&lt;/coluna&gt;
&lt;descricao&gt;CPF do motorista&lt;/descricao&gt;
&lt;tipo&gt;C&lt;/tipo&gt;
&lt;/campo&gt;</v>
      </c>
      <c r="U542" s="192" t="str">
        <f t="shared" si="56"/>
        <v>&lt;campo posicao="12"&gt;
&lt;coluna&gt;CPF&lt;/coluna&gt;
&lt;descricao&gt;CPF do motorista&lt;/descricao&gt;
&lt;tipo&gt;C&lt;/tipo&gt;
&lt;/campo&gt;</v>
      </c>
      <c r="V542" s="192" t="str">
        <f t="shared" si="60"/>
        <v>{"Column13", "CPF"},</v>
      </c>
      <c r="W542" s="191" t="str">
        <f>IF(Q542="Campo","@Campos(posicao = "&amp;K542&amp;", tipo = '"&amp;R542&amp;"')@Column(name = """&amp;L542&amp;""")"&amp;IF(R542="D","@Temporal(TemporalType.DATE)","")&amp;"private "&amp;VLOOKUP(TEXT(R542,"@"),Apoio!A:B,2,0)&amp;" "&amp;SUBSTITUTE(LOWER(LEFT(L542,1))&amp;RIGHT(PROPER(L542),LEN(L542)-1),"_","")&amp;";",IF(ISNUMBER(Q542),IF(R542="R","@Entity@Table(name = ""reg_"&amp;LOWER(J542)&amp;""")@XmlRootElement","")&amp;VLOOKUP(J542,Blocos!D:I,6,0)&amp;Apoio!$E$1&amp;Y542,""))</f>
        <v>@Campos(posicao = 12, tipo = 'C')@Column(name = "CPF")private String cpf;</v>
      </c>
      <c r="X542" s="190" t="str">
        <f>IF(ISNUMBER(Q542),COUNTIF(Blocos!G:G,J542),"")</f>
        <v/>
      </c>
      <c r="Y542" s="190" t="str">
        <f>IF(OR(X542=0,X542=""),"",VLOOKUP(SUMIFS(Blocos!A:A,Blocos!H:H,'EFD REGISTROS e Campos (2)'!X542,Blocos!G:G,'EFD REGISTROS e Campos (2)'!J542),Blocos!A:L,12,0))</f>
        <v/>
      </c>
      <c r="Z542" s="190" t="str">
        <f>IF(ISNUMBER(Q543),VLOOKUP(J542,Blocos!D:G,4,0),"")</f>
        <v/>
      </c>
      <c r="AA542" s="190" t="str">
        <f>IF(ISNUMBER(Q542),CONCATENATE("CREATE TABLE ""reg_",LOWER(J542),""" (""ID"" bigint NOT NULL AUTO_INCREMENT,  ""HASHFILE"" varchar(255) DEFAULT NULL, ""ID_PAI"" bigint NOT NULL,"),IF(Q542="Campo",CONCATENATE("""",L542,""" ",VLOOKUP(R542,Apoio!A:C,3,0)),""))&amp;IF(Z542="","",CONCATENATE("PRIMARY KEY (""ID""), KEY ""FK_reg_",LOWER(Z542),"_ID_PAI"" (""ID_PAI""), CONSTRAINT ""FK_reg_",LOWER(Z542),"_ID_PAI"" FOREIGN KEY (""ID_PAI"") REFERENCES ""reg_",LOWER(Z542),""" (""ID"")) ENGINE=InnoDB AUTO_INCREMENT=105774 DEFAULT CHARSET=utf8mb4 COLLATE=utf8mb4_0900_ai_ci;"))</f>
        <v>"CPF" varchar(255) DEFAULT NULL,</v>
      </c>
      <c r="AB542" s="190" t="str">
        <f t="shared" si="62"/>
        <v>`reg_c165`.`CPF`,</v>
      </c>
    </row>
    <row r="543" spans="1:28" ht="14.5" hidden="1" customHeight="1" x14ac:dyDescent="0.3">
      <c r="J543" s="187" t="str">
        <f t="shared" si="61"/>
        <v>C165</v>
      </c>
      <c r="K543" s="181">
        <v>13</v>
      </c>
      <c r="L543" s="289" t="s">
        <v>779</v>
      </c>
      <c r="M543" s="182" t="s">
        <v>3644</v>
      </c>
      <c r="N543" s="181" t="s">
        <v>27</v>
      </c>
      <c r="O543" s="181">
        <v>2</v>
      </c>
      <c r="P543" s="181" t="s">
        <v>28</v>
      </c>
      <c r="Q543" s="192" t="str">
        <f t="shared" si="57"/>
        <v>Campo</v>
      </c>
      <c r="R543" s="192" t="s">
        <v>27</v>
      </c>
      <c r="S543" s="191" t="str">
        <f t="shared" si="58"/>
        <v/>
      </c>
      <c r="T543" s="192" t="str">
        <f t="shared" si="59"/>
        <v>&lt;campo posicao="13"&gt;
&lt;coluna&gt;UF_ID&lt;/coluna&gt;
&lt;descricao&gt;Sigla da UF da placa do veículo&lt;/descricao&gt;
&lt;tipo&gt;C&lt;/tipo&gt;
&lt;/campo&gt;</v>
      </c>
      <c r="U543" s="192" t="str">
        <f t="shared" si="56"/>
        <v>&lt;campo posicao="13"&gt;
&lt;coluna&gt;UF_ID&lt;/coluna&gt;
&lt;descricao&gt;Sigla da UF da placa do veículo&lt;/descricao&gt;
&lt;tipo&gt;C&lt;/tipo&gt;
&lt;/campo&gt;</v>
      </c>
      <c r="V543" s="192" t="str">
        <f t="shared" si="60"/>
        <v>{"Column14", "UF_ID"},</v>
      </c>
      <c r="W543" s="191" t="str">
        <f>IF(Q543="Campo","@Campos(posicao = "&amp;K543&amp;", tipo = '"&amp;R543&amp;"')@Column(name = """&amp;L543&amp;""")"&amp;IF(R543="D","@Temporal(TemporalType.DATE)","")&amp;"private "&amp;VLOOKUP(TEXT(R543,"@"),Apoio!A:B,2,0)&amp;" "&amp;SUBSTITUTE(LOWER(LEFT(L543,1))&amp;RIGHT(PROPER(L543),LEN(L543)-1),"_","")&amp;";",IF(ISNUMBER(Q543),IF(R543="R","@Entity@Table(name = ""reg_"&amp;LOWER(J543)&amp;""")@XmlRootElement","")&amp;VLOOKUP(J543,Blocos!D:I,6,0)&amp;Apoio!$E$1&amp;Y543,""))</f>
        <v>@Campos(posicao = 13, tipo = 'C')@Column(name = "UF_ID")private String ufId;</v>
      </c>
      <c r="X543" s="190" t="str">
        <f>IF(ISNUMBER(Q543),COUNTIF(Blocos!G:G,J543),"")</f>
        <v/>
      </c>
      <c r="Y543" s="190" t="str">
        <f>IF(OR(X543=0,X543=""),"",VLOOKUP(SUMIFS(Blocos!A:A,Blocos!H:H,'EFD REGISTROS e Campos (2)'!X543,Blocos!G:G,'EFD REGISTROS e Campos (2)'!J543),Blocos!A:L,12,0))</f>
        <v/>
      </c>
      <c r="Z543" s="190" t="str">
        <f>IF(ISNUMBER(Q544),VLOOKUP(J543,Blocos!D:G,4,0),"")</f>
        <v>C100</v>
      </c>
      <c r="AA543" s="190" t="str">
        <f>IF(ISNUMBER(Q543),CONCATENATE("CREATE TABLE ""reg_",LOWER(J543),""" (""ID"" bigint NOT NULL AUTO_INCREMENT,  ""HASHFILE"" varchar(255) DEFAULT NULL, ""ID_PAI"" bigint NOT NULL,"),IF(Q543="Campo",CONCATENATE("""",L543,""" ",VLOOKUP(R543,Apoio!A:C,3,0)),""))&amp;IF(Z543="","",CONCATENATE("PRIMARY KEY (""ID""), KEY ""FK_reg_",LOWER(Z543),"_ID_PAI"" (""ID_PAI""), CONSTRAINT ""FK_reg_",LOWER(Z543),"_ID_PAI"" FOREIGN KEY (""ID_PAI"") REFERENCES ""reg_",LOWER(Z543),""" (""ID"")) ENGINE=InnoDB AUTO_INCREMENT=105774 DEFAULT CHARSET=utf8mb4 COLLATE=utf8mb4_0900_ai_ci;"))</f>
        <v>"UF_ID" varchar(255) DEFAULT NULL,PRIMARY KEY ("ID"), KEY "FK_reg_c100_ID_PAI" ("ID_PAI"), CONSTRAINT "FK_reg_c100_ID_PAI" FOREIGN KEY ("ID_PAI") REFERENCES "reg_c100" ("ID")) ENGINE=InnoDB AUTO_INCREMENT=105774 DEFAULT CHARSET=utf8mb4 COLLATE=utf8mb4_0900_ai_ci;</v>
      </c>
      <c r="AB543" s="190" t="str">
        <f t="shared" si="62"/>
        <v>`reg_c165`.`UF_ID`,FROM `efdicms`.`reg_c165`;"</v>
      </c>
    </row>
    <row r="544" spans="1:28" ht="14.5" hidden="1" customHeight="1" collapsed="1" x14ac:dyDescent="0.3">
      <c r="A544" s="180" t="s">
        <v>115</v>
      </c>
      <c r="E544" s="180" t="s">
        <v>796</v>
      </c>
      <c r="I544" s="180" t="s">
        <v>144</v>
      </c>
      <c r="J544" s="187" t="str">
        <f t="shared" si="61"/>
        <v>C170</v>
      </c>
      <c r="K544" s="195" t="s">
        <v>797</v>
      </c>
      <c r="Q544" s="192">
        <f t="shared" si="57"/>
        <v>3</v>
      </c>
      <c r="S544" s="191" t="str">
        <f t="shared" si="58"/>
        <v>&lt;/registro&gt;
&lt;registro codigo="C170" perfil="AB" nivel="3"&gt;</v>
      </c>
      <c r="T544" s="192" t="str">
        <f t="shared" si="59"/>
        <v/>
      </c>
      <c r="U544" s="192" t="str">
        <f t="shared" si="56"/>
        <v>&lt;/registro&gt;
&lt;registro codigo="C170" perfil="AB" nivel="3"&gt;</v>
      </c>
      <c r="V544" s="192" t="str">
        <f t="shared" si="60"/>
        <v/>
      </c>
      <c r="W544" s="191" t="str">
        <f>IF(Q544="Campo","@Campos(posicao = "&amp;K544&amp;", tipo = '"&amp;R544&amp;"')@Column(name = """&amp;L544&amp;""")"&amp;IF(R544="D","@Temporal(TemporalType.DATE)","")&amp;"private "&amp;VLOOKUP(TEXT(R544,"@"),Apoio!A:B,2,0)&amp;" "&amp;SUBSTITUTE(LOWER(LEFT(L544,1))&amp;RIGHT(PROPER(L544),LEN(L544)-1),"_","")&amp;";",IF(ISNUMBER(Q544),IF(R544="R","@Entity@Table(name = ""reg_"&amp;LOWER(J544)&amp;""")@XmlRootElement","")&amp;VLOOKUP(J544,Blocos!D:I,6,0)&amp;Apoio!$E$1&amp;Y544,""))</f>
        <v>@Registros(nivel = 3) public class RegC170 implements Serializable { private static final long serialVersionUID = 1L; @Id @GeneratedValue(strategy = GenerationType.IDENTITY) @Basic(optional = false) @Column(name = "ID" ) private Long id;@ManyToOne(fetch = FetchType.LAZY) @JoinColumn(name = "ID_PAI", nullable = false) private RegC100 idPai; public RegC100 getIdPai() {return idPai;}public void setIdPai(Object idPai) {this.idPai = (RegC100) idPai;}public RegC170() { } public RegC170(Long id) { this.id = id; } public RegC170(Long id, RegC100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List&lt;RegC171&gt; regC171;public List&lt;RegC171&gt; getRegC171() {return regC171;}public void setRegC171(List&lt;RegC171&gt; regC171) {this.regC171 = regC171;}@OneToOne(optional = true, cascade = CascadeType.ALL, fetch = FetchType.LAZY, mappedBy = "idPai")private  RegC172 regC172;public RegC172 getRegC172() {return regC172;}public void setRegC172(RegC172 regC172) {this.regC172 = regC172;}@OneToMany( cascade = CascadeType.ALL, fetch = FetchType.LAZY, mappedBy = "idPai")private  List&lt;RegC173&gt; regC173;public List&lt;RegC173&gt; getRegC173() {return regC173;}public void setRegC173(List&lt;RegC173&gt; regC173) {this.regC173 = regC173;}@OneToMany( cascade = CascadeType.ALL, fetch = FetchType.LAZY, mappedBy = "idPai")private  List&lt;RegC174&gt; regC174;public List&lt;RegC174&gt; getRegC174() {return regC174;}public void setRegC174(List&lt;RegC174&gt; regC174) {this.regC174 = regC174;}@OneToMany( cascade = CascadeType.ALL, fetch = FetchType.LAZY, mappedBy = "idPai")private  List&lt;RegC175&gt; regC175;public List&lt;RegC175&gt; getRegC175() {return regC175;}public void setRegC175(List&lt;RegC175&gt; regC175) {this.regC175 = regC175;}@OneToMany( cascade = CascadeType.ALL, fetch = FetchType.LAZY, mappedBy = "idPai")private  List&lt;RegC176&gt; regC176;public List&lt;RegC176&gt; getRegC176() {return regC176;}public void setRegC176(List&lt;RegC176&gt; regC176) {this.regC176 = regC176;}@OneToOne(optional = true, cascade = CascadeType.ALL, fetch = FetchType.LAZY, mappedBy = "idPai")private  RegC177 regC177;public RegC177 getRegC177() {return regC177;}public void setRegC177(RegC177 regC177) {this.regC177 = regC177;}@OneToOne(optional = true, cascade = CascadeType.ALL, fetch = FetchType.LAZY, mappedBy = "idPai")private  RegC178 regC178;public RegC178 getRegC178() {return regC178;}public void setRegC178(RegC178 regC178) {this.regC178 = regC178;}@OneToOne(optional = true, cascade = CascadeType.ALL, fetch = FetchType.LAZY, mappedBy = "idPai")private  RegC179 regC179;public RegC179 getRegC179() {return regC179;}public void setRegC179(RegC179 regC179) {this.regC179 = regC179;}@OneToOne(optional = true, cascade = CascadeType.ALL, fetch = FetchType.LAZY, mappedBy = "idPai")private  RegC180 regC180;public RegC180 getRegC180() {return regC180;}public void setRegC180(RegC180 regC180) {this.regC180 = regC180;}@OneToMany( cascade = CascadeType.ALL, fetch = FetchType.LAZY, mappedBy = "idPai")private  List&lt;RegC181&gt; regC181;public List&lt;RegC181&gt; getRegC181() {return regC181;}public void setRegC181(List&lt;RegC181&gt; regC181) {this.regC181 = regC181;}</v>
      </c>
      <c r="X544" s="190">
        <f>IF(ISNUMBER(Q544),COUNTIF(Blocos!G:G,J544),"")</f>
        <v>11</v>
      </c>
      <c r="Y544" s="190" t="str">
        <f>IF(OR(X544=0,X544=""),"",VLOOKUP(SUMIFS(Blocos!A:A,Blocos!H:H,'EFD REGISTROS e Campos (2)'!X544,Blocos!G:G,'EFD REGISTROS e Campos (2)'!J544),Blocos!A:L,12,0))</f>
        <v>@OneToMany( cascade = CascadeType.ALL, fetch = FetchType.LAZY, mappedBy = "idPai")private  List&lt;RegC171&gt; regC171;public List&lt;RegC171&gt; getRegC171() {return regC171;}public void setRegC171(List&lt;RegC171&gt; regC171) {this.regC171 = regC171;}@OneToOne(optional = true, cascade = CascadeType.ALL, fetch = FetchType.LAZY, mappedBy = "idPai")private  RegC172 regC172;public RegC172 getRegC172() {return regC172;}public void setRegC172(RegC172 regC172) {this.regC172 = regC172;}@OneToMany( cascade = CascadeType.ALL, fetch = FetchType.LAZY, mappedBy = "idPai")private  List&lt;RegC173&gt; regC173;public List&lt;RegC173&gt; getRegC173() {return regC173;}public void setRegC173(List&lt;RegC173&gt; regC173) {this.regC173 = regC173;}@OneToMany( cascade = CascadeType.ALL, fetch = FetchType.LAZY, mappedBy = "idPai")private  List&lt;RegC174&gt; regC174;public List&lt;RegC174&gt; getRegC174() {return regC174;}public void setRegC174(List&lt;RegC174&gt; regC174) {this.regC174 = regC174;}@OneToMany( cascade = CascadeType.ALL, fetch = FetchType.LAZY, mappedBy = "idPai")private  List&lt;RegC175&gt; regC175;public List&lt;RegC175&gt; getRegC175() {return regC175;}public void setRegC175(List&lt;RegC175&gt; regC175) {this.regC175 = regC175;}@OneToMany( cascade = CascadeType.ALL, fetch = FetchType.LAZY, mappedBy = "idPai")private  List&lt;RegC176&gt; regC176;public List&lt;RegC176&gt; getRegC176() {return regC176;}public void setRegC176(List&lt;RegC176&gt; regC176) {this.regC176 = regC176;}@OneToOne(optional = true, cascade = CascadeType.ALL, fetch = FetchType.LAZY, mappedBy = "idPai")private  RegC177 regC177;public RegC177 getRegC177() {return regC177;}public void setRegC177(RegC177 regC177) {this.regC177 = regC177;}@OneToOne(optional = true, cascade = CascadeType.ALL, fetch = FetchType.LAZY, mappedBy = "idPai")private  RegC178 regC178;public RegC178 getRegC178() {return regC178;}public void setRegC178(RegC178 regC178) {this.regC178 = regC178;}@OneToOne(optional = true, cascade = CascadeType.ALL, fetch = FetchType.LAZY, mappedBy = "idPai")private  RegC179 regC179;public RegC179 getRegC179() {return regC179;}public void setRegC179(RegC179 regC179) {this.regC179 = regC179;}@OneToOne(optional = true, cascade = CascadeType.ALL, fetch = FetchType.LAZY, mappedBy = "idPai")private  RegC180 regC180;public RegC180 getRegC180() {return regC180;}public void setRegC180(RegC180 regC180) {this.regC180 = regC180;}@OneToMany( cascade = CascadeType.ALL, fetch = FetchType.LAZY, mappedBy = "idPai")private  List&lt;RegC181&gt; regC181;public List&lt;RegC181&gt; getRegC181() {return regC181;}public void setRegC181(List&lt;RegC181&gt; regC181) {this.regC181 = regC181;}</v>
      </c>
      <c r="Z544" s="190" t="str">
        <f>IF(ISNUMBER(Q545),VLOOKUP(J544,Blocos!D:G,4,0),"")</f>
        <v/>
      </c>
      <c r="AA544" s="190" t="str">
        <f>IF(ISNUMBER(Q544),CONCATENATE("CREATE TABLE ""reg_",LOWER(J544),""" (""ID"" bigint NOT NULL AUTO_INCREMENT,  ""HASHFILE"" varchar(255) DEFAULT NULL, ""ID_PAI"" bigint NOT NULL,"),IF(Q544="Campo",CONCATENATE("""",L544,""" ",VLOOKUP(R544,Apoio!A:C,3,0)),""))&amp;IF(Z544="","",CONCATENATE("PRIMARY KEY (""ID""), KEY ""FK_reg_",LOWER(Z544),"_ID_PAI"" (""ID_PAI""), CONSTRAINT ""FK_reg_",LOWER(Z544),"_ID_PAI"" FOREIGN KEY (""ID_PAI"") REFERENCES ""reg_",LOWER(Z544),""" (""ID"")) ENGINE=InnoDB AUTO_INCREMENT=105774 DEFAULT CHARSET=utf8mb4 COLLATE=utf8mb4_0900_ai_ci;"))</f>
        <v>CREATE TABLE "reg_c170" ("ID" bigint NOT NULL AUTO_INCREMENT,  "HASHFILE" varchar(255) DEFAULT NULL, "ID_PAI" bigint NOT NULL,</v>
      </c>
      <c r="AB544" s="190" t="str">
        <f t="shared" si="62"/>
        <v/>
      </c>
    </row>
    <row r="545" spans="10:28" ht="14.5" hidden="1" customHeight="1" x14ac:dyDescent="0.3">
      <c r="J545" s="187" t="str">
        <f t="shared" si="61"/>
        <v>C170</v>
      </c>
      <c r="K545" s="181">
        <v>1</v>
      </c>
      <c r="L545" s="289" t="s">
        <v>25</v>
      </c>
      <c r="M545" s="182" t="s">
        <v>798</v>
      </c>
      <c r="N545" s="181" t="s">
        <v>27</v>
      </c>
      <c r="O545" s="181">
        <v>4</v>
      </c>
      <c r="P545" s="181" t="s">
        <v>28</v>
      </c>
      <c r="Q545" s="192" t="str">
        <f t="shared" si="57"/>
        <v>Campo</v>
      </c>
      <c r="R545" s="192" t="s">
        <v>27</v>
      </c>
      <c r="S545" s="191" t="str">
        <f t="shared" si="58"/>
        <v/>
      </c>
      <c r="T545" s="192" t="str">
        <f t="shared" si="59"/>
        <v>&lt;campo posicao="1"&gt;
&lt;coluna&gt;REG&lt;/coluna&gt;
&lt;descricao&gt;Texto fixo contendo "C170"&lt;/descricao&gt;
&lt;tipo&gt;C&lt;/tipo&gt;
&lt;/campo&gt;</v>
      </c>
      <c r="U545" s="192" t="str">
        <f t="shared" si="56"/>
        <v>&lt;campo posicao="1"&gt;
&lt;coluna&gt;REG&lt;/coluna&gt;
&lt;descricao&gt;Texto fixo contendo "C170"&lt;/descricao&gt;
&lt;tipo&gt;C&lt;/tipo&gt;
&lt;/campo&gt;</v>
      </c>
      <c r="V545" s="192" t="str">
        <f t="shared" si="60"/>
        <v>{"Column2", "REG"},</v>
      </c>
      <c r="W545" s="191" t="str">
        <f>IF(Q545="Campo","@Campos(posicao = "&amp;K545&amp;", tipo = '"&amp;R545&amp;"')@Column(name = """&amp;L545&amp;""")"&amp;IF(R545="D","@Temporal(TemporalType.DATE)","")&amp;"private "&amp;VLOOKUP(TEXT(R545,"@"),Apoio!A:B,2,0)&amp;" "&amp;SUBSTITUTE(LOWER(LEFT(L545,1))&amp;RIGHT(PROPER(L545),LEN(L545)-1),"_","")&amp;";",IF(ISNUMBER(Q545),IF(R545="R","@Entity@Table(name = ""reg_"&amp;LOWER(J545)&amp;""")@XmlRootElement","")&amp;VLOOKUP(J545,Blocos!D:I,6,0)&amp;Apoio!$E$1&amp;Y545,""))</f>
        <v>@Campos(posicao = 1, tipo = 'C')@Column(name = "REG")private String reg;</v>
      </c>
      <c r="X545" s="190" t="str">
        <f>IF(ISNUMBER(Q545),COUNTIF(Blocos!G:G,J545),"")</f>
        <v/>
      </c>
      <c r="Y545" s="190" t="str">
        <f>IF(OR(X545=0,X545=""),"",VLOOKUP(SUMIFS(Blocos!A:A,Blocos!H:H,'EFD REGISTROS e Campos (2)'!X545,Blocos!G:G,'EFD REGISTROS e Campos (2)'!J545),Blocos!A:L,12,0))</f>
        <v/>
      </c>
      <c r="Z545" s="190" t="str">
        <f>IF(ISNUMBER(Q546),VLOOKUP(J545,Blocos!D:G,4,0),"")</f>
        <v/>
      </c>
      <c r="AA545" s="190" t="str">
        <f>IF(ISNUMBER(Q545),CONCATENATE("CREATE TABLE ""reg_",LOWER(J545),""" (""ID"" bigint NOT NULL AUTO_INCREMENT,  ""HASHFILE"" varchar(255) DEFAULT NULL, ""ID_PAI"" bigint NOT NULL,"),IF(Q545="Campo",CONCATENATE("""",L545,""" ",VLOOKUP(R545,Apoio!A:C,3,0)),""))&amp;IF(Z545="","",CONCATENATE("PRIMARY KEY (""ID""), KEY ""FK_reg_",LOWER(Z545),"_ID_PAI"" (""ID_PAI""), CONSTRAINT ""FK_reg_",LOWER(Z545),"_ID_PAI"" FOREIGN KEY (""ID_PAI"") REFERENCES ""reg_",LOWER(Z545),""" (""ID"")) ENGINE=InnoDB AUTO_INCREMENT=105774 DEFAULT CHARSET=utf8mb4 COLLATE=utf8mb4_0900_ai_ci;"))</f>
        <v>"REG" varchar(255) DEFAULT NULL,</v>
      </c>
      <c r="AB545" s="190" t="str">
        <f t="shared" si="62"/>
        <v>USE `efdicms`;SELECT `reg_c170`.`REG`,</v>
      </c>
    </row>
    <row r="546" spans="10:28" ht="14.5" hidden="1" customHeight="1" x14ac:dyDescent="0.3">
      <c r="J546" s="187" t="str">
        <f t="shared" si="61"/>
        <v>C170</v>
      </c>
      <c r="K546" s="181">
        <v>2</v>
      </c>
      <c r="L546" s="289" t="s">
        <v>799</v>
      </c>
      <c r="M546" s="182" t="s">
        <v>800</v>
      </c>
      <c r="N546" s="181" t="s">
        <v>32</v>
      </c>
      <c r="O546" s="181">
        <v>3</v>
      </c>
      <c r="P546" s="181" t="s">
        <v>28</v>
      </c>
      <c r="Q546" s="192" t="str">
        <f t="shared" si="57"/>
        <v>Campo</v>
      </c>
      <c r="R546" s="192" t="s">
        <v>3607</v>
      </c>
      <c r="S546" s="191" t="str">
        <f t="shared" si="58"/>
        <v/>
      </c>
      <c r="T546" s="192" t="str">
        <f t="shared" si="59"/>
        <v>&lt;campo posicao="2"&gt;
&lt;coluna&gt;NUM_ITEM&lt;/coluna&gt;
&lt;descricao&gt;Número sequencial do item no documento fiscal&lt;/descricao&gt;
&lt;tipo&gt;I&lt;/tipo&gt;
&lt;/campo&gt;</v>
      </c>
      <c r="U546" s="192" t="str">
        <f t="shared" si="56"/>
        <v>&lt;campo posicao="2"&gt;
&lt;coluna&gt;NUM_ITEM&lt;/coluna&gt;
&lt;descricao&gt;Número sequencial do item no documento fiscal&lt;/descricao&gt;
&lt;tipo&gt;I&lt;/tipo&gt;
&lt;/campo&gt;</v>
      </c>
      <c r="V546" s="192" t="str">
        <f t="shared" si="60"/>
        <v>{"Column3", "NUM_ITEM"},</v>
      </c>
      <c r="W546" s="191" t="str">
        <f>IF(Q546="Campo","@Campos(posicao = "&amp;K546&amp;", tipo = '"&amp;R546&amp;"')@Column(name = """&amp;L546&amp;""")"&amp;IF(R546="D","@Temporal(TemporalType.DATE)","")&amp;"private "&amp;VLOOKUP(TEXT(R546,"@"),Apoio!A:B,2,0)&amp;" "&amp;SUBSTITUTE(LOWER(LEFT(L546,1))&amp;RIGHT(PROPER(L546),LEN(L546)-1),"_","")&amp;";",IF(ISNUMBER(Q546),IF(R546="R","@Entity@Table(name = ""reg_"&amp;LOWER(J546)&amp;""")@XmlRootElement","")&amp;VLOOKUP(J546,Blocos!D:I,6,0)&amp;Apoio!$E$1&amp;Y546,""))</f>
        <v>@Campos(posicao = 2, tipo = 'I')@Column(name = "NUM_ITEM")private int numItem;</v>
      </c>
      <c r="X546" s="190" t="str">
        <f>IF(ISNUMBER(Q546),COUNTIF(Blocos!G:G,J546),"")</f>
        <v/>
      </c>
      <c r="Y546" s="190" t="str">
        <f>IF(OR(X546=0,X546=""),"",VLOOKUP(SUMIFS(Blocos!A:A,Blocos!H:H,'EFD REGISTROS e Campos (2)'!X546,Blocos!G:G,'EFD REGISTROS e Campos (2)'!J546),Blocos!A:L,12,0))</f>
        <v/>
      </c>
      <c r="Z546" s="190" t="str">
        <f>IF(ISNUMBER(Q547),VLOOKUP(J546,Blocos!D:G,4,0),"")</f>
        <v/>
      </c>
      <c r="AA546" s="190" t="str">
        <f>IF(ISNUMBER(Q546),CONCATENATE("CREATE TABLE ""reg_",LOWER(J546),""" (""ID"" bigint NOT NULL AUTO_INCREMENT,  ""HASHFILE"" varchar(255) DEFAULT NULL, ""ID_PAI"" bigint NOT NULL,"),IF(Q546="Campo",CONCATENATE("""",L546,""" ",VLOOKUP(R546,Apoio!A:C,3,0)),""))&amp;IF(Z546="","",CONCATENATE("PRIMARY KEY (""ID""), KEY ""FK_reg_",LOWER(Z546),"_ID_PAI"" (""ID_PAI""), CONSTRAINT ""FK_reg_",LOWER(Z546),"_ID_PAI"" FOREIGN KEY (""ID_PAI"") REFERENCES ""reg_",LOWER(Z546),""" (""ID"")) ENGINE=InnoDB AUTO_INCREMENT=105774 DEFAULT CHARSET=utf8mb4 COLLATE=utf8mb4_0900_ai_ci;"))</f>
        <v>"NUM_ITEM" int DEFAULT NULL,</v>
      </c>
      <c r="AB546" s="190" t="str">
        <f t="shared" si="62"/>
        <v>`reg_c170`.`NUM_ITEM`,</v>
      </c>
    </row>
    <row r="547" spans="10:28" ht="14.5" hidden="1" customHeight="1" x14ac:dyDescent="0.3">
      <c r="J547" s="187" t="str">
        <f t="shared" si="61"/>
        <v>C170</v>
      </c>
      <c r="K547" s="181">
        <v>3</v>
      </c>
      <c r="L547" s="289" t="s">
        <v>163</v>
      </c>
      <c r="M547" s="182" t="s">
        <v>801</v>
      </c>
      <c r="N547" s="181" t="s">
        <v>27</v>
      </c>
      <c r="O547" s="181">
        <v>60</v>
      </c>
      <c r="P547" s="181" t="s">
        <v>28</v>
      </c>
      <c r="Q547" s="192" t="str">
        <f t="shared" si="57"/>
        <v>Campo</v>
      </c>
      <c r="R547" s="192" t="s">
        <v>27</v>
      </c>
      <c r="S547" s="191" t="str">
        <f t="shared" si="58"/>
        <v/>
      </c>
      <c r="T547" s="192" t="str">
        <f t="shared" si="59"/>
        <v>&lt;campo posicao="3"&gt;
&lt;coluna&gt;COD_ITEM&lt;/coluna&gt;
&lt;descricao&gt;Código do item (campo 02 do Registro 0200)&lt;/descricao&gt;
&lt;tipo&gt;C&lt;/tipo&gt;
&lt;/campo&gt;</v>
      </c>
      <c r="U547" s="192" t="str">
        <f t="shared" si="56"/>
        <v>&lt;campo posicao="3"&gt;
&lt;coluna&gt;COD_ITEM&lt;/coluna&gt;
&lt;descricao&gt;Código do item (campo 02 do Registro 0200)&lt;/descricao&gt;
&lt;tipo&gt;C&lt;/tipo&gt;
&lt;/campo&gt;</v>
      </c>
      <c r="V547" s="192" t="str">
        <f t="shared" si="60"/>
        <v>{"Column4", "COD_ITEM"},</v>
      </c>
      <c r="W547" s="191" t="str">
        <f>IF(Q547="Campo","@Campos(posicao = "&amp;K547&amp;", tipo = '"&amp;R547&amp;"')@Column(name = """&amp;L547&amp;""")"&amp;IF(R547="D","@Temporal(TemporalType.DATE)","")&amp;"private "&amp;VLOOKUP(TEXT(R547,"@"),Apoio!A:B,2,0)&amp;" "&amp;SUBSTITUTE(LOWER(LEFT(L547,1))&amp;RIGHT(PROPER(L547),LEN(L547)-1),"_","")&amp;";",IF(ISNUMBER(Q547),IF(R547="R","@Entity@Table(name = ""reg_"&amp;LOWER(J547)&amp;""")@XmlRootElement","")&amp;VLOOKUP(J547,Blocos!D:I,6,0)&amp;Apoio!$E$1&amp;Y547,""))</f>
        <v>@Campos(posicao = 3, tipo = 'C')@Column(name = "COD_ITEM")private String codItem;</v>
      </c>
      <c r="X547" s="190" t="str">
        <f>IF(ISNUMBER(Q547),COUNTIF(Blocos!G:G,J547),"")</f>
        <v/>
      </c>
      <c r="Y547" s="190" t="str">
        <f>IF(OR(X547=0,X547=""),"",VLOOKUP(SUMIFS(Blocos!A:A,Blocos!H:H,'EFD REGISTROS e Campos (2)'!X547,Blocos!G:G,'EFD REGISTROS e Campos (2)'!J547),Blocos!A:L,12,0))</f>
        <v/>
      </c>
      <c r="Z547" s="190" t="str">
        <f>IF(ISNUMBER(Q548),VLOOKUP(J547,Blocos!D:G,4,0),"")</f>
        <v/>
      </c>
      <c r="AA547" s="190" t="str">
        <f>IF(ISNUMBER(Q547),CONCATENATE("CREATE TABLE ""reg_",LOWER(J547),""" (""ID"" bigint NOT NULL AUTO_INCREMENT,  ""HASHFILE"" varchar(255) DEFAULT NULL, ""ID_PAI"" bigint NOT NULL,"),IF(Q547="Campo",CONCATENATE("""",L547,""" ",VLOOKUP(R547,Apoio!A:C,3,0)),""))&amp;IF(Z547="","",CONCATENATE("PRIMARY KEY (""ID""), KEY ""FK_reg_",LOWER(Z547),"_ID_PAI"" (""ID_PAI""), CONSTRAINT ""FK_reg_",LOWER(Z547),"_ID_PAI"" FOREIGN KEY (""ID_PAI"") REFERENCES ""reg_",LOWER(Z547),""" (""ID"")) ENGINE=InnoDB AUTO_INCREMENT=105774 DEFAULT CHARSET=utf8mb4 COLLATE=utf8mb4_0900_ai_ci;"))</f>
        <v>"COD_ITEM" varchar(255) DEFAULT NULL,</v>
      </c>
      <c r="AB547" s="190" t="str">
        <f t="shared" si="62"/>
        <v>`reg_c170`.`COD_ITEM`,</v>
      </c>
    </row>
    <row r="548" spans="10:28" ht="14.5" hidden="1" customHeight="1" x14ac:dyDescent="0.3">
      <c r="J548" s="187" t="str">
        <f t="shared" si="61"/>
        <v>C170</v>
      </c>
      <c r="K548" s="181">
        <v>4</v>
      </c>
      <c r="L548" s="289" t="s">
        <v>802</v>
      </c>
      <c r="M548" s="182" t="s">
        <v>803</v>
      </c>
      <c r="N548" s="181" t="s">
        <v>27</v>
      </c>
      <c r="O548" s="181" t="s">
        <v>28</v>
      </c>
      <c r="P548" s="181" t="s">
        <v>28</v>
      </c>
      <c r="Q548" s="192" t="str">
        <f t="shared" si="57"/>
        <v>Campo</v>
      </c>
      <c r="R548" s="192" t="s">
        <v>27</v>
      </c>
      <c r="S548" s="191" t="str">
        <f t="shared" si="58"/>
        <v/>
      </c>
      <c r="T548" s="192" t="str">
        <f t="shared" si="59"/>
        <v>&lt;campo posicao="4"&gt;
&lt;coluna&gt;DESCR_COMPL&lt;/coluna&gt;
&lt;descricao&gt;Descrição complementar do item como adotado no documento fiscal&lt;/descricao&gt;
&lt;tipo&gt;C&lt;/tipo&gt;
&lt;/campo&gt;</v>
      </c>
      <c r="U548" s="192" t="str">
        <f t="shared" si="56"/>
        <v>&lt;campo posicao="4"&gt;
&lt;coluna&gt;DESCR_COMPL&lt;/coluna&gt;
&lt;descricao&gt;Descrição complementar do item como adotado no documento fiscal&lt;/descricao&gt;
&lt;tipo&gt;C&lt;/tipo&gt;
&lt;/campo&gt;</v>
      </c>
      <c r="V548" s="192" t="str">
        <f t="shared" si="60"/>
        <v>{"Column5", "DESCR_COMPL"},</v>
      </c>
      <c r="W548" s="191" t="str">
        <f>IF(Q548="Campo","@Campos(posicao = "&amp;K548&amp;", tipo = '"&amp;R548&amp;"')@Column(name = """&amp;L548&amp;""")"&amp;IF(R548="D","@Temporal(TemporalType.DATE)","")&amp;"private "&amp;VLOOKUP(TEXT(R548,"@"),Apoio!A:B,2,0)&amp;" "&amp;SUBSTITUTE(LOWER(LEFT(L548,1))&amp;RIGHT(PROPER(L548),LEN(L548)-1),"_","")&amp;";",IF(ISNUMBER(Q548),IF(R548="R","@Entity@Table(name = ""reg_"&amp;LOWER(J548)&amp;""")@XmlRootElement","")&amp;VLOOKUP(J548,Blocos!D:I,6,0)&amp;Apoio!$E$1&amp;Y548,""))</f>
        <v>@Campos(posicao = 4, tipo = 'C')@Column(name = "DESCR_COMPL")private String descrCompl;</v>
      </c>
      <c r="X548" s="190" t="str">
        <f>IF(ISNUMBER(Q548),COUNTIF(Blocos!G:G,J548),"")</f>
        <v/>
      </c>
      <c r="Y548" s="190" t="str">
        <f>IF(OR(X548=0,X548=""),"",VLOOKUP(SUMIFS(Blocos!A:A,Blocos!H:H,'EFD REGISTROS e Campos (2)'!X548,Blocos!G:G,'EFD REGISTROS e Campos (2)'!J548),Blocos!A:L,12,0))</f>
        <v/>
      </c>
      <c r="Z548" s="190" t="str">
        <f>IF(ISNUMBER(Q549),VLOOKUP(J548,Blocos!D:G,4,0),"")</f>
        <v/>
      </c>
      <c r="AA548" s="190" t="str">
        <f>IF(ISNUMBER(Q548),CONCATENATE("CREATE TABLE ""reg_",LOWER(J548),""" (""ID"" bigint NOT NULL AUTO_INCREMENT,  ""HASHFILE"" varchar(255) DEFAULT NULL, ""ID_PAI"" bigint NOT NULL,"),IF(Q548="Campo",CONCATENATE("""",L548,""" ",VLOOKUP(R548,Apoio!A:C,3,0)),""))&amp;IF(Z548="","",CONCATENATE("PRIMARY KEY (""ID""), KEY ""FK_reg_",LOWER(Z548),"_ID_PAI"" (""ID_PAI""), CONSTRAINT ""FK_reg_",LOWER(Z548),"_ID_PAI"" FOREIGN KEY (""ID_PAI"") REFERENCES ""reg_",LOWER(Z548),""" (""ID"")) ENGINE=InnoDB AUTO_INCREMENT=105774 DEFAULT CHARSET=utf8mb4 COLLATE=utf8mb4_0900_ai_ci;"))</f>
        <v>"DESCR_COMPL" varchar(255) DEFAULT NULL,</v>
      </c>
      <c r="AB548" s="190" t="str">
        <f t="shared" si="62"/>
        <v>`reg_c170`.`DESCR_COMPL`,</v>
      </c>
    </row>
    <row r="549" spans="10:28" ht="14.5" hidden="1" customHeight="1" x14ac:dyDescent="0.3">
      <c r="J549" s="187" t="str">
        <f t="shared" si="61"/>
        <v>C170</v>
      </c>
      <c r="K549" s="181">
        <v>5</v>
      </c>
      <c r="L549" s="289" t="s">
        <v>804</v>
      </c>
      <c r="M549" s="182" t="s">
        <v>805</v>
      </c>
      <c r="N549" s="181" t="s">
        <v>32</v>
      </c>
      <c r="O549" s="181" t="s">
        <v>28</v>
      </c>
      <c r="P549" s="181">
        <v>5</v>
      </c>
      <c r="Q549" s="192" t="str">
        <f t="shared" si="57"/>
        <v>Campo</v>
      </c>
      <c r="R549" s="192" t="s">
        <v>3606</v>
      </c>
      <c r="S549" s="191" t="str">
        <f t="shared" si="58"/>
        <v/>
      </c>
      <c r="T549" s="192" t="str">
        <f t="shared" si="59"/>
        <v>&lt;campo posicao="5"&gt;
&lt;coluna&gt;QTD&lt;/coluna&gt;
&lt;descricao&gt;Quantidade do item&lt;/descricao&gt;
&lt;tipo&gt;R&lt;/tipo&gt;
&lt;/campo&gt;</v>
      </c>
      <c r="U549" s="192" t="str">
        <f t="shared" si="56"/>
        <v>&lt;campo posicao="5"&gt;
&lt;coluna&gt;QTD&lt;/coluna&gt;
&lt;descricao&gt;Quantidade do item&lt;/descricao&gt;
&lt;tipo&gt;R&lt;/tipo&gt;
&lt;/campo&gt;</v>
      </c>
      <c r="V549" s="192" t="str">
        <f t="shared" si="60"/>
        <v>{"Column6", "QTD"},</v>
      </c>
      <c r="W549" s="191" t="str">
        <f>IF(Q549="Campo","@Campos(posicao = "&amp;K549&amp;", tipo = '"&amp;R549&amp;"')@Column(name = """&amp;L549&amp;""")"&amp;IF(R549="D","@Temporal(TemporalType.DATE)","")&amp;"private "&amp;VLOOKUP(TEXT(R549,"@"),Apoio!A:B,2,0)&amp;" "&amp;SUBSTITUTE(LOWER(LEFT(L549,1))&amp;RIGHT(PROPER(L549),LEN(L549)-1),"_","")&amp;";",IF(ISNUMBER(Q549),IF(R549="R","@Entity@Table(name = ""reg_"&amp;LOWER(J549)&amp;""")@XmlRootElement","")&amp;VLOOKUP(J549,Blocos!D:I,6,0)&amp;Apoio!$E$1&amp;Y549,""))</f>
        <v>@Campos(posicao = 5, tipo = 'R')@Column(name = "QTD")private BigDecimal qtd;</v>
      </c>
      <c r="X549" s="190" t="str">
        <f>IF(ISNUMBER(Q549),COUNTIF(Blocos!G:G,J549),"")</f>
        <v/>
      </c>
      <c r="Y549" s="190" t="str">
        <f>IF(OR(X549=0,X549=""),"",VLOOKUP(SUMIFS(Blocos!A:A,Blocos!H:H,'EFD REGISTROS e Campos (2)'!X549,Blocos!G:G,'EFD REGISTROS e Campos (2)'!J549),Blocos!A:L,12,0))</f>
        <v/>
      </c>
      <c r="Z549" s="190" t="str">
        <f>IF(ISNUMBER(Q550),VLOOKUP(J549,Blocos!D:G,4,0),"")</f>
        <v/>
      </c>
      <c r="AA549" s="190" t="str">
        <f>IF(ISNUMBER(Q549),CONCATENATE("CREATE TABLE ""reg_",LOWER(J549),""" (""ID"" bigint NOT NULL AUTO_INCREMENT,  ""HASHFILE"" varchar(255) DEFAULT NULL, ""ID_PAI"" bigint NOT NULL,"),IF(Q549="Campo",CONCATENATE("""",L549,""" ",VLOOKUP(R549,Apoio!A:C,3,0)),""))&amp;IF(Z549="","",CONCATENATE("PRIMARY KEY (""ID""), KEY ""FK_reg_",LOWER(Z549),"_ID_PAI"" (""ID_PAI""), CONSTRAINT ""FK_reg_",LOWER(Z549),"_ID_PAI"" FOREIGN KEY (""ID_PAI"") REFERENCES ""reg_",LOWER(Z549),""" (""ID"")) ENGINE=InnoDB AUTO_INCREMENT=105774 DEFAULT CHARSET=utf8mb4 COLLATE=utf8mb4_0900_ai_ci;"))</f>
        <v>"QTD" decimal(15,6) DEFAULT NULL,</v>
      </c>
      <c r="AB549" s="190" t="str">
        <f t="shared" si="62"/>
        <v>`reg_c170`.`QTD`,</v>
      </c>
    </row>
    <row r="550" spans="10:28" ht="14.5" hidden="1" customHeight="1" x14ac:dyDescent="0.3">
      <c r="J550" s="187" t="str">
        <f t="shared" si="61"/>
        <v>C170</v>
      </c>
      <c r="K550" s="181">
        <v>6</v>
      </c>
      <c r="L550" s="289" t="s">
        <v>156</v>
      </c>
      <c r="M550" s="182" t="s">
        <v>806</v>
      </c>
      <c r="N550" s="181" t="s">
        <v>27</v>
      </c>
      <c r="O550" s="181">
        <v>6</v>
      </c>
      <c r="P550" s="181" t="s">
        <v>28</v>
      </c>
      <c r="Q550" s="192" t="str">
        <f t="shared" si="57"/>
        <v>Campo</v>
      </c>
      <c r="R550" s="192" t="s">
        <v>27</v>
      </c>
      <c r="S550" s="191" t="str">
        <f t="shared" si="58"/>
        <v/>
      </c>
      <c r="T550" s="192" t="str">
        <f t="shared" si="59"/>
        <v>&lt;campo posicao="6"&gt;
&lt;coluna&gt;UNID&lt;/coluna&gt;
&lt;descricao&gt;Unidade do item (Campo 02 do registro 0190)&lt;/descricao&gt;
&lt;tipo&gt;C&lt;/tipo&gt;
&lt;/campo&gt;</v>
      </c>
      <c r="U550" s="192" t="str">
        <f t="shared" si="56"/>
        <v>&lt;campo posicao="6"&gt;
&lt;coluna&gt;UNID&lt;/coluna&gt;
&lt;descricao&gt;Unidade do item (Campo 02 do registro 0190)&lt;/descricao&gt;
&lt;tipo&gt;C&lt;/tipo&gt;
&lt;/campo&gt;</v>
      </c>
      <c r="V550" s="192" t="str">
        <f t="shared" si="60"/>
        <v>{"Column7", "UNID"},</v>
      </c>
      <c r="W550" s="191" t="str">
        <f>IF(Q550="Campo","@Campos(posicao = "&amp;K550&amp;", tipo = '"&amp;R550&amp;"')@Column(name = """&amp;L550&amp;""")"&amp;IF(R550="D","@Temporal(TemporalType.DATE)","")&amp;"private "&amp;VLOOKUP(TEXT(R550,"@"),Apoio!A:B,2,0)&amp;" "&amp;SUBSTITUTE(LOWER(LEFT(L550,1))&amp;RIGHT(PROPER(L550),LEN(L550)-1),"_","")&amp;";",IF(ISNUMBER(Q550),IF(R550="R","@Entity@Table(name = ""reg_"&amp;LOWER(J550)&amp;""")@XmlRootElement","")&amp;VLOOKUP(J550,Blocos!D:I,6,0)&amp;Apoio!$E$1&amp;Y550,""))</f>
        <v>@Campos(posicao = 6, tipo = 'C')@Column(name = "UNID")private String unid;</v>
      </c>
      <c r="X550" s="190" t="str">
        <f>IF(ISNUMBER(Q550),COUNTIF(Blocos!G:G,J550),"")</f>
        <v/>
      </c>
      <c r="Y550" s="190" t="str">
        <f>IF(OR(X550=0,X550=""),"",VLOOKUP(SUMIFS(Blocos!A:A,Blocos!H:H,'EFD REGISTROS e Campos (2)'!X550,Blocos!G:G,'EFD REGISTROS e Campos (2)'!J550),Blocos!A:L,12,0))</f>
        <v/>
      </c>
      <c r="Z550" s="190" t="str">
        <f>IF(ISNUMBER(Q551),VLOOKUP(J550,Blocos!D:G,4,0),"")</f>
        <v/>
      </c>
      <c r="AA550" s="190" t="str">
        <f>IF(ISNUMBER(Q550),CONCATENATE("CREATE TABLE ""reg_",LOWER(J550),""" (""ID"" bigint NOT NULL AUTO_INCREMENT,  ""HASHFILE"" varchar(255) DEFAULT NULL, ""ID_PAI"" bigint NOT NULL,"),IF(Q550="Campo",CONCATENATE("""",L550,""" ",VLOOKUP(R550,Apoio!A:C,3,0)),""))&amp;IF(Z550="","",CONCATENATE("PRIMARY KEY (""ID""), KEY ""FK_reg_",LOWER(Z550),"_ID_PAI"" (""ID_PAI""), CONSTRAINT ""FK_reg_",LOWER(Z550),"_ID_PAI"" FOREIGN KEY (""ID_PAI"") REFERENCES ""reg_",LOWER(Z550),""" (""ID"")) ENGINE=InnoDB AUTO_INCREMENT=105774 DEFAULT CHARSET=utf8mb4 COLLATE=utf8mb4_0900_ai_ci;"))</f>
        <v>"UNID" varchar(255) DEFAULT NULL,</v>
      </c>
      <c r="AB550" s="190" t="str">
        <f t="shared" si="62"/>
        <v>`reg_c170`.`UNID`,</v>
      </c>
    </row>
    <row r="551" spans="10:28" ht="14.5" hidden="1" customHeight="1" x14ac:dyDescent="0.3">
      <c r="J551" s="187" t="str">
        <f t="shared" si="61"/>
        <v>C170</v>
      </c>
      <c r="K551" s="181">
        <v>7</v>
      </c>
      <c r="L551" s="289" t="s">
        <v>807</v>
      </c>
      <c r="M551" s="182" t="s">
        <v>808</v>
      </c>
      <c r="N551" s="181" t="s">
        <v>32</v>
      </c>
      <c r="O551" s="181" t="s">
        <v>28</v>
      </c>
      <c r="P551" s="181">
        <v>2</v>
      </c>
      <c r="Q551" s="192" t="str">
        <f t="shared" si="57"/>
        <v>Campo</v>
      </c>
      <c r="R551" s="192" t="s">
        <v>3606</v>
      </c>
      <c r="S551" s="191" t="str">
        <f t="shared" si="58"/>
        <v/>
      </c>
      <c r="T551" s="192" t="str">
        <f t="shared" si="59"/>
        <v>&lt;campo posicao="7"&gt;
&lt;coluna&gt;VL_ITEM&lt;/coluna&gt;
&lt;descricao&gt;Valor total do item (mercadorias ou serviços)&lt;/descricao&gt;
&lt;tipo&gt;R&lt;/tipo&gt;
&lt;/campo&gt;</v>
      </c>
      <c r="U551" s="192" t="str">
        <f t="shared" si="56"/>
        <v>&lt;campo posicao="7"&gt;
&lt;coluna&gt;VL_ITEM&lt;/coluna&gt;
&lt;descricao&gt;Valor total do item (mercadorias ou serviços)&lt;/descricao&gt;
&lt;tipo&gt;R&lt;/tipo&gt;
&lt;/campo&gt;</v>
      </c>
      <c r="V551" s="192" t="str">
        <f t="shared" si="60"/>
        <v>{"Column8", "VL_ITEM"},</v>
      </c>
      <c r="W551" s="191" t="str">
        <f>IF(Q551="Campo","@Campos(posicao = "&amp;K551&amp;", tipo = '"&amp;R551&amp;"')@Column(name = """&amp;L551&amp;""")"&amp;IF(R551="D","@Temporal(TemporalType.DATE)","")&amp;"private "&amp;VLOOKUP(TEXT(R551,"@"),Apoio!A:B,2,0)&amp;" "&amp;SUBSTITUTE(LOWER(LEFT(L551,1))&amp;RIGHT(PROPER(L551),LEN(L551)-1),"_","")&amp;";",IF(ISNUMBER(Q551),IF(R551="R","@Entity@Table(name = ""reg_"&amp;LOWER(J551)&amp;""")@XmlRootElement","")&amp;VLOOKUP(J551,Blocos!D:I,6,0)&amp;Apoio!$E$1&amp;Y551,""))</f>
        <v>@Campos(posicao = 7, tipo = 'R')@Column(name = "VL_ITEM")private BigDecimal vlItem;</v>
      </c>
      <c r="X551" s="190" t="str">
        <f>IF(ISNUMBER(Q551),COUNTIF(Blocos!G:G,J551),"")</f>
        <v/>
      </c>
      <c r="Y551" s="190" t="str">
        <f>IF(OR(X551=0,X551=""),"",VLOOKUP(SUMIFS(Blocos!A:A,Blocos!H:H,'EFD REGISTROS e Campos (2)'!X551,Blocos!G:G,'EFD REGISTROS e Campos (2)'!J551),Blocos!A:L,12,0))</f>
        <v/>
      </c>
      <c r="Z551" s="190" t="str">
        <f>IF(ISNUMBER(Q552),VLOOKUP(J551,Blocos!D:G,4,0),"")</f>
        <v/>
      </c>
      <c r="AA551" s="190" t="str">
        <f>IF(ISNUMBER(Q551),CONCATENATE("CREATE TABLE ""reg_",LOWER(J551),""" (""ID"" bigint NOT NULL AUTO_INCREMENT,  ""HASHFILE"" varchar(255) DEFAULT NULL, ""ID_PAI"" bigint NOT NULL,"),IF(Q551="Campo",CONCATENATE("""",L551,""" ",VLOOKUP(R551,Apoio!A:C,3,0)),""))&amp;IF(Z551="","",CONCATENATE("PRIMARY KEY (""ID""), KEY ""FK_reg_",LOWER(Z551),"_ID_PAI"" (""ID_PAI""), CONSTRAINT ""FK_reg_",LOWER(Z551),"_ID_PAI"" FOREIGN KEY (""ID_PAI"") REFERENCES ""reg_",LOWER(Z551),""" (""ID"")) ENGINE=InnoDB AUTO_INCREMENT=105774 DEFAULT CHARSET=utf8mb4 COLLATE=utf8mb4_0900_ai_ci;"))</f>
        <v>"VL_ITEM" decimal(15,6) DEFAULT NULL,</v>
      </c>
      <c r="AB551" s="190" t="str">
        <f t="shared" si="62"/>
        <v>`reg_c170`.`VL_ITEM`,</v>
      </c>
    </row>
    <row r="552" spans="10:28" ht="14.5" hidden="1" customHeight="1" x14ac:dyDescent="0.3">
      <c r="J552" s="187" t="str">
        <f t="shared" si="61"/>
        <v>C170</v>
      </c>
      <c r="K552" s="181">
        <v>8</v>
      </c>
      <c r="L552" s="289" t="s">
        <v>546</v>
      </c>
      <c r="M552" s="182" t="s">
        <v>809</v>
      </c>
      <c r="N552" s="181" t="s">
        <v>32</v>
      </c>
      <c r="O552" s="181" t="s">
        <v>28</v>
      </c>
      <c r="P552" s="181">
        <v>2</v>
      </c>
      <c r="Q552" s="192" t="str">
        <f t="shared" si="57"/>
        <v>Campo</v>
      </c>
      <c r="R552" s="192" t="s">
        <v>3606</v>
      </c>
      <c r="S552" s="191" t="str">
        <f t="shared" si="58"/>
        <v/>
      </c>
      <c r="T552" s="192" t="str">
        <f t="shared" si="59"/>
        <v>&lt;campo posicao="8"&gt;
&lt;coluna&gt;VL_DESC&lt;/coluna&gt;
&lt;descricao&gt;Valor do desconto comercial&lt;/descricao&gt;
&lt;tipo&gt;R&lt;/tipo&gt;
&lt;/campo&gt;</v>
      </c>
      <c r="U552" s="192" t="str">
        <f t="shared" si="56"/>
        <v>&lt;campo posicao="8"&gt;
&lt;coluna&gt;VL_DESC&lt;/coluna&gt;
&lt;descricao&gt;Valor do desconto comercial&lt;/descricao&gt;
&lt;tipo&gt;R&lt;/tipo&gt;
&lt;/campo&gt;</v>
      </c>
      <c r="V552" s="192" t="str">
        <f t="shared" si="60"/>
        <v>{"Column9", "VL_DESC"},</v>
      </c>
      <c r="W552" s="191" t="str">
        <f>IF(Q552="Campo","@Campos(posicao = "&amp;K552&amp;", tipo = '"&amp;R552&amp;"')@Column(name = """&amp;L552&amp;""")"&amp;IF(R552="D","@Temporal(TemporalType.DATE)","")&amp;"private "&amp;VLOOKUP(TEXT(R552,"@"),Apoio!A:B,2,0)&amp;" "&amp;SUBSTITUTE(LOWER(LEFT(L552,1))&amp;RIGHT(PROPER(L552),LEN(L552)-1),"_","")&amp;";",IF(ISNUMBER(Q552),IF(R552="R","@Entity@Table(name = ""reg_"&amp;LOWER(J552)&amp;""")@XmlRootElement","")&amp;VLOOKUP(J552,Blocos!D:I,6,0)&amp;Apoio!$E$1&amp;Y552,""))</f>
        <v>@Campos(posicao = 8, tipo = 'R')@Column(name = "VL_DESC")private BigDecimal vlDesc;</v>
      </c>
      <c r="X552" s="190" t="str">
        <f>IF(ISNUMBER(Q552),COUNTIF(Blocos!G:G,J552),"")</f>
        <v/>
      </c>
      <c r="Y552" s="190" t="str">
        <f>IF(OR(X552=0,X552=""),"",VLOOKUP(SUMIFS(Blocos!A:A,Blocos!H:H,'EFD REGISTROS e Campos (2)'!X552,Blocos!G:G,'EFD REGISTROS e Campos (2)'!J552),Blocos!A:L,12,0))</f>
        <v/>
      </c>
      <c r="Z552" s="190" t="str">
        <f>IF(ISNUMBER(Q553),VLOOKUP(J552,Blocos!D:G,4,0),"")</f>
        <v/>
      </c>
      <c r="AA552" s="190" t="str">
        <f>IF(ISNUMBER(Q552),CONCATENATE("CREATE TABLE ""reg_",LOWER(J552),""" (""ID"" bigint NOT NULL AUTO_INCREMENT,  ""HASHFILE"" varchar(255) DEFAULT NULL, ""ID_PAI"" bigint NOT NULL,"),IF(Q552="Campo",CONCATENATE("""",L552,""" ",VLOOKUP(R552,Apoio!A:C,3,0)),""))&amp;IF(Z552="","",CONCATENATE("PRIMARY KEY (""ID""), KEY ""FK_reg_",LOWER(Z552),"_ID_PAI"" (""ID_PAI""), CONSTRAINT ""FK_reg_",LOWER(Z552),"_ID_PAI"" FOREIGN KEY (""ID_PAI"") REFERENCES ""reg_",LOWER(Z552),""" (""ID"")) ENGINE=InnoDB AUTO_INCREMENT=105774 DEFAULT CHARSET=utf8mb4 COLLATE=utf8mb4_0900_ai_ci;"))</f>
        <v>"VL_DESC" decimal(15,6) DEFAULT NULL,</v>
      </c>
      <c r="AB552" s="190" t="str">
        <f t="shared" si="62"/>
        <v>`reg_c170`.`VL_DESC`,</v>
      </c>
    </row>
    <row r="553" spans="10:28" ht="14.5" hidden="1" customHeight="1" x14ac:dyDescent="0.3">
      <c r="J553" s="187" t="str">
        <f t="shared" si="61"/>
        <v>C170</v>
      </c>
      <c r="K553" s="196">
        <v>9</v>
      </c>
      <c r="L553" s="285" t="s">
        <v>77</v>
      </c>
      <c r="M553" s="182" t="s">
        <v>810</v>
      </c>
      <c r="N553" s="196" t="s">
        <v>27</v>
      </c>
      <c r="O553" s="196" t="s">
        <v>240</v>
      </c>
      <c r="P553" s="196" t="s">
        <v>28</v>
      </c>
      <c r="Q553" s="192" t="str">
        <f t="shared" si="57"/>
        <v>Campo</v>
      </c>
      <c r="R553" s="192" t="s">
        <v>27</v>
      </c>
      <c r="S553" s="191" t="str">
        <f t="shared" si="58"/>
        <v/>
      </c>
      <c r="T553" s="192" t="str">
        <f t="shared" si="59"/>
        <v>&lt;campo posicao="9"&gt;
&lt;coluna&gt;IND_MOV&lt;/coluna&gt;
&lt;descricao&gt;Movimentação física do ITEM/PRODUTO:&lt;/descricao&gt;
&lt;tipo&gt;C&lt;/tipo&gt;
&lt;/campo&gt;</v>
      </c>
      <c r="U553" s="192" t="str">
        <f t="shared" si="56"/>
        <v>&lt;campo posicao="9"&gt;
&lt;coluna&gt;IND_MOV&lt;/coluna&gt;
&lt;descricao&gt;Movimentação física do ITEM/PRODUTO:&lt;/descricao&gt;
&lt;tipo&gt;C&lt;/tipo&gt;
&lt;/campo&gt;</v>
      </c>
      <c r="V553" s="192" t="str">
        <f t="shared" si="60"/>
        <v>{"Column10", "IND_MOV"},</v>
      </c>
      <c r="W553" s="191" t="str">
        <f>IF(Q553="Campo","@Campos(posicao = "&amp;K553&amp;", tipo = '"&amp;R553&amp;"')@Column(name = """&amp;L553&amp;""")"&amp;IF(R553="D","@Temporal(TemporalType.DATE)","")&amp;"private "&amp;VLOOKUP(TEXT(R553,"@"),Apoio!A:B,2,0)&amp;" "&amp;SUBSTITUTE(LOWER(LEFT(L553,1))&amp;RIGHT(PROPER(L553),LEN(L553)-1),"_","")&amp;";",IF(ISNUMBER(Q553),IF(R553="R","@Entity@Table(name = ""reg_"&amp;LOWER(J553)&amp;""")@XmlRootElement","")&amp;VLOOKUP(J553,Blocos!D:I,6,0)&amp;Apoio!$E$1&amp;Y553,""))</f>
        <v>@Campos(posicao = 9, tipo = 'C')@Column(name = "IND_MOV")private String indMov;</v>
      </c>
      <c r="X553" s="190" t="str">
        <f>IF(ISNUMBER(Q553),COUNTIF(Blocos!G:G,J553),"")</f>
        <v/>
      </c>
      <c r="Y553" s="190" t="str">
        <f>IF(OR(X553=0,X553=""),"",VLOOKUP(SUMIFS(Blocos!A:A,Blocos!H:H,'EFD REGISTROS e Campos (2)'!X553,Blocos!G:G,'EFD REGISTROS e Campos (2)'!J553),Blocos!A:L,12,0))</f>
        <v/>
      </c>
      <c r="Z553" s="190" t="str">
        <f>IF(ISNUMBER(Q554),VLOOKUP(J553,Blocos!D:G,4,0),"")</f>
        <v/>
      </c>
      <c r="AA553" s="190" t="str">
        <f>IF(ISNUMBER(Q553),CONCATENATE("CREATE TABLE ""reg_",LOWER(J553),""" (""ID"" bigint NOT NULL AUTO_INCREMENT,  ""HASHFILE"" varchar(255) DEFAULT NULL, ""ID_PAI"" bigint NOT NULL,"),IF(Q553="Campo",CONCATENATE("""",L553,""" ",VLOOKUP(R553,Apoio!A:C,3,0)),""))&amp;IF(Z553="","",CONCATENATE("PRIMARY KEY (""ID""), KEY ""FK_reg_",LOWER(Z553),"_ID_PAI"" (""ID_PAI""), CONSTRAINT ""FK_reg_",LOWER(Z553),"_ID_PAI"" FOREIGN KEY (""ID_PAI"") REFERENCES ""reg_",LOWER(Z553),""" (""ID"")) ENGINE=InnoDB AUTO_INCREMENT=105774 DEFAULT CHARSET=utf8mb4 COLLATE=utf8mb4_0900_ai_ci;"))</f>
        <v>"IND_MOV" varchar(255) DEFAULT NULL,</v>
      </c>
      <c r="AB553" s="190" t="str">
        <f t="shared" si="62"/>
        <v>`reg_c170`.`IND_MOV`,</v>
      </c>
    </row>
    <row r="554" spans="10:28" ht="14.5" hidden="1" customHeight="1" x14ac:dyDescent="0.3">
      <c r="J554" s="187" t="str">
        <f t="shared" si="61"/>
        <v>C170</v>
      </c>
      <c r="K554" s="196"/>
      <c r="L554" s="285"/>
      <c r="M554" s="182" t="s">
        <v>811</v>
      </c>
      <c r="N554" s="196"/>
      <c r="O554" s="196"/>
      <c r="P554" s="196"/>
      <c r="Q554" s="192" t="str">
        <f t="shared" si="57"/>
        <v/>
      </c>
      <c r="S554" s="191" t="str">
        <f t="shared" si="58"/>
        <v/>
      </c>
      <c r="T554" s="192" t="str">
        <f t="shared" si="59"/>
        <v/>
      </c>
      <c r="U554" s="192" t="str">
        <f t="shared" si="56"/>
        <v/>
      </c>
      <c r="V554" s="192" t="str">
        <f t="shared" si="60"/>
        <v/>
      </c>
      <c r="W554" s="191" t="str">
        <f>IF(Q554="Campo","@Campos(posicao = "&amp;K554&amp;", tipo = '"&amp;R554&amp;"')@Column(name = """&amp;L554&amp;""")"&amp;IF(R554="D","@Temporal(TemporalType.DATE)","")&amp;"private "&amp;VLOOKUP(TEXT(R554,"@"),Apoio!A:B,2,0)&amp;" "&amp;SUBSTITUTE(LOWER(LEFT(L554,1))&amp;RIGHT(PROPER(L554),LEN(L554)-1),"_","")&amp;";",IF(ISNUMBER(Q554),IF(R554="R","@Entity@Table(name = ""reg_"&amp;LOWER(J554)&amp;""")@XmlRootElement","")&amp;VLOOKUP(J554,Blocos!D:I,6,0)&amp;Apoio!$E$1&amp;Y554,""))</f>
        <v/>
      </c>
      <c r="X554" s="190" t="str">
        <f>IF(ISNUMBER(Q554),COUNTIF(Blocos!G:G,J554),"")</f>
        <v/>
      </c>
      <c r="Y554" s="190" t="str">
        <f>IF(OR(X554=0,X554=""),"",VLOOKUP(SUMIFS(Blocos!A:A,Blocos!H:H,'EFD REGISTROS e Campos (2)'!X554,Blocos!G:G,'EFD REGISTROS e Campos (2)'!J554),Blocos!A:L,12,0))</f>
        <v/>
      </c>
      <c r="Z554" s="190" t="str">
        <f>IF(ISNUMBER(Q555),VLOOKUP(J554,Blocos!D:G,4,0),"")</f>
        <v/>
      </c>
      <c r="AA554" s="190" t="str">
        <f>IF(ISNUMBER(Q554),CONCATENATE("CREATE TABLE ""reg_",LOWER(J554),""" (""ID"" bigint NOT NULL AUTO_INCREMENT,  ""HASHFILE"" varchar(255) DEFAULT NULL, ""ID_PAI"" bigint NOT NULL,"),IF(Q554="Campo",CONCATENATE("""",L554,""" ",VLOOKUP(R554,Apoio!A:C,3,0)),""))&amp;IF(Z554="","",CONCATENATE("PRIMARY KEY (""ID""), KEY ""FK_reg_",LOWER(Z554),"_ID_PAI"" (""ID_PAI""), CONSTRAINT ""FK_reg_",LOWER(Z554),"_ID_PAI"" FOREIGN KEY (""ID_PAI"") REFERENCES ""reg_",LOWER(Z554),""" (""ID"")) ENGINE=InnoDB AUTO_INCREMENT=105774 DEFAULT CHARSET=utf8mb4 COLLATE=utf8mb4_0900_ai_ci;"))</f>
        <v/>
      </c>
      <c r="AB554" s="190" t="str">
        <f t="shared" si="62"/>
        <v/>
      </c>
    </row>
    <row r="555" spans="10:28" ht="14.5" hidden="1" customHeight="1" x14ac:dyDescent="0.3">
      <c r="J555" s="187" t="str">
        <f t="shared" si="61"/>
        <v>C170</v>
      </c>
      <c r="K555" s="196"/>
      <c r="L555" s="285"/>
      <c r="M555" s="182" t="s">
        <v>812</v>
      </c>
      <c r="N555" s="196"/>
      <c r="O555" s="196"/>
      <c r="P555" s="196"/>
      <c r="Q555" s="192" t="str">
        <f t="shared" si="57"/>
        <v/>
      </c>
      <c r="S555" s="191" t="str">
        <f t="shared" si="58"/>
        <v/>
      </c>
      <c r="T555" s="192" t="str">
        <f t="shared" si="59"/>
        <v/>
      </c>
      <c r="U555" s="192" t="str">
        <f t="shared" si="56"/>
        <v/>
      </c>
      <c r="V555" s="192" t="str">
        <f t="shared" si="60"/>
        <v/>
      </c>
      <c r="W555" s="191" t="str">
        <f>IF(Q555="Campo","@Campos(posicao = "&amp;K555&amp;", tipo = '"&amp;R555&amp;"')@Column(name = """&amp;L555&amp;""")"&amp;IF(R555="D","@Temporal(TemporalType.DATE)","")&amp;"private "&amp;VLOOKUP(TEXT(R555,"@"),Apoio!A:B,2,0)&amp;" "&amp;SUBSTITUTE(LOWER(LEFT(L555,1))&amp;RIGHT(PROPER(L555),LEN(L555)-1),"_","")&amp;";",IF(ISNUMBER(Q555),IF(R555="R","@Entity@Table(name = ""reg_"&amp;LOWER(J555)&amp;""")@XmlRootElement","")&amp;VLOOKUP(J555,Blocos!D:I,6,0)&amp;Apoio!$E$1&amp;Y555,""))</f>
        <v/>
      </c>
      <c r="X555" s="190" t="str">
        <f>IF(ISNUMBER(Q555),COUNTIF(Blocos!G:G,J555),"")</f>
        <v/>
      </c>
      <c r="Y555" s="190" t="str">
        <f>IF(OR(X555=0,X555=""),"",VLOOKUP(SUMIFS(Blocos!A:A,Blocos!H:H,'EFD REGISTROS e Campos (2)'!X555,Blocos!G:G,'EFD REGISTROS e Campos (2)'!J555),Blocos!A:L,12,0))</f>
        <v/>
      </c>
      <c r="Z555" s="190" t="str">
        <f>IF(ISNUMBER(Q556),VLOOKUP(J555,Blocos!D:G,4,0),"")</f>
        <v/>
      </c>
      <c r="AA555" s="190" t="str">
        <f>IF(ISNUMBER(Q555),CONCATENATE("CREATE TABLE ""reg_",LOWER(J555),""" (""ID"" bigint NOT NULL AUTO_INCREMENT,  ""HASHFILE"" varchar(255) DEFAULT NULL, ""ID_PAI"" bigint NOT NULL,"),IF(Q555="Campo",CONCATENATE("""",L555,""" ",VLOOKUP(R555,Apoio!A:C,3,0)),""))&amp;IF(Z555="","",CONCATENATE("PRIMARY KEY (""ID""), KEY ""FK_reg_",LOWER(Z555),"_ID_PAI"" (""ID_PAI""), CONSTRAINT ""FK_reg_",LOWER(Z555),"_ID_PAI"" FOREIGN KEY (""ID_PAI"") REFERENCES ""reg_",LOWER(Z555),""" (""ID"")) ENGINE=InnoDB AUTO_INCREMENT=105774 DEFAULT CHARSET=utf8mb4 COLLATE=utf8mb4_0900_ai_ci;"))</f>
        <v/>
      </c>
      <c r="AB555" s="190" t="str">
        <f t="shared" si="62"/>
        <v/>
      </c>
    </row>
    <row r="556" spans="10:28" ht="14.5" hidden="1" customHeight="1" x14ac:dyDescent="0.3">
      <c r="J556" s="187" t="str">
        <f t="shared" si="61"/>
        <v>C170</v>
      </c>
      <c r="K556" s="181">
        <v>10</v>
      </c>
      <c r="L556" s="289" t="s">
        <v>813</v>
      </c>
      <c r="M556" s="182" t="s">
        <v>814</v>
      </c>
      <c r="N556" s="181" t="s">
        <v>27</v>
      </c>
      <c r="O556" s="181" t="s">
        <v>33</v>
      </c>
      <c r="P556" s="181" t="s">
        <v>28</v>
      </c>
      <c r="Q556" s="192" t="str">
        <f t="shared" si="57"/>
        <v>Campo</v>
      </c>
      <c r="R556" s="192" t="s">
        <v>27</v>
      </c>
      <c r="S556" s="191" t="str">
        <f t="shared" si="58"/>
        <v/>
      </c>
      <c r="T556" s="192" t="str">
        <f t="shared" si="59"/>
        <v>&lt;campo posicao="10"&gt;
&lt;coluna&gt;CST_ICMS&lt;/coluna&gt;
&lt;descricao&gt;Código da Situação Tributária referente ao ICMS, conforme a Tabela indicada no item 4.3.1&lt;/descricao&gt;
&lt;tipo&gt;C&lt;/tipo&gt;
&lt;/campo&gt;</v>
      </c>
      <c r="U556" s="192" t="str">
        <f t="shared" si="56"/>
        <v>&lt;campo posicao="10"&gt;
&lt;coluna&gt;CST_ICMS&lt;/coluna&gt;
&lt;descricao&gt;Código da Situação Tributária referente ao ICMS, conforme a Tabela indicada no item 4.3.1&lt;/descricao&gt;
&lt;tipo&gt;C&lt;/tipo&gt;
&lt;/campo&gt;</v>
      </c>
      <c r="V556" s="192" t="str">
        <f t="shared" si="60"/>
        <v>{"Column11", "CST_ICMS"},</v>
      </c>
      <c r="W556" s="191" t="str">
        <f>IF(Q556="Campo","@Campos(posicao = "&amp;K556&amp;", tipo = '"&amp;R556&amp;"')@Column(name = """&amp;L556&amp;""")"&amp;IF(R556="D","@Temporal(TemporalType.DATE)","")&amp;"private "&amp;VLOOKUP(TEXT(R556,"@"),Apoio!A:B,2,0)&amp;" "&amp;SUBSTITUTE(LOWER(LEFT(L556,1))&amp;RIGHT(PROPER(L556),LEN(L556)-1),"_","")&amp;";",IF(ISNUMBER(Q556),IF(R556="R","@Entity@Table(name = ""reg_"&amp;LOWER(J556)&amp;""")@XmlRootElement","")&amp;VLOOKUP(J556,Blocos!D:I,6,0)&amp;Apoio!$E$1&amp;Y556,""))</f>
        <v>@Campos(posicao = 10, tipo = 'C')@Column(name = "CST_ICMS")private String cstIcms;</v>
      </c>
      <c r="X556" s="190" t="str">
        <f>IF(ISNUMBER(Q556),COUNTIF(Blocos!G:G,J556),"")</f>
        <v/>
      </c>
      <c r="Y556" s="190" t="str">
        <f>IF(OR(X556=0,X556=""),"",VLOOKUP(SUMIFS(Blocos!A:A,Blocos!H:H,'EFD REGISTROS e Campos (2)'!X556,Blocos!G:G,'EFD REGISTROS e Campos (2)'!J556),Blocos!A:L,12,0))</f>
        <v/>
      </c>
      <c r="Z556" s="190" t="str">
        <f>IF(ISNUMBER(Q557),VLOOKUP(J556,Blocos!D:G,4,0),"")</f>
        <v/>
      </c>
      <c r="AA556" s="190" t="str">
        <f>IF(ISNUMBER(Q556),CONCATENATE("CREATE TABLE ""reg_",LOWER(J556),""" (""ID"" bigint NOT NULL AUTO_INCREMENT,  ""HASHFILE"" varchar(255) DEFAULT NULL, ""ID_PAI"" bigint NOT NULL,"),IF(Q556="Campo",CONCATENATE("""",L556,""" ",VLOOKUP(R556,Apoio!A:C,3,0)),""))&amp;IF(Z556="","",CONCATENATE("PRIMARY KEY (""ID""), KEY ""FK_reg_",LOWER(Z556),"_ID_PAI"" (""ID_PAI""), CONSTRAINT ""FK_reg_",LOWER(Z556),"_ID_PAI"" FOREIGN KEY (""ID_PAI"") REFERENCES ""reg_",LOWER(Z556),""" (""ID"")) ENGINE=InnoDB AUTO_INCREMENT=105774 DEFAULT CHARSET=utf8mb4 COLLATE=utf8mb4_0900_ai_ci;"))</f>
        <v>"CST_ICMS" varchar(255) DEFAULT NULL,</v>
      </c>
      <c r="AB556" s="190" t="str">
        <f t="shared" si="62"/>
        <v>`reg_c170`.`CST_ICMS`,</v>
      </c>
    </row>
    <row r="557" spans="10:28" ht="14.5" hidden="1" customHeight="1" x14ac:dyDescent="0.3">
      <c r="J557" s="187" t="str">
        <f t="shared" si="61"/>
        <v>C170</v>
      </c>
      <c r="K557" s="181">
        <v>11</v>
      </c>
      <c r="L557" s="289" t="s">
        <v>815</v>
      </c>
      <c r="M557" s="182" t="s">
        <v>816</v>
      </c>
      <c r="N557" s="181" t="s">
        <v>27</v>
      </c>
      <c r="O557" s="181" t="s">
        <v>235</v>
      </c>
      <c r="P557" s="181" t="s">
        <v>28</v>
      </c>
      <c r="Q557" s="192" t="str">
        <f t="shared" si="57"/>
        <v>Campo</v>
      </c>
      <c r="R557" s="192" t="s">
        <v>27</v>
      </c>
      <c r="S557" s="191" t="str">
        <f t="shared" si="58"/>
        <v/>
      </c>
      <c r="T557" s="192" t="str">
        <f t="shared" si="59"/>
        <v>&lt;campo posicao="11"&gt;
&lt;coluna&gt;CFOP&lt;/coluna&gt;
&lt;descricao&gt;Código Fiscal de Operação e Prestação&lt;/descricao&gt;
&lt;tipo&gt;C&lt;/tipo&gt;
&lt;/campo&gt;</v>
      </c>
      <c r="U557" s="192" t="str">
        <f t="shared" si="56"/>
        <v>&lt;campo posicao="11"&gt;
&lt;coluna&gt;CFOP&lt;/coluna&gt;
&lt;descricao&gt;Código Fiscal de Operação e Prestação&lt;/descricao&gt;
&lt;tipo&gt;C&lt;/tipo&gt;
&lt;/campo&gt;</v>
      </c>
      <c r="V557" s="192" t="str">
        <f t="shared" si="60"/>
        <v>{"Column12", "CFOP"},</v>
      </c>
      <c r="W557" s="191" t="str">
        <f>IF(Q557="Campo","@Campos(posicao = "&amp;K557&amp;", tipo = '"&amp;R557&amp;"')@Column(name = """&amp;L557&amp;""")"&amp;IF(R557="D","@Temporal(TemporalType.DATE)","")&amp;"private "&amp;VLOOKUP(TEXT(R557,"@"),Apoio!A:B,2,0)&amp;" "&amp;SUBSTITUTE(LOWER(LEFT(L557,1))&amp;RIGHT(PROPER(L557),LEN(L557)-1),"_","")&amp;";",IF(ISNUMBER(Q557),IF(R557="R","@Entity@Table(name = ""reg_"&amp;LOWER(J557)&amp;""")@XmlRootElement","")&amp;VLOOKUP(J557,Blocos!D:I,6,0)&amp;Apoio!$E$1&amp;Y557,""))</f>
        <v>@Campos(posicao = 11, tipo = 'C')@Column(name = "CFOP")private String cfop;</v>
      </c>
      <c r="X557" s="190" t="str">
        <f>IF(ISNUMBER(Q557),COUNTIF(Blocos!G:G,J557),"")</f>
        <v/>
      </c>
      <c r="Y557" s="190" t="str">
        <f>IF(OR(X557=0,X557=""),"",VLOOKUP(SUMIFS(Blocos!A:A,Blocos!H:H,'EFD REGISTROS e Campos (2)'!X557,Blocos!G:G,'EFD REGISTROS e Campos (2)'!J557),Blocos!A:L,12,0))</f>
        <v/>
      </c>
      <c r="Z557" s="190" t="str">
        <f>IF(ISNUMBER(Q558),VLOOKUP(J557,Blocos!D:G,4,0),"")</f>
        <v/>
      </c>
      <c r="AA557" s="190" t="str">
        <f>IF(ISNUMBER(Q557),CONCATENATE("CREATE TABLE ""reg_",LOWER(J557),""" (""ID"" bigint NOT NULL AUTO_INCREMENT,  ""HASHFILE"" varchar(255) DEFAULT NULL, ""ID_PAI"" bigint NOT NULL,"),IF(Q557="Campo",CONCATENATE("""",L557,""" ",VLOOKUP(R557,Apoio!A:C,3,0)),""))&amp;IF(Z557="","",CONCATENATE("PRIMARY KEY (""ID""), KEY ""FK_reg_",LOWER(Z557),"_ID_PAI"" (""ID_PAI""), CONSTRAINT ""FK_reg_",LOWER(Z557),"_ID_PAI"" FOREIGN KEY (""ID_PAI"") REFERENCES ""reg_",LOWER(Z557),""" (""ID"")) ENGINE=InnoDB AUTO_INCREMENT=105774 DEFAULT CHARSET=utf8mb4 COLLATE=utf8mb4_0900_ai_ci;"))</f>
        <v>"CFOP" varchar(255) DEFAULT NULL,</v>
      </c>
      <c r="AB557" s="190" t="str">
        <f t="shared" si="62"/>
        <v>`reg_c170`.`CFOP`,</v>
      </c>
    </row>
    <row r="558" spans="10:28" ht="14.5" hidden="1" customHeight="1" x14ac:dyDescent="0.3">
      <c r="J558" s="187" t="str">
        <f t="shared" si="61"/>
        <v>C170</v>
      </c>
      <c r="K558" s="181">
        <v>12</v>
      </c>
      <c r="L558" s="289" t="s">
        <v>262</v>
      </c>
      <c r="M558" s="182" t="s">
        <v>817</v>
      </c>
      <c r="N558" s="181" t="s">
        <v>27</v>
      </c>
      <c r="O558" s="181">
        <v>10</v>
      </c>
      <c r="P558" s="181" t="s">
        <v>28</v>
      </c>
      <c r="Q558" s="192" t="str">
        <f t="shared" si="57"/>
        <v>Campo</v>
      </c>
      <c r="R558" s="192" t="s">
        <v>27</v>
      </c>
      <c r="S558" s="191" t="str">
        <f t="shared" si="58"/>
        <v/>
      </c>
      <c r="T558" s="192" t="str">
        <f t="shared" si="59"/>
        <v>&lt;campo posicao="12"&gt;
&lt;coluna&gt;COD_NAT&lt;/coluna&gt;
&lt;descricao&gt;Código da natureza da operação (campo 02 do Registro 0400)&lt;/descricao&gt;
&lt;tipo&gt;C&lt;/tipo&gt;
&lt;/campo&gt;</v>
      </c>
      <c r="U558" s="192" t="str">
        <f t="shared" si="56"/>
        <v>&lt;campo posicao="12"&gt;
&lt;coluna&gt;COD_NAT&lt;/coluna&gt;
&lt;descricao&gt;Código da natureza da operação (campo 02 do Registro 0400)&lt;/descricao&gt;
&lt;tipo&gt;C&lt;/tipo&gt;
&lt;/campo&gt;</v>
      </c>
      <c r="V558" s="192" t="str">
        <f t="shared" si="60"/>
        <v>{"Column13", "COD_NAT"},</v>
      </c>
      <c r="W558" s="191" t="str">
        <f>IF(Q558="Campo","@Campos(posicao = "&amp;K558&amp;", tipo = '"&amp;R558&amp;"')@Column(name = """&amp;L558&amp;""")"&amp;IF(R558="D","@Temporal(TemporalType.DATE)","")&amp;"private "&amp;VLOOKUP(TEXT(R558,"@"),Apoio!A:B,2,0)&amp;" "&amp;SUBSTITUTE(LOWER(LEFT(L558,1))&amp;RIGHT(PROPER(L558),LEN(L558)-1),"_","")&amp;";",IF(ISNUMBER(Q558),IF(R558="R","@Entity@Table(name = ""reg_"&amp;LOWER(J558)&amp;""")@XmlRootElement","")&amp;VLOOKUP(J558,Blocos!D:I,6,0)&amp;Apoio!$E$1&amp;Y558,""))</f>
        <v>@Campos(posicao = 12, tipo = 'C')@Column(name = "COD_NAT")private String codNat;</v>
      </c>
      <c r="X558" s="190" t="str">
        <f>IF(ISNUMBER(Q558),COUNTIF(Blocos!G:G,J558),"")</f>
        <v/>
      </c>
      <c r="Y558" s="190" t="str">
        <f>IF(OR(X558=0,X558=""),"",VLOOKUP(SUMIFS(Blocos!A:A,Blocos!H:H,'EFD REGISTROS e Campos (2)'!X558,Blocos!G:G,'EFD REGISTROS e Campos (2)'!J558),Blocos!A:L,12,0))</f>
        <v/>
      </c>
      <c r="Z558" s="190" t="str">
        <f>IF(ISNUMBER(Q559),VLOOKUP(J558,Blocos!D:G,4,0),"")</f>
        <v/>
      </c>
      <c r="AA558" s="190" t="str">
        <f>IF(ISNUMBER(Q558),CONCATENATE("CREATE TABLE ""reg_",LOWER(J558),""" (""ID"" bigint NOT NULL AUTO_INCREMENT,  ""HASHFILE"" varchar(255) DEFAULT NULL, ""ID_PAI"" bigint NOT NULL,"),IF(Q558="Campo",CONCATENATE("""",L558,""" ",VLOOKUP(R558,Apoio!A:C,3,0)),""))&amp;IF(Z558="","",CONCATENATE("PRIMARY KEY (""ID""), KEY ""FK_reg_",LOWER(Z558),"_ID_PAI"" (""ID_PAI""), CONSTRAINT ""FK_reg_",LOWER(Z558),"_ID_PAI"" FOREIGN KEY (""ID_PAI"") REFERENCES ""reg_",LOWER(Z558),""" (""ID"")) ENGINE=InnoDB AUTO_INCREMENT=105774 DEFAULT CHARSET=utf8mb4 COLLATE=utf8mb4_0900_ai_ci;"))</f>
        <v>"COD_NAT" varchar(255) DEFAULT NULL,</v>
      </c>
      <c r="AB558" s="190" t="str">
        <f t="shared" si="62"/>
        <v>`reg_c170`.`COD_NAT`,</v>
      </c>
    </row>
    <row r="559" spans="10:28" ht="14.5" hidden="1" customHeight="1" x14ac:dyDescent="0.3">
      <c r="J559" s="187" t="str">
        <f t="shared" si="61"/>
        <v>C170</v>
      </c>
      <c r="K559" s="181">
        <v>13</v>
      </c>
      <c r="L559" s="289" t="s">
        <v>576</v>
      </c>
      <c r="M559" s="182" t="s">
        <v>577</v>
      </c>
      <c r="N559" s="181" t="s">
        <v>32</v>
      </c>
      <c r="O559" s="181" t="s">
        <v>28</v>
      </c>
      <c r="P559" s="181">
        <v>2</v>
      </c>
      <c r="Q559" s="192" t="str">
        <f t="shared" si="57"/>
        <v>Campo</v>
      </c>
      <c r="R559" s="192" t="s">
        <v>3606</v>
      </c>
      <c r="S559" s="191" t="str">
        <f t="shared" si="58"/>
        <v/>
      </c>
      <c r="T559" s="192" t="str">
        <f t="shared" si="59"/>
        <v>&lt;campo posicao="13"&gt;
&lt;coluna&gt;VL_BC_ICMS&lt;/coluna&gt;
&lt;descricao&gt;Valor da base de cálculo do ICMS&lt;/descricao&gt;
&lt;tipo&gt;R&lt;/tipo&gt;
&lt;/campo&gt;</v>
      </c>
      <c r="U559" s="192" t="str">
        <f t="shared" si="56"/>
        <v>&lt;campo posicao="13"&gt;
&lt;coluna&gt;VL_BC_ICMS&lt;/coluna&gt;
&lt;descricao&gt;Valor da base de cálculo do ICMS&lt;/descricao&gt;
&lt;tipo&gt;R&lt;/tipo&gt;
&lt;/campo&gt;</v>
      </c>
      <c r="V559" s="192" t="str">
        <f t="shared" si="60"/>
        <v>{"Column14", "VL_BC_ICMS"},</v>
      </c>
      <c r="W559" s="191" t="str">
        <f>IF(Q559="Campo","@Campos(posicao = "&amp;K559&amp;", tipo = '"&amp;R559&amp;"')@Column(name = """&amp;L559&amp;""")"&amp;IF(R559="D","@Temporal(TemporalType.DATE)","")&amp;"private "&amp;VLOOKUP(TEXT(R559,"@"),Apoio!A:B,2,0)&amp;" "&amp;SUBSTITUTE(LOWER(LEFT(L559,1))&amp;RIGHT(PROPER(L559),LEN(L559)-1),"_","")&amp;";",IF(ISNUMBER(Q559),IF(R559="R","@Entity@Table(name = ""reg_"&amp;LOWER(J559)&amp;""")@XmlRootElement","")&amp;VLOOKUP(J559,Blocos!D:I,6,0)&amp;Apoio!$E$1&amp;Y559,""))</f>
        <v>@Campos(posicao = 13, tipo = 'R')@Column(name = "VL_BC_ICMS")private BigDecimal vlBcIcms;</v>
      </c>
      <c r="X559" s="190" t="str">
        <f>IF(ISNUMBER(Q559),COUNTIF(Blocos!G:G,J559),"")</f>
        <v/>
      </c>
      <c r="Y559" s="190" t="str">
        <f>IF(OR(X559=0,X559=""),"",VLOOKUP(SUMIFS(Blocos!A:A,Blocos!H:H,'EFD REGISTROS e Campos (2)'!X559,Blocos!G:G,'EFD REGISTROS e Campos (2)'!J559),Blocos!A:L,12,0))</f>
        <v/>
      </c>
      <c r="Z559" s="190" t="str">
        <f>IF(ISNUMBER(Q560),VLOOKUP(J559,Blocos!D:G,4,0),"")</f>
        <v/>
      </c>
      <c r="AA559" s="190" t="str">
        <f>IF(ISNUMBER(Q559),CONCATENATE("CREATE TABLE ""reg_",LOWER(J559),""" (""ID"" bigint NOT NULL AUTO_INCREMENT,  ""HASHFILE"" varchar(255) DEFAULT NULL, ""ID_PAI"" bigint NOT NULL,"),IF(Q559="Campo",CONCATENATE("""",L559,""" ",VLOOKUP(R559,Apoio!A:C,3,0)),""))&amp;IF(Z559="","",CONCATENATE("PRIMARY KEY (""ID""), KEY ""FK_reg_",LOWER(Z559),"_ID_PAI"" (""ID_PAI""), CONSTRAINT ""FK_reg_",LOWER(Z559),"_ID_PAI"" FOREIGN KEY (""ID_PAI"") REFERENCES ""reg_",LOWER(Z559),""" (""ID"")) ENGINE=InnoDB AUTO_INCREMENT=105774 DEFAULT CHARSET=utf8mb4 COLLATE=utf8mb4_0900_ai_ci;"))</f>
        <v>"VL_BC_ICMS" decimal(15,6) DEFAULT NULL,</v>
      </c>
      <c r="AB559" s="190" t="str">
        <f t="shared" si="62"/>
        <v>`reg_c170`.`VL_BC_ICMS`,</v>
      </c>
    </row>
    <row r="560" spans="10:28" ht="14.5" hidden="1" customHeight="1" x14ac:dyDescent="0.3">
      <c r="J560" s="187" t="str">
        <f t="shared" si="61"/>
        <v>C170</v>
      </c>
      <c r="K560" s="181">
        <v>14</v>
      </c>
      <c r="L560" s="289" t="s">
        <v>196</v>
      </c>
      <c r="M560" s="182" t="s">
        <v>818</v>
      </c>
      <c r="N560" s="181" t="s">
        <v>32</v>
      </c>
      <c r="O560" s="181">
        <v>6</v>
      </c>
      <c r="P560" s="181">
        <v>2</v>
      </c>
      <c r="Q560" s="192" t="str">
        <f t="shared" si="57"/>
        <v>Campo</v>
      </c>
      <c r="R560" s="192" t="s">
        <v>3606</v>
      </c>
      <c r="S560" s="191" t="str">
        <f t="shared" si="58"/>
        <v/>
      </c>
      <c r="T560" s="192" t="str">
        <f t="shared" si="59"/>
        <v>&lt;campo posicao="14"&gt;
&lt;coluna&gt;ALIQ_ICMS&lt;/coluna&gt;
&lt;descricao&gt;Alíquota do ICMS&lt;/descricao&gt;
&lt;tipo&gt;R&lt;/tipo&gt;
&lt;/campo&gt;</v>
      </c>
      <c r="U560" s="192" t="str">
        <f t="shared" si="56"/>
        <v>&lt;campo posicao="14"&gt;
&lt;coluna&gt;ALIQ_ICMS&lt;/coluna&gt;
&lt;descricao&gt;Alíquota do ICMS&lt;/descricao&gt;
&lt;tipo&gt;R&lt;/tipo&gt;
&lt;/campo&gt;</v>
      </c>
      <c r="V560" s="192" t="str">
        <f t="shared" si="60"/>
        <v>{"Column15", "ALIQ_ICMS"},</v>
      </c>
      <c r="W560" s="191" t="str">
        <f>IF(Q560="Campo","@Campos(posicao = "&amp;K560&amp;", tipo = '"&amp;R560&amp;"')@Column(name = """&amp;L560&amp;""")"&amp;IF(R560="D","@Temporal(TemporalType.DATE)","")&amp;"private "&amp;VLOOKUP(TEXT(R560,"@"),Apoio!A:B,2,0)&amp;" "&amp;SUBSTITUTE(LOWER(LEFT(L560,1))&amp;RIGHT(PROPER(L560),LEN(L560)-1),"_","")&amp;";",IF(ISNUMBER(Q560),IF(R560="R","@Entity@Table(name = ""reg_"&amp;LOWER(J560)&amp;""")@XmlRootElement","")&amp;VLOOKUP(J560,Blocos!D:I,6,0)&amp;Apoio!$E$1&amp;Y560,""))</f>
        <v>@Campos(posicao = 14, tipo = 'R')@Column(name = "ALIQ_ICMS")private BigDecimal aliqIcms;</v>
      </c>
      <c r="X560" s="190" t="str">
        <f>IF(ISNUMBER(Q560),COUNTIF(Blocos!G:G,J560),"")</f>
        <v/>
      </c>
      <c r="Y560" s="190" t="str">
        <f>IF(OR(X560=0,X560=""),"",VLOOKUP(SUMIFS(Blocos!A:A,Blocos!H:H,'EFD REGISTROS e Campos (2)'!X560,Blocos!G:G,'EFD REGISTROS e Campos (2)'!J560),Blocos!A:L,12,0))</f>
        <v/>
      </c>
      <c r="Z560" s="190" t="str">
        <f>IF(ISNUMBER(Q561),VLOOKUP(J560,Blocos!D:G,4,0),"")</f>
        <v/>
      </c>
      <c r="AA560" s="190" t="str">
        <f>IF(ISNUMBER(Q560),CONCATENATE("CREATE TABLE ""reg_",LOWER(J560),""" (""ID"" bigint NOT NULL AUTO_INCREMENT,  ""HASHFILE"" varchar(255) DEFAULT NULL, ""ID_PAI"" bigint NOT NULL,"),IF(Q560="Campo",CONCATENATE("""",L560,""" ",VLOOKUP(R560,Apoio!A:C,3,0)),""))&amp;IF(Z560="","",CONCATENATE("PRIMARY KEY (""ID""), KEY ""FK_reg_",LOWER(Z560),"_ID_PAI"" (""ID_PAI""), CONSTRAINT ""FK_reg_",LOWER(Z560),"_ID_PAI"" FOREIGN KEY (""ID_PAI"") REFERENCES ""reg_",LOWER(Z560),""" (""ID"")) ENGINE=InnoDB AUTO_INCREMENT=105774 DEFAULT CHARSET=utf8mb4 COLLATE=utf8mb4_0900_ai_ci;"))</f>
        <v>"ALIQ_ICMS" decimal(15,6) DEFAULT NULL,</v>
      </c>
      <c r="AB560" s="190" t="str">
        <f t="shared" si="62"/>
        <v>`reg_c170`.`ALIQ_ICMS`,</v>
      </c>
    </row>
    <row r="561" spans="10:28" ht="14.5" hidden="1" customHeight="1" x14ac:dyDescent="0.3">
      <c r="J561" s="187" t="str">
        <f t="shared" si="61"/>
        <v>C170</v>
      </c>
      <c r="K561" s="181">
        <v>15</v>
      </c>
      <c r="L561" s="289" t="s">
        <v>578</v>
      </c>
      <c r="M561" s="182" t="s">
        <v>819</v>
      </c>
      <c r="N561" s="181" t="s">
        <v>32</v>
      </c>
      <c r="O561" s="181" t="s">
        <v>28</v>
      </c>
      <c r="P561" s="181">
        <v>2</v>
      </c>
      <c r="Q561" s="192" t="str">
        <f t="shared" si="57"/>
        <v>Campo</v>
      </c>
      <c r="R561" s="192" t="s">
        <v>3606</v>
      </c>
      <c r="S561" s="191" t="str">
        <f t="shared" si="58"/>
        <v/>
      </c>
      <c r="T561" s="192" t="str">
        <f t="shared" si="59"/>
        <v>&lt;campo posicao="15"&gt;
&lt;coluna&gt;VL_ICMS&lt;/coluna&gt;
&lt;descricao&gt;Valor do ICMS creditado/debitado&lt;/descricao&gt;
&lt;tipo&gt;R&lt;/tipo&gt;
&lt;/campo&gt;</v>
      </c>
      <c r="U561" s="192" t="str">
        <f t="shared" si="56"/>
        <v>&lt;campo posicao="15"&gt;
&lt;coluna&gt;VL_ICMS&lt;/coluna&gt;
&lt;descricao&gt;Valor do ICMS creditado/debitado&lt;/descricao&gt;
&lt;tipo&gt;R&lt;/tipo&gt;
&lt;/campo&gt;</v>
      </c>
      <c r="V561" s="192" t="str">
        <f t="shared" si="60"/>
        <v>{"Column16", "VL_ICMS"},</v>
      </c>
      <c r="W561" s="191" t="str">
        <f>IF(Q561="Campo","@Campos(posicao = "&amp;K561&amp;", tipo = '"&amp;R561&amp;"')@Column(name = """&amp;L561&amp;""")"&amp;IF(R561="D","@Temporal(TemporalType.DATE)","")&amp;"private "&amp;VLOOKUP(TEXT(R561,"@"),Apoio!A:B,2,0)&amp;" "&amp;SUBSTITUTE(LOWER(LEFT(L561,1))&amp;RIGHT(PROPER(L561),LEN(L561)-1),"_","")&amp;";",IF(ISNUMBER(Q561),IF(R561="R","@Entity@Table(name = ""reg_"&amp;LOWER(J561)&amp;""")@XmlRootElement","")&amp;VLOOKUP(J561,Blocos!D:I,6,0)&amp;Apoio!$E$1&amp;Y561,""))</f>
        <v>@Campos(posicao = 15, tipo = 'R')@Column(name = "VL_ICMS")private BigDecimal vlIcms;</v>
      </c>
      <c r="X561" s="190" t="str">
        <f>IF(ISNUMBER(Q561),COUNTIF(Blocos!G:G,J561),"")</f>
        <v/>
      </c>
      <c r="Y561" s="190" t="str">
        <f>IF(OR(X561=0,X561=""),"",VLOOKUP(SUMIFS(Blocos!A:A,Blocos!H:H,'EFD REGISTROS e Campos (2)'!X561,Blocos!G:G,'EFD REGISTROS e Campos (2)'!J561),Blocos!A:L,12,0))</f>
        <v/>
      </c>
      <c r="Z561" s="190" t="str">
        <f>IF(ISNUMBER(Q562),VLOOKUP(J561,Blocos!D:G,4,0),"")</f>
        <v/>
      </c>
      <c r="AA561" s="190" t="str">
        <f>IF(ISNUMBER(Q561),CONCATENATE("CREATE TABLE ""reg_",LOWER(J561),""" (""ID"" bigint NOT NULL AUTO_INCREMENT,  ""HASHFILE"" varchar(255) DEFAULT NULL, ""ID_PAI"" bigint NOT NULL,"),IF(Q561="Campo",CONCATENATE("""",L561,""" ",VLOOKUP(R561,Apoio!A:C,3,0)),""))&amp;IF(Z561="","",CONCATENATE("PRIMARY KEY (""ID""), KEY ""FK_reg_",LOWER(Z561),"_ID_PAI"" (""ID_PAI""), CONSTRAINT ""FK_reg_",LOWER(Z561),"_ID_PAI"" FOREIGN KEY (""ID_PAI"") REFERENCES ""reg_",LOWER(Z561),""" (""ID"")) ENGINE=InnoDB AUTO_INCREMENT=105774 DEFAULT CHARSET=utf8mb4 COLLATE=utf8mb4_0900_ai_ci;"))</f>
        <v>"VL_ICMS" decimal(15,6) DEFAULT NULL,</v>
      </c>
      <c r="AB561" s="190" t="str">
        <f t="shared" si="62"/>
        <v>`reg_c170`.`VL_ICMS`,</v>
      </c>
    </row>
    <row r="562" spans="10:28" ht="14.5" hidden="1" customHeight="1" x14ac:dyDescent="0.3">
      <c r="J562" s="187" t="str">
        <f t="shared" si="61"/>
        <v>C170</v>
      </c>
      <c r="K562" s="181">
        <v>16</v>
      </c>
      <c r="L562" s="289" t="s">
        <v>580</v>
      </c>
      <c r="M562" s="182" t="s">
        <v>820</v>
      </c>
      <c r="N562" s="181" t="s">
        <v>32</v>
      </c>
      <c r="O562" s="181" t="s">
        <v>28</v>
      </c>
      <c r="P562" s="181">
        <v>2</v>
      </c>
      <c r="Q562" s="192" t="str">
        <f t="shared" si="57"/>
        <v>Campo</v>
      </c>
      <c r="R562" s="192" t="s">
        <v>3606</v>
      </c>
      <c r="S562" s="191" t="str">
        <f t="shared" si="58"/>
        <v/>
      </c>
      <c r="T562" s="192" t="str">
        <f t="shared" si="59"/>
        <v>&lt;campo posicao="16"&gt;
&lt;coluna&gt;VL_BC_ICMS_ST&lt;/coluna&gt;
&lt;descricao&gt;Valor da base de cálculo referente à substituição tributária&lt;/descricao&gt;
&lt;tipo&gt;R&lt;/tipo&gt;
&lt;/campo&gt;</v>
      </c>
      <c r="U562" s="192" t="str">
        <f t="shared" si="56"/>
        <v>&lt;campo posicao="16"&gt;
&lt;coluna&gt;VL_BC_ICMS_ST&lt;/coluna&gt;
&lt;descricao&gt;Valor da base de cálculo referente à substituição tributária&lt;/descricao&gt;
&lt;tipo&gt;R&lt;/tipo&gt;
&lt;/campo&gt;</v>
      </c>
      <c r="V562" s="192" t="str">
        <f t="shared" si="60"/>
        <v>{"Column17", "VL_BC_ICMS_ST"},</v>
      </c>
      <c r="W562" s="191" t="str">
        <f>IF(Q562="Campo","@Campos(posicao = "&amp;K562&amp;", tipo = '"&amp;R562&amp;"')@Column(name = """&amp;L562&amp;""")"&amp;IF(R562="D","@Temporal(TemporalType.DATE)","")&amp;"private "&amp;VLOOKUP(TEXT(R562,"@"),Apoio!A:B,2,0)&amp;" "&amp;SUBSTITUTE(LOWER(LEFT(L562,1))&amp;RIGHT(PROPER(L562),LEN(L562)-1),"_","")&amp;";",IF(ISNUMBER(Q562),IF(R562="R","@Entity@Table(name = ""reg_"&amp;LOWER(J562)&amp;""")@XmlRootElement","")&amp;VLOOKUP(J562,Blocos!D:I,6,0)&amp;Apoio!$E$1&amp;Y562,""))</f>
        <v>@Campos(posicao = 16, tipo = 'R')@Column(name = "VL_BC_ICMS_ST")private BigDecimal vlBcIcmsSt;</v>
      </c>
      <c r="X562" s="190" t="str">
        <f>IF(ISNUMBER(Q562),COUNTIF(Blocos!G:G,J562),"")</f>
        <v/>
      </c>
      <c r="Y562" s="190" t="str">
        <f>IF(OR(X562=0,X562=""),"",VLOOKUP(SUMIFS(Blocos!A:A,Blocos!H:H,'EFD REGISTROS e Campos (2)'!X562,Blocos!G:G,'EFD REGISTROS e Campos (2)'!J562),Blocos!A:L,12,0))</f>
        <v/>
      </c>
      <c r="Z562" s="190" t="str">
        <f>IF(ISNUMBER(Q563),VLOOKUP(J562,Blocos!D:G,4,0),"")</f>
        <v/>
      </c>
      <c r="AA562" s="190" t="str">
        <f>IF(ISNUMBER(Q562),CONCATENATE("CREATE TABLE ""reg_",LOWER(J562),""" (""ID"" bigint NOT NULL AUTO_INCREMENT,  ""HASHFILE"" varchar(255) DEFAULT NULL, ""ID_PAI"" bigint NOT NULL,"),IF(Q562="Campo",CONCATENATE("""",L562,""" ",VLOOKUP(R562,Apoio!A:C,3,0)),""))&amp;IF(Z562="","",CONCATENATE("PRIMARY KEY (""ID""), KEY ""FK_reg_",LOWER(Z562),"_ID_PAI"" (""ID_PAI""), CONSTRAINT ""FK_reg_",LOWER(Z562),"_ID_PAI"" FOREIGN KEY (""ID_PAI"") REFERENCES ""reg_",LOWER(Z562),""" (""ID"")) ENGINE=InnoDB AUTO_INCREMENT=105774 DEFAULT CHARSET=utf8mb4 COLLATE=utf8mb4_0900_ai_ci;"))</f>
        <v>"VL_BC_ICMS_ST" decimal(15,6) DEFAULT NULL,</v>
      </c>
      <c r="AB562" s="190" t="str">
        <f t="shared" si="62"/>
        <v>`reg_c170`.`VL_BC_ICMS_ST`,</v>
      </c>
    </row>
    <row r="563" spans="10:28" ht="14.5" hidden="1" customHeight="1" x14ac:dyDescent="0.3">
      <c r="J563" s="187" t="str">
        <f t="shared" si="61"/>
        <v>C170</v>
      </c>
      <c r="K563" s="181">
        <v>17</v>
      </c>
      <c r="L563" s="289" t="s">
        <v>821</v>
      </c>
      <c r="M563" s="182" t="s">
        <v>822</v>
      </c>
      <c r="N563" s="181" t="s">
        <v>32</v>
      </c>
      <c r="O563" s="181" t="s">
        <v>28</v>
      </c>
      <c r="P563" s="181">
        <v>2</v>
      </c>
      <c r="Q563" s="192" t="str">
        <f t="shared" si="57"/>
        <v>Campo</v>
      </c>
      <c r="R563" s="192" t="s">
        <v>3606</v>
      </c>
      <c r="S563" s="191" t="str">
        <f t="shared" si="58"/>
        <v/>
      </c>
      <c r="T563" s="192" t="str">
        <f t="shared" si="59"/>
        <v>&lt;campo posicao="17"&gt;
&lt;coluna&gt;ALIQ_ST&lt;/coluna&gt;
&lt;descricao&gt;Alíquota do ICMS da substituição tributária na unidade da federação de destino&lt;/descricao&gt;
&lt;tipo&gt;R&lt;/tipo&gt;
&lt;/campo&gt;</v>
      </c>
      <c r="U563" s="192" t="str">
        <f t="shared" si="56"/>
        <v>&lt;campo posicao="17"&gt;
&lt;coluna&gt;ALIQ_ST&lt;/coluna&gt;
&lt;descricao&gt;Alíquota do ICMS da substituição tributária na unidade da federação de destino&lt;/descricao&gt;
&lt;tipo&gt;R&lt;/tipo&gt;
&lt;/campo&gt;</v>
      </c>
      <c r="V563" s="192" t="str">
        <f t="shared" si="60"/>
        <v>{"Column18", "ALIQ_ST"},</v>
      </c>
      <c r="W563" s="191" t="str">
        <f>IF(Q563="Campo","@Campos(posicao = "&amp;K563&amp;", tipo = '"&amp;R563&amp;"')@Column(name = """&amp;L563&amp;""")"&amp;IF(R563="D","@Temporal(TemporalType.DATE)","")&amp;"private "&amp;VLOOKUP(TEXT(R563,"@"),Apoio!A:B,2,0)&amp;" "&amp;SUBSTITUTE(LOWER(LEFT(L563,1))&amp;RIGHT(PROPER(L563),LEN(L563)-1),"_","")&amp;";",IF(ISNUMBER(Q563),IF(R563="R","@Entity@Table(name = ""reg_"&amp;LOWER(J563)&amp;""")@XmlRootElement","")&amp;VLOOKUP(J563,Blocos!D:I,6,0)&amp;Apoio!$E$1&amp;Y563,""))</f>
        <v>@Campos(posicao = 17, tipo = 'R')@Column(name = "ALIQ_ST")private BigDecimal aliqSt;</v>
      </c>
      <c r="X563" s="190" t="str">
        <f>IF(ISNUMBER(Q563),COUNTIF(Blocos!G:G,J563),"")</f>
        <v/>
      </c>
      <c r="Y563" s="190" t="str">
        <f>IF(OR(X563=0,X563=""),"",VLOOKUP(SUMIFS(Blocos!A:A,Blocos!H:H,'EFD REGISTROS e Campos (2)'!X563,Blocos!G:G,'EFD REGISTROS e Campos (2)'!J563),Blocos!A:L,12,0))</f>
        <v/>
      </c>
      <c r="Z563" s="190" t="str">
        <f>IF(ISNUMBER(Q564),VLOOKUP(J563,Blocos!D:G,4,0),"")</f>
        <v/>
      </c>
      <c r="AA563" s="190" t="str">
        <f>IF(ISNUMBER(Q563),CONCATENATE("CREATE TABLE ""reg_",LOWER(J563),""" (""ID"" bigint NOT NULL AUTO_INCREMENT,  ""HASHFILE"" varchar(255) DEFAULT NULL, ""ID_PAI"" bigint NOT NULL,"),IF(Q563="Campo",CONCATENATE("""",L563,""" ",VLOOKUP(R563,Apoio!A:C,3,0)),""))&amp;IF(Z563="","",CONCATENATE("PRIMARY KEY (""ID""), KEY ""FK_reg_",LOWER(Z563),"_ID_PAI"" (""ID_PAI""), CONSTRAINT ""FK_reg_",LOWER(Z563),"_ID_PAI"" FOREIGN KEY (""ID_PAI"") REFERENCES ""reg_",LOWER(Z563),""" (""ID"")) ENGINE=InnoDB AUTO_INCREMENT=105774 DEFAULT CHARSET=utf8mb4 COLLATE=utf8mb4_0900_ai_ci;"))</f>
        <v>"ALIQ_ST" decimal(15,6) DEFAULT NULL,</v>
      </c>
      <c r="AB563" s="190" t="str">
        <f t="shared" si="62"/>
        <v>`reg_c170`.`ALIQ_ST`,</v>
      </c>
    </row>
    <row r="564" spans="10:28" ht="14.5" hidden="1" customHeight="1" x14ac:dyDescent="0.3">
      <c r="J564" s="187" t="str">
        <f t="shared" si="61"/>
        <v>C170</v>
      </c>
      <c r="K564" s="181">
        <v>18</v>
      </c>
      <c r="L564" s="289" t="s">
        <v>582</v>
      </c>
      <c r="M564" s="182" t="s">
        <v>823</v>
      </c>
      <c r="N564" s="181" t="s">
        <v>32</v>
      </c>
      <c r="O564" s="181" t="s">
        <v>28</v>
      </c>
      <c r="P564" s="181">
        <v>2</v>
      </c>
      <c r="Q564" s="192" t="str">
        <f t="shared" si="57"/>
        <v>Campo</v>
      </c>
      <c r="R564" s="192" t="s">
        <v>3606</v>
      </c>
      <c r="S564" s="191" t="str">
        <f t="shared" si="58"/>
        <v/>
      </c>
      <c r="T564" s="192" t="str">
        <f t="shared" si="59"/>
        <v>&lt;campo posicao="18"&gt;
&lt;coluna&gt;VL_ICMS_ST&lt;/coluna&gt;
&lt;descricao&gt;Valor do ICMS referente à substituição tributária&lt;/descricao&gt;
&lt;tipo&gt;R&lt;/tipo&gt;
&lt;/campo&gt;</v>
      </c>
      <c r="U564" s="192" t="str">
        <f t="shared" si="56"/>
        <v>&lt;campo posicao="18"&gt;
&lt;coluna&gt;VL_ICMS_ST&lt;/coluna&gt;
&lt;descricao&gt;Valor do ICMS referente à substituição tributária&lt;/descricao&gt;
&lt;tipo&gt;R&lt;/tipo&gt;
&lt;/campo&gt;</v>
      </c>
      <c r="V564" s="192" t="str">
        <f t="shared" si="60"/>
        <v>{"Column19", "VL_ICMS_ST"},</v>
      </c>
      <c r="W564" s="191" t="str">
        <f>IF(Q564="Campo","@Campos(posicao = "&amp;K564&amp;", tipo = '"&amp;R564&amp;"')@Column(name = """&amp;L564&amp;""")"&amp;IF(R564="D","@Temporal(TemporalType.DATE)","")&amp;"private "&amp;VLOOKUP(TEXT(R564,"@"),Apoio!A:B,2,0)&amp;" "&amp;SUBSTITUTE(LOWER(LEFT(L564,1))&amp;RIGHT(PROPER(L564),LEN(L564)-1),"_","")&amp;";",IF(ISNUMBER(Q564),IF(R564="R","@Entity@Table(name = ""reg_"&amp;LOWER(J564)&amp;""")@XmlRootElement","")&amp;VLOOKUP(J564,Blocos!D:I,6,0)&amp;Apoio!$E$1&amp;Y564,""))</f>
        <v>@Campos(posicao = 18, tipo = 'R')@Column(name = "VL_ICMS_ST")private BigDecimal vlIcmsSt;</v>
      </c>
      <c r="X564" s="190" t="str">
        <f>IF(ISNUMBER(Q564),COUNTIF(Blocos!G:G,J564),"")</f>
        <v/>
      </c>
      <c r="Y564" s="190" t="str">
        <f>IF(OR(X564=0,X564=""),"",VLOOKUP(SUMIFS(Blocos!A:A,Blocos!H:H,'EFD REGISTROS e Campos (2)'!X564,Blocos!G:G,'EFD REGISTROS e Campos (2)'!J564),Blocos!A:L,12,0))</f>
        <v/>
      </c>
      <c r="Z564" s="190" t="str">
        <f>IF(ISNUMBER(Q565),VLOOKUP(J564,Blocos!D:G,4,0),"")</f>
        <v/>
      </c>
      <c r="AA564" s="190" t="str">
        <f>IF(ISNUMBER(Q564),CONCATENATE("CREATE TABLE ""reg_",LOWER(J564),""" (""ID"" bigint NOT NULL AUTO_INCREMENT,  ""HASHFILE"" varchar(255) DEFAULT NULL, ""ID_PAI"" bigint NOT NULL,"),IF(Q564="Campo",CONCATENATE("""",L564,""" ",VLOOKUP(R564,Apoio!A:C,3,0)),""))&amp;IF(Z564="","",CONCATENATE("PRIMARY KEY (""ID""), KEY ""FK_reg_",LOWER(Z564),"_ID_PAI"" (""ID_PAI""), CONSTRAINT ""FK_reg_",LOWER(Z564),"_ID_PAI"" FOREIGN KEY (""ID_PAI"") REFERENCES ""reg_",LOWER(Z564),""" (""ID"")) ENGINE=InnoDB AUTO_INCREMENT=105774 DEFAULT CHARSET=utf8mb4 COLLATE=utf8mb4_0900_ai_ci;"))</f>
        <v>"VL_ICMS_ST" decimal(15,6) DEFAULT NULL,</v>
      </c>
      <c r="AB564" s="190" t="str">
        <f t="shared" si="62"/>
        <v>`reg_c170`.`VL_ICMS_ST`,</v>
      </c>
    </row>
    <row r="565" spans="10:28" ht="14.5" hidden="1" customHeight="1" x14ac:dyDescent="0.3">
      <c r="J565" s="187" t="str">
        <f t="shared" si="61"/>
        <v>C170</v>
      </c>
      <c r="K565" s="196">
        <v>19</v>
      </c>
      <c r="L565" s="285" t="s">
        <v>824</v>
      </c>
      <c r="M565" s="182" t="s">
        <v>825</v>
      </c>
      <c r="N565" s="196" t="s">
        <v>27</v>
      </c>
      <c r="O565" s="196" t="s">
        <v>240</v>
      </c>
      <c r="P565" s="196" t="s">
        <v>28</v>
      </c>
      <c r="Q565" s="192" t="str">
        <f t="shared" si="57"/>
        <v>Campo</v>
      </c>
      <c r="R565" s="192" t="s">
        <v>27</v>
      </c>
      <c r="S565" s="191" t="str">
        <f t="shared" si="58"/>
        <v/>
      </c>
      <c r="T565" s="192" t="str">
        <f t="shared" si="59"/>
        <v>&lt;campo posicao="19"&gt;
&lt;coluna&gt;IND_APUR&lt;/coluna&gt;
&lt;descricao&gt;Indicador de período de apuração do IPI:&lt;/descricao&gt;
&lt;tipo&gt;C&lt;/tipo&gt;
&lt;/campo&gt;</v>
      </c>
      <c r="U565" s="192" t="str">
        <f t="shared" si="56"/>
        <v>&lt;campo posicao="19"&gt;
&lt;coluna&gt;IND_APUR&lt;/coluna&gt;
&lt;descricao&gt;Indicador de período de apuração do IPI:&lt;/descricao&gt;
&lt;tipo&gt;C&lt;/tipo&gt;
&lt;/campo&gt;</v>
      </c>
      <c r="V565" s="192" t="str">
        <f t="shared" si="60"/>
        <v>{"Column20", "IND_APUR"},</v>
      </c>
      <c r="W565" s="191" t="str">
        <f>IF(Q565="Campo","@Campos(posicao = "&amp;K565&amp;", tipo = '"&amp;R565&amp;"')@Column(name = """&amp;L565&amp;""")"&amp;IF(R565="D","@Temporal(TemporalType.DATE)","")&amp;"private "&amp;VLOOKUP(TEXT(R565,"@"),Apoio!A:B,2,0)&amp;" "&amp;SUBSTITUTE(LOWER(LEFT(L565,1))&amp;RIGHT(PROPER(L565),LEN(L565)-1),"_","")&amp;";",IF(ISNUMBER(Q565),IF(R565="R","@Entity@Table(name = ""reg_"&amp;LOWER(J565)&amp;""")@XmlRootElement","")&amp;VLOOKUP(J565,Blocos!D:I,6,0)&amp;Apoio!$E$1&amp;Y565,""))</f>
        <v>@Campos(posicao = 19, tipo = 'C')@Column(name = "IND_APUR")private String indApur;</v>
      </c>
      <c r="X565" s="190" t="str">
        <f>IF(ISNUMBER(Q565),COUNTIF(Blocos!G:G,J565),"")</f>
        <v/>
      </c>
      <c r="Y565" s="190" t="str">
        <f>IF(OR(X565=0,X565=""),"",VLOOKUP(SUMIFS(Blocos!A:A,Blocos!H:H,'EFD REGISTROS e Campos (2)'!X565,Blocos!G:G,'EFD REGISTROS e Campos (2)'!J565),Blocos!A:L,12,0))</f>
        <v/>
      </c>
      <c r="Z565" s="190" t="str">
        <f>IF(ISNUMBER(Q566),VLOOKUP(J565,Blocos!D:G,4,0),"")</f>
        <v/>
      </c>
      <c r="AA565" s="190" t="str">
        <f>IF(ISNUMBER(Q565),CONCATENATE("CREATE TABLE ""reg_",LOWER(J565),""" (""ID"" bigint NOT NULL AUTO_INCREMENT,  ""HASHFILE"" varchar(255) DEFAULT NULL, ""ID_PAI"" bigint NOT NULL,"),IF(Q565="Campo",CONCATENATE("""",L565,""" ",VLOOKUP(R565,Apoio!A:C,3,0)),""))&amp;IF(Z565="","",CONCATENATE("PRIMARY KEY (""ID""), KEY ""FK_reg_",LOWER(Z565),"_ID_PAI"" (""ID_PAI""), CONSTRAINT ""FK_reg_",LOWER(Z565),"_ID_PAI"" FOREIGN KEY (""ID_PAI"") REFERENCES ""reg_",LOWER(Z565),""" (""ID"")) ENGINE=InnoDB AUTO_INCREMENT=105774 DEFAULT CHARSET=utf8mb4 COLLATE=utf8mb4_0900_ai_ci;"))</f>
        <v>"IND_APUR" varchar(255) DEFAULT NULL,</v>
      </c>
      <c r="AB565" s="190" t="str">
        <f t="shared" si="62"/>
        <v>`reg_c170`.`IND_APUR`,</v>
      </c>
    </row>
    <row r="566" spans="10:28" ht="14.5" hidden="1" customHeight="1" x14ac:dyDescent="0.3">
      <c r="J566" s="187" t="str">
        <f t="shared" si="61"/>
        <v>C170</v>
      </c>
      <c r="K566" s="196"/>
      <c r="L566" s="285"/>
      <c r="M566" s="182" t="s">
        <v>826</v>
      </c>
      <c r="N566" s="196"/>
      <c r="O566" s="196"/>
      <c r="P566" s="196"/>
      <c r="Q566" s="192" t="str">
        <f t="shared" si="57"/>
        <v/>
      </c>
      <c r="S566" s="191" t="str">
        <f t="shared" si="58"/>
        <v/>
      </c>
      <c r="T566" s="192" t="str">
        <f t="shared" si="59"/>
        <v/>
      </c>
      <c r="U566" s="192" t="str">
        <f t="shared" si="56"/>
        <v/>
      </c>
      <c r="V566" s="192" t="str">
        <f t="shared" si="60"/>
        <v/>
      </c>
      <c r="W566" s="191" t="str">
        <f>IF(Q566="Campo","@Campos(posicao = "&amp;K566&amp;", tipo = '"&amp;R566&amp;"')@Column(name = """&amp;L566&amp;""")"&amp;IF(R566="D","@Temporal(TemporalType.DATE)","")&amp;"private "&amp;VLOOKUP(TEXT(R566,"@"),Apoio!A:B,2,0)&amp;" "&amp;SUBSTITUTE(LOWER(LEFT(L566,1))&amp;RIGHT(PROPER(L566),LEN(L566)-1),"_","")&amp;";",IF(ISNUMBER(Q566),IF(R566="R","@Entity@Table(name = ""reg_"&amp;LOWER(J566)&amp;""")@XmlRootElement","")&amp;VLOOKUP(J566,Blocos!D:I,6,0)&amp;Apoio!$E$1&amp;Y566,""))</f>
        <v/>
      </c>
      <c r="X566" s="190" t="str">
        <f>IF(ISNUMBER(Q566),COUNTIF(Blocos!G:G,J566),"")</f>
        <v/>
      </c>
      <c r="Y566" s="190" t="str">
        <f>IF(OR(X566=0,X566=""),"",VLOOKUP(SUMIFS(Blocos!A:A,Blocos!H:H,'EFD REGISTROS e Campos (2)'!X566,Blocos!G:G,'EFD REGISTROS e Campos (2)'!J566),Blocos!A:L,12,0))</f>
        <v/>
      </c>
      <c r="Z566" s="190" t="str">
        <f>IF(ISNUMBER(Q567),VLOOKUP(J566,Blocos!D:G,4,0),"")</f>
        <v/>
      </c>
      <c r="AA566" s="190" t="str">
        <f>IF(ISNUMBER(Q566),CONCATENATE("CREATE TABLE ""reg_",LOWER(J566),""" (""ID"" bigint NOT NULL AUTO_INCREMENT,  ""HASHFILE"" varchar(255) DEFAULT NULL, ""ID_PAI"" bigint NOT NULL,"),IF(Q566="Campo",CONCATENATE("""",L566,""" ",VLOOKUP(R566,Apoio!A:C,3,0)),""))&amp;IF(Z566="","",CONCATENATE("PRIMARY KEY (""ID""), KEY ""FK_reg_",LOWER(Z566),"_ID_PAI"" (""ID_PAI""), CONSTRAINT ""FK_reg_",LOWER(Z566),"_ID_PAI"" FOREIGN KEY (""ID_PAI"") REFERENCES ""reg_",LOWER(Z566),""" (""ID"")) ENGINE=InnoDB AUTO_INCREMENT=105774 DEFAULT CHARSET=utf8mb4 COLLATE=utf8mb4_0900_ai_ci;"))</f>
        <v/>
      </c>
      <c r="AB566" s="190" t="str">
        <f t="shared" si="62"/>
        <v/>
      </c>
    </row>
    <row r="567" spans="10:28" ht="14.5" hidden="1" customHeight="1" x14ac:dyDescent="0.3">
      <c r="J567" s="187" t="str">
        <f t="shared" si="61"/>
        <v>C170</v>
      </c>
      <c r="K567" s="196"/>
      <c r="L567" s="285"/>
      <c r="M567" s="182" t="s">
        <v>827</v>
      </c>
      <c r="N567" s="196"/>
      <c r="O567" s="196"/>
      <c r="P567" s="196"/>
      <c r="Q567" s="192" t="str">
        <f t="shared" si="57"/>
        <v/>
      </c>
      <c r="S567" s="191" t="str">
        <f t="shared" si="58"/>
        <v/>
      </c>
      <c r="T567" s="192" t="str">
        <f t="shared" si="59"/>
        <v/>
      </c>
      <c r="U567" s="192" t="str">
        <f t="shared" si="56"/>
        <v/>
      </c>
      <c r="V567" s="192" t="str">
        <f t="shared" si="60"/>
        <v/>
      </c>
      <c r="W567" s="191" t="str">
        <f>IF(Q567="Campo","@Campos(posicao = "&amp;K567&amp;", tipo = '"&amp;R567&amp;"')@Column(name = """&amp;L567&amp;""")"&amp;IF(R567="D","@Temporal(TemporalType.DATE)","")&amp;"private "&amp;VLOOKUP(TEXT(R567,"@"),Apoio!A:B,2,0)&amp;" "&amp;SUBSTITUTE(LOWER(LEFT(L567,1))&amp;RIGHT(PROPER(L567),LEN(L567)-1),"_","")&amp;";",IF(ISNUMBER(Q567),IF(R567="R","@Entity@Table(name = ""reg_"&amp;LOWER(J567)&amp;""")@XmlRootElement","")&amp;VLOOKUP(J567,Blocos!D:I,6,0)&amp;Apoio!$E$1&amp;Y567,""))</f>
        <v/>
      </c>
      <c r="X567" s="190" t="str">
        <f>IF(ISNUMBER(Q567),COUNTIF(Blocos!G:G,J567),"")</f>
        <v/>
      </c>
      <c r="Y567" s="190" t="str">
        <f>IF(OR(X567=0,X567=""),"",VLOOKUP(SUMIFS(Blocos!A:A,Blocos!H:H,'EFD REGISTROS e Campos (2)'!X567,Blocos!G:G,'EFD REGISTROS e Campos (2)'!J567),Blocos!A:L,12,0))</f>
        <v/>
      </c>
      <c r="Z567" s="190" t="str">
        <f>IF(ISNUMBER(Q568),VLOOKUP(J567,Blocos!D:G,4,0),"")</f>
        <v/>
      </c>
      <c r="AA567" s="190" t="str">
        <f>IF(ISNUMBER(Q567),CONCATENATE("CREATE TABLE ""reg_",LOWER(J567),""" (""ID"" bigint NOT NULL AUTO_INCREMENT,  ""HASHFILE"" varchar(255) DEFAULT NULL, ""ID_PAI"" bigint NOT NULL,"),IF(Q567="Campo",CONCATENATE("""",L567,""" ",VLOOKUP(R567,Apoio!A:C,3,0)),""))&amp;IF(Z567="","",CONCATENATE("PRIMARY KEY (""ID""), KEY ""FK_reg_",LOWER(Z567),"_ID_PAI"" (""ID_PAI""), CONSTRAINT ""FK_reg_",LOWER(Z567),"_ID_PAI"" FOREIGN KEY (""ID_PAI"") REFERENCES ""reg_",LOWER(Z567),""" (""ID"")) ENGINE=InnoDB AUTO_INCREMENT=105774 DEFAULT CHARSET=utf8mb4 COLLATE=utf8mb4_0900_ai_ci;"))</f>
        <v/>
      </c>
      <c r="AB567" s="190" t="str">
        <f t="shared" si="62"/>
        <v/>
      </c>
    </row>
    <row r="568" spans="10:28" ht="14.5" hidden="1" customHeight="1" x14ac:dyDescent="0.3">
      <c r="J568" s="187" t="str">
        <f t="shared" si="61"/>
        <v>C170</v>
      </c>
      <c r="K568" s="196">
        <v>20</v>
      </c>
      <c r="L568" s="285" t="s">
        <v>828</v>
      </c>
      <c r="M568" s="182" t="s">
        <v>829</v>
      </c>
      <c r="N568" s="196" t="s">
        <v>27</v>
      </c>
      <c r="O568" s="196" t="s">
        <v>54</v>
      </c>
      <c r="P568" s="196" t="s">
        <v>28</v>
      </c>
      <c r="Q568" s="192" t="str">
        <f t="shared" si="57"/>
        <v>Campo</v>
      </c>
      <c r="R568" s="192" t="s">
        <v>27</v>
      </c>
      <c r="S568" s="191" t="str">
        <f t="shared" si="58"/>
        <v/>
      </c>
      <c r="T568" s="192" t="str">
        <f t="shared" si="59"/>
        <v>&lt;campo posicao="20"&gt;
&lt;coluna&gt;CST_IPI&lt;/coluna&gt;
&lt;descricao&gt;Código da Situação Tributária referente ao IPI, conforme a Tabela indicada no item 4.3.2.&lt;/descricao&gt;
&lt;tipo&gt;C&lt;/tipo&gt;
&lt;/campo&gt;</v>
      </c>
      <c r="U568" s="192" t="str">
        <f t="shared" si="56"/>
        <v>&lt;campo posicao="20"&gt;
&lt;coluna&gt;CST_IPI&lt;/coluna&gt;
&lt;descricao&gt;Código da Situação Tributária referente ao IPI, conforme a Tabela indicada no item 4.3.2.&lt;/descricao&gt;
&lt;tipo&gt;C&lt;/tipo&gt;
&lt;/campo&gt;</v>
      </c>
      <c r="V568" s="192" t="str">
        <f t="shared" si="60"/>
        <v>{"Column21", "CST_IPI"},</v>
      </c>
      <c r="W568" s="191" t="str">
        <f>IF(Q568="Campo","@Campos(posicao = "&amp;K568&amp;", tipo = '"&amp;R568&amp;"')@Column(name = """&amp;L568&amp;""")"&amp;IF(R568="D","@Temporal(TemporalType.DATE)","")&amp;"private "&amp;VLOOKUP(TEXT(R568,"@"),Apoio!A:B,2,0)&amp;" "&amp;SUBSTITUTE(LOWER(LEFT(L568,1))&amp;RIGHT(PROPER(L568),LEN(L568)-1),"_","")&amp;";",IF(ISNUMBER(Q568),IF(R568="R","@Entity@Table(name = ""reg_"&amp;LOWER(J568)&amp;""")@XmlRootElement","")&amp;VLOOKUP(J568,Blocos!D:I,6,0)&amp;Apoio!$E$1&amp;Y568,""))</f>
        <v>@Campos(posicao = 20, tipo = 'C')@Column(name = "CST_IPI")private String cstIpi;</v>
      </c>
      <c r="X568" s="190" t="str">
        <f>IF(ISNUMBER(Q568),COUNTIF(Blocos!G:G,J568),"")</f>
        <v/>
      </c>
      <c r="Y568" s="190" t="str">
        <f>IF(OR(X568=0,X568=""),"",VLOOKUP(SUMIFS(Blocos!A:A,Blocos!H:H,'EFD REGISTROS e Campos (2)'!X568,Blocos!G:G,'EFD REGISTROS e Campos (2)'!J568),Blocos!A:L,12,0))</f>
        <v/>
      </c>
      <c r="Z568" s="190" t="str">
        <f>IF(ISNUMBER(Q569),VLOOKUP(J568,Blocos!D:G,4,0),"")</f>
        <v/>
      </c>
      <c r="AA568" s="190" t="str">
        <f>IF(ISNUMBER(Q568),CONCATENATE("CREATE TABLE ""reg_",LOWER(J568),""" (""ID"" bigint NOT NULL AUTO_INCREMENT,  ""HASHFILE"" varchar(255) DEFAULT NULL, ""ID_PAI"" bigint NOT NULL,"),IF(Q568="Campo",CONCATENATE("""",L568,""" ",VLOOKUP(R568,Apoio!A:C,3,0)),""))&amp;IF(Z568="","",CONCATENATE("PRIMARY KEY (""ID""), KEY ""FK_reg_",LOWER(Z568),"_ID_PAI"" (""ID_PAI""), CONSTRAINT ""FK_reg_",LOWER(Z568),"_ID_PAI"" FOREIGN KEY (""ID_PAI"") REFERENCES ""reg_",LOWER(Z568),""" (""ID"")) ENGINE=InnoDB AUTO_INCREMENT=105774 DEFAULT CHARSET=utf8mb4 COLLATE=utf8mb4_0900_ai_ci;"))</f>
        <v>"CST_IPI" varchar(255) DEFAULT NULL,</v>
      </c>
      <c r="AB568" s="190" t="str">
        <f t="shared" si="62"/>
        <v>`reg_c170`.`CST_IPI`,</v>
      </c>
    </row>
    <row r="569" spans="10:28" ht="14.5" hidden="1" customHeight="1" x14ac:dyDescent="0.3">
      <c r="J569" s="187" t="str">
        <f t="shared" si="61"/>
        <v>C170</v>
      </c>
      <c r="K569" s="196"/>
      <c r="L569" s="285"/>
      <c r="M569" s="182"/>
      <c r="N569" s="196"/>
      <c r="O569" s="196"/>
      <c r="P569" s="196"/>
      <c r="Q569" s="192" t="str">
        <f t="shared" si="57"/>
        <v/>
      </c>
      <c r="S569" s="191" t="str">
        <f t="shared" si="58"/>
        <v/>
      </c>
      <c r="T569" s="192" t="str">
        <f t="shared" si="59"/>
        <v/>
      </c>
      <c r="U569" s="192" t="str">
        <f t="shared" si="56"/>
        <v/>
      </c>
      <c r="V569" s="192" t="str">
        <f t="shared" si="60"/>
        <v/>
      </c>
      <c r="W569" s="191" t="str">
        <f>IF(Q569="Campo","@Campos(posicao = "&amp;K569&amp;", tipo = '"&amp;R569&amp;"')@Column(name = """&amp;L569&amp;""")"&amp;IF(R569="D","@Temporal(TemporalType.DATE)","")&amp;"private "&amp;VLOOKUP(TEXT(R569,"@"),Apoio!A:B,2,0)&amp;" "&amp;SUBSTITUTE(LOWER(LEFT(L569,1))&amp;RIGHT(PROPER(L569),LEN(L569)-1),"_","")&amp;";",IF(ISNUMBER(Q569),IF(R569="R","@Entity@Table(name = ""reg_"&amp;LOWER(J569)&amp;""")@XmlRootElement","")&amp;VLOOKUP(J569,Blocos!D:I,6,0)&amp;Apoio!$E$1&amp;Y569,""))</f>
        <v/>
      </c>
      <c r="X569" s="190" t="str">
        <f>IF(ISNUMBER(Q569),COUNTIF(Blocos!G:G,J569),"")</f>
        <v/>
      </c>
      <c r="Y569" s="190" t="str">
        <f>IF(OR(X569=0,X569=""),"",VLOOKUP(SUMIFS(Blocos!A:A,Blocos!H:H,'EFD REGISTROS e Campos (2)'!X569,Blocos!G:G,'EFD REGISTROS e Campos (2)'!J569),Blocos!A:L,12,0))</f>
        <v/>
      </c>
      <c r="Z569" s="190" t="str">
        <f>IF(ISNUMBER(Q570),VLOOKUP(J569,Blocos!D:G,4,0),"")</f>
        <v/>
      </c>
      <c r="AA569" s="190" t="str">
        <f>IF(ISNUMBER(Q569),CONCATENATE("CREATE TABLE ""reg_",LOWER(J569),""" (""ID"" bigint NOT NULL AUTO_INCREMENT,  ""HASHFILE"" varchar(255) DEFAULT NULL, ""ID_PAI"" bigint NOT NULL,"),IF(Q569="Campo",CONCATENATE("""",L569,""" ",VLOOKUP(R569,Apoio!A:C,3,0)),""))&amp;IF(Z569="","",CONCATENATE("PRIMARY KEY (""ID""), KEY ""FK_reg_",LOWER(Z569),"_ID_PAI"" (""ID_PAI""), CONSTRAINT ""FK_reg_",LOWER(Z569),"_ID_PAI"" FOREIGN KEY (""ID_PAI"") REFERENCES ""reg_",LOWER(Z569),""" (""ID"")) ENGINE=InnoDB AUTO_INCREMENT=105774 DEFAULT CHARSET=utf8mb4 COLLATE=utf8mb4_0900_ai_ci;"))</f>
        <v/>
      </c>
      <c r="AB569" s="190" t="str">
        <f t="shared" si="62"/>
        <v/>
      </c>
    </row>
    <row r="570" spans="10:28" ht="14.5" hidden="1" customHeight="1" x14ac:dyDescent="0.3">
      <c r="J570" s="187" t="str">
        <f t="shared" si="61"/>
        <v>C170</v>
      </c>
      <c r="K570" s="181">
        <v>21</v>
      </c>
      <c r="L570" s="289" t="s">
        <v>830</v>
      </c>
      <c r="M570" s="182" t="s">
        <v>831</v>
      </c>
      <c r="N570" s="181" t="s">
        <v>27</v>
      </c>
      <c r="O570" s="181" t="s">
        <v>33</v>
      </c>
      <c r="P570" s="181" t="s">
        <v>28</v>
      </c>
      <c r="Q570" s="192" t="str">
        <f t="shared" si="57"/>
        <v>Campo</v>
      </c>
      <c r="R570" s="192" t="s">
        <v>27</v>
      </c>
      <c r="S570" s="191" t="str">
        <f t="shared" si="58"/>
        <v/>
      </c>
      <c r="T570" s="192" t="str">
        <f t="shared" si="59"/>
        <v>&lt;campo posicao="21"&gt;
&lt;coluna&gt;COD_ENQ&lt;/coluna&gt;
&lt;descricao&gt;Código de enquadramento legal do IPI, conforme tabela indicada no item 4.5.3.&lt;/descricao&gt;
&lt;tipo&gt;C&lt;/tipo&gt;
&lt;/campo&gt;</v>
      </c>
      <c r="U570" s="192" t="str">
        <f t="shared" si="56"/>
        <v>&lt;campo posicao="21"&gt;
&lt;coluna&gt;COD_ENQ&lt;/coluna&gt;
&lt;descricao&gt;Código de enquadramento legal do IPI, conforme tabela indicada no item 4.5.3.&lt;/descricao&gt;
&lt;tipo&gt;C&lt;/tipo&gt;
&lt;/campo&gt;</v>
      </c>
      <c r="V570" s="192" t="str">
        <f t="shared" si="60"/>
        <v>{"Column22", "COD_ENQ"},</v>
      </c>
      <c r="W570" s="191" t="str">
        <f>IF(Q570="Campo","@Campos(posicao = "&amp;K570&amp;", tipo = '"&amp;R570&amp;"')@Column(name = """&amp;L570&amp;""")"&amp;IF(R570="D","@Temporal(TemporalType.DATE)","")&amp;"private "&amp;VLOOKUP(TEXT(R570,"@"),Apoio!A:B,2,0)&amp;" "&amp;SUBSTITUTE(LOWER(LEFT(L570,1))&amp;RIGHT(PROPER(L570),LEN(L570)-1),"_","")&amp;";",IF(ISNUMBER(Q570),IF(R570="R","@Entity@Table(name = ""reg_"&amp;LOWER(J570)&amp;""")@XmlRootElement","")&amp;VLOOKUP(J570,Blocos!D:I,6,0)&amp;Apoio!$E$1&amp;Y570,""))</f>
        <v>@Campos(posicao = 21, tipo = 'C')@Column(name = "COD_ENQ")private String codEnq;</v>
      </c>
      <c r="X570" s="190" t="str">
        <f>IF(ISNUMBER(Q570),COUNTIF(Blocos!G:G,J570),"")</f>
        <v/>
      </c>
      <c r="Y570" s="190" t="str">
        <f>IF(OR(X570=0,X570=""),"",VLOOKUP(SUMIFS(Blocos!A:A,Blocos!H:H,'EFD REGISTROS e Campos (2)'!X570,Blocos!G:G,'EFD REGISTROS e Campos (2)'!J570),Blocos!A:L,12,0))</f>
        <v/>
      </c>
      <c r="Z570" s="190" t="str">
        <f>IF(ISNUMBER(Q571),VLOOKUP(J570,Blocos!D:G,4,0),"")</f>
        <v/>
      </c>
      <c r="AA570" s="190" t="str">
        <f>IF(ISNUMBER(Q570),CONCATENATE("CREATE TABLE ""reg_",LOWER(J570),""" (""ID"" bigint NOT NULL AUTO_INCREMENT,  ""HASHFILE"" varchar(255) DEFAULT NULL, ""ID_PAI"" bigint NOT NULL,"),IF(Q570="Campo",CONCATENATE("""",L570,""" ",VLOOKUP(R570,Apoio!A:C,3,0)),""))&amp;IF(Z570="","",CONCATENATE("PRIMARY KEY (""ID""), KEY ""FK_reg_",LOWER(Z570),"_ID_PAI"" (""ID_PAI""), CONSTRAINT ""FK_reg_",LOWER(Z570),"_ID_PAI"" FOREIGN KEY (""ID_PAI"") REFERENCES ""reg_",LOWER(Z570),""" (""ID"")) ENGINE=InnoDB AUTO_INCREMENT=105774 DEFAULT CHARSET=utf8mb4 COLLATE=utf8mb4_0900_ai_ci;"))</f>
        <v>"COD_ENQ" varchar(255) DEFAULT NULL,</v>
      </c>
      <c r="AB570" s="190" t="str">
        <f t="shared" si="62"/>
        <v>`reg_c170`.`COD_ENQ`,</v>
      </c>
    </row>
    <row r="571" spans="10:28" ht="14.5" hidden="1" customHeight="1" x14ac:dyDescent="0.3">
      <c r="J571" s="187" t="str">
        <f t="shared" si="61"/>
        <v>C170</v>
      </c>
      <c r="K571" s="181">
        <v>22</v>
      </c>
      <c r="L571" s="289" t="s">
        <v>832</v>
      </c>
      <c r="M571" s="182" t="s">
        <v>833</v>
      </c>
      <c r="N571" s="181" t="s">
        <v>32</v>
      </c>
      <c r="O571" s="181" t="s">
        <v>28</v>
      </c>
      <c r="P571" s="181">
        <v>2</v>
      </c>
      <c r="Q571" s="192" t="str">
        <f t="shared" si="57"/>
        <v>Campo</v>
      </c>
      <c r="R571" s="192" t="s">
        <v>3606</v>
      </c>
      <c r="S571" s="191" t="str">
        <f t="shared" si="58"/>
        <v/>
      </c>
      <c r="T571" s="192" t="str">
        <f t="shared" si="59"/>
        <v>&lt;campo posicao="22"&gt;
&lt;coluna&gt;VL_BC_IPI&lt;/coluna&gt;
&lt;descricao&gt;Valor da base de cálculo do IPI&lt;/descricao&gt;
&lt;tipo&gt;R&lt;/tipo&gt;
&lt;/campo&gt;</v>
      </c>
      <c r="U571" s="192" t="str">
        <f t="shared" si="56"/>
        <v>&lt;campo posicao="22"&gt;
&lt;coluna&gt;VL_BC_IPI&lt;/coluna&gt;
&lt;descricao&gt;Valor da base de cálculo do IPI&lt;/descricao&gt;
&lt;tipo&gt;R&lt;/tipo&gt;
&lt;/campo&gt;</v>
      </c>
      <c r="V571" s="192" t="str">
        <f t="shared" si="60"/>
        <v>{"Column23", "VL_BC_IPI"},</v>
      </c>
      <c r="W571" s="191" t="str">
        <f>IF(Q571="Campo","@Campos(posicao = "&amp;K571&amp;", tipo = '"&amp;R571&amp;"')@Column(name = """&amp;L571&amp;""")"&amp;IF(R571="D","@Temporal(TemporalType.DATE)","")&amp;"private "&amp;VLOOKUP(TEXT(R571,"@"),Apoio!A:B,2,0)&amp;" "&amp;SUBSTITUTE(LOWER(LEFT(L571,1))&amp;RIGHT(PROPER(L571),LEN(L571)-1),"_","")&amp;";",IF(ISNUMBER(Q571),IF(R571="R","@Entity@Table(name = ""reg_"&amp;LOWER(J571)&amp;""")@XmlRootElement","")&amp;VLOOKUP(J571,Blocos!D:I,6,0)&amp;Apoio!$E$1&amp;Y571,""))</f>
        <v>@Campos(posicao = 22, tipo = 'R')@Column(name = "VL_BC_IPI")private BigDecimal vlBcIpi;</v>
      </c>
      <c r="X571" s="190" t="str">
        <f>IF(ISNUMBER(Q571),COUNTIF(Blocos!G:G,J571),"")</f>
        <v/>
      </c>
      <c r="Y571" s="190" t="str">
        <f>IF(OR(X571=0,X571=""),"",VLOOKUP(SUMIFS(Blocos!A:A,Blocos!H:H,'EFD REGISTROS e Campos (2)'!X571,Blocos!G:G,'EFD REGISTROS e Campos (2)'!J571),Blocos!A:L,12,0))</f>
        <v/>
      </c>
      <c r="Z571" s="190" t="str">
        <f>IF(ISNUMBER(Q572),VLOOKUP(J571,Blocos!D:G,4,0),"")</f>
        <v/>
      </c>
      <c r="AA571" s="190" t="str">
        <f>IF(ISNUMBER(Q571),CONCATENATE("CREATE TABLE ""reg_",LOWER(J571),""" (""ID"" bigint NOT NULL AUTO_INCREMENT,  ""HASHFILE"" varchar(255) DEFAULT NULL, ""ID_PAI"" bigint NOT NULL,"),IF(Q571="Campo",CONCATENATE("""",L571,""" ",VLOOKUP(R571,Apoio!A:C,3,0)),""))&amp;IF(Z571="","",CONCATENATE("PRIMARY KEY (""ID""), KEY ""FK_reg_",LOWER(Z571),"_ID_PAI"" (""ID_PAI""), CONSTRAINT ""FK_reg_",LOWER(Z571),"_ID_PAI"" FOREIGN KEY (""ID_PAI"") REFERENCES ""reg_",LOWER(Z571),""" (""ID"")) ENGINE=InnoDB AUTO_INCREMENT=105774 DEFAULT CHARSET=utf8mb4 COLLATE=utf8mb4_0900_ai_ci;"))</f>
        <v>"VL_BC_IPI" decimal(15,6) DEFAULT NULL,</v>
      </c>
      <c r="AB571" s="190" t="str">
        <f t="shared" si="62"/>
        <v>`reg_c170`.`VL_BC_IPI`,</v>
      </c>
    </row>
    <row r="572" spans="10:28" ht="14.5" hidden="1" customHeight="1" x14ac:dyDescent="0.3">
      <c r="J572" s="187" t="str">
        <f t="shared" si="61"/>
        <v>C170</v>
      </c>
      <c r="K572" s="181">
        <v>23</v>
      </c>
      <c r="L572" s="289" t="s">
        <v>834</v>
      </c>
      <c r="M572" s="182" t="s">
        <v>835</v>
      </c>
      <c r="N572" s="181" t="s">
        <v>32</v>
      </c>
      <c r="O572" s="181">
        <v>6</v>
      </c>
      <c r="P572" s="181">
        <v>2</v>
      </c>
      <c r="Q572" s="192" t="str">
        <f t="shared" si="57"/>
        <v>Campo</v>
      </c>
      <c r="R572" s="192" t="s">
        <v>3606</v>
      </c>
      <c r="S572" s="191" t="str">
        <f t="shared" si="58"/>
        <v/>
      </c>
      <c r="T572" s="192" t="str">
        <f t="shared" si="59"/>
        <v>&lt;campo posicao="23"&gt;
&lt;coluna&gt;ALIQ_IPI&lt;/coluna&gt;
&lt;descricao&gt;Alíquota do IPI&lt;/descricao&gt;
&lt;tipo&gt;R&lt;/tipo&gt;
&lt;/campo&gt;</v>
      </c>
      <c r="U572" s="192" t="str">
        <f t="shared" si="56"/>
        <v>&lt;campo posicao="23"&gt;
&lt;coluna&gt;ALIQ_IPI&lt;/coluna&gt;
&lt;descricao&gt;Alíquota do IPI&lt;/descricao&gt;
&lt;tipo&gt;R&lt;/tipo&gt;
&lt;/campo&gt;</v>
      </c>
      <c r="V572" s="192" t="str">
        <f t="shared" si="60"/>
        <v>{"Column24", "ALIQ_IPI"},</v>
      </c>
      <c r="W572" s="191" t="str">
        <f>IF(Q572="Campo","@Campos(posicao = "&amp;K572&amp;", tipo = '"&amp;R572&amp;"')@Column(name = """&amp;L572&amp;""")"&amp;IF(R572="D","@Temporal(TemporalType.DATE)","")&amp;"private "&amp;VLOOKUP(TEXT(R572,"@"),Apoio!A:B,2,0)&amp;" "&amp;SUBSTITUTE(LOWER(LEFT(L572,1))&amp;RIGHT(PROPER(L572),LEN(L572)-1),"_","")&amp;";",IF(ISNUMBER(Q572),IF(R572="R","@Entity@Table(name = ""reg_"&amp;LOWER(J572)&amp;""")@XmlRootElement","")&amp;VLOOKUP(J572,Blocos!D:I,6,0)&amp;Apoio!$E$1&amp;Y572,""))</f>
        <v>@Campos(posicao = 23, tipo = 'R')@Column(name = "ALIQ_IPI")private BigDecimal aliqIpi;</v>
      </c>
      <c r="X572" s="190" t="str">
        <f>IF(ISNUMBER(Q572),COUNTIF(Blocos!G:G,J572),"")</f>
        <v/>
      </c>
      <c r="Y572" s="190" t="str">
        <f>IF(OR(X572=0,X572=""),"",VLOOKUP(SUMIFS(Blocos!A:A,Blocos!H:H,'EFD REGISTROS e Campos (2)'!X572,Blocos!G:G,'EFD REGISTROS e Campos (2)'!J572),Blocos!A:L,12,0))</f>
        <v/>
      </c>
      <c r="Z572" s="190" t="str">
        <f>IF(ISNUMBER(Q573),VLOOKUP(J572,Blocos!D:G,4,0),"")</f>
        <v/>
      </c>
      <c r="AA572" s="190" t="str">
        <f>IF(ISNUMBER(Q572),CONCATENATE("CREATE TABLE ""reg_",LOWER(J572),""" (""ID"" bigint NOT NULL AUTO_INCREMENT,  ""HASHFILE"" varchar(255) DEFAULT NULL, ""ID_PAI"" bigint NOT NULL,"),IF(Q572="Campo",CONCATENATE("""",L572,""" ",VLOOKUP(R572,Apoio!A:C,3,0)),""))&amp;IF(Z572="","",CONCATENATE("PRIMARY KEY (""ID""), KEY ""FK_reg_",LOWER(Z572),"_ID_PAI"" (""ID_PAI""), CONSTRAINT ""FK_reg_",LOWER(Z572),"_ID_PAI"" FOREIGN KEY (""ID_PAI"") REFERENCES ""reg_",LOWER(Z572),""" (""ID"")) ENGINE=InnoDB AUTO_INCREMENT=105774 DEFAULT CHARSET=utf8mb4 COLLATE=utf8mb4_0900_ai_ci;"))</f>
        <v>"ALIQ_IPI" decimal(15,6) DEFAULT NULL,</v>
      </c>
      <c r="AB572" s="190" t="str">
        <f t="shared" si="62"/>
        <v>`reg_c170`.`ALIQ_IPI`,</v>
      </c>
    </row>
    <row r="573" spans="10:28" ht="14.5" hidden="1" customHeight="1" x14ac:dyDescent="0.3">
      <c r="J573" s="187" t="str">
        <f t="shared" si="61"/>
        <v>C170</v>
      </c>
      <c r="K573" s="181">
        <v>24</v>
      </c>
      <c r="L573" s="289" t="s">
        <v>584</v>
      </c>
      <c r="M573" s="182" t="s">
        <v>836</v>
      </c>
      <c r="N573" s="181" t="s">
        <v>32</v>
      </c>
      <c r="O573" s="181" t="s">
        <v>28</v>
      </c>
      <c r="P573" s="181">
        <v>2</v>
      </c>
      <c r="Q573" s="192" t="str">
        <f t="shared" si="57"/>
        <v>Campo</v>
      </c>
      <c r="R573" s="192" t="s">
        <v>3606</v>
      </c>
      <c r="S573" s="191" t="str">
        <f t="shared" si="58"/>
        <v/>
      </c>
      <c r="T573" s="192" t="str">
        <f t="shared" si="59"/>
        <v>&lt;campo posicao="24"&gt;
&lt;coluna&gt;VL_IPI&lt;/coluna&gt;
&lt;descricao&gt;Valor do IPI creditado/debitado&lt;/descricao&gt;
&lt;tipo&gt;R&lt;/tipo&gt;
&lt;/campo&gt;</v>
      </c>
      <c r="U573" s="192" t="str">
        <f t="shared" si="56"/>
        <v>&lt;campo posicao="24"&gt;
&lt;coluna&gt;VL_IPI&lt;/coluna&gt;
&lt;descricao&gt;Valor do IPI creditado/debitado&lt;/descricao&gt;
&lt;tipo&gt;R&lt;/tipo&gt;
&lt;/campo&gt;</v>
      </c>
      <c r="V573" s="192" t="str">
        <f t="shared" si="60"/>
        <v>{"Column25", "VL_IPI"},</v>
      </c>
      <c r="W573" s="191" t="str">
        <f>IF(Q573="Campo","@Campos(posicao = "&amp;K573&amp;", tipo = '"&amp;R573&amp;"')@Column(name = """&amp;L573&amp;""")"&amp;IF(R573="D","@Temporal(TemporalType.DATE)","")&amp;"private "&amp;VLOOKUP(TEXT(R573,"@"),Apoio!A:B,2,0)&amp;" "&amp;SUBSTITUTE(LOWER(LEFT(L573,1))&amp;RIGHT(PROPER(L573),LEN(L573)-1),"_","")&amp;";",IF(ISNUMBER(Q573),IF(R573="R","@Entity@Table(name = ""reg_"&amp;LOWER(J573)&amp;""")@XmlRootElement","")&amp;VLOOKUP(J573,Blocos!D:I,6,0)&amp;Apoio!$E$1&amp;Y573,""))</f>
        <v>@Campos(posicao = 24, tipo = 'R')@Column(name = "VL_IPI")private BigDecimal vlIpi;</v>
      </c>
      <c r="X573" s="190" t="str">
        <f>IF(ISNUMBER(Q573),COUNTIF(Blocos!G:G,J573),"")</f>
        <v/>
      </c>
      <c r="Y573" s="190" t="str">
        <f>IF(OR(X573=0,X573=""),"",VLOOKUP(SUMIFS(Blocos!A:A,Blocos!H:H,'EFD REGISTROS e Campos (2)'!X573,Blocos!G:G,'EFD REGISTROS e Campos (2)'!J573),Blocos!A:L,12,0))</f>
        <v/>
      </c>
      <c r="Z573" s="190" t="str">
        <f>IF(ISNUMBER(Q574),VLOOKUP(J573,Blocos!D:G,4,0),"")</f>
        <v/>
      </c>
      <c r="AA573" s="190" t="str">
        <f>IF(ISNUMBER(Q573),CONCATENATE("CREATE TABLE ""reg_",LOWER(J573),""" (""ID"" bigint NOT NULL AUTO_INCREMENT,  ""HASHFILE"" varchar(255) DEFAULT NULL, ""ID_PAI"" bigint NOT NULL,"),IF(Q573="Campo",CONCATENATE("""",L573,""" ",VLOOKUP(R573,Apoio!A:C,3,0)),""))&amp;IF(Z573="","",CONCATENATE("PRIMARY KEY (""ID""), KEY ""FK_reg_",LOWER(Z573),"_ID_PAI"" (""ID_PAI""), CONSTRAINT ""FK_reg_",LOWER(Z573),"_ID_PAI"" FOREIGN KEY (""ID_PAI"") REFERENCES ""reg_",LOWER(Z573),""" (""ID"")) ENGINE=InnoDB AUTO_INCREMENT=105774 DEFAULT CHARSET=utf8mb4 COLLATE=utf8mb4_0900_ai_ci;"))</f>
        <v>"VL_IPI" decimal(15,6) DEFAULT NULL,</v>
      </c>
      <c r="AB573" s="190" t="str">
        <f t="shared" si="62"/>
        <v>`reg_c170`.`VL_IPI`,</v>
      </c>
    </row>
    <row r="574" spans="10:28" ht="14.5" hidden="1" customHeight="1" x14ac:dyDescent="0.3">
      <c r="J574" s="187" t="str">
        <f t="shared" si="61"/>
        <v>C170</v>
      </c>
      <c r="K574" s="181">
        <v>25</v>
      </c>
      <c r="L574" s="289" t="s">
        <v>837</v>
      </c>
      <c r="M574" s="182" t="s">
        <v>838</v>
      </c>
      <c r="N574" s="181" t="s">
        <v>27</v>
      </c>
      <c r="O574" s="181" t="s">
        <v>54</v>
      </c>
      <c r="P574" s="181" t="s">
        <v>28</v>
      </c>
      <c r="Q574" s="192" t="str">
        <f t="shared" si="57"/>
        <v>Campo</v>
      </c>
      <c r="R574" s="192" t="s">
        <v>27</v>
      </c>
      <c r="S574" s="191" t="str">
        <f t="shared" si="58"/>
        <v/>
      </c>
      <c r="T574" s="192" t="str">
        <f t="shared" si="59"/>
        <v>&lt;campo posicao="25"&gt;
&lt;coluna&gt;CST_PIS&lt;/coluna&gt;
&lt;descricao&gt;Código da Situação Tributária referente ao PIS.&lt;/descricao&gt;
&lt;tipo&gt;C&lt;/tipo&gt;
&lt;/campo&gt;</v>
      </c>
      <c r="U574" s="192" t="str">
        <f t="shared" si="56"/>
        <v>&lt;campo posicao="25"&gt;
&lt;coluna&gt;CST_PIS&lt;/coluna&gt;
&lt;descricao&gt;Código da Situação Tributária referente ao PIS.&lt;/descricao&gt;
&lt;tipo&gt;C&lt;/tipo&gt;
&lt;/campo&gt;</v>
      </c>
      <c r="V574" s="192" t="str">
        <f t="shared" si="60"/>
        <v>{"Column26", "CST_PIS"},</v>
      </c>
      <c r="W574" s="191" t="str">
        <f>IF(Q574="Campo","@Campos(posicao = "&amp;K574&amp;", tipo = '"&amp;R574&amp;"')@Column(name = """&amp;L574&amp;""")"&amp;IF(R574="D","@Temporal(TemporalType.DATE)","")&amp;"private "&amp;VLOOKUP(TEXT(R574,"@"),Apoio!A:B,2,0)&amp;" "&amp;SUBSTITUTE(LOWER(LEFT(L574,1))&amp;RIGHT(PROPER(L574),LEN(L574)-1),"_","")&amp;";",IF(ISNUMBER(Q574),IF(R574="R","@Entity@Table(name = ""reg_"&amp;LOWER(J574)&amp;""")@XmlRootElement","")&amp;VLOOKUP(J574,Blocos!D:I,6,0)&amp;Apoio!$E$1&amp;Y574,""))</f>
        <v>@Campos(posicao = 25, tipo = 'C')@Column(name = "CST_PIS")private String cstPis;</v>
      </c>
      <c r="X574" s="190" t="str">
        <f>IF(ISNUMBER(Q574),COUNTIF(Blocos!G:G,J574),"")</f>
        <v/>
      </c>
      <c r="Y574" s="190" t="str">
        <f>IF(OR(X574=0,X574=""),"",VLOOKUP(SUMIFS(Blocos!A:A,Blocos!H:H,'EFD REGISTROS e Campos (2)'!X574,Blocos!G:G,'EFD REGISTROS e Campos (2)'!J574),Blocos!A:L,12,0))</f>
        <v/>
      </c>
      <c r="Z574" s="190" t="str">
        <f>IF(ISNUMBER(Q575),VLOOKUP(J574,Blocos!D:G,4,0),"")</f>
        <v/>
      </c>
      <c r="AA574" s="190" t="str">
        <f>IF(ISNUMBER(Q574),CONCATENATE("CREATE TABLE ""reg_",LOWER(J574),""" (""ID"" bigint NOT NULL AUTO_INCREMENT,  ""HASHFILE"" varchar(255) DEFAULT NULL, ""ID_PAI"" bigint NOT NULL,"),IF(Q574="Campo",CONCATENATE("""",L574,""" ",VLOOKUP(R574,Apoio!A:C,3,0)),""))&amp;IF(Z574="","",CONCATENATE("PRIMARY KEY (""ID""), KEY ""FK_reg_",LOWER(Z574),"_ID_PAI"" (""ID_PAI""), CONSTRAINT ""FK_reg_",LOWER(Z574),"_ID_PAI"" FOREIGN KEY (""ID_PAI"") REFERENCES ""reg_",LOWER(Z574),""" (""ID"")) ENGINE=InnoDB AUTO_INCREMENT=105774 DEFAULT CHARSET=utf8mb4 COLLATE=utf8mb4_0900_ai_ci;"))</f>
        <v>"CST_PIS" varchar(255) DEFAULT NULL,</v>
      </c>
      <c r="AB574" s="190" t="str">
        <f t="shared" si="62"/>
        <v>`reg_c170`.`CST_PIS`,</v>
      </c>
    </row>
    <row r="575" spans="10:28" ht="14.5" hidden="1" customHeight="1" x14ac:dyDescent="0.3">
      <c r="J575" s="187" t="str">
        <f t="shared" si="61"/>
        <v>C170</v>
      </c>
      <c r="K575" s="181">
        <v>26</v>
      </c>
      <c r="L575" s="289" t="s">
        <v>839</v>
      </c>
      <c r="M575" s="182" t="s">
        <v>840</v>
      </c>
      <c r="N575" s="181" t="s">
        <v>32</v>
      </c>
      <c r="O575" s="181"/>
      <c r="P575" s="181">
        <v>2</v>
      </c>
      <c r="Q575" s="192" t="str">
        <f t="shared" si="57"/>
        <v>Campo</v>
      </c>
      <c r="R575" s="192" t="s">
        <v>3606</v>
      </c>
      <c r="S575" s="191" t="str">
        <f t="shared" si="58"/>
        <v/>
      </c>
      <c r="T575" s="192" t="str">
        <f t="shared" si="59"/>
        <v>&lt;campo posicao="26"&gt;
&lt;coluna&gt;VL_BC_PIS&lt;/coluna&gt;
&lt;descricao&gt;Valor da base de cálculo do PIS&lt;/descricao&gt;
&lt;tipo&gt;R&lt;/tipo&gt;
&lt;/campo&gt;</v>
      </c>
      <c r="U575" s="192" t="str">
        <f t="shared" si="56"/>
        <v>&lt;campo posicao="26"&gt;
&lt;coluna&gt;VL_BC_PIS&lt;/coluna&gt;
&lt;descricao&gt;Valor da base de cálculo do PIS&lt;/descricao&gt;
&lt;tipo&gt;R&lt;/tipo&gt;
&lt;/campo&gt;</v>
      </c>
      <c r="V575" s="192" t="str">
        <f t="shared" si="60"/>
        <v>{"Column27", "VL_BC_PIS"},</v>
      </c>
      <c r="W575" s="191" t="str">
        <f>IF(Q575="Campo","@Campos(posicao = "&amp;K575&amp;", tipo = '"&amp;R575&amp;"')@Column(name = """&amp;L575&amp;""")"&amp;IF(R575="D","@Temporal(TemporalType.DATE)","")&amp;"private "&amp;VLOOKUP(TEXT(R575,"@"),Apoio!A:B,2,0)&amp;" "&amp;SUBSTITUTE(LOWER(LEFT(L575,1))&amp;RIGHT(PROPER(L575),LEN(L575)-1),"_","")&amp;";",IF(ISNUMBER(Q575),IF(R575="R","@Entity@Table(name = ""reg_"&amp;LOWER(J575)&amp;""")@XmlRootElement","")&amp;VLOOKUP(J575,Blocos!D:I,6,0)&amp;Apoio!$E$1&amp;Y575,""))</f>
        <v>@Campos(posicao = 26, tipo = 'R')@Column(name = "VL_BC_PIS")private BigDecimal vlBcPis;</v>
      </c>
      <c r="X575" s="190" t="str">
        <f>IF(ISNUMBER(Q575),COUNTIF(Blocos!G:G,J575),"")</f>
        <v/>
      </c>
      <c r="Y575" s="190" t="str">
        <f>IF(OR(X575=0,X575=""),"",VLOOKUP(SUMIFS(Blocos!A:A,Blocos!H:H,'EFD REGISTROS e Campos (2)'!X575,Blocos!G:G,'EFD REGISTROS e Campos (2)'!J575),Blocos!A:L,12,0))</f>
        <v/>
      </c>
      <c r="Z575" s="190" t="str">
        <f>IF(ISNUMBER(Q576),VLOOKUP(J575,Blocos!D:G,4,0),"")</f>
        <v/>
      </c>
      <c r="AA575" s="190" t="str">
        <f>IF(ISNUMBER(Q575),CONCATENATE("CREATE TABLE ""reg_",LOWER(J575),""" (""ID"" bigint NOT NULL AUTO_INCREMENT,  ""HASHFILE"" varchar(255) DEFAULT NULL, ""ID_PAI"" bigint NOT NULL,"),IF(Q575="Campo",CONCATENATE("""",L575,""" ",VLOOKUP(R575,Apoio!A:C,3,0)),""))&amp;IF(Z575="","",CONCATENATE("PRIMARY KEY (""ID""), KEY ""FK_reg_",LOWER(Z575),"_ID_PAI"" (""ID_PAI""), CONSTRAINT ""FK_reg_",LOWER(Z575),"_ID_PAI"" FOREIGN KEY (""ID_PAI"") REFERENCES ""reg_",LOWER(Z575),""" (""ID"")) ENGINE=InnoDB AUTO_INCREMENT=105774 DEFAULT CHARSET=utf8mb4 COLLATE=utf8mb4_0900_ai_ci;"))</f>
        <v>"VL_BC_PIS" decimal(15,6) DEFAULT NULL,</v>
      </c>
      <c r="AB575" s="190" t="str">
        <f t="shared" si="62"/>
        <v>`reg_c170`.`VL_BC_PIS`,</v>
      </c>
    </row>
    <row r="576" spans="10:28" ht="14.5" hidden="1" customHeight="1" x14ac:dyDescent="0.3">
      <c r="J576" s="187" t="str">
        <f t="shared" si="61"/>
        <v>C170</v>
      </c>
      <c r="K576" s="181">
        <v>27</v>
      </c>
      <c r="L576" s="289" t="s">
        <v>3632</v>
      </c>
      <c r="M576" s="182" t="s">
        <v>842</v>
      </c>
      <c r="N576" s="181" t="s">
        <v>32</v>
      </c>
      <c r="O576" s="181">
        <v>8</v>
      </c>
      <c r="P576" s="181">
        <v>4</v>
      </c>
      <c r="Q576" s="192" t="str">
        <f t="shared" si="57"/>
        <v>Campo</v>
      </c>
      <c r="R576" s="192" t="s">
        <v>3606</v>
      </c>
      <c r="S576" s="191" t="str">
        <f t="shared" si="58"/>
        <v/>
      </c>
      <c r="T576" s="192" t="str">
        <f t="shared" si="59"/>
        <v>&lt;campo posicao="27"&gt;
&lt;coluna&gt;ALIQ_PIS_PERC&lt;/coluna&gt;
&lt;descricao&gt;Alíquota do PIS (em percentual)&lt;/descricao&gt;
&lt;tipo&gt;R&lt;/tipo&gt;
&lt;/campo&gt;</v>
      </c>
      <c r="U576" s="192" t="str">
        <f t="shared" si="56"/>
        <v>&lt;campo posicao="27"&gt;
&lt;coluna&gt;ALIQ_PIS_PERC&lt;/coluna&gt;
&lt;descricao&gt;Alíquota do PIS (em percentual)&lt;/descricao&gt;
&lt;tipo&gt;R&lt;/tipo&gt;
&lt;/campo&gt;</v>
      </c>
      <c r="V576" s="192" t="str">
        <f t="shared" si="60"/>
        <v>{"Column28", "ALIQ_PIS_PERC"},</v>
      </c>
      <c r="W576" s="191" t="str">
        <f>IF(Q576="Campo","@Campos(posicao = "&amp;K576&amp;", tipo = '"&amp;R576&amp;"')@Column(name = """&amp;L576&amp;""")"&amp;IF(R576="D","@Temporal(TemporalType.DATE)","")&amp;"private "&amp;VLOOKUP(TEXT(R576,"@"),Apoio!A:B,2,0)&amp;" "&amp;SUBSTITUTE(LOWER(LEFT(L576,1))&amp;RIGHT(PROPER(L576),LEN(L576)-1),"_","")&amp;";",IF(ISNUMBER(Q576),IF(R576="R","@Entity@Table(name = ""reg_"&amp;LOWER(J576)&amp;""")@XmlRootElement","")&amp;VLOOKUP(J576,Blocos!D:I,6,0)&amp;Apoio!$E$1&amp;Y576,""))</f>
        <v>@Campos(posicao = 27, tipo = 'R')@Column(name = "ALIQ_PIS_PERC")private BigDecimal aliqPisPerc;</v>
      </c>
      <c r="X576" s="190" t="str">
        <f>IF(ISNUMBER(Q576),COUNTIF(Blocos!G:G,J576),"")</f>
        <v/>
      </c>
      <c r="Y576" s="190" t="str">
        <f>IF(OR(X576=0,X576=""),"",VLOOKUP(SUMIFS(Blocos!A:A,Blocos!H:H,'EFD REGISTROS e Campos (2)'!X576,Blocos!G:G,'EFD REGISTROS e Campos (2)'!J576),Blocos!A:L,12,0))</f>
        <v/>
      </c>
      <c r="Z576" s="190" t="str">
        <f>IF(ISNUMBER(Q577),VLOOKUP(J576,Blocos!D:G,4,0),"")</f>
        <v/>
      </c>
      <c r="AA576" s="190" t="str">
        <f>IF(ISNUMBER(Q576),CONCATENATE("CREATE TABLE ""reg_",LOWER(J576),""" (""ID"" bigint NOT NULL AUTO_INCREMENT,  ""HASHFILE"" varchar(255) DEFAULT NULL, ""ID_PAI"" bigint NOT NULL,"),IF(Q576="Campo",CONCATENATE("""",L576,""" ",VLOOKUP(R576,Apoio!A:C,3,0)),""))&amp;IF(Z576="","",CONCATENATE("PRIMARY KEY (""ID""), KEY ""FK_reg_",LOWER(Z576),"_ID_PAI"" (""ID_PAI""), CONSTRAINT ""FK_reg_",LOWER(Z576),"_ID_PAI"" FOREIGN KEY (""ID_PAI"") REFERENCES ""reg_",LOWER(Z576),""" (""ID"")) ENGINE=InnoDB AUTO_INCREMENT=105774 DEFAULT CHARSET=utf8mb4 COLLATE=utf8mb4_0900_ai_ci;"))</f>
        <v>"ALIQ_PIS_PERC" decimal(15,6) DEFAULT NULL,</v>
      </c>
      <c r="AB576" s="190" t="str">
        <f t="shared" si="62"/>
        <v>`reg_c170`.`ALIQ_PIS_PERC`,</v>
      </c>
    </row>
    <row r="577" spans="1:28" ht="14.5" hidden="1" customHeight="1" x14ac:dyDescent="0.3">
      <c r="J577" s="187" t="str">
        <f t="shared" si="61"/>
        <v>C170</v>
      </c>
      <c r="K577" s="181">
        <v>28</v>
      </c>
      <c r="L577" s="289" t="s">
        <v>843</v>
      </c>
      <c r="M577" s="182" t="s">
        <v>844</v>
      </c>
      <c r="N577" s="181" t="s">
        <v>32</v>
      </c>
      <c r="O577" s="181"/>
      <c r="P577" s="181">
        <v>3</v>
      </c>
      <c r="Q577" s="192" t="str">
        <f t="shared" si="57"/>
        <v>Campo</v>
      </c>
      <c r="R577" s="192" t="s">
        <v>3606</v>
      </c>
      <c r="S577" s="191" t="str">
        <f t="shared" si="58"/>
        <v/>
      </c>
      <c r="T577" s="192" t="str">
        <f t="shared" si="59"/>
        <v>&lt;campo posicao="28"&gt;
&lt;coluna&gt;QUANT_BC_PIS&lt;/coluna&gt;
&lt;descricao&gt;Quantidade – Base de cálculo PIS&lt;/descricao&gt;
&lt;tipo&gt;R&lt;/tipo&gt;
&lt;/campo&gt;</v>
      </c>
      <c r="U577" s="192" t="str">
        <f t="shared" si="56"/>
        <v>&lt;campo posicao="28"&gt;
&lt;coluna&gt;QUANT_BC_PIS&lt;/coluna&gt;
&lt;descricao&gt;Quantidade – Base de cálculo PIS&lt;/descricao&gt;
&lt;tipo&gt;R&lt;/tipo&gt;
&lt;/campo&gt;</v>
      </c>
      <c r="V577" s="192" t="str">
        <f t="shared" si="60"/>
        <v>{"Column29", "QUANT_BC_PIS"},</v>
      </c>
      <c r="W577" s="191" t="str">
        <f>IF(Q577="Campo","@Campos(posicao = "&amp;K577&amp;", tipo = '"&amp;R577&amp;"')@Column(name = """&amp;L577&amp;""")"&amp;IF(R577="D","@Temporal(TemporalType.DATE)","")&amp;"private "&amp;VLOOKUP(TEXT(R577,"@"),Apoio!A:B,2,0)&amp;" "&amp;SUBSTITUTE(LOWER(LEFT(L577,1))&amp;RIGHT(PROPER(L577),LEN(L577)-1),"_","")&amp;";",IF(ISNUMBER(Q577),IF(R577="R","@Entity@Table(name = ""reg_"&amp;LOWER(J577)&amp;""")@XmlRootElement","")&amp;VLOOKUP(J577,Blocos!D:I,6,0)&amp;Apoio!$E$1&amp;Y577,""))</f>
        <v>@Campos(posicao = 28, tipo = 'R')@Column(name = "QUANT_BC_PIS")private BigDecimal quantBcPis;</v>
      </c>
      <c r="X577" s="190" t="str">
        <f>IF(ISNUMBER(Q577),COUNTIF(Blocos!G:G,J577),"")</f>
        <v/>
      </c>
      <c r="Y577" s="190" t="str">
        <f>IF(OR(X577=0,X577=""),"",VLOOKUP(SUMIFS(Blocos!A:A,Blocos!H:H,'EFD REGISTROS e Campos (2)'!X577,Blocos!G:G,'EFD REGISTROS e Campos (2)'!J577),Blocos!A:L,12,0))</f>
        <v/>
      </c>
      <c r="Z577" s="190" t="str">
        <f>IF(ISNUMBER(Q578),VLOOKUP(J577,Blocos!D:G,4,0),"")</f>
        <v/>
      </c>
      <c r="AA577" s="190" t="str">
        <f>IF(ISNUMBER(Q577),CONCATENATE("CREATE TABLE ""reg_",LOWER(J577),""" (""ID"" bigint NOT NULL AUTO_INCREMENT,  ""HASHFILE"" varchar(255) DEFAULT NULL, ""ID_PAI"" bigint NOT NULL,"),IF(Q577="Campo",CONCATENATE("""",L577,""" ",VLOOKUP(R577,Apoio!A:C,3,0)),""))&amp;IF(Z577="","",CONCATENATE("PRIMARY KEY (""ID""), KEY ""FK_reg_",LOWER(Z577),"_ID_PAI"" (""ID_PAI""), CONSTRAINT ""FK_reg_",LOWER(Z577),"_ID_PAI"" FOREIGN KEY (""ID_PAI"") REFERENCES ""reg_",LOWER(Z577),""" (""ID"")) ENGINE=InnoDB AUTO_INCREMENT=105774 DEFAULT CHARSET=utf8mb4 COLLATE=utf8mb4_0900_ai_ci;"))</f>
        <v>"QUANT_BC_PIS" decimal(15,6) DEFAULT NULL,</v>
      </c>
      <c r="AB577" s="190" t="str">
        <f t="shared" si="62"/>
        <v>`reg_c170`.`QUANT_BC_PIS`,</v>
      </c>
    </row>
    <row r="578" spans="1:28" ht="14.5" hidden="1" customHeight="1" x14ac:dyDescent="0.3">
      <c r="J578" s="187" t="str">
        <f t="shared" si="61"/>
        <v>C170</v>
      </c>
      <c r="K578" s="181">
        <v>29</v>
      </c>
      <c r="L578" s="289" t="s">
        <v>3634</v>
      </c>
      <c r="M578" s="182" t="s">
        <v>845</v>
      </c>
      <c r="N578" s="181" t="s">
        <v>32</v>
      </c>
      <c r="O578" s="181"/>
      <c r="P578" s="181">
        <v>4</v>
      </c>
      <c r="Q578" s="192" t="str">
        <f t="shared" si="57"/>
        <v>Campo</v>
      </c>
      <c r="R578" s="192" t="s">
        <v>3606</v>
      </c>
      <c r="S578" s="191" t="str">
        <f t="shared" si="58"/>
        <v/>
      </c>
      <c r="T578" s="192" t="str">
        <f t="shared" si="59"/>
        <v>&lt;campo posicao="29"&gt;
&lt;coluna&gt;ALIQ_PIS_REAIS&lt;/coluna&gt;
&lt;descricao&gt;Alíquota do PIS (em reais)&lt;/descricao&gt;
&lt;tipo&gt;R&lt;/tipo&gt;
&lt;/campo&gt;</v>
      </c>
      <c r="U578" s="192" t="str">
        <f t="shared" ref="U578:U641" si="63">S578&amp;T578</f>
        <v>&lt;campo posicao="29"&gt;
&lt;coluna&gt;ALIQ_PIS_REAIS&lt;/coluna&gt;
&lt;descricao&gt;Alíquota do PIS (em reais)&lt;/descricao&gt;
&lt;tipo&gt;R&lt;/tipo&gt;
&lt;/campo&gt;</v>
      </c>
      <c r="V578" s="192" t="str">
        <f t="shared" si="60"/>
        <v>{"Column30", "ALIQ_PIS_REAIS"},</v>
      </c>
      <c r="W578" s="191" t="str">
        <f>IF(Q578="Campo","@Campos(posicao = "&amp;K578&amp;", tipo = '"&amp;R578&amp;"')@Column(name = """&amp;L578&amp;""")"&amp;IF(R578="D","@Temporal(TemporalType.DATE)","")&amp;"private "&amp;VLOOKUP(TEXT(R578,"@"),Apoio!A:B,2,0)&amp;" "&amp;SUBSTITUTE(LOWER(LEFT(L578,1))&amp;RIGHT(PROPER(L578),LEN(L578)-1),"_","")&amp;";",IF(ISNUMBER(Q578),IF(R578="R","@Entity@Table(name = ""reg_"&amp;LOWER(J578)&amp;""")@XmlRootElement","")&amp;VLOOKUP(J578,Blocos!D:I,6,0)&amp;Apoio!$E$1&amp;Y578,""))</f>
        <v>@Campos(posicao = 29, tipo = 'R')@Column(name = "ALIQ_PIS_REAIS")private BigDecimal aliqPisReais;</v>
      </c>
      <c r="X578" s="190" t="str">
        <f>IF(ISNUMBER(Q578),COUNTIF(Blocos!G:G,J578),"")</f>
        <v/>
      </c>
      <c r="Y578" s="190" t="str">
        <f>IF(OR(X578=0,X578=""),"",VLOOKUP(SUMIFS(Blocos!A:A,Blocos!H:H,'EFD REGISTROS e Campos (2)'!X578,Blocos!G:G,'EFD REGISTROS e Campos (2)'!J578),Blocos!A:L,12,0))</f>
        <v/>
      </c>
      <c r="Z578" s="190" t="str">
        <f>IF(ISNUMBER(Q579),VLOOKUP(J578,Blocos!D:G,4,0),"")</f>
        <v/>
      </c>
      <c r="AA578" s="190" t="str">
        <f>IF(ISNUMBER(Q578),CONCATENATE("CREATE TABLE ""reg_",LOWER(J578),""" (""ID"" bigint NOT NULL AUTO_INCREMENT,  ""HASHFILE"" varchar(255) DEFAULT NULL, ""ID_PAI"" bigint NOT NULL,"),IF(Q578="Campo",CONCATENATE("""",L578,""" ",VLOOKUP(R578,Apoio!A:C,3,0)),""))&amp;IF(Z578="","",CONCATENATE("PRIMARY KEY (""ID""), KEY ""FK_reg_",LOWER(Z578),"_ID_PAI"" (""ID_PAI""), CONSTRAINT ""FK_reg_",LOWER(Z578),"_ID_PAI"" FOREIGN KEY (""ID_PAI"") REFERENCES ""reg_",LOWER(Z578),""" (""ID"")) ENGINE=InnoDB AUTO_INCREMENT=105774 DEFAULT CHARSET=utf8mb4 COLLATE=utf8mb4_0900_ai_ci;"))</f>
        <v>"ALIQ_PIS_REAIS" decimal(15,6) DEFAULT NULL,</v>
      </c>
      <c r="AB578" s="190" t="str">
        <f t="shared" si="62"/>
        <v>`reg_c170`.`ALIQ_PIS_REAIS`,</v>
      </c>
    </row>
    <row r="579" spans="1:28" ht="14.5" hidden="1" customHeight="1" x14ac:dyDescent="0.3">
      <c r="J579" s="187" t="str">
        <f t="shared" si="61"/>
        <v>C170</v>
      </c>
      <c r="K579" s="181">
        <v>30</v>
      </c>
      <c r="L579" s="289" t="s">
        <v>586</v>
      </c>
      <c r="M579" s="182" t="s">
        <v>846</v>
      </c>
      <c r="N579" s="181" t="s">
        <v>32</v>
      </c>
      <c r="O579" s="181" t="s">
        <v>28</v>
      </c>
      <c r="P579" s="181">
        <v>2</v>
      </c>
      <c r="Q579" s="192" t="str">
        <f t="shared" ref="Q579:Q642" si="64">IF(B579&lt;&gt;"",0,IF(C579&lt;&gt;"",1,IF(D579&lt;&gt;"",2,IF(E579&lt;&gt;"",3,IF(F579&lt;&gt;"",4,IF(G579&lt;&gt;"",5,IF(H579&lt;&gt;"",6,IF(ISNUMBER(K579),"Campo",""))))))))</f>
        <v>Campo</v>
      </c>
      <c r="R579" s="192" t="s">
        <v>3606</v>
      </c>
      <c r="S579" s="191" t="str">
        <f t="shared" ref="S579:S642" si="65">IFERROR(IF(ISNUMBER(Q579),CONCATENATE("&lt;/registro&gt;
&lt;registro codigo=""",CONCATENATE(B579,C579,D579,E579,F579,G579,H579),""" perfil=""",A579,""" nivel=""",Q579,"""&gt;"),""),"")</f>
        <v/>
      </c>
      <c r="T579" s="192" t="str">
        <f t="shared" ref="T579:T642" si="66">IF(Q579="Campo",CONCATENATE("&lt;campo posicao=""",K579,"""&gt;
&lt;coluna&gt;",SUBSTITUTE(L579," ",""),"&lt;/coluna&gt;
&lt;descricao&gt;",M579,"&lt;/descricao&gt;
&lt;tipo&gt;",R579,"&lt;/tipo&gt;
&lt;/campo&gt;"),"")</f>
        <v>&lt;campo posicao="30"&gt;
&lt;coluna&gt;VL_PIS&lt;/coluna&gt;
&lt;descricao&gt;Valor do PIS&lt;/descricao&gt;
&lt;tipo&gt;R&lt;/tipo&gt;
&lt;/campo&gt;</v>
      </c>
      <c r="U579" s="192" t="str">
        <f t="shared" si="63"/>
        <v>&lt;campo posicao="30"&gt;
&lt;coluna&gt;VL_PIS&lt;/coluna&gt;
&lt;descricao&gt;Valor do PIS&lt;/descricao&gt;
&lt;tipo&gt;R&lt;/tipo&gt;
&lt;/campo&gt;</v>
      </c>
      <c r="V579" s="192" t="str">
        <f t="shared" ref="V579:V642" si="67">IF(ISNUMBER(K579),CONCATENATE("{""Column",K579+1,""", """,L579,"""},",""),"")</f>
        <v>{"Column31", "VL_PIS"},</v>
      </c>
      <c r="W579" s="191" t="str">
        <f>IF(Q579="Campo","@Campos(posicao = "&amp;K579&amp;", tipo = '"&amp;R579&amp;"')@Column(name = """&amp;L579&amp;""")"&amp;IF(R579="D","@Temporal(TemporalType.DATE)","")&amp;"private "&amp;VLOOKUP(TEXT(R579,"@"),Apoio!A:B,2,0)&amp;" "&amp;SUBSTITUTE(LOWER(LEFT(L579,1))&amp;RIGHT(PROPER(L579),LEN(L579)-1),"_","")&amp;";",IF(ISNUMBER(Q579),IF(R579="R","@Entity@Table(name = ""reg_"&amp;LOWER(J579)&amp;""")@XmlRootElement","")&amp;VLOOKUP(J579,Blocos!D:I,6,0)&amp;Apoio!$E$1&amp;Y579,""))</f>
        <v>@Campos(posicao = 30, tipo = 'R')@Column(name = "VL_PIS")private BigDecimal vlPis;</v>
      </c>
      <c r="X579" s="190" t="str">
        <f>IF(ISNUMBER(Q579),COUNTIF(Blocos!G:G,J579),"")</f>
        <v/>
      </c>
      <c r="Y579" s="190" t="str">
        <f>IF(OR(X579=0,X579=""),"",VLOOKUP(SUMIFS(Blocos!A:A,Blocos!H:H,'EFD REGISTROS e Campos (2)'!X579,Blocos!G:G,'EFD REGISTROS e Campos (2)'!J579),Blocos!A:L,12,0))</f>
        <v/>
      </c>
      <c r="Z579" s="190" t="str">
        <f>IF(ISNUMBER(Q580),VLOOKUP(J579,Blocos!D:G,4,0),"")</f>
        <v/>
      </c>
      <c r="AA579" s="190" t="str">
        <f>IF(ISNUMBER(Q579),CONCATENATE("CREATE TABLE ""reg_",LOWER(J579),""" (""ID"" bigint NOT NULL AUTO_INCREMENT,  ""HASHFILE"" varchar(255) DEFAULT NULL, ""ID_PAI"" bigint NOT NULL,"),IF(Q579="Campo",CONCATENATE("""",L579,""" ",VLOOKUP(R579,Apoio!A:C,3,0)),""))&amp;IF(Z579="","",CONCATENATE("PRIMARY KEY (""ID""), KEY ""FK_reg_",LOWER(Z579),"_ID_PAI"" (""ID_PAI""), CONSTRAINT ""FK_reg_",LOWER(Z579),"_ID_PAI"" FOREIGN KEY (""ID_PAI"") REFERENCES ""reg_",LOWER(Z579),""" (""ID"")) ENGINE=InnoDB AUTO_INCREMENT=105774 DEFAULT CHARSET=utf8mb4 COLLATE=utf8mb4_0900_ai_ci;"))</f>
        <v>"VL_PIS" decimal(15,6) DEFAULT NULL,</v>
      </c>
      <c r="AB579" s="190" t="str">
        <f t="shared" si="62"/>
        <v>`reg_c170`.`VL_PIS`,</v>
      </c>
    </row>
    <row r="580" spans="1:28" ht="14.5" hidden="1" customHeight="1" x14ac:dyDescent="0.3">
      <c r="J580" s="187" t="str">
        <f t="shared" ref="J580:J643" si="68">IF(A580="",J579,CONCATENATE(B580,C580,D580,E580,F580,G580,H580))</f>
        <v>C170</v>
      </c>
      <c r="K580" s="181">
        <v>31</v>
      </c>
      <c r="L580" s="289" t="s">
        <v>847</v>
      </c>
      <c r="M580" s="182" t="s">
        <v>848</v>
      </c>
      <c r="N580" s="181" t="s">
        <v>27</v>
      </c>
      <c r="O580" s="181" t="s">
        <v>849</v>
      </c>
      <c r="P580" s="181" t="s">
        <v>28</v>
      </c>
      <c r="Q580" s="192" t="str">
        <f t="shared" si="64"/>
        <v>Campo</v>
      </c>
      <c r="R580" s="192" t="s">
        <v>27</v>
      </c>
      <c r="S580" s="191" t="str">
        <f t="shared" si="65"/>
        <v/>
      </c>
      <c r="T580" s="192" t="str">
        <f t="shared" si="66"/>
        <v>&lt;campo posicao="31"&gt;
&lt;coluna&gt;CST_COFINS&lt;/coluna&gt;
&lt;descricao&gt;Código da Situação Tributária referente ao COFINS.&lt;/descricao&gt;
&lt;tipo&gt;C&lt;/tipo&gt;
&lt;/campo&gt;</v>
      </c>
      <c r="U580" s="192" t="str">
        <f t="shared" si="63"/>
        <v>&lt;campo posicao="31"&gt;
&lt;coluna&gt;CST_COFINS&lt;/coluna&gt;
&lt;descricao&gt;Código da Situação Tributária referente ao COFINS.&lt;/descricao&gt;
&lt;tipo&gt;C&lt;/tipo&gt;
&lt;/campo&gt;</v>
      </c>
      <c r="V580" s="192" t="str">
        <f t="shared" si="67"/>
        <v>{"Column32", "CST_COFINS"},</v>
      </c>
      <c r="W580" s="191" t="str">
        <f>IF(Q580="Campo","@Campos(posicao = "&amp;K580&amp;", tipo = '"&amp;R580&amp;"')@Column(name = """&amp;L580&amp;""")"&amp;IF(R580="D","@Temporal(TemporalType.DATE)","")&amp;"private "&amp;VLOOKUP(TEXT(R580,"@"),Apoio!A:B,2,0)&amp;" "&amp;SUBSTITUTE(LOWER(LEFT(L580,1))&amp;RIGHT(PROPER(L580),LEN(L580)-1),"_","")&amp;";",IF(ISNUMBER(Q580),IF(R580="R","@Entity@Table(name = ""reg_"&amp;LOWER(J580)&amp;""")@XmlRootElement","")&amp;VLOOKUP(J580,Blocos!D:I,6,0)&amp;Apoio!$E$1&amp;Y580,""))</f>
        <v>@Campos(posicao = 31, tipo = 'C')@Column(name = "CST_COFINS")private String cstCofins;</v>
      </c>
      <c r="X580" s="190" t="str">
        <f>IF(ISNUMBER(Q580),COUNTIF(Blocos!G:G,J580),"")</f>
        <v/>
      </c>
      <c r="Y580" s="190" t="str">
        <f>IF(OR(X580=0,X580=""),"",VLOOKUP(SUMIFS(Blocos!A:A,Blocos!H:H,'EFD REGISTROS e Campos (2)'!X580,Blocos!G:G,'EFD REGISTROS e Campos (2)'!J580),Blocos!A:L,12,0))</f>
        <v/>
      </c>
      <c r="Z580" s="190" t="str">
        <f>IF(ISNUMBER(Q581),VLOOKUP(J580,Blocos!D:G,4,0),"")</f>
        <v/>
      </c>
      <c r="AA580" s="190" t="str">
        <f>IF(ISNUMBER(Q580),CONCATENATE("CREATE TABLE ""reg_",LOWER(J580),""" (""ID"" bigint NOT NULL AUTO_INCREMENT,  ""HASHFILE"" varchar(255) DEFAULT NULL, ""ID_PAI"" bigint NOT NULL,"),IF(Q580="Campo",CONCATENATE("""",L580,""" ",VLOOKUP(R580,Apoio!A:C,3,0)),""))&amp;IF(Z580="","",CONCATENATE("PRIMARY KEY (""ID""), KEY ""FK_reg_",LOWER(Z580),"_ID_PAI"" (""ID_PAI""), CONSTRAINT ""FK_reg_",LOWER(Z580),"_ID_PAI"" FOREIGN KEY (""ID_PAI"") REFERENCES ""reg_",LOWER(Z580),""" (""ID"")) ENGINE=InnoDB AUTO_INCREMENT=105774 DEFAULT CHARSET=utf8mb4 COLLATE=utf8mb4_0900_ai_ci;"))</f>
        <v>"CST_COFINS" varchar(255) DEFAULT NULL,</v>
      </c>
      <c r="AB580" s="190" t="str">
        <f t="shared" ref="AB580:AB643" si="69">IF(Q580="Campo",CONCATENATE(IF(K580=1,"USE `efdicms`;SELECT ",""),"`reg_",LOWER(J580),"`.`",L580,"`,"),"")&amp;IF(J580&lt;&gt;J581,CONCATENATE("FROM `efdicms`.`reg_",LOWER(J580),"`;"""),"")</f>
        <v>`reg_c170`.`CST_COFINS`,</v>
      </c>
    </row>
    <row r="581" spans="1:28" ht="14.5" hidden="1" customHeight="1" x14ac:dyDescent="0.3">
      <c r="J581" s="187" t="str">
        <f t="shared" si="68"/>
        <v>C170</v>
      </c>
      <c r="K581" s="181">
        <v>32</v>
      </c>
      <c r="L581" s="289" t="s">
        <v>850</v>
      </c>
      <c r="M581" s="182" t="s">
        <v>851</v>
      </c>
      <c r="N581" s="181" t="s">
        <v>32</v>
      </c>
      <c r="O581" s="181"/>
      <c r="P581" s="181">
        <v>2</v>
      </c>
      <c r="Q581" s="192" t="str">
        <f t="shared" si="64"/>
        <v>Campo</v>
      </c>
      <c r="R581" s="192" t="s">
        <v>3606</v>
      </c>
      <c r="S581" s="191" t="str">
        <f t="shared" si="65"/>
        <v/>
      </c>
      <c r="T581" s="192" t="str">
        <f t="shared" si="66"/>
        <v>&lt;campo posicao="32"&gt;
&lt;coluna&gt;VL_BC_COFINS&lt;/coluna&gt;
&lt;descricao&gt;Valor da base de cálculo da COFINS&lt;/descricao&gt;
&lt;tipo&gt;R&lt;/tipo&gt;
&lt;/campo&gt;</v>
      </c>
      <c r="U581" s="192" t="str">
        <f t="shared" si="63"/>
        <v>&lt;campo posicao="32"&gt;
&lt;coluna&gt;VL_BC_COFINS&lt;/coluna&gt;
&lt;descricao&gt;Valor da base de cálculo da COFINS&lt;/descricao&gt;
&lt;tipo&gt;R&lt;/tipo&gt;
&lt;/campo&gt;</v>
      </c>
      <c r="V581" s="192" t="str">
        <f t="shared" si="67"/>
        <v>{"Column33", "VL_BC_COFINS"},</v>
      </c>
      <c r="W581" s="191" t="str">
        <f>IF(Q581="Campo","@Campos(posicao = "&amp;K581&amp;", tipo = '"&amp;R581&amp;"')@Column(name = """&amp;L581&amp;""")"&amp;IF(R581="D","@Temporal(TemporalType.DATE)","")&amp;"private "&amp;VLOOKUP(TEXT(R581,"@"),Apoio!A:B,2,0)&amp;" "&amp;SUBSTITUTE(LOWER(LEFT(L581,1))&amp;RIGHT(PROPER(L581),LEN(L581)-1),"_","")&amp;";",IF(ISNUMBER(Q581),IF(R581="R","@Entity@Table(name = ""reg_"&amp;LOWER(J581)&amp;""")@XmlRootElement","")&amp;VLOOKUP(J581,Blocos!D:I,6,0)&amp;Apoio!$E$1&amp;Y581,""))</f>
        <v>@Campos(posicao = 32, tipo = 'R')@Column(name = "VL_BC_COFINS")private BigDecimal vlBcCofins;</v>
      </c>
      <c r="X581" s="190" t="str">
        <f>IF(ISNUMBER(Q581),COUNTIF(Blocos!G:G,J581),"")</f>
        <v/>
      </c>
      <c r="Y581" s="190" t="str">
        <f>IF(OR(X581=0,X581=""),"",VLOOKUP(SUMIFS(Blocos!A:A,Blocos!H:H,'EFD REGISTROS e Campos (2)'!X581,Blocos!G:G,'EFD REGISTROS e Campos (2)'!J581),Blocos!A:L,12,0))</f>
        <v/>
      </c>
      <c r="Z581" s="190" t="str">
        <f>IF(ISNUMBER(Q582),VLOOKUP(J581,Blocos!D:G,4,0),"")</f>
        <v/>
      </c>
      <c r="AA581" s="190" t="str">
        <f>IF(ISNUMBER(Q581),CONCATENATE("CREATE TABLE ""reg_",LOWER(J581),""" (""ID"" bigint NOT NULL AUTO_INCREMENT,  ""HASHFILE"" varchar(255) DEFAULT NULL, ""ID_PAI"" bigint NOT NULL,"),IF(Q581="Campo",CONCATENATE("""",L581,""" ",VLOOKUP(R581,Apoio!A:C,3,0)),""))&amp;IF(Z581="","",CONCATENATE("PRIMARY KEY (""ID""), KEY ""FK_reg_",LOWER(Z581),"_ID_PAI"" (""ID_PAI""), CONSTRAINT ""FK_reg_",LOWER(Z581),"_ID_PAI"" FOREIGN KEY (""ID_PAI"") REFERENCES ""reg_",LOWER(Z581),""" (""ID"")) ENGINE=InnoDB AUTO_INCREMENT=105774 DEFAULT CHARSET=utf8mb4 COLLATE=utf8mb4_0900_ai_ci;"))</f>
        <v>"VL_BC_COFINS" decimal(15,6) DEFAULT NULL,</v>
      </c>
      <c r="AB581" s="190" t="str">
        <f t="shared" si="69"/>
        <v>`reg_c170`.`VL_BC_COFINS`,</v>
      </c>
    </row>
    <row r="582" spans="1:28" ht="14.5" hidden="1" customHeight="1" x14ac:dyDescent="0.3">
      <c r="J582" s="187" t="str">
        <f t="shared" si="68"/>
        <v>C170</v>
      </c>
      <c r="K582" s="181">
        <v>33</v>
      </c>
      <c r="L582" s="289" t="s">
        <v>3633</v>
      </c>
      <c r="M582" s="182" t="s">
        <v>853</v>
      </c>
      <c r="N582" s="181" t="s">
        <v>32</v>
      </c>
      <c r="O582" s="181">
        <v>8</v>
      </c>
      <c r="P582" s="181">
        <v>4</v>
      </c>
      <c r="Q582" s="192" t="str">
        <f t="shared" si="64"/>
        <v>Campo</v>
      </c>
      <c r="R582" s="192" t="s">
        <v>3606</v>
      </c>
      <c r="S582" s="191" t="str">
        <f t="shared" si="65"/>
        <v/>
      </c>
      <c r="T582" s="192" t="str">
        <f t="shared" si="66"/>
        <v>&lt;campo posicao="33"&gt;
&lt;coluna&gt;ALIQ_COFINS_PERC&lt;/coluna&gt;
&lt;descricao&gt;Alíquota do COFINS (em percentual)&lt;/descricao&gt;
&lt;tipo&gt;R&lt;/tipo&gt;
&lt;/campo&gt;</v>
      </c>
      <c r="U582" s="192" t="str">
        <f t="shared" si="63"/>
        <v>&lt;campo posicao="33"&gt;
&lt;coluna&gt;ALIQ_COFINS_PERC&lt;/coluna&gt;
&lt;descricao&gt;Alíquota do COFINS (em percentual)&lt;/descricao&gt;
&lt;tipo&gt;R&lt;/tipo&gt;
&lt;/campo&gt;</v>
      </c>
      <c r="V582" s="192" t="str">
        <f t="shared" si="67"/>
        <v>{"Column34", "ALIQ_COFINS_PERC"},</v>
      </c>
      <c r="W582" s="191" t="str">
        <f>IF(Q582="Campo","@Campos(posicao = "&amp;K582&amp;", tipo = '"&amp;R582&amp;"')@Column(name = """&amp;L582&amp;""")"&amp;IF(R582="D","@Temporal(TemporalType.DATE)","")&amp;"private "&amp;VLOOKUP(TEXT(R582,"@"),Apoio!A:B,2,0)&amp;" "&amp;SUBSTITUTE(LOWER(LEFT(L582,1))&amp;RIGHT(PROPER(L582),LEN(L582)-1),"_","")&amp;";",IF(ISNUMBER(Q582),IF(R582="R","@Entity@Table(name = ""reg_"&amp;LOWER(J582)&amp;""")@XmlRootElement","")&amp;VLOOKUP(J582,Blocos!D:I,6,0)&amp;Apoio!$E$1&amp;Y582,""))</f>
        <v>@Campos(posicao = 33, tipo = 'R')@Column(name = "ALIQ_COFINS_PERC")private BigDecimal aliqCofinsPerc;</v>
      </c>
      <c r="X582" s="190" t="str">
        <f>IF(ISNUMBER(Q582),COUNTIF(Blocos!G:G,J582),"")</f>
        <v/>
      </c>
      <c r="Y582" s="190" t="str">
        <f>IF(OR(X582=0,X582=""),"",VLOOKUP(SUMIFS(Blocos!A:A,Blocos!H:H,'EFD REGISTROS e Campos (2)'!X582,Blocos!G:G,'EFD REGISTROS e Campos (2)'!J582),Blocos!A:L,12,0))</f>
        <v/>
      </c>
      <c r="Z582" s="190" t="str">
        <f>IF(ISNUMBER(Q583),VLOOKUP(J582,Blocos!D:G,4,0),"")</f>
        <v/>
      </c>
      <c r="AA582" s="190" t="str">
        <f>IF(ISNUMBER(Q582),CONCATENATE("CREATE TABLE ""reg_",LOWER(J582),""" (""ID"" bigint NOT NULL AUTO_INCREMENT,  ""HASHFILE"" varchar(255) DEFAULT NULL, ""ID_PAI"" bigint NOT NULL,"),IF(Q582="Campo",CONCATENATE("""",L582,""" ",VLOOKUP(R582,Apoio!A:C,3,0)),""))&amp;IF(Z582="","",CONCATENATE("PRIMARY KEY (""ID""), KEY ""FK_reg_",LOWER(Z582),"_ID_PAI"" (""ID_PAI""), CONSTRAINT ""FK_reg_",LOWER(Z582),"_ID_PAI"" FOREIGN KEY (""ID_PAI"") REFERENCES ""reg_",LOWER(Z582),""" (""ID"")) ENGINE=InnoDB AUTO_INCREMENT=105774 DEFAULT CHARSET=utf8mb4 COLLATE=utf8mb4_0900_ai_ci;"))</f>
        <v>"ALIQ_COFINS_PERC" decimal(15,6) DEFAULT NULL,</v>
      </c>
      <c r="AB582" s="190" t="str">
        <f t="shared" si="69"/>
        <v>`reg_c170`.`ALIQ_COFINS_PERC`,</v>
      </c>
    </row>
    <row r="583" spans="1:28" ht="14.5" hidden="1" customHeight="1" x14ac:dyDescent="0.3">
      <c r="J583" s="187" t="str">
        <f t="shared" si="68"/>
        <v>C170</v>
      </c>
      <c r="K583" s="181">
        <v>34</v>
      </c>
      <c r="L583" s="289" t="s">
        <v>854</v>
      </c>
      <c r="M583" s="182" t="s">
        <v>855</v>
      </c>
      <c r="N583" s="181" t="s">
        <v>32</v>
      </c>
      <c r="O583" s="181"/>
      <c r="P583" s="181">
        <v>3</v>
      </c>
      <c r="Q583" s="192" t="str">
        <f t="shared" si="64"/>
        <v>Campo</v>
      </c>
      <c r="R583" s="192" t="s">
        <v>3606</v>
      </c>
      <c r="S583" s="191" t="str">
        <f t="shared" si="65"/>
        <v/>
      </c>
      <c r="T583" s="192" t="str">
        <f t="shared" si="66"/>
        <v>&lt;campo posicao="34"&gt;
&lt;coluna&gt;QUANT_BC_COFINS&lt;/coluna&gt;
&lt;descricao&gt;Quantidade – Base de cálculo COFINS&lt;/descricao&gt;
&lt;tipo&gt;R&lt;/tipo&gt;
&lt;/campo&gt;</v>
      </c>
      <c r="U583" s="192" t="str">
        <f t="shared" si="63"/>
        <v>&lt;campo posicao="34"&gt;
&lt;coluna&gt;QUANT_BC_COFINS&lt;/coluna&gt;
&lt;descricao&gt;Quantidade – Base de cálculo COFINS&lt;/descricao&gt;
&lt;tipo&gt;R&lt;/tipo&gt;
&lt;/campo&gt;</v>
      </c>
      <c r="V583" s="192" t="str">
        <f t="shared" si="67"/>
        <v>{"Column35", "QUANT_BC_COFINS"},</v>
      </c>
      <c r="W583" s="191" t="str">
        <f>IF(Q583="Campo","@Campos(posicao = "&amp;K583&amp;", tipo = '"&amp;R583&amp;"')@Column(name = """&amp;L583&amp;""")"&amp;IF(R583="D","@Temporal(TemporalType.DATE)","")&amp;"private "&amp;VLOOKUP(TEXT(R583,"@"),Apoio!A:B,2,0)&amp;" "&amp;SUBSTITUTE(LOWER(LEFT(L583,1))&amp;RIGHT(PROPER(L583),LEN(L583)-1),"_","")&amp;";",IF(ISNUMBER(Q583),IF(R583="R","@Entity@Table(name = ""reg_"&amp;LOWER(J583)&amp;""")@XmlRootElement","")&amp;VLOOKUP(J583,Blocos!D:I,6,0)&amp;Apoio!$E$1&amp;Y583,""))</f>
        <v>@Campos(posicao = 34, tipo = 'R')@Column(name = "QUANT_BC_COFINS")private BigDecimal quantBcCofins;</v>
      </c>
      <c r="X583" s="190" t="str">
        <f>IF(ISNUMBER(Q583),COUNTIF(Blocos!G:G,J583),"")</f>
        <v/>
      </c>
      <c r="Y583" s="190" t="str">
        <f>IF(OR(X583=0,X583=""),"",VLOOKUP(SUMIFS(Blocos!A:A,Blocos!H:H,'EFD REGISTROS e Campos (2)'!X583,Blocos!G:G,'EFD REGISTROS e Campos (2)'!J583),Blocos!A:L,12,0))</f>
        <v/>
      </c>
      <c r="Z583" s="190" t="str">
        <f>IF(ISNUMBER(Q584),VLOOKUP(J583,Blocos!D:G,4,0),"")</f>
        <v/>
      </c>
      <c r="AA583" s="190" t="str">
        <f>IF(ISNUMBER(Q583),CONCATENATE("CREATE TABLE ""reg_",LOWER(J583),""" (""ID"" bigint NOT NULL AUTO_INCREMENT,  ""HASHFILE"" varchar(255) DEFAULT NULL, ""ID_PAI"" bigint NOT NULL,"),IF(Q583="Campo",CONCATENATE("""",L583,""" ",VLOOKUP(R583,Apoio!A:C,3,0)),""))&amp;IF(Z583="","",CONCATENATE("PRIMARY KEY (""ID""), KEY ""FK_reg_",LOWER(Z583),"_ID_PAI"" (""ID_PAI""), CONSTRAINT ""FK_reg_",LOWER(Z583),"_ID_PAI"" FOREIGN KEY (""ID_PAI"") REFERENCES ""reg_",LOWER(Z583),""" (""ID"")) ENGINE=InnoDB AUTO_INCREMENT=105774 DEFAULT CHARSET=utf8mb4 COLLATE=utf8mb4_0900_ai_ci;"))</f>
        <v>"QUANT_BC_COFINS" decimal(15,6) DEFAULT NULL,</v>
      </c>
      <c r="AB583" s="190" t="str">
        <f t="shared" si="69"/>
        <v>`reg_c170`.`QUANT_BC_COFINS`,</v>
      </c>
    </row>
    <row r="584" spans="1:28" ht="14.5" hidden="1" customHeight="1" x14ac:dyDescent="0.3">
      <c r="J584" s="187" t="str">
        <f t="shared" si="68"/>
        <v>C170</v>
      </c>
      <c r="K584" s="181">
        <v>35</v>
      </c>
      <c r="L584" s="289" t="s">
        <v>3635</v>
      </c>
      <c r="M584" s="182" t="s">
        <v>856</v>
      </c>
      <c r="N584" s="181" t="s">
        <v>32</v>
      </c>
      <c r="O584" s="181"/>
      <c r="P584" s="181">
        <v>4</v>
      </c>
      <c r="Q584" s="192" t="str">
        <f t="shared" si="64"/>
        <v>Campo</v>
      </c>
      <c r="R584" s="192" t="s">
        <v>3606</v>
      </c>
      <c r="S584" s="191" t="str">
        <f t="shared" si="65"/>
        <v/>
      </c>
      <c r="T584" s="192" t="str">
        <f t="shared" si="66"/>
        <v>&lt;campo posicao="35"&gt;
&lt;coluna&gt;ALIQ_COFINS_REAIS&lt;/coluna&gt;
&lt;descricao&gt;Alíquota da COFINS (em reais)&lt;/descricao&gt;
&lt;tipo&gt;R&lt;/tipo&gt;
&lt;/campo&gt;</v>
      </c>
      <c r="U584" s="192" t="str">
        <f t="shared" si="63"/>
        <v>&lt;campo posicao="35"&gt;
&lt;coluna&gt;ALIQ_COFINS_REAIS&lt;/coluna&gt;
&lt;descricao&gt;Alíquota da COFINS (em reais)&lt;/descricao&gt;
&lt;tipo&gt;R&lt;/tipo&gt;
&lt;/campo&gt;</v>
      </c>
      <c r="V584" s="192" t="str">
        <f t="shared" si="67"/>
        <v>{"Column36", "ALIQ_COFINS_REAIS"},</v>
      </c>
      <c r="W584" s="191" t="str">
        <f>IF(Q584="Campo","@Campos(posicao = "&amp;K584&amp;", tipo = '"&amp;R584&amp;"')@Column(name = """&amp;L584&amp;""")"&amp;IF(R584="D","@Temporal(TemporalType.DATE)","")&amp;"private "&amp;VLOOKUP(TEXT(R584,"@"),Apoio!A:B,2,0)&amp;" "&amp;SUBSTITUTE(LOWER(LEFT(L584,1))&amp;RIGHT(PROPER(L584),LEN(L584)-1),"_","")&amp;";",IF(ISNUMBER(Q584),IF(R584="R","@Entity@Table(name = ""reg_"&amp;LOWER(J584)&amp;""")@XmlRootElement","")&amp;VLOOKUP(J584,Blocos!D:I,6,0)&amp;Apoio!$E$1&amp;Y584,""))</f>
        <v>@Campos(posicao = 35, tipo = 'R')@Column(name = "ALIQ_COFINS_REAIS")private BigDecimal aliqCofinsReais;</v>
      </c>
      <c r="X584" s="190" t="str">
        <f>IF(ISNUMBER(Q584),COUNTIF(Blocos!G:G,J584),"")</f>
        <v/>
      </c>
      <c r="Y584" s="190" t="str">
        <f>IF(OR(X584=0,X584=""),"",VLOOKUP(SUMIFS(Blocos!A:A,Blocos!H:H,'EFD REGISTROS e Campos (2)'!X584,Blocos!G:G,'EFD REGISTROS e Campos (2)'!J584),Blocos!A:L,12,0))</f>
        <v/>
      </c>
      <c r="Z584" s="190" t="str">
        <f>IF(ISNUMBER(Q585),VLOOKUP(J584,Blocos!D:G,4,0),"")</f>
        <v/>
      </c>
      <c r="AA584" s="190" t="str">
        <f>IF(ISNUMBER(Q584),CONCATENATE("CREATE TABLE ""reg_",LOWER(J584),""" (""ID"" bigint NOT NULL AUTO_INCREMENT,  ""HASHFILE"" varchar(255) DEFAULT NULL, ""ID_PAI"" bigint NOT NULL,"),IF(Q584="Campo",CONCATENATE("""",L584,""" ",VLOOKUP(R584,Apoio!A:C,3,0)),""))&amp;IF(Z584="","",CONCATENATE("PRIMARY KEY (""ID""), KEY ""FK_reg_",LOWER(Z584),"_ID_PAI"" (""ID_PAI""), CONSTRAINT ""FK_reg_",LOWER(Z584),"_ID_PAI"" FOREIGN KEY (""ID_PAI"") REFERENCES ""reg_",LOWER(Z584),""" (""ID"")) ENGINE=InnoDB AUTO_INCREMENT=105774 DEFAULT CHARSET=utf8mb4 COLLATE=utf8mb4_0900_ai_ci;"))</f>
        <v>"ALIQ_COFINS_REAIS" decimal(15,6) DEFAULT NULL,</v>
      </c>
      <c r="AB584" s="190" t="str">
        <f t="shared" si="69"/>
        <v>`reg_c170`.`ALIQ_COFINS_REAIS`,</v>
      </c>
    </row>
    <row r="585" spans="1:28" ht="14.5" hidden="1" customHeight="1" x14ac:dyDescent="0.3">
      <c r="J585" s="187" t="str">
        <f t="shared" si="68"/>
        <v>C170</v>
      </c>
      <c r="K585" s="181">
        <v>36</v>
      </c>
      <c r="L585" s="289" t="s">
        <v>588</v>
      </c>
      <c r="M585" s="182" t="s">
        <v>857</v>
      </c>
      <c r="N585" s="181" t="s">
        <v>32</v>
      </c>
      <c r="O585" s="181" t="s">
        <v>28</v>
      </c>
      <c r="P585" s="181">
        <v>2</v>
      </c>
      <c r="Q585" s="192" t="str">
        <f t="shared" si="64"/>
        <v>Campo</v>
      </c>
      <c r="R585" s="192" t="s">
        <v>3606</v>
      </c>
      <c r="S585" s="191" t="str">
        <f t="shared" si="65"/>
        <v/>
      </c>
      <c r="T585" s="192" t="str">
        <f t="shared" si="66"/>
        <v>&lt;campo posicao="36"&gt;
&lt;coluna&gt;VL_COFINS&lt;/coluna&gt;
&lt;descricao&gt;Valor da COFINS&lt;/descricao&gt;
&lt;tipo&gt;R&lt;/tipo&gt;
&lt;/campo&gt;</v>
      </c>
      <c r="U585" s="192" t="str">
        <f t="shared" si="63"/>
        <v>&lt;campo posicao="36"&gt;
&lt;coluna&gt;VL_COFINS&lt;/coluna&gt;
&lt;descricao&gt;Valor da COFINS&lt;/descricao&gt;
&lt;tipo&gt;R&lt;/tipo&gt;
&lt;/campo&gt;</v>
      </c>
      <c r="V585" s="192" t="str">
        <f t="shared" si="67"/>
        <v>{"Column37", "VL_COFINS"},</v>
      </c>
      <c r="W585" s="191" t="str">
        <f>IF(Q585="Campo","@Campos(posicao = "&amp;K585&amp;", tipo = '"&amp;R585&amp;"')@Column(name = """&amp;L585&amp;""")"&amp;IF(R585="D","@Temporal(TemporalType.DATE)","")&amp;"private "&amp;VLOOKUP(TEXT(R585,"@"),Apoio!A:B,2,0)&amp;" "&amp;SUBSTITUTE(LOWER(LEFT(L585,1))&amp;RIGHT(PROPER(L585),LEN(L585)-1),"_","")&amp;";",IF(ISNUMBER(Q585),IF(R585="R","@Entity@Table(name = ""reg_"&amp;LOWER(J585)&amp;""")@XmlRootElement","")&amp;VLOOKUP(J585,Blocos!D:I,6,0)&amp;Apoio!$E$1&amp;Y585,""))</f>
        <v>@Campos(posicao = 36, tipo = 'R')@Column(name = "VL_COFINS")private BigDecimal vlCofins;</v>
      </c>
      <c r="X585" s="190" t="str">
        <f>IF(ISNUMBER(Q585),COUNTIF(Blocos!G:G,J585),"")</f>
        <v/>
      </c>
      <c r="Y585" s="190" t="str">
        <f>IF(OR(X585=0,X585=""),"",VLOOKUP(SUMIFS(Blocos!A:A,Blocos!H:H,'EFD REGISTROS e Campos (2)'!X585,Blocos!G:G,'EFD REGISTROS e Campos (2)'!J585),Blocos!A:L,12,0))</f>
        <v/>
      </c>
      <c r="Z585" s="190" t="str">
        <f>IF(ISNUMBER(Q586),VLOOKUP(J585,Blocos!D:G,4,0),"")</f>
        <v/>
      </c>
      <c r="AA585" s="190" t="str">
        <f>IF(ISNUMBER(Q585),CONCATENATE("CREATE TABLE ""reg_",LOWER(J585),""" (""ID"" bigint NOT NULL AUTO_INCREMENT,  ""HASHFILE"" varchar(255) DEFAULT NULL, ""ID_PAI"" bigint NOT NULL,"),IF(Q585="Campo",CONCATENATE("""",L585,""" ",VLOOKUP(R585,Apoio!A:C,3,0)),""))&amp;IF(Z585="","",CONCATENATE("PRIMARY KEY (""ID""), KEY ""FK_reg_",LOWER(Z585),"_ID_PAI"" (""ID_PAI""), CONSTRAINT ""FK_reg_",LOWER(Z585),"_ID_PAI"" FOREIGN KEY (""ID_PAI"") REFERENCES ""reg_",LOWER(Z585),""" (""ID"")) ENGINE=InnoDB AUTO_INCREMENT=105774 DEFAULT CHARSET=utf8mb4 COLLATE=utf8mb4_0900_ai_ci;"))</f>
        <v>"VL_COFINS" decimal(15,6) DEFAULT NULL,</v>
      </c>
      <c r="AB585" s="190" t="str">
        <f t="shared" si="69"/>
        <v>`reg_c170`.`VL_COFINS`,</v>
      </c>
    </row>
    <row r="586" spans="1:28" ht="14.5" hidden="1" customHeight="1" x14ac:dyDescent="0.3">
      <c r="J586" s="187" t="str">
        <f t="shared" si="68"/>
        <v>C170</v>
      </c>
      <c r="K586" s="181">
        <v>37</v>
      </c>
      <c r="L586" s="289" t="s">
        <v>246</v>
      </c>
      <c r="M586" s="182" t="s">
        <v>858</v>
      </c>
      <c r="N586" s="181" t="s">
        <v>27</v>
      </c>
      <c r="O586" s="181" t="s">
        <v>28</v>
      </c>
      <c r="P586" s="181" t="s">
        <v>28</v>
      </c>
      <c r="Q586" s="192" t="str">
        <f t="shared" si="64"/>
        <v>Campo</v>
      </c>
      <c r="R586" s="192" t="s">
        <v>27</v>
      </c>
      <c r="S586" s="191" t="str">
        <f t="shared" si="65"/>
        <v/>
      </c>
      <c r="T586" s="192" t="str">
        <f t="shared" si="66"/>
        <v>&lt;campo posicao="37"&gt;
&lt;coluna&gt;COD_CTA&lt;/coluna&gt;
&lt;descricao&gt;Código da conta analítica contábil debitada/creditada&lt;/descricao&gt;
&lt;tipo&gt;C&lt;/tipo&gt;
&lt;/campo&gt;</v>
      </c>
      <c r="U586" s="192" t="str">
        <f t="shared" si="63"/>
        <v>&lt;campo posicao="37"&gt;
&lt;coluna&gt;COD_CTA&lt;/coluna&gt;
&lt;descricao&gt;Código da conta analítica contábil debitada/creditada&lt;/descricao&gt;
&lt;tipo&gt;C&lt;/tipo&gt;
&lt;/campo&gt;</v>
      </c>
      <c r="V586" s="192" t="str">
        <f t="shared" si="67"/>
        <v>{"Column38", "COD_CTA"},</v>
      </c>
      <c r="W586" s="191" t="str">
        <f>IF(Q586="Campo","@Campos(posicao = "&amp;K586&amp;", tipo = '"&amp;R586&amp;"')@Column(name = """&amp;L586&amp;""")"&amp;IF(R586="D","@Temporal(TemporalType.DATE)","")&amp;"private "&amp;VLOOKUP(TEXT(R586,"@"),Apoio!A:B,2,0)&amp;" "&amp;SUBSTITUTE(LOWER(LEFT(L586,1))&amp;RIGHT(PROPER(L586),LEN(L586)-1),"_","")&amp;";",IF(ISNUMBER(Q586),IF(R586="R","@Entity@Table(name = ""reg_"&amp;LOWER(J586)&amp;""")@XmlRootElement","")&amp;VLOOKUP(J586,Blocos!D:I,6,0)&amp;Apoio!$E$1&amp;Y586,""))</f>
        <v>@Campos(posicao = 37, tipo = 'C')@Column(name = "COD_CTA")private String codCta;</v>
      </c>
      <c r="X586" s="190" t="str">
        <f>IF(ISNUMBER(Q586),COUNTIF(Blocos!G:G,J586),"")</f>
        <v/>
      </c>
      <c r="Y586" s="190" t="str">
        <f>IF(OR(X586=0,X586=""),"",VLOOKUP(SUMIFS(Blocos!A:A,Blocos!H:H,'EFD REGISTROS e Campos (2)'!X586,Blocos!G:G,'EFD REGISTROS e Campos (2)'!J586),Blocos!A:L,12,0))</f>
        <v/>
      </c>
      <c r="Z586" s="190" t="str">
        <f>IF(ISNUMBER(Q587),VLOOKUP(J586,Blocos!D:G,4,0),"")</f>
        <v/>
      </c>
      <c r="AA586" s="190" t="str">
        <f>IF(ISNUMBER(Q586),CONCATENATE("CREATE TABLE ""reg_",LOWER(J586),""" (""ID"" bigint NOT NULL AUTO_INCREMENT,  ""HASHFILE"" varchar(255) DEFAULT NULL, ""ID_PAI"" bigint NOT NULL,"),IF(Q586="Campo",CONCATENATE("""",L586,""" ",VLOOKUP(R586,Apoio!A:C,3,0)),""))&amp;IF(Z586="","",CONCATENATE("PRIMARY KEY (""ID""), KEY ""FK_reg_",LOWER(Z586),"_ID_PAI"" (""ID_PAI""), CONSTRAINT ""FK_reg_",LOWER(Z586),"_ID_PAI"" FOREIGN KEY (""ID_PAI"") REFERENCES ""reg_",LOWER(Z586),""" (""ID"")) ENGINE=InnoDB AUTO_INCREMENT=105774 DEFAULT CHARSET=utf8mb4 COLLATE=utf8mb4_0900_ai_ci;"))</f>
        <v>"COD_CTA" varchar(255) DEFAULT NULL,</v>
      </c>
      <c r="AB586" s="190" t="str">
        <f t="shared" si="69"/>
        <v>`reg_c170`.`COD_CTA`,</v>
      </c>
    </row>
    <row r="587" spans="1:28" ht="14.5" hidden="1" customHeight="1" x14ac:dyDescent="0.3">
      <c r="J587" s="187" t="str">
        <f t="shared" si="68"/>
        <v>C170</v>
      </c>
      <c r="K587" s="181">
        <v>38</v>
      </c>
      <c r="L587" s="289" t="s">
        <v>548</v>
      </c>
      <c r="M587" s="182" t="s">
        <v>859</v>
      </c>
      <c r="N587" s="181" t="s">
        <v>32</v>
      </c>
      <c r="O587" s="181" t="s">
        <v>28</v>
      </c>
      <c r="P587" s="181">
        <v>2</v>
      </c>
      <c r="Q587" s="192" t="str">
        <f t="shared" si="64"/>
        <v>Campo</v>
      </c>
      <c r="R587" s="192" t="s">
        <v>3606</v>
      </c>
      <c r="S587" s="191" t="str">
        <f t="shared" si="65"/>
        <v/>
      </c>
      <c r="T587" s="192" t="str">
        <f t="shared" si="66"/>
        <v>&lt;campo posicao="38"&gt;
&lt;coluna&gt;VL_ABAT_NT&lt;/coluna&gt;
&lt;descricao&gt;Valor do abatimento não tributado e não comercial ( válido a partir de 01/01/2019)&lt;/descricao&gt;
&lt;tipo&gt;R&lt;/tipo&gt;
&lt;/campo&gt;</v>
      </c>
      <c r="U587" s="192" t="str">
        <f t="shared" si="63"/>
        <v>&lt;campo posicao="38"&gt;
&lt;coluna&gt;VL_ABAT_NT&lt;/coluna&gt;
&lt;descricao&gt;Valor do abatimento não tributado e não comercial ( válido a partir de 01/01/2019)&lt;/descricao&gt;
&lt;tipo&gt;R&lt;/tipo&gt;
&lt;/campo&gt;</v>
      </c>
      <c r="V587" s="192" t="str">
        <f t="shared" si="67"/>
        <v>{"Column39", "VL_ABAT_NT"},</v>
      </c>
      <c r="W587" s="191" t="str">
        <f>IF(Q587="Campo","@Campos(posicao = "&amp;K587&amp;", tipo = '"&amp;R587&amp;"')@Column(name = """&amp;L587&amp;""")"&amp;IF(R587="D","@Temporal(TemporalType.DATE)","")&amp;"private "&amp;VLOOKUP(TEXT(R587,"@"),Apoio!A:B,2,0)&amp;" "&amp;SUBSTITUTE(LOWER(LEFT(L587,1))&amp;RIGHT(PROPER(L587),LEN(L587)-1),"_","")&amp;";",IF(ISNUMBER(Q587),IF(R587="R","@Entity@Table(name = ""reg_"&amp;LOWER(J587)&amp;""")@XmlRootElement","")&amp;VLOOKUP(J587,Blocos!D:I,6,0)&amp;Apoio!$E$1&amp;Y587,""))</f>
        <v>@Campos(posicao = 38, tipo = 'R')@Column(name = "VL_ABAT_NT")private BigDecimal vlAbatNt;</v>
      </c>
      <c r="X587" s="190" t="str">
        <f>IF(ISNUMBER(Q587),COUNTIF(Blocos!G:G,J587),"")</f>
        <v/>
      </c>
      <c r="Y587" s="190" t="str">
        <f>IF(OR(X587=0,X587=""),"",VLOOKUP(SUMIFS(Blocos!A:A,Blocos!H:H,'EFD REGISTROS e Campos (2)'!X587,Blocos!G:G,'EFD REGISTROS e Campos (2)'!J587),Blocos!A:L,12,0))</f>
        <v/>
      </c>
      <c r="Z587" s="190" t="str">
        <f>IF(ISNUMBER(Q588),VLOOKUP(J587,Blocos!D:G,4,0),"")</f>
        <v>C100</v>
      </c>
      <c r="AA587" s="190" t="str">
        <f>IF(ISNUMBER(Q587),CONCATENATE("CREATE TABLE ""reg_",LOWER(J587),""" (""ID"" bigint NOT NULL AUTO_INCREMENT,  ""HASHFILE"" varchar(255) DEFAULT NULL, ""ID_PAI"" bigint NOT NULL,"),IF(Q587="Campo",CONCATENATE("""",L587,""" ",VLOOKUP(R587,Apoio!A:C,3,0)),""))&amp;IF(Z587="","",CONCATENATE("PRIMARY KEY (""ID""), KEY ""FK_reg_",LOWER(Z587),"_ID_PAI"" (""ID_PAI""), CONSTRAINT ""FK_reg_",LOWER(Z587),"_ID_PAI"" FOREIGN KEY (""ID_PAI"") REFERENCES ""reg_",LOWER(Z587),""" (""ID"")) ENGINE=InnoDB AUTO_INCREMENT=105774 DEFAULT CHARSET=utf8mb4 COLLATE=utf8mb4_0900_ai_ci;"))</f>
        <v>"VL_ABAT_NT" decimal(15,6) DEFAULT NULL,PRIMARY KEY ("ID"), KEY "FK_reg_c100_ID_PAI" ("ID_PAI"), CONSTRAINT "FK_reg_c100_ID_PAI" FOREIGN KEY ("ID_PAI") REFERENCES "reg_c100" ("ID")) ENGINE=InnoDB AUTO_INCREMENT=105774 DEFAULT CHARSET=utf8mb4 COLLATE=utf8mb4_0900_ai_ci;</v>
      </c>
      <c r="AB587" s="190" t="str">
        <f t="shared" si="69"/>
        <v>`reg_c170`.`VL_ABAT_NT`,FROM `efdicms`.`reg_c170`;"</v>
      </c>
    </row>
    <row r="588" spans="1:28" ht="14.5" hidden="1" customHeight="1" collapsed="1" x14ac:dyDescent="0.3">
      <c r="A588" s="180" t="s">
        <v>115</v>
      </c>
      <c r="F588" s="180" t="s">
        <v>860</v>
      </c>
      <c r="I588" s="180" t="s">
        <v>144</v>
      </c>
      <c r="J588" s="187" t="str">
        <f t="shared" si="68"/>
        <v>C171</v>
      </c>
      <c r="K588" s="195" t="s">
        <v>861</v>
      </c>
      <c r="Q588" s="192">
        <f t="shared" si="64"/>
        <v>4</v>
      </c>
      <c r="S588" s="191" t="str">
        <f t="shared" si="65"/>
        <v>&lt;/registro&gt;
&lt;registro codigo="C171" perfil="AB" nivel="4"&gt;</v>
      </c>
      <c r="T588" s="192" t="str">
        <f t="shared" si="66"/>
        <v/>
      </c>
      <c r="U588" s="192" t="str">
        <f t="shared" si="63"/>
        <v>&lt;/registro&gt;
&lt;registro codigo="C171" perfil="AB" nivel="4"&gt;</v>
      </c>
      <c r="V588" s="192" t="str">
        <f t="shared" si="67"/>
        <v/>
      </c>
      <c r="W588" s="191" t="str">
        <f>IF(Q588="Campo","@Campos(posicao = "&amp;K588&amp;", tipo = '"&amp;R588&amp;"')@Column(name = """&amp;L588&amp;""")"&amp;IF(R588="D","@Temporal(TemporalType.DATE)","")&amp;"private "&amp;VLOOKUP(TEXT(R588,"@"),Apoio!A:B,2,0)&amp;" "&amp;SUBSTITUTE(LOWER(LEFT(L588,1))&amp;RIGHT(PROPER(L588),LEN(L588)-1),"_","")&amp;";",IF(ISNUMBER(Q588),IF(R588="R","@Entity@Table(name = ""reg_"&amp;LOWER(J588)&amp;""")@XmlRootElement","")&amp;VLOOKUP(J588,Blocos!D:I,6,0)&amp;Apoio!$E$1&amp;Y588,""))</f>
        <v>@Registros(nivel = 4) public class RegC171 implements Serializable { private static final long serialVersionUID = 1L; @Id @GeneratedValue(strategy = GenerationType.IDENTITY) @Basic(optional = false) @Column(name = "ID" ) private Long id;@ManyToOne(fetch = FetchType.LAZY) @JoinColumn(name = "ID_PAI", nullable = false) private RegC170 idPai; public RegC170 getIdPai() {return idPai;}public void setIdPai(Object idPai) {this.idPai = (RegC170) idPai;}public RegC171() { } public RegC171(Long id) { this.id = id; } public RegC171(Long id, RegC170 idPai, long linha, String hash) { this.id = id; this.idPai = idPai; this.linha = linha; this.hash = hash; }public Long getId() { return id; } public void setId(Long id) { this.id = id; }@Basic(optional = false)@Column(name = "LINHA")private long linha;@Basic(optional = false)@Column(name = "HASH")private String hash;</v>
      </c>
      <c r="X588" s="190">
        <f>IF(ISNUMBER(Q588),COUNTIF(Blocos!G:G,J588),"")</f>
        <v>0</v>
      </c>
      <c r="Y588" s="190" t="str">
        <f>IF(OR(X588=0,X588=""),"",VLOOKUP(SUMIFS(Blocos!A:A,Blocos!H:H,'EFD REGISTROS e Campos (2)'!X588,Blocos!G:G,'EFD REGISTROS e Campos (2)'!J588),Blocos!A:L,12,0))</f>
        <v/>
      </c>
      <c r="Z588" s="190" t="str">
        <f>IF(ISNUMBER(Q589),VLOOKUP(J588,Blocos!D:G,4,0),"")</f>
        <v/>
      </c>
      <c r="AA588" s="190" t="str">
        <f>IF(ISNUMBER(Q588),CONCATENATE("CREATE TABLE ""reg_",LOWER(J588),""" (""ID"" bigint NOT NULL AUTO_INCREMENT,  ""HASHFILE"" varchar(255) DEFAULT NULL, ""ID_PAI"" bigint NOT NULL,"),IF(Q588="Campo",CONCATENATE("""",L588,""" ",VLOOKUP(R588,Apoio!A:C,3,0)),""))&amp;IF(Z588="","",CONCATENATE("PRIMARY KEY (""ID""), KEY ""FK_reg_",LOWER(Z588),"_ID_PAI"" (""ID_PAI""), CONSTRAINT ""FK_reg_",LOWER(Z588),"_ID_PAI"" FOREIGN KEY (""ID_PAI"") REFERENCES ""reg_",LOWER(Z588),""" (""ID"")) ENGINE=InnoDB AUTO_INCREMENT=105774 DEFAULT CHARSET=utf8mb4 COLLATE=utf8mb4_0900_ai_ci;"))</f>
        <v>CREATE TABLE "reg_c171" ("ID" bigint NOT NULL AUTO_INCREMENT,  "HASHFILE" varchar(255) DEFAULT NULL, "ID_PAI" bigint NOT NULL,</v>
      </c>
      <c r="AB588" s="190" t="str">
        <f t="shared" si="69"/>
        <v/>
      </c>
    </row>
    <row r="589" spans="1:28" ht="14.5" hidden="1" customHeight="1" x14ac:dyDescent="0.3">
      <c r="J589" s="187" t="str">
        <f t="shared" si="68"/>
        <v>C171</v>
      </c>
      <c r="K589" s="181">
        <v>1</v>
      </c>
      <c r="L589" s="289" t="s">
        <v>25</v>
      </c>
      <c r="M589" s="182" t="s">
        <v>862</v>
      </c>
      <c r="N589" s="181" t="s">
        <v>27</v>
      </c>
      <c r="O589" s="181">
        <v>4</v>
      </c>
      <c r="P589" s="181" t="s">
        <v>28</v>
      </c>
      <c r="Q589" s="192" t="str">
        <f t="shared" si="64"/>
        <v>Campo</v>
      </c>
      <c r="R589" s="192" t="s">
        <v>27</v>
      </c>
      <c r="S589" s="191" t="str">
        <f t="shared" si="65"/>
        <v/>
      </c>
      <c r="T589" s="192" t="str">
        <f t="shared" si="66"/>
        <v>&lt;campo posicao="1"&gt;
&lt;coluna&gt;REG&lt;/coluna&gt;
&lt;descricao&gt;Texto fixo contendo "C171"&lt;/descricao&gt;
&lt;tipo&gt;C&lt;/tipo&gt;
&lt;/campo&gt;</v>
      </c>
      <c r="U589" s="192" t="str">
        <f t="shared" si="63"/>
        <v>&lt;campo posicao="1"&gt;
&lt;coluna&gt;REG&lt;/coluna&gt;
&lt;descricao&gt;Texto fixo contendo "C171"&lt;/descricao&gt;
&lt;tipo&gt;C&lt;/tipo&gt;
&lt;/campo&gt;</v>
      </c>
      <c r="V589" s="192" t="str">
        <f t="shared" si="67"/>
        <v>{"Column2", "REG"},</v>
      </c>
      <c r="W589" s="191" t="str">
        <f>IF(Q589="Campo","@Campos(posicao = "&amp;K589&amp;", tipo = '"&amp;R589&amp;"')@Column(name = """&amp;L589&amp;""")"&amp;IF(R589="D","@Temporal(TemporalType.DATE)","")&amp;"private "&amp;VLOOKUP(TEXT(R589,"@"),Apoio!A:B,2,0)&amp;" "&amp;SUBSTITUTE(LOWER(LEFT(L589,1))&amp;RIGHT(PROPER(L589),LEN(L589)-1),"_","")&amp;";",IF(ISNUMBER(Q589),IF(R589="R","@Entity@Table(name = ""reg_"&amp;LOWER(J589)&amp;""")@XmlRootElement","")&amp;VLOOKUP(J589,Blocos!D:I,6,0)&amp;Apoio!$E$1&amp;Y589,""))</f>
        <v>@Campos(posicao = 1, tipo = 'C')@Column(name = "REG")private String reg;</v>
      </c>
      <c r="X589" s="190" t="str">
        <f>IF(ISNUMBER(Q589),COUNTIF(Blocos!G:G,J589),"")</f>
        <v/>
      </c>
      <c r="Y589" s="190" t="str">
        <f>IF(OR(X589=0,X589=""),"",VLOOKUP(SUMIFS(Blocos!A:A,Blocos!H:H,'EFD REGISTROS e Campos (2)'!X589,Blocos!G:G,'EFD REGISTROS e Campos (2)'!J589),Blocos!A:L,12,0))</f>
        <v/>
      </c>
      <c r="Z589" s="190" t="str">
        <f>IF(ISNUMBER(Q590),VLOOKUP(J589,Blocos!D:G,4,0),"")</f>
        <v/>
      </c>
      <c r="AA589" s="190" t="str">
        <f>IF(ISNUMBER(Q589),CONCATENATE("CREATE TABLE ""reg_",LOWER(J589),""" (""ID"" bigint NOT NULL AUTO_INCREMENT,  ""HASHFILE"" varchar(255) DEFAULT NULL, ""ID_PAI"" bigint NOT NULL,"),IF(Q589="Campo",CONCATENATE("""",L589,""" ",VLOOKUP(R589,Apoio!A:C,3,0)),""))&amp;IF(Z589="","",CONCATENATE("PRIMARY KEY (""ID""), KEY ""FK_reg_",LOWER(Z589),"_ID_PAI"" (""ID_PAI""), CONSTRAINT ""FK_reg_",LOWER(Z589),"_ID_PAI"" FOREIGN KEY (""ID_PAI"") REFERENCES ""reg_",LOWER(Z589),""" (""ID"")) ENGINE=InnoDB AUTO_INCREMENT=105774 DEFAULT CHARSET=utf8mb4 COLLATE=utf8mb4_0900_ai_ci;"))</f>
        <v>"REG" varchar(255) DEFAULT NULL,</v>
      </c>
      <c r="AB589" s="190" t="str">
        <f t="shared" si="69"/>
        <v>USE `efdicms`;SELECT `reg_c171`.`REG`,</v>
      </c>
    </row>
    <row r="590" spans="1:28" ht="14.5" hidden="1" customHeight="1" x14ac:dyDescent="0.3">
      <c r="J590" s="187" t="str">
        <f t="shared" si="68"/>
        <v>C171</v>
      </c>
      <c r="K590" s="181">
        <v>2</v>
      </c>
      <c r="L590" s="289" t="s">
        <v>864</v>
      </c>
      <c r="M590" s="182" t="s">
        <v>865</v>
      </c>
      <c r="N590" s="181" t="s">
        <v>27</v>
      </c>
      <c r="O590" s="181">
        <v>3</v>
      </c>
      <c r="P590" s="181" t="s">
        <v>28</v>
      </c>
      <c r="Q590" s="192" t="str">
        <f t="shared" si="64"/>
        <v>Campo</v>
      </c>
      <c r="R590" s="192" t="s">
        <v>27</v>
      </c>
      <c r="S590" s="191" t="str">
        <f t="shared" si="65"/>
        <v/>
      </c>
      <c r="T590" s="192" t="str">
        <f t="shared" si="66"/>
        <v>&lt;campo posicao="2"&gt;
&lt;coluna&gt;NUM_TANQUE&lt;/coluna&gt;
&lt;descricao&gt;Tanque onde foi armazenado o combustível&lt;/descricao&gt;
&lt;tipo&gt;C&lt;/tipo&gt;
&lt;/campo&gt;</v>
      </c>
      <c r="U590" s="192" t="str">
        <f t="shared" si="63"/>
        <v>&lt;campo posicao="2"&gt;
&lt;coluna&gt;NUM_TANQUE&lt;/coluna&gt;
&lt;descricao&gt;Tanque onde foi armazenado o combustível&lt;/descricao&gt;
&lt;tipo&gt;C&lt;/tipo&gt;
&lt;/campo&gt;</v>
      </c>
      <c r="V590" s="192" t="str">
        <f t="shared" si="67"/>
        <v>{"Column3", "NUM_TANQUE"},</v>
      </c>
      <c r="W590" s="191" t="str">
        <f>IF(Q590="Campo","@Campos(posicao = "&amp;K590&amp;", tipo = '"&amp;R590&amp;"')@Column(name = """&amp;L590&amp;""")"&amp;IF(R590="D","@Temporal(TemporalType.DATE)","")&amp;"private "&amp;VLOOKUP(TEXT(R590,"@"),Apoio!A:B,2,0)&amp;" "&amp;SUBSTITUTE(LOWER(LEFT(L590,1))&amp;RIGHT(PROPER(L590),LEN(L590)-1),"_","")&amp;";",IF(ISNUMBER(Q590),IF(R590="R","@Entity@Table(name = ""reg_"&amp;LOWER(J590)&amp;""")@XmlRootElement","")&amp;VLOOKUP(J590,Blocos!D:I,6,0)&amp;Apoio!$E$1&amp;Y590,""))</f>
        <v>@Campos(posicao = 2, tipo = 'C')@Column(name = "NUM_TANQUE")private String numTanque;</v>
      </c>
      <c r="X590" s="190" t="str">
        <f>IF(ISNUMBER(Q590),COUNTIF(Blocos!G:G,J590),"")</f>
        <v/>
      </c>
      <c r="Y590" s="190" t="str">
        <f>IF(OR(X590=0,X590=""),"",VLOOKUP(SUMIFS(Blocos!A:A,Blocos!H:H,'EFD REGISTROS e Campos (2)'!X590,Blocos!G:G,'EFD REGISTROS e Campos (2)'!J590),Blocos!A:L,12,0))</f>
        <v/>
      </c>
      <c r="Z590" s="190" t="str">
        <f>IF(ISNUMBER(Q591),VLOOKUP(J590,Blocos!D:G,4,0),"")</f>
        <v/>
      </c>
      <c r="AA590" s="190" t="str">
        <f>IF(ISNUMBER(Q590),CONCATENATE("CREATE TABLE ""reg_",LOWER(J590),""" (""ID"" bigint NOT NULL AUTO_INCREMENT,  ""HASHFILE"" varchar(255) DEFAULT NULL, ""ID_PAI"" bigint NOT NULL,"),IF(Q590="Campo",CONCATENATE("""",L590,""" ",VLOOKUP(R590,Apoio!A:C,3,0)),""))&amp;IF(Z590="","",CONCATENATE("PRIMARY KEY (""ID""), KEY ""FK_reg_",LOWER(Z590),"_ID_PAI"" (""ID_PAI""), CONSTRAINT ""FK_reg_",LOWER(Z590),"_ID_PAI"" FOREIGN KEY (""ID_PAI"") REFERENCES ""reg_",LOWER(Z590),""" (""ID"")) ENGINE=InnoDB AUTO_INCREMENT=105774 DEFAULT CHARSET=utf8mb4 COLLATE=utf8mb4_0900_ai_ci;"))</f>
        <v>"NUM_TANQUE" varchar(255) DEFAULT NULL,</v>
      </c>
      <c r="AB590" s="190" t="str">
        <f t="shared" si="69"/>
        <v>`reg_c171`.`NUM_TANQUE`,</v>
      </c>
    </row>
    <row r="591" spans="1:28" ht="14.5" hidden="1" customHeight="1" x14ac:dyDescent="0.3">
      <c r="J591" s="187" t="str">
        <f t="shared" si="68"/>
        <v>C171</v>
      </c>
      <c r="K591" s="181">
        <v>3</v>
      </c>
      <c r="L591" s="289" t="s">
        <v>866</v>
      </c>
      <c r="M591" s="182" t="s">
        <v>867</v>
      </c>
      <c r="N591" s="181" t="s">
        <v>32</v>
      </c>
      <c r="O591" s="181" t="s">
        <v>28</v>
      </c>
      <c r="P591" s="181">
        <v>3</v>
      </c>
      <c r="Q591" s="192" t="str">
        <f t="shared" si="64"/>
        <v>Campo</v>
      </c>
      <c r="R591" s="192" t="s">
        <v>3606</v>
      </c>
      <c r="S591" s="191" t="str">
        <f t="shared" si="65"/>
        <v/>
      </c>
      <c r="T591" s="192" t="str">
        <f t="shared" si="66"/>
        <v>&lt;campo posicao="3"&gt;
&lt;coluna&gt;QTDE&lt;/coluna&gt;
&lt;descricao&gt;Quantidade ou volume armazenado&lt;/descricao&gt;
&lt;tipo&gt;R&lt;/tipo&gt;
&lt;/campo&gt;</v>
      </c>
      <c r="U591" s="192" t="str">
        <f t="shared" si="63"/>
        <v>&lt;campo posicao="3"&gt;
&lt;coluna&gt;QTDE&lt;/coluna&gt;
&lt;descricao&gt;Quantidade ou volume armazenado&lt;/descricao&gt;
&lt;tipo&gt;R&lt;/tipo&gt;
&lt;/campo&gt;</v>
      </c>
      <c r="V591" s="192" t="str">
        <f t="shared" si="67"/>
        <v>{"Column4", "QTDE"},</v>
      </c>
      <c r="W591" s="191" t="str">
        <f>IF(Q591="Campo","@Campos(posicao = "&amp;K591&amp;", tipo = '"&amp;R591&amp;"')@Column(name = """&amp;L591&amp;""")"&amp;IF(R591="D","@Temporal(TemporalType.DATE)","")&amp;"private "&amp;VLOOKUP(TEXT(R591,"@"),Apoio!A:B,2,0)&amp;" "&amp;SUBSTITUTE(LOWER(LEFT(L591,1))&amp;RIGHT(PROPER(L591),LEN(L591)-1),"_","")&amp;";",IF(ISNUMBER(Q591),IF(R591="R","@Entity@Table(name = ""reg_"&amp;LOWER(J591)&amp;""")@XmlRootElement","")&amp;VLOOKUP(J591,Blocos!D:I,6,0)&amp;Apoio!$E$1&amp;Y591,""))</f>
        <v>@Campos(posicao = 3, tipo = 'R')@Column(name = "QTDE")private BigDecimal qtde;</v>
      </c>
      <c r="X591" s="190" t="str">
        <f>IF(ISNUMBER(Q591),COUNTIF(Blocos!G:G,J591),"")</f>
        <v/>
      </c>
      <c r="Y591" s="190" t="str">
        <f>IF(OR(X591=0,X591=""),"",VLOOKUP(SUMIFS(Blocos!A:A,Blocos!H:H,'EFD REGISTROS e Campos (2)'!X591,Blocos!G:G,'EFD REGISTROS e Campos (2)'!J591),Blocos!A:L,12,0))</f>
        <v/>
      </c>
      <c r="Z591" s="190" t="str">
        <f>IF(ISNUMBER(Q592),VLOOKUP(J591,Blocos!D:G,4,0),"")</f>
        <v>C170</v>
      </c>
      <c r="AA591" s="190" t="str">
        <f>IF(ISNUMBER(Q591),CONCATENATE("CREATE TABLE ""reg_",LOWER(J591),""" (""ID"" bigint NOT NULL AUTO_INCREMENT,  ""HASHFILE"" varchar(255) DEFAULT NULL, ""ID_PAI"" bigint NOT NULL,"),IF(Q591="Campo",CONCATENATE("""",L591,""" ",VLOOKUP(R591,Apoio!A:C,3,0)),""))&amp;IF(Z591="","",CONCATENATE("PRIMARY KEY (""ID""), KEY ""FK_reg_",LOWER(Z591),"_ID_PAI"" (""ID_PAI""), CONSTRAINT ""FK_reg_",LOWER(Z591),"_ID_PAI"" FOREIGN KEY (""ID_PAI"") REFERENCES ""reg_",LOWER(Z591),""" (""ID"")) ENGINE=InnoDB AUTO_INCREMENT=105774 DEFAULT CHARSET=utf8mb4 COLLATE=utf8mb4_0900_ai_ci;"))</f>
        <v>"QTDE" decimal(15,6) DEFAULT NULL,PRIMARY KEY ("ID"), KEY "FK_reg_c170_ID_PAI" ("ID_PAI"), CONSTRAINT "FK_reg_c170_ID_PAI" FOREIGN KEY ("ID_PAI") REFERENCES "reg_c170" ("ID")) ENGINE=InnoDB AUTO_INCREMENT=105774 DEFAULT CHARSET=utf8mb4 COLLATE=utf8mb4_0900_ai_ci;</v>
      </c>
      <c r="AB591" s="190" t="str">
        <f t="shared" si="69"/>
        <v>`reg_c171`.`QTDE`,FROM `efdicms`.`reg_c171`;"</v>
      </c>
    </row>
    <row r="592" spans="1:28" ht="14.5" hidden="1" customHeight="1" collapsed="1" x14ac:dyDescent="0.3">
      <c r="A592" s="180" t="s">
        <v>115</v>
      </c>
      <c r="F592" s="180" t="s">
        <v>868</v>
      </c>
      <c r="I592" s="180" t="s">
        <v>209</v>
      </c>
      <c r="J592" s="187" t="str">
        <f t="shared" si="68"/>
        <v>C172</v>
      </c>
      <c r="K592" s="195" t="s">
        <v>869</v>
      </c>
      <c r="Q592" s="192">
        <f t="shared" si="64"/>
        <v>4</v>
      </c>
      <c r="S592" s="191" t="str">
        <f t="shared" si="65"/>
        <v>&lt;/registro&gt;
&lt;registro codigo="C172" perfil="AB" nivel="4"&gt;</v>
      </c>
      <c r="T592" s="192" t="str">
        <f t="shared" si="66"/>
        <v/>
      </c>
      <c r="U592" s="192" t="str">
        <f t="shared" si="63"/>
        <v>&lt;/registro&gt;
&lt;registro codigo="C172" perfil="AB" nivel="4"&gt;</v>
      </c>
      <c r="V592" s="192" t="str">
        <f t="shared" si="67"/>
        <v/>
      </c>
      <c r="W592" s="191" t="str">
        <f>IF(Q592="Campo","@Campos(posicao = "&amp;K592&amp;", tipo = '"&amp;R592&amp;"')@Column(name = """&amp;L592&amp;""")"&amp;IF(R592="D","@Temporal(TemporalType.DATE)","")&amp;"private "&amp;VLOOKUP(TEXT(R592,"@"),Apoio!A:B,2,0)&amp;" "&amp;SUBSTITUTE(LOWER(LEFT(L592,1))&amp;RIGHT(PROPER(L592),LEN(L592)-1),"_","")&amp;";",IF(ISNUMBER(Q592),IF(R592="R","@Entity@Table(name = ""reg_"&amp;LOWER(J592)&amp;""")@XmlRootElement","")&amp;VLOOKUP(J592,Blocos!D:I,6,0)&amp;Apoio!$E$1&amp;Y592,""))</f>
        <v>@Registros(nivel = 4) public class RegC172 implements Serializable { private static final long serialVersionUID = 1L; @Id @GeneratedValue(strategy = GenerationType.IDENTITY) @Basic(optional = false) @Column(name = "ID" ) private Long id;@OneToOne(fetch = FetchType.LAZY) @JoinColumn(name = "ID_PAI", nullable = false) private RegC170 idPai; public RegC170 getIdPai() {return idPai;}public void setIdPai(Object idPai) {this.idPai = (RegC170) idPai;}public RegC172() { } public RegC172(Long id) { this.id = id; } public RegC172(Long id, RegC170 idPai, long linha, String hash) { this.id = id; this.idPai = idPai; this.linha = linha; this.hash = hash; }public Long getId() { return id; } public void setId(Long id) { this.id = id; }@Basic(optional = false)@Column(name = "LINHA")private long linha;@Basic(optional = false)@Column(name = "HASH")private String hash;</v>
      </c>
      <c r="X592" s="190">
        <f>IF(ISNUMBER(Q592),COUNTIF(Blocos!G:G,J592),"")</f>
        <v>0</v>
      </c>
      <c r="Y592" s="190" t="str">
        <f>IF(OR(X592=0,X592=""),"",VLOOKUP(SUMIFS(Blocos!A:A,Blocos!H:H,'EFD REGISTROS e Campos (2)'!X592,Blocos!G:G,'EFD REGISTROS e Campos (2)'!J592),Blocos!A:L,12,0))</f>
        <v/>
      </c>
      <c r="Z592" s="190" t="str">
        <f>IF(ISNUMBER(Q593),VLOOKUP(J592,Blocos!D:G,4,0),"")</f>
        <v/>
      </c>
      <c r="AA592" s="190" t="str">
        <f>IF(ISNUMBER(Q592),CONCATENATE("CREATE TABLE ""reg_",LOWER(J592),""" (""ID"" bigint NOT NULL AUTO_INCREMENT,  ""HASHFILE"" varchar(255) DEFAULT NULL, ""ID_PAI"" bigint NOT NULL,"),IF(Q592="Campo",CONCATENATE("""",L592,""" ",VLOOKUP(R592,Apoio!A:C,3,0)),""))&amp;IF(Z592="","",CONCATENATE("PRIMARY KEY (""ID""), KEY ""FK_reg_",LOWER(Z592),"_ID_PAI"" (""ID_PAI""), CONSTRAINT ""FK_reg_",LOWER(Z592),"_ID_PAI"" FOREIGN KEY (""ID_PAI"") REFERENCES ""reg_",LOWER(Z592),""" (""ID"")) ENGINE=InnoDB AUTO_INCREMENT=105774 DEFAULT CHARSET=utf8mb4 COLLATE=utf8mb4_0900_ai_ci;"))</f>
        <v>CREATE TABLE "reg_c172" ("ID" bigint NOT NULL AUTO_INCREMENT,  "HASHFILE" varchar(255) DEFAULT NULL, "ID_PAI" bigint NOT NULL,</v>
      </c>
      <c r="AB592" s="190" t="str">
        <f t="shared" si="69"/>
        <v/>
      </c>
    </row>
    <row r="593" spans="1:28" ht="14.5" hidden="1" customHeight="1" x14ac:dyDescent="0.3">
      <c r="J593" s="187" t="str">
        <f t="shared" si="68"/>
        <v>C172</v>
      </c>
      <c r="K593" s="181">
        <v>1</v>
      </c>
      <c r="L593" s="289" t="s">
        <v>25</v>
      </c>
      <c r="M593" s="182" t="s">
        <v>870</v>
      </c>
      <c r="N593" s="181" t="s">
        <v>27</v>
      </c>
      <c r="O593" s="181">
        <v>4</v>
      </c>
      <c r="P593" s="181" t="s">
        <v>28</v>
      </c>
      <c r="Q593" s="192" t="str">
        <f t="shared" si="64"/>
        <v>Campo</v>
      </c>
      <c r="R593" s="192" t="s">
        <v>27</v>
      </c>
      <c r="S593" s="191" t="str">
        <f t="shared" si="65"/>
        <v/>
      </c>
      <c r="T593" s="192" t="str">
        <f t="shared" si="66"/>
        <v>&lt;campo posicao="1"&gt;
&lt;coluna&gt;REG&lt;/coluna&gt;
&lt;descricao&gt;Texto fixo contendo "C172"&lt;/descricao&gt;
&lt;tipo&gt;C&lt;/tipo&gt;
&lt;/campo&gt;</v>
      </c>
      <c r="U593" s="192" t="str">
        <f t="shared" si="63"/>
        <v>&lt;campo posicao="1"&gt;
&lt;coluna&gt;REG&lt;/coluna&gt;
&lt;descricao&gt;Texto fixo contendo "C172"&lt;/descricao&gt;
&lt;tipo&gt;C&lt;/tipo&gt;
&lt;/campo&gt;</v>
      </c>
      <c r="V593" s="192" t="str">
        <f t="shared" si="67"/>
        <v>{"Column2", "REG"},</v>
      </c>
      <c r="W593" s="191" t="str">
        <f>IF(Q593="Campo","@Campos(posicao = "&amp;K593&amp;", tipo = '"&amp;R593&amp;"')@Column(name = """&amp;L593&amp;""")"&amp;IF(R593="D","@Temporal(TemporalType.DATE)","")&amp;"private "&amp;VLOOKUP(TEXT(R593,"@"),Apoio!A:B,2,0)&amp;" "&amp;SUBSTITUTE(LOWER(LEFT(L593,1))&amp;RIGHT(PROPER(L593),LEN(L593)-1),"_","")&amp;";",IF(ISNUMBER(Q593),IF(R593="R","@Entity@Table(name = ""reg_"&amp;LOWER(J593)&amp;""")@XmlRootElement","")&amp;VLOOKUP(J593,Blocos!D:I,6,0)&amp;Apoio!$E$1&amp;Y593,""))</f>
        <v>@Campos(posicao = 1, tipo = 'C')@Column(name = "REG")private String reg;</v>
      </c>
      <c r="X593" s="190" t="str">
        <f>IF(ISNUMBER(Q593),COUNTIF(Blocos!G:G,J593),"")</f>
        <v/>
      </c>
      <c r="Y593" s="190" t="str">
        <f>IF(OR(X593=0,X593=""),"",VLOOKUP(SUMIFS(Blocos!A:A,Blocos!H:H,'EFD REGISTROS e Campos (2)'!X593,Blocos!G:G,'EFD REGISTROS e Campos (2)'!J593),Blocos!A:L,12,0))</f>
        <v/>
      </c>
      <c r="Z593" s="190" t="str">
        <f>IF(ISNUMBER(Q594),VLOOKUP(J593,Blocos!D:G,4,0),"")</f>
        <v/>
      </c>
      <c r="AA593" s="190" t="str">
        <f>IF(ISNUMBER(Q593),CONCATENATE("CREATE TABLE ""reg_",LOWER(J593),""" (""ID"" bigint NOT NULL AUTO_INCREMENT,  ""HASHFILE"" varchar(255) DEFAULT NULL, ""ID_PAI"" bigint NOT NULL,"),IF(Q593="Campo",CONCATENATE("""",L593,""" ",VLOOKUP(R593,Apoio!A:C,3,0)),""))&amp;IF(Z593="","",CONCATENATE("PRIMARY KEY (""ID""), KEY ""FK_reg_",LOWER(Z593),"_ID_PAI"" (""ID_PAI""), CONSTRAINT ""FK_reg_",LOWER(Z593),"_ID_PAI"" FOREIGN KEY (""ID_PAI"") REFERENCES ""reg_",LOWER(Z593),""" (""ID"")) ENGINE=InnoDB AUTO_INCREMENT=105774 DEFAULT CHARSET=utf8mb4 COLLATE=utf8mb4_0900_ai_ci;"))</f>
        <v>"REG" varchar(255) DEFAULT NULL,</v>
      </c>
      <c r="AB593" s="190" t="str">
        <f t="shared" si="69"/>
        <v>USE `efdicms`;SELECT `reg_c172`.`REG`,</v>
      </c>
    </row>
    <row r="594" spans="1:28" ht="14.5" hidden="1" customHeight="1" x14ac:dyDescent="0.3">
      <c r="J594" s="187" t="str">
        <f t="shared" si="68"/>
        <v>C172</v>
      </c>
      <c r="K594" s="181">
        <v>2</v>
      </c>
      <c r="L594" s="289" t="s">
        <v>729</v>
      </c>
      <c r="M594" s="182" t="s">
        <v>730</v>
      </c>
      <c r="N594" s="181" t="s">
        <v>32</v>
      </c>
      <c r="O594" s="181" t="s">
        <v>28</v>
      </c>
      <c r="P594" s="181">
        <v>2</v>
      </c>
      <c r="Q594" s="192" t="str">
        <f t="shared" si="64"/>
        <v>Campo</v>
      </c>
      <c r="R594" s="192" t="s">
        <v>3606</v>
      </c>
      <c r="S594" s="191" t="str">
        <f t="shared" si="65"/>
        <v/>
      </c>
      <c r="T594" s="192" t="str">
        <f t="shared" si="66"/>
        <v>&lt;campo posicao="2"&gt;
&lt;coluna&gt;VL_BC_ISSQN&lt;/coluna&gt;
&lt;descricao&gt;Valor da base de cálculo do ISSQN&lt;/descricao&gt;
&lt;tipo&gt;R&lt;/tipo&gt;
&lt;/campo&gt;</v>
      </c>
      <c r="U594" s="192" t="str">
        <f t="shared" si="63"/>
        <v>&lt;campo posicao="2"&gt;
&lt;coluna&gt;VL_BC_ISSQN&lt;/coluna&gt;
&lt;descricao&gt;Valor da base de cálculo do ISSQN&lt;/descricao&gt;
&lt;tipo&gt;R&lt;/tipo&gt;
&lt;/campo&gt;</v>
      </c>
      <c r="V594" s="192" t="str">
        <f t="shared" si="67"/>
        <v>{"Column3", "VL_BC_ISSQN"},</v>
      </c>
      <c r="W594" s="191" t="str">
        <f>IF(Q594="Campo","@Campos(posicao = "&amp;K594&amp;", tipo = '"&amp;R594&amp;"')@Column(name = """&amp;L594&amp;""")"&amp;IF(R594="D","@Temporal(TemporalType.DATE)","")&amp;"private "&amp;VLOOKUP(TEXT(R594,"@"),Apoio!A:B,2,0)&amp;" "&amp;SUBSTITUTE(LOWER(LEFT(L594,1))&amp;RIGHT(PROPER(L594),LEN(L594)-1),"_","")&amp;";",IF(ISNUMBER(Q594),IF(R594="R","@Entity@Table(name = ""reg_"&amp;LOWER(J594)&amp;""")@XmlRootElement","")&amp;VLOOKUP(J594,Blocos!D:I,6,0)&amp;Apoio!$E$1&amp;Y594,""))</f>
        <v>@Campos(posicao = 2, tipo = 'R')@Column(name = "VL_BC_ISSQN")private BigDecimal vlBcIssqn;</v>
      </c>
      <c r="X594" s="190" t="str">
        <f>IF(ISNUMBER(Q594),COUNTIF(Blocos!G:G,J594),"")</f>
        <v/>
      </c>
      <c r="Y594" s="190" t="str">
        <f>IF(OR(X594=0,X594=""),"",VLOOKUP(SUMIFS(Blocos!A:A,Blocos!H:H,'EFD REGISTROS e Campos (2)'!X594,Blocos!G:G,'EFD REGISTROS e Campos (2)'!J594),Blocos!A:L,12,0))</f>
        <v/>
      </c>
      <c r="Z594" s="190" t="str">
        <f>IF(ISNUMBER(Q595),VLOOKUP(J594,Blocos!D:G,4,0),"")</f>
        <v/>
      </c>
      <c r="AA594" s="190" t="str">
        <f>IF(ISNUMBER(Q594),CONCATENATE("CREATE TABLE ""reg_",LOWER(J594),""" (""ID"" bigint NOT NULL AUTO_INCREMENT,  ""HASHFILE"" varchar(255) DEFAULT NULL, ""ID_PAI"" bigint NOT NULL,"),IF(Q594="Campo",CONCATENATE("""",L594,""" ",VLOOKUP(R594,Apoio!A:C,3,0)),""))&amp;IF(Z594="","",CONCATENATE("PRIMARY KEY (""ID""), KEY ""FK_reg_",LOWER(Z594),"_ID_PAI"" (""ID_PAI""), CONSTRAINT ""FK_reg_",LOWER(Z594),"_ID_PAI"" FOREIGN KEY (""ID_PAI"") REFERENCES ""reg_",LOWER(Z594),""" (""ID"")) ENGINE=InnoDB AUTO_INCREMENT=105774 DEFAULT CHARSET=utf8mb4 COLLATE=utf8mb4_0900_ai_ci;"))</f>
        <v>"VL_BC_ISSQN" decimal(15,6) DEFAULT NULL,</v>
      </c>
      <c r="AB594" s="190" t="str">
        <f t="shared" si="69"/>
        <v>`reg_c172`.`VL_BC_ISSQN`,</v>
      </c>
    </row>
    <row r="595" spans="1:28" ht="14.5" hidden="1" customHeight="1" x14ac:dyDescent="0.3">
      <c r="J595" s="187" t="str">
        <f t="shared" si="68"/>
        <v>C172</v>
      </c>
      <c r="K595" s="181">
        <v>3</v>
      </c>
      <c r="L595" s="289" t="s">
        <v>871</v>
      </c>
      <c r="M595" s="182" t="s">
        <v>872</v>
      </c>
      <c r="N595" s="181" t="s">
        <v>32</v>
      </c>
      <c r="O595" s="181">
        <v>6</v>
      </c>
      <c r="P595" s="181">
        <v>2</v>
      </c>
      <c r="Q595" s="192" t="str">
        <f t="shared" si="64"/>
        <v>Campo</v>
      </c>
      <c r="R595" s="192" t="s">
        <v>3606</v>
      </c>
      <c r="S595" s="191" t="str">
        <f t="shared" si="65"/>
        <v/>
      </c>
      <c r="T595" s="192" t="str">
        <f t="shared" si="66"/>
        <v>&lt;campo posicao="3"&gt;
&lt;coluna&gt;ALIQ_ISSQN&lt;/coluna&gt;
&lt;descricao&gt;Alíquota do ISSQN&lt;/descricao&gt;
&lt;tipo&gt;R&lt;/tipo&gt;
&lt;/campo&gt;</v>
      </c>
      <c r="U595" s="192" t="str">
        <f t="shared" si="63"/>
        <v>&lt;campo posicao="3"&gt;
&lt;coluna&gt;ALIQ_ISSQN&lt;/coluna&gt;
&lt;descricao&gt;Alíquota do ISSQN&lt;/descricao&gt;
&lt;tipo&gt;R&lt;/tipo&gt;
&lt;/campo&gt;</v>
      </c>
      <c r="V595" s="192" t="str">
        <f t="shared" si="67"/>
        <v>{"Column4", "ALIQ_ISSQN"},</v>
      </c>
      <c r="W595" s="191" t="str">
        <f>IF(Q595="Campo","@Campos(posicao = "&amp;K595&amp;", tipo = '"&amp;R595&amp;"')@Column(name = """&amp;L595&amp;""")"&amp;IF(R595="D","@Temporal(TemporalType.DATE)","")&amp;"private "&amp;VLOOKUP(TEXT(R595,"@"),Apoio!A:B,2,0)&amp;" "&amp;SUBSTITUTE(LOWER(LEFT(L595,1))&amp;RIGHT(PROPER(L595),LEN(L595)-1),"_","")&amp;";",IF(ISNUMBER(Q595),IF(R595="R","@Entity@Table(name = ""reg_"&amp;LOWER(J595)&amp;""")@XmlRootElement","")&amp;VLOOKUP(J595,Blocos!D:I,6,0)&amp;Apoio!$E$1&amp;Y595,""))</f>
        <v>@Campos(posicao = 3, tipo = 'R')@Column(name = "ALIQ_ISSQN")private BigDecimal aliqIssqn;</v>
      </c>
      <c r="X595" s="190" t="str">
        <f>IF(ISNUMBER(Q595),COUNTIF(Blocos!G:G,J595),"")</f>
        <v/>
      </c>
      <c r="Y595" s="190" t="str">
        <f>IF(OR(X595=0,X595=""),"",VLOOKUP(SUMIFS(Blocos!A:A,Blocos!H:H,'EFD REGISTROS e Campos (2)'!X595,Blocos!G:G,'EFD REGISTROS e Campos (2)'!J595),Blocos!A:L,12,0))</f>
        <v/>
      </c>
      <c r="Z595" s="190" t="str">
        <f>IF(ISNUMBER(Q596),VLOOKUP(J595,Blocos!D:G,4,0),"")</f>
        <v/>
      </c>
      <c r="AA595" s="190" t="str">
        <f>IF(ISNUMBER(Q595),CONCATENATE("CREATE TABLE ""reg_",LOWER(J595),""" (""ID"" bigint NOT NULL AUTO_INCREMENT,  ""HASHFILE"" varchar(255) DEFAULT NULL, ""ID_PAI"" bigint NOT NULL,"),IF(Q595="Campo",CONCATENATE("""",L595,""" ",VLOOKUP(R595,Apoio!A:C,3,0)),""))&amp;IF(Z595="","",CONCATENATE("PRIMARY KEY (""ID""), KEY ""FK_reg_",LOWER(Z595),"_ID_PAI"" (""ID_PAI""), CONSTRAINT ""FK_reg_",LOWER(Z595),"_ID_PAI"" FOREIGN KEY (""ID_PAI"") REFERENCES ""reg_",LOWER(Z595),""" (""ID"")) ENGINE=InnoDB AUTO_INCREMENT=105774 DEFAULT CHARSET=utf8mb4 COLLATE=utf8mb4_0900_ai_ci;"))</f>
        <v>"ALIQ_ISSQN" decimal(15,6) DEFAULT NULL,</v>
      </c>
      <c r="AB595" s="190" t="str">
        <f t="shared" si="69"/>
        <v>`reg_c172`.`ALIQ_ISSQN`,</v>
      </c>
    </row>
    <row r="596" spans="1:28" ht="14.5" hidden="1" customHeight="1" x14ac:dyDescent="0.3">
      <c r="J596" s="187" t="str">
        <f t="shared" si="68"/>
        <v>C172</v>
      </c>
      <c r="K596" s="181">
        <v>4</v>
      </c>
      <c r="L596" s="289" t="s">
        <v>731</v>
      </c>
      <c r="M596" s="182" t="s">
        <v>732</v>
      </c>
      <c r="N596" s="181" t="s">
        <v>32</v>
      </c>
      <c r="O596" s="181" t="s">
        <v>28</v>
      </c>
      <c r="P596" s="181">
        <v>2</v>
      </c>
      <c r="Q596" s="192" t="str">
        <f t="shared" si="64"/>
        <v>Campo</v>
      </c>
      <c r="R596" s="192" t="s">
        <v>3606</v>
      </c>
      <c r="S596" s="191" t="str">
        <f t="shared" si="65"/>
        <v/>
      </c>
      <c r="T596" s="192" t="str">
        <f t="shared" si="66"/>
        <v>&lt;campo posicao="4"&gt;
&lt;coluna&gt;VL_ISSQN&lt;/coluna&gt;
&lt;descricao&gt;Valor do ISSQN&lt;/descricao&gt;
&lt;tipo&gt;R&lt;/tipo&gt;
&lt;/campo&gt;</v>
      </c>
      <c r="U596" s="192" t="str">
        <f t="shared" si="63"/>
        <v>&lt;campo posicao="4"&gt;
&lt;coluna&gt;VL_ISSQN&lt;/coluna&gt;
&lt;descricao&gt;Valor do ISSQN&lt;/descricao&gt;
&lt;tipo&gt;R&lt;/tipo&gt;
&lt;/campo&gt;</v>
      </c>
      <c r="V596" s="192" t="str">
        <f t="shared" si="67"/>
        <v>{"Column5", "VL_ISSQN"},</v>
      </c>
      <c r="W596" s="191" t="str">
        <f>IF(Q596="Campo","@Campos(posicao = "&amp;K596&amp;", tipo = '"&amp;R596&amp;"')@Column(name = """&amp;L596&amp;""")"&amp;IF(R596="D","@Temporal(TemporalType.DATE)","")&amp;"private "&amp;VLOOKUP(TEXT(R596,"@"),Apoio!A:B,2,0)&amp;" "&amp;SUBSTITUTE(LOWER(LEFT(L596,1))&amp;RIGHT(PROPER(L596),LEN(L596)-1),"_","")&amp;";",IF(ISNUMBER(Q596),IF(R596="R","@Entity@Table(name = ""reg_"&amp;LOWER(J596)&amp;""")@XmlRootElement","")&amp;VLOOKUP(J596,Blocos!D:I,6,0)&amp;Apoio!$E$1&amp;Y596,""))</f>
        <v>@Campos(posicao = 4, tipo = 'R')@Column(name = "VL_ISSQN")private BigDecimal vlIssqn;</v>
      </c>
      <c r="X596" s="190" t="str">
        <f>IF(ISNUMBER(Q596),COUNTIF(Blocos!G:G,J596),"")</f>
        <v/>
      </c>
      <c r="Y596" s="190" t="str">
        <f>IF(OR(X596=0,X596=""),"",VLOOKUP(SUMIFS(Blocos!A:A,Blocos!H:H,'EFD REGISTROS e Campos (2)'!X596,Blocos!G:G,'EFD REGISTROS e Campos (2)'!J596),Blocos!A:L,12,0))</f>
        <v/>
      </c>
      <c r="Z596" s="190" t="str">
        <f>IF(ISNUMBER(Q597),VLOOKUP(J596,Blocos!D:G,4,0),"")</f>
        <v>C170</v>
      </c>
      <c r="AA596" s="190" t="str">
        <f>IF(ISNUMBER(Q596),CONCATENATE("CREATE TABLE ""reg_",LOWER(J596),""" (""ID"" bigint NOT NULL AUTO_INCREMENT,  ""HASHFILE"" varchar(255) DEFAULT NULL, ""ID_PAI"" bigint NOT NULL,"),IF(Q596="Campo",CONCATENATE("""",L596,""" ",VLOOKUP(R596,Apoio!A:C,3,0)),""))&amp;IF(Z596="","",CONCATENATE("PRIMARY KEY (""ID""), KEY ""FK_reg_",LOWER(Z596),"_ID_PAI"" (""ID_PAI""), CONSTRAINT ""FK_reg_",LOWER(Z596),"_ID_PAI"" FOREIGN KEY (""ID_PAI"") REFERENCES ""reg_",LOWER(Z596),""" (""ID"")) ENGINE=InnoDB AUTO_INCREMENT=105774 DEFAULT CHARSET=utf8mb4 COLLATE=utf8mb4_0900_ai_ci;"))</f>
        <v>"VL_ISSQN" decimal(15,6) DEFAULT NULL,PRIMARY KEY ("ID"), KEY "FK_reg_c170_ID_PAI" ("ID_PAI"), CONSTRAINT "FK_reg_c170_ID_PAI" FOREIGN KEY ("ID_PAI") REFERENCES "reg_c170" ("ID")) ENGINE=InnoDB AUTO_INCREMENT=105774 DEFAULT CHARSET=utf8mb4 COLLATE=utf8mb4_0900_ai_ci;</v>
      </c>
      <c r="AB596" s="190" t="str">
        <f t="shared" si="69"/>
        <v>`reg_c172`.`VL_ISSQN`,FROM `efdicms`.`reg_c172`;"</v>
      </c>
    </row>
    <row r="597" spans="1:28" ht="14.5" hidden="1" customHeight="1" collapsed="1" x14ac:dyDescent="0.3">
      <c r="A597" s="180" t="s">
        <v>115</v>
      </c>
      <c r="F597" s="180" t="s">
        <v>873</v>
      </c>
      <c r="I597" s="180" t="s">
        <v>144</v>
      </c>
      <c r="J597" s="187" t="str">
        <f t="shared" si="68"/>
        <v>C173</v>
      </c>
      <c r="K597" s="195" t="s">
        <v>874</v>
      </c>
      <c r="Q597" s="192">
        <f t="shared" si="64"/>
        <v>4</v>
      </c>
      <c r="S597" s="191" t="str">
        <f t="shared" si="65"/>
        <v>&lt;/registro&gt;
&lt;registro codigo="C173" perfil="AB" nivel="4"&gt;</v>
      </c>
      <c r="T597" s="192" t="str">
        <f t="shared" si="66"/>
        <v/>
      </c>
      <c r="U597" s="192" t="str">
        <f t="shared" si="63"/>
        <v>&lt;/registro&gt;
&lt;registro codigo="C173" perfil="AB" nivel="4"&gt;</v>
      </c>
      <c r="V597" s="192" t="str">
        <f t="shared" si="67"/>
        <v/>
      </c>
      <c r="W597" s="191" t="str">
        <f>IF(Q597="Campo","@Campos(posicao = "&amp;K597&amp;", tipo = '"&amp;R597&amp;"')@Column(name = """&amp;L597&amp;""")"&amp;IF(R597="D","@Temporal(TemporalType.DATE)","")&amp;"private "&amp;VLOOKUP(TEXT(R597,"@"),Apoio!A:B,2,0)&amp;" "&amp;SUBSTITUTE(LOWER(LEFT(L597,1))&amp;RIGHT(PROPER(L597),LEN(L597)-1),"_","")&amp;";",IF(ISNUMBER(Q597),IF(R597="R","@Entity@Table(name = ""reg_"&amp;LOWER(J597)&amp;""")@XmlRootElement","")&amp;VLOOKUP(J597,Blocos!D:I,6,0)&amp;Apoio!$E$1&amp;Y597,""))</f>
        <v>@Registros(nivel = 4) public class RegC173 implements Serializable { private static final long serialVersionUID = 1L; @Id @GeneratedValue(strategy = GenerationType.IDENTITY) @Basic(optional = false) @Column(name = "ID" ) private Long id;@ManyToOne(fetch = FetchType.LAZY) @JoinColumn(name = "ID_PAI", nullable = false) private RegC170 idPai; public RegC170 getIdPai() {return idPai;}public void setIdPai(Object idPai) {this.idPai = (RegC170) idPai;}public RegC173() { } public RegC173(Long id) { this.id = id; } public RegC173(Long id, RegC170 idPai, long linha, String hash) { this.id = id; this.idPai = idPai; this.linha = linha; this.hash = hash; }public Long getId() { return id; } public void setId(Long id) { this.id = id; }@Basic(optional = false)@Column(name = "LINHA")private long linha;@Basic(optional = false)@Column(name = "HASH")private String hash;</v>
      </c>
      <c r="X597" s="190">
        <f>IF(ISNUMBER(Q597),COUNTIF(Blocos!G:G,J597),"")</f>
        <v>0</v>
      </c>
      <c r="Y597" s="190" t="str">
        <f>IF(OR(X597=0,X597=""),"",VLOOKUP(SUMIFS(Blocos!A:A,Blocos!H:H,'EFD REGISTROS e Campos (2)'!X597,Blocos!G:G,'EFD REGISTROS e Campos (2)'!J597),Blocos!A:L,12,0))</f>
        <v/>
      </c>
      <c r="Z597" s="190" t="str">
        <f>IF(ISNUMBER(Q598),VLOOKUP(J597,Blocos!D:G,4,0),"")</f>
        <v/>
      </c>
      <c r="AA597" s="190" t="str">
        <f>IF(ISNUMBER(Q597),CONCATENATE("CREATE TABLE ""reg_",LOWER(J597),""" (""ID"" bigint NOT NULL AUTO_INCREMENT,  ""HASHFILE"" varchar(255) DEFAULT NULL, ""ID_PAI"" bigint NOT NULL,"),IF(Q597="Campo",CONCATENATE("""",L597,""" ",VLOOKUP(R597,Apoio!A:C,3,0)),""))&amp;IF(Z597="","",CONCATENATE("PRIMARY KEY (""ID""), KEY ""FK_reg_",LOWER(Z597),"_ID_PAI"" (""ID_PAI""), CONSTRAINT ""FK_reg_",LOWER(Z597),"_ID_PAI"" FOREIGN KEY (""ID_PAI"") REFERENCES ""reg_",LOWER(Z597),""" (""ID"")) ENGINE=InnoDB AUTO_INCREMENT=105774 DEFAULT CHARSET=utf8mb4 COLLATE=utf8mb4_0900_ai_ci;"))</f>
        <v>CREATE TABLE "reg_c173" ("ID" bigint NOT NULL AUTO_INCREMENT,  "HASHFILE" varchar(255) DEFAULT NULL, "ID_PAI" bigint NOT NULL,</v>
      </c>
      <c r="AB597" s="190" t="str">
        <f t="shared" si="69"/>
        <v/>
      </c>
    </row>
    <row r="598" spans="1:28" ht="14.5" hidden="1" customHeight="1" x14ac:dyDescent="0.3">
      <c r="J598" s="187" t="str">
        <f t="shared" si="68"/>
        <v>C173</v>
      </c>
      <c r="K598" s="181">
        <v>1</v>
      </c>
      <c r="L598" s="289" t="s">
        <v>25</v>
      </c>
      <c r="M598" s="182" t="s">
        <v>875</v>
      </c>
      <c r="N598" s="181" t="s">
        <v>27</v>
      </c>
      <c r="O598" s="181">
        <v>4</v>
      </c>
      <c r="P598" s="181" t="s">
        <v>28</v>
      </c>
      <c r="Q598" s="192" t="str">
        <f t="shared" si="64"/>
        <v>Campo</v>
      </c>
      <c r="R598" s="192" t="s">
        <v>27</v>
      </c>
      <c r="S598" s="191" t="str">
        <f t="shared" si="65"/>
        <v/>
      </c>
      <c r="T598" s="192" t="str">
        <f t="shared" si="66"/>
        <v>&lt;campo posicao="1"&gt;
&lt;coluna&gt;REG&lt;/coluna&gt;
&lt;descricao&gt;Texto fixo contendo "C173"&lt;/descricao&gt;
&lt;tipo&gt;C&lt;/tipo&gt;
&lt;/campo&gt;</v>
      </c>
      <c r="U598" s="192" t="str">
        <f t="shared" si="63"/>
        <v>&lt;campo posicao="1"&gt;
&lt;coluna&gt;REG&lt;/coluna&gt;
&lt;descricao&gt;Texto fixo contendo "C173"&lt;/descricao&gt;
&lt;tipo&gt;C&lt;/tipo&gt;
&lt;/campo&gt;</v>
      </c>
      <c r="V598" s="192" t="str">
        <f t="shared" si="67"/>
        <v>{"Column2", "REG"},</v>
      </c>
      <c r="W598" s="191" t="str">
        <f>IF(Q598="Campo","@Campos(posicao = "&amp;K598&amp;", tipo = '"&amp;R598&amp;"')@Column(name = """&amp;L598&amp;""")"&amp;IF(R598="D","@Temporal(TemporalType.DATE)","")&amp;"private "&amp;VLOOKUP(TEXT(R598,"@"),Apoio!A:B,2,0)&amp;" "&amp;SUBSTITUTE(LOWER(LEFT(L598,1))&amp;RIGHT(PROPER(L598),LEN(L598)-1),"_","")&amp;";",IF(ISNUMBER(Q598),IF(R598="R","@Entity@Table(name = ""reg_"&amp;LOWER(J598)&amp;""")@XmlRootElement","")&amp;VLOOKUP(J598,Blocos!D:I,6,0)&amp;Apoio!$E$1&amp;Y598,""))</f>
        <v>@Campos(posicao = 1, tipo = 'C')@Column(name = "REG")private String reg;</v>
      </c>
      <c r="X598" s="190" t="str">
        <f>IF(ISNUMBER(Q598),COUNTIF(Blocos!G:G,J598),"")</f>
        <v/>
      </c>
      <c r="Y598" s="190" t="str">
        <f>IF(OR(X598=0,X598=""),"",VLOOKUP(SUMIFS(Blocos!A:A,Blocos!H:H,'EFD REGISTROS e Campos (2)'!X598,Blocos!G:G,'EFD REGISTROS e Campos (2)'!J598),Blocos!A:L,12,0))</f>
        <v/>
      </c>
      <c r="Z598" s="190" t="str">
        <f>IF(ISNUMBER(Q599),VLOOKUP(J598,Blocos!D:G,4,0),"")</f>
        <v/>
      </c>
      <c r="AA598" s="190" t="str">
        <f>IF(ISNUMBER(Q598),CONCATENATE("CREATE TABLE ""reg_",LOWER(J598),""" (""ID"" bigint NOT NULL AUTO_INCREMENT,  ""HASHFILE"" varchar(255) DEFAULT NULL, ""ID_PAI"" bigint NOT NULL,"),IF(Q598="Campo",CONCATENATE("""",L598,""" ",VLOOKUP(R598,Apoio!A:C,3,0)),""))&amp;IF(Z598="","",CONCATENATE("PRIMARY KEY (""ID""), KEY ""FK_reg_",LOWER(Z598),"_ID_PAI"" (""ID_PAI""), CONSTRAINT ""FK_reg_",LOWER(Z598),"_ID_PAI"" FOREIGN KEY (""ID_PAI"") REFERENCES ""reg_",LOWER(Z598),""" (""ID"")) ENGINE=InnoDB AUTO_INCREMENT=105774 DEFAULT CHARSET=utf8mb4 COLLATE=utf8mb4_0900_ai_ci;"))</f>
        <v>"REG" varchar(255) DEFAULT NULL,</v>
      </c>
      <c r="AB598" s="190" t="str">
        <f t="shared" si="69"/>
        <v>USE `efdicms`;SELECT `reg_c173`.`REG`,</v>
      </c>
    </row>
    <row r="599" spans="1:28" ht="14.5" hidden="1" customHeight="1" x14ac:dyDescent="0.3">
      <c r="J599" s="187" t="str">
        <f t="shared" si="68"/>
        <v>C173</v>
      </c>
      <c r="K599" s="181">
        <v>2</v>
      </c>
      <c r="L599" s="289" t="s">
        <v>876</v>
      </c>
      <c r="M599" s="182" t="s">
        <v>877</v>
      </c>
      <c r="N599" s="181" t="s">
        <v>27</v>
      </c>
      <c r="O599" s="181" t="s">
        <v>28</v>
      </c>
      <c r="P599" s="181" t="s">
        <v>28</v>
      </c>
      <c r="Q599" s="192" t="str">
        <f t="shared" si="64"/>
        <v>Campo</v>
      </c>
      <c r="R599" s="192" t="s">
        <v>27</v>
      </c>
      <c r="S599" s="191" t="str">
        <f t="shared" si="65"/>
        <v/>
      </c>
      <c r="T599" s="192" t="str">
        <f t="shared" si="66"/>
        <v>&lt;campo posicao="2"&gt;
&lt;coluna&gt;LOTE_MED&lt;/coluna&gt;
&lt;descricao&gt;Número do lote de fabricação do medicamento&lt;/descricao&gt;
&lt;tipo&gt;C&lt;/tipo&gt;
&lt;/campo&gt;</v>
      </c>
      <c r="U599" s="192" t="str">
        <f t="shared" si="63"/>
        <v>&lt;campo posicao="2"&gt;
&lt;coluna&gt;LOTE_MED&lt;/coluna&gt;
&lt;descricao&gt;Número do lote de fabricação do medicamento&lt;/descricao&gt;
&lt;tipo&gt;C&lt;/tipo&gt;
&lt;/campo&gt;</v>
      </c>
      <c r="V599" s="192" t="str">
        <f t="shared" si="67"/>
        <v>{"Column3", "LOTE_MED"},</v>
      </c>
      <c r="W599" s="191" t="str">
        <f>IF(Q599="Campo","@Campos(posicao = "&amp;K599&amp;", tipo = '"&amp;R599&amp;"')@Column(name = """&amp;L599&amp;""")"&amp;IF(R599="D","@Temporal(TemporalType.DATE)","")&amp;"private "&amp;VLOOKUP(TEXT(R599,"@"),Apoio!A:B,2,0)&amp;" "&amp;SUBSTITUTE(LOWER(LEFT(L599,1))&amp;RIGHT(PROPER(L599),LEN(L599)-1),"_","")&amp;";",IF(ISNUMBER(Q599),IF(R599="R","@Entity@Table(name = ""reg_"&amp;LOWER(J599)&amp;""")@XmlRootElement","")&amp;VLOOKUP(J599,Blocos!D:I,6,0)&amp;Apoio!$E$1&amp;Y599,""))</f>
        <v>@Campos(posicao = 2, tipo = 'C')@Column(name = "LOTE_MED")private String loteMed;</v>
      </c>
      <c r="X599" s="190" t="str">
        <f>IF(ISNUMBER(Q599),COUNTIF(Blocos!G:G,J599),"")</f>
        <v/>
      </c>
      <c r="Y599" s="190" t="str">
        <f>IF(OR(X599=0,X599=""),"",VLOOKUP(SUMIFS(Blocos!A:A,Blocos!H:H,'EFD REGISTROS e Campos (2)'!X599,Blocos!G:G,'EFD REGISTROS e Campos (2)'!J599),Blocos!A:L,12,0))</f>
        <v/>
      </c>
      <c r="Z599" s="190" t="str">
        <f>IF(ISNUMBER(Q600),VLOOKUP(J599,Blocos!D:G,4,0),"")</f>
        <v/>
      </c>
      <c r="AA599" s="190" t="str">
        <f>IF(ISNUMBER(Q599),CONCATENATE("CREATE TABLE ""reg_",LOWER(J599),""" (""ID"" bigint NOT NULL AUTO_INCREMENT,  ""HASHFILE"" varchar(255) DEFAULT NULL, ""ID_PAI"" bigint NOT NULL,"),IF(Q599="Campo",CONCATENATE("""",L599,""" ",VLOOKUP(R599,Apoio!A:C,3,0)),""))&amp;IF(Z599="","",CONCATENATE("PRIMARY KEY (""ID""), KEY ""FK_reg_",LOWER(Z599),"_ID_PAI"" (""ID_PAI""), CONSTRAINT ""FK_reg_",LOWER(Z599),"_ID_PAI"" FOREIGN KEY (""ID_PAI"") REFERENCES ""reg_",LOWER(Z599),""" (""ID"")) ENGINE=InnoDB AUTO_INCREMENT=105774 DEFAULT CHARSET=utf8mb4 COLLATE=utf8mb4_0900_ai_ci;"))</f>
        <v>"LOTE_MED" varchar(255) DEFAULT NULL,</v>
      </c>
      <c r="AB599" s="190" t="str">
        <f t="shared" si="69"/>
        <v>`reg_c173`.`LOTE_MED`,</v>
      </c>
    </row>
    <row r="600" spans="1:28" ht="14.5" hidden="1" customHeight="1" x14ac:dyDescent="0.3">
      <c r="J600" s="187" t="str">
        <f t="shared" si="68"/>
        <v>C173</v>
      </c>
      <c r="K600" s="181">
        <v>3</v>
      </c>
      <c r="L600" s="289" t="s">
        <v>878</v>
      </c>
      <c r="M600" s="182" t="s">
        <v>879</v>
      </c>
      <c r="N600" s="181" t="s">
        <v>32</v>
      </c>
      <c r="O600" s="181" t="s">
        <v>28</v>
      </c>
      <c r="P600" s="181">
        <v>3</v>
      </c>
      <c r="Q600" s="192" t="str">
        <f t="shared" si="64"/>
        <v>Campo</v>
      </c>
      <c r="R600" s="192" t="s">
        <v>3606</v>
      </c>
      <c r="S600" s="191" t="str">
        <f t="shared" si="65"/>
        <v/>
      </c>
      <c r="T600" s="192" t="str">
        <f t="shared" si="66"/>
        <v>&lt;campo posicao="3"&gt;
&lt;coluna&gt;QTD_ITEM&lt;/coluna&gt;
&lt;descricao&gt;Quantidade de item por lote&lt;/descricao&gt;
&lt;tipo&gt;R&lt;/tipo&gt;
&lt;/campo&gt;</v>
      </c>
      <c r="U600" s="192" t="str">
        <f t="shared" si="63"/>
        <v>&lt;campo posicao="3"&gt;
&lt;coluna&gt;QTD_ITEM&lt;/coluna&gt;
&lt;descricao&gt;Quantidade de item por lote&lt;/descricao&gt;
&lt;tipo&gt;R&lt;/tipo&gt;
&lt;/campo&gt;</v>
      </c>
      <c r="V600" s="192" t="str">
        <f t="shared" si="67"/>
        <v>{"Column4", "QTD_ITEM"},</v>
      </c>
      <c r="W600" s="191" t="str">
        <f>IF(Q600="Campo","@Campos(posicao = "&amp;K600&amp;", tipo = '"&amp;R600&amp;"')@Column(name = """&amp;L600&amp;""")"&amp;IF(R600="D","@Temporal(TemporalType.DATE)","")&amp;"private "&amp;VLOOKUP(TEXT(R600,"@"),Apoio!A:B,2,0)&amp;" "&amp;SUBSTITUTE(LOWER(LEFT(L600,1))&amp;RIGHT(PROPER(L600),LEN(L600)-1),"_","")&amp;";",IF(ISNUMBER(Q600),IF(R600="R","@Entity@Table(name = ""reg_"&amp;LOWER(J600)&amp;""")@XmlRootElement","")&amp;VLOOKUP(J600,Blocos!D:I,6,0)&amp;Apoio!$E$1&amp;Y600,""))</f>
        <v>@Campos(posicao = 3, tipo = 'R')@Column(name = "QTD_ITEM")private BigDecimal qtdItem;</v>
      </c>
      <c r="X600" s="190" t="str">
        <f>IF(ISNUMBER(Q600),COUNTIF(Blocos!G:G,J600),"")</f>
        <v/>
      </c>
      <c r="Y600" s="190" t="str">
        <f>IF(OR(X600=0,X600=""),"",VLOOKUP(SUMIFS(Blocos!A:A,Blocos!H:H,'EFD REGISTROS e Campos (2)'!X600,Blocos!G:G,'EFD REGISTROS e Campos (2)'!J600),Blocos!A:L,12,0))</f>
        <v/>
      </c>
      <c r="Z600" s="190" t="str">
        <f>IF(ISNUMBER(Q601),VLOOKUP(J600,Blocos!D:G,4,0),"")</f>
        <v/>
      </c>
      <c r="AA600" s="190" t="str">
        <f>IF(ISNUMBER(Q600),CONCATENATE("CREATE TABLE ""reg_",LOWER(J600),""" (""ID"" bigint NOT NULL AUTO_INCREMENT,  ""HASHFILE"" varchar(255) DEFAULT NULL, ""ID_PAI"" bigint NOT NULL,"),IF(Q600="Campo",CONCATENATE("""",L600,""" ",VLOOKUP(R600,Apoio!A:C,3,0)),""))&amp;IF(Z600="","",CONCATENATE("PRIMARY KEY (""ID""), KEY ""FK_reg_",LOWER(Z600),"_ID_PAI"" (""ID_PAI""), CONSTRAINT ""FK_reg_",LOWER(Z600),"_ID_PAI"" FOREIGN KEY (""ID_PAI"") REFERENCES ""reg_",LOWER(Z600),""" (""ID"")) ENGINE=InnoDB AUTO_INCREMENT=105774 DEFAULT CHARSET=utf8mb4 COLLATE=utf8mb4_0900_ai_ci;"))</f>
        <v>"QTD_ITEM" decimal(15,6) DEFAULT NULL,</v>
      </c>
      <c r="AB600" s="190" t="str">
        <f t="shared" si="69"/>
        <v>`reg_c173`.`QTD_ITEM`,</v>
      </c>
    </row>
    <row r="601" spans="1:28" ht="14.5" hidden="1" customHeight="1" x14ac:dyDescent="0.3">
      <c r="J601" s="187" t="str">
        <f t="shared" si="68"/>
        <v>C173</v>
      </c>
      <c r="K601" s="181">
        <v>4</v>
      </c>
      <c r="L601" s="289" t="s">
        <v>880</v>
      </c>
      <c r="M601" s="182" t="s">
        <v>881</v>
      </c>
      <c r="N601" s="181" t="s">
        <v>32</v>
      </c>
      <c r="O601" s="181" t="s">
        <v>40</v>
      </c>
      <c r="P601" s="181" t="s">
        <v>28</v>
      </c>
      <c r="Q601" s="192" t="str">
        <f t="shared" si="64"/>
        <v>Campo</v>
      </c>
      <c r="R601" s="192" t="s">
        <v>3605</v>
      </c>
      <c r="S601" s="191" t="str">
        <f t="shared" si="65"/>
        <v/>
      </c>
      <c r="T601" s="192" t="str">
        <f t="shared" si="66"/>
        <v>&lt;campo posicao="4"&gt;
&lt;coluna&gt;DT_FAB&lt;/coluna&gt;
&lt;descricao&gt;Data de fabricação do medicamento&lt;/descricao&gt;
&lt;tipo&gt;D&lt;/tipo&gt;
&lt;/campo&gt;</v>
      </c>
      <c r="U601" s="192" t="str">
        <f t="shared" si="63"/>
        <v>&lt;campo posicao="4"&gt;
&lt;coluna&gt;DT_FAB&lt;/coluna&gt;
&lt;descricao&gt;Data de fabricação do medicamento&lt;/descricao&gt;
&lt;tipo&gt;D&lt;/tipo&gt;
&lt;/campo&gt;</v>
      </c>
      <c r="V601" s="192" t="str">
        <f t="shared" si="67"/>
        <v>{"Column5", "DT_FAB"},</v>
      </c>
      <c r="W601" s="191" t="str">
        <f>IF(Q601="Campo","@Campos(posicao = "&amp;K601&amp;", tipo = '"&amp;R601&amp;"')@Column(name = """&amp;L601&amp;""")"&amp;IF(R601="D","@Temporal(TemporalType.DATE)","")&amp;"private "&amp;VLOOKUP(TEXT(R601,"@"),Apoio!A:B,2,0)&amp;" "&amp;SUBSTITUTE(LOWER(LEFT(L601,1))&amp;RIGHT(PROPER(L601),LEN(L601)-1),"_","")&amp;";",IF(ISNUMBER(Q601),IF(R601="R","@Entity@Table(name = ""reg_"&amp;LOWER(J601)&amp;""")@XmlRootElement","")&amp;VLOOKUP(J601,Blocos!D:I,6,0)&amp;Apoio!$E$1&amp;Y601,""))</f>
        <v>@Campos(posicao = 4, tipo = 'D')@Column(name = "DT_FAB")@Temporal(TemporalType.DATE)private Date dtFab;</v>
      </c>
      <c r="X601" s="190" t="str">
        <f>IF(ISNUMBER(Q601),COUNTIF(Blocos!G:G,J601),"")</f>
        <v/>
      </c>
      <c r="Y601" s="190" t="str">
        <f>IF(OR(X601=0,X601=""),"",VLOOKUP(SUMIFS(Blocos!A:A,Blocos!H:H,'EFD REGISTROS e Campos (2)'!X601,Blocos!G:G,'EFD REGISTROS e Campos (2)'!J601),Blocos!A:L,12,0))</f>
        <v/>
      </c>
      <c r="Z601" s="190" t="str">
        <f>IF(ISNUMBER(Q602),VLOOKUP(J601,Blocos!D:G,4,0),"")</f>
        <v/>
      </c>
      <c r="AA601" s="190" t="str">
        <f>IF(ISNUMBER(Q601),CONCATENATE("CREATE TABLE ""reg_",LOWER(J601),""" (""ID"" bigint NOT NULL AUTO_INCREMENT,  ""HASHFILE"" varchar(255) DEFAULT NULL, ""ID_PAI"" bigint NOT NULL,"),IF(Q601="Campo",CONCATENATE("""",L601,""" ",VLOOKUP(R601,Apoio!A:C,3,0)),""))&amp;IF(Z601="","",CONCATENATE("PRIMARY KEY (""ID""), KEY ""FK_reg_",LOWER(Z601),"_ID_PAI"" (""ID_PAI""), CONSTRAINT ""FK_reg_",LOWER(Z601),"_ID_PAI"" FOREIGN KEY (""ID_PAI"") REFERENCES ""reg_",LOWER(Z601),""" (""ID"")) ENGINE=InnoDB AUTO_INCREMENT=105774 DEFAULT CHARSET=utf8mb4 COLLATE=utf8mb4_0900_ai_ci;"))</f>
        <v>"DT_FAB" date DEFAULT NULL,</v>
      </c>
      <c r="AB601" s="190" t="str">
        <f t="shared" si="69"/>
        <v>`reg_c173`.`DT_FAB`,</v>
      </c>
    </row>
    <row r="602" spans="1:28" ht="14.5" hidden="1" customHeight="1" x14ac:dyDescent="0.3">
      <c r="J602" s="187" t="str">
        <f t="shared" si="68"/>
        <v>C173</v>
      </c>
      <c r="K602" s="181">
        <v>5</v>
      </c>
      <c r="L602" s="289" t="s">
        <v>882</v>
      </c>
      <c r="M602" s="182" t="s">
        <v>883</v>
      </c>
      <c r="N602" s="181" t="s">
        <v>32</v>
      </c>
      <c r="O602" s="181" t="s">
        <v>40</v>
      </c>
      <c r="P602" s="181" t="s">
        <v>28</v>
      </c>
      <c r="Q602" s="192" t="str">
        <f t="shared" si="64"/>
        <v>Campo</v>
      </c>
      <c r="R602" s="192" t="s">
        <v>3605</v>
      </c>
      <c r="S602" s="191" t="str">
        <f t="shared" si="65"/>
        <v/>
      </c>
      <c r="T602" s="192" t="str">
        <f t="shared" si="66"/>
        <v>&lt;campo posicao="5"&gt;
&lt;coluna&gt;DT_VAL&lt;/coluna&gt;
&lt;descricao&gt;Data de expiração da validade do medicamento&lt;/descricao&gt;
&lt;tipo&gt;D&lt;/tipo&gt;
&lt;/campo&gt;</v>
      </c>
      <c r="U602" s="192" t="str">
        <f t="shared" si="63"/>
        <v>&lt;campo posicao="5"&gt;
&lt;coluna&gt;DT_VAL&lt;/coluna&gt;
&lt;descricao&gt;Data de expiração da validade do medicamento&lt;/descricao&gt;
&lt;tipo&gt;D&lt;/tipo&gt;
&lt;/campo&gt;</v>
      </c>
      <c r="V602" s="192" t="str">
        <f t="shared" si="67"/>
        <v>{"Column6", "DT_VAL"},</v>
      </c>
      <c r="W602" s="191" t="str">
        <f>IF(Q602="Campo","@Campos(posicao = "&amp;K602&amp;", tipo = '"&amp;R602&amp;"')@Column(name = """&amp;L602&amp;""")"&amp;IF(R602="D","@Temporal(TemporalType.DATE)","")&amp;"private "&amp;VLOOKUP(TEXT(R602,"@"),Apoio!A:B,2,0)&amp;" "&amp;SUBSTITUTE(LOWER(LEFT(L602,1))&amp;RIGHT(PROPER(L602),LEN(L602)-1),"_","")&amp;";",IF(ISNUMBER(Q602),IF(R602="R","@Entity@Table(name = ""reg_"&amp;LOWER(J602)&amp;""")@XmlRootElement","")&amp;VLOOKUP(J602,Blocos!D:I,6,0)&amp;Apoio!$E$1&amp;Y602,""))</f>
        <v>@Campos(posicao = 5, tipo = 'D')@Column(name = "DT_VAL")@Temporal(TemporalType.DATE)private Date dtVal;</v>
      </c>
      <c r="X602" s="190" t="str">
        <f>IF(ISNUMBER(Q602),COUNTIF(Blocos!G:G,J602),"")</f>
        <v/>
      </c>
      <c r="Y602" s="190" t="str">
        <f>IF(OR(X602=0,X602=""),"",VLOOKUP(SUMIFS(Blocos!A:A,Blocos!H:H,'EFD REGISTROS e Campos (2)'!X602,Blocos!G:G,'EFD REGISTROS e Campos (2)'!J602),Blocos!A:L,12,0))</f>
        <v/>
      </c>
      <c r="Z602" s="190" t="str">
        <f>IF(ISNUMBER(Q603),VLOOKUP(J602,Blocos!D:G,4,0),"")</f>
        <v/>
      </c>
      <c r="AA602" s="190" t="str">
        <f>IF(ISNUMBER(Q602),CONCATENATE("CREATE TABLE ""reg_",LOWER(J602),""" (""ID"" bigint NOT NULL AUTO_INCREMENT,  ""HASHFILE"" varchar(255) DEFAULT NULL, ""ID_PAI"" bigint NOT NULL,"),IF(Q602="Campo",CONCATENATE("""",L602,""" ",VLOOKUP(R602,Apoio!A:C,3,0)),""))&amp;IF(Z602="","",CONCATENATE("PRIMARY KEY (""ID""), KEY ""FK_reg_",LOWER(Z602),"_ID_PAI"" (""ID_PAI""), CONSTRAINT ""FK_reg_",LOWER(Z602),"_ID_PAI"" FOREIGN KEY (""ID_PAI"") REFERENCES ""reg_",LOWER(Z602),""" (""ID"")) ENGINE=InnoDB AUTO_INCREMENT=105774 DEFAULT CHARSET=utf8mb4 COLLATE=utf8mb4_0900_ai_ci;"))</f>
        <v>"DT_VAL" date DEFAULT NULL,</v>
      </c>
      <c r="AB602" s="190" t="str">
        <f t="shared" si="69"/>
        <v>`reg_c173`.`DT_VAL`,</v>
      </c>
    </row>
    <row r="603" spans="1:28" ht="14.5" hidden="1" customHeight="1" x14ac:dyDescent="0.3">
      <c r="J603" s="187" t="str">
        <f t="shared" si="68"/>
        <v>C173</v>
      </c>
      <c r="K603" s="196">
        <v>6</v>
      </c>
      <c r="L603" s="285" t="s">
        <v>884</v>
      </c>
      <c r="M603" s="182" t="s">
        <v>885</v>
      </c>
      <c r="N603" s="196" t="s">
        <v>27</v>
      </c>
      <c r="O603" s="196" t="s">
        <v>240</v>
      </c>
      <c r="P603" s="196" t="s">
        <v>28</v>
      </c>
      <c r="Q603" s="192" t="str">
        <f t="shared" si="64"/>
        <v>Campo</v>
      </c>
      <c r="R603" s="192" t="s">
        <v>27</v>
      </c>
      <c r="S603" s="191" t="str">
        <f t="shared" si="65"/>
        <v/>
      </c>
      <c r="T603" s="192" t="str">
        <f t="shared" si="66"/>
        <v>&lt;campo posicao="6"&gt;
&lt;coluna&gt;IND_MED&lt;/coluna&gt;
&lt;descricao&gt;Indicador de tipo de referência da base de cálculo do ICMS (ST) do produto farmacêutico:&lt;/descricao&gt;
&lt;tipo&gt;C&lt;/tipo&gt;
&lt;/campo&gt;</v>
      </c>
      <c r="U603" s="192" t="str">
        <f t="shared" si="63"/>
        <v>&lt;campo posicao="6"&gt;
&lt;coluna&gt;IND_MED&lt;/coluna&gt;
&lt;descricao&gt;Indicador de tipo de referência da base de cálculo do ICMS (ST) do produto farmacêutico:&lt;/descricao&gt;
&lt;tipo&gt;C&lt;/tipo&gt;
&lt;/campo&gt;</v>
      </c>
      <c r="V603" s="192" t="str">
        <f t="shared" si="67"/>
        <v>{"Column7", "IND_MED"},</v>
      </c>
      <c r="W603" s="191" t="str">
        <f>IF(Q603="Campo","@Campos(posicao = "&amp;K603&amp;", tipo = '"&amp;R603&amp;"')@Column(name = """&amp;L603&amp;""")"&amp;IF(R603="D","@Temporal(TemporalType.DATE)","")&amp;"private "&amp;VLOOKUP(TEXT(R603,"@"),Apoio!A:B,2,0)&amp;" "&amp;SUBSTITUTE(LOWER(LEFT(L603,1))&amp;RIGHT(PROPER(L603),LEN(L603)-1),"_","")&amp;";",IF(ISNUMBER(Q603),IF(R603="R","@Entity@Table(name = ""reg_"&amp;LOWER(J603)&amp;""")@XmlRootElement","")&amp;VLOOKUP(J603,Blocos!D:I,6,0)&amp;Apoio!$E$1&amp;Y603,""))</f>
        <v>@Campos(posicao = 6, tipo = 'C')@Column(name = "IND_MED")private String indMed;</v>
      </c>
      <c r="X603" s="190" t="str">
        <f>IF(ISNUMBER(Q603),COUNTIF(Blocos!G:G,J603),"")</f>
        <v/>
      </c>
      <c r="Y603" s="190" t="str">
        <f>IF(OR(X603=0,X603=""),"",VLOOKUP(SUMIFS(Blocos!A:A,Blocos!H:H,'EFD REGISTROS e Campos (2)'!X603,Blocos!G:G,'EFD REGISTROS e Campos (2)'!J603),Blocos!A:L,12,0))</f>
        <v/>
      </c>
      <c r="Z603" s="190" t="str">
        <f>IF(ISNUMBER(Q604),VLOOKUP(J603,Blocos!D:G,4,0),"")</f>
        <v/>
      </c>
      <c r="AA603" s="190" t="str">
        <f>IF(ISNUMBER(Q603),CONCATENATE("CREATE TABLE ""reg_",LOWER(J603),""" (""ID"" bigint NOT NULL AUTO_INCREMENT,  ""HASHFILE"" varchar(255) DEFAULT NULL, ""ID_PAI"" bigint NOT NULL,"),IF(Q603="Campo",CONCATENATE("""",L603,""" ",VLOOKUP(R603,Apoio!A:C,3,0)),""))&amp;IF(Z603="","",CONCATENATE("PRIMARY KEY (""ID""), KEY ""FK_reg_",LOWER(Z603),"_ID_PAI"" (""ID_PAI""), CONSTRAINT ""FK_reg_",LOWER(Z603),"_ID_PAI"" FOREIGN KEY (""ID_PAI"") REFERENCES ""reg_",LOWER(Z603),""" (""ID"")) ENGINE=InnoDB AUTO_INCREMENT=105774 DEFAULT CHARSET=utf8mb4 COLLATE=utf8mb4_0900_ai_ci;"))</f>
        <v>"IND_MED" varchar(255) DEFAULT NULL,</v>
      </c>
      <c r="AB603" s="190" t="str">
        <f t="shared" si="69"/>
        <v>`reg_c173`.`IND_MED`,</v>
      </c>
    </row>
    <row r="604" spans="1:28" ht="14.5" hidden="1" customHeight="1" x14ac:dyDescent="0.3">
      <c r="J604" s="187" t="str">
        <f t="shared" si="68"/>
        <v>C173</v>
      </c>
      <c r="K604" s="196"/>
      <c r="L604" s="285"/>
      <c r="M604" s="182" t="s">
        <v>886</v>
      </c>
      <c r="N604" s="196"/>
      <c r="O604" s="196"/>
      <c r="P604" s="196"/>
      <c r="Q604" s="192" t="str">
        <f t="shared" si="64"/>
        <v/>
      </c>
      <c r="S604" s="191" t="str">
        <f t="shared" si="65"/>
        <v/>
      </c>
      <c r="T604" s="192" t="str">
        <f t="shared" si="66"/>
        <v/>
      </c>
      <c r="U604" s="192" t="str">
        <f t="shared" si="63"/>
        <v/>
      </c>
      <c r="V604" s="192" t="str">
        <f t="shared" si="67"/>
        <v/>
      </c>
      <c r="W604" s="191" t="str">
        <f>IF(Q604="Campo","@Campos(posicao = "&amp;K604&amp;", tipo = '"&amp;R604&amp;"')@Column(name = """&amp;L604&amp;""")"&amp;IF(R604="D","@Temporal(TemporalType.DATE)","")&amp;"private "&amp;VLOOKUP(TEXT(R604,"@"),Apoio!A:B,2,0)&amp;" "&amp;SUBSTITUTE(LOWER(LEFT(L604,1))&amp;RIGHT(PROPER(L604),LEN(L604)-1),"_","")&amp;";",IF(ISNUMBER(Q604),IF(R604="R","@Entity@Table(name = ""reg_"&amp;LOWER(J604)&amp;""")@XmlRootElement","")&amp;VLOOKUP(J604,Blocos!D:I,6,0)&amp;Apoio!$E$1&amp;Y604,""))</f>
        <v/>
      </c>
      <c r="X604" s="190" t="str">
        <f>IF(ISNUMBER(Q604),COUNTIF(Blocos!G:G,J604),"")</f>
        <v/>
      </c>
      <c r="Y604" s="190" t="str">
        <f>IF(OR(X604=0,X604=""),"",VLOOKUP(SUMIFS(Blocos!A:A,Blocos!H:H,'EFD REGISTROS e Campos (2)'!X604,Blocos!G:G,'EFD REGISTROS e Campos (2)'!J604),Blocos!A:L,12,0))</f>
        <v/>
      </c>
      <c r="Z604" s="190" t="str">
        <f>IF(ISNUMBER(Q605),VLOOKUP(J604,Blocos!D:G,4,0),"")</f>
        <v/>
      </c>
      <c r="AA604" s="190" t="str">
        <f>IF(ISNUMBER(Q604),CONCATENATE("CREATE TABLE ""reg_",LOWER(J604),""" (""ID"" bigint NOT NULL AUTO_INCREMENT,  ""HASHFILE"" varchar(255) DEFAULT NULL, ""ID_PAI"" bigint NOT NULL,"),IF(Q604="Campo",CONCATENATE("""",L604,""" ",VLOOKUP(R604,Apoio!A:C,3,0)),""))&amp;IF(Z604="","",CONCATENATE("PRIMARY KEY (""ID""), KEY ""FK_reg_",LOWER(Z604),"_ID_PAI"" (""ID_PAI""), CONSTRAINT ""FK_reg_",LOWER(Z604),"_ID_PAI"" FOREIGN KEY (""ID_PAI"") REFERENCES ""reg_",LOWER(Z604),""" (""ID"")) ENGINE=InnoDB AUTO_INCREMENT=105774 DEFAULT CHARSET=utf8mb4 COLLATE=utf8mb4_0900_ai_ci;"))</f>
        <v/>
      </c>
      <c r="AB604" s="190" t="str">
        <f t="shared" si="69"/>
        <v/>
      </c>
    </row>
    <row r="605" spans="1:28" ht="14.5" hidden="1" customHeight="1" x14ac:dyDescent="0.3">
      <c r="J605" s="187" t="str">
        <f t="shared" si="68"/>
        <v>C173</v>
      </c>
      <c r="K605" s="196"/>
      <c r="L605" s="285"/>
      <c r="M605" s="182" t="s">
        <v>887</v>
      </c>
      <c r="N605" s="196"/>
      <c r="O605" s="196"/>
      <c r="P605" s="196"/>
      <c r="Q605" s="192" t="str">
        <f t="shared" si="64"/>
        <v/>
      </c>
      <c r="S605" s="191" t="str">
        <f t="shared" si="65"/>
        <v/>
      </c>
      <c r="T605" s="192" t="str">
        <f t="shared" si="66"/>
        <v/>
      </c>
      <c r="U605" s="192" t="str">
        <f t="shared" si="63"/>
        <v/>
      </c>
      <c r="V605" s="192" t="str">
        <f t="shared" si="67"/>
        <v/>
      </c>
      <c r="W605" s="191" t="str">
        <f>IF(Q605="Campo","@Campos(posicao = "&amp;K605&amp;", tipo = '"&amp;R605&amp;"')@Column(name = """&amp;L605&amp;""")"&amp;IF(R605="D","@Temporal(TemporalType.DATE)","")&amp;"private "&amp;VLOOKUP(TEXT(R605,"@"),Apoio!A:B,2,0)&amp;" "&amp;SUBSTITUTE(LOWER(LEFT(L605,1))&amp;RIGHT(PROPER(L605),LEN(L605)-1),"_","")&amp;";",IF(ISNUMBER(Q605),IF(R605="R","@Entity@Table(name = ""reg_"&amp;LOWER(J605)&amp;""")@XmlRootElement","")&amp;VLOOKUP(J605,Blocos!D:I,6,0)&amp;Apoio!$E$1&amp;Y605,""))</f>
        <v/>
      </c>
      <c r="X605" s="190" t="str">
        <f>IF(ISNUMBER(Q605),COUNTIF(Blocos!G:G,J605),"")</f>
        <v/>
      </c>
      <c r="Y605" s="190" t="str">
        <f>IF(OR(X605=0,X605=""),"",VLOOKUP(SUMIFS(Blocos!A:A,Blocos!H:H,'EFD REGISTROS e Campos (2)'!X605,Blocos!G:G,'EFD REGISTROS e Campos (2)'!J605),Blocos!A:L,12,0))</f>
        <v/>
      </c>
      <c r="Z605" s="190" t="str">
        <f>IF(ISNUMBER(Q606),VLOOKUP(J605,Blocos!D:G,4,0),"")</f>
        <v/>
      </c>
      <c r="AA605" s="190" t="str">
        <f>IF(ISNUMBER(Q605),CONCATENATE("CREATE TABLE ""reg_",LOWER(J605),""" (""ID"" bigint NOT NULL AUTO_INCREMENT,  ""HASHFILE"" varchar(255) DEFAULT NULL, ""ID_PAI"" bigint NOT NULL,"),IF(Q605="Campo",CONCATENATE("""",L605,""" ",VLOOKUP(R605,Apoio!A:C,3,0)),""))&amp;IF(Z605="","",CONCATENATE("PRIMARY KEY (""ID""), KEY ""FK_reg_",LOWER(Z605),"_ID_PAI"" (""ID_PAI""), CONSTRAINT ""FK_reg_",LOWER(Z605),"_ID_PAI"" FOREIGN KEY (""ID_PAI"") REFERENCES ""reg_",LOWER(Z605),""" (""ID"")) ENGINE=InnoDB AUTO_INCREMENT=105774 DEFAULT CHARSET=utf8mb4 COLLATE=utf8mb4_0900_ai_ci;"))</f>
        <v/>
      </c>
      <c r="AB605" s="190" t="str">
        <f t="shared" si="69"/>
        <v/>
      </c>
    </row>
    <row r="606" spans="1:28" ht="14.5" hidden="1" customHeight="1" x14ac:dyDescent="0.3">
      <c r="J606" s="187" t="str">
        <f t="shared" si="68"/>
        <v>C173</v>
      </c>
      <c r="K606" s="196"/>
      <c r="L606" s="285"/>
      <c r="M606" s="182" t="s">
        <v>888</v>
      </c>
      <c r="N606" s="196"/>
      <c r="O606" s="196"/>
      <c r="P606" s="196"/>
      <c r="Q606" s="192" t="str">
        <f t="shared" si="64"/>
        <v/>
      </c>
      <c r="S606" s="191" t="str">
        <f t="shared" si="65"/>
        <v/>
      </c>
      <c r="T606" s="192" t="str">
        <f t="shared" si="66"/>
        <v/>
      </c>
      <c r="U606" s="192" t="str">
        <f t="shared" si="63"/>
        <v/>
      </c>
      <c r="V606" s="192" t="str">
        <f t="shared" si="67"/>
        <v/>
      </c>
      <c r="W606" s="191" t="str">
        <f>IF(Q606="Campo","@Campos(posicao = "&amp;K606&amp;", tipo = '"&amp;R606&amp;"')@Column(name = """&amp;L606&amp;""")"&amp;IF(R606="D","@Temporal(TemporalType.DATE)","")&amp;"private "&amp;VLOOKUP(TEXT(R606,"@"),Apoio!A:B,2,0)&amp;" "&amp;SUBSTITUTE(LOWER(LEFT(L606,1))&amp;RIGHT(PROPER(L606),LEN(L606)-1),"_","")&amp;";",IF(ISNUMBER(Q606),IF(R606="R","@Entity@Table(name = ""reg_"&amp;LOWER(J606)&amp;""")@XmlRootElement","")&amp;VLOOKUP(J606,Blocos!D:I,6,0)&amp;Apoio!$E$1&amp;Y606,""))</f>
        <v/>
      </c>
      <c r="X606" s="190" t="str">
        <f>IF(ISNUMBER(Q606),COUNTIF(Blocos!G:G,J606),"")</f>
        <v/>
      </c>
      <c r="Y606" s="190" t="str">
        <f>IF(OR(X606=0,X606=""),"",VLOOKUP(SUMIFS(Blocos!A:A,Blocos!H:H,'EFD REGISTROS e Campos (2)'!X606,Blocos!G:G,'EFD REGISTROS e Campos (2)'!J606),Blocos!A:L,12,0))</f>
        <v/>
      </c>
      <c r="Z606" s="190" t="str">
        <f>IF(ISNUMBER(Q607),VLOOKUP(J606,Blocos!D:G,4,0),"")</f>
        <v/>
      </c>
      <c r="AA606" s="190" t="str">
        <f>IF(ISNUMBER(Q606),CONCATENATE("CREATE TABLE ""reg_",LOWER(J606),""" (""ID"" bigint NOT NULL AUTO_INCREMENT,  ""HASHFILE"" varchar(255) DEFAULT NULL, ""ID_PAI"" bigint NOT NULL,"),IF(Q606="Campo",CONCATENATE("""",L606,""" ",VLOOKUP(R606,Apoio!A:C,3,0)),""))&amp;IF(Z606="","",CONCATENATE("PRIMARY KEY (""ID""), KEY ""FK_reg_",LOWER(Z606),"_ID_PAI"" (""ID_PAI""), CONSTRAINT ""FK_reg_",LOWER(Z606),"_ID_PAI"" FOREIGN KEY (""ID_PAI"") REFERENCES ""reg_",LOWER(Z606),""" (""ID"")) ENGINE=InnoDB AUTO_INCREMENT=105774 DEFAULT CHARSET=utf8mb4 COLLATE=utf8mb4_0900_ai_ci;"))</f>
        <v/>
      </c>
      <c r="AB606" s="190" t="str">
        <f t="shared" si="69"/>
        <v/>
      </c>
    </row>
    <row r="607" spans="1:28" ht="14.5" hidden="1" customHeight="1" x14ac:dyDescent="0.3">
      <c r="J607" s="187" t="str">
        <f t="shared" si="68"/>
        <v>C173</v>
      </c>
      <c r="K607" s="196"/>
      <c r="L607" s="285"/>
      <c r="M607" s="182" t="s">
        <v>889</v>
      </c>
      <c r="N607" s="196"/>
      <c r="O607" s="196"/>
      <c r="P607" s="196"/>
      <c r="Q607" s="192" t="str">
        <f t="shared" si="64"/>
        <v/>
      </c>
      <c r="S607" s="191" t="str">
        <f t="shared" si="65"/>
        <v/>
      </c>
      <c r="T607" s="192" t="str">
        <f t="shared" si="66"/>
        <v/>
      </c>
      <c r="U607" s="192" t="str">
        <f t="shared" si="63"/>
        <v/>
      </c>
      <c r="V607" s="192" t="str">
        <f t="shared" si="67"/>
        <v/>
      </c>
      <c r="W607" s="191" t="str">
        <f>IF(Q607="Campo","@Campos(posicao = "&amp;K607&amp;", tipo = '"&amp;R607&amp;"')@Column(name = """&amp;L607&amp;""")"&amp;IF(R607="D","@Temporal(TemporalType.DATE)","")&amp;"private "&amp;VLOOKUP(TEXT(R607,"@"),Apoio!A:B,2,0)&amp;" "&amp;SUBSTITUTE(LOWER(LEFT(L607,1))&amp;RIGHT(PROPER(L607),LEN(L607)-1),"_","")&amp;";",IF(ISNUMBER(Q607),IF(R607="R","@Entity@Table(name = ""reg_"&amp;LOWER(J607)&amp;""")@XmlRootElement","")&amp;VLOOKUP(J607,Blocos!D:I,6,0)&amp;Apoio!$E$1&amp;Y607,""))</f>
        <v/>
      </c>
      <c r="X607" s="190" t="str">
        <f>IF(ISNUMBER(Q607),COUNTIF(Blocos!G:G,J607),"")</f>
        <v/>
      </c>
      <c r="Y607" s="190" t="str">
        <f>IF(OR(X607=0,X607=""),"",VLOOKUP(SUMIFS(Blocos!A:A,Blocos!H:H,'EFD REGISTROS e Campos (2)'!X607,Blocos!G:G,'EFD REGISTROS e Campos (2)'!J607),Blocos!A:L,12,0))</f>
        <v/>
      </c>
      <c r="Z607" s="190" t="str">
        <f>IF(ISNUMBER(Q608),VLOOKUP(J607,Blocos!D:G,4,0),"")</f>
        <v/>
      </c>
      <c r="AA607" s="190" t="str">
        <f>IF(ISNUMBER(Q607),CONCATENATE("CREATE TABLE ""reg_",LOWER(J607),""" (""ID"" bigint NOT NULL AUTO_INCREMENT,  ""HASHFILE"" varchar(255) DEFAULT NULL, ""ID_PAI"" bigint NOT NULL,"),IF(Q607="Campo",CONCATENATE("""",L607,""" ",VLOOKUP(R607,Apoio!A:C,3,0)),""))&amp;IF(Z607="","",CONCATENATE("PRIMARY KEY (""ID""), KEY ""FK_reg_",LOWER(Z607),"_ID_PAI"" (""ID_PAI""), CONSTRAINT ""FK_reg_",LOWER(Z607),"_ID_PAI"" FOREIGN KEY (""ID_PAI"") REFERENCES ""reg_",LOWER(Z607),""" (""ID"")) ENGINE=InnoDB AUTO_INCREMENT=105774 DEFAULT CHARSET=utf8mb4 COLLATE=utf8mb4_0900_ai_ci;"))</f>
        <v/>
      </c>
      <c r="AB607" s="190" t="str">
        <f t="shared" si="69"/>
        <v/>
      </c>
    </row>
    <row r="608" spans="1:28" ht="14.5" hidden="1" customHeight="1" x14ac:dyDescent="0.3">
      <c r="J608" s="187" t="str">
        <f t="shared" si="68"/>
        <v>C173</v>
      </c>
      <c r="K608" s="196"/>
      <c r="L608" s="285"/>
      <c r="M608" s="182" t="s">
        <v>890</v>
      </c>
      <c r="N608" s="196"/>
      <c r="O608" s="196"/>
      <c r="P608" s="196"/>
      <c r="Q608" s="192" t="str">
        <f t="shared" si="64"/>
        <v/>
      </c>
      <c r="S608" s="191" t="str">
        <f t="shared" si="65"/>
        <v/>
      </c>
      <c r="T608" s="192" t="str">
        <f t="shared" si="66"/>
        <v/>
      </c>
      <c r="U608" s="192" t="str">
        <f t="shared" si="63"/>
        <v/>
      </c>
      <c r="V608" s="192" t="str">
        <f t="shared" si="67"/>
        <v/>
      </c>
      <c r="W608" s="191" t="str">
        <f>IF(Q608="Campo","@Campos(posicao = "&amp;K608&amp;", tipo = '"&amp;R608&amp;"')@Column(name = """&amp;L608&amp;""")"&amp;IF(R608="D","@Temporal(TemporalType.DATE)","")&amp;"private "&amp;VLOOKUP(TEXT(R608,"@"),Apoio!A:B,2,0)&amp;" "&amp;SUBSTITUTE(LOWER(LEFT(L608,1))&amp;RIGHT(PROPER(L608),LEN(L608)-1),"_","")&amp;";",IF(ISNUMBER(Q608),IF(R608="R","@Entity@Table(name = ""reg_"&amp;LOWER(J608)&amp;""")@XmlRootElement","")&amp;VLOOKUP(J608,Blocos!D:I,6,0)&amp;Apoio!$E$1&amp;Y608,""))</f>
        <v/>
      </c>
      <c r="X608" s="190" t="str">
        <f>IF(ISNUMBER(Q608),COUNTIF(Blocos!G:G,J608),"")</f>
        <v/>
      </c>
      <c r="Y608" s="190" t="str">
        <f>IF(OR(X608=0,X608=""),"",VLOOKUP(SUMIFS(Blocos!A:A,Blocos!H:H,'EFD REGISTROS e Campos (2)'!X608,Blocos!G:G,'EFD REGISTROS e Campos (2)'!J608),Blocos!A:L,12,0))</f>
        <v/>
      </c>
      <c r="Z608" s="190" t="str">
        <f>IF(ISNUMBER(Q609),VLOOKUP(J608,Blocos!D:G,4,0),"")</f>
        <v/>
      </c>
      <c r="AA608" s="190" t="str">
        <f>IF(ISNUMBER(Q608),CONCATENATE("CREATE TABLE ""reg_",LOWER(J608),""" (""ID"" bigint NOT NULL AUTO_INCREMENT,  ""HASHFILE"" varchar(255) DEFAULT NULL, ""ID_PAI"" bigint NOT NULL,"),IF(Q608="Campo",CONCATENATE("""",L608,""" ",VLOOKUP(R608,Apoio!A:C,3,0)),""))&amp;IF(Z608="","",CONCATENATE("PRIMARY KEY (""ID""), KEY ""FK_reg_",LOWER(Z608),"_ID_PAI"" (""ID_PAI""), CONSTRAINT ""FK_reg_",LOWER(Z608),"_ID_PAI"" FOREIGN KEY (""ID_PAI"") REFERENCES ""reg_",LOWER(Z608),""" (""ID"")) ENGINE=InnoDB AUTO_INCREMENT=105774 DEFAULT CHARSET=utf8mb4 COLLATE=utf8mb4_0900_ai_ci;"))</f>
        <v/>
      </c>
      <c r="AB608" s="190" t="str">
        <f t="shared" si="69"/>
        <v/>
      </c>
    </row>
    <row r="609" spans="1:28" ht="14.5" hidden="1" customHeight="1" x14ac:dyDescent="0.3">
      <c r="J609" s="187" t="str">
        <f t="shared" si="68"/>
        <v>C173</v>
      </c>
      <c r="K609" s="196">
        <v>7</v>
      </c>
      <c r="L609" s="285" t="s">
        <v>891</v>
      </c>
      <c r="M609" s="182" t="s">
        <v>892</v>
      </c>
      <c r="N609" s="196" t="s">
        <v>27</v>
      </c>
      <c r="O609" s="196" t="s">
        <v>893</v>
      </c>
      <c r="P609" s="196" t="s">
        <v>28</v>
      </c>
      <c r="Q609" s="192" t="str">
        <f t="shared" si="64"/>
        <v>Campo</v>
      </c>
      <c r="R609" s="192" t="s">
        <v>27</v>
      </c>
      <c r="S609" s="191" t="str">
        <f t="shared" si="65"/>
        <v/>
      </c>
      <c r="T609" s="192" t="str">
        <f t="shared" si="66"/>
        <v>&lt;campo posicao="7"&gt;
&lt;coluna&gt;TP_PROD&lt;/coluna&gt;
&lt;descricao&gt;Tipo de produto:&lt;/descricao&gt;
&lt;tipo&gt;C&lt;/tipo&gt;
&lt;/campo&gt;</v>
      </c>
      <c r="U609" s="192" t="str">
        <f t="shared" si="63"/>
        <v>&lt;campo posicao="7"&gt;
&lt;coluna&gt;TP_PROD&lt;/coluna&gt;
&lt;descricao&gt;Tipo de produto:&lt;/descricao&gt;
&lt;tipo&gt;C&lt;/tipo&gt;
&lt;/campo&gt;</v>
      </c>
      <c r="V609" s="192" t="str">
        <f t="shared" si="67"/>
        <v>{"Column8", "TP_PROD"},</v>
      </c>
      <c r="W609" s="191" t="str">
        <f>IF(Q609="Campo","@Campos(posicao = "&amp;K609&amp;", tipo = '"&amp;R609&amp;"')@Column(name = """&amp;L609&amp;""")"&amp;IF(R609="D","@Temporal(TemporalType.DATE)","")&amp;"private "&amp;VLOOKUP(TEXT(R609,"@"),Apoio!A:B,2,0)&amp;" "&amp;SUBSTITUTE(LOWER(LEFT(L609,1))&amp;RIGHT(PROPER(L609),LEN(L609)-1),"_","")&amp;";",IF(ISNUMBER(Q609),IF(R609="R","@Entity@Table(name = ""reg_"&amp;LOWER(J609)&amp;""")@XmlRootElement","")&amp;VLOOKUP(J609,Blocos!D:I,6,0)&amp;Apoio!$E$1&amp;Y609,""))</f>
        <v>@Campos(posicao = 7, tipo = 'C')@Column(name = "TP_PROD")private String tpProd;</v>
      </c>
      <c r="X609" s="190" t="str">
        <f>IF(ISNUMBER(Q609),COUNTIF(Blocos!G:G,J609),"")</f>
        <v/>
      </c>
      <c r="Y609" s="190" t="str">
        <f>IF(OR(X609=0,X609=""),"",VLOOKUP(SUMIFS(Blocos!A:A,Blocos!H:H,'EFD REGISTROS e Campos (2)'!X609,Blocos!G:G,'EFD REGISTROS e Campos (2)'!J609),Blocos!A:L,12,0))</f>
        <v/>
      </c>
      <c r="Z609" s="190" t="str">
        <f>IF(ISNUMBER(Q610),VLOOKUP(J609,Blocos!D:G,4,0),"")</f>
        <v/>
      </c>
      <c r="AA609" s="190" t="str">
        <f>IF(ISNUMBER(Q609),CONCATENATE("CREATE TABLE ""reg_",LOWER(J609),""" (""ID"" bigint NOT NULL AUTO_INCREMENT,  ""HASHFILE"" varchar(255) DEFAULT NULL, ""ID_PAI"" bigint NOT NULL,"),IF(Q609="Campo",CONCATENATE("""",L609,""" ",VLOOKUP(R609,Apoio!A:C,3,0)),""))&amp;IF(Z609="","",CONCATENATE("PRIMARY KEY (""ID""), KEY ""FK_reg_",LOWER(Z609),"_ID_PAI"" (""ID_PAI""), CONSTRAINT ""FK_reg_",LOWER(Z609),"_ID_PAI"" FOREIGN KEY (""ID_PAI"") REFERENCES ""reg_",LOWER(Z609),""" (""ID"")) ENGINE=InnoDB AUTO_INCREMENT=105774 DEFAULT CHARSET=utf8mb4 COLLATE=utf8mb4_0900_ai_ci;"))</f>
        <v>"TP_PROD" varchar(255) DEFAULT NULL,</v>
      </c>
      <c r="AB609" s="190" t="str">
        <f t="shared" si="69"/>
        <v>`reg_c173`.`TP_PROD`,</v>
      </c>
    </row>
    <row r="610" spans="1:28" ht="14.5" hidden="1" customHeight="1" x14ac:dyDescent="0.3">
      <c r="J610" s="187" t="str">
        <f t="shared" si="68"/>
        <v>C173</v>
      </c>
      <c r="K610" s="196"/>
      <c r="L610" s="285"/>
      <c r="M610" s="182" t="s">
        <v>894</v>
      </c>
      <c r="N610" s="196"/>
      <c r="O610" s="196"/>
      <c r="P610" s="196"/>
      <c r="Q610" s="192" t="str">
        <f t="shared" si="64"/>
        <v/>
      </c>
      <c r="S610" s="191" t="str">
        <f t="shared" si="65"/>
        <v/>
      </c>
      <c r="T610" s="192" t="str">
        <f t="shared" si="66"/>
        <v/>
      </c>
      <c r="U610" s="192" t="str">
        <f t="shared" si="63"/>
        <v/>
      </c>
      <c r="V610" s="192" t="str">
        <f t="shared" si="67"/>
        <v/>
      </c>
      <c r="W610" s="191" t="str">
        <f>IF(Q610="Campo","@Campos(posicao = "&amp;K610&amp;", tipo = '"&amp;R610&amp;"')@Column(name = """&amp;L610&amp;""")"&amp;IF(R610="D","@Temporal(TemporalType.DATE)","")&amp;"private "&amp;VLOOKUP(TEXT(R610,"@"),Apoio!A:B,2,0)&amp;" "&amp;SUBSTITUTE(LOWER(LEFT(L610,1))&amp;RIGHT(PROPER(L610),LEN(L610)-1),"_","")&amp;";",IF(ISNUMBER(Q610),IF(R610="R","@Entity@Table(name = ""reg_"&amp;LOWER(J610)&amp;""")@XmlRootElement","")&amp;VLOOKUP(J610,Blocos!D:I,6,0)&amp;Apoio!$E$1&amp;Y610,""))</f>
        <v/>
      </c>
      <c r="X610" s="190" t="str">
        <f>IF(ISNUMBER(Q610),COUNTIF(Blocos!G:G,J610),"")</f>
        <v/>
      </c>
      <c r="Y610" s="190" t="str">
        <f>IF(OR(X610=0,X610=""),"",VLOOKUP(SUMIFS(Blocos!A:A,Blocos!H:H,'EFD REGISTROS e Campos (2)'!X610,Blocos!G:G,'EFD REGISTROS e Campos (2)'!J610),Blocos!A:L,12,0))</f>
        <v/>
      </c>
      <c r="Z610" s="190" t="str">
        <f>IF(ISNUMBER(Q611),VLOOKUP(J610,Blocos!D:G,4,0),"")</f>
        <v/>
      </c>
      <c r="AA610" s="190" t="str">
        <f>IF(ISNUMBER(Q610),CONCATENATE("CREATE TABLE ""reg_",LOWER(J610),""" (""ID"" bigint NOT NULL AUTO_INCREMENT,  ""HASHFILE"" varchar(255) DEFAULT NULL, ""ID_PAI"" bigint NOT NULL,"),IF(Q610="Campo",CONCATENATE("""",L610,""" ",VLOOKUP(R610,Apoio!A:C,3,0)),""))&amp;IF(Z610="","",CONCATENATE("PRIMARY KEY (""ID""), KEY ""FK_reg_",LOWER(Z610),"_ID_PAI"" (""ID_PAI""), CONSTRAINT ""FK_reg_",LOWER(Z610),"_ID_PAI"" FOREIGN KEY (""ID_PAI"") REFERENCES ""reg_",LOWER(Z610),""" (""ID"")) ENGINE=InnoDB AUTO_INCREMENT=105774 DEFAULT CHARSET=utf8mb4 COLLATE=utf8mb4_0900_ai_ci;"))</f>
        <v/>
      </c>
      <c r="AB610" s="190" t="str">
        <f t="shared" si="69"/>
        <v/>
      </c>
    </row>
    <row r="611" spans="1:28" ht="14.5" hidden="1" customHeight="1" x14ac:dyDescent="0.3">
      <c r="J611" s="187" t="str">
        <f t="shared" si="68"/>
        <v>C173</v>
      </c>
      <c r="K611" s="196"/>
      <c r="L611" s="285"/>
      <c r="M611" s="182" t="s">
        <v>895</v>
      </c>
      <c r="N611" s="196"/>
      <c r="O611" s="196"/>
      <c r="P611" s="196"/>
      <c r="Q611" s="192" t="str">
        <f t="shared" si="64"/>
        <v/>
      </c>
      <c r="S611" s="191" t="str">
        <f t="shared" si="65"/>
        <v/>
      </c>
      <c r="T611" s="192" t="str">
        <f t="shared" si="66"/>
        <v/>
      </c>
      <c r="U611" s="192" t="str">
        <f t="shared" si="63"/>
        <v/>
      </c>
      <c r="V611" s="192" t="str">
        <f t="shared" si="67"/>
        <v/>
      </c>
      <c r="W611" s="191" t="str">
        <f>IF(Q611="Campo","@Campos(posicao = "&amp;K611&amp;", tipo = '"&amp;R611&amp;"')@Column(name = """&amp;L611&amp;""")"&amp;IF(R611="D","@Temporal(TemporalType.DATE)","")&amp;"private "&amp;VLOOKUP(TEXT(R611,"@"),Apoio!A:B,2,0)&amp;" "&amp;SUBSTITUTE(LOWER(LEFT(L611,1))&amp;RIGHT(PROPER(L611),LEN(L611)-1),"_","")&amp;";",IF(ISNUMBER(Q611),IF(R611="R","@Entity@Table(name = ""reg_"&amp;LOWER(J611)&amp;""")@XmlRootElement","")&amp;VLOOKUP(J611,Blocos!D:I,6,0)&amp;Apoio!$E$1&amp;Y611,""))</f>
        <v/>
      </c>
      <c r="X611" s="190" t="str">
        <f>IF(ISNUMBER(Q611),COUNTIF(Blocos!G:G,J611),"")</f>
        <v/>
      </c>
      <c r="Y611" s="190" t="str">
        <f>IF(OR(X611=0,X611=""),"",VLOOKUP(SUMIFS(Blocos!A:A,Blocos!H:H,'EFD REGISTROS e Campos (2)'!X611,Blocos!G:G,'EFD REGISTROS e Campos (2)'!J611),Blocos!A:L,12,0))</f>
        <v/>
      </c>
      <c r="Z611" s="190" t="str">
        <f>IF(ISNUMBER(Q612),VLOOKUP(J611,Blocos!D:G,4,0),"")</f>
        <v/>
      </c>
      <c r="AA611" s="190" t="str">
        <f>IF(ISNUMBER(Q611),CONCATENATE("CREATE TABLE ""reg_",LOWER(J611),""" (""ID"" bigint NOT NULL AUTO_INCREMENT,  ""HASHFILE"" varchar(255) DEFAULT NULL, ""ID_PAI"" bigint NOT NULL,"),IF(Q611="Campo",CONCATENATE("""",L611,""" ",VLOOKUP(R611,Apoio!A:C,3,0)),""))&amp;IF(Z611="","",CONCATENATE("PRIMARY KEY (""ID""), KEY ""FK_reg_",LOWER(Z611),"_ID_PAI"" (""ID_PAI""), CONSTRAINT ""FK_reg_",LOWER(Z611),"_ID_PAI"" FOREIGN KEY (""ID_PAI"") REFERENCES ""reg_",LOWER(Z611),""" (""ID"")) ENGINE=InnoDB AUTO_INCREMENT=105774 DEFAULT CHARSET=utf8mb4 COLLATE=utf8mb4_0900_ai_ci;"))</f>
        <v/>
      </c>
      <c r="AB611" s="190" t="str">
        <f t="shared" si="69"/>
        <v/>
      </c>
    </row>
    <row r="612" spans="1:28" ht="14.5" hidden="1" customHeight="1" x14ac:dyDescent="0.3">
      <c r="J612" s="187" t="str">
        <f t="shared" si="68"/>
        <v>C173</v>
      </c>
      <c r="K612" s="196"/>
      <c r="L612" s="285"/>
      <c r="M612" s="182" t="s">
        <v>896</v>
      </c>
      <c r="N612" s="196"/>
      <c r="O612" s="196"/>
      <c r="P612" s="196"/>
      <c r="Q612" s="192" t="str">
        <f t="shared" si="64"/>
        <v/>
      </c>
      <c r="S612" s="191" t="str">
        <f t="shared" si="65"/>
        <v/>
      </c>
      <c r="T612" s="192" t="str">
        <f t="shared" si="66"/>
        <v/>
      </c>
      <c r="U612" s="192" t="str">
        <f t="shared" si="63"/>
        <v/>
      </c>
      <c r="V612" s="192" t="str">
        <f t="shared" si="67"/>
        <v/>
      </c>
      <c r="W612" s="191" t="str">
        <f>IF(Q612="Campo","@Campos(posicao = "&amp;K612&amp;", tipo = '"&amp;R612&amp;"')@Column(name = """&amp;L612&amp;""")"&amp;IF(R612="D","@Temporal(TemporalType.DATE)","")&amp;"private "&amp;VLOOKUP(TEXT(R612,"@"),Apoio!A:B,2,0)&amp;" "&amp;SUBSTITUTE(LOWER(LEFT(L612,1))&amp;RIGHT(PROPER(L612),LEN(L612)-1),"_","")&amp;";",IF(ISNUMBER(Q612),IF(R612="R","@Entity@Table(name = ""reg_"&amp;LOWER(J612)&amp;""")@XmlRootElement","")&amp;VLOOKUP(J612,Blocos!D:I,6,0)&amp;Apoio!$E$1&amp;Y612,""))</f>
        <v/>
      </c>
      <c r="X612" s="190" t="str">
        <f>IF(ISNUMBER(Q612),COUNTIF(Blocos!G:G,J612),"")</f>
        <v/>
      </c>
      <c r="Y612" s="190" t="str">
        <f>IF(OR(X612=0,X612=""),"",VLOOKUP(SUMIFS(Blocos!A:A,Blocos!H:H,'EFD REGISTROS e Campos (2)'!X612,Blocos!G:G,'EFD REGISTROS e Campos (2)'!J612),Blocos!A:L,12,0))</f>
        <v/>
      </c>
      <c r="Z612" s="190" t="str">
        <f>IF(ISNUMBER(Q613),VLOOKUP(J612,Blocos!D:G,4,0),"")</f>
        <v/>
      </c>
      <c r="AA612" s="190" t="str">
        <f>IF(ISNUMBER(Q612),CONCATENATE("CREATE TABLE ""reg_",LOWER(J612),""" (""ID"" bigint NOT NULL AUTO_INCREMENT,  ""HASHFILE"" varchar(255) DEFAULT NULL, ""ID_PAI"" bigint NOT NULL,"),IF(Q612="Campo",CONCATENATE("""",L612,""" ",VLOOKUP(R612,Apoio!A:C,3,0)),""))&amp;IF(Z612="","",CONCATENATE("PRIMARY KEY (""ID""), KEY ""FK_reg_",LOWER(Z612),"_ID_PAI"" (""ID_PAI""), CONSTRAINT ""FK_reg_",LOWER(Z612),"_ID_PAI"" FOREIGN KEY (""ID_PAI"") REFERENCES ""reg_",LOWER(Z612),""" (""ID"")) ENGINE=InnoDB AUTO_INCREMENT=105774 DEFAULT CHARSET=utf8mb4 COLLATE=utf8mb4_0900_ai_ci;"))</f>
        <v/>
      </c>
      <c r="AB612" s="190" t="str">
        <f t="shared" si="69"/>
        <v/>
      </c>
    </row>
    <row r="613" spans="1:28" ht="14.5" hidden="1" customHeight="1" x14ac:dyDescent="0.3">
      <c r="J613" s="187" t="str">
        <f t="shared" si="68"/>
        <v>C173</v>
      </c>
      <c r="K613" s="181">
        <v>8</v>
      </c>
      <c r="L613" s="289" t="s">
        <v>897</v>
      </c>
      <c r="M613" s="182" t="s">
        <v>898</v>
      </c>
      <c r="N613" s="181" t="s">
        <v>32</v>
      </c>
      <c r="O613" s="181" t="s">
        <v>28</v>
      </c>
      <c r="P613" s="181">
        <v>2</v>
      </c>
      <c r="Q613" s="192" t="str">
        <f t="shared" si="64"/>
        <v>Campo</v>
      </c>
      <c r="R613" s="192" t="s">
        <v>3606</v>
      </c>
      <c r="S613" s="191" t="str">
        <f t="shared" si="65"/>
        <v/>
      </c>
      <c r="T613" s="192" t="str">
        <f t="shared" si="66"/>
        <v>&lt;campo posicao="8"&gt;
&lt;coluna&gt;VL_TAB_MAX&lt;/coluna&gt;
&lt;descricao&gt;Valor do preço tabelado ou valor do preço máximo&lt;/descricao&gt;
&lt;tipo&gt;R&lt;/tipo&gt;
&lt;/campo&gt;</v>
      </c>
      <c r="U613" s="192" t="str">
        <f t="shared" si="63"/>
        <v>&lt;campo posicao="8"&gt;
&lt;coluna&gt;VL_TAB_MAX&lt;/coluna&gt;
&lt;descricao&gt;Valor do preço tabelado ou valor do preço máximo&lt;/descricao&gt;
&lt;tipo&gt;R&lt;/tipo&gt;
&lt;/campo&gt;</v>
      </c>
      <c r="V613" s="192" t="str">
        <f t="shared" si="67"/>
        <v>{"Column9", "VL_TAB_MAX"},</v>
      </c>
      <c r="W613" s="191" t="str">
        <f>IF(Q613="Campo","@Campos(posicao = "&amp;K613&amp;", tipo = '"&amp;R613&amp;"')@Column(name = """&amp;L613&amp;""")"&amp;IF(R613="D","@Temporal(TemporalType.DATE)","")&amp;"private "&amp;VLOOKUP(TEXT(R613,"@"),Apoio!A:B,2,0)&amp;" "&amp;SUBSTITUTE(LOWER(LEFT(L613,1))&amp;RIGHT(PROPER(L613),LEN(L613)-1),"_","")&amp;";",IF(ISNUMBER(Q613),IF(R613="R","@Entity@Table(name = ""reg_"&amp;LOWER(J613)&amp;""")@XmlRootElement","")&amp;VLOOKUP(J613,Blocos!D:I,6,0)&amp;Apoio!$E$1&amp;Y613,""))</f>
        <v>@Campos(posicao = 8, tipo = 'R')@Column(name = "VL_TAB_MAX")private BigDecimal vlTabMax;</v>
      </c>
      <c r="X613" s="190" t="str">
        <f>IF(ISNUMBER(Q613),COUNTIF(Blocos!G:G,J613),"")</f>
        <v/>
      </c>
      <c r="Y613" s="190" t="str">
        <f>IF(OR(X613=0,X613=""),"",VLOOKUP(SUMIFS(Blocos!A:A,Blocos!H:H,'EFD REGISTROS e Campos (2)'!X613,Blocos!G:G,'EFD REGISTROS e Campos (2)'!J613),Blocos!A:L,12,0))</f>
        <v/>
      </c>
      <c r="Z613" s="190" t="str">
        <f>IF(ISNUMBER(Q614),VLOOKUP(J613,Blocos!D:G,4,0),"")</f>
        <v>C170</v>
      </c>
      <c r="AA613" s="190" t="str">
        <f>IF(ISNUMBER(Q613),CONCATENATE("CREATE TABLE ""reg_",LOWER(J613),""" (""ID"" bigint NOT NULL AUTO_INCREMENT,  ""HASHFILE"" varchar(255) DEFAULT NULL, ""ID_PAI"" bigint NOT NULL,"),IF(Q613="Campo",CONCATENATE("""",L613,""" ",VLOOKUP(R613,Apoio!A:C,3,0)),""))&amp;IF(Z613="","",CONCATENATE("PRIMARY KEY (""ID""), KEY ""FK_reg_",LOWER(Z613),"_ID_PAI"" (""ID_PAI""), CONSTRAINT ""FK_reg_",LOWER(Z613),"_ID_PAI"" FOREIGN KEY (""ID_PAI"") REFERENCES ""reg_",LOWER(Z613),""" (""ID"")) ENGINE=InnoDB AUTO_INCREMENT=105774 DEFAULT CHARSET=utf8mb4 COLLATE=utf8mb4_0900_ai_ci;"))</f>
        <v>"VL_TAB_MAX" decimal(15,6) DEFAULT NULL,PRIMARY KEY ("ID"), KEY "FK_reg_c170_ID_PAI" ("ID_PAI"), CONSTRAINT "FK_reg_c170_ID_PAI" FOREIGN KEY ("ID_PAI") REFERENCES "reg_c170" ("ID")) ENGINE=InnoDB AUTO_INCREMENT=105774 DEFAULT CHARSET=utf8mb4 COLLATE=utf8mb4_0900_ai_ci;</v>
      </c>
      <c r="AB613" s="190" t="str">
        <f t="shared" si="69"/>
        <v>`reg_c173`.`VL_TAB_MAX`,FROM `efdicms`.`reg_c173`;"</v>
      </c>
    </row>
    <row r="614" spans="1:28" ht="14.5" hidden="1" customHeight="1" collapsed="1" x14ac:dyDescent="0.3">
      <c r="A614" s="180" t="s">
        <v>115</v>
      </c>
      <c r="F614" s="180" t="s">
        <v>899</v>
      </c>
      <c r="I614" s="180" t="s">
        <v>144</v>
      </c>
      <c r="J614" s="187" t="str">
        <f t="shared" si="68"/>
        <v>C174</v>
      </c>
      <c r="K614" s="195" t="s">
        <v>900</v>
      </c>
      <c r="Q614" s="192">
        <f t="shared" si="64"/>
        <v>4</v>
      </c>
      <c r="S614" s="191" t="str">
        <f t="shared" si="65"/>
        <v>&lt;/registro&gt;
&lt;registro codigo="C174" perfil="AB" nivel="4"&gt;</v>
      </c>
      <c r="T614" s="192" t="str">
        <f t="shared" si="66"/>
        <v/>
      </c>
      <c r="U614" s="192" t="str">
        <f t="shared" si="63"/>
        <v>&lt;/registro&gt;
&lt;registro codigo="C174" perfil="AB" nivel="4"&gt;</v>
      </c>
      <c r="V614" s="192" t="str">
        <f t="shared" si="67"/>
        <v/>
      </c>
      <c r="W614" s="191" t="str">
        <f>IF(Q614="Campo","@Campos(posicao = "&amp;K614&amp;", tipo = '"&amp;R614&amp;"')@Column(name = """&amp;L614&amp;""")"&amp;IF(R614="D","@Temporal(TemporalType.DATE)","")&amp;"private "&amp;VLOOKUP(TEXT(R614,"@"),Apoio!A:B,2,0)&amp;" "&amp;SUBSTITUTE(LOWER(LEFT(L614,1))&amp;RIGHT(PROPER(L614),LEN(L614)-1),"_","")&amp;";",IF(ISNUMBER(Q614),IF(R614="R","@Entity@Table(name = ""reg_"&amp;LOWER(J614)&amp;""")@XmlRootElement","")&amp;VLOOKUP(J614,Blocos!D:I,6,0)&amp;Apoio!$E$1&amp;Y614,""))</f>
        <v>@Registros(nivel = 4) public class RegC174 implements Serializable { private static final long serialVersionUID = 1L; @Id @GeneratedValue(strategy = GenerationType.IDENTITY) @Basic(optional = false) @Column(name = "ID" ) private Long id;@ManyToOne(fetch = FetchType.LAZY) @JoinColumn(name = "ID_PAI", nullable = false) private RegC170 idPai; public RegC170 getIdPai() {return idPai;}public void setIdPai(Object idPai) {this.idPai = (RegC170) idPai;}public RegC174() { } public RegC174(Long id) { this.id = id; } public RegC174(Long id, RegC170 idPai, long linha, String hash) { this.id = id; this.idPai = idPai; this.linha = linha; this.hash = hash; }public Long getId() { return id; } public void setId(Long id) { this.id = id; }@Basic(optional = false)@Column(name = "LINHA")private long linha;@Basic(optional = false)@Column(name = "HASH")private String hash;</v>
      </c>
      <c r="X614" s="190">
        <f>IF(ISNUMBER(Q614),COUNTIF(Blocos!G:G,J614),"")</f>
        <v>0</v>
      </c>
      <c r="Y614" s="190" t="str">
        <f>IF(OR(X614=0,X614=""),"",VLOOKUP(SUMIFS(Blocos!A:A,Blocos!H:H,'EFD REGISTROS e Campos (2)'!X614,Blocos!G:G,'EFD REGISTROS e Campos (2)'!J614),Blocos!A:L,12,0))</f>
        <v/>
      </c>
      <c r="Z614" s="190" t="str">
        <f>IF(ISNUMBER(Q615),VLOOKUP(J614,Blocos!D:G,4,0),"")</f>
        <v/>
      </c>
      <c r="AA614" s="190" t="str">
        <f>IF(ISNUMBER(Q614),CONCATENATE("CREATE TABLE ""reg_",LOWER(J614),""" (""ID"" bigint NOT NULL AUTO_INCREMENT,  ""HASHFILE"" varchar(255) DEFAULT NULL, ""ID_PAI"" bigint NOT NULL,"),IF(Q614="Campo",CONCATENATE("""",L614,""" ",VLOOKUP(R614,Apoio!A:C,3,0)),""))&amp;IF(Z614="","",CONCATENATE("PRIMARY KEY (""ID""), KEY ""FK_reg_",LOWER(Z614),"_ID_PAI"" (""ID_PAI""), CONSTRAINT ""FK_reg_",LOWER(Z614),"_ID_PAI"" FOREIGN KEY (""ID_PAI"") REFERENCES ""reg_",LOWER(Z614),""" (""ID"")) ENGINE=InnoDB AUTO_INCREMENT=105774 DEFAULT CHARSET=utf8mb4 COLLATE=utf8mb4_0900_ai_ci;"))</f>
        <v>CREATE TABLE "reg_c174" ("ID" bigint NOT NULL AUTO_INCREMENT,  "HASHFILE" varchar(255) DEFAULT NULL, "ID_PAI" bigint NOT NULL,</v>
      </c>
      <c r="AB614" s="190" t="str">
        <f t="shared" si="69"/>
        <v/>
      </c>
    </row>
    <row r="615" spans="1:28" ht="14.5" hidden="1" customHeight="1" x14ac:dyDescent="0.3">
      <c r="J615" s="187" t="str">
        <f t="shared" si="68"/>
        <v>C174</v>
      </c>
      <c r="K615" s="181">
        <v>1</v>
      </c>
      <c r="L615" s="289" t="s">
        <v>25</v>
      </c>
      <c r="M615" s="182" t="s">
        <v>901</v>
      </c>
      <c r="N615" s="181" t="s">
        <v>27</v>
      </c>
      <c r="O615" s="181">
        <v>4</v>
      </c>
      <c r="P615" s="181" t="s">
        <v>28</v>
      </c>
      <c r="Q615" s="192" t="str">
        <f t="shared" si="64"/>
        <v>Campo</v>
      </c>
      <c r="R615" s="192" t="s">
        <v>27</v>
      </c>
      <c r="S615" s="191" t="str">
        <f t="shared" si="65"/>
        <v/>
      </c>
      <c r="T615" s="192" t="str">
        <f t="shared" si="66"/>
        <v>&lt;campo posicao="1"&gt;
&lt;coluna&gt;REG&lt;/coluna&gt;
&lt;descricao&gt;Texto fixo contendo "C174"&lt;/descricao&gt;
&lt;tipo&gt;C&lt;/tipo&gt;
&lt;/campo&gt;</v>
      </c>
      <c r="U615" s="192" t="str">
        <f t="shared" si="63"/>
        <v>&lt;campo posicao="1"&gt;
&lt;coluna&gt;REG&lt;/coluna&gt;
&lt;descricao&gt;Texto fixo contendo "C174"&lt;/descricao&gt;
&lt;tipo&gt;C&lt;/tipo&gt;
&lt;/campo&gt;</v>
      </c>
      <c r="V615" s="192" t="str">
        <f t="shared" si="67"/>
        <v>{"Column2", "REG"},</v>
      </c>
      <c r="W615" s="191" t="str">
        <f>IF(Q615="Campo","@Campos(posicao = "&amp;K615&amp;", tipo = '"&amp;R615&amp;"')@Column(name = """&amp;L615&amp;""")"&amp;IF(R615="D","@Temporal(TemporalType.DATE)","")&amp;"private "&amp;VLOOKUP(TEXT(R615,"@"),Apoio!A:B,2,0)&amp;" "&amp;SUBSTITUTE(LOWER(LEFT(L615,1))&amp;RIGHT(PROPER(L615),LEN(L615)-1),"_","")&amp;";",IF(ISNUMBER(Q615),IF(R615="R","@Entity@Table(name = ""reg_"&amp;LOWER(J615)&amp;""")@XmlRootElement","")&amp;VLOOKUP(J615,Blocos!D:I,6,0)&amp;Apoio!$E$1&amp;Y615,""))</f>
        <v>@Campos(posicao = 1, tipo = 'C')@Column(name = "REG")private String reg;</v>
      </c>
      <c r="X615" s="190" t="str">
        <f>IF(ISNUMBER(Q615),COUNTIF(Blocos!G:G,J615),"")</f>
        <v/>
      </c>
      <c r="Y615" s="190" t="str">
        <f>IF(OR(X615=0,X615=""),"",VLOOKUP(SUMIFS(Blocos!A:A,Blocos!H:H,'EFD REGISTROS e Campos (2)'!X615,Blocos!G:G,'EFD REGISTROS e Campos (2)'!J615),Blocos!A:L,12,0))</f>
        <v/>
      </c>
      <c r="Z615" s="190" t="str">
        <f>IF(ISNUMBER(Q616),VLOOKUP(J615,Blocos!D:G,4,0),"")</f>
        <v/>
      </c>
      <c r="AA615" s="190" t="str">
        <f>IF(ISNUMBER(Q615),CONCATENATE("CREATE TABLE ""reg_",LOWER(J615),""" (""ID"" bigint NOT NULL AUTO_INCREMENT,  ""HASHFILE"" varchar(255) DEFAULT NULL, ""ID_PAI"" bigint NOT NULL,"),IF(Q615="Campo",CONCATENATE("""",L615,""" ",VLOOKUP(R615,Apoio!A:C,3,0)),""))&amp;IF(Z615="","",CONCATENATE("PRIMARY KEY (""ID""), KEY ""FK_reg_",LOWER(Z615),"_ID_PAI"" (""ID_PAI""), CONSTRAINT ""FK_reg_",LOWER(Z615),"_ID_PAI"" FOREIGN KEY (""ID_PAI"") REFERENCES ""reg_",LOWER(Z615),""" (""ID"")) ENGINE=InnoDB AUTO_INCREMENT=105774 DEFAULT CHARSET=utf8mb4 COLLATE=utf8mb4_0900_ai_ci;"))</f>
        <v>"REG" varchar(255) DEFAULT NULL,</v>
      </c>
      <c r="AB615" s="190" t="str">
        <f t="shared" si="69"/>
        <v>USE `efdicms`;SELECT `reg_c174`.`REG`,</v>
      </c>
    </row>
    <row r="616" spans="1:28" ht="14.5" hidden="1" customHeight="1" x14ac:dyDescent="0.3">
      <c r="J616" s="187" t="str">
        <f t="shared" si="68"/>
        <v>C174</v>
      </c>
      <c r="K616" s="196">
        <v>2</v>
      </c>
      <c r="L616" s="285" t="s">
        <v>902</v>
      </c>
      <c r="M616" s="182" t="s">
        <v>903</v>
      </c>
      <c r="N616" s="196" t="s">
        <v>27</v>
      </c>
      <c r="O616" s="196" t="s">
        <v>240</v>
      </c>
      <c r="P616" s="196" t="s">
        <v>28</v>
      </c>
      <c r="Q616" s="192" t="str">
        <f t="shared" si="64"/>
        <v>Campo</v>
      </c>
      <c r="R616" s="192" t="s">
        <v>27</v>
      </c>
      <c r="S616" s="191" t="str">
        <f t="shared" si="65"/>
        <v/>
      </c>
      <c r="T616" s="192" t="str">
        <f t="shared" si="66"/>
        <v>&lt;campo posicao="2"&gt;
&lt;coluna&gt;IND_ARM&lt;/coluna&gt;
&lt;descricao&gt;Indicador do tipo da arma de fogo:&lt;/descricao&gt;
&lt;tipo&gt;C&lt;/tipo&gt;
&lt;/campo&gt;</v>
      </c>
      <c r="U616" s="192" t="str">
        <f t="shared" si="63"/>
        <v>&lt;campo posicao="2"&gt;
&lt;coluna&gt;IND_ARM&lt;/coluna&gt;
&lt;descricao&gt;Indicador do tipo da arma de fogo:&lt;/descricao&gt;
&lt;tipo&gt;C&lt;/tipo&gt;
&lt;/campo&gt;</v>
      </c>
      <c r="V616" s="192" t="str">
        <f t="shared" si="67"/>
        <v>{"Column3", "IND_ARM"},</v>
      </c>
      <c r="W616" s="191" t="str">
        <f>IF(Q616="Campo","@Campos(posicao = "&amp;K616&amp;", tipo = '"&amp;R616&amp;"')@Column(name = """&amp;L616&amp;""")"&amp;IF(R616="D","@Temporal(TemporalType.DATE)","")&amp;"private "&amp;VLOOKUP(TEXT(R616,"@"),Apoio!A:B,2,0)&amp;" "&amp;SUBSTITUTE(LOWER(LEFT(L616,1))&amp;RIGHT(PROPER(L616),LEN(L616)-1),"_","")&amp;";",IF(ISNUMBER(Q616),IF(R616="R","@Entity@Table(name = ""reg_"&amp;LOWER(J616)&amp;""")@XmlRootElement","")&amp;VLOOKUP(J616,Blocos!D:I,6,0)&amp;Apoio!$E$1&amp;Y616,""))</f>
        <v>@Campos(posicao = 2, tipo = 'C')@Column(name = "IND_ARM")private String indArm;</v>
      </c>
      <c r="X616" s="190" t="str">
        <f>IF(ISNUMBER(Q616),COUNTIF(Blocos!G:G,J616),"")</f>
        <v/>
      </c>
      <c r="Y616" s="190" t="str">
        <f>IF(OR(X616=0,X616=""),"",VLOOKUP(SUMIFS(Blocos!A:A,Blocos!H:H,'EFD REGISTROS e Campos (2)'!X616,Blocos!G:G,'EFD REGISTROS e Campos (2)'!J616),Blocos!A:L,12,0))</f>
        <v/>
      </c>
      <c r="Z616" s="190" t="str">
        <f>IF(ISNUMBER(Q617),VLOOKUP(J616,Blocos!D:G,4,0),"")</f>
        <v/>
      </c>
      <c r="AA616" s="190" t="str">
        <f>IF(ISNUMBER(Q616),CONCATENATE("CREATE TABLE ""reg_",LOWER(J616),""" (""ID"" bigint NOT NULL AUTO_INCREMENT,  ""HASHFILE"" varchar(255) DEFAULT NULL, ""ID_PAI"" bigint NOT NULL,"),IF(Q616="Campo",CONCATENATE("""",L616,""" ",VLOOKUP(R616,Apoio!A:C,3,0)),""))&amp;IF(Z616="","",CONCATENATE("PRIMARY KEY (""ID""), KEY ""FK_reg_",LOWER(Z616),"_ID_PAI"" (""ID_PAI""), CONSTRAINT ""FK_reg_",LOWER(Z616),"_ID_PAI"" FOREIGN KEY (""ID_PAI"") REFERENCES ""reg_",LOWER(Z616),""" (""ID"")) ENGINE=InnoDB AUTO_INCREMENT=105774 DEFAULT CHARSET=utf8mb4 COLLATE=utf8mb4_0900_ai_ci;"))</f>
        <v>"IND_ARM" varchar(255) DEFAULT NULL,</v>
      </c>
      <c r="AB616" s="190" t="str">
        <f t="shared" si="69"/>
        <v>`reg_c174`.`IND_ARM`,</v>
      </c>
    </row>
    <row r="617" spans="1:28" ht="14.5" hidden="1" customHeight="1" x14ac:dyDescent="0.3">
      <c r="J617" s="187" t="str">
        <f t="shared" si="68"/>
        <v>C174</v>
      </c>
      <c r="K617" s="196"/>
      <c r="L617" s="285"/>
      <c r="M617" s="182" t="s">
        <v>904</v>
      </c>
      <c r="N617" s="196"/>
      <c r="O617" s="196"/>
      <c r="P617" s="196"/>
      <c r="Q617" s="192" t="str">
        <f t="shared" si="64"/>
        <v/>
      </c>
      <c r="S617" s="191" t="str">
        <f t="shared" si="65"/>
        <v/>
      </c>
      <c r="T617" s="192" t="str">
        <f t="shared" si="66"/>
        <v/>
      </c>
      <c r="U617" s="192" t="str">
        <f t="shared" si="63"/>
        <v/>
      </c>
      <c r="V617" s="192" t="str">
        <f t="shared" si="67"/>
        <v/>
      </c>
      <c r="W617" s="191" t="str">
        <f>IF(Q617="Campo","@Campos(posicao = "&amp;K617&amp;", tipo = '"&amp;R617&amp;"')@Column(name = """&amp;L617&amp;""")"&amp;IF(R617="D","@Temporal(TemporalType.DATE)","")&amp;"private "&amp;VLOOKUP(TEXT(R617,"@"),Apoio!A:B,2,0)&amp;" "&amp;SUBSTITUTE(LOWER(LEFT(L617,1))&amp;RIGHT(PROPER(L617),LEN(L617)-1),"_","")&amp;";",IF(ISNUMBER(Q617),IF(R617="R","@Entity@Table(name = ""reg_"&amp;LOWER(J617)&amp;""")@XmlRootElement","")&amp;VLOOKUP(J617,Blocos!D:I,6,0)&amp;Apoio!$E$1&amp;Y617,""))</f>
        <v/>
      </c>
      <c r="X617" s="190" t="str">
        <f>IF(ISNUMBER(Q617),COUNTIF(Blocos!G:G,J617),"")</f>
        <v/>
      </c>
      <c r="Y617" s="190" t="str">
        <f>IF(OR(X617=0,X617=""),"",VLOOKUP(SUMIFS(Blocos!A:A,Blocos!H:H,'EFD REGISTROS e Campos (2)'!X617,Blocos!G:G,'EFD REGISTROS e Campos (2)'!J617),Blocos!A:L,12,0))</f>
        <v/>
      </c>
      <c r="Z617" s="190" t="str">
        <f>IF(ISNUMBER(Q618),VLOOKUP(J617,Blocos!D:G,4,0),"")</f>
        <v/>
      </c>
      <c r="AA617" s="190" t="str">
        <f>IF(ISNUMBER(Q617),CONCATENATE("CREATE TABLE ""reg_",LOWER(J617),""" (""ID"" bigint NOT NULL AUTO_INCREMENT,  ""HASHFILE"" varchar(255) DEFAULT NULL, ""ID_PAI"" bigint NOT NULL,"),IF(Q617="Campo",CONCATENATE("""",L617,""" ",VLOOKUP(R617,Apoio!A:C,3,0)),""))&amp;IF(Z617="","",CONCATENATE("PRIMARY KEY (""ID""), KEY ""FK_reg_",LOWER(Z617),"_ID_PAI"" (""ID_PAI""), CONSTRAINT ""FK_reg_",LOWER(Z617),"_ID_PAI"" FOREIGN KEY (""ID_PAI"") REFERENCES ""reg_",LOWER(Z617),""" (""ID"")) ENGINE=InnoDB AUTO_INCREMENT=105774 DEFAULT CHARSET=utf8mb4 COLLATE=utf8mb4_0900_ai_ci;"))</f>
        <v/>
      </c>
      <c r="AB617" s="190" t="str">
        <f t="shared" si="69"/>
        <v/>
      </c>
    </row>
    <row r="618" spans="1:28" ht="14.5" hidden="1" customHeight="1" x14ac:dyDescent="0.3">
      <c r="J618" s="187" t="str">
        <f t="shared" si="68"/>
        <v>C174</v>
      </c>
      <c r="K618" s="196"/>
      <c r="L618" s="285"/>
      <c r="M618" s="182" t="s">
        <v>905</v>
      </c>
      <c r="N618" s="196"/>
      <c r="O618" s="196"/>
      <c r="P618" s="196"/>
      <c r="Q618" s="192" t="str">
        <f t="shared" si="64"/>
        <v/>
      </c>
      <c r="S618" s="191" t="str">
        <f t="shared" si="65"/>
        <v/>
      </c>
      <c r="T618" s="192" t="str">
        <f t="shared" si="66"/>
        <v/>
      </c>
      <c r="U618" s="192" t="str">
        <f t="shared" si="63"/>
        <v/>
      </c>
      <c r="V618" s="192" t="str">
        <f t="shared" si="67"/>
        <v/>
      </c>
      <c r="W618" s="191" t="str">
        <f>IF(Q618="Campo","@Campos(posicao = "&amp;K618&amp;", tipo = '"&amp;R618&amp;"')@Column(name = """&amp;L618&amp;""")"&amp;IF(R618="D","@Temporal(TemporalType.DATE)","")&amp;"private "&amp;VLOOKUP(TEXT(R618,"@"),Apoio!A:B,2,0)&amp;" "&amp;SUBSTITUTE(LOWER(LEFT(L618,1))&amp;RIGHT(PROPER(L618),LEN(L618)-1),"_","")&amp;";",IF(ISNUMBER(Q618),IF(R618="R","@Entity@Table(name = ""reg_"&amp;LOWER(J618)&amp;""")@XmlRootElement","")&amp;VLOOKUP(J618,Blocos!D:I,6,0)&amp;Apoio!$E$1&amp;Y618,""))</f>
        <v/>
      </c>
      <c r="X618" s="190" t="str">
        <f>IF(ISNUMBER(Q618),COUNTIF(Blocos!G:G,J618),"")</f>
        <v/>
      </c>
      <c r="Y618" s="190" t="str">
        <f>IF(OR(X618=0,X618=""),"",VLOOKUP(SUMIFS(Blocos!A:A,Blocos!H:H,'EFD REGISTROS e Campos (2)'!X618,Blocos!G:G,'EFD REGISTROS e Campos (2)'!J618),Blocos!A:L,12,0))</f>
        <v/>
      </c>
      <c r="Z618" s="190" t="str">
        <f>IF(ISNUMBER(Q619),VLOOKUP(J618,Blocos!D:G,4,0),"")</f>
        <v/>
      </c>
      <c r="AA618" s="190" t="str">
        <f>IF(ISNUMBER(Q618),CONCATENATE("CREATE TABLE ""reg_",LOWER(J618),""" (""ID"" bigint NOT NULL AUTO_INCREMENT,  ""HASHFILE"" varchar(255) DEFAULT NULL, ""ID_PAI"" bigint NOT NULL,"),IF(Q618="Campo",CONCATENATE("""",L618,""" ",VLOOKUP(R618,Apoio!A:C,3,0)),""))&amp;IF(Z618="","",CONCATENATE("PRIMARY KEY (""ID""), KEY ""FK_reg_",LOWER(Z618),"_ID_PAI"" (""ID_PAI""), CONSTRAINT ""FK_reg_",LOWER(Z618),"_ID_PAI"" FOREIGN KEY (""ID_PAI"") REFERENCES ""reg_",LOWER(Z618),""" (""ID"")) ENGINE=InnoDB AUTO_INCREMENT=105774 DEFAULT CHARSET=utf8mb4 COLLATE=utf8mb4_0900_ai_ci;"))</f>
        <v/>
      </c>
      <c r="AB618" s="190" t="str">
        <f t="shared" si="69"/>
        <v/>
      </c>
    </row>
    <row r="619" spans="1:28" ht="14.5" hidden="1" customHeight="1" x14ac:dyDescent="0.3">
      <c r="J619" s="187" t="str">
        <f t="shared" si="68"/>
        <v>C174</v>
      </c>
      <c r="K619" s="181">
        <v>3</v>
      </c>
      <c r="L619" s="289" t="s">
        <v>906</v>
      </c>
      <c r="M619" s="182" t="s">
        <v>907</v>
      </c>
      <c r="N619" s="181" t="s">
        <v>27</v>
      </c>
      <c r="O619" s="181" t="s">
        <v>28</v>
      </c>
      <c r="P619" s="181" t="s">
        <v>28</v>
      </c>
      <c r="Q619" s="192" t="str">
        <f t="shared" si="64"/>
        <v>Campo</v>
      </c>
      <c r="R619" s="192" t="s">
        <v>27</v>
      </c>
      <c r="S619" s="191" t="str">
        <f t="shared" si="65"/>
        <v/>
      </c>
      <c r="T619" s="192" t="str">
        <f t="shared" si="66"/>
        <v>&lt;campo posicao="3"&gt;
&lt;coluna&gt;NUM_ARM&lt;/coluna&gt;
&lt;descricao&gt;Numeração de série de fabricação da arma&lt;/descricao&gt;
&lt;tipo&gt;C&lt;/tipo&gt;
&lt;/campo&gt;</v>
      </c>
      <c r="U619" s="192" t="str">
        <f t="shared" si="63"/>
        <v>&lt;campo posicao="3"&gt;
&lt;coluna&gt;NUM_ARM&lt;/coluna&gt;
&lt;descricao&gt;Numeração de série de fabricação da arma&lt;/descricao&gt;
&lt;tipo&gt;C&lt;/tipo&gt;
&lt;/campo&gt;</v>
      </c>
      <c r="V619" s="192" t="str">
        <f t="shared" si="67"/>
        <v>{"Column4", "NUM_ARM"},</v>
      </c>
      <c r="W619" s="191" t="str">
        <f>IF(Q619="Campo","@Campos(posicao = "&amp;K619&amp;", tipo = '"&amp;R619&amp;"')@Column(name = """&amp;L619&amp;""")"&amp;IF(R619="D","@Temporal(TemporalType.DATE)","")&amp;"private "&amp;VLOOKUP(TEXT(R619,"@"),Apoio!A:B,2,0)&amp;" "&amp;SUBSTITUTE(LOWER(LEFT(L619,1))&amp;RIGHT(PROPER(L619),LEN(L619)-1),"_","")&amp;";",IF(ISNUMBER(Q619),IF(R619="R","@Entity@Table(name = ""reg_"&amp;LOWER(J619)&amp;""")@XmlRootElement","")&amp;VLOOKUP(J619,Blocos!D:I,6,0)&amp;Apoio!$E$1&amp;Y619,""))</f>
        <v>@Campos(posicao = 3, tipo = 'C')@Column(name = "NUM_ARM")private String numArm;</v>
      </c>
      <c r="X619" s="190" t="str">
        <f>IF(ISNUMBER(Q619),COUNTIF(Blocos!G:G,J619),"")</f>
        <v/>
      </c>
      <c r="Y619" s="190" t="str">
        <f>IF(OR(X619=0,X619=""),"",VLOOKUP(SUMIFS(Blocos!A:A,Blocos!H:H,'EFD REGISTROS e Campos (2)'!X619,Blocos!G:G,'EFD REGISTROS e Campos (2)'!J619),Blocos!A:L,12,0))</f>
        <v/>
      </c>
      <c r="Z619" s="190" t="str">
        <f>IF(ISNUMBER(Q620),VLOOKUP(J619,Blocos!D:G,4,0),"")</f>
        <v/>
      </c>
      <c r="AA619" s="190" t="str">
        <f>IF(ISNUMBER(Q619),CONCATENATE("CREATE TABLE ""reg_",LOWER(J619),""" (""ID"" bigint NOT NULL AUTO_INCREMENT,  ""HASHFILE"" varchar(255) DEFAULT NULL, ""ID_PAI"" bigint NOT NULL,"),IF(Q619="Campo",CONCATENATE("""",L619,""" ",VLOOKUP(R619,Apoio!A:C,3,0)),""))&amp;IF(Z619="","",CONCATENATE("PRIMARY KEY (""ID""), KEY ""FK_reg_",LOWER(Z619),"_ID_PAI"" (""ID_PAI""), CONSTRAINT ""FK_reg_",LOWER(Z619),"_ID_PAI"" FOREIGN KEY (""ID_PAI"") REFERENCES ""reg_",LOWER(Z619),""" (""ID"")) ENGINE=InnoDB AUTO_INCREMENT=105774 DEFAULT CHARSET=utf8mb4 COLLATE=utf8mb4_0900_ai_ci;"))</f>
        <v>"NUM_ARM" varchar(255) DEFAULT NULL,</v>
      </c>
      <c r="AB619" s="190" t="str">
        <f t="shared" si="69"/>
        <v>`reg_c174`.`NUM_ARM`,</v>
      </c>
    </row>
    <row r="620" spans="1:28" ht="14.5" hidden="1" customHeight="1" x14ac:dyDescent="0.3">
      <c r="J620" s="187" t="str">
        <f t="shared" si="68"/>
        <v>C174</v>
      </c>
      <c r="K620" s="181">
        <v>4</v>
      </c>
      <c r="L620" s="289" t="s">
        <v>802</v>
      </c>
      <c r="M620" s="182" t="s">
        <v>908</v>
      </c>
      <c r="N620" s="181" t="s">
        <v>27</v>
      </c>
      <c r="O620" s="181" t="s">
        <v>28</v>
      </c>
      <c r="P620" s="181" t="s">
        <v>28</v>
      </c>
      <c r="Q620" s="192" t="str">
        <f t="shared" si="64"/>
        <v>Campo</v>
      </c>
      <c r="R620" s="192" t="s">
        <v>27</v>
      </c>
      <c r="S620" s="191" t="str">
        <f t="shared" si="65"/>
        <v/>
      </c>
      <c r="T620" s="192" t="str">
        <f t="shared" si="66"/>
        <v>&lt;campo posicao="4"&gt;
&lt;coluna&gt;DESCR_COMPL&lt;/coluna&gt;
&lt;descricao&gt;Descrição da arma, compreendendo: número do cano, calibre, marca, capacidade de cartuchos, tipo de funcionamento, quantidade de canos, comprimento, tipo de alma, quantidade e sentido das raias e demais elementos que permitam sua perfeita identificação&lt;/descricao&gt;
&lt;tipo&gt;C&lt;/tipo&gt;
&lt;/campo&gt;</v>
      </c>
      <c r="U620" s="192" t="str">
        <f t="shared" si="63"/>
        <v>&lt;campo posicao="4"&gt;
&lt;coluna&gt;DESCR_COMPL&lt;/coluna&gt;
&lt;descricao&gt;Descrição da arma, compreendendo: número do cano, calibre, marca, capacidade de cartuchos, tipo de funcionamento, quantidade de canos, comprimento, tipo de alma, quantidade e sentido das raias e demais elementos que permitam sua perfeita identificação&lt;/descricao&gt;
&lt;tipo&gt;C&lt;/tipo&gt;
&lt;/campo&gt;</v>
      </c>
      <c r="V620" s="192" t="str">
        <f t="shared" si="67"/>
        <v>{"Column5", "DESCR_COMPL"},</v>
      </c>
      <c r="W620" s="191" t="str">
        <f>IF(Q620="Campo","@Campos(posicao = "&amp;K620&amp;", tipo = '"&amp;R620&amp;"')@Column(name = """&amp;L620&amp;""")"&amp;IF(R620="D","@Temporal(TemporalType.DATE)","")&amp;"private "&amp;VLOOKUP(TEXT(R620,"@"),Apoio!A:B,2,0)&amp;" "&amp;SUBSTITUTE(LOWER(LEFT(L620,1))&amp;RIGHT(PROPER(L620),LEN(L620)-1),"_","")&amp;";",IF(ISNUMBER(Q620),IF(R620="R","@Entity@Table(name = ""reg_"&amp;LOWER(J620)&amp;""")@XmlRootElement","")&amp;VLOOKUP(J620,Blocos!D:I,6,0)&amp;Apoio!$E$1&amp;Y620,""))</f>
        <v>@Campos(posicao = 4, tipo = 'C')@Column(name = "DESCR_COMPL")private String descrCompl;</v>
      </c>
      <c r="X620" s="190" t="str">
        <f>IF(ISNUMBER(Q620),COUNTIF(Blocos!G:G,J620),"")</f>
        <v/>
      </c>
      <c r="Y620" s="190" t="str">
        <f>IF(OR(X620=0,X620=""),"",VLOOKUP(SUMIFS(Blocos!A:A,Blocos!H:H,'EFD REGISTROS e Campos (2)'!X620,Blocos!G:G,'EFD REGISTROS e Campos (2)'!J620),Blocos!A:L,12,0))</f>
        <v/>
      </c>
      <c r="Z620" s="190" t="str">
        <f>IF(ISNUMBER(Q621),VLOOKUP(J620,Blocos!D:G,4,0),"")</f>
        <v>C170</v>
      </c>
      <c r="AA620" s="190" t="str">
        <f>IF(ISNUMBER(Q620),CONCATENATE("CREATE TABLE ""reg_",LOWER(J620),""" (""ID"" bigint NOT NULL AUTO_INCREMENT,  ""HASHFILE"" varchar(255) DEFAULT NULL, ""ID_PAI"" bigint NOT NULL,"),IF(Q620="Campo",CONCATENATE("""",L620,""" ",VLOOKUP(R620,Apoio!A:C,3,0)),""))&amp;IF(Z620="","",CONCATENATE("PRIMARY KEY (""ID""), KEY ""FK_reg_",LOWER(Z620),"_ID_PAI"" (""ID_PAI""), CONSTRAINT ""FK_reg_",LOWER(Z620),"_ID_PAI"" FOREIGN KEY (""ID_PAI"") REFERENCES ""reg_",LOWER(Z620),""" (""ID"")) ENGINE=InnoDB AUTO_INCREMENT=105774 DEFAULT CHARSET=utf8mb4 COLLATE=utf8mb4_0900_ai_ci;"))</f>
        <v>"DESCR_COMPL" varchar(255) DEFAULT NULL,PRIMARY KEY ("ID"), KEY "FK_reg_c170_ID_PAI" ("ID_PAI"), CONSTRAINT "FK_reg_c170_ID_PAI" FOREIGN KEY ("ID_PAI") REFERENCES "reg_c170" ("ID")) ENGINE=InnoDB AUTO_INCREMENT=105774 DEFAULT CHARSET=utf8mb4 COLLATE=utf8mb4_0900_ai_ci;</v>
      </c>
      <c r="AB620" s="190" t="str">
        <f t="shared" si="69"/>
        <v>`reg_c174`.`DESCR_COMPL`,FROM `efdicms`.`reg_c174`;"</v>
      </c>
    </row>
    <row r="621" spans="1:28" ht="14.5" hidden="1" customHeight="1" collapsed="1" x14ac:dyDescent="0.3">
      <c r="A621" s="180" t="s">
        <v>115</v>
      </c>
      <c r="F621" s="180" t="s">
        <v>909</v>
      </c>
      <c r="I621" s="180" t="s">
        <v>144</v>
      </c>
      <c r="J621" s="187" t="str">
        <f t="shared" si="68"/>
        <v>C175</v>
      </c>
      <c r="K621" s="195" t="s">
        <v>910</v>
      </c>
      <c r="Q621" s="192">
        <f t="shared" si="64"/>
        <v>4</v>
      </c>
      <c r="S621" s="191" t="str">
        <f t="shared" si="65"/>
        <v>&lt;/registro&gt;
&lt;registro codigo="C175" perfil="AB" nivel="4"&gt;</v>
      </c>
      <c r="T621" s="192" t="str">
        <f t="shared" si="66"/>
        <v/>
      </c>
      <c r="U621" s="192" t="str">
        <f t="shared" si="63"/>
        <v>&lt;/registro&gt;
&lt;registro codigo="C175" perfil="AB" nivel="4"&gt;</v>
      </c>
      <c r="V621" s="192" t="str">
        <f t="shared" si="67"/>
        <v/>
      </c>
      <c r="W621" s="191" t="str">
        <f>IF(Q621="Campo","@Campos(posicao = "&amp;K621&amp;", tipo = '"&amp;R621&amp;"')@Column(name = """&amp;L621&amp;""")"&amp;IF(R621="D","@Temporal(TemporalType.DATE)","")&amp;"private "&amp;VLOOKUP(TEXT(R621,"@"),Apoio!A:B,2,0)&amp;" "&amp;SUBSTITUTE(LOWER(LEFT(L621,1))&amp;RIGHT(PROPER(L621),LEN(L621)-1),"_","")&amp;";",IF(ISNUMBER(Q621),IF(R621="R","@Entity@Table(name = ""reg_"&amp;LOWER(J621)&amp;""")@XmlRootElement","")&amp;VLOOKUP(J621,Blocos!D:I,6,0)&amp;Apoio!$E$1&amp;Y621,""))</f>
        <v>@Registros(nivel = 4) public class RegC175 implements Serializable { private static final long serialVersionUID = 1L; @Id @GeneratedValue(strategy = GenerationType.IDENTITY) @Basic(optional = false) @Column(name = "ID" ) private Long id;@ManyToOne(fetch = FetchType.LAZY) @JoinColumn(name = "ID_PAI", nullable = false) private RegC170 idPai; public RegC170 getIdPai() {return idPai;}public void setIdPai(Object idPai) {this.idPai = (RegC170) idPai;}public RegC175() { } public RegC175(Long id) { this.id = id; } public RegC175(Long id, RegC170 idPai, long linha, String hash) { this.id = id; this.idPai = idPai; this.linha = linha; this.hash = hash; }public Long getId() { return id; } public void setId(Long id) { this.id = id; }@Basic(optional = false)@Column(name = "LINHA")private long linha;@Basic(optional = false)@Column(name = "HASH")private String hash;</v>
      </c>
      <c r="X621" s="190">
        <f>IF(ISNUMBER(Q621),COUNTIF(Blocos!G:G,J621),"")</f>
        <v>0</v>
      </c>
      <c r="Y621" s="190" t="str">
        <f>IF(OR(X621=0,X621=""),"",VLOOKUP(SUMIFS(Blocos!A:A,Blocos!H:H,'EFD REGISTROS e Campos (2)'!X621,Blocos!G:G,'EFD REGISTROS e Campos (2)'!J621),Blocos!A:L,12,0))</f>
        <v/>
      </c>
      <c r="Z621" s="190" t="str">
        <f>IF(ISNUMBER(Q622),VLOOKUP(J621,Blocos!D:G,4,0),"")</f>
        <v/>
      </c>
      <c r="AA621" s="190" t="str">
        <f>IF(ISNUMBER(Q621),CONCATENATE("CREATE TABLE ""reg_",LOWER(J621),""" (""ID"" bigint NOT NULL AUTO_INCREMENT,  ""HASHFILE"" varchar(255) DEFAULT NULL, ""ID_PAI"" bigint NOT NULL,"),IF(Q621="Campo",CONCATENATE("""",L621,""" ",VLOOKUP(R621,Apoio!A:C,3,0)),""))&amp;IF(Z621="","",CONCATENATE("PRIMARY KEY (""ID""), KEY ""FK_reg_",LOWER(Z621),"_ID_PAI"" (""ID_PAI""), CONSTRAINT ""FK_reg_",LOWER(Z621),"_ID_PAI"" FOREIGN KEY (""ID_PAI"") REFERENCES ""reg_",LOWER(Z621),""" (""ID"")) ENGINE=InnoDB AUTO_INCREMENT=105774 DEFAULT CHARSET=utf8mb4 COLLATE=utf8mb4_0900_ai_ci;"))</f>
        <v>CREATE TABLE "reg_c175" ("ID" bigint NOT NULL AUTO_INCREMENT,  "HASHFILE" varchar(255) DEFAULT NULL, "ID_PAI" bigint NOT NULL,</v>
      </c>
      <c r="AB621" s="190" t="str">
        <f t="shared" si="69"/>
        <v/>
      </c>
    </row>
    <row r="622" spans="1:28" ht="14.5" hidden="1" customHeight="1" x14ac:dyDescent="0.3">
      <c r="J622" s="187" t="str">
        <f t="shared" si="68"/>
        <v>C175</v>
      </c>
      <c r="K622" s="181">
        <v>1</v>
      </c>
      <c r="L622" s="289" t="s">
        <v>25</v>
      </c>
      <c r="M622" s="182" t="s">
        <v>911</v>
      </c>
      <c r="N622" s="181" t="s">
        <v>27</v>
      </c>
      <c r="O622" s="181">
        <v>4</v>
      </c>
      <c r="P622" s="181" t="s">
        <v>28</v>
      </c>
      <c r="Q622" s="192" t="str">
        <f t="shared" si="64"/>
        <v>Campo</v>
      </c>
      <c r="R622" s="192" t="s">
        <v>27</v>
      </c>
      <c r="S622" s="191" t="str">
        <f t="shared" si="65"/>
        <v/>
      </c>
      <c r="T622" s="192" t="str">
        <f t="shared" si="66"/>
        <v>&lt;campo posicao="1"&gt;
&lt;coluna&gt;REG&lt;/coluna&gt;
&lt;descricao&gt;Texto fixo contendo "C175"&lt;/descricao&gt;
&lt;tipo&gt;C&lt;/tipo&gt;
&lt;/campo&gt;</v>
      </c>
      <c r="U622" s="192" t="str">
        <f t="shared" si="63"/>
        <v>&lt;campo posicao="1"&gt;
&lt;coluna&gt;REG&lt;/coluna&gt;
&lt;descricao&gt;Texto fixo contendo "C175"&lt;/descricao&gt;
&lt;tipo&gt;C&lt;/tipo&gt;
&lt;/campo&gt;</v>
      </c>
      <c r="V622" s="192" t="str">
        <f t="shared" si="67"/>
        <v>{"Column2", "REG"},</v>
      </c>
      <c r="W622" s="191" t="str">
        <f>IF(Q622="Campo","@Campos(posicao = "&amp;K622&amp;", tipo = '"&amp;R622&amp;"')@Column(name = """&amp;L622&amp;""")"&amp;IF(R622="D","@Temporal(TemporalType.DATE)","")&amp;"private "&amp;VLOOKUP(TEXT(R622,"@"),Apoio!A:B,2,0)&amp;" "&amp;SUBSTITUTE(LOWER(LEFT(L622,1))&amp;RIGHT(PROPER(L622),LEN(L622)-1),"_","")&amp;";",IF(ISNUMBER(Q622),IF(R622="R","@Entity@Table(name = ""reg_"&amp;LOWER(J622)&amp;""")@XmlRootElement","")&amp;VLOOKUP(J622,Blocos!D:I,6,0)&amp;Apoio!$E$1&amp;Y622,""))</f>
        <v>@Campos(posicao = 1, tipo = 'C')@Column(name = "REG")private String reg;</v>
      </c>
      <c r="X622" s="190" t="str">
        <f>IF(ISNUMBER(Q622),COUNTIF(Blocos!G:G,J622),"")</f>
        <v/>
      </c>
      <c r="Y622" s="190" t="str">
        <f>IF(OR(X622=0,X622=""),"",VLOOKUP(SUMIFS(Blocos!A:A,Blocos!H:H,'EFD REGISTROS e Campos (2)'!X622,Blocos!G:G,'EFD REGISTROS e Campos (2)'!J622),Blocos!A:L,12,0))</f>
        <v/>
      </c>
      <c r="Z622" s="190" t="str">
        <f>IF(ISNUMBER(Q623),VLOOKUP(J622,Blocos!D:G,4,0),"")</f>
        <v/>
      </c>
      <c r="AA622" s="190" t="str">
        <f>IF(ISNUMBER(Q622),CONCATENATE("CREATE TABLE ""reg_",LOWER(J622),""" (""ID"" bigint NOT NULL AUTO_INCREMENT,  ""HASHFILE"" varchar(255) DEFAULT NULL, ""ID_PAI"" bigint NOT NULL,"),IF(Q622="Campo",CONCATENATE("""",L622,""" ",VLOOKUP(R622,Apoio!A:C,3,0)),""))&amp;IF(Z622="","",CONCATENATE("PRIMARY KEY (""ID""), KEY ""FK_reg_",LOWER(Z622),"_ID_PAI"" (""ID_PAI""), CONSTRAINT ""FK_reg_",LOWER(Z622),"_ID_PAI"" FOREIGN KEY (""ID_PAI"") REFERENCES ""reg_",LOWER(Z622),""" (""ID"")) ENGINE=InnoDB AUTO_INCREMENT=105774 DEFAULT CHARSET=utf8mb4 COLLATE=utf8mb4_0900_ai_ci;"))</f>
        <v>"REG" varchar(255) DEFAULT NULL,</v>
      </c>
      <c r="AB622" s="190" t="str">
        <f t="shared" si="69"/>
        <v>USE `efdicms`;SELECT `reg_c175`.`REG`,</v>
      </c>
    </row>
    <row r="623" spans="1:28" ht="14.5" hidden="1" customHeight="1" x14ac:dyDescent="0.3">
      <c r="J623" s="187" t="str">
        <f t="shared" si="68"/>
        <v>C175</v>
      </c>
      <c r="K623" s="196">
        <v>2</v>
      </c>
      <c r="L623" s="285" t="s">
        <v>912</v>
      </c>
      <c r="M623" s="182" t="s">
        <v>913</v>
      </c>
      <c r="N623" s="196" t="s">
        <v>27</v>
      </c>
      <c r="O623" s="196" t="s">
        <v>240</v>
      </c>
      <c r="P623" s="196" t="s">
        <v>28</v>
      </c>
      <c r="Q623" s="192" t="str">
        <f t="shared" si="64"/>
        <v>Campo</v>
      </c>
      <c r="R623" s="192" t="s">
        <v>27</v>
      </c>
      <c r="S623" s="191" t="str">
        <f t="shared" si="65"/>
        <v/>
      </c>
      <c r="T623" s="192" t="str">
        <f t="shared" si="66"/>
        <v>&lt;campo posicao="2"&gt;
&lt;coluna&gt;IND_VEIC_OPER&lt;/coluna&gt;
&lt;descricao&gt;Indicador do tipo de operação com veículo:&lt;/descricao&gt;
&lt;tipo&gt;C&lt;/tipo&gt;
&lt;/campo&gt;</v>
      </c>
      <c r="U623" s="192" t="str">
        <f t="shared" si="63"/>
        <v>&lt;campo posicao="2"&gt;
&lt;coluna&gt;IND_VEIC_OPER&lt;/coluna&gt;
&lt;descricao&gt;Indicador do tipo de operação com veículo:&lt;/descricao&gt;
&lt;tipo&gt;C&lt;/tipo&gt;
&lt;/campo&gt;</v>
      </c>
      <c r="V623" s="192" t="str">
        <f t="shared" si="67"/>
        <v>{"Column3", "IND_VEIC_OPER"},</v>
      </c>
      <c r="W623" s="191" t="str">
        <f>IF(Q623="Campo","@Campos(posicao = "&amp;K623&amp;", tipo = '"&amp;R623&amp;"')@Column(name = """&amp;L623&amp;""")"&amp;IF(R623="D","@Temporal(TemporalType.DATE)","")&amp;"private "&amp;VLOOKUP(TEXT(R623,"@"),Apoio!A:B,2,0)&amp;" "&amp;SUBSTITUTE(LOWER(LEFT(L623,1))&amp;RIGHT(PROPER(L623),LEN(L623)-1),"_","")&amp;";",IF(ISNUMBER(Q623),IF(R623="R","@Entity@Table(name = ""reg_"&amp;LOWER(J623)&amp;""")@XmlRootElement","")&amp;VLOOKUP(J623,Blocos!D:I,6,0)&amp;Apoio!$E$1&amp;Y623,""))</f>
        <v>@Campos(posicao = 2, tipo = 'C')@Column(name = "IND_VEIC_OPER")private String indVeicOper;</v>
      </c>
      <c r="X623" s="190" t="str">
        <f>IF(ISNUMBER(Q623),COUNTIF(Blocos!G:G,J623),"")</f>
        <v/>
      </c>
      <c r="Y623" s="190" t="str">
        <f>IF(OR(X623=0,X623=""),"",VLOOKUP(SUMIFS(Blocos!A:A,Blocos!H:H,'EFD REGISTROS e Campos (2)'!X623,Blocos!G:G,'EFD REGISTROS e Campos (2)'!J623),Blocos!A:L,12,0))</f>
        <v/>
      </c>
      <c r="Z623" s="190" t="str">
        <f>IF(ISNUMBER(Q624),VLOOKUP(J623,Blocos!D:G,4,0),"")</f>
        <v/>
      </c>
      <c r="AA623" s="190" t="str">
        <f>IF(ISNUMBER(Q623),CONCATENATE("CREATE TABLE ""reg_",LOWER(J623),""" (""ID"" bigint NOT NULL AUTO_INCREMENT,  ""HASHFILE"" varchar(255) DEFAULT NULL, ""ID_PAI"" bigint NOT NULL,"),IF(Q623="Campo",CONCATENATE("""",L623,""" ",VLOOKUP(R623,Apoio!A:C,3,0)),""))&amp;IF(Z623="","",CONCATENATE("PRIMARY KEY (""ID""), KEY ""FK_reg_",LOWER(Z623),"_ID_PAI"" (""ID_PAI""), CONSTRAINT ""FK_reg_",LOWER(Z623),"_ID_PAI"" FOREIGN KEY (""ID_PAI"") REFERENCES ""reg_",LOWER(Z623),""" (""ID"")) ENGINE=InnoDB AUTO_INCREMENT=105774 DEFAULT CHARSET=utf8mb4 COLLATE=utf8mb4_0900_ai_ci;"))</f>
        <v>"IND_VEIC_OPER" varchar(255) DEFAULT NULL,</v>
      </c>
      <c r="AB623" s="190" t="str">
        <f t="shared" si="69"/>
        <v>`reg_c175`.`IND_VEIC_OPER`,</v>
      </c>
    </row>
    <row r="624" spans="1:28" ht="14.5" hidden="1" customHeight="1" x14ac:dyDescent="0.3">
      <c r="J624" s="187" t="str">
        <f t="shared" si="68"/>
        <v>C175</v>
      </c>
      <c r="K624" s="196"/>
      <c r="L624" s="285"/>
      <c r="M624" s="182" t="s">
        <v>914</v>
      </c>
      <c r="N624" s="196"/>
      <c r="O624" s="196"/>
      <c r="P624" s="196"/>
      <c r="Q624" s="192" t="str">
        <f t="shared" si="64"/>
        <v/>
      </c>
      <c r="S624" s="191" t="str">
        <f t="shared" si="65"/>
        <v/>
      </c>
      <c r="T624" s="192" t="str">
        <f t="shared" si="66"/>
        <v/>
      </c>
      <c r="U624" s="192" t="str">
        <f t="shared" si="63"/>
        <v/>
      </c>
      <c r="V624" s="192" t="str">
        <f t="shared" si="67"/>
        <v/>
      </c>
      <c r="W624" s="191" t="str">
        <f>IF(Q624="Campo","@Campos(posicao = "&amp;K624&amp;", tipo = '"&amp;R624&amp;"')@Column(name = """&amp;L624&amp;""")"&amp;IF(R624="D","@Temporal(TemporalType.DATE)","")&amp;"private "&amp;VLOOKUP(TEXT(R624,"@"),Apoio!A:B,2,0)&amp;" "&amp;SUBSTITUTE(LOWER(LEFT(L624,1))&amp;RIGHT(PROPER(L624),LEN(L624)-1),"_","")&amp;";",IF(ISNUMBER(Q624),IF(R624="R","@Entity@Table(name = ""reg_"&amp;LOWER(J624)&amp;""")@XmlRootElement","")&amp;VLOOKUP(J624,Blocos!D:I,6,0)&amp;Apoio!$E$1&amp;Y624,""))</f>
        <v/>
      </c>
      <c r="X624" s="190" t="str">
        <f>IF(ISNUMBER(Q624),COUNTIF(Blocos!G:G,J624),"")</f>
        <v/>
      </c>
      <c r="Y624" s="190" t="str">
        <f>IF(OR(X624=0,X624=""),"",VLOOKUP(SUMIFS(Blocos!A:A,Blocos!H:H,'EFD REGISTROS e Campos (2)'!X624,Blocos!G:G,'EFD REGISTROS e Campos (2)'!J624),Blocos!A:L,12,0))</f>
        <v/>
      </c>
      <c r="Z624" s="190" t="str">
        <f>IF(ISNUMBER(Q625),VLOOKUP(J624,Blocos!D:G,4,0),"")</f>
        <v/>
      </c>
      <c r="AA624" s="190" t="str">
        <f>IF(ISNUMBER(Q624),CONCATENATE("CREATE TABLE ""reg_",LOWER(J624),""" (""ID"" bigint NOT NULL AUTO_INCREMENT,  ""HASHFILE"" varchar(255) DEFAULT NULL, ""ID_PAI"" bigint NOT NULL,"),IF(Q624="Campo",CONCATENATE("""",L624,""" ",VLOOKUP(R624,Apoio!A:C,3,0)),""))&amp;IF(Z624="","",CONCATENATE("PRIMARY KEY (""ID""), KEY ""FK_reg_",LOWER(Z624),"_ID_PAI"" (""ID_PAI""), CONSTRAINT ""FK_reg_",LOWER(Z624),"_ID_PAI"" FOREIGN KEY (""ID_PAI"") REFERENCES ""reg_",LOWER(Z624),""" (""ID"")) ENGINE=InnoDB AUTO_INCREMENT=105774 DEFAULT CHARSET=utf8mb4 COLLATE=utf8mb4_0900_ai_ci;"))</f>
        <v/>
      </c>
      <c r="AB624" s="190" t="str">
        <f t="shared" si="69"/>
        <v/>
      </c>
    </row>
    <row r="625" spans="1:28" ht="14.5" hidden="1" customHeight="1" x14ac:dyDescent="0.3">
      <c r="J625" s="187" t="str">
        <f t="shared" si="68"/>
        <v>C175</v>
      </c>
      <c r="K625" s="196"/>
      <c r="L625" s="285"/>
      <c r="M625" s="182" t="s">
        <v>915</v>
      </c>
      <c r="N625" s="196"/>
      <c r="O625" s="196"/>
      <c r="P625" s="196"/>
      <c r="Q625" s="192" t="str">
        <f t="shared" si="64"/>
        <v/>
      </c>
      <c r="S625" s="191" t="str">
        <f t="shared" si="65"/>
        <v/>
      </c>
      <c r="T625" s="192" t="str">
        <f t="shared" si="66"/>
        <v/>
      </c>
      <c r="U625" s="192" t="str">
        <f t="shared" si="63"/>
        <v/>
      </c>
      <c r="V625" s="192" t="str">
        <f t="shared" si="67"/>
        <v/>
      </c>
      <c r="W625" s="191" t="str">
        <f>IF(Q625="Campo","@Campos(posicao = "&amp;K625&amp;", tipo = '"&amp;R625&amp;"')@Column(name = """&amp;L625&amp;""")"&amp;IF(R625="D","@Temporal(TemporalType.DATE)","")&amp;"private "&amp;VLOOKUP(TEXT(R625,"@"),Apoio!A:B,2,0)&amp;" "&amp;SUBSTITUTE(LOWER(LEFT(L625,1))&amp;RIGHT(PROPER(L625),LEN(L625)-1),"_","")&amp;";",IF(ISNUMBER(Q625),IF(R625="R","@Entity@Table(name = ""reg_"&amp;LOWER(J625)&amp;""")@XmlRootElement","")&amp;VLOOKUP(J625,Blocos!D:I,6,0)&amp;Apoio!$E$1&amp;Y625,""))</f>
        <v/>
      </c>
      <c r="X625" s="190" t="str">
        <f>IF(ISNUMBER(Q625),COUNTIF(Blocos!G:G,J625),"")</f>
        <v/>
      </c>
      <c r="Y625" s="190" t="str">
        <f>IF(OR(X625=0,X625=""),"",VLOOKUP(SUMIFS(Blocos!A:A,Blocos!H:H,'EFD REGISTROS e Campos (2)'!X625,Blocos!G:G,'EFD REGISTROS e Campos (2)'!J625),Blocos!A:L,12,0))</f>
        <v/>
      </c>
      <c r="Z625" s="190" t="str">
        <f>IF(ISNUMBER(Q626),VLOOKUP(J625,Blocos!D:G,4,0),"")</f>
        <v/>
      </c>
      <c r="AA625" s="190" t="str">
        <f>IF(ISNUMBER(Q625),CONCATENATE("CREATE TABLE ""reg_",LOWER(J625),""" (""ID"" bigint NOT NULL AUTO_INCREMENT,  ""HASHFILE"" varchar(255) DEFAULT NULL, ""ID_PAI"" bigint NOT NULL,"),IF(Q625="Campo",CONCATENATE("""",L625,""" ",VLOOKUP(R625,Apoio!A:C,3,0)),""))&amp;IF(Z625="","",CONCATENATE("PRIMARY KEY (""ID""), KEY ""FK_reg_",LOWER(Z625),"_ID_PAI"" (""ID_PAI""), CONSTRAINT ""FK_reg_",LOWER(Z625),"_ID_PAI"" FOREIGN KEY (""ID_PAI"") REFERENCES ""reg_",LOWER(Z625),""" (""ID"")) ENGINE=InnoDB AUTO_INCREMENT=105774 DEFAULT CHARSET=utf8mb4 COLLATE=utf8mb4_0900_ai_ci;"))</f>
        <v/>
      </c>
      <c r="AB625" s="190" t="str">
        <f t="shared" si="69"/>
        <v/>
      </c>
    </row>
    <row r="626" spans="1:28" ht="14.5" hidden="1" customHeight="1" x14ac:dyDescent="0.3">
      <c r="J626" s="187" t="str">
        <f t="shared" si="68"/>
        <v>C175</v>
      </c>
      <c r="K626" s="196"/>
      <c r="L626" s="285"/>
      <c r="M626" s="182" t="s">
        <v>916</v>
      </c>
      <c r="N626" s="196"/>
      <c r="O626" s="196"/>
      <c r="P626" s="196"/>
      <c r="Q626" s="192" t="str">
        <f t="shared" si="64"/>
        <v/>
      </c>
      <c r="S626" s="191" t="str">
        <f t="shared" si="65"/>
        <v/>
      </c>
      <c r="T626" s="192" t="str">
        <f t="shared" si="66"/>
        <v/>
      </c>
      <c r="U626" s="192" t="str">
        <f t="shared" si="63"/>
        <v/>
      </c>
      <c r="V626" s="192" t="str">
        <f t="shared" si="67"/>
        <v/>
      </c>
      <c r="W626" s="191" t="str">
        <f>IF(Q626="Campo","@Campos(posicao = "&amp;K626&amp;", tipo = '"&amp;R626&amp;"')@Column(name = """&amp;L626&amp;""")"&amp;IF(R626="D","@Temporal(TemporalType.DATE)","")&amp;"private "&amp;VLOOKUP(TEXT(R626,"@"),Apoio!A:B,2,0)&amp;" "&amp;SUBSTITUTE(LOWER(LEFT(L626,1))&amp;RIGHT(PROPER(L626),LEN(L626)-1),"_","")&amp;";",IF(ISNUMBER(Q626),IF(R626="R","@Entity@Table(name = ""reg_"&amp;LOWER(J626)&amp;""")@XmlRootElement","")&amp;VLOOKUP(J626,Blocos!D:I,6,0)&amp;Apoio!$E$1&amp;Y626,""))</f>
        <v/>
      </c>
      <c r="X626" s="190" t="str">
        <f>IF(ISNUMBER(Q626),COUNTIF(Blocos!G:G,J626),"")</f>
        <v/>
      </c>
      <c r="Y626" s="190" t="str">
        <f>IF(OR(X626=0,X626=""),"",VLOOKUP(SUMIFS(Blocos!A:A,Blocos!H:H,'EFD REGISTROS e Campos (2)'!X626,Blocos!G:G,'EFD REGISTROS e Campos (2)'!J626),Blocos!A:L,12,0))</f>
        <v/>
      </c>
      <c r="Z626" s="190" t="str">
        <f>IF(ISNUMBER(Q627),VLOOKUP(J626,Blocos!D:G,4,0),"")</f>
        <v/>
      </c>
      <c r="AA626" s="190" t="str">
        <f>IF(ISNUMBER(Q626),CONCATENATE("CREATE TABLE ""reg_",LOWER(J626),""" (""ID"" bigint NOT NULL AUTO_INCREMENT,  ""HASHFILE"" varchar(255) DEFAULT NULL, ""ID_PAI"" bigint NOT NULL,"),IF(Q626="Campo",CONCATENATE("""",L626,""" ",VLOOKUP(R626,Apoio!A:C,3,0)),""))&amp;IF(Z626="","",CONCATENATE("PRIMARY KEY (""ID""), KEY ""FK_reg_",LOWER(Z626),"_ID_PAI"" (""ID_PAI""), CONSTRAINT ""FK_reg_",LOWER(Z626),"_ID_PAI"" FOREIGN KEY (""ID_PAI"") REFERENCES ""reg_",LOWER(Z626),""" (""ID"")) ENGINE=InnoDB AUTO_INCREMENT=105774 DEFAULT CHARSET=utf8mb4 COLLATE=utf8mb4_0900_ai_ci;"))</f>
        <v/>
      </c>
      <c r="AB626" s="190" t="str">
        <f t="shared" si="69"/>
        <v/>
      </c>
    </row>
    <row r="627" spans="1:28" ht="14.5" hidden="1" customHeight="1" x14ac:dyDescent="0.3">
      <c r="J627" s="187" t="str">
        <f t="shared" si="68"/>
        <v>C175</v>
      </c>
      <c r="K627" s="196"/>
      <c r="L627" s="285"/>
      <c r="M627" s="182" t="s">
        <v>917</v>
      </c>
      <c r="N627" s="196"/>
      <c r="O627" s="196"/>
      <c r="P627" s="196"/>
      <c r="Q627" s="192" t="str">
        <f t="shared" si="64"/>
        <v/>
      </c>
      <c r="S627" s="191" t="str">
        <f t="shared" si="65"/>
        <v/>
      </c>
      <c r="T627" s="192" t="str">
        <f t="shared" si="66"/>
        <v/>
      </c>
      <c r="U627" s="192" t="str">
        <f t="shared" si="63"/>
        <v/>
      </c>
      <c r="V627" s="192" t="str">
        <f t="shared" si="67"/>
        <v/>
      </c>
      <c r="W627" s="191" t="str">
        <f>IF(Q627="Campo","@Campos(posicao = "&amp;K627&amp;", tipo = '"&amp;R627&amp;"')@Column(name = """&amp;L627&amp;""")"&amp;IF(R627="D","@Temporal(TemporalType.DATE)","")&amp;"private "&amp;VLOOKUP(TEXT(R627,"@"),Apoio!A:B,2,0)&amp;" "&amp;SUBSTITUTE(LOWER(LEFT(L627,1))&amp;RIGHT(PROPER(L627),LEN(L627)-1),"_","")&amp;";",IF(ISNUMBER(Q627),IF(R627="R","@Entity@Table(name = ""reg_"&amp;LOWER(J627)&amp;""")@XmlRootElement","")&amp;VLOOKUP(J627,Blocos!D:I,6,0)&amp;Apoio!$E$1&amp;Y627,""))</f>
        <v/>
      </c>
      <c r="X627" s="190" t="str">
        <f>IF(ISNUMBER(Q627),COUNTIF(Blocos!G:G,J627),"")</f>
        <v/>
      </c>
      <c r="Y627" s="190" t="str">
        <f>IF(OR(X627=0,X627=""),"",VLOOKUP(SUMIFS(Blocos!A:A,Blocos!H:H,'EFD REGISTROS e Campos (2)'!X627,Blocos!G:G,'EFD REGISTROS e Campos (2)'!J627),Blocos!A:L,12,0))</f>
        <v/>
      </c>
      <c r="Z627" s="190" t="str">
        <f>IF(ISNUMBER(Q628),VLOOKUP(J627,Blocos!D:G,4,0),"")</f>
        <v/>
      </c>
      <c r="AA627" s="190" t="str">
        <f>IF(ISNUMBER(Q627),CONCATENATE("CREATE TABLE ""reg_",LOWER(J627),""" (""ID"" bigint NOT NULL AUTO_INCREMENT,  ""HASHFILE"" varchar(255) DEFAULT NULL, ""ID_PAI"" bigint NOT NULL,"),IF(Q627="Campo",CONCATENATE("""",L627,""" ",VLOOKUP(R627,Apoio!A:C,3,0)),""))&amp;IF(Z627="","",CONCATENATE("PRIMARY KEY (""ID""), KEY ""FK_reg_",LOWER(Z627),"_ID_PAI"" (""ID_PAI""), CONSTRAINT ""FK_reg_",LOWER(Z627),"_ID_PAI"" FOREIGN KEY (""ID_PAI"") REFERENCES ""reg_",LOWER(Z627),""" (""ID"")) ENGINE=InnoDB AUTO_INCREMENT=105774 DEFAULT CHARSET=utf8mb4 COLLATE=utf8mb4_0900_ai_ci;"))</f>
        <v/>
      </c>
      <c r="AB627" s="190" t="str">
        <f t="shared" si="69"/>
        <v/>
      </c>
    </row>
    <row r="628" spans="1:28" ht="14.5" hidden="1" customHeight="1" x14ac:dyDescent="0.3">
      <c r="J628" s="187" t="str">
        <f t="shared" si="68"/>
        <v>C175</v>
      </c>
      <c r="K628" s="196"/>
      <c r="L628" s="285"/>
      <c r="M628" s="182" t="s">
        <v>452</v>
      </c>
      <c r="N628" s="196"/>
      <c r="O628" s="196"/>
      <c r="P628" s="196"/>
      <c r="Q628" s="192" t="str">
        <f t="shared" si="64"/>
        <v/>
      </c>
      <c r="S628" s="191" t="str">
        <f t="shared" si="65"/>
        <v/>
      </c>
      <c r="T628" s="192" t="str">
        <f t="shared" si="66"/>
        <v/>
      </c>
      <c r="U628" s="192" t="str">
        <f t="shared" si="63"/>
        <v/>
      </c>
      <c r="V628" s="192" t="str">
        <f t="shared" si="67"/>
        <v/>
      </c>
      <c r="W628" s="191" t="str">
        <f>IF(Q628="Campo","@Campos(posicao = "&amp;K628&amp;", tipo = '"&amp;R628&amp;"')@Column(name = """&amp;L628&amp;""")"&amp;IF(R628="D","@Temporal(TemporalType.DATE)","")&amp;"private "&amp;VLOOKUP(TEXT(R628,"@"),Apoio!A:B,2,0)&amp;" "&amp;SUBSTITUTE(LOWER(LEFT(L628,1))&amp;RIGHT(PROPER(L628),LEN(L628)-1),"_","")&amp;";",IF(ISNUMBER(Q628),IF(R628="R","@Entity@Table(name = ""reg_"&amp;LOWER(J628)&amp;""")@XmlRootElement","")&amp;VLOOKUP(J628,Blocos!D:I,6,0)&amp;Apoio!$E$1&amp;Y628,""))</f>
        <v/>
      </c>
      <c r="X628" s="190" t="str">
        <f>IF(ISNUMBER(Q628),COUNTIF(Blocos!G:G,J628),"")</f>
        <v/>
      </c>
      <c r="Y628" s="190" t="str">
        <f>IF(OR(X628=0,X628=""),"",VLOOKUP(SUMIFS(Blocos!A:A,Blocos!H:H,'EFD REGISTROS e Campos (2)'!X628,Blocos!G:G,'EFD REGISTROS e Campos (2)'!J628),Blocos!A:L,12,0))</f>
        <v/>
      </c>
      <c r="Z628" s="190" t="str">
        <f>IF(ISNUMBER(Q629),VLOOKUP(J628,Blocos!D:G,4,0),"")</f>
        <v/>
      </c>
      <c r="AA628" s="190" t="str">
        <f>IF(ISNUMBER(Q628),CONCATENATE("CREATE TABLE ""reg_",LOWER(J628),""" (""ID"" bigint NOT NULL AUTO_INCREMENT,  ""HASHFILE"" varchar(255) DEFAULT NULL, ""ID_PAI"" bigint NOT NULL,"),IF(Q628="Campo",CONCATENATE("""",L628,""" ",VLOOKUP(R628,Apoio!A:C,3,0)),""))&amp;IF(Z628="","",CONCATENATE("PRIMARY KEY (""ID""), KEY ""FK_reg_",LOWER(Z628),"_ID_PAI"" (""ID_PAI""), CONSTRAINT ""FK_reg_",LOWER(Z628),"_ID_PAI"" FOREIGN KEY (""ID_PAI"") REFERENCES ""reg_",LOWER(Z628),""" (""ID"")) ENGINE=InnoDB AUTO_INCREMENT=105774 DEFAULT CHARSET=utf8mb4 COLLATE=utf8mb4_0900_ai_ci;"))</f>
        <v/>
      </c>
      <c r="AB628" s="190" t="str">
        <f t="shared" si="69"/>
        <v/>
      </c>
    </row>
    <row r="629" spans="1:28" ht="14.5" hidden="1" customHeight="1" x14ac:dyDescent="0.3">
      <c r="J629" s="187" t="str">
        <f t="shared" si="68"/>
        <v>C175</v>
      </c>
      <c r="K629" s="181">
        <v>3</v>
      </c>
      <c r="L629" s="289" t="s">
        <v>45</v>
      </c>
      <c r="M629" s="182" t="s">
        <v>918</v>
      </c>
      <c r="N629" s="181" t="s">
        <v>27</v>
      </c>
      <c r="O629" s="181" t="s">
        <v>47</v>
      </c>
      <c r="P629" s="181" t="s">
        <v>28</v>
      </c>
      <c r="Q629" s="192" t="str">
        <f t="shared" si="64"/>
        <v>Campo</v>
      </c>
      <c r="R629" s="192" t="s">
        <v>27</v>
      </c>
      <c r="S629" s="191" t="str">
        <f t="shared" si="65"/>
        <v/>
      </c>
      <c r="T629" s="192" t="str">
        <f t="shared" si="66"/>
        <v>&lt;campo posicao="3"&gt;
&lt;coluna&gt;CNPJ&lt;/coluna&gt;
&lt;descricao&gt;CNPJ da Concessionária&lt;/descricao&gt;
&lt;tipo&gt;C&lt;/tipo&gt;
&lt;/campo&gt;</v>
      </c>
      <c r="U629" s="192" t="str">
        <f t="shared" si="63"/>
        <v>&lt;campo posicao="3"&gt;
&lt;coluna&gt;CNPJ&lt;/coluna&gt;
&lt;descricao&gt;CNPJ da Concessionária&lt;/descricao&gt;
&lt;tipo&gt;C&lt;/tipo&gt;
&lt;/campo&gt;</v>
      </c>
      <c r="V629" s="192" t="str">
        <f t="shared" si="67"/>
        <v>{"Column4", "CNPJ"},</v>
      </c>
      <c r="W629" s="191" t="str">
        <f>IF(Q629="Campo","@Campos(posicao = "&amp;K629&amp;", tipo = '"&amp;R629&amp;"')@Column(name = """&amp;L629&amp;""")"&amp;IF(R629="D","@Temporal(TemporalType.DATE)","")&amp;"private "&amp;VLOOKUP(TEXT(R629,"@"),Apoio!A:B,2,0)&amp;" "&amp;SUBSTITUTE(LOWER(LEFT(L629,1))&amp;RIGHT(PROPER(L629),LEN(L629)-1),"_","")&amp;";",IF(ISNUMBER(Q629),IF(R629="R","@Entity@Table(name = ""reg_"&amp;LOWER(J629)&amp;""")@XmlRootElement","")&amp;VLOOKUP(J629,Blocos!D:I,6,0)&amp;Apoio!$E$1&amp;Y629,""))</f>
        <v>@Campos(posicao = 3, tipo = 'C')@Column(name = "CNPJ")private String cnpj;</v>
      </c>
      <c r="X629" s="190" t="str">
        <f>IF(ISNUMBER(Q629),COUNTIF(Blocos!G:G,J629),"")</f>
        <v/>
      </c>
      <c r="Y629" s="190" t="str">
        <f>IF(OR(X629=0,X629=""),"",VLOOKUP(SUMIFS(Blocos!A:A,Blocos!H:H,'EFD REGISTROS e Campos (2)'!X629,Blocos!G:G,'EFD REGISTROS e Campos (2)'!J629),Blocos!A:L,12,0))</f>
        <v/>
      </c>
      <c r="Z629" s="190" t="str">
        <f>IF(ISNUMBER(Q630),VLOOKUP(J629,Blocos!D:G,4,0),"")</f>
        <v/>
      </c>
      <c r="AA629" s="190" t="str">
        <f>IF(ISNUMBER(Q629),CONCATENATE("CREATE TABLE ""reg_",LOWER(J629),""" (""ID"" bigint NOT NULL AUTO_INCREMENT,  ""HASHFILE"" varchar(255) DEFAULT NULL, ""ID_PAI"" bigint NOT NULL,"),IF(Q629="Campo",CONCATENATE("""",L629,""" ",VLOOKUP(R629,Apoio!A:C,3,0)),""))&amp;IF(Z629="","",CONCATENATE("PRIMARY KEY (""ID""), KEY ""FK_reg_",LOWER(Z629),"_ID_PAI"" (""ID_PAI""), CONSTRAINT ""FK_reg_",LOWER(Z629),"_ID_PAI"" FOREIGN KEY (""ID_PAI"") REFERENCES ""reg_",LOWER(Z629),""" (""ID"")) ENGINE=InnoDB AUTO_INCREMENT=105774 DEFAULT CHARSET=utf8mb4 COLLATE=utf8mb4_0900_ai_ci;"))</f>
        <v>"CNPJ" varchar(255) DEFAULT NULL,</v>
      </c>
      <c r="AB629" s="190" t="str">
        <f t="shared" si="69"/>
        <v>`reg_c175`.`CNPJ`,</v>
      </c>
    </row>
    <row r="630" spans="1:28" ht="14.5" hidden="1" customHeight="1" x14ac:dyDescent="0.3">
      <c r="J630" s="187" t="str">
        <f t="shared" si="68"/>
        <v>C175</v>
      </c>
      <c r="K630" s="181">
        <v>4</v>
      </c>
      <c r="L630" s="289" t="s">
        <v>52</v>
      </c>
      <c r="M630" s="182" t="s">
        <v>919</v>
      </c>
      <c r="N630" s="181" t="s">
        <v>27</v>
      </c>
      <c r="O630" s="181" t="s">
        <v>54</v>
      </c>
      <c r="P630" s="181" t="s">
        <v>28</v>
      </c>
      <c r="Q630" s="192" t="str">
        <f t="shared" si="64"/>
        <v>Campo</v>
      </c>
      <c r="R630" s="192" t="s">
        <v>27</v>
      </c>
      <c r="S630" s="191" t="str">
        <f t="shared" si="65"/>
        <v/>
      </c>
      <c r="T630" s="192" t="str">
        <f t="shared" si="66"/>
        <v>&lt;campo posicao="4"&gt;
&lt;coluna&gt;UF&lt;/coluna&gt;
&lt;descricao&gt;Sigla da unidade da federação da Concessionária&lt;/descricao&gt;
&lt;tipo&gt;C&lt;/tipo&gt;
&lt;/campo&gt;</v>
      </c>
      <c r="U630" s="192" t="str">
        <f t="shared" si="63"/>
        <v>&lt;campo posicao="4"&gt;
&lt;coluna&gt;UF&lt;/coluna&gt;
&lt;descricao&gt;Sigla da unidade da federação da Concessionária&lt;/descricao&gt;
&lt;tipo&gt;C&lt;/tipo&gt;
&lt;/campo&gt;</v>
      </c>
      <c r="V630" s="192" t="str">
        <f t="shared" si="67"/>
        <v>{"Column5", "UF"},</v>
      </c>
      <c r="W630" s="191" t="str">
        <f>IF(Q630="Campo","@Campos(posicao = "&amp;K630&amp;", tipo = '"&amp;R630&amp;"')@Column(name = """&amp;L630&amp;""")"&amp;IF(R630="D","@Temporal(TemporalType.DATE)","")&amp;"private "&amp;VLOOKUP(TEXT(R630,"@"),Apoio!A:B,2,0)&amp;" "&amp;SUBSTITUTE(LOWER(LEFT(L630,1))&amp;RIGHT(PROPER(L630),LEN(L630)-1),"_","")&amp;";",IF(ISNUMBER(Q630),IF(R630="R","@Entity@Table(name = ""reg_"&amp;LOWER(J630)&amp;""")@XmlRootElement","")&amp;VLOOKUP(J630,Blocos!D:I,6,0)&amp;Apoio!$E$1&amp;Y630,""))</f>
        <v>@Campos(posicao = 4, tipo = 'C')@Column(name = "UF")private String uf;</v>
      </c>
      <c r="X630" s="190" t="str">
        <f>IF(ISNUMBER(Q630),COUNTIF(Blocos!G:G,J630),"")</f>
        <v/>
      </c>
      <c r="Y630" s="190" t="str">
        <f>IF(OR(X630=0,X630=""),"",VLOOKUP(SUMIFS(Blocos!A:A,Blocos!H:H,'EFD REGISTROS e Campos (2)'!X630,Blocos!G:G,'EFD REGISTROS e Campos (2)'!J630),Blocos!A:L,12,0))</f>
        <v/>
      </c>
      <c r="Z630" s="190" t="str">
        <f>IF(ISNUMBER(Q631),VLOOKUP(J630,Blocos!D:G,4,0),"")</f>
        <v/>
      </c>
      <c r="AA630" s="190" t="str">
        <f>IF(ISNUMBER(Q630),CONCATENATE("CREATE TABLE ""reg_",LOWER(J630),""" (""ID"" bigint NOT NULL AUTO_INCREMENT,  ""HASHFILE"" varchar(255) DEFAULT NULL, ""ID_PAI"" bigint NOT NULL,"),IF(Q630="Campo",CONCATENATE("""",L630,""" ",VLOOKUP(R630,Apoio!A:C,3,0)),""))&amp;IF(Z630="","",CONCATENATE("PRIMARY KEY (""ID""), KEY ""FK_reg_",LOWER(Z630),"_ID_PAI"" (""ID_PAI""), CONSTRAINT ""FK_reg_",LOWER(Z630),"_ID_PAI"" FOREIGN KEY (""ID_PAI"") REFERENCES ""reg_",LOWER(Z630),""" (""ID"")) ENGINE=InnoDB AUTO_INCREMENT=105774 DEFAULT CHARSET=utf8mb4 COLLATE=utf8mb4_0900_ai_ci;"))</f>
        <v>"UF" varchar(255) DEFAULT NULL,</v>
      </c>
      <c r="AB630" s="190" t="str">
        <f t="shared" si="69"/>
        <v>`reg_c175`.`UF`,</v>
      </c>
    </row>
    <row r="631" spans="1:28" ht="14.5" hidden="1" customHeight="1" x14ac:dyDescent="0.3">
      <c r="J631" s="187" t="str">
        <f t="shared" si="68"/>
        <v>C175</v>
      </c>
      <c r="K631" s="181">
        <v>5</v>
      </c>
      <c r="L631" s="289" t="s">
        <v>920</v>
      </c>
      <c r="M631" s="182" t="s">
        <v>921</v>
      </c>
      <c r="N631" s="181" t="s">
        <v>27</v>
      </c>
      <c r="O631" s="181">
        <v>17</v>
      </c>
      <c r="P631" s="181" t="s">
        <v>28</v>
      </c>
      <c r="Q631" s="192" t="str">
        <f t="shared" si="64"/>
        <v>Campo</v>
      </c>
      <c r="R631" s="192" t="s">
        <v>27</v>
      </c>
      <c r="S631" s="191" t="str">
        <f t="shared" si="65"/>
        <v/>
      </c>
      <c r="T631" s="192" t="str">
        <f t="shared" si="66"/>
        <v>&lt;campo posicao="5"&gt;
&lt;coluna&gt;CHASSI_VEIC&lt;/coluna&gt;
&lt;descricao&gt;Chassi do veículo&lt;/descricao&gt;
&lt;tipo&gt;C&lt;/tipo&gt;
&lt;/campo&gt;</v>
      </c>
      <c r="U631" s="192" t="str">
        <f t="shared" si="63"/>
        <v>&lt;campo posicao="5"&gt;
&lt;coluna&gt;CHASSI_VEIC&lt;/coluna&gt;
&lt;descricao&gt;Chassi do veículo&lt;/descricao&gt;
&lt;tipo&gt;C&lt;/tipo&gt;
&lt;/campo&gt;</v>
      </c>
      <c r="V631" s="192" t="str">
        <f t="shared" si="67"/>
        <v>{"Column6", "CHASSI_VEIC"},</v>
      </c>
      <c r="W631" s="191" t="str">
        <f>IF(Q631="Campo","@Campos(posicao = "&amp;K631&amp;", tipo = '"&amp;R631&amp;"')@Column(name = """&amp;L631&amp;""")"&amp;IF(R631="D","@Temporal(TemporalType.DATE)","")&amp;"private "&amp;VLOOKUP(TEXT(R631,"@"),Apoio!A:B,2,0)&amp;" "&amp;SUBSTITUTE(LOWER(LEFT(L631,1))&amp;RIGHT(PROPER(L631),LEN(L631)-1),"_","")&amp;";",IF(ISNUMBER(Q631),IF(R631="R","@Entity@Table(name = ""reg_"&amp;LOWER(J631)&amp;""")@XmlRootElement","")&amp;VLOOKUP(J631,Blocos!D:I,6,0)&amp;Apoio!$E$1&amp;Y631,""))</f>
        <v>@Campos(posicao = 5, tipo = 'C')@Column(name = "CHASSI_VEIC")private String chassiVeic;</v>
      </c>
      <c r="X631" s="190" t="str">
        <f>IF(ISNUMBER(Q631),COUNTIF(Blocos!G:G,J631),"")</f>
        <v/>
      </c>
      <c r="Y631" s="190" t="str">
        <f>IF(OR(X631=0,X631=""),"",VLOOKUP(SUMIFS(Blocos!A:A,Blocos!H:H,'EFD REGISTROS e Campos (2)'!X631,Blocos!G:G,'EFD REGISTROS e Campos (2)'!J631),Blocos!A:L,12,0))</f>
        <v/>
      </c>
      <c r="Z631" s="190" t="str">
        <f>IF(ISNUMBER(Q632),VLOOKUP(J631,Blocos!D:G,4,0),"")</f>
        <v>C170</v>
      </c>
      <c r="AA631" s="190" t="str">
        <f>IF(ISNUMBER(Q631),CONCATENATE("CREATE TABLE ""reg_",LOWER(J631),""" (""ID"" bigint NOT NULL AUTO_INCREMENT,  ""HASHFILE"" varchar(255) DEFAULT NULL, ""ID_PAI"" bigint NOT NULL,"),IF(Q631="Campo",CONCATENATE("""",L631,""" ",VLOOKUP(R631,Apoio!A:C,3,0)),""))&amp;IF(Z631="","",CONCATENATE("PRIMARY KEY (""ID""), KEY ""FK_reg_",LOWER(Z631),"_ID_PAI"" (""ID_PAI""), CONSTRAINT ""FK_reg_",LOWER(Z631),"_ID_PAI"" FOREIGN KEY (""ID_PAI"") REFERENCES ""reg_",LOWER(Z631),""" (""ID"")) ENGINE=InnoDB AUTO_INCREMENT=105774 DEFAULT CHARSET=utf8mb4 COLLATE=utf8mb4_0900_ai_ci;"))</f>
        <v>"CHASSI_VEIC" varchar(255) DEFAULT NULL,PRIMARY KEY ("ID"), KEY "FK_reg_c170_ID_PAI" ("ID_PAI"), CONSTRAINT "FK_reg_c170_ID_PAI" FOREIGN KEY ("ID_PAI") REFERENCES "reg_c170" ("ID")) ENGINE=InnoDB AUTO_INCREMENT=105774 DEFAULT CHARSET=utf8mb4 COLLATE=utf8mb4_0900_ai_ci;</v>
      </c>
      <c r="AB631" s="190" t="str">
        <f t="shared" si="69"/>
        <v>`reg_c175`.`CHASSI_VEIC`,FROM `efdicms`.`reg_c175`;"</v>
      </c>
    </row>
    <row r="632" spans="1:28" ht="14.5" hidden="1" customHeight="1" collapsed="1" x14ac:dyDescent="0.3">
      <c r="A632" s="180" t="s">
        <v>115</v>
      </c>
      <c r="F632" s="180" t="s">
        <v>922</v>
      </c>
      <c r="I632" s="180" t="s">
        <v>144</v>
      </c>
      <c r="J632" s="187" t="str">
        <f t="shared" si="68"/>
        <v>C176</v>
      </c>
      <c r="K632" s="195" t="s">
        <v>923</v>
      </c>
      <c r="Q632" s="192">
        <f t="shared" si="64"/>
        <v>4</v>
      </c>
      <c r="S632" s="191" t="str">
        <f t="shared" si="65"/>
        <v>&lt;/registro&gt;
&lt;registro codigo="C176" perfil="AB" nivel="4"&gt;</v>
      </c>
      <c r="T632" s="192" t="str">
        <f t="shared" si="66"/>
        <v/>
      </c>
      <c r="U632" s="192" t="str">
        <f t="shared" si="63"/>
        <v>&lt;/registro&gt;
&lt;registro codigo="C176" perfil="AB" nivel="4"&gt;</v>
      </c>
      <c r="V632" s="192" t="str">
        <f t="shared" si="67"/>
        <v/>
      </c>
      <c r="W632" s="191" t="str">
        <f>IF(Q632="Campo","@Campos(posicao = "&amp;K632&amp;", tipo = '"&amp;R632&amp;"')@Column(name = """&amp;L632&amp;""")"&amp;IF(R632="D","@Temporal(TemporalType.DATE)","")&amp;"private "&amp;VLOOKUP(TEXT(R632,"@"),Apoio!A:B,2,0)&amp;" "&amp;SUBSTITUTE(LOWER(LEFT(L632,1))&amp;RIGHT(PROPER(L632),LEN(L632)-1),"_","")&amp;";",IF(ISNUMBER(Q632),IF(R632="R","@Entity@Table(name = ""reg_"&amp;LOWER(J632)&amp;""")@XmlRootElement","")&amp;VLOOKUP(J632,Blocos!D:I,6,0)&amp;Apoio!$E$1&amp;Y632,""))</f>
        <v>@Registros(nivel = 4) public class RegC176 implements Serializable { private static final long serialVersionUID = 1L; @Id @GeneratedValue(strategy = GenerationType.IDENTITY) @Basic(optional = false) @Column(name = "ID" ) private Long id;@ManyToOne(fetch = FetchType.LAZY) @JoinColumn(name = "ID_PAI", nullable = false) private RegC170 idPai; public RegC170 getIdPai() {return idPai;}public void setIdPai(Object idPai) {this.idPai = (RegC170) idPai;}public RegC176() { } public RegC176(Long id) { this.id = id; } public RegC176(Long id, RegC170 idPai, long linha, String hash) { this.id = id; this.idPai = idPai; this.linha = linha; this.hash = hash; }public Long getId() { return id; } public void setId(Long id) { this.id = id; }@Basic(optional = false)@Column(name = "LINHA")private long linha;@Basic(optional = false)@Column(name = "HASH")private String hash;</v>
      </c>
      <c r="X632" s="190">
        <f>IF(ISNUMBER(Q632),COUNTIF(Blocos!G:G,J632),"")</f>
        <v>0</v>
      </c>
      <c r="Y632" s="190" t="str">
        <f>IF(OR(X632=0,X632=""),"",VLOOKUP(SUMIFS(Blocos!A:A,Blocos!H:H,'EFD REGISTROS e Campos (2)'!X632,Blocos!G:G,'EFD REGISTROS e Campos (2)'!J632),Blocos!A:L,12,0))</f>
        <v/>
      </c>
      <c r="Z632" s="190" t="str">
        <f>IF(ISNUMBER(Q633),VLOOKUP(J632,Blocos!D:G,4,0),"")</f>
        <v/>
      </c>
      <c r="AA632" s="190" t="str">
        <f>IF(ISNUMBER(Q632),CONCATENATE("CREATE TABLE ""reg_",LOWER(J632),""" (""ID"" bigint NOT NULL AUTO_INCREMENT,  ""HASHFILE"" varchar(255) DEFAULT NULL, ""ID_PAI"" bigint NOT NULL,"),IF(Q632="Campo",CONCATENATE("""",L632,""" ",VLOOKUP(R632,Apoio!A:C,3,0)),""))&amp;IF(Z632="","",CONCATENATE("PRIMARY KEY (""ID""), KEY ""FK_reg_",LOWER(Z632),"_ID_PAI"" (""ID_PAI""), CONSTRAINT ""FK_reg_",LOWER(Z632),"_ID_PAI"" FOREIGN KEY (""ID_PAI"") REFERENCES ""reg_",LOWER(Z632),""" (""ID"")) ENGINE=InnoDB AUTO_INCREMENT=105774 DEFAULT CHARSET=utf8mb4 COLLATE=utf8mb4_0900_ai_ci;"))</f>
        <v>CREATE TABLE "reg_c176" ("ID" bigint NOT NULL AUTO_INCREMENT,  "HASHFILE" varchar(255) DEFAULT NULL, "ID_PAI" bigint NOT NULL,</v>
      </c>
      <c r="AB632" s="190" t="str">
        <f t="shared" si="69"/>
        <v/>
      </c>
    </row>
    <row r="633" spans="1:28" ht="14.5" hidden="1" customHeight="1" x14ac:dyDescent="0.3">
      <c r="J633" s="187" t="str">
        <f t="shared" si="68"/>
        <v>C176</v>
      </c>
      <c r="K633" s="181">
        <v>1</v>
      </c>
      <c r="L633" s="289" t="s">
        <v>25</v>
      </c>
      <c r="M633" s="182" t="s">
        <v>924</v>
      </c>
      <c r="N633" s="181" t="s">
        <v>27</v>
      </c>
      <c r="O633" s="181">
        <v>4</v>
      </c>
      <c r="P633" s="181" t="s">
        <v>28</v>
      </c>
      <c r="Q633" s="192" t="str">
        <f t="shared" si="64"/>
        <v>Campo</v>
      </c>
      <c r="R633" s="192" t="s">
        <v>27</v>
      </c>
      <c r="S633" s="191" t="str">
        <f t="shared" si="65"/>
        <v/>
      </c>
      <c r="T633" s="192" t="str">
        <f t="shared" si="66"/>
        <v>&lt;campo posicao="1"&gt;
&lt;coluna&gt;REG&lt;/coluna&gt;
&lt;descricao&gt;Texto fixo contendo "C176”&lt;/descricao&gt;
&lt;tipo&gt;C&lt;/tipo&gt;
&lt;/campo&gt;</v>
      </c>
      <c r="U633" s="192" t="str">
        <f t="shared" si="63"/>
        <v>&lt;campo posicao="1"&gt;
&lt;coluna&gt;REG&lt;/coluna&gt;
&lt;descricao&gt;Texto fixo contendo "C176”&lt;/descricao&gt;
&lt;tipo&gt;C&lt;/tipo&gt;
&lt;/campo&gt;</v>
      </c>
      <c r="V633" s="192" t="str">
        <f t="shared" si="67"/>
        <v>{"Column2", "REG"},</v>
      </c>
      <c r="W633" s="191" t="str">
        <f>IF(Q633="Campo","@Campos(posicao = "&amp;K633&amp;", tipo = '"&amp;R633&amp;"')@Column(name = """&amp;L633&amp;""")"&amp;IF(R633="D","@Temporal(TemporalType.DATE)","")&amp;"private "&amp;VLOOKUP(TEXT(R633,"@"),Apoio!A:B,2,0)&amp;" "&amp;SUBSTITUTE(LOWER(LEFT(L633,1))&amp;RIGHT(PROPER(L633),LEN(L633)-1),"_","")&amp;";",IF(ISNUMBER(Q633),IF(R633="R","@Entity@Table(name = ""reg_"&amp;LOWER(J633)&amp;""")@XmlRootElement","")&amp;VLOOKUP(J633,Blocos!D:I,6,0)&amp;Apoio!$E$1&amp;Y633,""))</f>
        <v>@Campos(posicao = 1, tipo = 'C')@Column(name = "REG")private String reg;</v>
      </c>
      <c r="X633" s="190" t="str">
        <f>IF(ISNUMBER(Q633),COUNTIF(Blocos!G:G,J633),"")</f>
        <v/>
      </c>
      <c r="Y633" s="190" t="str">
        <f>IF(OR(X633=0,X633=""),"",VLOOKUP(SUMIFS(Blocos!A:A,Blocos!H:H,'EFD REGISTROS e Campos (2)'!X633,Blocos!G:G,'EFD REGISTROS e Campos (2)'!J633),Blocos!A:L,12,0))</f>
        <v/>
      </c>
      <c r="Z633" s="190" t="str">
        <f>IF(ISNUMBER(Q634),VLOOKUP(J633,Blocos!D:G,4,0),"")</f>
        <v/>
      </c>
      <c r="AA633" s="190" t="str">
        <f>IF(ISNUMBER(Q633),CONCATENATE("CREATE TABLE ""reg_",LOWER(J633),""" (""ID"" bigint NOT NULL AUTO_INCREMENT,  ""HASHFILE"" varchar(255) DEFAULT NULL, ""ID_PAI"" bigint NOT NULL,"),IF(Q633="Campo",CONCATENATE("""",L633,""" ",VLOOKUP(R633,Apoio!A:C,3,0)),""))&amp;IF(Z633="","",CONCATENATE("PRIMARY KEY (""ID""), KEY ""FK_reg_",LOWER(Z633),"_ID_PAI"" (""ID_PAI""), CONSTRAINT ""FK_reg_",LOWER(Z633),"_ID_PAI"" FOREIGN KEY (""ID_PAI"") REFERENCES ""reg_",LOWER(Z633),""" (""ID"")) ENGINE=InnoDB AUTO_INCREMENT=105774 DEFAULT CHARSET=utf8mb4 COLLATE=utf8mb4_0900_ai_ci;"))</f>
        <v>"REG" varchar(255) DEFAULT NULL,</v>
      </c>
      <c r="AB633" s="190" t="str">
        <f t="shared" si="69"/>
        <v>USE `efdicms`;SELECT `reg_c176`.`REG`,</v>
      </c>
    </row>
    <row r="634" spans="1:28" ht="14.5" hidden="1" customHeight="1" x14ac:dyDescent="0.3">
      <c r="J634" s="187" t="str">
        <f t="shared" si="68"/>
        <v>C176</v>
      </c>
      <c r="K634" s="181">
        <v>2</v>
      </c>
      <c r="L634" s="289" t="s">
        <v>925</v>
      </c>
      <c r="M634" s="182" t="s">
        <v>926</v>
      </c>
      <c r="N634" s="181" t="s">
        <v>27</v>
      </c>
      <c r="O634" s="181" t="s">
        <v>54</v>
      </c>
      <c r="P634" s="181" t="s">
        <v>28</v>
      </c>
      <c r="Q634" s="192" t="str">
        <f t="shared" si="64"/>
        <v>Campo</v>
      </c>
      <c r="R634" s="192" t="s">
        <v>27</v>
      </c>
      <c r="S634" s="191" t="str">
        <f t="shared" si="65"/>
        <v/>
      </c>
      <c r="T634" s="192" t="str">
        <f t="shared" si="66"/>
        <v>&lt;campo posicao="2"&gt;
&lt;coluna&gt;COD_MOD_ULT_E&lt;/coluna&gt;
&lt;descricao&gt;Código do modelo do documento fiscal relativa a última entrada&lt;/descricao&gt;
&lt;tipo&gt;C&lt;/tipo&gt;
&lt;/campo&gt;</v>
      </c>
      <c r="U634" s="192" t="str">
        <f t="shared" si="63"/>
        <v>&lt;campo posicao="2"&gt;
&lt;coluna&gt;COD_MOD_ULT_E&lt;/coluna&gt;
&lt;descricao&gt;Código do modelo do documento fiscal relativa a última entrada&lt;/descricao&gt;
&lt;tipo&gt;C&lt;/tipo&gt;
&lt;/campo&gt;</v>
      </c>
      <c r="V634" s="192" t="str">
        <f t="shared" si="67"/>
        <v>{"Column3", "COD_MOD_ULT_E"},</v>
      </c>
      <c r="W634" s="191" t="str">
        <f>IF(Q634="Campo","@Campos(posicao = "&amp;K634&amp;", tipo = '"&amp;R634&amp;"')@Column(name = """&amp;L634&amp;""")"&amp;IF(R634="D","@Temporal(TemporalType.DATE)","")&amp;"private "&amp;VLOOKUP(TEXT(R634,"@"),Apoio!A:B,2,0)&amp;" "&amp;SUBSTITUTE(LOWER(LEFT(L634,1))&amp;RIGHT(PROPER(L634),LEN(L634)-1),"_","")&amp;";",IF(ISNUMBER(Q634),IF(R634="R","@Entity@Table(name = ""reg_"&amp;LOWER(J634)&amp;""")@XmlRootElement","")&amp;VLOOKUP(J634,Blocos!D:I,6,0)&amp;Apoio!$E$1&amp;Y634,""))</f>
        <v>@Campos(posicao = 2, tipo = 'C')@Column(name = "COD_MOD_ULT_E")private String codModUltE;</v>
      </c>
      <c r="X634" s="190" t="str">
        <f>IF(ISNUMBER(Q634),COUNTIF(Blocos!G:G,J634),"")</f>
        <v/>
      </c>
      <c r="Y634" s="190" t="str">
        <f>IF(OR(X634=0,X634=""),"",VLOOKUP(SUMIFS(Blocos!A:A,Blocos!H:H,'EFD REGISTROS e Campos (2)'!X634,Blocos!G:G,'EFD REGISTROS e Campos (2)'!J634),Blocos!A:L,12,0))</f>
        <v/>
      </c>
      <c r="Z634" s="190" t="str">
        <f>IF(ISNUMBER(Q635),VLOOKUP(J634,Blocos!D:G,4,0),"")</f>
        <v/>
      </c>
      <c r="AA634" s="190" t="str">
        <f>IF(ISNUMBER(Q634),CONCATENATE("CREATE TABLE ""reg_",LOWER(J634),""" (""ID"" bigint NOT NULL AUTO_INCREMENT,  ""HASHFILE"" varchar(255) DEFAULT NULL, ""ID_PAI"" bigint NOT NULL,"),IF(Q634="Campo",CONCATENATE("""",L634,""" ",VLOOKUP(R634,Apoio!A:C,3,0)),""))&amp;IF(Z634="","",CONCATENATE("PRIMARY KEY (""ID""), KEY ""FK_reg_",LOWER(Z634),"_ID_PAI"" (""ID_PAI""), CONSTRAINT ""FK_reg_",LOWER(Z634),"_ID_PAI"" FOREIGN KEY (""ID_PAI"") REFERENCES ""reg_",LOWER(Z634),""" (""ID"")) ENGINE=InnoDB AUTO_INCREMENT=105774 DEFAULT CHARSET=utf8mb4 COLLATE=utf8mb4_0900_ai_ci;"))</f>
        <v>"COD_MOD_ULT_E" varchar(255) DEFAULT NULL,</v>
      </c>
      <c r="AB634" s="190" t="str">
        <f t="shared" si="69"/>
        <v>`reg_c176`.`COD_MOD_ULT_E`,</v>
      </c>
    </row>
    <row r="635" spans="1:28" ht="14.5" hidden="1" customHeight="1" x14ac:dyDescent="0.3">
      <c r="J635" s="187" t="str">
        <f t="shared" si="68"/>
        <v>C176</v>
      </c>
      <c r="K635" s="181">
        <v>3</v>
      </c>
      <c r="L635" s="289" t="s">
        <v>927</v>
      </c>
      <c r="M635" s="182" t="s">
        <v>928</v>
      </c>
      <c r="N635" s="181" t="s">
        <v>32</v>
      </c>
      <c r="O635" s="181">
        <v>9</v>
      </c>
      <c r="P635" s="181" t="s">
        <v>28</v>
      </c>
      <c r="Q635" s="192" t="str">
        <f t="shared" si="64"/>
        <v>Campo</v>
      </c>
      <c r="R635" s="192" t="s">
        <v>3607</v>
      </c>
      <c r="S635" s="191" t="str">
        <f t="shared" si="65"/>
        <v/>
      </c>
      <c r="T635" s="192" t="str">
        <f t="shared" si="66"/>
        <v>&lt;campo posicao="3"&gt;
&lt;coluna&gt;NUM_DOC_ULT_E&lt;/coluna&gt;
&lt;descricao&gt;Número do documento fiscal relativa a última entrada&lt;/descricao&gt;
&lt;tipo&gt;I&lt;/tipo&gt;
&lt;/campo&gt;</v>
      </c>
      <c r="U635" s="192" t="str">
        <f t="shared" si="63"/>
        <v>&lt;campo posicao="3"&gt;
&lt;coluna&gt;NUM_DOC_ULT_E&lt;/coluna&gt;
&lt;descricao&gt;Número do documento fiscal relativa a última entrada&lt;/descricao&gt;
&lt;tipo&gt;I&lt;/tipo&gt;
&lt;/campo&gt;</v>
      </c>
      <c r="V635" s="192" t="str">
        <f t="shared" si="67"/>
        <v>{"Column4", "NUM_DOC_ULT_E"},</v>
      </c>
      <c r="W635" s="191" t="str">
        <f>IF(Q635="Campo","@Campos(posicao = "&amp;K635&amp;", tipo = '"&amp;R635&amp;"')@Column(name = """&amp;L635&amp;""")"&amp;IF(R635="D","@Temporal(TemporalType.DATE)","")&amp;"private "&amp;VLOOKUP(TEXT(R635,"@"),Apoio!A:B,2,0)&amp;" "&amp;SUBSTITUTE(LOWER(LEFT(L635,1))&amp;RIGHT(PROPER(L635),LEN(L635)-1),"_","")&amp;";",IF(ISNUMBER(Q635),IF(R635="R","@Entity@Table(name = ""reg_"&amp;LOWER(J635)&amp;""")@XmlRootElement","")&amp;VLOOKUP(J635,Blocos!D:I,6,0)&amp;Apoio!$E$1&amp;Y635,""))</f>
        <v>@Campos(posicao = 3, tipo = 'I')@Column(name = "NUM_DOC_ULT_E")private int numDocUltE;</v>
      </c>
      <c r="X635" s="190" t="str">
        <f>IF(ISNUMBER(Q635),COUNTIF(Blocos!G:G,J635),"")</f>
        <v/>
      </c>
      <c r="Y635" s="190" t="str">
        <f>IF(OR(X635=0,X635=""),"",VLOOKUP(SUMIFS(Blocos!A:A,Blocos!H:H,'EFD REGISTROS e Campos (2)'!X635,Blocos!G:G,'EFD REGISTROS e Campos (2)'!J635),Blocos!A:L,12,0))</f>
        <v/>
      </c>
      <c r="Z635" s="190" t="str">
        <f>IF(ISNUMBER(Q636),VLOOKUP(J635,Blocos!D:G,4,0),"")</f>
        <v/>
      </c>
      <c r="AA635" s="190" t="str">
        <f>IF(ISNUMBER(Q635),CONCATENATE("CREATE TABLE ""reg_",LOWER(J635),""" (""ID"" bigint NOT NULL AUTO_INCREMENT,  ""HASHFILE"" varchar(255) DEFAULT NULL, ""ID_PAI"" bigint NOT NULL,"),IF(Q635="Campo",CONCATENATE("""",L635,""" ",VLOOKUP(R635,Apoio!A:C,3,0)),""))&amp;IF(Z635="","",CONCATENATE("PRIMARY KEY (""ID""), KEY ""FK_reg_",LOWER(Z635),"_ID_PAI"" (""ID_PAI""), CONSTRAINT ""FK_reg_",LOWER(Z635),"_ID_PAI"" FOREIGN KEY (""ID_PAI"") REFERENCES ""reg_",LOWER(Z635),""" (""ID"")) ENGINE=InnoDB AUTO_INCREMENT=105774 DEFAULT CHARSET=utf8mb4 COLLATE=utf8mb4_0900_ai_ci;"))</f>
        <v>"NUM_DOC_ULT_E" int DEFAULT NULL,</v>
      </c>
      <c r="AB635" s="190" t="str">
        <f t="shared" si="69"/>
        <v>`reg_c176`.`NUM_DOC_ULT_E`,</v>
      </c>
    </row>
    <row r="636" spans="1:28" ht="14.5" hidden="1" customHeight="1" x14ac:dyDescent="0.3">
      <c r="J636" s="187" t="str">
        <f t="shared" si="68"/>
        <v>C176</v>
      </c>
      <c r="K636" s="181">
        <v>4</v>
      </c>
      <c r="L636" s="289" t="s">
        <v>929</v>
      </c>
      <c r="M636" s="182" t="s">
        <v>930</v>
      </c>
      <c r="N636" s="181" t="s">
        <v>27</v>
      </c>
      <c r="O636" s="181">
        <v>3</v>
      </c>
      <c r="P636" s="181" t="s">
        <v>28</v>
      </c>
      <c r="Q636" s="192" t="str">
        <f t="shared" si="64"/>
        <v>Campo</v>
      </c>
      <c r="R636" s="192" t="s">
        <v>27</v>
      </c>
      <c r="S636" s="191" t="str">
        <f t="shared" si="65"/>
        <v/>
      </c>
      <c r="T636" s="192" t="str">
        <f t="shared" si="66"/>
        <v>&lt;campo posicao="4"&gt;
&lt;coluna&gt;SER_ULT_E&lt;/coluna&gt;
&lt;descricao&gt;Série do documento fiscal relativa a última entrada&lt;/descricao&gt;
&lt;tipo&gt;C&lt;/tipo&gt;
&lt;/campo&gt;</v>
      </c>
      <c r="U636" s="192" t="str">
        <f t="shared" si="63"/>
        <v>&lt;campo posicao="4"&gt;
&lt;coluna&gt;SER_ULT_E&lt;/coluna&gt;
&lt;descricao&gt;Série do documento fiscal relativa a última entrada&lt;/descricao&gt;
&lt;tipo&gt;C&lt;/tipo&gt;
&lt;/campo&gt;</v>
      </c>
      <c r="V636" s="192" t="str">
        <f t="shared" si="67"/>
        <v>{"Column5", "SER_ULT_E"},</v>
      </c>
      <c r="W636" s="191" t="str">
        <f>IF(Q636="Campo","@Campos(posicao = "&amp;K636&amp;", tipo = '"&amp;R636&amp;"')@Column(name = """&amp;L636&amp;""")"&amp;IF(R636="D","@Temporal(TemporalType.DATE)","")&amp;"private "&amp;VLOOKUP(TEXT(R636,"@"),Apoio!A:B,2,0)&amp;" "&amp;SUBSTITUTE(LOWER(LEFT(L636,1))&amp;RIGHT(PROPER(L636),LEN(L636)-1),"_","")&amp;";",IF(ISNUMBER(Q636),IF(R636="R","@Entity@Table(name = ""reg_"&amp;LOWER(J636)&amp;""")@XmlRootElement","")&amp;VLOOKUP(J636,Blocos!D:I,6,0)&amp;Apoio!$E$1&amp;Y636,""))</f>
        <v>@Campos(posicao = 4, tipo = 'C')@Column(name = "SER_ULT_E")private String serUltE;</v>
      </c>
      <c r="X636" s="190" t="str">
        <f>IF(ISNUMBER(Q636),COUNTIF(Blocos!G:G,J636),"")</f>
        <v/>
      </c>
      <c r="Y636" s="190" t="str">
        <f>IF(OR(X636=0,X636=""),"",VLOOKUP(SUMIFS(Blocos!A:A,Blocos!H:H,'EFD REGISTROS e Campos (2)'!X636,Blocos!G:G,'EFD REGISTROS e Campos (2)'!J636),Blocos!A:L,12,0))</f>
        <v/>
      </c>
      <c r="Z636" s="190" t="str">
        <f>IF(ISNUMBER(Q637),VLOOKUP(J636,Blocos!D:G,4,0),"")</f>
        <v/>
      </c>
      <c r="AA636" s="190" t="str">
        <f>IF(ISNUMBER(Q636),CONCATENATE("CREATE TABLE ""reg_",LOWER(J636),""" (""ID"" bigint NOT NULL AUTO_INCREMENT,  ""HASHFILE"" varchar(255) DEFAULT NULL, ""ID_PAI"" bigint NOT NULL,"),IF(Q636="Campo",CONCATENATE("""",L636,""" ",VLOOKUP(R636,Apoio!A:C,3,0)),""))&amp;IF(Z636="","",CONCATENATE("PRIMARY KEY (""ID""), KEY ""FK_reg_",LOWER(Z636),"_ID_PAI"" (""ID_PAI""), CONSTRAINT ""FK_reg_",LOWER(Z636),"_ID_PAI"" FOREIGN KEY (""ID_PAI"") REFERENCES ""reg_",LOWER(Z636),""" (""ID"")) ENGINE=InnoDB AUTO_INCREMENT=105774 DEFAULT CHARSET=utf8mb4 COLLATE=utf8mb4_0900_ai_ci;"))</f>
        <v>"SER_ULT_E" varchar(255) DEFAULT NULL,</v>
      </c>
      <c r="AB636" s="190" t="str">
        <f t="shared" si="69"/>
        <v>`reg_c176`.`SER_ULT_E`,</v>
      </c>
    </row>
    <row r="637" spans="1:28" ht="14.5" hidden="1" customHeight="1" x14ac:dyDescent="0.3">
      <c r="J637" s="187" t="str">
        <f t="shared" si="68"/>
        <v>C176</v>
      </c>
      <c r="K637" s="181">
        <v>5</v>
      </c>
      <c r="L637" s="289" t="s">
        <v>931</v>
      </c>
      <c r="M637" s="182" t="s">
        <v>932</v>
      </c>
      <c r="N637" s="181" t="s">
        <v>32</v>
      </c>
      <c r="O637" s="181" t="s">
        <v>40</v>
      </c>
      <c r="P637" s="181" t="s">
        <v>28</v>
      </c>
      <c r="Q637" s="192" t="str">
        <f t="shared" si="64"/>
        <v>Campo</v>
      </c>
      <c r="R637" s="192" t="s">
        <v>3605</v>
      </c>
      <c r="S637" s="191" t="str">
        <f t="shared" si="65"/>
        <v/>
      </c>
      <c r="T637" s="192" t="str">
        <f t="shared" si="66"/>
        <v>&lt;campo posicao="5"&gt;
&lt;coluna&gt;DT_ULT_E&lt;/coluna&gt;
&lt;descricao&gt;Data relativa a última entrada da mercadoria&lt;/descricao&gt;
&lt;tipo&gt;D&lt;/tipo&gt;
&lt;/campo&gt;</v>
      </c>
      <c r="U637" s="192" t="str">
        <f t="shared" si="63"/>
        <v>&lt;campo posicao="5"&gt;
&lt;coluna&gt;DT_ULT_E&lt;/coluna&gt;
&lt;descricao&gt;Data relativa a última entrada da mercadoria&lt;/descricao&gt;
&lt;tipo&gt;D&lt;/tipo&gt;
&lt;/campo&gt;</v>
      </c>
      <c r="V637" s="192" t="str">
        <f t="shared" si="67"/>
        <v>{"Column6", "DT_ULT_E"},</v>
      </c>
      <c r="W637" s="191" t="str">
        <f>IF(Q637="Campo","@Campos(posicao = "&amp;K637&amp;", tipo = '"&amp;R637&amp;"')@Column(name = """&amp;L637&amp;""")"&amp;IF(R637="D","@Temporal(TemporalType.DATE)","")&amp;"private "&amp;VLOOKUP(TEXT(R637,"@"),Apoio!A:B,2,0)&amp;" "&amp;SUBSTITUTE(LOWER(LEFT(L637,1))&amp;RIGHT(PROPER(L637),LEN(L637)-1),"_","")&amp;";",IF(ISNUMBER(Q637),IF(R637="R","@Entity@Table(name = ""reg_"&amp;LOWER(J637)&amp;""")@XmlRootElement","")&amp;VLOOKUP(J637,Blocos!D:I,6,0)&amp;Apoio!$E$1&amp;Y637,""))</f>
        <v>@Campos(posicao = 5, tipo = 'D')@Column(name = "DT_ULT_E")@Temporal(TemporalType.DATE)private Date dtUltE;</v>
      </c>
      <c r="X637" s="190" t="str">
        <f>IF(ISNUMBER(Q637),COUNTIF(Blocos!G:G,J637),"")</f>
        <v/>
      </c>
      <c r="Y637" s="190" t="str">
        <f>IF(OR(X637=0,X637=""),"",VLOOKUP(SUMIFS(Blocos!A:A,Blocos!H:H,'EFD REGISTROS e Campos (2)'!X637,Blocos!G:G,'EFD REGISTROS e Campos (2)'!J637),Blocos!A:L,12,0))</f>
        <v/>
      </c>
      <c r="Z637" s="190" t="str">
        <f>IF(ISNUMBER(Q638),VLOOKUP(J637,Blocos!D:G,4,0),"")</f>
        <v/>
      </c>
      <c r="AA637" s="190" t="str">
        <f>IF(ISNUMBER(Q637),CONCATENATE("CREATE TABLE ""reg_",LOWER(J637),""" (""ID"" bigint NOT NULL AUTO_INCREMENT,  ""HASHFILE"" varchar(255) DEFAULT NULL, ""ID_PAI"" bigint NOT NULL,"),IF(Q637="Campo",CONCATENATE("""",L637,""" ",VLOOKUP(R637,Apoio!A:C,3,0)),""))&amp;IF(Z637="","",CONCATENATE("PRIMARY KEY (""ID""), KEY ""FK_reg_",LOWER(Z637),"_ID_PAI"" (""ID_PAI""), CONSTRAINT ""FK_reg_",LOWER(Z637),"_ID_PAI"" FOREIGN KEY (""ID_PAI"") REFERENCES ""reg_",LOWER(Z637),""" (""ID"")) ENGINE=InnoDB AUTO_INCREMENT=105774 DEFAULT CHARSET=utf8mb4 COLLATE=utf8mb4_0900_ai_ci;"))</f>
        <v>"DT_ULT_E" date DEFAULT NULL,</v>
      </c>
      <c r="AB637" s="190" t="str">
        <f t="shared" si="69"/>
        <v>`reg_c176`.`DT_ULT_E`,</v>
      </c>
    </row>
    <row r="638" spans="1:28" ht="14.5" hidden="1" customHeight="1" x14ac:dyDescent="0.3">
      <c r="J638" s="187" t="str">
        <f t="shared" si="68"/>
        <v>C176</v>
      </c>
      <c r="K638" s="181">
        <v>6</v>
      </c>
      <c r="L638" s="289" t="s">
        <v>933</v>
      </c>
      <c r="M638" s="182" t="s">
        <v>934</v>
      </c>
      <c r="N638" s="181" t="s">
        <v>27</v>
      </c>
      <c r="O638" s="181">
        <v>60</v>
      </c>
      <c r="P638" s="181" t="s">
        <v>28</v>
      </c>
      <c r="Q638" s="192" t="str">
        <f t="shared" si="64"/>
        <v>Campo</v>
      </c>
      <c r="R638" s="192" t="s">
        <v>27</v>
      </c>
      <c r="S638" s="191" t="str">
        <f t="shared" si="65"/>
        <v/>
      </c>
      <c r="T638" s="192" t="str">
        <f t="shared" si="66"/>
        <v>&lt;campo posicao="6"&gt;
&lt;coluna&gt;COD_PART_ULT_E&lt;/coluna&gt;
&lt;descricao&gt;Código do participante (do emitente do documento relativa a última entrada)&lt;/descricao&gt;
&lt;tipo&gt;C&lt;/tipo&gt;
&lt;/campo&gt;</v>
      </c>
      <c r="U638" s="192" t="str">
        <f t="shared" si="63"/>
        <v>&lt;campo posicao="6"&gt;
&lt;coluna&gt;COD_PART_ULT_E&lt;/coluna&gt;
&lt;descricao&gt;Código do participante (do emitente do documento relativa a última entrada)&lt;/descricao&gt;
&lt;tipo&gt;C&lt;/tipo&gt;
&lt;/campo&gt;</v>
      </c>
      <c r="V638" s="192" t="str">
        <f t="shared" si="67"/>
        <v>{"Column7", "COD_PART_ULT_E"},</v>
      </c>
      <c r="W638" s="191" t="str">
        <f>IF(Q638="Campo","@Campos(posicao = "&amp;K638&amp;", tipo = '"&amp;R638&amp;"')@Column(name = """&amp;L638&amp;""")"&amp;IF(R638="D","@Temporal(TemporalType.DATE)","")&amp;"private "&amp;VLOOKUP(TEXT(R638,"@"),Apoio!A:B,2,0)&amp;" "&amp;SUBSTITUTE(LOWER(LEFT(L638,1))&amp;RIGHT(PROPER(L638),LEN(L638)-1),"_","")&amp;";",IF(ISNUMBER(Q638),IF(R638="R","@Entity@Table(name = ""reg_"&amp;LOWER(J638)&amp;""")@XmlRootElement","")&amp;VLOOKUP(J638,Blocos!D:I,6,0)&amp;Apoio!$E$1&amp;Y638,""))</f>
        <v>@Campos(posicao = 6, tipo = 'C')@Column(name = "COD_PART_ULT_E")private String codPartUltE;</v>
      </c>
      <c r="X638" s="190" t="str">
        <f>IF(ISNUMBER(Q638),COUNTIF(Blocos!G:G,J638),"")</f>
        <v/>
      </c>
      <c r="Y638" s="190" t="str">
        <f>IF(OR(X638=0,X638=""),"",VLOOKUP(SUMIFS(Blocos!A:A,Blocos!H:H,'EFD REGISTROS e Campos (2)'!X638,Blocos!G:G,'EFD REGISTROS e Campos (2)'!J638),Blocos!A:L,12,0))</f>
        <v/>
      </c>
      <c r="Z638" s="190" t="str">
        <f>IF(ISNUMBER(Q639),VLOOKUP(J638,Blocos!D:G,4,0),"")</f>
        <v/>
      </c>
      <c r="AA638" s="190" t="str">
        <f>IF(ISNUMBER(Q638),CONCATENATE("CREATE TABLE ""reg_",LOWER(J638),""" (""ID"" bigint NOT NULL AUTO_INCREMENT,  ""HASHFILE"" varchar(255) DEFAULT NULL, ""ID_PAI"" bigint NOT NULL,"),IF(Q638="Campo",CONCATENATE("""",L638,""" ",VLOOKUP(R638,Apoio!A:C,3,0)),""))&amp;IF(Z638="","",CONCATENATE("PRIMARY KEY (""ID""), KEY ""FK_reg_",LOWER(Z638),"_ID_PAI"" (""ID_PAI""), CONSTRAINT ""FK_reg_",LOWER(Z638),"_ID_PAI"" FOREIGN KEY (""ID_PAI"") REFERENCES ""reg_",LOWER(Z638),""" (""ID"")) ENGINE=InnoDB AUTO_INCREMENT=105774 DEFAULT CHARSET=utf8mb4 COLLATE=utf8mb4_0900_ai_ci;"))</f>
        <v>"COD_PART_ULT_E" varchar(255) DEFAULT NULL,</v>
      </c>
      <c r="AB638" s="190" t="str">
        <f t="shared" si="69"/>
        <v>`reg_c176`.`COD_PART_ULT_E`,</v>
      </c>
    </row>
    <row r="639" spans="1:28" ht="14.5" hidden="1" customHeight="1" x14ac:dyDescent="0.3">
      <c r="J639" s="187" t="str">
        <f t="shared" si="68"/>
        <v>C176</v>
      </c>
      <c r="K639" s="181">
        <v>7</v>
      </c>
      <c r="L639" s="289" t="s">
        <v>935</v>
      </c>
      <c r="M639" s="182" t="s">
        <v>936</v>
      </c>
      <c r="N639" s="181" t="s">
        <v>32</v>
      </c>
      <c r="O639" s="181" t="s">
        <v>28</v>
      </c>
      <c r="P639" s="181">
        <v>3</v>
      </c>
      <c r="Q639" s="192" t="str">
        <f t="shared" si="64"/>
        <v>Campo</v>
      </c>
      <c r="R639" s="192" t="s">
        <v>3606</v>
      </c>
      <c r="S639" s="191" t="str">
        <f t="shared" si="65"/>
        <v/>
      </c>
      <c r="T639" s="192" t="str">
        <f t="shared" si="66"/>
        <v>&lt;campo posicao="7"&gt;
&lt;coluna&gt;QUANT_ULT_E&lt;/coluna&gt;
&lt;descricao&gt;Quantidade do item relativa a última entrada&lt;/descricao&gt;
&lt;tipo&gt;R&lt;/tipo&gt;
&lt;/campo&gt;</v>
      </c>
      <c r="U639" s="192" t="str">
        <f t="shared" si="63"/>
        <v>&lt;campo posicao="7"&gt;
&lt;coluna&gt;QUANT_ULT_E&lt;/coluna&gt;
&lt;descricao&gt;Quantidade do item relativa a última entrada&lt;/descricao&gt;
&lt;tipo&gt;R&lt;/tipo&gt;
&lt;/campo&gt;</v>
      </c>
      <c r="V639" s="192" t="str">
        <f t="shared" si="67"/>
        <v>{"Column8", "QUANT_ULT_E"},</v>
      </c>
      <c r="W639" s="191" t="str">
        <f>IF(Q639="Campo","@Campos(posicao = "&amp;K639&amp;", tipo = '"&amp;R639&amp;"')@Column(name = """&amp;L639&amp;""")"&amp;IF(R639="D","@Temporal(TemporalType.DATE)","")&amp;"private "&amp;VLOOKUP(TEXT(R639,"@"),Apoio!A:B,2,0)&amp;" "&amp;SUBSTITUTE(LOWER(LEFT(L639,1))&amp;RIGHT(PROPER(L639),LEN(L639)-1),"_","")&amp;";",IF(ISNUMBER(Q639),IF(R639="R","@Entity@Table(name = ""reg_"&amp;LOWER(J639)&amp;""")@XmlRootElement","")&amp;VLOOKUP(J639,Blocos!D:I,6,0)&amp;Apoio!$E$1&amp;Y639,""))</f>
        <v>@Campos(posicao = 7, tipo = 'R')@Column(name = "QUANT_ULT_E")private BigDecimal quantUltE;</v>
      </c>
      <c r="X639" s="190" t="str">
        <f>IF(ISNUMBER(Q639),COUNTIF(Blocos!G:G,J639),"")</f>
        <v/>
      </c>
      <c r="Y639" s="190" t="str">
        <f>IF(OR(X639=0,X639=""),"",VLOOKUP(SUMIFS(Blocos!A:A,Blocos!H:H,'EFD REGISTROS e Campos (2)'!X639,Blocos!G:G,'EFD REGISTROS e Campos (2)'!J639),Blocos!A:L,12,0))</f>
        <v/>
      </c>
      <c r="Z639" s="190" t="str">
        <f>IF(ISNUMBER(Q640),VLOOKUP(J639,Blocos!D:G,4,0),"")</f>
        <v/>
      </c>
      <c r="AA639" s="190" t="str">
        <f>IF(ISNUMBER(Q639),CONCATENATE("CREATE TABLE ""reg_",LOWER(J639),""" (""ID"" bigint NOT NULL AUTO_INCREMENT,  ""HASHFILE"" varchar(255) DEFAULT NULL, ""ID_PAI"" bigint NOT NULL,"),IF(Q639="Campo",CONCATENATE("""",L639,""" ",VLOOKUP(R639,Apoio!A:C,3,0)),""))&amp;IF(Z639="","",CONCATENATE("PRIMARY KEY (""ID""), KEY ""FK_reg_",LOWER(Z639),"_ID_PAI"" (""ID_PAI""), CONSTRAINT ""FK_reg_",LOWER(Z639),"_ID_PAI"" FOREIGN KEY (""ID_PAI"") REFERENCES ""reg_",LOWER(Z639),""" (""ID"")) ENGINE=InnoDB AUTO_INCREMENT=105774 DEFAULT CHARSET=utf8mb4 COLLATE=utf8mb4_0900_ai_ci;"))</f>
        <v>"QUANT_ULT_E" decimal(15,6) DEFAULT NULL,</v>
      </c>
      <c r="AB639" s="190" t="str">
        <f t="shared" si="69"/>
        <v>`reg_c176`.`QUANT_ULT_E`,</v>
      </c>
    </row>
    <row r="640" spans="1:28" ht="14.5" hidden="1" customHeight="1" x14ac:dyDescent="0.3">
      <c r="J640" s="187" t="str">
        <f t="shared" si="68"/>
        <v>C176</v>
      </c>
      <c r="K640" s="181">
        <v>8</v>
      </c>
      <c r="L640" s="289" t="s">
        <v>937</v>
      </c>
      <c r="M640" s="182" t="s">
        <v>938</v>
      </c>
      <c r="N640" s="181" t="s">
        <v>32</v>
      </c>
      <c r="O640" s="181" t="s">
        <v>28</v>
      </c>
      <c r="P640" s="181">
        <v>3</v>
      </c>
      <c r="Q640" s="192" t="str">
        <f t="shared" si="64"/>
        <v>Campo</v>
      </c>
      <c r="R640" s="192" t="s">
        <v>3606</v>
      </c>
      <c r="S640" s="191" t="str">
        <f t="shared" si="65"/>
        <v/>
      </c>
      <c r="T640" s="192" t="str">
        <f t="shared" si="66"/>
        <v>&lt;campo posicao="8"&gt;
&lt;coluna&gt;VL_UNIT_ULT_E&lt;/coluna&gt;
&lt;descricao&gt;Valor unitário da mercadoria constante na NF relativa a última entrada inclusive despesas acessórias.&lt;/descricao&gt;
&lt;tipo&gt;R&lt;/tipo&gt;
&lt;/campo&gt;</v>
      </c>
      <c r="U640" s="192" t="str">
        <f t="shared" si="63"/>
        <v>&lt;campo posicao="8"&gt;
&lt;coluna&gt;VL_UNIT_ULT_E&lt;/coluna&gt;
&lt;descricao&gt;Valor unitário da mercadoria constante na NF relativa a última entrada inclusive despesas acessórias.&lt;/descricao&gt;
&lt;tipo&gt;R&lt;/tipo&gt;
&lt;/campo&gt;</v>
      </c>
      <c r="V640" s="192" t="str">
        <f t="shared" si="67"/>
        <v>{"Column9", "VL_UNIT_ULT_E"},</v>
      </c>
      <c r="W640" s="191" t="str">
        <f>IF(Q640="Campo","@Campos(posicao = "&amp;K640&amp;", tipo = '"&amp;R640&amp;"')@Column(name = """&amp;L640&amp;""")"&amp;IF(R640="D","@Temporal(TemporalType.DATE)","")&amp;"private "&amp;VLOOKUP(TEXT(R640,"@"),Apoio!A:B,2,0)&amp;" "&amp;SUBSTITUTE(LOWER(LEFT(L640,1))&amp;RIGHT(PROPER(L640),LEN(L640)-1),"_","")&amp;";",IF(ISNUMBER(Q640),IF(R640="R","@Entity@Table(name = ""reg_"&amp;LOWER(J640)&amp;""")@XmlRootElement","")&amp;VLOOKUP(J640,Blocos!D:I,6,0)&amp;Apoio!$E$1&amp;Y640,""))</f>
        <v>@Campos(posicao = 8, tipo = 'R')@Column(name = "VL_UNIT_ULT_E")private BigDecimal vlUnitUltE;</v>
      </c>
      <c r="X640" s="190" t="str">
        <f>IF(ISNUMBER(Q640),COUNTIF(Blocos!G:G,J640),"")</f>
        <v/>
      </c>
      <c r="Y640" s="190" t="str">
        <f>IF(OR(X640=0,X640=""),"",VLOOKUP(SUMIFS(Blocos!A:A,Blocos!H:H,'EFD REGISTROS e Campos (2)'!X640,Blocos!G:G,'EFD REGISTROS e Campos (2)'!J640),Blocos!A:L,12,0))</f>
        <v/>
      </c>
      <c r="Z640" s="190" t="str">
        <f>IF(ISNUMBER(Q641),VLOOKUP(J640,Blocos!D:G,4,0),"")</f>
        <v/>
      </c>
      <c r="AA640" s="190" t="str">
        <f>IF(ISNUMBER(Q640),CONCATENATE("CREATE TABLE ""reg_",LOWER(J640),""" (""ID"" bigint NOT NULL AUTO_INCREMENT,  ""HASHFILE"" varchar(255) DEFAULT NULL, ""ID_PAI"" bigint NOT NULL,"),IF(Q640="Campo",CONCATENATE("""",L640,""" ",VLOOKUP(R640,Apoio!A:C,3,0)),""))&amp;IF(Z640="","",CONCATENATE("PRIMARY KEY (""ID""), KEY ""FK_reg_",LOWER(Z640),"_ID_PAI"" (""ID_PAI""), CONSTRAINT ""FK_reg_",LOWER(Z640),"_ID_PAI"" FOREIGN KEY (""ID_PAI"") REFERENCES ""reg_",LOWER(Z640),""" (""ID"")) ENGINE=InnoDB AUTO_INCREMENT=105774 DEFAULT CHARSET=utf8mb4 COLLATE=utf8mb4_0900_ai_ci;"))</f>
        <v>"VL_UNIT_ULT_E" decimal(15,6) DEFAULT NULL,</v>
      </c>
      <c r="AB640" s="190" t="str">
        <f t="shared" si="69"/>
        <v>`reg_c176`.`VL_UNIT_ULT_E`,</v>
      </c>
    </row>
    <row r="641" spans="10:28" ht="14.5" hidden="1" customHeight="1" x14ac:dyDescent="0.3">
      <c r="J641" s="187" t="str">
        <f t="shared" si="68"/>
        <v>C176</v>
      </c>
      <c r="K641" s="181">
        <v>9</v>
      </c>
      <c r="L641" s="289" t="s">
        <v>939</v>
      </c>
      <c r="M641" s="182" t="s">
        <v>940</v>
      </c>
      <c r="N641" s="181" t="s">
        <v>32</v>
      </c>
      <c r="O641" s="181" t="s">
        <v>28</v>
      </c>
      <c r="P641" s="181">
        <v>3</v>
      </c>
      <c r="Q641" s="192" t="str">
        <f t="shared" si="64"/>
        <v>Campo</v>
      </c>
      <c r="R641" s="192" t="s">
        <v>3606</v>
      </c>
      <c r="S641" s="191" t="str">
        <f t="shared" si="65"/>
        <v/>
      </c>
      <c r="T641" s="192" t="str">
        <f t="shared" si="66"/>
        <v>&lt;campo posicao="9"&gt;
&lt;coluna&gt;VL_UNIT_BC_ST&lt;/coluna&gt;
&lt;descricao&gt;Valor unitário da base de cálculo do imposto pago por substituição.&lt;/descricao&gt;
&lt;tipo&gt;R&lt;/tipo&gt;
&lt;/campo&gt;</v>
      </c>
      <c r="U641" s="192" t="str">
        <f t="shared" si="63"/>
        <v>&lt;campo posicao="9"&gt;
&lt;coluna&gt;VL_UNIT_BC_ST&lt;/coluna&gt;
&lt;descricao&gt;Valor unitário da base de cálculo do imposto pago por substituição.&lt;/descricao&gt;
&lt;tipo&gt;R&lt;/tipo&gt;
&lt;/campo&gt;</v>
      </c>
      <c r="V641" s="192" t="str">
        <f t="shared" si="67"/>
        <v>{"Column10", "VL_UNIT_BC_ST"},</v>
      </c>
      <c r="W641" s="191" t="str">
        <f>IF(Q641="Campo","@Campos(posicao = "&amp;K641&amp;", tipo = '"&amp;R641&amp;"')@Column(name = """&amp;L641&amp;""")"&amp;IF(R641="D","@Temporal(TemporalType.DATE)","")&amp;"private "&amp;VLOOKUP(TEXT(R641,"@"),Apoio!A:B,2,0)&amp;" "&amp;SUBSTITUTE(LOWER(LEFT(L641,1))&amp;RIGHT(PROPER(L641),LEN(L641)-1),"_","")&amp;";",IF(ISNUMBER(Q641),IF(R641="R","@Entity@Table(name = ""reg_"&amp;LOWER(J641)&amp;""")@XmlRootElement","")&amp;VLOOKUP(J641,Blocos!D:I,6,0)&amp;Apoio!$E$1&amp;Y641,""))</f>
        <v>@Campos(posicao = 9, tipo = 'R')@Column(name = "VL_UNIT_BC_ST")private BigDecimal vlUnitBcSt;</v>
      </c>
      <c r="X641" s="190" t="str">
        <f>IF(ISNUMBER(Q641),COUNTIF(Blocos!G:G,J641),"")</f>
        <v/>
      </c>
      <c r="Y641" s="190" t="str">
        <f>IF(OR(X641=0,X641=""),"",VLOOKUP(SUMIFS(Blocos!A:A,Blocos!H:H,'EFD REGISTROS e Campos (2)'!X641,Blocos!G:G,'EFD REGISTROS e Campos (2)'!J641),Blocos!A:L,12,0))</f>
        <v/>
      </c>
      <c r="Z641" s="190" t="str">
        <f>IF(ISNUMBER(Q642),VLOOKUP(J641,Blocos!D:G,4,0),"")</f>
        <v/>
      </c>
      <c r="AA641" s="190" t="str">
        <f>IF(ISNUMBER(Q641),CONCATENATE("CREATE TABLE ""reg_",LOWER(J641),""" (""ID"" bigint NOT NULL AUTO_INCREMENT,  ""HASHFILE"" varchar(255) DEFAULT NULL, ""ID_PAI"" bigint NOT NULL,"),IF(Q641="Campo",CONCATENATE("""",L641,""" ",VLOOKUP(R641,Apoio!A:C,3,0)),""))&amp;IF(Z641="","",CONCATENATE("PRIMARY KEY (""ID""), KEY ""FK_reg_",LOWER(Z641),"_ID_PAI"" (""ID_PAI""), CONSTRAINT ""FK_reg_",LOWER(Z641),"_ID_PAI"" FOREIGN KEY (""ID_PAI"") REFERENCES ""reg_",LOWER(Z641),""" (""ID"")) ENGINE=InnoDB AUTO_INCREMENT=105774 DEFAULT CHARSET=utf8mb4 COLLATE=utf8mb4_0900_ai_ci;"))</f>
        <v>"VL_UNIT_BC_ST" decimal(15,6) DEFAULT NULL,</v>
      </c>
      <c r="AB641" s="190" t="str">
        <f t="shared" si="69"/>
        <v>`reg_c176`.`VL_UNIT_BC_ST`,</v>
      </c>
    </row>
    <row r="642" spans="10:28" ht="14.5" hidden="1" customHeight="1" x14ac:dyDescent="0.3">
      <c r="J642" s="187" t="str">
        <f t="shared" si="68"/>
        <v>C176</v>
      </c>
      <c r="K642" s="181">
        <v>10</v>
      </c>
      <c r="L642" s="289" t="s">
        <v>941</v>
      </c>
      <c r="M642" s="182" t="s">
        <v>942</v>
      </c>
      <c r="N642" s="181" t="s">
        <v>27</v>
      </c>
      <c r="O642" s="181" t="s">
        <v>356</v>
      </c>
      <c r="P642" s="181" t="s">
        <v>28</v>
      </c>
      <c r="Q642" s="192" t="str">
        <f t="shared" si="64"/>
        <v>Campo</v>
      </c>
      <c r="R642" s="192" t="s">
        <v>27</v>
      </c>
      <c r="S642" s="191" t="str">
        <f t="shared" si="65"/>
        <v/>
      </c>
      <c r="T642" s="192" t="str">
        <f t="shared" si="66"/>
        <v>&lt;campo posicao="10"&gt;
&lt;coluna&gt;CHAVE_NFE_ULT_E&lt;/coluna&gt;
&lt;descricao&gt;Número completo da chave da NFe relativo à última entrada (este campo até o 26, a partir de 01/01/2017)&lt;/descricao&gt;
&lt;tipo&gt;C&lt;/tipo&gt;
&lt;/campo&gt;</v>
      </c>
      <c r="U642" s="192" t="str">
        <f t="shared" ref="U642:U701" si="70">S642&amp;T642</f>
        <v>&lt;campo posicao="10"&gt;
&lt;coluna&gt;CHAVE_NFE_ULT_E&lt;/coluna&gt;
&lt;descricao&gt;Número completo da chave da NFe relativo à última entrada (este campo até o 26, a partir de 01/01/2017)&lt;/descricao&gt;
&lt;tipo&gt;C&lt;/tipo&gt;
&lt;/campo&gt;</v>
      </c>
      <c r="V642" s="192" t="str">
        <f t="shared" si="67"/>
        <v>{"Column11", "CHAVE_NFE_ULT_E"},</v>
      </c>
      <c r="W642" s="191" t="str">
        <f>IF(Q642="Campo","@Campos(posicao = "&amp;K642&amp;", tipo = '"&amp;R642&amp;"')@Column(name = """&amp;L642&amp;""")"&amp;IF(R642="D","@Temporal(TemporalType.DATE)","")&amp;"private "&amp;VLOOKUP(TEXT(R642,"@"),Apoio!A:B,2,0)&amp;" "&amp;SUBSTITUTE(LOWER(LEFT(L642,1))&amp;RIGHT(PROPER(L642),LEN(L642)-1),"_","")&amp;";",IF(ISNUMBER(Q642),IF(R642="R","@Entity@Table(name = ""reg_"&amp;LOWER(J642)&amp;""")@XmlRootElement","")&amp;VLOOKUP(J642,Blocos!D:I,6,0)&amp;Apoio!$E$1&amp;Y642,""))</f>
        <v>@Campos(posicao = 10, tipo = 'C')@Column(name = "CHAVE_NFE_ULT_E")private String chaveNfeUltE;</v>
      </c>
      <c r="X642" s="190" t="str">
        <f>IF(ISNUMBER(Q642),COUNTIF(Blocos!G:G,J642),"")</f>
        <v/>
      </c>
      <c r="Y642" s="190" t="str">
        <f>IF(OR(X642=0,X642=""),"",VLOOKUP(SUMIFS(Blocos!A:A,Blocos!H:H,'EFD REGISTROS e Campos (2)'!X642,Blocos!G:G,'EFD REGISTROS e Campos (2)'!J642),Blocos!A:L,12,0))</f>
        <v/>
      </c>
      <c r="Z642" s="190" t="str">
        <f>IF(ISNUMBER(Q643),VLOOKUP(J642,Blocos!D:G,4,0),"")</f>
        <v/>
      </c>
      <c r="AA642" s="190" t="str">
        <f>IF(ISNUMBER(Q642),CONCATENATE("CREATE TABLE ""reg_",LOWER(J642),""" (""ID"" bigint NOT NULL AUTO_INCREMENT,  ""HASHFILE"" varchar(255) DEFAULT NULL, ""ID_PAI"" bigint NOT NULL,"),IF(Q642="Campo",CONCATENATE("""",L642,""" ",VLOOKUP(R642,Apoio!A:C,3,0)),""))&amp;IF(Z642="","",CONCATENATE("PRIMARY KEY (""ID""), KEY ""FK_reg_",LOWER(Z642),"_ID_PAI"" (""ID_PAI""), CONSTRAINT ""FK_reg_",LOWER(Z642),"_ID_PAI"" FOREIGN KEY (""ID_PAI"") REFERENCES ""reg_",LOWER(Z642),""" (""ID"")) ENGINE=InnoDB AUTO_INCREMENT=105774 DEFAULT CHARSET=utf8mb4 COLLATE=utf8mb4_0900_ai_ci;"))</f>
        <v>"CHAVE_NFE_ULT_E" varchar(255) DEFAULT NULL,</v>
      </c>
      <c r="AB642" s="190" t="str">
        <f t="shared" si="69"/>
        <v>`reg_c176`.`CHAVE_NFE_ULT_E`,</v>
      </c>
    </row>
    <row r="643" spans="10:28" ht="14.5" hidden="1" customHeight="1" x14ac:dyDescent="0.3">
      <c r="J643" s="187" t="str">
        <f t="shared" si="68"/>
        <v>C176</v>
      </c>
      <c r="K643" s="181">
        <v>11</v>
      </c>
      <c r="L643" s="289" t="s">
        <v>943</v>
      </c>
      <c r="M643" s="182" t="s">
        <v>944</v>
      </c>
      <c r="N643" s="181" t="s">
        <v>32</v>
      </c>
      <c r="O643" s="181">
        <v>3</v>
      </c>
      <c r="P643" s="181" t="s">
        <v>28</v>
      </c>
      <c r="Q643" s="192" t="str">
        <f t="shared" ref="Q643:Q706" si="71">IF(B643&lt;&gt;"",0,IF(C643&lt;&gt;"",1,IF(D643&lt;&gt;"",2,IF(E643&lt;&gt;"",3,IF(F643&lt;&gt;"",4,IF(G643&lt;&gt;"",5,IF(H643&lt;&gt;"",6,IF(ISNUMBER(K643),"Campo",""))))))))</f>
        <v>Campo</v>
      </c>
      <c r="R643" s="192" t="s">
        <v>3607</v>
      </c>
      <c r="S643" s="191" t="str">
        <f t="shared" ref="S643:S706" si="72">IFERROR(IF(ISNUMBER(Q643),CONCATENATE("&lt;/registro&gt;
&lt;registro codigo=""",CONCATENATE(B643,C643,D643,E643,F643,G643,H643),""" perfil=""",A643,""" nivel=""",Q643,"""&gt;"),""),"")</f>
        <v/>
      </c>
      <c r="T643" s="192" t="str">
        <f t="shared" ref="T643:T706" si="73">IF(Q643="Campo",CONCATENATE("&lt;campo posicao=""",K643,"""&gt;
&lt;coluna&gt;",SUBSTITUTE(L643," ",""),"&lt;/coluna&gt;
&lt;descricao&gt;",M643,"&lt;/descricao&gt;
&lt;tipo&gt;",R643,"&lt;/tipo&gt;
&lt;/campo&gt;"),"")</f>
        <v>&lt;campo posicao="11"&gt;
&lt;coluna&gt;NUM_ITEM_ULT_E&lt;/coluna&gt;
&lt;descricao&gt;Número sequencial do item na NF entrada que corresponde à mercadoria objeto de pedido de ressarcimento&lt;/descricao&gt;
&lt;tipo&gt;I&lt;/tipo&gt;
&lt;/campo&gt;</v>
      </c>
      <c r="U643" s="192" t="str">
        <f t="shared" si="70"/>
        <v>&lt;campo posicao="11"&gt;
&lt;coluna&gt;NUM_ITEM_ULT_E&lt;/coluna&gt;
&lt;descricao&gt;Número sequencial do item na NF entrada que corresponde à mercadoria objeto de pedido de ressarcimento&lt;/descricao&gt;
&lt;tipo&gt;I&lt;/tipo&gt;
&lt;/campo&gt;</v>
      </c>
      <c r="V643" s="192" t="str">
        <f t="shared" ref="V643:V706" si="74">IF(ISNUMBER(K643),CONCATENATE("{""Column",K643+1,""", """,L643,"""},",""),"")</f>
        <v>{"Column12", "NUM_ITEM_ULT_E"},</v>
      </c>
      <c r="W643" s="191" t="str">
        <f>IF(Q643="Campo","@Campos(posicao = "&amp;K643&amp;", tipo = '"&amp;R643&amp;"')@Column(name = """&amp;L643&amp;""")"&amp;IF(R643="D","@Temporal(TemporalType.DATE)","")&amp;"private "&amp;VLOOKUP(TEXT(R643,"@"),Apoio!A:B,2,0)&amp;" "&amp;SUBSTITUTE(LOWER(LEFT(L643,1))&amp;RIGHT(PROPER(L643),LEN(L643)-1),"_","")&amp;";",IF(ISNUMBER(Q643),IF(R643="R","@Entity@Table(name = ""reg_"&amp;LOWER(J643)&amp;""")@XmlRootElement","")&amp;VLOOKUP(J643,Blocos!D:I,6,0)&amp;Apoio!$E$1&amp;Y643,""))</f>
        <v>@Campos(posicao = 11, tipo = 'I')@Column(name = "NUM_ITEM_ULT_E")private int numItemUltE;</v>
      </c>
      <c r="X643" s="190" t="str">
        <f>IF(ISNUMBER(Q643),COUNTIF(Blocos!G:G,J643),"")</f>
        <v/>
      </c>
      <c r="Y643" s="190" t="str">
        <f>IF(OR(X643=0,X643=""),"",VLOOKUP(SUMIFS(Blocos!A:A,Blocos!H:H,'EFD REGISTROS e Campos (2)'!X643,Blocos!G:G,'EFD REGISTROS e Campos (2)'!J643),Blocos!A:L,12,0))</f>
        <v/>
      </c>
      <c r="Z643" s="190" t="str">
        <f>IF(ISNUMBER(Q644),VLOOKUP(J643,Blocos!D:G,4,0),"")</f>
        <v/>
      </c>
      <c r="AA643" s="190" t="str">
        <f>IF(ISNUMBER(Q643),CONCATENATE("CREATE TABLE ""reg_",LOWER(J643),""" (""ID"" bigint NOT NULL AUTO_INCREMENT,  ""HASHFILE"" varchar(255) DEFAULT NULL, ""ID_PAI"" bigint NOT NULL,"),IF(Q643="Campo",CONCATENATE("""",L643,""" ",VLOOKUP(R643,Apoio!A:C,3,0)),""))&amp;IF(Z643="","",CONCATENATE("PRIMARY KEY (""ID""), KEY ""FK_reg_",LOWER(Z643),"_ID_PAI"" (""ID_PAI""), CONSTRAINT ""FK_reg_",LOWER(Z643),"_ID_PAI"" FOREIGN KEY (""ID_PAI"") REFERENCES ""reg_",LOWER(Z643),""" (""ID"")) ENGINE=InnoDB AUTO_INCREMENT=105774 DEFAULT CHARSET=utf8mb4 COLLATE=utf8mb4_0900_ai_ci;"))</f>
        <v>"NUM_ITEM_ULT_E" int DEFAULT NULL,</v>
      </c>
      <c r="AB643" s="190" t="str">
        <f t="shared" si="69"/>
        <v>`reg_c176`.`NUM_ITEM_ULT_E`,</v>
      </c>
    </row>
    <row r="644" spans="10:28" ht="14.5" hidden="1" customHeight="1" x14ac:dyDescent="0.3">
      <c r="J644" s="187" t="str">
        <f t="shared" ref="J644:J703" si="75">IF(A644="",J643,CONCATENATE(B644,C644,D644,E644,F644,G644,H644))</f>
        <v>C176</v>
      </c>
      <c r="K644" s="181">
        <v>12</v>
      </c>
      <c r="L644" s="289" t="s">
        <v>945</v>
      </c>
      <c r="M644" s="182" t="s">
        <v>946</v>
      </c>
      <c r="N644" s="181" t="s">
        <v>32</v>
      </c>
      <c r="O644" s="181" t="s">
        <v>28</v>
      </c>
      <c r="P644" s="181">
        <v>2</v>
      </c>
      <c r="Q644" s="192" t="str">
        <f t="shared" si="71"/>
        <v>Campo</v>
      </c>
      <c r="R644" s="192" t="s">
        <v>3606</v>
      </c>
      <c r="S644" s="191" t="str">
        <f t="shared" si="72"/>
        <v/>
      </c>
      <c r="T644" s="192" t="str">
        <f t="shared" si="73"/>
        <v>&lt;campo posicao="12"&gt;
&lt;coluna&gt;VL_UNIT_BC_ICMS_ULT_E&lt;/coluna&gt;
&lt;descricao&gt;Valor unitário da base de cálculo da operação própria do remetente sob o regime comum de tributação&lt;/descricao&gt;
&lt;tipo&gt;R&lt;/tipo&gt;
&lt;/campo&gt;</v>
      </c>
      <c r="U644" s="192" t="str">
        <f t="shared" si="70"/>
        <v>&lt;campo posicao="12"&gt;
&lt;coluna&gt;VL_UNIT_BC_ICMS_ULT_E&lt;/coluna&gt;
&lt;descricao&gt;Valor unitário da base de cálculo da operação própria do remetente sob o regime comum de tributação&lt;/descricao&gt;
&lt;tipo&gt;R&lt;/tipo&gt;
&lt;/campo&gt;</v>
      </c>
      <c r="V644" s="192" t="str">
        <f t="shared" si="74"/>
        <v>{"Column13", "VL_UNIT_BC_ICMS_ULT_E"},</v>
      </c>
      <c r="W644" s="191" t="str">
        <f>IF(Q644="Campo","@Campos(posicao = "&amp;K644&amp;", tipo = '"&amp;R644&amp;"')@Column(name = """&amp;L644&amp;""")"&amp;IF(R644="D","@Temporal(TemporalType.DATE)","")&amp;"private "&amp;VLOOKUP(TEXT(R644,"@"),Apoio!A:B,2,0)&amp;" "&amp;SUBSTITUTE(LOWER(LEFT(L644,1))&amp;RIGHT(PROPER(L644),LEN(L644)-1),"_","")&amp;";",IF(ISNUMBER(Q644),IF(R644="R","@Entity@Table(name = ""reg_"&amp;LOWER(J644)&amp;""")@XmlRootElement","")&amp;VLOOKUP(J644,Blocos!D:I,6,0)&amp;Apoio!$E$1&amp;Y644,""))</f>
        <v>@Campos(posicao = 12, tipo = 'R')@Column(name = "VL_UNIT_BC_ICMS_ULT_E")private BigDecimal vlUnitBcIcmsUltE;</v>
      </c>
      <c r="X644" s="190" t="str">
        <f>IF(ISNUMBER(Q644),COUNTIF(Blocos!G:G,J644),"")</f>
        <v/>
      </c>
      <c r="Y644" s="190" t="str">
        <f>IF(OR(X644=0,X644=""),"",VLOOKUP(SUMIFS(Blocos!A:A,Blocos!H:H,'EFD REGISTROS e Campos (2)'!X644,Blocos!G:G,'EFD REGISTROS e Campos (2)'!J644),Blocos!A:L,12,0))</f>
        <v/>
      </c>
      <c r="Z644" s="190" t="str">
        <f>IF(ISNUMBER(Q645),VLOOKUP(J644,Blocos!D:G,4,0),"")</f>
        <v/>
      </c>
      <c r="AA644" s="190" t="str">
        <f>IF(ISNUMBER(Q644),CONCATENATE("CREATE TABLE ""reg_",LOWER(J644),""" (""ID"" bigint NOT NULL AUTO_INCREMENT,  ""HASHFILE"" varchar(255) DEFAULT NULL, ""ID_PAI"" bigint NOT NULL,"),IF(Q644="Campo",CONCATENATE("""",L644,""" ",VLOOKUP(R644,Apoio!A:C,3,0)),""))&amp;IF(Z644="","",CONCATENATE("PRIMARY KEY (""ID""), KEY ""FK_reg_",LOWER(Z644),"_ID_PAI"" (""ID_PAI""), CONSTRAINT ""FK_reg_",LOWER(Z644),"_ID_PAI"" FOREIGN KEY (""ID_PAI"") REFERENCES ""reg_",LOWER(Z644),""" (""ID"")) ENGINE=InnoDB AUTO_INCREMENT=105774 DEFAULT CHARSET=utf8mb4 COLLATE=utf8mb4_0900_ai_ci;"))</f>
        <v>"VL_UNIT_BC_ICMS_ULT_E" decimal(15,6) DEFAULT NULL,</v>
      </c>
      <c r="AB644" s="190" t="str">
        <f t="shared" ref="AB644:AB707" si="76">IF(Q644="Campo",CONCATENATE(IF(K644=1,"USE `efdicms`;SELECT ",""),"`reg_",LOWER(J644),"`.`",L644,"`,"),"")&amp;IF(J644&lt;&gt;J645,CONCATENATE("FROM `efdicms`.`reg_",LOWER(J644),"`;"""),"")</f>
        <v>`reg_c176`.`VL_UNIT_BC_ICMS_ULT_E`,</v>
      </c>
    </row>
    <row r="645" spans="10:28" ht="14.5" hidden="1" customHeight="1" x14ac:dyDescent="0.3">
      <c r="J645" s="187" t="str">
        <f t="shared" si="75"/>
        <v>C176</v>
      </c>
      <c r="K645" s="181">
        <v>13</v>
      </c>
      <c r="L645" s="289" t="s">
        <v>947</v>
      </c>
      <c r="M645" s="182" t="s">
        <v>948</v>
      </c>
      <c r="N645" s="181" t="s">
        <v>32</v>
      </c>
      <c r="O645" s="181" t="s">
        <v>28</v>
      </c>
      <c r="P645" s="181">
        <v>2</v>
      </c>
      <c r="Q645" s="192" t="str">
        <f t="shared" si="71"/>
        <v>Campo</v>
      </c>
      <c r="R645" s="192" t="s">
        <v>3606</v>
      </c>
      <c r="S645" s="191" t="str">
        <f t="shared" si="72"/>
        <v/>
      </c>
      <c r="T645" s="192" t="str">
        <f t="shared" si="73"/>
        <v>&lt;campo posicao="13"&gt;
&lt;coluna&gt;ALIQ_ICMS_ULT_E&lt;/coluna&gt;
&lt;descricao&gt;Alíquota do ICMS aplicável à última entrada da mercadoria&lt;/descricao&gt;
&lt;tipo&gt;R&lt;/tipo&gt;
&lt;/campo&gt;</v>
      </c>
      <c r="U645" s="192" t="str">
        <f t="shared" si="70"/>
        <v>&lt;campo posicao="13"&gt;
&lt;coluna&gt;ALIQ_ICMS_ULT_E&lt;/coluna&gt;
&lt;descricao&gt;Alíquota do ICMS aplicável à última entrada da mercadoria&lt;/descricao&gt;
&lt;tipo&gt;R&lt;/tipo&gt;
&lt;/campo&gt;</v>
      </c>
      <c r="V645" s="192" t="str">
        <f t="shared" si="74"/>
        <v>{"Column14", "ALIQ_ICMS_ULT_E"},</v>
      </c>
      <c r="W645" s="191" t="str">
        <f>IF(Q645="Campo","@Campos(posicao = "&amp;K645&amp;", tipo = '"&amp;R645&amp;"')@Column(name = """&amp;L645&amp;""")"&amp;IF(R645="D","@Temporal(TemporalType.DATE)","")&amp;"private "&amp;VLOOKUP(TEXT(R645,"@"),Apoio!A:B,2,0)&amp;" "&amp;SUBSTITUTE(LOWER(LEFT(L645,1))&amp;RIGHT(PROPER(L645),LEN(L645)-1),"_","")&amp;";",IF(ISNUMBER(Q645),IF(R645="R","@Entity@Table(name = ""reg_"&amp;LOWER(J645)&amp;""")@XmlRootElement","")&amp;VLOOKUP(J645,Blocos!D:I,6,0)&amp;Apoio!$E$1&amp;Y645,""))</f>
        <v>@Campos(posicao = 13, tipo = 'R')@Column(name = "ALIQ_ICMS_ULT_E")private BigDecimal aliqIcmsUltE;</v>
      </c>
      <c r="X645" s="190" t="str">
        <f>IF(ISNUMBER(Q645),COUNTIF(Blocos!G:G,J645),"")</f>
        <v/>
      </c>
      <c r="Y645" s="190" t="str">
        <f>IF(OR(X645=0,X645=""),"",VLOOKUP(SUMIFS(Blocos!A:A,Blocos!H:H,'EFD REGISTROS e Campos (2)'!X645,Blocos!G:G,'EFD REGISTROS e Campos (2)'!J645),Blocos!A:L,12,0))</f>
        <v/>
      </c>
      <c r="Z645" s="190" t="str">
        <f>IF(ISNUMBER(Q646),VLOOKUP(J645,Blocos!D:G,4,0),"")</f>
        <v/>
      </c>
      <c r="AA645" s="190" t="str">
        <f>IF(ISNUMBER(Q645),CONCATENATE("CREATE TABLE ""reg_",LOWER(J645),""" (""ID"" bigint NOT NULL AUTO_INCREMENT,  ""HASHFILE"" varchar(255) DEFAULT NULL, ""ID_PAI"" bigint NOT NULL,"),IF(Q645="Campo",CONCATENATE("""",L645,""" ",VLOOKUP(R645,Apoio!A:C,3,0)),""))&amp;IF(Z645="","",CONCATENATE("PRIMARY KEY (""ID""), KEY ""FK_reg_",LOWER(Z645),"_ID_PAI"" (""ID_PAI""), CONSTRAINT ""FK_reg_",LOWER(Z645),"_ID_PAI"" FOREIGN KEY (""ID_PAI"") REFERENCES ""reg_",LOWER(Z645),""" (""ID"")) ENGINE=InnoDB AUTO_INCREMENT=105774 DEFAULT CHARSET=utf8mb4 COLLATE=utf8mb4_0900_ai_ci;"))</f>
        <v>"ALIQ_ICMS_ULT_E" decimal(15,6) DEFAULT NULL,</v>
      </c>
      <c r="AB645" s="190" t="str">
        <f t="shared" si="76"/>
        <v>`reg_c176`.`ALIQ_ICMS_ULT_E`,</v>
      </c>
    </row>
    <row r="646" spans="10:28" ht="14.5" hidden="1" customHeight="1" x14ac:dyDescent="0.3">
      <c r="J646" s="187" t="str">
        <f t="shared" si="75"/>
        <v>C176</v>
      </c>
      <c r="K646" s="181">
        <v>14</v>
      </c>
      <c r="L646" s="289" t="s">
        <v>3989</v>
      </c>
      <c r="M646" s="182" t="s">
        <v>950</v>
      </c>
      <c r="N646" s="181" t="s">
        <v>32</v>
      </c>
      <c r="O646" s="181" t="s">
        <v>28</v>
      </c>
      <c r="P646" s="181">
        <v>2</v>
      </c>
      <c r="Q646" s="192" t="str">
        <f t="shared" si="71"/>
        <v>Campo</v>
      </c>
      <c r="R646" s="192" t="s">
        <v>3606</v>
      </c>
      <c r="S646" s="191" t="str">
        <f t="shared" si="72"/>
        <v/>
      </c>
      <c r="T646" s="192" t="str">
        <f t="shared" si="73"/>
        <v>&lt;campo posicao="14"&gt;
&lt;coluna&gt;VL_UNIT_LIMITE_BC_ICMS_ULT_E&lt;/coluna&gt;
&lt;descricao&gt;Valor unitário da base de cálculo do ICMS relativo à última entrada da mercadoria, limitado ao valor da BC da retenção (corresponde ao menor valor entre os campos VL_UNIT_BC_ST e VL_UNIT_BC_ICMS_ULT_E )&lt;/descricao&gt;
&lt;tipo&gt;R&lt;/tipo&gt;
&lt;/campo&gt;</v>
      </c>
      <c r="U646" s="192" t="str">
        <f t="shared" si="70"/>
        <v>&lt;campo posicao="14"&gt;
&lt;coluna&gt;VL_UNIT_LIMITE_BC_ICMS_ULT_E&lt;/coluna&gt;
&lt;descricao&gt;Valor unitário da base de cálculo do ICMS relativo à última entrada da mercadoria, limitado ao valor da BC da retenção (corresponde ao menor valor entre os campos VL_UNIT_BC_ST e VL_UNIT_BC_ICMS_ULT_E )&lt;/descricao&gt;
&lt;tipo&gt;R&lt;/tipo&gt;
&lt;/campo&gt;</v>
      </c>
      <c r="V646" s="192" t="str">
        <f t="shared" si="74"/>
        <v>{"Column15", "VL_UNIT_LIMITE_BC_ICMS_ULT_E"},</v>
      </c>
      <c r="W646" s="191" t="str">
        <f>IF(Q646="Campo","@Campos(posicao = "&amp;K646&amp;", tipo = '"&amp;R646&amp;"')@Column(name = """&amp;L646&amp;""")"&amp;IF(R646="D","@Temporal(TemporalType.DATE)","")&amp;"private "&amp;VLOOKUP(TEXT(R646,"@"),Apoio!A:B,2,0)&amp;" "&amp;SUBSTITUTE(LOWER(LEFT(L646,1))&amp;RIGHT(PROPER(L646),LEN(L646)-1),"_","")&amp;";",IF(ISNUMBER(Q646),IF(R646="R","@Entity@Table(name = ""reg_"&amp;LOWER(J646)&amp;""")@XmlRootElement","")&amp;VLOOKUP(J646,Blocos!D:I,6,0)&amp;Apoio!$E$1&amp;Y646,""))</f>
        <v>@Campos(posicao = 14, tipo = 'R')@Column(name = "VL_UNIT_LIMITE_BC_ICMS_ULT_E")private BigDecimal vlUnitLimiteBcIcmsUltE;</v>
      </c>
      <c r="X646" s="190" t="str">
        <f>IF(ISNUMBER(Q646),COUNTIF(Blocos!G:G,J646),"")</f>
        <v/>
      </c>
      <c r="Y646" s="190" t="str">
        <f>IF(OR(X646=0,X646=""),"",VLOOKUP(SUMIFS(Blocos!A:A,Blocos!H:H,'EFD REGISTROS e Campos (2)'!X646,Blocos!G:G,'EFD REGISTROS e Campos (2)'!J646),Blocos!A:L,12,0))</f>
        <v/>
      </c>
      <c r="Z646" s="190" t="str">
        <f>IF(ISNUMBER(Q647),VLOOKUP(J646,Blocos!D:G,4,0),"")</f>
        <v/>
      </c>
      <c r="AA646" s="190" t="str">
        <f>IF(ISNUMBER(Q646),CONCATENATE("CREATE TABLE ""reg_",LOWER(J646),""" (""ID"" bigint NOT NULL AUTO_INCREMENT,  ""HASHFILE"" varchar(255) DEFAULT NULL, ""ID_PAI"" bigint NOT NULL,"),IF(Q646="Campo",CONCATENATE("""",L646,""" ",VLOOKUP(R646,Apoio!A:C,3,0)),""))&amp;IF(Z646="","",CONCATENATE("PRIMARY KEY (""ID""), KEY ""FK_reg_",LOWER(Z646),"_ID_PAI"" (""ID_PAI""), CONSTRAINT ""FK_reg_",LOWER(Z646),"_ID_PAI"" FOREIGN KEY (""ID_PAI"") REFERENCES ""reg_",LOWER(Z646),""" (""ID"")) ENGINE=InnoDB AUTO_INCREMENT=105774 DEFAULT CHARSET=utf8mb4 COLLATE=utf8mb4_0900_ai_ci;"))</f>
        <v>"VL_UNIT_LIMITE_BC_ICMS_ULT_E" decimal(15,6) DEFAULT NULL,</v>
      </c>
      <c r="AB646" s="190" t="str">
        <f t="shared" si="76"/>
        <v>`reg_c176`.`VL_UNIT_LIMITE_BC_ICMS_ULT_E`,</v>
      </c>
    </row>
    <row r="647" spans="10:28" ht="14.5" hidden="1" customHeight="1" x14ac:dyDescent="0.3">
      <c r="J647" s="187" t="str">
        <f t="shared" si="75"/>
        <v>C176</v>
      </c>
      <c r="K647" s="181">
        <v>15</v>
      </c>
      <c r="L647" s="289" t="s">
        <v>951</v>
      </c>
      <c r="M647" s="182" t="s">
        <v>952</v>
      </c>
      <c r="N647" s="181" t="s">
        <v>32</v>
      </c>
      <c r="O647" s="181" t="s">
        <v>28</v>
      </c>
      <c r="P647" s="181">
        <v>3</v>
      </c>
      <c r="Q647" s="192" t="str">
        <f t="shared" si="71"/>
        <v>Campo</v>
      </c>
      <c r="R647" s="192" t="s">
        <v>3606</v>
      </c>
      <c r="S647" s="191" t="str">
        <f t="shared" si="72"/>
        <v/>
      </c>
      <c r="T647" s="192" t="str">
        <f t="shared" si="73"/>
        <v>&lt;campo posicao="15"&gt;
&lt;coluna&gt;VL_UNIT_ICMS_ULT_E&lt;/coluna&gt;
&lt;descricao&gt;Valor unitário do crédito de ICMS sobre operações próprias do remetente, relativo à última entrada da mercadoria, decorrente da quebra da ST – equivalente a multiplicação entre os campos 13 e 14&lt;/descricao&gt;
&lt;tipo&gt;R&lt;/tipo&gt;
&lt;/campo&gt;</v>
      </c>
      <c r="U647" s="192" t="str">
        <f t="shared" si="70"/>
        <v>&lt;campo posicao="15"&gt;
&lt;coluna&gt;VL_UNIT_ICMS_ULT_E&lt;/coluna&gt;
&lt;descricao&gt;Valor unitário do crédito de ICMS sobre operações próprias do remetente, relativo à última entrada da mercadoria, decorrente da quebra da ST – equivalente a multiplicação entre os campos 13 e 14&lt;/descricao&gt;
&lt;tipo&gt;R&lt;/tipo&gt;
&lt;/campo&gt;</v>
      </c>
      <c r="V647" s="192" t="str">
        <f t="shared" si="74"/>
        <v>{"Column16", "VL_UNIT_ICMS_ULT_E"},</v>
      </c>
      <c r="W647" s="191" t="str">
        <f>IF(Q647="Campo","@Campos(posicao = "&amp;K647&amp;", tipo = '"&amp;R647&amp;"')@Column(name = """&amp;L647&amp;""")"&amp;IF(R647="D","@Temporal(TemporalType.DATE)","")&amp;"private "&amp;VLOOKUP(TEXT(R647,"@"),Apoio!A:B,2,0)&amp;" "&amp;SUBSTITUTE(LOWER(LEFT(L647,1))&amp;RIGHT(PROPER(L647),LEN(L647)-1),"_","")&amp;";",IF(ISNUMBER(Q647),IF(R647="R","@Entity@Table(name = ""reg_"&amp;LOWER(J647)&amp;""")@XmlRootElement","")&amp;VLOOKUP(J647,Blocos!D:I,6,0)&amp;Apoio!$E$1&amp;Y647,""))</f>
        <v>@Campos(posicao = 15, tipo = 'R')@Column(name = "VL_UNIT_ICMS_ULT_E")private BigDecimal vlUnitIcmsUltE;</v>
      </c>
      <c r="X647" s="190" t="str">
        <f>IF(ISNUMBER(Q647),COUNTIF(Blocos!G:G,J647),"")</f>
        <v/>
      </c>
      <c r="Y647" s="190" t="str">
        <f>IF(OR(X647=0,X647=""),"",VLOOKUP(SUMIFS(Blocos!A:A,Blocos!H:H,'EFD REGISTROS e Campos (2)'!X647,Blocos!G:G,'EFD REGISTROS e Campos (2)'!J647),Blocos!A:L,12,0))</f>
        <v/>
      </c>
      <c r="Z647" s="190" t="str">
        <f>IF(ISNUMBER(Q648),VLOOKUP(J647,Blocos!D:G,4,0),"")</f>
        <v/>
      </c>
      <c r="AA647" s="190" t="str">
        <f>IF(ISNUMBER(Q647),CONCATENATE("CREATE TABLE ""reg_",LOWER(J647),""" (""ID"" bigint NOT NULL AUTO_INCREMENT,  ""HASHFILE"" varchar(255) DEFAULT NULL, ""ID_PAI"" bigint NOT NULL,"),IF(Q647="Campo",CONCATENATE("""",L647,""" ",VLOOKUP(R647,Apoio!A:C,3,0)),""))&amp;IF(Z647="","",CONCATENATE("PRIMARY KEY (""ID""), KEY ""FK_reg_",LOWER(Z647),"_ID_PAI"" (""ID_PAI""), CONSTRAINT ""FK_reg_",LOWER(Z647),"_ID_PAI"" FOREIGN KEY (""ID_PAI"") REFERENCES ""reg_",LOWER(Z647),""" (""ID"")) ENGINE=InnoDB AUTO_INCREMENT=105774 DEFAULT CHARSET=utf8mb4 COLLATE=utf8mb4_0900_ai_ci;"))</f>
        <v>"VL_UNIT_ICMS_ULT_E" decimal(15,6) DEFAULT NULL,</v>
      </c>
      <c r="AB647" s="190" t="str">
        <f t="shared" si="76"/>
        <v>`reg_c176`.`VL_UNIT_ICMS_ULT_E`,</v>
      </c>
    </row>
    <row r="648" spans="10:28" ht="14.5" hidden="1" customHeight="1" x14ac:dyDescent="0.3">
      <c r="J648" s="187" t="str">
        <f t="shared" si="75"/>
        <v>C176</v>
      </c>
      <c r="K648" s="181">
        <v>16</v>
      </c>
      <c r="L648" s="289" t="s">
        <v>953</v>
      </c>
      <c r="M648" s="182" t="s">
        <v>954</v>
      </c>
      <c r="N648" s="181" t="s">
        <v>32</v>
      </c>
      <c r="O648" s="181" t="s">
        <v>28</v>
      </c>
      <c r="P648" s="181">
        <v>2</v>
      </c>
      <c r="Q648" s="192" t="str">
        <f t="shared" si="71"/>
        <v>Campo</v>
      </c>
      <c r="R648" s="192" t="s">
        <v>3606</v>
      </c>
      <c r="S648" s="191" t="str">
        <f t="shared" si="72"/>
        <v/>
      </c>
      <c r="T648" s="192" t="str">
        <f t="shared" si="73"/>
        <v>&lt;campo posicao="16"&gt;
&lt;coluna&gt;ALIQ_ST_ULT_E&lt;/coluna&gt;
&lt;descricao&gt;Alíquota do ICMS ST relativa à última entrada da mercadoria&lt;/descricao&gt;
&lt;tipo&gt;R&lt;/tipo&gt;
&lt;/campo&gt;</v>
      </c>
      <c r="U648" s="192" t="str">
        <f t="shared" si="70"/>
        <v>&lt;campo posicao="16"&gt;
&lt;coluna&gt;ALIQ_ST_ULT_E&lt;/coluna&gt;
&lt;descricao&gt;Alíquota do ICMS ST relativa à última entrada da mercadoria&lt;/descricao&gt;
&lt;tipo&gt;R&lt;/tipo&gt;
&lt;/campo&gt;</v>
      </c>
      <c r="V648" s="192" t="str">
        <f t="shared" si="74"/>
        <v>{"Column17", "ALIQ_ST_ULT_E"},</v>
      </c>
      <c r="W648" s="191" t="str">
        <f>IF(Q648="Campo","@Campos(posicao = "&amp;K648&amp;", tipo = '"&amp;R648&amp;"')@Column(name = """&amp;L648&amp;""")"&amp;IF(R648="D","@Temporal(TemporalType.DATE)","")&amp;"private "&amp;VLOOKUP(TEXT(R648,"@"),Apoio!A:B,2,0)&amp;" "&amp;SUBSTITUTE(LOWER(LEFT(L648,1))&amp;RIGHT(PROPER(L648),LEN(L648)-1),"_","")&amp;";",IF(ISNUMBER(Q648),IF(R648="R","@Entity@Table(name = ""reg_"&amp;LOWER(J648)&amp;""")@XmlRootElement","")&amp;VLOOKUP(J648,Blocos!D:I,6,0)&amp;Apoio!$E$1&amp;Y648,""))</f>
        <v>@Campos(posicao = 16, tipo = 'R')@Column(name = "ALIQ_ST_ULT_E")private BigDecimal aliqStUltE;</v>
      </c>
      <c r="X648" s="190" t="str">
        <f>IF(ISNUMBER(Q648),COUNTIF(Blocos!G:G,J648),"")</f>
        <v/>
      </c>
      <c r="Y648" s="190" t="str">
        <f>IF(OR(X648=0,X648=""),"",VLOOKUP(SUMIFS(Blocos!A:A,Blocos!H:H,'EFD REGISTROS e Campos (2)'!X648,Blocos!G:G,'EFD REGISTROS e Campos (2)'!J648),Blocos!A:L,12,0))</f>
        <v/>
      </c>
      <c r="Z648" s="190" t="str">
        <f>IF(ISNUMBER(Q649),VLOOKUP(J648,Blocos!D:G,4,0),"")</f>
        <v/>
      </c>
      <c r="AA648" s="190" t="str">
        <f>IF(ISNUMBER(Q648),CONCATENATE("CREATE TABLE ""reg_",LOWER(J648),""" (""ID"" bigint NOT NULL AUTO_INCREMENT,  ""HASHFILE"" varchar(255) DEFAULT NULL, ""ID_PAI"" bigint NOT NULL,"),IF(Q648="Campo",CONCATENATE("""",L648,""" ",VLOOKUP(R648,Apoio!A:C,3,0)),""))&amp;IF(Z648="","",CONCATENATE("PRIMARY KEY (""ID""), KEY ""FK_reg_",LOWER(Z648),"_ID_PAI"" (""ID_PAI""), CONSTRAINT ""FK_reg_",LOWER(Z648),"_ID_PAI"" FOREIGN KEY (""ID_PAI"") REFERENCES ""reg_",LOWER(Z648),""" (""ID"")) ENGINE=InnoDB AUTO_INCREMENT=105774 DEFAULT CHARSET=utf8mb4 COLLATE=utf8mb4_0900_ai_ci;"))</f>
        <v>"ALIQ_ST_ULT_E" decimal(15,6) DEFAULT NULL,</v>
      </c>
      <c r="AB648" s="190" t="str">
        <f t="shared" si="76"/>
        <v>`reg_c176`.`ALIQ_ST_ULT_E`,</v>
      </c>
    </row>
    <row r="649" spans="10:28" ht="14.5" hidden="1" customHeight="1" x14ac:dyDescent="0.3">
      <c r="J649" s="187" t="str">
        <f t="shared" si="75"/>
        <v>C176</v>
      </c>
      <c r="K649" s="181">
        <v>17</v>
      </c>
      <c r="L649" s="289" t="s">
        <v>955</v>
      </c>
      <c r="M649" s="182" t="s">
        <v>956</v>
      </c>
      <c r="N649" s="181" t="s">
        <v>32</v>
      </c>
      <c r="O649" s="181" t="s">
        <v>28</v>
      </c>
      <c r="P649" s="181">
        <v>3</v>
      </c>
      <c r="Q649" s="192" t="str">
        <f t="shared" si="71"/>
        <v>Campo</v>
      </c>
      <c r="R649" s="192" t="s">
        <v>3606</v>
      </c>
      <c r="S649" s="191" t="str">
        <f t="shared" si="72"/>
        <v/>
      </c>
      <c r="T649" s="192" t="str">
        <f t="shared" si="73"/>
        <v>&lt;campo posicao="17"&gt;
&lt;coluna&gt;VL_UNIT_RES&lt;/coluna&gt;
&lt;descricao&gt;Valor unitário do ressarcimento (parcial ou completo) de ICMS decorrente da quebra da ST&lt;/descricao&gt;
&lt;tipo&gt;R&lt;/tipo&gt;
&lt;/campo&gt;</v>
      </c>
      <c r="U649" s="192" t="str">
        <f t="shared" si="70"/>
        <v>&lt;campo posicao="17"&gt;
&lt;coluna&gt;VL_UNIT_RES&lt;/coluna&gt;
&lt;descricao&gt;Valor unitário do ressarcimento (parcial ou completo) de ICMS decorrente da quebra da ST&lt;/descricao&gt;
&lt;tipo&gt;R&lt;/tipo&gt;
&lt;/campo&gt;</v>
      </c>
      <c r="V649" s="192" t="str">
        <f t="shared" si="74"/>
        <v>{"Column18", "VL_UNIT_RES"},</v>
      </c>
      <c r="W649" s="191" t="str">
        <f>IF(Q649="Campo","@Campos(posicao = "&amp;K649&amp;", tipo = '"&amp;R649&amp;"')@Column(name = """&amp;L649&amp;""")"&amp;IF(R649="D","@Temporal(TemporalType.DATE)","")&amp;"private "&amp;VLOOKUP(TEXT(R649,"@"),Apoio!A:B,2,0)&amp;" "&amp;SUBSTITUTE(LOWER(LEFT(L649,1))&amp;RIGHT(PROPER(L649),LEN(L649)-1),"_","")&amp;";",IF(ISNUMBER(Q649),IF(R649="R","@Entity@Table(name = ""reg_"&amp;LOWER(J649)&amp;""")@XmlRootElement","")&amp;VLOOKUP(J649,Blocos!D:I,6,0)&amp;Apoio!$E$1&amp;Y649,""))</f>
        <v>@Campos(posicao = 17, tipo = 'R')@Column(name = "VL_UNIT_RES")private BigDecimal vlUnitRes;</v>
      </c>
      <c r="X649" s="190" t="str">
        <f>IF(ISNUMBER(Q649),COUNTIF(Blocos!G:G,J649),"")</f>
        <v/>
      </c>
      <c r="Y649" s="190" t="str">
        <f>IF(OR(X649=0,X649=""),"",VLOOKUP(SUMIFS(Blocos!A:A,Blocos!H:H,'EFD REGISTROS e Campos (2)'!X649,Blocos!G:G,'EFD REGISTROS e Campos (2)'!J649),Blocos!A:L,12,0))</f>
        <v/>
      </c>
      <c r="Z649" s="190" t="str">
        <f>IF(ISNUMBER(Q650),VLOOKUP(J649,Blocos!D:G,4,0),"")</f>
        <v/>
      </c>
      <c r="AA649" s="190" t="str">
        <f>IF(ISNUMBER(Q649),CONCATENATE("CREATE TABLE ""reg_",LOWER(J649),""" (""ID"" bigint NOT NULL AUTO_INCREMENT,  ""HASHFILE"" varchar(255) DEFAULT NULL, ""ID_PAI"" bigint NOT NULL,"),IF(Q649="Campo",CONCATENATE("""",L649,""" ",VLOOKUP(R649,Apoio!A:C,3,0)),""))&amp;IF(Z649="","",CONCATENATE("PRIMARY KEY (""ID""), KEY ""FK_reg_",LOWER(Z649),"_ID_PAI"" (""ID_PAI""), CONSTRAINT ""FK_reg_",LOWER(Z649),"_ID_PAI"" FOREIGN KEY (""ID_PAI"") REFERENCES ""reg_",LOWER(Z649),""" (""ID"")) ENGINE=InnoDB AUTO_INCREMENT=105774 DEFAULT CHARSET=utf8mb4 COLLATE=utf8mb4_0900_ai_ci;"))</f>
        <v>"VL_UNIT_RES" decimal(15,6) DEFAULT NULL,</v>
      </c>
      <c r="AB649" s="190" t="str">
        <f t="shared" si="76"/>
        <v>`reg_c176`.`VL_UNIT_RES`,</v>
      </c>
    </row>
    <row r="650" spans="10:28" ht="14.5" hidden="1" customHeight="1" x14ac:dyDescent="0.3">
      <c r="J650" s="187" t="str">
        <f t="shared" si="75"/>
        <v>C176</v>
      </c>
      <c r="K650" s="217">
        <v>18</v>
      </c>
      <c r="L650" s="291" t="s">
        <v>957</v>
      </c>
      <c r="M650" s="214" t="s">
        <v>958</v>
      </c>
      <c r="N650" s="181" t="s">
        <v>27</v>
      </c>
      <c r="O650" s="217" t="s">
        <v>240</v>
      </c>
      <c r="P650" s="217" t="s">
        <v>28</v>
      </c>
      <c r="Q650" s="192" t="str">
        <f t="shared" si="71"/>
        <v>Campo</v>
      </c>
      <c r="R650" s="192" t="s">
        <v>27</v>
      </c>
      <c r="S650" s="191" t="str">
        <f t="shared" si="72"/>
        <v/>
      </c>
      <c r="T650" s="192" t="str">
        <f t="shared" si="73"/>
        <v>&lt;campo posicao="18"&gt;
&lt;coluna&gt;COD_RESP_RET&lt;/coluna&gt;
&lt;descricao&gt;Código que indica o responsável pela retenção do ICMS-ST:&lt;/descricao&gt;
&lt;tipo&gt;C&lt;/tipo&gt;
&lt;/campo&gt;</v>
      </c>
      <c r="U650" s="192" t="str">
        <f t="shared" si="70"/>
        <v>&lt;campo posicao="18"&gt;
&lt;coluna&gt;COD_RESP_RET&lt;/coluna&gt;
&lt;descricao&gt;Código que indica o responsável pela retenção do ICMS-ST:&lt;/descricao&gt;
&lt;tipo&gt;C&lt;/tipo&gt;
&lt;/campo&gt;</v>
      </c>
      <c r="V650" s="192" t="str">
        <f t="shared" si="74"/>
        <v>{"Column19", "COD_RESP_RET"},</v>
      </c>
      <c r="W650" s="191" t="str">
        <f>IF(Q650="Campo","@Campos(posicao = "&amp;K650&amp;", tipo = '"&amp;R650&amp;"')@Column(name = """&amp;L650&amp;""")"&amp;IF(R650="D","@Temporal(TemporalType.DATE)","")&amp;"private "&amp;VLOOKUP(TEXT(R650,"@"),Apoio!A:B,2,0)&amp;" "&amp;SUBSTITUTE(LOWER(LEFT(L650,1))&amp;RIGHT(PROPER(L650),LEN(L650)-1),"_","")&amp;";",IF(ISNUMBER(Q650),IF(R650="R","@Entity@Table(name = ""reg_"&amp;LOWER(J650)&amp;""")@XmlRootElement","")&amp;VLOOKUP(J650,Blocos!D:I,6,0)&amp;Apoio!$E$1&amp;Y650,""))</f>
        <v>@Campos(posicao = 18, tipo = 'C')@Column(name = "COD_RESP_RET")private String codRespRet;</v>
      </c>
      <c r="X650" s="190" t="str">
        <f>IF(ISNUMBER(Q650),COUNTIF(Blocos!G:G,J650),"")</f>
        <v/>
      </c>
      <c r="Y650" s="190" t="str">
        <f>IF(OR(X650=0,X650=""),"",VLOOKUP(SUMIFS(Blocos!A:A,Blocos!H:H,'EFD REGISTROS e Campos (2)'!X650,Blocos!G:G,'EFD REGISTROS e Campos (2)'!J650),Blocos!A:L,12,0))</f>
        <v/>
      </c>
      <c r="Z650" s="190" t="str">
        <f>IF(ISNUMBER(Q651),VLOOKUP(J650,Blocos!D:G,4,0),"")</f>
        <v/>
      </c>
      <c r="AA650" s="190" t="str">
        <f>IF(ISNUMBER(Q650),CONCATENATE("CREATE TABLE ""reg_",LOWER(J650),""" (""ID"" bigint NOT NULL AUTO_INCREMENT,  ""HASHFILE"" varchar(255) DEFAULT NULL, ""ID_PAI"" bigint NOT NULL,"),IF(Q650="Campo",CONCATENATE("""",L650,""" ",VLOOKUP(R650,Apoio!A:C,3,0)),""))&amp;IF(Z650="","",CONCATENATE("PRIMARY KEY (""ID""), KEY ""FK_reg_",LOWER(Z650),"_ID_PAI"" (""ID_PAI""), CONSTRAINT ""FK_reg_",LOWER(Z650),"_ID_PAI"" FOREIGN KEY (""ID_PAI"") REFERENCES ""reg_",LOWER(Z650),""" (""ID"")) ENGINE=InnoDB AUTO_INCREMENT=105774 DEFAULT CHARSET=utf8mb4 COLLATE=utf8mb4_0900_ai_ci;"))</f>
        <v>"COD_RESP_RET" varchar(255) DEFAULT NULL,</v>
      </c>
      <c r="AB650" s="190" t="str">
        <f t="shared" si="76"/>
        <v>`reg_c176`.`COD_RESP_RET`,</v>
      </c>
    </row>
    <row r="651" spans="10:28" ht="14.5" hidden="1" customHeight="1" x14ac:dyDescent="0.3">
      <c r="J651" s="187" t="str">
        <f t="shared" si="75"/>
        <v>C176</v>
      </c>
      <c r="K651" s="218"/>
      <c r="L651" s="292"/>
      <c r="M651" s="215" t="s">
        <v>959</v>
      </c>
      <c r="N651" s="218"/>
      <c r="O651" s="218"/>
      <c r="P651" s="218"/>
      <c r="Q651" s="192" t="str">
        <f t="shared" si="71"/>
        <v/>
      </c>
      <c r="S651" s="191" t="str">
        <f t="shared" si="72"/>
        <v/>
      </c>
      <c r="T651" s="192" t="str">
        <f t="shared" si="73"/>
        <v/>
      </c>
      <c r="U651" s="192" t="str">
        <f t="shared" si="70"/>
        <v/>
      </c>
      <c r="V651" s="192" t="str">
        <f t="shared" si="74"/>
        <v/>
      </c>
      <c r="W651" s="191" t="str">
        <f>IF(Q651="Campo","@Campos(posicao = "&amp;K651&amp;", tipo = '"&amp;R651&amp;"')@Column(name = """&amp;L651&amp;""")"&amp;IF(R651="D","@Temporal(TemporalType.DATE)","")&amp;"private "&amp;VLOOKUP(TEXT(R651,"@"),Apoio!A:B,2,0)&amp;" "&amp;SUBSTITUTE(LOWER(LEFT(L651,1))&amp;RIGHT(PROPER(L651),LEN(L651)-1),"_","")&amp;";",IF(ISNUMBER(Q651),IF(R651="R","@Entity@Table(name = ""reg_"&amp;LOWER(J651)&amp;""")@XmlRootElement","")&amp;VLOOKUP(J651,Blocos!D:I,6,0)&amp;Apoio!$E$1&amp;Y651,""))</f>
        <v/>
      </c>
      <c r="X651" s="190" t="str">
        <f>IF(ISNUMBER(Q651),COUNTIF(Blocos!G:G,J651),"")</f>
        <v/>
      </c>
      <c r="Y651" s="190" t="str">
        <f>IF(OR(X651=0,X651=""),"",VLOOKUP(SUMIFS(Blocos!A:A,Blocos!H:H,'EFD REGISTROS e Campos (2)'!X651,Blocos!G:G,'EFD REGISTROS e Campos (2)'!J651),Blocos!A:L,12,0))</f>
        <v/>
      </c>
      <c r="Z651" s="190" t="str">
        <f>IF(ISNUMBER(Q652),VLOOKUP(J651,Blocos!D:G,4,0),"")</f>
        <v/>
      </c>
      <c r="AA651" s="190" t="str">
        <f>IF(ISNUMBER(Q651),CONCATENATE("CREATE TABLE ""reg_",LOWER(J651),""" (""ID"" bigint NOT NULL AUTO_INCREMENT,  ""HASHFILE"" varchar(255) DEFAULT NULL, ""ID_PAI"" bigint NOT NULL,"),IF(Q651="Campo",CONCATENATE("""",L651,""" ",VLOOKUP(R651,Apoio!A:C,3,0)),""))&amp;IF(Z651="","",CONCATENATE("PRIMARY KEY (""ID""), KEY ""FK_reg_",LOWER(Z651),"_ID_PAI"" (""ID_PAI""), CONSTRAINT ""FK_reg_",LOWER(Z651),"_ID_PAI"" FOREIGN KEY (""ID_PAI"") REFERENCES ""reg_",LOWER(Z651),""" (""ID"")) ENGINE=InnoDB AUTO_INCREMENT=105774 DEFAULT CHARSET=utf8mb4 COLLATE=utf8mb4_0900_ai_ci;"))</f>
        <v/>
      </c>
      <c r="AB651" s="190" t="str">
        <f t="shared" si="76"/>
        <v/>
      </c>
    </row>
    <row r="652" spans="10:28" ht="14.5" hidden="1" customHeight="1" x14ac:dyDescent="0.3">
      <c r="J652" s="187" t="str">
        <f t="shared" si="75"/>
        <v>C176</v>
      </c>
      <c r="K652" s="218"/>
      <c r="L652" s="292"/>
      <c r="M652" s="215" t="s">
        <v>960</v>
      </c>
      <c r="N652" s="218"/>
      <c r="O652" s="218"/>
      <c r="P652" s="218"/>
      <c r="Q652" s="192" t="str">
        <f t="shared" si="71"/>
        <v/>
      </c>
      <c r="S652" s="191" t="str">
        <f t="shared" si="72"/>
        <v/>
      </c>
      <c r="T652" s="192" t="str">
        <f t="shared" si="73"/>
        <v/>
      </c>
      <c r="U652" s="192" t="str">
        <f t="shared" si="70"/>
        <v/>
      </c>
      <c r="V652" s="192" t="str">
        <f t="shared" si="74"/>
        <v/>
      </c>
      <c r="W652" s="191" t="str">
        <f>IF(Q652="Campo","@Campos(posicao = "&amp;K652&amp;", tipo = '"&amp;R652&amp;"')@Column(name = """&amp;L652&amp;""")"&amp;IF(R652="D","@Temporal(TemporalType.DATE)","")&amp;"private "&amp;VLOOKUP(TEXT(R652,"@"),Apoio!A:B,2,0)&amp;" "&amp;SUBSTITUTE(LOWER(LEFT(L652,1))&amp;RIGHT(PROPER(L652),LEN(L652)-1),"_","")&amp;";",IF(ISNUMBER(Q652),IF(R652="R","@Entity@Table(name = ""reg_"&amp;LOWER(J652)&amp;""")@XmlRootElement","")&amp;VLOOKUP(J652,Blocos!D:I,6,0)&amp;Apoio!$E$1&amp;Y652,""))</f>
        <v/>
      </c>
      <c r="X652" s="190" t="str">
        <f>IF(ISNUMBER(Q652),COUNTIF(Blocos!G:G,J652),"")</f>
        <v/>
      </c>
      <c r="Y652" s="190" t="str">
        <f>IF(OR(X652=0,X652=""),"",VLOOKUP(SUMIFS(Blocos!A:A,Blocos!H:H,'EFD REGISTROS e Campos (2)'!X652,Blocos!G:G,'EFD REGISTROS e Campos (2)'!J652),Blocos!A:L,12,0))</f>
        <v/>
      </c>
      <c r="Z652" s="190" t="str">
        <f>IF(ISNUMBER(Q653),VLOOKUP(J652,Blocos!D:G,4,0),"")</f>
        <v/>
      </c>
      <c r="AA652" s="190" t="str">
        <f>IF(ISNUMBER(Q652),CONCATENATE("CREATE TABLE ""reg_",LOWER(J652),""" (""ID"" bigint NOT NULL AUTO_INCREMENT,  ""HASHFILE"" varchar(255) DEFAULT NULL, ""ID_PAI"" bigint NOT NULL,"),IF(Q652="Campo",CONCATENATE("""",L652,""" ",VLOOKUP(R652,Apoio!A:C,3,0)),""))&amp;IF(Z652="","",CONCATENATE("PRIMARY KEY (""ID""), KEY ""FK_reg_",LOWER(Z652),"_ID_PAI"" (""ID_PAI""), CONSTRAINT ""FK_reg_",LOWER(Z652),"_ID_PAI"" FOREIGN KEY (""ID_PAI"") REFERENCES ""reg_",LOWER(Z652),""" (""ID"")) ENGINE=InnoDB AUTO_INCREMENT=105774 DEFAULT CHARSET=utf8mb4 COLLATE=utf8mb4_0900_ai_ci;"))</f>
        <v/>
      </c>
      <c r="AB652" s="190" t="str">
        <f t="shared" si="76"/>
        <v/>
      </c>
    </row>
    <row r="653" spans="10:28" ht="14.5" hidden="1" customHeight="1" x14ac:dyDescent="0.3">
      <c r="J653" s="187" t="str">
        <f t="shared" si="75"/>
        <v>C176</v>
      </c>
      <c r="K653" s="218"/>
      <c r="L653" s="292"/>
      <c r="M653" s="215" t="s">
        <v>961</v>
      </c>
      <c r="N653" s="218"/>
      <c r="O653" s="218"/>
      <c r="P653" s="218"/>
      <c r="Q653" s="192" t="str">
        <f t="shared" si="71"/>
        <v/>
      </c>
      <c r="S653" s="191" t="str">
        <f t="shared" si="72"/>
        <v/>
      </c>
      <c r="T653" s="192" t="str">
        <f t="shared" si="73"/>
        <v/>
      </c>
      <c r="U653" s="192" t="str">
        <f t="shared" si="70"/>
        <v/>
      </c>
      <c r="V653" s="192" t="str">
        <f t="shared" si="74"/>
        <v/>
      </c>
      <c r="W653" s="191" t="str">
        <f>IF(Q653="Campo","@Campos(posicao = "&amp;K653&amp;", tipo = '"&amp;R653&amp;"')@Column(name = """&amp;L653&amp;""")"&amp;IF(R653="D","@Temporal(TemporalType.DATE)","")&amp;"private "&amp;VLOOKUP(TEXT(R653,"@"),Apoio!A:B,2,0)&amp;" "&amp;SUBSTITUTE(LOWER(LEFT(L653,1))&amp;RIGHT(PROPER(L653),LEN(L653)-1),"_","")&amp;";",IF(ISNUMBER(Q653),IF(R653="R","@Entity@Table(name = ""reg_"&amp;LOWER(J653)&amp;""")@XmlRootElement","")&amp;VLOOKUP(J653,Blocos!D:I,6,0)&amp;Apoio!$E$1&amp;Y653,""))</f>
        <v/>
      </c>
      <c r="X653" s="190" t="str">
        <f>IF(ISNUMBER(Q653),COUNTIF(Blocos!G:G,J653),"")</f>
        <v/>
      </c>
      <c r="Y653" s="190" t="str">
        <f>IF(OR(X653=0,X653=""),"",VLOOKUP(SUMIFS(Blocos!A:A,Blocos!H:H,'EFD REGISTROS e Campos (2)'!X653,Blocos!G:G,'EFD REGISTROS e Campos (2)'!J653),Blocos!A:L,12,0))</f>
        <v/>
      </c>
      <c r="Z653" s="190" t="str">
        <f>IF(ISNUMBER(Q654),VLOOKUP(J653,Blocos!D:G,4,0),"")</f>
        <v/>
      </c>
      <c r="AA653" s="190" t="str">
        <f>IF(ISNUMBER(Q653),CONCATENATE("CREATE TABLE ""reg_",LOWER(J653),""" (""ID"" bigint NOT NULL AUTO_INCREMENT,  ""HASHFILE"" varchar(255) DEFAULT NULL, ""ID_PAI"" bigint NOT NULL,"),IF(Q653="Campo",CONCATENATE("""",L653,""" ",VLOOKUP(R653,Apoio!A:C,3,0)),""))&amp;IF(Z653="","",CONCATENATE("PRIMARY KEY (""ID""), KEY ""FK_reg_",LOWER(Z653),"_ID_PAI"" (""ID_PAI""), CONSTRAINT ""FK_reg_",LOWER(Z653),"_ID_PAI"" FOREIGN KEY (""ID_PAI"") REFERENCES ""reg_",LOWER(Z653),""" (""ID"")) ENGINE=InnoDB AUTO_INCREMENT=105774 DEFAULT CHARSET=utf8mb4 COLLATE=utf8mb4_0900_ai_ci;"))</f>
        <v/>
      </c>
      <c r="AB653" s="190" t="str">
        <f t="shared" si="76"/>
        <v/>
      </c>
    </row>
    <row r="654" spans="10:28" ht="14.5" hidden="1" customHeight="1" x14ac:dyDescent="0.3">
      <c r="J654" s="187" t="str">
        <f t="shared" si="75"/>
        <v>C176</v>
      </c>
      <c r="K654" s="219"/>
      <c r="L654" s="293"/>
      <c r="M654" s="215" t="s">
        <v>962</v>
      </c>
      <c r="N654" s="219"/>
      <c r="O654" s="219"/>
      <c r="P654" s="219"/>
      <c r="Q654" s="192" t="str">
        <f t="shared" si="71"/>
        <v/>
      </c>
      <c r="S654" s="191" t="str">
        <f t="shared" si="72"/>
        <v/>
      </c>
      <c r="T654" s="192" t="str">
        <f t="shared" si="73"/>
        <v/>
      </c>
      <c r="U654" s="192" t="str">
        <f t="shared" si="70"/>
        <v/>
      </c>
      <c r="V654" s="192" t="str">
        <f t="shared" si="74"/>
        <v/>
      </c>
      <c r="W654" s="191" t="str">
        <f>IF(Q654="Campo","@Campos(posicao = "&amp;K654&amp;", tipo = '"&amp;R654&amp;"')@Column(name = """&amp;L654&amp;""")"&amp;IF(R654="D","@Temporal(TemporalType.DATE)","")&amp;"private "&amp;VLOOKUP(TEXT(R654,"@"),Apoio!A:B,2,0)&amp;" "&amp;SUBSTITUTE(LOWER(LEFT(L654,1))&amp;RIGHT(PROPER(L654),LEN(L654)-1),"_","")&amp;";",IF(ISNUMBER(Q654),IF(R654="R","@Entity@Table(name = ""reg_"&amp;LOWER(J654)&amp;""")@XmlRootElement","")&amp;VLOOKUP(J654,Blocos!D:I,6,0)&amp;Apoio!$E$1&amp;Y654,""))</f>
        <v/>
      </c>
      <c r="X654" s="190" t="str">
        <f>IF(ISNUMBER(Q654),COUNTIF(Blocos!G:G,J654),"")</f>
        <v/>
      </c>
      <c r="Y654" s="190" t="str">
        <f>IF(OR(X654=0,X654=""),"",VLOOKUP(SUMIFS(Blocos!A:A,Blocos!H:H,'EFD REGISTROS e Campos (2)'!X654,Blocos!G:G,'EFD REGISTROS e Campos (2)'!J654),Blocos!A:L,12,0))</f>
        <v/>
      </c>
      <c r="Z654" s="190" t="str">
        <f>IF(ISNUMBER(Q655),VLOOKUP(J654,Blocos!D:G,4,0),"")</f>
        <v/>
      </c>
      <c r="AA654" s="190" t="str">
        <f>IF(ISNUMBER(Q654),CONCATENATE("CREATE TABLE ""reg_",LOWER(J654),""" (""ID"" bigint NOT NULL AUTO_INCREMENT,  ""HASHFILE"" varchar(255) DEFAULT NULL, ""ID_PAI"" bigint NOT NULL,"),IF(Q654="Campo",CONCATENATE("""",L654,""" ",VLOOKUP(R654,Apoio!A:C,3,0)),""))&amp;IF(Z654="","",CONCATENATE("PRIMARY KEY (""ID""), KEY ""FK_reg_",LOWER(Z654),"_ID_PAI"" (""ID_PAI""), CONSTRAINT ""FK_reg_",LOWER(Z654),"_ID_PAI"" FOREIGN KEY (""ID_PAI"") REFERENCES ""reg_",LOWER(Z654),""" (""ID"")) ENGINE=InnoDB AUTO_INCREMENT=105774 DEFAULT CHARSET=utf8mb4 COLLATE=utf8mb4_0900_ai_ci;"))</f>
        <v/>
      </c>
      <c r="AB654" s="190" t="str">
        <f t="shared" si="76"/>
        <v/>
      </c>
    </row>
    <row r="655" spans="10:28" ht="14.5" hidden="1" customHeight="1" x14ac:dyDescent="0.3">
      <c r="J655" s="187" t="str">
        <f t="shared" si="75"/>
        <v>C176</v>
      </c>
      <c r="K655" s="217">
        <v>19</v>
      </c>
      <c r="L655" s="291" t="s">
        <v>963</v>
      </c>
      <c r="M655" s="214" t="s">
        <v>964</v>
      </c>
      <c r="N655" s="181" t="s">
        <v>27</v>
      </c>
      <c r="O655" s="217" t="s">
        <v>240</v>
      </c>
      <c r="P655" s="217" t="s">
        <v>28</v>
      </c>
      <c r="Q655" s="192" t="str">
        <f t="shared" si="71"/>
        <v>Campo</v>
      </c>
      <c r="R655" s="192" t="s">
        <v>27</v>
      </c>
      <c r="S655" s="191" t="str">
        <f t="shared" si="72"/>
        <v/>
      </c>
      <c r="T655" s="192" t="str">
        <f t="shared" si="73"/>
        <v>&lt;campo posicao="19"&gt;
&lt;coluna&gt;COD_MOT_RES&lt;/coluna&gt;
&lt;descricao&gt;Código do motivo do ressarcimento&lt;/descricao&gt;
&lt;tipo&gt;C&lt;/tipo&gt;
&lt;/campo&gt;</v>
      </c>
      <c r="U655" s="192" t="str">
        <f t="shared" si="70"/>
        <v>&lt;campo posicao="19"&gt;
&lt;coluna&gt;COD_MOT_RES&lt;/coluna&gt;
&lt;descricao&gt;Código do motivo do ressarcimento&lt;/descricao&gt;
&lt;tipo&gt;C&lt;/tipo&gt;
&lt;/campo&gt;</v>
      </c>
      <c r="V655" s="192" t="str">
        <f t="shared" si="74"/>
        <v>{"Column20", "COD_MOT_RES"},</v>
      </c>
      <c r="W655" s="191" t="str">
        <f>IF(Q655="Campo","@Campos(posicao = "&amp;K655&amp;", tipo = '"&amp;R655&amp;"')@Column(name = """&amp;L655&amp;""")"&amp;IF(R655="D","@Temporal(TemporalType.DATE)","")&amp;"private "&amp;VLOOKUP(TEXT(R655,"@"),Apoio!A:B,2,0)&amp;" "&amp;SUBSTITUTE(LOWER(LEFT(L655,1))&amp;RIGHT(PROPER(L655),LEN(L655)-1),"_","")&amp;";",IF(ISNUMBER(Q655),IF(R655="R","@Entity@Table(name = ""reg_"&amp;LOWER(J655)&amp;""")@XmlRootElement","")&amp;VLOOKUP(J655,Blocos!D:I,6,0)&amp;Apoio!$E$1&amp;Y655,""))</f>
        <v>@Campos(posicao = 19, tipo = 'C')@Column(name = "COD_MOT_RES")private String codMotRes;</v>
      </c>
      <c r="X655" s="190" t="str">
        <f>IF(ISNUMBER(Q655),COUNTIF(Blocos!G:G,J655),"")</f>
        <v/>
      </c>
      <c r="Y655" s="190" t="str">
        <f>IF(OR(X655=0,X655=""),"",VLOOKUP(SUMIFS(Blocos!A:A,Blocos!H:H,'EFD REGISTROS e Campos (2)'!X655,Blocos!G:G,'EFD REGISTROS e Campos (2)'!J655),Blocos!A:L,12,0))</f>
        <v/>
      </c>
      <c r="Z655" s="190" t="str">
        <f>IF(ISNUMBER(Q656),VLOOKUP(J655,Blocos!D:G,4,0),"")</f>
        <v/>
      </c>
      <c r="AA655" s="190" t="str">
        <f>IF(ISNUMBER(Q655),CONCATENATE("CREATE TABLE ""reg_",LOWER(J655),""" (""ID"" bigint NOT NULL AUTO_INCREMENT,  ""HASHFILE"" varchar(255) DEFAULT NULL, ""ID_PAI"" bigint NOT NULL,"),IF(Q655="Campo",CONCATENATE("""",L655,""" ",VLOOKUP(R655,Apoio!A:C,3,0)),""))&amp;IF(Z655="","",CONCATENATE("PRIMARY KEY (""ID""), KEY ""FK_reg_",LOWER(Z655),"_ID_PAI"" (""ID_PAI""), CONSTRAINT ""FK_reg_",LOWER(Z655),"_ID_PAI"" FOREIGN KEY (""ID_PAI"") REFERENCES ""reg_",LOWER(Z655),""" (""ID"")) ENGINE=InnoDB AUTO_INCREMENT=105774 DEFAULT CHARSET=utf8mb4 COLLATE=utf8mb4_0900_ai_ci;"))</f>
        <v>"COD_MOT_RES" varchar(255) DEFAULT NULL,</v>
      </c>
      <c r="AB655" s="190" t="str">
        <f t="shared" si="76"/>
        <v>`reg_c176`.`COD_MOT_RES`,</v>
      </c>
    </row>
    <row r="656" spans="10:28" ht="14.5" hidden="1" customHeight="1" x14ac:dyDescent="0.3">
      <c r="J656" s="187" t="str">
        <f t="shared" si="75"/>
        <v>C176</v>
      </c>
      <c r="K656" s="218"/>
      <c r="L656" s="292"/>
      <c r="M656" s="215" t="s">
        <v>3647</v>
      </c>
      <c r="N656" s="218"/>
      <c r="O656" s="218"/>
      <c r="P656" s="218"/>
      <c r="Q656" s="192" t="str">
        <f t="shared" si="71"/>
        <v/>
      </c>
      <c r="S656" s="191" t="str">
        <f t="shared" si="72"/>
        <v/>
      </c>
      <c r="T656" s="192" t="str">
        <f t="shared" si="73"/>
        <v/>
      </c>
      <c r="U656" s="192" t="str">
        <f t="shared" si="70"/>
        <v/>
      </c>
      <c r="V656" s="192" t="str">
        <f t="shared" si="74"/>
        <v/>
      </c>
      <c r="W656" s="191" t="str">
        <f>IF(Q656="Campo","@Campos(posicao = "&amp;K656&amp;", tipo = '"&amp;R656&amp;"')@Column(name = """&amp;L656&amp;""")"&amp;IF(R656="D","@Temporal(TemporalType.DATE)","")&amp;"private "&amp;VLOOKUP(TEXT(R656,"@"),Apoio!A:B,2,0)&amp;" "&amp;SUBSTITUTE(LOWER(LEFT(L656,1))&amp;RIGHT(PROPER(L656),LEN(L656)-1),"_","")&amp;";",IF(ISNUMBER(Q656),IF(R656="R","@Entity@Table(name = ""reg_"&amp;LOWER(J656)&amp;""")@XmlRootElement","")&amp;VLOOKUP(J656,Blocos!D:I,6,0)&amp;Apoio!$E$1&amp;Y656,""))</f>
        <v/>
      </c>
      <c r="X656" s="190" t="str">
        <f>IF(ISNUMBER(Q656),COUNTIF(Blocos!G:G,J656),"")</f>
        <v/>
      </c>
      <c r="Y656" s="190" t="str">
        <f>IF(OR(X656=0,X656=""),"",VLOOKUP(SUMIFS(Blocos!A:A,Blocos!H:H,'EFD REGISTROS e Campos (2)'!X656,Blocos!G:G,'EFD REGISTROS e Campos (2)'!J656),Blocos!A:L,12,0))</f>
        <v/>
      </c>
      <c r="Z656" s="190" t="str">
        <f>IF(ISNUMBER(Q657),VLOOKUP(J656,Blocos!D:G,4,0),"")</f>
        <v/>
      </c>
      <c r="AA656" s="190" t="str">
        <f>IF(ISNUMBER(Q656),CONCATENATE("CREATE TABLE ""reg_",LOWER(J656),""" (""ID"" bigint NOT NULL AUTO_INCREMENT,  ""HASHFILE"" varchar(255) DEFAULT NULL, ""ID_PAI"" bigint NOT NULL,"),IF(Q656="Campo",CONCATENATE("""",L656,""" ",VLOOKUP(R656,Apoio!A:C,3,0)),""))&amp;IF(Z656="","",CONCATENATE("PRIMARY KEY (""ID""), KEY ""FK_reg_",LOWER(Z656),"_ID_PAI"" (""ID_PAI""), CONSTRAINT ""FK_reg_",LOWER(Z656),"_ID_PAI"" FOREIGN KEY (""ID_PAI"") REFERENCES ""reg_",LOWER(Z656),""" (""ID"")) ENGINE=InnoDB AUTO_INCREMENT=105774 DEFAULT CHARSET=utf8mb4 COLLATE=utf8mb4_0900_ai_ci;"))</f>
        <v/>
      </c>
      <c r="AB656" s="190" t="str">
        <f t="shared" si="76"/>
        <v/>
      </c>
    </row>
    <row r="657" spans="10:28" ht="14.5" hidden="1" customHeight="1" x14ac:dyDescent="0.3">
      <c r="J657" s="187" t="str">
        <f t="shared" si="75"/>
        <v>C176</v>
      </c>
      <c r="K657" s="218"/>
      <c r="L657" s="292"/>
      <c r="M657" s="215" t="s">
        <v>966</v>
      </c>
      <c r="N657" s="218"/>
      <c r="O657" s="218"/>
      <c r="P657" s="218"/>
      <c r="Q657" s="192" t="str">
        <f t="shared" si="71"/>
        <v/>
      </c>
      <c r="S657" s="191" t="str">
        <f t="shared" si="72"/>
        <v/>
      </c>
      <c r="T657" s="192" t="str">
        <f t="shared" si="73"/>
        <v/>
      </c>
      <c r="U657" s="192" t="str">
        <f t="shared" si="70"/>
        <v/>
      </c>
      <c r="V657" s="192" t="str">
        <f t="shared" si="74"/>
        <v/>
      </c>
      <c r="W657" s="191" t="str">
        <f>IF(Q657="Campo","@Campos(posicao = "&amp;K657&amp;", tipo = '"&amp;R657&amp;"')@Column(name = """&amp;L657&amp;""")"&amp;IF(R657="D","@Temporal(TemporalType.DATE)","")&amp;"private "&amp;VLOOKUP(TEXT(R657,"@"),Apoio!A:B,2,0)&amp;" "&amp;SUBSTITUTE(LOWER(LEFT(L657,1))&amp;RIGHT(PROPER(L657),LEN(L657)-1),"_","")&amp;";",IF(ISNUMBER(Q657),IF(R657="R","@Entity@Table(name = ""reg_"&amp;LOWER(J657)&amp;""")@XmlRootElement","")&amp;VLOOKUP(J657,Blocos!D:I,6,0)&amp;Apoio!$E$1&amp;Y657,""))</f>
        <v/>
      </c>
      <c r="X657" s="190" t="str">
        <f>IF(ISNUMBER(Q657),COUNTIF(Blocos!G:G,J657),"")</f>
        <v/>
      </c>
      <c r="Y657" s="190" t="str">
        <f>IF(OR(X657=0,X657=""),"",VLOOKUP(SUMIFS(Blocos!A:A,Blocos!H:H,'EFD REGISTROS e Campos (2)'!X657,Blocos!G:G,'EFD REGISTROS e Campos (2)'!J657),Blocos!A:L,12,0))</f>
        <v/>
      </c>
      <c r="Z657" s="190" t="str">
        <f>IF(ISNUMBER(Q658),VLOOKUP(J657,Blocos!D:G,4,0),"")</f>
        <v/>
      </c>
      <c r="AA657" s="190" t="str">
        <f>IF(ISNUMBER(Q657),CONCATENATE("CREATE TABLE ""reg_",LOWER(J657),""" (""ID"" bigint NOT NULL AUTO_INCREMENT,  ""HASHFILE"" varchar(255) DEFAULT NULL, ""ID_PAI"" bigint NOT NULL,"),IF(Q657="Campo",CONCATENATE("""",L657,""" ",VLOOKUP(R657,Apoio!A:C,3,0)),""))&amp;IF(Z657="","",CONCATENATE("PRIMARY KEY (""ID""), KEY ""FK_reg_",LOWER(Z657),"_ID_PAI"" (""ID_PAI""), CONSTRAINT ""FK_reg_",LOWER(Z657),"_ID_PAI"" FOREIGN KEY (""ID_PAI"") REFERENCES ""reg_",LOWER(Z657),""" (""ID"")) ENGINE=InnoDB AUTO_INCREMENT=105774 DEFAULT CHARSET=utf8mb4 COLLATE=utf8mb4_0900_ai_ci;"))</f>
        <v/>
      </c>
      <c r="AB657" s="190" t="str">
        <f t="shared" si="76"/>
        <v/>
      </c>
    </row>
    <row r="658" spans="10:28" ht="14.5" hidden="1" customHeight="1" x14ac:dyDescent="0.3">
      <c r="J658" s="187" t="str">
        <f t="shared" si="75"/>
        <v>C176</v>
      </c>
      <c r="K658" s="218"/>
      <c r="L658" s="292"/>
      <c r="M658" s="215" t="s">
        <v>967</v>
      </c>
      <c r="N658" s="218"/>
      <c r="O658" s="218"/>
      <c r="P658" s="218"/>
      <c r="Q658" s="192" t="str">
        <f t="shared" si="71"/>
        <v/>
      </c>
      <c r="S658" s="191" t="str">
        <f t="shared" si="72"/>
        <v/>
      </c>
      <c r="T658" s="192" t="str">
        <f t="shared" si="73"/>
        <v/>
      </c>
      <c r="U658" s="192" t="str">
        <f t="shared" si="70"/>
        <v/>
      </c>
      <c r="V658" s="192" t="str">
        <f t="shared" si="74"/>
        <v/>
      </c>
      <c r="W658" s="191" t="str">
        <f>IF(Q658="Campo","@Campos(posicao = "&amp;K658&amp;", tipo = '"&amp;R658&amp;"')@Column(name = """&amp;L658&amp;""")"&amp;IF(R658="D","@Temporal(TemporalType.DATE)","")&amp;"private "&amp;VLOOKUP(TEXT(R658,"@"),Apoio!A:B,2,0)&amp;" "&amp;SUBSTITUTE(LOWER(LEFT(L658,1))&amp;RIGHT(PROPER(L658),LEN(L658)-1),"_","")&amp;";",IF(ISNUMBER(Q658),IF(R658="R","@Entity@Table(name = ""reg_"&amp;LOWER(J658)&amp;""")@XmlRootElement","")&amp;VLOOKUP(J658,Blocos!D:I,6,0)&amp;Apoio!$E$1&amp;Y658,""))</f>
        <v/>
      </c>
      <c r="X658" s="190" t="str">
        <f>IF(ISNUMBER(Q658),COUNTIF(Blocos!G:G,J658),"")</f>
        <v/>
      </c>
      <c r="Y658" s="190" t="str">
        <f>IF(OR(X658=0,X658=""),"",VLOOKUP(SUMIFS(Blocos!A:A,Blocos!H:H,'EFD REGISTROS e Campos (2)'!X658,Blocos!G:G,'EFD REGISTROS e Campos (2)'!J658),Blocos!A:L,12,0))</f>
        <v/>
      </c>
      <c r="Z658" s="190" t="str">
        <f>IF(ISNUMBER(Q659),VLOOKUP(J658,Blocos!D:G,4,0),"")</f>
        <v/>
      </c>
      <c r="AA658" s="190" t="str">
        <f>IF(ISNUMBER(Q658),CONCATENATE("CREATE TABLE ""reg_",LOWER(J658),""" (""ID"" bigint NOT NULL AUTO_INCREMENT,  ""HASHFILE"" varchar(255) DEFAULT NULL, ""ID_PAI"" bigint NOT NULL,"),IF(Q658="Campo",CONCATENATE("""",L658,""" ",VLOOKUP(R658,Apoio!A:C,3,0)),""))&amp;IF(Z658="","",CONCATENATE("PRIMARY KEY (""ID""), KEY ""FK_reg_",LOWER(Z658),"_ID_PAI"" (""ID_PAI""), CONSTRAINT ""FK_reg_",LOWER(Z658),"_ID_PAI"" FOREIGN KEY (""ID_PAI"") REFERENCES ""reg_",LOWER(Z658),""" (""ID"")) ENGINE=InnoDB AUTO_INCREMENT=105774 DEFAULT CHARSET=utf8mb4 COLLATE=utf8mb4_0900_ai_ci;"))</f>
        <v/>
      </c>
      <c r="AB658" s="190" t="str">
        <f t="shared" si="76"/>
        <v/>
      </c>
    </row>
    <row r="659" spans="10:28" ht="14.5" hidden="1" customHeight="1" x14ac:dyDescent="0.3">
      <c r="J659" s="187" t="str">
        <f t="shared" si="75"/>
        <v>C176</v>
      </c>
      <c r="K659" s="218"/>
      <c r="L659" s="292"/>
      <c r="M659" s="215" t="s">
        <v>968</v>
      </c>
      <c r="N659" s="218"/>
      <c r="O659" s="218"/>
      <c r="P659" s="218"/>
      <c r="Q659" s="192" t="str">
        <f t="shared" si="71"/>
        <v/>
      </c>
      <c r="S659" s="191" t="str">
        <f t="shared" si="72"/>
        <v/>
      </c>
      <c r="T659" s="192" t="str">
        <f t="shared" si="73"/>
        <v/>
      </c>
      <c r="U659" s="192" t="str">
        <f t="shared" si="70"/>
        <v/>
      </c>
      <c r="V659" s="192" t="str">
        <f t="shared" si="74"/>
        <v/>
      </c>
      <c r="W659" s="191" t="str">
        <f>IF(Q659="Campo","@Campos(posicao = "&amp;K659&amp;", tipo = '"&amp;R659&amp;"')@Column(name = """&amp;L659&amp;""")"&amp;IF(R659="D","@Temporal(TemporalType.DATE)","")&amp;"private "&amp;VLOOKUP(TEXT(R659,"@"),Apoio!A:B,2,0)&amp;" "&amp;SUBSTITUTE(LOWER(LEFT(L659,1))&amp;RIGHT(PROPER(L659),LEN(L659)-1),"_","")&amp;";",IF(ISNUMBER(Q659),IF(R659="R","@Entity@Table(name = ""reg_"&amp;LOWER(J659)&amp;""")@XmlRootElement","")&amp;VLOOKUP(J659,Blocos!D:I,6,0)&amp;Apoio!$E$1&amp;Y659,""))</f>
        <v/>
      </c>
      <c r="X659" s="190" t="str">
        <f>IF(ISNUMBER(Q659),COUNTIF(Blocos!G:G,J659),"")</f>
        <v/>
      </c>
      <c r="Y659" s="190" t="str">
        <f>IF(OR(X659=0,X659=""),"",VLOOKUP(SUMIFS(Blocos!A:A,Blocos!H:H,'EFD REGISTROS e Campos (2)'!X659,Blocos!G:G,'EFD REGISTROS e Campos (2)'!J659),Blocos!A:L,12,0))</f>
        <v/>
      </c>
      <c r="Z659" s="190" t="str">
        <f>IF(ISNUMBER(Q660),VLOOKUP(J659,Blocos!D:G,4,0),"")</f>
        <v/>
      </c>
      <c r="AA659" s="190" t="str">
        <f>IF(ISNUMBER(Q659),CONCATENATE("CREATE TABLE ""reg_",LOWER(J659),""" (""ID"" bigint NOT NULL AUTO_INCREMENT,  ""HASHFILE"" varchar(255) DEFAULT NULL, ""ID_PAI"" bigint NOT NULL,"),IF(Q659="Campo",CONCATENATE("""",L659,""" ",VLOOKUP(R659,Apoio!A:C,3,0)),""))&amp;IF(Z659="","",CONCATENATE("PRIMARY KEY (""ID""), KEY ""FK_reg_",LOWER(Z659),"_ID_PAI"" (""ID_PAI""), CONSTRAINT ""FK_reg_",LOWER(Z659),"_ID_PAI"" FOREIGN KEY (""ID_PAI"") REFERENCES ""reg_",LOWER(Z659),""" (""ID"")) ENGINE=InnoDB AUTO_INCREMENT=105774 DEFAULT CHARSET=utf8mb4 COLLATE=utf8mb4_0900_ai_ci;"))</f>
        <v/>
      </c>
      <c r="AB659" s="190" t="str">
        <f t="shared" si="76"/>
        <v/>
      </c>
    </row>
    <row r="660" spans="10:28" ht="14.5" hidden="1" customHeight="1" x14ac:dyDescent="0.3">
      <c r="J660" s="187" t="str">
        <f t="shared" si="75"/>
        <v>C176</v>
      </c>
      <c r="K660" s="218"/>
      <c r="L660" s="292"/>
      <c r="M660" s="215" t="s">
        <v>3648</v>
      </c>
      <c r="N660" s="218"/>
      <c r="O660" s="218"/>
      <c r="P660" s="218"/>
      <c r="Q660" s="192" t="str">
        <f t="shared" si="71"/>
        <v/>
      </c>
      <c r="S660" s="191" t="str">
        <f t="shared" si="72"/>
        <v/>
      </c>
      <c r="T660" s="192" t="str">
        <f t="shared" si="73"/>
        <v/>
      </c>
      <c r="U660" s="192" t="str">
        <f t="shared" si="70"/>
        <v/>
      </c>
      <c r="V660" s="192" t="str">
        <f t="shared" si="74"/>
        <v/>
      </c>
      <c r="W660" s="191" t="str">
        <f>IF(Q660="Campo","@Campos(posicao = "&amp;K660&amp;", tipo = '"&amp;R660&amp;"')@Column(name = """&amp;L660&amp;""")"&amp;IF(R660="D","@Temporal(TemporalType.DATE)","")&amp;"private "&amp;VLOOKUP(TEXT(R660,"@"),Apoio!A:B,2,0)&amp;" "&amp;SUBSTITUTE(LOWER(LEFT(L660,1))&amp;RIGHT(PROPER(L660),LEN(L660)-1),"_","")&amp;";",IF(ISNUMBER(Q660),IF(R660="R","@Entity@Table(name = ""reg_"&amp;LOWER(J660)&amp;""")@XmlRootElement","")&amp;VLOOKUP(J660,Blocos!D:I,6,0)&amp;Apoio!$E$1&amp;Y660,""))</f>
        <v/>
      </c>
      <c r="X660" s="190" t="str">
        <f>IF(ISNUMBER(Q660),COUNTIF(Blocos!G:G,J660),"")</f>
        <v/>
      </c>
      <c r="Y660" s="190" t="str">
        <f>IF(OR(X660=0,X660=""),"",VLOOKUP(SUMIFS(Blocos!A:A,Blocos!H:H,'EFD REGISTROS e Campos (2)'!X660,Blocos!G:G,'EFD REGISTROS e Campos (2)'!J660),Blocos!A:L,12,0))</f>
        <v/>
      </c>
      <c r="Z660" s="190" t="str">
        <f>IF(ISNUMBER(Q661),VLOOKUP(J660,Blocos!D:G,4,0),"")</f>
        <v/>
      </c>
      <c r="AA660" s="190" t="str">
        <f>IF(ISNUMBER(Q660),CONCATENATE("CREATE TABLE ""reg_",LOWER(J660),""" (""ID"" bigint NOT NULL AUTO_INCREMENT,  ""HASHFILE"" varchar(255) DEFAULT NULL, ""ID_PAI"" bigint NOT NULL,"),IF(Q660="Campo",CONCATENATE("""",L660,""" ",VLOOKUP(R660,Apoio!A:C,3,0)),""))&amp;IF(Z660="","",CONCATENATE("PRIMARY KEY (""ID""), KEY ""FK_reg_",LOWER(Z660),"_ID_PAI"" (""ID_PAI""), CONSTRAINT ""FK_reg_",LOWER(Z660),"_ID_PAI"" FOREIGN KEY (""ID_PAI"") REFERENCES ""reg_",LOWER(Z660),""" (""ID"")) ENGINE=InnoDB AUTO_INCREMENT=105774 DEFAULT CHARSET=utf8mb4 COLLATE=utf8mb4_0900_ai_ci;"))</f>
        <v/>
      </c>
      <c r="AB660" s="190" t="str">
        <f t="shared" si="76"/>
        <v/>
      </c>
    </row>
    <row r="661" spans="10:28" ht="14.5" hidden="1" customHeight="1" x14ac:dyDescent="0.3">
      <c r="J661" s="187" t="str">
        <f t="shared" si="75"/>
        <v>C176</v>
      </c>
      <c r="K661" s="218"/>
      <c r="L661" s="292"/>
      <c r="M661" s="215" t="s">
        <v>970</v>
      </c>
      <c r="N661" s="218"/>
      <c r="O661" s="218"/>
      <c r="P661" s="218"/>
      <c r="Q661" s="192" t="str">
        <f t="shared" si="71"/>
        <v/>
      </c>
      <c r="S661" s="191" t="str">
        <f t="shared" si="72"/>
        <v/>
      </c>
      <c r="T661" s="192" t="str">
        <f t="shared" si="73"/>
        <v/>
      </c>
      <c r="U661" s="192" t="str">
        <f t="shared" si="70"/>
        <v/>
      </c>
      <c r="V661" s="192" t="str">
        <f t="shared" si="74"/>
        <v/>
      </c>
      <c r="W661" s="191" t="str">
        <f>IF(Q661="Campo","@Campos(posicao = "&amp;K661&amp;", tipo = '"&amp;R661&amp;"')@Column(name = """&amp;L661&amp;""")"&amp;IF(R661="D","@Temporal(TemporalType.DATE)","")&amp;"private "&amp;VLOOKUP(TEXT(R661,"@"),Apoio!A:B,2,0)&amp;" "&amp;SUBSTITUTE(LOWER(LEFT(L661,1))&amp;RIGHT(PROPER(L661),LEN(L661)-1),"_","")&amp;";",IF(ISNUMBER(Q661),IF(R661="R","@Entity@Table(name = ""reg_"&amp;LOWER(J661)&amp;""")@XmlRootElement","")&amp;VLOOKUP(J661,Blocos!D:I,6,0)&amp;Apoio!$E$1&amp;Y661,""))</f>
        <v/>
      </c>
      <c r="X661" s="190" t="str">
        <f>IF(ISNUMBER(Q661),COUNTIF(Blocos!G:G,J661),"")</f>
        <v/>
      </c>
      <c r="Y661" s="190" t="str">
        <f>IF(OR(X661=0,X661=""),"",VLOOKUP(SUMIFS(Blocos!A:A,Blocos!H:H,'EFD REGISTROS e Campos (2)'!X661,Blocos!G:G,'EFD REGISTROS e Campos (2)'!J661),Blocos!A:L,12,0))</f>
        <v/>
      </c>
      <c r="Z661" s="190" t="str">
        <f>IF(ISNUMBER(Q662),VLOOKUP(J661,Blocos!D:G,4,0),"")</f>
        <v/>
      </c>
      <c r="AA661" s="190" t="str">
        <f>IF(ISNUMBER(Q661),CONCATENATE("CREATE TABLE ""reg_",LOWER(J661),""" (""ID"" bigint NOT NULL AUTO_INCREMENT,  ""HASHFILE"" varchar(255) DEFAULT NULL, ""ID_PAI"" bigint NOT NULL,"),IF(Q661="Campo",CONCATENATE("""",L661,""" ",VLOOKUP(R661,Apoio!A:C,3,0)),""))&amp;IF(Z661="","",CONCATENATE("PRIMARY KEY (""ID""), KEY ""FK_reg_",LOWER(Z661),"_ID_PAI"" (""ID_PAI""), CONSTRAINT ""FK_reg_",LOWER(Z661),"_ID_PAI"" FOREIGN KEY (""ID_PAI"") REFERENCES ""reg_",LOWER(Z661),""" (""ID"")) ENGINE=InnoDB AUTO_INCREMENT=105774 DEFAULT CHARSET=utf8mb4 COLLATE=utf8mb4_0900_ai_ci;"))</f>
        <v/>
      </c>
      <c r="AB661" s="190" t="str">
        <f t="shared" si="76"/>
        <v/>
      </c>
    </row>
    <row r="662" spans="10:28" ht="14.5" hidden="1" customHeight="1" x14ac:dyDescent="0.3">
      <c r="J662" s="187" t="str">
        <f t="shared" si="75"/>
        <v>C176</v>
      </c>
      <c r="K662" s="219"/>
      <c r="L662" s="293"/>
      <c r="M662" s="216" t="s">
        <v>971</v>
      </c>
      <c r="N662" s="219"/>
      <c r="O662" s="219"/>
      <c r="P662" s="219"/>
      <c r="Q662" s="192" t="str">
        <f t="shared" si="71"/>
        <v/>
      </c>
      <c r="S662" s="191" t="str">
        <f t="shared" si="72"/>
        <v/>
      </c>
      <c r="T662" s="192" t="str">
        <f t="shared" si="73"/>
        <v/>
      </c>
      <c r="U662" s="192" t="str">
        <f t="shared" si="70"/>
        <v/>
      </c>
      <c r="V662" s="192" t="str">
        <f t="shared" si="74"/>
        <v/>
      </c>
      <c r="W662" s="191" t="str">
        <f>IF(Q662="Campo","@Campos(posicao = "&amp;K662&amp;", tipo = '"&amp;R662&amp;"')@Column(name = """&amp;L662&amp;""")"&amp;IF(R662="D","@Temporal(TemporalType.DATE)","")&amp;"private "&amp;VLOOKUP(TEXT(R662,"@"),Apoio!A:B,2,0)&amp;" "&amp;SUBSTITUTE(LOWER(LEFT(L662,1))&amp;RIGHT(PROPER(L662),LEN(L662)-1),"_","")&amp;";",IF(ISNUMBER(Q662),IF(R662="R","@Entity@Table(name = ""reg_"&amp;LOWER(J662)&amp;""")@XmlRootElement","")&amp;VLOOKUP(J662,Blocos!D:I,6,0)&amp;Apoio!$E$1&amp;Y662,""))</f>
        <v/>
      </c>
      <c r="X662" s="190" t="str">
        <f>IF(ISNUMBER(Q662),COUNTIF(Blocos!G:G,J662),"")</f>
        <v/>
      </c>
      <c r="Y662" s="190" t="str">
        <f>IF(OR(X662=0,X662=""),"",VLOOKUP(SUMIFS(Blocos!A:A,Blocos!H:H,'EFD REGISTROS e Campos (2)'!X662,Blocos!G:G,'EFD REGISTROS e Campos (2)'!J662),Blocos!A:L,12,0))</f>
        <v/>
      </c>
      <c r="Z662" s="190" t="str">
        <f>IF(ISNUMBER(Q663),VLOOKUP(J662,Blocos!D:G,4,0),"")</f>
        <v/>
      </c>
      <c r="AA662" s="190" t="str">
        <f>IF(ISNUMBER(Q662),CONCATENATE("CREATE TABLE ""reg_",LOWER(J662),""" (""ID"" bigint NOT NULL AUTO_INCREMENT,  ""HASHFILE"" varchar(255) DEFAULT NULL, ""ID_PAI"" bigint NOT NULL,"),IF(Q662="Campo",CONCATENATE("""",L662,""" ",VLOOKUP(R662,Apoio!A:C,3,0)),""))&amp;IF(Z662="","",CONCATENATE("PRIMARY KEY (""ID""), KEY ""FK_reg_",LOWER(Z662),"_ID_PAI"" (""ID_PAI""), CONSTRAINT ""FK_reg_",LOWER(Z662),"_ID_PAI"" FOREIGN KEY (""ID_PAI"") REFERENCES ""reg_",LOWER(Z662),""" (""ID"")) ENGINE=InnoDB AUTO_INCREMENT=105774 DEFAULT CHARSET=utf8mb4 COLLATE=utf8mb4_0900_ai_ci;"))</f>
        <v/>
      </c>
      <c r="AB662" s="190" t="str">
        <f t="shared" si="76"/>
        <v/>
      </c>
    </row>
    <row r="663" spans="10:28" ht="14.5" hidden="1" customHeight="1" x14ac:dyDescent="0.3">
      <c r="J663" s="187" t="str">
        <f t="shared" si="75"/>
        <v>C176</v>
      </c>
      <c r="K663" s="181">
        <v>20</v>
      </c>
      <c r="L663" s="289" t="s">
        <v>972</v>
      </c>
      <c r="M663" s="182" t="s">
        <v>973</v>
      </c>
      <c r="N663" s="181" t="s">
        <v>27</v>
      </c>
      <c r="O663" s="181" t="s">
        <v>356</v>
      </c>
      <c r="P663" s="181" t="s">
        <v>28</v>
      </c>
      <c r="Q663" s="192" t="str">
        <f t="shared" si="71"/>
        <v>Campo</v>
      </c>
      <c r="R663" s="192" t="s">
        <v>27</v>
      </c>
      <c r="S663" s="191" t="str">
        <f t="shared" si="72"/>
        <v/>
      </c>
      <c r="T663" s="192" t="str">
        <f t="shared" si="73"/>
        <v>&lt;campo posicao="20"&gt;
&lt;coluna&gt;CHAVE_NFE_RET&lt;/coluna&gt;
&lt;descricao&gt;Número completo da chave da NF-e emitida pelo substituto, na qual consta o valor do ICMS-ST retido &lt;/descricao&gt;
&lt;tipo&gt;C&lt;/tipo&gt;
&lt;/campo&gt;</v>
      </c>
      <c r="U663" s="192" t="str">
        <f t="shared" si="70"/>
        <v>&lt;campo posicao="20"&gt;
&lt;coluna&gt;CHAVE_NFE_RET&lt;/coluna&gt;
&lt;descricao&gt;Número completo da chave da NF-e emitida pelo substituto, na qual consta o valor do ICMS-ST retido &lt;/descricao&gt;
&lt;tipo&gt;C&lt;/tipo&gt;
&lt;/campo&gt;</v>
      </c>
      <c r="V663" s="192" t="str">
        <f t="shared" si="74"/>
        <v>{"Column21", "CHAVE_NFE_RET"},</v>
      </c>
      <c r="W663" s="191" t="str">
        <f>IF(Q663="Campo","@Campos(posicao = "&amp;K663&amp;", tipo = '"&amp;R663&amp;"')@Column(name = """&amp;L663&amp;""")"&amp;IF(R663="D","@Temporal(TemporalType.DATE)","")&amp;"private "&amp;VLOOKUP(TEXT(R663,"@"),Apoio!A:B,2,0)&amp;" "&amp;SUBSTITUTE(LOWER(LEFT(L663,1))&amp;RIGHT(PROPER(L663),LEN(L663)-1),"_","")&amp;";",IF(ISNUMBER(Q663),IF(R663="R","@Entity@Table(name = ""reg_"&amp;LOWER(J663)&amp;""")@XmlRootElement","")&amp;VLOOKUP(J663,Blocos!D:I,6,0)&amp;Apoio!$E$1&amp;Y663,""))</f>
        <v>@Campos(posicao = 20, tipo = 'C')@Column(name = "CHAVE_NFE_RET")private String chaveNfeRet;</v>
      </c>
      <c r="X663" s="190" t="str">
        <f>IF(ISNUMBER(Q663),COUNTIF(Blocos!G:G,J663),"")</f>
        <v/>
      </c>
      <c r="Y663" s="190" t="str">
        <f>IF(OR(X663=0,X663=""),"",VLOOKUP(SUMIFS(Blocos!A:A,Blocos!H:H,'EFD REGISTROS e Campos (2)'!X663,Blocos!G:G,'EFD REGISTROS e Campos (2)'!J663),Blocos!A:L,12,0))</f>
        <v/>
      </c>
      <c r="Z663" s="190" t="str">
        <f>IF(ISNUMBER(Q664),VLOOKUP(J663,Blocos!D:G,4,0),"")</f>
        <v/>
      </c>
      <c r="AA663" s="190" t="str">
        <f>IF(ISNUMBER(Q663),CONCATENATE("CREATE TABLE ""reg_",LOWER(J663),""" (""ID"" bigint NOT NULL AUTO_INCREMENT,  ""HASHFILE"" varchar(255) DEFAULT NULL, ""ID_PAI"" bigint NOT NULL,"),IF(Q663="Campo",CONCATENATE("""",L663,""" ",VLOOKUP(R663,Apoio!A:C,3,0)),""))&amp;IF(Z663="","",CONCATENATE("PRIMARY KEY (""ID""), KEY ""FK_reg_",LOWER(Z663),"_ID_PAI"" (""ID_PAI""), CONSTRAINT ""FK_reg_",LOWER(Z663),"_ID_PAI"" FOREIGN KEY (""ID_PAI"") REFERENCES ""reg_",LOWER(Z663),""" (""ID"")) ENGINE=InnoDB AUTO_INCREMENT=105774 DEFAULT CHARSET=utf8mb4 COLLATE=utf8mb4_0900_ai_ci;"))</f>
        <v>"CHAVE_NFE_RET" varchar(255) DEFAULT NULL,</v>
      </c>
      <c r="AB663" s="190" t="str">
        <f t="shared" si="76"/>
        <v>`reg_c176`.`CHAVE_NFE_RET`,</v>
      </c>
    </row>
    <row r="664" spans="10:28" ht="14.5" hidden="1" customHeight="1" x14ac:dyDescent="0.3">
      <c r="J664" s="187" t="str">
        <f t="shared" si="75"/>
        <v>C176</v>
      </c>
      <c r="K664" s="181">
        <v>21</v>
      </c>
      <c r="L664" s="289" t="s">
        <v>974</v>
      </c>
      <c r="M664" s="182" t="s">
        <v>975</v>
      </c>
      <c r="N664" s="181" t="s">
        <v>27</v>
      </c>
      <c r="O664" s="181">
        <v>60</v>
      </c>
      <c r="P664" s="181" t="s">
        <v>28</v>
      </c>
      <c r="Q664" s="192" t="str">
        <f t="shared" si="71"/>
        <v>Campo</v>
      </c>
      <c r="R664" s="192" t="s">
        <v>27</v>
      </c>
      <c r="S664" s="191" t="str">
        <f t="shared" si="72"/>
        <v/>
      </c>
      <c r="T664" s="192" t="str">
        <f t="shared" si="73"/>
        <v>&lt;campo posicao="21"&gt;
&lt;coluna&gt;COD_PART_NFE_RET&lt;/coluna&gt;
&lt;descricao&gt;Código do participante do emitente da NF-e em que houve a retenção do ICMS-ST – campo 02 do registro 0150&lt;/descricao&gt;
&lt;tipo&gt;C&lt;/tipo&gt;
&lt;/campo&gt;</v>
      </c>
      <c r="U664" s="192" t="str">
        <f t="shared" si="70"/>
        <v>&lt;campo posicao="21"&gt;
&lt;coluna&gt;COD_PART_NFE_RET&lt;/coluna&gt;
&lt;descricao&gt;Código do participante do emitente da NF-e em que houve a retenção do ICMS-ST – campo 02 do registro 0150&lt;/descricao&gt;
&lt;tipo&gt;C&lt;/tipo&gt;
&lt;/campo&gt;</v>
      </c>
      <c r="V664" s="192" t="str">
        <f t="shared" si="74"/>
        <v>{"Column22", "COD_PART_NFE_RET"},</v>
      </c>
      <c r="W664" s="191" t="str">
        <f>IF(Q664="Campo","@Campos(posicao = "&amp;K664&amp;", tipo = '"&amp;R664&amp;"')@Column(name = """&amp;L664&amp;""")"&amp;IF(R664="D","@Temporal(TemporalType.DATE)","")&amp;"private "&amp;VLOOKUP(TEXT(R664,"@"),Apoio!A:B,2,0)&amp;" "&amp;SUBSTITUTE(LOWER(LEFT(L664,1))&amp;RIGHT(PROPER(L664),LEN(L664)-1),"_","")&amp;";",IF(ISNUMBER(Q664),IF(R664="R","@Entity@Table(name = ""reg_"&amp;LOWER(J664)&amp;""")@XmlRootElement","")&amp;VLOOKUP(J664,Blocos!D:I,6,0)&amp;Apoio!$E$1&amp;Y664,""))</f>
        <v>@Campos(posicao = 21, tipo = 'C')@Column(name = "COD_PART_NFE_RET")private String codPartNfeRet;</v>
      </c>
      <c r="X664" s="190" t="str">
        <f>IF(ISNUMBER(Q664),COUNTIF(Blocos!G:G,J664),"")</f>
        <v/>
      </c>
      <c r="Y664" s="190" t="str">
        <f>IF(OR(X664=0,X664=""),"",VLOOKUP(SUMIFS(Blocos!A:A,Blocos!H:H,'EFD REGISTROS e Campos (2)'!X664,Blocos!G:G,'EFD REGISTROS e Campos (2)'!J664),Blocos!A:L,12,0))</f>
        <v/>
      </c>
      <c r="Z664" s="190" t="str">
        <f>IF(ISNUMBER(Q665),VLOOKUP(J664,Blocos!D:G,4,0),"")</f>
        <v/>
      </c>
      <c r="AA664" s="190" t="str">
        <f>IF(ISNUMBER(Q664),CONCATENATE("CREATE TABLE ""reg_",LOWER(J664),""" (""ID"" bigint NOT NULL AUTO_INCREMENT,  ""HASHFILE"" varchar(255) DEFAULT NULL, ""ID_PAI"" bigint NOT NULL,"),IF(Q664="Campo",CONCATENATE("""",L664,""" ",VLOOKUP(R664,Apoio!A:C,3,0)),""))&amp;IF(Z664="","",CONCATENATE("PRIMARY KEY (""ID""), KEY ""FK_reg_",LOWER(Z664),"_ID_PAI"" (""ID_PAI""), CONSTRAINT ""FK_reg_",LOWER(Z664),"_ID_PAI"" FOREIGN KEY (""ID_PAI"") REFERENCES ""reg_",LOWER(Z664),""" (""ID"")) ENGINE=InnoDB AUTO_INCREMENT=105774 DEFAULT CHARSET=utf8mb4 COLLATE=utf8mb4_0900_ai_ci;"))</f>
        <v>"COD_PART_NFE_RET" varchar(255) DEFAULT NULL,</v>
      </c>
      <c r="AB664" s="190" t="str">
        <f t="shared" si="76"/>
        <v>`reg_c176`.`COD_PART_NFE_RET`,</v>
      </c>
    </row>
    <row r="665" spans="10:28" ht="14.5" hidden="1" customHeight="1" x14ac:dyDescent="0.3">
      <c r="J665" s="187" t="str">
        <f t="shared" si="75"/>
        <v>C176</v>
      </c>
      <c r="K665" s="181">
        <v>22</v>
      </c>
      <c r="L665" s="289" t="s">
        <v>976</v>
      </c>
      <c r="M665" s="182" t="s">
        <v>977</v>
      </c>
      <c r="N665" s="181" t="s">
        <v>27</v>
      </c>
      <c r="O665" s="181">
        <v>3</v>
      </c>
      <c r="P665" s="181" t="s">
        <v>28</v>
      </c>
      <c r="Q665" s="192" t="str">
        <f t="shared" si="71"/>
        <v>Campo</v>
      </c>
      <c r="R665" s="192" t="s">
        <v>27</v>
      </c>
      <c r="S665" s="191" t="str">
        <f t="shared" si="72"/>
        <v/>
      </c>
      <c r="T665" s="192" t="str">
        <f t="shared" si="73"/>
        <v>&lt;campo posicao="22"&gt;
&lt;coluna&gt;SER_NFE_RET&lt;/coluna&gt;
&lt;descricao&gt;Série da NF-e em que houve a retenção do ICMS-ST&lt;/descricao&gt;
&lt;tipo&gt;C&lt;/tipo&gt;
&lt;/campo&gt;</v>
      </c>
      <c r="U665" s="192" t="str">
        <f t="shared" si="70"/>
        <v>&lt;campo posicao="22"&gt;
&lt;coluna&gt;SER_NFE_RET&lt;/coluna&gt;
&lt;descricao&gt;Série da NF-e em que houve a retenção do ICMS-ST&lt;/descricao&gt;
&lt;tipo&gt;C&lt;/tipo&gt;
&lt;/campo&gt;</v>
      </c>
      <c r="V665" s="192" t="str">
        <f t="shared" si="74"/>
        <v>{"Column23", "SER_NFE_RET"},</v>
      </c>
      <c r="W665" s="191" t="str">
        <f>IF(Q665="Campo","@Campos(posicao = "&amp;K665&amp;", tipo = '"&amp;R665&amp;"')@Column(name = """&amp;L665&amp;""")"&amp;IF(R665="D","@Temporal(TemporalType.DATE)","")&amp;"private "&amp;VLOOKUP(TEXT(R665,"@"),Apoio!A:B,2,0)&amp;" "&amp;SUBSTITUTE(LOWER(LEFT(L665,1))&amp;RIGHT(PROPER(L665),LEN(L665)-1),"_","")&amp;";",IF(ISNUMBER(Q665),IF(R665="R","@Entity@Table(name = ""reg_"&amp;LOWER(J665)&amp;""")@XmlRootElement","")&amp;VLOOKUP(J665,Blocos!D:I,6,0)&amp;Apoio!$E$1&amp;Y665,""))</f>
        <v>@Campos(posicao = 22, tipo = 'C')@Column(name = "SER_NFE_RET")private String serNfeRet;</v>
      </c>
      <c r="X665" s="190" t="str">
        <f>IF(ISNUMBER(Q665),COUNTIF(Blocos!G:G,J665),"")</f>
        <v/>
      </c>
      <c r="Y665" s="190" t="str">
        <f>IF(OR(X665=0,X665=""),"",VLOOKUP(SUMIFS(Blocos!A:A,Blocos!H:H,'EFD REGISTROS e Campos (2)'!X665,Blocos!G:G,'EFD REGISTROS e Campos (2)'!J665),Blocos!A:L,12,0))</f>
        <v/>
      </c>
      <c r="Z665" s="190" t="str">
        <f>IF(ISNUMBER(Q666),VLOOKUP(J665,Blocos!D:G,4,0),"")</f>
        <v/>
      </c>
      <c r="AA665" s="190" t="str">
        <f>IF(ISNUMBER(Q665),CONCATENATE("CREATE TABLE ""reg_",LOWER(J665),""" (""ID"" bigint NOT NULL AUTO_INCREMENT,  ""HASHFILE"" varchar(255) DEFAULT NULL, ""ID_PAI"" bigint NOT NULL,"),IF(Q665="Campo",CONCATENATE("""",L665,""" ",VLOOKUP(R665,Apoio!A:C,3,0)),""))&amp;IF(Z665="","",CONCATENATE("PRIMARY KEY (""ID""), KEY ""FK_reg_",LOWER(Z665),"_ID_PAI"" (""ID_PAI""), CONSTRAINT ""FK_reg_",LOWER(Z665),"_ID_PAI"" FOREIGN KEY (""ID_PAI"") REFERENCES ""reg_",LOWER(Z665),""" (""ID"")) ENGINE=InnoDB AUTO_INCREMENT=105774 DEFAULT CHARSET=utf8mb4 COLLATE=utf8mb4_0900_ai_ci;"))</f>
        <v>"SER_NFE_RET" varchar(255) DEFAULT NULL,</v>
      </c>
      <c r="AB665" s="190" t="str">
        <f t="shared" si="76"/>
        <v>`reg_c176`.`SER_NFE_RET`,</v>
      </c>
    </row>
    <row r="666" spans="10:28" ht="14.5" hidden="1" customHeight="1" x14ac:dyDescent="0.3">
      <c r="J666" s="187" t="str">
        <f t="shared" si="75"/>
        <v>C176</v>
      </c>
      <c r="K666" s="181">
        <v>23</v>
      </c>
      <c r="L666" s="289" t="s">
        <v>978</v>
      </c>
      <c r="M666" s="182" t="s">
        <v>979</v>
      </c>
      <c r="N666" s="181" t="s">
        <v>32</v>
      </c>
      <c r="O666" s="181">
        <v>9</v>
      </c>
      <c r="P666" s="181" t="s">
        <v>28</v>
      </c>
      <c r="Q666" s="192" t="str">
        <f t="shared" si="71"/>
        <v>Campo</v>
      </c>
      <c r="R666" s="192" t="s">
        <v>3607</v>
      </c>
      <c r="S666" s="191" t="str">
        <f t="shared" si="72"/>
        <v/>
      </c>
      <c r="T666" s="192" t="str">
        <f t="shared" si="73"/>
        <v>&lt;campo posicao="23"&gt;
&lt;coluna&gt;NUM_NFE_RET&lt;/coluna&gt;
&lt;descricao&gt;Número da NF-e em que houve a retenção do ICMS-ST&lt;/descricao&gt;
&lt;tipo&gt;I&lt;/tipo&gt;
&lt;/campo&gt;</v>
      </c>
      <c r="U666" s="192" t="str">
        <f t="shared" si="70"/>
        <v>&lt;campo posicao="23"&gt;
&lt;coluna&gt;NUM_NFE_RET&lt;/coluna&gt;
&lt;descricao&gt;Número da NF-e em que houve a retenção do ICMS-ST&lt;/descricao&gt;
&lt;tipo&gt;I&lt;/tipo&gt;
&lt;/campo&gt;</v>
      </c>
      <c r="V666" s="192" t="str">
        <f t="shared" si="74"/>
        <v>{"Column24", "NUM_NFE_RET"},</v>
      </c>
      <c r="W666" s="191" t="str">
        <f>IF(Q666="Campo","@Campos(posicao = "&amp;K666&amp;", tipo = '"&amp;R666&amp;"')@Column(name = """&amp;L666&amp;""")"&amp;IF(R666="D","@Temporal(TemporalType.DATE)","")&amp;"private "&amp;VLOOKUP(TEXT(R666,"@"),Apoio!A:B,2,0)&amp;" "&amp;SUBSTITUTE(LOWER(LEFT(L666,1))&amp;RIGHT(PROPER(L666),LEN(L666)-1),"_","")&amp;";",IF(ISNUMBER(Q666),IF(R666="R","@Entity@Table(name = ""reg_"&amp;LOWER(J666)&amp;""")@XmlRootElement","")&amp;VLOOKUP(J666,Blocos!D:I,6,0)&amp;Apoio!$E$1&amp;Y666,""))</f>
        <v>@Campos(posicao = 23, tipo = 'I')@Column(name = "NUM_NFE_RET")private int numNfeRet;</v>
      </c>
      <c r="X666" s="190" t="str">
        <f>IF(ISNUMBER(Q666),COUNTIF(Blocos!G:G,J666),"")</f>
        <v/>
      </c>
      <c r="Y666" s="190" t="str">
        <f>IF(OR(X666=0,X666=""),"",VLOOKUP(SUMIFS(Blocos!A:A,Blocos!H:H,'EFD REGISTROS e Campos (2)'!X666,Blocos!G:G,'EFD REGISTROS e Campos (2)'!J666),Blocos!A:L,12,0))</f>
        <v/>
      </c>
      <c r="Z666" s="190" t="str">
        <f>IF(ISNUMBER(Q667),VLOOKUP(J666,Blocos!D:G,4,0),"")</f>
        <v/>
      </c>
      <c r="AA666" s="190" t="str">
        <f>IF(ISNUMBER(Q666),CONCATENATE("CREATE TABLE ""reg_",LOWER(J666),""" (""ID"" bigint NOT NULL AUTO_INCREMENT,  ""HASHFILE"" varchar(255) DEFAULT NULL, ""ID_PAI"" bigint NOT NULL,"),IF(Q666="Campo",CONCATENATE("""",L666,""" ",VLOOKUP(R666,Apoio!A:C,3,0)),""))&amp;IF(Z666="","",CONCATENATE("PRIMARY KEY (""ID""), KEY ""FK_reg_",LOWER(Z666),"_ID_PAI"" (""ID_PAI""), CONSTRAINT ""FK_reg_",LOWER(Z666),"_ID_PAI"" FOREIGN KEY (""ID_PAI"") REFERENCES ""reg_",LOWER(Z666),""" (""ID"")) ENGINE=InnoDB AUTO_INCREMENT=105774 DEFAULT CHARSET=utf8mb4 COLLATE=utf8mb4_0900_ai_ci;"))</f>
        <v>"NUM_NFE_RET" int DEFAULT NULL,</v>
      </c>
      <c r="AB666" s="190" t="str">
        <f t="shared" si="76"/>
        <v>`reg_c176`.`NUM_NFE_RET`,</v>
      </c>
    </row>
    <row r="667" spans="10:28" ht="14.5" hidden="1" customHeight="1" x14ac:dyDescent="0.3">
      <c r="J667" s="187" t="str">
        <f t="shared" si="75"/>
        <v>C176</v>
      </c>
      <c r="K667" s="181">
        <v>24</v>
      </c>
      <c r="L667" s="289" t="s">
        <v>980</v>
      </c>
      <c r="M667" s="182" t="s">
        <v>981</v>
      </c>
      <c r="N667" s="181" t="s">
        <v>32</v>
      </c>
      <c r="O667" s="181">
        <v>3</v>
      </c>
      <c r="P667" s="181" t="s">
        <v>28</v>
      </c>
      <c r="Q667" s="192" t="str">
        <f t="shared" si="71"/>
        <v>Campo</v>
      </c>
      <c r="R667" s="192" t="s">
        <v>3607</v>
      </c>
      <c r="S667" s="191" t="str">
        <f t="shared" si="72"/>
        <v/>
      </c>
      <c r="T667" s="192" t="str">
        <f t="shared" si="73"/>
        <v>&lt;campo posicao="24"&gt;
&lt;coluna&gt;ITEM_NFE_RET&lt;/coluna&gt;
&lt;descricao&gt;Número sequencial do item na NF-e em que houve a retenção do ICMS-ST, que corresponde à mercadoria objeto de pedido de ressarcimento&lt;/descricao&gt;
&lt;tipo&gt;I&lt;/tipo&gt;
&lt;/campo&gt;</v>
      </c>
      <c r="U667" s="192" t="str">
        <f t="shared" si="70"/>
        <v>&lt;campo posicao="24"&gt;
&lt;coluna&gt;ITEM_NFE_RET&lt;/coluna&gt;
&lt;descricao&gt;Número sequencial do item na NF-e em que houve a retenção do ICMS-ST, que corresponde à mercadoria objeto de pedido de ressarcimento&lt;/descricao&gt;
&lt;tipo&gt;I&lt;/tipo&gt;
&lt;/campo&gt;</v>
      </c>
      <c r="V667" s="192" t="str">
        <f t="shared" si="74"/>
        <v>{"Column25", "ITEM_NFE_RET"},</v>
      </c>
      <c r="W667" s="191" t="str">
        <f>IF(Q667="Campo","@Campos(posicao = "&amp;K667&amp;", tipo = '"&amp;R667&amp;"')@Column(name = """&amp;L667&amp;""")"&amp;IF(R667="D","@Temporal(TemporalType.DATE)","")&amp;"private "&amp;VLOOKUP(TEXT(R667,"@"),Apoio!A:B,2,0)&amp;" "&amp;SUBSTITUTE(LOWER(LEFT(L667,1))&amp;RIGHT(PROPER(L667),LEN(L667)-1),"_","")&amp;";",IF(ISNUMBER(Q667),IF(R667="R","@Entity@Table(name = ""reg_"&amp;LOWER(J667)&amp;""")@XmlRootElement","")&amp;VLOOKUP(J667,Blocos!D:I,6,0)&amp;Apoio!$E$1&amp;Y667,""))</f>
        <v>@Campos(posicao = 24, tipo = 'I')@Column(name = "ITEM_NFE_RET")private int itemNfeRet;</v>
      </c>
      <c r="X667" s="190" t="str">
        <f>IF(ISNUMBER(Q667),COUNTIF(Blocos!G:G,J667),"")</f>
        <v/>
      </c>
      <c r="Y667" s="190" t="str">
        <f>IF(OR(X667=0,X667=""),"",VLOOKUP(SUMIFS(Blocos!A:A,Blocos!H:H,'EFD REGISTROS e Campos (2)'!X667,Blocos!G:G,'EFD REGISTROS e Campos (2)'!J667),Blocos!A:L,12,0))</f>
        <v/>
      </c>
      <c r="Z667" s="190" t="str">
        <f>IF(ISNUMBER(Q668),VLOOKUP(J667,Blocos!D:G,4,0),"")</f>
        <v/>
      </c>
      <c r="AA667" s="190" t="str">
        <f>IF(ISNUMBER(Q667),CONCATENATE("CREATE TABLE ""reg_",LOWER(J667),""" (""ID"" bigint NOT NULL AUTO_INCREMENT,  ""HASHFILE"" varchar(255) DEFAULT NULL, ""ID_PAI"" bigint NOT NULL,"),IF(Q667="Campo",CONCATENATE("""",L667,""" ",VLOOKUP(R667,Apoio!A:C,3,0)),""))&amp;IF(Z667="","",CONCATENATE("PRIMARY KEY (""ID""), KEY ""FK_reg_",LOWER(Z667),"_ID_PAI"" (""ID_PAI""), CONSTRAINT ""FK_reg_",LOWER(Z667),"_ID_PAI"" FOREIGN KEY (""ID_PAI"") REFERENCES ""reg_",LOWER(Z667),""" (""ID"")) ENGINE=InnoDB AUTO_INCREMENT=105774 DEFAULT CHARSET=utf8mb4 COLLATE=utf8mb4_0900_ai_ci;"))</f>
        <v>"ITEM_NFE_RET" int DEFAULT NULL,</v>
      </c>
      <c r="AB667" s="190" t="str">
        <f t="shared" si="76"/>
        <v>`reg_c176`.`ITEM_NFE_RET`,</v>
      </c>
    </row>
    <row r="668" spans="10:28" ht="14.5" hidden="1" customHeight="1" x14ac:dyDescent="0.3">
      <c r="J668" s="187" t="str">
        <f t="shared" si="75"/>
        <v>C176</v>
      </c>
      <c r="K668" s="217">
        <v>25</v>
      </c>
      <c r="L668" s="291" t="s">
        <v>631</v>
      </c>
      <c r="M668" s="214" t="s">
        <v>632</v>
      </c>
      <c r="N668" s="217" t="s">
        <v>27</v>
      </c>
      <c r="O668" s="217" t="s">
        <v>240</v>
      </c>
      <c r="P668" s="217" t="s">
        <v>28</v>
      </c>
      <c r="Q668" s="192" t="str">
        <f t="shared" si="71"/>
        <v>Campo</v>
      </c>
      <c r="R668" s="192" t="s">
        <v>27</v>
      </c>
      <c r="S668" s="191" t="str">
        <f t="shared" si="72"/>
        <v/>
      </c>
      <c r="T668" s="192" t="str">
        <f t="shared" si="73"/>
        <v>&lt;campo posicao="25"&gt;
&lt;coluna&gt;COD_DA&lt;/coluna&gt;
&lt;descricao&gt;Código do modelo do documento de arrecadação : &lt;/descricao&gt;
&lt;tipo&gt;C&lt;/tipo&gt;
&lt;/campo&gt;</v>
      </c>
      <c r="U668" s="192" t="str">
        <f t="shared" si="70"/>
        <v>&lt;campo posicao="25"&gt;
&lt;coluna&gt;COD_DA&lt;/coluna&gt;
&lt;descricao&gt;Código do modelo do documento de arrecadação : &lt;/descricao&gt;
&lt;tipo&gt;C&lt;/tipo&gt;
&lt;/campo&gt;</v>
      </c>
      <c r="V668" s="192" t="str">
        <f t="shared" si="74"/>
        <v>{"Column26", "COD_DA"},</v>
      </c>
      <c r="W668" s="191" t="str">
        <f>IF(Q668="Campo","@Campos(posicao = "&amp;K668&amp;", tipo = '"&amp;R668&amp;"')@Column(name = """&amp;L668&amp;""")"&amp;IF(R668="D","@Temporal(TemporalType.DATE)","")&amp;"private "&amp;VLOOKUP(TEXT(R668,"@"),Apoio!A:B,2,0)&amp;" "&amp;SUBSTITUTE(LOWER(LEFT(L668,1))&amp;RIGHT(PROPER(L668),LEN(L668)-1),"_","")&amp;";",IF(ISNUMBER(Q668),IF(R668="R","@Entity@Table(name = ""reg_"&amp;LOWER(J668)&amp;""")@XmlRootElement","")&amp;VLOOKUP(J668,Blocos!D:I,6,0)&amp;Apoio!$E$1&amp;Y668,""))</f>
        <v>@Campos(posicao = 25, tipo = 'C')@Column(name = "COD_DA")private String codDa;</v>
      </c>
      <c r="X668" s="190" t="str">
        <f>IF(ISNUMBER(Q668),COUNTIF(Blocos!G:G,J668),"")</f>
        <v/>
      </c>
      <c r="Y668" s="190" t="str">
        <f>IF(OR(X668=0,X668=""),"",VLOOKUP(SUMIFS(Blocos!A:A,Blocos!H:H,'EFD REGISTROS e Campos (2)'!X668,Blocos!G:G,'EFD REGISTROS e Campos (2)'!J668),Blocos!A:L,12,0))</f>
        <v/>
      </c>
      <c r="Z668" s="190" t="str">
        <f>IF(ISNUMBER(Q669),VLOOKUP(J668,Blocos!D:G,4,0),"")</f>
        <v/>
      </c>
      <c r="AA668" s="190" t="str">
        <f>IF(ISNUMBER(Q668),CONCATENATE("CREATE TABLE ""reg_",LOWER(J668),""" (""ID"" bigint NOT NULL AUTO_INCREMENT,  ""HASHFILE"" varchar(255) DEFAULT NULL, ""ID_PAI"" bigint NOT NULL,"),IF(Q668="Campo",CONCATENATE("""",L668,""" ",VLOOKUP(R668,Apoio!A:C,3,0)),""))&amp;IF(Z668="","",CONCATENATE("PRIMARY KEY (""ID""), KEY ""FK_reg_",LOWER(Z668),"_ID_PAI"" (""ID_PAI""), CONSTRAINT ""FK_reg_",LOWER(Z668),"_ID_PAI"" FOREIGN KEY (""ID_PAI"") REFERENCES ""reg_",LOWER(Z668),""" (""ID"")) ENGINE=InnoDB AUTO_INCREMENT=105774 DEFAULT CHARSET=utf8mb4 COLLATE=utf8mb4_0900_ai_ci;"))</f>
        <v>"COD_DA" varchar(255) DEFAULT NULL,</v>
      </c>
      <c r="AB668" s="190" t="str">
        <f t="shared" si="76"/>
        <v>`reg_c176`.`COD_DA`,</v>
      </c>
    </row>
    <row r="669" spans="10:28" ht="14.5" hidden="1" customHeight="1" x14ac:dyDescent="0.3">
      <c r="J669" s="187" t="str">
        <f t="shared" si="75"/>
        <v>C176</v>
      </c>
      <c r="K669" s="218"/>
      <c r="L669" s="292"/>
      <c r="M669" s="215" t="s">
        <v>633</v>
      </c>
      <c r="N669" s="218"/>
      <c r="O669" s="218"/>
      <c r="P669" s="218"/>
      <c r="Q669" s="192" t="str">
        <f t="shared" si="71"/>
        <v/>
      </c>
      <c r="S669" s="191" t="str">
        <f t="shared" si="72"/>
        <v/>
      </c>
      <c r="T669" s="192" t="str">
        <f t="shared" si="73"/>
        <v/>
      </c>
      <c r="U669" s="192" t="str">
        <f t="shared" si="70"/>
        <v/>
      </c>
      <c r="V669" s="192" t="str">
        <f t="shared" si="74"/>
        <v/>
      </c>
      <c r="W669" s="191" t="str">
        <f>IF(Q669="Campo","@Campos(posicao = "&amp;K669&amp;", tipo = '"&amp;R669&amp;"')@Column(name = """&amp;L669&amp;""")"&amp;IF(R669="D","@Temporal(TemporalType.DATE)","")&amp;"private "&amp;VLOOKUP(TEXT(R669,"@"),Apoio!A:B,2,0)&amp;" "&amp;SUBSTITUTE(LOWER(LEFT(L669,1))&amp;RIGHT(PROPER(L669),LEN(L669)-1),"_","")&amp;";",IF(ISNUMBER(Q669),IF(R669="R","@Entity@Table(name = ""reg_"&amp;LOWER(J669)&amp;""")@XmlRootElement","")&amp;VLOOKUP(J669,Blocos!D:I,6,0)&amp;Apoio!$E$1&amp;Y669,""))</f>
        <v/>
      </c>
      <c r="X669" s="190" t="str">
        <f>IF(ISNUMBER(Q669),COUNTIF(Blocos!G:G,J669),"")</f>
        <v/>
      </c>
      <c r="Y669" s="190" t="str">
        <f>IF(OR(X669=0,X669=""),"",VLOOKUP(SUMIFS(Blocos!A:A,Blocos!H:H,'EFD REGISTROS e Campos (2)'!X669,Blocos!G:G,'EFD REGISTROS e Campos (2)'!J669),Blocos!A:L,12,0))</f>
        <v/>
      </c>
      <c r="Z669" s="190" t="str">
        <f>IF(ISNUMBER(Q670),VLOOKUP(J669,Blocos!D:G,4,0),"")</f>
        <v/>
      </c>
      <c r="AA669" s="190" t="str">
        <f>IF(ISNUMBER(Q669),CONCATENATE("CREATE TABLE ""reg_",LOWER(J669),""" (""ID"" bigint NOT NULL AUTO_INCREMENT,  ""HASHFILE"" varchar(255) DEFAULT NULL, ""ID_PAI"" bigint NOT NULL,"),IF(Q669="Campo",CONCATENATE("""",L669,""" ",VLOOKUP(R669,Apoio!A:C,3,0)),""))&amp;IF(Z669="","",CONCATENATE("PRIMARY KEY (""ID""), KEY ""FK_reg_",LOWER(Z669),"_ID_PAI"" (""ID_PAI""), CONSTRAINT ""FK_reg_",LOWER(Z669),"_ID_PAI"" FOREIGN KEY (""ID_PAI"") REFERENCES ""reg_",LOWER(Z669),""" (""ID"")) ENGINE=InnoDB AUTO_INCREMENT=105774 DEFAULT CHARSET=utf8mb4 COLLATE=utf8mb4_0900_ai_ci;"))</f>
        <v/>
      </c>
      <c r="AB669" s="190" t="str">
        <f t="shared" si="76"/>
        <v/>
      </c>
    </row>
    <row r="670" spans="10:28" ht="14.5" hidden="1" customHeight="1" x14ac:dyDescent="0.3">
      <c r="J670" s="187" t="str">
        <f t="shared" si="75"/>
        <v>C176</v>
      </c>
      <c r="K670" s="219"/>
      <c r="L670" s="293"/>
      <c r="M670" s="216" t="s">
        <v>634</v>
      </c>
      <c r="N670" s="219"/>
      <c r="O670" s="219"/>
      <c r="P670" s="219"/>
      <c r="Q670" s="192" t="str">
        <f t="shared" si="71"/>
        <v/>
      </c>
      <c r="S670" s="191" t="str">
        <f t="shared" si="72"/>
        <v/>
      </c>
      <c r="T670" s="192" t="str">
        <f t="shared" si="73"/>
        <v/>
      </c>
      <c r="U670" s="192" t="str">
        <f t="shared" si="70"/>
        <v/>
      </c>
      <c r="V670" s="192" t="str">
        <f t="shared" si="74"/>
        <v/>
      </c>
      <c r="W670" s="191" t="str">
        <f>IF(Q670="Campo","@Campos(posicao = "&amp;K670&amp;", tipo = '"&amp;R670&amp;"')@Column(name = """&amp;L670&amp;""")"&amp;IF(R670="D","@Temporal(TemporalType.DATE)","")&amp;"private "&amp;VLOOKUP(TEXT(R670,"@"),Apoio!A:B,2,0)&amp;" "&amp;SUBSTITUTE(LOWER(LEFT(L670,1))&amp;RIGHT(PROPER(L670),LEN(L670)-1),"_","")&amp;";",IF(ISNUMBER(Q670),IF(R670="R","@Entity@Table(name = ""reg_"&amp;LOWER(J670)&amp;""")@XmlRootElement","")&amp;VLOOKUP(J670,Blocos!D:I,6,0)&amp;Apoio!$E$1&amp;Y670,""))</f>
        <v/>
      </c>
      <c r="X670" s="190" t="str">
        <f>IF(ISNUMBER(Q670),COUNTIF(Blocos!G:G,J670),"")</f>
        <v/>
      </c>
      <c r="Y670" s="190" t="str">
        <f>IF(OR(X670=0,X670=""),"",VLOOKUP(SUMIFS(Blocos!A:A,Blocos!H:H,'EFD REGISTROS e Campos (2)'!X670,Blocos!G:G,'EFD REGISTROS e Campos (2)'!J670),Blocos!A:L,12,0))</f>
        <v/>
      </c>
      <c r="Z670" s="190" t="str">
        <f>IF(ISNUMBER(Q671),VLOOKUP(J670,Blocos!D:G,4,0),"")</f>
        <v/>
      </c>
      <c r="AA670" s="190" t="str">
        <f>IF(ISNUMBER(Q670),CONCATENATE("CREATE TABLE ""reg_",LOWER(J670),""" (""ID"" bigint NOT NULL AUTO_INCREMENT,  ""HASHFILE"" varchar(255) DEFAULT NULL, ""ID_PAI"" bigint NOT NULL,"),IF(Q670="Campo",CONCATENATE("""",L670,""" ",VLOOKUP(R670,Apoio!A:C,3,0)),""))&amp;IF(Z670="","",CONCATENATE("PRIMARY KEY (""ID""), KEY ""FK_reg_",LOWER(Z670),"_ID_PAI"" (""ID_PAI""), CONSTRAINT ""FK_reg_",LOWER(Z670),"_ID_PAI"" FOREIGN KEY (""ID_PAI"") REFERENCES ""reg_",LOWER(Z670),""" (""ID"")) ENGINE=InnoDB AUTO_INCREMENT=105774 DEFAULT CHARSET=utf8mb4 COLLATE=utf8mb4_0900_ai_ci;"))</f>
        <v/>
      </c>
      <c r="AB670" s="190" t="str">
        <f t="shared" si="76"/>
        <v/>
      </c>
    </row>
    <row r="671" spans="10:28" ht="14.5" hidden="1" customHeight="1" x14ac:dyDescent="0.3">
      <c r="J671" s="187" t="str">
        <f t="shared" si="75"/>
        <v>C176</v>
      </c>
      <c r="K671" s="181">
        <v>26</v>
      </c>
      <c r="L671" s="289" t="s">
        <v>636</v>
      </c>
      <c r="M671" s="182" t="s">
        <v>982</v>
      </c>
      <c r="N671" s="181" t="s">
        <v>27</v>
      </c>
      <c r="O671" s="181" t="s">
        <v>28</v>
      </c>
      <c r="P671" s="181" t="s">
        <v>28</v>
      </c>
      <c r="Q671" s="192" t="str">
        <f t="shared" si="71"/>
        <v>Campo</v>
      </c>
      <c r="R671" s="192" t="s">
        <v>27</v>
      </c>
      <c r="S671" s="191" t="str">
        <f t="shared" si="72"/>
        <v/>
      </c>
      <c r="T671" s="192" t="str">
        <f t="shared" si="73"/>
        <v>&lt;campo posicao="26"&gt;
&lt;coluna&gt;NUM_DA&lt;/coluna&gt;
&lt;descricao&gt;Número do documento de arrecadação estadual, se houver&lt;/descricao&gt;
&lt;tipo&gt;C&lt;/tipo&gt;
&lt;/campo&gt;</v>
      </c>
      <c r="U671" s="192" t="str">
        <f t="shared" si="70"/>
        <v>&lt;campo posicao="26"&gt;
&lt;coluna&gt;NUM_DA&lt;/coluna&gt;
&lt;descricao&gt;Número do documento de arrecadação estadual, se houver&lt;/descricao&gt;
&lt;tipo&gt;C&lt;/tipo&gt;
&lt;/campo&gt;</v>
      </c>
      <c r="V671" s="192" t="str">
        <f t="shared" si="74"/>
        <v>{"Column27", "NUM_DA"},</v>
      </c>
      <c r="W671" s="191" t="str">
        <f>IF(Q671="Campo","@Campos(posicao = "&amp;K671&amp;", tipo = '"&amp;R671&amp;"')@Column(name = """&amp;L671&amp;""")"&amp;IF(R671="D","@Temporal(TemporalType.DATE)","")&amp;"private "&amp;VLOOKUP(TEXT(R671,"@"),Apoio!A:B,2,0)&amp;" "&amp;SUBSTITUTE(LOWER(LEFT(L671,1))&amp;RIGHT(PROPER(L671),LEN(L671)-1),"_","")&amp;";",IF(ISNUMBER(Q671),IF(R671="R","@Entity@Table(name = ""reg_"&amp;LOWER(J671)&amp;""")@XmlRootElement","")&amp;VLOOKUP(J671,Blocos!D:I,6,0)&amp;Apoio!$E$1&amp;Y671,""))</f>
        <v>@Campos(posicao = 26, tipo = 'C')@Column(name = "NUM_DA")private String numDa;</v>
      </c>
      <c r="X671" s="190" t="str">
        <f>IF(ISNUMBER(Q671),COUNTIF(Blocos!G:G,J671),"")</f>
        <v/>
      </c>
      <c r="Y671" s="190" t="str">
        <f>IF(OR(X671=0,X671=""),"",VLOOKUP(SUMIFS(Blocos!A:A,Blocos!H:H,'EFD REGISTROS e Campos (2)'!X671,Blocos!G:G,'EFD REGISTROS e Campos (2)'!J671),Blocos!A:L,12,0))</f>
        <v/>
      </c>
      <c r="Z671" s="190" t="str">
        <f>IF(ISNUMBER(Q672),VLOOKUP(J671,Blocos!D:G,4,0),"")</f>
        <v/>
      </c>
      <c r="AA671" s="190" t="str">
        <f>IF(ISNUMBER(Q671),CONCATENATE("CREATE TABLE ""reg_",LOWER(J671),""" (""ID"" bigint NOT NULL AUTO_INCREMENT,  ""HASHFILE"" varchar(255) DEFAULT NULL, ""ID_PAI"" bigint NOT NULL,"),IF(Q671="Campo",CONCATENATE("""",L671,""" ",VLOOKUP(R671,Apoio!A:C,3,0)),""))&amp;IF(Z671="","",CONCATENATE("PRIMARY KEY (""ID""), KEY ""FK_reg_",LOWER(Z671),"_ID_PAI"" (""ID_PAI""), CONSTRAINT ""FK_reg_",LOWER(Z671),"_ID_PAI"" FOREIGN KEY (""ID_PAI"") REFERENCES ""reg_",LOWER(Z671),""" (""ID"")) ENGINE=InnoDB AUTO_INCREMENT=105774 DEFAULT CHARSET=utf8mb4 COLLATE=utf8mb4_0900_ai_ci;"))</f>
        <v>"NUM_DA" varchar(255) DEFAULT NULL,</v>
      </c>
      <c r="AB671" s="190" t="str">
        <f t="shared" si="76"/>
        <v>`reg_c176`.`NUM_DA`,</v>
      </c>
    </row>
    <row r="672" spans="10:28" ht="14.5" hidden="1" customHeight="1" x14ac:dyDescent="0.3">
      <c r="J672" s="187" t="str">
        <f t="shared" si="75"/>
        <v>C176</v>
      </c>
      <c r="K672" s="181">
        <v>27</v>
      </c>
      <c r="L672" s="289" t="s">
        <v>983</v>
      </c>
      <c r="M672" s="182" t="s">
        <v>984</v>
      </c>
      <c r="N672" s="181" t="s">
        <v>32</v>
      </c>
      <c r="O672" s="181" t="s">
        <v>28</v>
      </c>
      <c r="P672" s="181">
        <v>3</v>
      </c>
      <c r="Q672" s="192" t="str">
        <f t="shared" si="71"/>
        <v>Campo</v>
      </c>
      <c r="R672" s="192" t="s">
        <v>3606</v>
      </c>
      <c r="S672" s="191" t="str">
        <f t="shared" si="72"/>
        <v/>
      </c>
      <c r="T672" s="192" t="str">
        <f t="shared" si="73"/>
        <v>&lt;campo posicao="27"&gt;
&lt;coluna&gt;VL_UNIT_RES_FCP_ST&lt;/coluna&gt;
&lt;descricao&gt;Valor unitário do ressarcimento (parcial ou completo) de FCP decorrente da quebra da ST&lt;/descricao&gt;
&lt;tipo&gt;R&lt;/tipo&gt;
&lt;/campo&gt;</v>
      </c>
      <c r="U672" s="192" t="str">
        <f t="shared" si="70"/>
        <v>&lt;campo posicao="27"&gt;
&lt;coluna&gt;VL_UNIT_RES_FCP_ST&lt;/coluna&gt;
&lt;descricao&gt;Valor unitário do ressarcimento (parcial ou completo) de FCP decorrente da quebra da ST&lt;/descricao&gt;
&lt;tipo&gt;R&lt;/tipo&gt;
&lt;/campo&gt;</v>
      </c>
      <c r="V672" s="192" t="str">
        <f t="shared" si="74"/>
        <v>{"Column28", "VL_UNIT_RES_FCP_ST"},</v>
      </c>
      <c r="W672" s="191" t="str">
        <f>IF(Q672="Campo","@Campos(posicao = "&amp;K672&amp;", tipo = '"&amp;R672&amp;"')@Column(name = """&amp;L672&amp;""")"&amp;IF(R672="D","@Temporal(TemporalType.DATE)","")&amp;"private "&amp;VLOOKUP(TEXT(R672,"@"),Apoio!A:B,2,0)&amp;" "&amp;SUBSTITUTE(LOWER(LEFT(L672,1))&amp;RIGHT(PROPER(L672),LEN(L672)-1),"_","")&amp;";",IF(ISNUMBER(Q672),IF(R672="R","@Entity@Table(name = ""reg_"&amp;LOWER(J672)&amp;""")@XmlRootElement","")&amp;VLOOKUP(J672,Blocos!D:I,6,0)&amp;Apoio!$E$1&amp;Y672,""))</f>
        <v>@Campos(posicao = 27, tipo = 'R')@Column(name = "VL_UNIT_RES_FCP_ST")private BigDecimal vlUnitResFcpSt;</v>
      </c>
      <c r="X672" s="190" t="str">
        <f>IF(ISNUMBER(Q672),COUNTIF(Blocos!G:G,J672),"")</f>
        <v/>
      </c>
      <c r="Y672" s="190" t="str">
        <f>IF(OR(X672=0,X672=""),"",VLOOKUP(SUMIFS(Blocos!A:A,Blocos!H:H,'EFD REGISTROS e Campos (2)'!X672,Blocos!G:G,'EFD REGISTROS e Campos (2)'!J672),Blocos!A:L,12,0))</f>
        <v/>
      </c>
      <c r="Z672" s="190" t="str">
        <f>IF(ISNUMBER(Q673),VLOOKUP(J672,Blocos!D:G,4,0),"")</f>
        <v>C170</v>
      </c>
      <c r="AA672" s="190" t="str">
        <f>IF(ISNUMBER(Q672),CONCATENATE("CREATE TABLE ""reg_",LOWER(J672),""" (""ID"" bigint NOT NULL AUTO_INCREMENT,  ""HASHFILE"" varchar(255) DEFAULT NULL, ""ID_PAI"" bigint NOT NULL,"),IF(Q672="Campo",CONCATENATE("""",L672,""" ",VLOOKUP(R672,Apoio!A:C,3,0)),""))&amp;IF(Z672="","",CONCATENATE("PRIMARY KEY (""ID""), KEY ""FK_reg_",LOWER(Z672),"_ID_PAI"" (""ID_PAI""), CONSTRAINT ""FK_reg_",LOWER(Z672),"_ID_PAI"" FOREIGN KEY (""ID_PAI"") REFERENCES ""reg_",LOWER(Z672),""" (""ID"")) ENGINE=InnoDB AUTO_INCREMENT=105774 DEFAULT CHARSET=utf8mb4 COLLATE=utf8mb4_0900_ai_ci;"))</f>
        <v>"VL_UNIT_RES_FCP_ST" decimal(15,6) DEFAULT NULL,PRIMARY KEY ("ID"), KEY "FK_reg_c170_ID_PAI" ("ID_PAI"), CONSTRAINT "FK_reg_c170_ID_PAI" FOREIGN KEY ("ID_PAI") REFERENCES "reg_c170" ("ID")) ENGINE=InnoDB AUTO_INCREMENT=105774 DEFAULT CHARSET=utf8mb4 COLLATE=utf8mb4_0900_ai_ci;</v>
      </c>
      <c r="AB672" s="190" t="str">
        <f t="shared" si="76"/>
        <v>`reg_c176`.`VL_UNIT_RES_FCP_ST`,FROM `efdicms`.`reg_c176`;"</v>
      </c>
    </row>
    <row r="673" spans="1:28" ht="14.5" hidden="1" customHeight="1" collapsed="1" x14ac:dyDescent="0.3">
      <c r="A673" s="180" t="s">
        <v>115</v>
      </c>
      <c r="F673" s="180" t="s">
        <v>985</v>
      </c>
      <c r="I673" s="180" t="s">
        <v>209</v>
      </c>
      <c r="J673" s="187" t="str">
        <f>IF(A673="",#REF!,CONCATENATE(B673,C673,D673,E673,F673,G673,H673))</f>
        <v>C177</v>
      </c>
      <c r="K673" s="195" t="s">
        <v>992</v>
      </c>
      <c r="Q673" s="192">
        <f t="shared" si="71"/>
        <v>4</v>
      </c>
      <c r="S673" s="191" t="str">
        <f t="shared" si="72"/>
        <v>&lt;/registro&gt;
&lt;registro codigo="C177" perfil="AB" nivel="4"&gt;</v>
      </c>
      <c r="T673" s="192" t="str">
        <f t="shared" si="73"/>
        <v/>
      </c>
      <c r="U673" s="192" t="str">
        <f t="shared" si="70"/>
        <v>&lt;/registro&gt;
&lt;registro codigo="C177" perfil="AB" nivel="4"&gt;</v>
      </c>
      <c r="V673" s="192" t="str">
        <f t="shared" si="74"/>
        <v/>
      </c>
      <c r="W673" s="191" t="str">
        <f>IF(Q673="Campo","@Campos(posicao = "&amp;K673&amp;", tipo = '"&amp;R673&amp;"')@Column(name = """&amp;L673&amp;""")"&amp;IF(R673="D","@Temporal(TemporalType.DATE)","")&amp;"private "&amp;VLOOKUP(TEXT(R673,"@"),Apoio!A:B,2,0)&amp;" "&amp;SUBSTITUTE(LOWER(LEFT(L673,1))&amp;RIGHT(PROPER(L673),LEN(L673)-1),"_","")&amp;";",IF(ISNUMBER(Q673),IF(R673="R","@Entity@Table(name = ""reg_"&amp;LOWER(J673)&amp;""")@XmlRootElement","")&amp;VLOOKUP(J673,Blocos!D:I,6,0)&amp;Apoio!$E$1&amp;Y673,""))</f>
        <v>@Registros(nivel = 4) public class RegC177 implements Serializable { private static final long serialVersionUID = 1L; @Id @GeneratedValue(strategy = GenerationType.IDENTITY) @Basic(optional = false) @Column(name = "ID" ) private Long id;@OneToOne(fetch = FetchType.LAZY) @JoinColumn(name = "ID_PAI", nullable = false) private RegC170 idPai; public RegC170 getIdPai() {return idPai;}public void setIdPai(Object idPai) {this.idPai = (RegC170) idPai;}public RegC177() { } public RegC177(Long id) { this.id = id; } public RegC177(Long id, RegC170 idPai, long linha, String hash) { this.id = id; this.idPai = idPai; this.linha = linha; this.hash = hash; }public Long getId() { return id; } public void setId(Long id) { this.id = id; }@Basic(optional = false)@Column(name = "LINHA")private long linha;@Basic(optional = false)@Column(name = "HASH")private String hash;</v>
      </c>
      <c r="X673" s="190">
        <f>IF(ISNUMBER(Q673),COUNTIF(Blocos!G:G,J673),"")</f>
        <v>0</v>
      </c>
      <c r="Y673" s="190" t="str">
        <f>IF(OR(X673=0,X673=""),"",VLOOKUP(SUMIFS(Blocos!A:A,Blocos!H:H,'EFD REGISTROS e Campos (2)'!X673,Blocos!G:G,'EFD REGISTROS e Campos (2)'!J673),Blocos!A:L,12,0))</f>
        <v/>
      </c>
      <c r="Z673" s="190" t="str">
        <f>IF(ISNUMBER(Q674),VLOOKUP(J673,Blocos!D:G,4,0),"")</f>
        <v/>
      </c>
      <c r="AA673" s="190" t="str">
        <f>IF(ISNUMBER(Q673),CONCATENATE("CREATE TABLE ""reg_",LOWER(J673),""" (""ID"" bigint NOT NULL AUTO_INCREMENT,  ""HASHFILE"" varchar(255) DEFAULT NULL, ""ID_PAI"" bigint NOT NULL,"),IF(Q673="Campo",CONCATENATE("""",L673,""" ",VLOOKUP(R673,Apoio!A:C,3,0)),""))&amp;IF(Z673="","",CONCATENATE("PRIMARY KEY (""ID""), KEY ""FK_reg_",LOWER(Z673),"_ID_PAI"" (""ID_PAI""), CONSTRAINT ""FK_reg_",LOWER(Z673),"_ID_PAI"" FOREIGN KEY (""ID_PAI"") REFERENCES ""reg_",LOWER(Z673),""" (""ID"")) ENGINE=InnoDB AUTO_INCREMENT=105774 DEFAULT CHARSET=utf8mb4 COLLATE=utf8mb4_0900_ai_ci;"))</f>
        <v>CREATE TABLE "reg_c177" ("ID" bigint NOT NULL AUTO_INCREMENT,  "HASHFILE" varchar(255) DEFAULT NULL, "ID_PAI" bigint NOT NULL,</v>
      </c>
      <c r="AB673" s="190" t="str">
        <f t="shared" si="76"/>
        <v/>
      </c>
    </row>
    <row r="674" spans="1:28" ht="14.5" hidden="1" customHeight="1" x14ac:dyDescent="0.3">
      <c r="J674" s="187" t="str">
        <f t="shared" si="75"/>
        <v>C177</v>
      </c>
      <c r="K674" s="181">
        <v>1</v>
      </c>
      <c r="L674" s="289" t="s">
        <v>25</v>
      </c>
      <c r="M674" s="182" t="s">
        <v>987</v>
      </c>
      <c r="N674" s="181" t="s">
        <v>27</v>
      </c>
      <c r="O674" s="181">
        <v>4</v>
      </c>
      <c r="P674" s="181" t="s">
        <v>28</v>
      </c>
      <c r="Q674" s="192" t="str">
        <f t="shared" si="71"/>
        <v>Campo</v>
      </c>
      <c r="R674" s="192" t="s">
        <v>27</v>
      </c>
      <c r="S674" s="191" t="str">
        <f t="shared" si="72"/>
        <v/>
      </c>
      <c r="T674" s="192" t="str">
        <f t="shared" si="73"/>
        <v>&lt;campo posicao="1"&gt;
&lt;coluna&gt;REG&lt;/coluna&gt;
&lt;descricao&gt;Texto fixo contendo "C177"&lt;/descricao&gt;
&lt;tipo&gt;C&lt;/tipo&gt;
&lt;/campo&gt;</v>
      </c>
      <c r="U674" s="192" t="str">
        <f t="shared" si="70"/>
        <v>&lt;campo posicao="1"&gt;
&lt;coluna&gt;REG&lt;/coluna&gt;
&lt;descricao&gt;Texto fixo contendo "C177"&lt;/descricao&gt;
&lt;tipo&gt;C&lt;/tipo&gt;
&lt;/campo&gt;</v>
      </c>
      <c r="V674" s="192" t="str">
        <f t="shared" si="74"/>
        <v>{"Column2", "REG"},</v>
      </c>
      <c r="W674" s="191" t="str">
        <f>IF(Q674="Campo","@Campos(posicao = "&amp;K674&amp;", tipo = '"&amp;R674&amp;"')@Column(name = """&amp;L674&amp;""")"&amp;IF(R674="D","@Temporal(TemporalType.DATE)","")&amp;"private "&amp;VLOOKUP(TEXT(R674,"@"),Apoio!A:B,2,0)&amp;" "&amp;SUBSTITUTE(LOWER(LEFT(L674,1))&amp;RIGHT(PROPER(L674),LEN(L674)-1),"_","")&amp;";",IF(ISNUMBER(Q674),IF(R674="R","@Entity@Table(name = ""reg_"&amp;LOWER(J674)&amp;""")@XmlRootElement","")&amp;VLOOKUP(J674,Blocos!D:I,6,0)&amp;Apoio!$E$1&amp;Y674,""))</f>
        <v>@Campos(posicao = 1, tipo = 'C')@Column(name = "REG")private String reg;</v>
      </c>
      <c r="X674" s="190" t="str">
        <f>IF(ISNUMBER(Q674),COUNTIF(Blocos!G:G,J674),"")</f>
        <v/>
      </c>
      <c r="Y674" s="190" t="str">
        <f>IF(OR(X674=0,X674=""),"",VLOOKUP(SUMIFS(Blocos!A:A,Blocos!H:H,'EFD REGISTROS e Campos (2)'!X674,Blocos!G:G,'EFD REGISTROS e Campos (2)'!J674),Blocos!A:L,12,0))</f>
        <v/>
      </c>
      <c r="Z674" s="190" t="str">
        <f>IF(ISNUMBER(Q675),VLOOKUP(J674,Blocos!D:G,4,0),"")</f>
        <v/>
      </c>
      <c r="AA674" s="190" t="str">
        <f>IF(ISNUMBER(Q674),CONCATENATE("CREATE TABLE ""reg_",LOWER(J674),""" (""ID"" bigint NOT NULL AUTO_INCREMENT,  ""HASHFILE"" varchar(255) DEFAULT NULL, ""ID_PAI"" bigint NOT NULL,"),IF(Q674="Campo",CONCATENATE("""",L674,""" ",VLOOKUP(R674,Apoio!A:C,3,0)),""))&amp;IF(Z674="","",CONCATENATE("PRIMARY KEY (""ID""), KEY ""FK_reg_",LOWER(Z674),"_ID_PAI"" (""ID_PAI""), CONSTRAINT ""FK_reg_",LOWER(Z674),"_ID_PAI"" FOREIGN KEY (""ID_PAI"") REFERENCES ""reg_",LOWER(Z674),""" (""ID"")) ENGINE=InnoDB AUTO_INCREMENT=105774 DEFAULT CHARSET=utf8mb4 COLLATE=utf8mb4_0900_ai_ci;"))</f>
        <v>"REG" varchar(255) DEFAULT NULL,</v>
      </c>
      <c r="AB674" s="190" t="str">
        <f t="shared" si="76"/>
        <v>USE `efdicms`;SELECT `reg_c177`.`REG`,</v>
      </c>
    </row>
    <row r="675" spans="1:28" ht="14.5" hidden="1" customHeight="1" x14ac:dyDescent="0.3">
      <c r="J675" s="187" t="str">
        <f t="shared" si="75"/>
        <v>C177</v>
      </c>
      <c r="K675" s="181">
        <v>2</v>
      </c>
      <c r="L675" s="289" t="s">
        <v>993</v>
      </c>
      <c r="M675" s="182" t="s">
        <v>994</v>
      </c>
      <c r="N675" s="181" t="s">
        <v>27</v>
      </c>
      <c r="O675" s="181" t="s">
        <v>40</v>
      </c>
      <c r="P675" s="181" t="s">
        <v>28</v>
      </c>
      <c r="Q675" s="192" t="str">
        <f t="shared" si="71"/>
        <v>Campo</v>
      </c>
      <c r="R675" s="192" t="s">
        <v>27</v>
      </c>
      <c r="S675" s="191" t="str">
        <f t="shared" si="72"/>
        <v/>
      </c>
      <c r="T675" s="192" t="str">
        <f t="shared" si="73"/>
        <v>&lt;campo posicao="2"&gt;
&lt;coluna&gt;COD_INF_ITEM&lt;/coluna&gt;
&lt;descricao&gt;Código da infomação adicional de acordo com tabela a ser publicada pelas SEFAZ, conforme tabela definida no item 5.6.&lt;/descricao&gt;
&lt;tipo&gt;C&lt;/tipo&gt;
&lt;/campo&gt;</v>
      </c>
      <c r="U675" s="192" t="str">
        <f t="shared" si="70"/>
        <v>&lt;campo posicao="2"&gt;
&lt;coluna&gt;COD_INF_ITEM&lt;/coluna&gt;
&lt;descricao&gt;Código da infomação adicional de acordo com tabela a ser publicada pelas SEFAZ, conforme tabela definida no item 5.6.&lt;/descricao&gt;
&lt;tipo&gt;C&lt;/tipo&gt;
&lt;/campo&gt;</v>
      </c>
      <c r="V675" s="192" t="str">
        <f t="shared" si="74"/>
        <v>{"Column3", "COD_INF_ITEM"},</v>
      </c>
      <c r="W675" s="191" t="str">
        <f>IF(Q675="Campo","@Campos(posicao = "&amp;K675&amp;", tipo = '"&amp;R675&amp;"')@Column(name = """&amp;L675&amp;""")"&amp;IF(R675="D","@Temporal(TemporalType.DATE)","")&amp;"private "&amp;VLOOKUP(TEXT(R675,"@"),Apoio!A:B,2,0)&amp;" "&amp;SUBSTITUTE(LOWER(LEFT(L675,1))&amp;RIGHT(PROPER(L675),LEN(L675)-1),"_","")&amp;";",IF(ISNUMBER(Q675),IF(R675="R","@Entity@Table(name = ""reg_"&amp;LOWER(J675)&amp;""")@XmlRootElement","")&amp;VLOOKUP(J675,Blocos!D:I,6,0)&amp;Apoio!$E$1&amp;Y675,""))</f>
        <v>@Campos(posicao = 2, tipo = 'C')@Column(name = "COD_INF_ITEM")private String codInfItem;</v>
      </c>
      <c r="X675" s="190" t="str">
        <f>IF(ISNUMBER(Q675),COUNTIF(Blocos!G:G,J675),"")</f>
        <v/>
      </c>
      <c r="Y675" s="190" t="str">
        <f>IF(OR(X675=0,X675=""),"",VLOOKUP(SUMIFS(Blocos!A:A,Blocos!H:H,'EFD REGISTROS e Campos (2)'!X675,Blocos!G:G,'EFD REGISTROS e Campos (2)'!J675),Blocos!A:L,12,0))</f>
        <v/>
      </c>
      <c r="Z675" s="190" t="str">
        <f>IF(ISNUMBER(Q676),VLOOKUP(J675,Blocos!D:G,4,0),"")</f>
        <v>C170</v>
      </c>
      <c r="AA675" s="190" t="str">
        <f>IF(ISNUMBER(Q675),CONCATENATE("CREATE TABLE ""reg_",LOWER(J675),""" (""ID"" bigint NOT NULL AUTO_INCREMENT,  ""HASHFILE"" varchar(255) DEFAULT NULL, ""ID_PAI"" bigint NOT NULL,"),IF(Q675="Campo",CONCATENATE("""",L675,""" ",VLOOKUP(R675,Apoio!A:C,3,0)),""))&amp;IF(Z675="","",CONCATENATE("PRIMARY KEY (""ID""), KEY ""FK_reg_",LOWER(Z675),"_ID_PAI"" (""ID_PAI""), CONSTRAINT ""FK_reg_",LOWER(Z675),"_ID_PAI"" FOREIGN KEY (""ID_PAI"") REFERENCES ""reg_",LOWER(Z675),""" (""ID"")) ENGINE=InnoDB AUTO_INCREMENT=105774 DEFAULT CHARSET=utf8mb4 COLLATE=utf8mb4_0900_ai_ci;"))</f>
        <v>"COD_INF_ITEM" varchar(255) DEFAULT NULL,PRIMARY KEY ("ID"), KEY "FK_reg_c170_ID_PAI" ("ID_PAI"), CONSTRAINT "FK_reg_c170_ID_PAI" FOREIGN KEY ("ID_PAI") REFERENCES "reg_c170" ("ID")) ENGINE=InnoDB AUTO_INCREMENT=105774 DEFAULT CHARSET=utf8mb4 COLLATE=utf8mb4_0900_ai_ci;</v>
      </c>
      <c r="AB675" s="190" t="str">
        <f t="shared" si="76"/>
        <v>`reg_c177`.`COD_INF_ITEM`,FROM `efdicms`.`reg_c177`;"</v>
      </c>
    </row>
    <row r="676" spans="1:28" ht="14.5" hidden="1" customHeight="1" collapsed="1" x14ac:dyDescent="0.3">
      <c r="A676" s="180" t="s">
        <v>115</v>
      </c>
      <c r="F676" s="180" t="s">
        <v>995</v>
      </c>
      <c r="I676" s="180" t="s">
        <v>209</v>
      </c>
      <c r="J676" s="187" t="str">
        <f t="shared" si="75"/>
        <v>C178</v>
      </c>
      <c r="K676" s="195" t="s">
        <v>996</v>
      </c>
      <c r="Q676" s="192">
        <f t="shared" si="71"/>
        <v>4</v>
      </c>
      <c r="S676" s="191" t="str">
        <f t="shared" si="72"/>
        <v>&lt;/registro&gt;
&lt;registro codigo="C178" perfil="AB" nivel="4"&gt;</v>
      </c>
      <c r="T676" s="192" t="str">
        <f t="shared" si="73"/>
        <v/>
      </c>
      <c r="U676" s="192" t="str">
        <f t="shared" si="70"/>
        <v>&lt;/registro&gt;
&lt;registro codigo="C178" perfil="AB" nivel="4"&gt;</v>
      </c>
      <c r="V676" s="192" t="str">
        <f t="shared" si="74"/>
        <v/>
      </c>
      <c r="W676" s="191" t="str">
        <f>IF(Q676="Campo","@Campos(posicao = "&amp;K676&amp;", tipo = '"&amp;R676&amp;"')@Column(name = """&amp;L676&amp;""")"&amp;IF(R676="D","@Temporal(TemporalType.DATE)","")&amp;"private "&amp;VLOOKUP(TEXT(R676,"@"),Apoio!A:B,2,0)&amp;" "&amp;SUBSTITUTE(LOWER(LEFT(L676,1))&amp;RIGHT(PROPER(L676),LEN(L676)-1),"_","")&amp;";",IF(ISNUMBER(Q676),IF(R676="R","@Entity@Table(name = ""reg_"&amp;LOWER(J676)&amp;""")@XmlRootElement","")&amp;VLOOKUP(J676,Blocos!D:I,6,0)&amp;Apoio!$E$1&amp;Y676,""))</f>
        <v>@Registros(nivel = 4) public class RegC178 implements Serializable { private static final long serialVersionUID = 1L; @Id @GeneratedValue(strategy = GenerationType.IDENTITY) @Basic(optional = false) @Column(name = "ID" ) private Long id;@OneToOne(fetch = FetchType.LAZY) @JoinColumn(name = "ID_PAI", nullable = false) private RegC170 idPai; public RegC170 getIdPai() {return idPai;}public void setIdPai(Object idPai) {this.idPai = (RegC170) idPai;}public RegC178() { } public RegC178(Long id) { this.id = id; } public RegC178(Long id, RegC170 idPai, long linha, String hash) { this.id = id; this.idPai = idPai; this.linha = linha; this.hash = hash; }public Long getId() { return id; } public void setId(Long id) { this.id = id; }@Basic(optional = false)@Column(name = "LINHA")private long linha;@Basic(optional = false)@Column(name = "HASH")private String hash;</v>
      </c>
      <c r="X676" s="190">
        <f>IF(ISNUMBER(Q676),COUNTIF(Blocos!G:G,J676),"")</f>
        <v>0</v>
      </c>
      <c r="Y676" s="190" t="str">
        <f>IF(OR(X676=0,X676=""),"",VLOOKUP(SUMIFS(Blocos!A:A,Blocos!H:H,'EFD REGISTROS e Campos (2)'!X676,Blocos!G:G,'EFD REGISTROS e Campos (2)'!J676),Blocos!A:L,12,0))</f>
        <v/>
      </c>
      <c r="Z676" s="190" t="str">
        <f>IF(ISNUMBER(Q677),VLOOKUP(J676,Blocos!D:G,4,0),"")</f>
        <v/>
      </c>
      <c r="AA676" s="190" t="str">
        <f>IF(ISNUMBER(Q676),CONCATENATE("CREATE TABLE ""reg_",LOWER(J676),""" (""ID"" bigint NOT NULL AUTO_INCREMENT,  ""HASHFILE"" varchar(255) DEFAULT NULL, ""ID_PAI"" bigint NOT NULL,"),IF(Q676="Campo",CONCATENATE("""",L676,""" ",VLOOKUP(R676,Apoio!A:C,3,0)),""))&amp;IF(Z676="","",CONCATENATE("PRIMARY KEY (""ID""), KEY ""FK_reg_",LOWER(Z676),"_ID_PAI"" (""ID_PAI""), CONSTRAINT ""FK_reg_",LOWER(Z676),"_ID_PAI"" FOREIGN KEY (""ID_PAI"") REFERENCES ""reg_",LOWER(Z676),""" (""ID"")) ENGINE=InnoDB AUTO_INCREMENT=105774 DEFAULT CHARSET=utf8mb4 COLLATE=utf8mb4_0900_ai_ci;"))</f>
        <v>CREATE TABLE "reg_c178" ("ID" bigint NOT NULL AUTO_INCREMENT,  "HASHFILE" varchar(255) DEFAULT NULL, "ID_PAI" bigint NOT NULL,</v>
      </c>
      <c r="AB676" s="190" t="str">
        <f t="shared" si="76"/>
        <v/>
      </c>
    </row>
    <row r="677" spans="1:28" ht="14.5" hidden="1" customHeight="1" x14ac:dyDescent="0.3">
      <c r="J677" s="187" t="str">
        <f t="shared" si="75"/>
        <v>C178</v>
      </c>
      <c r="K677" s="181">
        <v>1</v>
      </c>
      <c r="L677" s="289" t="s">
        <v>25</v>
      </c>
      <c r="M677" s="182" t="s">
        <v>997</v>
      </c>
      <c r="N677" s="181" t="s">
        <v>27</v>
      </c>
      <c r="O677" s="181">
        <v>4</v>
      </c>
      <c r="P677" s="181" t="s">
        <v>28</v>
      </c>
      <c r="Q677" s="192" t="str">
        <f t="shared" si="71"/>
        <v>Campo</v>
      </c>
      <c r="R677" s="192" t="s">
        <v>27</v>
      </c>
      <c r="S677" s="191" t="str">
        <f t="shared" si="72"/>
        <v/>
      </c>
      <c r="T677" s="192" t="str">
        <f t="shared" si="73"/>
        <v>&lt;campo posicao="1"&gt;
&lt;coluna&gt;REG&lt;/coluna&gt;
&lt;descricao&gt;Texto fixo contendo "C178"&lt;/descricao&gt;
&lt;tipo&gt;C&lt;/tipo&gt;
&lt;/campo&gt;</v>
      </c>
      <c r="U677" s="192" t="str">
        <f t="shared" si="70"/>
        <v>&lt;campo posicao="1"&gt;
&lt;coluna&gt;REG&lt;/coluna&gt;
&lt;descricao&gt;Texto fixo contendo "C178"&lt;/descricao&gt;
&lt;tipo&gt;C&lt;/tipo&gt;
&lt;/campo&gt;</v>
      </c>
      <c r="V677" s="192" t="str">
        <f t="shared" si="74"/>
        <v>{"Column2", "REG"},</v>
      </c>
      <c r="W677" s="191" t="str">
        <f>IF(Q677="Campo","@Campos(posicao = "&amp;K677&amp;", tipo = '"&amp;R677&amp;"')@Column(name = """&amp;L677&amp;""")"&amp;IF(R677="D","@Temporal(TemporalType.DATE)","")&amp;"private "&amp;VLOOKUP(TEXT(R677,"@"),Apoio!A:B,2,0)&amp;" "&amp;SUBSTITUTE(LOWER(LEFT(L677,1))&amp;RIGHT(PROPER(L677),LEN(L677)-1),"_","")&amp;";",IF(ISNUMBER(Q677),IF(R677="R","@Entity@Table(name = ""reg_"&amp;LOWER(J677)&amp;""")@XmlRootElement","")&amp;VLOOKUP(J677,Blocos!D:I,6,0)&amp;Apoio!$E$1&amp;Y677,""))</f>
        <v>@Campos(posicao = 1, tipo = 'C')@Column(name = "REG")private String reg;</v>
      </c>
      <c r="X677" s="190" t="str">
        <f>IF(ISNUMBER(Q677),COUNTIF(Blocos!G:G,J677),"")</f>
        <v/>
      </c>
      <c r="Y677" s="190" t="str">
        <f>IF(OR(X677=0,X677=""),"",VLOOKUP(SUMIFS(Blocos!A:A,Blocos!H:H,'EFD REGISTROS e Campos (2)'!X677,Blocos!G:G,'EFD REGISTROS e Campos (2)'!J677),Blocos!A:L,12,0))</f>
        <v/>
      </c>
      <c r="Z677" s="190" t="str">
        <f>IF(ISNUMBER(Q678),VLOOKUP(J677,Blocos!D:G,4,0),"")</f>
        <v/>
      </c>
      <c r="AA677" s="190" t="str">
        <f>IF(ISNUMBER(Q677),CONCATENATE("CREATE TABLE ""reg_",LOWER(J677),""" (""ID"" bigint NOT NULL AUTO_INCREMENT,  ""HASHFILE"" varchar(255) DEFAULT NULL, ""ID_PAI"" bigint NOT NULL,"),IF(Q677="Campo",CONCATENATE("""",L677,""" ",VLOOKUP(R677,Apoio!A:C,3,0)),""))&amp;IF(Z677="","",CONCATENATE("PRIMARY KEY (""ID""), KEY ""FK_reg_",LOWER(Z677),"_ID_PAI"" (""ID_PAI""), CONSTRAINT ""FK_reg_",LOWER(Z677),"_ID_PAI"" FOREIGN KEY (""ID_PAI"") REFERENCES ""reg_",LOWER(Z677),""" (""ID"")) ENGINE=InnoDB AUTO_INCREMENT=105774 DEFAULT CHARSET=utf8mb4 COLLATE=utf8mb4_0900_ai_ci;"))</f>
        <v>"REG" varchar(255) DEFAULT NULL,</v>
      </c>
      <c r="AB677" s="190" t="str">
        <f t="shared" si="76"/>
        <v>USE `efdicms`;SELECT `reg_c178`.`REG`,</v>
      </c>
    </row>
    <row r="678" spans="1:28" ht="14.5" hidden="1" customHeight="1" x14ac:dyDescent="0.3">
      <c r="J678" s="187" t="str">
        <f t="shared" si="75"/>
        <v>C178</v>
      </c>
      <c r="K678" s="181">
        <v>2</v>
      </c>
      <c r="L678" s="289" t="s">
        <v>998</v>
      </c>
      <c r="M678" s="182" t="s">
        <v>999</v>
      </c>
      <c r="N678" s="181" t="s">
        <v>27</v>
      </c>
      <c r="O678" s="181">
        <v>5</v>
      </c>
      <c r="P678" s="181" t="s">
        <v>28</v>
      </c>
      <c r="Q678" s="192" t="str">
        <f t="shared" si="71"/>
        <v>Campo</v>
      </c>
      <c r="R678" s="192" t="s">
        <v>27</v>
      </c>
      <c r="S678" s="191" t="str">
        <f t="shared" si="72"/>
        <v/>
      </c>
      <c r="T678" s="192" t="str">
        <f t="shared" si="73"/>
        <v>&lt;campo posicao="2"&gt;
&lt;coluna&gt;CL_ENQ&lt;/coluna&gt;
&lt;descricao&gt;Código da classe de enquadramento do IPI, conforme Tabela 4.5.1.&lt;/descricao&gt;
&lt;tipo&gt;C&lt;/tipo&gt;
&lt;/campo&gt;</v>
      </c>
      <c r="U678" s="192" t="str">
        <f t="shared" si="70"/>
        <v>&lt;campo posicao="2"&gt;
&lt;coluna&gt;CL_ENQ&lt;/coluna&gt;
&lt;descricao&gt;Código da classe de enquadramento do IPI, conforme Tabela 4.5.1.&lt;/descricao&gt;
&lt;tipo&gt;C&lt;/tipo&gt;
&lt;/campo&gt;</v>
      </c>
      <c r="V678" s="192" t="str">
        <f t="shared" si="74"/>
        <v>{"Column3", "CL_ENQ"},</v>
      </c>
      <c r="W678" s="191" t="str">
        <f>IF(Q678="Campo","@Campos(posicao = "&amp;K678&amp;", tipo = '"&amp;R678&amp;"')@Column(name = """&amp;L678&amp;""")"&amp;IF(R678="D","@Temporal(TemporalType.DATE)","")&amp;"private "&amp;VLOOKUP(TEXT(R678,"@"),Apoio!A:B,2,0)&amp;" "&amp;SUBSTITUTE(LOWER(LEFT(L678,1))&amp;RIGHT(PROPER(L678),LEN(L678)-1),"_","")&amp;";",IF(ISNUMBER(Q678),IF(R678="R","@Entity@Table(name = ""reg_"&amp;LOWER(J678)&amp;""")@XmlRootElement","")&amp;VLOOKUP(J678,Blocos!D:I,6,0)&amp;Apoio!$E$1&amp;Y678,""))</f>
        <v>@Campos(posicao = 2, tipo = 'C')@Column(name = "CL_ENQ")private String clEnq;</v>
      </c>
      <c r="X678" s="190" t="str">
        <f>IF(ISNUMBER(Q678),COUNTIF(Blocos!G:G,J678),"")</f>
        <v/>
      </c>
      <c r="Y678" s="190" t="str">
        <f>IF(OR(X678=0,X678=""),"",VLOOKUP(SUMIFS(Blocos!A:A,Blocos!H:H,'EFD REGISTROS e Campos (2)'!X678,Blocos!G:G,'EFD REGISTROS e Campos (2)'!J678),Blocos!A:L,12,0))</f>
        <v/>
      </c>
      <c r="Z678" s="190" t="str">
        <f>IF(ISNUMBER(Q679),VLOOKUP(J678,Blocos!D:G,4,0),"")</f>
        <v/>
      </c>
      <c r="AA678" s="190" t="str">
        <f>IF(ISNUMBER(Q678),CONCATENATE("CREATE TABLE ""reg_",LOWER(J678),""" (""ID"" bigint NOT NULL AUTO_INCREMENT,  ""HASHFILE"" varchar(255) DEFAULT NULL, ""ID_PAI"" bigint NOT NULL,"),IF(Q678="Campo",CONCATENATE("""",L678,""" ",VLOOKUP(R678,Apoio!A:C,3,0)),""))&amp;IF(Z678="","",CONCATENATE("PRIMARY KEY (""ID""), KEY ""FK_reg_",LOWER(Z678),"_ID_PAI"" (""ID_PAI""), CONSTRAINT ""FK_reg_",LOWER(Z678),"_ID_PAI"" FOREIGN KEY (""ID_PAI"") REFERENCES ""reg_",LOWER(Z678),""" (""ID"")) ENGINE=InnoDB AUTO_INCREMENT=105774 DEFAULT CHARSET=utf8mb4 COLLATE=utf8mb4_0900_ai_ci;"))</f>
        <v>"CL_ENQ" varchar(255) DEFAULT NULL,</v>
      </c>
      <c r="AB678" s="190" t="str">
        <f t="shared" si="76"/>
        <v>`reg_c178`.`CL_ENQ`,</v>
      </c>
    </row>
    <row r="679" spans="1:28" ht="14.5" hidden="1" customHeight="1" x14ac:dyDescent="0.3">
      <c r="J679" s="187" t="str">
        <f t="shared" si="75"/>
        <v>C178</v>
      </c>
      <c r="K679" s="181">
        <v>3</v>
      </c>
      <c r="L679" s="289" t="s">
        <v>1000</v>
      </c>
      <c r="M679" s="182" t="s">
        <v>1001</v>
      </c>
      <c r="N679" s="181" t="s">
        <v>32</v>
      </c>
      <c r="O679" s="181" t="s">
        <v>28</v>
      </c>
      <c r="P679" s="181">
        <v>2</v>
      </c>
      <c r="Q679" s="192" t="str">
        <f t="shared" si="71"/>
        <v>Campo</v>
      </c>
      <c r="R679" s="192" t="s">
        <v>3606</v>
      </c>
      <c r="S679" s="191" t="str">
        <f t="shared" si="72"/>
        <v/>
      </c>
      <c r="T679" s="192" t="str">
        <f t="shared" si="73"/>
        <v>&lt;campo posicao="3"&gt;
&lt;coluna&gt;VL_UNID&lt;/coluna&gt;
&lt;descricao&gt;Valor por unidade padrão de tributação&lt;/descricao&gt;
&lt;tipo&gt;R&lt;/tipo&gt;
&lt;/campo&gt;</v>
      </c>
      <c r="U679" s="192" t="str">
        <f t="shared" si="70"/>
        <v>&lt;campo posicao="3"&gt;
&lt;coluna&gt;VL_UNID&lt;/coluna&gt;
&lt;descricao&gt;Valor por unidade padrão de tributação&lt;/descricao&gt;
&lt;tipo&gt;R&lt;/tipo&gt;
&lt;/campo&gt;</v>
      </c>
      <c r="V679" s="192" t="str">
        <f t="shared" si="74"/>
        <v>{"Column4", "VL_UNID"},</v>
      </c>
      <c r="W679" s="191" t="str">
        <f>IF(Q679="Campo","@Campos(posicao = "&amp;K679&amp;", tipo = '"&amp;R679&amp;"')@Column(name = """&amp;L679&amp;""")"&amp;IF(R679="D","@Temporal(TemporalType.DATE)","")&amp;"private "&amp;VLOOKUP(TEXT(R679,"@"),Apoio!A:B,2,0)&amp;" "&amp;SUBSTITUTE(LOWER(LEFT(L679,1))&amp;RIGHT(PROPER(L679),LEN(L679)-1),"_","")&amp;";",IF(ISNUMBER(Q679),IF(R679="R","@Entity@Table(name = ""reg_"&amp;LOWER(J679)&amp;""")@XmlRootElement","")&amp;VLOOKUP(J679,Blocos!D:I,6,0)&amp;Apoio!$E$1&amp;Y679,""))</f>
        <v>@Campos(posicao = 3, tipo = 'R')@Column(name = "VL_UNID")private BigDecimal vlUnid;</v>
      </c>
      <c r="X679" s="190" t="str">
        <f>IF(ISNUMBER(Q679),COUNTIF(Blocos!G:G,J679),"")</f>
        <v/>
      </c>
      <c r="Y679" s="190" t="str">
        <f>IF(OR(X679=0,X679=""),"",VLOOKUP(SUMIFS(Blocos!A:A,Blocos!H:H,'EFD REGISTROS e Campos (2)'!X679,Blocos!G:G,'EFD REGISTROS e Campos (2)'!J679),Blocos!A:L,12,0))</f>
        <v/>
      </c>
      <c r="Z679" s="190" t="str">
        <f>IF(ISNUMBER(Q680),VLOOKUP(J679,Blocos!D:G,4,0),"")</f>
        <v/>
      </c>
      <c r="AA679" s="190" t="str">
        <f>IF(ISNUMBER(Q679),CONCATENATE("CREATE TABLE ""reg_",LOWER(J679),""" (""ID"" bigint NOT NULL AUTO_INCREMENT,  ""HASHFILE"" varchar(255) DEFAULT NULL, ""ID_PAI"" bigint NOT NULL,"),IF(Q679="Campo",CONCATENATE("""",L679,""" ",VLOOKUP(R679,Apoio!A:C,3,0)),""))&amp;IF(Z679="","",CONCATENATE("PRIMARY KEY (""ID""), KEY ""FK_reg_",LOWER(Z679),"_ID_PAI"" (""ID_PAI""), CONSTRAINT ""FK_reg_",LOWER(Z679),"_ID_PAI"" FOREIGN KEY (""ID_PAI"") REFERENCES ""reg_",LOWER(Z679),""" (""ID"")) ENGINE=InnoDB AUTO_INCREMENT=105774 DEFAULT CHARSET=utf8mb4 COLLATE=utf8mb4_0900_ai_ci;"))</f>
        <v>"VL_UNID" decimal(15,6) DEFAULT NULL,</v>
      </c>
      <c r="AB679" s="190" t="str">
        <f t="shared" si="76"/>
        <v>`reg_c178`.`VL_UNID`,</v>
      </c>
    </row>
    <row r="680" spans="1:28" ht="14.5" hidden="1" customHeight="1" x14ac:dyDescent="0.3">
      <c r="J680" s="187" t="str">
        <f t="shared" si="75"/>
        <v>C178</v>
      </c>
      <c r="K680" s="181">
        <v>4</v>
      </c>
      <c r="L680" s="289" t="s">
        <v>1002</v>
      </c>
      <c r="M680" s="182" t="s">
        <v>1003</v>
      </c>
      <c r="N680" s="181" t="s">
        <v>32</v>
      </c>
      <c r="O680" s="181" t="s">
        <v>28</v>
      </c>
      <c r="P680" s="181">
        <v>3</v>
      </c>
      <c r="Q680" s="192" t="str">
        <f t="shared" si="71"/>
        <v>Campo</v>
      </c>
      <c r="R680" s="192" t="s">
        <v>3606</v>
      </c>
      <c r="S680" s="191" t="str">
        <f t="shared" si="72"/>
        <v/>
      </c>
      <c r="T680" s="192" t="str">
        <f t="shared" si="73"/>
        <v>&lt;campo posicao="4"&gt;
&lt;coluna&gt;QUANT_PAD&lt;/coluna&gt;
&lt;descricao&gt;Quantidade total de produtos na unidade padrão de tributação&lt;/descricao&gt;
&lt;tipo&gt;R&lt;/tipo&gt;
&lt;/campo&gt;</v>
      </c>
      <c r="U680" s="192" t="str">
        <f t="shared" si="70"/>
        <v>&lt;campo posicao="4"&gt;
&lt;coluna&gt;QUANT_PAD&lt;/coluna&gt;
&lt;descricao&gt;Quantidade total de produtos na unidade padrão de tributação&lt;/descricao&gt;
&lt;tipo&gt;R&lt;/tipo&gt;
&lt;/campo&gt;</v>
      </c>
      <c r="V680" s="192" t="str">
        <f t="shared" si="74"/>
        <v>{"Column5", "QUANT_PAD"},</v>
      </c>
      <c r="W680" s="191" t="str">
        <f>IF(Q680="Campo","@Campos(posicao = "&amp;K680&amp;", tipo = '"&amp;R680&amp;"')@Column(name = """&amp;L680&amp;""")"&amp;IF(R680="D","@Temporal(TemporalType.DATE)","")&amp;"private "&amp;VLOOKUP(TEXT(R680,"@"),Apoio!A:B,2,0)&amp;" "&amp;SUBSTITUTE(LOWER(LEFT(L680,1))&amp;RIGHT(PROPER(L680),LEN(L680)-1),"_","")&amp;";",IF(ISNUMBER(Q680),IF(R680="R","@Entity@Table(name = ""reg_"&amp;LOWER(J680)&amp;""")@XmlRootElement","")&amp;VLOOKUP(J680,Blocos!D:I,6,0)&amp;Apoio!$E$1&amp;Y680,""))</f>
        <v>@Campos(posicao = 4, tipo = 'R')@Column(name = "QUANT_PAD")private BigDecimal quantPad;</v>
      </c>
      <c r="X680" s="190" t="str">
        <f>IF(ISNUMBER(Q680),COUNTIF(Blocos!G:G,J680),"")</f>
        <v/>
      </c>
      <c r="Y680" s="190" t="str">
        <f>IF(OR(X680=0,X680=""),"",VLOOKUP(SUMIFS(Blocos!A:A,Blocos!H:H,'EFD REGISTROS e Campos (2)'!X680,Blocos!G:G,'EFD REGISTROS e Campos (2)'!J680),Blocos!A:L,12,0))</f>
        <v/>
      </c>
      <c r="Z680" s="190" t="str">
        <f>IF(ISNUMBER(Q681),VLOOKUP(J680,Blocos!D:G,4,0),"")</f>
        <v>C170</v>
      </c>
      <c r="AA680" s="190" t="str">
        <f>IF(ISNUMBER(Q680),CONCATENATE("CREATE TABLE ""reg_",LOWER(J680),""" (""ID"" bigint NOT NULL AUTO_INCREMENT,  ""HASHFILE"" varchar(255) DEFAULT NULL, ""ID_PAI"" bigint NOT NULL,"),IF(Q680="Campo",CONCATENATE("""",L680,""" ",VLOOKUP(R680,Apoio!A:C,3,0)),""))&amp;IF(Z680="","",CONCATENATE("PRIMARY KEY (""ID""), KEY ""FK_reg_",LOWER(Z680),"_ID_PAI"" (""ID_PAI""), CONSTRAINT ""FK_reg_",LOWER(Z680),"_ID_PAI"" FOREIGN KEY (""ID_PAI"") REFERENCES ""reg_",LOWER(Z680),""" (""ID"")) ENGINE=InnoDB AUTO_INCREMENT=105774 DEFAULT CHARSET=utf8mb4 COLLATE=utf8mb4_0900_ai_ci;"))</f>
        <v>"QUANT_PAD" decimal(15,6) DEFAULT NULL,PRIMARY KEY ("ID"), KEY "FK_reg_c170_ID_PAI" ("ID_PAI"), CONSTRAINT "FK_reg_c170_ID_PAI" FOREIGN KEY ("ID_PAI") REFERENCES "reg_c170" ("ID")) ENGINE=InnoDB AUTO_INCREMENT=105774 DEFAULT CHARSET=utf8mb4 COLLATE=utf8mb4_0900_ai_ci;</v>
      </c>
      <c r="AB680" s="190" t="str">
        <f t="shared" si="76"/>
        <v>`reg_c178`.`QUANT_PAD`,FROM `efdicms`.`reg_c178`;"</v>
      </c>
    </row>
    <row r="681" spans="1:28" ht="14.5" hidden="1" customHeight="1" collapsed="1" x14ac:dyDescent="0.3">
      <c r="A681" s="180" t="s">
        <v>115</v>
      </c>
      <c r="F681" s="180" t="s">
        <v>1004</v>
      </c>
      <c r="I681" s="180" t="s">
        <v>209</v>
      </c>
      <c r="J681" s="187" t="str">
        <f t="shared" si="75"/>
        <v>C179</v>
      </c>
      <c r="K681" s="195" t="s">
        <v>1005</v>
      </c>
      <c r="Q681" s="192">
        <f t="shared" si="71"/>
        <v>4</v>
      </c>
      <c r="S681" s="191" t="str">
        <f t="shared" si="72"/>
        <v>&lt;/registro&gt;
&lt;registro codigo="C179" perfil="AB" nivel="4"&gt;</v>
      </c>
      <c r="T681" s="192" t="str">
        <f t="shared" si="73"/>
        <v/>
      </c>
      <c r="U681" s="192" t="str">
        <f t="shared" si="70"/>
        <v>&lt;/registro&gt;
&lt;registro codigo="C179" perfil="AB" nivel="4"&gt;</v>
      </c>
      <c r="V681" s="192" t="str">
        <f t="shared" si="74"/>
        <v/>
      </c>
      <c r="W681" s="191" t="str">
        <f>IF(Q681="Campo","@Campos(posicao = "&amp;K681&amp;", tipo = '"&amp;R681&amp;"')@Column(name = """&amp;L681&amp;""")"&amp;IF(R681="D","@Temporal(TemporalType.DATE)","")&amp;"private "&amp;VLOOKUP(TEXT(R681,"@"),Apoio!A:B,2,0)&amp;" "&amp;SUBSTITUTE(LOWER(LEFT(L681,1))&amp;RIGHT(PROPER(L681),LEN(L681)-1),"_","")&amp;";",IF(ISNUMBER(Q681),IF(R681="R","@Entity@Table(name = ""reg_"&amp;LOWER(J681)&amp;""")@XmlRootElement","")&amp;VLOOKUP(J681,Blocos!D:I,6,0)&amp;Apoio!$E$1&amp;Y681,""))</f>
        <v>@Registros(nivel = 4) public class RegC179 implements Serializable { private static final long serialVersionUID = 1L; @Id @GeneratedValue(strategy = GenerationType.IDENTITY) @Basic(optional = false) @Column(name = "ID" ) private Long id;@OneToOne(fetch = FetchType.LAZY) @JoinColumn(name = "ID_PAI", nullable = false) private RegC170 idPai; public RegC170 getIdPai() {return idPai;}public void setIdPai(Object idPai) {this.idPai = (RegC170) idPai;}public RegC179() { } public RegC179(Long id) { this.id = id; } public RegC179(Long id, RegC170 idPai, long linha, String hash) { this.id = id; this.idPai = idPai; this.linha = linha; this.hash = hash; }public Long getId() { return id; } public void setId(Long id) { this.id = id; }@Basic(optional = false)@Column(name = "LINHA")private long linha;@Basic(optional = false)@Column(name = "HASH")private String hash;</v>
      </c>
      <c r="X681" s="190">
        <f>IF(ISNUMBER(Q681),COUNTIF(Blocos!G:G,J681),"")</f>
        <v>0</v>
      </c>
      <c r="Y681" s="190" t="str">
        <f>IF(OR(X681=0,X681=""),"",VLOOKUP(SUMIFS(Blocos!A:A,Blocos!H:H,'EFD REGISTROS e Campos (2)'!X681,Blocos!G:G,'EFD REGISTROS e Campos (2)'!J681),Blocos!A:L,12,0))</f>
        <v/>
      </c>
      <c r="Z681" s="190" t="str">
        <f>IF(ISNUMBER(Q682),VLOOKUP(J681,Blocos!D:G,4,0),"")</f>
        <v/>
      </c>
      <c r="AA681" s="190" t="str">
        <f>IF(ISNUMBER(Q681),CONCATENATE("CREATE TABLE ""reg_",LOWER(J681),""" (""ID"" bigint NOT NULL AUTO_INCREMENT,  ""HASHFILE"" varchar(255) DEFAULT NULL, ""ID_PAI"" bigint NOT NULL,"),IF(Q681="Campo",CONCATENATE("""",L681,""" ",VLOOKUP(R681,Apoio!A:C,3,0)),""))&amp;IF(Z681="","",CONCATENATE("PRIMARY KEY (""ID""), KEY ""FK_reg_",LOWER(Z681),"_ID_PAI"" (""ID_PAI""), CONSTRAINT ""FK_reg_",LOWER(Z681),"_ID_PAI"" FOREIGN KEY (""ID_PAI"") REFERENCES ""reg_",LOWER(Z681),""" (""ID"")) ENGINE=InnoDB AUTO_INCREMENT=105774 DEFAULT CHARSET=utf8mb4 COLLATE=utf8mb4_0900_ai_ci;"))</f>
        <v>CREATE TABLE "reg_c179" ("ID" bigint NOT NULL AUTO_INCREMENT,  "HASHFILE" varchar(255) DEFAULT NULL, "ID_PAI" bigint NOT NULL,</v>
      </c>
      <c r="AB681" s="190" t="str">
        <f t="shared" si="76"/>
        <v/>
      </c>
    </row>
    <row r="682" spans="1:28" ht="14.5" hidden="1" customHeight="1" x14ac:dyDescent="0.3">
      <c r="J682" s="187" t="str">
        <f t="shared" si="75"/>
        <v>C179</v>
      </c>
      <c r="K682" s="181">
        <v>1</v>
      </c>
      <c r="L682" s="289" t="s">
        <v>25</v>
      </c>
      <c r="M682" s="182" t="s">
        <v>1006</v>
      </c>
      <c r="N682" s="181" t="s">
        <v>27</v>
      </c>
      <c r="O682" s="181">
        <v>4</v>
      </c>
      <c r="P682" s="181" t="s">
        <v>28</v>
      </c>
      <c r="Q682" s="192" t="str">
        <f t="shared" si="71"/>
        <v>Campo</v>
      </c>
      <c r="R682" s="192" t="s">
        <v>27</v>
      </c>
      <c r="S682" s="191" t="str">
        <f t="shared" si="72"/>
        <v/>
      </c>
      <c r="T682" s="192" t="str">
        <f t="shared" si="73"/>
        <v>&lt;campo posicao="1"&gt;
&lt;coluna&gt;REG&lt;/coluna&gt;
&lt;descricao&gt;Texto fixo contendo "C179”&lt;/descricao&gt;
&lt;tipo&gt;C&lt;/tipo&gt;
&lt;/campo&gt;</v>
      </c>
      <c r="U682" s="192" t="str">
        <f t="shared" si="70"/>
        <v>&lt;campo posicao="1"&gt;
&lt;coluna&gt;REG&lt;/coluna&gt;
&lt;descricao&gt;Texto fixo contendo "C179”&lt;/descricao&gt;
&lt;tipo&gt;C&lt;/tipo&gt;
&lt;/campo&gt;</v>
      </c>
      <c r="V682" s="192" t="str">
        <f t="shared" si="74"/>
        <v>{"Column2", "REG"},</v>
      </c>
      <c r="W682" s="191" t="str">
        <f>IF(Q682="Campo","@Campos(posicao = "&amp;K682&amp;", tipo = '"&amp;R682&amp;"')@Column(name = """&amp;L682&amp;""")"&amp;IF(R682="D","@Temporal(TemporalType.DATE)","")&amp;"private "&amp;VLOOKUP(TEXT(R682,"@"),Apoio!A:B,2,0)&amp;" "&amp;SUBSTITUTE(LOWER(LEFT(L682,1))&amp;RIGHT(PROPER(L682),LEN(L682)-1),"_","")&amp;";",IF(ISNUMBER(Q682),IF(R682="R","@Entity@Table(name = ""reg_"&amp;LOWER(J682)&amp;""")@XmlRootElement","")&amp;VLOOKUP(J682,Blocos!D:I,6,0)&amp;Apoio!$E$1&amp;Y682,""))</f>
        <v>@Campos(posicao = 1, tipo = 'C')@Column(name = "REG")private String reg;</v>
      </c>
      <c r="X682" s="190" t="str">
        <f>IF(ISNUMBER(Q682),COUNTIF(Blocos!G:G,J682),"")</f>
        <v/>
      </c>
      <c r="Y682" s="190" t="str">
        <f>IF(OR(X682=0,X682=""),"",VLOOKUP(SUMIFS(Blocos!A:A,Blocos!H:H,'EFD REGISTROS e Campos (2)'!X682,Blocos!G:G,'EFD REGISTROS e Campos (2)'!J682),Blocos!A:L,12,0))</f>
        <v/>
      </c>
      <c r="Z682" s="190" t="str">
        <f>IF(ISNUMBER(Q683),VLOOKUP(J682,Blocos!D:G,4,0),"")</f>
        <v/>
      </c>
      <c r="AA682" s="190" t="str">
        <f>IF(ISNUMBER(Q682),CONCATENATE("CREATE TABLE ""reg_",LOWER(J682),""" (""ID"" bigint NOT NULL AUTO_INCREMENT,  ""HASHFILE"" varchar(255) DEFAULT NULL, ""ID_PAI"" bigint NOT NULL,"),IF(Q682="Campo",CONCATENATE("""",L682,""" ",VLOOKUP(R682,Apoio!A:C,3,0)),""))&amp;IF(Z682="","",CONCATENATE("PRIMARY KEY (""ID""), KEY ""FK_reg_",LOWER(Z682),"_ID_PAI"" (""ID_PAI""), CONSTRAINT ""FK_reg_",LOWER(Z682),"_ID_PAI"" FOREIGN KEY (""ID_PAI"") REFERENCES ""reg_",LOWER(Z682),""" (""ID"")) ENGINE=InnoDB AUTO_INCREMENT=105774 DEFAULT CHARSET=utf8mb4 COLLATE=utf8mb4_0900_ai_ci;"))</f>
        <v>"REG" varchar(255) DEFAULT NULL,</v>
      </c>
      <c r="AB682" s="190" t="str">
        <f t="shared" si="76"/>
        <v>USE `efdicms`;SELECT `reg_c179`.`REG`,</v>
      </c>
    </row>
    <row r="683" spans="1:28" ht="14.5" hidden="1" customHeight="1" x14ac:dyDescent="0.3">
      <c r="J683" s="187" t="str">
        <f t="shared" si="75"/>
        <v>C179</v>
      </c>
      <c r="K683" s="181">
        <v>2</v>
      </c>
      <c r="L683" s="289" t="s">
        <v>1007</v>
      </c>
      <c r="M683" s="182" t="s">
        <v>1008</v>
      </c>
      <c r="N683" s="181" t="s">
        <v>32</v>
      </c>
      <c r="O683" s="181" t="s">
        <v>28</v>
      </c>
      <c r="P683" s="181">
        <v>2</v>
      </c>
      <c r="Q683" s="192" t="str">
        <f t="shared" si="71"/>
        <v>Campo</v>
      </c>
      <c r="R683" s="192" t="s">
        <v>3606</v>
      </c>
      <c r="S683" s="191" t="str">
        <f t="shared" si="72"/>
        <v/>
      </c>
      <c r="T683" s="192" t="str">
        <f t="shared" si="73"/>
        <v>&lt;campo posicao="2"&gt;
&lt;coluna&gt;BC_ST_ORIG_DEST&lt;/coluna&gt;
&lt;descricao&gt;Valor da base de cálculo ST na origem/destino em operações interestaduais.&lt;/descricao&gt;
&lt;tipo&gt;R&lt;/tipo&gt;
&lt;/campo&gt;</v>
      </c>
      <c r="U683" s="192" t="str">
        <f t="shared" si="70"/>
        <v>&lt;campo posicao="2"&gt;
&lt;coluna&gt;BC_ST_ORIG_DEST&lt;/coluna&gt;
&lt;descricao&gt;Valor da base de cálculo ST na origem/destino em operações interestaduais.&lt;/descricao&gt;
&lt;tipo&gt;R&lt;/tipo&gt;
&lt;/campo&gt;</v>
      </c>
      <c r="V683" s="192" t="str">
        <f t="shared" si="74"/>
        <v>{"Column3", "BC_ST_ORIG_DEST"},</v>
      </c>
      <c r="W683" s="191" t="str">
        <f>IF(Q683="Campo","@Campos(posicao = "&amp;K683&amp;", tipo = '"&amp;R683&amp;"')@Column(name = """&amp;L683&amp;""")"&amp;IF(R683="D","@Temporal(TemporalType.DATE)","")&amp;"private "&amp;VLOOKUP(TEXT(R683,"@"),Apoio!A:B,2,0)&amp;" "&amp;SUBSTITUTE(LOWER(LEFT(L683,1))&amp;RIGHT(PROPER(L683),LEN(L683)-1),"_","")&amp;";",IF(ISNUMBER(Q683),IF(R683="R","@Entity@Table(name = ""reg_"&amp;LOWER(J683)&amp;""")@XmlRootElement","")&amp;VLOOKUP(J683,Blocos!D:I,6,0)&amp;Apoio!$E$1&amp;Y683,""))</f>
        <v>@Campos(posicao = 2, tipo = 'R')@Column(name = "BC_ST_ORIG_DEST")private BigDecimal bcStOrigDest;</v>
      </c>
      <c r="X683" s="190" t="str">
        <f>IF(ISNUMBER(Q683),COUNTIF(Blocos!G:G,J683),"")</f>
        <v/>
      </c>
      <c r="Y683" s="190" t="str">
        <f>IF(OR(X683=0,X683=""),"",VLOOKUP(SUMIFS(Blocos!A:A,Blocos!H:H,'EFD REGISTROS e Campos (2)'!X683,Blocos!G:G,'EFD REGISTROS e Campos (2)'!J683),Blocos!A:L,12,0))</f>
        <v/>
      </c>
      <c r="Z683" s="190" t="str">
        <f>IF(ISNUMBER(Q684),VLOOKUP(J683,Blocos!D:G,4,0),"")</f>
        <v/>
      </c>
      <c r="AA683" s="190" t="str">
        <f>IF(ISNUMBER(Q683),CONCATENATE("CREATE TABLE ""reg_",LOWER(J683),""" (""ID"" bigint NOT NULL AUTO_INCREMENT,  ""HASHFILE"" varchar(255) DEFAULT NULL, ""ID_PAI"" bigint NOT NULL,"),IF(Q683="Campo",CONCATENATE("""",L683,""" ",VLOOKUP(R683,Apoio!A:C,3,0)),""))&amp;IF(Z683="","",CONCATENATE("PRIMARY KEY (""ID""), KEY ""FK_reg_",LOWER(Z683),"_ID_PAI"" (""ID_PAI""), CONSTRAINT ""FK_reg_",LOWER(Z683),"_ID_PAI"" FOREIGN KEY (""ID_PAI"") REFERENCES ""reg_",LOWER(Z683),""" (""ID"")) ENGINE=InnoDB AUTO_INCREMENT=105774 DEFAULT CHARSET=utf8mb4 COLLATE=utf8mb4_0900_ai_ci;"))</f>
        <v>"BC_ST_ORIG_DEST" decimal(15,6) DEFAULT NULL,</v>
      </c>
      <c r="AB683" s="190" t="str">
        <f t="shared" si="76"/>
        <v>`reg_c179`.`BC_ST_ORIG_DEST`,</v>
      </c>
    </row>
    <row r="684" spans="1:28" ht="14.5" hidden="1" customHeight="1" x14ac:dyDescent="0.3">
      <c r="J684" s="187" t="str">
        <f t="shared" si="75"/>
        <v>C179</v>
      </c>
      <c r="K684" s="181">
        <v>3</v>
      </c>
      <c r="L684" s="289" t="s">
        <v>1009</v>
      </c>
      <c r="M684" s="182" t="s">
        <v>1010</v>
      </c>
      <c r="N684" s="181" t="s">
        <v>32</v>
      </c>
      <c r="O684" s="181" t="s">
        <v>28</v>
      </c>
      <c r="P684" s="181">
        <v>2</v>
      </c>
      <c r="Q684" s="192" t="str">
        <f t="shared" si="71"/>
        <v>Campo</v>
      </c>
      <c r="R684" s="192" t="s">
        <v>3606</v>
      </c>
      <c r="S684" s="191" t="str">
        <f t="shared" si="72"/>
        <v/>
      </c>
      <c r="T684" s="192" t="str">
        <f t="shared" si="73"/>
        <v>&lt;campo posicao="3"&gt;
&lt;coluna&gt;ICMS_ST_REP&lt;/coluna&gt;
&lt;descricao&gt;Valor do ICMS-ST a repassar/deduzir em operações interestaduais&lt;/descricao&gt;
&lt;tipo&gt;R&lt;/tipo&gt;
&lt;/campo&gt;</v>
      </c>
      <c r="U684" s="192" t="str">
        <f t="shared" si="70"/>
        <v>&lt;campo posicao="3"&gt;
&lt;coluna&gt;ICMS_ST_REP&lt;/coluna&gt;
&lt;descricao&gt;Valor do ICMS-ST a repassar/deduzir em operações interestaduais&lt;/descricao&gt;
&lt;tipo&gt;R&lt;/tipo&gt;
&lt;/campo&gt;</v>
      </c>
      <c r="V684" s="192" t="str">
        <f t="shared" si="74"/>
        <v>{"Column4", "ICMS_ST_REP"},</v>
      </c>
      <c r="W684" s="191" t="str">
        <f>IF(Q684="Campo","@Campos(posicao = "&amp;K684&amp;", tipo = '"&amp;R684&amp;"')@Column(name = """&amp;L684&amp;""")"&amp;IF(R684="D","@Temporal(TemporalType.DATE)","")&amp;"private "&amp;VLOOKUP(TEXT(R684,"@"),Apoio!A:B,2,0)&amp;" "&amp;SUBSTITUTE(LOWER(LEFT(L684,1))&amp;RIGHT(PROPER(L684),LEN(L684)-1),"_","")&amp;";",IF(ISNUMBER(Q684),IF(R684="R","@Entity@Table(name = ""reg_"&amp;LOWER(J684)&amp;""")@XmlRootElement","")&amp;VLOOKUP(J684,Blocos!D:I,6,0)&amp;Apoio!$E$1&amp;Y684,""))</f>
        <v>@Campos(posicao = 3, tipo = 'R')@Column(name = "ICMS_ST_REP")private BigDecimal icmsStRep;</v>
      </c>
      <c r="X684" s="190" t="str">
        <f>IF(ISNUMBER(Q684),COUNTIF(Blocos!G:G,J684),"")</f>
        <v/>
      </c>
      <c r="Y684" s="190" t="str">
        <f>IF(OR(X684=0,X684=""),"",VLOOKUP(SUMIFS(Blocos!A:A,Blocos!H:H,'EFD REGISTROS e Campos (2)'!X684,Blocos!G:G,'EFD REGISTROS e Campos (2)'!J684),Blocos!A:L,12,0))</f>
        <v/>
      </c>
      <c r="Z684" s="190" t="str">
        <f>IF(ISNUMBER(Q685),VLOOKUP(J684,Blocos!D:G,4,0),"")</f>
        <v/>
      </c>
      <c r="AA684" s="190" t="str">
        <f>IF(ISNUMBER(Q684),CONCATENATE("CREATE TABLE ""reg_",LOWER(J684),""" (""ID"" bigint NOT NULL AUTO_INCREMENT,  ""HASHFILE"" varchar(255) DEFAULT NULL, ""ID_PAI"" bigint NOT NULL,"),IF(Q684="Campo",CONCATENATE("""",L684,""" ",VLOOKUP(R684,Apoio!A:C,3,0)),""))&amp;IF(Z684="","",CONCATENATE("PRIMARY KEY (""ID""), KEY ""FK_reg_",LOWER(Z684),"_ID_PAI"" (""ID_PAI""), CONSTRAINT ""FK_reg_",LOWER(Z684),"_ID_PAI"" FOREIGN KEY (""ID_PAI"") REFERENCES ""reg_",LOWER(Z684),""" (""ID"")) ENGINE=InnoDB AUTO_INCREMENT=105774 DEFAULT CHARSET=utf8mb4 COLLATE=utf8mb4_0900_ai_ci;"))</f>
        <v>"ICMS_ST_REP" decimal(15,6) DEFAULT NULL,</v>
      </c>
      <c r="AB684" s="190" t="str">
        <f t="shared" si="76"/>
        <v>`reg_c179`.`ICMS_ST_REP`,</v>
      </c>
    </row>
    <row r="685" spans="1:28" ht="14.5" hidden="1" customHeight="1" x14ac:dyDescent="0.3">
      <c r="J685" s="187" t="str">
        <f t="shared" si="75"/>
        <v>C179</v>
      </c>
      <c r="K685" s="181">
        <v>4</v>
      </c>
      <c r="L685" s="289" t="s">
        <v>1011</v>
      </c>
      <c r="M685" s="182" t="s">
        <v>1012</v>
      </c>
      <c r="N685" s="181" t="s">
        <v>32</v>
      </c>
      <c r="O685" s="181" t="s">
        <v>28</v>
      </c>
      <c r="P685" s="181">
        <v>2</v>
      </c>
      <c r="Q685" s="192" t="str">
        <f t="shared" si="71"/>
        <v>Campo</v>
      </c>
      <c r="R685" s="192" t="s">
        <v>3606</v>
      </c>
      <c r="S685" s="191" t="str">
        <f t="shared" si="72"/>
        <v/>
      </c>
      <c r="T685" s="192" t="str">
        <f t="shared" si="73"/>
        <v>&lt;campo posicao="4"&gt;
&lt;coluna&gt;ICMS_ST_COMPL&lt;/coluna&gt;
&lt;descricao&gt;Valor do ICMS-ST a complementar à UF de destino&lt;/descricao&gt;
&lt;tipo&gt;R&lt;/tipo&gt;
&lt;/campo&gt;</v>
      </c>
      <c r="U685" s="192" t="str">
        <f t="shared" si="70"/>
        <v>&lt;campo posicao="4"&gt;
&lt;coluna&gt;ICMS_ST_COMPL&lt;/coluna&gt;
&lt;descricao&gt;Valor do ICMS-ST a complementar à UF de destino&lt;/descricao&gt;
&lt;tipo&gt;R&lt;/tipo&gt;
&lt;/campo&gt;</v>
      </c>
      <c r="V685" s="192" t="str">
        <f t="shared" si="74"/>
        <v>{"Column5", "ICMS_ST_COMPL"},</v>
      </c>
      <c r="W685" s="191" t="str">
        <f>IF(Q685="Campo","@Campos(posicao = "&amp;K685&amp;", tipo = '"&amp;R685&amp;"')@Column(name = """&amp;L685&amp;""")"&amp;IF(R685="D","@Temporal(TemporalType.DATE)","")&amp;"private "&amp;VLOOKUP(TEXT(R685,"@"),Apoio!A:B,2,0)&amp;" "&amp;SUBSTITUTE(LOWER(LEFT(L685,1))&amp;RIGHT(PROPER(L685),LEN(L685)-1),"_","")&amp;";",IF(ISNUMBER(Q685),IF(R685="R","@Entity@Table(name = ""reg_"&amp;LOWER(J685)&amp;""")@XmlRootElement","")&amp;VLOOKUP(J685,Blocos!D:I,6,0)&amp;Apoio!$E$1&amp;Y685,""))</f>
        <v>@Campos(posicao = 4, tipo = 'R')@Column(name = "ICMS_ST_COMPL")private BigDecimal icmsStCompl;</v>
      </c>
      <c r="X685" s="190" t="str">
        <f>IF(ISNUMBER(Q685),COUNTIF(Blocos!G:G,J685),"")</f>
        <v/>
      </c>
      <c r="Y685" s="190" t="str">
        <f>IF(OR(X685=0,X685=""),"",VLOOKUP(SUMIFS(Blocos!A:A,Blocos!H:H,'EFD REGISTROS e Campos (2)'!X685,Blocos!G:G,'EFD REGISTROS e Campos (2)'!J685),Blocos!A:L,12,0))</f>
        <v/>
      </c>
      <c r="Z685" s="190" t="str">
        <f>IF(ISNUMBER(Q686),VLOOKUP(J685,Blocos!D:G,4,0),"")</f>
        <v/>
      </c>
      <c r="AA685" s="190" t="str">
        <f>IF(ISNUMBER(Q685),CONCATENATE("CREATE TABLE ""reg_",LOWER(J685),""" (""ID"" bigint NOT NULL AUTO_INCREMENT,  ""HASHFILE"" varchar(255) DEFAULT NULL, ""ID_PAI"" bigint NOT NULL,"),IF(Q685="Campo",CONCATENATE("""",L685,""" ",VLOOKUP(R685,Apoio!A:C,3,0)),""))&amp;IF(Z685="","",CONCATENATE("PRIMARY KEY (""ID""), KEY ""FK_reg_",LOWER(Z685),"_ID_PAI"" (""ID_PAI""), CONSTRAINT ""FK_reg_",LOWER(Z685),"_ID_PAI"" FOREIGN KEY (""ID_PAI"") REFERENCES ""reg_",LOWER(Z685),""" (""ID"")) ENGINE=InnoDB AUTO_INCREMENT=105774 DEFAULT CHARSET=utf8mb4 COLLATE=utf8mb4_0900_ai_ci;"))</f>
        <v>"ICMS_ST_COMPL" decimal(15,6) DEFAULT NULL,</v>
      </c>
      <c r="AB685" s="190" t="str">
        <f t="shared" si="76"/>
        <v>`reg_c179`.`ICMS_ST_COMPL`,</v>
      </c>
    </row>
    <row r="686" spans="1:28" ht="14.5" hidden="1" customHeight="1" x14ac:dyDescent="0.3">
      <c r="J686" s="187" t="str">
        <f t="shared" si="75"/>
        <v>C179</v>
      </c>
      <c r="K686" s="181">
        <v>5</v>
      </c>
      <c r="L686" s="289" t="s">
        <v>1013</v>
      </c>
      <c r="M686" s="182" t="s">
        <v>1014</v>
      </c>
      <c r="N686" s="181" t="s">
        <v>32</v>
      </c>
      <c r="O686" s="181" t="s">
        <v>28</v>
      </c>
      <c r="P686" s="181">
        <v>2</v>
      </c>
      <c r="Q686" s="192" t="str">
        <f t="shared" si="71"/>
        <v>Campo</v>
      </c>
      <c r="R686" s="192" t="s">
        <v>3606</v>
      </c>
      <c r="S686" s="191" t="str">
        <f t="shared" si="72"/>
        <v/>
      </c>
      <c r="T686" s="192" t="str">
        <f t="shared" si="73"/>
        <v>&lt;campo posicao="5"&gt;
&lt;coluna&gt;BC_RET&lt;/coluna&gt;
&lt;descricao&gt;Valor da BC de retenção em remessa promovida por Substituído intermediário&lt;/descricao&gt;
&lt;tipo&gt;R&lt;/tipo&gt;
&lt;/campo&gt;</v>
      </c>
      <c r="U686" s="192" t="str">
        <f t="shared" si="70"/>
        <v>&lt;campo posicao="5"&gt;
&lt;coluna&gt;BC_RET&lt;/coluna&gt;
&lt;descricao&gt;Valor da BC de retenção em remessa promovida por Substituído intermediário&lt;/descricao&gt;
&lt;tipo&gt;R&lt;/tipo&gt;
&lt;/campo&gt;</v>
      </c>
      <c r="V686" s="192" t="str">
        <f t="shared" si="74"/>
        <v>{"Column6", "BC_RET"},</v>
      </c>
      <c r="W686" s="191" t="str">
        <f>IF(Q686="Campo","@Campos(posicao = "&amp;K686&amp;", tipo = '"&amp;R686&amp;"')@Column(name = """&amp;L686&amp;""")"&amp;IF(R686="D","@Temporal(TemporalType.DATE)","")&amp;"private "&amp;VLOOKUP(TEXT(R686,"@"),Apoio!A:B,2,0)&amp;" "&amp;SUBSTITUTE(LOWER(LEFT(L686,1))&amp;RIGHT(PROPER(L686),LEN(L686)-1),"_","")&amp;";",IF(ISNUMBER(Q686),IF(R686="R","@Entity@Table(name = ""reg_"&amp;LOWER(J686)&amp;""")@XmlRootElement","")&amp;VLOOKUP(J686,Blocos!D:I,6,0)&amp;Apoio!$E$1&amp;Y686,""))</f>
        <v>@Campos(posicao = 5, tipo = 'R')@Column(name = "BC_RET")private BigDecimal bcRet;</v>
      </c>
      <c r="X686" s="190" t="str">
        <f>IF(ISNUMBER(Q686),COUNTIF(Blocos!G:G,J686),"")</f>
        <v/>
      </c>
      <c r="Y686" s="190" t="str">
        <f>IF(OR(X686=0,X686=""),"",VLOOKUP(SUMIFS(Blocos!A:A,Blocos!H:H,'EFD REGISTROS e Campos (2)'!X686,Blocos!G:G,'EFD REGISTROS e Campos (2)'!J686),Blocos!A:L,12,0))</f>
        <v/>
      </c>
      <c r="Z686" s="190" t="str">
        <f>IF(ISNUMBER(Q687),VLOOKUP(J686,Blocos!D:G,4,0),"")</f>
        <v/>
      </c>
      <c r="AA686" s="190" t="str">
        <f>IF(ISNUMBER(Q686),CONCATENATE("CREATE TABLE ""reg_",LOWER(J686),""" (""ID"" bigint NOT NULL AUTO_INCREMENT,  ""HASHFILE"" varchar(255) DEFAULT NULL, ""ID_PAI"" bigint NOT NULL,"),IF(Q686="Campo",CONCATENATE("""",L686,""" ",VLOOKUP(R686,Apoio!A:C,3,0)),""))&amp;IF(Z686="","",CONCATENATE("PRIMARY KEY (""ID""), KEY ""FK_reg_",LOWER(Z686),"_ID_PAI"" (""ID_PAI""), CONSTRAINT ""FK_reg_",LOWER(Z686),"_ID_PAI"" FOREIGN KEY (""ID_PAI"") REFERENCES ""reg_",LOWER(Z686),""" (""ID"")) ENGINE=InnoDB AUTO_INCREMENT=105774 DEFAULT CHARSET=utf8mb4 COLLATE=utf8mb4_0900_ai_ci;"))</f>
        <v>"BC_RET" decimal(15,6) DEFAULT NULL,</v>
      </c>
      <c r="AB686" s="190" t="str">
        <f t="shared" si="76"/>
        <v>`reg_c179`.`BC_RET`,</v>
      </c>
    </row>
    <row r="687" spans="1:28" ht="14.5" hidden="1" customHeight="1" x14ac:dyDescent="0.3">
      <c r="J687" s="187" t="str">
        <f t="shared" si="75"/>
        <v>C179</v>
      </c>
      <c r="K687" s="181">
        <v>6</v>
      </c>
      <c r="L687" s="289" t="s">
        <v>1015</v>
      </c>
      <c r="M687" s="182" t="s">
        <v>1016</v>
      </c>
      <c r="N687" s="181" t="s">
        <v>1017</v>
      </c>
      <c r="O687" s="181" t="s">
        <v>28</v>
      </c>
      <c r="P687" s="181">
        <v>2</v>
      </c>
      <c r="Q687" s="192" t="str">
        <f t="shared" si="71"/>
        <v>Campo</v>
      </c>
      <c r="R687" s="192" t="s">
        <v>3606</v>
      </c>
      <c r="S687" s="191" t="str">
        <f t="shared" si="72"/>
        <v/>
      </c>
      <c r="T687" s="192" t="str">
        <f t="shared" si="73"/>
        <v>&lt;campo posicao="6"&gt;
&lt;coluna&gt;ICMS_RET&lt;/coluna&gt;
&lt;descricao&gt;Valor da parcela do imposto retido em remessa promovida por substituído intermediário&lt;/descricao&gt;
&lt;tipo&gt;R&lt;/tipo&gt;
&lt;/campo&gt;</v>
      </c>
      <c r="U687" s="192" t="str">
        <f t="shared" si="70"/>
        <v>&lt;campo posicao="6"&gt;
&lt;coluna&gt;ICMS_RET&lt;/coluna&gt;
&lt;descricao&gt;Valor da parcela do imposto retido em remessa promovida por substituído intermediário&lt;/descricao&gt;
&lt;tipo&gt;R&lt;/tipo&gt;
&lt;/campo&gt;</v>
      </c>
      <c r="V687" s="192" t="str">
        <f t="shared" si="74"/>
        <v>{"Column7", "ICMS_RET"},</v>
      </c>
      <c r="W687" s="191" t="str">
        <f>IF(Q687="Campo","@Campos(posicao = "&amp;K687&amp;", tipo = '"&amp;R687&amp;"')@Column(name = """&amp;L687&amp;""")"&amp;IF(R687="D","@Temporal(TemporalType.DATE)","")&amp;"private "&amp;VLOOKUP(TEXT(R687,"@"),Apoio!A:B,2,0)&amp;" "&amp;SUBSTITUTE(LOWER(LEFT(L687,1))&amp;RIGHT(PROPER(L687),LEN(L687)-1),"_","")&amp;";",IF(ISNUMBER(Q687),IF(R687="R","@Entity@Table(name = ""reg_"&amp;LOWER(J687)&amp;""")@XmlRootElement","")&amp;VLOOKUP(J687,Blocos!D:I,6,0)&amp;Apoio!$E$1&amp;Y687,""))</f>
        <v>@Campos(posicao = 6, tipo = 'R')@Column(name = "ICMS_RET")private BigDecimal icmsRet;</v>
      </c>
      <c r="X687" s="190" t="str">
        <f>IF(ISNUMBER(Q687),COUNTIF(Blocos!G:G,J687),"")</f>
        <v/>
      </c>
      <c r="Y687" s="190" t="str">
        <f>IF(OR(X687=0,X687=""),"",VLOOKUP(SUMIFS(Blocos!A:A,Blocos!H:H,'EFD REGISTROS e Campos (2)'!X687,Blocos!G:G,'EFD REGISTROS e Campos (2)'!J687),Blocos!A:L,12,0))</f>
        <v/>
      </c>
      <c r="Z687" s="190" t="str">
        <f>IF(ISNUMBER(Q688),VLOOKUP(J687,Blocos!D:G,4,0),"")</f>
        <v>C170</v>
      </c>
      <c r="AA687" s="190" t="str">
        <f>IF(ISNUMBER(Q687),CONCATENATE("CREATE TABLE ""reg_",LOWER(J687),""" (""ID"" bigint NOT NULL AUTO_INCREMENT,  ""HASHFILE"" varchar(255) DEFAULT NULL, ""ID_PAI"" bigint NOT NULL,"),IF(Q687="Campo",CONCATENATE("""",L687,""" ",VLOOKUP(R687,Apoio!A:C,3,0)),""))&amp;IF(Z687="","",CONCATENATE("PRIMARY KEY (""ID""), KEY ""FK_reg_",LOWER(Z687),"_ID_PAI"" (""ID_PAI""), CONSTRAINT ""FK_reg_",LOWER(Z687),"_ID_PAI"" FOREIGN KEY (""ID_PAI"") REFERENCES ""reg_",LOWER(Z687),""" (""ID"")) ENGINE=InnoDB AUTO_INCREMENT=105774 DEFAULT CHARSET=utf8mb4 COLLATE=utf8mb4_0900_ai_ci;"))</f>
        <v>"ICMS_RET" decimal(15,6) DEFAULT NULL,PRIMARY KEY ("ID"), KEY "FK_reg_c170_ID_PAI" ("ID_PAI"), CONSTRAINT "FK_reg_c170_ID_PAI" FOREIGN KEY ("ID_PAI") REFERENCES "reg_c170" ("ID")) ENGINE=InnoDB AUTO_INCREMENT=105774 DEFAULT CHARSET=utf8mb4 COLLATE=utf8mb4_0900_ai_ci;</v>
      </c>
      <c r="AB687" s="190" t="str">
        <f t="shared" si="76"/>
        <v>`reg_c179`.`ICMS_RET`,FROM `efdicms`.`reg_c179`;"</v>
      </c>
    </row>
    <row r="688" spans="1:28" ht="14.5" hidden="1" customHeight="1" x14ac:dyDescent="0.3">
      <c r="A688" s="180" t="s">
        <v>22</v>
      </c>
      <c r="F688" s="180" t="s">
        <v>1018</v>
      </c>
      <c r="I688" s="180" t="s">
        <v>209</v>
      </c>
      <c r="J688" s="187" t="str">
        <f t="shared" si="75"/>
        <v>C180</v>
      </c>
      <c r="K688" s="195" t="s">
        <v>1019</v>
      </c>
      <c r="Q688" s="192">
        <f t="shared" si="71"/>
        <v>4</v>
      </c>
      <c r="S688" s="191" t="str">
        <f t="shared" si="72"/>
        <v>&lt;/registro&gt;
&lt;registro codigo="C180" perfil="ABC" nivel="4"&gt;</v>
      </c>
      <c r="T688" s="192" t="str">
        <f t="shared" si="73"/>
        <v/>
      </c>
      <c r="U688" s="192" t="str">
        <f t="shared" si="70"/>
        <v>&lt;/registro&gt;
&lt;registro codigo="C180" perfil="ABC" nivel="4"&gt;</v>
      </c>
      <c r="V688" s="192" t="str">
        <f t="shared" si="74"/>
        <v/>
      </c>
      <c r="W688" s="191" t="str">
        <f>IF(Q688="Campo","@Campos(posicao = "&amp;K688&amp;", tipo = '"&amp;R688&amp;"')@Column(name = """&amp;L688&amp;""")"&amp;IF(R688="D","@Temporal(TemporalType.DATE)","")&amp;"private "&amp;VLOOKUP(TEXT(R688,"@"),Apoio!A:B,2,0)&amp;" "&amp;SUBSTITUTE(LOWER(LEFT(L688,1))&amp;RIGHT(PROPER(L688),LEN(L688)-1),"_","")&amp;";",IF(ISNUMBER(Q688),IF(R688="R","@Entity@Table(name = ""reg_"&amp;LOWER(J688)&amp;""")@XmlRootElement","")&amp;VLOOKUP(J688,Blocos!D:I,6,0)&amp;Apoio!$E$1&amp;Y688,""))</f>
        <v>@Registros(nivel = 4) public class RegC180 implements Serializable { private static final long serialVersionUID = 1L; @Id @GeneratedValue(strategy = GenerationType.IDENTITY) @Basic(optional = false) @Column(name = "ID" ) private Long id;@OneToOne(fetch = FetchType.LAZY) @JoinColumn(name = "ID_PAI", nullable = false) private RegC170 idPai; public RegC170 getIdPai() {return idPai;}public void setIdPai(Object idPai) {this.idPai = (RegC170) idPai;}public RegC180() { } public RegC180(Long id) { this.id = id; } public RegC180(Long id, RegC170 idPai, long linha, String hash) { this.id = id; this.idPai = idPai; this.linha = linha; this.hash = hash; }public Long getId() { return id; } public void setId(Long id) { this.id = id; }@Basic(optional = false)@Column(name = "LINHA")private long linha;@Basic(optional = false)@Column(name = "HASH")private String hash;</v>
      </c>
      <c r="X688" s="190">
        <f>IF(ISNUMBER(Q688),COUNTIF(Blocos!G:G,J688),"")</f>
        <v>0</v>
      </c>
      <c r="Y688" s="190" t="str">
        <f>IF(OR(X688=0,X688=""),"",VLOOKUP(SUMIFS(Blocos!A:A,Blocos!H:H,'EFD REGISTROS e Campos (2)'!X688,Blocos!G:G,'EFD REGISTROS e Campos (2)'!J688),Blocos!A:L,12,0))</f>
        <v/>
      </c>
      <c r="Z688" s="190" t="str">
        <f>IF(ISNUMBER(Q689),VLOOKUP(J688,Blocos!D:G,4,0),"")</f>
        <v/>
      </c>
      <c r="AA688" s="190" t="str">
        <f>IF(ISNUMBER(Q688),CONCATENATE("CREATE TABLE ""reg_",LOWER(J688),""" (""ID"" bigint NOT NULL AUTO_INCREMENT,  ""HASHFILE"" varchar(255) DEFAULT NULL, ""ID_PAI"" bigint NOT NULL,"),IF(Q688="Campo",CONCATENATE("""",L688,""" ",VLOOKUP(R688,Apoio!A:C,3,0)),""))&amp;IF(Z688="","",CONCATENATE("PRIMARY KEY (""ID""), KEY ""FK_reg_",LOWER(Z688),"_ID_PAI"" (""ID_PAI""), CONSTRAINT ""FK_reg_",LOWER(Z688),"_ID_PAI"" FOREIGN KEY (""ID_PAI"") REFERENCES ""reg_",LOWER(Z688),""" (""ID"")) ENGINE=InnoDB AUTO_INCREMENT=105774 DEFAULT CHARSET=utf8mb4 COLLATE=utf8mb4_0900_ai_ci;"))</f>
        <v>CREATE TABLE "reg_c180" ("ID" bigint NOT NULL AUTO_INCREMENT,  "HASHFILE" varchar(255) DEFAULT NULL, "ID_PAI" bigint NOT NULL,</v>
      </c>
      <c r="AB688" s="190" t="str">
        <f t="shared" si="76"/>
        <v/>
      </c>
    </row>
    <row r="689" spans="10:28" ht="14.5" hidden="1" customHeight="1" x14ac:dyDescent="0.3">
      <c r="J689" s="187" t="str">
        <f t="shared" si="75"/>
        <v>C180</v>
      </c>
      <c r="K689" s="181">
        <v>1</v>
      </c>
      <c r="L689" s="289" t="s">
        <v>25</v>
      </c>
      <c r="M689" s="214" t="s">
        <v>1020</v>
      </c>
      <c r="N689" s="181" t="s">
        <v>27</v>
      </c>
      <c r="O689" s="181">
        <v>4</v>
      </c>
      <c r="P689" s="181" t="s">
        <v>28</v>
      </c>
      <c r="Q689" s="192" t="str">
        <f t="shared" si="71"/>
        <v>Campo</v>
      </c>
      <c r="R689" s="192" t="s">
        <v>27</v>
      </c>
      <c r="S689" s="191" t="str">
        <f t="shared" si="72"/>
        <v/>
      </c>
      <c r="T689" s="192" t="str">
        <f t="shared" si="73"/>
        <v>&lt;campo posicao="1"&gt;
&lt;coluna&gt;REG&lt;/coluna&gt;
&lt;descricao&gt;Texto fixo contendo "C180”&lt;/descricao&gt;
&lt;tipo&gt;C&lt;/tipo&gt;
&lt;/campo&gt;</v>
      </c>
      <c r="U689" s="192" t="str">
        <f t="shared" si="70"/>
        <v>&lt;campo posicao="1"&gt;
&lt;coluna&gt;REG&lt;/coluna&gt;
&lt;descricao&gt;Texto fixo contendo "C180”&lt;/descricao&gt;
&lt;tipo&gt;C&lt;/tipo&gt;
&lt;/campo&gt;</v>
      </c>
      <c r="V689" s="192" t="str">
        <f t="shared" si="74"/>
        <v>{"Column2", "REG"},</v>
      </c>
      <c r="W689" s="191" t="str">
        <f>IF(Q689="Campo","@Campos(posicao = "&amp;K689&amp;", tipo = '"&amp;R689&amp;"')@Column(name = """&amp;L689&amp;""")"&amp;IF(R689="D","@Temporal(TemporalType.DATE)","")&amp;"private "&amp;VLOOKUP(TEXT(R689,"@"),Apoio!A:B,2,0)&amp;" "&amp;SUBSTITUTE(LOWER(LEFT(L689,1))&amp;RIGHT(PROPER(L689),LEN(L689)-1),"_","")&amp;";",IF(ISNUMBER(Q689),IF(R689="R","@Entity@Table(name = ""reg_"&amp;LOWER(J689)&amp;""")@XmlRootElement","")&amp;VLOOKUP(J689,Blocos!D:I,6,0)&amp;Apoio!$E$1&amp;Y689,""))</f>
        <v>@Campos(posicao = 1, tipo = 'C')@Column(name = "REG")private String reg;</v>
      </c>
      <c r="X689" s="190" t="str">
        <f>IF(ISNUMBER(Q689),COUNTIF(Blocos!G:G,J689),"")</f>
        <v/>
      </c>
      <c r="Y689" s="190" t="str">
        <f>IF(OR(X689=0,X689=""),"",VLOOKUP(SUMIFS(Blocos!A:A,Blocos!H:H,'EFD REGISTROS e Campos (2)'!X689,Blocos!G:G,'EFD REGISTROS e Campos (2)'!J689),Blocos!A:L,12,0))</f>
        <v/>
      </c>
      <c r="Z689" s="190" t="str">
        <f>IF(ISNUMBER(Q690),VLOOKUP(J689,Blocos!D:G,4,0),"")</f>
        <v/>
      </c>
      <c r="AA689" s="190" t="str">
        <f>IF(ISNUMBER(Q689),CONCATENATE("CREATE TABLE ""reg_",LOWER(J689),""" (""ID"" bigint NOT NULL AUTO_INCREMENT,  ""HASHFILE"" varchar(255) DEFAULT NULL, ""ID_PAI"" bigint NOT NULL,"),IF(Q689="Campo",CONCATENATE("""",L689,""" ",VLOOKUP(R689,Apoio!A:C,3,0)),""))&amp;IF(Z689="","",CONCATENATE("PRIMARY KEY (""ID""), KEY ""FK_reg_",LOWER(Z689),"_ID_PAI"" (""ID_PAI""), CONSTRAINT ""FK_reg_",LOWER(Z689),"_ID_PAI"" FOREIGN KEY (""ID_PAI"") REFERENCES ""reg_",LOWER(Z689),""" (""ID"")) ENGINE=InnoDB AUTO_INCREMENT=105774 DEFAULT CHARSET=utf8mb4 COLLATE=utf8mb4_0900_ai_ci;"))</f>
        <v>"REG" varchar(255) DEFAULT NULL,</v>
      </c>
      <c r="AB689" s="190" t="str">
        <f t="shared" si="76"/>
        <v>USE `efdicms`;SELECT `reg_c180`.`REG`,</v>
      </c>
    </row>
    <row r="690" spans="10:28" ht="14.5" hidden="1" customHeight="1" x14ac:dyDescent="0.3">
      <c r="J690" s="187" t="str">
        <f t="shared" si="75"/>
        <v>C180</v>
      </c>
      <c r="K690" s="208">
        <v>2</v>
      </c>
      <c r="L690" s="294" t="s">
        <v>957</v>
      </c>
      <c r="M690" s="214" t="s">
        <v>958</v>
      </c>
      <c r="N690" s="181" t="s">
        <v>27</v>
      </c>
      <c r="O690" s="208" t="s">
        <v>240</v>
      </c>
      <c r="P690" s="208" t="s">
        <v>28</v>
      </c>
      <c r="Q690" s="192" t="str">
        <f t="shared" si="71"/>
        <v>Campo</v>
      </c>
      <c r="R690" s="192" t="s">
        <v>27</v>
      </c>
      <c r="S690" s="191" t="str">
        <f t="shared" si="72"/>
        <v/>
      </c>
      <c r="T690" s="192" t="str">
        <f t="shared" si="73"/>
        <v>&lt;campo posicao="2"&gt;
&lt;coluna&gt;COD_RESP_RET&lt;/coluna&gt;
&lt;descricao&gt;Código que indica o responsável pela retenção do ICMS-ST:&lt;/descricao&gt;
&lt;tipo&gt;C&lt;/tipo&gt;
&lt;/campo&gt;</v>
      </c>
      <c r="U690" s="192" t="str">
        <f t="shared" si="70"/>
        <v>&lt;campo posicao="2"&gt;
&lt;coluna&gt;COD_RESP_RET&lt;/coluna&gt;
&lt;descricao&gt;Código que indica o responsável pela retenção do ICMS-ST:&lt;/descricao&gt;
&lt;tipo&gt;C&lt;/tipo&gt;
&lt;/campo&gt;</v>
      </c>
      <c r="V690" s="192" t="str">
        <f t="shared" si="74"/>
        <v>{"Column3", "COD_RESP_RET"},</v>
      </c>
      <c r="W690" s="191" t="str">
        <f>IF(Q690="Campo","@Campos(posicao = "&amp;K690&amp;", tipo = '"&amp;R690&amp;"')@Column(name = """&amp;L690&amp;""")"&amp;IF(R690="D","@Temporal(TemporalType.DATE)","")&amp;"private "&amp;VLOOKUP(TEXT(R690,"@"),Apoio!A:B,2,0)&amp;" "&amp;SUBSTITUTE(LOWER(LEFT(L690,1))&amp;RIGHT(PROPER(L690),LEN(L690)-1),"_","")&amp;";",IF(ISNUMBER(Q690),IF(R690="R","@Entity@Table(name = ""reg_"&amp;LOWER(J690)&amp;""")@XmlRootElement","")&amp;VLOOKUP(J690,Blocos!D:I,6,0)&amp;Apoio!$E$1&amp;Y690,""))</f>
        <v>@Campos(posicao = 2, tipo = 'C')@Column(name = "COD_RESP_RET")private String codRespRet;</v>
      </c>
      <c r="X690" s="190" t="str">
        <f>IF(ISNUMBER(Q690),COUNTIF(Blocos!G:G,J690),"")</f>
        <v/>
      </c>
      <c r="Y690" s="190" t="str">
        <f>IF(OR(X690=0,X690=""),"",VLOOKUP(SUMIFS(Blocos!A:A,Blocos!H:H,'EFD REGISTROS e Campos (2)'!X690,Blocos!G:G,'EFD REGISTROS e Campos (2)'!J690),Blocos!A:L,12,0))</f>
        <v/>
      </c>
      <c r="Z690" s="190" t="str">
        <f>IF(ISNUMBER(Q691),VLOOKUP(J690,Blocos!D:G,4,0),"")</f>
        <v/>
      </c>
      <c r="AA690" s="190" t="str">
        <f>IF(ISNUMBER(Q690),CONCATENATE("CREATE TABLE ""reg_",LOWER(J690),""" (""ID"" bigint NOT NULL AUTO_INCREMENT,  ""HASHFILE"" varchar(255) DEFAULT NULL, ""ID_PAI"" bigint NOT NULL,"),IF(Q690="Campo",CONCATENATE("""",L690,""" ",VLOOKUP(R690,Apoio!A:C,3,0)),""))&amp;IF(Z690="","",CONCATENATE("PRIMARY KEY (""ID""), KEY ""FK_reg_",LOWER(Z690),"_ID_PAI"" (""ID_PAI""), CONSTRAINT ""FK_reg_",LOWER(Z690),"_ID_PAI"" FOREIGN KEY (""ID_PAI"") REFERENCES ""reg_",LOWER(Z690),""" (""ID"")) ENGINE=InnoDB AUTO_INCREMENT=105774 DEFAULT CHARSET=utf8mb4 COLLATE=utf8mb4_0900_ai_ci;"))</f>
        <v>"COD_RESP_RET" varchar(255) DEFAULT NULL,</v>
      </c>
      <c r="AB690" s="190" t="str">
        <f t="shared" si="76"/>
        <v>`reg_c180`.`COD_RESP_RET`,</v>
      </c>
    </row>
    <row r="691" spans="10:28" ht="14.5" hidden="1" customHeight="1" x14ac:dyDescent="0.3">
      <c r="J691" s="187" t="str">
        <f t="shared" si="75"/>
        <v>C180</v>
      </c>
      <c r="K691" s="209"/>
      <c r="L691" s="295"/>
      <c r="M691" s="215" t="s">
        <v>1021</v>
      </c>
      <c r="N691" s="209"/>
      <c r="O691" s="209"/>
      <c r="P691" s="209"/>
      <c r="Q691" s="192" t="str">
        <f t="shared" si="71"/>
        <v/>
      </c>
      <c r="S691" s="191" t="str">
        <f t="shared" si="72"/>
        <v/>
      </c>
      <c r="T691" s="192" t="str">
        <f t="shared" si="73"/>
        <v/>
      </c>
      <c r="U691" s="192" t="str">
        <f t="shared" si="70"/>
        <v/>
      </c>
      <c r="V691" s="192" t="str">
        <f t="shared" si="74"/>
        <v/>
      </c>
      <c r="W691" s="191" t="str">
        <f>IF(Q691="Campo","@Campos(posicao = "&amp;K691&amp;", tipo = '"&amp;R691&amp;"')@Column(name = """&amp;L691&amp;""")"&amp;IF(R691="D","@Temporal(TemporalType.DATE)","")&amp;"private "&amp;VLOOKUP(TEXT(R691,"@"),Apoio!A:B,2,0)&amp;" "&amp;SUBSTITUTE(LOWER(LEFT(L691,1))&amp;RIGHT(PROPER(L691),LEN(L691)-1),"_","")&amp;";",IF(ISNUMBER(Q691),IF(R691="R","@Entity@Table(name = ""reg_"&amp;LOWER(J691)&amp;""")@XmlRootElement","")&amp;VLOOKUP(J691,Blocos!D:I,6,0)&amp;Apoio!$E$1&amp;Y691,""))</f>
        <v/>
      </c>
      <c r="X691" s="190" t="str">
        <f>IF(ISNUMBER(Q691),COUNTIF(Blocos!G:G,J691),"")</f>
        <v/>
      </c>
      <c r="Y691" s="190" t="str">
        <f>IF(OR(X691=0,X691=""),"",VLOOKUP(SUMIFS(Blocos!A:A,Blocos!H:H,'EFD REGISTROS e Campos (2)'!X691,Blocos!G:G,'EFD REGISTROS e Campos (2)'!J691),Blocos!A:L,12,0))</f>
        <v/>
      </c>
      <c r="Z691" s="190" t="str">
        <f>IF(ISNUMBER(Q692),VLOOKUP(J691,Blocos!D:G,4,0),"")</f>
        <v/>
      </c>
      <c r="AA691" s="190" t="str">
        <f>IF(ISNUMBER(Q691),CONCATENATE("CREATE TABLE ""reg_",LOWER(J691),""" (""ID"" bigint NOT NULL AUTO_INCREMENT,  ""HASHFILE"" varchar(255) DEFAULT NULL, ""ID_PAI"" bigint NOT NULL,"),IF(Q691="Campo",CONCATENATE("""",L691,""" ",VLOOKUP(R691,Apoio!A:C,3,0)),""))&amp;IF(Z691="","",CONCATENATE("PRIMARY KEY (""ID""), KEY ""FK_reg_",LOWER(Z691),"_ID_PAI"" (""ID_PAI""), CONSTRAINT ""FK_reg_",LOWER(Z691),"_ID_PAI"" FOREIGN KEY (""ID_PAI"") REFERENCES ""reg_",LOWER(Z691),""" (""ID"")) ENGINE=InnoDB AUTO_INCREMENT=105774 DEFAULT CHARSET=utf8mb4 COLLATE=utf8mb4_0900_ai_ci;"))</f>
        <v/>
      </c>
      <c r="AB691" s="190" t="str">
        <f t="shared" si="76"/>
        <v/>
      </c>
    </row>
    <row r="692" spans="10:28" ht="14.5" hidden="1" customHeight="1" x14ac:dyDescent="0.3">
      <c r="J692" s="187" t="str">
        <f t="shared" si="75"/>
        <v>C180</v>
      </c>
      <c r="K692" s="209"/>
      <c r="L692" s="295"/>
      <c r="M692" s="215" t="s">
        <v>1022</v>
      </c>
      <c r="N692" s="209"/>
      <c r="O692" s="209"/>
      <c r="P692" s="209"/>
      <c r="Q692" s="192" t="str">
        <f t="shared" si="71"/>
        <v/>
      </c>
      <c r="S692" s="191" t="str">
        <f t="shared" si="72"/>
        <v/>
      </c>
      <c r="T692" s="192" t="str">
        <f t="shared" si="73"/>
        <v/>
      </c>
      <c r="U692" s="192" t="str">
        <f t="shared" si="70"/>
        <v/>
      </c>
      <c r="V692" s="192" t="str">
        <f t="shared" si="74"/>
        <v/>
      </c>
      <c r="W692" s="191" t="str">
        <f>IF(Q692="Campo","@Campos(posicao = "&amp;K692&amp;", tipo = '"&amp;R692&amp;"')@Column(name = """&amp;L692&amp;""")"&amp;IF(R692="D","@Temporal(TemporalType.DATE)","")&amp;"private "&amp;VLOOKUP(TEXT(R692,"@"),Apoio!A:B,2,0)&amp;" "&amp;SUBSTITUTE(LOWER(LEFT(L692,1))&amp;RIGHT(PROPER(L692),LEN(L692)-1),"_","")&amp;";",IF(ISNUMBER(Q692),IF(R692="R","@Entity@Table(name = ""reg_"&amp;LOWER(J692)&amp;""")@XmlRootElement","")&amp;VLOOKUP(J692,Blocos!D:I,6,0)&amp;Apoio!$E$1&amp;Y692,""))</f>
        <v/>
      </c>
      <c r="X692" s="190" t="str">
        <f>IF(ISNUMBER(Q692),COUNTIF(Blocos!G:G,J692),"")</f>
        <v/>
      </c>
      <c r="Y692" s="190" t="str">
        <f>IF(OR(X692=0,X692=""),"",VLOOKUP(SUMIFS(Blocos!A:A,Blocos!H:H,'EFD REGISTROS e Campos (2)'!X692,Blocos!G:G,'EFD REGISTROS e Campos (2)'!J692),Blocos!A:L,12,0))</f>
        <v/>
      </c>
      <c r="Z692" s="190" t="str">
        <f>IF(ISNUMBER(Q693),VLOOKUP(J692,Blocos!D:G,4,0),"")</f>
        <v/>
      </c>
      <c r="AA692" s="190" t="str">
        <f>IF(ISNUMBER(Q692),CONCATENATE("CREATE TABLE ""reg_",LOWER(J692),""" (""ID"" bigint NOT NULL AUTO_INCREMENT,  ""HASHFILE"" varchar(255) DEFAULT NULL, ""ID_PAI"" bigint NOT NULL,"),IF(Q692="Campo",CONCATENATE("""",L692,""" ",VLOOKUP(R692,Apoio!A:C,3,0)),""))&amp;IF(Z692="","",CONCATENATE("PRIMARY KEY (""ID""), KEY ""FK_reg_",LOWER(Z692),"_ID_PAI"" (""ID_PAI""), CONSTRAINT ""FK_reg_",LOWER(Z692),"_ID_PAI"" FOREIGN KEY (""ID_PAI"") REFERENCES ""reg_",LOWER(Z692),""" (""ID"")) ENGINE=InnoDB AUTO_INCREMENT=105774 DEFAULT CHARSET=utf8mb4 COLLATE=utf8mb4_0900_ai_ci;"))</f>
        <v/>
      </c>
      <c r="AB692" s="190" t="str">
        <f t="shared" si="76"/>
        <v/>
      </c>
    </row>
    <row r="693" spans="10:28" ht="14.5" hidden="1" customHeight="1" x14ac:dyDescent="0.3">
      <c r="J693" s="187" t="str">
        <f t="shared" si="75"/>
        <v>C180</v>
      </c>
      <c r="K693" s="210"/>
      <c r="L693" s="296"/>
      <c r="M693" s="216" t="s">
        <v>961</v>
      </c>
      <c r="N693" s="210"/>
      <c r="O693" s="210"/>
      <c r="P693" s="210"/>
      <c r="Q693" s="192" t="str">
        <f t="shared" si="71"/>
        <v/>
      </c>
      <c r="S693" s="191" t="str">
        <f t="shared" si="72"/>
        <v/>
      </c>
      <c r="T693" s="192" t="str">
        <f t="shared" si="73"/>
        <v/>
      </c>
      <c r="U693" s="192" t="str">
        <f t="shared" si="70"/>
        <v/>
      </c>
      <c r="V693" s="192" t="str">
        <f t="shared" si="74"/>
        <v/>
      </c>
      <c r="W693" s="191" t="str">
        <f>IF(Q693="Campo","@Campos(posicao = "&amp;K693&amp;", tipo = '"&amp;R693&amp;"')@Column(name = """&amp;L693&amp;""")"&amp;IF(R693="D","@Temporal(TemporalType.DATE)","")&amp;"private "&amp;VLOOKUP(TEXT(R693,"@"),Apoio!A:B,2,0)&amp;" "&amp;SUBSTITUTE(LOWER(LEFT(L693,1))&amp;RIGHT(PROPER(L693),LEN(L693)-1),"_","")&amp;";",IF(ISNUMBER(Q693),IF(R693="R","@Entity@Table(name = ""reg_"&amp;LOWER(J693)&amp;""")@XmlRootElement","")&amp;VLOOKUP(J693,Blocos!D:I,6,0)&amp;Apoio!$E$1&amp;Y693,""))</f>
        <v/>
      </c>
      <c r="X693" s="190" t="str">
        <f>IF(ISNUMBER(Q693),COUNTIF(Blocos!G:G,J693),"")</f>
        <v/>
      </c>
      <c r="Y693" s="190" t="str">
        <f>IF(OR(X693=0,X693=""),"",VLOOKUP(SUMIFS(Blocos!A:A,Blocos!H:H,'EFD REGISTROS e Campos (2)'!X693,Blocos!G:G,'EFD REGISTROS e Campos (2)'!J693),Blocos!A:L,12,0))</f>
        <v/>
      </c>
      <c r="Z693" s="190" t="str">
        <f>IF(ISNUMBER(Q694),VLOOKUP(J693,Blocos!D:G,4,0),"")</f>
        <v/>
      </c>
      <c r="AA693" s="190" t="str">
        <f>IF(ISNUMBER(Q693),CONCATENATE("CREATE TABLE ""reg_",LOWER(J693),""" (""ID"" bigint NOT NULL AUTO_INCREMENT,  ""HASHFILE"" varchar(255) DEFAULT NULL, ""ID_PAI"" bigint NOT NULL,"),IF(Q693="Campo",CONCATENATE("""",L693,""" ",VLOOKUP(R693,Apoio!A:C,3,0)),""))&amp;IF(Z693="","",CONCATENATE("PRIMARY KEY (""ID""), KEY ""FK_reg_",LOWER(Z693),"_ID_PAI"" (""ID_PAI""), CONSTRAINT ""FK_reg_",LOWER(Z693),"_ID_PAI"" FOREIGN KEY (""ID_PAI"") REFERENCES ""reg_",LOWER(Z693),""" (""ID"")) ENGINE=InnoDB AUTO_INCREMENT=105774 DEFAULT CHARSET=utf8mb4 COLLATE=utf8mb4_0900_ai_ci;"))</f>
        <v/>
      </c>
      <c r="AB693" s="190" t="str">
        <f t="shared" si="76"/>
        <v/>
      </c>
    </row>
    <row r="694" spans="10:28" ht="14.5" hidden="1" customHeight="1" x14ac:dyDescent="0.3">
      <c r="J694" s="187" t="str">
        <f t="shared" si="75"/>
        <v>C180</v>
      </c>
      <c r="K694" s="181">
        <v>3</v>
      </c>
      <c r="L694" s="289" t="s">
        <v>1023</v>
      </c>
      <c r="M694" s="216" t="s">
        <v>805</v>
      </c>
      <c r="N694" s="181" t="s">
        <v>32</v>
      </c>
      <c r="O694" s="181" t="s">
        <v>28</v>
      </c>
      <c r="P694" s="181">
        <v>6</v>
      </c>
      <c r="Q694" s="192" t="str">
        <f t="shared" si="71"/>
        <v>Campo</v>
      </c>
      <c r="R694" s="192" t="s">
        <v>3606</v>
      </c>
      <c r="S694" s="191" t="str">
        <f t="shared" si="72"/>
        <v/>
      </c>
      <c r="T694" s="192" t="str">
        <f t="shared" si="73"/>
        <v>&lt;campo posicao="3"&gt;
&lt;coluna&gt;QUANT_CONV&lt;/coluna&gt;
&lt;descricao&gt;Quantidade do item&lt;/descricao&gt;
&lt;tipo&gt;R&lt;/tipo&gt;
&lt;/campo&gt;</v>
      </c>
      <c r="U694" s="192" t="str">
        <f t="shared" si="70"/>
        <v>&lt;campo posicao="3"&gt;
&lt;coluna&gt;QUANT_CONV&lt;/coluna&gt;
&lt;descricao&gt;Quantidade do item&lt;/descricao&gt;
&lt;tipo&gt;R&lt;/tipo&gt;
&lt;/campo&gt;</v>
      </c>
      <c r="V694" s="192" t="str">
        <f t="shared" si="74"/>
        <v>{"Column4", "QUANT_CONV"},</v>
      </c>
      <c r="W694" s="191" t="str">
        <f>IF(Q694="Campo","@Campos(posicao = "&amp;K694&amp;", tipo = '"&amp;R694&amp;"')@Column(name = """&amp;L694&amp;""")"&amp;IF(R694="D","@Temporal(TemporalType.DATE)","")&amp;"private "&amp;VLOOKUP(TEXT(R694,"@"),Apoio!A:B,2,0)&amp;" "&amp;SUBSTITUTE(LOWER(LEFT(L694,1))&amp;RIGHT(PROPER(L694),LEN(L694)-1),"_","")&amp;";",IF(ISNUMBER(Q694),IF(R694="R","@Entity@Table(name = ""reg_"&amp;LOWER(J694)&amp;""")@XmlRootElement","")&amp;VLOOKUP(J694,Blocos!D:I,6,0)&amp;Apoio!$E$1&amp;Y694,""))</f>
        <v>@Campos(posicao = 3, tipo = 'R')@Column(name = "QUANT_CONV")private BigDecimal quantConv;</v>
      </c>
      <c r="X694" s="190" t="str">
        <f>IF(ISNUMBER(Q694),COUNTIF(Blocos!G:G,J694),"")</f>
        <v/>
      </c>
      <c r="Y694" s="190" t="str">
        <f>IF(OR(X694=0,X694=""),"",VLOOKUP(SUMIFS(Blocos!A:A,Blocos!H:H,'EFD REGISTROS e Campos (2)'!X694,Blocos!G:G,'EFD REGISTROS e Campos (2)'!J694),Blocos!A:L,12,0))</f>
        <v/>
      </c>
      <c r="Z694" s="190" t="str">
        <f>IF(ISNUMBER(Q695),VLOOKUP(J694,Blocos!D:G,4,0),"")</f>
        <v/>
      </c>
      <c r="AA694" s="190" t="str">
        <f>IF(ISNUMBER(Q694),CONCATENATE("CREATE TABLE ""reg_",LOWER(J694),""" (""ID"" bigint NOT NULL AUTO_INCREMENT,  ""HASHFILE"" varchar(255) DEFAULT NULL, ""ID_PAI"" bigint NOT NULL,"),IF(Q694="Campo",CONCATENATE("""",L694,""" ",VLOOKUP(R694,Apoio!A:C,3,0)),""))&amp;IF(Z694="","",CONCATENATE("PRIMARY KEY (""ID""), KEY ""FK_reg_",LOWER(Z694),"_ID_PAI"" (""ID_PAI""), CONSTRAINT ""FK_reg_",LOWER(Z694),"_ID_PAI"" FOREIGN KEY (""ID_PAI"") REFERENCES ""reg_",LOWER(Z694),""" (""ID"")) ENGINE=InnoDB AUTO_INCREMENT=105774 DEFAULT CHARSET=utf8mb4 COLLATE=utf8mb4_0900_ai_ci;"))</f>
        <v>"QUANT_CONV" decimal(15,6) DEFAULT NULL,</v>
      </c>
      <c r="AB694" s="190" t="str">
        <f t="shared" si="76"/>
        <v>`reg_c180`.`QUANT_CONV`,</v>
      </c>
    </row>
    <row r="695" spans="10:28" ht="14.5" hidden="1" customHeight="1" x14ac:dyDescent="0.3">
      <c r="J695" s="187" t="str">
        <f t="shared" si="75"/>
        <v>C180</v>
      </c>
      <c r="K695" s="181">
        <v>4</v>
      </c>
      <c r="L695" s="289" t="s">
        <v>156</v>
      </c>
      <c r="M695" s="182" t="s">
        <v>1025</v>
      </c>
      <c r="N695" s="181" t="s">
        <v>27</v>
      </c>
      <c r="O695" s="181">
        <v>6</v>
      </c>
      <c r="P695" s="181"/>
      <c r="Q695" s="192" t="str">
        <f t="shared" si="71"/>
        <v>Campo</v>
      </c>
      <c r="R695" s="192" t="s">
        <v>27</v>
      </c>
      <c r="S695" s="191" t="str">
        <f t="shared" si="72"/>
        <v/>
      </c>
      <c r="T695" s="192" t="str">
        <f t="shared" si="73"/>
        <v>&lt;campo posicao="4"&gt;
&lt;coluna&gt;UNID&lt;/coluna&gt;
&lt;descricao&gt;Unidade adotada para informar o campo QUANT_CONV.&lt;/descricao&gt;
&lt;tipo&gt;C&lt;/tipo&gt;
&lt;/campo&gt;</v>
      </c>
      <c r="U695" s="192" t="str">
        <f t="shared" si="70"/>
        <v>&lt;campo posicao="4"&gt;
&lt;coluna&gt;UNID&lt;/coluna&gt;
&lt;descricao&gt;Unidade adotada para informar o campo QUANT_CONV.&lt;/descricao&gt;
&lt;tipo&gt;C&lt;/tipo&gt;
&lt;/campo&gt;</v>
      </c>
      <c r="V695" s="192" t="str">
        <f t="shared" si="74"/>
        <v>{"Column5", "UNID"},</v>
      </c>
      <c r="W695" s="191" t="str">
        <f>IF(Q695="Campo","@Campos(posicao = "&amp;K695&amp;", tipo = '"&amp;R695&amp;"')@Column(name = """&amp;L695&amp;""")"&amp;IF(R695="D","@Temporal(TemporalType.DATE)","")&amp;"private "&amp;VLOOKUP(TEXT(R695,"@"),Apoio!A:B,2,0)&amp;" "&amp;SUBSTITUTE(LOWER(LEFT(L695,1))&amp;RIGHT(PROPER(L695),LEN(L695)-1),"_","")&amp;";",IF(ISNUMBER(Q695),IF(R695="R","@Entity@Table(name = ""reg_"&amp;LOWER(J695)&amp;""")@XmlRootElement","")&amp;VLOOKUP(J695,Blocos!D:I,6,0)&amp;Apoio!$E$1&amp;Y695,""))</f>
        <v>@Campos(posicao = 4, tipo = 'C')@Column(name = "UNID")private String unid;</v>
      </c>
      <c r="X695" s="190" t="str">
        <f>IF(ISNUMBER(Q695),COUNTIF(Blocos!G:G,J695),"")</f>
        <v/>
      </c>
      <c r="Y695" s="190" t="str">
        <f>IF(OR(X695=0,X695=""),"",VLOOKUP(SUMIFS(Blocos!A:A,Blocos!H:H,'EFD REGISTROS e Campos (2)'!X695,Blocos!G:G,'EFD REGISTROS e Campos (2)'!J695),Blocos!A:L,12,0))</f>
        <v/>
      </c>
      <c r="Z695" s="190" t="str">
        <f>IF(ISNUMBER(Q696),VLOOKUP(J695,Blocos!D:G,4,0),"")</f>
        <v/>
      </c>
      <c r="AA695" s="190" t="str">
        <f>IF(ISNUMBER(Q695),CONCATENATE("CREATE TABLE ""reg_",LOWER(J695),""" (""ID"" bigint NOT NULL AUTO_INCREMENT,  ""HASHFILE"" varchar(255) DEFAULT NULL, ""ID_PAI"" bigint NOT NULL,"),IF(Q695="Campo",CONCATENATE("""",L695,""" ",VLOOKUP(R695,Apoio!A:C,3,0)),""))&amp;IF(Z695="","",CONCATENATE("PRIMARY KEY (""ID""), KEY ""FK_reg_",LOWER(Z695),"_ID_PAI"" (""ID_PAI""), CONSTRAINT ""FK_reg_",LOWER(Z695),"_ID_PAI"" FOREIGN KEY (""ID_PAI"") REFERENCES ""reg_",LOWER(Z695),""" (""ID"")) ENGINE=InnoDB AUTO_INCREMENT=105774 DEFAULT CHARSET=utf8mb4 COLLATE=utf8mb4_0900_ai_ci;"))</f>
        <v>"UNID" varchar(255) DEFAULT NULL,</v>
      </c>
      <c r="AB695" s="190" t="str">
        <f t="shared" si="76"/>
        <v>`reg_c180`.`UNID`,</v>
      </c>
    </row>
    <row r="696" spans="10:28" ht="14.5" hidden="1" customHeight="1" x14ac:dyDescent="0.3">
      <c r="J696" s="187" t="str">
        <f t="shared" si="75"/>
        <v>C180</v>
      </c>
      <c r="K696" s="181">
        <v>5</v>
      </c>
      <c r="L696" s="289" t="s">
        <v>1026</v>
      </c>
      <c r="M696" s="182" t="s">
        <v>1027</v>
      </c>
      <c r="N696" s="181" t="s">
        <v>32</v>
      </c>
      <c r="O696" s="181" t="s">
        <v>28</v>
      </c>
      <c r="P696" s="181">
        <v>6</v>
      </c>
      <c r="Q696" s="192" t="str">
        <f t="shared" si="71"/>
        <v>Campo</v>
      </c>
      <c r="R696" s="192" t="s">
        <v>3606</v>
      </c>
      <c r="S696" s="191" t="str">
        <f t="shared" si="72"/>
        <v/>
      </c>
      <c r="T696" s="192" t="str">
        <f t="shared" si="73"/>
        <v>&lt;campo posicao="5"&gt;
&lt;coluna&gt;VL_UNIT_CONV&lt;/coluna&gt;
&lt;descricao&gt;Valor unitário da mercadoria, considerando a unidade utilizada para informar o campo “QUANT_CONV”.&lt;/descricao&gt;
&lt;tipo&gt;R&lt;/tipo&gt;
&lt;/campo&gt;</v>
      </c>
      <c r="U696" s="192" t="str">
        <f t="shared" si="70"/>
        <v>&lt;campo posicao="5"&gt;
&lt;coluna&gt;VL_UNIT_CONV&lt;/coluna&gt;
&lt;descricao&gt;Valor unitário da mercadoria, considerando a unidade utilizada para informar o campo “QUANT_CONV”.&lt;/descricao&gt;
&lt;tipo&gt;R&lt;/tipo&gt;
&lt;/campo&gt;</v>
      </c>
      <c r="V696" s="192" t="str">
        <f t="shared" si="74"/>
        <v>{"Column6", "VL_UNIT_CONV"},</v>
      </c>
      <c r="W696" s="191" t="str">
        <f>IF(Q696="Campo","@Campos(posicao = "&amp;K696&amp;", tipo = '"&amp;R696&amp;"')@Column(name = """&amp;L696&amp;""")"&amp;IF(R696="D","@Temporal(TemporalType.DATE)","")&amp;"private "&amp;VLOOKUP(TEXT(R696,"@"),Apoio!A:B,2,0)&amp;" "&amp;SUBSTITUTE(LOWER(LEFT(L696,1))&amp;RIGHT(PROPER(L696),LEN(L696)-1),"_","")&amp;";",IF(ISNUMBER(Q696),IF(R696="R","@Entity@Table(name = ""reg_"&amp;LOWER(J696)&amp;""")@XmlRootElement","")&amp;VLOOKUP(J696,Blocos!D:I,6,0)&amp;Apoio!$E$1&amp;Y696,""))</f>
        <v>@Campos(posicao = 5, tipo = 'R')@Column(name = "VL_UNIT_CONV")private BigDecimal vlUnitConv;</v>
      </c>
      <c r="X696" s="190" t="str">
        <f>IF(ISNUMBER(Q696),COUNTIF(Blocos!G:G,J696),"")</f>
        <v/>
      </c>
      <c r="Y696" s="190" t="str">
        <f>IF(OR(X696=0,X696=""),"",VLOOKUP(SUMIFS(Blocos!A:A,Blocos!H:H,'EFD REGISTROS e Campos (2)'!X696,Blocos!G:G,'EFD REGISTROS e Campos (2)'!J696),Blocos!A:L,12,0))</f>
        <v/>
      </c>
      <c r="Z696" s="190" t="str">
        <f>IF(ISNUMBER(Q697),VLOOKUP(J696,Blocos!D:G,4,0),"")</f>
        <v/>
      </c>
      <c r="AA696" s="190" t="str">
        <f>IF(ISNUMBER(Q696),CONCATENATE("CREATE TABLE ""reg_",LOWER(J696),""" (""ID"" bigint NOT NULL AUTO_INCREMENT,  ""HASHFILE"" varchar(255) DEFAULT NULL, ""ID_PAI"" bigint NOT NULL,"),IF(Q696="Campo",CONCATENATE("""",L696,""" ",VLOOKUP(R696,Apoio!A:C,3,0)),""))&amp;IF(Z696="","",CONCATENATE("PRIMARY KEY (""ID""), KEY ""FK_reg_",LOWER(Z696),"_ID_PAI"" (""ID_PAI""), CONSTRAINT ""FK_reg_",LOWER(Z696),"_ID_PAI"" FOREIGN KEY (""ID_PAI"") REFERENCES ""reg_",LOWER(Z696),""" (""ID"")) ENGINE=InnoDB AUTO_INCREMENT=105774 DEFAULT CHARSET=utf8mb4 COLLATE=utf8mb4_0900_ai_ci;"))</f>
        <v>"VL_UNIT_CONV" decimal(15,6) DEFAULT NULL,</v>
      </c>
      <c r="AB696" s="190" t="str">
        <f t="shared" si="76"/>
        <v>`reg_c180`.`VL_UNIT_CONV`,</v>
      </c>
    </row>
    <row r="697" spans="10:28" ht="14.5" hidden="1" customHeight="1" x14ac:dyDescent="0.3">
      <c r="J697" s="187" t="str">
        <f t="shared" si="75"/>
        <v>C180</v>
      </c>
      <c r="K697" s="181">
        <v>6</v>
      </c>
      <c r="L697" s="289" t="s">
        <v>3978</v>
      </c>
      <c r="M697" s="182" t="s">
        <v>1029</v>
      </c>
      <c r="N697" s="181" t="s">
        <v>32</v>
      </c>
      <c r="O697" s="181" t="s">
        <v>28</v>
      </c>
      <c r="P697" s="181">
        <v>6</v>
      </c>
      <c r="Q697" s="192" t="str">
        <f t="shared" si="71"/>
        <v>Campo</v>
      </c>
      <c r="R697" s="192" t="s">
        <v>3606</v>
      </c>
      <c r="S697" s="191" t="str">
        <f t="shared" si="72"/>
        <v/>
      </c>
      <c r="T697" s="192" t="str">
        <f t="shared" si="73"/>
        <v>&lt;campo posicao="6"&gt;
&lt;coluna&gt;VL_UNIT_ICMS_OP_CONV&lt;/coluna&gt;
&lt;descricao&gt;Valor unitário do ICMS operação própria que o informante teria direito ao crédito caso a mercadoria estivesse sob o regime comum de tributação, considerando unidade utilizada para informar o campo “QUANT_CONV”.&lt;/descricao&gt;
&lt;tipo&gt;R&lt;/tipo&gt;
&lt;/campo&gt;</v>
      </c>
      <c r="U697" s="192" t="str">
        <f t="shared" si="70"/>
        <v>&lt;campo posicao="6"&gt;
&lt;coluna&gt;VL_UNIT_ICMS_OP_CONV&lt;/coluna&gt;
&lt;descricao&gt;Valor unitário do ICMS operação própria que o informante teria direito ao crédito caso a mercadoria estivesse sob o regime comum de tributação, considerando unidade utilizada para informar o campo “QUANT_CONV”.&lt;/descricao&gt;
&lt;tipo&gt;R&lt;/tipo&gt;
&lt;/campo&gt;</v>
      </c>
      <c r="V697" s="192" t="str">
        <f t="shared" si="74"/>
        <v>{"Column7", "VL_UNIT_ICMS_OP_CONV"},</v>
      </c>
      <c r="W697" s="191" t="str">
        <f>IF(Q697="Campo","@Campos(posicao = "&amp;K697&amp;", tipo = '"&amp;R697&amp;"')@Column(name = """&amp;L697&amp;""")"&amp;IF(R697="D","@Temporal(TemporalType.DATE)","")&amp;"private "&amp;VLOOKUP(TEXT(R697,"@"),Apoio!A:B,2,0)&amp;" "&amp;SUBSTITUTE(LOWER(LEFT(L697,1))&amp;RIGHT(PROPER(L697),LEN(L697)-1),"_","")&amp;";",IF(ISNUMBER(Q697),IF(R697="R","@Entity@Table(name = ""reg_"&amp;LOWER(J697)&amp;""")@XmlRootElement","")&amp;VLOOKUP(J697,Blocos!D:I,6,0)&amp;Apoio!$E$1&amp;Y697,""))</f>
        <v>@Campos(posicao = 6, tipo = 'R')@Column(name = "VL_UNIT_ICMS_OP_CONV")private BigDecimal vlUnitIcmsOpConv;</v>
      </c>
      <c r="X697" s="190" t="str">
        <f>IF(ISNUMBER(Q697),COUNTIF(Blocos!G:G,J697),"")</f>
        <v/>
      </c>
      <c r="Y697" s="190" t="str">
        <f>IF(OR(X697=0,X697=""),"",VLOOKUP(SUMIFS(Blocos!A:A,Blocos!H:H,'EFD REGISTROS e Campos (2)'!X697,Blocos!G:G,'EFD REGISTROS e Campos (2)'!J697),Blocos!A:L,12,0))</f>
        <v/>
      </c>
      <c r="Z697" s="190" t="str">
        <f>IF(ISNUMBER(Q698),VLOOKUP(J697,Blocos!D:G,4,0),"")</f>
        <v/>
      </c>
      <c r="AA697" s="190" t="str">
        <f>IF(ISNUMBER(Q697),CONCATENATE("CREATE TABLE ""reg_",LOWER(J697),""" (""ID"" bigint NOT NULL AUTO_INCREMENT,  ""HASHFILE"" varchar(255) DEFAULT NULL, ""ID_PAI"" bigint NOT NULL,"),IF(Q697="Campo",CONCATENATE("""",L697,""" ",VLOOKUP(R697,Apoio!A:C,3,0)),""))&amp;IF(Z697="","",CONCATENATE("PRIMARY KEY (""ID""), KEY ""FK_reg_",LOWER(Z697),"_ID_PAI"" (""ID_PAI""), CONSTRAINT ""FK_reg_",LOWER(Z697),"_ID_PAI"" FOREIGN KEY (""ID_PAI"") REFERENCES ""reg_",LOWER(Z697),""" (""ID"")) ENGINE=InnoDB AUTO_INCREMENT=105774 DEFAULT CHARSET=utf8mb4 COLLATE=utf8mb4_0900_ai_ci;"))</f>
        <v>"VL_UNIT_ICMS_OP_CONV" decimal(15,6) DEFAULT NULL,</v>
      </c>
      <c r="AB697" s="190" t="str">
        <f t="shared" si="76"/>
        <v>`reg_c180`.`VL_UNIT_ICMS_OP_CONV`,</v>
      </c>
    </row>
    <row r="698" spans="10:28" ht="14.5" hidden="1" customHeight="1" x14ac:dyDescent="0.3">
      <c r="J698" s="187" t="str">
        <f t="shared" si="75"/>
        <v>C180</v>
      </c>
      <c r="K698" s="181">
        <v>7</v>
      </c>
      <c r="L698" s="289" t="s">
        <v>1030</v>
      </c>
      <c r="M698" s="182" t="s">
        <v>1031</v>
      </c>
      <c r="N698" s="181" t="s">
        <v>32</v>
      </c>
      <c r="O698" s="181" t="s">
        <v>28</v>
      </c>
      <c r="P698" s="181">
        <v>6</v>
      </c>
      <c r="Q698" s="192" t="str">
        <f t="shared" si="71"/>
        <v>Campo</v>
      </c>
      <c r="R698" s="192" t="s">
        <v>3606</v>
      </c>
      <c r="S698" s="191" t="str">
        <f t="shared" si="72"/>
        <v/>
      </c>
      <c r="T698" s="192" t="str">
        <f t="shared" si="73"/>
        <v>&lt;campo posicao="7"&gt;
&lt;coluna&gt;VL_UNIT_BC_ICMS_ST_CONV&lt;/coluna&gt;
&lt;descricao&gt;Valor unitário da base de cálculo do imposto pago ou retido anteriormente por substituição, considerando a unidade utilizada para informar o campo “QUANT_CONV”, aplicando-se redução, se houver.&lt;/descricao&gt;
&lt;tipo&gt;R&lt;/tipo&gt;
&lt;/campo&gt;</v>
      </c>
      <c r="U698" s="192" t="str">
        <f t="shared" si="70"/>
        <v>&lt;campo posicao="7"&gt;
&lt;coluna&gt;VL_UNIT_BC_ICMS_ST_CONV&lt;/coluna&gt;
&lt;descricao&gt;Valor unitário da base de cálculo do imposto pago ou retido anteriormente por substituição, considerando a unidade utilizada para informar o campo “QUANT_CONV”, aplicando-se redução, se houver.&lt;/descricao&gt;
&lt;tipo&gt;R&lt;/tipo&gt;
&lt;/campo&gt;</v>
      </c>
      <c r="V698" s="192" t="str">
        <f t="shared" si="74"/>
        <v>{"Column8", "VL_UNIT_BC_ICMS_ST_CONV"},</v>
      </c>
      <c r="W698" s="191" t="str">
        <f>IF(Q698="Campo","@Campos(posicao = "&amp;K698&amp;", tipo = '"&amp;R698&amp;"')@Column(name = """&amp;L698&amp;""")"&amp;IF(R698="D","@Temporal(TemporalType.DATE)","")&amp;"private "&amp;VLOOKUP(TEXT(R698,"@"),Apoio!A:B,2,0)&amp;" "&amp;SUBSTITUTE(LOWER(LEFT(L698,1))&amp;RIGHT(PROPER(L698),LEN(L698)-1),"_","")&amp;";",IF(ISNUMBER(Q698),IF(R698="R","@Entity@Table(name = ""reg_"&amp;LOWER(J698)&amp;""")@XmlRootElement","")&amp;VLOOKUP(J698,Blocos!D:I,6,0)&amp;Apoio!$E$1&amp;Y698,""))</f>
        <v>@Campos(posicao = 7, tipo = 'R')@Column(name = "VL_UNIT_BC_ICMS_ST_CONV")private BigDecimal vlUnitBcIcmsStConv;</v>
      </c>
      <c r="X698" s="190" t="str">
        <f>IF(ISNUMBER(Q698),COUNTIF(Blocos!G:G,J698),"")</f>
        <v/>
      </c>
      <c r="Y698" s="190" t="str">
        <f>IF(OR(X698=0,X698=""),"",VLOOKUP(SUMIFS(Blocos!A:A,Blocos!H:H,'EFD REGISTROS e Campos (2)'!X698,Blocos!G:G,'EFD REGISTROS e Campos (2)'!J698),Blocos!A:L,12,0))</f>
        <v/>
      </c>
      <c r="Z698" s="190" t="str">
        <f>IF(ISNUMBER(Q699),VLOOKUP(J698,Blocos!D:G,4,0),"")</f>
        <v/>
      </c>
      <c r="AA698" s="190" t="str">
        <f>IF(ISNUMBER(Q698),CONCATENATE("CREATE TABLE ""reg_",LOWER(J698),""" (""ID"" bigint NOT NULL AUTO_INCREMENT,  ""HASHFILE"" varchar(255) DEFAULT NULL, ""ID_PAI"" bigint NOT NULL,"),IF(Q698="Campo",CONCATENATE("""",L698,""" ",VLOOKUP(R698,Apoio!A:C,3,0)),""))&amp;IF(Z698="","",CONCATENATE("PRIMARY KEY (""ID""), KEY ""FK_reg_",LOWER(Z698),"_ID_PAI"" (""ID_PAI""), CONSTRAINT ""FK_reg_",LOWER(Z698),"_ID_PAI"" FOREIGN KEY (""ID_PAI"") REFERENCES ""reg_",LOWER(Z698),""" (""ID"")) ENGINE=InnoDB AUTO_INCREMENT=105774 DEFAULT CHARSET=utf8mb4 COLLATE=utf8mb4_0900_ai_ci;"))</f>
        <v>"VL_UNIT_BC_ICMS_ST_CONV" decimal(15,6) DEFAULT NULL,</v>
      </c>
      <c r="AB698" s="190" t="str">
        <f t="shared" si="76"/>
        <v>`reg_c180`.`VL_UNIT_BC_ICMS_ST_CONV`,</v>
      </c>
    </row>
    <row r="699" spans="10:28" ht="14.5" hidden="1" customHeight="1" x14ac:dyDescent="0.3">
      <c r="J699" s="187" t="str">
        <f t="shared" si="75"/>
        <v>C180</v>
      </c>
      <c r="K699" s="181">
        <v>8</v>
      </c>
      <c r="L699" s="289" t="s">
        <v>3979</v>
      </c>
      <c r="M699" s="182" t="s">
        <v>1033</v>
      </c>
      <c r="N699" s="181" t="s">
        <v>32</v>
      </c>
      <c r="O699" s="181" t="s">
        <v>28</v>
      </c>
      <c r="P699" s="181">
        <v>6</v>
      </c>
      <c r="Q699" s="192" t="str">
        <f t="shared" si="71"/>
        <v>Campo</v>
      </c>
      <c r="R699" s="192" t="s">
        <v>3606</v>
      </c>
      <c r="S699" s="191" t="str">
        <f t="shared" si="72"/>
        <v/>
      </c>
      <c r="T699" s="192" t="str">
        <f t="shared" si="73"/>
        <v>&lt;campo posicao="8"&gt;
&lt;coluna&gt;VL_UNIT_ICMS_ST_CONV&lt;/coluna&gt;
&lt;descricao&gt;Valor unitário do imposto pago ou retido anteriormente por substituição, inclusive FCP se devido, considerando a unidade utilizada para informar o campo “QUANT_CONV”.&lt;/descricao&gt;
&lt;tipo&gt;R&lt;/tipo&gt;
&lt;/campo&gt;</v>
      </c>
      <c r="U699" s="192" t="str">
        <f t="shared" si="70"/>
        <v>&lt;campo posicao="8"&gt;
&lt;coluna&gt;VL_UNIT_ICMS_ST_CONV&lt;/coluna&gt;
&lt;descricao&gt;Valor unitário do imposto pago ou retido anteriormente por substituição, inclusive FCP se devido, considerando a unidade utilizada para informar o campo “QUANT_CONV”.&lt;/descricao&gt;
&lt;tipo&gt;R&lt;/tipo&gt;
&lt;/campo&gt;</v>
      </c>
      <c r="V699" s="192" t="str">
        <f t="shared" si="74"/>
        <v>{"Column9", "VL_UNIT_ICMS_ST_CONV"},</v>
      </c>
      <c r="W699" s="191" t="str">
        <f>IF(Q699="Campo","@Campos(posicao = "&amp;K699&amp;", tipo = '"&amp;R699&amp;"')@Column(name = """&amp;L699&amp;""")"&amp;IF(R699="D","@Temporal(TemporalType.DATE)","")&amp;"private "&amp;VLOOKUP(TEXT(R699,"@"),Apoio!A:B,2,0)&amp;" "&amp;SUBSTITUTE(LOWER(LEFT(L699,1))&amp;RIGHT(PROPER(L699),LEN(L699)-1),"_","")&amp;";",IF(ISNUMBER(Q699),IF(R699="R","@Entity@Table(name = ""reg_"&amp;LOWER(J699)&amp;""")@XmlRootElement","")&amp;VLOOKUP(J699,Blocos!D:I,6,0)&amp;Apoio!$E$1&amp;Y699,""))</f>
        <v>@Campos(posicao = 8, tipo = 'R')@Column(name = "VL_UNIT_ICMS_ST_CONV")private BigDecimal vlUnitIcmsStConv;</v>
      </c>
      <c r="X699" s="190" t="str">
        <f>IF(ISNUMBER(Q699),COUNTIF(Blocos!G:G,J699),"")</f>
        <v/>
      </c>
      <c r="Y699" s="190" t="str">
        <f>IF(OR(X699=0,X699=""),"",VLOOKUP(SUMIFS(Blocos!A:A,Blocos!H:H,'EFD REGISTROS e Campos (2)'!X699,Blocos!G:G,'EFD REGISTROS e Campos (2)'!J699),Blocos!A:L,12,0))</f>
        <v/>
      </c>
      <c r="Z699" s="190" t="str">
        <f>IF(ISNUMBER(Q700),VLOOKUP(J699,Blocos!D:G,4,0),"")</f>
        <v/>
      </c>
      <c r="AA699" s="190" t="str">
        <f>IF(ISNUMBER(Q699),CONCATENATE("CREATE TABLE ""reg_",LOWER(J699),""" (""ID"" bigint NOT NULL AUTO_INCREMENT,  ""HASHFILE"" varchar(255) DEFAULT NULL, ""ID_PAI"" bigint NOT NULL,"),IF(Q699="Campo",CONCATENATE("""",L699,""" ",VLOOKUP(R699,Apoio!A:C,3,0)),""))&amp;IF(Z699="","",CONCATENATE("PRIMARY KEY (""ID""), KEY ""FK_reg_",LOWER(Z699),"_ID_PAI"" (""ID_PAI""), CONSTRAINT ""FK_reg_",LOWER(Z699),"_ID_PAI"" FOREIGN KEY (""ID_PAI"") REFERENCES ""reg_",LOWER(Z699),""" (""ID"")) ENGINE=InnoDB AUTO_INCREMENT=105774 DEFAULT CHARSET=utf8mb4 COLLATE=utf8mb4_0900_ai_ci;"))</f>
        <v>"VL_UNIT_ICMS_ST_CONV" decimal(15,6) DEFAULT NULL,</v>
      </c>
      <c r="AB699" s="190" t="str">
        <f t="shared" si="76"/>
        <v>`reg_c180`.`VL_UNIT_ICMS_ST_CONV`,</v>
      </c>
    </row>
    <row r="700" spans="10:28" ht="14.5" hidden="1" customHeight="1" x14ac:dyDescent="0.3">
      <c r="J700" s="187" t="str">
        <f t="shared" si="75"/>
        <v>C180</v>
      </c>
      <c r="K700" s="181">
        <v>9</v>
      </c>
      <c r="L700" s="289" t="s">
        <v>3980</v>
      </c>
      <c r="M700" s="214" t="s">
        <v>1035</v>
      </c>
      <c r="N700" s="181" t="s">
        <v>32</v>
      </c>
      <c r="O700" s="181" t="s">
        <v>28</v>
      </c>
      <c r="P700" s="181">
        <v>6</v>
      </c>
      <c r="Q700" s="192" t="str">
        <f t="shared" si="71"/>
        <v>Campo</v>
      </c>
      <c r="R700" s="192" t="s">
        <v>3606</v>
      </c>
      <c r="S700" s="191" t="str">
        <f t="shared" si="72"/>
        <v/>
      </c>
      <c r="T700" s="192" t="str">
        <f t="shared" si="73"/>
        <v>&lt;campo posicao="9"&gt;
&lt;coluna&gt;VL_UNIT_FCP_ST_CONV&lt;/coluna&gt;
&lt;descricao&gt;Valor unitário do FCP_ST agregado ao valor informado no campo “VL_UNIT_ICMS_ST_CONV”&lt;/descricao&gt;
&lt;tipo&gt;R&lt;/tipo&gt;
&lt;/campo&gt;</v>
      </c>
      <c r="U700" s="192" t="str">
        <f t="shared" si="70"/>
        <v>&lt;campo posicao="9"&gt;
&lt;coluna&gt;VL_UNIT_FCP_ST_CONV&lt;/coluna&gt;
&lt;descricao&gt;Valor unitário do FCP_ST agregado ao valor informado no campo “VL_UNIT_ICMS_ST_CONV”&lt;/descricao&gt;
&lt;tipo&gt;R&lt;/tipo&gt;
&lt;/campo&gt;</v>
      </c>
      <c r="V700" s="192" t="str">
        <f t="shared" si="74"/>
        <v>{"Column10", "VL_UNIT_FCP_ST_CONV"},</v>
      </c>
      <c r="W700" s="191" t="str">
        <f>IF(Q700="Campo","@Campos(posicao = "&amp;K700&amp;", tipo = '"&amp;R700&amp;"')@Column(name = """&amp;L700&amp;""")"&amp;IF(R700="D","@Temporal(TemporalType.DATE)","")&amp;"private "&amp;VLOOKUP(TEXT(R700,"@"),Apoio!A:B,2,0)&amp;" "&amp;SUBSTITUTE(LOWER(LEFT(L700,1))&amp;RIGHT(PROPER(L700),LEN(L700)-1),"_","")&amp;";",IF(ISNUMBER(Q700),IF(R700="R","@Entity@Table(name = ""reg_"&amp;LOWER(J700)&amp;""")@XmlRootElement","")&amp;VLOOKUP(J700,Blocos!D:I,6,0)&amp;Apoio!$E$1&amp;Y700,""))</f>
        <v>@Campos(posicao = 9, tipo = 'R')@Column(name = "VL_UNIT_FCP_ST_CONV")private BigDecimal vlUnitFcpStConv;</v>
      </c>
      <c r="X700" s="190" t="str">
        <f>IF(ISNUMBER(Q700),COUNTIF(Blocos!G:G,J700),"")</f>
        <v/>
      </c>
      <c r="Y700" s="190" t="str">
        <f>IF(OR(X700=0,X700=""),"",VLOOKUP(SUMIFS(Blocos!A:A,Blocos!H:H,'EFD REGISTROS e Campos (2)'!X700,Blocos!G:G,'EFD REGISTROS e Campos (2)'!J700),Blocos!A:L,12,0))</f>
        <v/>
      </c>
      <c r="Z700" s="190" t="str">
        <f>IF(ISNUMBER(Q701),VLOOKUP(J700,Blocos!D:G,4,0),"")</f>
        <v/>
      </c>
      <c r="AA700" s="190" t="str">
        <f>IF(ISNUMBER(Q700),CONCATENATE("CREATE TABLE ""reg_",LOWER(J700),""" (""ID"" bigint NOT NULL AUTO_INCREMENT,  ""HASHFILE"" varchar(255) DEFAULT NULL, ""ID_PAI"" bigint NOT NULL,"),IF(Q700="Campo",CONCATENATE("""",L700,""" ",VLOOKUP(R700,Apoio!A:C,3,0)),""))&amp;IF(Z700="","",CONCATENATE("PRIMARY KEY (""ID""), KEY ""FK_reg_",LOWER(Z700),"_ID_PAI"" (""ID_PAI""), CONSTRAINT ""FK_reg_",LOWER(Z700),"_ID_PAI"" FOREIGN KEY (""ID_PAI"") REFERENCES ""reg_",LOWER(Z700),""" (""ID"")) ENGINE=InnoDB AUTO_INCREMENT=105774 DEFAULT CHARSET=utf8mb4 COLLATE=utf8mb4_0900_ai_ci;"))</f>
        <v>"VL_UNIT_FCP_ST_CONV" decimal(15,6) DEFAULT NULL,</v>
      </c>
      <c r="AB700" s="190" t="str">
        <f t="shared" si="76"/>
        <v>`reg_c180`.`VL_UNIT_FCP_ST_CONV`,</v>
      </c>
    </row>
    <row r="701" spans="10:28" ht="14.5" hidden="1" customHeight="1" x14ac:dyDescent="0.3">
      <c r="J701" s="187" t="str">
        <f t="shared" si="75"/>
        <v>C180</v>
      </c>
      <c r="K701" s="208">
        <v>10</v>
      </c>
      <c r="L701" s="297" t="s">
        <v>631</v>
      </c>
      <c r="M701" s="214" t="s">
        <v>1036</v>
      </c>
      <c r="N701" s="208" t="s">
        <v>27</v>
      </c>
      <c r="O701" s="208" t="s">
        <v>240</v>
      </c>
      <c r="P701" s="208" t="s">
        <v>28</v>
      </c>
      <c r="Q701" s="192" t="str">
        <f t="shared" si="71"/>
        <v>Campo</v>
      </c>
      <c r="R701" s="192" t="s">
        <v>27</v>
      </c>
      <c r="S701" s="191" t="str">
        <f t="shared" si="72"/>
        <v/>
      </c>
      <c r="T701" s="192" t="str">
        <f t="shared" si="73"/>
        <v>&lt;campo posicao="10"&gt;
&lt;coluna&gt;COD_DA&lt;/coluna&gt;
&lt;descricao&gt;Código do modelo do documento de arrecadação :                                                                                                                                                                                                                                   &lt;/descricao&gt;
&lt;tipo&gt;C&lt;/tipo&gt;
&lt;/campo&gt;</v>
      </c>
      <c r="U701" s="192" t="str">
        <f t="shared" si="70"/>
        <v>&lt;campo posicao="10"&gt;
&lt;coluna&gt;COD_DA&lt;/coluna&gt;
&lt;descricao&gt;Código do modelo do documento de arrecadação :                                                                                                                                                                                                                                   &lt;/descricao&gt;
&lt;tipo&gt;C&lt;/tipo&gt;
&lt;/campo&gt;</v>
      </c>
      <c r="V701" s="192" t="str">
        <f t="shared" si="74"/>
        <v>{"Column11", "COD_DA"},</v>
      </c>
      <c r="W701" s="191" t="str">
        <f>IF(Q701="Campo","@Campos(posicao = "&amp;K701&amp;", tipo = '"&amp;R701&amp;"')@Column(name = """&amp;L701&amp;""")"&amp;IF(R701="D","@Temporal(TemporalType.DATE)","")&amp;"private "&amp;VLOOKUP(TEXT(R701,"@"),Apoio!A:B,2,0)&amp;" "&amp;SUBSTITUTE(LOWER(LEFT(L701,1))&amp;RIGHT(PROPER(L701),LEN(L701)-1),"_","")&amp;";",IF(ISNUMBER(Q701),IF(R701="R","@Entity@Table(name = ""reg_"&amp;LOWER(J701)&amp;""")@XmlRootElement","")&amp;VLOOKUP(J701,Blocos!D:I,6,0)&amp;Apoio!$E$1&amp;Y701,""))</f>
        <v>@Campos(posicao = 10, tipo = 'C')@Column(name = "COD_DA")private String codDa;</v>
      </c>
      <c r="X701" s="190" t="str">
        <f>IF(ISNUMBER(Q701),COUNTIF(Blocos!G:G,J701),"")</f>
        <v/>
      </c>
      <c r="Y701" s="190" t="str">
        <f>IF(OR(X701=0,X701=""),"",VLOOKUP(SUMIFS(Blocos!A:A,Blocos!H:H,'EFD REGISTROS e Campos (2)'!X701,Blocos!G:G,'EFD REGISTROS e Campos (2)'!J701),Blocos!A:L,12,0))</f>
        <v/>
      </c>
      <c r="Z701" s="190" t="str">
        <f>IF(ISNUMBER(Q702),VLOOKUP(J701,Blocos!D:G,4,0),"")</f>
        <v/>
      </c>
      <c r="AA701" s="190" t="str">
        <f>IF(ISNUMBER(Q701),CONCATENATE("CREATE TABLE ""reg_",LOWER(J701),""" (""ID"" bigint NOT NULL AUTO_INCREMENT,  ""HASHFILE"" varchar(255) DEFAULT NULL, ""ID_PAI"" bigint NOT NULL,"),IF(Q701="Campo",CONCATENATE("""",L701,""" ",VLOOKUP(R701,Apoio!A:C,3,0)),""))&amp;IF(Z701="","",CONCATENATE("PRIMARY KEY (""ID""), KEY ""FK_reg_",LOWER(Z701),"_ID_PAI"" (""ID_PAI""), CONSTRAINT ""FK_reg_",LOWER(Z701),"_ID_PAI"" FOREIGN KEY (""ID_PAI"") REFERENCES ""reg_",LOWER(Z701),""" (""ID"")) ENGINE=InnoDB AUTO_INCREMENT=105774 DEFAULT CHARSET=utf8mb4 COLLATE=utf8mb4_0900_ai_ci;"))</f>
        <v>"COD_DA" varchar(255) DEFAULT NULL,</v>
      </c>
      <c r="AB701" s="190" t="str">
        <f t="shared" si="76"/>
        <v>`reg_c180`.`COD_DA`,</v>
      </c>
    </row>
    <row r="702" spans="10:28" ht="14.5" hidden="1" customHeight="1" x14ac:dyDescent="0.3">
      <c r="J702" s="187" t="str">
        <f t="shared" si="75"/>
        <v>C180</v>
      </c>
      <c r="K702" s="209"/>
      <c r="L702" s="298"/>
      <c r="M702" s="215" t="s">
        <v>1037</v>
      </c>
      <c r="N702" s="209"/>
      <c r="O702" s="209"/>
      <c r="P702" s="209"/>
      <c r="Q702" s="192" t="str">
        <f t="shared" si="71"/>
        <v/>
      </c>
      <c r="S702" s="191" t="str">
        <f t="shared" si="72"/>
        <v/>
      </c>
      <c r="T702" s="192" t="str">
        <f t="shared" si="73"/>
        <v/>
      </c>
      <c r="U702" s="192" t="str">
        <f t="shared" ref="U702:U765" si="77">S702&amp;T702</f>
        <v/>
      </c>
      <c r="V702" s="192" t="str">
        <f t="shared" si="74"/>
        <v/>
      </c>
      <c r="W702" s="191" t="str">
        <f>IF(Q702="Campo","@Campos(posicao = "&amp;K702&amp;", tipo = '"&amp;R702&amp;"')@Column(name = """&amp;L702&amp;""")"&amp;IF(R702="D","@Temporal(TemporalType.DATE)","")&amp;"private "&amp;VLOOKUP(TEXT(R702,"@"),Apoio!A:B,2,0)&amp;" "&amp;SUBSTITUTE(LOWER(LEFT(L702,1))&amp;RIGHT(PROPER(L702),LEN(L702)-1),"_","")&amp;";",IF(ISNUMBER(Q702),IF(R702="R","@Entity@Table(name = ""reg_"&amp;LOWER(J702)&amp;""")@XmlRootElement","")&amp;VLOOKUP(J702,Blocos!D:I,6,0)&amp;Apoio!$E$1&amp;Y702,""))</f>
        <v/>
      </c>
      <c r="X702" s="190" t="str">
        <f>IF(ISNUMBER(Q702),COUNTIF(Blocos!G:G,J702),"")</f>
        <v/>
      </c>
      <c r="Y702" s="190" t="str">
        <f>IF(OR(X702=0,X702=""),"",VLOOKUP(SUMIFS(Blocos!A:A,Blocos!H:H,'EFD REGISTROS e Campos (2)'!X702,Blocos!G:G,'EFD REGISTROS e Campos (2)'!J702),Blocos!A:L,12,0))</f>
        <v/>
      </c>
      <c r="Z702" s="190" t="str">
        <f>IF(ISNUMBER(Q703),VLOOKUP(J702,Blocos!D:G,4,0),"")</f>
        <v/>
      </c>
      <c r="AA702" s="190" t="str">
        <f>IF(ISNUMBER(Q702),CONCATENATE("CREATE TABLE ""reg_",LOWER(J702),""" (""ID"" bigint NOT NULL AUTO_INCREMENT,  ""HASHFILE"" varchar(255) DEFAULT NULL, ""ID_PAI"" bigint NOT NULL,"),IF(Q702="Campo",CONCATENATE("""",L702,""" ",VLOOKUP(R702,Apoio!A:C,3,0)),""))&amp;IF(Z702="","",CONCATENATE("PRIMARY KEY (""ID""), KEY ""FK_reg_",LOWER(Z702),"_ID_PAI"" (""ID_PAI""), CONSTRAINT ""FK_reg_",LOWER(Z702),"_ID_PAI"" FOREIGN KEY (""ID_PAI"") REFERENCES ""reg_",LOWER(Z702),""" (""ID"")) ENGINE=InnoDB AUTO_INCREMENT=105774 DEFAULT CHARSET=utf8mb4 COLLATE=utf8mb4_0900_ai_ci;"))</f>
        <v/>
      </c>
      <c r="AB702" s="190" t="str">
        <f t="shared" si="76"/>
        <v/>
      </c>
    </row>
    <row r="703" spans="10:28" ht="14.5" hidden="1" customHeight="1" x14ac:dyDescent="0.3">
      <c r="J703" s="187" t="str">
        <f t="shared" si="75"/>
        <v>C180</v>
      </c>
      <c r="K703" s="210"/>
      <c r="L703" s="299"/>
      <c r="M703" s="216" t="s">
        <v>634</v>
      </c>
      <c r="N703" s="210"/>
      <c r="O703" s="210"/>
      <c r="P703" s="210"/>
      <c r="Q703" s="192" t="str">
        <f t="shared" si="71"/>
        <v/>
      </c>
      <c r="S703" s="191" t="str">
        <f t="shared" si="72"/>
        <v/>
      </c>
      <c r="T703" s="192" t="str">
        <f t="shared" si="73"/>
        <v/>
      </c>
      <c r="U703" s="192" t="str">
        <f t="shared" si="77"/>
        <v/>
      </c>
      <c r="V703" s="192" t="str">
        <f t="shared" si="74"/>
        <v/>
      </c>
      <c r="W703" s="191" t="str">
        <f>IF(Q703="Campo","@Campos(posicao = "&amp;K703&amp;", tipo = '"&amp;R703&amp;"')@Column(name = """&amp;L703&amp;""")"&amp;IF(R703="D","@Temporal(TemporalType.DATE)","")&amp;"private "&amp;VLOOKUP(TEXT(R703,"@"),Apoio!A:B,2,0)&amp;" "&amp;SUBSTITUTE(LOWER(LEFT(L703,1))&amp;RIGHT(PROPER(L703),LEN(L703)-1),"_","")&amp;";",IF(ISNUMBER(Q703),IF(R703="R","@Entity@Table(name = ""reg_"&amp;LOWER(J703)&amp;""")@XmlRootElement","")&amp;VLOOKUP(J703,Blocos!D:I,6,0)&amp;Apoio!$E$1&amp;Y703,""))</f>
        <v/>
      </c>
      <c r="X703" s="190" t="str">
        <f>IF(ISNUMBER(Q703),COUNTIF(Blocos!G:G,J703),"")</f>
        <v/>
      </c>
      <c r="Y703" s="190" t="str">
        <f>IF(OR(X703=0,X703=""),"",VLOOKUP(SUMIFS(Blocos!A:A,Blocos!H:H,'EFD REGISTROS e Campos (2)'!X703,Blocos!G:G,'EFD REGISTROS e Campos (2)'!J703),Blocos!A:L,12,0))</f>
        <v/>
      </c>
      <c r="Z703" s="190" t="str">
        <f>IF(ISNUMBER(Q704),VLOOKUP(J703,Blocos!D:G,4,0),"")</f>
        <v/>
      </c>
      <c r="AA703" s="190" t="str">
        <f>IF(ISNUMBER(Q703),CONCATENATE("CREATE TABLE ""reg_",LOWER(J703),""" (""ID"" bigint NOT NULL AUTO_INCREMENT,  ""HASHFILE"" varchar(255) DEFAULT NULL, ""ID_PAI"" bigint NOT NULL,"),IF(Q703="Campo",CONCATENATE("""",L703,""" ",VLOOKUP(R703,Apoio!A:C,3,0)),""))&amp;IF(Z703="","",CONCATENATE("PRIMARY KEY (""ID""), KEY ""FK_reg_",LOWER(Z703),"_ID_PAI"" (""ID_PAI""), CONSTRAINT ""FK_reg_",LOWER(Z703),"_ID_PAI"" FOREIGN KEY (""ID_PAI"") REFERENCES ""reg_",LOWER(Z703),""" (""ID"")) ENGINE=InnoDB AUTO_INCREMENT=105774 DEFAULT CHARSET=utf8mb4 COLLATE=utf8mb4_0900_ai_ci;"))</f>
        <v/>
      </c>
      <c r="AB703" s="190" t="str">
        <f t="shared" si="76"/>
        <v/>
      </c>
    </row>
    <row r="704" spans="10:28" ht="14.5" hidden="1" customHeight="1" x14ac:dyDescent="0.3">
      <c r="J704" s="187" t="str">
        <f t="shared" ref="J704:J767" si="78">IF(A704="",J703,CONCATENATE(B704,C704,D704,E704,F704,G704,H704))</f>
        <v>C180</v>
      </c>
      <c r="K704" s="181">
        <v>11</v>
      </c>
      <c r="L704" s="289" t="s">
        <v>636</v>
      </c>
      <c r="M704" s="216" t="s">
        <v>1038</v>
      </c>
      <c r="N704" s="181" t="s">
        <v>27</v>
      </c>
      <c r="O704" s="181" t="s">
        <v>28</v>
      </c>
      <c r="P704" s="181" t="s">
        <v>28</v>
      </c>
      <c r="Q704" s="192" t="str">
        <f t="shared" si="71"/>
        <v>Campo</v>
      </c>
      <c r="R704" s="192" t="s">
        <v>27</v>
      </c>
      <c r="S704" s="191" t="str">
        <f t="shared" si="72"/>
        <v/>
      </c>
      <c r="T704" s="192" t="str">
        <f t="shared" si="73"/>
        <v>&lt;campo posicao="11"&gt;
&lt;coluna&gt;NUM_DA&lt;/coluna&gt;
&lt;descricao&gt;Número do documento de arrecadação, se houver &lt;/descricao&gt;
&lt;tipo&gt;C&lt;/tipo&gt;
&lt;/campo&gt;</v>
      </c>
      <c r="U704" s="192" t="str">
        <f t="shared" si="77"/>
        <v>&lt;campo posicao="11"&gt;
&lt;coluna&gt;NUM_DA&lt;/coluna&gt;
&lt;descricao&gt;Número do documento de arrecadação, se houver &lt;/descricao&gt;
&lt;tipo&gt;C&lt;/tipo&gt;
&lt;/campo&gt;</v>
      </c>
      <c r="V704" s="192" t="str">
        <f t="shared" si="74"/>
        <v>{"Column12", "NUM_DA"},</v>
      </c>
      <c r="W704" s="191" t="str">
        <f>IF(Q704="Campo","@Campos(posicao = "&amp;K704&amp;", tipo = '"&amp;R704&amp;"')@Column(name = """&amp;L704&amp;""")"&amp;IF(R704="D","@Temporal(TemporalType.DATE)","")&amp;"private "&amp;VLOOKUP(TEXT(R704,"@"),Apoio!A:B,2,0)&amp;" "&amp;SUBSTITUTE(LOWER(LEFT(L704,1))&amp;RIGHT(PROPER(L704),LEN(L704)-1),"_","")&amp;";",IF(ISNUMBER(Q704),IF(R704="R","@Entity@Table(name = ""reg_"&amp;LOWER(J704)&amp;""")@XmlRootElement","")&amp;VLOOKUP(J704,Blocos!D:I,6,0)&amp;Apoio!$E$1&amp;Y704,""))</f>
        <v>@Campos(posicao = 11, tipo = 'C')@Column(name = "NUM_DA")private String numDa;</v>
      </c>
      <c r="X704" s="190" t="str">
        <f>IF(ISNUMBER(Q704),COUNTIF(Blocos!G:G,J704),"")</f>
        <v/>
      </c>
      <c r="Y704" s="190" t="str">
        <f>IF(OR(X704=0,X704=""),"",VLOOKUP(SUMIFS(Blocos!A:A,Blocos!H:H,'EFD REGISTROS e Campos (2)'!X704,Blocos!G:G,'EFD REGISTROS e Campos (2)'!J704),Blocos!A:L,12,0))</f>
        <v/>
      </c>
      <c r="Z704" s="190" t="str">
        <f>IF(ISNUMBER(Q705),VLOOKUP(J704,Blocos!D:G,4,0),"")</f>
        <v>C170</v>
      </c>
      <c r="AA704" s="190" t="str">
        <f>IF(ISNUMBER(Q704),CONCATENATE("CREATE TABLE ""reg_",LOWER(J704),""" (""ID"" bigint NOT NULL AUTO_INCREMENT,  ""HASHFILE"" varchar(255) DEFAULT NULL, ""ID_PAI"" bigint NOT NULL,"),IF(Q704="Campo",CONCATENATE("""",L704,""" ",VLOOKUP(R704,Apoio!A:C,3,0)),""))&amp;IF(Z704="","",CONCATENATE("PRIMARY KEY (""ID""), KEY ""FK_reg_",LOWER(Z704),"_ID_PAI"" (""ID_PAI""), CONSTRAINT ""FK_reg_",LOWER(Z704),"_ID_PAI"" FOREIGN KEY (""ID_PAI"") REFERENCES ""reg_",LOWER(Z704),""" (""ID"")) ENGINE=InnoDB AUTO_INCREMENT=105774 DEFAULT CHARSET=utf8mb4 COLLATE=utf8mb4_0900_ai_ci;"))</f>
        <v>"NUM_DA" varchar(255) DEFAULT NULL,PRIMARY KEY ("ID"), KEY "FK_reg_c170_ID_PAI" ("ID_PAI"), CONSTRAINT "FK_reg_c170_ID_PAI" FOREIGN KEY ("ID_PAI") REFERENCES "reg_c170" ("ID")) ENGINE=InnoDB AUTO_INCREMENT=105774 DEFAULT CHARSET=utf8mb4 COLLATE=utf8mb4_0900_ai_ci;</v>
      </c>
      <c r="AB704" s="190" t="str">
        <f t="shared" si="76"/>
        <v>`reg_c180`.`NUM_DA`,FROM `efdicms`.`reg_c180`;"</v>
      </c>
    </row>
    <row r="705" spans="1:28" ht="14.5" hidden="1" customHeight="1" thickBot="1" x14ac:dyDescent="0.3">
      <c r="A705" s="180" t="s">
        <v>115</v>
      </c>
      <c r="F705" s="180" t="s">
        <v>1039</v>
      </c>
      <c r="I705" s="180" t="s">
        <v>144</v>
      </c>
      <c r="J705" s="187" t="str">
        <f t="shared" si="78"/>
        <v>C181</v>
      </c>
      <c r="K705" s="195" t="s">
        <v>1040</v>
      </c>
      <c r="Q705" s="192">
        <f t="shared" si="71"/>
        <v>4</v>
      </c>
      <c r="S705" s="191" t="str">
        <f t="shared" si="72"/>
        <v>&lt;/registro&gt;
&lt;registro codigo="C181" perfil="AB" nivel="4"&gt;</v>
      </c>
      <c r="T705" s="192" t="str">
        <f t="shared" si="73"/>
        <v/>
      </c>
      <c r="U705" s="192" t="str">
        <f t="shared" si="77"/>
        <v>&lt;/registro&gt;
&lt;registro codigo="C181" perfil="AB" nivel="4"&gt;</v>
      </c>
      <c r="V705" s="192" t="str">
        <f t="shared" si="74"/>
        <v/>
      </c>
      <c r="W705" s="191" t="str">
        <f>IF(Q705="Campo","@Campos(posicao = "&amp;K705&amp;", tipo = '"&amp;R705&amp;"')@Column(name = """&amp;L705&amp;""")"&amp;IF(R705="D","@Temporal(TemporalType.DATE)","")&amp;"private "&amp;VLOOKUP(TEXT(R705,"@"),Apoio!A:B,2,0)&amp;" "&amp;SUBSTITUTE(LOWER(LEFT(L705,1))&amp;RIGHT(PROPER(L705),LEN(L705)-1),"_","")&amp;";",IF(ISNUMBER(Q705),IF(R705="R","@Entity@Table(name = ""reg_"&amp;LOWER(J705)&amp;""")@XmlRootElement","")&amp;VLOOKUP(J705,Blocos!D:I,6,0)&amp;Apoio!$E$1&amp;Y705,""))</f>
        <v>@Registros(nivel = 4) public class RegC181 implements Serializable { private static final long serialVersionUID = 1L; @Id @GeneratedValue(strategy = GenerationType.IDENTITY) @Basic(optional = false) @Column(name = "ID" ) private Long id;@ManyToOne(fetch = FetchType.LAZY) @JoinColumn(name = "ID_PAI", nullable = false) private RegC170 idPai; public RegC170 getIdPai() {return idPai;}public void setIdPai(Object idPai) {this.idPai = (RegC170) idPai;}public RegC181() { } public RegC181(Long id) { this.id = id; } public RegC181(Long id, RegC170 idPai, long linha, String hash) { this.id = id; this.idPai = idPai; this.linha = linha; this.hash = hash; }public Long getId() { return id; } public void setId(Long id) { this.id = id; }@Basic(optional = false)@Column(name = "LINHA")private long linha;@Basic(optional = false)@Column(name = "HASH")private String hash;</v>
      </c>
      <c r="X705" s="190">
        <f>IF(ISNUMBER(Q705),COUNTIF(Blocos!G:G,J705),"")</f>
        <v>0</v>
      </c>
      <c r="Y705" s="190" t="str">
        <f>IF(OR(X705=0,X705=""),"",VLOOKUP(SUMIFS(Blocos!A:A,Blocos!H:H,'EFD REGISTROS e Campos (2)'!X705,Blocos!G:G,'EFD REGISTROS e Campos (2)'!J705),Blocos!A:L,12,0))</f>
        <v/>
      </c>
      <c r="Z705" s="190" t="str">
        <f>IF(ISNUMBER(Q706),VLOOKUP(J705,Blocos!D:G,4,0),"")</f>
        <v/>
      </c>
      <c r="AA705" s="190" t="str">
        <f>IF(ISNUMBER(Q705),CONCATENATE("CREATE TABLE ""reg_",LOWER(J705),""" (""ID"" bigint NOT NULL AUTO_INCREMENT,  ""HASHFILE"" varchar(255) DEFAULT NULL, ""ID_PAI"" bigint NOT NULL,"),IF(Q705="Campo",CONCATENATE("""",L705,""" ",VLOOKUP(R705,Apoio!A:C,3,0)),""))&amp;IF(Z705="","",CONCATENATE("PRIMARY KEY (""ID""), KEY ""FK_reg_",LOWER(Z705),"_ID_PAI"" (""ID_PAI""), CONSTRAINT ""FK_reg_",LOWER(Z705),"_ID_PAI"" FOREIGN KEY (""ID_PAI"") REFERENCES ""reg_",LOWER(Z705),""" (""ID"")) ENGINE=InnoDB AUTO_INCREMENT=105774 DEFAULT CHARSET=utf8mb4 COLLATE=utf8mb4_0900_ai_ci;"))</f>
        <v>CREATE TABLE "reg_c181" ("ID" bigint NOT NULL AUTO_INCREMENT,  "HASHFILE" varchar(255) DEFAULT NULL, "ID_PAI" bigint NOT NULL,</v>
      </c>
      <c r="AB705" s="190" t="str">
        <f t="shared" si="76"/>
        <v/>
      </c>
    </row>
    <row r="706" spans="1:28" ht="14.5" hidden="1" customHeight="1" thickBot="1" x14ac:dyDescent="0.35">
      <c r="J706" s="187" t="str">
        <f t="shared" si="78"/>
        <v>C181</v>
      </c>
      <c r="K706" s="220">
        <v>1</v>
      </c>
      <c r="L706" s="300" t="s">
        <v>25</v>
      </c>
      <c r="M706" s="220" t="s">
        <v>1041</v>
      </c>
      <c r="N706" s="221" t="s">
        <v>27</v>
      </c>
      <c r="O706" s="221">
        <v>4</v>
      </c>
      <c r="P706" s="221" t="s">
        <v>28</v>
      </c>
      <c r="Q706" s="192" t="str">
        <f t="shared" si="71"/>
        <v>Campo</v>
      </c>
      <c r="R706" s="192" t="s">
        <v>27</v>
      </c>
      <c r="S706" s="191" t="str">
        <f t="shared" si="72"/>
        <v/>
      </c>
      <c r="T706" s="192" t="str">
        <f t="shared" si="73"/>
        <v>&lt;campo posicao="1"&gt;
&lt;coluna&gt;REG&lt;/coluna&gt;
&lt;descricao&gt;Texto fixo contendo "C181”&lt;/descricao&gt;
&lt;tipo&gt;C&lt;/tipo&gt;
&lt;/campo&gt;</v>
      </c>
      <c r="U706" s="192" t="str">
        <f t="shared" si="77"/>
        <v>&lt;campo posicao="1"&gt;
&lt;coluna&gt;REG&lt;/coluna&gt;
&lt;descricao&gt;Texto fixo contendo "C181”&lt;/descricao&gt;
&lt;tipo&gt;C&lt;/tipo&gt;
&lt;/campo&gt;</v>
      </c>
      <c r="V706" s="192" t="str">
        <f t="shared" si="74"/>
        <v>{"Column2", "REG"},</v>
      </c>
      <c r="W706" s="191" t="str">
        <f>IF(Q706="Campo","@Campos(posicao = "&amp;K706&amp;", tipo = '"&amp;R706&amp;"')@Column(name = """&amp;L706&amp;""")"&amp;IF(R706="D","@Temporal(TemporalType.DATE)","")&amp;"private "&amp;VLOOKUP(TEXT(R706,"@"),Apoio!A:B,2,0)&amp;" "&amp;SUBSTITUTE(LOWER(LEFT(L706,1))&amp;RIGHT(PROPER(L706),LEN(L706)-1),"_","")&amp;";",IF(ISNUMBER(Q706),IF(R706="R","@Entity@Table(name = ""reg_"&amp;LOWER(J706)&amp;""")@XmlRootElement","")&amp;VLOOKUP(J706,Blocos!D:I,6,0)&amp;Apoio!$E$1&amp;Y706,""))</f>
        <v>@Campos(posicao = 1, tipo = 'C')@Column(name = "REG")private String reg;</v>
      </c>
      <c r="X706" s="190" t="str">
        <f>IF(ISNUMBER(Q706),COUNTIF(Blocos!G:G,J706),"")</f>
        <v/>
      </c>
      <c r="Y706" s="190" t="str">
        <f>IF(OR(X706=0,X706=""),"",VLOOKUP(SUMIFS(Blocos!A:A,Blocos!H:H,'EFD REGISTROS e Campos (2)'!X706,Blocos!G:G,'EFD REGISTROS e Campos (2)'!J706),Blocos!A:L,12,0))</f>
        <v/>
      </c>
      <c r="Z706" s="190" t="str">
        <f>IF(ISNUMBER(Q707),VLOOKUP(J706,Blocos!D:G,4,0),"")</f>
        <v/>
      </c>
      <c r="AA706" s="190" t="str">
        <f>IF(ISNUMBER(Q706),CONCATENATE("CREATE TABLE ""reg_",LOWER(J706),""" (""ID"" bigint NOT NULL AUTO_INCREMENT,  ""HASHFILE"" varchar(255) DEFAULT NULL, ""ID_PAI"" bigint NOT NULL,"),IF(Q706="Campo",CONCATENATE("""",L706,""" ",VLOOKUP(R706,Apoio!A:C,3,0)),""))&amp;IF(Z706="","",CONCATENATE("PRIMARY KEY (""ID""), KEY ""FK_reg_",LOWER(Z706),"_ID_PAI"" (""ID_PAI""), CONSTRAINT ""FK_reg_",LOWER(Z706),"_ID_PAI"" FOREIGN KEY (""ID_PAI"") REFERENCES ""reg_",LOWER(Z706),""" (""ID"")) ENGINE=InnoDB AUTO_INCREMENT=105774 DEFAULT CHARSET=utf8mb4 COLLATE=utf8mb4_0900_ai_ci;"))</f>
        <v>"REG" varchar(255) DEFAULT NULL,</v>
      </c>
      <c r="AB706" s="190" t="str">
        <f t="shared" si="76"/>
        <v>USE `efdicms`;SELECT `reg_c181`.`REG`,</v>
      </c>
    </row>
    <row r="707" spans="1:28" ht="14.5" hidden="1" customHeight="1" thickBot="1" x14ac:dyDescent="0.35">
      <c r="J707" s="187" t="str">
        <f t="shared" si="78"/>
        <v>C181</v>
      </c>
      <c r="K707" s="222">
        <v>2</v>
      </c>
      <c r="L707" s="301" t="s">
        <v>1042</v>
      </c>
      <c r="M707" s="222" t="s">
        <v>1043</v>
      </c>
      <c r="N707" s="223" t="s">
        <v>27</v>
      </c>
      <c r="O707" s="223" t="s">
        <v>1044</v>
      </c>
      <c r="P707" s="223" t="s">
        <v>28</v>
      </c>
      <c r="Q707" s="192" t="str">
        <f t="shared" ref="Q707:Q770" si="79">IF(B707&lt;&gt;"",0,IF(C707&lt;&gt;"",1,IF(D707&lt;&gt;"",2,IF(E707&lt;&gt;"",3,IF(F707&lt;&gt;"",4,IF(G707&lt;&gt;"",5,IF(H707&lt;&gt;"",6,IF(ISNUMBER(K707),"Campo",""))))))))</f>
        <v>Campo</v>
      </c>
      <c r="R707" s="192" t="s">
        <v>27</v>
      </c>
      <c r="S707" s="191" t="str">
        <f t="shared" ref="S707:S770" si="80">IFERROR(IF(ISNUMBER(Q707),CONCATENATE("&lt;/registro&gt;
&lt;registro codigo=""",CONCATENATE(B707,C707,D707,E707,F707,G707,H707),""" perfil=""",A707,""" nivel=""",Q707,"""&gt;"),""),"")</f>
        <v/>
      </c>
      <c r="T707" s="192" t="str">
        <f t="shared" ref="T707:T770" si="81">IF(Q707="Campo",CONCATENATE("&lt;campo posicao=""",K707,"""&gt;
&lt;coluna&gt;",SUBSTITUTE(L707," ",""),"&lt;/coluna&gt;
&lt;descricao&gt;",M707,"&lt;/descricao&gt;
&lt;tipo&gt;",R707,"&lt;/tipo&gt;
&lt;/campo&gt;"),"")</f>
        <v>&lt;campo posicao="2"&gt;
&lt;coluna&gt;COD_MOT_REST_COMPL&lt;/coluna&gt;
&lt;descricao&gt;Código do motivo da restituição ou complementação conforme Tabela 5.7&lt;/descricao&gt;
&lt;tipo&gt;C&lt;/tipo&gt;
&lt;/campo&gt;</v>
      </c>
      <c r="U707" s="192" t="str">
        <f t="shared" si="77"/>
        <v>&lt;campo posicao="2"&gt;
&lt;coluna&gt;COD_MOT_REST_COMPL&lt;/coluna&gt;
&lt;descricao&gt;Código do motivo da restituição ou complementação conforme Tabela 5.7&lt;/descricao&gt;
&lt;tipo&gt;C&lt;/tipo&gt;
&lt;/campo&gt;</v>
      </c>
      <c r="V707" s="192" t="str">
        <f t="shared" ref="V707:V770" si="82">IF(ISNUMBER(K707),CONCATENATE("{""Column",K707+1,""", """,L707,"""},",""),"")</f>
        <v>{"Column3", "COD_MOT_REST_COMPL"},</v>
      </c>
      <c r="W707" s="191" t="str">
        <f>IF(Q707="Campo","@Campos(posicao = "&amp;K707&amp;", tipo = '"&amp;R707&amp;"')@Column(name = """&amp;L707&amp;""")"&amp;IF(R707="D","@Temporal(TemporalType.DATE)","")&amp;"private "&amp;VLOOKUP(TEXT(R707,"@"),Apoio!A:B,2,0)&amp;" "&amp;SUBSTITUTE(LOWER(LEFT(L707,1))&amp;RIGHT(PROPER(L707),LEN(L707)-1),"_","")&amp;";",IF(ISNUMBER(Q707),IF(R707="R","@Entity@Table(name = ""reg_"&amp;LOWER(J707)&amp;""")@XmlRootElement","")&amp;VLOOKUP(J707,Blocos!D:I,6,0)&amp;Apoio!$E$1&amp;Y707,""))</f>
        <v>@Campos(posicao = 2, tipo = 'C')@Column(name = "COD_MOT_REST_COMPL")private String codMotRestCompl;</v>
      </c>
      <c r="X707" s="190" t="str">
        <f>IF(ISNUMBER(Q707),COUNTIF(Blocos!G:G,J707),"")</f>
        <v/>
      </c>
      <c r="Y707" s="190" t="str">
        <f>IF(OR(X707=0,X707=""),"",VLOOKUP(SUMIFS(Blocos!A:A,Blocos!H:H,'EFD REGISTROS e Campos (2)'!X707,Blocos!G:G,'EFD REGISTROS e Campos (2)'!J707),Blocos!A:L,12,0))</f>
        <v/>
      </c>
      <c r="Z707" s="190" t="str">
        <f>IF(ISNUMBER(Q708),VLOOKUP(J707,Blocos!D:G,4,0),"")</f>
        <v/>
      </c>
      <c r="AA707" s="190" t="str">
        <f>IF(ISNUMBER(Q707),CONCATENATE("CREATE TABLE ""reg_",LOWER(J707),""" (""ID"" bigint NOT NULL AUTO_INCREMENT,  ""HASHFILE"" varchar(255) DEFAULT NULL, ""ID_PAI"" bigint NOT NULL,"),IF(Q707="Campo",CONCATENATE("""",L707,""" ",VLOOKUP(R707,Apoio!A:C,3,0)),""))&amp;IF(Z707="","",CONCATENATE("PRIMARY KEY (""ID""), KEY ""FK_reg_",LOWER(Z707),"_ID_PAI"" (""ID_PAI""), CONSTRAINT ""FK_reg_",LOWER(Z707),"_ID_PAI"" FOREIGN KEY (""ID_PAI"") REFERENCES ""reg_",LOWER(Z707),""" (""ID"")) ENGINE=InnoDB AUTO_INCREMENT=105774 DEFAULT CHARSET=utf8mb4 COLLATE=utf8mb4_0900_ai_ci;"))</f>
        <v>"COD_MOT_REST_COMPL" varchar(255) DEFAULT NULL,</v>
      </c>
      <c r="AB707" s="190" t="str">
        <f t="shared" si="76"/>
        <v>`reg_c181`.`COD_MOT_REST_COMPL`,</v>
      </c>
    </row>
    <row r="708" spans="1:28" ht="14.5" hidden="1" customHeight="1" thickBot="1" x14ac:dyDescent="0.35">
      <c r="J708" s="187" t="str">
        <f t="shared" si="78"/>
        <v>C181</v>
      </c>
      <c r="K708" s="222">
        <v>3</v>
      </c>
      <c r="L708" s="301" t="s">
        <v>1023</v>
      </c>
      <c r="M708" s="222" t="s">
        <v>805</v>
      </c>
      <c r="N708" s="223" t="s">
        <v>32</v>
      </c>
      <c r="O708" s="223" t="s">
        <v>28</v>
      </c>
      <c r="P708" s="223">
        <v>6</v>
      </c>
      <c r="Q708" s="192" t="str">
        <f t="shared" si="79"/>
        <v>Campo</v>
      </c>
      <c r="R708" s="192" t="s">
        <v>3606</v>
      </c>
      <c r="S708" s="191" t="str">
        <f t="shared" si="80"/>
        <v/>
      </c>
      <c r="T708" s="192" t="str">
        <f t="shared" si="81"/>
        <v>&lt;campo posicao="3"&gt;
&lt;coluna&gt;QUANT_CONV&lt;/coluna&gt;
&lt;descricao&gt;Quantidade do item&lt;/descricao&gt;
&lt;tipo&gt;R&lt;/tipo&gt;
&lt;/campo&gt;</v>
      </c>
      <c r="U708" s="192" t="str">
        <f t="shared" si="77"/>
        <v>&lt;campo posicao="3"&gt;
&lt;coluna&gt;QUANT_CONV&lt;/coluna&gt;
&lt;descricao&gt;Quantidade do item&lt;/descricao&gt;
&lt;tipo&gt;R&lt;/tipo&gt;
&lt;/campo&gt;</v>
      </c>
      <c r="V708" s="192" t="str">
        <f t="shared" si="82"/>
        <v>{"Column4", "QUANT_CONV"},</v>
      </c>
      <c r="W708" s="191" t="str">
        <f>IF(Q708="Campo","@Campos(posicao = "&amp;K708&amp;", tipo = '"&amp;R708&amp;"')@Column(name = """&amp;L708&amp;""")"&amp;IF(R708="D","@Temporal(TemporalType.DATE)","")&amp;"private "&amp;VLOOKUP(TEXT(R708,"@"),Apoio!A:B,2,0)&amp;" "&amp;SUBSTITUTE(LOWER(LEFT(L708,1))&amp;RIGHT(PROPER(L708),LEN(L708)-1),"_","")&amp;";",IF(ISNUMBER(Q708),IF(R708="R","@Entity@Table(name = ""reg_"&amp;LOWER(J708)&amp;""")@XmlRootElement","")&amp;VLOOKUP(J708,Blocos!D:I,6,0)&amp;Apoio!$E$1&amp;Y708,""))</f>
        <v>@Campos(posicao = 3, tipo = 'R')@Column(name = "QUANT_CONV")private BigDecimal quantConv;</v>
      </c>
      <c r="X708" s="190" t="str">
        <f>IF(ISNUMBER(Q708),COUNTIF(Blocos!G:G,J708),"")</f>
        <v/>
      </c>
      <c r="Y708" s="190" t="str">
        <f>IF(OR(X708=0,X708=""),"",VLOOKUP(SUMIFS(Blocos!A:A,Blocos!H:H,'EFD REGISTROS e Campos (2)'!X708,Blocos!G:G,'EFD REGISTROS e Campos (2)'!J708),Blocos!A:L,12,0))</f>
        <v/>
      </c>
      <c r="Z708" s="190" t="str">
        <f>IF(ISNUMBER(Q709),VLOOKUP(J708,Blocos!D:G,4,0),"")</f>
        <v/>
      </c>
      <c r="AA708" s="190" t="str">
        <f>IF(ISNUMBER(Q708),CONCATENATE("CREATE TABLE ""reg_",LOWER(J708),""" (""ID"" bigint NOT NULL AUTO_INCREMENT,  ""HASHFILE"" varchar(255) DEFAULT NULL, ""ID_PAI"" bigint NOT NULL,"),IF(Q708="Campo",CONCATENATE("""",L708,""" ",VLOOKUP(R708,Apoio!A:C,3,0)),""))&amp;IF(Z708="","",CONCATENATE("PRIMARY KEY (""ID""), KEY ""FK_reg_",LOWER(Z708),"_ID_PAI"" (""ID_PAI""), CONSTRAINT ""FK_reg_",LOWER(Z708),"_ID_PAI"" FOREIGN KEY (""ID_PAI"") REFERENCES ""reg_",LOWER(Z708),""" (""ID"")) ENGINE=InnoDB AUTO_INCREMENT=105774 DEFAULT CHARSET=utf8mb4 COLLATE=utf8mb4_0900_ai_ci;"))</f>
        <v>"QUANT_CONV" decimal(15,6) DEFAULT NULL,</v>
      </c>
      <c r="AB708" s="190" t="str">
        <f t="shared" ref="AB708:AB771" si="83">IF(Q708="Campo",CONCATENATE(IF(K708=1,"USE `efdicms`;SELECT ",""),"`reg_",LOWER(J708),"`.`",L708,"`,"),"")&amp;IF(J708&lt;&gt;J709,CONCATENATE("FROM `efdicms`.`reg_",LOWER(J708),"`;"""),"")</f>
        <v>`reg_c181`.`QUANT_CONV`,</v>
      </c>
    </row>
    <row r="709" spans="1:28" ht="14.5" hidden="1" customHeight="1" thickBot="1" x14ac:dyDescent="0.35">
      <c r="J709" s="187" t="str">
        <f t="shared" si="78"/>
        <v>C181</v>
      </c>
      <c r="K709" s="222">
        <v>4</v>
      </c>
      <c r="L709" s="301" t="s">
        <v>156</v>
      </c>
      <c r="M709" s="222" t="s">
        <v>1025</v>
      </c>
      <c r="N709" s="223" t="s">
        <v>27</v>
      </c>
      <c r="O709" s="223">
        <v>6</v>
      </c>
      <c r="P709" s="223" t="s">
        <v>28</v>
      </c>
      <c r="Q709" s="192" t="str">
        <f t="shared" si="79"/>
        <v>Campo</v>
      </c>
      <c r="R709" s="192" t="s">
        <v>27</v>
      </c>
      <c r="S709" s="191" t="str">
        <f t="shared" si="80"/>
        <v/>
      </c>
      <c r="T709" s="192" t="str">
        <f t="shared" si="81"/>
        <v>&lt;campo posicao="4"&gt;
&lt;coluna&gt;UNID&lt;/coluna&gt;
&lt;descricao&gt;Unidade adotada para informar o campo QUANT_CONV.&lt;/descricao&gt;
&lt;tipo&gt;C&lt;/tipo&gt;
&lt;/campo&gt;</v>
      </c>
      <c r="U709" s="192" t="str">
        <f t="shared" si="77"/>
        <v>&lt;campo posicao="4"&gt;
&lt;coluna&gt;UNID&lt;/coluna&gt;
&lt;descricao&gt;Unidade adotada para informar o campo QUANT_CONV.&lt;/descricao&gt;
&lt;tipo&gt;C&lt;/tipo&gt;
&lt;/campo&gt;</v>
      </c>
      <c r="V709" s="192" t="str">
        <f t="shared" si="82"/>
        <v>{"Column5", "UNID"},</v>
      </c>
      <c r="W709" s="191" t="str">
        <f>IF(Q709="Campo","@Campos(posicao = "&amp;K709&amp;", tipo = '"&amp;R709&amp;"')@Column(name = """&amp;L709&amp;""")"&amp;IF(R709="D","@Temporal(TemporalType.DATE)","")&amp;"private "&amp;VLOOKUP(TEXT(R709,"@"),Apoio!A:B,2,0)&amp;" "&amp;SUBSTITUTE(LOWER(LEFT(L709,1))&amp;RIGHT(PROPER(L709),LEN(L709)-1),"_","")&amp;";",IF(ISNUMBER(Q709),IF(R709="R","@Entity@Table(name = ""reg_"&amp;LOWER(J709)&amp;""")@XmlRootElement","")&amp;VLOOKUP(J709,Blocos!D:I,6,0)&amp;Apoio!$E$1&amp;Y709,""))</f>
        <v>@Campos(posicao = 4, tipo = 'C')@Column(name = "UNID")private String unid;</v>
      </c>
      <c r="X709" s="190" t="str">
        <f>IF(ISNUMBER(Q709),COUNTIF(Blocos!G:G,J709),"")</f>
        <v/>
      </c>
      <c r="Y709" s="190" t="str">
        <f>IF(OR(X709=0,X709=""),"",VLOOKUP(SUMIFS(Blocos!A:A,Blocos!H:H,'EFD REGISTROS e Campos (2)'!X709,Blocos!G:G,'EFD REGISTROS e Campos (2)'!J709),Blocos!A:L,12,0))</f>
        <v/>
      </c>
      <c r="Z709" s="190" t="str">
        <f>IF(ISNUMBER(Q710),VLOOKUP(J709,Blocos!D:G,4,0),"")</f>
        <v/>
      </c>
      <c r="AA709" s="190" t="str">
        <f>IF(ISNUMBER(Q709),CONCATENATE("CREATE TABLE ""reg_",LOWER(J709),""" (""ID"" bigint NOT NULL AUTO_INCREMENT,  ""HASHFILE"" varchar(255) DEFAULT NULL, ""ID_PAI"" bigint NOT NULL,"),IF(Q709="Campo",CONCATENATE("""",L709,""" ",VLOOKUP(R709,Apoio!A:C,3,0)),""))&amp;IF(Z709="","",CONCATENATE("PRIMARY KEY (""ID""), KEY ""FK_reg_",LOWER(Z709),"_ID_PAI"" (""ID_PAI""), CONSTRAINT ""FK_reg_",LOWER(Z709),"_ID_PAI"" FOREIGN KEY (""ID_PAI"") REFERENCES ""reg_",LOWER(Z709),""" (""ID"")) ENGINE=InnoDB AUTO_INCREMENT=105774 DEFAULT CHARSET=utf8mb4 COLLATE=utf8mb4_0900_ai_ci;"))</f>
        <v>"UNID" varchar(255) DEFAULT NULL,</v>
      </c>
      <c r="AB709" s="190" t="str">
        <f t="shared" si="83"/>
        <v>`reg_c181`.`UNID`,</v>
      </c>
    </row>
    <row r="710" spans="1:28" ht="14.5" hidden="1" customHeight="1" thickBot="1" x14ac:dyDescent="0.35">
      <c r="J710" s="187" t="str">
        <f t="shared" si="78"/>
        <v>C181</v>
      </c>
      <c r="K710" s="222">
        <v>5</v>
      </c>
      <c r="L710" s="301" t="s">
        <v>1045</v>
      </c>
      <c r="M710" s="222" t="s">
        <v>1046</v>
      </c>
      <c r="N710" s="223" t="s">
        <v>27</v>
      </c>
      <c r="O710" s="223" t="s">
        <v>54</v>
      </c>
      <c r="P710" s="223" t="s">
        <v>28</v>
      </c>
      <c r="Q710" s="192" t="str">
        <f t="shared" si="79"/>
        <v>Campo</v>
      </c>
      <c r="R710" s="192" t="s">
        <v>27</v>
      </c>
      <c r="S710" s="191" t="str">
        <f t="shared" si="80"/>
        <v/>
      </c>
      <c r="T710" s="192" t="str">
        <f t="shared" si="81"/>
        <v>&lt;campo posicao="5"&gt;
&lt;coluna&gt;COD_MOD_SAIDA&lt;/coluna&gt;
&lt;descricao&gt;Código do modelo do documento fiscal de saída, conforme a tabela indicada no item 4.1.1 &lt;/descricao&gt;
&lt;tipo&gt;C&lt;/tipo&gt;
&lt;/campo&gt;</v>
      </c>
      <c r="U710" s="192" t="str">
        <f t="shared" si="77"/>
        <v>&lt;campo posicao="5"&gt;
&lt;coluna&gt;COD_MOD_SAIDA&lt;/coluna&gt;
&lt;descricao&gt;Código do modelo do documento fiscal de saída, conforme a tabela indicada no item 4.1.1 &lt;/descricao&gt;
&lt;tipo&gt;C&lt;/tipo&gt;
&lt;/campo&gt;</v>
      </c>
      <c r="V710" s="192" t="str">
        <f t="shared" si="82"/>
        <v>{"Column6", "COD_MOD_SAIDA"},</v>
      </c>
      <c r="W710" s="191" t="str">
        <f>IF(Q710="Campo","@Campos(posicao = "&amp;K710&amp;", tipo = '"&amp;R710&amp;"')@Column(name = """&amp;L710&amp;""")"&amp;IF(R710="D","@Temporal(TemporalType.DATE)","")&amp;"private "&amp;VLOOKUP(TEXT(R710,"@"),Apoio!A:B,2,0)&amp;" "&amp;SUBSTITUTE(LOWER(LEFT(L710,1))&amp;RIGHT(PROPER(L710),LEN(L710)-1),"_","")&amp;";",IF(ISNUMBER(Q710),IF(R710="R","@Entity@Table(name = ""reg_"&amp;LOWER(J710)&amp;""")@XmlRootElement","")&amp;VLOOKUP(J710,Blocos!D:I,6,0)&amp;Apoio!$E$1&amp;Y710,""))</f>
        <v>@Campos(posicao = 5, tipo = 'C')@Column(name = "COD_MOD_SAIDA")private String codModSaida;</v>
      </c>
      <c r="X710" s="190" t="str">
        <f>IF(ISNUMBER(Q710),COUNTIF(Blocos!G:G,J710),"")</f>
        <v/>
      </c>
      <c r="Y710" s="190" t="str">
        <f>IF(OR(X710=0,X710=""),"",VLOOKUP(SUMIFS(Blocos!A:A,Blocos!H:H,'EFD REGISTROS e Campos (2)'!X710,Blocos!G:G,'EFD REGISTROS e Campos (2)'!J710),Blocos!A:L,12,0))</f>
        <v/>
      </c>
      <c r="Z710" s="190" t="str">
        <f>IF(ISNUMBER(Q711),VLOOKUP(J710,Blocos!D:G,4,0),"")</f>
        <v/>
      </c>
      <c r="AA710" s="190" t="str">
        <f>IF(ISNUMBER(Q710),CONCATENATE("CREATE TABLE ""reg_",LOWER(J710),""" (""ID"" bigint NOT NULL AUTO_INCREMENT,  ""HASHFILE"" varchar(255) DEFAULT NULL, ""ID_PAI"" bigint NOT NULL,"),IF(Q710="Campo",CONCATENATE("""",L710,""" ",VLOOKUP(R710,Apoio!A:C,3,0)),""))&amp;IF(Z710="","",CONCATENATE("PRIMARY KEY (""ID""), KEY ""FK_reg_",LOWER(Z710),"_ID_PAI"" (""ID_PAI""), CONSTRAINT ""FK_reg_",LOWER(Z710),"_ID_PAI"" FOREIGN KEY (""ID_PAI"") REFERENCES ""reg_",LOWER(Z710),""" (""ID"")) ENGINE=InnoDB AUTO_INCREMENT=105774 DEFAULT CHARSET=utf8mb4 COLLATE=utf8mb4_0900_ai_ci;"))</f>
        <v>"COD_MOD_SAIDA" varchar(255) DEFAULT NULL,</v>
      </c>
      <c r="AB710" s="190" t="str">
        <f t="shared" si="83"/>
        <v>`reg_c181`.`COD_MOD_SAIDA`,</v>
      </c>
    </row>
    <row r="711" spans="1:28" ht="14.5" hidden="1" customHeight="1" thickBot="1" x14ac:dyDescent="0.35">
      <c r="J711" s="187" t="str">
        <f t="shared" si="78"/>
        <v>C181</v>
      </c>
      <c r="K711" s="222">
        <v>6</v>
      </c>
      <c r="L711" s="301" t="s">
        <v>1047</v>
      </c>
      <c r="M711" s="222" t="s">
        <v>1048</v>
      </c>
      <c r="N711" s="223" t="s">
        <v>27</v>
      </c>
      <c r="O711" s="223">
        <v>3</v>
      </c>
      <c r="P711" s="223" t="s">
        <v>28</v>
      </c>
      <c r="Q711" s="192" t="str">
        <f t="shared" si="79"/>
        <v>Campo</v>
      </c>
      <c r="R711" s="192" t="s">
        <v>27</v>
      </c>
      <c r="S711" s="191" t="str">
        <f t="shared" si="80"/>
        <v/>
      </c>
      <c r="T711" s="192" t="str">
        <f t="shared" si="81"/>
        <v>&lt;campo posicao="6"&gt;
&lt;coluna&gt;SERIE_SAIDA&lt;/coluna&gt;
&lt;descricao&gt;Número de série do documento de saída em papel &lt;/descricao&gt;
&lt;tipo&gt;C&lt;/tipo&gt;
&lt;/campo&gt;</v>
      </c>
      <c r="U711" s="192" t="str">
        <f t="shared" si="77"/>
        <v>&lt;campo posicao="6"&gt;
&lt;coluna&gt;SERIE_SAIDA&lt;/coluna&gt;
&lt;descricao&gt;Número de série do documento de saída em papel &lt;/descricao&gt;
&lt;tipo&gt;C&lt;/tipo&gt;
&lt;/campo&gt;</v>
      </c>
      <c r="V711" s="192" t="str">
        <f t="shared" si="82"/>
        <v>{"Column7", "SERIE_SAIDA"},</v>
      </c>
      <c r="W711" s="191" t="str">
        <f>IF(Q711="Campo","@Campos(posicao = "&amp;K711&amp;", tipo = '"&amp;R711&amp;"')@Column(name = """&amp;L711&amp;""")"&amp;IF(R711="D","@Temporal(TemporalType.DATE)","")&amp;"private "&amp;VLOOKUP(TEXT(R711,"@"),Apoio!A:B,2,0)&amp;" "&amp;SUBSTITUTE(LOWER(LEFT(L711,1))&amp;RIGHT(PROPER(L711),LEN(L711)-1),"_","")&amp;";",IF(ISNUMBER(Q711),IF(R711="R","@Entity@Table(name = ""reg_"&amp;LOWER(J711)&amp;""")@XmlRootElement","")&amp;VLOOKUP(J711,Blocos!D:I,6,0)&amp;Apoio!$E$1&amp;Y711,""))</f>
        <v>@Campos(posicao = 6, tipo = 'C')@Column(name = "SERIE_SAIDA")private String serieSaida;</v>
      </c>
      <c r="X711" s="190" t="str">
        <f>IF(ISNUMBER(Q711),COUNTIF(Blocos!G:G,J711),"")</f>
        <v/>
      </c>
      <c r="Y711" s="190" t="str">
        <f>IF(OR(X711=0,X711=""),"",VLOOKUP(SUMIFS(Blocos!A:A,Blocos!H:H,'EFD REGISTROS e Campos (2)'!X711,Blocos!G:G,'EFD REGISTROS e Campos (2)'!J711),Blocos!A:L,12,0))</f>
        <v/>
      </c>
      <c r="Z711" s="190" t="str">
        <f>IF(ISNUMBER(Q712),VLOOKUP(J711,Blocos!D:G,4,0),"")</f>
        <v/>
      </c>
      <c r="AA711" s="190" t="str">
        <f>IF(ISNUMBER(Q711),CONCATENATE("CREATE TABLE ""reg_",LOWER(J711),""" (""ID"" bigint NOT NULL AUTO_INCREMENT,  ""HASHFILE"" varchar(255) DEFAULT NULL, ""ID_PAI"" bigint NOT NULL,"),IF(Q711="Campo",CONCATENATE("""",L711,""" ",VLOOKUP(R711,Apoio!A:C,3,0)),""))&amp;IF(Z711="","",CONCATENATE("PRIMARY KEY (""ID""), KEY ""FK_reg_",LOWER(Z711),"_ID_PAI"" (""ID_PAI""), CONSTRAINT ""FK_reg_",LOWER(Z711),"_ID_PAI"" FOREIGN KEY (""ID_PAI"") REFERENCES ""reg_",LOWER(Z711),""" (""ID"")) ENGINE=InnoDB AUTO_INCREMENT=105774 DEFAULT CHARSET=utf8mb4 COLLATE=utf8mb4_0900_ai_ci;"))</f>
        <v>"SERIE_SAIDA" varchar(255) DEFAULT NULL,</v>
      </c>
      <c r="AB711" s="190" t="str">
        <f t="shared" si="83"/>
        <v>`reg_c181`.`SERIE_SAIDA`,</v>
      </c>
    </row>
    <row r="712" spans="1:28" ht="14.5" hidden="1" customHeight="1" thickBot="1" x14ac:dyDescent="0.35">
      <c r="J712" s="187" t="str">
        <f t="shared" si="78"/>
        <v>C181</v>
      </c>
      <c r="K712" s="222">
        <v>7</v>
      </c>
      <c r="L712" s="301" t="s">
        <v>1049</v>
      </c>
      <c r="M712" s="222" t="s">
        <v>1050</v>
      </c>
      <c r="N712" s="223" t="s">
        <v>27</v>
      </c>
      <c r="O712" s="223">
        <v>21</v>
      </c>
      <c r="P712" s="223"/>
      <c r="Q712" s="192" t="str">
        <f t="shared" si="79"/>
        <v>Campo</v>
      </c>
      <c r="R712" s="192" t="s">
        <v>27</v>
      </c>
      <c r="S712" s="191" t="str">
        <f t="shared" si="80"/>
        <v/>
      </c>
      <c r="T712" s="192" t="str">
        <f t="shared" si="81"/>
        <v>&lt;campo posicao="7"&gt;
&lt;coluna&gt;ECF_FAB_SAIDA&lt;/coluna&gt;
&lt;descricao&gt;Número de série de fabricação do equipamento ECF&lt;/descricao&gt;
&lt;tipo&gt;C&lt;/tipo&gt;
&lt;/campo&gt;</v>
      </c>
      <c r="U712" s="192" t="str">
        <f t="shared" si="77"/>
        <v>&lt;campo posicao="7"&gt;
&lt;coluna&gt;ECF_FAB_SAIDA&lt;/coluna&gt;
&lt;descricao&gt;Número de série de fabricação do equipamento ECF&lt;/descricao&gt;
&lt;tipo&gt;C&lt;/tipo&gt;
&lt;/campo&gt;</v>
      </c>
      <c r="V712" s="192" t="str">
        <f t="shared" si="82"/>
        <v>{"Column8", "ECF_FAB_SAIDA"},</v>
      </c>
      <c r="W712" s="191" t="str">
        <f>IF(Q712="Campo","@Campos(posicao = "&amp;K712&amp;", tipo = '"&amp;R712&amp;"')@Column(name = """&amp;L712&amp;""")"&amp;IF(R712="D","@Temporal(TemporalType.DATE)","")&amp;"private "&amp;VLOOKUP(TEXT(R712,"@"),Apoio!A:B,2,0)&amp;" "&amp;SUBSTITUTE(LOWER(LEFT(L712,1))&amp;RIGHT(PROPER(L712),LEN(L712)-1),"_","")&amp;";",IF(ISNUMBER(Q712),IF(R712="R","@Entity@Table(name = ""reg_"&amp;LOWER(J712)&amp;""")@XmlRootElement","")&amp;VLOOKUP(J712,Blocos!D:I,6,0)&amp;Apoio!$E$1&amp;Y712,""))</f>
        <v>@Campos(posicao = 7, tipo = 'C')@Column(name = "ECF_FAB_SAIDA")private String ecfFabSaida;</v>
      </c>
      <c r="X712" s="190" t="str">
        <f>IF(ISNUMBER(Q712),COUNTIF(Blocos!G:G,J712),"")</f>
        <v/>
      </c>
      <c r="Y712" s="190" t="str">
        <f>IF(OR(X712=0,X712=""),"",VLOOKUP(SUMIFS(Blocos!A:A,Blocos!H:H,'EFD REGISTROS e Campos (2)'!X712,Blocos!G:G,'EFD REGISTROS e Campos (2)'!J712),Blocos!A:L,12,0))</f>
        <v/>
      </c>
      <c r="Z712" s="190" t="str">
        <f>IF(ISNUMBER(Q713),VLOOKUP(J712,Blocos!D:G,4,0),"")</f>
        <v/>
      </c>
      <c r="AA712" s="190" t="str">
        <f>IF(ISNUMBER(Q712),CONCATENATE("CREATE TABLE ""reg_",LOWER(J712),""" (""ID"" bigint NOT NULL AUTO_INCREMENT,  ""HASHFILE"" varchar(255) DEFAULT NULL, ""ID_PAI"" bigint NOT NULL,"),IF(Q712="Campo",CONCATENATE("""",L712,""" ",VLOOKUP(R712,Apoio!A:C,3,0)),""))&amp;IF(Z712="","",CONCATENATE("PRIMARY KEY (""ID""), KEY ""FK_reg_",LOWER(Z712),"_ID_PAI"" (""ID_PAI""), CONSTRAINT ""FK_reg_",LOWER(Z712),"_ID_PAI"" FOREIGN KEY (""ID_PAI"") REFERENCES ""reg_",LOWER(Z712),""" (""ID"")) ENGINE=InnoDB AUTO_INCREMENT=105774 DEFAULT CHARSET=utf8mb4 COLLATE=utf8mb4_0900_ai_ci;"))</f>
        <v>"ECF_FAB_SAIDA" varchar(255) DEFAULT NULL,</v>
      </c>
      <c r="AB712" s="190" t="str">
        <f t="shared" si="83"/>
        <v>`reg_c181`.`ECF_FAB_SAIDA`,</v>
      </c>
    </row>
    <row r="713" spans="1:28" ht="14.5" hidden="1" customHeight="1" thickBot="1" x14ac:dyDescent="0.35">
      <c r="J713" s="187" t="str">
        <f t="shared" si="78"/>
        <v>C181</v>
      </c>
      <c r="K713" s="222">
        <v>8</v>
      </c>
      <c r="L713" s="301" t="s">
        <v>1051</v>
      </c>
      <c r="M713" s="222" t="s">
        <v>1052</v>
      </c>
      <c r="N713" s="223" t="s">
        <v>32</v>
      </c>
      <c r="O713" s="223">
        <v>9</v>
      </c>
      <c r="P713" s="223" t="s">
        <v>28</v>
      </c>
      <c r="Q713" s="192" t="str">
        <f t="shared" si="79"/>
        <v>Campo</v>
      </c>
      <c r="R713" s="192" t="s">
        <v>3607</v>
      </c>
      <c r="S713" s="191" t="str">
        <f t="shared" si="80"/>
        <v/>
      </c>
      <c r="T713" s="192" t="str">
        <f t="shared" si="81"/>
        <v>&lt;campo posicao="8"&gt;
&lt;coluna&gt;NUM_DOC_SAIDA&lt;/coluna&gt;
&lt;descricao&gt;Número do documento fiscal de saída&lt;/descricao&gt;
&lt;tipo&gt;I&lt;/tipo&gt;
&lt;/campo&gt;</v>
      </c>
      <c r="U713" s="192" t="str">
        <f t="shared" si="77"/>
        <v>&lt;campo posicao="8"&gt;
&lt;coluna&gt;NUM_DOC_SAIDA&lt;/coluna&gt;
&lt;descricao&gt;Número do documento fiscal de saída&lt;/descricao&gt;
&lt;tipo&gt;I&lt;/tipo&gt;
&lt;/campo&gt;</v>
      </c>
      <c r="V713" s="192" t="str">
        <f t="shared" si="82"/>
        <v>{"Column9", "NUM_DOC_SAIDA"},</v>
      </c>
      <c r="W713" s="191" t="str">
        <f>IF(Q713="Campo","@Campos(posicao = "&amp;K713&amp;", tipo = '"&amp;R713&amp;"')@Column(name = """&amp;L713&amp;""")"&amp;IF(R713="D","@Temporal(TemporalType.DATE)","")&amp;"private "&amp;VLOOKUP(TEXT(R713,"@"),Apoio!A:B,2,0)&amp;" "&amp;SUBSTITUTE(LOWER(LEFT(L713,1))&amp;RIGHT(PROPER(L713),LEN(L713)-1),"_","")&amp;";",IF(ISNUMBER(Q713),IF(R713="R","@Entity@Table(name = ""reg_"&amp;LOWER(J713)&amp;""")@XmlRootElement","")&amp;VLOOKUP(J713,Blocos!D:I,6,0)&amp;Apoio!$E$1&amp;Y713,""))</f>
        <v>@Campos(posicao = 8, tipo = 'I')@Column(name = "NUM_DOC_SAIDA")private int numDocSaida;</v>
      </c>
      <c r="X713" s="190" t="str">
        <f>IF(ISNUMBER(Q713),COUNTIF(Blocos!G:G,J713),"")</f>
        <v/>
      </c>
      <c r="Y713" s="190" t="str">
        <f>IF(OR(X713=0,X713=""),"",VLOOKUP(SUMIFS(Blocos!A:A,Blocos!H:H,'EFD REGISTROS e Campos (2)'!X713,Blocos!G:G,'EFD REGISTROS e Campos (2)'!J713),Blocos!A:L,12,0))</f>
        <v/>
      </c>
      <c r="Z713" s="190" t="str">
        <f>IF(ISNUMBER(Q714),VLOOKUP(J713,Blocos!D:G,4,0),"")</f>
        <v/>
      </c>
      <c r="AA713" s="190" t="str">
        <f>IF(ISNUMBER(Q713),CONCATENATE("CREATE TABLE ""reg_",LOWER(J713),""" (""ID"" bigint NOT NULL AUTO_INCREMENT,  ""HASHFILE"" varchar(255) DEFAULT NULL, ""ID_PAI"" bigint NOT NULL,"),IF(Q713="Campo",CONCATENATE("""",L713,""" ",VLOOKUP(R713,Apoio!A:C,3,0)),""))&amp;IF(Z713="","",CONCATENATE("PRIMARY KEY (""ID""), KEY ""FK_reg_",LOWER(Z713),"_ID_PAI"" (""ID_PAI""), CONSTRAINT ""FK_reg_",LOWER(Z713),"_ID_PAI"" FOREIGN KEY (""ID_PAI"") REFERENCES ""reg_",LOWER(Z713),""" (""ID"")) ENGINE=InnoDB AUTO_INCREMENT=105774 DEFAULT CHARSET=utf8mb4 COLLATE=utf8mb4_0900_ai_ci;"))</f>
        <v>"NUM_DOC_SAIDA" int DEFAULT NULL,</v>
      </c>
      <c r="AB713" s="190" t="str">
        <f t="shared" si="83"/>
        <v>`reg_c181`.`NUM_DOC_SAIDA`,</v>
      </c>
    </row>
    <row r="714" spans="1:28" ht="14.5" hidden="1" customHeight="1" thickBot="1" x14ac:dyDescent="0.35">
      <c r="J714" s="187" t="str">
        <f t="shared" si="78"/>
        <v>C181</v>
      </c>
      <c r="K714" s="222">
        <v>9</v>
      </c>
      <c r="L714" s="301" t="s">
        <v>1053</v>
      </c>
      <c r="M714" s="222" t="s">
        <v>1054</v>
      </c>
      <c r="N714" s="181" t="s">
        <v>27</v>
      </c>
      <c r="O714" s="223" t="s">
        <v>356</v>
      </c>
      <c r="P714" s="223"/>
      <c r="Q714" s="192" t="str">
        <f t="shared" si="79"/>
        <v>Campo</v>
      </c>
      <c r="R714" s="192" t="s">
        <v>27</v>
      </c>
      <c r="S714" s="191" t="str">
        <f t="shared" si="80"/>
        <v/>
      </c>
      <c r="T714" s="192" t="str">
        <f t="shared" si="81"/>
        <v>&lt;campo posicao="9"&gt;
&lt;coluna&gt;CHV_DFE_SAIDA&lt;/coluna&gt;
&lt;descricao&gt;Chave do documento fiscal eletrônico de saída &lt;/descricao&gt;
&lt;tipo&gt;C&lt;/tipo&gt;
&lt;/campo&gt;</v>
      </c>
      <c r="U714" s="192" t="str">
        <f t="shared" si="77"/>
        <v>&lt;campo posicao="9"&gt;
&lt;coluna&gt;CHV_DFE_SAIDA&lt;/coluna&gt;
&lt;descricao&gt;Chave do documento fiscal eletrônico de saída &lt;/descricao&gt;
&lt;tipo&gt;C&lt;/tipo&gt;
&lt;/campo&gt;</v>
      </c>
      <c r="V714" s="192" t="str">
        <f t="shared" si="82"/>
        <v>{"Column10", "CHV_DFE_SAIDA"},</v>
      </c>
      <c r="W714" s="191" t="str">
        <f>IF(Q714="Campo","@Campos(posicao = "&amp;K714&amp;", tipo = '"&amp;R714&amp;"')@Column(name = """&amp;L714&amp;""")"&amp;IF(R714="D","@Temporal(TemporalType.DATE)","")&amp;"private "&amp;VLOOKUP(TEXT(R714,"@"),Apoio!A:B,2,0)&amp;" "&amp;SUBSTITUTE(LOWER(LEFT(L714,1))&amp;RIGHT(PROPER(L714),LEN(L714)-1),"_","")&amp;";",IF(ISNUMBER(Q714),IF(R714="R","@Entity@Table(name = ""reg_"&amp;LOWER(J714)&amp;""")@XmlRootElement","")&amp;VLOOKUP(J714,Blocos!D:I,6,0)&amp;Apoio!$E$1&amp;Y714,""))</f>
        <v>@Campos(posicao = 9, tipo = 'C')@Column(name = "CHV_DFE_SAIDA")private String chvDfeSaida;</v>
      </c>
      <c r="X714" s="190" t="str">
        <f>IF(ISNUMBER(Q714),COUNTIF(Blocos!G:G,J714),"")</f>
        <v/>
      </c>
      <c r="Y714" s="190" t="str">
        <f>IF(OR(X714=0,X714=""),"",VLOOKUP(SUMIFS(Blocos!A:A,Blocos!H:H,'EFD REGISTROS e Campos (2)'!X714,Blocos!G:G,'EFD REGISTROS e Campos (2)'!J714),Blocos!A:L,12,0))</f>
        <v/>
      </c>
      <c r="Z714" s="190" t="str">
        <f>IF(ISNUMBER(Q715),VLOOKUP(J714,Blocos!D:G,4,0),"")</f>
        <v/>
      </c>
      <c r="AA714" s="190" t="str">
        <f>IF(ISNUMBER(Q714),CONCATENATE("CREATE TABLE ""reg_",LOWER(J714),""" (""ID"" bigint NOT NULL AUTO_INCREMENT,  ""HASHFILE"" varchar(255) DEFAULT NULL, ""ID_PAI"" bigint NOT NULL,"),IF(Q714="Campo",CONCATENATE("""",L714,""" ",VLOOKUP(R714,Apoio!A:C,3,0)),""))&amp;IF(Z714="","",CONCATENATE("PRIMARY KEY (""ID""), KEY ""FK_reg_",LOWER(Z714),"_ID_PAI"" (""ID_PAI""), CONSTRAINT ""FK_reg_",LOWER(Z714),"_ID_PAI"" FOREIGN KEY (""ID_PAI"") REFERENCES ""reg_",LOWER(Z714),""" (""ID"")) ENGINE=InnoDB AUTO_INCREMENT=105774 DEFAULT CHARSET=utf8mb4 COLLATE=utf8mb4_0900_ai_ci;"))</f>
        <v>"CHV_DFE_SAIDA" varchar(255) DEFAULT NULL,</v>
      </c>
      <c r="AB714" s="190" t="str">
        <f t="shared" si="83"/>
        <v>`reg_c181`.`CHV_DFE_SAIDA`,</v>
      </c>
    </row>
    <row r="715" spans="1:28" ht="14.5" hidden="1" customHeight="1" thickBot="1" x14ac:dyDescent="0.35">
      <c r="J715" s="187" t="str">
        <f t="shared" si="78"/>
        <v>C181</v>
      </c>
      <c r="K715" s="222">
        <v>10</v>
      </c>
      <c r="L715" s="301" t="s">
        <v>1055</v>
      </c>
      <c r="M715" s="222" t="s">
        <v>1056</v>
      </c>
      <c r="N715" s="223" t="s">
        <v>32</v>
      </c>
      <c r="O715" s="223" t="s">
        <v>40</v>
      </c>
      <c r="P715" s="223" t="s">
        <v>28</v>
      </c>
      <c r="Q715" s="192" t="str">
        <f t="shared" si="79"/>
        <v>Campo</v>
      </c>
      <c r="R715" s="192" t="s">
        <v>3605</v>
      </c>
      <c r="S715" s="191" t="str">
        <f t="shared" si="80"/>
        <v/>
      </c>
      <c r="T715" s="192" t="str">
        <f t="shared" si="81"/>
        <v>&lt;campo posicao="10"&gt;
&lt;coluna&gt;DT_DOC_SAIDA&lt;/coluna&gt;
&lt;descricao&gt;Data da emissão do documento fiscal de saída&lt;/descricao&gt;
&lt;tipo&gt;D&lt;/tipo&gt;
&lt;/campo&gt;</v>
      </c>
      <c r="U715" s="192" t="str">
        <f t="shared" si="77"/>
        <v>&lt;campo posicao="10"&gt;
&lt;coluna&gt;DT_DOC_SAIDA&lt;/coluna&gt;
&lt;descricao&gt;Data da emissão do documento fiscal de saída&lt;/descricao&gt;
&lt;tipo&gt;D&lt;/tipo&gt;
&lt;/campo&gt;</v>
      </c>
      <c r="V715" s="192" t="str">
        <f t="shared" si="82"/>
        <v>{"Column11", "DT_DOC_SAIDA"},</v>
      </c>
      <c r="W715" s="191" t="str">
        <f>IF(Q715="Campo","@Campos(posicao = "&amp;K715&amp;", tipo = '"&amp;R715&amp;"')@Column(name = """&amp;L715&amp;""")"&amp;IF(R715="D","@Temporal(TemporalType.DATE)","")&amp;"private "&amp;VLOOKUP(TEXT(R715,"@"),Apoio!A:B,2,0)&amp;" "&amp;SUBSTITUTE(LOWER(LEFT(L715,1))&amp;RIGHT(PROPER(L715),LEN(L715)-1),"_","")&amp;";",IF(ISNUMBER(Q715),IF(R715="R","@Entity@Table(name = ""reg_"&amp;LOWER(J715)&amp;""")@XmlRootElement","")&amp;VLOOKUP(J715,Blocos!D:I,6,0)&amp;Apoio!$E$1&amp;Y715,""))</f>
        <v>@Campos(posicao = 10, tipo = 'D')@Column(name = "DT_DOC_SAIDA")@Temporal(TemporalType.DATE)private Date dtDocSaida;</v>
      </c>
      <c r="X715" s="190" t="str">
        <f>IF(ISNUMBER(Q715),COUNTIF(Blocos!G:G,J715),"")</f>
        <v/>
      </c>
      <c r="Y715" s="190" t="str">
        <f>IF(OR(X715=0,X715=""),"",VLOOKUP(SUMIFS(Blocos!A:A,Blocos!H:H,'EFD REGISTROS e Campos (2)'!X715,Blocos!G:G,'EFD REGISTROS e Campos (2)'!J715),Blocos!A:L,12,0))</f>
        <v/>
      </c>
      <c r="Z715" s="190" t="str">
        <f>IF(ISNUMBER(Q716),VLOOKUP(J715,Blocos!D:G,4,0),"")</f>
        <v/>
      </c>
      <c r="AA715" s="190" t="str">
        <f>IF(ISNUMBER(Q715),CONCATENATE("CREATE TABLE ""reg_",LOWER(J715),""" (""ID"" bigint NOT NULL AUTO_INCREMENT,  ""HASHFILE"" varchar(255) DEFAULT NULL, ""ID_PAI"" bigint NOT NULL,"),IF(Q715="Campo",CONCATENATE("""",L715,""" ",VLOOKUP(R715,Apoio!A:C,3,0)),""))&amp;IF(Z715="","",CONCATENATE("PRIMARY KEY (""ID""), KEY ""FK_reg_",LOWER(Z715),"_ID_PAI"" (""ID_PAI""), CONSTRAINT ""FK_reg_",LOWER(Z715),"_ID_PAI"" FOREIGN KEY (""ID_PAI"") REFERENCES ""reg_",LOWER(Z715),""" (""ID"")) ENGINE=InnoDB AUTO_INCREMENT=105774 DEFAULT CHARSET=utf8mb4 COLLATE=utf8mb4_0900_ai_ci;"))</f>
        <v>"DT_DOC_SAIDA" date DEFAULT NULL,</v>
      </c>
      <c r="AB715" s="190" t="str">
        <f t="shared" si="83"/>
        <v>`reg_c181`.`DT_DOC_SAIDA`,</v>
      </c>
    </row>
    <row r="716" spans="1:28" ht="14.5" hidden="1" customHeight="1" thickBot="1" x14ac:dyDescent="0.35">
      <c r="J716" s="187" t="str">
        <f t="shared" si="78"/>
        <v>C181</v>
      </c>
      <c r="K716" s="220">
        <v>11</v>
      </c>
      <c r="L716" s="300" t="s">
        <v>3990</v>
      </c>
      <c r="M716" s="220" t="s">
        <v>1058</v>
      </c>
      <c r="N716" s="221" t="s">
        <v>32</v>
      </c>
      <c r="O716" s="221">
        <v>3</v>
      </c>
      <c r="P716" s="221" t="s">
        <v>28</v>
      </c>
      <c r="Q716" s="192" t="str">
        <f t="shared" si="79"/>
        <v>Campo</v>
      </c>
      <c r="R716" s="192" t="s">
        <v>3607</v>
      </c>
      <c r="S716" s="191" t="str">
        <f t="shared" si="80"/>
        <v/>
      </c>
      <c r="T716" s="192" t="str">
        <f t="shared" si="81"/>
        <v>&lt;campo posicao="11"&gt;
&lt;coluna&gt;NUM_ITEM_SAIDA&lt;/coluna&gt;
&lt;descricao&gt;Número do item em que foi escriturada a saída em um registro C185, C380, C480 ou C815 quando o contribuinte informar a saída em um arquivo de perfil A.&lt;/descricao&gt;
&lt;tipo&gt;I&lt;/tipo&gt;
&lt;/campo&gt;</v>
      </c>
      <c r="U716" s="192" t="str">
        <f t="shared" si="77"/>
        <v>&lt;campo posicao="11"&gt;
&lt;coluna&gt;NUM_ITEM_SAIDA&lt;/coluna&gt;
&lt;descricao&gt;Número do item em que foi escriturada a saída em um registro C185, C380, C480 ou C815 quando o contribuinte informar a saída em um arquivo de perfil A.&lt;/descricao&gt;
&lt;tipo&gt;I&lt;/tipo&gt;
&lt;/campo&gt;</v>
      </c>
      <c r="V716" s="192" t="str">
        <f t="shared" si="82"/>
        <v>{"Column12", "NUM_ITEM_SAIDA"},</v>
      </c>
      <c r="W716" s="191" t="str">
        <f>IF(Q716="Campo","@Campos(posicao = "&amp;K716&amp;", tipo = '"&amp;R716&amp;"')@Column(name = """&amp;L716&amp;""")"&amp;IF(R716="D","@Temporal(TemporalType.DATE)","")&amp;"private "&amp;VLOOKUP(TEXT(R716,"@"),Apoio!A:B,2,0)&amp;" "&amp;SUBSTITUTE(LOWER(LEFT(L716,1))&amp;RIGHT(PROPER(L716),LEN(L716)-1),"_","")&amp;";",IF(ISNUMBER(Q716),IF(R716="R","@Entity@Table(name = ""reg_"&amp;LOWER(J716)&amp;""")@XmlRootElement","")&amp;VLOOKUP(J716,Blocos!D:I,6,0)&amp;Apoio!$E$1&amp;Y716,""))</f>
        <v>@Campos(posicao = 11, tipo = 'I')@Column(name = "NUM_ITEM_SAIDA")private int numItemSaida;</v>
      </c>
      <c r="X716" s="190" t="str">
        <f>IF(ISNUMBER(Q716),COUNTIF(Blocos!G:G,J716),"")</f>
        <v/>
      </c>
      <c r="Y716" s="190" t="str">
        <f>IF(OR(X716=0,X716=""),"",VLOOKUP(SUMIFS(Blocos!A:A,Blocos!H:H,'EFD REGISTROS e Campos (2)'!X716,Blocos!G:G,'EFD REGISTROS e Campos (2)'!J716),Blocos!A:L,12,0))</f>
        <v/>
      </c>
      <c r="Z716" s="190" t="str">
        <f>IF(ISNUMBER(Q717),VLOOKUP(J716,Blocos!D:G,4,0),"")</f>
        <v/>
      </c>
      <c r="AA716" s="190" t="str">
        <f>IF(ISNUMBER(Q716),CONCATENATE("CREATE TABLE ""reg_",LOWER(J716),""" (""ID"" bigint NOT NULL AUTO_INCREMENT,  ""HASHFILE"" varchar(255) DEFAULT NULL, ""ID_PAI"" bigint NOT NULL,"),IF(Q716="Campo",CONCATENATE("""",L716,""" ",VLOOKUP(R716,Apoio!A:C,3,0)),""))&amp;IF(Z716="","",CONCATENATE("PRIMARY KEY (""ID""), KEY ""FK_reg_",LOWER(Z716),"_ID_PAI"" (""ID_PAI""), CONSTRAINT ""FK_reg_",LOWER(Z716),"_ID_PAI"" FOREIGN KEY (""ID_PAI"") REFERENCES ""reg_",LOWER(Z716),""" (""ID"")) ENGINE=InnoDB AUTO_INCREMENT=105774 DEFAULT CHARSET=utf8mb4 COLLATE=utf8mb4_0900_ai_ci;"))</f>
        <v>"NUM_ITEM_SAIDA" int DEFAULT NULL,</v>
      </c>
      <c r="AB716" s="190" t="str">
        <f t="shared" si="83"/>
        <v>`reg_c181`.`NUM_ITEM_SAIDA`,</v>
      </c>
    </row>
    <row r="717" spans="1:28" ht="14.5" hidden="1" customHeight="1" thickBot="1" x14ac:dyDescent="0.35">
      <c r="J717" s="187" t="str">
        <f t="shared" si="78"/>
        <v>C181</v>
      </c>
      <c r="K717" s="222">
        <v>12</v>
      </c>
      <c r="L717" s="301" t="s">
        <v>1059</v>
      </c>
      <c r="M717" s="222" t="s">
        <v>1060</v>
      </c>
      <c r="N717" s="223" t="s">
        <v>32</v>
      </c>
      <c r="O717" s="223" t="s">
        <v>28</v>
      </c>
      <c r="P717" s="223">
        <v>6</v>
      </c>
      <c r="Q717" s="192" t="str">
        <f t="shared" si="79"/>
        <v>Campo</v>
      </c>
      <c r="R717" s="192" t="s">
        <v>3606</v>
      </c>
      <c r="S717" s="191" t="str">
        <f t="shared" si="80"/>
        <v/>
      </c>
      <c r="T717" s="192" t="str">
        <f t="shared" si="81"/>
        <v>&lt;campo posicao="12"&gt;
&lt;coluna&gt;VL_UNIT_CONV_SAIDA&lt;/coluna&gt;
&lt;descricao&gt;Valor unitário da mercadoria, considerando a unidade utilizada para informar o campo “QUANT_CONV”, correspondente ao valor do campo VL_UNIT_CONV, preenchido na ocasião da saída&lt;/descricao&gt;
&lt;tipo&gt;R&lt;/tipo&gt;
&lt;/campo&gt;</v>
      </c>
      <c r="U717" s="192" t="str">
        <f t="shared" si="77"/>
        <v>&lt;campo posicao="12"&gt;
&lt;coluna&gt;VL_UNIT_CONV_SAIDA&lt;/coluna&gt;
&lt;descricao&gt;Valor unitário da mercadoria, considerando a unidade utilizada para informar o campo “QUANT_CONV”, correspondente ao valor do campo VL_UNIT_CONV, preenchido na ocasião da saída&lt;/descricao&gt;
&lt;tipo&gt;R&lt;/tipo&gt;
&lt;/campo&gt;</v>
      </c>
      <c r="V717" s="192" t="str">
        <f t="shared" si="82"/>
        <v>{"Column13", "VL_UNIT_CONV_SAIDA"},</v>
      </c>
      <c r="W717" s="191" t="str">
        <f>IF(Q717="Campo","@Campos(posicao = "&amp;K717&amp;", tipo = '"&amp;R717&amp;"')@Column(name = """&amp;L717&amp;""")"&amp;IF(R717="D","@Temporal(TemporalType.DATE)","")&amp;"private "&amp;VLOOKUP(TEXT(R717,"@"),Apoio!A:B,2,0)&amp;" "&amp;SUBSTITUTE(LOWER(LEFT(L717,1))&amp;RIGHT(PROPER(L717),LEN(L717)-1),"_","")&amp;";",IF(ISNUMBER(Q717),IF(R717="R","@Entity@Table(name = ""reg_"&amp;LOWER(J717)&amp;""")@XmlRootElement","")&amp;VLOOKUP(J717,Blocos!D:I,6,0)&amp;Apoio!$E$1&amp;Y717,""))</f>
        <v>@Campos(posicao = 12, tipo = 'R')@Column(name = "VL_UNIT_CONV_SAIDA")private BigDecimal vlUnitConvSaida;</v>
      </c>
      <c r="X717" s="190" t="str">
        <f>IF(ISNUMBER(Q717),COUNTIF(Blocos!G:G,J717),"")</f>
        <v/>
      </c>
      <c r="Y717" s="190" t="str">
        <f>IF(OR(X717=0,X717=""),"",VLOOKUP(SUMIFS(Blocos!A:A,Blocos!H:H,'EFD REGISTROS e Campos (2)'!X717,Blocos!G:G,'EFD REGISTROS e Campos (2)'!J717),Blocos!A:L,12,0))</f>
        <v/>
      </c>
      <c r="Z717" s="190" t="str">
        <f>IF(ISNUMBER(Q718),VLOOKUP(J717,Blocos!D:G,4,0),"")</f>
        <v/>
      </c>
      <c r="AA717" s="190" t="str">
        <f>IF(ISNUMBER(Q717),CONCATENATE("CREATE TABLE ""reg_",LOWER(J717),""" (""ID"" bigint NOT NULL AUTO_INCREMENT,  ""HASHFILE"" varchar(255) DEFAULT NULL, ""ID_PAI"" bigint NOT NULL,"),IF(Q717="Campo",CONCATENATE("""",L717,""" ",VLOOKUP(R717,Apoio!A:C,3,0)),""))&amp;IF(Z717="","",CONCATENATE("PRIMARY KEY (""ID""), KEY ""FK_reg_",LOWER(Z717),"_ID_PAI"" (""ID_PAI""), CONSTRAINT ""FK_reg_",LOWER(Z717),"_ID_PAI"" FOREIGN KEY (""ID_PAI"") REFERENCES ""reg_",LOWER(Z717),""" (""ID"")) ENGINE=InnoDB AUTO_INCREMENT=105774 DEFAULT CHARSET=utf8mb4 COLLATE=utf8mb4_0900_ai_ci;"))</f>
        <v>"VL_UNIT_CONV_SAIDA" decimal(15,6) DEFAULT NULL,</v>
      </c>
      <c r="AB717" s="190" t="str">
        <f t="shared" si="83"/>
        <v>`reg_c181`.`VL_UNIT_CONV_SAIDA`,</v>
      </c>
    </row>
    <row r="718" spans="1:28" ht="14.5" hidden="1" customHeight="1" thickBot="1" x14ac:dyDescent="0.35">
      <c r="J718" s="187" t="str">
        <f t="shared" si="78"/>
        <v>C181</v>
      </c>
      <c r="K718" s="222">
        <v>13</v>
      </c>
      <c r="L718" s="301" t="s">
        <v>1061</v>
      </c>
      <c r="M718" s="222" t="s">
        <v>1062</v>
      </c>
      <c r="N718" s="223" t="s">
        <v>32</v>
      </c>
      <c r="O718" s="223" t="s">
        <v>28</v>
      </c>
      <c r="P718" s="223">
        <v>6</v>
      </c>
      <c r="Q718" s="192" t="str">
        <f t="shared" si="79"/>
        <v>Campo</v>
      </c>
      <c r="R718" s="192" t="s">
        <v>3606</v>
      </c>
      <c r="S718" s="191" t="str">
        <f t="shared" si="80"/>
        <v/>
      </c>
      <c r="T718" s="192" t="str">
        <f t="shared" si="81"/>
        <v>&lt;campo posicao="13"&gt;
&lt;coluna&gt;VL_UNIT_ICMS_OP_ESTOQUE_CONV_SAIDA&lt;/coluna&gt;
&lt;descricao&gt;Valor médio unitário do ICMS OP, das mercadorias em estoque, correspondente ao valor do campo VL_UNIT_ICMS_OP_ESTOQUE_CONV, preenchido na ocasião da saída&lt;/descricao&gt;
&lt;tipo&gt;R&lt;/tipo&gt;
&lt;/campo&gt;</v>
      </c>
      <c r="U718" s="192" t="str">
        <f t="shared" si="77"/>
        <v>&lt;campo posicao="13"&gt;
&lt;coluna&gt;VL_UNIT_ICMS_OP_ESTOQUE_CONV_SAIDA&lt;/coluna&gt;
&lt;descricao&gt;Valor médio unitário do ICMS OP, das mercadorias em estoque, correspondente ao valor do campo VL_UNIT_ICMS_OP_ESTOQUE_CONV, preenchido na ocasião da saída&lt;/descricao&gt;
&lt;tipo&gt;R&lt;/tipo&gt;
&lt;/campo&gt;</v>
      </c>
      <c r="V718" s="192" t="str">
        <f t="shared" si="82"/>
        <v>{"Column14", "VL_UNIT_ICMS_OP_ESTOQUE_CONV_SAIDA"},</v>
      </c>
      <c r="W718" s="191" t="str">
        <f>IF(Q718="Campo","@Campos(posicao = "&amp;K718&amp;", tipo = '"&amp;R718&amp;"')@Column(name = """&amp;L718&amp;""")"&amp;IF(R718="D","@Temporal(TemporalType.DATE)","")&amp;"private "&amp;VLOOKUP(TEXT(R718,"@"),Apoio!A:B,2,0)&amp;" "&amp;SUBSTITUTE(LOWER(LEFT(L718,1))&amp;RIGHT(PROPER(L718),LEN(L718)-1),"_","")&amp;";",IF(ISNUMBER(Q718),IF(R718="R","@Entity@Table(name = ""reg_"&amp;LOWER(J718)&amp;""")@XmlRootElement","")&amp;VLOOKUP(J718,Blocos!D:I,6,0)&amp;Apoio!$E$1&amp;Y718,""))</f>
        <v>@Campos(posicao = 13, tipo = 'R')@Column(name = "VL_UNIT_ICMS_OP_ESTOQUE_CONV_SAIDA")private BigDecimal vlUnitIcmsOpEstoqueConvSaida;</v>
      </c>
      <c r="X718" s="190" t="str">
        <f>IF(ISNUMBER(Q718),COUNTIF(Blocos!G:G,J718),"")</f>
        <v/>
      </c>
      <c r="Y718" s="190" t="str">
        <f>IF(OR(X718=0,X718=""),"",VLOOKUP(SUMIFS(Blocos!A:A,Blocos!H:H,'EFD REGISTROS e Campos (2)'!X718,Blocos!G:G,'EFD REGISTROS e Campos (2)'!J718),Blocos!A:L,12,0))</f>
        <v/>
      </c>
      <c r="Z718" s="190" t="str">
        <f>IF(ISNUMBER(Q719),VLOOKUP(J718,Blocos!D:G,4,0),"")</f>
        <v/>
      </c>
      <c r="AA718" s="190" t="str">
        <f>IF(ISNUMBER(Q718),CONCATENATE("CREATE TABLE ""reg_",LOWER(J718),""" (""ID"" bigint NOT NULL AUTO_INCREMENT,  ""HASHFILE"" varchar(255) DEFAULT NULL, ""ID_PAI"" bigint NOT NULL,"),IF(Q718="Campo",CONCATENATE("""",L718,""" ",VLOOKUP(R718,Apoio!A:C,3,0)),""))&amp;IF(Z718="","",CONCATENATE("PRIMARY KEY (""ID""), KEY ""FK_reg_",LOWER(Z718),"_ID_PAI"" (""ID_PAI""), CONSTRAINT ""FK_reg_",LOWER(Z718),"_ID_PAI"" FOREIGN KEY (""ID_PAI"") REFERENCES ""reg_",LOWER(Z718),""" (""ID"")) ENGINE=InnoDB AUTO_INCREMENT=105774 DEFAULT CHARSET=utf8mb4 COLLATE=utf8mb4_0900_ai_ci;"))</f>
        <v>"VL_UNIT_ICMS_OP_ESTOQUE_CONV_SAIDA" decimal(15,6) DEFAULT NULL,</v>
      </c>
      <c r="AB718" s="190" t="str">
        <f t="shared" si="83"/>
        <v>`reg_c181`.`VL_UNIT_ICMS_OP_ESTOQUE_CONV_SAIDA`,</v>
      </c>
    </row>
    <row r="719" spans="1:28" ht="14.5" hidden="1" customHeight="1" thickBot="1" x14ac:dyDescent="0.35">
      <c r="J719" s="187" t="str">
        <f t="shared" si="78"/>
        <v>C181</v>
      </c>
      <c r="K719" s="222">
        <v>14</v>
      </c>
      <c r="L719" s="301" t="s">
        <v>1063</v>
      </c>
      <c r="M719" s="222" t="s">
        <v>1064</v>
      </c>
      <c r="N719" s="223" t="s">
        <v>32</v>
      </c>
      <c r="O719" s="223" t="s">
        <v>28</v>
      </c>
      <c r="P719" s="223">
        <v>6</v>
      </c>
      <c r="Q719" s="192" t="str">
        <f t="shared" si="79"/>
        <v>Campo</v>
      </c>
      <c r="R719" s="192" t="s">
        <v>3606</v>
      </c>
      <c r="S719" s="191" t="str">
        <f t="shared" si="80"/>
        <v/>
      </c>
      <c r="T719" s="192" t="str">
        <f t="shared" si="81"/>
        <v>&lt;campo posicao="14"&gt;
&lt;coluna&gt;VL_UNIT_ICMS_ST_ESTOQUE_CONV_SAIDA&lt;/coluna&gt;
&lt;descricao&gt;Valor médio unitário do ICMS ST, incluindo FCP ST, das mercadorias em estoque, correspondente ao valor do campo VL_UNIT_ICMS_ST_ESTOQUE_CONV, preenchido na ocasião da saída&lt;/descricao&gt;
&lt;tipo&gt;R&lt;/tipo&gt;
&lt;/campo&gt;</v>
      </c>
      <c r="U719" s="192" t="str">
        <f t="shared" si="77"/>
        <v>&lt;campo posicao="14"&gt;
&lt;coluna&gt;VL_UNIT_ICMS_ST_ESTOQUE_CONV_SAIDA&lt;/coluna&gt;
&lt;descricao&gt;Valor médio unitário do ICMS ST, incluindo FCP ST, das mercadorias em estoque, correspondente ao valor do campo VL_UNIT_ICMS_ST_ESTOQUE_CONV, preenchido na ocasião da saída&lt;/descricao&gt;
&lt;tipo&gt;R&lt;/tipo&gt;
&lt;/campo&gt;</v>
      </c>
      <c r="V719" s="192" t="str">
        <f t="shared" si="82"/>
        <v>{"Column15", "VL_UNIT_ICMS_ST_ESTOQUE_CONV_SAIDA"},</v>
      </c>
      <c r="W719" s="191" t="str">
        <f>IF(Q719="Campo","@Campos(posicao = "&amp;K719&amp;", tipo = '"&amp;R719&amp;"')@Column(name = """&amp;L719&amp;""")"&amp;IF(R719="D","@Temporal(TemporalType.DATE)","")&amp;"private "&amp;VLOOKUP(TEXT(R719,"@"),Apoio!A:B,2,0)&amp;" "&amp;SUBSTITUTE(LOWER(LEFT(L719,1))&amp;RIGHT(PROPER(L719),LEN(L719)-1),"_","")&amp;";",IF(ISNUMBER(Q719),IF(R719="R","@Entity@Table(name = ""reg_"&amp;LOWER(J719)&amp;""")@XmlRootElement","")&amp;VLOOKUP(J719,Blocos!D:I,6,0)&amp;Apoio!$E$1&amp;Y719,""))</f>
        <v>@Campos(posicao = 14, tipo = 'R')@Column(name = "VL_UNIT_ICMS_ST_ESTOQUE_CONV_SAIDA")private BigDecimal vlUnitIcmsStEstoqueConvSaida;</v>
      </c>
      <c r="X719" s="190" t="str">
        <f>IF(ISNUMBER(Q719),COUNTIF(Blocos!G:G,J719),"")</f>
        <v/>
      </c>
      <c r="Y719" s="190" t="str">
        <f>IF(OR(X719=0,X719=""),"",VLOOKUP(SUMIFS(Blocos!A:A,Blocos!H:H,'EFD REGISTROS e Campos (2)'!X719,Blocos!G:G,'EFD REGISTROS e Campos (2)'!J719),Blocos!A:L,12,0))</f>
        <v/>
      </c>
      <c r="Z719" s="190" t="str">
        <f>IF(ISNUMBER(Q720),VLOOKUP(J719,Blocos!D:G,4,0),"")</f>
        <v/>
      </c>
      <c r="AA719" s="190" t="str">
        <f>IF(ISNUMBER(Q719),CONCATENATE("CREATE TABLE ""reg_",LOWER(J719),""" (""ID"" bigint NOT NULL AUTO_INCREMENT,  ""HASHFILE"" varchar(255) DEFAULT NULL, ""ID_PAI"" bigint NOT NULL,"),IF(Q719="Campo",CONCATENATE("""",L719,""" ",VLOOKUP(R719,Apoio!A:C,3,0)),""))&amp;IF(Z719="","",CONCATENATE("PRIMARY KEY (""ID""), KEY ""FK_reg_",LOWER(Z719),"_ID_PAI"" (""ID_PAI""), CONSTRAINT ""FK_reg_",LOWER(Z719),"_ID_PAI"" FOREIGN KEY (""ID_PAI"") REFERENCES ""reg_",LOWER(Z719),""" (""ID"")) ENGINE=InnoDB AUTO_INCREMENT=105774 DEFAULT CHARSET=utf8mb4 COLLATE=utf8mb4_0900_ai_ci;"))</f>
        <v>"VL_UNIT_ICMS_ST_ESTOQUE_CONV_SAIDA" decimal(15,6) DEFAULT NULL,</v>
      </c>
      <c r="AB719" s="190" t="str">
        <f t="shared" si="83"/>
        <v>`reg_c181`.`VL_UNIT_ICMS_ST_ESTOQUE_CONV_SAIDA`,</v>
      </c>
    </row>
    <row r="720" spans="1:28" ht="14.5" hidden="1" customHeight="1" thickBot="1" x14ac:dyDescent="0.35">
      <c r="J720" s="187" t="str">
        <f t="shared" si="78"/>
        <v>C181</v>
      </c>
      <c r="K720" s="222">
        <v>15</v>
      </c>
      <c r="L720" s="301" t="s">
        <v>1065</v>
      </c>
      <c r="M720" s="222" t="s">
        <v>1066</v>
      </c>
      <c r="N720" s="223" t="s">
        <v>32</v>
      </c>
      <c r="O720" s="223" t="s">
        <v>28</v>
      </c>
      <c r="P720" s="223">
        <v>6</v>
      </c>
      <c r="Q720" s="192" t="str">
        <f t="shared" si="79"/>
        <v>Campo</v>
      </c>
      <c r="R720" s="192" t="s">
        <v>3606</v>
      </c>
      <c r="S720" s="191" t="str">
        <f t="shared" si="80"/>
        <v/>
      </c>
      <c r="T720" s="192" t="str">
        <f t="shared" si="81"/>
        <v>&lt;campo posicao="15"&gt;
&lt;coluna&gt;VL_UNIT_FCP_ICMS_ST_ESTOQUE_CONV_SAIDA&lt;/coluna&gt;
&lt;descricao&gt;Valor médio unitário do FCP ST   agregado ao ICMS das mercadorias em estoque, correspondente ao valor do campo VL_UNIT_FCP_ICMS_ST_ESTOQUE_CONV, preenchido na ocasião da saída&lt;/descricao&gt;
&lt;tipo&gt;R&lt;/tipo&gt;
&lt;/campo&gt;</v>
      </c>
      <c r="U720" s="192" t="str">
        <f t="shared" si="77"/>
        <v>&lt;campo posicao="15"&gt;
&lt;coluna&gt;VL_UNIT_FCP_ICMS_ST_ESTOQUE_CONV_SAIDA&lt;/coluna&gt;
&lt;descricao&gt;Valor médio unitário do FCP ST   agregado ao ICMS das mercadorias em estoque, correspondente ao valor do campo VL_UNIT_FCP_ICMS_ST_ESTOQUE_CONV, preenchido na ocasião da saída&lt;/descricao&gt;
&lt;tipo&gt;R&lt;/tipo&gt;
&lt;/campo&gt;</v>
      </c>
      <c r="V720" s="192" t="str">
        <f t="shared" si="82"/>
        <v>{"Column16", "VL_UNIT_FCP_ICMS_ST_ESTOQUE_CONV_SAIDA"},</v>
      </c>
      <c r="W720" s="191" t="str">
        <f>IF(Q720="Campo","@Campos(posicao = "&amp;K720&amp;", tipo = '"&amp;R720&amp;"')@Column(name = """&amp;L720&amp;""")"&amp;IF(R720="D","@Temporal(TemporalType.DATE)","")&amp;"private "&amp;VLOOKUP(TEXT(R720,"@"),Apoio!A:B,2,0)&amp;" "&amp;SUBSTITUTE(LOWER(LEFT(L720,1))&amp;RIGHT(PROPER(L720),LEN(L720)-1),"_","")&amp;";",IF(ISNUMBER(Q720),IF(R720="R","@Entity@Table(name = ""reg_"&amp;LOWER(J720)&amp;""")@XmlRootElement","")&amp;VLOOKUP(J720,Blocos!D:I,6,0)&amp;Apoio!$E$1&amp;Y720,""))</f>
        <v>@Campos(posicao = 15, tipo = 'R')@Column(name = "VL_UNIT_FCP_ICMS_ST_ESTOQUE_CONV_SAIDA")private BigDecimal vlUnitFcpIcmsStEstoqueConvSaida;</v>
      </c>
      <c r="X720" s="190" t="str">
        <f>IF(ISNUMBER(Q720),COUNTIF(Blocos!G:G,J720),"")</f>
        <v/>
      </c>
      <c r="Y720" s="190" t="str">
        <f>IF(OR(X720=0,X720=""),"",VLOOKUP(SUMIFS(Blocos!A:A,Blocos!H:H,'EFD REGISTROS e Campos (2)'!X720,Blocos!G:G,'EFD REGISTROS e Campos (2)'!J720),Blocos!A:L,12,0))</f>
        <v/>
      </c>
      <c r="Z720" s="190" t="str">
        <f>IF(ISNUMBER(Q721),VLOOKUP(J720,Blocos!D:G,4,0),"")</f>
        <v/>
      </c>
      <c r="AA720" s="190" t="str">
        <f>IF(ISNUMBER(Q720),CONCATENATE("CREATE TABLE ""reg_",LOWER(J720),""" (""ID"" bigint NOT NULL AUTO_INCREMENT,  ""HASHFILE"" varchar(255) DEFAULT NULL, ""ID_PAI"" bigint NOT NULL,"),IF(Q720="Campo",CONCATENATE("""",L720,""" ",VLOOKUP(R720,Apoio!A:C,3,0)),""))&amp;IF(Z720="","",CONCATENATE("PRIMARY KEY (""ID""), KEY ""FK_reg_",LOWER(Z720),"_ID_PAI"" (""ID_PAI""), CONSTRAINT ""FK_reg_",LOWER(Z720),"_ID_PAI"" FOREIGN KEY (""ID_PAI"") REFERENCES ""reg_",LOWER(Z720),""" (""ID"")) ENGINE=InnoDB AUTO_INCREMENT=105774 DEFAULT CHARSET=utf8mb4 COLLATE=utf8mb4_0900_ai_ci;"))</f>
        <v>"VL_UNIT_FCP_ICMS_ST_ESTOQUE_CONV_SAIDA" decimal(15,6) DEFAULT NULL,</v>
      </c>
      <c r="AB720" s="190" t="str">
        <f t="shared" si="83"/>
        <v>`reg_c181`.`VL_UNIT_FCP_ICMS_ST_ESTOQUE_CONV_SAIDA`,</v>
      </c>
    </row>
    <row r="721" spans="1:28" ht="14.5" hidden="1" customHeight="1" thickBot="1" x14ac:dyDescent="0.35">
      <c r="J721" s="187" t="str">
        <f t="shared" si="78"/>
        <v>C181</v>
      </c>
      <c r="K721" s="222">
        <v>16</v>
      </c>
      <c r="L721" s="301" t="s">
        <v>1067</v>
      </c>
      <c r="M721" s="222" t="s">
        <v>1068</v>
      </c>
      <c r="N721" s="223" t="s">
        <v>32</v>
      </c>
      <c r="O721" s="223" t="s">
        <v>28</v>
      </c>
      <c r="P721" s="223">
        <v>6</v>
      </c>
      <c r="Q721" s="192" t="str">
        <f t="shared" si="79"/>
        <v>Campo</v>
      </c>
      <c r="R721" s="192" t="s">
        <v>3606</v>
      </c>
      <c r="S721" s="191" t="str">
        <f t="shared" si="80"/>
        <v/>
      </c>
      <c r="T721" s="192" t="str">
        <f t="shared" si="81"/>
        <v>&lt;campo posicao="16"&gt;
&lt;coluna&gt;VL_UNIT_ICMS_NA_OPERACAO_CONV_SAIDA&lt;/coluna&gt;
&lt;descricao&gt;Valor unitário para o ICMS na operação, correspondente ao valor do campo VL_UNIT_ICMS_NA_OPERACAO_CONV, preenchido na ocasião da saída&lt;/descricao&gt;
&lt;tipo&gt;R&lt;/tipo&gt;
&lt;/campo&gt;</v>
      </c>
      <c r="U721" s="192" t="str">
        <f t="shared" si="77"/>
        <v>&lt;campo posicao="16"&gt;
&lt;coluna&gt;VL_UNIT_ICMS_NA_OPERACAO_CONV_SAIDA&lt;/coluna&gt;
&lt;descricao&gt;Valor unitário para o ICMS na operação, correspondente ao valor do campo VL_UNIT_ICMS_NA_OPERACAO_CONV, preenchido na ocasião da saída&lt;/descricao&gt;
&lt;tipo&gt;R&lt;/tipo&gt;
&lt;/campo&gt;</v>
      </c>
      <c r="V721" s="192" t="str">
        <f t="shared" si="82"/>
        <v>{"Column17", "VL_UNIT_ICMS_NA_OPERACAO_CONV_SAIDA"},</v>
      </c>
      <c r="W721" s="191" t="str">
        <f>IF(Q721="Campo","@Campos(posicao = "&amp;K721&amp;", tipo = '"&amp;R721&amp;"')@Column(name = """&amp;L721&amp;""")"&amp;IF(R721="D","@Temporal(TemporalType.DATE)","")&amp;"private "&amp;VLOOKUP(TEXT(R721,"@"),Apoio!A:B,2,0)&amp;" "&amp;SUBSTITUTE(LOWER(LEFT(L721,1))&amp;RIGHT(PROPER(L721),LEN(L721)-1),"_","")&amp;";",IF(ISNUMBER(Q721),IF(R721="R","@Entity@Table(name = ""reg_"&amp;LOWER(J721)&amp;""")@XmlRootElement","")&amp;VLOOKUP(J721,Blocos!D:I,6,0)&amp;Apoio!$E$1&amp;Y721,""))</f>
        <v>@Campos(posicao = 16, tipo = 'R')@Column(name = "VL_UNIT_ICMS_NA_OPERACAO_CONV_SAIDA")private BigDecimal vlUnitIcmsNaOperacaoConvSaida;</v>
      </c>
      <c r="X721" s="190" t="str">
        <f>IF(ISNUMBER(Q721),COUNTIF(Blocos!G:G,J721),"")</f>
        <v/>
      </c>
      <c r="Y721" s="190" t="str">
        <f>IF(OR(X721=0,X721=""),"",VLOOKUP(SUMIFS(Blocos!A:A,Blocos!H:H,'EFD REGISTROS e Campos (2)'!X721,Blocos!G:G,'EFD REGISTROS e Campos (2)'!J721),Blocos!A:L,12,0))</f>
        <v/>
      </c>
      <c r="Z721" s="190" t="str">
        <f>IF(ISNUMBER(Q722),VLOOKUP(J721,Blocos!D:G,4,0),"")</f>
        <v/>
      </c>
      <c r="AA721" s="190" t="str">
        <f>IF(ISNUMBER(Q721),CONCATENATE("CREATE TABLE ""reg_",LOWER(J721),""" (""ID"" bigint NOT NULL AUTO_INCREMENT,  ""HASHFILE"" varchar(255) DEFAULT NULL, ""ID_PAI"" bigint NOT NULL,"),IF(Q721="Campo",CONCATENATE("""",L721,""" ",VLOOKUP(R721,Apoio!A:C,3,0)),""))&amp;IF(Z721="","",CONCATENATE("PRIMARY KEY (""ID""), KEY ""FK_reg_",LOWER(Z721),"_ID_PAI"" (""ID_PAI""), CONSTRAINT ""FK_reg_",LOWER(Z721),"_ID_PAI"" FOREIGN KEY (""ID_PAI"") REFERENCES ""reg_",LOWER(Z721),""" (""ID"")) ENGINE=InnoDB AUTO_INCREMENT=105774 DEFAULT CHARSET=utf8mb4 COLLATE=utf8mb4_0900_ai_ci;"))</f>
        <v>"VL_UNIT_ICMS_NA_OPERACAO_CONV_SAIDA" decimal(15,6) DEFAULT NULL,</v>
      </c>
      <c r="AB721" s="190" t="str">
        <f t="shared" si="83"/>
        <v>`reg_c181`.`VL_UNIT_ICMS_NA_OPERACAO_CONV_SAIDA`,</v>
      </c>
    </row>
    <row r="722" spans="1:28" ht="14.5" hidden="1" customHeight="1" thickBot="1" x14ac:dyDescent="0.35">
      <c r="J722" s="187" t="str">
        <f t="shared" si="78"/>
        <v>C181</v>
      </c>
      <c r="K722" s="222">
        <v>17</v>
      </c>
      <c r="L722" s="301" t="s">
        <v>1069</v>
      </c>
      <c r="M722" s="222" t="s">
        <v>1070</v>
      </c>
      <c r="N722" s="223" t="s">
        <v>32</v>
      </c>
      <c r="O722" s="223" t="s">
        <v>28</v>
      </c>
      <c r="P722" s="223">
        <v>6</v>
      </c>
      <c r="Q722" s="192" t="str">
        <f t="shared" si="79"/>
        <v>Campo</v>
      </c>
      <c r="R722" s="192" t="s">
        <v>3606</v>
      </c>
      <c r="S722" s="191" t="str">
        <f t="shared" si="80"/>
        <v/>
      </c>
      <c r="T722" s="192" t="str">
        <f t="shared" si="81"/>
        <v>&lt;campo posicao="17"&gt;
&lt;coluna&gt;VL_UNIT_ICMS_OP_CONV_SAIDA&lt;/coluna&gt;
&lt;descricao&gt;Valor unitário do ICMS correspondente ao valor do campo VL_UNIT_ICMS_OP_CONV, preenchido na ocasião da saída&lt;/descricao&gt;
&lt;tipo&gt;R&lt;/tipo&gt;
&lt;/campo&gt;</v>
      </c>
      <c r="U722" s="192" t="str">
        <f t="shared" si="77"/>
        <v>&lt;campo posicao="17"&gt;
&lt;coluna&gt;VL_UNIT_ICMS_OP_CONV_SAIDA&lt;/coluna&gt;
&lt;descricao&gt;Valor unitário do ICMS correspondente ao valor do campo VL_UNIT_ICMS_OP_CONV, preenchido na ocasião da saída&lt;/descricao&gt;
&lt;tipo&gt;R&lt;/tipo&gt;
&lt;/campo&gt;</v>
      </c>
      <c r="V722" s="192" t="str">
        <f t="shared" si="82"/>
        <v>{"Column18", "VL_UNIT_ICMS_OP_CONV_SAIDA"},</v>
      </c>
      <c r="W722" s="191" t="str">
        <f>IF(Q722="Campo","@Campos(posicao = "&amp;K722&amp;", tipo = '"&amp;R722&amp;"')@Column(name = """&amp;L722&amp;""")"&amp;IF(R722="D","@Temporal(TemporalType.DATE)","")&amp;"private "&amp;VLOOKUP(TEXT(R722,"@"),Apoio!A:B,2,0)&amp;" "&amp;SUBSTITUTE(LOWER(LEFT(L722,1))&amp;RIGHT(PROPER(L722),LEN(L722)-1),"_","")&amp;";",IF(ISNUMBER(Q722),IF(R722="R","@Entity@Table(name = ""reg_"&amp;LOWER(J722)&amp;""")@XmlRootElement","")&amp;VLOOKUP(J722,Blocos!D:I,6,0)&amp;Apoio!$E$1&amp;Y722,""))</f>
        <v>@Campos(posicao = 17, tipo = 'R')@Column(name = "VL_UNIT_ICMS_OP_CONV_SAIDA")private BigDecimal vlUnitIcmsOpConvSaida;</v>
      </c>
      <c r="X722" s="190" t="str">
        <f>IF(ISNUMBER(Q722),COUNTIF(Blocos!G:G,J722),"")</f>
        <v/>
      </c>
      <c r="Y722" s="190" t="str">
        <f>IF(OR(X722=0,X722=""),"",VLOOKUP(SUMIFS(Blocos!A:A,Blocos!H:H,'EFD REGISTROS e Campos (2)'!X722,Blocos!G:G,'EFD REGISTROS e Campos (2)'!J722),Blocos!A:L,12,0))</f>
        <v/>
      </c>
      <c r="Z722" s="190" t="str">
        <f>IF(ISNUMBER(Q723),VLOOKUP(J722,Blocos!D:G,4,0),"")</f>
        <v/>
      </c>
      <c r="AA722" s="190" t="str">
        <f>IF(ISNUMBER(Q722),CONCATENATE("CREATE TABLE ""reg_",LOWER(J722),""" (""ID"" bigint NOT NULL AUTO_INCREMENT,  ""HASHFILE"" varchar(255) DEFAULT NULL, ""ID_PAI"" bigint NOT NULL,"),IF(Q722="Campo",CONCATENATE("""",L722,""" ",VLOOKUP(R722,Apoio!A:C,3,0)),""))&amp;IF(Z722="","",CONCATENATE("PRIMARY KEY (""ID""), KEY ""FK_reg_",LOWER(Z722),"_ID_PAI"" (""ID_PAI""), CONSTRAINT ""FK_reg_",LOWER(Z722),"_ID_PAI"" FOREIGN KEY (""ID_PAI"") REFERENCES ""reg_",LOWER(Z722),""" (""ID"")) ENGINE=InnoDB AUTO_INCREMENT=105774 DEFAULT CHARSET=utf8mb4 COLLATE=utf8mb4_0900_ai_ci;"))</f>
        <v>"VL_UNIT_ICMS_OP_CONV_SAIDA" decimal(15,6) DEFAULT NULL,</v>
      </c>
      <c r="AB722" s="190" t="str">
        <f t="shared" si="83"/>
        <v>`reg_c181`.`VL_UNIT_ICMS_OP_CONV_SAIDA`,</v>
      </c>
    </row>
    <row r="723" spans="1:28" ht="14.5" hidden="1" customHeight="1" thickBot="1" x14ac:dyDescent="0.35">
      <c r="J723" s="187" t="str">
        <f t="shared" si="78"/>
        <v>C181</v>
      </c>
      <c r="K723" s="222">
        <v>18</v>
      </c>
      <c r="L723" s="301" t="s">
        <v>1071</v>
      </c>
      <c r="M723" s="222" t="s">
        <v>1072</v>
      </c>
      <c r="N723" s="223" t="s">
        <v>32</v>
      </c>
      <c r="O723" s="223" t="s">
        <v>28</v>
      </c>
      <c r="P723" s="223">
        <v>6</v>
      </c>
      <c r="Q723" s="192" t="str">
        <f t="shared" si="79"/>
        <v>Campo</v>
      </c>
      <c r="R723" s="192" t="s">
        <v>3606</v>
      </c>
      <c r="S723" s="191" t="str">
        <f t="shared" si="80"/>
        <v/>
      </c>
      <c r="T723" s="192" t="str">
        <f t="shared" si="81"/>
        <v>&lt;campo posicao="18"&gt;
&lt;coluna&gt;VL_UNIT_ICMS_ST_CONV_REST&lt;/coluna&gt;
&lt;descricao&gt;Valor unitário do total do ICMS ST, incluindo FCP ST, a ser restituído/ressarcido, correspondente ao estorno do complemento apurado na operação de saída.&lt;/descricao&gt;
&lt;tipo&gt;R&lt;/tipo&gt;
&lt;/campo&gt;</v>
      </c>
      <c r="U723" s="192" t="str">
        <f t="shared" si="77"/>
        <v>&lt;campo posicao="18"&gt;
&lt;coluna&gt;VL_UNIT_ICMS_ST_CONV_REST&lt;/coluna&gt;
&lt;descricao&gt;Valor unitário do total do ICMS ST, incluindo FCP ST, a ser restituído/ressarcido, correspondente ao estorno do complemento apurado na operação de saída.&lt;/descricao&gt;
&lt;tipo&gt;R&lt;/tipo&gt;
&lt;/campo&gt;</v>
      </c>
      <c r="V723" s="192" t="str">
        <f t="shared" si="82"/>
        <v>{"Column19", "VL_UNIT_ICMS_ST_CONV_REST"},</v>
      </c>
      <c r="W723" s="191" t="str">
        <f>IF(Q723="Campo","@Campos(posicao = "&amp;K723&amp;", tipo = '"&amp;R723&amp;"')@Column(name = """&amp;L723&amp;""")"&amp;IF(R723="D","@Temporal(TemporalType.DATE)","")&amp;"private "&amp;VLOOKUP(TEXT(R723,"@"),Apoio!A:B,2,0)&amp;" "&amp;SUBSTITUTE(LOWER(LEFT(L723,1))&amp;RIGHT(PROPER(L723),LEN(L723)-1),"_","")&amp;";",IF(ISNUMBER(Q723),IF(R723="R","@Entity@Table(name = ""reg_"&amp;LOWER(J723)&amp;""")@XmlRootElement","")&amp;VLOOKUP(J723,Blocos!D:I,6,0)&amp;Apoio!$E$1&amp;Y723,""))</f>
        <v>@Campos(posicao = 18, tipo = 'R')@Column(name = "VL_UNIT_ICMS_ST_CONV_REST")private BigDecimal vlUnitIcmsStConvRest;</v>
      </c>
      <c r="X723" s="190" t="str">
        <f>IF(ISNUMBER(Q723),COUNTIF(Blocos!G:G,J723),"")</f>
        <v/>
      </c>
      <c r="Y723" s="190" t="str">
        <f>IF(OR(X723=0,X723=""),"",VLOOKUP(SUMIFS(Blocos!A:A,Blocos!H:H,'EFD REGISTROS e Campos (2)'!X723,Blocos!G:G,'EFD REGISTROS e Campos (2)'!J723),Blocos!A:L,12,0))</f>
        <v/>
      </c>
      <c r="Z723" s="190" t="str">
        <f>IF(ISNUMBER(Q724),VLOOKUP(J723,Blocos!D:G,4,0),"")</f>
        <v/>
      </c>
      <c r="AA723" s="190" t="str">
        <f>IF(ISNUMBER(Q723),CONCATENATE("CREATE TABLE ""reg_",LOWER(J723),""" (""ID"" bigint NOT NULL AUTO_INCREMENT,  ""HASHFILE"" varchar(255) DEFAULT NULL, ""ID_PAI"" bigint NOT NULL,"),IF(Q723="Campo",CONCATENATE("""",L723,""" ",VLOOKUP(R723,Apoio!A:C,3,0)),""))&amp;IF(Z723="","",CONCATENATE("PRIMARY KEY (""ID""), KEY ""FK_reg_",LOWER(Z723),"_ID_PAI"" (""ID_PAI""), CONSTRAINT ""FK_reg_",LOWER(Z723),"_ID_PAI"" FOREIGN KEY (""ID_PAI"") REFERENCES ""reg_",LOWER(Z723),""" (""ID"")) ENGINE=InnoDB AUTO_INCREMENT=105774 DEFAULT CHARSET=utf8mb4 COLLATE=utf8mb4_0900_ai_ci;"))</f>
        <v>"VL_UNIT_ICMS_ST_CONV_REST" decimal(15,6) DEFAULT NULL,</v>
      </c>
      <c r="AB723" s="190" t="str">
        <f t="shared" si="83"/>
        <v>`reg_c181`.`VL_UNIT_ICMS_ST_CONV_REST`,</v>
      </c>
    </row>
    <row r="724" spans="1:28" ht="14.5" hidden="1" customHeight="1" thickBot="1" x14ac:dyDescent="0.35">
      <c r="J724" s="187" t="str">
        <f t="shared" si="78"/>
        <v>C181</v>
      </c>
      <c r="K724" s="222">
        <v>19</v>
      </c>
      <c r="L724" s="301" t="s">
        <v>1073</v>
      </c>
      <c r="M724" s="222" t="s">
        <v>1074</v>
      </c>
      <c r="N724" s="223" t="s">
        <v>32</v>
      </c>
      <c r="O724" s="223" t="s">
        <v>28</v>
      </c>
      <c r="P724" s="223">
        <v>6</v>
      </c>
      <c r="Q724" s="192" t="str">
        <f t="shared" si="79"/>
        <v>Campo</v>
      </c>
      <c r="R724" s="192" t="s">
        <v>3606</v>
      </c>
      <c r="S724" s="191" t="str">
        <f t="shared" si="80"/>
        <v/>
      </c>
      <c r="T724" s="192" t="str">
        <f t="shared" si="81"/>
        <v>&lt;campo posicao="19"&gt;
&lt;coluna&gt;VL_UNIT_FCP_ST_CONV_REST&lt;/coluna&gt;
&lt;descricao&gt;Valor unitário correspondente à parcela de ICMS FCP ST que compõe o campo “VL_UNIT_ICMS_ST_CONV_REST”, considerando a unidade utilizada para informar o campo “QUANT_CONV”.&lt;/descricao&gt;
&lt;tipo&gt;R&lt;/tipo&gt;
&lt;/campo&gt;</v>
      </c>
      <c r="U724" s="192" t="str">
        <f t="shared" si="77"/>
        <v>&lt;campo posicao="19"&gt;
&lt;coluna&gt;VL_UNIT_FCP_ST_CONV_REST&lt;/coluna&gt;
&lt;descricao&gt;Valor unitário correspondente à parcela de ICMS FCP ST que compõe o campo “VL_UNIT_ICMS_ST_CONV_REST”, considerando a unidade utilizada para informar o campo “QUANT_CONV”.&lt;/descricao&gt;
&lt;tipo&gt;R&lt;/tipo&gt;
&lt;/campo&gt;</v>
      </c>
      <c r="V724" s="192" t="str">
        <f t="shared" si="82"/>
        <v>{"Column20", "VL_UNIT_FCP_ST_CONV_REST"},</v>
      </c>
      <c r="W724" s="191" t="str">
        <f>IF(Q724="Campo","@Campos(posicao = "&amp;K724&amp;", tipo = '"&amp;R724&amp;"')@Column(name = """&amp;L724&amp;""")"&amp;IF(R724="D","@Temporal(TemporalType.DATE)","")&amp;"private "&amp;VLOOKUP(TEXT(R724,"@"),Apoio!A:B,2,0)&amp;" "&amp;SUBSTITUTE(LOWER(LEFT(L724,1))&amp;RIGHT(PROPER(L724),LEN(L724)-1),"_","")&amp;";",IF(ISNUMBER(Q724),IF(R724="R","@Entity@Table(name = ""reg_"&amp;LOWER(J724)&amp;""")@XmlRootElement","")&amp;VLOOKUP(J724,Blocos!D:I,6,0)&amp;Apoio!$E$1&amp;Y724,""))</f>
        <v>@Campos(posicao = 19, tipo = 'R')@Column(name = "VL_UNIT_FCP_ST_CONV_REST")private BigDecimal vlUnitFcpStConvRest;</v>
      </c>
      <c r="X724" s="190" t="str">
        <f>IF(ISNUMBER(Q724),COUNTIF(Blocos!G:G,J724),"")</f>
        <v/>
      </c>
      <c r="Y724" s="190" t="str">
        <f>IF(OR(X724=0,X724=""),"",VLOOKUP(SUMIFS(Blocos!A:A,Blocos!H:H,'EFD REGISTROS e Campos (2)'!X724,Blocos!G:G,'EFD REGISTROS e Campos (2)'!J724),Blocos!A:L,12,0))</f>
        <v/>
      </c>
      <c r="Z724" s="190" t="str">
        <f>IF(ISNUMBER(Q725),VLOOKUP(J724,Blocos!D:G,4,0),"")</f>
        <v/>
      </c>
      <c r="AA724" s="190" t="str">
        <f>IF(ISNUMBER(Q724),CONCATENATE("CREATE TABLE ""reg_",LOWER(J724),""" (""ID"" bigint NOT NULL AUTO_INCREMENT,  ""HASHFILE"" varchar(255) DEFAULT NULL, ""ID_PAI"" bigint NOT NULL,"),IF(Q724="Campo",CONCATENATE("""",L724,""" ",VLOOKUP(R724,Apoio!A:C,3,0)),""))&amp;IF(Z724="","",CONCATENATE("PRIMARY KEY (""ID""), KEY ""FK_reg_",LOWER(Z724),"_ID_PAI"" (""ID_PAI""), CONSTRAINT ""FK_reg_",LOWER(Z724),"_ID_PAI"" FOREIGN KEY (""ID_PAI"") REFERENCES ""reg_",LOWER(Z724),""" (""ID"")) ENGINE=InnoDB AUTO_INCREMENT=105774 DEFAULT CHARSET=utf8mb4 COLLATE=utf8mb4_0900_ai_ci;"))</f>
        <v>"VL_UNIT_FCP_ST_CONV_REST" decimal(15,6) DEFAULT NULL,</v>
      </c>
      <c r="AB724" s="190" t="str">
        <f t="shared" si="83"/>
        <v>`reg_c181`.`VL_UNIT_FCP_ST_CONV_REST`,</v>
      </c>
    </row>
    <row r="725" spans="1:28" ht="14.5" hidden="1" customHeight="1" thickBot="1" x14ac:dyDescent="0.35">
      <c r="J725" s="187" t="str">
        <f t="shared" si="78"/>
        <v>C181</v>
      </c>
      <c r="K725" s="222">
        <v>20</v>
      </c>
      <c r="L725" s="301" t="s">
        <v>1075</v>
      </c>
      <c r="M725" s="222" t="s">
        <v>1076</v>
      </c>
      <c r="N725" s="223" t="s">
        <v>32</v>
      </c>
      <c r="O725" s="223" t="s">
        <v>28</v>
      </c>
      <c r="P725" s="223">
        <v>6</v>
      </c>
      <c r="Q725" s="192" t="str">
        <f t="shared" si="79"/>
        <v>Campo</v>
      </c>
      <c r="R725" s="192" t="s">
        <v>3606</v>
      </c>
      <c r="S725" s="191" t="str">
        <f t="shared" si="80"/>
        <v/>
      </c>
      <c r="T725" s="192" t="str">
        <f t="shared" si="81"/>
        <v>&lt;campo posicao="20"&gt;
&lt;coluna&gt;VL_UNIT_ICMS_ST_CONV_COMPL&lt;/coluna&gt;
&lt;descricao&gt;Valor unitário do estorno do ressarcimento/restituição, incluindo FCP ST, apurado na operação de saída.&lt;/descricao&gt;
&lt;tipo&gt;R&lt;/tipo&gt;
&lt;/campo&gt;</v>
      </c>
      <c r="U725" s="192" t="str">
        <f t="shared" si="77"/>
        <v>&lt;campo posicao="20"&gt;
&lt;coluna&gt;VL_UNIT_ICMS_ST_CONV_COMPL&lt;/coluna&gt;
&lt;descricao&gt;Valor unitário do estorno do ressarcimento/restituição, incluindo FCP ST, apurado na operação de saída.&lt;/descricao&gt;
&lt;tipo&gt;R&lt;/tipo&gt;
&lt;/campo&gt;</v>
      </c>
      <c r="V725" s="192" t="str">
        <f t="shared" si="82"/>
        <v>{"Column21", "VL_UNIT_ICMS_ST_CONV_COMPL"},</v>
      </c>
      <c r="W725" s="191" t="str">
        <f>IF(Q725="Campo","@Campos(posicao = "&amp;K725&amp;", tipo = '"&amp;R725&amp;"')@Column(name = """&amp;L725&amp;""")"&amp;IF(R725="D","@Temporal(TemporalType.DATE)","")&amp;"private "&amp;VLOOKUP(TEXT(R725,"@"),Apoio!A:B,2,0)&amp;" "&amp;SUBSTITUTE(LOWER(LEFT(L725,1))&amp;RIGHT(PROPER(L725),LEN(L725)-1),"_","")&amp;";",IF(ISNUMBER(Q725),IF(R725="R","@Entity@Table(name = ""reg_"&amp;LOWER(J725)&amp;""")@XmlRootElement","")&amp;VLOOKUP(J725,Blocos!D:I,6,0)&amp;Apoio!$E$1&amp;Y725,""))</f>
        <v>@Campos(posicao = 20, tipo = 'R')@Column(name = "VL_UNIT_ICMS_ST_CONV_COMPL")private BigDecimal vlUnitIcmsStConvCompl;</v>
      </c>
      <c r="X725" s="190" t="str">
        <f>IF(ISNUMBER(Q725),COUNTIF(Blocos!G:G,J725),"")</f>
        <v/>
      </c>
      <c r="Y725" s="190" t="str">
        <f>IF(OR(X725=0,X725=""),"",VLOOKUP(SUMIFS(Blocos!A:A,Blocos!H:H,'EFD REGISTROS e Campos (2)'!X725,Blocos!G:G,'EFD REGISTROS e Campos (2)'!J725),Blocos!A:L,12,0))</f>
        <v/>
      </c>
      <c r="Z725" s="190" t="str">
        <f>IF(ISNUMBER(Q726),VLOOKUP(J725,Blocos!D:G,4,0),"")</f>
        <v/>
      </c>
      <c r="AA725" s="190" t="str">
        <f>IF(ISNUMBER(Q725),CONCATENATE("CREATE TABLE ""reg_",LOWER(J725),""" (""ID"" bigint NOT NULL AUTO_INCREMENT,  ""HASHFILE"" varchar(255) DEFAULT NULL, ""ID_PAI"" bigint NOT NULL,"),IF(Q725="Campo",CONCATENATE("""",L725,""" ",VLOOKUP(R725,Apoio!A:C,3,0)),""))&amp;IF(Z725="","",CONCATENATE("PRIMARY KEY (""ID""), KEY ""FK_reg_",LOWER(Z725),"_ID_PAI"" (""ID_PAI""), CONSTRAINT ""FK_reg_",LOWER(Z725),"_ID_PAI"" FOREIGN KEY (""ID_PAI"") REFERENCES ""reg_",LOWER(Z725),""" (""ID"")) ENGINE=InnoDB AUTO_INCREMENT=105774 DEFAULT CHARSET=utf8mb4 COLLATE=utf8mb4_0900_ai_ci;"))</f>
        <v>"VL_UNIT_ICMS_ST_CONV_COMPL" decimal(15,6) DEFAULT NULL,</v>
      </c>
      <c r="AB725" s="190" t="str">
        <f t="shared" si="83"/>
        <v>`reg_c181`.`VL_UNIT_ICMS_ST_CONV_COMPL`,</v>
      </c>
    </row>
    <row r="726" spans="1:28" ht="14.5" hidden="1" customHeight="1" thickBot="1" x14ac:dyDescent="0.35">
      <c r="J726" s="187" t="str">
        <f t="shared" si="78"/>
        <v>C181</v>
      </c>
      <c r="K726" s="222">
        <v>21</v>
      </c>
      <c r="L726" s="301" t="s">
        <v>1077</v>
      </c>
      <c r="M726" s="222" t="s">
        <v>1078</v>
      </c>
      <c r="N726" s="223" t="s">
        <v>32</v>
      </c>
      <c r="O726" s="223" t="s">
        <v>28</v>
      </c>
      <c r="P726" s="223">
        <v>6</v>
      </c>
      <c r="Q726" s="192" t="str">
        <f t="shared" si="79"/>
        <v>Campo</v>
      </c>
      <c r="R726" s="192" t="s">
        <v>3606</v>
      </c>
      <c r="S726" s="191" t="str">
        <f t="shared" si="80"/>
        <v/>
      </c>
      <c r="T726" s="192" t="str">
        <f t="shared" si="81"/>
        <v>&lt;campo posicao="21"&gt;
&lt;coluna&gt;VL_UNIT_FCP_ST_CONV_COMPL&lt;/coluna&gt;
&lt;descricao&gt;Valor unitário correspondente à parcela de ICMS FCP ST que compõe o campo “VL_UNIT_ICMS_ST_CONV_COMPL”, considerando unidade utilizada para informar o campo “QUANT_CONV”.&lt;/descricao&gt;
&lt;tipo&gt;R&lt;/tipo&gt;
&lt;/campo&gt;</v>
      </c>
      <c r="U726" s="192" t="str">
        <f t="shared" si="77"/>
        <v>&lt;campo posicao="21"&gt;
&lt;coluna&gt;VL_UNIT_FCP_ST_CONV_COMPL&lt;/coluna&gt;
&lt;descricao&gt;Valor unitário correspondente à parcela de ICMS FCP ST que compõe o campo “VL_UNIT_ICMS_ST_CONV_COMPL”, considerando unidade utilizada para informar o campo “QUANT_CONV”.&lt;/descricao&gt;
&lt;tipo&gt;R&lt;/tipo&gt;
&lt;/campo&gt;</v>
      </c>
      <c r="V726" s="192" t="str">
        <f t="shared" si="82"/>
        <v>{"Column22", "VL_UNIT_FCP_ST_CONV_COMPL"},</v>
      </c>
      <c r="W726" s="191" t="str">
        <f>IF(Q726="Campo","@Campos(posicao = "&amp;K726&amp;", tipo = '"&amp;R726&amp;"')@Column(name = """&amp;L726&amp;""")"&amp;IF(R726="D","@Temporal(TemporalType.DATE)","")&amp;"private "&amp;VLOOKUP(TEXT(R726,"@"),Apoio!A:B,2,0)&amp;" "&amp;SUBSTITUTE(LOWER(LEFT(L726,1))&amp;RIGHT(PROPER(L726),LEN(L726)-1),"_","")&amp;";",IF(ISNUMBER(Q726),IF(R726="R","@Entity@Table(name = ""reg_"&amp;LOWER(J726)&amp;""")@XmlRootElement","")&amp;VLOOKUP(J726,Blocos!D:I,6,0)&amp;Apoio!$E$1&amp;Y726,""))</f>
        <v>@Campos(posicao = 21, tipo = 'R')@Column(name = "VL_UNIT_FCP_ST_CONV_COMPL")private BigDecimal vlUnitFcpStConvCompl;</v>
      </c>
      <c r="X726" s="190" t="str">
        <f>IF(ISNUMBER(Q726),COUNTIF(Blocos!G:G,J726),"")</f>
        <v/>
      </c>
      <c r="Y726" s="190" t="str">
        <f>IF(OR(X726=0,X726=""),"",VLOOKUP(SUMIFS(Blocos!A:A,Blocos!H:H,'EFD REGISTROS e Campos (2)'!X726,Blocos!G:G,'EFD REGISTROS e Campos (2)'!J726),Blocos!A:L,12,0))</f>
        <v/>
      </c>
      <c r="Z726" s="190" t="str">
        <f>IF(ISNUMBER(Q727),VLOOKUP(J726,Blocos!D:G,4,0),"")</f>
        <v>C170</v>
      </c>
      <c r="AA726" s="190" t="str">
        <f>IF(ISNUMBER(Q726),CONCATENATE("CREATE TABLE ""reg_",LOWER(J726),""" (""ID"" bigint NOT NULL AUTO_INCREMENT,  ""HASHFILE"" varchar(255) DEFAULT NULL, ""ID_PAI"" bigint NOT NULL,"),IF(Q726="Campo",CONCATENATE("""",L726,""" ",VLOOKUP(R726,Apoio!A:C,3,0)),""))&amp;IF(Z726="","",CONCATENATE("PRIMARY KEY (""ID""), KEY ""FK_reg_",LOWER(Z726),"_ID_PAI"" (""ID_PAI""), CONSTRAINT ""FK_reg_",LOWER(Z726),"_ID_PAI"" FOREIGN KEY (""ID_PAI"") REFERENCES ""reg_",LOWER(Z726),""" (""ID"")) ENGINE=InnoDB AUTO_INCREMENT=105774 DEFAULT CHARSET=utf8mb4 COLLATE=utf8mb4_0900_ai_ci;"))</f>
        <v>"VL_UNIT_FCP_ST_CONV_COMPL" decimal(15,6) DEFAULT NULL,PRIMARY KEY ("ID"), KEY "FK_reg_c170_ID_PAI" ("ID_PAI"), CONSTRAINT "FK_reg_c170_ID_PAI" FOREIGN KEY ("ID_PAI") REFERENCES "reg_c170" ("ID")) ENGINE=InnoDB AUTO_INCREMENT=105774 DEFAULT CHARSET=utf8mb4 COLLATE=utf8mb4_0900_ai_ci;</v>
      </c>
      <c r="AB726" s="190" t="str">
        <f t="shared" si="83"/>
        <v>`reg_c181`.`VL_UNIT_FCP_ST_CONV_COMPL`,FROM `efdicms`.`reg_c181`;"</v>
      </c>
    </row>
    <row r="727" spans="1:28" ht="14.5" hidden="1" customHeight="1" collapsed="1" x14ac:dyDescent="0.3">
      <c r="A727" s="180" t="s">
        <v>22</v>
      </c>
      <c r="E727" s="180" t="s">
        <v>1079</v>
      </c>
      <c r="I727" s="180" t="s">
        <v>144</v>
      </c>
      <c r="J727" s="187" t="str">
        <f t="shared" si="78"/>
        <v>C185</v>
      </c>
      <c r="K727" s="195" t="s">
        <v>1080</v>
      </c>
      <c r="Q727" s="192">
        <f t="shared" si="79"/>
        <v>3</v>
      </c>
      <c r="S727" s="191" t="str">
        <f t="shared" si="80"/>
        <v>&lt;/registro&gt;
&lt;registro codigo="C185" perfil="ABC" nivel="3"&gt;</v>
      </c>
      <c r="T727" s="192" t="str">
        <f t="shared" si="81"/>
        <v/>
      </c>
      <c r="U727" s="192" t="str">
        <f t="shared" si="77"/>
        <v>&lt;/registro&gt;
&lt;registro codigo="C185" perfil="ABC" nivel="3"&gt;</v>
      </c>
      <c r="V727" s="192" t="str">
        <f t="shared" si="82"/>
        <v/>
      </c>
      <c r="W727" s="191" t="str">
        <f>IF(Q727="Campo","@Campos(posicao = "&amp;K727&amp;", tipo = '"&amp;R727&amp;"')@Column(name = """&amp;L727&amp;""")"&amp;IF(R727="D","@Temporal(TemporalType.DATE)","")&amp;"private "&amp;VLOOKUP(TEXT(R727,"@"),Apoio!A:B,2,0)&amp;" "&amp;SUBSTITUTE(LOWER(LEFT(L727,1))&amp;RIGHT(PROPER(L727),LEN(L727)-1),"_","")&amp;";",IF(ISNUMBER(Q727),IF(R727="R","@Entity@Table(name = ""reg_"&amp;LOWER(J727)&amp;""")@XmlRootElement","")&amp;VLOOKUP(J727,Blocos!D:I,6,0)&amp;Apoio!$E$1&amp;Y727,""))</f>
        <v>@Registros(nivel = 3) public class RegC185 implements Serializable { private static final long serialVersionUID = 1L; @Id @GeneratedValue(strategy = GenerationType.IDENTITY) @Basic(optional = false) @Column(name = "ID" ) private Long id;@ManyToOne(fetch = FetchType.LAZY) @JoinColumn(name = "ID_PAI", nullable = false) private RegC100 idPai; public RegC100 getIdPai() {return idPai;}public void setIdPai(Object idPai) {this.idPai = (RegC100) idPai;}public RegC185() { } public RegC185(Long id) { this.id = id; } public RegC185(Long id, RegC100 idPai, long linha, String hash) { this.id = id; this.idPai = idPai; this.linha = linha; this.hash = hash; }public Long getId() { return id; } public void setId(Long id) { this.id = id; }@Basic(optional = false)@Column(name = "LINHA")private long linha;@Basic(optional = false)@Column(name = "HASH")private String hash;</v>
      </c>
      <c r="X727" s="190">
        <f>IF(ISNUMBER(Q727),COUNTIF(Blocos!G:G,J727),"")</f>
        <v>0</v>
      </c>
      <c r="Y727" s="190" t="str">
        <f>IF(OR(X727=0,X727=""),"",VLOOKUP(SUMIFS(Blocos!A:A,Blocos!H:H,'EFD REGISTROS e Campos (2)'!X727,Blocos!G:G,'EFD REGISTROS e Campos (2)'!J727),Blocos!A:L,12,0))</f>
        <v/>
      </c>
      <c r="Z727" s="190" t="str">
        <f>IF(ISNUMBER(Q728),VLOOKUP(J727,Blocos!D:G,4,0),"")</f>
        <v/>
      </c>
      <c r="AA727" s="190" t="str">
        <f>IF(ISNUMBER(Q727),CONCATENATE("CREATE TABLE ""reg_",LOWER(J727),""" (""ID"" bigint NOT NULL AUTO_INCREMENT,  ""HASHFILE"" varchar(255) DEFAULT NULL, ""ID_PAI"" bigint NOT NULL,"),IF(Q727="Campo",CONCATENATE("""",L727,""" ",VLOOKUP(R727,Apoio!A:C,3,0)),""))&amp;IF(Z727="","",CONCATENATE("PRIMARY KEY (""ID""), KEY ""FK_reg_",LOWER(Z727),"_ID_PAI"" (""ID_PAI""), CONSTRAINT ""FK_reg_",LOWER(Z727),"_ID_PAI"" FOREIGN KEY (""ID_PAI"") REFERENCES ""reg_",LOWER(Z727),""" (""ID"")) ENGINE=InnoDB AUTO_INCREMENT=105774 DEFAULT CHARSET=utf8mb4 COLLATE=utf8mb4_0900_ai_ci;"))</f>
        <v>CREATE TABLE "reg_c185" ("ID" bigint NOT NULL AUTO_INCREMENT,  "HASHFILE" varchar(255) DEFAULT NULL, "ID_PAI" bigint NOT NULL,</v>
      </c>
      <c r="AB727" s="190" t="str">
        <f t="shared" si="83"/>
        <v/>
      </c>
    </row>
    <row r="728" spans="1:28" ht="14.5" hidden="1" customHeight="1" x14ac:dyDescent="0.3">
      <c r="J728" s="187" t="str">
        <f t="shared" si="78"/>
        <v>C185</v>
      </c>
      <c r="K728" s="181">
        <v>1</v>
      </c>
      <c r="L728" s="289" t="s">
        <v>25</v>
      </c>
      <c r="M728" s="182" t="s">
        <v>1081</v>
      </c>
      <c r="N728" s="181" t="s">
        <v>27</v>
      </c>
      <c r="O728" s="181">
        <v>4</v>
      </c>
      <c r="P728" s="181" t="s">
        <v>28</v>
      </c>
      <c r="Q728" s="192" t="str">
        <f t="shared" si="79"/>
        <v>Campo</v>
      </c>
      <c r="R728" s="192" t="s">
        <v>27</v>
      </c>
      <c r="S728" s="191" t="str">
        <f t="shared" si="80"/>
        <v/>
      </c>
      <c r="T728" s="192" t="str">
        <f t="shared" si="81"/>
        <v>&lt;campo posicao="1"&gt;
&lt;coluna&gt;REG&lt;/coluna&gt;
&lt;descricao&gt;Texto fixo contendo "C185”&lt;/descricao&gt;
&lt;tipo&gt;C&lt;/tipo&gt;
&lt;/campo&gt;</v>
      </c>
      <c r="U728" s="192" t="str">
        <f t="shared" si="77"/>
        <v>&lt;campo posicao="1"&gt;
&lt;coluna&gt;REG&lt;/coluna&gt;
&lt;descricao&gt;Texto fixo contendo "C185”&lt;/descricao&gt;
&lt;tipo&gt;C&lt;/tipo&gt;
&lt;/campo&gt;</v>
      </c>
      <c r="V728" s="192" t="str">
        <f t="shared" si="82"/>
        <v>{"Column2", "REG"},</v>
      </c>
      <c r="W728" s="191" t="str">
        <f>IF(Q728="Campo","@Campos(posicao = "&amp;K728&amp;", tipo = '"&amp;R728&amp;"')@Column(name = """&amp;L728&amp;""")"&amp;IF(R728="D","@Temporal(TemporalType.DATE)","")&amp;"private "&amp;VLOOKUP(TEXT(R728,"@"),Apoio!A:B,2,0)&amp;" "&amp;SUBSTITUTE(LOWER(LEFT(L728,1))&amp;RIGHT(PROPER(L728),LEN(L728)-1),"_","")&amp;";",IF(ISNUMBER(Q728),IF(R728="R","@Entity@Table(name = ""reg_"&amp;LOWER(J728)&amp;""")@XmlRootElement","")&amp;VLOOKUP(J728,Blocos!D:I,6,0)&amp;Apoio!$E$1&amp;Y728,""))</f>
        <v>@Campos(posicao = 1, tipo = 'C')@Column(name = "REG")private String reg;</v>
      </c>
      <c r="X728" s="190" t="str">
        <f>IF(ISNUMBER(Q728),COUNTIF(Blocos!G:G,J728),"")</f>
        <v/>
      </c>
      <c r="Y728" s="190" t="str">
        <f>IF(OR(X728=0,X728=""),"",VLOOKUP(SUMIFS(Blocos!A:A,Blocos!H:H,'EFD REGISTROS e Campos (2)'!X728,Blocos!G:G,'EFD REGISTROS e Campos (2)'!J728),Blocos!A:L,12,0))</f>
        <v/>
      </c>
      <c r="Z728" s="190" t="str">
        <f>IF(ISNUMBER(Q729),VLOOKUP(J728,Blocos!D:G,4,0),"")</f>
        <v/>
      </c>
      <c r="AA728" s="190" t="str">
        <f>IF(ISNUMBER(Q728),CONCATENATE("CREATE TABLE ""reg_",LOWER(J728),""" (""ID"" bigint NOT NULL AUTO_INCREMENT,  ""HASHFILE"" varchar(255) DEFAULT NULL, ""ID_PAI"" bigint NOT NULL,"),IF(Q728="Campo",CONCATENATE("""",L728,""" ",VLOOKUP(R728,Apoio!A:C,3,0)),""))&amp;IF(Z728="","",CONCATENATE("PRIMARY KEY (""ID""), KEY ""FK_reg_",LOWER(Z728),"_ID_PAI"" (""ID_PAI""), CONSTRAINT ""FK_reg_",LOWER(Z728),"_ID_PAI"" FOREIGN KEY (""ID_PAI"") REFERENCES ""reg_",LOWER(Z728),""" (""ID"")) ENGINE=InnoDB AUTO_INCREMENT=105774 DEFAULT CHARSET=utf8mb4 COLLATE=utf8mb4_0900_ai_ci;"))</f>
        <v>"REG" varchar(255) DEFAULT NULL,</v>
      </c>
      <c r="AB728" s="190" t="str">
        <f t="shared" si="83"/>
        <v>USE `efdicms`;SELECT `reg_c185`.`REG`,</v>
      </c>
    </row>
    <row r="729" spans="1:28" ht="14.5" hidden="1" customHeight="1" x14ac:dyDescent="0.3">
      <c r="J729" s="187" t="str">
        <f t="shared" si="78"/>
        <v>C185</v>
      </c>
      <c r="K729" s="181">
        <v>2</v>
      </c>
      <c r="L729" s="289" t="s">
        <v>799</v>
      </c>
      <c r="M729" s="182" t="s">
        <v>800</v>
      </c>
      <c r="N729" s="181" t="s">
        <v>32</v>
      </c>
      <c r="O729" s="181">
        <v>3</v>
      </c>
      <c r="P729" s="181" t="s">
        <v>28</v>
      </c>
      <c r="Q729" s="192" t="str">
        <f t="shared" si="79"/>
        <v>Campo</v>
      </c>
      <c r="R729" s="192" t="s">
        <v>3607</v>
      </c>
      <c r="S729" s="191" t="str">
        <f t="shared" si="80"/>
        <v/>
      </c>
      <c r="T729" s="192" t="str">
        <f t="shared" si="81"/>
        <v>&lt;campo posicao="2"&gt;
&lt;coluna&gt;NUM_ITEM&lt;/coluna&gt;
&lt;descricao&gt;Número sequencial do item no documento fiscal&lt;/descricao&gt;
&lt;tipo&gt;I&lt;/tipo&gt;
&lt;/campo&gt;</v>
      </c>
      <c r="U729" s="192" t="str">
        <f t="shared" si="77"/>
        <v>&lt;campo posicao="2"&gt;
&lt;coluna&gt;NUM_ITEM&lt;/coluna&gt;
&lt;descricao&gt;Número sequencial do item no documento fiscal&lt;/descricao&gt;
&lt;tipo&gt;I&lt;/tipo&gt;
&lt;/campo&gt;</v>
      </c>
      <c r="V729" s="192" t="str">
        <f t="shared" si="82"/>
        <v>{"Column3", "NUM_ITEM"},</v>
      </c>
      <c r="W729" s="191" t="str">
        <f>IF(Q729="Campo","@Campos(posicao = "&amp;K729&amp;", tipo = '"&amp;R729&amp;"')@Column(name = """&amp;L729&amp;""")"&amp;IF(R729="D","@Temporal(TemporalType.DATE)","")&amp;"private "&amp;VLOOKUP(TEXT(R729,"@"),Apoio!A:B,2,0)&amp;" "&amp;SUBSTITUTE(LOWER(LEFT(L729,1))&amp;RIGHT(PROPER(L729),LEN(L729)-1),"_","")&amp;";",IF(ISNUMBER(Q729),IF(R729="R","@Entity@Table(name = ""reg_"&amp;LOWER(J729)&amp;""")@XmlRootElement","")&amp;VLOOKUP(J729,Blocos!D:I,6,0)&amp;Apoio!$E$1&amp;Y729,""))</f>
        <v>@Campos(posicao = 2, tipo = 'I')@Column(name = "NUM_ITEM")private int numItem;</v>
      </c>
      <c r="X729" s="190" t="str">
        <f>IF(ISNUMBER(Q729),COUNTIF(Blocos!G:G,J729),"")</f>
        <v/>
      </c>
      <c r="Y729" s="190" t="str">
        <f>IF(OR(X729=0,X729=""),"",VLOOKUP(SUMIFS(Blocos!A:A,Blocos!H:H,'EFD REGISTROS e Campos (2)'!X729,Blocos!G:G,'EFD REGISTROS e Campos (2)'!J729),Blocos!A:L,12,0))</f>
        <v/>
      </c>
      <c r="Z729" s="190" t="str">
        <f>IF(ISNUMBER(Q730),VLOOKUP(J729,Blocos!D:G,4,0),"")</f>
        <v/>
      </c>
      <c r="AA729" s="190" t="str">
        <f>IF(ISNUMBER(Q729),CONCATENATE("CREATE TABLE ""reg_",LOWER(J729),""" (""ID"" bigint NOT NULL AUTO_INCREMENT,  ""HASHFILE"" varchar(255) DEFAULT NULL, ""ID_PAI"" bigint NOT NULL,"),IF(Q729="Campo",CONCATENATE("""",L729,""" ",VLOOKUP(R729,Apoio!A:C,3,0)),""))&amp;IF(Z729="","",CONCATENATE("PRIMARY KEY (""ID""), KEY ""FK_reg_",LOWER(Z729),"_ID_PAI"" (""ID_PAI""), CONSTRAINT ""FK_reg_",LOWER(Z729),"_ID_PAI"" FOREIGN KEY (""ID_PAI"") REFERENCES ""reg_",LOWER(Z729),""" (""ID"")) ENGINE=InnoDB AUTO_INCREMENT=105774 DEFAULT CHARSET=utf8mb4 COLLATE=utf8mb4_0900_ai_ci;"))</f>
        <v>"NUM_ITEM" int DEFAULT NULL,</v>
      </c>
      <c r="AB729" s="190" t="str">
        <f t="shared" si="83"/>
        <v>`reg_c185`.`NUM_ITEM`,</v>
      </c>
    </row>
    <row r="730" spans="1:28" ht="14.5" hidden="1" customHeight="1" x14ac:dyDescent="0.3">
      <c r="J730" s="187" t="str">
        <f t="shared" si="78"/>
        <v>C185</v>
      </c>
      <c r="K730" s="181">
        <v>3</v>
      </c>
      <c r="L730" s="289" t="s">
        <v>163</v>
      </c>
      <c r="M730" s="182" t="s">
        <v>801</v>
      </c>
      <c r="N730" s="181" t="s">
        <v>27</v>
      </c>
      <c r="O730" s="181">
        <v>60</v>
      </c>
      <c r="P730" s="181" t="s">
        <v>28</v>
      </c>
      <c r="Q730" s="192" t="str">
        <f t="shared" si="79"/>
        <v>Campo</v>
      </c>
      <c r="R730" s="192" t="s">
        <v>27</v>
      </c>
      <c r="S730" s="191" t="str">
        <f t="shared" si="80"/>
        <v/>
      </c>
      <c r="T730" s="192" t="str">
        <f t="shared" si="81"/>
        <v>&lt;campo posicao="3"&gt;
&lt;coluna&gt;COD_ITEM&lt;/coluna&gt;
&lt;descricao&gt;Código do item (campo 02 do Registro 0200)&lt;/descricao&gt;
&lt;tipo&gt;C&lt;/tipo&gt;
&lt;/campo&gt;</v>
      </c>
      <c r="U730" s="192" t="str">
        <f t="shared" si="77"/>
        <v>&lt;campo posicao="3"&gt;
&lt;coluna&gt;COD_ITEM&lt;/coluna&gt;
&lt;descricao&gt;Código do item (campo 02 do Registro 0200)&lt;/descricao&gt;
&lt;tipo&gt;C&lt;/tipo&gt;
&lt;/campo&gt;</v>
      </c>
      <c r="V730" s="192" t="str">
        <f t="shared" si="82"/>
        <v>{"Column4", "COD_ITEM"},</v>
      </c>
      <c r="W730" s="191" t="str">
        <f>IF(Q730="Campo","@Campos(posicao = "&amp;K730&amp;", tipo = '"&amp;R730&amp;"')@Column(name = """&amp;L730&amp;""")"&amp;IF(R730="D","@Temporal(TemporalType.DATE)","")&amp;"private "&amp;VLOOKUP(TEXT(R730,"@"),Apoio!A:B,2,0)&amp;" "&amp;SUBSTITUTE(LOWER(LEFT(L730,1))&amp;RIGHT(PROPER(L730),LEN(L730)-1),"_","")&amp;";",IF(ISNUMBER(Q730),IF(R730="R","@Entity@Table(name = ""reg_"&amp;LOWER(J730)&amp;""")@XmlRootElement","")&amp;VLOOKUP(J730,Blocos!D:I,6,0)&amp;Apoio!$E$1&amp;Y730,""))</f>
        <v>@Campos(posicao = 3, tipo = 'C')@Column(name = "COD_ITEM")private String codItem;</v>
      </c>
      <c r="X730" s="190" t="str">
        <f>IF(ISNUMBER(Q730),COUNTIF(Blocos!G:G,J730),"")</f>
        <v/>
      </c>
      <c r="Y730" s="190" t="str">
        <f>IF(OR(X730=0,X730=""),"",VLOOKUP(SUMIFS(Blocos!A:A,Blocos!H:H,'EFD REGISTROS e Campos (2)'!X730,Blocos!G:G,'EFD REGISTROS e Campos (2)'!J730),Blocos!A:L,12,0))</f>
        <v/>
      </c>
      <c r="Z730" s="190" t="str">
        <f>IF(ISNUMBER(Q731),VLOOKUP(J730,Blocos!D:G,4,0),"")</f>
        <v/>
      </c>
      <c r="AA730" s="190" t="str">
        <f>IF(ISNUMBER(Q730),CONCATENATE("CREATE TABLE ""reg_",LOWER(J730),""" (""ID"" bigint NOT NULL AUTO_INCREMENT,  ""HASHFILE"" varchar(255) DEFAULT NULL, ""ID_PAI"" bigint NOT NULL,"),IF(Q730="Campo",CONCATENATE("""",L730,""" ",VLOOKUP(R730,Apoio!A:C,3,0)),""))&amp;IF(Z730="","",CONCATENATE("PRIMARY KEY (""ID""), KEY ""FK_reg_",LOWER(Z730),"_ID_PAI"" (""ID_PAI""), CONSTRAINT ""FK_reg_",LOWER(Z730),"_ID_PAI"" FOREIGN KEY (""ID_PAI"") REFERENCES ""reg_",LOWER(Z730),""" (""ID"")) ENGINE=InnoDB AUTO_INCREMENT=105774 DEFAULT CHARSET=utf8mb4 COLLATE=utf8mb4_0900_ai_ci;"))</f>
        <v>"COD_ITEM" varchar(255) DEFAULT NULL,</v>
      </c>
      <c r="AB730" s="190" t="str">
        <f t="shared" si="83"/>
        <v>`reg_c185`.`COD_ITEM`,</v>
      </c>
    </row>
    <row r="731" spans="1:28" ht="14.5" hidden="1" customHeight="1" x14ac:dyDescent="0.3">
      <c r="J731" s="187" t="str">
        <f t="shared" si="78"/>
        <v>C185</v>
      </c>
      <c r="K731" s="181">
        <v>4</v>
      </c>
      <c r="L731" s="289" t="s">
        <v>813</v>
      </c>
      <c r="M731" s="182" t="s">
        <v>1082</v>
      </c>
      <c r="N731" s="181" t="s">
        <v>27</v>
      </c>
      <c r="O731" s="181" t="s">
        <v>33</v>
      </c>
      <c r="P731" s="181" t="s">
        <v>28</v>
      </c>
      <c r="Q731" s="192" t="str">
        <f t="shared" si="79"/>
        <v>Campo</v>
      </c>
      <c r="R731" s="192" t="s">
        <v>27</v>
      </c>
      <c r="S731" s="191" t="str">
        <f t="shared" si="80"/>
        <v/>
      </c>
      <c r="T731" s="192" t="str">
        <f t="shared" si="81"/>
        <v>&lt;campo posicao="4"&gt;
&lt;coluna&gt;CST_ICMS&lt;/coluna&gt;
&lt;descricao&gt;Código da Situação Tributária referente ao ICMS&lt;/descricao&gt;
&lt;tipo&gt;C&lt;/tipo&gt;
&lt;/campo&gt;</v>
      </c>
      <c r="U731" s="192" t="str">
        <f t="shared" si="77"/>
        <v>&lt;campo posicao="4"&gt;
&lt;coluna&gt;CST_ICMS&lt;/coluna&gt;
&lt;descricao&gt;Código da Situação Tributária referente ao ICMS&lt;/descricao&gt;
&lt;tipo&gt;C&lt;/tipo&gt;
&lt;/campo&gt;</v>
      </c>
      <c r="V731" s="192" t="str">
        <f t="shared" si="82"/>
        <v>{"Column5", "CST_ICMS"},</v>
      </c>
      <c r="W731" s="191" t="str">
        <f>IF(Q731="Campo","@Campos(posicao = "&amp;K731&amp;", tipo = '"&amp;R731&amp;"')@Column(name = """&amp;L731&amp;""")"&amp;IF(R731="D","@Temporal(TemporalType.DATE)","")&amp;"private "&amp;VLOOKUP(TEXT(R731,"@"),Apoio!A:B,2,0)&amp;" "&amp;SUBSTITUTE(LOWER(LEFT(L731,1))&amp;RIGHT(PROPER(L731),LEN(L731)-1),"_","")&amp;";",IF(ISNUMBER(Q731),IF(R731="R","@Entity@Table(name = ""reg_"&amp;LOWER(J731)&amp;""")@XmlRootElement","")&amp;VLOOKUP(J731,Blocos!D:I,6,0)&amp;Apoio!$E$1&amp;Y731,""))</f>
        <v>@Campos(posicao = 4, tipo = 'C')@Column(name = "CST_ICMS")private String cstIcms;</v>
      </c>
      <c r="X731" s="190" t="str">
        <f>IF(ISNUMBER(Q731),COUNTIF(Blocos!G:G,J731),"")</f>
        <v/>
      </c>
      <c r="Y731" s="190" t="str">
        <f>IF(OR(X731=0,X731=""),"",VLOOKUP(SUMIFS(Blocos!A:A,Blocos!H:H,'EFD REGISTROS e Campos (2)'!X731,Blocos!G:G,'EFD REGISTROS e Campos (2)'!J731),Blocos!A:L,12,0))</f>
        <v/>
      </c>
      <c r="Z731" s="190" t="str">
        <f>IF(ISNUMBER(Q732),VLOOKUP(J731,Blocos!D:G,4,0),"")</f>
        <v/>
      </c>
      <c r="AA731" s="190" t="str">
        <f>IF(ISNUMBER(Q731),CONCATENATE("CREATE TABLE ""reg_",LOWER(J731),""" (""ID"" bigint NOT NULL AUTO_INCREMENT,  ""HASHFILE"" varchar(255) DEFAULT NULL, ""ID_PAI"" bigint NOT NULL,"),IF(Q731="Campo",CONCATENATE("""",L731,""" ",VLOOKUP(R731,Apoio!A:C,3,0)),""))&amp;IF(Z731="","",CONCATENATE("PRIMARY KEY (""ID""), KEY ""FK_reg_",LOWER(Z731),"_ID_PAI"" (""ID_PAI""), CONSTRAINT ""FK_reg_",LOWER(Z731),"_ID_PAI"" FOREIGN KEY (""ID_PAI"") REFERENCES ""reg_",LOWER(Z731),""" (""ID"")) ENGINE=InnoDB AUTO_INCREMENT=105774 DEFAULT CHARSET=utf8mb4 COLLATE=utf8mb4_0900_ai_ci;"))</f>
        <v>"CST_ICMS" varchar(255) DEFAULT NULL,</v>
      </c>
      <c r="AB731" s="190" t="str">
        <f t="shared" si="83"/>
        <v>`reg_c185`.`CST_ICMS`,</v>
      </c>
    </row>
    <row r="732" spans="1:28" ht="14.5" hidden="1" customHeight="1" x14ac:dyDescent="0.3">
      <c r="J732" s="187" t="str">
        <f t="shared" si="78"/>
        <v>C185</v>
      </c>
      <c r="K732" s="181">
        <v>5</v>
      </c>
      <c r="L732" s="289" t="s">
        <v>815</v>
      </c>
      <c r="M732" s="182" t="s">
        <v>816</v>
      </c>
      <c r="N732" s="181" t="s">
        <v>27</v>
      </c>
      <c r="O732" s="181" t="s">
        <v>235</v>
      </c>
      <c r="P732" s="181" t="s">
        <v>28</v>
      </c>
      <c r="Q732" s="192" t="str">
        <f t="shared" si="79"/>
        <v>Campo</v>
      </c>
      <c r="R732" s="192" t="s">
        <v>27</v>
      </c>
      <c r="S732" s="191" t="str">
        <f t="shared" si="80"/>
        <v/>
      </c>
      <c r="T732" s="192" t="str">
        <f t="shared" si="81"/>
        <v>&lt;campo posicao="5"&gt;
&lt;coluna&gt;CFOP&lt;/coluna&gt;
&lt;descricao&gt;Código Fiscal de Operação e Prestação&lt;/descricao&gt;
&lt;tipo&gt;C&lt;/tipo&gt;
&lt;/campo&gt;</v>
      </c>
      <c r="U732" s="192" t="str">
        <f t="shared" si="77"/>
        <v>&lt;campo posicao="5"&gt;
&lt;coluna&gt;CFOP&lt;/coluna&gt;
&lt;descricao&gt;Código Fiscal de Operação e Prestação&lt;/descricao&gt;
&lt;tipo&gt;C&lt;/tipo&gt;
&lt;/campo&gt;</v>
      </c>
      <c r="V732" s="192" t="str">
        <f t="shared" si="82"/>
        <v>{"Column6", "CFOP"},</v>
      </c>
      <c r="W732" s="191" t="str">
        <f>IF(Q732="Campo","@Campos(posicao = "&amp;K732&amp;", tipo = '"&amp;R732&amp;"')@Column(name = """&amp;L732&amp;""")"&amp;IF(R732="D","@Temporal(TemporalType.DATE)","")&amp;"private "&amp;VLOOKUP(TEXT(R732,"@"),Apoio!A:B,2,0)&amp;" "&amp;SUBSTITUTE(LOWER(LEFT(L732,1))&amp;RIGHT(PROPER(L732),LEN(L732)-1),"_","")&amp;";",IF(ISNUMBER(Q732),IF(R732="R","@Entity@Table(name = ""reg_"&amp;LOWER(J732)&amp;""")@XmlRootElement","")&amp;VLOOKUP(J732,Blocos!D:I,6,0)&amp;Apoio!$E$1&amp;Y732,""))</f>
        <v>@Campos(posicao = 5, tipo = 'C')@Column(name = "CFOP")private String cfop;</v>
      </c>
      <c r="X732" s="190" t="str">
        <f>IF(ISNUMBER(Q732),COUNTIF(Blocos!G:G,J732),"")</f>
        <v/>
      </c>
      <c r="Y732" s="190" t="str">
        <f>IF(OR(X732=0,X732=""),"",VLOOKUP(SUMIFS(Blocos!A:A,Blocos!H:H,'EFD REGISTROS e Campos (2)'!X732,Blocos!G:G,'EFD REGISTROS e Campos (2)'!J732),Blocos!A:L,12,0))</f>
        <v/>
      </c>
      <c r="Z732" s="190" t="str">
        <f>IF(ISNUMBER(Q733),VLOOKUP(J732,Blocos!D:G,4,0),"")</f>
        <v/>
      </c>
      <c r="AA732" s="190" t="str">
        <f>IF(ISNUMBER(Q732),CONCATENATE("CREATE TABLE ""reg_",LOWER(J732),""" (""ID"" bigint NOT NULL AUTO_INCREMENT,  ""HASHFILE"" varchar(255) DEFAULT NULL, ""ID_PAI"" bigint NOT NULL,"),IF(Q732="Campo",CONCATENATE("""",L732,""" ",VLOOKUP(R732,Apoio!A:C,3,0)),""))&amp;IF(Z732="","",CONCATENATE("PRIMARY KEY (""ID""), KEY ""FK_reg_",LOWER(Z732),"_ID_PAI"" (""ID_PAI""), CONSTRAINT ""FK_reg_",LOWER(Z732),"_ID_PAI"" FOREIGN KEY (""ID_PAI"") REFERENCES ""reg_",LOWER(Z732),""" (""ID"")) ENGINE=InnoDB AUTO_INCREMENT=105774 DEFAULT CHARSET=utf8mb4 COLLATE=utf8mb4_0900_ai_ci;"))</f>
        <v>"CFOP" varchar(255) DEFAULT NULL,</v>
      </c>
      <c r="AB732" s="190" t="str">
        <f t="shared" si="83"/>
        <v>`reg_c185`.`CFOP`,</v>
      </c>
    </row>
    <row r="733" spans="1:28" ht="14.5" hidden="1" customHeight="1" x14ac:dyDescent="0.35">
      <c r="J733" s="187" t="str">
        <f t="shared" si="78"/>
        <v>C185</v>
      </c>
      <c r="K733" s="181">
        <v>6</v>
      </c>
      <c r="L733" s="302" t="s">
        <v>1042</v>
      </c>
      <c r="M733" s="182" t="s">
        <v>1043</v>
      </c>
      <c r="N733" s="181" t="s">
        <v>27</v>
      </c>
      <c r="O733" s="181" t="s">
        <v>1044</v>
      </c>
      <c r="P733" s="181" t="s">
        <v>28</v>
      </c>
      <c r="Q733" s="192" t="str">
        <f t="shared" si="79"/>
        <v>Campo</v>
      </c>
      <c r="R733" s="192" t="s">
        <v>27</v>
      </c>
      <c r="S733" s="191" t="str">
        <f t="shared" si="80"/>
        <v/>
      </c>
      <c r="T733" s="192" t="str">
        <f t="shared" si="81"/>
        <v>&lt;campo posicao="6"&gt;
&lt;coluna&gt;COD_MOT_REST_COMPL&lt;/coluna&gt;
&lt;descricao&gt;Código do motivo da restituição ou complementação conforme Tabela 5.7&lt;/descricao&gt;
&lt;tipo&gt;C&lt;/tipo&gt;
&lt;/campo&gt;</v>
      </c>
      <c r="U733" s="192" t="str">
        <f t="shared" si="77"/>
        <v>&lt;campo posicao="6"&gt;
&lt;coluna&gt;COD_MOT_REST_COMPL&lt;/coluna&gt;
&lt;descricao&gt;Código do motivo da restituição ou complementação conforme Tabela 5.7&lt;/descricao&gt;
&lt;tipo&gt;C&lt;/tipo&gt;
&lt;/campo&gt;</v>
      </c>
      <c r="V733" s="192" t="str">
        <f t="shared" si="82"/>
        <v>{"Column7", "COD_MOT_REST_COMPL"},</v>
      </c>
      <c r="W733" s="191" t="str">
        <f>IF(Q733="Campo","@Campos(posicao = "&amp;K733&amp;", tipo = '"&amp;R733&amp;"')@Column(name = """&amp;L733&amp;""")"&amp;IF(R733="D","@Temporal(TemporalType.DATE)","")&amp;"private "&amp;VLOOKUP(TEXT(R733,"@"),Apoio!A:B,2,0)&amp;" "&amp;SUBSTITUTE(LOWER(LEFT(L733,1))&amp;RIGHT(PROPER(L733),LEN(L733)-1),"_","")&amp;";",IF(ISNUMBER(Q733),IF(R733="R","@Entity@Table(name = ""reg_"&amp;LOWER(J733)&amp;""")@XmlRootElement","")&amp;VLOOKUP(J733,Blocos!D:I,6,0)&amp;Apoio!$E$1&amp;Y733,""))</f>
        <v>@Campos(posicao = 6, tipo = 'C')@Column(name = "COD_MOT_REST_COMPL")private String codMotRestCompl;</v>
      </c>
      <c r="X733" s="190" t="str">
        <f>IF(ISNUMBER(Q733),COUNTIF(Blocos!G:G,J733),"")</f>
        <v/>
      </c>
      <c r="Y733" s="190" t="str">
        <f>IF(OR(X733=0,X733=""),"",VLOOKUP(SUMIFS(Blocos!A:A,Blocos!H:H,'EFD REGISTROS e Campos (2)'!X733,Blocos!G:G,'EFD REGISTROS e Campos (2)'!J733),Blocos!A:L,12,0))</f>
        <v/>
      </c>
      <c r="Z733" s="190" t="str">
        <f>IF(ISNUMBER(Q734),VLOOKUP(J733,Blocos!D:G,4,0),"")</f>
        <v/>
      </c>
      <c r="AA733" s="190" t="str">
        <f>IF(ISNUMBER(Q733),CONCATENATE("CREATE TABLE ""reg_",LOWER(J733),""" (""ID"" bigint NOT NULL AUTO_INCREMENT,  ""HASHFILE"" varchar(255) DEFAULT NULL, ""ID_PAI"" bigint NOT NULL,"),IF(Q733="Campo",CONCATENATE("""",L733,""" ",VLOOKUP(R733,Apoio!A:C,3,0)),""))&amp;IF(Z733="","",CONCATENATE("PRIMARY KEY (""ID""), KEY ""FK_reg_",LOWER(Z733),"_ID_PAI"" (""ID_PAI""), CONSTRAINT ""FK_reg_",LOWER(Z733),"_ID_PAI"" FOREIGN KEY (""ID_PAI"") REFERENCES ""reg_",LOWER(Z733),""" (""ID"")) ENGINE=InnoDB AUTO_INCREMENT=105774 DEFAULT CHARSET=utf8mb4 COLLATE=utf8mb4_0900_ai_ci;"))</f>
        <v>"COD_MOT_REST_COMPL" varchar(255) DEFAULT NULL,</v>
      </c>
      <c r="AB733" s="190" t="str">
        <f t="shared" si="83"/>
        <v>`reg_c185`.`COD_MOT_REST_COMPL`,</v>
      </c>
    </row>
    <row r="734" spans="1:28" ht="14.5" hidden="1" customHeight="1" x14ac:dyDescent="0.3">
      <c r="J734" s="187" t="str">
        <f t="shared" si="78"/>
        <v>C185</v>
      </c>
      <c r="K734" s="181">
        <v>7</v>
      </c>
      <c r="L734" s="289" t="s">
        <v>1023</v>
      </c>
      <c r="M734" s="182" t="s">
        <v>805</v>
      </c>
      <c r="N734" s="181" t="s">
        <v>32</v>
      </c>
      <c r="O734" s="181" t="s">
        <v>28</v>
      </c>
      <c r="P734" s="181">
        <v>6</v>
      </c>
      <c r="Q734" s="192" t="str">
        <f t="shared" si="79"/>
        <v>Campo</v>
      </c>
      <c r="R734" s="192" t="s">
        <v>3606</v>
      </c>
      <c r="S734" s="191" t="str">
        <f t="shared" si="80"/>
        <v/>
      </c>
      <c r="T734" s="192" t="str">
        <f t="shared" si="81"/>
        <v>&lt;campo posicao="7"&gt;
&lt;coluna&gt;QUANT_CONV&lt;/coluna&gt;
&lt;descricao&gt;Quantidade do item&lt;/descricao&gt;
&lt;tipo&gt;R&lt;/tipo&gt;
&lt;/campo&gt;</v>
      </c>
      <c r="U734" s="192" t="str">
        <f t="shared" si="77"/>
        <v>&lt;campo posicao="7"&gt;
&lt;coluna&gt;QUANT_CONV&lt;/coluna&gt;
&lt;descricao&gt;Quantidade do item&lt;/descricao&gt;
&lt;tipo&gt;R&lt;/tipo&gt;
&lt;/campo&gt;</v>
      </c>
      <c r="V734" s="192" t="str">
        <f t="shared" si="82"/>
        <v>{"Column8", "QUANT_CONV"},</v>
      </c>
      <c r="W734" s="191" t="str">
        <f>IF(Q734="Campo","@Campos(posicao = "&amp;K734&amp;", tipo = '"&amp;R734&amp;"')@Column(name = """&amp;L734&amp;""")"&amp;IF(R734="D","@Temporal(TemporalType.DATE)","")&amp;"private "&amp;VLOOKUP(TEXT(R734,"@"),Apoio!A:B,2,0)&amp;" "&amp;SUBSTITUTE(LOWER(LEFT(L734,1))&amp;RIGHT(PROPER(L734),LEN(L734)-1),"_","")&amp;";",IF(ISNUMBER(Q734),IF(R734="R","@Entity@Table(name = ""reg_"&amp;LOWER(J734)&amp;""")@XmlRootElement","")&amp;VLOOKUP(J734,Blocos!D:I,6,0)&amp;Apoio!$E$1&amp;Y734,""))</f>
        <v>@Campos(posicao = 7, tipo = 'R')@Column(name = "QUANT_CONV")private BigDecimal quantConv;</v>
      </c>
      <c r="X734" s="190" t="str">
        <f>IF(ISNUMBER(Q734),COUNTIF(Blocos!G:G,J734),"")</f>
        <v/>
      </c>
      <c r="Y734" s="190" t="str">
        <f>IF(OR(X734=0,X734=""),"",VLOOKUP(SUMIFS(Blocos!A:A,Blocos!H:H,'EFD REGISTROS e Campos (2)'!X734,Blocos!G:G,'EFD REGISTROS e Campos (2)'!J734),Blocos!A:L,12,0))</f>
        <v/>
      </c>
      <c r="Z734" s="190" t="str">
        <f>IF(ISNUMBER(Q735),VLOOKUP(J734,Blocos!D:G,4,0),"")</f>
        <v/>
      </c>
      <c r="AA734" s="190" t="str">
        <f>IF(ISNUMBER(Q734),CONCATENATE("CREATE TABLE ""reg_",LOWER(J734),""" (""ID"" bigint NOT NULL AUTO_INCREMENT,  ""HASHFILE"" varchar(255) DEFAULT NULL, ""ID_PAI"" bigint NOT NULL,"),IF(Q734="Campo",CONCATENATE("""",L734,""" ",VLOOKUP(R734,Apoio!A:C,3,0)),""))&amp;IF(Z734="","",CONCATENATE("PRIMARY KEY (""ID""), KEY ""FK_reg_",LOWER(Z734),"_ID_PAI"" (""ID_PAI""), CONSTRAINT ""FK_reg_",LOWER(Z734),"_ID_PAI"" FOREIGN KEY (""ID_PAI"") REFERENCES ""reg_",LOWER(Z734),""" (""ID"")) ENGINE=InnoDB AUTO_INCREMENT=105774 DEFAULT CHARSET=utf8mb4 COLLATE=utf8mb4_0900_ai_ci;"))</f>
        <v>"QUANT_CONV" decimal(15,6) DEFAULT NULL,</v>
      </c>
      <c r="AB734" s="190" t="str">
        <f t="shared" si="83"/>
        <v>`reg_c185`.`QUANT_CONV`,</v>
      </c>
    </row>
    <row r="735" spans="1:28" ht="14.5" hidden="1" customHeight="1" x14ac:dyDescent="0.3">
      <c r="J735" s="187" t="str">
        <f t="shared" si="78"/>
        <v>C185</v>
      </c>
      <c r="K735" s="181">
        <v>8</v>
      </c>
      <c r="L735" s="289" t="s">
        <v>156</v>
      </c>
      <c r="M735" s="182" t="s">
        <v>1025</v>
      </c>
      <c r="N735" s="181" t="s">
        <v>27</v>
      </c>
      <c r="O735" s="181">
        <v>6</v>
      </c>
      <c r="P735" s="181"/>
      <c r="Q735" s="192" t="str">
        <f t="shared" si="79"/>
        <v>Campo</v>
      </c>
      <c r="R735" s="192" t="s">
        <v>27</v>
      </c>
      <c r="S735" s="191" t="str">
        <f t="shared" si="80"/>
        <v/>
      </c>
      <c r="T735" s="192" t="str">
        <f t="shared" si="81"/>
        <v>&lt;campo posicao="8"&gt;
&lt;coluna&gt;UNID&lt;/coluna&gt;
&lt;descricao&gt;Unidade adotada para informar o campo QUANT_CONV.&lt;/descricao&gt;
&lt;tipo&gt;C&lt;/tipo&gt;
&lt;/campo&gt;</v>
      </c>
      <c r="U735" s="192" t="str">
        <f t="shared" si="77"/>
        <v>&lt;campo posicao="8"&gt;
&lt;coluna&gt;UNID&lt;/coluna&gt;
&lt;descricao&gt;Unidade adotada para informar o campo QUANT_CONV.&lt;/descricao&gt;
&lt;tipo&gt;C&lt;/tipo&gt;
&lt;/campo&gt;</v>
      </c>
      <c r="V735" s="192" t="str">
        <f t="shared" si="82"/>
        <v>{"Column9", "UNID"},</v>
      </c>
      <c r="W735" s="191" t="str">
        <f>IF(Q735="Campo","@Campos(posicao = "&amp;K735&amp;", tipo = '"&amp;R735&amp;"')@Column(name = """&amp;L735&amp;""")"&amp;IF(R735="D","@Temporal(TemporalType.DATE)","")&amp;"private "&amp;VLOOKUP(TEXT(R735,"@"),Apoio!A:B,2,0)&amp;" "&amp;SUBSTITUTE(LOWER(LEFT(L735,1))&amp;RIGHT(PROPER(L735),LEN(L735)-1),"_","")&amp;";",IF(ISNUMBER(Q735),IF(R735="R","@Entity@Table(name = ""reg_"&amp;LOWER(J735)&amp;""")@XmlRootElement","")&amp;VLOOKUP(J735,Blocos!D:I,6,0)&amp;Apoio!$E$1&amp;Y735,""))</f>
        <v>@Campos(posicao = 8, tipo = 'C')@Column(name = "UNID")private String unid;</v>
      </c>
      <c r="X735" s="190" t="str">
        <f>IF(ISNUMBER(Q735),COUNTIF(Blocos!G:G,J735),"")</f>
        <v/>
      </c>
      <c r="Y735" s="190" t="str">
        <f>IF(OR(X735=0,X735=""),"",VLOOKUP(SUMIFS(Blocos!A:A,Blocos!H:H,'EFD REGISTROS e Campos (2)'!X735,Blocos!G:G,'EFD REGISTROS e Campos (2)'!J735),Blocos!A:L,12,0))</f>
        <v/>
      </c>
      <c r="Z735" s="190" t="str">
        <f>IF(ISNUMBER(Q736),VLOOKUP(J735,Blocos!D:G,4,0),"")</f>
        <v/>
      </c>
      <c r="AA735" s="190" t="str">
        <f>IF(ISNUMBER(Q735),CONCATENATE("CREATE TABLE ""reg_",LOWER(J735),""" (""ID"" bigint NOT NULL AUTO_INCREMENT,  ""HASHFILE"" varchar(255) DEFAULT NULL, ""ID_PAI"" bigint NOT NULL,"),IF(Q735="Campo",CONCATENATE("""",L735,""" ",VLOOKUP(R735,Apoio!A:C,3,0)),""))&amp;IF(Z735="","",CONCATENATE("PRIMARY KEY (""ID""), KEY ""FK_reg_",LOWER(Z735),"_ID_PAI"" (""ID_PAI""), CONSTRAINT ""FK_reg_",LOWER(Z735),"_ID_PAI"" FOREIGN KEY (""ID_PAI"") REFERENCES ""reg_",LOWER(Z735),""" (""ID"")) ENGINE=InnoDB AUTO_INCREMENT=105774 DEFAULT CHARSET=utf8mb4 COLLATE=utf8mb4_0900_ai_ci;"))</f>
        <v>"UNID" varchar(255) DEFAULT NULL,</v>
      </c>
      <c r="AB735" s="190" t="str">
        <f t="shared" si="83"/>
        <v>`reg_c185`.`UNID`,</v>
      </c>
    </row>
    <row r="736" spans="1:28" ht="14.5" hidden="1" customHeight="1" x14ac:dyDescent="0.3">
      <c r="J736" s="187" t="str">
        <f t="shared" si="78"/>
        <v>C185</v>
      </c>
      <c r="K736" s="181">
        <v>9</v>
      </c>
      <c r="L736" s="289" t="s">
        <v>1026</v>
      </c>
      <c r="M736" s="182" t="s">
        <v>1027</v>
      </c>
      <c r="N736" s="181" t="s">
        <v>32</v>
      </c>
      <c r="O736" s="181" t="s">
        <v>28</v>
      </c>
      <c r="P736" s="181">
        <v>6</v>
      </c>
      <c r="Q736" s="192" t="str">
        <f t="shared" si="79"/>
        <v>Campo</v>
      </c>
      <c r="R736" s="192" t="s">
        <v>3606</v>
      </c>
      <c r="S736" s="191" t="str">
        <f t="shared" si="80"/>
        <v/>
      </c>
      <c r="T736" s="192" t="str">
        <f t="shared" si="81"/>
        <v>&lt;campo posicao="9"&gt;
&lt;coluna&gt;VL_UNIT_CONV&lt;/coluna&gt;
&lt;descricao&gt;Valor unitário da mercadoria, considerando a unidade utilizada para informar o campo “QUANT_CONV”.&lt;/descricao&gt;
&lt;tipo&gt;R&lt;/tipo&gt;
&lt;/campo&gt;</v>
      </c>
      <c r="U736" s="192" t="str">
        <f t="shared" si="77"/>
        <v>&lt;campo posicao="9"&gt;
&lt;coluna&gt;VL_UNIT_CONV&lt;/coluna&gt;
&lt;descricao&gt;Valor unitário da mercadoria, considerando a unidade utilizada para informar o campo “QUANT_CONV”.&lt;/descricao&gt;
&lt;tipo&gt;R&lt;/tipo&gt;
&lt;/campo&gt;</v>
      </c>
      <c r="V736" s="192" t="str">
        <f t="shared" si="82"/>
        <v>{"Column10", "VL_UNIT_CONV"},</v>
      </c>
      <c r="W736" s="191" t="str">
        <f>IF(Q736="Campo","@Campos(posicao = "&amp;K736&amp;", tipo = '"&amp;R736&amp;"')@Column(name = """&amp;L736&amp;""")"&amp;IF(R736="D","@Temporal(TemporalType.DATE)","")&amp;"private "&amp;VLOOKUP(TEXT(R736,"@"),Apoio!A:B,2,0)&amp;" "&amp;SUBSTITUTE(LOWER(LEFT(L736,1))&amp;RIGHT(PROPER(L736),LEN(L736)-1),"_","")&amp;";",IF(ISNUMBER(Q736),IF(R736="R","@Entity@Table(name = ""reg_"&amp;LOWER(J736)&amp;""")@XmlRootElement","")&amp;VLOOKUP(J736,Blocos!D:I,6,0)&amp;Apoio!$E$1&amp;Y736,""))</f>
        <v>@Campos(posicao = 9, tipo = 'R')@Column(name = "VL_UNIT_CONV")private BigDecimal vlUnitConv;</v>
      </c>
      <c r="X736" s="190" t="str">
        <f>IF(ISNUMBER(Q736),COUNTIF(Blocos!G:G,J736),"")</f>
        <v/>
      </c>
      <c r="Y736" s="190" t="str">
        <f>IF(OR(X736=0,X736=""),"",VLOOKUP(SUMIFS(Blocos!A:A,Blocos!H:H,'EFD REGISTROS e Campos (2)'!X736,Blocos!G:G,'EFD REGISTROS e Campos (2)'!J736),Blocos!A:L,12,0))</f>
        <v/>
      </c>
      <c r="Z736" s="190" t="str">
        <f>IF(ISNUMBER(Q737),VLOOKUP(J736,Blocos!D:G,4,0),"")</f>
        <v/>
      </c>
      <c r="AA736" s="190" t="str">
        <f>IF(ISNUMBER(Q736),CONCATENATE("CREATE TABLE ""reg_",LOWER(J736),""" (""ID"" bigint NOT NULL AUTO_INCREMENT,  ""HASHFILE"" varchar(255) DEFAULT NULL, ""ID_PAI"" bigint NOT NULL,"),IF(Q736="Campo",CONCATENATE("""",L736,""" ",VLOOKUP(R736,Apoio!A:C,3,0)),""))&amp;IF(Z736="","",CONCATENATE("PRIMARY KEY (""ID""), KEY ""FK_reg_",LOWER(Z736),"_ID_PAI"" (""ID_PAI""), CONSTRAINT ""FK_reg_",LOWER(Z736),"_ID_PAI"" FOREIGN KEY (""ID_PAI"") REFERENCES ""reg_",LOWER(Z736),""" (""ID"")) ENGINE=InnoDB AUTO_INCREMENT=105774 DEFAULT CHARSET=utf8mb4 COLLATE=utf8mb4_0900_ai_ci;"))</f>
        <v>"VL_UNIT_CONV" decimal(15,6) DEFAULT NULL,</v>
      </c>
      <c r="AB736" s="190" t="str">
        <f t="shared" si="83"/>
        <v>`reg_c185`.`VL_UNIT_CONV`,</v>
      </c>
    </row>
    <row r="737" spans="1:28" ht="14.5" hidden="1" customHeight="1" x14ac:dyDescent="0.3">
      <c r="J737" s="187" t="str">
        <f t="shared" si="78"/>
        <v>C185</v>
      </c>
      <c r="K737" s="181">
        <v>10</v>
      </c>
      <c r="L737" s="289" t="s">
        <v>3981</v>
      </c>
      <c r="M737" s="182" t="s">
        <v>1085</v>
      </c>
      <c r="N737" s="181" t="s">
        <v>32</v>
      </c>
      <c r="O737" s="181" t="s">
        <v>28</v>
      </c>
      <c r="P737" s="181">
        <v>6</v>
      </c>
      <c r="Q737" s="192" t="str">
        <f t="shared" si="79"/>
        <v>Campo</v>
      </c>
      <c r="R737" s="192" t="s">
        <v>3606</v>
      </c>
      <c r="S737" s="191" t="str">
        <f t="shared" si="80"/>
        <v/>
      </c>
      <c r="T737" s="192" t="str">
        <f t="shared" si="81"/>
        <v>&lt;campo posicao="10"&gt;
&lt;coluna&gt;VL_UNIT_ICMS_NA_OPERACAO_CONV&lt;/coluna&gt;
&lt;descricao&gt;Valor unitário para o ICMS na operação, caso não houvesse a ST, considerando unidade utilizada para informar o campo “QUANT_CONV”, considerando redução da base de cálculo do ICMS ST na tributação, se houver.&lt;/descricao&gt;
&lt;tipo&gt;R&lt;/tipo&gt;
&lt;/campo&gt;</v>
      </c>
      <c r="U737" s="192" t="str">
        <f t="shared" si="77"/>
        <v>&lt;campo posicao="10"&gt;
&lt;coluna&gt;VL_UNIT_ICMS_NA_OPERACAO_CONV&lt;/coluna&gt;
&lt;descricao&gt;Valor unitário para o ICMS na operação, caso não houvesse a ST, considerando unidade utilizada para informar o campo “QUANT_CONV”, considerando redução da base de cálculo do ICMS ST na tributação, se houver.&lt;/descricao&gt;
&lt;tipo&gt;R&lt;/tipo&gt;
&lt;/campo&gt;</v>
      </c>
      <c r="V737" s="192" t="str">
        <f t="shared" si="82"/>
        <v>{"Column11", "VL_UNIT_ICMS_NA_OPERACAO_CONV"},</v>
      </c>
      <c r="W737" s="191" t="str">
        <f>IF(Q737="Campo","@Campos(posicao = "&amp;K737&amp;", tipo = '"&amp;R737&amp;"')@Column(name = """&amp;L737&amp;""")"&amp;IF(R737="D","@Temporal(TemporalType.DATE)","")&amp;"private "&amp;VLOOKUP(TEXT(R737,"@"),Apoio!A:B,2,0)&amp;" "&amp;SUBSTITUTE(LOWER(LEFT(L737,1))&amp;RIGHT(PROPER(L737),LEN(L737)-1),"_","")&amp;";",IF(ISNUMBER(Q737),IF(R737="R","@Entity@Table(name = ""reg_"&amp;LOWER(J737)&amp;""")@XmlRootElement","")&amp;VLOOKUP(J737,Blocos!D:I,6,0)&amp;Apoio!$E$1&amp;Y737,""))</f>
        <v>@Campos(posicao = 10, tipo = 'R')@Column(name = "VL_UNIT_ICMS_NA_OPERACAO_CONV")private BigDecimal vlUnitIcmsNaOperacaoConv;</v>
      </c>
      <c r="X737" s="190" t="str">
        <f>IF(ISNUMBER(Q737),COUNTIF(Blocos!G:G,J737),"")</f>
        <v/>
      </c>
      <c r="Y737" s="190" t="str">
        <f>IF(OR(X737=0,X737=""),"",VLOOKUP(SUMIFS(Blocos!A:A,Blocos!H:H,'EFD REGISTROS e Campos (2)'!X737,Blocos!G:G,'EFD REGISTROS e Campos (2)'!J737),Blocos!A:L,12,0))</f>
        <v/>
      </c>
      <c r="Z737" s="190" t="str">
        <f>IF(ISNUMBER(Q738),VLOOKUP(J737,Blocos!D:G,4,0),"")</f>
        <v/>
      </c>
      <c r="AA737" s="190" t="str">
        <f>IF(ISNUMBER(Q737),CONCATENATE("CREATE TABLE ""reg_",LOWER(J737),""" (""ID"" bigint NOT NULL AUTO_INCREMENT,  ""HASHFILE"" varchar(255) DEFAULT NULL, ""ID_PAI"" bigint NOT NULL,"),IF(Q737="Campo",CONCATENATE("""",L737,""" ",VLOOKUP(R737,Apoio!A:C,3,0)),""))&amp;IF(Z737="","",CONCATENATE("PRIMARY KEY (""ID""), KEY ""FK_reg_",LOWER(Z737),"_ID_PAI"" (""ID_PAI""), CONSTRAINT ""FK_reg_",LOWER(Z737),"_ID_PAI"" FOREIGN KEY (""ID_PAI"") REFERENCES ""reg_",LOWER(Z737),""" (""ID"")) ENGINE=InnoDB AUTO_INCREMENT=105774 DEFAULT CHARSET=utf8mb4 COLLATE=utf8mb4_0900_ai_ci;"))</f>
        <v>"VL_UNIT_ICMS_NA_OPERACAO_CONV" decimal(15,6) DEFAULT NULL,</v>
      </c>
      <c r="AB737" s="190" t="str">
        <f t="shared" si="83"/>
        <v>`reg_c185`.`VL_UNIT_ICMS_NA_OPERACAO_CONV`,</v>
      </c>
    </row>
    <row r="738" spans="1:28" ht="14.5" hidden="1" customHeight="1" x14ac:dyDescent="0.3">
      <c r="J738" s="187" t="str">
        <f t="shared" si="78"/>
        <v>C185</v>
      </c>
      <c r="K738" s="181">
        <v>11</v>
      </c>
      <c r="L738" s="289" t="s">
        <v>3978</v>
      </c>
      <c r="M738" s="182" t="s">
        <v>1086</v>
      </c>
      <c r="N738" s="181" t="s">
        <v>32</v>
      </c>
      <c r="O738" s="181" t="s">
        <v>28</v>
      </c>
      <c r="P738" s="181">
        <v>6</v>
      </c>
      <c r="Q738" s="192" t="str">
        <f t="shared" si="79"/>
        <v>Campo</v>
      </c>
      <c r="R738" s="192" t="s">
        <v>3606</v>
      </c>
      <c r="S738" s="191" t="str">
        <f t="shared" si="80"/>
        <v/>
      </c>
      <c r="T738" s="192" t="str">
        <f t="shared" si="81"/>
        <v>&lt;campo posicao="11"&gt;
&lt;coluna&gt;VL_UNIT_ICMS_OP_CONV&lt;/coluna&gt;
&lt;descricao&gt;Valor unitário do ICMS OP calculado conforme a legislação de cada UF, considerando a unidade utilizada para informar o campo “QUANT_CONV”,  utilizado para cálculo de ressarcimento/restituição de ST, no desfazimento da substituição tributária, quando se utiliza a fórmula descrita nas instruções de preenchimento do campo 15, no item a1).
&lt;/descricao&gt;
&lt;tipo&gt;R&lt;/tipo&gt;
&lt;/campo&gt;</v>
      </c>
      <c r="U738" s="192" t="str">
        <f t="shared" si="77"/>
        <v>&lt;campo posicao="11"&gt;
&lt;coluna&gt;VL_UNIT_ICMS_OP_CONV&lt;/coluna&gt;
&lt;descricao&gt;Valor unitário do ICMS OP calculado conforme a legislação de cada UF, considerando a unidade utilizada para informar o campo “QUANT_CONV”,  utilizado para cálculo de ressarcimento/restituição de ST, no desfazimento da substituição tributária, quando se utiliza a fórmula descrita nas instruções de preenchimento do campo 15, no item a1).
&lt;/descricao&gt;
&lt;tipo&gt;R&lt;/tipo&gt;
&lt;/campo&gt;</v>
      </c>
      <c r="V738" s="192" t="str">
        <f t="shared" si="82"/>
        <v>{"Column12", "VL_UNIT_ICMS_OP_CONV"},</v>
      </c>
      <c r="W738" s="191" t="str">
        <f>IF(Q738="Campo","@Campos(posicao = "&amp;K738&amp;", tipo = '"&amp;R738&amp;"')@Column(name = """&amp;L738&amp;""")"&amp;IF(R738="D","@Temporal(TemporalType.DATE)","")&amp;"private "&amp;VLOOKUP(TEXT(R738,"@"),Apoio!A:B,2,0)&amp;" "&amp;SUBSTITUTE(LOWER(LEFT(L738,1))&amp;RIGHT(PROPER(L738),LEN(L738)-1),"_","")&amp;";",IF(ISNUMBER(Q738),IF(R738="R","@Entity@Table(name = ""reg_"&amp;LOWER(J738)&amp;""")@XmlRootElement","")&amp;VLOOKUP(J738,Blocos!D:I,6,0)&amp;Apoio!$E$1&amp;Y738,""))</f>
        <v>@Campos(posicao = 11, tipo = 'R')@Column(name = "VL_UNIT_ICMS_OP_CONV")private BigDecimal vlUnitIcmsOpConv;</v>
      </c>
      <c r="X738" s="190" t="str">
        <f>IF(ISNUMBER(Q738),COUNTIF(Blocos!G:G,J738),"")</f>
        <v/>
      </c>
      <c r="Y738" s="190" t="str">
        <f>IF(OR(X738=0,X738=""),"",VLOOKUP(SUMIFS(Blocos!A:A,Blocos!H:H,'EFD REGISTROS e Campos (2)'!X738,Blocos!G:G,'EFD REGISTROS e Campos (2)'!J738),Blocos!A:L,12,0))</f>
        <v/>
      </c>
      <c r="Z738" s="190" t="str">
        <f>IF(ISNUMBER(Q739),VLOOKUP(J738,Blocos!D:G,4,0),"")</f>
        <v/>
      </c>
      <c r="AA738" s="190" t="str">
        <f>IF(ISNUMBER(Q738),CONCATENATE("CREATE TABLE ""reg_",LOWER(J738),""" (""ID"" bigint NOT NULL AUTO_INCREMENT,  ""HASHFILE"" varchar(255) DEFAULT NULL, ""ID_PAI"" bigint NOT NULL,"),IF(Q738="Campo",CONCATENATE("""",L738,""" ",VLOOKUP(R738,Apoio!A:C,3,0)),""))&amp;IF(Z738="","",CONCATENATE("PRIMARY KEY (""ID""), KEY ""FK_reg_",LOWER(Z738),"_ID_PAI"" (""ID_PAI""), CONSTRAINT ""FK_reg_",LOWER(Z738),"_ID_PAI"" FOREIGN KEY (""ID_PAI"") REFERENCES ""reg_",LOWER(Z738),""" (""ID"")) ENGINE=InnoDB AUTO_INCREMENT=105774 DEFAULT CHARSET=utf8mb4 COLLATE=utf8mb4_0900_ai_ci;"))</f>
        <v>"VL_UNIT_ICMS_OP_CONV" decimal(15,6) DEFAULT NULL,</v>
      </c>
      <c r="AB738" s="190" t="str">
        <f t="shared" si="83"/>
        <v>`reg_c185`.`VL_UNIT_ICMS_OP_CONV`,</v>
      </c>
    </row>
    <row r="739" spans="1:28" ht="14.5" hidden="1" customHeight="1" x14ac:dyDescent="0.3">
      <c r="J739" s="187" t="str">
        <f t="shared" si="78"/>
        <v>C185</v>
      </c>
      <c r="K739" s="181">
        <v>12</v>
      </c>
      <c r="L739" s="289" t="s">
        <v>3982</v>
      </c>
      <c r="M739" s="182" t="s">
        <v>1088</v>
      </c>
      <c r="N739" s="181" t="s">
        <v>32</v>
      </c>
      <c r="O739" s="181" t="s">
        <v>28</v>
      </c>
      <c r="P739" s="181">
        <v>6</v>
      </c>
      <c r="Q739" s="192" t="str">
        <f t="shared" si="79"/>
        <v>Campo</v>
      </c>
      <c r="R739" s="192" t="s">
        <v>3606</v>
      </c>
      <c r="S739" s="191" t="str">
        <f t="shared" si="80"/>
        <v/>
      </c>
      <c r="T739" s="192" t="str">
        <f t="shared" si="81"/>
        <v>&lt;campo posicao="12"&gt;
&lt;coluna&gt;VL_UNIT_ICMS_OP_ESTOQUE_CONV&lt;/coluna&gt;
&lt;descricao&gt;Valor médio unitário do ICMS que ocontribuinte teria se creditado referente à operação de entrada das mercadorias em estoque caso estivesse submetida ao regime comum de tributação, calculado conforme a legislação de cada UF, considerando a unidade utilizada para informar o campo “QUANT_CONV”&lt;/descricao&gt;
&lt;tipo&gt;R&lt;/tipo&gt;
&lt;/campo&gt;</v>
      </c>
      <c r="U739" s="192" t="str">
        <f t="shared" si="77"/>
        <v>&lt;campo posicao="12"&gt;
&lt;coluna&gt;VL_UNIT_ICMS_OP_ESTOQUE_CONV&lt;/coluna&gt;
&lt;descricao&gt;Valor médio unitário do ICMS que ocontribuinte teria se creditado referente à operação de entrada das mercadorias em estoque caso estivesse submetida ao regime comum de tributação, calculado conforme a legislação de cada UF, considerando a unidade utilizada para informar o campo “QUANT_CONV”&lt;/descricao&gt;
&lt;tipo&gt;R&lt;/tipo&gt;
&lt;/campo&gt;</v>
      </c>
      <c r="V739" s="192" t="str">
        <f t="shared" si="82"/>
        <v>{"Column13", "VL_UNIT_ICMS_OP_ESTOQUE_CONV"},</v>
      </c>
      <c r="W739" s="191" t="str">
        <f>IF(Q739="Campo","@Campos(posicao = "&amp;K739&amp;", tipo = '"&amp;R739&amp;"')@Column(name = """&amp;L739&amp;""")"&amp;IF(R739="D","@Temporal(TemporalType.DATE)","")&amp;"private "&amp;VLOOKUP(TEXT(R739,"@"),Apoio!A:B,2,0)&amp;" "&amp;SUBSTITUTE(LOWER(LEFT(L739,1))&amp;RIGHT(PROPER(L739),LEN(L739)-1),"_","")&amp;";",IF(ISNUMBER(Q739),IF(R739="R","@Entity@Table(name = ""reg_"&amp;LOWER(J739)&amp;""")@XmlRootElement","")&amp;VLOOKUP(J739,Blocos!D:I,6,0)&amp;Apoio!$E$1&amp;Y739,""))</f>
        <v>@Campos(posicao = 12, tipo = 'R')@Column(name = "VL_UNIT_ICMS_OP_ESTOQUE_CONV")private BigDecimal vlUnitIcmsOpEstoqueConv;</v>
      </c>
      <c r="X739" s="190" t="str">
        <f>IF(ISNUMBER(Q739),COUNTIF(Blocos!G:G,J739),"")</f>
        <v/>
      </c>
      <c r="Y739" s="190" t="str">
        <f>IF(OR(X739=0,X739=""),"",VLOOKUP(SUMIFS(Blocos!A:A,Blocos!H:H,'EFD REGISTROS e Campos (2)'!X739,Blocos!G:G,'EFD REGISTROS e Campos (2)'!J739),Blocos!A:L,12,0))</f>
        <v/>
      </c>
      <c r="Z739" s="190" t="str">
        <f>IF(ISNUMBER(Q740),VLOOKUP(J739,Blocos!D:G,4,0),"")</f>
        <v/>
      </c>
      <c r="AA739" s="190" t="str">
        <f>IF(ISNUMBER(Q739),CONCATENATE("CREATE TABLE ""reg_",LOWER(J739),""" (""ID"" bigint NOT NULL AUTO_INCREMENT,  ""HASHFILE"" varchar(255) DEFAULT NULL, ""ID_PAI"" bigint NOT NULL,"),IF(Q739="Campo",CONCATENATE("""",L739,""" ",VLOOKUP(R739,Apoio!A:C,3,0)),""))&amp;IF(Z739="","",CONCATENATE("PRIMARY KEY (""ID""), KEY ""FK_reg_",LOWER(Z739),"_ID_PAI"" (""ID_PAI""), CONSTRAINT ""FK_reg_",LOWER(Z739),"_ID_PAI"" FOREIGN KEY (""ID_PAI"") REFERENCES ""reg_",LOWER(Z739),""" (""ID"")) ENGINE=InnoDB AUTO_INCREMENT=105774 DEFAULT CHARSET=utf8mb4 COLLATE=utf8mb4_0900_ai_ci;"))</f>
        <v>"VL_UNIT_ICMS_OP_ESTOQUE_CONV" decimal(15,6) DEFAULT NULL,</v>
      </c>
      <c r="AB739" s="190" t="str">
        <f t="shared" si="83"/>
        <v>`reg_c185`.`VL_UNIT_ICMS_OP_ESTOQUE_CONV`,</v>
      </c>
    </row>
    <row r="740" spans="1:28" ht="14.5" hidden="1" customHeight="1" x14ac:dyDescent="0.3">
      <c r="J740" s="187" t="str">
        <f t="shared" si="78"/>
        <v>C185</v>
      </c>
      <c r="K740" s="181">
        <v>13</v>
      </c>
      <c r="L740" s="289" t="s">
        <v>1780</v>
      </c>
      <c r="M740" s="182" t="s">
        <v>1090</v>
      </c>
      <c r="N740" s="181" t="s">
        <v>32</v>
      </c>
      <c r="O740" s="181" t="s">
        <v>28</v>
      </c>
      <c r="P740" s="181">
        <v>6</v>
      </c>
      <c r="Q740" s="192" t="str">
        <f t="shared" si="79"/>
        <v>Campo</v>
      </c>
      <c r="R740" s="192" t="s">
        <v>3606</v>
      </c>
      <c r="S740" s="191" t="str">
        <f t="shared" si="80"/>
        <v/>
      </c>
      <c r="T740" s="192" t="str">
        <f t="shared" si="81"/>
        <v>&lt;campo posicao="13"&gt;
&lt;coluna&gt;VL_UNIT_ICMS_ST_ESTOQUE_CONV&lt;/coluna&gt;
&lt;descricao&gt;Valor médio unitário do ICMS ST, incluindo FCP ST, das mercadorias em estoque, considerando a unidade utilizada para informar o campo “QUANT_CONV”&lt;/descricao&gt;
&lt;tipo&gt;R&lt;/tipo&gt;
&lt;/campo&gt;</v>
      </c>
      <c r="U740" s="192" t="str">
        <f t="shared" si="77"/>
        <v>&lt;campo posicao="13"&gt;
&lt;coluna&gt;VL_UNIT_ICMS_ST_ESTOQUE_CONV&lt;/coluna&gt;
&lt;descricao&gt;Valor médio unitário do ICMS ST, incluindo FCP ST, das mercadorias em estoque, considerando a unidade utilizada para informar o campo “QUANT_CONV”&lt;/descricao&gt;
&lt;tipo&gt;R&lt;/tipo&gt;
&lt;/campo&gt;</v>
      </c>
      <c r="V740" s="192" t="str">
        <f t="shared" si="82"/>
        <v>{"Column14", "VL_UNIT_ICMS_ST_ESTOQUE_CONV"},</v>
      </c>
      <c r="W740" s="191" t="str">
        <f>IF(Q740="Campo","@Campos(posicao = "&amp;K740&amp;", tipo = '"&amp;R740&amp;"')@Column(name = """&amp;L740&amp;""")"&amp;IF(R740="D","@Temporal(TemporalType.DATE)","")&amp;"private "&amp;VLOOKUP(TEXT(R740,"@"),Apoio!A:B,2,0)&amp;" "&amp;SUBSTITUTE(LOWER(LEFT(L740,1))&amp;RIGHT(PROPER(L740),LEN(L740)-1),"_","")&amp;";",IF(ISNUMBER(Q740),IF(R740="R","@Entity@Table(name = ""reg_"&amp;LOWER(J740)&amp;""")@XmlRootElement","")&amp;VLOOKUP(J740,Blocos!D:I,6,0)&amp;Apoio!$E$1&amp;Y740,""))</f>
        <v>@Campos(posicao = 13, tipo = 'R')@Column(name = "VL_UNIT_ICMS_ST_ESTOQUE_CONV")private BigDecimal vlUnitIcmsStEstoqueConv;</v>
      </c>
      <c r="X740" s="190" t="str">
        <f>IF(ISNUMBER(Q740),COUNTIF(Blocos!G:G,J740),"")</f>
        <v/>
      </c>
      <c r="Y740" s="190" t="str">
        <f>IF(OR(X740=0,X740=""),"",VLOOKUP(SUMIFS(Blocos!A:A,Blocos!H:H,'EFD REGISTROS e Campos (2)'!X740,Blocos!G:G,'EFD REGISTROS e Campos (2)'!J740),Blocos!A:L,12,0))</f>
        <v/>
      </c>
      <c r="Z740" s="190" t="str">
        <f>IF(ISNUMBER(Q741),VLOOKUP(J740,Blocos!D:G,4,0),"")</f>
        <v/>
      </c>
      <c r="AA740" s="190" t="str">
        <f>IF(ISNUMBER(Q740),CONCATENATE("CREATE TABLE ""reg_",LOWER(J740),""" (""ID"" bigint NOT NULL AUTO_INCREMENT,  ""HASHFILE"" varchar(255) DEFAULT NULL, ""ID_PAI"" bigint NOT NULL,"),IF(Q740="Campo",CONCATENATE("""",L740,""" ",VLOOKUP(R740,Apoio!A:C,3,0)),""))&amp;IF(Z740="","",CONCATENATE("PRIMARY KEY (""ID""), KEY ""FK_reg_",LOWER(Z740),"_ID_PAI"" (""ID_PAI""), CONSTRAINT ""FK_reg_",LOWER(Z740),"_ID_PAI"" FOREIGN KEY (""ID_PAI"") REFERENCES ""reg_",LOWER(Z740),""" (""ID"")) ENGINE=InnoDB AUTO_INCREMENT=105774 DEFAULT CHARSET=utf8mb4 COLLATE=utf8mb4_0900_ai_ci;"))</f>
        <v>"VL_UNIT_ICMS_ST_ESTOQUE_CONV" decimal(15,6) DEFAULT NULL,</v>
      </c>
      <c r="AB740" s="190" t="str">
        <f t="shared" si="83"/>
        <v>`reg_c185`.`VL_UNIT_ICMS_ST_ESTOQUE_CONV`,</v>
      </c>
    </row>
    <row r="741" spans="1:28" ht="14.5" hidden="1" customHeight="1" x14ac:dyDescent="0.3">
      <c r="J741" s="187" t="str">
        <f t="shared" si="78"/>
        <v>C185</v>
      </c>
      <c r="K741" s="181">
        <v>14</v>
      </c>
      <c r="L741" s="289" t="s">
        <v>1492</v>
      </c>
      <c r="M741" s="182" t="s">
        <v>1092</v>
      </c>
      <c r="N741" s="181" t="s">
        <v>32</v>
      </c>
      <c r="O741" s="181" t="s">
        <v>28</v>
      </c>
      <c r="P741" s="181">
        <v>6</v>
      </c>
      <c r="Q741" s="192" t="str">
        <f t="shared" si="79"/>
        <v>Campo</v>
      </c>
      <c r="R741" s="192" t="s">
        <v>3606</v>
      </c>
      <c r="S741" s="191" t="str">
        <f t="shared" si="80"/>
        <v/>
      </c>
      <c r="T741" s="192" t="str">
        <f t="shared" si="81"/>
        <v>&lt;campo posicao="14"&gt;
&lt;coluna&gt;VL_UNIT_FCP_ICMS_ST_ESTOQUE_CONV&lt;/coluna&gt;
&lt;descricao&gt;Valor médio unitário do FCP ST agregado ao ICMS das mercadorias em estoque, considerando a unidade utilizada para informar o campo “QUANT_CONV”&lt;/descricao&gt;
&lt;tipo&gt;R&lt;/tipo&gt;
&lt;/campo&gt;</v>
      </c>
      <c r="U741" s="192" t="str">
        <f t="shared" si="77"/>
        <v>&lt;campo posicao="14"&gt;
&lt;coluna&gt;VL_UNIT_FCP_ICMS_ST_ESTOQUE_CONV&lt;/coluna&gt;
&lt;descricao&gt;Valor médio unitário do FCP ST agregado ao ICMS das mercadorias em estoque, considerando a unidade utilizada para informar o campo “QUANT_CONV”&lt;/descricao&gt;
&lt;tipo&gt;R&lt;/tipo&gt;
&lt;/campo&gt;</v>
      </c>
      <c r="V741" s="192" t="str">
        <f t="shared" si="82"/>
        <v>{"Column15", "VL_UNIT_FCP_ICMS_ST_ESTOQUE_CONV"},</v>
      </c>
      <c r="W741" s="191" t="str">
        <f>IF(Q741="Campo","@Campos(posicao = "&amp;K741&amp;", tipo = '"&amp;R741&amp;"')@Column(name = """&amp;L741&amp;""")"&amp;IF(R741="D","@Temporal(TemporalType.DATE)","")&amp;"private "&amp;VLOOKUP(TEXT(R741,"@"),Apoio!A:B,2,0)&amp;" "&amp;SUBSTITUTE(LOWER(LEFT(L741,1))&amp;RIGHT(PROPER(L741),LEN(L741)-1),"_","")&amp;";",IF(ISNUMBER(Q741),IF(R741="R","@Entity@Table(name = ""reg_"&amp;LOWER(J741)&amp;""")@XmlRootElement","")&amp;VLOOKUP(J741,Blocos!D:I,6,0)&amp;Apoio!$E$1&amp;Y741,""))</f>
        <v>@Campos(posicao = 14, tipo = 'R')@Column(name = "VL_UNIT_FCP_ICMS_ST_ESTOQUE_CONV")private BigDecimal vlUnitFcpIcmsStEstoqueConv;</v>
      </c>
      <c r="X741" s="190" t="str">
        <f>IF(ISNUMBER(Q741),COUNTIF(Blocos!G:G,J741),"")</f>
        <v/>
      </c>
      <c r="Y741" s="190" t="str">
        <f>IF(OR(X741=0,X741=""),"",VLOOKUP(SUMIFS(Blocos!A:A,Blocos!H:H,'EFD REGISTROS e Campos (2)'!X741,Blocos!G:G,'EFD REGISTROS e Campos (2)'!J741),Blocos!A:L,12,0))</f>
        <v/>
      </c>
      <c r="Z741" s="190" t="str">
        <f>IF(ISNUMBER(Q742),VLOOKUP(J741,Blocos!D:G,4,0),"")</f>
        <v/>
      </c>
      <c r="AA741" s="190" t="str">
        <f>IF(ISNUMBER(Q741),CONCATENATE("CREATE TABLE ""reg_",LOWER(J741),""" (""ID"" bigint NOT NULL AUTO_INCREMENT,  ""HASHFILE"" varchar(255) DEFAULT NULL, ""ID_PAI"" bigint NOT NULL,"),IF(Q741="Campo",CONCATENATE("""",L741,""" ",VLOOKUP(R741,Apoio!A:C,3,0)),""))&amp;IF(Z741="","",CONCATENATE("PRIMARY KEY (""ID""), KEY ""FK_reg_",LOWER(Z741),"_ID_PAI"" (""ID_PAI""), CONSTRAINT ""FK_reg_",LOWER(Z741),"_ID_PAI"" FOREIGN KEY (""ID_PAI"") REFERENCES ""reg_",LOWER(Z741),""" (""ID"")) ENGINE=InnoDB AUTO_INCREMENT=105774 DEFAULT CHARSET=utf8mb4 COLLATE=utf8mb4_0900_ai_ci;"))</f>
        <v>"VL_UNIT_FCP_ICMS_ST_ESTOQUE_CONV" decimal(15,6) DEFAULT NULL,</v>
      </c>
      <c r="AB741" s="190" t="str">
        <f t="shared" si="83"/>
        <v>`reg_c185`.`VL_UNIT_FCP_ICMS_ST_ESTOQUE_CONV`,</v>
      </c>
    </row>
    <row r="742" spans="1:28" ht="14.5" hidden="1" customHeight="1" x14ac:dyDescent="0.3">
      <c r="J742" s="187" t="str">
        <f t="shared" si="78"/>
        <v>C185</v>
      </c>
      <c r="K742" s="181">
        <v>15</v>
      </c>
      <c r="L742" s="289" t="s">
        <v>1071</v>
      </c>
      <c r="M742" s="182" t="s">
        <v>1094</v>
      </c>
      <c r="N742" s="181" t="s">
        <v>32</v>
      </c>
      <c r="O742" s="181" t="s">
        <v>28</v>
      </c>
      <c r="P742" s="181">
        <v>6</v>
      </c>
      <c r="Q742" s="192" t="str">
        <f t="shared" si="79"/>
        <v>Campo</v>
      </c>
      <c r="R742" s="192" t="s">
        <v>3606</v>
      </c>
      <c r="S742" s="191" t="str">
        <f t="shared" si="80"/>
        <v/>
      </c>
      <c r="T742" s="192" t="str">
        <f t="shared" si="81"/>
        <v>&lt;campo posicao="15"&gt;
&lt;coluna&gt;VL_UNIT_ICMS_ST_CONV_REST&lt;/coluna&gt;
&lt;descricao&gt;Valor unitário do total do ICMS ST, incluindo FCP ST, a ser restituído/ressarcido, calculado conforme a legislação de cada UF, considerando a unidade utilizada para informar o campo “QUANT_CONV”.&lt;/descricao&gt;
&lt;tipo&gt;R&lt;/tipo&gt;
&lt;/campo&gt;</v>
      </c>
      <c r="U742" s="192" t="str">
        <f t="shared" si="77"/>
        <v>&lt;campo posicao="15"&gt;
&lt;coluna&gt;VL_UNIT_ICMS_ST_CONV_REST&lt;/coluna&gt;
&lt;descricao&gt;Valor unitário do total do ICMS ST, incluindo FCP ST, a ser restituído/ressarcido, calculado conforme a legislação de cada UF, considerando a unidade utilizada para informar o campo “QUANT_CONV”.&lt;/descricao&gt;
&lt;tipo&gt;R&lt;/tipo&gt;
&lt;/campo&gt;</v>
      </c>
      <c r="V742" s="192" t="str">
        <f t="shared" si="82"/>
        <v>{"Column16", "VL_UNIT_ICMS_ST_CONV_REST"},</v>
      </c>
      <c r="W742" s="191" t="str">
        <f>IF(Q742="Campo","@Campos(posicao = "&amp;K742&amp;", tipo = '"&amp;R742&amp;"')@Column(name = """&amp;L742&amp;""")"&amp;IF(R742="D","@Temporal(TemporalType.DATE)","")&amp;"private "&amp;VLOOKUP(TEXT(R742,"@"),Apoio!A:B,2,0)&amp;" "&amp;SUBSTITUTE(LOWER(LEFT(L742,1))&amp;RIGHT(PROPER(L742),LEN(L742)-1),"_","")&amp;";",IF(ISNUMBER(Q742),IF(R742="R","@Entity@Table(name = ""reg_"&amp;LOWER(J742)&amp;""")@XmlRootElement","")&amp;VLOOKUP(J742,Blocos!D:I,6,0)&amp;Apoio!$E$1&amp;Y742,""))</f>
        <v>@Campos(posicao = 15, tipo = 'R')@Column(name = "VL_UNIT_ICMS_ST_CONV_REST")private BigDecimal vlUnitIcmsStConvRest;</v>
      </c>
      <c r="X742" s="190" t="str">
        <f>IF(ISNUMBER(Q742),COUNTIF(Blocos!G:G,J742),"")</f>
        <v/>
      </c>
      <c r="Y742" s="190" t="str">
        <f>IF(OR(X742=0,X742=""),"",VLOOKUP(SUMIFS(Blocos!A:A,Blocos!H:H,'EFD REGISTROS e Campos (2)'!X742,Blocos!G:G,'EFD REGISTROS e Campos (2)'!J742),Blocos!A:L,12,0))</f>
        <v/>
      </c>
      <c r="Z742" s="190" t="str">
        <f>IF(ISNUMBER(Q743),VLOOKUP(J742,Blocos!D:G,4,0),"")</f>
        <v/>
      </c>
      <c r="AA742" s="190" t="str">
        <f>IF(ISNUMBER(Q742),CONCATENATE("CREATE TABLE ""reg_",LOWER(J742),""" (""ID"" bigint NOT NULL AUTO_INCREMENT,  ""HASHFILE"" varchar(255) DEFAULT NULL, ""ID_PAI"" bigint NOT NULL,"),IF(Q742="Campo",CONCATENATE("""",L742,""" ",VLOOKUP(R742,Apoio!A:C,3,0)),""))&amp;IF(Z742="","",CONCATENATE("PRIMARY KEY (""ID""), KEY ""FK_reg_",LOWER(Z742),"_ID_PAI"" (""ID_PAI""), CONSTRAINT ""FK_reg_",LOWER(Z742),"_ID_PAI"" FOREIGN KEY (""ID_PAI"") REFERENCES ""reg_",LOWER(Z742),""" (""ID"")) ENGINE=InnoDB AUTO_INCREMENT=105774 DEFAULT CHARSET=utf8mb4 COLLATE=utf8mb4_0900_ai_ci;"))</f>
        <v>"VL_UNIT_ICMS_ST_CONV_REST" decimal(15,6) DEFAULT NULL,</v>
      </c>
      <c r="AB742" s="190" t="str">
        <f t="shared" si="83"/>
        <v>`reg_c185`.`VL_UNIT_ICMS_ST_CONV_REST`,</v>
      </c>
    </row>
    <row r="743" spans="1:28" ht="14.5" hidden="1" customHeight="1" x14ac:dyDescent="0.3">
      <c r="J743" s="187" t="str">
        <f t="shared" si="78"/>
        <v>C185</v>
      </c>
      <c r="K743" s="181">
        <v>16</v>
      </c>
      <c r="L743" s="289" t="s">
        <v>1073</v>
      </c>
      <c r="M743" s="182" t="s">
        <v>1074</v>
      </c>
      <c r="N743" s="181" t="s">
        <v>32</v>
      </c>
      <c r="O743" s="181" t="s">
        <v>28</v>
      </c>
      <c r="P743" s="181">
        <v>6</v>
      </c>
      <c r="Q743" s="192" t="str">
        <f t="shared" si="79"/>
        <v>Campo</v>
      </c>
      <c r="R743" s="192" t="s">
        <v>3606</v>
      </c>
      <c r="S743" s="191" t="str">
        <f t="shared" si="80"/>
        <v/>
      </c>
      <c r="T743" s="192" t="str">
        <f t="shared" si="81"/>
        <v>&lt;campo posicao="16"&gt;
&lt;coluna&gt;VL_UNIT_FCP_ST_CONV_REST&lt;/coluna&gt;
&lt;descricao&gt;Valor unitário correspondente à parcela de ICMS FCP ST que compõe o campo “VL_UNIT_ICMS_ST_CONV_REST”, considerando a unidade utilizada para informar o campo “QUANT_CONV”.&lt;/descricao&gt;
&lt;tipo&gt;R&lt;/tipo&gt;
&lt;/campo&gt;</v>
      </c>
      <c r="U743" s="192" t="str">
        <f t="shared" si="77"/>
        <v>&lt;campo posicao="16"&gt;
&lt;coluna&gt;VL_UNIT_FCP_ST_CONV_REST&lt;/coluna&gt;
&lt;descricao&gt;Valor unitário correspondente à parcela de ICMS FCP ST que compõe o campo “VL_UNIT_ICMS_ST_CONV_REST”, considerando a unidade utilizada para informar o campo “QUANT_CONV”.&lt;/descricao&gt;
&lt;tipo&gt;R&lt;/tipo&gt;
&lt;/campo&gt;</v>
      </c>
      <c r="V743" s="192" t="str">
        <f t="shared" si="82"/>
        <v>{"Column17", "VL_UNIT_FCP_ST_CONV_REST"},</v>
      </c>
      <c r="W743" s="191" t="str">
        <f>IF(Q743="Campo","@Campos(posicao = "&amp;K743&amp;", tipo = '"&amp;R743&amp;"')@Column(name = """&amp;L743&amp;""")"&amp;IF(R743="D","@Temporal(TemporalType.DATE)","")&amp;"private "&amp;VLOOKUP(TEXT(R743,"@"),Apoio!A:B,2,0)&amp;" "&amp;SUBSTITUTE(LOWER(LEFT(L743,1))&amp;RIGHT(PROPER(L743),LEN(L743)-1),"_","")&amp;";",IF(ISNUMBER(Q743),IF(R743="R","@Entity@Table(name = ""reg_"&amp;LOWER(J743)&amp;""")@XmlRootElement","")&amp;VLOOKUP(J743,Blocos!D:I,6,0)&amp;Apoio!$E$1&amp;Y743,""))</f>
        <v>@Campos(posicao = 16, tipo = 'R')@Column(name = "VL_UNIT_FCP_ST_CONV_REST")private BigDecimal vlUnitFcpStConvRest;</v>
      </c>
      <c r="X743" s="190" t="str">
        <f>IF(ISNUMBER(Q743),COUNTIF(Blocos!G:G,J743),"")</f>
        <v/>
      </c>
      <c r="Y743" s="190" t="str">
        <f>IF(OR(X743=0,X743=""),"",VLOOKUP(SUMIFS(Blocos!A:A,Blocos!H:H,'EFD REGISTROS e Campos (2)'!X743,Blocos!G:G,'EFD REGISTROS e Campos (2)'!J743),Blocos!A:L,12,0))</f>
        <v/>
      </c>
      <c r="Z743" s="190" t="str">
        <f>IF(ISNUMBER(Q744),VLOOKUP(J743,Blocos!D:G,4,0),"")</f>
        <v/>
      </c>
      <c r="AA743" s="190" t="str">
        <f>IF(ISNUMBER(Q743),CONCATENATE("CREATE TABLE ""reg_",LOWER(J743),""" (""ID"" bigint NOT NULL AUTO_INCREMENT,  ""HASHFILE"" varchar(255) DEFAULT NULL, ""ID_PAI"" bigint NOT NULL,"),IF(Q743="Campo",CONCATENATE("""",L743,""" ",VLOOKUP(R743,Apoio!A:C,3,0)),""))&amp;IF(Z743="","",CONCATENATE("PRIMARY KEY (""ID""), KEY ""FK_reg_",LOWER(Z743),"_ID_PAI"" (""ID_PAI""), CONSTRAINT ""FK_reg_",LOWER(Z743),"_ID_PAI"" FOREIGN KEY (""ID_PAI"") REFERENCES ""reg_",LOWER(Z743),""" (""ID"")) ENGINE=InnoDB AUTO_INCREMENT=105774 DEFAULT CHARSET=utf8mb4 COLLATE=utf8mb4_0900_ai_ci;"))</f>
        <v>"VL_UNIT_FCP_ST_CONV_REST" decimal(15,6) DEFAULT NULL,</v>
      </c>
      <c r="AB743" s="190" t="str">
        <f t="shared" si="83"/>
        <v>`reg_c185`.`VL_UNIT_FCP_ST_CONV_REST`,</v>
      </c>
    </row>
    <row r="744" spans="1:28" ht="14.5" hidden="1" customHeight="1" x14ac:dyDescent="0.3">
      <c r="J744" s="187" t="str">
        <f t="shared" si="78"/>
        <v>C185</v>
      </c>
      <c r="K744" s="181">
        <v>17</v>
      </c>
      <c r="L744" s="289" t="s">
        <v>1075</v>
      </c>
      <c r="M744" s="182" t="s">
        <v>1097</v>
      </c>
      <c r="N744" s="181" t="s">
        <v>32</v>
      </c>
      <c r="O744" s="181" t="s">
        <v>28</v>
      </c>
      <c r="P744" s="181">
        <v>6</v>
      </c>
      <c r="Q744" s="192" t="str">
        <f t="shared" si="79"/>
        <v>Campo</v>
      </c>
      <c r="R744" s="192" t="s">
        <v>3606</v>
      </c>
      <c r="S744" s="191" t="str">
        <f t="shared" si="80"/>
        <v/>
      </c>
      <c r="T744" s="192" t="str">
        <f t="shared" si="81"/>
        <v>&lt;campo posicao="17"&gt;
&lt;coluna&gt;VL_UNIT_ICMS_ST_CONV_COMPL&lt;/coluna&gt;
&lt;descricao&gt;Valor unitário do complemento do ICMS, incluindo FCP ST, considerando a unidade utilizada para informar o campo “QUANT_CONV”.&lt;/descricao&gt;
&lt;tipo&gt;R&lt;/tipo&gt;
&lt;/campo&gt;</v>
      </c>
      <c r="U744" s="192" t="str">
        <f t="shared" si="77"/>
        <v>&lt;campo posicao="17"&gt;
&lt;coluna&gt;VL_UNIT_ICMS_ST_CONV_COMPL&lt;/coluna&gt;
&lt;descricao&gt;Valor unitário do complemento do ICMS, incluindo FCP ST, considerando a unidade utilizada para informar o campo “QUANT_CONV”.&lt;/descricao&gt;
&lt;tipo&gt;R&lt;/tipo&gt;
&lt;/campo&gt;</v>
      </c>
      <c r="V744" s="192" t="str">
        <f t="shared" si="82"/>
        <v>{"Column18", "VL_UNIT_ICMS_ST_CONV_COMPL"},</v>
      </c>
      <c r="W744" s="191" t="str">
        <f>IF(Q744="Campo","@Campos(posicao = "&amp;K744&amp;", tipo = '"&amp;R744&amp;"')@Column(name = """&amp;L744&amp;""")"&amp;IF(R744="D","@Temporal(TemporalType.DATE)","")&amp;"private "&amp;VLOOKUP(TEXT(R744,"@"),Apoio!A:B,2,0)&amp;" "&amp;SUBSTITUTE(LOWER(LEFT(L744,1))&amp;RIGHT(PROPER(L744),LEN(L744)-1),"_","")&amp;";",IF(ISNUMBER(Q744),IF(R744="R","@Entity@Table(name = ""reg_"&amp;LOWER(J744)&amp;""")@XmlRootElement","")&amp;VLOOKUP(J744,Blocos!D:I,6,0)&amp;Apoio!$E$1&amp;Y744,""))</f>
        <v>@Campos(posicao = 17, tipo = 'R')@Column(name = "VL_UNIT_ICMS_ST_CONV_COMPL")private BigDecimal vlUnitIcmsStConvCompl;</v>
      </c>
      <c r="X744" s="190" t="str">
        <f>IF(ISNUMBER(Q744),COUNTIF(Blocos!G:G,J744),"")</f>
        <v/>
      </c>
      <c r="Y744" s="190" t="str">
        <f>IF(OR(X744=0,X744=""),"",VLOOKUP(SUMIFS(Blocos!A:A,Blocos!H:H,'EFD REGISTROS e Campos (2)'!X744,Blocos!G:G,'EFD REGISTROS e Campos (2)'!J744),Blocos!A:L,12,0))</f>
        <v/>
      </c>
      <c r="Z744" s="190" t="str">
        <f>IF(ISNUMBER(Q745),VLOOKUP(J744,Blocos!D:G,4,0),"")</f>
        <v/>
      </c>
      <c r="AA744" s="190" t="str">
        <f>IF(ISNUMBER(Q744),CONCATENATE("CREATE TABLE ""reg_",LOWER(J744),""" (""ID"" bigint NOT NULL AUTO_INCREMENT,  ""HASHFILE"" varchar(255) DEFAULT NULL, ""ID_PAI"" bigint NOT NULL,"),IF(Q744="Campo",CONCATENATE("""",L744,""" ",VLOOKUP(R744,Apoio!A:C,3,0)),""))&amp;IF(Z744="","",CONCATENATE("PRIMARY KEY (""ID""), KEY ""FK_reg_",LOWER(Z744),"_ID_PAI"" (""ID_PAI""), CONSTRAINT ""FK_reg_",LOWER(Z744),"_ID_PAI"" FOREIGN KEY (""ID_PAI"") REFERENCES ""reg_",LOWER(Z744),""" (""ID"")) ENGINE=InnoDB AUTO_INCREMENT=105774 DEFAULT CHARSET=utf8mb4 COLLATE=utf8mb4_0900_ai_ci;"))</f>
        <v>"VL_UNIT_ICMS_ST_CONV_COMPL" decimal(15,6) DEFAULT NULL,</v>
      </c>
      <c r="AB744" s="190" t="str">
        <f t="shared" si="83"/>
        <v>`reg_c185`.`VL_UNIT_ICMS_ST_CONV_COMPL`,</v>
      </c>
    </row>
    <row r="745" spans="1:28" ht="14.5" hidden="1" customHeight="1" x14ac:dyDescent="0.3">
      <c r="J745" s="187" t="str">
        <f t="shared" si="78"/>
        <v>C185</v>
      </c>
      <c r="K745" s="181">
        <v>18</v>
      </c>
      <c r="L745" s="289" t="s">
        <v>1077</v>
      </c>
      <c r="M745" s="182" t="s">
        <v>1078</v>
      </c>
      <c r="N745" s="181" t="s">
        <v>32</v>
      </c>
      <c r="O745" s="181" t="s">
        <v>28</v>
      </c>
      <c r="P745" s="181">
        <v>6</v>
      </c>
      <c r="Q745" s="192" t="str">
        <f t="shared" si="79"/>
        <v>Campo</v>
      </c>
      <c r="R745" s="192" t="s">
        <v>3606</v>
      </c>
      <c r="S745" s="191" t="str">
        <f t="shared" si="80"/>
        <v/>
      </c>
      <c r="T745" s="192" t="str">
        <f t="shared" si="81"/>
        <v>&lt;campo posicao="18"&gt;
&lt;coluna&gt;VL_UNIT_FCP_ST_CONV_COMPL&lt;/coluna&gt;
&lt;descricao&gt;Valor unitário correspondente à parcela de ICMS FCP ST que compõe o campo “VL_UNIT_ICMS_ST_CONV_COMPL”, considerando unidade utilizada para informar o campo “QUANT_CONV”.&lt;/descricao&gt;
&lt;tipo&gt;R&lt;/tipo&gt;
&lt;/campo&gt;</v>
      </c>
      <c r="U745" s="192" t="str">
        <f t="shared" si="77"/>
        <v>&lt;campo posicao="18"&gt;
&lt;coluna&gt;VL_UNIT_FCP_ST_CONV_COMPL&lt;/coluna&gt;
&lt;descricao&gt;Valor unitário correspondente à parcela de ICMS FCP ST que compõe o campo “VL_UNIT_ICMS_ST_CONV_COMPL”, considerando unidade utilizada para informar o campo “QUANT_CONV”.&lt;/descricao&gt;
&lt;tipo&gt;R&lt;/tipo&gt;
&lt;/campo&gt;</v>
      </c>
      <c r="V745" s="192" t="str">
        <f t="shared" si="82"/>
        <v>{"Column19", "VL_UNIT_FCP_ST_CONV_COMPL"},</v>
      </c>
      <c r="W745" s="191" t="str">
        <f>IF(Q745="Campo","@Campos(posicao = "&amp;K745&amp;", tipo = '"&amp;R745&amp;"')@Column(name = """&amp;L745&amp;""")"&amp;IF(R745="D","@Temporal(TemporalType.DATE)","")&amp;"private "&amp;VLOOKUP(TEXT(R745,"@"),Apoio!A:B,2,0)&amp;" "&amp;SUBSTITUTE(LOWER(LEFT(L745,1))&amp;RIGHT(PROPER(L745),LEN(L745)-1),"_","")&amp;";",IF(ISNUMBER(Q745),IF(R745="R","@Entity@Table(name = ""reg_"&amp;LOWER(J745)&amp;""")@XmlRootElement","")&amp;VLOOKUP(J745,Blocos!D:I,6,0)&amp;Apoio!$E$1&amp;Y745,""))</f>
        <v>@Campos(posicao = 18, tipo = 'R')@Column(name = "VL_UNIT_FCP_ST_CONV_COMPL")private BigDecimal vlUnitFcpStConvCompl;</v>
      </c>
      <c r="X745" s="190" t="str">
        <f>IF(ISNUMBER(Q745),COUNTIF(Blocos!G:G,J745),"")</f>
        <v/>
      </c>
      <c r="Y745" s="190" t="str">
        <f>IF(OR(X745=0,X745=""),"",VLOOKUP(SUMIFS(Blocos!A:A,Blocos!H:H,'EFD REGISTROS e Campos (2)'!X745,Blocos!G:G,'EFD REGISTROS e Campos (2)'!J745),Blocos!A:L,12,0))</f>
        <v/>
      </c>
      <c r="Z745" s="190" t="str">
        <f>IF(ISNUMBER(Q746),VLOOKUP(J745,Blocos!D:G,4,0),"")</f>
        <v>C100</v>
      </c>
      <c r="AA745" s="190" t="str">
        <f>IF(ISNUMBER(Q745),CONCATENATE("CREATE TABLE ""reg_",LOWER(J745),""" (""ID"" bigint NOT NULL AUTO_INCREMENT,  ""HASHFILE"" varchar(255) DEFAULT NULL, ""ID_PAI"" bigint NOT NULL,"),IF(Q745="Campo",CONCATENATE("""",L745,""" ",VLOOKUP(R745,Apoio!A:C,3,0)),""))&amp;IF(Z745="","",CONCATENATE("PRIMARY KEY (""ID""), KEY ""FK_reg_",LOWER(Z745),"_ID_PAI"" (""ID_PAI""), CONSTRAINT ""FK_reg_",LOWER(Z745),"_ID_PAI"" FOREIGN KEY (""ID_PAI"") REFERENCES ""reg_",LOWER(Z745),""" (""ID"")) ENGINE=InnoDB AUTO_INCREMENT=105774 DEFAULT CHARSET=utf8mb4 COLLATE=utf8mb4_0900_ai_ci;"))</f>
        <v>"VL_UNIT_FCP_ST_CONV_COMPL" decimal(15,6) DEFAULT NULL,PRIMARY KEY ("ID"), KEY "FK_reg_c100_ID_PAI" ("ID_PAI"), CONSTRAINT "FK_reg_c100_ID_PAI" FOREIGN KEY ("ID_PAI") REFERENCES "reg_c100" ("ID")) ENGINE=InnoDB AUTO_INCREMENT=105774 DEFAULT CHARSET=utf8mb4 COLLATE=utf8mb4_0900_ai_ci;</v>
      </c>
      <c r="AB745" s="190" t="str">
        <f t="shared" si="83"/>
        <v>`reg_c185`.`VL_UNIT_FCP_ST_CONV_COMPL`,FROM `efdicms`.`reg_c185`;"</v>
      </c>
    </row>
    <row r="746" spans="1:28" ht="14.5" hidden="1" customHeight="1" collapsed="1" thickBot="1" x14ac:dyDescent="0.3">
      <c r="A746" s="180" t="s">
        <v>115</v>
      </c>
      <c r="E746" s="180" t="s">
        <v>1099</v>
      </c>
      <c r="I746" s="180" t="s">
        <v>144</v>
      </c>
      <c r="J746" s="187" t="str">
        <f t="shared" si="78"/>
        <v>C186</v>
      </c>
      <c r="K746" s="195" t="s">
        <v>1100</v>
      </c>
      <c r="Q746" s="192">
        <f t="shared" si="79"/>
        <v>3</v>
      </c>
      <c r="S746" s="191" t="str">
        <f t="shared" si="80"/>
        <v>&lt;/registro&gt;
&lt;registro codigo="C186" perfil="AB" nivel="3"&gt;</v>
      </c>
      <c r="T746" s="192" t="str">
        <f t="shared" si="81"/>
        <v/>
      </c>
      <c r="U746" s="192" t="str">
        <f t="shared" si="77"/>
        <v>&lt;/registro&gt;
&lt;registro codigo="C186" perfil="AB" nivel="3"&gt;</v>
      </c>
      <c r="V746" s="192" t="str">
        <f t="shared" si="82"/>
        <v/>
      </c>
      <c r="W746" s="191" t="str">
        <f>IF(Q746="Campo","@Campos(posicao = "&amp;K746&amp;", tipo = '"&amp;R746&amp;"')@Column(name = """&amp;L746&amp;""")"&amp;IF(R746="D","@Temporal(TemporalType.DATE)","")&amp;"private "&amp;VLOOKUP(TEXT(R746,"@"),Apoio!A:B,2,0)&amp;" "&amp;SUBSTITUTE(LOWER(LEFT(L746,1))&amp;RIGHT(PROPER(L746),LEN(L746)-1),"_","")&amp;";",IF(ISNUMBER(Q746),IF(R746="R","@Entity@Table(name = ""reg_"&amp;LOWER(J746)&amp;""")@XmlRootElement","")&amp;VLOOKUP(J746,Blocos!D:I,6,0)&amp;Apoio!$E$1&amp;Y746,""))</f>
        <v>@Registros(nivel = 3) public class RegC186 implements Serializable { private static final long serialVersionUID = 1L; @Id @GeneratedValue(strategy = GenerationType.IDENTITY) @Basic(optional = false) @Column(name = "ID" ) private Long id;@ManyToOne(fetch = FetchType.LAZY) @JoinColumn(name = "ID_PAI", nullable = false) private RegC100 idPai; public RegC100 getIdPai() {return idPai;}public void setIdPai(Object idPai) {this.idPai = (RegC100) idPai;}public RegC186() { } public RegC186(Long id) { this.id = id; } public RegC186(Long id, RegC100 idPai, long linha, String hash) { this.id = id; this.idPai = idPai; this.linha = linha; this.hash = hash; }public Long getId() { return id; } public void setId(Long id) { this.id = id; }@Basic(optional = false)@Column(name = "LINHA")private long linha;@Basic(optional = false)@Column(name = "HASH")private String hash;</v>
      </c>
      <c r="X746" s="190">
        <f>IF(ISNUMBER(Q746),COUNTIF(Blocos!G:G,J746),"")</f>
        <v>0</v>
      </c>
      <c r="Y746" s="190" t="str">
        <f>IF(OR(X746=0,X746=""),"",VLOOKUP(SUMIFS(Blocos!A:A,Blocos!H:H,'EFD REGISTROS e Campos (2)'!X746,Blocos!G:G,'EFD REGISTROS e Campos (2)'!J746),Blocos!A:L,12,0))</f>
        <v/>
      </c>
      <c r="Z746" s="190" t="str">
        <f>IF(ISNUMBER(Q747),VLOOKUP(J746,Blocos!D:G,4,0),"")</f>
        <v/>
      </c>
      <c r="AA746" s="190" t="str">
        <f>IF(ISNUMBER(Q746),CONCATENATE("CREATE TABLE ""reg_",LOWER(J746),""" (""ID"" bigint NOT NULL AUTO_INCREMENT,  ""HASHFILE"" varchar(255) DEFAULT NULL, ""ID_PAI"" bigint NOT NULL,"),IF(Q746="Campo",CONCATENATE("""",L746,""" ",VLOOKUP(R746,Apoio!A:C,3,0)),""))&amp;IF(Z746="","",CONCATENATE("PRIMARY KEY (""ID""), KEY ""FK_reg_",LOWER(Z746),"_ID_PAI"" (""ID_PAI""), CONSTRAINT ""FK_reg_",LOWER(Z746),"_ID_PAI"" FOREIGN KEY (""ID_PAI"") REFERENCES ""reg_",LOWER(Z746),""" (""ID"")) ENGINE=InnoDB AUTO_INCREMENT=105774 DEFAULT CHARSET=utf8mb4 COLLATE=utf8mb4_0900_ai_ci;"))</f>
        <v>CREATE TABLE "reg_c186" ("ID" bigint NOT NULL AUTO_INCREMENT,  "HASHFILE" varchar(255) DEFAULT NULL, "ID_PAI" bigint NOT NULL,</v>
      </c>
      <c r="AB746" s="190" t="str">
        <f t="shared" si="83"/>
        <v/>
      </c>
    </row>
    <row r="747" spans="1:28" ht="14.5" hidden="1" customHeight="1" thickBot="1" x14ac:dyDescent="0.35">
      <c r="J747" s="187" t="str">
        <f t="shared" si="78"/>
        <v>C186</v>
      </c>
      <c r="K747" s="224" t="s">
        <v>14</v>
      </c>
      <c r="L747" s="303" t="s">
        <v>15</v>
      </c>
      <c r="M747" s="225" t="s">
        <v>16</v>
      </c>
      <c r="N747" s="224" t="s">
        <v>17</v>
      </c>
      <c r="O747" s="224" t="s">
        <v>18</v>
      </c>
      <c r="P747" s="224" t="s">
        <v>19</v>
      </c>
      <c r="Q747" s="192" t="str">
        <f t="shared" si="79"/>
        <v/>
      </c>
      <c r="S747" s="191" t="str">
        <f t="shared" si="80"/>
        <v/>
      </c>
      <c r="T747" s="192" t="str">
        <f t="shared" si="81"/>
        <v/>
      </c>
      <c r="U747" s="192" t="str">
        <f t="shared" si="77"/>
        <v/>
      </c>
      <c r="V747" s="192" t="str">
        <f t="shared" si="82"/>
        <v/>
      </c>
      <c r="W747" s="191" t="str">
        <f>IF(Q747="Campo","@Campos(posicao = "&amp;K747&amp;", tipo = '"&amp;R747&amp;"')@Column(name = """&amp;L747&amp;""")"&amp;IF(R747="D","@Temporal(TemporalType.DATE)","")&amp;"private "&amp;VLOOKUP(TEXT(R747,"@"),Apoio!A:B,2,0)&amp;" "&amp;SUBSTITUTE(LOWER(LEFT(L747,1))&amp;RIGHT(PROPER(L747),LEN(L747)-1),"_","")&amp;";",IF(ISNUMBER(Q747),IF(R747="R","@Entity@Table(name = ""reg_"&amp;LOWER(J747)&amp;""")@XmlRootElement","")&amp;VLOOKUP(J747,Blocos!D:I,6,0)&amp;Apoio!$E$1&amp;Y747,""))</f>
        <v/>
      </c>
      <c r="X747" s="190" t="str">
        <f>IF(ISNUMBER(Q747),COUNTIF(Blocos!G:G,J747),"")</f>
        <v/>
      </c>
      <c r="Y747" s="190" t="str">
        <f>IF(OR(X747=0,X747=""),"",VLOOKUP(SUMIFS(Blocos!A:A,Blocos!H:H,'EFD REGISTROS e Campos (2)'!X747,Blocos!G:G,'EFD REGISTROS e Campos (2)'!J747),Blocos!A:L,12,0))</f>
        <v/>
      </c>
      <c r="Z747" s="190" t="str">
        <f>IF(ISNUMBER(Q748),VLOOKUP(J747,Blocos!D:G,4,0),"")</f>
        <v/>
      </c>
      <c r="AA747" s="190" t="str">
        <f>IF(ISNUMBER(Q747),CONCATENATE("CREATE TABLE ""reg_",LOWER(J747),""" (""ID"" bigint NOT NULL AUTO_INCREMENT,  ""HASHFILE"" varchar(255) DEFAULT NULL, ""ID_PAI"" bigint NOT NULL,"),IF(Q747="Campo",CONCATENATE("""",L747,""" ",VLOOKUP(R747,Apoio!A:C,3,0)),""))&amp;IF(Z747="","",CONCATENATE("PRIMARY KEY (""ID""), KEY ""FK_reg_",LOWER(Z747),"_ID_PAI"" (""ID_PAI""), CONSTRAINT ""FK_reg_",LOWER(Z747),"_ID_PAI"" FOREIGN KEY (""ID_PAI"") REFERENCES ""reg_",LOWER(Z747),""" (""ID"")) ENGINE=InnoDB AUTO_INCREMENT=105774 DEFAULT CHARSET=utf8mb4 COLLATE=utf8mb4_0900_ai_ci;"))</f>
        <v/>
      </c>
      <c r="AB747" s="190" t="str">
        <f t="shared" si="83"/>
        <v/>
      </c>
    </row>
    <row r="748" spans="1:28" ht="14.5" hidden="1" customHeight="1" thickBot="1" x14ac:dyDescent="0.35">
      <c r="J748" s="187" t="str">
        <f t="shared" si="78"/>
        <v>C186</v>
      </c>
      <c r="K748" s="226">
        <v>1</v>
      </c>
      <c r="L748" s="304" t="s">
        <v>25</v>
      </c>
      <c r="M748" s="228" t="s">
        <v>1101</v>
      </c>
      <c r="N748" s="226" t="s">
        <v>27</v>
      </c>
      <c r="O748" s="226">
        <v>4</v>
      </c>
      <c r="P748" s="226" t="s">
        <v>28</v>
      </c>
      <c r="Q748" s="192" t="str">
        <f t="shared" si="79"/>
        <v>Campo</v>
      </c>
      <c r="R748" s="192" t="s">
        <v>27</v>
      </c>
      <c r="S748" s="191" t="str">
        <f t="shared" si="80"/>
        <v/>
      </c>
      <c r="T748" s="192" t="str">
        <f t="shared" si="81"/>
        <v>&lt;campo posicao="1"&gt;
&lt;coluna&gt;REG&lt;/coluna&gt;
&lt;descricao&gt;Texto fixo contendo "C186”&lt;/descricao&gt;
&lt;tipo&gt;C&lt;/tipo&gt;
&lt;/campo&gt;</v>
      </c>
      <c r="U748" s="192" t="str">
        <f t="shared" si="77"/>
        <v>&lt;campo posicao="1"&gt;
&lt;coluna&gt;REG&lt;/coluna&gt;
&lt;descricao&gt;Texto fixo contendo "C186”&lt;/descricao&gt;
&lt;tipo&gt;C&lt;/tipo&gt;
&lt;/campo&gt;</v>
      </c>
      <c r="V748" s="192" t="str">
        <f t="shared" si="82"/>
        <v>{"Column2", "REG"},</v>
      </c>
      <c r="W748" s="191" t="str">
        <f>IF(Q748="Campo","@Campos(posicao = "&amp;K748&amp;", tipo = '"&amp;R748&amp;"')@Column(name = """&amp;L748&amp;""")"&amp;IF(R748="D","@Temporal(TemporalType.DATE)","")&amp;"private "&amp;VLOOKUP(TEXT(R748,"@"),Apoio!A:B,2,0)&amp;" "&amp;SUBSTITUTE(LOWER(LEFT(L748,1))&amp;RIGHT(PROPER(L748),LEN(L748)-1),"_","")&amp;";",IF(ISNUMBER(Q748),IF(R748="R","@Entity@Table(name = ""reg_"&amp;LOWER(J748)&amp;""")@XmlRootElement","")&amp;VLOOKUP(J748,Blocos!D:I,6,0)&amp;Apoio!$E$1&amp;Y748,""))</f>
        <v>@Campos(posicao = 1, tipo = 'C')@Column(name = "REG")private String reg;</v>
      </c>
      <c r="X748" s="190" t="str">
        <f>IF(ISNUMBER(Q748),COUNTIF(Blocos!G:G,J748),"")</f>
        <v/>
      </c>
      <c r="Y748" s="190" t="str">
        <f>IF(OR(X748=0,X748=""),"",VLOOKUP(SUMIFS(Blocos!A:A,Blocos!H:H,'EFD REGISTROS e Campos (2)'!X748,Blocos!G:G,'EFD REGISTROS e Campos (2)'!J748),Blocos!A:L,12,0))</f>
        <v/>
      </c>
      <c r="Z748" s="190" t="str">
        <f>IF(ISNUMBER(Q749),VLOOKUP(J748,Blocos!D:G,4,0),"")</f>
        <v/>
      </c>
      <c r="AA748" s="190" t="str">
        <f>IF(ISNUMBER(Q748),CONCATENATE("CREATE TABLE ""reg_",LOWER(J748),""" (""ID"" bigint NOT NULL AUTO_INCREMENT,  ""HASHFILE"" varchar(255) DEFAULT NULL, ""ID_PAI"" bigint NOT NULL,"),IF(Q748="Campo",CONCATENATE("""",L748,""" ",VLOOKUP(R748,Apoio!A:C,3,0)),""))&amp;IF(Z748="","",CONCATENATE("PRIMARY KEY (""ID""), KEY ""FK_reg_",LOWER(Z748),"_ID_PAI"" (""ID_PAI""), CONSTRAINT ""FK_reg_",LOWER(Z748),"_ID_PAI"" FOREIGN KEY (""ID_PAI"") REFERENCES ""reg_",LOWER(Z748),""" (""ID"")) ENGINE=InnoDB AUTO_INCREMENT=105774 DEFAULT CHARSET=utf8mb4 COLLATE=utf8mb4_0900_ai_ci;"))</f>
        <v>"REG" varchar(255) DEFAULT NULL,</v>
      </c>
      <c r="AB748" s="190" t="str">
        <f t="shared" si="83"/>
        <v>USE `efdicms`;SELECT `reg_c186`.`REG`,</v>
      </c>
    </row>
    <row r="749" spans="1:28" ht="14.5" hidden="1" customHeight="1" thickBot="1" x14ac:dyDescent="0.35">
      <c r="J749" s="187" t="str">
        <f t="shared" si="78"/>
        <v>C186</v>
      </c>
      <c r="K749" s="226">
        <v>2</v>
      </c>
      <c r="L749" s="304" t="s">
        <v>799</v>
      </c>
      <c r="M749" s="228" t="s">
        <v>1102</v>
      </c>
      <c r="N749" s="226" t="s">
        <v>32</v>
      </c>
      <c r="O749" s="226">
        <v>3</v>
      </c>
      <c r="P749" s="226" t="s">
        <v>28</v>
      </c>
      <c r="Q749" s="192" t="str">
        <f t="shared" si="79"/>
        <v>Campo</v>
      </c>
      <c r="R749" s="192" t="s">
        <v>3607</v>
      </c>
      <c r="S749" s="191" t="str">
        <f t="shared" si="80"/>
        <v/>
      </c>
      <c r="T749" s="192" t="str">
        <f t="shared" si="81"/>
        <v>&lt;campo posicao="2"&gt;
&lt;coluna&gt;NUM_ITEM&lt;/coluna&gt;
&lt;descricao&gt;Número sequencial do item no documento fiscal de saída&lt;/descricao&gt;
&lt;tipo&gt;I&lt;/tipo&gt;
&lt;/campo&gt;</v>
      </c>
      <c r="U749" s="192" t="str">
        <f t="shared" si="77"/>
        <v>&lt;campo posicao="2"&gt;
&lt;coluna&gt;NUM_ITEM&lt;/coluna&gt;
&lt;descricao&gt;Número sequencial do item no documento fiscal de saída&lt;/descricao&gt;
&lt;tipo&gt;I&lt;/tipo&gt;
&lt;/campo&gt;</v>
      </c>
      <c r="V749" s="192" t="str">
        <f t="shared" si="82"/>
        <v>{"Column3", "NUM_ITEM"},</v>
      </c>
      <c r="W749" s="191" t="str">
        <f>IF(Q749="Campo","@Campos(posicao = "&amp;K749&amp;", tipo = '"&amp;R749&amp;"')@Column(name = """&amp;L749&amp;""")"&amp;IF(R749="D","@Temporal(TemporalType.DATE)","")&amp;"private "&amp;VLOOKUP(TEXT(R749,"@"),Apoio!A:B,2,0)&amp;" "&amp;SUBSTITUTE(LOWER(LEFT(L749,1))&amp;RIGHT(PROPER(L749),LEN(L749)-1),"_","")&amp;";",IF(ISNUMBER(Q749),IF(R749="R","@Entity@Table(name = ""reg_"&amp;LOWER(J749)&amp;""")@XmlRootElement","")&amp;VLOOKUP(J749,Blocos!D:I,6,0)&amp;Apoio!$E$1&amp;Y749,""))</f>
        <v>@Campos(posicao = 2, tipo = 'I')@Column(name = "NUM_ITEM")private int numItem;</v>
      </c>
      <c r="X749" s="190" t="str">
        <f>IF(ISNUMBER(Q749),COUNTIF(Blocos!G:G,J749),"")</f>
        <v/>
      </c>
      <c r="Y749" s="190" t="str">
        <f>IF(OR(X749=0,X749=""),"",VLOOKUP(SUMIFS(Blocos!A:A,Blocos!H:H,'EFD REGISTROS e Campos (2)'!X749,Blocos!G:G,'EFD REGISTROS e Campos (2)'!J749),Blocos!A:L,12,0))</f>
        <v/>
      </c>
      <c r="Z749" s="190" t="str">
        <f>IF(ISNUMBER(Q750),VLOOKUP(J749,Blocos!D:G,4,0),"")</f>
        <v/>
      </c>
      <c r="AA749" s="190" t="str">
        <f>IF(ISNUMBER(Q749),CONCATENATE("CREATE TABLE ""reg_",LOWER(J749),""" (""ID"" bigint NOT NULL AUTO_INCREMENT,  ""HASHFILE"" varchar(255) DEFAULT NULL, ""ID_PAI"" bigint NOT NULL,"),IF(Q749="Campo",CONCATENATE("""",L749,""" ",VLOOKUP(R749,Apoio!A:C,3,0)),""))&amp;IF(Z749="","",CONCATENATE("PRIMARY KEY (""ID""), KEY ""FK_reg_",LOWER(Z749),"_ID_PAI"" (""ID_PAI""), CONSTRAINT ""FK_reg_",LOWER(Z749),"_ID_PAI"" FOREIGN KEY (""ID_PAI"") REFERENCES ""reg_",LOWER(Z749),""" (""ID"")) ENGINE=InnoDB AUTO_INCREMENT=105774 DEFAULT CHARSET=utf8mb4 COLLATE=utf8mb4_0900_ai_ci;"))</f>
        <v>"NUM_ITEM" int DEFAULT NULL,</v>
      </c>
      <c r="AB749" s="190" t="str">
        <f t="shared" si="83"/>
        <v>`reg_c186`.`NUM_ITEM`,</v>
      </c>
    </row>
    <row r="750" spans="1:28" ht="14.5" hidden="1" customHeight="1" thickBot="1" x14ac:dyDescent="0.35">
      <c r="J750" s="187" t="str">
        <f t="shared" si="78"/>
        <v>C186</v>
      </c>
      <c r="K750" s="226">
        <v>3</v>
      </c>
      <c r="L750" s="304" t="s">
        <v>163</v>
      </c>
      <c r="M750" s="228" t="s">
        <v>801</v>
      </c>
      <c r="N750" s="226" t="s">
        <v>27</v>
      </c>
      <c r="O750" s="226">
        <v>60</v>
      </c>
      <c r="P750" s="226" t="s">
        <v>28</v>
      </c>
      <c r="Q750" s="192" t="str">
        <f t="shared" si="79"/>
        <v>Campo</v>
      </c>
      <c r="R750" s="192" t="s">
        <v>27</v>
      </c>
      <c r="S750" s="191" t="str">
        <f t="shared" si="80"/>
        <v/>
      </c>
      <c r="T750" s="192" t="str">
        <f t="shared" si="81"/>
        <v>&lt;campo posicao="3"&gt;
&lt;coluna&gt;COD_ITEM&lt;/coluna&gt;
&lt;descricao&gt;Código do item (campo 02 do Registro 0200)&lt;/descricao&gt;
&lt;tipo&gt;C&lt;/tipo&gt;
&lt;/campo&gt;</v>
      </c>
      <c r="U750" s="192" t="str">
        <f t="shared" si="77"/>
        <v>&lt;campo posicao="3"&gt;
&lt;coluna&gt;COD_ITEM&lt;/coluna&gt;
&lt;descricao&gt;Código do item (campo 02 do Registro 0200)&lt;/descricao&gt;
&lt;tipo&gt;C&lt;/tipo&gt;
&lt;/campo&gt;</v>
      </c>
      <c r="V750" s="192" t="str">
        <f t="shared" si="82"/>
        <v>{"Column4", "COD_ITEM"},</v>
      </c>
      <c r="W750" s="191" t="str">
        <f>IF(Q750="Campo","@Campos(posicao = "&amp;K750&amp;", tipo = '"&amp;R750&amp;"')@Column(name = """&amp;L750&amp;""")"&amp;IF(R750="D","@Temporal(TemporalType.DATE)","")&amp;"private "&amp;VLOOKUP(TEXT(R750,"@"),Apoio!A:B,2,0)&amp;" "&amp;SUBSTITUTE(LOWER(LEFT(L750,1))&amp;RIGHT(PROPER(L750),LEN(L750)-1),"_","")&amp;";",IF(ISNUMBER(Q750),IF(R750="R","@Entity@Table(name = ""reg_"&amp;LOWER(J750)&amp;""")@XmlRootElement","")&amp;VLOOKUP(J750,Blocos!D:I,6,0)&amp;Apoio!$E$1&amp;Y750,""))</f>
        <v>@Campos(posicao = 3, tipo = 'C')@Column(name = "COD_ITEM")private String codItem;</v>
      </c>
      <c r="X750" s="190" t="str">
        <f>IF(ISNUMBER(Q750),COUNTIF(Blocos!G:G,J750),"")</f>
        <v/>
      </c>
      <c r="Y750" s="190" t="str">
        <f>IF(OR(X750=0,X750=""),"",VLOOKUP(SUMIFS(Blocos!A:A,Blocos!H:H,'EFD REGISTROS e Campos (2)'!X750,Blocos!G:G,'EFD REGISTROS e Campos (2)'!J750),Blocos!A:L,12,0))</f>
        <v/>
      </c>
      <c r="Z750" s="190" t="str">
        <f>IF(ISNUMBER(Q751),VLOOKUP(J750,Blocos!D:G,4,0),"")</f>
        <v/>
      </c>
      <c r="AA750" s="190" t="str">
        <f>IF(ISNUMBER(Q750),CONCATENATE("CREATE TABLE ""reg_",LOWER(J750),""" (""ID"" bigint NOT NULL AUTO_INCREMENT,  ""HASHFILE"" varchar(255) DEFAULT NULL, ""ID_PAI"" bigint NOT NULL,"),IF(Q750="Campo",CONCATENATE("""",L750,""" ",VLOOKUP(R750,Apoio!A:C,3,0)),""))&amp;IF(Z750="","",CONCATENATE("PRIMARY KEY (""ID""), KEY ""FK_reg_",LOWER(Z750),"_ID_PAI"" (""ID_PAI""), CONSTRAINT ""FK_reg_",LOWER(Z750),"_ID_PAI"" FOREIGN KEY (""ID_PAI"") REFERENCES ""reg_",LOWER(Z750),""" (""ID"")) ENGINE=InnoDB AUTO_INCREMENT=105774 DEFAULT CHARSET=utf8mb4 COLLATE=utf8mb4_0900_ai_ci;"))</f>
        <v>"COD_ITEM" varchar(255) DEFAULT NULL,</v>
      </c>
      <c r="AB750" s="190" t="str">
        <f t="shared" si="83"/>
        <v>`reg_c186`.`COD_ITEM`,</v>
      </c>
    </row>
    <row r="751" spans="1:28" ht="14.5" hidden="1" customHeight="1" thickBot="1" x14ac:dyDescent="0.35">
      <c r="J751" s="187" t="str">
        <f t="shared" si="78"/>
        <v>C186</v>
      </c>
      <c r="K751" s="226">
        <v>4</v>
      </c>
      <c r="L751" s="304" t="s">
        <v>813</v>
      </c>
      <c r="M751" s="228" t="s">
        <v>1103</v>
      </c>
      <c r="N751" s="181" t="s">
        <v>27</v>
      </c>
      <c r="O751" s="226" t="s">
        <v>33</v>
      </c>
      <c r="P751" s="226" t="s">
        <v>28</v>
      </c>
      <c r="Q751" s="192" t="str">
        <f t="shared" si="79"/>
        <v>Campo</v>
      </c>
      <c r="R751" s="192" t="s">
        <v>27</v>
      </c>
      <c r="S751" s="191" t="str">
        <f t="shared" si="80"/>
        <v/>
      </c>
      <c r="T751" s="192" t="str">
        <f t="shared" si="81"/>
        <v>&lt;campo posicao="4"&gt;
&lt;coluna&gt;CST_ICMS&lt;/coluna&gt;
&lt;descricao&gt;Código da Situação Tributária referente ao ICMS no documento fiscal de saída&lt;/descricao&gt;
&lt;tipo&gt;C&lt;/tipo&gt;
&lt;/campo&gt;</v>
      </c>
      <c r="U751" s="192" t="str">
        <f t="shared" si="77"/>
        <v>&lt;campo posicao="4"&gt;
&lt;coluna&gt;CST_ICMS&lt;/coluna&gt;
&lt;descricao&gt;Código da Situação Tributária referente ao ICMS no documento fiscal de saída&lt;/descricao&gt;
&lt;tipo&gt;C&lt;/tipo&gt;
&lt;/campo&gt;</v>
      </c>
      <c r="V751" s="192" t="str">
        <f t="shared" si="82"/>
        <v>{"Column5", "CST_ICMS"},</v>
      </c>
      <c r="W751" s="191" t="str">
        <f>IF(Q751="Campo","@Campos(posicao = "&amp;K751&amp;", tipo = '"&amp;R751&amp;"')@Column(name = """&amp;L751&amp;""")"&amp;IF(R751="D","@Temporal(TemporalType.DATE)","")&amp;"private "&amp;VLOOKUP(TEXT(R751,"@"),Apoio!A:B,2,0)&amp;" "&amp;SUBSTITUTE(LOWER(LEFT(L751,1))&amp;RIGHT(PROPER(L751),LEN(L751)-1),"_","")&amp;";",IF(ISNUMBER(Q751),IF(R751="R","@Entity@Table(name = ""reg_"&amp;LOWER(J751)&amp;""")@XmlRootElement","")&amp;VLOOKUP(J751,Blocos!D:I,6,0)&amp;Apoio!$E$1&amp;Y751,""))</f>
        <v>@Campos(posicao = 4, tipo = 'C')@Column(name = "CST_ICMS")private String cstIcms;</v>
      </c>
      <c r="X751" s="190" t="str">
        <f>IF(ISNUMBER(Q751),COUNTIF(Blocos!G:G,J751),"")</f>
        <v/>
      </c>
      <c r="Y751" s="190" t="str">
        <f>IF(OR(X751=0,X751=""),"",VLOOKUP(SUMIFS(Blocos!A:A,Blocos!H:H,'EFD REGISTROS e Campos (2)'!X751,Blocos!G:G,'EFD REGISTROS e Campos (2)'!J751),Blocos!A:L,12,0))</f>
        <v/>
      </c>
      <c r="Z751" s="190" t="str">
        <f>IF(ISNUMBER(Q752),VLOOKUP(J751,Blocos!D:G,4,0),"")</f>
        <v/>
      </c>
      <c r="AA751" s="190" t="str">
        <f>IF(ISNUMBER(Q751),CONCATENATE("CREATE TABLE ""reg_",LOWER(J751),""" (""ID"" bigint NOT NULL AUTO_INCREMENT,  ""HASHFILE"" varchar(255) DEFAULT NULL, ""ID_PAI"" bigint NOT NULL,"),IF(Q751="Campo",CONCATENATE("""",L751,""" ",VLOOKUP(R751,Apoio!A:C,3,0)),""))&amp;IF(Z751="","",CONCATENATE("PRIMARY KEY (""ID""), KEY ""FK_reg_",LOWER(Z751),"_ID_PAI"" (""ID_PAI""), CONSTRAINT ""FK_reg_",LOWER(Z751),"_ID_PAI"" FOREIGN KEY (""ID_PAI"") REFERENCES ""reg_",LOWER(Z751),""" (""ID"")) ENGINE=InnoDB AUTO_INCREMENT=105774 DEFAULT CHARSET=utf8mb4 COLLATE=utf8mb4_0900_ai_ci;"))</f>
        <v>"CST_ICMS" varchar(255) DEFAULT NULL,</v>
      </c>
      <c r="AB751" s="190" t="str">
        <f t="shared" si="83"/>
        <v>`reg_c186`.`CST_ICMS`,</v>
      </c>
    </row>
    <row r="752" spans="1:28" ht="14.5" hidden="1" customHeight="1" thickBot="1" x14ac:dyDescent="0.35">
      <c r="J752" s="187" t="str">
        <f t="shared" si="78"/>
        <v>C186</v>
      </c>
      <c r="K752" s="226">
        <v>5</v>
      </c>
      <c r="L752" s="304" t="s">
        <v>815</v>
      </c>
      <c r="M752" s="228" t="s">
        <v>1104</v>
      </c>
      <c r="N752" s="181" t="s">
        <v>27</v>
      </c>
      <c r="O752" s="226" t="s">
        <v>235</v>
      </c>
      <c r="P752" s="226" t="s">
        <v>28</v>
      </c>
      <c r="Q752" s="192" t="str">
        <f t="shared" si="79"/>
        <v>Campo</v>
      </c>
      <c r="R752" s="192" t="s">
        <v>27</v>
      </c>
      <c r="S752" s="191" t="str">
        <f t="shared" si="80"/>
        <v/>
      </c>
      <c r="T752" s="192" t="str">
        <f t="shared" si="81"/>
        <v>&lt;campo posicao="5"&gt;
&lt;coluna&gt;CFOP&lt;/coluna&gt;
&lt;descricao&gt;Código Fiscal de Operação e Prestação no documento fiscal de saída&lt;/descricao&gt;
&lt;tipo&gt;C&lt;/tipo&gt;
&lt;/campo&gt;</v>
      </c>
      <c r="U752" s="192" t="str">
        <f t="shared" si="77"/>
        <v>&lt;campo posicao="5"&gt;
&lt;coluna&gt;CFOP&lt;/coluna&gt;
&lt;descricao&gt;Código Fiscal de Operação e Prestação no documento fiscal de saída&lt;/descricao&gt;
&lt;tipo&gt;C&lt;/tipo&gt;
&lt;/campo&gt;</v>
      </c>
      <c r="V752" s="192" t="str">
        <f t="shared" si="82"/>
        <v>{"Column6", "CFOP"},</v>
      </c>
      <c r="W752" s="191" t="str">
        <f>IF(Q752="Campo","@Campos(posicao = "&amp;K752&amp;", tipo = '"&amp;R752&amp;"')@Column(name = """&amp;L752&amp;""")"&amp;IF(R752="D","@Temporal(TemporalType.DATE)","")&amp;"private "&amp;VLOOKUP(TEXT(R752,"@"),Apoio!A:B,2,0)&amp;" "&amp;SUBSTITUTE(LOWER(LEFT(L752,1))&amp;RIGHT(PROPER(L752),LEN(L752)-1),"_","")&amp;";",IF(ISNUMBER(Q752),IF(R752="R","@Entity@Table(name = ""reg_"&amp;LOWER(J752)&amp;""")@XmlRootElement","")&amp;VLOOKUP(J752,Blocos!D:I,6,0)&amp;Apoio!$E$1&amp;Y752,""))</f>
        <v>@Campos(posicao = 5, tipo = 'C')@Column(name = "CFOP")private String cfop;</v>
      </c>
      <c r="X752" s="190" t="str">
        <f>IF(ISNUMBER(Q752),COUNTIF(Blocos!G:G,J752),"")</f>
        <v/>
      </c>
      <c r="Y752" s="190" t="str">
        <f>IF(OR(X752=0,X752=""),"",VLOOKUP(SUMIFS(Blocos!A:A,Blocos!H:H,'EFD REGISTROS e Campos (2)'!X752,Blocos!G:G,'EFD REGISTROS e Campos (2)'!J752),Blocos!A:L,12,0))</f>
        <v/>
      </c>
      <c r="Z752" s="190" t="str">
        <f>IF(ISNUMBER(Q753),VLOOKUP(J752,Blocos!D:G,4,0),"")</f>
        <v/>
      </c>
      <c r="AA752" s="190" t="str">
        <f>IF(ISNUMBER(Q752),CONCATENATE("CREATE TABLE ""reg_",LOWER(J752),""" (""ID"" bigint NOT NULL AUTO_INCREMENT,  ""HASHFILE"" varchar(255) DEFAULT NULL, ""ID_PAI"" bigint NOT NULL,"),IF(Q752="Campo",CONCATENATE("""",L752,""" ",VLOOKUP(R752,Apoio!A:C,3,0)),""))&amp;IF(Z752="","",CONCATENATE("PRIMARY KEY (""ID""), KEY ""FK_reg_",LOWER(Z752),"_ID_PAI"" (""ID_PAI""), CONSTRAINT ""FK_reg_",LOWER(Z752),"_ID_PAI"" FOREIGN KEY (""ID_PAI"") REFERENCES ""reg_",LOWER(Z752),""" (""ID"")) ENGINE=InnoDB AUTO_INCREMENT=105774 DEFAULT CHARSET=utf8mb4 COLLATE=utf8mb4_0900_ai_ci;"))</f>
        <v>"CFOP" varchar(255) DEFAULT NULL,</v>
      </c>
      <c r="AB752" s="190" t="str">
        <f t="shared" si="83"/>
        <v>`reg_c186`.`CFOP`,</v>
      </c>
    </row>
    <row r="753" spans="10:28" ht="14.5" hidden="1" customHeight="1" thickBot="1" x14ac:dyDescent="0.35">
      <c r="J753" s="187" t="str">
        <f t="shared" si="78"/>
        <v>C186</v>
      </c>
      <c r="K753" s="226">
        <v>6</v>
      </c>
      <c r="L753" s="304" t="s">
        <v>1042</v>
      </c>
      <c r="M753" s="228" t="s">
        <v>1043</v>
      </c>
      <c r="N753" s="226" t="s">
        <v>27</v>
      </c>
      <c r="O753" s="226" t="s">
        <v>1044</v>
      </c>
      <c r="P753" s="226" t="s">
        <v>28</v>
      </c>
      <c r="Q753" s="192" t="str">
        <f t="shared" si="79"/>
        <v>Campo</v>
      </c>
      <c r="R753" s="192" t="s">
        <v>27</v>
      </c>
      <c r="S753" s="191" t="str">
        <f t="shared" si="80"/>
        <v/>
      </c>
      <c r="T753" s="192" t="str">
        <f t="shared" si="81"/>
        <v>&lt;campo posicao="6"&gt;
&lt;coluna&gt;COD_MOT_REST_COMPL&lt;/coluna&gt;
&lt;descricao&gt;Código do motivo da restituição ou complementação conforme Tabela 5.7&lt;/descricao&gt;
&lt;tipo&gt;C&lt;/tipo&gt;
&lt;/campo&gt;</v>
      </c>
      <c r="U753" s="192" t="str">
        <f t="shared" si="77"/>
        <v>&lt;campo posicao="6"&gt;
&lt;coluna&gt;COD_MOT_REST_COMPL&lt;/coluna&gt;
&lt;descricao&gt;Código do motivo da restituição ou complementação conforme Tabela 5.7&lt;/descricao&gt;
&lt;tipo&gt;C&lt;/tipo&gt;
&lt;/campo&gt;</v>
      </c>
      <c r="V753" s="192" t="str">
        <f t="shared" si="82"/>
        <v>{"Column7", "COD_MOT_REST_COMPL"},</v>
      </c>
      <c r="W753" s="191" t="str">
        <f>IF(Q753="Campo","@Campos(posicao = "&amp;K753&amp;", tipo = '"&amp;R753&amp;"')@Column(name = """&amp;L753&amp;""")"&amp;IF(R753="D","@Temporal(TemporalType.DATE)","")&amp;"private "&amp;VLOOKUP(TEXT(R753,"@"),Apoio!A:B,2,0)&amp;" "&amp;SUBSTITUTE(LOWER(LEFT(L753,1))&amp;RIGHT(PROPER(L753),LEN(L753)-1),"_","")&amp;";",IF(ISNUMBER(Q753),IF(R753="R","@Entity@Table(name = ""reg_"&amp;LOWER(J753)&amp;""")@XmlRootElement","")&amp;VLOOKUP(J753,Blocos!D:I,6,0)&amp;Apoio!$E$1&amp;Y753,""))</f>
        <v>@Campos(posicao = 6, tipo = 'C')@Column(name = "COD_MOT_REST_COMPL")private String codMotRestCompl;</v>
      </c>
      <c r="X753" s="190" t="str">
        <f>IF(ISNUMBER(Q753),COUNTIF(Blocos!G:G,J753),"")</f>
        <v/>
      </c>
      <c r="Y753" s="190" t="str">
        <f>IF(OR(X753=0,X753=""),"",VLOOKUP(SUMIFS(Blocos!A:A,Blocos!H:H,'EFD REGISTROS e Campos (2)'!X753,Blocos!G:G,'EFD REGISTROS e Campos (2)'!J753),Blocos!A:L,12,0))</f>
        <v/>
      </c>
      <c r="Z753" s="190" t="str">
        <f>IF(ISNUMBER(Q754),VLOOKUP(J753,Blocos!D:G,4,0),"")</f>
        <v/>
      </c>
      <c r="AA753" s="190" t="str">
        <f>IF(ISNUMBER(Q753),CONCATENATE("CREATE TABLE ""reg_",LOWER(J753),""" (""ID"" bigint NOT NULL AUTO_INCREMENT,  ""HASHFILE"" varchar(255) DEFAULT NULL, ""ID_PAI"" bigint NOT NULL,"),IF(Q753="Campo",CONCATENATE("""",L753,""" ",VLOOKUP(R753,Apoio!A:C,3,0)),""))&amp;IF(Z753="","",CONCATENATE("PRIMARY KEY (""ID""), KEY ""FK_reg_",LOWER(Z753),"_ID_PAI"" (""ID_PAI""), CONSTRAINT ""FK_reg_",LOWER(Z753),"_ID_PAI"" FOREIGN KEY (""ID_PAI"") REFERENCES ""reg_",LOWER(Z753),""" (""ID"")) ENGINE=InnoDB AUTO_INCREMENT=105774 DEFAULT CHARSET=utf8mb4 COLLATE=utf8mb4_0900_ai_ci;"))</f>
        <v>"COD_MOT_REST_COMPL" varchar(255) DEFAULT NULL,</v>
      </c>
      <c r="AB753" s="190" t="str">
        <f t="shared" si="83"/>
        <v>`reg_c186`.`COD_MOT_REST_COMPL`,</v>
      </c>
    </row>
    <row r="754" spans="10:28" ht="14.5" hidden="1" customHeight="1" thickBot="1" x14ac:dyDescent="0.35">
      <c r="J754" s="187" t="str">
        <f t="shared" si="78"/>
        <v>C186</v>
      </c>
      <c r="K754" s="226">
        <v>7</v>
      </c>
      <c r="L754" s="304" t="s">
        <v>1023</v>
      </c>
      <c r="M754" s="228" t="s">
        <v>1105</v>
      </c>
      <c r="N754" s="226" t="s">
        <v>32</v>
      </c>
      <c r="O754" s="226" t="s">
        <v>28</v>
      </c>
      <c r="P754" s="226">
        <v>6</v>
      </c>
      <c r="Q754" s="192" t="str">
        <f t="shared" si="79"/>
        <v>Campo</v>
      </c>
      <c r="R754" s="192" t="s">
        <v>3606</v>
      </c>
      <c r="S754" s="191" t="str">
        <f t="shared" si="80"/>
        <v/>
      </c>
      <c r="T754" s="192" t="str">
        <f t="shared" si="81"/>
        <v>&lt;campo posicao="7"&gt;
&lt;coluna&gt;QUANT_CONV&lt;/coluna&gt;
&lt;descricao&gt;Quantidade do item no documento fiscal de saída de acordo com as instruções de preenchimento.&lt;/descricao&gt;
&lt;tipo&gt;R&lt;/tipo&gt;
&lt;/campo&gt;</v>
      </c>
      <c r="U754" s="192" t="str">
        <f t="shared" si="77"/>
        <v>&lt;campo posicao="7"&gt;
&lt;coluna&gt;QUANT_CONV&lt;/coluna&gt;
&lt;descricao&gt;Quantidade do item no documento fiscal de saída de acordo com as instruções de preenchimento.&lt;/descricao&gt;
&lt;tipo&gt;R&lt;/tipo&gt;
&lt;/campo&gt;</v>
      </c>
      <c r="V754" s="192" t="str">
        <f t="shared" si="82"/>
        <v>{"Column8", "QUANT_CONV"},</v>
      </c>
      <c r="W754" s="191" t="str">
        <f>IF(Q754="Campo","@Campos(posicao = "&amp;K754&amp;", tipo = '"&amp;R754&amp;"')@Column(name = """&amp;L754&amp;""")"&amp;IF(R754="D","@Temporal(TemporalType.DATE)","")&amp;"private "&amp;VLOOKUP(TEXT(R754,"@"),Apoio!A:B,2,0)&amp;" "&amp;SUBSTITUTE(LOWER(LEFT(L754,1))&amp;RIGHT(PROPER(L754),LEN(L754)-1),"_","")&amp;";",IF(ISNUMBER(Q754),IF(R754="R","@Entity@Table(name = ""reg_"&amp;LOWER(J754)&amp;""")@XmlRootElement","")&amp;VLOOKUP(J754,Blocos!D:I,6,0)&amp;Apoio!$E$1&amp;Y754,""))</f>
        <v>@Campos(posicao = 7, tipo = 'R')@Column(name = "QUANT_CONV")private BigDecimal quantConv;</v>
      </c>
      <c r="X754" s="190" t="str">
        <f>IF(ISNUMBER(Q754),COUNTIF(Blocos!G:G,J754),"")</f>
        <v/>
      </c>
      <c r="Y754" s="190" t="str">
        <f>IF(OR(X754=0,X754=""),"",VLOOKUP(SUMIFS(Blocos!A:A,Blocos!H:H,'EFD REGISTROS e Campos (2)'!X754,Blocos!G:G,'EFD REGISTROS e Campos (2)'!J754),Blocos!A:L,12,0))</f>
        <v/>
      </c>
      <c r="Z754" s="190" t="str">
        <f>IF(ISNUMBER(Q755),VLOOKUP(J754,Blocos!D:G,4,0),"")</f>
        <v/>
      </c>
      <c r="AA754" s="190" t="str">
        <f>IF(ISNUMBER(Q754),CONCATENATE("CREATE TABLE ""reg_",LOWER(J754),""" (""ID"" bigint NOT NULL AUTO_INCREMENT,  ""HASHFILE"" varchar(255) DEFAULT NULL, ""ID_PAI"" bigint NOT NULL,"),IF(Q754="Campo",CONCATENATE("""",L754,""" ",VLOOKUP(R754,Apoio!A:C,3,0)),""))&amp;IF(Z754="","",CONCATENATE("PRIMARY KEY (""ID""), KEY ""FK_reg_",LOWER(Z754),"_ID_PAI"" (""ID_PAI""), CONSTRAINT ""FK_reg_",LOWER(Z754),"_ID_PAI"" FOREIGN KEY (""ID_PAI"") REFERENCES ""reg_",LOWER(Z754),""" (""ID"")) ENGINE=InnoDB AUTO_INCREMENT=105774 DEFAULT CHARSET=utf8mb4 COLLATE=utf8mb4_0900_ai_ci;"))</f>
        <v>"QUANT_CONV" decimal(15,6) DEFAULT NULL,</v>
      </c>
      <c r="AB754" s="190" t="str">
        <f t="shared" si="83"/>
        <v>`reg_c186`.`QUANT_CONV`,</v>
      </c>
    </row>
    <row r="755" spans="10:28" ht="14.5" hidden="1" customHeight="1" thickBot="1" x14ac:dyDescent="0.35">
      <c r="J755" s="187" t="str">
        <f t="shared" si="78"/>
        <v>C186</v>
      </c>
      <c r="K755" s="226">
        <v>8</v>
      </c>
      <c r="L755" s="304" t="s">
        <v>156</v>
      </c>
      <c r="M755" s="228" t="s">
        <v>1025</v>
      </c>
      <c r="N755" s="226" t="s">
        <v>27</v>
      </c>
      <c r="O755" s="226">
        <v>6</v>
      </c>
      <c r="P755" s="226" t="s">
        <v>28</v>
      </c>
      <c r="Q755" s="192" t="str">
        <f t="shared" si="79"/>
        <v>Campo</v>
      </c>
      <c r="R755" s="192" t="s">
        <v>27</v>
      </c>
      <c r="S755" s="191" t="str">
        <f t="shared" si="80"/>
        <v/>
      </c>
      <c r="T755" s="192" t="str">
        <f t="shared" si="81"/>
        <v>&lt;campo posicao="8"&gt;
&lt;coluna&gt;UNID&lt;/coluna&gt;
&lt;descricao&gt;Unidade adotada para informar o campo QUANT_CONV.&lt;/descricao&gt;
&lt;tipo&gt;C&lt;/tipo&gt;
&lt;/campo&gt;</v>
      </c>
      <c r="U755" s="192" t="str">
        <f t="shared" si="77"/>
        <v>&lt;campo posicao="8"&gt;
&lt;coluna&gt;UNID&lt;/coluna&gt;
&lt;descricao&gt;Unidade adotada para informar o campo QUANT_CONV.&lt;/descricao&gt;
&lt;tipo&gt;C&lt;/tipo&gt;
&lt;/campo&gt;</v>
      </c>
      <c r="V755" s="192" t="str">
        <f t="shared" si="82"/>
        <v>{"Column9", "UNID"},</v>
      </c>
      <c r="W755" s="191" t="str">
        <f>IF(Q755="Campo","@Campos(posicao = "&amp;K755&amp;", tipo = '"&amp;R755&amp;"')@Column(name = """&amp;L755&amp;""")"&amp;IF(R755="D","@Temporal(TemporalType.DATE)","")&amp;"private "&amp;VLOOKUP(TEXT(R755,"@"),Apoio!A:B,2,0)&amp;" "&amp;SUBSTITUTE(LOWER(LEFT(L755,1))&amp;RIGHT(PROPER(L755),LEN(L755)-1),"_","")&amp;";",IF(ISNUMBER(Q755),IF(R755="R","@Entity@Table(name = ""reg_"&amp;LOWER(J755)&amp;""")@XmlRootElement","")&amp;VLOOKUP(J755,Blocos!D:I,6,0)&amp;Apoio!$E$1&amp;Y755,""))</f>
        <v>@Campos(posicao = 8, tipo = 'C')@Column(name = "UNID")private String unid;</v>
      </c>
      <c r="X755" s="190" t="str">
        <f>IF(ISNUMBER(Q755),COUNTIF(Blocos!G:G,J755),"")</f>
        <v/>
      </c>
      <c r="Y755" s="190" t="str">
        <f>IF(OR(X755=0,X755=""),"",VLOOKUP(SUMIFS(Blocos!A:A,Blocos!H:H,'EFD REGISTROS e Campos (2)'!X755,Blocos!G:G,'EFD REGISTROS e Campos (2)'!J755),Blocos!A:L,12,0))</f>
        <v/>
      </c>
      <c r="Z755" s="190" t="str">
        <f>IF(ISNUMBER(Q756),VLOOKUP(J755,Blocos!D:G,4,0),"")</f>
        <v/>
      </c>
      <c r="AA755" s="190" t="str">
        <f>IF(ISNUMBER(Q755),CONCATENATE("CREATE TABLE ""reg_",LOWER(J755),""" (""ID"" bigint NOT NULL AUTO_INCREMENT,  ""HASHFILE"" varchar(255) DEFAULT NULL, ""ID_PAI"" bigint NOT NULL,"),IF(Q755="Campo",CONCATENATE("""",L755,""" ",VLOOKUP(R755,Apoio!A:C,3,0)),""))&amp;IF(Z755="","",CONCATENATE("PRIMARY KEY (""ID""), KEY ""FK_reg_",LOWER(Z755),"_ID_PAI"" (""ID_PAI""), CONSTRAINT ""FK_reg_",LOWER(Z755),"_ID_PAI"" FOREIGN KEY (""ID_PAI"") REFERENCES ""reg_",LOWER(Z755),""" (""ID"")) ENGINE=InnoDB AUTO_INCREMENT=105774 DEFAULT CHARSET=utf8mb4 COLLATE=utf8mb4_0900_ai_ci;"))</f>
        <v>"UNID" varchar(255) DEFAULT NULL,</v>
      </c>
      <c r="AB755" s="190" t="str">
        <f t="shared" si="83"/>
        <v>`reg_c186`.`UNID`,</v>
      </c>
    </row>
    <row r="756" spans="10:28" ht="14.5" hidden="1" customHeight="1" thickBot="1" x14ac:dyDescent="0.35">
      <c r="J756" s="187" t="str">
        <f t="shared" si="78"/>
        <v>C186</v>
      </c>
      <c r="K756" s="226">
        <v>9</v>
      </c>
      <c r="L756" s="304" t="s">
        <v>1106</v>
      </c>
      <c r="M756" s="227" t="s">
        <v>1107</v>
      </c>
      <c r="N756" s="226" t="s">
        <v>27</v>
      </c>
      <c r="O756" s="226" t="s">
        <v>54</v>
      </c>
      <c r="P756" s="226" t="s">
        <v>28</v>
      </c>
      <c r="Q756" s="192" t="str">
        <f t="shared" si="79"/>
        <v>Campo</v>
      </c>
      <c r="R756" s="192" t="s">
        <v>27</v>
      </c>
      <c r="S756" s="191" t="str">
        <f t="shared" si="80"/>
        <v/>
      </c>
      <c r="T756" s="192" t="str">
        <f t="shared" si="81"/>
        <v>&lt;campo posicao="9"&gt;
&lt;coluna&gt;COD_MOD_ENTRADA&lt;/coluna&gt;
&lt;descricao&gt;Código do modelo do documento fiscal de entrada, conforme a tabela indicada no item 4.1.1 &lt;/descricao&gt;
&lt;tipo&gt;C&lt;/tipo&gt;
&lt;/campo&gt;</v>
      </c>
      <c r="U756" s="192" t="str">
        <f t="shared" si="77"/>
        <v>&lt;campo posicao="9"&gt;
&lt;coluna&gt;COD_MOD_ENTRADA&lt;/coluna&gt;
&lt;descricao&gt;Código do modelo do documento fiscal de entrada, conforme a tabela indicada no item 4.1.1 &lt;/descricao&gt;
&lt;tipo&gt;C&lt;/tipo&gt;
&lt;/campo&gt;</v>
      </c>
      <c r="V756" s="192" t="str">
        <f t="shared" si="82"/>
        <v>{"Column10", "COD_MOD_ENTRADA"},</v>
      </c>
      <c r="W756" s="191" t="str">
        <f>IF(Q756="Campo","@Campos(posicao = "&amp;K756&amp;", tipo = '"&amp;R756&amp;"')@Column(name = """&amp;L756&amp;""")"&amp;IF(R756="D","@Temporal(TemporalType.DATE)","")&amp;"private "&amp;VLOOKUP(TEXT(R756,"@"),Apoio!A:B,2,0)&amp;" "&amp;SUBSTITUTE(LOWER(LEFT(L756,1))&amp;RIGHT(PROPER(L756),LEN(L756)-1),"_","")&amp;";",IF(ISNUMBER(Q756),IF(R756="R","@Entity@Table(name = ""reg_"&amp;LOWER(J756)&amp;""")@XmlRootElement","")&amp;VLOOKUP(J756,Blocos!D:I,6,0)&amp;Apoio!$E$1&amp;Y756,""))</f>
        <v>@Campos(posicao = 9, tipo = 'C')@Column(name = "COD_MOD_ENTRADA")private String codModEntrada;</v>
      </c>
      <c r="X756" s="190" t="str">
        <f>IF(ISNUMBER(Q756),COUNTIF(Blocos!G:G,J756),"")</f>
        <v/>
      </c>
      <c r="Y756" s="190" t="str">
        <f>IF(OR(X756=0,X756=""),"",VLOOKUP(SUMIFS(Blocos!A:A,Blocos!H:H,'EFD REGISTROS e Campos (2)'!X756,Blocos!G:G,'EFD REGISTROS e Campos (2)'!J756),Blocos!A:L,12,0))</f>
        <v/>
      </c>
      <c r="Z756" s="190" t="str">
        <f>IF(ISNUMBER(Q757),VLOOKUP(J756,Blocos!D:G,4,0),"")</f>
        <v/>
      </c>
      <c r="AA756" s="190" t="str">
        <f>IF(ISNUMBER(Q756),CONCATENATE("CREATE TABLE ""reg_",LOWER(J756),""" (""ID"" bigint NOT NULL AUTO_INCREMENT,  ""HASHFILE"" varchar(255) DEFAULT NULL, ""ID_PAI"" bigint NOT NULL,"),IF(Q756="Campo",CONCATENATE("""",L756,""" ",VLOOKUP(R756,Apoio!A:C,3,0)),""))&amp;IF(Z756="","",CONCATENATE("PRIMARY KEY (""ID""), KEY ""FK_reg_",LOWER(Z756),"_ID_PAI"" (""ID_PAI""), CONSTRAINT ""FK_reg_",LOWER(Z756),"_ID_PAI"" FOREIGN KEY (""ID_PAI"") REFERENCES ""reg_",LOWER(Z756),""" (""ID"")) ENGINE=InnoDB AUTO_INCREMENT=105774 DEFAULT CHARSET=utf8mb4 COLLATE=utf8mb4_0900_ai_ci;"))</f>
        <v>"COD_MOD_ENTRADA" varchar(255) DEFAULT NULL,</v>
      </c>
      <c r="AB756" s="190" t="str">
        <f t="shared" si="83"/>
        <v>`reg_c186`.`COD_MOD_ENTRADA`,</v>
      </c>
    </row>
    <row r="757" spans="10:28" ht="14.5" hidden="1" customHeight="1" thickBot="1" x14ac:dyDescent="0.35">
      <c r="J757" s="187" t="str">
        <f t="shared" si="78"/>
        <v>C186</v>
      </c>
      <c r="K757" s="226">
        <v>10</v>
      </c>
      <c r="L757" s="304" t="s">
        <v>1108</v>
      </c>
      <c r="M757" s="227" t="s">
        <v>1109</v>
      </c>
      <c r="N757" s="226" t="s">
        <v>27</v>
      </c>
      <c r="O757" s="226">
        <v>3</v>
      </c>
      <c r="P757" s="226" t="s">
        <v>28</v>
      </c>
      <c r="Q757" s="192" t="str">
        <f t="shared" si="79"/>
        <v>Campo</v>
      </c>
      <c r="R757" s="192" t="s">
        <v>27</v>
      </c>
      <c r="S757" s="191" t="str">
        <f t="shared" si="80"/>
        <v/>
      </c>
      <c r="T757" s="192" t="str">
        <f t="shared" si="81"/>
        <v>&lt;campo posicao="10"&gt;
&lt;coluna&gt;SERIE_ENTRADA&lt;/coluna&gt;
&lt;descricao&gt;Número de série do documento de entrada em papel&lt;/descricao&gt;
&lt;tipo&gt;C&lt;/tipo&gt;
&lt;/campo&gt;</v>
      </c>
      <c r="U757" s="192" t="str">
        <f t="shared" si="77"/>
        <v>&lt;campo posicao="10"&gt;
&lt;coluna&gt;SERIE_ENTRADA&lt;/coluna&gt;
&lt;descricao&gt;Número de série do documento de entrada em papel&lt;/descricao&gt;
&lt;tipo&gt;C&lt;/tipo&gt;
&lt;/campo&gt;</v>
      </c>
      <c r="V757" s="192" t="str">
        <f t="shared" si="82"/>
        <v>{"Column11", "SERIE_ENTRADA"},</v>
      </c>
      <c r="W757" s="191" t="str">
        <f>IF(Q757="Campo","@Campos(posicao = "&amp;K757&amp;", tipo = '"&amp;R757&amp;"')@Column(name = """&amp;L757&amp;""")"&amp;IF(R757="D","@Temporal(TemporalType.DATE)","")&amp;"private "&amp;VLOOKUP(TEXT(R757,"@"),Apoio!A:B,2,0)&amp;" "&amp;SUBSTITUTE(LOWER(LEFT(L757,1))&amp;RIGHT(PROPER(L757),LEN(L757)-1),"_","")&amp;";",IF(ISNUMBER(Q757),IF(R757="R","@Entity@Table(name = ""reg_"&amp;LOWER(J757)&amp;""")@XmlRootElement","")&amp;VLOOKUP(J757,Blocos!D:I,6,0)&amp;Apoio!$E$1&amp;Y757,""))</f>
        <v>@Campos(posicao = 10, tipo = 'C')@Column(name = "SERIE_ENTRADA")private String serieEntrada;</v>
      </c>
      <c r="X757" s="190" t="str">
        <f>IF(ISNUMBER(Q757),COUNTIF(Blocos!G:G,J757),"")</f>
        <v/>
      </c>
      <c r="Y757" s="190" t="str">
        <f>IF(OR(X757=0,X757=""),"",VLOOKUP(SUMIFS(Blocos!A:A,Blocos!H:H,'EFD REGISTROS e Campos (2)'!X757,Blocos!G:G,'EFD REGISTROS e Campos (2)'!J757),Blocos!A:L,12,0))</f>
        <v/>
      </c>
      <c r="Z757" s="190" t="str">
        <f>IF(ISNUMBER(Q758),VLOOKUP(J757,Blocos!D:G,4,0),"")</f>
        <v/>
      </c>
      <c r="AA757" s="190" t="str">
        <f>IF(ISNUMBER(Q757),CONCATENATE("CREATE TABLE ""reg_",LOWER(J757),""" (""ID"" bigint NOT NULL AUTO_INCREMENT,  ""HASHFILE"" varchar(255) DEFAULT NULL, ""ID_PAI"" bigint NOT NULL,"),IF(Q757="Campo",CONCATENATE("""",L757,""" ",VLOOKUP(R757,Apoio!A:C,3,0)),""))&amp;IF(Z757="","",CONCATENATE("PRIMARY KEY (""ID""), KEY ""FK_reg_",LOWER(Z757),"_ID_PAI"" (""ID_PAI""), CONSTRAINT ""FK_reg_",LOWER(Z757),"_ID_PAI"" FOREIGN KEY (""ID_PAI"") REFERENCES ""reg_",LOWER(Z757),""" (""ID"")) ENGINE=InnoDB AUTO_INCREMENT=105774 DEFAULT CHARSET=utf8mb4 COLLATE=utf8mb4_0900_ai_ci;"))</f>
        <v>"SERIE_ENTRADA" varchar(255) DEFAULT NULL,</v>
      </c>
      <c r="AB757" s="190" t="str">
        <f t="shared" si="83"/>
        <v>`reg_c186`.`SERIE_ENTRADA`,</v>
      </c>
    </row>
    <row r="758" spans="10:28" ht="14.5" hidden="1" customHeight="1" thickBot="1" x14ac:dyDescent="0.35">
      <c r="J758" s="187" t="str">
        <f t="shared" si="78"/>
        <v>C186</v>
      </c>
      <c r="K758" s="226">
        <v>11</v>
      </c>
      <c r="L758" s="304" t="s">
        <v>1110</v>
      </c>
      <c r="M758" s="227" t="s">
        <v>1111</v>
      </c>
      <c r="N758" s="226" t="s">
        <v>32</v>
      </c>
      <c r="O758" s="226">
        <v>9</v>
      </c>
      <c r="P758" s="226"/>
      <c r="Q758" s="192" t="str">
        <f t="shared" si="79"/>
        <v>Campo</v>
      </c>
      <c r="R758" s="192" t="s">
        <v>3607</v>
      </c>
      <c r="S758" s="191" t="str">
        <f t="shared" si="80"/>
        <v/>
      </c>
      <c r="T758" s="192" t="str">
        <f t="shared" si="81"/>
        <v>&lt;campo posicao="11"&gt;
&lt;coluna&gt;NUM_DOC_ENTRADA&lt;/coluna&gt;
&lt;descricao&gt;Número do documento fiscal de entrada&lt;/descricao&gt;
&lt;tipo&gt;I&lt;/tipo&gt;
&lt;/campo&gt;</v>
      </c>
      <c r="U758" s="192" t="str">
        <f t="shared" si="77"/>
        <v>&lt;campo posicao="11"&gt;
&lt;coluna&gt;NUM_DOC_ENTRADA&lt;/coluna&gt;
&lt;descricao&gt;Número do documento fiscal de entrada&lt;/descricao&gt;
&lt;tipo&gt;I&lt;/tipo&gt;
&lt;/campo&gt;</v>
      </c>
      <c r="V758" s="192" t="str">
        <f t="shared" si="82"/>
        <v>{"Column12", "NUM_DOC_ENTRADA"},</v>
      </c>
      <c r="W758" s="191" t="str">
        <f>IF(Q758="Campo","@Campos(posicao = "&amp;K758&amp;", tipo = '"&amp;R758&amp;"')@Column(name = """&amp;L758&amp;""")"&amp;IF(R758="D","@Temporal(TemporalType.DATE)","")&amp;"private "&amp;VLOOKUP(TEXT(R758,"@"),Apoio!A:B,2,0)&amp;" "&amp;SUBSTITUTE(LOWER(LEFT(L758,1))&amp;RIGHT(PROPER(L758),LEN(L758)-1),"_","")&amp;";",IF(ISNUMBER(Q758),IF(R758="R","@Entity@Table(name = ""reg_"&amp;LOWER(J758)&amp;""")@XmlRootElement","")&amp;VLOOKUP(J758,Blocos!D:I,6,0)&amp;Apoio!$E$1&amp;Y758,""))</f>
        <v>@Campos(posicao = 11, tipo = 'I')@Column(name = "NUM_DOC_ENTRADA")private int numDocEntrada;</v>
      </c>
      <c r="X758" s="190" t="str">
        <f>IF(ISNUMBER(Q758),COUNTIF(Blocos!G:G,J758),"")</f>
        <v/>
      </c>
      <c r="Y758" s="190" t="str">
        <f>IF(OR(X758=0,X758=""),"",VLOOKUP(SUMIFS(Blocos!A:A,Blocos!H:H,'EFD REGISTROS e Campos (2)'!X758,Blocos!G:G,'EFD REGISTROS e Campos (2)'!J758),Blocos!A:L,12,0))</f>
        <v/>
      </c>
      <c r="Z758" s="190" t="str">
        <f>IF(ISNUMBER(Q759),VLOOKUP(J758,Blocos!D:G,4,0),"")</f>
        <v/>
      </c>
      <c r="AA758" s="190" t="str">
        <f>IF(ISNUMBER(Q758),CONCATENATE("CREATE TABLE ""reg_",LOWER(J758),""" (""ID"" bigint NOT NULL AUTO_INCREMENT,  ""HASHFILE"" varchar(255) DEFAULT NULL, ""ID_PAI"" bigint NOT NULL,"),IF(Q758="Campo",CONCATENATE("""",L758,""" ",VLOOKUP(R758,Apoio!A:C,3,0)),""))&amp;IF(Z758="","",CONCATENATE("PRIMARY KEY (""ID""), KEY ""FK_reg_",LOWER(Z758),"_ID_PAI"" (""ID_PAI""), CONSTRAINT ""FK_reg_",LOWER(Z758),"_ID_PAI"" FOREIGN KEY (""ID_PAI"") REFERENCES ""reg_",LOWER(Z758),""" (""ID"")) ENGINE=InnoDB AUTO_INCREMENT=105774 DEFAULT CHARSET=utf8mb4 COLLATE=utf8mb4_0900_ai_ci;"))</f>
        <v>"NUM_DOC_ENTRADA" int DEFAULT NULL,</v>
      </c>
      <c r="AB758" s="190" t="str">
        <f t="shared" si="83"/>
        <v>`reg_c186`.`NUM_DOC_ENTRADA`,</v>
      </c>
    </row>
    <row r="759" spans="10:28" ht="14.5" hidden="1" customHeight="1" thickBot="1" x14ac:dyDescent="0.35">
      <c r="J759" s="187" t="str">
        <f t="shared" si="78"/>
        <v>C186</v>
      </c>
      <c r="K759" s="226">
        <v>12</v>
      </c>
      <c r="L759" s="304" t="s">
        <v>1112</v>
      </c>
      <c r="M759" s="227" t="s">
        <v>1113</v>
      </c>
      <c r="N759" s="181" t="s">
        <v>27</v>
      </c>
      <c r="O759" s="226" t="s">
        <v>356</v>
      </c>
      <c r="P759" s="226" t="s">
        <v>28</v>
      </c>
      <c r="Q759" s="192" t="str">
        <f t="shared" si="79"/>
        <v>Campo</v>
      </c>
      <c r="R759" s="192" t="s">
        <v>27</v>
      </c>
      <c r="S759" s="191" t="str">
        <f t="shared" si="80"/>
        <v/>
      </c>
      <c r="T759" s="192" t="str">
        <f t="shared" si="81"/>
        <v>&lt;campo posicao="12"&gt;
&lt;coluna&gt;CHV_DFE_ENTRADA&lt;/coluna&gt;
&lt;descricao&gt;Chave do documento fiscal eletrônico de entrada &lt;/descricao&gt;
&lt;tipo&gt;C&lt;/tipo&gt;
&lt;/campo&gt;</v>
      </c>
      <c r="U759" s="192" t="str">
        <f t="shared" si="77"/>
        <v>&lt;campo posicao="12"&gt;
&lt;coluna&gt;CHV_DFE_ENTRADA&lt;/coluna&gt;
&lt;descricao&gt;Chave do documento fiscal eletrônico de entrada &lt;/descricao&gt;
&lt;tipo&gt;C&lt;/tipo&gt;
&lt;/campo&gt;</v>
      </c>
      <c r="V759" s="192" t="str">
        <f t="shared" si="82"/>
        <v>{"Column13", "CHV_DFE_ENTRADA"},</v>
      </c>
      <c r="W759" s="191" t="str">
        <f>IF(Q759="Campo","@Campos(posicao = "&amp;K759&amp;", tipo = '"&amp;R759&amp;"')@Column(name = """&amp;L759&amp;""")"&amp;IF(R759="D","@Temporal(TemporalType.DATE)","")&amp;"private "&amp;VLOOKUP(TEXT(R759,"@"),Apoio!A:B,2,0)&amp;" "&amp;SUBSTITUTE(LOWER(LEFT(L759,1))&amp;RIGHT(PROPER(L759),LEN(L759)-1),"_","")&amp;";",IF(ISNUMBER(Q759),IF(R759="R","@Entity@Table(name = ""reg_"&amp;LOWER(J759)&amp;""")@XmlRootElement","")&amp;VLOOKUP(J759,Blocos!D:I,6,0)&amp;Apoio!$E$1&amp;Y759,""))</f>
        <v>@Campos(posicao = 12, tipo = 'C')@Column(name = "CHV_DFE_ENTRADA")private String chvDfeEntrada;</v>
      </c>
      <c r="X759" s="190" t="str">
        <f>IF(ISNUMBER(Q759),COUNTIF(Blocos!G:G,J759),"")</f>
        <v/>
      </c>
      <c r="Y759" s="190" t="str">
        <f>IF(OR(X759=0,X759=""),"",VLOOKUP(SUMIFS(Blocos!A:A,Blocos!H:H,'EFD REGISTROS e Campos (2)'!X759,Blocos!G:G,'EFD REGISTROS e Campos (2)'!J759),Blocos!A:L,12,0))</f>
        <v/>
      </c>
      <c r="Z759" s="190" t="str">
        <f>IF(ISNUMBER(Q760),VLOOKUP(J759,Blocos!D:G,4,0),"")</f>
        <v/>
      </c>
      <c r="AA759" s="190" t="str">
        <f>IF(ISNUMBER(Q759),CONCATENATE("CREATE TABLE ""reg_",LOWER(J759),""" (""ID"" bigint NOT NULL AUTO_INCREMENT,  ""HASHFILE"" varchar(255) DEFAULT NULL, ""ID_PAI"" bigint NOT NULL,"),IF(Q759="Campo",CONCATENATE("""",L759,""" ",VLOOKUP(R759,Apoio!A:C,3,0)),""))&amp;IF(Z759="","",CONCATENATE("PRIMARY KEY (""ID""), KEY ""FK_reg_",LOWER(Z759),"_ID_PAI"" (""ID_PAI""), CONSTRAINT ""FK_reg_",LOWER(Z759),"_ID_PAI"" FOREIGN KEY (""ID_PAI"") REFERENCES ""reg_",LOWER(Z759),""" (""ID"")) ENGINE=InnoDB AUTO_INCREMENT=105774 DEFAULT CHARSET=utf8mb4 COLLATE=utf8mb4_0900_ai_ci;"))</f>
        <v>"CHV_DFE_ENTRADA" varchar(255) DEFAULT NULL,</v>
      </c>
      <c r="AB759" s="190" t="str">
        <f t="shared" si="83"/>
        <v>`reg_c186`.`CHV_DFE_ENTRADA`,</v>
      </c>
    </row>
    <row r="760" spans="10:28" ht="14.5" hidden="1" customHeight="1" thickBot="1" x14ac:dyDescent="0.35">
      <c r="J760" s="187" t="str">
        <f t="shared" si="78"/>
        <v>C186</v>
      </c>
      <c r="K760" s="226">
        <v>13</v>
      </c>
      <c r="L760" s="304" t="s">
        <v>1114</v>
      </c>
      <c r="M760" s="227" t="s">
        <v>1115</v>
      </c>
      <c r="N760" s="226" t="s">
        <v>32</v>
      </c>
      <c r="O760" s="226" t="s">
        <v>40</v>
      </c>
      <c r="P760" s="226" t="s">
        <v>28</v>
      </c>
      <c r="Q760" s="192" t="str">
        <f t="shared" si="79"/>
        <v>Campo</v>
      </c>
      <c r="R760" s="192" t="s">
        <v>3605</v>
      </c>
      <c r="S760" s="191" t="str">
        <f t="shared" si="80"/>
        <v/>
      </c>
      <c r="T760" s="192" t="str">
        <f t="shared" si="81"/>
        <v>&lt;campo posicao="13"&gt;
&lt;coluna&gt;DT_DOC_ENTRADA&lt;/coluna&gt;
&lt;descricao&gt;Data da emissão do documento fiscal de entrada&lt;/descricao&gt;
&lt;tipo&gt;D&lt;/tipo&gt;
&lt;/campo&gt;</v>
      </c>
      <c r="U760" s="192" t="str">
        <f t="shared" si="77"/>
        <v>&lt;campo posicao="13"&gt;
&lt;coluna&gt;DT_DOC_ENTRADA&lt;/coluna&gt;
&lt;descricao&gt;Data da emissão do documento fiscal de entrada&lt;/descricao&gt;
&lt;tipo&gt;D&lt;/tipo&gt;
&lt;/campo&gt;</v>
      </c>
      <c r="V760" s="192" t="str">
        <f t="shared" si="82"/>
        <v>{"Column14", "DT_DOC_ENTRADA"},</v>
      </c>
      <c r="W760" s="191" t="str">
        <f>IF(Q760="Campo","@Campos(posicao = "&amp;K760&amp;", tipo = '"&amp;R760&amp;"')@Column(name = """&amp;L760&amp;""")"&amp;IF(R760="D","@Temporal(TemporalType.DATE)","")&amp;"private "&amp;VLOOKUP(TEXT(R760,"@"),Apoio!A:B,2,0)&amp;" "&amp;SUBSTITUTE(LOWER(LEFT(L760,1))&amp;RIGHT(PROPER(L760),LEN(L760)-1),"_","")&amp;";",IF(ISNUMBER(Q760),IF(R760="R","@Entity@Table(name = ""reg_"&amp;LOWER(J760)&amp;""")@XmlRootElement","")&amp;VLOOKUP(J760,Blocos!D:I,6,0)&amp;Apoio!$E$1&amp;Y760,""))</f>
        <v>@Campos(posicao = 13, tipo = 'D')@Column(name = "DT_DOC_ENTRADA")@Temporal(TemporalType.DATE)private Date dtDocEntrada;</v>
      </c>
      <c r="X760" s="190" t="str">
        <f>IF(ISNUMBER(Q760),COUNTIF(Blocos!G:G,J760),"")</f>
        <v/>
      </c>
      <c r="Y760" s="190" t="str">
        <f>IF(OR(X760=0,X760=""),"",VLOOKUP(SUMIFS(Blocos!A:A,Blocos!H:H,'EFD REGISTROS e Campos (2)'!X760,Blocos!G:G,'EFD REGISTROS e Campos (2)'!J760),Blocos!A:L,12,0))</f>
        <v/>
      </c>
      <c r="Z760" s="190" t="str">
        <f>IF(ISNUMBER(Q761),VLOOKUP(J760,Blocos!D:G,4,0),"")</f>
        <v/>
      </c>
      <c r="AA760" s="190" t="str">
        <f>IF(ISNUMBER(Q760),CONCATENATE("CREATE TABLE ""reg_",LOWER(J760),""" (""ID"" bigint NOT NULL AUTO_INCREMENT,  ""HASHFILE"" varchar(255) DEFAULT NULL, ""ID_PAI"" bigint NOT NULL,"),IF(Q760="Campo",CONCATENATE("""",L760,""" ",VLOOKUP(R760,Apoio!A:C,3,0)),""))&amp;IF(Z760="","",CONCATENATE("PRIMARY KEY (""ID""), KEY ""FK_reg_",LOWER(Z760),"_ID_PAI"" (""ID_PAI""), CONSTRAINT ""FK_reg_",LOWER(Z760),"_ID_PAI"" FOREIGN KEY (""ID_PAI"") REFERENCES ""reg_",LOWER(Z760),""" (""ID"")) ENGINE=InnoDB AUTO_INCREMENT=105774 DEFAULT CHARSET=utf8mb4 COLLATE=utf8mb4_0900_ai_ci;"))</f>
        <v>"DT_DOC_ENTRADA" date DEFAULT NULL,</v>
      </c>
      <c r="AB760" s="190" t="str">
        <f t="shared" si="83"/>
        <v>`reg_c186`.`DT_DOC_ENTRADA`,</v>
      </c>
    </row>
    <row r="761" spans="10:28" ht="14.5" hidden="1" customHeight="1" thickBot="1" x14ac:dyDescent="0.35">
      <c r="J761" s="187" t="str">
        <f t="shared" si="78"/>
        <v>C186</v>
      </c>
      <c r="K761" s="226">
        <v>14</v>
      </c>
      <c r="L761" s="304" t="s">
        <v>1116</v>
      </c>
      <c r="M761" s="227" t="s">
        <v>1117</v>
      </c>
      <c r="N761" s="226" t="s">
        <v>32</v>
      </c>
      <c r="O761" s="226">
        <v>3</v>
      </c>
      <c r="P761" s="226" t="s">
        <v>28</v>
      </c>
      <c r="Q761" s="192" t="str">
        <f t="shared" si="79"/>
        <v>Campo</v>
      </c>
      <c r="R761" s="192" t="s">
        <v>3607</v>
      </c>
      <c r="S761" s="191" t="str">
        <f t="shared" si="80"/>
        <v/>
      </c>
      <c r="T761" s="192" t="str">
        <f t="shared" si="81"/>
        <v>&lt;campo posicao="14"&gt;
&lt;coluna&gt;NUM_ITEM_ENTRADA&lt;/coluna&gt;
&lt;descricao&gt;Item do documento fiscal de entrada&lt;/descricao&gt;
&lt;tipo&gt;I&lt;/tipo&gt;
&lt;/campo&gt;</v>
      </c>
      <c r="U761" s="192" t="str">
        <f t="shared" si="77"/>
        <v>&lt;campo posicao="14"&gt;
&lt;coluna&gt;NUM_ITEM_ENTRADA&lt;/coluna&gt;
&lt;descricao&gt;Item do documento fiscal de entrada&lt;/descricao&gt;
&lt;tipo&gt;I&lt;/tipo&gt;
&lt;/campo&gt;</v>
      </c>
      <c r="V761" s="192" t="str">
        <f t="shared" si="82"/>
        <v>{"Column15", "NUM_ITEM_ENTRADA"},</v>
      </c>
      <c r="W761" s="191" t="str">
        <f>IF(Q761="Campo","@Campos(posicao = "&amp;K761&amp;", tipo = '"&amp;R761&amp;"')@Column(name = """&amp;L761&amp;""")"&amp;IF(R761="D","@Temporal(TemporalType.DATE)","")&amp;"private "&amp;VLOOKUP(TEXT(R761,"@"),Apoio!A:B,2,0)&amp;" "&amp;SUBSTITUTE(LOWER(LEFT(L761,1))&amp;RIGHT(PROPER(L761),LEN(L761)-1),"_","")&amp;";",IF(ISNUMBER(Q761),IF(R761="R","@Entity@Table(name = ""reg_"&amp;LOWER(J761)&amp;""")@XmlRootElement","")&amp;VLOOKUP(J761,Blocos!D:I,6,0)&amp;Apoio!$E$1&amp;Y761,""))</f>
        <v>@Campos(posicao = 14, tipo = 'I')@Column(name = "NUM_ITEM_ENTRADA")private int numItemEntrada;</v>
      </c>
      <c r="X761" s="190" t="str">
        <f>IF(ISNUMBER(Q761),COUNTIF(Blocos!G:G,J761),"")</f>
        <v/>
      </c>
      <c r="Y761" s="190" t="str">
        <f>IF(OR(X761=0,X761=""),"",VLOOKUP(SUMIFS(Blocos!A:A,Blocos!H:H,'EFD REGISTROS e Campos (2)'!X761,Blocos!G:G,'EFD REGISTROS e Campos (2)'!J761),Blocos!A:L,12,0))</f>
        <v/>
      </c>
      <c r="Z761" s="190" t="str">
        <f>IF(ISNUMBER(Q762),VLOOKUP(J761,Blocos!D:G,4,0),"")</f>
        <v/>
      </c>
      <c r="AA761" s="190" t="str">
        <f>IF(ISNUMBER(Q761),CONCATENATE("CREATE TABLE ""reg_",LOWER(J761),""" (""ID"" bigint NOT NULL AUTO_INCREMENT,  ""HASHFILE"" varchar(255) DEFAULT NULL, ""ID_PAI"" bigint NOT NULL,"),IF(Q761="Campo",CONCATENATE("""",L761,""" ",VLOOKUP(R761,Apoio!A:C,3,0)),""))&amp;IF(Z761="","",CONCATENATE("PRIMARY KEY (""ID""), KEY ""FK_reg_",LOWER(Z761),"_ID_PAI"" (""ID_PAI""), CONSTRAINT ""FK_reg_",LOWER(Z761),"_ID_PAI"" FOREIGN KEY (""ID_PAI"") REFERENCES ""reg_",LOWER(Z761),""" (""ID"")) ENGINE=InnoDB AUTO_INCREMENT=105774 DEFAULT CHARSET=utf8mb4 COLLATE=utf8mb4_0900_ai_ci;"))</f>
        <v>"NUM_ITEM_ENTRADA" int DEFAULT NULL,</v>
      </c>
      <c r="AB761" s="190" t="str">
        <f t="shared" si="83"/>
        <v>`reg_c186`.`NUM_ITEM_ENTRADA`,</v>
      </c>
    </row>
    <row r="762" spans="10:28" ht="14.5" hidden="1" customHeight="1" thickBot="1" x14ac:dyDescent="0.35">
      <c r="J762" s="187" t="str">
        <f t="shared" si="78"/>
        <v>C186</v>
      </c>
      <c r="K762" s="226">
        <v>15</v>
      </c>
      <c r="L762" s="304" t="s">
        <v>1118</v>
      </c>
      <c r="M762" s="227" t="s">
        <v>1119</v>
      </c>
      <c r="N762" s="226" t="s">
        <v>32</v>
      </c>
      <c r="O762" s="226" t="s">
        <v>28</v>
      </c>
      <c r="P762" s="226">
        <v>6</v>
      </c>
      <c r="Q762" s="192" t="str">
        <f t="shared" si="79"/>
        <v>Campo</v>
      </c>
      <c r="R762" s="192" t="s">
        <v>3606</v>
      </c>
      <c r="S762" s="191" t="str">
        <f t="shared" si="80"/>
        <v/>
      </c>
      <c r="T762" s="192" t="str">
        <f t="shared" si="81"/>
        <v>&lt;campo posicao="15"&gt;
&lt;coluna&gt;VL_UNIT_CONV_ENTRADA&lt;/coluna&gt;
&lt;descricao&gt;Valor unitário da mercadoria, considerando a unidade utilizada para informar o campo “QUANT_CONV”, correspondente ao valor do campo VL_UNIT_CONV, preenchido na ocasião da entrada&lt;/descricao&gt;
&lt;tipo&gt;R&lt;/tipo&gt;
&lt;/campo&gt;</v>
      </c>
      <c r="U762" s="192" t="str">
        <f t="shared" si="77"/>
        <v>&lt;campo posicao="15"&gt;
&lt;coluna&gt;VL_UNIT_CONV_ENTRADA&lt;/coluna&gt;
&lt;descricao&gt;Valor unitário da mercadoria, considerando a unidade utilizada para informar o campo “QUANT_CONV”, correspondente ao valor do campo VL_UNIT_CONV, preenchido na ocasião da entrada&lt;/descricao&gt;
&lt;tipo&gt;R&lt;/tipo&gt;
&lt;/campo&gt;</v>
      </c>
      <c r="V762" s="192" t="str">
        <f t="shared" si="82"/>
        <v>{"Column16", "VL_UNIT_CONV_ENTRADA"},</v>
      </c>
      <c r="W762" s="191" t="str">
        <f>IF(Q762="Campo","@Campos(posicao = "&amp;K762&amp;", tipo = '"&amp;R762&amp;"')@Column(name = """&amp;L762&amp;""")"&amp;IF(R762="D","@Temporal(TemporalType.DATE)","")&amp;"private "&amp;VLOOKUP(TEXT(R762,"@"),Apoio!A:B,2,0)&amp;" "&amp;SUBSTITUTE(LOWER(LEFT(L762,1))&amp;RIGHT(PROPER(L762),LEN(L762)-1),"_","")&amp;";",IF(ISNUMBER(Q762),IF(R762="R","@Entity@Table(name = ""reg_"&amp;LOWER(J762)&amp;""")@XmlRootElement","")&amp;VLOOKUP(J762,Blocos!D:I,6,0)&amp;Apoio!$E$1&amp;Y762,""))</f>
        <v>@Campos(posicao = 15, tipo = 'R')@Column(name = "VL_UNIT_CONV_ENTRADA")private BigDecimal vlUnitConvEntrada;</v>
      </c>
      <c r="X762" s="190" t="str">
        <f>IF(ISNUMBER(Q762),COUNTIF(Blocos!G:G,J762),"")</f>
        <v/>
      </c>
      <c r="Y762" s="190" t="str">
        <f>IF(OR(X762=0,X762=""),"",VLOOKUP(SUMIFS(Blocos!A:A,Blocos!H:H,'EFD REGISTROS e Campos (2)'!X762,Blocos!G:G,'EFD REGISTROS e Campos (2)'!J762),Blocos!A:L,12,0))</f>
        <v/>
      </c>
      <c r="Z762" s="190" t="str">
        <f>IF(ISNUMBER(Q763),VLOOKUP(J762,Blocos!D:G,4,0),"")</f>
        <v/>
      </c>
      <c r="AA762" s="190" t="str">
        <f>IF(ISNUMBER(Q762),CONCATENATE("CREATE TABLE ""reg_",LOWER(J762),""" (""ID"" bigint NOT NULL AUTO_INCREMENT,  ""HASHFILE"" varchar(255) DEFAULT NULL, ""ID_PAI"" bigint NOT NULL,"),IF(Q762="Campo",CONCATENATE("""",L762,""" ",VLOOKUP(R762,Apoio!A:C,3,0)),""))&amp;IF(Z762="","",CONCATENATE("PRIMARY KEY (""ID""), KEY ""FK_reg_",LOWER(Z762),"_ID_PAI"" (""ID_PAI""), CONSTRAINT ""FK_reg_",LOWER(Z762),"_ID_PAI"" FOREIGN KEY (""ID_PAI"") REFERENCES ""reg_",LOWER(Z762),""" (""ID"")) ENGINE=InnoDB AUTO_INCREMENT=105774 DEFAULT CHARSET=utf8mb4 COLLATE=utf8mb4_0900_ai_ci;"))</f>
        <v>"VL_UNIT_CONV_ENTRADA" decimal(15,6) DEFAULT NULL,</v>
      </c>
      <c r="AB762" s="190" t="str">
        <f t="shared" si="83"/>
        <v>`reg_c186`.`VL_UNIT_CONV_ENTRADA`,</v>
      </c>
    </row>
    <row r="763" spans="10:28" ht="14.5" hidden="1" customHeight="1" thickBot="1" x14ac:dyDescent="0.35">
      <c r="J763" s="187" t="str">
        <f t="shared" si="78"/>
        <v>C186</v>
      </c>
      <c r="K763" s="226">
        <v>16</v>
      </c>
      <c r="L763" s="305" t="s">
        <v>1120</v>
      </c>
      <c r="M763" s="228" t="s">
        <v>1121</v>
      </c>
      <c r="N763" s="226" t="s">
        <v>32</v>
      </c>
      <c r="O763" s="226" t="s">
        <v>28</v>
      </c>
      <c r="P763" s="226">
        <v>6</v>
      </c>
      <c r="Q763" s="192" t="str">
        <f t="shared" si="79"/>
        <v>Campo</v>
      </c>
      <c r="R763" s="192" t="s">
        <v>3606</v>
      </c>
      <c r="S763" s="191" t="str">
        <f t="shared" si="80"/>
        <v/>
      </c>
      <c r="T763" s="192" t="str">
        <f t="shared" si="81"/>
        <v>&lt;campo posicao="16"&gt;
&lt;coluna&gt;VL_UNIT_ICMS_OP_CONV_ENTRADA&lt;/coluna&gt;
&lt;descricao&gt;Valor unitário do ICMS correspondente ao valor do campo VL_UNIT_ICMS_OP_CONV, preenchido na ocasião da entrada&lt;/descricao&gt;
&lt;tipo&gt;R&lt;/tipo&gt;
&lt;/campo&gt;</v>
      </c>
      <c r="U763" s="192" t="str">
        <f t="shared" si="77"/>
        <v>&lt;campo posicao="16"&gt;
&lt;coluna&gt;VL_UNIT_ICMS_OP_CONV_ENTRADA&lt;/coluna&gt;
&lt;descricao&gt;Valor unitário do ICMS correspondente ao valor do campo VL_UNIT_ICMS_OP_CONV, preenchido na ocasião da entrada&lt;/descricao&gt;
&lt;tipo&gt;R&lt;/tipo&gt;
&lt;/campo&gt;</v>
      </c>
      <c r="V763" s="192" t="str">
        <f t="shared" si="82"/>
        <v>{"Column17", "VL_UNIT_ICMS_OP_CONV_ENTRADA"},</v>
      </c>
      <c r="W763" s="191" t="str">
        <f>IF(Q763="Campo","@Campos(posicao = "&amp;K763&amp;", tipo = '"&amp;R763&amp;"')@Column(name = """&amp;L763&amp;""")"&amp;IF(R763="D","@Temporal(TemporalType.DATE)","")&amp;"private "&amp;VLOOKUP(TEXT(R763,"@"),Apoio!A:B,2,0)&amp;" "&amp;SUBSTITUTE(LOWER(LEFT(L763,1))&amp;RIGHT(PROPER(L763),LEN(L763)-1),"_","")&amp;";",IF(ISNUMBER(Q763),IF(R763="R","@Entity@Table(name = ""reg_"&amp;LOWER(J763)&amp;""")@XmlRootElement","")&amp;VLOOKUP(J763,Blocos!D:I,6,0)&amp;Apoio!$E$1&amp;Y763,""))</f>
        <v>@Campos(posicao = 16, tipo = 'R')@Column(name = "VL_UNIT_ICMS_OP_CONV_ENTRADA")private BigDecimal vlUnitIcmsOpConvEntrada;</v>
      </c>
      <c r="X763" s="190" t="str">
        <f>IF(ISNUMBER(Q763),COUNTIF(Blocos!G:G,J763),"")</f>
        <v/>
      </c>
      <c r="Y763" s="190" t="str">
        <f>IF(OR(X763=0,X763=""),"",VLOOKUP(SUMIFS(Blocos!A:A,Blocos!H:H,'EFD REGISTROS e Campos (2)'!X763,Blocos!G:G,'EFD REGISTROS e Campos (2)'!J763),Blocos!A:L,12,0))</f>
        <v/>
      </c>
      <c r="Z763" s="190" t="str">
        <f>IF(ISNUMBER(Q764),VLOOKUP(J763,Blocos!D:G,4,0),"")</f>
        <v/>
      </c>
      <c r="AA763" s="190" t="str">
        <f>IF(ISNUMBER(Q763),CONCATENATE("CREATE TABLE ""reg_",LOWER(J763),""" (""ID"" bigint NOT NULL AUTO_INCREMENT,  ""HASHFILE"" varchar(255) DEFAULT NULL, ""ID_PAI"" bigint NOT NULL,"),IF(Q763="Campo",CONCATENATE("""",L763,""" ",VLOOKUP(R763,Apoio!A:C,3,0)),""))&amp;IF(Z763="","",CONCATENATE("PRIMARY KEY (""ID""), KEY ""FK_reg_",LOWER(Z763),"_ID_PAI"" (""ID_PAI""), CONSTRAINT ""FK_reg_",LOWER(Z763),"_ID_PAI"" FOREIGN KEY (""ID_PAI"") REFERENCES ""reg_",LOWER(Z763),""" (""ID"")) ENGINE=InnoDB AUTO_INCREMENT=105774 DEFAULT CHARSET=utf8mb4 COLLATE=utf8mb4_0900_ai_ci;"))</f>
        <v>"VL_UNIT_ICMS_OP_CONV_ENTRADA" decimal(15,6) DEFAULT NULL,</v>
      </c>
      <c r="AB763" s="190" t="str">
        <f t="shared" si="83"/>
        <v>`reg_c186`.`VL_UNIT_ICMS_OP_CONV_ENTRADA`,</v>
      </c>
    </row>
    <row r="764" spans="10:28" ht="14.5" hidden="1" customHeight="1" x14ac:dyDescent="0.3">
      <c r="J764" s="187" t="str">
        <f t="shared" si="78"/>
        <v>C186</v>
      </c>
      <c r="K764" s="283">
        <v>17</v>
      </c>
      <c r="L764" s="283" t="s">
        <v>3983</v>
      </c>
      <c r="M764" s="230" t="s">
        <v>1123</v>
      </c>
      <c r="N764" s="229" t="s">
        <v>32</v>
      </c>
      <c r="O764" s="229" t="s">
        <v>28</v>
      </c>
      <c r="P764" s="229">
        <v>6</v>
      </c>
      <c r="Q764" s="192" t="str">
        <f t="shared" si="79"/>
        <v>Campo</v>
      </c>
      <c r="R764" s="192" t="s">
        <v>3606</v>
      </c>
      <c r="S764" s="191" t="str">
        <f t="shared" si="80"/>
        <v/>
      </c>
      <c r="T764" s="192" t="str">
        <f t="shared" si="81"/>
        <v>&lt;campo posicao="17"&gt;
&lt;coluna&gt;VL_UNIT_BC_ICMS_ST_CONV_ENTRADA&lt;/coluna&gt;
&lt;descricao&gt;Valor unitário da base de cálculo do&lt;/descricao&gt;
&lt;tipo&gt;R&lt;/tipo&gt;
&lt;/campo&gt;</v>
      </c>
      <c r="U764" s="192" t="str">
        <f t="shared" si="77"/>
        <v>&lt;campo posicao="17"&gt;
&lt;coluna&gt;VL_UNIT_BC_ICMS_ST_CONV_ENTRADA&lt;/coluna&gt;
&lt;descricao&gt;Valor unitário da base de cálculo do&lt;/descricao&gt;
&lt;tipo&gt;R&lt;/tipo&gt;
&lt;/campo&gt;</v>
      </c>
      <c r="V764" s="192" t="str">
        <f t="shared" si="82"/>
        <v>{"Column18", "VL_UNIT_BC_ICMS_ST_CONV_ENTRADA"},</v>
      </c>
      <c r="W764" s="191" t="str">
        <f>IF(Q764="Campo","@Campos(posicao = "&amp;K764&amp;", tipo = '"&amp;R764&amp;"')@Column(name = """&amp;L764&amp;""")"&amp;IF(R764="D","@Temporal(TemporalType.DATE)","")&amp;"private "&amp;VLOOKUP(TEXT(R764,"@"),Apoio!A:B,2,0)&amp;" "&amp;SUBSTITUTE(LOWER(LEFT(L764,1))&amp;RIGHT(PROPER(L764),LEN(L764)-1),"_","")&amp;";",IF(ISNUMBER(Q764),IF(R764="R","@Entity@Table(name = ""reg_"&amp;LOWER(J764)&amp;""")@XmlRootElement","")&amp;VLOOKUP(J764,Blocos!D:I,6,0)&amp;Apoio!$E$1&amp;Y764,""))</f>
        <v>@Campos(posicao = 17, tipo = 'R')@Column(name = "VL_UNIT_BC_ICMS_ST_CONV_ENTRADA")private BigDecimal vlUnitBcIcmsStConvEntrada;</v>
      </c>
      <c r="X764" s="190" t="str">
        <f>IF(ISNUMBER(Q764),COUNTIF(Blocos!G:G,J764),"")</f>
        <v/>
      </c>
      <c r="Y764" s="190" t="str">
        <f>IF(OR(X764=0,X764=""),"",VLOOKUP(SUMIFS(Blocos!A:A,Blocos!H:H,'EFD REGISTROS e Campos (2)'!X764,Blocos!G:G,'EFD REGISTROS e Campos (2)'!J764),Blocos!A:L,12,0))</f>
        <v/>
      </c>
      <c r="Z764" s="190" t="str">
        <f>IF(ISNUMBER(Q765),VLOOKUP(J764,Blocos!D:G,4,0),"")</f>
        <v/>
      </c>
      <c r="AA764" s="190" t="str">
        <f>IF(ISNUMBER(Q764),CONCATENATE("CREATE TABLE ""reg_",LOWER(J764),""" (""ID"" bigint NOT NULL AUTO_INCREMENT,  ""HASHFILE"" varchar(255) DEFAULT NULL, ""ID_PAI"" bigint NOT NULL,"),IF(Q764="Campo",CONCATENATE("""",L764,""" ",VLOOKUP(R764,Apoio!A:C,3,0)),""))&amp;IF(Z764="","",CONCATENATE("PRIMARY KEY (""ID""), KEY ""FK_reg_",LOWER(Z764),"_ID_PAI"" (""ID_PAI""), CONSTRAINT ""FK_reg_",LOWER(Z764),"_ID_PAI"" FOREIGN KEY (""ID_PAI"") REFERENCES ""reg_",LOWER(Z764),""" (""ID"")) ENGINE=InnoDB AUTO_INCREMENT=105774 DEFAULT CHARSET=utf8mb4 COLLATE=utf8mb4_0900_ai_ci;"))</f>
        <v>"VL_UNIT_BC_ICMS_ST_CONV_ENTRADA" decimal(15,6) DEFAULT NULL,</v>
      </c>
      <c r="AB764" s="190" t="str">
        <f t="shared" si="83"/>
        <v>`reg_c186`.`VL_UNIT_BC_ICMS_ST_CONV_ENTRADA`,</v>
      </c>
    </row>
    <row r="765" spans="10:28" ht="14.5" hidden="1" customHeight="1" x14ac:dyDescent="0.3">
      <c r="J765" s="187" t="str">
        <f t="shared" si="78"/>
        <v>C186</v>
      </c>
      <c r="K765" s="231"/>
      <c r="L765" s="306"/>
      <c r="M765" s="230" t="s">
        <v>1124</v>
      </c>
      <c r="N765" s="231"/>
      <c r="O765" s="231"/>
      <c r="P765" s="231"/>
      <c r="Q765" s="192" t="str">
        <f t="shared" si="79"/>
        <v/>
      </c>
      <c r="S765" s="191" t="str">
        <f t="shared" si="80"/>
        <v/>
      </c>
      <c r="T765" s="192" t="str">
        <f t="shared" si="81"/>
        <v/>
      </c>
      <c r="U765" s="192" t="str">
        <f t="shared" si="77"/>
        <v/>
      </c>
      <c r="V765" s="192" t="str">
        <f t="shared" si="82"/>
        <v/>
      </c>
      <c r="W765" s="191" t="str">
        <f>IF(Q765="Campo","@Campos(posicao = "&amp;K765&amp;", tipo = '"&amp;R765&amp;"')@Column(name = """&amp;L765&amp;""")"&amp;IF(R765="D","@Temporal(TemporalType.DATE)","")&amp;"private "&amp;VLOOKUP(TEXT(R765,"@"),Apoio!A:B,2,0)&amp;" "&amp;SUBSTITUTE(LOWER(LEFT(L765,1))&amp;RIGHT(PROPER(L765),LEN(L765)-1),"_","")&amp;";",IF(ISNUMBER(Q765),IF(R765="R","@Entity@Table(name = ""reg_"&amp;LOWER(J765)&amp;""")@XmlRootElement","")&amp;VLOOKUP(J765,Blocos!D:I,6,0)&amp;Apoio!$E$1&amp;Y765,""))</f>
        <v/>
      </c>
      <c r="X765" s="190" t="str">
        <f>IF(ISNUMBER(Q765),COUNTIF(Blocos!G:G,J765),"")</f>
        <v/>
      </c>
      <c r="Y765" s="190" t="str">
        <f>IF(OR(X765=0,X765=""),"",VLOOKUP(SUMIFS(Blocos!A:A,Blocos!H:H,'EFD REGISTROS e Campos (2)'!X765,Blocos!G:G,'EFD REGISTROS e Campos (2)'!J765),Blocos!A:L,12,0))</f>
        <v/>
      </c>
      <c r="Z765" s="190" t="str">
        <f>IF(ISNUMBER(Q766),VLOOKUP(J765,Blocos!D:G,4,0),"")</f>
        <v/>
      </c>
      <c r="AA765" s="190" t="str">
        <f>IF(ISNUMBER(Q765),CONCATENATE("CREATE TABLE ""reg_",LOWER(J765),""" (""ID"" bigint NOT NULL AUTO_INCREMENT,  ""HASHFILE"" varchar(255) DEFAULT NULL, ""ID_PAI"" bigint NOT NULL,"),IF(Q765="Campo",CONCATENATE("""",L765,""" ",VLOOKUP(R765,Apoio!A:C,3,0)),""))&amp;IF(Z765="","",CONCATENATE("PRIMARY KEY (""ID""), KEY ""FK_reg_",LOWER(Z765),"_ID_PAI"" (""ID_PAI""), CONSTRAINT ""FK_reg_",LOWER(Z765),"_ID_PAI"" FOREIGN KEY (""ID_PAI"") REFERENCES ""reg_",LOWER(Z765),""" (""ID"")) ENGINE=InnoDB AUTO_INCREMENT=105774 DEFAULT CHARSET=utf8mb4 COLLATE=utf8mb4_0900_ai_ci;"))</f>
        <v/>
      </c>
      <c r="AB765" s="190" t="str">
        <f t="shared" si="83"/>
        <v/>
      </c>
    </row>
    <row r="766" spans="10:28" ht="14.5" hidden="1" customHeight="1" thickBot="1" x14ac:dyDescent="0.35">
      <c r="J766" s="187" t="str">
        <f t="shared" si="78"/>
        <v>C186</v>
      </c>
      <c r="K766" s="232"/>
      <c r="L766" s="307"/>
      <c r="M766" s="228" t="s">
        <v>1125</v>
      </c>
      <c r="N766" s="232"/>
      <c r="O766" s="232"/>
      <c r="P766" s="232"/>
      <c r="Q766" s="192" t="str">
        <f t="shared" si="79"/>
        <v/>
      </c>
      <c r="S766" s="191" t="str">
        <f t="shared" si="80"/>
        <v/>
      </c>
      <c r="T766" s="192" t="str">
        <f t="shared" si="81"/>
        <v/>
      </c>
      <c r="U766" s="192" t="str">
        <f t="shared" ref="U766:U793" si="84">S766&amp;T766</f>
        <v/>
      </c>
      <c r="V766" s="192" t="str">
        <f t="shared" si="82"/>
        <v/>
      </c>
      <c r="W766" s="191" t="str">
        <f>IF(Q766="Campo","@Campos(posicao = "&amp;K766&amp;", tipo = '"&amp;R766&amp;"')@Column(name = """&amp;L766&amp;""")"&amp;IF(R766="D","@Temporal(TemporalType.DATE)","")&amp;"private "&amp;VLOOKUP(TEXT(R766,"@"),Apoio!A:B,2,0)&amp;" "&amp;SUBSTITUTE(LOWER(LEFT(L766,1))&amp;RIGHT(PROPER(L766),LEN(L766)-1),"_","")&amp;";",IF(ISNUMBER(Q766),IF(R766="R","@Entity@Table(name = ""reg_"&amp;LOWER(J766)&amp;""")@XmlRootElement","")&amp;VLOOKUP(J766,Blocos!D:I,6,0)&amp;Apoio!$E$1&amp;Y766,""))</f>
        <v/>
      </c>
      <c r="X766" s="190" t="str">
        <f>IF(ISNUMBER(Q766),COUNTIF(Blocos!G:G,J766),"")</f>
        <v/>
      </c>
      <c r="Y766" s="190" t="str">
        <f>IF(OR(X766=0,X766=""),"",VLOOKUP(SUMIFS(Blocos!A:A,Blocos!H:H,'EFD REGISTROS e Campos (2)'!X766,Blocos!G:G,'EFD REGISTROS e Campos (2)'!J766),Blocos!A:L,12,0))</f>
        <v/>
      </c>
      <c r="Z766" s="190" t="str">
        <f>IF(ISNUMBER(Q767),VLOOKUP(J766,Blocos!D:G,4,0),"")</f>
        <v/>
      </c>
      <c r="AA766" s="190" t="str">
        <f>IF(ISNUMBER(Q766),CONCATENATE("CREATE TABLE ""reg_",LOWER(J766),""" (""ID"" bigint NOT NULL AUTO_INCREMENT,  ""HASHFILE"" varchar(255) DEFAULT NULL, ""ID_PAI"" bigint NOT NULL,"),IF(Q766="Campo",CONCATENATE("""",L766,""" ",VLOOKUP(R766,Apoio!A:C,3,0)),""))&amp;IF(Z766="","",CONCATENATE("PRIMARY KEY (""ID""), KEY ""FK_reg_",LOWER(Z766),"_ID_PAI"" (""ID_PAI""), CONSTRAINT ""FK_reg_",LOWER(Z766),"_ID_PAI"" FOREIGN KEY (""ID_PAI"") REFERENCES ""reg_",LOWER(Z766),""" (""ID"")) ENGINE=InnoDB AUTO_INCREMENT=105774 DEFAULT CHARSET=utf8mb4 COLLATE=utf8mb4_0900_ai_ci;"))</f>
        <v/>
      </c>
      <c r="AB766" s="190" t="str">
        <f t="shared" si="83"/>
        <v/>
      </c>
    </row>
    <row r="767" spans="10:28" ht="14.5" hidden="1" customHeight="1" thickBot="1" x14ac:dyDescent="0.35">
      <c r="J767" s="187" t="str">
        <f t="shared" si="78"/>
        <v>C186</v>
      </c>
      <c r="K767" s="226">
        <v>18</v>
      </c>
      <c r="L767" s="304" t="s">
        <v>1126</v>
      </c>
      <c r="M767" s="228" t="s">
        <v>1127</v>
      </c>
      <c r="N767" s="226" t="s">
        <v>32</v>
      </c>
      <c r="O767" s="226" t="s">
        <v>28</v>
      </c>
      <c r="P767" s="226">
        <v>6</v>
      </c>
      <c r="Q767" s="192" t="str">
        <f t="shared" si="79"/>
        <v>Campo</v>
      </c>
      <c r="R767" s="192" t="s">
        <v>3606</v>
      </c>
      <c r="S767" s="191" t="str">
        <f t="shared" si="80"/>
        <v/>
      </c>
      <c r="T767" s="192" t="str">
        <f t="shared" si="81"/>
        <v>&lt;campo posicao="18"&gt;
&lt;coluna&gt;VL_UNIT_ICMS_ST_CONV_ENTRADA&lt;/coluna&gt;
&lt;descricao&gt;Valor unitário do imposto pago ou retido anteriormente por substituição, inclusive FCP se devido, correspondente ao valor do campo VL_UNIT_ICMS_ST_CONV, preenchido na ocasião da entrada&lt;/descricao&gt;
&lt;tipo&gt;R&lt;/tipo&gt;
&lt;/campo&gt;</v>
      </c>
      <c r="U767" s="192" t="str">
        <f t="shared" si="84"/>
        <v>&lt;campo posicao="18"&gt;
&lt;coluna&gt;VL_UNIT_ICMS_ST_CONV_ENTRADA&lt;/coluna&gt;
&lt;descricao&gt;Valor unitário do imposto pago ou retido anteriormente por substituição, inclusive FCP se devido, correspondente ao valor do campo VL_UNIT_ICMS_ST_CONV, preenchido na ocasião da entrada&lt;/descricao&gt;
&lt;tipo&gt;R&lt;/tipo&gt;
&lt;/campo&gt;</v>
      </c>
      <c r="V767" s="192" t="str">
        <f t="shared" si="82"/>
        <v>{"Column19", "VL_UNIT_ICMS_ST_CONV_ENTRADA"},</v>
      </c>
      <c r="W767" s="191" t="str">
        <f>IF(Q767="Campo","@Campos(posicao = "&amp;K767&amp;", tipo = '"&amp;R767&amp;"')@Column(name = """&amp;L767&amp;""")"&amp;IF(R767="D","@Temporal(TemporalType.DATE)","")&amp;"private "&amp;VLOOKUP(TEXT(R767,"@"),Apoio!A:B,2,0)&amp;" "&amp;SUBSTITUTE(LOWER(LEFT(L767,1))&amp;RIGHT(PROPER(L767),LEN(L767)-1),"_","")&amp;";",IF(ISNUMBER(Q767),IF(R767="R","@Entity@Table(name = ""reg_"&amp;LOWER(J767)&amp;""")@XmlRootElement","")&amp;VLOOKUP(J767,Blocos!D:I,6,0)&amp;Apoio!$E$1&amp;Y767,""))</f>
        <v>@Campos(posicao = 18, tipo = 'R')@Column(name = "VL_UNIT_ICMS_ST_CONV_ENTRADA")private BigDecimal vlUnitIcmsStConvEntrada;</v>
      </c>
      <c r="X767" s="190" t="str">
        <f>IF(ISNUMBER(Q767),COUNTIF(Blocos!G:G,J767),"")</f>
        <v/>
      </c>
      <c r="Y767" s="190" t="str">
        <f>IF(OR(X767=0,X767=""),"",VLOOKUP(SUMIFS(Blocos!A:A,Blocos!H:H,'EFD REGISTROS e Campos (2)'!X767,Blocos!G:G,'EFD REGISTROS e Campos (2)'!J767),Blocos!A:L,12,0))</f>
        <v/>
      </c>
      <c r="Z767" s="190" t="str">
        <f>IF(ISNUMBER(Q768),VLOOKUP(J767,Blocos!D:G,4,0),"")</f>
        <v/>
      </c>
      <c r="AA767" s="190" t="str">
        <f>IF(ISNUMBER(Q767),CONCATENATE("CREATE TABLE ""reg_",LOWER(J767),""" (""ID"" bigint NOT NULL AUTO_INCREMENT,  ""HASHFILE"" varchar(255) DEFAULT NULL, ""ID_PAI"" bigint NOT NULL,"),IF(Q767="Campo",CONCATENATE("""",L767,""" ",VLOOKUP(R767,Apoio!A:C,3,0)),""))&amp;IF(Z767="","",CONCATENATE("PRIMARY KEY (""ID""), KEY ""FK_reg_",LOWER(Z767),"_ID_PAI"" (""ID_PAI""), CONSTRAINT ""FK_reg_",LOWER(Z767),"_ID_PAI"" FOREIGN KEY (""ID_PAI"") REFERENCES ""reg_",LOWER(Z767),""" (""ID"")) ENGINE=InnoDB AUTO_INCREMENT=105774 DEFAULT CHARSET=utf8mb4 COLLATE=utf8mb4_0900_ai_ci;"))</f>
        <v>"VL_UNIT_ICMS_ST_CONV_ENTRADA" decimal(15,6) DEFAULT NULL,</v>
      </c>
      <c r="AB767" s="190" t="str">
        <f t="shared" si="83"/>
        <v>`reg_c186`.`VL_UNIT_ICMS_ST_CONV_ENTRADA`,</v>
      </c>
    </row>
    <row r="768" spans="10:28" ht="14.5" hidden="1" customHeight="1" thickBot="1" x14ac:dyDescent="0.35">
      <c r="J768" s="187" t="str">
        <f t="shared" ref="J768:J831" si="85">IF(A768="",J767,CONCATENATE(B768,C768,D768,E768,F768,G768,H768))</f>
        <v>C186</v>
      </c>
      <c r="K768" s="226">
        <v>19</v>
      </c>
      <c r="L768" s="304" t="s">
        <v>1128</v>
      </c>
      <c r="M768" s="228" t="s">
        <v>1129</v>
      </c>
      <c r="N768" s="226" t="s">
        <v>32</v>
      </c>
      <c r="O768" s="226" t="s">
        <v>28</v>
      </c>
      <c r="P768" s="226">
        <v>6</v>
      </c>
      <c r="Q768" s="192" t="str">
        <f t="shared" si="79"/>
        <v>Campo</v>
      </c>
      <c r="R768" s="192" t="s">
        <v>3606</v>
      </c>
      <c r="S768" s="191" t="str">
        <f t="shared" si="80"/>
        <v/>
      </c>
      <c r="T768" s="192" t="str">
        <f t="shared" si="81"/>
        <v>&lt;campo posicao="19"&gt;
&lt;coluna&gt;VL_UNIT_FCP_ST_CONV_ENTRADA&lt;/coluna&gt;
&lt;descricao&gt;Valor unitário do FCP_ST, correspondente ao valor do campo VL_UNIT_FCP_ST_CONV, preenchido na ocasião da entrada&lt;/descricao&gt;
&lt;tipo&gt;R&lt;/tipo&gt;
&lt;/campo&gt;</v>
      </c>
      <c r="U768" s="192" t="str">
        <f t="shared" si="84"/>
        <v>&lt;campo posicao="19"&gt;
&lt;coluna&gt;VL_UNIT_FCP_ST_CONV_ENTRADA&lt;/coluna&gt;
&lt;descricao&gt;Valor unitário do FCP_ST, correspondente ao valor do campo VL_UNIT_FCP_ST_CONV, preenchido na ocasião da entrada&lt;/descricao&gt;
&lt;tipo&gt;R&lt;/tipo&gt;
&lt;/campo&gt;</v>
      </c>
      <c r="V768" s="192" t="str">
        <f t="shared" si="82"/>
        <v>{"Column20", "VL_UNIT_FCP_ST_CONV_ENTRADA"},</v>
      </c>
      <c r="W768" s="191" t="str">
        <f>IF(Q768="Campo","@Campos(posicao = "&amp;K768&amp;", tipo = '"&amp;R768&amp;"')@Column(name = """&amp;L768&amp;""")"&amp;IF(R768="D","@Temporal(TemporalType.DATE)","")&amp;"private "&amp;VLOOKUP(TEXT(R768,"@"),Apoio!A:B,2,0)&amp;" "&amp;SUBSTITUTE(LOWER(LEFT(L768,1))&amp;RIGHT(PROPER(L768),LEN(L768)-1),"_","")&amp;";",IF(ISNUMBER(Q768),IF(R768="R","@Entity@Table(name = ""reg_"&amp;LOWER(J768)&amp;""")@XmlRootElement","")&amp;VLOOKUP(J768,Blocos!D:I,6,0)&amp;Apoio!$E$1&amp;Y768,""))</f>
        <v>@Campos(posicao = 19, tipo = 'R')@Column(name = "VL_UNIT_FCP_ST_CONV_ENTRADA")private BigDecimal vlUnitFcpStConvEntrada;</v>
      </c>
      <c r="X768" s="190" t="str">
        <f>IF(ISNUMBER(Q768),COUNTIF(Blocos!G:G,J768),"")</f>
        <v/>
      </c>
      <c r="Y768" s="190" t="str">
        <f>IF(OR(X768=0,X768=""),"",VLOOKUP(SUMIFS(Blocos!A:A,Blocos!H:H,'EFD REGISTROS e Campos (2)'!X768,Blocos!G:G,'EFD REGISTROS e Campos (2)'!J768),Blocos!A:L,12,0))</f>
        <v/>
      </c>
      <c r="Z768" s="190" t="str">
        <f>IF(ISNUMBER(Q769),VLOOKUP(J768,Blocos!D:G,4,0),"")</f>
        <v>C100</v>
      </c>
      <c r="AA768" s="190" t="str">
        <f>IF(ISNUMBER(Q768),CONCATENATE("CREATE TABLE ""reg_",LOWER(J768),""" (""ID"" bigint NOT NULL AUTO_INCREMENT,  ""HASHFILE"" varchar(255) DEFAULT NULL, ""ID_PAI"" bigint NOT NULL,"),IF(Q768="Campo",CONCATENATE("""",L768,""" ",VLOOKUP(R768,Apoio!A:C,3,0)),""))&amp;IF(Z768="","",CONCATENATE("PRIMARY KEY (""ID""), KEY ""FK_reg_",LOWER(Z768),"_ID_PAI"" (""ID_PAI""), CONSTRAINT ""FK_reg_",LOWER(Z768),"_ID_PAI"" FOREIGN KEY (""ID_PAI"") REFERENCES ""reg_",LOWER(Z768),""" (""ID"")) ENGINE=InnoDB AUTO_INCREMENT=105774 DEFAULT CHARSET=utf8mb4 COLLATE=utf8mb4_0900_ai_ci;"))</f>
        <v>"VL_UNIT_FCP_ST_CONV_ENTRADA" decimal(15,6) DEFAULT NULL,PRIMARY KEY ("ID"), KEY "FK_reg_c100_ID_PAI" ("ID_PAI"), CONSTRAINT "FK_reg_c100_ID_PAI" FOREIGN KEY ("ID_PAI") REFERENCES "reg_c100" ("ID")) ENGINE=InnoDB AUTO_INCREMENT=105774 DEFAULT CHARSET=utf8mb4 COLLATE=utf8mb4_0900_ai_ci;</v>
      </c>
      <c r="AB768" s="190" t="str">
        <f t="shared" si="83"/>
        <v>`reg_c186`.`VL_UNIT_FCP_ST_CONV_ENTRADA`,FROM `efdicms`.`reg_c186`;"</v>
      </c>
    </row>
    <row r="769" spans="1:28" ht="14.5" hidden="1" customHeight="1" collapsed="1" x14ac:dyDescent="0.3">
      <c r="A769" s="180" t="s">
        <v>22</v>
      </c>
      <c r="E769" s="180" t="s">
        <v>1130</v>
      </c>
      <c r="I769" s="180" t="s">
        <v>144</v>
      </c>
      <c r="J769" s="187" t="str">
        <f t="shared" si="85"/>
        <v>C190</v>
      </c>
      <c r="K769" s="195" t="s">
        <v>1131</v>
      </c>
      <c r="Q769" s="192">
        <f t="shared" si="79"/>
        <v>3</v>
      </c>
      <c r="S769" s="191" t="str">
        <f t="shared" si="80"/>
        <v>&lt;/registro&gt;
&lt;registro codigo="C190" perfil="ABC" nivel="3"&gt;</v>
      </c>
      <c r="T769" s="192" t="str">
        <f t="shared" si="81"/>
        <v/>
      </c>
      <c r="U769" s="192" t="str">
        <f t="shared" si="84"/>
        <v>&lt;/registro&gt;
&lt;registro codigo="C190" perfil="ABC" nivel="3"&gt;</v>
      </c>
      <c r="V769" s="192" t="str">
        <f t="shared" si="82"/>
        <v/>
      </c>
      <c r="W769" s="191" t="str">
        <f>IF(Q769="Campo","@Campos(posicao = "&amp;K769&amp;", tipo = '"&amp;R769&amp;"')@Column(name = """&amp;L769&amp;""")"&amp;IF(R769="D","@Temporal(TemporalType.DATE)","")&amp;"private "&amp;VLOOKUP(TEXT(R769,"@"),Apoio!A:B,2,0)&amp;" "&amp;SUBSTITUTE(LOWER(LEFT(L769,1))&amp;RIGHT(PROPER(L769),LEN(L769)-1),"_","")&amp;";",IF(ISNUMBER(Q769),IF(R769="R","@Entity@Table(name = ""reg_"&amp;LOWER(J769)&amp;""")@XmlRootElement","")&amp;VLOOKUP(J769,Blocos!D:I,6,0)&amp;Apoio!$E$1&amp;Y769,""))</f>
        <v>@Registros(nivel = 3) public class RegC190 implements Serializable { private static final long serialVersionUID = 1L; @Id @GeneratedValue(strategy = GenerationType.IDENTITY) @Basic(optional = false) @Column(name = "ID" ) private Long id;@ManyToOne(fetch = FetchType.LAZY) @JoinColumn(name = "ID_PAI", nullable = false) private RegC100 idPai; public RegC100 getIdPai() {return idPai;}public void setIdPai(Object idPai) {this.idPai = (RegC100) idPai;}public RegC190() { } public RegC190(Long id) { this.id = id; } public RegC190(Long id, RegC100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RegC191 regC191;public RegC191 getRegC191() {return regC191;}public void setRegC191(RegC191 regC191) {this.regC191 = regC191;}</v>
      </c>
      <c r="X769" s="190">
        <f>IF(ISNUMBER(Q769),COUNTIF(Blocos!G:G,J769),"")</f>
        <v>1</v>
      </c>
      <c r="Y769" s="190" t="str">
        <f>IF(OR(X769=0,X769=""),"",VLOOKUP(SUMIFS(Blocos!A:A,Blocos!H:H,'EFD REGISTROS e Campos (2)'!X769,Blocos!G:G,'EFD REGISTROS e Campos (2)'!J769),Blocos!A:L,12,0))</f>
        <v>@OneToOne(optional = true, cascade = CascadeType.ALL, fetch = FetchType.LAZY, mappedBy = "idPai")private  RegC191 regC191;public RegC191 getRegC191() {return regC191;}public void setRegC191(RegC191 regC191) {this.regC191 = regC191;}</v>
      </c>
      <c r="Z769" s="190" t="str">
        <f>IF(ISNUMBER(Q770),VLOOKUP(J769,Blocos!D:G,4,0),"")</f>
        <v/>
      </c>
      <c r="AA769" s="190" t="str">
        <f>IF(ISNUMBER(Q769),CONCATENATE("CREATE TABLE ""reg_",LOWER(J769),""" (""ID"" bigint NOT NULL AUTO_INCREMENT,  ""HASHFILE"" varchar(255) DEFAULT NULL, ""ID_PAI"" bigint NOT NULL,"),IF(Q769="Campo",CONCATENATE("""",L769,""" ",VLOOKUP(R769,Apoio!A:C,3,0)),""))&amp;IF(Z769="","",CONCATENATE("PRIMARY KEY (""ID""), KEY ""FK_reg_",LOWER(Z769),"_ID_PAI"" (""ID_PAI""), CONSTRAINT ""FK_reg_",LOWER(Z769),"_ID_PAI"" FOREIGN KEY (""ID_PAI"") REFERENCES ""reg_",LOWER(Z769),""" (""ID"")) ENGINE=InnoDB AUTO_INCREMENT=105774 DEFAULT CHARSET=utf8mb4 COLLATE=utf8mb4_0900_ai_ci;"))</f>
        <v>CREATE TABLE "reg_c190" ("ID" bigint NOT NULL AUTO_INCREMENT,  "HASHFILE" varchar(255) DEFAULT NULL, "ID_PAI" bigint NOT NULL,</v>
      </c>
      <c r="AB769" s="190" t="str">
        <f t="shared" si="83"/>
        <v/>
      </c>
    </row>
    <row r="770" spans="1:28" ht="14.5" hidden="1" customHeight="1" x14ac:dyDescent="0.3">
      <c r="J770" s="187" t="str">
        <f t="shared" si="85"/>
        <v>C190</v>
      </c>
      <c r="K770" s="181">
        <v>1</v>
      </c>
      <c r="L770" s="289" t="s">
        <v>25</v>
      </c>
      <c r="M770" s="182" t="s">
        <v>1132</v>
      </c>
      <c r="N770" s="181" t="s">
        <v>27</v>
      </c>
      <c r="O770" s="181">
        <v>4</v>
      </c>
      <c r="P770" s="181" t="s">
        <v>28</v>
      </c>
      <c r="Q770" s="192" t="str">
        <f t="shared" si="79"/>
        <v>Campo</v>
      </c>
      <c r="R770" s="192" t="s">
        <v>27</v>
      </c>
      <c r="S770" s="191" t="str">
        <f t="shared" si="80"/>
        <v/>
      </c>
      <c r="T770" s="192" t="str">
        <f t="shared" si="81"/>
        <v>&lt;campo posicao="1"&gt;
&lt;coluna&gt;REG&lt;/coluna&gt;
&lt;descricao&gt;Texto fixo contendo "C190"&lt;/descricao&gt;
&lt;tipo&gt;C&lt;/tipo&gt;
&lt;/campo&gt;</v>
      </c>
      <c r="U770" s="192" t="str">
        <f t="shared" si="84"/>
        <v>&lt;campo posicao="1"&gt;
&lt;coluna&gt;REG&lt;/coluna&gt;
&lt;descricao&gt;Texto fixo contendo "C190"&lt;/descricao&gt;
&lt;tipo&gt;C&lt;/tipo&gt;
&lt;/campo&gt;</v>
      </c>
      <c r="V770" s="192" t="str">
        <f t="shared" si="82"/>
        <v>{"Column2", "REG"},</v>
      </c>
      <c r="W770" s="191" t="str">
        <f>IF(Q770="Campo","@Campos(posicao = "&amp;K770&amp;", tipo = '"&amp;R770&amp;"')@Column(name = """&amp;L770&amp;""")"&amp;IF(R770="D","@Temporal(TemporalType.DATE)","")&amp;"private "&amp;VLOOKUP(TEXT(R770,"@"),Apoio!A:B,2,0)&amp;" "&amp;SUBSTITUTE(LOWER(LEFT(L770,1))&amp;RIGHT(PROPER(L770),LEN(L770)-1),"_","")&amp;";",IF(ISNUMBER(Q770),IF(R770="R","@Entity@Table(name = ""reg_"&amp;LOWER(J770)&amp;""")@XmlRootElement","")&amp;VLOOKUP(J770,Blocos!D:I,6,0)&amp;Apoio!$E$1&amp;Y770,""))</f>
        <v>@Campos(posicao = 1, tipo = 'C')@Column(name = "REG")private String reg;</v>
      </c>
      <c r="X770" s="190" t="str">
        <f>IF(ISNUMBER(Q770),COUNTIF(Blocos!G:G,J770),"")</f>
        <v/>
      </c>
      <c r="Y770" s="190" t="str">
        <f>IF(OR(X770=0,X770=""),"",VLOOKUP(SUMIFS(Blocos!A:A,Blocos!H:H,'EFD REGISTROS e Campos (2)'!X770,Blocos!G:G,'EFD REGISTROS e Campos (2)'!J770),Blocos!A:L,12,0))</f>
        <v/>
      </c>
      <c r="Z770" s="190" t="str">
        <f>IF(ISNUMBER(Q771),VLOOKUP(J770,Blocos!D:G,4,0),"")</f>
        <v/>
      </c>
      <c r="AA770" s="190" t="str">
        <f>IF(ISNUMBER(Q770),CONCATENATE("CREATE TABLE ""reg_",LOWER(J770),""" (""ID"" bigint NOT NULL AUTO_INCREMENT,  ""HASHFILE"" varchar(255) DEFAULT NULL, ""ID_PAI"" bigint NOT NULL,"),IF(Q770="Campo",CONCATENATE("""",L770,""" ",VLOOKUP(R770,Apoio!A:C,3,0)),""))&amp;IF(Z770="","",CONCATENATE("PRIMARY KEY (""ID""), KEY ""FK_reg_",LOWER(Z770),"_ID_PAI"" (""ID_PAI""), CONSTRAINT ""FK_reg_",LOWER(Z770),"_ID_PAI"" FOREIGN KEY (""ID_PAI"") REFERENCES ""reg_",LOWER(Z770),""" (""ID"")) ENGINE=InnoDB AUTO_INCREMENT=105774 DEFAULT CHARSET=utf8mb4 COLLATE=utf8mb4_0900_ai_ci;"))</f>
        <v>"REG" varchar(255) DEFAULT NULL,</v>
      </c>
      <c r="AB770" s="190" t="str">
        <f t="shared" si="83"/>
        <v>USE `efdicms`;SELECT `reg_c190`.`REG`,</v>
      </c>
    </row>
    <row r="771" spans="1:28" ht="14.5" hidden="1" customHeight="1" x14ac:dyDescent="0.3">
      <c r="J771" s="187" t="str">
        <f t="shared" si="85"/>
        <v>C190</v>
      </c>
      <c r="K771" s="181">
        <v>2</v>
      </c>
      <c r="L771" s="289" t="s">
        <v>813</v>
      </c>
      <c r="M771" s="182" t="s">
        <v>1133</v>
      </c>
      <c r="N771" s="181" t="s">
        <v>27</v>
      </c>
      <c r="O771" s="181" t="s">
        <v>33</v>
      </c>
      <c r="P771" s="181" t="s">
        <v>28</v>
      </c>
      <c r="Q771" s="192" t="str">
        <f t="shared" ref="Q771:Q834" si="86">IF(B771&lt;&gt;"",0,IF(C771&lt;&gt;"",1,IF(D771&lt;&gt;"",2,IF(E771&lt;&gt;"",3,IF(F771&lt;&gt;"",4,IF(G771&lt;&gt;"",5,IF(H771&lt;&gt;"",6,IF(ISNUMBER(K771),"Campo",""))))))))</f>
        <v>Campo</v>
      </c>
      <c r="R771" s="192" t="s">
        <v>27</v>
      </c>
      <c r="S771" s="191" t="str">
        <f t="shared" ref="S771:S834" si="87">IFERROR(IF(ISNUMBER(Q771),CONCATENATE("&lt;/registro&gt;
&lt;registro codigo=""",CONCATENATE(B771,C771,D771,E771,F771,G771,H771),""" perfil=""",A771,""" nivel=""",Q771,"""&gt;"),""),"")</f>
        <v/>
      </c>
      <c r="T771" s="192" t="str">
        <f t="shared" ref="T771:T834" si="88">IF(Q771="Campo",CONCATENATE("&lt;campo posicao=""",K771,"""&gt;
&lt;coluna&gt;",SUBSTITUTE(L771," ",""),"&lt;/coluna&gt;
&lt;descricao&gt;",M771,"&lt;/descricao&gt;
&lt;tipo&gt;",R771,"&lt;/tipo&gt;
&lt;/campo&gt;"),"")</f>
        <v>&lt;campo posicao="2"&gt;
&lt;coluna&gt;CST_ICMS&lt;/coluna&gt;
&lt;descricao&gt;Código da Situação Tributária, conforme a Tabela indicada no item 4.3.1&lt;/descricao&gt;
&lt;tipo&gt;C&lt;/tipo&gt;
&lt;/campo&gt;</v>
      </c>
      <c r="U771" s="192" t="str">
        <f t="shared" si="84"/>
        <v>&lt;campo posicao="2"&gt;
&lt;coluna&gt;CST_ICMS&lt;/coluna&gt;
&lt;descricao&gt;Código da Situação Tributária, conforme a Tabela indicada no item 4.3.1&lt;/descricao&gt;
&lt;tipo&gt;C&lt;/tipo&gt;
&lt;/campo&gt;</v>
      </c>
      <c r="V771" s="192" t="str">
        <f t="shared" ref="V771:V834" si="89">IF(ISNUMBER(K771),CONCATENATE("{""Column",K771+1,""", """,L771,"""},",""),"")</f>
        <v>{"Column3", "CST_ICMS"},</v>
      </c>
      <c r="W771" s="191" t="str">
        <f>IF(Q771="Campo","@Campos(posicao = "&amp;K771&amp;", tipo = '"&amp;R771&amp;"')@Column(name = """&amp;L771&amp;""")"&amp;IF(R771="D","@Temporal(TemporalType.DATE)","")&amp;"private "&amp;VLOOKUP(TEXT(R771,"@"),Apoio!A:B,2,0)&amp;" "&amp;SUBSTITUTE(LOWER(LEFT(L771,1))&amp;RIGHT(PROPER(L771),LEN(L771)-1),"_","")&amp;";",IF(ISNUMBER(Q771),IF(R771="R","@Entity@Table(name = ""reg_"&amp;LOWER(J771)&amp;""")@XmlRootElement","")&amp;VLOOKUP(J771,Blocos!D:I,6,0)&amp;Apoio!$E$1&amp;Y771,""))</f>
        <v>@Campos(posicao = 2, tipo = 'C')@Column(name = "CST_ICMS")private String cstIcms;</v>
      </c>
      <c r="X771" s="190" t="str">
        <f>IF(ISNUMBER(Q771),COUNTIF(Blocos!G:G,J771),"")</f>
        <v/>
      </c>
      <c r="Y771" s="190" t="str">
        <f>IF(OR(X771=0,X771=""),"",VLOOKUP(SUMIFS(Blocos!A:A,Blocos!H:H,'EFD REGISTROS e Campos (2)'!X771,Blocos!G:G,'EFD REGISTROS e Campos (2)'!J771),Blocos!A:L,12,0))</f>
        <v/>
      </c>
      <c r="Z771" s="190" t="str">
        <f>IF(ISNUMBER(Q772),VLOOKUP(J771,Blocos!D:G,4,0),"")</f>
        <v/>
      </c>
      <c r="AA771" s="190" t="str">
        <f>IF(ISNUMBER(Q771),CONCATENATE("CREATE TABLE ""reg_",LOWER(J771),""" (""ID"" bigint NOT NULL AUTO_INCREMENT,  ""HASHFILE"" varchar(255) DEFAULT NULL, ""ID_PAI"" bigint NOT NULL,"),IF(Q771="Campo",CONCATENATE("""",L771,""" ",VLOOKUP(R771,Apoio!A:C,3,0)),""))&amp;IF(Z771="","",CONCATENATE("PRIMARY KEY (""ID""), KEY ""FK_reg_",LOWER(Z771),"_ID_PAI"" (""ID_PAI""), CONSTRAINT ""FK_reg_",LOWER(Z771),"_ID_PAI"" FOREIGN KEY (""ID_PAI"") REFERENCES ""reg_",LOWER(Z771),""" (""ID"")) ENGINE=InnoDB AUTO_INCREMENT=105774 DEFAULT CHARSET=utf8mb4 COLLATE=utf8mb4_0900_ai_ci;"))</f>
        <v>"CST_ICMS" varchar(255) DEFAULT NULL,</v>
      </c>
      <c r="AB771" s="190" t="str">
        <f t="shared" si="83"/>
        <v>`reg_c190`.`CST_ICMS`,</v>
      </c>
    </row>
    <row r="772" spans="1:28" ht="14.5" hidden="1" customHeight="1" x14ac:dyDescent="0.3">
      <c r="J772" s="187" t="str">
        <f t="shared" si="85"/>
        <v>C190</v>
      </c>
      <c r="K772" s="181">
        <v>3</v>
      </c>
      <c r="L772" s="289" t="s">
        <v>815</v>
      </c>
      <c r="M772" s="182" t="s">
        <v>1134</v>
      </c>
      <c r="N772" s="181" t="s">
        <v>27</v>
      </c>
      <c r="O772" s="181" t="s">
        <v>235</v>
      </c>
      <c r="P772" s="181" t="s">
        <v>28</v>
      </c>
      <c r="Q772" s="192" t="str">
        <f t="shared" si="86"/>
        <v>Campo</v>
      </c>
      <c r="R772" s="192" t="s">
        <v>27</v>
      </c>
      <c r="S772" s="191" t="str">
        <f t="shared" si="87"/>
        <v/>
      </c>
      <c r="T772" s="192" t="str">
        <f t="shared" si="88"/>
        <v>&lt;campo posicao="3"&gt;
&lt;coluna&gt;CFOP&lt;/coluna&gt;
&lt;descricao&gt;Código Fiscal de Operação e Prestação do agrupamento de itens&lt;/descricao&gt;
&lt;tipo&gt;C&lt;/tipo&gt;
&lt;/campo&gt;</v>
      </c>
      <c r="U772" s="192" t="str">
        <f t="shared" si="84"/>
        <v>&lt;campo posicao="3"&gt;
&lt;coluna&gt;CFOP&lt;/coluna&gt;
&lt;descricao&gt;Código Fiscal de Operação e Prestação do agrupamento de itens&lt;/descricao&gt;
&lt;tipo&gt;C&lt;/tipo&gt;
&lt;/campo&gt;</v>
      </c>
      <c r="V772" s="192" t="str">
        <f t="shared" si="89"/>
        <v>{"Column4", "CFOP"},</v>
      </c>
      <c r="W772" s="191" t="str">
        <f>IF(Q772="Campo","@Campos(posicao = "&amp;K772&amp;", tipo = '"&amp;R772&amp;"')@Column(name = """&amp;L772&amp;""")"&amp;IF(R772="D","@Temporal(TemporalType.DATE)","")&amp;"private "&amp;VLOOKUP(TEXT(R772,"@"),Apoio!A:B,2,0)&amp;" "&amp;SUBSTITUTE(LOWER(LEFT(L772,1))&amp;RIGHT(PROPER(L772),LEN(L772)-1),"_","")&amp;";",IF(ISNUMBER(Q772),IF(R772="R","@Entity@Table(name = ""reg_"&amp;LOWER(J772)&amp;""")@XmlRootElement","")&amp;VLOOKUP(J772,Blocos!D:I,6,0)&amp;Apoio!$E$1&amp;Y772,""))</f>
        <v>@Campos(posicao = 3, tipo = 'C')@Column(name = "CFOP")private String cfop;</v>
      </c>
      <c r="X772" s="190" t="str">
        <f>IF(ISNUMBER(Q772),COUNTIF(Blocos!G:G,J772),"")</f>
        <v/>
      </c>
      <c r="Y772" s="190" t="str">
        <f>IF(OR(X772=0,X772=""),"",VLOOKUP(SUMIFS(Blocos!A:A,Blocos!H:H,'EFD REGISTROS e Campos (2)'!X772,Blocos!G:G,'EFD REGISTROS e Campos (2)'!J772),Blocos!A:L,12,0))</f>
        <v/>
      </c>
      <c r="Z772" s="190" t="str">
        <f>IF(ISNUMBER(Q773),VLOOKUP(J772,Blocos!D:G,4,0),"")</f>
        <v/>
      </c>
      <c r="AA772" s="190" t="str">
        <f>IF(ISNUMBER(Q772),CONCATENATE("CREATE TABLE ""reg_",LOWER(J772),""" (""ID"" bigint NOT NULL AUTO_INCREMENT,  ""HASHFILE"" varchar(255) DEFAULT NULL, ""ID_PAI"" bigint NOT NULL,"),IF(Q772="Campo",CONCATENATE("""",L772,""" ",VLOOKUP(R772,Apoio!A:C,3,0)),""))&amp;IF(Z772="","",CONCATENATE("PRIMARY KEY (""ID""), KEY ""FK_reg_",LOWER(Z772),"_ID_PAI"" (""ID_PAI""), CONSTRAINT ""FK_reg_",LOWER(Z772),"_ID_PAI"" FOREIGN KEY (""ID_PAI"") REFERENCES ""reg_",LOWER(Z772),""" (""ID"")) ENGINE=InnoDB AUTO_INCREMENT=105774 DEFAULT CHARSET=utf8mb4 COLLATE=utf8mb4_0900_ai_ci;"))</f>
        <v>"CFOP" varchar(255) DEFAULT NULL,</v>
      </c>
      <c r="AB772" s="190" t="str">
        <f t="shared" ref="AB772:AB835" si="90">IF(Q772="Campo",CONCATENATE(IF(K772=1,"USE `efdicms`;SELECT ",""),"`reg_",LOWER(J772),"`.`",L772,"`,"),"")&amp;IF(J772&lt;&gt;J773,CONCATENATE("FROM `efdicms`.`reg_",LOWER(J772),"`;"""),"")</f>
        <v>`reg_c190`.`CFOP`,</v>
      </c>
    </row>
    <row r="773" spans="1:28" ht="14.5" hidden="1" customHeight="1" x14ac:dyDescent="0.3">
      <c r="J773" s="187" t="str">
        <f t="shared" si="85"/>
        <v>C190</v>
      </c>
      <c r="K773" s="181">
        <v>4</v>
      </c>
      <c r="L773" s="289" t="s">
        <v>196</v>
      </c>
      <c r="M773" s="182" t="s">
        <v>818</v>
      </c>
      <c r="N773" s="181" t="s">
        <v>32</v>
      </c>
      <c r="O773" s="181">
        <v>6</v>
      </c>
      <c r="P773" s="181">
        <v>2</v>
      </c>
      <c r="Q773" s="192" t="str">
        <f t="shared" si="86"/>
        <v>Campo</v>
      </c>
      <c r="R773" s="192" t="s">
        <v>3606</v>
      </c>
      <c r="S773" s="191" t="str">
        <f t="shared" si="87"/>
        <v/>
      </c>
      <c r="T773" s="192" t="str">
        <f t="shared" si="88"/>
        <v>&lt;campo posicao="4"&gt;
&lt;coluna&gt;ALIQ_ICMS&lt;/coluna&gt;
&lt;descricao&gt;Alíquota do ICMS&lt;/descricao&gt;
&lt;tipo&gt;R&lt;/tipo&gt;
&lt;/campo&gt;</v>
      </c>
      <c r="U773" s="192" t="str">
        <f t="shared" si="84"/>
        <v>&lt;campo posicao="4"&gt;
&lt;coluna&gt;ALIQ_ICMS&lt;/coluna&gt;
&lt;descricao&gt;Alíquota do ICMS&lt;/descricao&gt;
&lt;tipo&gt;R&lt;/tipo&gt;
&lt;/campo&gt;</v>
      </c>
      <c r="V773" s="192" t="str">
        <f t="shared" si="89"/>
        <v>{"Column5", "ALIQ_ICMS"},</v>
      </c>
      <c r="W773" s="191" t="str">
        <f>IF(Q773="Campo","@Campos(posicao = "&amp;K773&amp;", tipo = '"&amp;R773&amp;"')@Column(name = """&amp;L773&amp;""")"&amp;IF(R773="D","@Temporal(TemporalType.DATE)","")&amp;"private "&amp;VLOOKUP(TEXT(R773,"@"),Apoio!A:B,2,0)&amp;" "&amp;SUBSTITUTE(LOWER(LEFT(L773,1))&amp;RIGHT(PROPER(L773),LEN(L773)-1),"_","")&amp;";",IF(ISNUMBER(Q773),IF(R773="R","@Entity@Table(name = ""reg_"&amp;LOWER(J773)&amp;""")@XmlRootElement","")&amp;VLOOKUP(J773,Blocos!D:I,6,0)&amp;Apoio!$E$1&amp;Y773,""))</f>
        <v>@Campos(posicao = 4, tipo = 'R')@Column(name = "ALIQ_ICMS")private BigDecimal aliqIcms;</v>
      </c>
      <c r="X773" s="190" t="str">
        <f>IF(ISNUMBER(Q773),COUNTIF(Blocos!G:G,J773),"")</f>
        <v/>
      </c>
      <c r="Y773" s="190" t="str">
        <f>IF(OR(X773=0,X773=""),"",VLOOKUP(SUMIFS(Blocos!A:A,Blocos!H:H,'EFD REGISTROS e Campos (2)'!X773,Blocos!G:G,'EFD REGISTROS e Campos (2)'!J773),Blocos!A:L,12,0))</f>
        <v/>
      </c>
      <c r="Z773" s="190" t="str">
        <f>IF(ISNUMBER(Q774),VLOOKUP(J773,Blocos!D:G,4,0),"")</f>
        <v/>
      </c>
      <c r="AA773" s="190" t="str">
        <f>IF(ISNUMBER(Q773),CONCATENATE("CREATE TABLE ""reg_",LOWER(J773),""" (""ID"" bigint NOT NULL AUTO_INCREMENT,  ""HASHFILE"" varchar(255) DEFAULT NULL, ""ID_PAI"" bigint NOT NULL,"),IF(Q773="Campo",CONCATENATE("""",L773,""" ",VLOOKUP(R773,Apoio!A:C,3,0)),""))&amp;IF(Z773="","",CONCATENATE("PRIMARY KEY (""ID""), KEY ""FK_reg_",LOWER(Z773),"_ID_PAI"" (""ID_PAI""), CONSTRAINT ""FK_reg_",LOWER(Z773),"_ID_PAI"" FOREIGN KEY (""ID_PAI"") REFERENCES ""reg_",LOWER(Z773),""" (""ID"")) ENGINE=InnoDB AUTO_INCREMENT=105774 DEFAULT CHARSET=utf8mb4 COLLATE=utf8mb4_0900_ai_ci;"))</f>
        <v>"ALIQ_ICMS" decimal(15,6) DEFAULT NULL,</v>
      </c>
      <c r="AB773" s="190" t="str">
        <f t="shared" si="90"/>
        <v>`reg_c190`.`ALIQ_ICMS`,</v>
      </c>
    </row>
    <row r="774" spans="1:28" ht="14.5" hidden="1" customHeight="1" x14ac:dyDescent="0.3">
      <c r="J774" s="187" t="str">
        <f t="shared" si="85"/>
        <v>C190</v>
      </c>
      <c r="K774" s="181">
        <v>5</v>
      </c>
      <c r="L774" s="289" t="s">
        <v>1135</v>
      </c>
      <c r="M774" s="182" t="s">
        <v>3649</v>
      </c>
      <c r="N774" s="181" t="s">
        <v>32</v>
      </c>
      <c r="O774" s="181" t="s">
        <v>28</v>
      </c>
      <c r="P774" s="181">
        <v>2</v>
      </c>
      <c r="Q774" s="192" t="str">
        <f t="shared" si="86"/>
        <v>Campo</v>
      </c>
      <c r="R774" s="192" t="s">
        <v>3606</v>
      </c>
      <c r="S774" s="191" t="str">
        <f t="shared" si="87"/>
        <v/>
      </c>
      <c r="T774" s="192" t="str">
        <f t="shared" si="88"/>
        <v>&lt;campo posicao="5"&gt;
&lt;coluna&gt;VL_OPR&lt;/coluna&gt;
&lt;descricao&gt;Valor da operação na combinação de CST_ICMS, CFOP e alíquota do ICMS, correspondente ao somatório do valor das mercadorias, despesas acessórias (frete, seguros e outras despesas acessórias), ICMS_ST, FCP_ST  e IPI.&lt;/descricao&gt;
&lt;tipo&gt;R&lt;/tipo&gt;
&lt;/campo&gt;</v>
      </c>
      <c r="U774" s="192" t="str">
        <f t="shared" si="84"/>
        <v>&lt;campo posicao="5"&gt;
&lt;coluna&gt;VL_OPR&lt;/coluna&gt;
&lt;descricao&gt;Valor da operação na combinação de CST_ICMS, CFOP e alíquota do ICMS, correspondente ao somatório do valor das mercadorias, despesas acessórias (frete, seguros e outras despesas acessórias), ICMS_ST, FCP_ST  e IPI.&lt;/descricao&gt;
&lt;tipo&gt;R&lt;/tipo&gt;
&lt;/campo&gt;</v>
      </c>
      <c r="V774" s="192" t="str">
        <f t="shared" si="89"/>
        <v>{"Column6", "VL_OPR"},</v>
      </c>
      <c r="W774" s="191" t="str">
        <f>IF(Q774="Campo","@Campos(posicao = "&amp;K774&amp;", tipo = '"&amp;R774&amp;"')@Column(name = """&amp;L774&amp;""")"&amp;IF(R774="D","@Temporal(TemporalType.DATE)","")&amp;"private "&amp;VLOOKUP(TEXT(R774,"@"),Apoio!A:B,2,0)&amp;" "&amp;SUBSTITUTE(LOWER(LEFT(L774,1))&amp;RIGHT(PROPER(L774),LEN(L774)-1),"_","")&amp;";",IF(ISNUMBER(Q774),IF(R774="R","@Entity@Table(name = ""reg_"&amp;LOWER(J774)&amp;""")@XmlRootElement","")&amp;VLOOKUP(J774,Blocos!D:I,6,0)&amp;Apoio!$E$1&amp;Y774,""))</f>
        <v>@Campos(posicao = 5, tipo = 'R')@Column(name = "VL_OPR")private BigDecimal vlOpr;</v>
      </c>
      <c r="X774" s="190" t="str">
        <f>IF(ISNUMBER(Q774),COUNTIF(Blocos!G:G,J774),"")</f>
        <v/>
      </c>
      <c r="Y774" s="190" t="str">
        <f>IF(OR(X774=0,X774=""),"",VLOOKUP(SUMIFS(Blocos!A:A,Blocos!H:H,'EFD REGISTROS e Campos (2)'!X774,Blocos!G:G,'EFD REGISTROS e Campos (2)'!J774),Blocos!A:L,12,0))</f>
        <v/>
      </c>
      <c r="Z774" s="190" t="str">
        <f>IF(ISNUMBER(Q775),VLOOKUP(J774,Blocos!D:G,4,0),"")</f>
        <v/>
      </c>
      <c r="AA774" s="190" t="str">
        <f>IF(ISNUMBER(Q774),CONCATENATE("CREATE TABLE ""reg_",LOWER(J774),""" (""ID"" bigint NOT NULL AUTO_INCREMENT,  ""HASHFILE"" varchar(255) DEFAULT NULL, ""ID_PAI"" bigint NOT NULL,"),IF(Q774="Campo",CONCATENATE("""",L774,""" ",VLOOKUP(R774,Apoio!A:C,3,0)),""))&amp;IF(Z774="","",CONCATENATE("PRIMARY KEY (""ID""), KEY ""FK_reg_",LOWER(Z774),"_ID_PAI"" (""ID_PAI""), CONSTRAINT ""FK_reg_",LOWER(Z774),"_ID_PAI"" FOREIGN KEY (""ID_PAI"") REFERENCES ""reg_",LOWER(Z774),""" (""ID"")) ENGINE=InnoDB AUTO_INCREMENT=105774 DEFAULT CHARSET=utf8mb4 COLLATE=utf8mb4_0900_ai_ci;"))</f>
        <v>"VL_OPR" decimal(15,6) DEFAULT NULL,</v>
      </c>
      <c r="AB774" s="190" t="str">
        <f t="shared" si="90"/>
        <v>`reg_c190`.`VL_OPR`,</v>
      </c>
    </row>
    <row r="775" spans="1:28" ht="14.5" hidden="1" customHeight="1" x14ac:dyDescent="0.3">
      <c r="J775" s="187" t="str">
        <f t="shared" si="85"/>
        <v>C190</v>
      </c>
      <c r="K775" s="181">
        <v>6</v>
      </c>
      <c r="L775" s="289" t="s">
        <v>576</v>
      </c>
      <c r="M775" s="182" t="s">
        <v>1137</v>
      </c>
      <c r="N775" s="181" t="s">
        <v>32</v>
      </c>
      <c r="O775" s="181" t="s">
        <v>28</v>
      </c>
      <c r="P775" s="181">
        <v>2</v>
      </c>
      <c r="Q775" s="192" t="str">
        <f t="shared" si="86"/>
        <v>Campo</v>
      </c>
      <c r="R775" s="192" t="s">
        <v>3606</v>
      </c>
      <c r="S775" s="191" t="str">
        <f t="shared" si="87"/>
        <v/>
      </c>
      <c r="T775" s="192" t="str">
        <f t="shared" si="88"/>
        <v>&lt;campo posicao="6"&gt;
&lt;coluna&gt;VL_BC_ICMS&lt;/coluna&gt;
&lt;descricao&gt;Parcela correspondente ao "Valor da base de cálculo do ICMS" referente à combinação de CST_ICMS, CFOP e alíquota do ICMS.&lt;/descricao&gt;
&lt;tipo&gt;R&lt;/tipo&gt;
&lt;/campo&gt;</v>
      </c>
      <c r="U775" s="192" t="str">
        <f t="shared" si="84"/>
        <v>&lt;campo posicao="6"&gt;
&lt;coluna&gt;VL_BC_ICMS&lt;/coluna&gt;
&lt;descricao&gt;Parcela correspondente ao "Valor da base de cálculo do ICMS" referente à combinação de CST_ICMS, CFOP e alíquota do ICMS.&lt;/descricao&gt;
&lt;tipo&gt;R&lt;/tipo&gt;
&lt;/campo&gt;</v>
      </c>
      <c r="V775" s="192" t="str">
        <f t="shared" si="89"/>
        <v>{"Column7", "VL_BC_ICMS"},</v>
      </c>
      <c r="W775" s="191" t="str">
        <f>IF(Q775="Campo","@Campos(posicao = "&amp;K775&amp;", tipo = '"&amp;R775&amp;"')@Column(name = """&amp;L775&amp;""")"&amp;IF(R775="D","@Temporal(TemporalType.DATE)","")&amp;"private "&amp;VLOOKUP(TEXT(R775,"@"),Apoio!A:B,2,0)&amp;" "&amp;SUBSTITUTE(LOWER(LEFT(L775,1))&amp;RIGHT(PROPER(L775),LEN(L775)-1),"_","")&amp;";",IF(ISNUMBER(Q775),IF(R775="R","@Entity@Table(name = ""reg_"&amp;LOWER(J775)&amp;""")@XmlRootElement","")&amp;VLOOKUP(J775,Blocos!D:I,6,0)&amp;Apoio!$E$1&amp;Y775,""))</f>
        <v>@Campos(posicao = 6, tipo = 'R')@Column(name = "VL_BC_ICMS")private BigDecimal vlBcIcms;</v>
      </c>
      <c r="X775" s="190" t="str">
        <f>IF(ISNUMBER(Q775),COUNTIF(Blocos!G:G,J775),"")</f>
        <v/>
      </c>
      <c r="Y775" s="190" t="str">
        <f>IF(OR(X775=0,X775=""),"",VLOOKUP(SUMIFS(Blocos!A:A,Blocos!H:H,'EFD REGISTROS e Campos (2)'!X775,Blocos!G:G,'EFD REGISTROS e Campos (2)'!J775),Blocos!A:L,12,0))</f>
        <v/>
      </c>
      <c r="Z775" s="190" t="str">
        <f>IF(ISNUMBER(Q776),VLOOKUP(J775,Blocos!D:G,4,0),"")</f>
        <v/>
      </c>
      <c r="AA775" s="190" t="str">
        <f>IF(ISNUMBER(Q775),CONCATENATE("CREATE TABLE ""reg_",LOWER(J775),""" (""ID"" bigint NOT NULL AUTO_INCREMENT,  ""HASHFILE"" varchar(255) DEFAULT NULL, ""ID_PAI"" bigint NOT NULL,"),IF(Q775="Campo",CONCATENATE("""",L775,""" ",VLOOKUP(R775,Apoio!A:C,3,0)),""))&amp;IF(Z775="","",CONCATENATE("PRIMARY KEY (""ID""), KEY ""FK_reg_",LOWER(Z775),"_ID_PAI"" (""ID_PAI""), CONSTRAINT ""FK_reg_",LOWER(Z775),"_ID_PAI"" FOREIGN KEY (""ID_PAI"") REFERENCES ""reg_",LOWER(Z775),""" (""ID"")) ENGINE=InnoDB AUTO_INCREMENT=105774 DEFAULT CHARSET=utf8mb4 COLLATE=utf8mb4_0900_ai_ci;"))</f>
        <v>"VL_BC_ICMS" decimal(15,6) DEFAULT NULL,</v>
      </c>
      <c r="AB775" s="190" t="str">
        <f t="shared" si="90"/>
        <v>`reg_c190`.`VL_BC_ICMS`,</v>
      </c>
    </row>
    <row r="776" spans="1:28" ht="14.5" hidden="1" customHeight="1" x14ac:dyDescent="0.3">
      <c r="J776" s="187" t="str">
        <f t="shared" si="85"/>
        <v>C190</v>
      </c>
      <c r="K776" s="181">
        <v>7</v>
      </c>
      <c r="L776" s="289" t="s">
        <v>578</v>
      </c>
      <c r="M776" s="182" t="s">
        <v>3650</v>
      </c>
      <c r="N776" s="181" t="s">
        <v>32</v>
      </c>
      <c r="O776" s="181" t="s">
        <v>28</v>
      </c>
      <c r="P776" s="181">
        <v>2</v>
      </c>
      <c r="Q776" s="192" t="str">
        <f t="shared" si="86"/>
        <v>Campo</v>
      </c>
      <c r="R776" s="192" t="s">
        <v>3606</v>
      </c>
      <c r="S776" s="191" t="str">
        <f t="shared" si="87"/>
        <v/>
      </c>
      <c r="T776" s="192" t="str">
        <f t="shared" si="88"/>
        <v>&lt;campo posicao="7"&gt;
&lt;coluna&gt;VL_ICMS&lt;/coluna&gt;
&lt;descricao&gt;Parcela correspondente ao "Valor do ICMS", incluindo o FCP, quando aplicável, referente à combinação de CST_ICMS, CFOP e alíquota do ICMS.&lt;/descricao&gt;
&lt;tipo&gt;R&lt;/tipo&gt;
&lt;/campo&gt;</v>
      </c>
      <c r="U776" s="192" t="str">
        <f t="shared" si="84"/>
        <v>&lt;campo posicao="7"&gt;
&lt;coluna&gt;VL_ICMS&lt;/coluna&gt;
&lt;descricao&gt;Parcela correspondente ao "Valor do ICMS", incluindo o FCP, quando aplicável, referente à combinação de CST_ICMS, CFOP e alíquota do ICMS.&lt;/descricao&gt;
&lt;tipo&gt;R&lt;/tipo&gt;
&lt;/campo&gt;</v>
      </c>
      <c r="V776" s="192" t="str">
        <f t="shared" si="89"/>
        <v>{"Column8", "VL_ICMS"},</v>
      </c>
      <c r="W776" s="191" t="str">
        <f>IF(Q776="Campo","@Campos(posicao = "&amp;K776&amp;", tipo = '"&amp;R776&amp;"')@Column(name = """&amp;L776&amp;""")"&amp;IF(R776="D","@Temporal(TemporalType.DATE)","")&amp;"private "&amp;VLOOKUP(TEXT(R776,"@"),Apoio!A:B,2,0)&amp;" "&amp;SUBSTITUTE(LOWER(LEFT(L776,1))&amp;RIGHT(PROPER(L776),LEN(L776)-1),"_","")&amp;";",IF(ISNUMBER(Q776),IF(R776="R","@Entity@Table(name = ""reg_"&amp;LOWER(J776)&amp;""")@XmlRootElement","")&amp;VLOOKUP(J776,Blocos!D:I,6,0)&amp;Apoio!$E$1&amp;Y776,""))</f>
        <v>@Campos(posicao = 7, tipo = 'R')@Column(name = "VL_ICMS")private BigDecimal vlIcms;</v>
      </c>
      <c r="X776" s="190" t="str">
        <f>IF(ISNUMBER(Q776),COUNTIF(Blocos!G:G,J776),"")</f>
        <v/>
      </c>
      <c r="Y776" s="190" t="str">
        <f>IF(OR(X776=0,X776=""),"",VLOOKUP(SUMIFS(Blocos!A:A,Blocos!H:H,'EFD REGISTROS e Campos (2)'!X776,Blocos!G:G,'EFD REGISTROS e Campos (2)'!J776),Blocos!A:L,12,0))</f>
        <v/>
      </c>
      <c r="Z776" s="190" t="str">
        <f>IF(ISNUMBER(Q777),VLOOKUP(J776,Blocos!D:G,4,0),"")</f>
        <v/>
      </c>
      <c r="AA776" s="190" t="str">
        <f>IF(ISNUMBER(Q776),CONCATENATE("CREATE TABLE ""reg_",LOWER(J776),""" (""ID"" bigint NOT NULL AUTO_INCREMENT,  ""HASHFILE"" varchar(255) DEFAULT NULL, ""ID_PAI"" bigint NOT NULL,"),IF(Q776="Campo",CONCATENATE("""",L776,""" ",VLOOKUP(R776,Apoio!A:C,3,0)),""))&amp;IF(Z776="","",CONCATENATE("PRIMARY KEY (""ID""), KEY ""FK_reg_",LOWER(Z776),"_ID_PAI"" (""ID_PAI""), CONSTRAINT ""FK_reg_",LOWER(Z776),"_ID_PAI"" FOREIGN KEY (""ID_PAI"") REFERENCES ""reg_",LOWER(Z776),""" (""ID"")) ENGINE=InnoDB AUTO_INCREMENT=105774 DEFAULT CHARSET=utf8mb4 COLLATE=utf8mb4_0900_ai_ci;"))</f>
        <v>"VL_ICMS" decimal(15,6) DEFAULT NULL,</v>
      </c>
      <c r="AB776" s="190" t="str">
        <f t="shared" si="90"/>
        <v>`reg_c190`.`VL_ICMS`,</v>
      </c>
    </row>
    <row r="777" spans="1:28" ht="14.5" hidden="1" customHeight="1" x14ac:dyDescent="0.3">
      <c r="J777" s="187" t="str">
        <f t="shared" si="85"/>
        <v>C190</v>
      </c>
      <c r="K777" s="181">
        <v>8</v>
      </c>
      <c r="L777" s="289" t="s">
        <v>580</v>
      </c>
      <c r="M777" s="182" t="s">
        <v>1139</v>
      </c>
      <c r="N777" s="181" t="s">
        <v>32</v>
      </c>
      <c r="O777" s="181" t="s">
        <v>28</v>
      </c>
      <c r="P777" s="181">
        <v>2</v>
      </c>
      <c r="Q777" s="192" t="str">
        <f t="shared" si="86"/>
        <v>Campo</v>
      </c>
      <c r="R777" s="192" t="s">
        <v>3606</v>
      </c>
      <c r="S777" s="191" t="str">
        <f t="shared" si="87"/>
        <v/>
      </c>
      <c r="T777" s="192" t="str">
        <f t="shared" si="88"/>
        <v>&lt;campo posicao="8"&gt;
&lt;coluna&gt;VL_BC_ICMS_ST&lt;/coluna&gt;
&lt;descricao&gt;Parcela correspondente ao "Valor da base de cálculo do ICMS" da substituição tributária referente à combinação de CST_ICMS, CFOP e alíquota do ICMS.&lt;/descricao&gt;
&lt;tipo&gt;R&lt;/tipo&gt;
&lt;/campo&gt;</v>
      </c>
      <c r="U777" s="192" t="str">
        <f t="shared" si="84"/>
        <v>&lt;campo posicao="8"&gt;
&lt;coluna&gt;VL_BC_ICMS_ST&lt;/coluna&gt;
&lt;descricao&gt;Parcela correspondente ao "Valor da base de cálculo do ICMS" da substituição tributária referente à combinação de CST_ICMS, CFOP e alíquota do ICMS.&lt;/descricao&gt;
&lt;tipo&gt;R&lt;/tipo&gt;
&lt;/campo&gt;</v>
      </c>
      <c r="V777" s="192" t="str">
        <f t="shared" si="89"/>
        <v>{"Column9", "VL_BC_ICMS_ST"},</v>
      </c>
      <c r="W777" s="191" t="str">
        <f>IF(Q777="Campo","@Campos(posicao = "&amp;K777&amp;", tipo = '"&amp;R777&amp;"')@Column(name = """&amp;L777&amp;""")"&amp;IF(R777="D","@Temporal(TemporalType.DATE)","")&amp;"private "&amp;VLOOKUP(TEXT(R777,"@"),Apoio!A:B,2,0)&amp;" "&amp;SUBSTITUTE(LOWER(LEFT(L777,1))&amp;RIGHT(PROPER(L777),LEN(L777)-1),"_","")&amp;";",IF(ISNUMBER(Q777),IF(R777="R","@Entity@Table(name = ""reg_"&amp;LOWER(J777)&amp;""")@XmlRootElement","")&amp;VLOOKUP(J777,Blocos!D:I,6,0)&amp;Apoio!$E$1&amp;Y777,""))</f>
        <v>@Campos(posicao = 8, tipo = 'R')@Column(name = "VL_BC_ICMS_ST")private BigDecimal vlBcIcmsSt;</v>
      </c>
      <c r="X777" s="190" t="str">
        <f>IF(ISNUMBER(Q777),COUNTIF(Blocos!G:G,J777),"")</f>
        <v/>
      </c>
      <c r="Y777" s="190" t="str">
        <f>IF(OR(X777=0,X777=""),"",VLOOKUP(SUMIFS(Blocos!A:A,Blocos!H:H,'EFD REGISTROS e Campos (2)'!X777,Blocos!G:G,'EFD REGISTROS e Campos (2)'!J777),Blocos!A:L,12,0))</f>
        <v/>
      </c>
      <c r="Z777" s="190" t="str">
        <f>IF(ISNUMBER(Q778),VLOOKUP(J777,Blocos!D:G,4,0),"")</f>
        <v/>
      </c>
      <c r="AA777" s="190" t="str">
        <f>IF(ISNUMBER(Q777),CONCATENATE("CREATE TABLE ""reg_",LOWER(J777),""" (""ID"" bigint NOT NULL AUTO_INCREMENT,  ""HASHFILE"" varchar(255) DEFAULT NULL, ""ID_PAI"" bigint NOT NULL,"),IF(Q777="Campo",CONCATENATE("""",L777,""" ",VLOOKUP(R777,Apoio!A:C,3,0)),""))&amp;IF(Z777="","",CONCATENATE("PRIMARY KEY (""ID""), KEY ""FK_reg_",LOWER(Z777),"_ID_PAI"" (""ID_PAI""), CONSTRAINT ""FK_reg_",LOWER(Z777),"_ID_PAI"" FOREIGN KEY (""ID_PAI"") REFERENCES ""reg_",LOWER(Z777),""" (""ID"")) ENGINE=InnoDB AUTO_INCREMENT=105774 DEFAULT CHARSET=utf8mb4 COLLATE=utf8mb4_0900_ai_ci;"))</f>
        <v>"VL_BC_ICMS_ST" decimal(15,6) DEFAULT NULL,</v>
      </c>
      <c r="AB777" s="190" t="str">
        <f t="shared" si="90"/>
        <v>`reg_c190`.`VL_BC_ICMS_ST`,</v>
      </c>
    </row>
    <row r="778" spans="1:28" ht="14.5" hidden="1" customHeight="1" x14ac:dyDescent="0.3">
      <c r="J778" s="187" t="str">
        <f t="shared" si="85"/>
        <v>C190</v>
      </c>
      <c r="K778" s="181">
        <v>9</v>
      </c>
      <c r="L778" s="289" t="s">
        <v>582</v>
      </c>
      <c r="M778" s="182" t="s">
        <v>3651</v>
      </c>
      <c r="N778" s="181" t="s">
        <v>32</v>
      </c>
      <c r="O778" s="181" t="s">
        <v>28</v>
      </c>
      <c r="P778" s="181">
        <v>2</v>
      </c>
      <c r="Q778" s="192" t="str">
        <f t="shared" si="86"/>
        <v>Campo</v>
      </c>
      <c r="R778" s="192" t="s">
        <v>3606</v>
      </c>
      <c r="S778" s="191" t="str">
        <f t="shared" si="87"/>
        <v/>
      </c>
      <c r="T778" s="192" t="str">
        <f t="shared" si="88"/>
        <v>&lt;campo posicao="9"&gt;
&lt;coluna&gt;VL_ICMS_ST&lt;/coluna&gt;
&lt;descricao&gt;Parcela correspondente ao valor creditado/debitado do ICMS da substituição tributária, incluindo o FCP_ST, quando aplicável, referente à combinação de CST_ICMS, CFOP, e alíquota do ICMS.&lt;/descricao&gt;
&lt;tipo&gt;R&lt;/tipo&gt;
&lt;/campo&gt;</v>
      </c>
      <c r="U778" s="192" t="str">
        <f t="shared" si="84"/>
        <v>&lt;campo posicao="9"&gt;
&lt;coluna&gt;VL_ICMS_ST&lt;/coluna&gt;
&lt;descricao&gt;Parcela correspondente ao valor creditado/debitado do ICMS da substituição tributária, incluindo o FCP_ST, quando aplicável, referente à combinação de CST_ICMS, CFOP, e alíquota do ICMS.&lt;/descricao&gt;
&lt;tipo&gt;R&lt;/tipo&gt;
&lt;/campo&gt;</v>
      </c>
      <c r="V778" s="192" t="str">
        <f t="shared" si="89"/>
        <v>{"Column10", "VL_ICMS_ST"},</v>
      </c>
      <c r="W778" s="191" t="str">
        <f>IF(Q778="Campo","@Campos(posicao = "&amp;K778&amp;", tipo = '"&amp;R778&amp;"')@Column(name = """&amp;L778&amp;""")"&amp;IF(R778="D","@Temporal(TemporalType.DATE)","")&amp;"private "&amp;VLOOKUP(TEXT(R778,"@"),Apoio!A:B,2,0)&amp;" "&amp;SUBSTITUTE(LOWER(LEFT(L778,1))&amp;RIGHT(PROPER(L778),LEN(L778)-1),"_","")&amp;";",IF(ISNUMBER(Q778),IF(R778="R","@Entity@Table(name = ""reg_"&amp;LOWER(J778)&amp;""")@XmlRootElement","")&amp;VLOOKUP(J778,Blocos!D:I,6,0)&amp;Apoio!$E$1&amp;Y778,""))</f>
        <v>@Campos(posicao = 9, tipo = 'R')@Column(name = "VL_ICMS_ST")private BigDecimal vlIcmsSt;</v>
      </c>
      <c r="X778" s="190" t="str">
        <f>IF(ISNUMBER(Q778),COUNTIF(Blocos!G:G,J778),"")</f>
        <v/>
      </c>
      <c r="Y778" s="190" t="str">
        <f>IF(OR(X778=0,X778=""),"",VLOOKUP(SUMIFS(Blocos!A:A,Blocos!H:H,'EFD REGISTROS e Campos (2)'!X778,Blocos!G:G,'EFD REGISTROS e Campos (2)'!J778),Blocos!A:L,12,0))</f>
        <v/>
      </c>
      <c r="Z778" s="190" t="str">
        <f>IF(ISNUMBER(Q779),VLOOKUP(J778,Blocos!D:G,4,0),"")</f>
        <v/>
      </c>
      <c r="AA778" s="190" t="str">
        <f>IF(ISNUMBER(Q778),CONCATENATE("CREATE TABLE ""reg_",LOWER(J778),""" (""ID"" bigint NOT NULL AUTO_INCREMENT,  ""HASHFILE"" varchar(255) DEFAULT NULL, ""ID_PAI"" bigint NOT NULL,"),IF(Q778="Campo",CONCATENATE("""",L778,""" ",VLOOKUP(R778,Apoio!A:C,3,0)),""))&amp;IF(Z778="","",CONCATENATE("PRIMARY KEY (""ID""), KEY ""FK_reg_",LOWER(Z778),"_ID_PAI"" (""ID_PAI""), CONSTRAINT ""FK_reg_",LOWER(Z778),"_ID_PAI"" FOREIGN KEY (""ID_PAI"") REFERENCES ""reg_",LOWER(Z778),""" (""ID"")) ENGINE=InnoDB AUTO_INCREMENT=105774 DEFAULT CHARSET=utf8mb4 COLLATE=utf8mb4_0900_ai_ci;"))</f>
        <v>"VL_ICMS_ST" decimal(15,6) DEFAULT NULL,</v>
      </c>
      <c r="AB778" s="190" t="str">
        <f t="shared" si="90"/>
        <v>`reg_c190`.`VL_ICMS_ST`,</v>
      </c>
    </row>
    <row r="779" spans="1:28" ht="14.5" hidden="1" customHeight="1" x14ac:dyDescent="0.3">
      <c r="J779" s="187" t="str">
        <f t="shared" si="85"/>
        <v>C190</v>
      </c>
      <c r="K779" s="181">
        <v>10</v>
      </c>
      <c r="L779" s="289" t="s">
        <v>1141</v>
      </c>
      <c r="M779" s="182" t="s">
        <v>1142</v>
      </c>
      <c r="N779" s="181" t="s">
        <v>32</v>
      </c>
      <c r="O779" s="181" t="s">
        <v>28</v>
      </c>
      <c r="P779" s="181">
        <v>2</v>
      </c>
      <c r="Q779" s="192" t="str">
        <f t="shared" si="86"/>
        <v>Campo</v>
      </c>
      <c r="R779" s="192" t="s">
        <v>3606</v>
      </c>
      <c r="S779" s="191" t="str">
        <f t="shared" si="87"/>
        <v/>
      </c>
      <c r="T779" s="192" t="str">
        <f t="shared" si="88"/>
        <v>&lt;campo posicao="10"&gt;
&lt;coluna&gt;VL_RED_BC&lt;/coluna&gt;
&lt;descricao&gt;Valor não tributado em função da redução da base de cálculo do ICMS, referente à combinação de CST_ICMS, CFOP e alíquota do ICMS.&lt;/descricao&gt;
&lt;tipo&gt;R&lt;/tipo&gt;
&lt;/campo&gt;</v>
      </c>
      <c r="U779" s="192" t="str">
        <f t="shared" si="84"/>
        <v>&lt;campo posicao="10"&gt;
&lt;coluna&gt;VL_RED_BC&lt;/coluna&gt;
&lt;descricao&gt;Valor não tributado em função da redução da base de cálculo do ICMS, referente à combinação de CST_ICMS, CFOP e alíquota do ICMS.&lt;/descricao&gt;
&lt;tipo&gt;R&lt;/tipo&gt;
&lt;/campo&gt;</v>
      </c>
      <c r="V779" s="192" t="str">
        <f t="shared" si="89"/>
        <v>{"Column11", "VL_RED_BC"},</v>
      </c>
      <c r="W779" s="191" t="str">
        <f>IF(Q779="Campo","@Campos(posicao = "&amp;K779&amp;", tipo = '"&amp;R779&amp;"')@Column(name = """&amp;L779&amp;""")"&amp;IF(R779="D","@Temporal(TemporalType.DATE)","")&amp;"private "&amp;VLOOKUP(TEXT(R779,"@"),Apoio!A:B,2,0)&amp;" "&amp;SUBSTITUTE(LOWER(LEFT(L779,1))&amp;RIGHT(PROPER(L779),LEN(L779)-1),"_","")&amp;";",IF(ISNUMBER(Q779),IF(R779="R","@Entity@Table(name = ""reg_"&amp;LOWER(J779)&amp;""")@XmlRootElement","")&amp;VLOOKUP(J779,Blocos!D:I,6,0)&amp;Apoio!$E$1&amp;Y779,""))</f>
        <v>@Campos(posicao = 10, tipo = 'R')@Column(name = "VL_RED_BC")private BigDecimal vlRedBc;</v>
      </c>
      <c r="X779" s="190" t="str">
        <f>IF(ISNUMBER(Q779),COUNTIF(Blocos!G:G,J779),"")</f>
        <v/>
      </c>
      <c r="Y779" s="190" t="str">
        <f>IF(OR(X779=0,X779=""),"",VLOOKUP(SUMIFS(Blocos!A:A,Blocos!H:H,'EFD REGISTROS e Campos (2)'!X779,Blocos!G:G,'EFD REGISTROS e Campos (2)'!J779),Blocos!A:L,12,0))</f>
        <v/>
      </c>
      <c r="Z779" s="190" t="str">
        <f>IF(ISNUMBER(Q780),VLOOKUP(J779,Blocos!D:G,4,0),"")</f>
        <v/>
      </c>
      <c r="AA779" s="190" t="str">
        <f>IF(ISNUMBER(Q779),CONCATENATE("CREATE TABLE ""reg_",LOWER(J779),""" (""ID"" bigint NOT NULL AUTO_INCREMENT,  ""HASHFILE"" varchar(255) DEFAULT NULL, ""ID_PAI"" bigint NOT NULL,"),IF(Q779="Campo",CONCATENATE("""",L779,""" ",VLOOKUP(R779,Apoio!A:C,3,0)),""))&amp;IF(Z779="","",CONCATENATE("PRIMARY KEY (""ID""), KEY ""FK_reg_",LOWER(Z779),"_ID_PAI"" (""ID_PAI""), CONSTRAINT ""FK_reg_",LOWER(Z779),"_ID_PAI"" FOREIGN KEY (""ID_PAI"") REFERENCES ""reg_",LOWER(Z779),""" (""ID"")) ENGINE=InnoDB AUTO_INCREMENT=105774 DEFAULT CHARSET=utf8mb4 COLLATE=utf8mb4_0900_ai_ci;"))</f>
        <v>"VL_RED_BC" decimal(15,6) DEFAULT NULL,</v>
      </c>
      <c r="AB779" s="190" t="str">
        <f t="shared" si="90"/>
        <v>`reg_c190`.`VL_RED_BC`,</v>
      </c>
    </row>
    <row r="780" spans="1:28" ht="14.5" hidden="1" customHeight="1" x14ac:dyDescent="0.3">
      <c r="J780" s="187" t="str">
        <f t="shared" si="85"/>
        <v>C190</v>
      </c>
      <c r="K780" s="181">
        <v>11</v>
      </c>
      <c r="L780" s="289" t="s">
        <v>584</v>
      </c>
      <c r="M780" s="182" t="s">
        <v>1143</v>
      </c>
      <c r="N780" s="181" t="s">
        <v>32</v>
      </c>
      <c r="O780" s="181" t="s">
        <v>28</v>
      </c>
      <c r="P780" s="181">
        <v>2</v>
      </c>
      <c r="Q780" s="192" t="str">
        <f t="shared" si="86"/>
        <v>Campo</v>
      </c>
      <c r="R780" s="192" t="s">
        <v>3606</v>
      </c>
      <c r="S780" s="191" t="str">
        <f t="shared" si="87"/>
        <v/>
      </c>
      <c r="T780" s="192" t="str">
        <f t="shared" si="88"/>
        <v>&lt;campo posicao="11"&gt;
&lt;coluna&gt;VL_IPI&lt;/coluna&gt;
&lt;descricao&gt;Parcela correspondente ao "Valor do IPI" referente à combinação CST_ICMS, CFOP e alíquota do ICMS.&lt;/descricao&gt;
&lt;tipo&gt;R&lt;/tipo&gt;
&lt;/campo&gt;</v>
      </c>
      <c r="U780" s="192" t="str">
        <f t="shared" si="84"/>
        <v>&lt;campo posicao="11"&gt;
&lt;coluna&gt;VL_IPI&lt;/coluna&gt;
&lt;descricao&gt;Parcela correspondente ao "Valor do IPI" referente à combinação CST_ICMS, CFOP e alíquota do ICMS.&lt;/descricao&gt;
&lt;tipo&gt;R&lt;/tipo&gt;
&lt;/campo&gt;</v>
      </c>
      <c r="V780" s="192" t="str">
        <f t="shared" si="89"/>
        <v>{"Column12", "VL_IPI"},</v>
      </c>
      <c r="W780" s="191" t="str">
        <f>IF(Q780="Campo","@Campos(posicao = "&amp;K780&amp;", tipo = '"&amp;R780&amp;"')@Column(name = """&amp;L780&amp;""")"&amp;IF(R780="D","@Temporal(TemporalType.DATE)","")&amp;"private "&amp;VLOOKUP(TEXT(R780,"@"),Apoio!A:B,2,0)&amp;" "&amp;SUBSTITUTE(LOWER(LEFT(L780,1))&amp;RIGHT(PROPER(L780),LEN(L780)-1),"_","")&amp;";",IF(ISNUMBER(Q780),IF(R780="R","@Entity@Table(name = ""reg_"&amp;LOWER(J780)&amp;""")@XmlRootElement","")&amp;VLOOKUP(J780,Blocos!D:I,6,0)&amp;Apoio!$E$1&amp;Y780,""))</f>
        <v>@Campos(posicao = 11, tipo = 'R')@Column(name = "VL_IPI")private BigDecimal vlIpi;</v>
      </c>
      <c r="X780" s="190" t="str">
        <f>IF(ISNUMBER(Q780),COUNTIF(Blocos!G:G,J780),"")</f>
        <v/>
      </c>
      <c r="Y780" s="190" t="str">
        <f>IF(OR(X780=0,X780=""),"",VLOOKUP(SUMIFS(Blocos!A:A,Blocos!H:H,'EFD REGISTROS e Campos (2)'!X780,Blocos!G:G,'EFD REGISTROS e Campos (2)'!J780),Blocos!A:L,12,0))</f>
        <v/>
      </c>
      <c r="Z780" s="190" t="str">
        <f>IF(ISNUMBER(Q781),VLOOKUP(J780,Blocos!D:G,4,0),"")</f>
        <v/>
      </c>
      <c r="AA780" s="190" t="str">
        <f>IF(ISNUMBER(Q780),CONCATENATE("CREATE TABLE ""reg_",LOWER(J780),""" (""ID"" bigint NOT NULL AUTO_INCREMENT,  ""HASHFILE"" varchar(255) DEFAULT NULL, ""ID_PAI"" bigint NOT NULL,"),IF(Q780="Campo",CONCATENATE("""",L780,""" ",VLOOKUP(R780,Apoio!A:C,3,0)),""))&amp;IF(Z780="","",CONCATENATE("PRIMARY KEY (""ID""), KEY ""FK_reg_",LOWER(Z780),"_ID_PAI"" (""ID_PAI""), CONSTRAINT ""FK_reg_",LOWER(Z780),"_ID_PAI"" FOREIGN KEY (""ID_PAI"") REFERENCES ""reg_",LOWER(Z780),""" (""ID"")) ENGINE=InnoDB AUTO_INCREMENT=105774 DEFAULT CHARSET=utf8mb4 COLLATE=utf8mb4_0900_ai_ci;"))</f>
        <v>"VL_IPI" decimal(15,6) DEFAULT NULL,</v>
      </c>
      <c r="AB780" s="190" t="str">
        <f t="shared" si="90"/>
        <v>`reg_c190`.`VL_IPI`,</v>
      </c>
    </row>
    <row r="781" spans="1:28" ht="14.5" hidden="1" customHeight="1" x14ac:dyDescent="0.3">
      <c r="J781" s="187" t="str">
        <f t="shared" si="85"/>
        <v>C190</v>
      </c>
      <c r="K781" s="181">
        <v>12</v>
      </c>
      <c r="L781" s="289" t="s">
        <v>276</v>
      </c>
      <c r="M781" s="182" t="s">
        <v>381</v>
      </c>
      <c r="N781" s="181" t="s">
        <v>27</v>
      </c>
      <c r="O781" s="181">
        <v>6</v>
      </c>
      <c r="P781" s="181" t="s">
        <v>28</v>
      </c>
      <c r="Q781" s="192" t="str">
        <f t="shared" si="86"/>
        <v>Campo</v>
      </c>
      <c r="R781" s="192" t="s">
        <v>27</v>
      </c>
      <c r="S781" s="191" t="str">
        <f t="shared" si="87"/>
        <v/>
      </c>
      <c r="T781" s="192" t="str">
        <f t="shared" si="88"/>
        <v>&lt;campo posicao="12"&gt;
&lt;coluna&gt;COD_OBS&lt;/coluna&gt;
&lt;descricao&gt;Código da observação do lançamento fiscal (campo 02 do Registro 0460)&lt;/descricao&gt;
&lt;tipo&gt;C&lt;/tipo&gt;
&lt;/campo&gt;</v>
      </c>
      <c r="U781" s="192" t="str">
        <f t="shared" si="84"/>
        <v>&lt;campo posicao="12"&gt;
&lt;coluna&gt;COD_OBS&lt;/coluna&gt;
&lt;descricao&gt;Código da observação do lançamento fiscal (campo 02 do Registro 0460)&lt;/descricao&gt;
&lt;tipo&gt;C&lt;/tipo&gt;
&lt;/campo&gt;</v>
      </c>
      <c r="V781" s="192" t="str">
        <f t="shared" si="89"/>
        <v>{"Column13", "COD_OBS"},</v>
      </c>
      <c r="W781" s="191" t="str">
        <f>IF(Q781="Campo","@Campos(posicao = "&amp;K781&amp;", tipo = '"&amp;R781&amp;"')@Column(name = """&amp;L781&amp;""")"&amp;IF(R781="D","@Temporal(TemporalType.DATE)","")&amp;"private "&amp;VLOOKUP(TEXT(R781,"@"),Apoio!A:B,2,0)&amp;" "&amp;SUBSTITUTE(LOWER(LEFT(L781,1))&amp;RIGHT(PROPER(L781),LEN(L781)-1),"_","")&amp;";",IF(ISNUMBER(Q781),IF(R781="R","@Entity@Table(name = ""reg_"&amp;LOWER(J781)&amp;""")@XmlRootElement","")&amp;VLOOKUP(J781,Blocos!D:I,6,0)&amp;Apoio!$E$1&amp;Y781,""))</f>
        <v>@Campos(posicao = 12, tipo = 'C')@Column(name = "COD_OBS")private String codObs;</v>
      </c>
      <c r="X781" s="190" t="str">
        <f>IF(ISNUMBER(Q781),COUNTIF(Blocos!G:G,J781),"")</f>
        <v/>
      </c>
      <c r="Y781" s="190" t="str">
        <f>IF(OR(X781=0,X781=""),"",VLOOKUP(SUMIFS(Blocos!A:A,Blocos!H:H,'EFD REGISTROS e Campos (2)'!X781,Blocos!G:G,'EFD REGISTROS e Campos (2)'!J781),Blocos!A:L,12,0))</f>
        <v/>
      </c>
      <c r="Z781" s="190" t="str">
        <f>IF(ISNUMBER(Q782),VLOOKUP(J781,Blocos!D:G,4,0),"")</f>
        <v>C100</v>
      </c>
      <c r="AA781" s="190" t="str">
        <f>IF(ISNUMBER(Q781),CONCATENATE("CREATE TABLE ""reg_",LOWER(J781),""" (""ID"" bigint NOT NULL AUTO_INCREMENT,  ""HASHFILE"" varchar(255) DEFAULT NULL, ""ID_PAI"" bigint NOT NULL,"),IF(Q781="Campo",CONCATENATE("""",L781,""" ",VLOOKUP(R781,Apoio!A:C,3,0)),""))&amp;IF(Z781="","",CONCATENATE("PRIMARY KEY (""ID""), KEY ""FK_reg_",LOWER(Z781),"_ID_PAI"" (""ID_PAI""), CONSTRAINT ""FK_reg_",LOWER(Z781),"_ID_PAI"" FOREIGN KEY (""ID_PAI"") REFERENCES ""reg_",LOWER(Z781),""" (""ID"")) ENGINE=InnoDB AUTO_INCREMENT=105774 DEFAULT CHARSET=utf8mb4 COLLATE=utf8mb4_0900_ai_ci;"))</f>
        <v>"COD_OBS" varchar(255) DEFAULT NULL,PRIMARY KEY ("ID"), KEY "FK_reg_c100_ID_PAI" ("ID_PAI"), CONSTRAINT "FK_reg_c100_ID_PAI" FOREIGN KEY ("ID_PAI") REFERENCES "reg_c100" ("ID")) ENGINE=InnoDB AUTO_INCREMENT=105774 DEFAULT CHARSET=utf8mb4 COLLATE=utf8mb4_0900_ai_ci;</v>
      </c>
      <c r="AB781" s="190" t="str">
        <f t="shared" si="90"/>
        <v>`reg_c190`.`COD_OBS`,FROM `efdicms`.`reg_c190`;"</v>
      </c>
    </row>
    <row r="782" spans="1:28" ht="14.5" hidden="1" customHeight="1" collapsed="1" x14ac:dyDescent="0.3">
      <c r="A782" s="180" t="s">
        <v>22</v>
      </c>
      <c r="F782" s="180" t="s">
        <v>1144</v>
      </c>
      <c r="I782" s="180" t="s">
        <v>209</v>
      </c>
      <c r="J782" s="187" t="str">
        <f t="shared" si="85"/>
        <v>C191</v>
      </c>
      <c r="K782" s="195" t="s">
        <v>1145</v>
      </c>
      <c r="Q782" s="192">
        <f t="shared" si="86"/>
        <v>4</v>
      </c>
      <c r="S782" s="191" t="str">
        <f t="shared" si="87"/>
        <v>&lt;/registro&gt;
&lt;registro codigo="C191" perfil="ABC" nivel="4"&gt;</v>
      </c>
      <c r="T782" s="192" t="str">
        <f t="shared" si="88"/>
        <v/>
      </c>
      <c r="U782" s="192" t="str">
        <f t="shared" si="84"/>
        <v>&lt;/registro&gt;
&lt;registro codigo="C191" perfil="ABC" nivel="4"&gt;</v>
      </c>
      <c r="V782" s="192" t="str">
        <f t="shared" si="89"/>
        <v/>
      </c>
      <c r="W782" s="191" t="str">
        <f>IF(Q782="Campo","@Campos(posicao = "&amp;K782&amp;", tipo = '"&amp;R782&amp;"')@Column(name = """&amp;L782&amp;""")"&amp;IF(R782="D","@Temporal(TemporalType.DATE)","")&amp;"private "&amp;VLOOKUP(TEXT(R782,"@"),Apoio!A:B,2,0)&amp;" "&amp;SUBSTITUTE(LOWER(LEFT(L782,1))&amp;RIGHT(PROPER(L782),LEN(L782)-1),"_","")&amp;";",IF(ISNUMBER(Q782),IF(R782="R","@Entity@Table(name = ""reg_"&amp;LOWER(J782)&amp;""")@XmlRootElement","")&amp;VLOOKUP(J782,Blocos!D:I,6,0)&amp;Apoio!$E$1&amp;Y782,""))</f>
        <v>@Registros(nivel = 4) public class RegC191 implements Serializable { private static final long serialVersionUID = 1L; @Id @GeneratedValue(strategy = GenerationType.IDENTITY) @Basic(optional = false) @Column(name = "ID" ) private Long id;@OneToOne(fetch = FetchType.LAZY) @JoinColumn(name = "ID_PAI", nullable = false) private RegC190 idPai; public RegC190 getIdPai() {return idPai;}public void setIdPai(Object idPai) {this.idPai = (RegC190) idPai;}public RegC191() { } public RegC191(Long id) { this.id = id; } public RegC191(Long id, RegC190 idPai, long linha, String hash) { this.id = id; this.idPai = idPai; this.linha = linha; this.hash = hash; }public Long getId() { return id; } public void setId(Long id) { this.id = id; }@Basic(optional = false)@Column(name = "LINHA")private long linha;@Basic(optional = false)@Column(name = "HASH")private String hash;</v>
      </c>
      <c r="X782" s="190">
        <f>IF(ISNUMBER(Q782),COUNTIF(Blocos!G:G,J782),"")</f>
        <v>0</v>
      </c>
      <c r="Y782" s="190" t="str">
        <f>IF(OR(X782=0,X782=""),"",VLOOKUP(SUMIFS(Blocos!A:A,Blocos!H:H,'EFD REGISTROS e Campos (2)'!X782,Blocos!G:G,'EFD REGISTROS e Campos (2)'!J782),Blocos!A:L,12,0))</f>
        <v/>
      </c>
      <c r="Z782" s="190" t="str">
        <f>IF(ISNUMBER(Q783),VLOOKUP(J782,Blocos!D:G,4,0),"")</f>
        <v/>
      </c>
      <c r="AA782" s="190" t="str">
        <f>IF(ISNUMBER(Q782),CONCATENATE("CREATE TABLE ""reg_",LOWER(J782),""" (""ID"" bigint NOT NULL AUTO_INCREMENT,  ""HASHFILE"" varchar(255) DEFAULT NULL, ""ID_PAI"" bigint NOT NULL,"),IF(Q782="Campo",CONCATENATE("""",L782,""" ",VLOOKUP(R782,Apoio!A:C,3,0)),""))&amp;IF(Z782="","",CONCATENATE("PRIMARY KEY (""ID""), KEY ""FK_reg_",LOWER(Z782),"_ID_PAI"" (""ID_PAI""), CONSTRAINT ""FK_reg_",LOWER(Z782),"_ID_PAI"" FOREIGN KEY (""ID_PAI"") REFERENCES ""reg_",LOWER(Z782),""" (""ID"")) ENGINE=InnoDB AUTO_INCREMENT=105774 DEFAULT CHARSET=utf8mb4 COLLATE=utf8mb4_0900_ai_ci;"))</f>
        <v>CREATE TABLE "reg_c191" ("ID" bigint NOT NULL AUTO_INCREMENT,  "HASHFILE" varchar(255) DEFAULT NULL, "ID_PAI" bigint NOT NULL,</v>
      </c>
      <c r="AB782" s="190" t="str">
        <f t="shared" si="90"/>
        <v/>
      </c>
    </row>
    <row r="783" spans="1:28" ht="14.5" hidden="1" customHeight="1" x14ac:dyDescent="0.3">
      <c r="J783" s="187" t="str">
        <f t="shared" si="85"/>
        <v>C191</v>
      </c>
      <c r="K783" s="181">
        <v>1</v>
      </c>
      <c r="L783" s="289" t="s">
        <v>25</v>
      </c>
      <c r="M783" s="182" t="s">
        <v>1146</v>
      </c>
      <c r="N783" s="181" t="s">
        <v>27</v>
      </c>
      <c r="O783" s="181" t="s">
        <v>235</v>
      </c>
      <c r="P783" s="181" t="s">
        <v>28</v>
      </c>
      <c r="Q783" s="192" t="str">
        <f t="shared" si="86"/>
        <v>Campo</v>
      </c>
      <c r="R783" s="192" t="s">
        <v>27</v>
      </c>
      <c r="S783" s="191" t="str">
        <f t="shared" si="87"/>
        <v/>
      </c>
      <c r="T783" s="192" t="str">
        <f t="shared" si="88"/>
        <v>&lt;campo posicao="1"&gt;
&lt;coluna&gt;REG&lt;/coluna&gt;
&lt;descricao&gt;Texto fixo contendo "C191"&lt;/descricao&gt;
&lt;tipo&gt;C&lt;/tipo&gt;
&lt;/campo&gt;</v>
      </c>
      <c r="U783" s="192" t="str">
        <f t="shared" si="84"/>
        <v>&lt;campo posicao="1"&gt;
&lt;coluna&gt;REG&lt;/coluna&gt;
&lt;descricao&gt;Texto fixo contendo "C191"&lt;/descricao&gt;
&lt;tipo&gt;C&lt;/tipo&gt;
&lt;/campo&gt;</v>
      </c>
      <c r="V783" s="192" t="str">
        <f t="shared" si="89"/>
        <v>{"Column2", "REG"},</v>
      </c>
      <c r="W783" s="191" t="str">
        <f>IF(Q783="Campo","@Campos(posicao = "&amp;K783&amp;", tipo = '"&amp;R783&amp;"')@Column(name = """&amp;L783&amp;""")"&amp;IF(R783="D","@Temporal(TemporalType.DATE)","")&amp;"private "&amp;VLOOKUP(TEXT(R783,"@"),Apoio!A:B,2,0)&amp;" "&amp;SUBSTITUTE(LOWER(LEFT(L783,1))&amp;RIGHT(PROPER(L783),LEN(L783)-1),"_","")&amp;";",IF(ISNUMBER(Q783),IF(R783="R","@Entity@Table(name = ""reg_"&amp;LOWER(J783)&amp;""")@XmlRootElement","")&amp;VLOOKUP(J783,Blocos!D:I,6,0)&amp;Apoio!$E$1&amp;Y783,""))</f>
        <v>@Campos(posicao = 1, tipo = 'C')@Column(name = "REG")private String reg;</v>
      </c>
      <c r="X783" s="190" t="str">
        <f>IF(ISNUMBER(Q783),COUNTIF(Blocos!G:G,J783),"")</f>
        <v/>
      </c>
      <c r="Y783" s="190" t="str">
        <f>IF(OR(X783=0,X783=""),"",VLOOKUP(SUMIFS(Blocos!A:A,Blocos!H:H,'EFD REGISTROS e Campos (2)'!X783,Blocos!G:G,'EFD REGISTROS e Campos (2)'!J783),Blocos!A:L,12,0))</f>
        <v/>
      </c>
      <c r="Z783" s="190" t="str">
        <f>IF(ISNUMBER(Q784),VLOOKUP(J783,Blocos!D:G,4,0),"")</f>
        <v/>
      </c>
      <c r="AA783" s="190" t="str">
        <f>IF(ISNUMBER(Q783),CONCATENATE("CREATE TABLE ""reg_",LOWER(J783),""" (""ID"" bigint NOT NULL AUTO_INCREMENT,  ""HASHFILE"" varchar(255) DEFAULT NULL, ""ID_PAI"" bigint NOT NULL,"),IF(Q783="Campo",CONCATENATE("""",L783,""" ",VLOOKUP(R783,Apoio!A:C,3,0)),""))&amp;IF(Z783="","",CONCATENATE("PRIMARY KEY (""ID""), KEY ""FK_reg_",LOWER(Z783),"_ID_PAI"" (""ID_PAI""), CONSTRAINT ""FK_reg_",LOWER(Z783),"_ID_PAI"" FOREIGN KEY (""ID_PAI"") REFERENCES ""reg_",LOWER(Z783),""" (""ID"")) ENGINE=InnoDB AUTO_INCREMENT=105774 DEFAULT CHARSET=utf8mb4 COLLATE=utf8mb4_0900_ai_ci;"))</f>
        <v>"REG" varchar(255) DEFAULT NULL,</v>
      </c>
      <c r="AB783" s="190" t="str">
        <f t="shared" si="90"/>
        <v>USE `efdicms`;SELECT `reg_c191`.`REG`,</v>
      </c>
    </row>
    <row r="784" spans="1:28" ht="14.5" hidden="1" customHeight="1" x14ac:dyDescent="0.3">
      <c r="J784" s="187" t="str">
        <f t="shared" si="85"/>
        <v>C191</v>
      </c>
      <c r="K784" s="181">
        <v>2</v>
      </c>
      <c r="L784" s="289" t="s">
        <v>1147</v>
      </c>
      <c r="M784" s="182" t="s">
        <v>1148</v>
      </c>
      <c r="N784" s="181" t="s">
        <v>32</v>
      </c>
      <c r="O784" s="181" t="s">
        <v>28</v>
      </c>
      <c r="P784" s="207" t="s">
        <v>363</v>
      </c>
      <c r="Q784" s="192" t="str">
        <f t="shared" si="86"/>
        <v>Campo</v>
      </c>
      <c r="R784" s="192" t="s">
        <v>3606</v>
      </c>
      <c r="S784" s="191" t="str">
        <f t="shared" si="87"/>
        <v/>
      </c>
      <c r="T784" s="192" t="str">
        <f t="shared" si="88"/>
        <v>&lt;campo posicao="2"&gt;
&lt;coluna&gt;VL_FCP_OP&lt;/coluna&gt;
&lt;descricao&gt;Valor do Fundo de Combate à Pobreza (FCP) vinculado à operação própria, na combinação de CST_ICMS, CFOP e alíquota do ICMS&lt;/descricao&gt;
&lt;tipo&gt;R&lt;/tipo&gt;
&lt;/campo&gt;</v>
      </c>
      <c r="U784" s="192" t="str">
        <f t="shared" si="84"/>
        <v>&lt;campo posicao="2"&gt;
&lt;coluna&gt;VL_FCP_OP&lt;/coluna&gt;
&lt;descricao&gt;Valor do Fundo de Combate à Pobreza (FCP) vinculado à operação própria, na combinação de CST_ICMS, CFOP e alíquota do ICMS&lt;/descricao&gt;
&lt;tipo&gt;R&lt;/tipo&gt;
&lt;/campo&gt;</v>
      </c>
      <c r="V784" s="192" t="str">
        <f t="shared" si="89"/>
        <v>{"Column3", "VL_FCP_OP"},</v>
      </c>
      <c r="W784" s="191" t="str">
        <f>IF(Q784="Campo","@Campos(posicao = "&amp;K784&amp;", tipo = '"&amp;R784&amp;"')@Column(name = """&amp;L784&amp;""")"&amp;IF(R784="D","@Temporal(TemporalType.DATE)","")&amp;"private "&amp;VLOOKUP(TEXT(R784,"@"),Apoio!A:B,2,0)&amp;" "&amp;SUBSTITUTE(LOWER(LEFT(L784,1))&amp;RIGHT(PROPER(L784),LEN(L784)-1),"_","")&amp;";",IF(ISNUMBER(Q784),IF(R784="R","@Entity@Table(name = ""reg_"&amp;LOWER(J784)&amp;""")@XmlRootElement","")&amp;VLOOKUP(J784,Blocos!D:I,6,0)&amp;Apoio!$E$1&amp;Y784,""))</f>
        <v>@Campos(posicao = 2, tipo = 'R')@Column(name = "VL_FCP_OP")private BigDecimal vlFcpOp;</v>
      </c>
      <c r="X784" s="190" t="str">
        <f>IF(ISNUMBER(Q784),COUNTIF(Blocos!G:G,J784),"")</f>
        <v/>
      </c>
      <c r="Y784" s="190" t="str">
        <f>IF(OR(X784=0,X784=""),"",VLOOKUP(SUMIFS(Blocos!A:A,Blocos!H:H,'EFD REGISTROS e Campos (2)'!X784,Blocos!G:G,'EFD REGISTROS e Campos (2)'!J784),Blocos!A:L,12,0))</f>
        <v/>
      </c>
      <c r="Z784" s="190" t="str">
        <f>IF(ISNUMBER(Q785),VLOOKUP(J784,Blocos!D:G,4,0),"")</f>
        <v/>
      </c>
      <c r="AA784" s="190" t="str">
        <f>IF(ISNUMBER(Q784),CONCATENATE("CREATE TABLE ""reg_",LOWER(J784),""" (""ID"" bigint NOT NULL AUTO_INCREMENT,  ""HASHFILE"" varchar(255) DEFAULT NULL, ""ID_PAI"" bigint NOT NULL,"),IF(Q784="Campo",CONCATENATE("""",L784,""" ",VLOOKUP(R784,Apoio!A:C,3,0)),""))&amp;IF(Z784="","",CONCATENATE("PRIMARY KEY (""ID""), KEY ""FK_reg_",LOWER(Z784),"_ID_PAI"" (""ID_PAI""), CONSTRAINT ""FK_reg_",LOWER(Z784),"_ID_PAI"" FOREIGN KEY (""ID_PAI"") REFERENCES ""reg_",LOWER(Z784),""" (""ID"")) ENGINE=InnoDB AUTO_INCREMENT=105774 DEFAULT CHARSET=utf8mb4 COLLATE=utf8mb4_0900_ai_ci;"))</f>
        <v>"VL_FCP_OP" decimal(15,6) DEFAULT NULL,</v>
      </c>
      <c r="AB784" s="190" t="str">
        <f t="shared" si="90"/>
        <v>`reg_c191`.`VL_FCP_OP`,</v>
      </c>
    </row>
    <row r="785" spans="1:28" ht="14.5" hidden="1" customHeight="1" x14ac:dyDescent="0.3">
      <c r="J785" s="187" t="str">
        <f t="shared" si="85"/>
        <v>C191</v>
      </c>
      <c r="K785" s="181">
        <v>3</v>
      </c>
      <c r="L785" s="289" t="s">
        <v>1149</v>
      </c>
      <c r="M785" s="182" t="s">
        <v>1150</v>
      </c>
      <c r="N785" s="181" t="s">
        <v>32</v>
      </c>
      <c r="O785" s="181" t="s">
        <v>28</v>
      </c>
      <c r="P785" s="207" t="s">
        <v>363</v>
      </c>
      <c r="Q785" s="192" t="str">
        <f t="shared" si="86"/>
        <v>Campo</v>
      </c>
      <c r="R785" s="192" t="s">
        <v>3606</v>
      </c>
      <c r="S785" s="191" t="str">
        <f t="shared" si="87"/>
        <v/>
      </c>
      <c r="T785" s="192" t="str">
        <f t="shared" si="88"/>
        <v>&lt;campo posicao="3"&gt;
&lt;coluna&gt;VL_FCP_ST&lt;/coluna&gt;
&lt;descricao&gt;Valor do Fundo de Combate à Pobreza (FCP) vinculado à operação de substituição tributária, na combinação de CST_ICMS, CFOP e alíquota do ICMS&lt;/descricao&gt;
&lt;tipo&gt;R&lt;/tipo&gt;
&lt;/campo&gt;</v>
      </c>
      <c r="U785" s="192" t="str">
        <f t="shared" si="84"/>
        <v>&lt;campo posicao="3"&gt;
&lt;coluna&gt;VL_FCP_ST&lt;/coluna&gt;
&lt;descricao&gt;Valor do Fundo de Combate à Pobreza (FCP) vinculado à operação de substituição tributária, na combinação de CST_ICMS, CFOP e alíquota do ICMS&lt;/descricao&gt;
&lt;tipo&gt;R&lt;/tipo&gt;
&lt;/campo&gt;</v>
      </c>
      <c r="V785" s="192" t="str">
        <f t="shared" si="89"/>
        <v>{"Column4", "VL_FCP_ST"},</v>
      </c>
      <c r="W785" s="191" t="str">
        <f>IF(Q785="Campo","@Campos(posicao = "&amp;K785&amp;", tipo = '"&amp;R785&amp;"')@Column(name = """&amp;L785&amp;""")"&amp;IF(R785="D","@Temporal(TemporalType.DATE)","")&amp;"private "&amp;VLOOKUP(TEXT(R785,"@"),Apoio!A:B,2,0)&amp;" "&amp;SUBSTITUTE(LOWER(LEFT(L785,1))&amp;RIGHT(PROPER(L785),LEN(L785)-1),"_","")&amp;";",IF(ISNUMBER(Q785),IF(R785="R","@Entity@Table(name = ""reg_"&amp;LOWER(J785)&amp;""")@XmlRootElement","")&amp;VLOOKUP(J785,Blocos!D:I,6,0)&amp;Apoio!$E$1&amp;Y785,""))</f>
        <v>@Campos(posicao = 3, tipo = 'R')@Column(name = "VL_FCP_ST")private BigDecimal vlFcpSt;</v>
      </c>
      <c r="X785" s="190" t="str">
        <f>IF(ISNUMBER(Q785),COUNTIF(Blocos!G:G,J785),"")</f>
        <v/>
      </c>
      <c r="Y785" s="190" t="str">
        <f>IF(OR(X785=0,X785=""),"",VLOOKUP(SUMIFS(Blocos!A:A,Blocos!H:H,'EFD REGISTROS e Campos (2)'!X785,Blocos!G:G,'EFD REGISTROS e Campos (2)'!J785),Blocos!A:L,12,0))</f>
        <v/>
      </c>
      <c r="Z785" s="190" t="str">
        <f>IF(ISNUMBER(Q786),VLOOKUP(J785,Blocos!D:G,4,0),"")</f>
        <v/>
      </c>
      <c r="AA785" s="190" t="str">
        <f>IF(ISNUMBER(Q785),CONCATENATE("CREATE TABLE ""reg_",LOWER(J785),""" (""ID"" bigint NOT NULL AUTO_INCREMENT,  ""HASHFILE"" varchar(255) DEFAULT NULL, ""ID_PAI"" bigint NOT NULL,"),IF(Q785="Campo",CONCATENATE("""",L785,""" ",VLOOKUP(R785,Apoio!A:C,3,0)),""))&amp;IF(Z785="","",CONCATENATE("PRIMARY KEY (""ID""), KEY ""FK_reg_",LOWER(Z785),"_ID_PAI"" (""ID_PAI""), CONSTRAINT ""FK_reg_",LOWER(Z785),"_ID_PAI"" FOREIGN KEY (""ID_PAI"") REFERENCES ""reg_",LOWER(Z785),""" (""ID"")) ENGINE=InnoDB AUTO_INCREMENT=105774 DEFAULT CHARSET=utf8mb4 COLLATE=utf8mb4_0900_ai_ci;"))</f>
        <v>"VL_FCP_ST" decimal(15,6) DEFAULT NULL,</v>
      </c>
      <c r="AB785" s="190" t="str">
        <f t="shared" si="90"/>
        <v>`reg_c191`.`VL_FCP_ST`,</v>
      </c>
    </row>
    <row r="786" spans="1:28" ht="14.5" hidden="1" customHeight="1" x14ac:dyDescent="0.3">
      <c r="J786" s="187" t="str">
        <f t="shared" si="85"/>
        <v>C191</v>
      </c>
      <c r="K786" s="181">
        <v>4</v>
      </c>
      <c r="L786" s="289" t="s">
        <v>1151</v>
      </c>
      <c r="M786" s="182" t="s">
        <v>1152</v>
      </c>
      <c r="N786" s="181" t="s">
        <v>32</v>
      </c>
      <c r="O786" s="181" t="s">
        <v>28</v>
      </c>
      <c r="P786" s="207" t="s">
        <v>363</v>
      </c>
      <c r="Q786" s="192" t="str">
        <f t="shared" si="86"/>
        <v>Campo</v>
      </c>
      <c r="R786" s="192" t="s">
        <v>3606</v>
      </c>
      <c r="S786" s="191" t="str">
        <f t="shared" si="87"/>
        <v/>
      </c>
      <c r="T786" s="192" t="str">
        <f t="shared" si="88"/>
        <v>&lt;campo posicao="4"&gt;
&lt;coluna&gt;VL_FCP_RET&lt;/coluna&gt;
&lt;descricao&gt;Valor relativo ao Fundo de Combate à Pobreza (FCP) retido anteriormente nas operações com Substituição Tributárias, na combinação de CST_ICMS, CFOP e alíquota do ICMS&lt;/descricao&gt;
&lt;tipo&gt;R&lt;/tipo&gt;
&lt;/campo&gt;</v>
      </c>
      <c r="U786" s="192" t="str">
        <f t="shared" si="84"/>
        <v>&lt;campo posicao="4"&gt;
&lt;coluna&gt;VL_FCP_RET&lt;/coluna&gt;
&lt;descricao&gt;Valor relativo ao Fundo de Combate à Pobreza (FCP) retido anteriormente nas operações com Substituição Tributárias, na combinação de CST_ICMS, CFOP e alíquota do ICMS&lt;/descricao&gt;
&lt;tipo&gt;R&lt;/tipo&gt;
&lt;/campo&gt;</v>
      </c>
      <c r="V786" s="192" t="str">
        <f t="shared" si="89"/>
        <v>{"Column5", "VL_FCP_RET"},</v>
      </c>
      <c r="W786" s="191" t="str">
        <f>IF(Q786="Campo","@Campos(posicao = "&amp;K786&amp;", tipo = '"&amp;R786&amp;"')@Column(name = """&amp;L786&amp;""")"&amp;IF(R786="D","@Temporal(TemporalType.DATE)","")&amp;"private "&amp;VLOOKUP(TEXT(R786,"@"),Apoio!A:B,2,0)&amp;" "&amp;SUBSTITUTE(LOWER(LEFT(L786,1))&amp;RIGHT(PROPER(L786),LEN(L786)-1),"_","")&amp;";",IF(ISNUMBER(Q786),IF(R786="R","@Entity@Table(name = ""reg_"&amp;LOWER(J786)&amp;""")@XmlRootElement","")&amp;VLOOKUP(J786,Blocos!D:I,6,0)&amp;Apoio!$E$1&amp;Y786,""))</f>
        <v>@Campos(posicao = 4, tipo = 'R')@Column(name = "VL_FCP_RET")private BigDecimal vlFcpRet;</v>
      </c>
      <c r="X786" s="190" t="str">
        <f>IF(ISNUMBER(Q786),COUNTIF(Blocos!G:G,J786),"")</f>
        <v/>
      </c>
      <c r="Y786" s="190" t="str">
        <f>IF(OR(X786=0,X786=""),"",VLOOKUP(SUMIFS(Blocos!A:A,Blocos!H:H,'EFD REGISTROS e Campos (2)'!X786,Blocos!G:G,'EFD REGISTROS e Campos (2)'!J786),Blocos!A:L,12,0))</f>
        <v/>
      </c>
      <c r="Z786" s="190" t="str">
        <f>IF(ISNUMBER(Q787),VLOOKUP(J786,Blocos!D:G,4,0),"")</f>
        <v>C190</v>
      </c>
      <c r="AA786" s="190" t="str">
        <f>IF(ISNUMBER(Q786),CONCATENATE("CREATE TABLE ""reg_",LOWER(J786),""" (""ID"" bigint NOT NULL AUTO_INCREMENT,  ""HASHFILE"" varchar(255) DEFAULT NULL, ""ID_PAI"" bigint NOT NULL,"),IF(Q786="Campo",CONCATENATE("""",L786,""" ",VLOOKUP(R786,Apoio!A:C,3,0)),""))&amp;IF(Z786="","",CONCATENATE("PRIMARY KEY (""ID""), KEY ""FK_reg_",LOWER(Z786),"_ID_PAI"" (""ID_PAI""), CONSTRAINT ""FK_reg_",LOWER(Z786),"_ID_PAI"" FOREIGN KEY (""ID_PAI"") REFERENCES ""reg_",LOWER(Z786),""" (""ID"")) ENGINE=InnoDB AUTO_INCREMENT=105774 DEFAULT CHARSET=utf8mb4 COLLATE=utf8mb4_0900_ai_ci;"))</f>
        <v>"VL_FCP_RET" decimal(15,6) DEFAULT NULL,PRIMARY KEY ("ID"), KEY "FK_reg_c190_ID_PAI" ("ID_PAI"), CONSTRAINT "FK_reg_c190_ID_PAI" FOREIGN KEY ("ID_PAI") REFERENCES "reg_c190" ("ID")) ENGINE=InnoDB AUTO_INCREMENT=105774 DEFAULT CHARSET=utf8mb4 COLLATE=utf8mb4_0900_ai_ci;</v>
      </c>
      <c r="AB786" s="190" t="str">
        <f t="shared" si="90"/>
        <v>`reg_c191`.`VL_FCP_RET`,FROM `efdicms`.`reg_c191`;"</v>
      </c>
    </row>
    <row r="787" spans="1:28" ht="14.5" hidden="1" customHeight="1" collapsed="1" x14ac:dyDescent="0.3">
      <c r="A787" s="180" t="s">
        <v>22</v>
      </c>
      <c r="E787" s="180" t="s">
        <v>1153</v>
      </c>
      <c r="I787" s="180" t="s">
        <v>144</v>
      </c>
      <c r="J787" s="187" t="str">
        <f t="shared" si="85"/>
        <v>C195</v>
      </c>
      <c r="K787" s="195" t="s">
        <v>1154</v>
      </c>
      <c r="Q787" s="192">
        <f t="shared" si="86"/>
        <v>3</v>
      </c>
      <c r="S787" s="191" t="str">
        <f t="shared" si="87"/>
        <v>&lt;/registro&gt;
&lt;registro codigo="C195" perfil="ABC" nivel="3"&gt;</v>
      </c>
      <c r="T787" s="192" t="str">
        <f t="shared" si="88"/>
        <v/>
      </c>
      <c r="U787" s="192" t="str">
        <f t="shared" si="84"/>
        <v>&lt;/registro&gt;
&lt;registro codigo="C195" perfil="ABC" nivel="3"&gt;</v>
      </c>
      <c r="V787" s="192" t="str">
        <f t="shared" si="89"/>
        <v/>
      </c>
      <c r="W787" s="191" t="str">
        <f>IF(Q787="Campo","@Campos(posicao = "&amp;K787&amp;", tipo = '"&amp;R787&amp;"')@Column(name = """&amp;L787&amp;""")"&amp;IF(R787="D","@Temporal(TemporalType.DATE)","")&amp;"private "&amp;VLOOKUP(TEXT(R787,"@"),Apoio!A:B,2,0)&amp;" "&amp;SUBSTITUTE(LOWER(LEFT(L787,1))&amp;RIGHT(PROPER(L787),LEN(L787)-1),"_","")&amp;";",IF(ISNUMBER(Q787),IF(R787="R","@Entity@Table(name = ""reg_"&amp;LOWER(J787)&amp;""")@XmlRootElement","")&amp;VLOOKUP(J787,Blocos!D:I,6,0)&amp;Apoio!$E$1&amp;Y787,""))</f>
        <v>@Registros(nivel = 3) public class RegC195 implements Serializable { private static final long serialVersionUID = 1L; @Id @GeneratedValue(strategy = GenerationType.IDENTITY) @Basic(optional = false) @Column(name = "ID" ) private Long id;@ManyToOne(fetch = FetchType.LAZY) @JoinColumn(name = "ID_PAI", nullable = false) private RegC100 idPai; public RegC100 getIdPai() {return idPai;}public void setIdPai(Object idPai) {this.idPai = (RegC100) idPai;}public RegC195() { } public RegC195(Long id) { this.id = id; } public RegC195(Long id, RegC100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List&lt;RegC197&gt; regC197;public List&lt;RegC197&gt; getRegC197() {return regC197;}public void setRegC197(List&lt;RegC197&gt; regC197) {this.regC197 = regC197;}</v>
      </c>
      <c r="X787" s="190">
        <f>IF(ISNUMBER(Q787),COUNTIF(Blocos!G:G,J787),"")</f>
        <v>1</v>
      </c>
      <c r="Y787" s="190" t="str">
        <f>IF(OR(X787=0,X787=""),"",VLOOKUP(SUMIFS(Blocos!A:A,Blocos!H:H,'EFD REGISTROS e Campos (2)'!X787,Blocos!G:G,'EFD REGISTROS e Campos (2)'!J787),Blocos!A:L,12,0))</f>
        <v>@OneToMany( cascade = CascadeType.ALL, fetch = FetchType.LAZY, mappedBy = "idPai")private  List&lt;RegC197&gt; regC197;public List&lt;RegC197&gt; getRegC197() {return regC197;}public void setRegC197(List&lt;RegC197&gt; regC197) {this.regC197 = regC197;}</v>
      </c>
      <c r="Z787" s="190" t="str">
        <f>IF(ISNUMBER(Q788),VLOOKUP(J787,Blocos!D:G,4,0),"")</f>
        <v/>
      </c>
      <c r="AA787" s="190" t="str">
        <f>IF(ISNUMBER(Q787),CONCATENATE("CREATE TABLE ""reg_",LOWER(J787),""" (""ID"" bigint NOT NULL AUTO_INCREMENT,  ""HASHFILE"" varchar(255) DEFAULT NULL, ""ID_PAI"" bigint NOT NULL,"),IF(Q787="Campo",CONCATENATE("""",L787,""" ",VLOOKUP(R787,Apoio!A:C,3,0)),""))&amp;IF(Z787="","",CONCATENATE("PRIMARY KEY (""ID""), KEY ""FK_reg_",LOWER(Z787),"_ID_PAI"" (""ID_PAI""), CONSTRAINT ""FK_reg_",LOWER(Z787),"_ID_PAI"" FOREIGN KEY (""ID_PAI"") REFERENCES ""reg_",LOWER(Z787),""" (""ID"")) ENGINE=InnoDB AUTO_INCREMENT=105774 DEFAULT CHARSET=utf8mb4 COLLATE=utf8mb4_0900_ai_ci;"))</f>
        <v>CREATE TABLE "reg_c195" ("ID" bigint NOT NULL AUTO_INCREMENT,  "HASHFILE" varchar(255) DEFAULT NULL, "ID_PAI" bigint NOT NULL,</v>
      </c>
      <c r="AB787" s="190" t="str">
        <f t="shared" si="90"/>
        <v/>
      </c>
    </row>
    <row r="788" spans="1:28" ht="14.5" hidden="1" customHeight="1" x14ac:dyDescent="0.3">
      <c r="J788" s="187" t="str">
        <f t="shared" si="85"/>
        <v>C195</v>
      </c>
      <c r="K788" s="181">
        <v>1</v>
      </c>
      <c r="L788" s="289" t="s">
        <v>25</v>
      </c>
      <c r="M788" s="182" t="s">
        <v>1155</v>
      </c>
      <c r="N788" s="181" t="s">
        <v>27</v>
      </c>
      <c r="O788" s="181">
        <v>4</v>
      </c>
      <c r="P788" s="181" t="s">
        <v>28</v>
      </c>
      <c r="Q788" s="192" t="str">
        <f t="shared" si="86"/>
        <v>Campo</v>
      </c>
      <c r="R788" s="192" t="s">
        <v>27</v>
      </c>
      <c r="S788" s="191" t="str">
        <f t="shared" si="87"/>
        <v/>
      </c>
      <c r="T788" s="192" t="str">
        <f t="shared" si="88"/>
        <v>&lt;campo posicao="1"&gt;
&lt;coluna&gt;REG&lt;/coluna&gt;
&lt;descricao&gt;Texto fixo contendo "C195"&lt;/descricao&gt;
&lt;tipo&gt;C&lt;/tipo&gt;
&lt;/campo&gt;</v>
      </c>
      <c r="U788" s="192" t="str">
        <f t="shared" si="84"/>
        <v>&lt;campo posicao="1"&gt;
&lt;coluna&gt;REG&lt;/coluna&gt;
&lt;descricao&gt;Texto fixo contendo "C195"&lt;/descricao&gt;
&lt;tipo&gt;C&lt;/tipo&gt;
&lt;/campo&gt;</v>
      </c>
      <c r="V788" s="192" t="str">
        <f t="shared" si="89"/>
        <v>{"Column2", "REG"},</v>
      </c>
      <c r="W788" s="191" t="str">
        <f>IF(Q788="Campo","@Campos(posicao = "&amp;K788&amp;", tipo = '"&amp;R788&amp;"')@Column(name = """&amp;L788&amp;""")"&amp;IF(R788="D","@Temporal(TemporalType.DATE)","")&amp;"private "&amp;VLOOKUP(TEXT(R788,"@"),Apoio!A:B,2,0)&amp;" "&amp;SUBSTITUTE(LOWER(LEFT(L788,1))&amp;RIGHT(PROPER(L788),LEN(L788)-1),"_","")&amp;";",IF(ISNUMBER(Q788),IF(R788="R","@Entity@Table(name = ""reg_"&amp;LOWER(J788)&amp;""")@XmlRootElement","")&amp;VLOOKUP(J788,Blocos!D:I,6,0)&amp;Apoio!$E$1&amp;Y788,""))</f>
        <v>@Campos(posicao = 1, tipo = 'C')@Column(name = "REG")private String reg;</v>
      </c>
      <c r="X788" s="190" t="str">
        <f>IF(ISNUMBER(Q788),COUNTIF(Blocos!G:G,J788),"")</f>
        <v/>
      </c>
      <c r="Y788" s="190" t="str">
        <f>IF(OR(X788=0,X788=""),"",VLOOKUP(SUMIFS(Blocos!A:A,Blocos!H:H,'EFD REGISTROS e Campos (2)'!X788,Blocos!G:G,'EFD REGISTROS e Campos (2)'!J788),Blocos!A:L,12,0))</f>
        <v/>
      </c>
      <c r="Z788" s="190" t="str">
        <f>IF(ISNUMBER(Q789),VLOOKUP(J788,Blocos!D:G,4,0),"")</f>
        <v/>
      </c>
      <c r="AA788" s="190" t="str">
        <f>IF(ISNUMBER(Q788),CONCATENATE("CREATE TABLE ""reg_",LOWER(J788),""" (""ID"" bigint NOT NULL AUTO_INCREMENT,  ""HASHFILE"" varchar(255) DEFAULT NULL, ""ID_PAI"" bigint NOT NULL,"),IF(Q788="Campo",CONCATENATE("""",L788,""" ",VLOOKUP(R788,Apoio!A:C,3,0)),""))&amp;IF(Z788="","",CONCATENATE("PRIMARY KEY (""ID""), KEY ""FK_reg_",LOWER(Z788),"_ID_PAI"" (""ID_PAI""), CONSTRAINT ""FK_reg_",LOWER(Z788),"_ID_PAI"" FOREIGN KEY (""ID_PAI"") REFERENCES ""reg_",LOWER(Z788),""" (""ID"")) ENGINE=InnoDB AUTO_INCREMENT=105774 DEFAULT CHARSET=utf8mb4 COLLATE=utf8mb4_0900_ai_ci;"))</f>
        <v>"REG" varchar(255) DEFAULT NULL,</v>
      </c>
      <c r="AB788" s="190" t="str">
        <f t="shared" si="90"/>
        <v>USE `efdicms`;SELECT `reg_c195`.`REG`,</v>
      </c>
    </row>
    <row r="789" spans="1:28" ht="14.5" hidden="1" customHeight="1" x14ac:dyDescent="0.3">
      <c r="J789" s="187" t="str">
        <f t="shared" si="85"/>
        <v>C195</v>
      </c>
      <c r="K789" s="181">
        <v>2</v>
      </c>
      <c r="L789" s="289" t="s">
        <v>276</v>
      </c>
      <c r="M789" s="182" t="s">
        <v>381</v>
      </c>
      <c r="N789" s="181" t="s">
        <v>27</v>
      </c>
      <c r="O789" s="181">
        <v>6</v>
      </c>
      <c r="P789" s="181" t="s">
        <v>28</v>
      </c>
      <c r="Q789" s="192" t="str">
        <f t="shared" si="86"/>
        <v>Campo</v>
      </c>
      <c r="R789" s="192" t="s">
        <v>27</v>
      </c>
      <c r="S789" s="191" t="str">
        <f t="shared" si="87"/>
        <v/>
      </c>
      <c r="T789" s="192" t="str">
        <f t="shared" si="88"/>
        <v>&lt;campo posicao="2"&gt;
&lt;coluna&gt;COD_OBS&lt;/coluna&gt;
&lt;descricao&gt;Código da observação do lançamento fiscal (campo 02 do Registro 0460)&lt;/descricao&gt;
&lt;tipo&gt;C&lt;/tipo&gt;
&lt;/campo&gt;</v>
      </c>
      <c r="U789" s="192" t="str">
        <f t="shared" si="84"/>
        <v>&lt;campo posicao="2"&gt;
&lt;coluna&gt;COD_OBS&lt;/coluna&gt;
&lt;descricao&gt;Código da observação do lançamento fiscal (campo 02 do Registro 0460)&lt;/descricao&gt;
&lt;tipo&gt;C&lt;/tipo&gt;
&lt;/campo&gt;</v>
      </c>
      <c r="V789" s="192" t="str">
        <f t="shared" si="89"/>
        <v>{"Column3", "COD_OBS"},</v>
      </c>
      <c r="W789" s="191" t="str">
        <f>IF(Q789="Campo","@Campos(posicao = "&amp;K789&amp;", tipo = '"&amp;R789&amp;"')@Column(name = """&amp;L789&amp;""")"&amp;IF(R789="D","@Temporal(TemporalType.DATE)","")&amp;"private "&amp;VLOOKUP(TEXT(R789,"@"),Apoio!A:B,2,0)&amp;" "&amp;SUBSTITUTE(LOWER(LEFT(L789,1))&amp;RIGHT(PROPER(L789),LEN(L789)-1),"_","")&amp;";",IF(ISNUMBER(Q789),IF(R789="R","@Entity@Table(name = ""reg_"&amp;LOWER(J789)&amp;""")@XmlRootElement","")&amp;VLOOKUP(J789,Blocos!D:I,6,0)&amp;Apoio!$E$1&amp;Y789,""))</f>
        <v>@Campos(posicao = 2, tipo = 'C')@Column(name = "COD_OBS")private String codObs;</v>
      </c>
      <c r="X789" s="190" t="str">
        <f>IF(ISNUMBER(Q789),COUNTIF(Blocos!G:G,J789),"")</f>
        <v/>
      </c>
      <c r="Y789" s="190" t="str">
        <f>IF(OR(X789=0,X789=""),"",VLOOKUP(SUMIFS(Blocos!A:A,Blocos!H:H,'EFD REGISTROS e Campos (2)'!X789,Blocos!G:G,'EFD REGISTROS e Campos (2)'!J789),Blocos!A:L,12,0))</f>
        <v/>
      </c>
      <c r="Z789" s="190" t="str">
        <f>IF(ISNUMBER(Q790),VLOOKUP(J789,Blocos!D:G,4,0),"")</f>
        <v/>
      </c>
      <c r="AA789" s="190" t="str">
        <f>IF(ISNUMBER(Q789),CONCATENATE("CREATE TABLE ""reg_",LOWER(J789),""" (""ID"" bigint NOT NULL AUTO_INCREMENT,  ""HASHFILE"" varchar(255) DEFAULT NULL, ""ID_PAI"" bigint NOT NULL,"),IF(Q789="Campo",CONCATENATE("""",L789,""" ",VLOOKUP(R789,Apoio!A:C,3,0)),""))&amp;IF(Z789="","",CONCATENATE("PRIMARY KEY (""ID""), KEY ""FK_reg_",LOWER(Z789),"_ID_PAI"" (""ID_PAI""), CONSTRAINT ""FK_reg_",LOWER(Z789),"_ID_PAI"" FOREIGN KEY (""ID_PAI"") REFERENCES ""reg_",LOWER(Z789),""" (""ID"")) ENGINE=InnoDB AUTO_INCREMENT=105774 DEFAULT CHARSET=utf8mb4 COLLATE=utf8mb4_0900_ai_ci;"))</f>
        <v>"COD_OBS" varchar(255) DEFAULT NULL,</v>
      </c>
      <c r="AB789" s="190" t="str">
        <f t="shared" si="90"/>
        <v>`reg_c195`.`COD_OBS`,</v>
      </c>
    </row>
    <row r="790" spans="1:28" ht="14.5" hidden="1" customHeight="1" x14ac:dyDescent="0.3">
      <c r="J790" s="187" t="str">
        <f t="shared" si="85"/>
        <v>C195</v>
      </c>
      <c r="K790" s="181">
        <v>3</v>
      </c>
      <c r="L790" s="289" t="s">
        <v>617</v>
      </c>
      <c r="M790" s="182" t="s">
        <v>1156</v>
      </c>
      <c r="N790" s="181" t="s">
        <v>27</v>
      </c>
      <c r="O790" s="181" t="s">
        <v>28</v>
      </c>
      <c r="P790" s="181" t="s">
        <v>28</v>
      </c>
      <c r="Q790" s="192" t="str">
        <f t="shared" si="86"/>
        <v>Campo</v>
      </c>
      <c r="R790" s="192" t="s">
        <v>27</v>
      </c>
      <c r="S790" s="191" t="str">
        <f t="shared" si="87"/>
        <v/>
      </c>
      <c r="T790" s="192" t="str">
        <f t="shared" si="88"/>
        <v>&lt;campo posicao="3"&gt;
&lt;coluna&gt;TXT_COMPL&lt;/coluna&gt;
&lt;descricao&gt;Descrição complementar do código de observação.&lt;/descricao&gt;
&lt;tipo&gt;C&lt;/tipo&gt;
&lt;/campo&gt;</v>
      </c>
      <c r="U790" s="192" t="str">
        <f t="shared" si="84"/>
        <v>&lt;campo posicao="3"&gt;
&lt;coluna&gt;TXT_COMPL&lt;/coluna&gt;
&lt;descricao&gt;Descrição complementar do código de observação.&lt;/descricao&gt;
&lt;tipo&gt;C&lt;/tipo&gt;
&lt;/campo&gt;</v>
      </c>
      <c r="V790" s="192" t="str">
        <f t="shared" si="89"/>
        <v>{"Column4", "TXT_COMPL"},</v>
      </c>
      <c r="W790" s="191" t="str">
        <f>IF(Q790="Campo","@Campos(posicao = "&amp;K790&amp;", tipo = '"&amp;R790&amp;"')@Column(name = """&amp;L790&amp;""")"&amp;IF(R790="D","@Temporal(TemporalType.DATE)","")&amp;"private "&amp;VLOOKUP(TEXT(R790,"@"),Apoio!A:B,2,0)&amp;" "&amp;SUBSTITUTE(LOWER(LEFT(L790,1))&amp;RIGHT(PROPER(L790),LEN(L790)-1),"_","")&amp;";",IF(ISNUMBER(Q790),IF(R790="R","@Entity@Table(name = ""reg_"&amp;LOWER(J790)&amp;""")@XmlRootElement","")&amp;VLOOKUP(J790,Blocos!D:I,6,0)&amp;Apoio!$E$1&amp;Y790,""))</f>
        <v>@Campos(posicao = 3, tipo = 'C')@Column(name = "TXT_COMPL")private String txtCompl;</v>
      </c>
      <c r="X790" s="190" t="str">
        <f>IF(ISNUMBER(Q790),COUNTIF(Blocos!G:G,J790),"")</f>
        <v/>
      </c>
      <c r="Y790" s="190" t="str">
        <f>IF(OR(X790=0,X790=""),"",VLOOKUP(SUMIFS(Blocos!A:A,Blocos!H:H,'EFD REGISTROS e Campos (2)'!X790,Blocos!G:G,'EFD REGISTROS e Campos (2)'!J790),Blocos!A:L,12,0))</f>
        <v/>
      </c>
      <c r="Z790" s="190" t="str">
        <f>IF(ISNUMBER(Q791),VLOOKUP(J790,Blocos!D:G,4,0),"")</f>
        <v>C100</v>
      </c>
      <c r="AA790" s="190" t="str">
        <f>IF(ISNUMBER(Q790),CONCATENATE("CREATE TABLE ""reg_",LOWER(J790),""" (""ID"" bigint NOT NULL AUTO_INCREMENT,  ""HASHFILE"" varchar(255) DEFAULT NULL, ""ID_PAI"" bigint NOT NULL,"),IF(Q790="Campo",CONCATENATE("""",L790,""" ",VLOOKUP(R790,Apoio!A:C,3,0)),""))&amp;IF(Z790="","",CONCATENATE("PRIMARY KEY (""ID""), KEY ""FK_reg_",LOWER(Z790),"_ID_PAI"" (""ID_PAI""), CONSTRAINT ""FK_reg_",LOWER(Z790),"_ID_PAI"" FOREIGN KEY (""ID_PAI"") REFERENCES ""reg_",LOWER(Z790),""" (""ID"")) ENGINE=InnoDB AUTO_INCREMENT=105774 DEFAULT CHARSET=utf8mb4 COLLATE=utf8mb4_0900_ai_ci;"))</f>
        <v>"TXT_COMPL" varchar(255) DEFAULT NULL,PRIMARY KEY ("ID"), KEY "FK_reg_c100_ID_PAI" ("ID_PAI"), CONSTRAINT "FK_reg_c100_ID_PAI" FOREIGN KEY ("ID_PAI") REFERENCES "reg_c100" ("ID")) ENGINE=InnoDB AUTO_INCREMENT=105774 DEFAULT CHARSET=utf8mb4 COLLATE=utf8mb4_0900_ai_ci;</v>
      </c>
      <c r="AB790" s="190" t="str">
        <f t="shared" si="90"/>
        <v>`reg_c195`.`TXT_COMPL`,FROM `efdicms`.`reg_c195`;"</v>
      </c>
    </row>
    <row r="791" spans="1:28" ht="14.5" hidden="1" customHeight="1" collapsed="1" x14ac:dyDescent="0.3">
      <c r="A791" s="180" t="s">
        <v>22</v>
      </c>
      <c r="F791" s="180" t="s">
        <v>1157</v>
      </c>
      <c r="I791" s="180" t="s">
        <v>144</v>
      </c>
      <c r="J791" s="187" t="str">
        <f t="shared" si="85"/>
        <v>C197</v>
      </c>
      <c r="K791" s="195" t="s">
        <v>1158</v>
      </c>
      <c r="Q791" s="192">
        <f t="shared" si="86"/>
        <v>4</v>
      </c>
      <c r="S791" s="191" t="str">
        <f t="shared" si="87"/>
        <v>&lt;/registro&gt;
&lt;registro codigo="C197" perfil="ABC" nivel="4"&gt;</v>
      </c>
      <c r="T791" s="192" t="str">
        <f t="shared" si="88"/>
        <v/>
      </c>
      <c r="U791" s="192" t="str">
        <f t="shared" si="84"/>
        <v>&lt;/registro&gt;
&lt;registro codigo="C197" perfil="ABC" nivel="4"&gt;</v>
      </c>
      <c r="V791" s="192" t="str">
        <f t="shared" si="89"/>
        <v/>
      </c>
      <c r="W791" s="191" t="str">
        <f>IF(Q791="Campo","@Campos(posicao = "&amp;K791&amp;", tipo = '"&amp;R791&amp;"')@Column(name = """&amp;L791&amp;""")"&amp;IF(R791="D","@Temporal(TemporalType.DATE)","")&amp;"private "&amp;VLOOKUP(TEXT(R791,"@"),Apoio!A:B,2,0)&amp;" "&amp;SUBSTITUTE(LOWER(LEFT(L791,1))&amp;RIGHT(PROPER(L791),LEN(L791)-1),"_","")&amp;";",IF(ISNUMBER(Q791),IF(R791="R","@Entity@Table(name = ""reg_"&amp;LOWER(J791)&amp;""")@XmlRootElement","")&amp;VLOOKUP(J791,Blocos!D:I,6,0)&amp;Apoio!$E$1&amp;Y791,""))</f>
        <v>@Registros(nivel = 4) public class RegC197 implements Serializable { private static final long serialVersionUID = 1L; @Id @GeneratedValue(strategy = GenerationType.IDENTITY) @Basic(optional = false) @Column(name = "ID" ) private Long id;@ManyToOne(fetch = FetchType.LAZY) @JoinColumn(name = "ID_PAI", nullable = false) private RegC195 idPai; public RegC195 getIdPai() {return idPai;}public void setIdPai(Object idPai) {this.idPai = (RegC195) idPai;}public RegC197() { } public RegC197(Long id) { this.id = id; } public RegC197(Long id, RegC195 idPai, long linha, String hash) { this.id = id; this.idPai = idPai; this.linha = linha; this.hash = hash; }public Long getId() { return id; } public void setId(Long id) { this.id = id; }@Basic(optional = false)@Column(name = "LINHA")private long linha;@Basic(optional = false)@Column(name = "HASH")private String hash;</v>
      </c>
      <c r="X791" s="190">
        <f>IF(ISNUMBER(Q791),COUNTIF(Blocos!G:G,J791),"")</f>
        <v>0</v>
      </c>
      <c r="Y791" s="190" t="str">
        <f>IF(OR(X791=0,X791=""),"",VLOOKUP(SUMIFS(Blocos!A:A,Blocos!H:H,'EFD REGISTROS e Campos (2)'!X791,Blocos!G:G,'EFD REGISTROS e Campos (2)'!J791),Blocos!A:L,12,0))</f>
        <v/>
      </c>
      <c r="Z791" s="190" t="str">
        <f>IF(ISNUMBER(Q792),VLOOKUP(J791,Blocos!D:G,4,0),"")</f>
        <v/>
      </c>
      <c r="AA791" s="190" t="str">
        <f>IF(ISNUMBER(Q791),CONCATENATE("CREATE TABLE ""reg_",LOWER(J791),""" (""ID"" bigint NOT NULL AUTO_INCREMENT,  ""HASHFILE"" varchar(255) DEFAULT NULL, ""ID_PAI"" bigint NOT NULL,"),IF(Q791="Campo",CONCATENATE("""",L791,""" ",VLOOKUP(R791,Apoio!A:C,3,0)),""))&amp;IF(Z791="","",CONCATENATE("PRIMARY KEY (""ID""), KEY ""FK_reg_",LOWER(Z791),"_ID_PAI"" (""ID_PAI""), CONSTRAINT ""FK_reg_",LOWER(Z791),"_ID_PAI"" FOREIGN KEY (""ID_PAI"") REFERENCES ""reg_",LOWER(Z791),""" (""ID"")) ENGINE=InnoDB AUTO_INCREMENT=105774 DEFAULT CHARSET=utf8mb4 COLLATE=utf8mb4_0900_ai_ci;"))</f>
        <v>CREATE TABLE "reg_c197" ("ID" bigint NOT NULL AUTO_INCREMENT,  "HASHFILE" varchar(255) DEFAULT NULL, "ID_PAI" bigint NOT NULL,</v>
      </c>
      <c r="AB791" s="190" t="str">
        <f t="shared" si="90"/>
        <v/>
      </c>
    </row>
    <row r="792" spans="1:28" ht="14.5" hidden="1" customHeight="1" x14ac:dyDescent="0.3">
      <c r="J792" s="187" t="str">
        <f t="shared" si="85"/>
        <v>C197</v>
      </c>
      <c r="K792" s="181">
        <v>1</v>
      </c>
      <c r="L792" s="289" t="s">
        <v>25</v>
      </c>
      <c r="M792" s="182" t="s">
        <v>1159</v>
      </c>
      <c r="N792" s="181" t="s">
        <v>27</v>
      </c>
      <c r="O792" s="181">
        <v>4</v>
      </c>
      <c r="P792" s="181" t="s">
        <v>28</v>
      </c>
      <c r="Q792" s="192" t="str">
        <f t="shared" si="86"/>
        <v>Campo</v>
      </c>
      <c r="R792" s="192" t="s">
        <v>27</v>
      </c>
      <c r="S792" s="191" t="str">
        <f t="shared" si="87"/>
        <v/>
      </c>
      <c r="T792" s="192" t="str">
        <f t="shared" si="88"/>
        <v>&lt;campo posicao="1"&gt;
&lt;coluna&gt;REG&lt;/coluna&gt;
&lt;descricao&gt;Texto fixo contendo "C197"&lt;/descricao&gt;
&lt;tipo&gt;C&lt;/tipo&gt;
&lt;/campo&gt;</v>
      </c>
      <c r="U792" s="192" t="str">
        <f t="shared" si="84"/>
        <v>&lt;campo posicao="1"&gt;
&lt;coluna&gt;REG&lt;/coluna&gt;
&lt;descricao&gt;Texto fixo contendo "C197"&lt;/descricao&gt;
&lt;tipo&gt;C&lt;/tipo&gt;
&lt;/campo&gt;</v>
      </c>
      <c r="V792" s="192" t="str">
        <f t="shared" si="89"/>
        <v>{"Column2", "REG"},</v>
      </c>
      <c r="W792" s="191" t="str">
        <f>IF(Q792="Campo","@Campos(posicao = "&amp;K792&amp;", tipo = '"&amp;R792&amp;"')@Column(name = """&amp;L792&amp;""")"&amp;IF(R792="D","@Temporal(TemporalType.DATE)","")&amp;"private "&amp;VLOOKUP(TEXT(R792,"@"),Apoio!A:B,2,0)&amp;" "&amp;SUBSTITUTE(LOWER(LEFT(L792,1))&amp;RIGHT(PROPER(L792),LEN(L792)-1),"_","")&amp;";",IF(ISNUMBER(Q792),IF(R792="R","@Entity@Table(name = ""reg_"&amp;LOWER(J792)&amp;""")@XmlRootElement","")&amp;VLOOKUP(J792,Blocos!D:I,6,0)&amp;Apoio!$E$1&amp;Y792,""))</f>
        <v>@Campos(posicao = 1, tipo = 'C')@Column(name = "REG")private String reg;</v>
      </c>
      <c r="X792" s="190" t="str">
        <f>IF(ISNUMBER(Q792),COUNTIF(Blocos!G:G,J792),"")</f>
        <v/>
      </c>
      <c r="Y792" s="190" t="str">
        <f>IF(OR(X792=0,X792=""),"",VLOOKUP(SUMIFS(Blocos!A:A,Blocos!H:H,'EFD REGISTROS e Campos (2)'!X792,Blocos!G:G,'EFD REGISTROS e Campos (2)'!J792),Blocos!A:L,12,0))</f>
        <v/>
      </c>
      <c r="Z792" s="190" t="str">
        <f>IF(ISNUMBER(Q793),VLOOKUP(J792,Blocos!D:G,4,0),"")</f>
        <v/>
      </c>
      <c r="AA792" s="190" t="str">
        <f>IF(ISNUMBER(Q792),CONCATENATE("CREATE TABLE ""reg_",LOWER(J792),""" (""ID"" bigint NOT NULL AUTO_INCREMENT,  ""HASHFILE"" varchar(255) DEFAULT NULL, ""ID_PAI"" bigint NOT NULL,"),IF(Q792="Campo",CONCATENATE("""",L792,""" ",VLOOKUP(R792,Apoio!A:C,3,0)),""))&amp;IF(Z792="","",CONCATENATE("PRIMARY KEY (""ID""), KEY ""FK_reg_",LOWER(Z792),"_ID_PAI"" (""ID_PAI""), CONSTRAINT ""FK_reg_",LOWER(Z792),"_ID_PAI"" FOREIGN KEY (""ID_PAI"") REFERENCES ""reg_",LOWER(Z792),""" (""ID"")) ENGINE=InnoDB AUTO_INCREMENT=105774 DEFAULT CHARSET=utf8mb4 COLLATE=utf8mb4_0900_ai_ci;"))</f>
        <v>"REG" varchar(255) DEFAULT NULL,</v>
      </c>
      <c r="AB792" s="190" t="str">
        <f t="shared" si="90"/>
        <v>USE `efdicms`;SELECT `reg_c197`.`REG`,</v>
      </c>
    </row>
    <row r="793" spans="1:28" ht="14.5" hidden="1" customHeight="1" x14ac:dyDescent="0.3">
      <c r="J793" s="187" t="str">
        <f t="shared" si="85"/>
        <v>C197</v>
      </c>
      <c r="K793" s="217">
        <v>2</v>
      </c>
      <c r="L793" s="289" t="s">
        <v>1160</v>
      </c>
      <c r="M793" s="182" t="s">
        <v>1161</v>
      </c>
      <c r="N793" s="181" t="s">
        <v>27</v>
      </c>
      <c r="O793" s="181" t="s">
        <v>1162</v>
      </c>
      <c r="P793" s="181" t="s">
        <v>28</v>
      </c>
      <c r="Q793" s="192" t="str">
        <f t="shared" si="86"/>
        <v>Campo</v>
      </c>
      <c r="R793" s="192" t="s">
        <v>27</v>
      </c>
      <c r="S793" s="191" t="str">
        <f t="shared" si="87"/>
        <v/>
      </c>
      <c r="T793" s="192" t="str">
        <f t="shared" si="88"/>
        <v>&lt;campo posicao="2"&gt;
&lt;coluna&gt;COD_AJ&lt;/coluna&gt;
&lt;descricao&gt;Código do ajustes/benefício/incentivo, conforme tabela indicada no item 5.3.&lt;/descricao&gt;
&lt;tipo&gt;C&lt;/tipo&gt;
&lt;/campo&gt;</v>
      </c>
      <c r="U793" s="192" t="str">
        <f t="shared" si="84"/>
        <v>&lt;campo posicao="2"&gt;
&lt;coluna&gt;COD_AJ&lt;/coluna&gt;
&lt;descricao&gt;Código do ajustes/benefício/incentivo, conforme tabela indicada no item 5.3.&lt;/descricao&gt;
&lt;tipo&gt;C&lt;/tipo&gt;
&lt;/campo&gt;</v>
      </c>
      <c r="V793" s="192" t="str">
        <f t="shared" si="89"/>
        <v>{"Column3", "COD_AJ"},</v>
      </c>
      <c r="W793" s="191" t="str">
        <f>IF(Q793="Campo","@Campos(posicao = "&amp;K793&amp;", tipo = '"&amp;R793&amp;"')@Column(name = """&amp;L793&amp;""")"&amp;IF(R793="D","@Temporal(TemporalType.DATE)","")&amp;"private "&amp;VLOOKUP(TEXT(R793,"@"),Apoio!A:B,2,0)&amp;" "&amp;SUBSTITUTE(LOWER(LEFT(L793,1))&amp;RIGHT(PROPER(L793),LEN(L793)-1),"_","")&amp;";",IF(ISNUMBER(Q793),IF(R793="R","@Entity@Table(name = ""reg_"&amp;LOWER(J793)&amp;""")@XmlRootElement","")&amp;VLOOKUP(J793,Blocos!D:I,6,0)&amp;Apoio!$E$1&amp;Y793,""))</f>
        <v>@Campos(posicao = 2, tipo = 'C')@Column(name = "COD_AJ")private String codAj;</v>
      </c>
      <c r="X793" s="190" t="str">
        <f>IF(ISNUMBER(Q793),COUNTIF(Blocos!G:G,J793),"")</f>
        <v/>
      </c>
      <c r="Y793" s="190" t="str">
        <f>IF(OR(X793=0,X793=""),"",VLOOKUP(SUMIFS(Blocos!A:A,Blocos!H:H,'EFD REGISTROS e Campos (2)'!X793,Blocos!G:G,'EFD REGISTROS e Campos (2)'!J793),Blocos!A:L,12,0))</f>
        <v/>
      </c>
      <c r="Z793" s="190" t="str">
        <f>IF(ISNUMBER(Q794),VLOOKUP(J793,Blocos!D:G,4,0),"")</f>
        <v/>
      </c>
      <c r="AA793" s="190" t="str">
        <f>IF(ISNUMBER(Q793),CONCATENATE("CREATE TABLE ""reg_",LOWER(J793),""" (""ID"" bigint NOT NULL AUTO_INCREMENT,  ""HASHFILE"" varchar(255) DEFAULT NULL, ""ID_PAI"" bigint NOT NULL,"),IF(Q793="Campo",CONCATENATE("""",L793,""" ",VLOOKUP(R793,Apoio!A:C,3,0)),""))&amp;IF(Z793="","",CONCATENATE("PRIMARY KEY (""ID""), KEY ""FK_reg_",LOWER(Z793),"_ID_PAI"" (""ID_PAI""), CONSTRAINT ""FK_reg_",LOWER(Z793),"_ID_PAI"" FOREIGN KEY (""ID_PAI"") REFERENCES ""reg_",LOWER(Z793),""" (""ID"")) ENGINE=InnoDB AUTO_INCREMENT=105774 DEFAULT CHARSET=utf8mb4 COLLATE=utf8mb4_0900_ai_ci;"))</f>
        <v>"COD_AJ" varchar(255) DEFAULT NULL,</v>
      </c>
      <c r="AB793" s="190" t="str">
        <f t="shared" si="90"/>
        <v>`reg_c197`.`COD_AJ`,</v>
      </c>
    </row>
    <row r="794" spans="1:28" ht="14.5" hidden="1" customHeight="1" x14ac:dyDescent="0.3">
      <c r="J794" s="187" t="str">
        <f t="shared" si="85"/>
        <v>C197</v>
      </c>
      <c r="K794" s="181">
        <v>3</v>
      </c>
      <c r="L794" s="289" t="s">
        <v>1445</v>
      </c>
      <c r="M794" s="182" t="s">
        <v>1446</v>
      </c>
      <c r="N794" s="181" t="s">
        <v>27</v>
      </c>
      <c r="O794" s="181" t="s">
        <v>28</v>
      </c>
      <c r="P794" s="181" t="s">
        <v>28</v>
      </c>
      <c r="Q794" s="192" t="str">
        <f t="shared" si="86"/>
        <v>Campo</v>
      </c>
      <c r="R794" s="192" t="s">
        <v>27</v>
      </c>
      <c r="S794" s="191" t="str">
        <f t="shared" si="87"/>
        <v/>
      </c>
      <c r="T794" s="192" t="str">
        <f t="shared" si="88"/>
        <v>&lt;campo posicao="3"&gt;
&lt;coluna&gt;DESCR_COMPL_AJ&lt;/coluna&gt;
&lt;descricao&gt;Descrição complementar do ajuste do documento fiscal&lt;/descricao&gt;
&lt;tipo&gt;C&lt;/tipo&gt;
&lt;/campo&gt;</v>
      </c>
      <c r="U794" s="192" t="str">
        <f t="shared" ref="U794:U810" si="91">S794&amp;T794</f>
        <v>&lt;campo posicao="3"&gt;
&lt;coluna&gt;DESCR_COMPL_AJ&lt;/coluna&gt;
&lt;descricao&gt;Descrição complementar do ajuste do documento fiscal&lt;/descricao&gt;
&lt;tipo&gt;C&lt;/tipo&gt;
&lt;/campo&gt;</v>
      </c>
      <c r="V794" s="192" t="str">
        <f t="shared" si="89"/>
        <v>{"Column4", "DESCR_COMPL_AJ"},</v>
      </c>
      <c r="W794" s="191" t="str">
        <f>IF(Q794="Campo","@Campos(posicao = "&amp;K794&amp;", tipo = '"&amp;R794&amp;"')@Column(name = """&amp;L794&amp;""")"&amp;IF(R794="D","@Temporal(TemporalType.DATE)","")&amp;"private "&amp;VLOOKUP(TEXT(R794,"@"),Apoio!A:B,2,0)&amp;" "&amp;SUBSTITUTE(LOWER(LEFT(L794,1))&amp;RIGHT(PROPER(L794),LEN(L794)-1),"_","")&amp;";",IF(ISNUMBER(Q794),IF(R794="R","@Entity@Table(name = ""reg_"&amp;LOWER(J794)&amp;""")@XmlRootElement","")&amp;VLOOKUP(J794,Blocos!D:I,6,0)&amp;Apoio!$E$1&amp;Y794,""))</f>
        <v>@Campos(posicao = 3, tipo = 'C')@Column(name = "DESCR_COMPL_AJ")private String descrComplAj;</v>
      </c>
      <c r="X794" s="190" t="str">
        <f>IF(ISNUMBER(Q794),COUNTIF(Blocos!G:G,J794),"")</f>
        <v/>
      </c>
      <c r="Y794" s="190" t="str">
        <f>IF(OR(X794=0,X794=""),"",VLOOKUP(SUMIFS(Blocos!A:A,Blocos!H:H,'EFD REGISTROS e Campos (2)'!X794,Blocos!G:G,'EFD REGISTROS e Campos (2)'!J794),Blocos!A:L,12,0))</f>
        <v/>
      </c>
      <c r="Z794" s="190" t="str">
        <f>IF(ISNUMBER(Q795),VLOOKUP(J794,Blocos!D:G,4,0),"")</f>
        <v/>
      </c>
      <c r="AA794" s="190" t="str">
        <f>IF(ISNUMBER(Q794),CONCATENATE("CREATE TABLE ""reg_",LOWER(J794),""" (""ID"" bigint NOT NULL AUTO_INCREMENT,  ""HASHFILE"" varchar(255) DEFAULT NULL, ""ID_PAI"" bigint NOT NULL,"),IF(Q794="Campo",CONCATENATE("""",L794,""" ",VLOOKUP(R794,Apoio!A:C,3,0)),""))&amp;IF(Z794="","",CONCATENATE("PRIMARY KEY (""ID""), KEY ""FK_reg_",LOWER(Z794),"_ID_PAI"" (""ID_PAI""), CONSTRAINT ""FK_reg_",LOWER(Z794),"_ID_PAI"" FOREIGN KEY (""ID_PAI"") REFERENCES ""reg_",LOWER(Z794),""" (""ID"")) ENGINE=InnoDB AUTO_INCREMENT=105774 DEFAULT CHARSET=utf8mb4 COLLATE=utf8mb4_0900_ai_ci;"))</f>
        <v>"DESCR_COMPL_AJ" varchar(255) DEFAULT NULL,</v>
      </c>
      <c r="AB794" s="190" t="str">
        <f t="shared" si="90"/>
        <v>`reg_c197`.`DESCR_COMPL_AJ`,</v>
      </c>
    </row>
    <row r="795" spans="1:28" ht="14.5" hidden="1" customHeight="1" x14ac:dyDescent="0.3">
      <c r="J795" s="187" t="str">
        <f t="shared" si="85"/>
        <v>C197</v>
      </c>
      <c r="K795" s="181">
        <v>4</v>
      </c>
      <c r="L795" s="289" t="s">
        <v>163</v>
      </c>
      <c r="M795" s="182" t="s">
        <v>801</v>
      </c>
      <c r="N795" s="181" t="s">
        <v>27</v>
      </c>
      <c r="O795" s="181">
        <v>60</v>
      </c>
      <c r="P795" s="181" t="s">
        <v>28</v>
      </c>
      <c r="Q795" s="192" t="str">
        <f t="shared" si="86"/>
        <v>Campo</v>
      </c>
      <c r="R795" s="192" t="s">
        <v>27</v>
      </c>
      <c r="S795" s="191" t="str">
        <f t="shared" si="87"/>
        <v/>
      </c>
      <c r="T795" s="192" t="str">
        <f t="shared" si="88"/>
        <v>&lt;campo posicao="4"&gt;
&lt;coluna&gt;COD_ITEM&lt;/coluna&gt;
&lt;descricao&gt;Código do item (campo 02 do Registro 0200)&lt;/descricao&gt;
&lt;tipo&gt;C&lt;/tipo&gt;
&lt;/campo&gt;</v>
      </c>
      <c r="U795" s="192" t="str">
        <f t="shared" si="91"/>
        <v>&lt;campo posicao="4"&gt;
&lt;coluna&gt;COD_ITEM&lt;/coluna&gt;
&lt;descricao&gt;Código do item (campo 02 do Registro 0200)&lt;/descricao&gt;
&lt;tipo&gt;C&lt;/tipo&gt;
&lt;/campo&gt;</v>
      </c>
      <c r="V795" s="192" t="str">
        <f t="shared" si="89"/>
        <v>{"Column5", "COD_ITEM"},</v>
      </c>
      <c r="W795" s="191" t="str">
        <f>IF(Q795="Campo","@Campos(posicao = "&amp;K795&amp;", tipo = '"&amp;R795&amp;"')@Column(name = """&amp;L795&amp;""")"&amp;IF(R795="D","@Temporal(TemporalType.DATE)","")&amp;"private "&amp;VLOOKUP(TEXT(R795,"@"),Apoio!A:B,2,0)&amp;" "&amp;SUBSTITUTE(LOWER(LEFT(L795,1))&amp;RIGHT(PROPER(L795),LEN(L795)-1),"_","")&amp;";",IF(ISNUMBER(Q795),IF(R795="R","@Entity@Table(name = ""reg_"&amp;LOWER(J795)&amp;""")@XmlRootElement","")&amp;VLOOKUP(J795,Blocos!D:I,6,0)&amp;Apoio!$E$1&amp;Y795,""))</f>
        <v>@Campos(posicao = 4, tipo = 'C')@Column(name = "COD_ITEM")private String codItem;</v>
      </c>
      <c r="X795" s="190" t="str">
        <f>IF(ISNUMBER(Q795),COUNTIF(Blocos!G:G,J795),"")</f>
        <v/>
      </c>
      <c r="Y795" s="190" t="str">
        <f>IF(OR(X795=0,X795=""),"",VLOOKUP(SUMIFS(Blocos!A:A,Blocos!H:H,'EFD REGISTROS e Campos (2)'!X795,Blocos!G:G,'EFD REGISTROS e Campos (2)'!J795),Blocos!A:L,12,0))</f>
        <v/>
      </c>
      <c r="Z795" s="190" t="str">
        <f>IF(ISNUMBER(Q796),VLOOKUP(J795,Blocos!D:G,4,0),"")</f>
        <v/>
      </c>
      <c r="AA795" s="190" t="str">
        <f>IF(ISNUMBER(Q795),CONCATENATE("CREATE TABLE ""reg_",LOWER(J795),""" (""ID"" bigint NOT NULL AUTO_INCREMENT,  ""HASHFILE"" varchar(255) DEFAULT NULL, ""ID_PAI"" bigint NOT NULL,"),IF(Q795="Campo",CONCATENATE("""",L795,""" ",VLOOKUP(R795,Apoio!A:C,3,0)),""))&amp;IF(Z795="","",CONCATENATE("PRIMARY KEY (""ID""), KEY ""FK_reg_",LOWER(Z795),"_ID_PAI"" (""ID_PAI""), CONSTRAINT ""FK_reg_",LOWER(Z795),"_ID_PAI"" FOREIGN KEY (""ID_PAI"") REFERENCES ""reg_",LOWER(Z795),""" (""ID"")) ENGINE=InnoDB AUTO_INCREMENT=105774 DEFAULT CHARSET=utf8mb4 COLLATE=utf8mb4_0900_ai_ci;"))</f>
        <v>"COD_ITEM" varchar(255) DEFAULT NULL,</v>
      </c>
      <c r="AB795" s="190" t="str">
        <f t="shared" si="90"/>
        <v>`reg_c197`.`COD_ITEM`,</v>
      </c>
    </row>
    <row r="796" spans="1:28" ht="14.5" hidden="1" customHeight="1" x14ac:dyDescent="0.3">
      <c r="J796" s="187" t="str">
        <f t="shared" si="85"/>
        <v>C197</v>
      </c>
      <c r="K796" s="181">
        <v>5</v>
      </c>
      <c r="L796" s="289" t="s">
        <v>576</v>
      </c>
      <c r="M796" s="182" t="s">
        <v>1447</v>
      </c>
      <c r="N796" s="181" t="s">
        <v>32</v>
      </c>
      <c r="O796" s="181" t="s">
        <v>28</v>
      </c>
      <c r="P796" s="181">
        <v>2</v>
      </c>
      <c r="Q796" s="192" t="str">
        <f t="shared" si="86"/>
        <v>Campo</v>
      </c>
      <c r="R796" s="192" t="s">
        <v>3606</v>
      </c>
      <c r="S796" s="191" t="str">
        <f t="shared" si="87"/>
        <v/>
      </c>
      <c r="T796" s="192" t="str">
        <f t="shared" si="88"/>
        <v>&lt;campo posicao="5"&gt;
&lt;coluna&gt;VL_BC_ICMS&lt;/coluna&gt;
&lt;descricao&gt;Base de cálculo do ICMS ou do ICMS ST&lt;/descricao&gt;
&lt;tipo&gt;R&lt;/tipo&gt;
&lt;/campo&gt;</v>
      </c>
      <c r="U796" s="192" t="str">
        <f t="shared" si="91"/>
        <v>&lt;campo posicao="5"&gt;
&lt;coluna&gt;VL_BC_ICMS&lt;/coluna&gt;
&lt;descricao&gt;Base de cálculo do ICMS ou do ICMS ST&lt;/descricao&gt;
&lt;tipo&gt;R&lt;/tipo&gt;
&lt;/campo&gt;</v>
      </c>
      <c r="V796" s="192" t="str">
        <f t="shared" si="89"/>
        <v>{"Column6", "VL_BC_ICMS"},</v>
      </c>
      <c r="W796" s="191" t="str">
        <f>IF(Q796="Campo","@Campos(posicao = "&amp;K796&amp;", tipo = '"&amp;R796&amp;"')@Column(name = """&amp;L796&amp;""")"&amp;IF(R796="D","@Temporal(TemporalType.DATE)","")&amp;"private "&amp;VLOOKUP(TEXT(R796,"@"),Apoio!A:B,2,0)&amp;" "&amp;SUBSTITUTE(LOWER(LEFT(L796,1))&amp;RIGHT(PROPER(L796),LEN(L796)-1),"_","")&amp;";",IF(ISNUMBER(Q796),IF(R796="R","@Entity@Table(name = ""reg_"&amp;LOWER(J796)&amp;""")@XmlRootElement","")&amp;VLOOKUP(J796,Blocos!D:I,6,0)&amp;Apoio!$E$1&amp;Y796,""))</f>
        <v>@Campos(posicao = 5, tipo = 'R')@Column(name = "VL_BC_ICMS")private BigDecimal vlBcIcms;</v>
      </c>
      <c r="X796" s="190" t="str">
        <f>IF(ISNUMBER(Q796),COUNTIF(Blocos!G:G,J796),"")</f>
        <v/>
      </c>
      <c r="Y796" s="190" t="str">
        <f>IF(OR(X796=0,X796=""),"",VLOOKUP(SUMIFS(Blocos!A:A,Blocos!H:H,'EFD REGISTROS e Campos (2)'!X796,Blocos!G:G,'EFD REGISTROS e Campos (2)'!J796),Blocos!A:L,12,0))</f>
        <v/>
      </c>
      <c r="Z796" s="190" t="str">
        <f>IF(ISNUMBER(Q797),VLOOKUP(J796,Blocos!D:G,4,0),"")</f>
        <v/>
      </c>
      <c r="AA796" s="190" t="str">
        <f>IF(ISNUMBER(Q796),CONCATENATE("CREATE TABLE ""reg_",LOWER(J796),""" (""ID"" bigint NOT NULL AUTO_INCREMENT,  ""HASHFILE"" varchar(255) DEFAULT NULL, ""ID_PAI"" bigint NOT NULL,"),IF(Q796="Campo",CONCATENATE("""",L796,""" ",VLOOKUP(R796,Apoio!A:C,3,0)),""))&amp;IF(Z796="","",CONCATENATE("PRIMARY KEY (""ID""), KEY ""FK_reg_",LOWER(Z796),"_ID_PAI"" (""ID_PAI""), CONSTRAINT ""FK_reg_",LOWER(Z796),"_ID_PAI"" FOREIGN KEY (""ID_PAI"") REFERENCES ""reg_",LOWER(Z796),""" (""ID"")) ENGINE=InnoDB AUTO_INCREMENT=105774 DEFAULT CHARSET=utf8mb4 COLLATE=utf8mb4_0900_ai_ci;"))</f>
        <v>"VL_BC_ICMS" decimal(15,6) DEFAULT NULL,</v>
      </c>
      <c r="AB796" s="190" t="str">
        <f t="shared" si="90"/>
        <v>`reg_c197`.`VL_BC_ICMS`,</v>
      </c>
    </row>
    <row r="797" spans="1:28" ht="14.5" hidden="1" customHeight="1" x14ac:dyDescent="0.3">
      <c r="J797" s="187" t="str">
        <f t="shared" si="85"/>
        <v>C197</v>
      </c>
      <c r="K797" s="181">
        <v>6</v>
      </c>
      <c r="L797" s="289" t="s">
        <v>196</v>
      </c>
      <c r="M797" s="182" t="s">
        <v>818</v>
      </c>
      <c r="N797" s="181" t="s">
        <v>32</v>
      </c>
      <c r="O797" s="181">
        <v>6</v>
      </c>
      <c r="P797" s="181">
        <v>2</v>
      </c>
      <c r="Q797" s="192" t="str">
        <f t="shared" si="86"/>
        <v>Campo</v>
      </c>
      <c r="R797" s="192" t="s">
        <v>3606</v>
      </c>
      <c r="S797" s="191" t="str">
        <f t="shared" si="87"/>
        <v/>
      </c>
      <c r="T797" s="192" t="str">
        <f t="shared" si="88"/>
        <v>&lt;campo posicao="6"&gt;
&lt;coluna&gt;ALIQ_ICMS&lt;/coluna&gt;
&lt;descricao&gt;Alíquota do ICMS&lt;/descricao&gt;
&lt;tipo&gt;R&lt;/tipo&gt;
&lt;/campo&gt;</v>
      </c>
      <c r="U797" s="192" t="str">
        <f t="shared" si="91"/>
        <v>&lt;campo posicao="6"&gt;
&lt;coluna&gt;ALIQ_ICMS&lt;/coluna&gt;
&lt;descricao&gt;Alíquota do ICMS&lt;/descricao&gt;
&lt;tipo&gt;R&lt;/tipo&gt;
&lt;/campo&gt;</v>
      </c>
      <c r="V797" s="192" t="str">
        <f t="shared" si="89"/>
        <v>{"Column7", "ALIQ_ICMS"},</v>
      </c>
      <c r="W797" s="191" t="str">
        <f>IF(Q797="Campo","@Campos(posicao = "&amp;K797&amp;", tipo = '"&amp;R797&amp;"')@Column(name = """&amp;L797&amp;""")"&amp;IF(R797="D","@Temporal(TemporalType.DATE)","")&amp;"private "&amp;VLOOKUP(TEXT(R797,"@"),Apoio!A:B,2,0)&amp;" "&amp;SUBSTITUTE(LOWER(LEFT(L797,1))&amp;RIGHT(PROPER(L797),LEN(L797)-1),"_","")&amp;";",IF(ISNUMBER(Q797),IF(R797="R","@Entity@Table(name = ""reg_"&amp;LOWER(J797)&amp;""")@XmlRootElement","")&amp;VLOOKUP(J797,Blocos!D:I,6,0)&amp;Apoio!$E$1&amp;Y797,""))</f>
        <v>@Campos(posicao = 6, tipo = 'R')@Column(name = "ALIQ_ICMS")private BigDecimal aliqIcms;</v>
      </c>
      <c r="X797" s="190" t="str">
        <f>IF(ISNUMBER(Q797),COUNTIF(Blocos!G:G,J797),"")</f>
        <v/>
      </c>
      <c r="Y797" s="190" t="str">
        <f>IF(OR(X797=0,X797=""),"",VLOOKUP(SUMIFS(Blocos!A:A,Blocos!H:H,'EFD REGISTROS e Campos (2)'!X797,Blocos!G:G,'EFD REGISTROS e Campos (2)'!J797),Blocos!A:L,12,0))</f>
        <v/>
      </c>
      <c r="Z797" s="190" t="str">
        <f>IF(ISNUMBER(Q798),VLOOKUP(J797,Blocos!D:G,4,0),"")</f>
        <v/>
      </c>
      <c r="AA797" s="190" t="str">
        <f>IF(ISNUMBER(Q797),CONCATENATE("CREATE TABLE ""reg_",LOWER(J797),""" (""ID"" bigint NOT NULL AUTO_INCREMENT,  ""HASHFILE"" varchar(255) DEFAULT NULL, ""ID_PAI"" bigint NOT NULL,"),IF(Q797="Campo",CONCATENATE("""",L797,""" ",VLOOKUP(R797,Apoio!A:C,3,0)),""))&amp;IF(Z797="","",CONCATENATE("PRIMARY KEY (""ID""), KEY ""FK_reg_",LOWER(Z797),"_ID_PAI"" (""ID_PAI""), CONSTRAINT ""FK_reg_",LOWER(Z797),"_ID_PAI"" FOREIGN KEY (""ID_PAI"") REFERENCES ""reg_",LOWER(Z797),""" (""ID"")) ENGINE=InnoDB AUTO_INCREMENT=105774 DEFAULT CHARSET=utf8mb4 COLLATE=utf8mb4_0900_ai_ci;"))</f>
        <v>"ALIQ_ICMS" decimal(15,6) DEFAULT NULL,</v>
      </c>
      <c r="AB797" s="190" t="str">
        <f t="shared" si="90"/>
        <v>`reg_c197`.`ALIQ_ICMS`,</v>
      </c>
    </row>
    <row r="798" spans="1:28" ht="14.5" hidden="1" customHeight="1" x14ac:dyDescent="0.3">
      <c r="J798" s="187" t="str">
        <f t="shared" si="85"/>
        <v>C197</v>
      </c>
      <c r="K798" s="181">
        <v>7</v>
      </c>
      <c r="L798" s="289" t="s">
        <v>578</v>
      </c>
      <c r="M798" s="182" t="s">
        <v>1448</v>
      </c>
      <c r="N798" s="181" t="s">
        <v>32</v>
      </c>
      <c r="O798" s="181" t="s">
        <v>28</v>
      </c>
      <c r="P798" s="181">
        <v>2</v>
      </c>
      <c r="Q798" s="192" t="str">
        <f t="shared" si="86"/>
        <v>Campo</v>
      </c>
      <c r="R798" s="192" t="s">
        <v>3606</v>
      </c>
      <c r="S798" s="191" t="str">
        <f t="shared" si="87"/>
        <v/>
      </c>
      <c r="T798" s="192" t="str">
        <f t="shared" si="88"/>
        <v>&lt;campo posicao="7"&gt;
&lt;coluna&gt;VL_ICMS&lt;/coluna&gt;
&lt;descricao&gt;Valor do ICMS ou do ICMS ST&lt;/descricao&gt;
&lt;tipo&gt;R&lt;/tipo&gt;
&lt;/campo&gt;</v>
      </c>
      <c r="U798" s="192" t="str">
        <f t="shared" si="91"/>
        <v>&lt;campo posicao="7"&gt;
&lt;coluna&gt;VL_ICMS&lt;/coluna&gt;
&lt;descricao&gt;Valor do ICMS ou do ICMS ST&lt;/descricao&gt;
&lt;tipo&gt;R&lt;/tipo&gt;
&lt;/campo&gt;</v>
      </c>
      <c r="V798" s="192" t="str">
        <f t="shared" si="89"/>
        <v>{"Column8", "VL_ICMS"},</v>
      </c>
      <c r="W798" s="191" t="str">
        <f>IF(Q798="Campo","@Campos(posicao = "&amp;K798&amp;", tipo = '"&amp;R798&amp;"')@Column(name = """&amp;L798&amp;""")"&amp;IF(R798="D","@Temporal(TemporalType.DATE)","")&amp;"private "&amp;VLOOKUP(TEXT(R798,"@"),Apoio!A:B,2,0)&amp;" "&amp;SUBSTITUTE(LOWER(LEFT(L798,1))&amp;RIGHT(PROPER(L798),LEN(L798)-1),"_","")&amp;";",IF(ISNUMBER(Q798),IF(R798="R","@Entity@Table(name = ""reg_"&amp;LOWER(J798)&amp;""")@XmlRootElement","")&amp;VLOOKUP(J798,Blocos!D:I,6,0)&amp;Apoio!$E$1&amp;Y798,""))</f>
        <v>@Campos(posicao = 7, tipo = 'R')@Column(name = "VL_ICMS")private BigDecimal vlIcms;</v>
      </c>
      <c r="X798" s="190" t="str">
        <f>IF(ISNUMBER(Q798),COUNTIF(Blocos!G:G,J798),"")</f>
        <v/>
      </c>
      <c r="Y798" s="190" t="str">
        <f>IF(OR(X798=0,X798=""),"",VLOOKUP(SUMIFS(Blocos!A:A,Blocos!H:H,'EFD REGISTROS e Campos (2)'!X798,Blocos!G:G,'EFD REGISTROS e Campos (2)'!J798),Blocos!A:L,12,0))</f>
        <v/>
      </c>
      <c r="Z798" s="190" t="str">
        <f>IF(ISNUMBER(Q799),VLOOKUP(J798,Blocos!D:G,4,0),"")</f>
        <v/>
      </c>
      <c r="AA798" s="190" t="str">
        <f>IF(ISNUMBER(Q798),CONCATENATE("CREATE TABLE ""reg_",LOWER(J798),""" (""ID"" bigint NOT NULL AUTO_INCREMENT,  ""HASHFILE"" varchar(255) DEFAULT NULL, ""ID_PAI"" bigint NOT NULL,"),IF(Q798="Campo",CONCATENATE("""",L798,""" ",VLOOKUP(R798,Apoio!A:C,3,0)),""))&amp;IF(Z798="","",CONCATENATE("PRIMARY KEY (""ID""), KEY ""FK_reg_",LOWER(Z798),"_ID_PAI"" (""ID_PAI""), CONSTRAINT ""FK_reg_",LOWER(Z798),"_ID_PAI"" FOREIGN KEY (""ID_PAI"") REFERENCES ""reg_",LOWER(Z798),""" (""ID"")) ENGINE=InnoDB AUTO_INCREMENT=105774 DEFAULT CHARSET=utf8mb4 COLLATE=utf8mb4_0900_ai_ci;"))</f>
        <v>"VL_ICMS" decimal(15,6) DEFAULT NULL,</v>
      </c>
      <c r="AB798" s="190" t="str">
        <f t="shared" si="90"/>
        <v>`reg_c197`.`VL_ICMS`,</v>
      </c>
    </row>
    <row r="799" spans="1:28" ht="14.5" hidden="1" customHeight="1" x14ac:dyDescent="0.3">
      <c r="J799" s="187" t="str">
        <f t="shared" si="85"/>
        <v>C197</v>
      </c>
      <c r="K799" s="181">
        <v>8</v>
      </c>
      <c r="L799" s="289" t="s">
        <v>1449</v>
      </c>
      <c r="M799" s="182" t="s">
        <v>1450</v>
      </c>
      <c r="N799" s="181" t="s">
        <v>32</v>
      </c>
      <c r="O799" s="181" t="s">
        <v>28</v>
      </c>
      <c r="P799" s="181">
        <v>2</v>
      </c>
      <c r="Q799" s="192" t="str">
        <f t="shared" si="86"/>
        <v>Campo</v>
      </c>
      <c r="R799" s="192" t="s">
        <v>3606</v>
      </c>
      <c r="S799" s="191" t="str">
        <f t="shared" si="87"/>
        <v/>
      </c>
      <c r="T799" s="192" t="str">
        <f t="shared" si="88"/>
        <v>&lt;campo posicao="8"&gt;
&lt;coluna&gt;VL_OUTROS&lt;/coluna&gt;
&lt;descricao&gt;Outros valores &lt;/descricao&gt;
&lt;tipo&gt;R&lt;/tipo&gt;
&lt;/campo&gt;</v>
      </c>
      <c r="U799" s="192" t="str">
        <f t="shared" si="91"/>
        <v>&lt;campo posicao="8"&gt;
&lt;coluna&gt;VL_OUTROS&lt;/coluna&gt;
&lt;descricao&gt;Outros valores &lt;/descricao&gt;
&lt;tipo&gt;R&lt;/tipo&gt;
&lt;/campo&gt;</v>
      </c>
      <c r="V799" s="192" t="str">
        <f t="shared" si="89"/>
        <v>{"Column9", "VL_OUTROS"},</v>
      </c>
      <c r="W799" s="191" t="str">
        <f>IF(Q799="Campo","@Campos(posicao = "&amp;K799&amp;", tipo = '"&amp;R799&amp;"')@Column(name = """&amp;L799&amp;""")"&amp;IF(R799="D","@Temporal(TemporalType.DATE)","")&amp;"private "&amp;VLOOKUP(TEXT(R799,"@"),Apoio!A:B,2,0)&amp;" "&amp;SUBSTITUTE(LOWER(LEFT(L799,1))&amp;RIGHT(PROPER(L799),LEN(L799)-1),"_","")&amp;";",IF(ISNUMBER(Q799),IF(R799="R","@Entity@Table(name = ""reg_"&amp;LOWER(J799)&amp;""")@XmlRootElement","")&amp;VLOOKUP(J799,Blocos!D:I,6,0)&amp;Apoio!$E$1&amp;Y799,""))</f>
        <v>@Campos(posicao = 8, tipo = 'R')@Column(name = "VL_OUTROS")private BigDecimal vlOutros;</v>
      </c>
      <c r="X799" s="190" t="str">
        <f>IF(ISNUMBER(Q799),COUNTIF(Blocos!G:G,J799),"")</f>
        <v/>
      </c>
      <c r="Y799" s="190" t="str">
        <f>IF(OR(X799=0,X799=""),"",VLOOKUP(SUMIFS(Blocos!A:A,Blocos!H:H,'EFD REGISTROS e Campos (2)'!X799,Blocos!G:G,'EFD REGISTROS e Campos (2)'!J799),Blocos!A:L,12,0))</f>
        <v/>
      </c>
      <c r="Z799" s="190" t="str">
        <f>IF(ISNUMBER(Q800),VLOOKUP(J799,Blocos!D:G,4,0),"")</f>
        <v>C195</v>
      </c>
      <c r="AA799" s="190" t="str">
        <f>IF(ISNUMBER(Q799),CONCATENATE("CREATE TABLE ""reg_",LOWER(J799),""" (""ID"" bigint NOT NULL AUTO_INCREMENT,  ""HASHFILE"" varchar(255) DEFAULT NULL, ""ID_PAI"" bigint NOT NULL,"),IF(Q799="Campo",CONCATENATE("""",L799,""" ",VLOOKUP(R799,Apoio!A:C,3,0)),""))&amp;IF(Z799="","",CONCATENATE("PRIMARY KEY (""ID""), KEY ""FK_reg_",LOWER(Z799),"_ID_PAI"" (""ID_PAI""), CONSTRAINT ""FK_reg_",LOWER(Z799),"_ID_PAI"" FOREIGN KEY (""ID_PAI"") REFERENCES ""reg_",LOWER(Z799),""" (""ID"")) ENGINE=InnoDB AUTO_INCREMENT=105774 DEFAULT CHARSET=utf8mb4 COLLATE=utf8mb4_0900_ai_ci;"))</f>
        <v>"VL_OUTROS" decimal(15,6) DEFAULT NULL,PRIMARY KEY ("ID"), KEY "FK_reg_c195_ID_PAI" ("ID_PAI"), CONSTRAINT "FK_reg_c195_ID_PAI" FOREIGN KEY ("ID_PAI") REFERENCES "reg_c195" ("ID")) ENGINE=InnoDB AUTO_INCREMENT=105774 DEFAULT CHARSET=utf8mb4 COLLATE=utf8mb4_0900_ai_ci;</v>
      </c>
      <c r="AB799" s="190" t="str">
        <f t="shared" si="90"/>
        <v>`reg_c197`.`VL_OUTROS`,FROM `efdicms`.`reg_c197`;"</v>
      </c>
    </row>
    <row r="800" spans="1:28" ht="14.5" hidden="1" customHeight="1" collapsed="1" x14ac:dyDescent="0.3">
      <c r="A800" s="180" t="s">
        <v>1451</v>
      </c>
      <c r="D800" s="180" t="s">
        <v>1452</v>
      </c>
      <c r="I800" s="180" t="s">
        <v>108</v>
      </c>
      <c r="J800" s="187" t="str">
        <f t="shared" si="85"/>
        <v>C300</v>
      </c>
      <c r="K800" s="195" t="s">
        <v>1453</v>
      </c>
      <c r="Q800" s="192">
        <f t="shared" si="86"/>
        <v>2</v>
      </c>
      <c r="S800" s="191" t="str">
        <f t="shared" si="87"/>
        <v>&lt;/registro&gt;
&lt;registro codigo="C300" perfil="BC" nivel="2"&gt;</v>
      </c>
      <c r="T800" s="192" t="str">
        <f t="shared" si="88"/>
        <v/>
      </c>
      <c r="U800" s="192" t="str">
        <f t="shared" si="91"/>
        <v>&lt;/registro&gt;
&lt;registro codigo="C300" perfil="BC" nivel="2"&gt;</v>
      </c>
      <c r="V800" s="192" t="str">
        <f t="shared" si="89"/>
        <v/>
      </c>
      <c r="W800" s="191" t="str">
        <f>IF(Q800="Campo","@Campos(posicao = "&amp;K800&amp;", tipo = '"&amp;R800&amp;"')@Column(name = """&amp;L800&amp;""")"&amp;IF(R800="D","@Temporal(TemporalType.DATE)","")&amp;"private "&amp;VLOOKUP(TEXT(R800,"@"),Apoio!A:B,2,0)&amp;" "&amp;SUBSTITUTE(LOWER(LEFT(L800,1))&amp;RIGHT(PROPER(L800),LEN(L800)-1),"_","")&amp;";",IF(ISNUMBER(Q800),IF(R800="R","@Entity@Table(name = ""reg_"&amp;LOWER(J800)&amp;""")@XmlRootElement","")&amp;VLOOKUP(J800,Blocos!D:I,6,0)&amp;Apoio!$E$1&amp;Y800,""))</f>
        <v>@Registros(nivel = 2) public class RegC300 implements Serializable { private static final long serialVersionUID = 1L; @Id @GeneratedValue(strategy = GenerationType.IDENTITY) @Basic(optional = false) @Column(name = "ID" ) private Long id;@ManyToOne(fetch = FetchType.LAZY) @JoinColumn(name = "ID_PAI", nullable = false) private RegC001 idPai; public RegC001 getIdPai() {return idPai;}public void setIdPai(Object idPai) {this.idPai = (RegC001) idPai;}public RegC300() { } public RegC300(Long id) { this.id = id; } public RegC300(Long id, RegC001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List&lt;RegC310&gt; regC310;public List&lt;RegC310&gt; getRegC310() {return regC310;}public void setRegC310(List&lt;RegC310&gt; regC310) {this.regC310 = regC310;}@OneToMany( cascade = CascadeType.ALL, fetch = FetchType.LAZY, mappedBy = "idPai")private  List&lt;RegC320&gt; regC320;public List&lt;RegC320&gt; getRegC320() {return regC320;}public void setRegC320(List&lt;RegC320&gt; regC320) {this.regC320 = regC320;}</v>
      </c>
      <c r="X800" s="190">
        <f>IF(ISNUMBER(Q800),COUNTIF(Blocos!G:G,J800),"")</f>
        <v>2</v>
      </c>
      <c r="Y800" s="190" t="str">
        <f>IF(OR(X800=0,X800=""),"",VLOOKUP(SUMIFS(Blocos!A:A,Blocos!H:H,'EFD REGISTROS e Campos (2)'!X800,Blocos!G:G,'EFD REGISTROS e Campos (2)'!J800),Blocos!A:L,12,0))</f>
        <v>@OneToMany( cascade = CascadeType.ALL, fetch = FetchType.LAZY, mappedBy = "idPai")private  List&lt;RegC310&gt; regC310;public List&lt;RegC310&gt; getRegC310() {return regC310;}public void setRegC310(List&lt;RegC310&gt; regC310) {this.regC310 = regC310;}@OneToMany( cascade = CascadeType.ALL, fetch = FetchType.LAZY, mappedBy = "idPai")private  List&lt;RegC320&gt; regC320;public List&lt;RegC320&gt; getRegC320() {return regC320;}public void setRegC320(List&lt;RegC320&gt; regC320) {this.regC320 = regC320;}</v>
      </c>
      <c r="Z800" s="190" t="str">
        <f>IF(ISNUMBER(Q801),VLOOKUP(J800,Blocos!D:G,4,0),"")</f>
        <v/>
      </c>
      <c r="AA800" s="190" t="str">
        <f>IF(ISNUMBER(Q800),CONCATENATE("CREATE TABLE ""reg_",LOWER(J800),""" (""ID"" bigint NOT NULL AUTO_INCREMENT,  ""HASHFILE"" varchar(255) DEFAULT NULL, ""ID_PAI"" bigint NOT NULL,"),IF(Q800="Campo",CONCATENATE("""",L800,""" ",VLOOKUP(R800,Apoio!A:C,3,0)),""))&amp;IF(Z800="","",CONCATENATE("PRIMARY KEY (""ID""), KEY ""FK_reg_",LOWER(Z800),"_ID_PAI"" (""ID_PAI""), CONSTRAINT ""FK_reg_",LOWER(Z800),"_ID_PAI"" FOREIGN KEY (""ID_PAI"") REFERENCES ""reg_",LOWER(Z800),""" (""ID"")) ENGINE=InnoDB AUTO_INCREMENT=105774 DEFAULT CHARSET=utf8mb4 COLLATE=utf8mb4_0900_ai_ci;"))</f>
        <v>CREATE TABLE "reg_c300" ("ID" bigint NOT NULL AUTO_INCREMENT,  "HASHFILE" varchar(255) DEFAULT NULL, "ID_PAI" bigint NOT NULL,</v>
      </c>
      <c r="AB800" s="190" t="str">
        <f t="shared" si="90"/>
        <v/>
      </c>
    </row>
    <row r="801" spans="1:28" ht="14.5" hidden="1" customHeight="1" x14ac:dyDescent="0.3">
      <c r="J801" s="187" t="str">
        <f t="shared" si="85"/>
        <v>C300</v>
      </c>
      <c r="K801" s="181">
        <v>1</v>
      </c>
      <c r="L801" s="289" t="s">
        <v>25</v>
      </c>
      <c r="M801" s="182" t="s">
        <v>1454</v>
      </c>
      <c r="N801" s="181" t="s">
        <v>27</v>
      </c>
      <c r="O801" s="181">
        <v>4</v>
      </c>
      <c r="P801" s="181" t="s">
        <v>28</v>
      </c>
      <c r="Q801" s="192" t="str">
        <f t="shared" si="86"/>
        <v>Campo</v>
      </c>
      <c r="R801" s="192" t="s">
        <v>27</v>
      </c>
      <c r="S801" s="191" t="str">
        <f t="shared" si="87"/>
        <v/>
      </c>
      <c r="T801" s="192" t="str">
        <f t="shared" si="88"/>
        <v>&lt;campo posicao="1"&gt;
&lt;coluna&gt;REG&lt;/coluna&gt;
&lt;descricao&gt;Texto fixo contendo "C300"&lt;/descricao&gt;
&lt;tipo&gt;C&lt;/tipo&gt;
&lt;/campo&gt;</v>
      </c>
      <c r="U801" s="192" t="str">
        <f t="shared" si="91"/>
        <v>&lt;campo posicao="1"&gt;
&lt;coluna&gt;REG&lt;/coluna&gt;
&lt;descricao&gt;Texto fixo contendo "C300"&lt;/descricao&gt;
&lt;tipo&gt;C&lt;/tipo&gt;
&lt;/campo&gt;</v>
      </c>
      <c r="V801" s="192" t="str">
        <f t="shared" si="89"/>
        <v>{"Column2", "REG"},</v>
      </c>
      <c r="W801" s="191" t="str">
        <f>IF(Q801="Campo","@Campos(posicao = "&amp;K801&amp;", tipo = '"&amp;R801&amp;"')@Column(name = """&amp;L801&amp;""")"&amp;IF(R801="D","@Temporal(TemporalType.DATE)","")&amp;"private "&amp;VLOOKUP(TEXT(R801,"@"),Apoio!A:B,2,0)&amp;" "&amp;SUBSTITUTE(LOWER(LEFT(L801,1))&amp;RIGHT(PROPER(L801),LEN(L801)-1),"_","")&amp;";",IF(ISNUMBER(Q801),IF(R801="R","@Entity@Table(name = ""reg_"&amp;LOWER(J801)&amp;""")@XmlRootElement","")&amp;VLOOKUP(J801,Blocos!D:I,6,0)&amp;Apoio!$E$1&amp;Y801,""))</f>
        <v>@Campos(posicao = 1, tipo = 'C')@Column(name = "REG")private String reg;</v>
      </c>
      <c r="X801" s="190" t="str">
        <f>IF(ISNUMBER(Q801),COUNTIF(Blocos!G:G,J801),"")</f>
        <v/>
      </c>
      <c r="Y801" s="190" t="str">
        <f>IF(OR(X801=0,X801=""),"",VLOOKUP(SUMIFS(Blocos!A:A,Blocos!H:H,'EFD REGISTROS e Campos (2)'!X801,Blocos!G:G,'EFD REGISTROS e Campos (2)'!J801),Blocos!A:L,12,0))</f>
        <v/>
      </c>
      <c r="Z801" s="190" t="str">
        <f>IF(ISNUMBER(Q802),VLOOKUP(J801,Blocos!D:G,4,0),"")</f>
        <v/>
      </c>
      <c r="AA801" s="190" t="str">
        <f>IF(ISNUMBER(Q801),CONCATENATE("CREATE TABLE ""reg_",LOWER(J801),""" (""ID"" bigint NOT NULL AUTO_INCREMENT,  ""HASHFILE"" varchar(255) DEFAULT NULL, ""ID_PAI"" bigint NOT NULL,"),IF(Q801="Campo",CONCATENATE("""",L801,""" ",VLOOKUP(R801,Apoio!A:C,3,0)),""))&amp;IF(Z801="","",CONCATENATE("PRIMARY KEY (""ID""), KEY ""FK_reg_",LOWER(Z801),"_ID_PAI"" (""ID_PAI""), CONSTRAINT ""FK_reg_",LOWER(Z801),"_ID_PAI"" FOREIGN KEY (""ID_PAI"") REFERENCES ""reg_",LOWER(Z801),""" (""ID"")) ENGINE=InnoDB AUTO_INCREMENT=105774 DEFAULT CHARSET=utf8mb4 COLLATE=utf8mb4_0900_ai_ci;"))</f>
        <v>"REG" varchar(255) DEFAULT NULL,</v>
      </c>
      <c r="AB801" s="190" t="str">
        <f t="shared" si="90"/>
        <v>USE `efdicms`;SELECT `reg_c300`.`REG`,</v>
      </c>
    </row>
    <row r="802" spans="1:28" ht="14.5" hidden="1" customHeight="1" x14ac:dyDescent="0.3">
      <c r="J802" s="187" t="str">
        <f t="shared" si="85"/>
        <v>C300</v>
      </c>
      <c r="K802" s="181">
        <v>2</v>
      </c>
      <c r="L802" s="289" t="s">
        <v>344</v>
      </c>
      <c r="M802" s="182" t="s">
        <v>534</v>
      </c>
      <c r="N802" s="181" t="s">
        <v>27</v>
      </c>
      <c r="O802" s="181" t="s">
        <v>54</v>
      </c>
      <c r="P802" s="181" t="s">
        <v>28</v>
      </c>
      <c r="Q802" s="192" t="str">
        <f t="shared" si="86"/>
        <v>Campo</v>
      </c>
      <c r="R802" s="192" t="s">
        <v>27</v>
      </c>
      <c r="S802" s="191" t="str">
        <f t="shared" si="87"/>
        <v/>
      </c>
      <c r="T802" s="192" t="str">
        <f t="shared" si="88"/>
        <v>&lt;campo posicao="2"&gt;
&lt;coluna&gt;COD_MOD&lt;/coluna&gt;
&lt;descricao&gt;Código do modelo do documento fiscal, conforme a Tabela 4.1.1 &lt;/descricao&gt;
&lt;tipo&gt;C&lt;/tipo&gt;
&lt;/campo&gt;</v>
      </c>
      <c r="U802" s="192" t="str">
        <f t="shared" si="91"/>
        <v>&lt;campo posicao="2"&gt;
&lt;coluna&gt;COD_MOD&lt;/coluna&gt;
&lt;descricao&gt;Código do modelo do documento fiscal, conforme a Tabela 4.1.1 &lt;/descricao&gt;
&lt;tipo&gt;C&lt;/tipo&gt;
&lt;/campo&gt;</v>
      </c>
      <c r="V802" s="192" t="str">
        <f t="shared" si="89"/>
        <v>{"Column3", "COD_MOD"},</v>
      </c>
      <c r="W802" s="191" t="str">
        <f>IF(Q802="Campo","@Campos(posicao = "&amp;K802&amp;", tipo = '"&amp;R802&amp;"')@Column(name = """&amp;L802&amp;""")"&amp;IF(R802="D","@Temporal(TemporalType.DATE)","")&amp;"private "&amp;VLOOKUP(TEXT(R802,"@"),Apoio!A:B,2,0)&amp;" "&amp;SUBSTITUTE(LOWER(LEFT(L802,1))&amp;RIGHT(PROPER(L802),LEN(L802)-1),"_","")&amp;";",IF(ISNUMBER(Q802),IF(R802="R","@Entity@Table(name = ""reg_"&amp;LOWER(J802)&amp;""")@XmlRootElement","")&amp;VLOOKUP(J802,Blocos!D:I,6,0)&amp;Apoio!$E$1&amp;Y802,""))</f>
        <v>@Campos(posicao = 2, tipo = 'C')@Column(name = "COD_MOD")private String codMod;</v>
      </c>
      <c r="X802" s="190" t="str">
        <f>IF(ISNUMBER(Q802),COUNTIF(Blocos!G:G,J802),"")</f>
        <v/>
      </c>
      <c r="Y802" s="190" t="str">
        <f>IF(OR(X802=0,X802=""),"",VLOOKUP(SUMIFS(Blocos!A:A,Blocos!H:H,'EFD REGISTROS e Campos (2)'!X802,Blocos!G:G,'EFD REGISTROS e Campos (2)'!J802),Blocos!A:L,12,0))</f>
        <v/>
      </c>
      <c r="Z802" s="190" t="str">
        <f>IF(ISNUMBER(Q803),VLOOKUP(J802,Blocos!D:G,4,0),"")</f>
        <v/>
      </c>
      <c r="AA802" s="190" t="str">
        <f>IF(ISNUMBER(Q802),CONCATENATE("CREATE TABLE ""reg_",LOWER(J802),""" (""ID"" bigint NOT NULL AUTO_INCREMENT,  ""HASHFILE"" varchar(255) DEFAULT NULL, ""ID_PAI"" bigint NOT NULL,"),IF(Q802="Campo",CONCATENATE("""",L802,""" ",VLOOKUP(R802,Apoio!A:C,3,0)),""))&amp;IF(Z802="","",CONCATENATE("PRIMARY KEY (""ID""), KEY ""FK_reg_",LOWER(Z802),"_ID_PAI"" (""ID_PAI""), CONSTRAINT ""FK_reg_",LOWER(Z802),"_ID_PAI"" FOREIGN KEY (""ID_PAI"") REFERENCES ""reg_",LOWER(Z802),""" (""ID"")) ENGINE=InnoDB AUTO_INCREMENT=105774 DEFAULT CHARSET=utf8mb4 COLLATE=utf8mb4_0900_ai_ci;"))</f>
        <v>"COD_MOD" varchar(255) DEFAULT NULL,</v>
      </c>
      <c r="AB802" s="190" t="str">
        <f t="shared" si="90"/>
        <v>`reg_c300`.`COD_MOD`,</v>
      </c>
    </row>
    <row r="803" spans="1:28" ht="14.5" hidden="1" customHeight="1" x14ac:dyDescent="0.3">
      <c r="J803" s="187" t="str">
        <f t="shared" si="85"/>
        <v>C300</v>
      </c>
      <c r="K803" s="181">
        <v>3</v>
      </c>
      <c r="L803" s="289" t="s">
        <v>348</v>
      </c>
      <c r="M803" s="182" t="s">
        <v>349</v>
      </c>
      <c r="N803" s="181" t="s">
        <v>27</v>
      </c>
      <c r="O803" s="181">
        <v>4</v>
      </c>
      <c r="P803" s="181" t="s">
        <v>28</v>
      </c>
      <c r="Q803" s="192" t="str">
        <f t="shared" si="86"/>
        <v>Campo</v>
      </c>
      <c r="R803" s="192" t="s">
        <v>27</v>
      </c>
      <c r="S803" s="191" t="str">
        <f t="shared" si="87"/>
        <v/>
      </c>
      <c r="T803" s="192" t="str">
        <f t="shared" si="88"/>
        <v>&lt;campo posicao="3"&gt;
&lt;coluna&gt;SER&lt;/coluna&gt;
&lt;descricao&gt;Série do documento fiscal&lt;/descricao&gt;
&lt;tipo&gt;C&lt;/tipo&gt;
&lt;/campo&gt;</v>
      </c>
      <c r="U803" s="192" t="str">
        <f t="shared" si="91"/>
        <v>&lt;campo posicao="3"&gt;
&lt;coluna&gt;SER&lt;/coluna&gt;
&lt;descricao&gt;Série do documento fiscal&lt;/descricao&gt;
&lt;tipo&gt;C&lt;/tipo&gt;
&lt;/campo&gt;</v>
      </c>
      <c r="V803" s="192" t="str">
        <f t="shared" si="89"/>
        <v>{"Column4", "SER"},</v>
      </c>
      <c r="W803" s="191" t="str">
        <f>IF(Q803="Campo","@Campos(posicao = "&amp;K803&amp;", tipo = '"&amp;R803&amp;"')@Column(name = """&amp;L803&amp;""")"&amp;IF(R803="D","@Temporal(TemporalType.DATE)","")&amp;"private "&amp;VLOOKUP(TEXT(R803,"@"),Apoio!A:B,2,0)&amp;" "&amp;SUBSTITUTE(LOWER(LEFT(L803,1))&amp;RIGHT(PROPER(L803),LEN(L803)-1),"_","")&amp;";",IF(ISNUMBER(Q803),IF(R803="R","@Entity@Table(name = ""reg_"&amp;LOWER(J803)&amp;""")@XmlRootElement","")&amp;VLOOKUP(J803,Blocos!D:I,6,0)&amp;Apoio!$E$1&amp;Y803,""))</f>
        <v>@Campos(posicao = 3, tipo = 'C')@Column(name = "SER")private String ser;</v>
      </c>
      <c r="X803" s="190" t="str">
        <f>IF(ISNUMBER(Q803),COUNTIF(Blocos!G:G,J803),"")</f>
        <v/>
      </c>
      <c r="Y803" s="190" t="str">
        <f>IF(OR(X803=0,X803=""),"",VLOOKUP(SUMIFS(Blocos!A:A,Blocos!H:H,'EFD REGISTROS e Campos (2)'!X803,Blocos!G:G,'EFD REGISTROS e Campos (2)'!J803),Blocos!A:L,12,0))</f>
        <v/>
      </c>
      <c r="Z803" s="190" t="str">
        <f>IF(ISNUMBER(Q804),VLOOKUP(J803,Blocos!D:G,4,0),"")</f>
        <v/>
      </c>
      <c r="AA803" s="190" t="str">
        <f>IF(ISNUMBER(Q803),CONCATENATE("CREATE TABLE ""reg_",LOWER(J803),""" (""ID"" bigint NOT NULL AUTO_INCREMENT,  ""HASHFILE"" varchar(255) DEFAULT NULL, ""ID_PAI"" bigint NOT NULL,"),IF(Q803="Campo",CONCATENATE("""",L803,""" ",VLOOKUP(R803,Apoio!A:C,3,0)),""))&amp;IF(Z803="","",CONCATENATE("PRIMARY KEY (""ID""), KEY ""FK_reg_",LOWER(Z803),"_ID_PAI"" (""ID_PAI""), CONSTRAINT ""FK_reg_",LOWER(Z803),"_ID_PAI"" FOREIGN KEY (""ID_PAI"") REFERENCES ""reg_",LOWER(Z803),""" (""ID"")) ENGINE=InnoDB AUTO_INCREMENT=105774 DEFAULT CHARSET=utf8mb4 COLLATE=utf8mb4_0900_ai_ci;"))</f>
        <v>"SER" varchar(255) DEFAULT NULL,</v>
      </c>
      <c r="AB803" s="190" t="str">
        <f t="shared" si="90"/>
        <v>`reg_c300`.`SER`,</v>
      </c>
    </row>
    <row r="804" spans="1:28" ht="14.5" hidden="1" customHeight="1" x14ac:dyDescent="0.3">
      <c r="J804" s="187" t="str">
        <f t="shared" si="85"/>
        <v>C300</v>
      </c>
      <c r="K804" s="181">
        <v>4</v>
      </c>
      <c r="L804" s="289" t="s">
        <v>654</v>
      </c>
      <c r="M804" s="182" t="s">
        <v>655</v>
      </c>
      <c r="N804" s="181" t="s">
        <v>27</v>
      </c>
      <c r="O804" s="181">
        <v>3</v>
      </c>
      <c r="P804" s="181" t="s">
        <v>28</v>
      </c>
      <c r="Q804" s="192" t="str">
        <f t="shared" si="86"/>
        <v>Campo</v>
      </c>
      <c r="R804" s="192" t="s">
        <v>27</v>
      </c>
      <c r="S804" s="191" t="str">
        <f t="shared" si="87"/>
        <v/>
      </c>
      <c r="T804" s="192" t="str">
        <f t="shared" si="88"/>
        <v>&lt;campo posicao="4"&gt;
&lt;coluna&gt;SUB&lt;/coluna&gt;
&lt;descricao&gt;Subsérie do documento fiscal&lt;/descricao&gt;
&lt;tipo&gt;C&lt;/tipo&gt;
&lt;/campo&gt;</v>
      </c>
      <c r="U804" s="192" t="str">
        <f t="shared" si="91"/>
        <v>&lt;campo posicao="4"&gt;
&lt;coluna&gt;SUB&lt;/coluna&gt;
&lt;descricao&gt;Subsérie do documento fiscal&lt;/descricao&gt;
&lt;tipo&gt;C&lt;/tipo&gt;
&lt;/campo&gt;</v>
      </c>
      <c r="V804" s="192" t="str">
        <f t="shared" si="89"/>
        <v>{"Column5", "SUB"},</v>
      </c>
      <c r="W804" s="191" t="str">
        <f>IF(Q804="Campo","@Campos(posicao = "&amp;K804&amp;", tipo = '"&amp;R804&amp;"')@Column(name = """&amp;L804&amp;""")"&amp;IF(R804="D","@Temporal(TemporalType.DATE)","")&amp;"private "&amp;VLOOKUP(TEXT(R804,"@"),Apoio!A:B,2,0)&amp;" "&amp;SUBSTITUTE(LOWER(LEFT(L804,1))&amp;RIGHT(PROPER(L804),LEN(L804)-1),"_","")&amp;";",IF(ISNUMBER(Q804),IF(R804="R","@Entity@Table(name = ""reg_"&amp;LOWER(J804)&amp;""")@XmlRootElement","")&amp;VLOOKUP(J804,Blocos!D:I,6,0)&amp;Apoio!$E$1&amp;Y804,""))</f>
        <v>@Campos(posicao = 4, tipo = 'C')@Column(name = "SUB")private String sub;</v>
      </c>
      <c r="X804" s="190" t="str">
        <f>IF(ISNUMBER(Q804),COUNTIF(Blocos!G:G,J804),"")</f>
        <v/>
      </c>
      <c r="Y804" s="190" t="str">
        <f>IF(OR(X804=0,X804=""),"",VLOOKUP(SUMIFS(Blocos!A:A,Blocos!H:H,'EFD REGISTROS e Campos (2)'!X804,Blocos!G:G,'EFD REGISTROS e Campos (2)'!J804),Blocos!A:L,12,0))</f>
        <v/>
      </c>
      <c r="Z804" s="190" t="str">
        <f>IF(ISNUMBER(Q805),VLOOKUP(J804,Blocos!D:G,4,0),"")</f>
        <v/>
      </c>
      <c r="AA804" s="190" t="str">
        <f>IF(ISNUMBER(Q804),CONCATENATE("CREATE TABLE ""reg_",LOWER(J804),""" (""ID"" bigint NOT NULL AUTO_INCREMENT,  ""HASHFILE"" varchar(255) DEFAULT NULL, ""ID_PAI"" bigint NOT NULL,"),IF(Q804="Campo",CONCATENATE("""",L804,""" ",VLOOKUP(R804,Apoio!A:C,3,0)),""))&amp;IF(Z804="","",CONCATENATE("PRIMARY KEY (""ID""), KEY ""FK_reg_",LOWER(Z804),"_ID_PAI"" (""ID_PAI""), CONSTRAINT ""FK_reg_",LOWER(Z804),"_ID_PAI"" FOREIGN KEY (""ID_PAI"") REFERENCES ""reg_",LOWER(Z804),""" (""ID"")) ENGINE=InnoDB AUTO_INCREMENT=105774 DEFAULT CHARSET=utf8mb4 COLLATE=utf8mb4_0900_ai_ci;"))</f>
        <v>"SUB" varchar(255) DEFAULT NULL,</v>
      </c>
      <c r="AB804" s="190" t="str">
        <f t="shared" si="90"/>
        <v>`reg_c300`.`SUB`,</v>
      </c>
    </row>
    <row r="805" spans="1:28" ht="14.5" hidden="1" customHeight="1" x14ac:dyDescent="0.3">
      <c r="J805" s="187" t="str">
        <f t="shared" si="85"/>
        <v>C300</v>
      </c>
      <c r="K805" s="181">
        <v>5</v>
      </c>
      <c r="L805" s="289" t="s">
        <v>402</v>
      </c>
      <c r="M805" s="182" t="s">
        <v>1455</v>
      </c>
      <c r="N805" s="181" t="s">
        <v>32</v>
      </c>
      <c r="O805" s="181">
        <v>6</v>
      </c>
      <c r="P805" s="181" t="s">
        <v>28</v>
      </c>
      <c r="Q805" s="192" t="str">
        <f t="shared" si="86"/>
        <v>Campo</v>
      </c>
      <c r="R805" s="192" t="s">
        <v>3607</v>
      </c>
      <c r="S805" s="191" t="str">
        <f t="shared" si="87"/>
        <v/>
      </c>
      <c r="T805" s="192" t="str">
        <f t="shared" si="88"/>
        <v>&lt;campo posicao="5"&gt;
&lt;coluna&gt;NUM_DOC_INI&lt;/coluna&gt;
&lt;descricao&gt;Número do documento fiscal inicial&lt;/descricao&gt;
&lt;tipo&gt;I&lt;/tipo&gt;
&lt;/campo&gt;</v>
      </c>
      <c r="U805" s="192" t="str">
        <f t="shared" si="91"/>
        <v>&lt;campo posicao="5"&gt;
&lt;coluna&gt;NUM_DOC_INI&lt;/coluna&gt;
&lt;descricao&gt;Número do documento fiscal inicial&lt;/descricao&gt;
&lt;tipo&gt;I&lt;/tipo&gt;
&lt;/campo&gt;</v>
      </c>
      <c r="V805" s="192" t="str">
        <f t="shared" si="89"/>
        <v>{"Column6", "NUM_DOC_INI"},</v>
      </c>
      <c r="W805" s="191" t="str">
        <f>IF(Q805="Campo","@Campos(posicao = "&amp;K805&amp;", tipo = '"&amp;R805&amp;"')@Column(name = """&amp;L805&amp;""")"&amp;IF(R805="D","@Temporal(TemporalType.DATE)","")&amp;"private "&amp;VLOOKUP(TEXT(R805,"@"),Apoio!A:B,2,0)&amp;" "&amp;SUBSTITUTE(LOWER(LEFT(L805,1))&amp;RIGHT(PROPER(L805),LEN(L805)-1),"_","")&amp;";",IF(ISNUMBER(Q805),IF(R805="R","@Entity@Table(name = ""reg_"&amp;LOWER(J805)&amp;""")@XmlRootElement","")&amp;VLOOKUP(J805,Blocos!D:I,6,0)&amp;Apoio!$E$1&amp;Y805,""))</f>
        <v>@Campos(posicao = 5, tipo = 'I')@Column(name = "NUM_DOC_INI")private int numDocIni;</v>
      </c>
      <c r="X805" s="190" t="str">
        <f>IF(ISNUMBER(Q805),COUNTIF(Blocos!G:G,J805),"")</f>
        <v/>
      </c>
      <c r="Y805" s="190" t="str">
        <f>IF(OR(X805=0,X805=""),"",VLOOKUP(SUMIFS(Blocos!A:A,Blocos!H:H,'EFD REGISTROS e Campos (2)'!X805,Blocos!G:G,'EFD REGISTROS e Campos (2)'!J805),Blocos!A:L,12,0))</f>
        <v/>
      </c>
      <c r="Z805" s="190" t="str">
        <f>IF(ISNUMBER(Q806),VLOOKUP(J805,Blocos!D:G,4,0),"")</f>
        <v/>
      </c>
      <c r="AA805" s="190" t="str">
        <f>IF(ISNUMBER(Q805),CONCATENATE("CREATE TABLE ""reg_",LOWER(J805),""" (""ID"" bigint NOT NULL AUTO_INCREMENT,  ""HASHFILE"" varchar(255) DEFAULT NULL, ""ID_PAI"" bigint NOT NULL,"),IF(Q805="Campo",CONCATENATE("""",L805,""" ",VLOOKUP(R805,Apoio!A:C,3,0)),""))&amp;IF(Z805="","",CONCATENATE("PRIMARY KEY (""ID""), KEY ""FK_reg_",LOWER(Z805),"_ID_PAI"" (""ID_PAI""), CONSTRAINT ""FK_reg_",LOWER(Z805),"_ID_PAI"" FOREIGN KEY (""ID_PAI"") REFERENCES ""reg_",LOWER(Z805),""" (""ID"")) ENGINE=InnoDB AUTO_INCREMENT=105774 DEFAULT CHARSET=utf8mb4 COLLATE=utf8mb4_0900_ai_ci;"))</f>
        <v>"NUM_DOC_INI" int DEFAULT NULL,</v>
      </c>
      <c r="AB805" s="190" t="str">
        <f t="shared" si="90"/>
        <v>`reg_c300`.`NUM_DOC_INI`,</v>
      </c>
    </row>
    <row r="806" spans="1:28" ht="14.5" hidden="1" customHeight="1" x14ac:dyDescent="0.3">
      <c r="J806" s="187" t="str">
        <f t="shared" si="85"/>
        <v>C300</v>
      </c>
      <c r="K806" s="181">
        <v>6</v>
      </c>
      <c r="L806" s="289" t="s">
        <v>404</v>
      </c>
      <c r="M806" s="182" t="s">
        <v>1456</v>
      </c>
      <c r="N806" s="181" t="s">
        <v>32</v>
      </c>
      <c r="O806" s="181">
        <v>6</v>
      </c>
      <c r="P806" s="181" t="s">
        <v>28</v>
      </c>
      <c r="Q806" s="192" t="str">
        <f t="shared" si="86"/>
        <v>Campo</v>
      </c>
      <c r="R806" s="192" t="s">
        <v>3607</v>
      </c>
      <c r="S806" s="191" t="str">
        <f t="shared" si="87"/>
        <v/>
      </c>
      <c r="T806" s="192" t="str">
        <f t="shared" si="88"/>
        <v>&lt;campo posicao="6"&gt;
&lt;coluna&gt;NUM_DOC_FIN&lt;/coluna&gt;
&lt;descricao&gt;Número do documento fiscal final&lt;/descricao&gt;
&lt;tipo&gt;I&lt;/tipo&gt;
&lt;/campo&gt;</v>
      </c>
      <c r="U806" s="192" t="str">
        <f t="shared" si="91"/>
        <v>&lt;campo posicao="6"&gt;
&lt;coluna&gt;NUM_DOC_FIN&lt;/coluna&gt;
&lt;descricao&gt;Número do documento fiscal final&lt;/descricao&gt;
&lt;tipo&gt;I&lt;/tipo&gt;
&lt;/campo&gt;</v>
      </c>
      <c r="V806" s="192" t="str">
        <f t="shared" si="89"/>
        <v>{"Column7", "NUM_DOC_FIN"},</v>
      </c>
      <c r="W806" s="191" t="str">
        <f>IF(Q806="Campo","@Campos(posicao = "&amp;K806&amp;", tipo = '"&amp;R806&amp;"')@Column(name = """&amp;L806&amp;""")"&amp;IF(R806="D","@Temporal(TemporalType.DATE)","")&amp;"private "&amp;VLOOKUP(TEXT(R806,"@"),Apoio!A:B,2,0)&amp;" "&amp;SUBSTITUTE(LOWER(LEFT(L806,1))&amp;RIGHT(PROPER(L806),LEN(L806)-1),"_","")&amp;";",IF(ISNUMBER(Q806),IF(R806="R","@Entity@Table(name = ""reg_"&amp;LOWER(J806)&amp;""")@XmlRootElement","")&amp;VLOOKUP(J806,Blocos!D:I,6,0)&amp;Apoio!$E$1&amp;Y806,""))</f>
        <v>@Campos(posicao = 6, tipo = 'I')@Column(name = "NUM_DOC_FIN")private int numDocFin;</v>
      </c>
      <c r="X806" s="190" t="str">
        <f>IF(ISNUMBER(Q806),COUNTIF(Blocos!G:G,J806),"")</f>
        <v/>
      </c>
      <c r="Y806" s="190" t="str">
        <f>IF(OR(X806=0,X806=""),"",VLOOKUP(SUMIFS(Blocos!A:A,Blocos!H:H,'EFD REGISTROS e Campos (2)'!X806,Blocos!G:G,'EFD REGISTROS e Campos (2)'!J806),Blocos!A:L,12,0))</f>
        <v/>
      </c>
      <c r="Z806" s="190" t="str">
        <f>IF(ISNUMBER(Q807),VLOOKUP(J806,Blocos!D:G,4,0),"")</f>
        <v/>
      </c>
      <c r="AA806" s="190" t="str">
        <f>IF(ISNUMBER(Q806),CONCATENATE("CREATE TABLE ""reg_",LOWER(J806),""" (""ID"" bigint NOT NULL AUTO_INCREMENT,  ""HASHFILE"" varchar(255) DEFAULT NULL, ""ID_PAI"" bigint NOT NULL,"),IF(Q806="Campo",CONCATENATE("""",L806,""" ",VLOOKUP(R806,Apoio!A:C,3,0)),""))&amp;IF(Z806="","",CONCATENATE("PRIMARY KEY (""ID""), KEY ""FK_reg_",LOWER(Z806),"_ID_PAI"" (""ID_PAI""), CONSTRAINT ""FK_reg_",LOWER(Z806),"_ID_PAI"" FOREIGN KEY (""ID_PAI"") REFERENCES ""reg_",LOWER(Z806),""" (""ID"")) ENGINE=InnoDB AUTO_INCREMENT=105774 DEFAULT CHARSET=utf8mb4 COLLATE=utf8mb4_0900_ai_ci;"))</f>
        <v>"NUM_DOC_FIN" int DEFAULT NULL,</v>
      </c>
      <c r="AB806" s="190" t="str">
        <f t="shared" si="90"/>
        <v>`reg_c300`.`NUM_DOC_FIN`,</v>
      </c>
    </row>
    <row r="807" spans="1:28" ht="14.5" hidden="1" customHeight="1" x14ac:dyDescent="0.3">
      <c r="J807" s="187" t="str">
        <f t="shared" si="85"/>
        <v>C300</v>
      </c>
      <c r="K807" s="181">
        <v>7</v>
      </c>
      <c r="L807" s="289" t="s">
        <v>357</v>
      </c>
      <c r="M807" s="182" t="s">
        <v>1457</v>
      </c>
      <c r="N807" s="181" t="s">
        <v>32</v>
      </c>
      <c r="O807" s="181" t="s">
        <v>40</v>
      </c>
      <c r="P807" s="181" t="s">
        <v>28</v>
      </c>
      <c r="Q807" s="192" t="str">
        <f t="shared" si="86"/>
        <v>Campo</v>
      </c>
      <c r="R807" s="192" t="s">
        <v>3605</v>
      </c>
      <c r="S807" s="191" t="str">
        <f t="shared" si="87"/>
        <v/>
      </c>
      <c r="T807" s="192" t="str">
        <f t="shared" si="88"/>
        <v>&lt;campo posicao="7"&gt;
&lt;coluna&gt;DT_DOC&lt;/coluna&gt;
&lt;descricao&gt;Data da emissão dos documentos fiscais&lt;/descricao&gt;
&lt;tipo&gt;D&lt;/tipo&gt;
&lt;/campo&gt;</v>
      </c>
      <c r="U807" s="192" t="str">
        <f t="shared" si="91"/>
        <v>&lt;campo posicao="7"&gt;
&lt;coluna&gt;DT_DOC&lt;/coluna&gt;
&lt;descricao&gt;Data da emissão dos documentos fiscais&lt;/descricao&gt;
&lt;tipo&gt;D&lt;/tipo&gt;
&lt;/campo&gt;</v>
      </c>
      <c r="V807" s="192" t="str">
        <f t="shared" si="89"/>
        <v>{"Column8", "DT_DOC"},</v>
      </c>
      <c r="W807" s="191" t="str">
        <f>IF(Q807="Campo","@Campos(posicao = "&amp;K807&amp;", tipo = '"&amp;R807&amp;"')@Column(name = """&amp;L807&amp;""")"&amp;IF(R807="D","@Temporal(TemporalType.DATE)","")&amp;"private "&amp;VLOOKUP(TEXT(R807,"@"),Apoio!A:B,2,0)&amp;" "&amp;SUBSTITUTE(LOWER(LEFT(L807,1))&amp;RIGHT(PROPER(L807),LEN(L807)-1),"_","")&amp;";",IF(ISNUMBER(Q807),IF(R807="R","@Entity@Table(name = ""reg_"&amp;LOWER(J807)&amp;""")@XmlRootElement","")&amp;VLOOKUP(J807,Blocos!D:I,6,0)&amp;Apoio!$E$1&amp;Y807,""))</f>
        <v>@Campos(posicao = 7, tipo = 'D')@Column(name = "DT_DOC")@Temporal(TemporalType.DATE)private Date dtDoc;</v>
      </c>
      <c r="X807" s="190" t="str">
        <f>IF(ISNUMBER(Q807),COUNTIF(Blocos!G:G,J807),"")</f>
        <v/>
      </c>
      <c r="Y807" s="190" t="str">
        <f>IF(OR(X807=0,X807=""),"",VLOOKUP(SUMIFS(Blocos!A:A,Blocos!H:H,'EFD REGISTROS e Campos (2)'!X807,Blocos!G:G,'EFD REGISTROS e Campos (2)'!J807),Blocos!A:L,12,0))</f>
        <v/>
      </c>
      <c r="Z807" s="190" t="str">
        <f>IF(ISNUMBER(Q808),VLOOKUP(J807,Blocos!D:G,4,0),"")</f>
        <v/>
      </c>
      <c r="AA807" s="190" t="str">
        <f>IF(ISNUMBER(Q807),CONCATENATE("CREATE TABLE ""reg_",LOWER(J807),""" (""ID"" bigint NOT NULL AUTO_INCREMENT,  ""HASHFILE"" varchar(255) DEFAULT NULL, ""ID_PAI"" bigint NOT NULL,"),IF(Q807="Campo",CONCATENATE("""",L807,""" ",VLOOKUP(R807,Apoio!A:C,3,0)),""))&amp;IF(Z807="","",CONCATENATE("PRIMARY KEY (""ID""), KEY ""FK_reg_",LOWER(Z807),"_ID_PAI"" (""ID_PAI""), CONSTRAINT ""FK_reg_",LOWER(Z807),"_ID_PAI"" FOREIGN KEY (""ID_PAI"") REFERENCES ""reg_",LOWER(Z807),""" (""ID"")) ENGINE=InnoDB AUTO_INCREMENT=105774 DEFAULT CHARSET=utf8mb4 COLLATE=utf8mb4_0900_ai_ci;"))</f>
        <v>"DT_DOC" date DEFAULT NULL,</v>
      </c>
      <c r="AB807" s="190" t="str">
        <f t="shared" si="90"/>
        <v>`reg_c300`.`DT_DOC`,</v>
      </c>
    </row>
    <row r="808" spans="1:28" ht="14.5" hidden="1" customHeight="1" x14ac:dyDescent="0.3">
      <c r="J808" s="187" t="str">
        <f t="shared" si="85"/>
        <v>C300</v>
      </c>
      <c r="K808" s="181">
        <v>8</v>
      </c>
      <c r="L808" s="289" t="s">
        <v>537</v>
      </c>
      <c r="M808" s="182" t="s">
        <v>1458</v>
      </c>
      <c r="N808" s="181" t="s">
        <v>32</v>
      </c>
      <c r="O808" s="181" t="s">
        <v>28</v>
      </c>
      <c r="P808" s="181">
        <v>2</v>
      </c>
      <c r="Q808" s="192" t="str">
        <f t="shared" si="86"/>
        <v>Campo</v>
      </c>
      <c r="R808" s="192" t="s">
        <v>3606</v>
      </c>
      <c r="S808" s="191" t="str">
        <f t="shared" si="87"/>
        <v/>
      </c>
      <c r="T808" s="192" t="str">
        <f t="shared" si="88"/>
        <v>&lt;campo posicao="8"&gt;
&lt;coluna&gt;VL_DOC&lt;/coluna&gt;
&lt;descricao&gt;Valor total dos documentos &lt;/descricao&gt;
&lt;tipo&gt;R&lt;/tipo&gt;
&lt;/campo&gt;</v>
      </c>
      <c r="U808" s="192" t="str">
        <f t="shared" si="91"/>
        <v>&lt;campo posicao="8"&gt;
&lt;coluna&gt;VL_DOC&lt;/coluna&gt;
&lt;descricao&gt;Valor total dos documentos &lt;/descricao&gt;
&lt;tipo&gt;R&lt;/tipo&gt;
&lt;/campo&gt;</v>
      </c>
      <c r="V808" s="192" t="str">
        <f t="shared" si="89"/>
        <v>{"Column9", "VL_DOC"},</v>
      </c>
      <c r="W808" s="191" t="str">
        <f>IF(Q808="Campo","@Campos(posicao = "&amp;K808&amp;", tipo = '"&amp;R808&amp;"')@Column(name = """&amp;L808&amp;""")"&amp;IF(R808="D","@Temporal(TemporalType.DATE)","")&amp;"private "&amp;VLOOKUP(TEXT(R808,"@"),Apoio!A:B,2,0)&amp;" "&amp;SUBSTITUTE(LOWER(LEFT(L808,1))&amp;RIGHT(PROPER(L808),LEN(L808)-1),"_","")&amp;";",IF(ISNUMBER(Q808),IF(R808="R","@Entity@Table(name = ""reg_"&amp;LOWER(J808)&amp;""")@XmlRootElement","")&amp;VLOOKUP(J808,Blocos!D:I,6,0)&amp;Apoio!$E$1&amp;Y808,""))</f>
        <v>@Campos(posicao = 8, tipo = 'R')@Column(name = "VL_DOC")private BigDecimal vlDoc;</v>
      </c>
      <c r="X808" s="190" t="str">
        <f>IF(ISNUMBER(Q808),COUNTIF(Blocos!G:G,J808),"")</f>
        <v/>
      </c>
      <c r="Y808" s="190" t="str">
        <f>IF(OR(X808=0,X808=""),"",VLOOKUP(SUMIFS(Blocos!A:A,Blocos!H:H,'EFD REGISTROS e Campos (2)'!X808,Blocos!G:G,'EFD REGISTROS e Campos (2)'!J808),Blocos!A:L,12,0))</f>
        <v/>
      </c>
      <c r="Z808" s="190" t="str">
        <f>IF(ISNUMBER(Q809),VLOOKUP(J808,Blocos!D:G,4,0),"")</f>
        <v/>
      </c>
      <c r="AA808" s="190" t="str">
        <f>IF(ISNUMBER(Q808),CONCATENATE("CREATE TABLE ""reg_",LOWER(J808),""" (""ID"" bigint NOT NULL AUTO_INCREMENT,  ""HASHFILE"" varchar(255) DEFAULT NULL, ""ID_PAI"" bigint NOT NULL,"),IF(Q808="Campo",CONCATENATE("""",L808,""" ",VLOOKUP(R808,Apoio!A:C,3,0)),""))&amp;IF(Z808="","",CONCATENATE("PRIMARY KEY (""ID""), KEY ""FK_reg_",LOWER(Z808),"_ID_PAI"" (""ID_PAI""), CONSTRAINT ""FK_reg_",LOWER(Z808),"_ID_PAI"" FOREIGN KEY (""ID_PAI"") REFERENCES ""reg_",LOWER(Z808),""" (""ID"")) ENGINE=InnoDB AUTO_INCREMENT=105774 DEFAULT CHARSET=utf8mb4 COLLATE=utf8mb4_0900_ai_ci;"))</f>
        <v>"VL_DOC" decimal(15,6) DEFAULT NULL,</v>
      </c>
      <c r="AB808" s="190" t="str">
        <f t="shared" si="90"/>
        <v>`reg_c300`.`VL_DOC`,</v>
      </c>
    </row>
    <row r="809" spans="1:28" ht="14.5" hidden="1" customHeight="1" x14ac:dyDescent="0.3">
      <c r="J809" s="187" t="str">
        <f t="shared" si="85"/>
        <v>C300</v>
      </c>
      <c r="K809" s="181">
        <v>9</v>
      </c>
      <c r="L809" s="289" t="s">
        <v>586</v>
      </c>
      <c r="M809" s="182" t="s">
        <v>587</v>
      </c>
      <c r="N809" s="181" t="s">
        <v>32</v>
      </c>
      <c r="O809" s="181" t="s">
        <v>28</v>
      </c>
      <c r="P809" s="181">
        <v>2</v>
      </c>
      <c r="Q809" s="192" t="str">
        <f t="shared" si="86"/>
        <v>Campo</v>
      </c>
      <c r="R809" s="192" t="s">
        <v>3606</v>
      </c>
      <c r="S809" s="191" t="str">
        <f t="shared" si="87"/>
        <v/>
      </c>
      <c r="T809" s="192" t="str">
        <f t="shared" si="88"/>
        <v>&lt;campo posicao="9"&gt;
&lt;coluna&gt;VL_PIS&lt;/coluna&gt;
&lt;descricao&gt;Valor total do PIS&lt;/descricao&gt;
&lt;tipo&gt;R&lt;/tipo&gt;
&lt;/campo&gt;</v>
      </c>
      <c r="U809" s="192" t="str">
        <f t="shared" si="91"/>
        <v>&lt;campo posicao="9"&gt;
&lt;coluna&gt;VL_PIS&lt;/coluna&gt;
&lt;descricao&gt;Valor total do PIS&lt;/descricao&gt;
&lt;tipo&gt;R&lt;/tipo&gt;
&lt;/campo&gt;</v>
      </c>
      <c r="V809" s="192" t="str">
        <f t="shared" si="89"/>
        <v>{"Column10", "VL_PIS"},</v>
      </c>
      <c r="W809" s="191" t="str">
        <f>IF(Q809="Campo","@Campos(posicao = "&amp;K809&amp;", tipo = '"&amp;R809&amp;"')@Column(name = """&amp;L809&amp;""")"&amp;IF(R809="D","@Temporal(TemporalType.DATE)","")&amp;"private "&amp;VLOOKUP(TEXT(R809,"@"),Apoio!A:B,2,0)&amp;" "&amp;SUBSTITUTE(LOWER(LEFT(L809,1))&amp;RIGHT(PROPER(L809),LEN(L809)-1),"_","")&amp;";",IF(ISNUMBER(Q809),IF(R809="R","@Entity@Table(name = ""reg_"&amp;LOWER(J809)&amp;""")@XmlRootElement","")&amp;VLOOKUP(J809,Blocos!D:I,6,0)&amp;Apoio!$E$1&amp;Y809,""))</f>
        <v>@Campos(posicao = 9, tipo = 'R')@Column(name = "VL_PIS")private BigDecimal vlPis;</v>
      </c>
      <c r="X809" s="190" t="str">
        <f>IF(ISNUMBER(Q809),COUNTIF(Blocos!G:G,J809),"")</f>
        <v/>
      </c>
      <c r="Y809" s="190" t="str">
        <f>IF(OR(X809=0,X809=""),"",VLOOKUP(SUMIFS(Blocos!A:A,Blocos!H:H,'EFD REGISTROS e Campos (2)'!X809,Blocos!G:G,'EFD REGISTROS e Campos (2)'!J809),Blocos!A:L,12,0))</f>
        <v/>
      </c>
      <c r="Z809" s="190" t="str">
        <f>IF(ISNUMBER(Q810),VLOOKUP(J809,Blocos!D:G,4,0),"")</f>
        <v/>
      </c>
      <c r="AA809" s="190" t="str">
        <f>IF(ISNUMBER(Q809),CONCATENATE("CREATE TABLE ""reg_",LOWER(J809),""" (""ID"" bigint NOT NULL AUTO_INCREMENT,  ""HASHFILE"" varchar(255) DEFAULT NULL, ""ID_PAI"" bigint NOT NULL,"),IF(Q809="Campo",CONCATENATE("""",L809,""" ",VLOOKUP(R809,Apoio!A:C,3,0)),""))&amp;IF(Z809="","",CONCATENATE("PRIMARY KEY (""ID""), KEY ""FK_reg_",LOWER(Z809),"_ID_PAI"" (""ID_PAI""), CONSTRAINT ""FK_reg_",LOWER(Z809),"_ID_PAI"" FOREIGN KEY (""ID_PAI"") REFERENCES ""reg_",LOWER(Z809),""" (""ID"")) ENGINE=InnoDB AUTO_INCREMENT=105774 DEFAULT CHARSET=utf8mb4 COLLATE=utf8mb4_0900_ai_ci;"))</f>
        <v>"VL_PIS" decimal(15,6) DEFAULT NULL,</v>
      </c>
      <c r="AB809" s="190" t="str">
        <f t="shared" si="90"/>
        <v>`reg_c300`.`VL_PIS`,</v>
      </c>
    </row>
    <row r="810" spans="1:28" ht="14.5" hidden="1" customHeight="1" x14ac:dyDescent="0.3">
      <c r="J810" s="187" t="str">
        <f t="shared" si="85"/>
        <v>C300</v>
      </c>
      <c r="K810" s="181">
        <v>10</v>
      </c>
      <c r="L810" s="289" t="s">
        <v>588</v>
      </c>
      <c r="M810" s="182" t="s">
        <v>589</v>
      </c>
      <c r="N810" s="181" t="s">
        <v>32</v>
      </c>
      <c r="O810" s="181" t="s">
        <v>28</v>
      </c>
      <c r="P810" s="181">
        <v>2</v>
      </c>
      <c r="Q810" s="192" t="str">
        <f t="shared" si="86"/>
        <v>Campo</v>
      </c>
      <c r="R810" s="192" t="s">
        <v>3606</v>
      </c>
      <c r="S810" s="191" t="str">
        <f t="shared" si="87"/>
        <v/>
      </c>
      <c r="T810" s="192" t="str">
        <f t="shared" si="88"/>
        <v>&lt;campo posicao="10"&gt;
&lt;coluna&gt;VL_COFINS&lt;/coluna&gt;
&lt;descricao&gt;Valor total da COFINS&lt;/descricao&gt;
&lt;tipo&gt;R&lt;/tipo&gt;
&lt;/campo&gt;</v>
      </c>
      <c r="U810" s="192" t="str">
        <f t="shared" si="91"/>
        <v>&lt;campo posicao="10"&gt;
&lt;coluna&gt;VL_COFINS&lt;/coluna&gt;
&lt;descricao&gt;Valor total da COFINS&lt;/descricao&gt;
&lt;tipo&gt;R&lt;/tipo&gt;
&lt;/campo&gt;</v>
      </c>
      <c r="V810" s="192" t="str">
        <f t="shared" si="89"/>
        <v>{"Column11", "VL_COFINS"},</v>
      </c>
      <c r="W810" s="191" t="str">
        <f>IF(Q810="Campo","@Campos(posicao = "&amp;K810&amp;", tipo = '"&amp;R810&amp;"')@Column(name = """&amp;L810&amp;""")"&amp;IF(R810="D","@Temporal(TemporalType.DATE)","")&amp;"private "&amp;VLOOKUP(TEXT(R810,"@"),Apoio!A:B,2,0)&amp;" "&amp;SUBSTITUTE(LOWER(LEFT(L810,1))&amp;RIGHT(PROPER(L810),LEN(L810)-1),"_","")&amp;";",IF(ISNUMBER(Q810),IF(R810="R","@Entity@Table(name = ""reg_"&amp;LOWER(J810)&amp;""")@XmlRootElement","")&amp;VLOOKUP(J810,Blocos!D:I,6,0)&amp;Apoio!$E$1&amp;Y810,""))</f>
        <v>@Campos(posicao = 10, tipo = 'R')@Column(name = "VL_COFINS")private BigDecimal vlCofins;</v>
      </c>
      <c r="X810" s="190" t="str">
        <f>IF(ISNUMBER(Q810),COUNTIF(Blocos!G:G,J810),"")</f>
        <v/>
      </c>
      <c r="Y810" s="190" t="str">
        <f>IF(OR(X810=0,X810=""),"",VLOOKUP(SUMIFS(Blocos!A:A,Blocos!H:H,'EFD REGISTROS e Campos (2)'!X810,Blocos!G:G,'EFD REGISTROS e Campos (2)'!J810),Blocos!A:L,12,0))</f>
        <v/>
      </c>
      <c r="Z810" s="190" t="str">
        <f>IF(ISNUMBER(Q811),VLOOKUP(J810,Blocos!D:G,4,0),"")</f>
        <v/>
      </c>
      <c r="AA810" s="190" t="str">
        <f>IF(ISNUMBER(Q810),CONCATENATE("CREATE TABLE ""reg_",LOWER(J810),""" (""ID"" bigint NOT NULL AUTO_INCREMENT,  ""HASHFILE"" varchar(255) DEFAULT NULL, ""ID_PAI"" bigint NOT NULL,"),IF(Q810="Campo",CONCATENATE("""",L810,""" ",VLOOKUP(R810,Apoio!A:C,3,0)),""))&amp;IF(Z810="","",CONCATENATE("PRIMARY KEY (""ID""), KEY ""FK_reg_",LOWER(Z810),"_ID_PAI"" (""ID_PAI""), CONSTRAINT ""FK_reg_",LOWER(Z810),"_ID_PAI"" FOREIGN KEY (""ID_PAI"") REFERENCES ""reg_",LOWER(Z810),""" (""ID"")) ENGINE=InnoDB AUTO_INCREMENT=105774 DEFAULT CHARSET=utf8mb4 COLLATE=utf8mb4_0900_ai_ci;"))</f>
        <v>"VL_COFINS" decimal(15,6) DEFAULT NULL,</v>
      </c>
      <c r="AB810" s="190" t="str">
        <f t="shared" si="90"/>
        <v>`reg_c300`.`VL_COFINS`,</v>
      </c>
    </row>
    <row r="811" spans="1:28" ht="14.5" hidden="1" customHeight="1" x14ac:dyDescent="0.3">
      <c r="J811" s="187" t="str">
        <f t="shared" si="85"/>
        <v>C300</v>
      </c>
      <c r="K811" s="181">
        <v>11</v>
      </c>
      <c r="L811" s="289" t="s">
        <v>246</v>
      </c>
      <c r="M811" s="182" t="s">
        <v>858</v>
      </c>
      <c r="N811" s="181" t="s">
        <v>27</v>
      </c>
      <c r="O811" s="181" t="s">
        <v>28</v>
      </c>
      <c r="P811" s="181" t="s">
        <v>28</v>
      </c>
      <c r="Q811" s="192" t="str">
        <f t="shared" si="86"/>
        <v>Campo</v>
      </c>
      <c r="R811" s="192" t="s">
        <v>27</v>
      </c>
      <c r="S811" s="191" t="str">
        <f t="shared" si="87"/>
        <v/>
      </c>
      <c r="T811" s="192" t="str">
        <f t="shared" si="88"/>
        <v>&lt;campo posicao="11"&gt;
&lt;coluna&gt;COD_CTA&lt;/coluna&gt;
&lt;descricao&gt;Código da conta analítica contábil debitada/creditada&lt;/descricao&gt;
&lt;tipo&gt;C&lt;/tipo&gt;
&lt;/campo&gt;</v>
      </c>
      <c r="U811" s="192" t="str">
        <f t="shared" ref="U811:U874" si="92">S811&amp;T811</f>
        <v>&lt;campo posicao="11"&gt;
&lt;coluna&gt;COD_CTA&lt;/coluna&gt;
&lt;descricao&gt;Código da conta analítica contábil debitada/creditada&lt;/descricao&gt;
&lt;tipo&gt;C&lt;/tipo&gt;
&lt;/campo&gt;</v>
      </c>
      <c r="V811" s="192" t="str">
        <f t="shared" si="89"/>
        <v>{"Column12", "COD_CTA"},</v>
      </c>
      <c r="W811" s="191" t="str">
        <f>IF(Q811="Campo","@Campos(posicao = "&amp;K811&amp;", tipo = '"&amp;R811&amp;"')@Column(name = """&amp;L811&amp;""")"&amp;IF(R811="D","@Temporal(TemporalType.DATE)","")&amp;"private "&amp;VLOOKUP(TEXT(R811,"@"),Apoio!A:B,2,0)&amp;" "&amp;SUBSTITUTE(LOWER(LEFT(L811,1))&amp;RIGHT(PROPER(L811),LEN(L811)-1),"_","")&amp;";",IF(ISNUMBER(Q811),IF(R811="R","@Entity@Table(name = ""reg_"&amp;LOWER(J811)&amp;""")@XmlRootElement","")&amp;VLOOKUP(J811,Blocos!D:I,6,0)&amp;Apoio!$E$1&amp;Y811,""))</f>
        <v>@Campos(posicao = 11, tipo = 'C')@Column(name = "COD_CTA")private String codCta;</v>
      </c>
      <c r="X811" s="190" t="str">
        <f>IF(ISNUMBER(Q811),COUNTIF(Blocos!G:G,J811),"")</f>
        <v/>
      </c>
      <c r="Y811" s="190" t="str">
        <f>IF(OR(X811=0,X811=""),"",VLOOKUP(SUMIFS(Blocos!A:A,Blocos!H:H,'EFD REGISTROS e Campos (2)'!X811,Blocos!G:G,'EFD REGISTROS e Campos (2)'!J811),Blocos!A:L,12,0))</f>
        <v/>
      </c>
      <c r="Z811" s="190" t="str">
        <f>IF(ISNUMBER(Q812),VLOOKUP(J811,Blocos!D:G,4,0),"")</f>
        <v>C001</v>
      </c>
      <c r="AA811" s="190" t="str">
        <f>IF(ISNUMBER(Q811),CONCATENATE("CREATE TABLE ""reg_",LOWER(J811),""" (""ID"" bigint NOT NULL AUTO_INCREMENT,  ""HASHFILE"" varchar(255) DEFAULT NULL, ""ID_PAI"" bigint NOT NULL,"),IF(Q811="Campo",CONCATENATE("""",L811,""" ",VLOOKUP(R811,Apoio!A:C,3,0)),""))&amp;IF(Z811="","",CONCATENATE("PRIMARY KEY (""ID""), KEY ""FK_reg_",LOWER(Z811),"_ID_PAI"" (""ID_PAI""), CONSTRAINT ""FK_reg_",LOWER(Z811),"_ID_PAI"" FOREIGN KEY (""ID_PAI"") REFERENCES ""reg_",LOWER(Z811),""" (""ID"")) ENGINE=InnoDB AUTO_INCREMENT=105774 DEFAULT CHARSET=utf8mb4 COLLATE=utf8mb4_0900_ai_ci;"))</f>
        <v>"COD_CTA" varchar(255) DEFAULT NULL,PRIMARY KEY ("ID"), KEY "FK_reg_c001_ID_PAI" ("ID_PAI"), CONSTRAINT "FK_reg_c001_ID_PAI" FOREIGN KEY ("ID_PAI") REFERENCES "reg_c001" ("ID")) ENGINE=InnoDB AUTO_INCREMENT=105774 DEFAULT CHARSET=utf8mb4 COLLATE=utf8mb4_0900_ai_ci;</v>
      </c>
      <c r="AB811" s="190" t="str">
        <f t="shared" si="90"/>
        <v>`reg_c300`.`COD_CTA`,FROM `efdicms`.`reg_c300`;"</v>
      </c>
    </row>
    <row r="812" spans="1:28" ht="14.5" hidden="1" customHeight="1" collapsed="1" x14ac:dyDescent="0.3">
      <c r="A812" s="180" t="s">
        <v>1451</v>
      </c>
      <c r="E812" s="180" t="s">
        <v>1459</v>
      </c>
      <c r="I812" s="180" t="s">
        <v>144</v>
      </c>
      <c r="J812" s="187" t="str">
        <f t="shared" si="85"/>
        <v>C310</v>
      </c>
      <c r="K812" s="195" t="s">
        <v>1460</v>
      </c>
      <c r="Q812" s="192">
        <f t="shared" si="86"/>
        <v>3</v>
      </c>
      <c r="S812" s="191" t="str">
        <f t="shared" si="87"/>
        <v>&lt;/registro&gt;
&lt;registro codigo="C310" perfil="BC" nivel="3"&gt;</v>
      </c>
      <c r="T812" s="192" t="str">
        <f t="shared" si="88"/>
        <v/>
      </c>
      <c r="U812" s="192" t="str">
        <f t="shared" si="92"/>
        <v>&lt;/registro&gt;
&lt;registro codigo="C310" perfil="BC" nivel="3"&gt;</v>
      </c>
      <c r="V812" s="192" t="str">
        <f t="shared" si="89"/>
        <v/>
      </c>
      <c r="W812" s="191" t="str">
        <f>IF(Q812="Campo","@Campos(posicao = "&amp;K812&amp;", tipo = '"&amp;R812&amp;"')@Column(name = """&amp;L812&amp;""")"&amp;IF(R812="D","@Temporal(TemporalType.DATE)","")&amp;"private "&amp;VLOOKUP(TEXT(R812,"@"),Apoio!A:B,2,0)&amp;" "&amp;SUBSTITUTE(LOWER(LEFT(L812,1))&amp;RIGHT(PROPER(L812),LEN(L812)-1),"_","")&amp;";",IF(ISNUMBER(Q812),IF(R812="R","@Entity@Table(name = ""reg_"&amp;LOWER(J812)&amp;""")@XmlRootElement","")&amp;VLOOKUP(J812,Blocos!D:I,6,0)&amp;Apoio!$E$1&amp;Y812,""))</f>
        <v>@Registros(nivel = 3) public class RegC310 implements Serializable { private static final long serialVersionUID = 1L; @Id @GeneratedValue(strategy = GenerationType.IDENTITY) @Basic(optional = false) @Column(name = "ID" ) private Long id;@ManyToOne(fetch = FetchType.LAZY) @JoinColumn(name = "ID_PAI", nullable = false) private RegC300 idPai; public RegC300 getIdPai() {return idPai;}public void setIdPai(Object idPai) {this.idPai = (RegC300) idPai;}public RegC310() { } public RegC310(Long id) { this.id = id; } public RegC310(Long id, RegC300 idPai, long linha, String hash) { this.id = id; this.idPai = idPai; this.linha = linha; this.hash = hash; }public Long getId() { return id; } public void setId(Long id) { this.id = id; }@Basic(optional = false)@Column(name = "LINHA")private long linha;@Basic(optional = false)@Column(name = "HASH")private String hash;</v>
      </c>
      <c r="X812" s="190">
        <f>IF(ISNUMBER(Q812),COUNTIF(Blocos!G:G,J812),"")</f>
        <v>0</v>
      </c>
      <c r="Y812" s="190" t="str">
        <f>IF(OR(X812=0,X812=""),"",VLOOKUP(SUMIFS(Blocos!A:A,Blocos!H:H,'EFD REGISTROS e Campos (2)'!X812,Blocos!G:G,'EFD REGISTROS e Campos (2)'!J812),Blocos!A:L,12,0))</f>
        <v/>
      </c>
      <c r="Z812" s="190" t="str">
        <f>IF(ISNUMBER(Q813),VLOOKUP(J812,Blocos!D:G,4,0),"")</f>
        <v/>
      </c>
      <c r="AA812" s="190" t="str">
        <f>IF(ISNUMBER(Q812),CONCATENATE("CREATE TABLE ""reg_",LOWER(J812),""" (""ID"" bigint NOT NULL AUTO_INCREMENT,  ""HASHFILE"" varchar(255) DEFAULT NULL, ""ID_PAI"" bigint NOT NULL,"),IF(Q812="Campo",CONCATENATE("""",L812,""" ",VLOOKUP(R812,Apoio!A:C,3,0)),""))&amp;IF(Z812="","",CONCATENATE("PRIMARY KEY (""ID""), KEY ""FK_reg_",LOWER(Z812),"_ID_PAI"" (""ID_PAI""), CONSTRAINT ""FK_reg_",LOWER(Z812),"_ID_PAI"" FOREIGN KEY (""ID_PAI"") REFERENCES ""reg_",LOWER(Z812),""" (""ID"")) ENGINE=InnoDB AUTO_INCREMENT=105774 DEFAULT CHARSET=utf8mb4 COLLATE=utf8mb4_0900_ai_ci;"))</f>
        <v>CREATE TABLE "reg_c310" ("ID" bigint NOT NULL AUTO_INCREMENT,  "HASHFILE" varchar(255) DEFAULT NULL, "ID_PAI" bigint NOT NULL,</v>
      </c>
      <c r="AB812" s="190" t="str">
        <f t="shared" si="90"/>
        <v/>
      </c>
    </row>
    <row r="813" spans="1:28" ht="14.5" hidden="1" customHeight="1" x14ac:dyDescent="0.3">
      <c r="J813" s="187" t="str">
        <f t="shared" si="85"/>
        <v>C310</v>
      </c>
      <c r="K813" s="181">
        <v>1</v>
      </c>
      <c r="L813" s="289" t="s">
        <v>25</v>
      </c>
      <c r="M813" s="182" t="s">
        <v>1461</v>
      </c>
      <c r="N813" s="181" t="s">
        <v>27</v>
      </c>
      <c r="O813" s="181">
        <v>4</v>
      </c>
      <c r="P813" s="181" t="s">
        <v>28</v>
      </c>
      <c r="Q813" s="192" t="str">
        <f t="shared" si="86"/>
        <v>Campo</v>
      </c>
      <c r="R813" s="192" t="s">
        <v>27</v>
      </c>
      <c r="S813" s="191" t="str">
        <f t="shared" si="87"/>
        <v/>
      </c>
      <c r="T813" s="192" t="str">
        <f t="shared" si="88"/>
        <v>&lt;campo posicao="1"&gt;
&lt;coluna&gt;REG&lt;/coluna&gt;
&lt;descricao&gt;Texto fixo contendo "C310"&lt;/descricao&gt;
&lt;tipo&gt;C&lt;/tipo&gt;
&lt;/campo&gt;</v>
      </c>
      <c r="U813" s="192" t="str">
        <f t="shared" si="92"/>
        <v>&lt;campo posicao="1"&gt;
&lt;coluna&gt;REG&lt;/coluna&gt;
&lt;descricao&gt;Texto fixo contendo "C310"&lt;/descricao&gt;
&lt;tipo&gt;C&lt;/tipo&gt;
&lt;/campo&gt;</v>
      </c>
      <c r="V813" s="192" t="str">
        <f t="shared" si="89"/>
        <v>{"Column2", "REG"},</v>
      </c>
      <c r="W813" s="191" t="str">
        <f>IF(Q813="Campo","@Campos(posicao = "&amp;K813&amp;", tipo = '"&amp;R813&amp;"')@Column(name = """&amp;L813&amp;""")"&amp;IF(R813="D","@Temporal(TemporalType.DATE)","")&amp;"private "&amp;VLOOKUP(TEXT(R813,"@"),Apoio!A:B,2,0)&amp;" "&amp;SUBSTITUTE(LOWER(LEFT(L813,1))&amp;RIGHT(PROPER(L813),LEN(L813)-1),"_","")&amp;";",IF(ISNUMBER(Q813),IF(R813="R","@Entity@Table(name = ""reg_"&amp;LOWER(J813)&amp;""")@XmlRootElement","")&amp;VLOOKUP(J813,Blocos!D:I,6,0)&amp;Apoio!$E$1&amp;Y813,""))</f>
        <v>@Campos(posicao = 1, tipo = 'C')@Column(name = "REG")private String reg;</v>
      </c>
      <c r="X813" s="190" t="str">
        <f>IF(ISNUMBER(Q813),COUNTIF(Blocos!G:G,J813),"")</f>
        <v/>
      </c>
      <c r="Y813" s="190" t="str">
        <f>IF(OR(X813=0,X813=""),"",VLOOKUP(SUMIFS(Blocos!A:A,Blocos!H:H,'EFD REGISTROS e Campos (2)'!X813,Blocos!G:G,'EFD REGISTROS e Campos (2)'!J813),Blocos!A:L,12,0))</f>
        <v/>
      </c>
      <c r="Z813" s="190" t="str">
        <f>IF(ISNUMBER(Q814),VLOOKUP(J813,Blocos!D:G,4,0),"")</f>
        <v/>
      </c>
      <c r="AA813" s="190" t="str">
        <f>IF(ISNUMBER(Q813),CONCATENATE("CREATE TABLE ""reg_",LOWER(J813),""" (""ID"" bigint NOT NULL AUTO_INCREMENT,  ""HASHFILE"" varchar(255) DEFAULT NULL, ""ID_PAI"" bigint NOT NULL,"),IF(Q813="Campo",CONCATENATE("""",L813,""" ",VLOOKUP(R813,Apoio!A:C,3,0)),""))&amp;IF(Z813="","",CONCATENATE("PRIMARY KEY (""ID""), KEY ""FK_reg_",LOWER(Z813),"_ID_PAI"" (""ID_PAI""), CONSTRAINT ""FK_reg_",LOWER(Z813),"_ID_PAI"" FOREIGN KEY (""ID_PAI"") REFERENCES ""reg_",LOWER(Z813),""" (""ID"")) ENGINE=InnoDB AUTO_INCREMENT=105774 DEFAULT CHARSET=utf8mb4 COLLATE=utf8mb4_0900_ai_ci;"))</f>
        <v>"REG" varchar(255) DEFAULT NULL,</v>
      </c>
      <c r="AB813" s="190" t="str">
        <f t="shared" si="90"/>
        <v>USE `efdicms`;SELECT `reg_c310`.`REG`,</v>
      </c>
    </row>
    <row r="814" spans="1:28" ht="14.5" hidden="1" customHeight="1" x14ac:dyDescent="0.3">
      <c r="J814" s="187" t="str">
        <f t="shared" si="85"/>
        <v>C310</v>
      </c>
      <c r="K814" s="181">
        <v>2</v>
      </c>
      <c r="L814" s="289" t="s">
        <v>1462</v>
      </c>
      <c r="M814" s="182" t="s">
        <v>1463</v>
      </c>
      <c r="N814" s="181" t="s">
        <v>32</v>
      </c>
      <c r="O814" s="181" t="s">
        <v>28</v>
      </c>
      <c r="P814" s="181" t="s">
        <v>28</v>
      </c>
      <c r="Q814" s="192" t="str">
        <f t="shared" si="86"/>
        <v>Campo</v>
      </c>
      <c r="R814" s="192" t="s">
        <v>3607</v>
      </c>
      <c r="S814" s="191" t="str">
        <f t="shared" si="87"/>
        <v/>
      </c>
      <c r="T814" s="192" t="str">
        <f t="shared" si="88"/>
        <v>&lt;campo posicao="2"&gt;
&lt;coluna&gt;NUM_DOC_CANC&lt;/coluna&gt;
&lt;descricao&gt;Número do documento fiscal cancelado&lt;/descricao&gt;
&lt;tipo&gt;I&lt;/tipo&gt;
&lt;/campo&gt;</v>
      </c>
      <c r="U814" s="192" t="str">
        <f t="shared" si="92"/>
        <v>&lt;campo posicao="2"&gt;
&lt;coluna&gt;NUM_DOC_CANC&lt;/coluna&gt;
&lt;descricao&gt;Número do documento fiscal cancelado&lt;/descricao&gt;
&lt;tipo&gt;I&lt;/tipo&gt;
&lt;/campo&gt;</v>
      </c>
      <c r="V814" s="192" t="str">
        <f t="shared" si="89"/>
        <v>{"Column3", "NUM_DOC_CANC"},</v>
      </c>
      <c r="W814" s="191" t="str">
        <f>IF(Q814="Campo","@Campos(posicao = "&amp;K814&amp;", tipo = '"&amp;R814&amp;"')@Column(name = """&amp;L814&amp;""")"&amp;IF(R814="D","@Temporal(TemporalType.DATE)","")&amp;"private "&amp;VLOOKUP(TEXT(R814,"@"),Apoio!A:B,2,0)&amp;" "&amp;SUBSTITUTE(LOWER(LEFT(L814,1))&amp;RIGHT(PROPER(L814),LEN(L814)-1),"_","")&amp;";",IF(ISNUMBER(Q814),IF(R814="R","@Entity@Table(name = ""reg_"&amp;LOWER(J814)&amp;""")@XmlRootElement","")&amp;VLOOKUP(J814,Blocos!D:I,6,0)&amp;Apoio!$E$1&amp;Y814,""))</f>
        <v>@Campos(posicao = 2, tipo = 'I')@Column(name = "NUM_DOC_CANC")private int numDocCanc;</v>
      </c>
      <c r="X814" s="190" t="str">
        <f>IF(ISNUMBER(Q814),COUNTIF(Blocos!G:G,J814),"")</f>
        <v/>
      </c>
      <c r="Y814" s="190" t="str">
        <f>IF(OR(X814=0,X814=""),"",VLOOKUP(SUMIFS(Blocos!A:A,Blocos!H:H,'EFD REGISTROS e Campos (2)'!X814,Blocos!G:G,'EFD REGISTROS e Campos (2)'!J814),Blocos!A:L,12,0))</f>
        <v/>
      </c>
      <c r="Z814" s="190" t="str">
        <f>IF(ISNUMBER(Q815),VLOOKUP(J814,Blocos!D:G,4,0),"")</f>
        <v>C300</v>
      </c>
      <c r="AA814" s="190" t="str">
        <f>IF(ISNUMBER(Q814),CONCATENATE("CREATE TABLE ""reg_",LOWER(J814),""" (""ID"" bigint NOT NULL AUTO_INCREMENT,  ""HASHFILE"" varchar(255) DEFAULT NULL, ""ID_PAI"" bigint NOT NULL,"),IF(Q814="Campo",CONCATENATE("""",L814,""" ",VLOOKUP(R814,Apoio!A:C,3,0)),""))&amp;IF(Z814="","",CONCATENATE("PRIMARY KEY (""ID""), KEY ""FK_reg_",LOWER(Z814),"_ID_PAI"" (""ID_PAI""), CONSTRAINT ""FK_reg_",LOWER(Z814),"_ID_PAI"" FOREIGN KEY (""ID_PAI"") REFERENCES ""reg_",LOWER(Z814),""" (""ID"")) ENGINE=InnoDB AUTO_INCREMENT=105774 DEFAULT CHARSET=utf8mb4 COLLATE=utf8mb4_0900_ai_ci;"))</f>
        <v>"NUM_DOC_CANC" int DEFAULT NULL,PRIMARY KEY ("ID"), KEY "FK_reg_c300_ID_PAI" ("ID_PAI"), CONSTRAINT "FK_reg_c300_ID_PAI" FOREIGN KEY ("ID_PAI") REFERENCES "reg_c300" ("ID")) ENGINE=InnoDB AUTO_INCREMENT=105774 DEFAULT CHARSET=utf8mb4 COLLATE=utf8mb4_0900_ai_ci;</v>
      </c>
      <c r="AB814" s="190" t="str">
        <f t="shared" si="90"/>
        <v>`reg_c310`.`NUM_DOC_CANC`,FROM `efdicms`.`reg_c310`;"</v>
      </c>
    </row>
    <row r="815" spans="1:28" ht="14.5" hidden="1" customHeight="1" collapsed="1" x14ac:dyDescent="0.3">
      <c r="A815" s="180" t="s">
        <v>1451</v>
      </c>
      <c r="E815" s="180" t="s">
        <v>1464</v>
      </c>
      <c r="I815" s="180" t="s">
        <v>144</v>
      </c>
      <c r="J815" s="187" t="str">
        <f t="shared" si="85"/>
        <v>C320</v>
      </c>
      <c r="K815" s="195" t="s">
        <v>1465</v>
      </c>
      <c r="Q815" s="192">
        <f t="shared" si="86"/>
        <v>3</v>
      </c>
      <c r="S815" s="191" t="str">
        <f t="shared" si="87"/>
        <v>&lt;/registro&gt;
&lt;registro codigo="C320" perfil="BC" nivel="3"&gt;</v>
      </c>
      <c r="T815" s="192" t="str">
        <f t="shared" si="88"/>
        <v/>
      </c>
      <c r="U815" s="192" t="str">
        <f t="shared" si="92"/>
        <v>&lt;/registro&gt;
&lt;registro codigo="C320" perfil="BC" nivel="3"&gt;</v>
      </c>
      <c r="V815" s="192" t="str">
        <f t="shared" si="89"/>
        <v/>
      </c>
      <c r="W815" s="191" t="str">
        <f>IF(Q815="Campo","@Campos(posicao = "&amp;K815&amp;", tipo = '"&amp;R815&amp;"')@Column(name = """&amp;L815&amp;""")"&amp;IF(R815="D","@Temporal(TemporalType.DATE)","")&amp;"private "&amp;VLOOKUP(TEXT(R815,"@"),Apoio!A:B,2,0)&amp;" "&amp;SUBSTITUTE(LOWER(LEFT(L815,1))&amp;RIGHT(PROPER(L815),LEN(L815)-1),"_","")&amp;";",IF(ISNUMBER(Q815),IF(R815="R","@Entity@Table(name = ""reg_"&amp;LOWER(J815)&amp;""")@XmlRootElement","")&amp;VLOOKUP(J815,Blocos!D:I,6,0)&amp;Apoio!$E$1&amp;Y815,""))</f>
        <v>@Registros(nivel = 3) public class RegC320 implements Serializable { private static final long serialVersionUID = 1L; @Id @GeneratedValue(strategy = GenerationType.IDENTITY) @Basic(optional = false) @Column(name = "ID" ) private Long id;@ManyToOne(fetch = FetchType.LAZY) @JoinColumn(name = "ID_PAI", nullable = false) private RegC300 idPai; public RegC300 getIdPai() {return idPai;}public void setIdPai(Object idPai) {this.idPai = (RegC300) idPai;}public RegC320() { } public RegC320(Long id) { this.id = id; } public RegC320(Long id, RegC300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List&lt;RegC321&gt; regC321;public List&lt;RegC321&gt; getRegC321() {return regC321;}public void setRegC321(List&lt;RegC321&gt; regC321) {this.regC321 = regC321;}</v>
      </c>
      <c r="X815" s="190">
        <f>IF(ISNUMBER(Q815),COUNTIF(Blocos!G:G,J815),"")</f>
        <v>1</v>
      </c>
      <c r="Y815" s="190" t="str">
        <f>IF(OR(X815=0,X815=""),"",VLOOKUP(SUMIFS(Blocos!A:A,Blocos!H:H,'EFD REGISTROS e Campos (2)'!X815,Blocos!G:G,'EFD REGISTROS e Campos (2)'!J815),Blocos!A:L,12,0))</f>
        <v>@OneToMany( cascade = CascadeType.ALL, fetch = FetchType.LAZY, mappedBy = "idPai")private  List&lt;RegC321&gt; regC321;public List&lt;RegC321&gt; getRegC321() {return regC321;}public void setRegC321(List&lt;RegC321&gt; regC321) {this.regC321 = regC321;}</v>
      </c>
      <c r="Z815" s="190" t="str">
        <f>IF(ISNUMBER(Q816),VLOOKUP(J815,Blocos!D:G,4,0),"")</f>
        <v/>
      </c>
      <c r="AA815" s="190" t="str">
        <f>IF(ISNUMBER(Q815),CONCATENATE("CREATE TABLE ""reg_",LOWER(J815),""" (""ID"" bigint NOT NULL AUTO_INCREMENT,  ""HASHFILE"" varchar(255) DEFAULT NULL, ""ID_PAI"" bigint NOT NULL,"),IF(Q815="Campo",CONCATENATE("""",L815,""" ",VLOOKUP(R815,Apoio!A:C,3,0)),""))&amp;IF(Z815="","",CONCATENATE("PRIMARY KEY (""ID""), KEY ""FK_reg_",LOWER(Z815),"_ID_PAI"" (""ID_PAI""), CONSTRAINT ""FK_reg_",LOWER(Z815),"_ID_PAI"" FOREIGN KEY (""ID_PAI"") REFERENCES ""reg_",LOWER(Z815),""" (""ID"")) ENGINE=InnoDB AUTO_INCREMENT=105774 DEFAULT CHARSET=utf8mb4 COLLATE=utf8mb4_0900_ai_ci;"))</f>
        <v>CREATE TABLE "reg_c320" ("ID" bigint NOT NULL AUTO_INCREMENT,  "HASHFILE" varchar(255) DEFAULT NULL, "ID_PAI" bigint NOT NULL,</v>
      </c>
      <c r="AB815" s="190" t="str">
        <f t="shared" si="90"/>
        <v/>
      </c>
    </row>
    <row r="816" spans="1:28" ht="14.5" hidden="1" customHeight="1" x14ac:dyDescent="0.3">
      <c r="J816" s="187" t="str">
        <f t="shared" si="85"/>
        <v>C320</v>
      </c>
      <c r="K816" s="181">
        <v>1</v>
      </c>
      <c r="L816" s="289" t="s">
        <v>25</v>
      </c>
      <c r="M816" s="182" t="s">
        <v>1466</v>
      </c>
      <c r="N816" s="181" t="s">
        <v>27</v>
      </c>
      <c r="O816" s="181">
        <v>4</v>
      </c>
      <c r="P816" s="181" t="s">
        <v>28</v>
      </c>
      <c r="Q816" s="192" t="str">
        <f t="shared" si="86"/>
        <v>Campo</v>
      </c>
      <c r="R816" s="192" t="s">
        <v>27</v>
      </c>
      <c r="S816" s="191" t="str">
        <f t="shared" si="87"/>
        <v/>
      </c>
      <c r="T816" s="192" t="str">
        <f t="shared" si="88"/>
        <v>&lt;campo posicao="1"&gt;
&lt;coluna&gt;REG&lt;/coluna&gt;
&lt;descricao&gt;Texto fixo contendo "C320"&lt;/descricao&gt;
&lt;tipo&gt;C&lt;/tipo&gt;
&lt;/campo&gt;</v>
      </c>
      <c r="U816" s="192" t="str">
        <f t="shared" si="92"/>
        <v>&lt;campo posicao="1"&gt;
&lt;coluna&gt;REG&lt;/coluna&gt;
&lt;descricao&gt;Texto fixo contendo "C320"&lt;/descricao&gt;
&lt;tipo&gt;C&lt;/tipo&gt;
&lt;/campo&gt;</v>
      </c>
      <c r="V816" s="192" t="str">
        <f t="shared" si="89"/>
        <v>{"Column2", "REG"},</v>
      </c>
      <c r="W816" s="191" t="str">
        <f>IF(Q816="Campo","@Campos(posicao = "&amp;K816&amp;", tipo = '"&amp;R816&amp;"')@Column(name = """&amp;L816&amp;""")"&amp;IF(R816="D","@Temporal(TemporalType.DATE)","")&amp;"private "&amp;VLOOKUP(TEXT(R816,"@"),Apoio!A:B,2,0)&amp;" "&amp;SUBSTITUTE(LOWER(LEFT(L816,1))&amp;RIGHT(PROPER(L816),LEN(L816)-1),"_","")&amp;";",IF(ISNUMBER(Q816),IF(R816="R","@Entity@Table(name = ""reg_"&amp;LOWER(J816)&amp;""")@XmlRootElement","")&amp;VLOOKUP(J816,Blocos!D:I,6,0)&amp;Apoio!$E$1&amp;Y816,""))</f>
        <v>@Campos(posicao = 1, tipo = 'C')@Column(name = "REG")private String reg;</v>
      </c>
      <c r="X816" s="190" t="str">
        <f>IF(ISNUMBER(Q816),COUNTIF(Blocos!G:G,J816),"")</f>
        <v/>
      </c>
      <c r="Y816" s="190" t="str">
        <f>IF(OR(X816=0,X816=""),"",VLOOKUP(SUMIFS(Blocos!A:A,Blocos!H:H,'EFD REGISTROS e Campos (2)'!X816,Blocos!G:G,'EFD REGISTROS e Campos (2)'!J816),Blocos!A:L,12,0))</f>
        <v/>
      </c>
      <c r="Z816" s="190" t="str">
        <f>IF(ISNUMBER(Q817),VLOOKUP(J816,Blocos!D:G,4,0),"")</f>
        <v/>
      </c>
      <c r="AA816" s="190" t="str">
        <f>IF(ISNUMBER(Q816),CONCATENATE("CREATE TABLE ""reg_",LOWER(J816),""" (""ID"" bigint NOT NULL AUTO_INCREMENT,  ""HASHFILE"" varchar(255) DEFAULT NULL, ""ID_PAI"" bigint NOT NULL,"),IF(Q816="Campo",CONCATENATE("""",L816,""" ",VLOOKUP(R816,Apoio!A:C,3,0)),""))&amp;IF(Z816="","",CONCATENATE("PRIMARY KEY (""ID""), KEY ""FK_reg_",LOWER(Z816),"_ID_PAI"" (""ID_PAI""), CONSTRAINT ""FK_reg_",LOWER(Z816),"_ID_PAI"" FOREIGN KEY (""ID_PAI"") REFERENCES ""reg_",LOWER(Z816),""" (""ID"")) ENGINE=InnoDB AUTO_INCREMENT=105774 DEFAULT CHARSET=utf8mb4 COLLATE=utf8mb4_0900_ai_ci;"))</f>
        <v>"REG" varchar(255) DEFAULT NULL,</v>
      </c>
      <c r="AB816" s="190" t="str">
        <f t="shared" si="90"/>
        <v>USE `efdicms`;SELECT `reg_c320`.`REG`,</v>
      </c>
    </row>
    <row r="817" spans="1:28" ht="14.5" hidden="1" customHeight="1" x14ac:dyDescent="0.3">
      <c r="J817" s="187" t="str">
        <f t="shared" si="85"/>
        <v>C320</v>
      </c>
      <c r="K817" s="181">
        <v>2</v>
      </c>
      <c r="L817" s="289" t="s">
        <v>813</v>
      </c>
      <c r="M817" s="182" t="s">
        <v>1133</v>
      </c>
      <c r="N817" s="181" t="s">
        <v>27</v>
      </c>
      <c r="O817" s="181" t="s">
        <v>33</v>
      </c>
      <c r="P817" s="181" t="s">
        <v>28</v>
      </c>
      <c r="Q817" s="192" t="str">
        <f t="shared" si="86"/>
        <v>Campo</v>
      </c>
      <c r="R817" s="192" t="s">
        <v>27</v>
      </c>
      <c r="S817" s="191" t="str">
        <f t="shared" si="87"/>
        <v/>
      </c>
      <c r="T817" s="192" t="str">
        <f t="shared" si="88"/>
        <v>&lt;campo posicao="2"&gt;
&lt;coluna&gt;CST_ICMS&lt;/coluna&gt;
&lt;descricao&gt;Código da Situação Tributária, conforme a Tabela indicada no item 4.3.1&lt;/descricao&gt;
&lt;tipo&gt;C&lt;/tipo&gt;
&lt;/campo&gt;</v>
      </c>
      <c r="U817" s="192" t="str">
        <f t="shared" si="92"/>
        <v>&lt;campo posicao="2"&gt;
&lt;coluna&gt;CST_ICMS&lt;/coluna&gt;
&lt;descricao&gt;Código da Situação Tributária, conforme a Tabela indicada no item 4.3.1&lt;/descricao&gt;
&lt;tipo&gt;C&lt;/tipo&gt;
&lt;/campo&gt;</v>
      </c>
      <c r="V817" s="192" t="str">
        <f t="shared" si="89"/>
        <v>{"Column3", "CST_ICMS"},</v>
      </c>
      <c r="W817" s="191" t="str">
        <f>IF(Q817="Campo","@Campos(posicao = "&amp;K817&amp;", tipo = '"&amp;R817&amp;"')@Column(name = """&amp;L817&amp;""")"&amp;IF(R817="D","@Temporal(TemporalType.DATE)","")&amp;"private "&amp;VLOOKUP(TEXT(R817,"@"),Apoio!A:B,2,0)&amp;" "&amp;SUBSTITUTE(LOWER(LEFT(L817,1))&amp;RIGHT(PROPER(L817),LEN(L817)-1),"_","")&amp;";",IF(ISNUMBER(Q817),IF(R817="R","@Entity@Table(name = ""reg_"&amp;LOWER(J817)&amp;""")@XmlRootElement","")&amp;VLOOKUP(J817,Blocos!D:I,6,0)&amp;Apoio!$E$1&amp;Y817,""))</f>
        <v>@Campos(posicao = 2, tipo = 'C')@Column(name = "CST_ICMS")private String cstIcms;</v>
      </c>
      <c r="X817" s="190" t="str">
        <f>IF(ISNUMBER(Q817),COUNTIF(Blocos!G:G,J817),"")</f>
        <v/>
      </c>
      <c r="Y817" s="190" t="str">
        <f>IF(OR(X817=0,X817=""),"",VLOOKUP(SUMIFS(Blocos!A:A,Blocos!H:H,'EFD REGISTROS e Campos (2)'!X817,Blocos!G:G,'EFD REGISTROS e Campos (2)'!J817),Blocos!A:L,12,0))</f>
        <v/>
      </c>
      <c r="Z817" s="190" t="str">
        <f>IF(ISNUMBER(Q818),VLOOKUP(J817,Blocos!D:G,4,0),"")</f>
        <v/>
      </c>
      <c r="AA817" s="190" t="str">
        <f>IF(ISNUMBER(Q817),CONCATENATE("CREATE TABLE ""reg_",LOWER(J817),""" (""ID"" bigint NOT NULL AUTO_INCREMENT,  ""HASHFILE"" varchar(255) DEFAULT NULL, ""ID_PAI"" bigint NOT NULL,"),IF(Q817="Campo",CONCATENATE("""",L817,""" ",VLOOKUP(R817,Apoio!A:C,3,0)),""))&amp;IF(Z817="","",CONCATENATE("PRIMARY KEY (""ID""), KEY ""FK_reg_",LOWER(Z817),"_ID_PAI"" (""ID_PAI""), CONSTRAINT ""FK_reg_",LOWER(Z817),"_ID_PAI"" FOREIGN KEY (""ID_PAI"") REFERENCES ""reg_",LOWER(Z817),""" (""ID"")) ENGINE=InnoDB AUTO_INCREMENT=105774 DEFAULT CHARSET=utf8mb4 COLLATE=utf8mb4_0900_ai_ci;"))</f>
        <v>"CST_ICMS" varchar(255) DEFAULT NULL,</v>
      </c>
      <c r="AB817" s="190" t="str">
        <f t="shared" si="90"/>
        <v>`reg_c320`.`CST_ICMS`,</v>
      </c>
    </row>
    <row r="818" spans="1:28" ht="14.5" hidden="1" customHeight="1" x14ac:dyDescent="0.3">
      <c r="J818" s="187" t="str">
        <f t="shared" si="85"/>
        <v>C320</v>
      </c>
      <c r="K818" s="181">
        <v>3</v>
      </c>
      <c r="L818" s="289" t="s">
        <v>815</v>
      </c>
      <c r="M818" s="182" t="s">
        <v>816</v>
      </c>
      <c r="N818" s="181" t="s">
        <v>27</v>
      </c>
      <c r="O818" s="181" t="s">
        <v>235</v>
      </c>
      <c r="P818" s="181" t="s">
        <v>28</v>
      </c>
      <c r="Q818" s="192" t="str">
        <f t="shared" si="86"/>
        <v>Campo</v>
      </c>
      <c r="R818" s="192" t="s">
        <v>27</v>
      </c>
      <c r="S818" s="191" t="str">
        <f t="shared" si="87"/>
        <v/>
      </c>
      <c r="T818" s="192" t="str">
        <f t="shared" si="88"/>
        <v>&lt;campo posicao="3"&gt;
&lt;coluna&gt;CFOP&lt;/coluna&gt;
&lt;descricao&gt;Código Fiscal de Operação e Prestação&lt;/descricao&gt;
&lt;tipo&gt;C&lt;/tipo&gt;
&lt;/campo&gt;</v>
      </c>
      <c r="U818" s="192" t="str">
        <f t="shared" si="92"/>
        <v>&lt;campo posicao="3"&gt;
&lt;coluna&gt;CFOP&lt;/coluna&gt;
&lt;descricao&gt;Código Fiscal de Operação e Prestação&lt;/descricao&gt;
&lt;tipo&gt;C&lt;/tipo&gt;
&lt;/campo&gt;</v>
      </c>
      <c r="V818" s="192" t="str">
        <f t="shared" si="89"/>
        <v>{"Column4", "CFOP"},</v>
      </c>
      <c r="W818" s="191" t="str">
        <f>IF(Q818="Campo","@Campos(posicao = "&amp;K818&amp;", tipo = '"&amp;R818&amp;"')@Column(name = """&amp;L818&amp;""")"&amp;IF(R818="D","@Temporal(TemporalType.DATE)","")&amp;"private "&amp;VLOOKUP(TEXT(R818,"@"),Apoio!A:B,2,0)&amp;" "&amp;SUBSTITUTE(LOWER(LEFT(L818,1))&amp;RIGHT(PROPER(L818),LEN(L818)-1),"_","")&amp;";",IF(ISNUMBER(Q818),IF(R818="R","@Entity@Table(name = ""reg_"&amp;LOWER(J818)&amp;""")@XmlRootElement","")&amp;VLOOKUP(J818,Blocos!D:I,6,0)&amp;Apoio!$E$1&amp;Y818,""))</f>
        <v>@Campos(posicao = 3, tipo = 'C')@Column(name = "CFOP")private String cfop;</v>
      </c>
      <c r="X818" s="190" t="str">
        <f>IF(ISNUMBER(Q818),COUNTIF(Blocos!G:G,J818),"")</f>
        <v/>
      </c>
      <c r="Y818" s="190" t="str">
        <f>IF(OR(X818=0,X818=""),"",VLOOKUP(SUMIFS(Blocos!A:A,Blocos!H:H,'EFD REGISTROS e Campos (2)'!X818,Blocos!G:G,'EFD REGISTROS e Campos (2)'!J818),Blocos!A:L,12,0))</f>
        <v/>
      </c>
      <c r="Z818" s="190" t="str">
        <f>IF(ISNUMBER(Q819),VLOOKUP(J818,Blocos!D:G,4,0),"")</f>
        <v/>
      </c>
      <c r="AA818" s="190" t="str">
        <f>IF(ISNUMBER(Q818),CONCATENATE("CREATE TABLE ""reg_",LOWER(J818),""" (""ID"" bigint NOT NULL AUTO_INCREMENT,  ""HASHFILE"" varchar(255) DEFAULT NULL, ""ID_PAI"" bigint NOT NULL,"),IF(Q818="Campo",CONCATENATE("""",L818,""" ",VLOOKUP(R818,Apoio!A:C,3,0)),""))&amp;IF(Z818="","",CONCATENATE("PRIMARY KEY (""ID""), KEY ""FK_reg_",LOWER(Z818),"_ID_PAI"" (""ID_PAI""), CONSTRAINT ""FK_reg_",LOWER(Z818),"_ID_PAI"" FOREIGN KEY (""ID_PAI"") REFERENCES ""reg_",LOWER(Z818),""" (""ID"")) ENGINE=InnoDB AUTO_INCREMENT=105774 DEFAULT CHARSET=utf8mb4 COLLATE=utf8mb4_0900_ai_ci;"))</f>
        <v>"CFOP" varchar(255) DEFAULT NULL,</v>
      </c>
      <c r="AB818" s="190" t="str">
        <f t="shared" si="90"/>
        <v>`reg_c320`.`CFOP`,</v>
      </c>
    </row>
    <row r="819" spans="1:28" ht="14.5" hidden="1" customHeight="1" x14ac:dyDescent="0.3">
      <c r="J819" s="187" t="str">
        <f t="shared" si="85"/>
        <v>C320</v>
      </c>
      <c r="K819" s="181">
        <v>4</v>
      </c>
      <c r="L819" s="289" t="s">
        <v>196</v>
      </c>
      <c r="M819" s="182" t="s">
        <v>818</v>
      </c>
      <c r="N819" s="181" t="s">
        <v>32</v>
      </c>
      <c r="O819" s="181">
        <v>6</v>
      </c>
      <c r="P819" s="181">
        <v>2</v>
      </c>
      <c r="Q819" s="192" t="str">
        <f t="shared" si="86"/>
        <v>Campo</v>
      </c>
      <c r="R819" s="192" t="s">
        <v>3606</v>
      </c>
      <c r="S819" s="191" t="str">
        <f t="shared" si="87"/>
        <v/>
      </c>
      <c r="T819" s="192" t="str">
        <f t="shared" si="88"/>
        <v>&lt;campo posicao="4"&gt;
&lt;coluna&gt;ALIQ_ICMS&lt;/coluna&gt;
&lt;descricao&gt;Alíquota do ICMS&lt;/descricao&gt;
&lt;tipo&gt;R&lt;/tipo&gt;
&lt;/campo&gt;</v>
      </c>
      <c r="U819" s="192" t="str">
        <f t="shared" si="92"/>
        <v>&lt;campo posicao="4"&gt;
&lt;coluna&gt;ALIQ_ICMS&lt;/coluna&gt;
&lt;descricao&gt;Alíquota do ICMS&lt;/descricao&gt;
&lt;tipo&gt;R&lt;/tipo&gt;
&lt;/campo&gt;</v>
      </c>
      <c r="V819" s="192" t="str">
        <f t="shared" si="89"/>
        <v>{"Column5", "ALIQ_ICMS"},</v>
      </c>
      <c r="W819" s="191" t="str">
        <f>IF(Q819="Campo","@Campos(posicao = "&amp;K819&amp;", tipo = '"&amp;R819&amp;"')@Column(name = """&amp;L819&amp;""")"&amp;IF(R819="D","@Temporal(TemporalType.DATE)","")&amp;"private "&amp;VLOOKUP(TEXT(R819,"@"),Apoio!A:B,2,0)&amp;" "&amp;SUBSTITUTE(LOWER(LEFT(L819,1))&amp;RIGHT(PROPER(L819),LEN(L819)-1),"_","")&amp;";",IF(ISNUMBER(Q819),IF(R819="R","@Entity@Table(name = ""reg_"&amp;LOWER(J819)&amp;""")@XmlRootElement","")&amp;VLOOKUP(J819,Blocos!D:I,6,0)&amp;Apoio!$E$1&amp;Y819,""))</f>
        <v>@Campos(posicao = 4, tipo = 'R')@Column(name = "ALIQ_ICMS")private BigDecimal aliqIcms;</v>
      </c>
      <c r="X819" s="190" t="str">
        <f>IF(ISNUMBER(Q819),COUNTIF(Blocos!G:G,J819),"")</f>
        <v/>
      </c>
      <c r="Y819" s="190" t="str">
        <f>IF(OR(X819=0,X819=""),"",VLOOKUP(SUMIFS(Blocos!A:A,Blocos!H:H,'EFD REGISTROS e Campos (2)'!X819,Blocos!G:G,'EFD REGISTROS e Campos (2)'!J819),Blocos!A:L,12,0))</f>
        <v/>
      </c>
      <c r="Z819" s="190" t="str">
        <f>IF(ISNUMBER(Q820),VLOOKUP(J819,Blocos!D:G,4,0),"")</f>
        <v/>
      </c>
      <c r="AA819" s="190" t="str">
        <f>IF(ISNUMBER(Q819),CONCATENATE("CREATE TABLE ""reg_",LOWER(J819),""" (""ID"" bigint NOT NULL AUTO_INCREMENT,  ""HASHFILE"" varchar(255) DEFAULT NULL, ""ID_PAI"" bigint NOT NULL,"),IF(Q819="Campo",CONCATENATE("""",L819,""" ",VLOOKUP(R819,Apoio!A:C,3,0)),""))&amp;IF(Z819="","",CONCATENATE("PRIMARY KEY (""ID""), KEY ""FK_reg_",LOWER(Z819),"_ID_PAI"" (""ID_PAI""), CONSTRAINT ""FK_reg_",LOWER(Z819),"_ID_PAI"" FOREIGN KEY (""ID_PAI"") REFERENCES ""reg_",LOWER(Z819),""" (""ID"")) ENGINE=InnoDB AUTO_INCREMENT=105774 DEFAULT CHARSET=utf8mb4 COLLATE=utf8mb4_0900_ai_ci;"))</f>
        <v>"ALIQ_ICMS" decimal(15,6) DEFAULT NULL,</v>
      </c>
      <c r="AB819" s="190" t="str">
        <f t="shared" si="90"/>
        <v>`reg_c320`.`ALIQ_ICMS`,</v>
      </c>
    </row>
    <row r="820" spans="1:28" ht="14.5" hidden="1" customHeight="1" x14ac:dyDescent="0.3">
      <c r="J820" s="187" t="str">
        <f t="shared" si="85"/>
        <v>C320</v>
      </c>
      <c r="K820" s="181">
        <v>5</v>
      </c>
      <c r="L820" s="289" t="s">
        <v>1135</v>
      </c>
      <c r="M820" s="182" t="s">
        <v>1467</v>
      </c>
      <c r="N820" s="181" t="s">
        <v>32</v>
      </c>
      <c r="O820" s="181" t="s">
        <v>28</v>
      </c>
      <c r="P820" s="181">
        <v>2</v>
      </c>
      <c r="Q820" s="192" t="str">
        <f t="shared" si="86"/>
        <v>Campo</v>
      </c>
      <c r="R820" s="192" t="s">
        <v>3606</v>
      </c>
      <c r="S820" s="191" t="str">
        <f t="shared" si="87"/>
        <v/>
      </c>
      <c r="T820" s="192" t="str">
        <f t="shared" si="88"/>
        <v>&lt;campo posicao="5"&gt;
&lt;coluna&gt;VL_OPR&lt;/coluna&gt;
&lt;descricao&gt;Valor total acumulado das operações correspondentes à combinação de CST_ICMS, CFOP e alíquota do ICMS, incluídas as despesas acessórias e acréscimos. &lt;/descricao&gt;
&lt;tipo&gt;R&lt;/tipo&gt;
&lt;/campo&gt;</v>
      </c>
      <c r="U820" s="192" t="str">
        <f t="shared" si="92"/>
        <v>&lt;campo posicao="5"&gt;
&lt;coluna&gt;VL_OPR&lt;/coluna&gt;
&lt;descricao&gt;Valor total acumulado das operações correspondentes à combinação de CST_ICMS, CFOP e alíquota do ICMS, incluídas as despesas acessórias e acréscimos. &lt;/descricao&gt;
&lt;tipo&gt;R&lt;/tipo&gt;
&lt;/campo&gt;</v>
      </c>
      <c r="V820" s="192" t="str">
        <f t="shared" si="89"/>
        <v>{"Column6", "VL_OPR"},</v>
      </c>
      <c r="W820" s="191" t="str">
        <f>IF(Q820="Campo","@Campos(posicao = "&amp;K820&amp;", tipo = '"&amp;R820&amp;"')@Column(name = """&amp;L820&amp;""")"&amp;IF(R820="D","@Temporal(TemporalType.DATE)","")&amp;"private "&amp;VLOOKUP(TEXT(R820,"@"),Apoio!A:B,2,0)&amp;" "&amp;SUBSTITUTE(LOWER(LEFT(L820,1))&amp;RIGHT(PROPER(L820),LEN(L820)-1),"_","")&amp;";",IF(ISNUMBER(Q820),IF(R820="R","@Entity@Table(name = ""reg_"&amp;LOWER(J820)&amp;""")@XmlRootElement","")&amp;VLOOKUP(J820,Blocos!D:I,6,0)&amp;Apoio!$E$1&amp;Y820,""))</f>
        <v>@Campos(posicao = 5, tipo = 'R')@Column(name = "VL_OPR")private BigDecimal vlOpr;</v>
      </c>
      <c r="X820" s="190" t="str">
        <f>IF(ISNUMBER(Q820),COUNTIF(Blocos!G:G,J820),"")</f>
        <v/>
      </c>
      <c r="Y820" s="190" t="str">
        <f>IF(OR(X820=0,X820=""),"",VLOOKUP(SUMIFS(Blocos!A:A,Blocos!H:H,'EFD REGISTROS e Campos (2)'!X820,Blocos!G:G,'EFD REGISTROS e Campos (2)'!J820),Blocos!A:L,12,0))</f>
        <v/>
      </c>
      <c r="Z820" s="190" t="str">
        <f>IF(ISNUMBER(Q821),VLOOKUP(J820,Blocos!D:G,4,0),"")</f>
        <v/>
      </c>
      <c r="AA820" s="190" t="str">
        <f>IF(ISNUMBER(Q820),CONCATENATE("CREATE TABLE ""reg_",LOWER(J820),""" (""ID"" bigint NOT NULL AUTO_INCREMENT,  ""HASHFILE"" varchar(255) DEFAULT NULL, ""ID_PAI"" bigint NOT NULL,"),IF(Q820="Campo",CONCATENATE("""",L820,""" ",VLOOKUP(R820,Apoio!A:C,3,0)),""))&amp;IF(Z820="","",CONCATENATE("PRIMARY KEY (""ID""), KEY ""FK_reg_",LOWER(Z820),"_ID_PAI"" (""ID_PAI""), CONSTRAINT ""FK_reg_",LOWER(Z820),"_ID_PAI"" FOREIGN KEY (""ID_PAI"") REFERENCES ""reg_",LOWER(Z820),""" (""ID"")) ENGINE=InnoDB AUTO_INCREMENT=105774 DEFAULT CHARSET=utf8mb4 COLLATE=utf8mb4_0900_ai_ci;"))</f>
        <v>"VL_OPR" decimal(15,6) DEFAULT NULL,</v>
      </c>
      <c r="AB820" s="190" t="str">
        <f t="shared" si="90"/>
        <v>`reg_c320`.`VL_OPR`,</v>
      </c>
    </row>
    <row r="821" spans="1:28" ht="14.5" hidden="1" customHeight="1" x14ac:dyDescent="0.3">
      <c r="J821" s="187" t="str">
        <f t="shared" si="85"/>
        <v>C320</v>
      </c>
      <c r="K821" s="181">
        <v>6</v>
      </c>
      <c r="L821" s="289" t="s">
        <v>576</v>
      </c>
      <c r="M821" s="182" t="s">
        <v>1468</v>
      </c>
      <c r="N821" s="181" t="s">
        <v>32</v>
      </c>
      <c r="O821" s="181" t="s">
        <v>28</v>
      </c>
      <c r="P821" s="181">
        <v>2</v>
      </c>
      <c r="Q821" s="192" t="str">
        <f t="shared" si="86"/>
        <v>Campo</v>
      </c>
      <c r="R821" s="192" t="s">
        <v>3606</v>
      </c>
      <c r="S821" s="191" t="str">
        <f t="shared" si="87"/>
        <v/>
      </c>
      <c r="T821" s="192" t="str">
        <f t="shared" si="88"/>
        <v>&lt;campo posicao="6"&gt;
&lt;coluna&gt;VL_BC_ICMS&lt;/coluna&gt;
&lt;descricao&gt;Valor acumulado da base de cálculo do ICMS, referente à combinação de CST_ICMS, CFOP, e alíquota do ICMS.&lt;/descricao&gt;
&lt;tipo&gt;R&lt;/tipo&gt;
&lt;/campo&gt;</v>
      </c>
      <c r="U821" s="192" t="str">
        <f t="shared" si="92"/>
        <v>&lt;campo posicao="6"&gt;
&lt;coluna&gt;VL_BC_ICMS&lt;/coluna&gt;
&lt;descricao&gt;Valor acumulado da base de cálculo do ICMS, referente à combinação de CST_ICMS, CFOP, e alíquota do ICMS.&lt;/descricao&gt;
&lt;tipo&gt;R&lt;/tipo&gt;
&lt;/campo&gt;</v>
      </c>
      <c r="V821" s="192" t="str">
        <f t="shared" si="89"/>
        <v>{"Column7", "VL_BC_ICMS"},</v>
      </c>
      <c r="W821" s="191" t="str">
        <f>IF(Q821="Campo","@Campos(posicao = "&amp;K821&amp;", tipo = '"&amp;R821&amp;"')@Column(name = """&amp;L821&amp;""")"&amp;IF(R821="D","@Temporal(TemporalType.DATE)","")&amp;"private "&amp;VLOOKUP(TEXT(R821,"@"),Apoio!A:B,2,0)&amp;" "&amp;SUBSTITUTE(LOWER(LEFT(L821,1))&amp;RIGHT(PROPER(L821),LEN(L821)-1),"_","")&amp;";",IF(ISNUMBER(Q821),IF(R821="R","@Entity@Table(name = ""reg_"&amp;LOWER(J821)&amp;""")@XmlRootElement","")&amp;VLOOKUP(J821,Blocos!D:I,6,0)&amp;Apoio!$E$1&amp;Y821,""))</f>
        <v>@Campos(posicao = 6, tipo = 'R')@Column(name = "VL_BC_ICMS")private BigDecimal vlBcIcms;</v>
      </c>
      <c r="X821" s="190" t="str">
        <f>IF(ISNUMBER(Q821),COUNTIF(Blocos!G:G,J821),"")</f>
        <v/>
      </c>
      <c r="Y821" s="190" t="str">
        <f>IF(OR(X821=0,X821=""),"",VLOOKUP(SUMIFS(Blocos!A:A,Blocos!H:H,'EFD REGISTROS e Campos (2)'!X821,Blocos!G:G,'EFD REGISTROS e Campos (2)'!J821),Blocos!A:L,12,0))</f>
        <v/>
      </c>
      <c r="Z821" s="190" t="str">
        <f>IF(ISNUMBER(Q822),VLOOKUP(J821,Blocos!D:G,4,0),"")</f>
        <v/>
      </c>
      <c r="AA821" s="190" t="str">
        <f>IF(ISNUMBER(Q821),CONCATENATE("CREATE TABLE ""reg_",LOWER(J821),""" (""ID"" bigint NOT NULL AUTO_INCREMENT,  ""HASHFILE"" varchar(255) DEFAULT NULL, ""ID_PAI"" bigint NOT NULL,"),IF(Q821="Campo",CONCATENATE("""",L821,""" ",VLOOKUP(R821,Apoio!A:C,3,0)),""))&amp;IF(Z821="","",CONCATENATE("PRIMARY KEY (""ID""), KEY ""FK_reg_",LOWER(Z821),"_ID_PAI"" (""ID_PAI""), CONSTRAINT ""FK_reg_",LOWER(Z821),"_ID_PAI"" FOREIGN KEY (""ID_PAI"") REFERENCES ""reg_",LOWER(Z821),""" (""ID"")) ENGINE=InnoDB AUTO_INCREMENT=105774 DEFAULT CHARSET=utf8mb4 COLLATE=utf8mb4_0900_ai_ci;"))</f>
        <v>"VL_BC_ICMS" decimal(15,6) DEFAULT NULL,</v>
      </c>
      <c r="AB821" s="190" t="str">
        <f t="shared" si="90"/>
        <v>`reg_c320`.`VL_BC_ICMS`,</v>
      </c>
    </row>
    <row r="822" spans="1:28" ht="14.5" hidden="1" customHeight="1" x14ac:dyDescent="0.3">
      <c r="J822" s="187" t="str">
        <f t="shared" si="85"/>
        <v>C320</v>
      </c>
      <c r="K822" s="181">
        <v>7</v>
      </c>
      <c r="L822" s="289" t="s">
        <v>578</v>
      </c>
      <c r="M822" s="182" t="s">
        <v>1469</v>
      </c>
      <c r="N822" s="181" t="s">
        <v>32</v>
      </c>
      <c r="O822" s="181" t="s">
        <v>28</v>
      </c>
      <c r="P822" s="181">
        <v>2</v>
      </c>
      <c r="Q822" s="192" t="str">
        <f t="shared" si="86"/>
        <v>Campo</v>
      </c>
      <c r="R822" s="192" t="s">
        <v>3606</v>
      </c>
      <c r="S822" s="191" t="str">
        <f t="shared" si="87"/>
        <v/>
      </c>
      <c r="T822" s="192" t="str">
        <f t="shared" si="88"/>
        <v>&lt;campo posicao="7"&gt;
&lt;coluna&gt;VL_ICMS&lt;/coluna&gt;
&lt;descricao&gt;Valor acumulado do ICMS, referente à combinação de CST_ICMS, CFOP e alíquota do ICMS.&lt;/descricao&gt;
&lt;tipo&gt;R&lt;/tipo&gt;
&lt;/campo&gt;</v>
      </c>
      <c r="U822" s="192" t="str">
        <f t="shared" si="92"/>
        <v>&lt;campo posicao="7"&gt;
&lt;coluna&gt;VL_ICMS&lt;/coluna&gt;
&lt;descricao&gt;Valor acumulado do ICMS, referente à combinação de CST_ICMS, CFOP e alíquota do ICMS.&lt;/descricao&gt;
&lt;tipo&gt;R&lt;/tipo&gt;
&lt;/campo&gt;</v>
      </c>
      <c r="V822" s="192" t="str">
        <f t="shared" si="89"/>
        <v>{"Column8", "VL_ICMS"},</v>
      </c>
      <c r="W822" s="191" t="str">
        <f>IF(Q822="Campo","@Campos(posicao = "&amp;K822&amp;", tipo = '"&amp;R822&amp;"')@Column(name = """&amp;L822&amp;""")"&amp;IF(R822="D","@Temporal(TemporalType.DATE)","")&amp;"private "&amp;VLOOKUP(TEXT(R822,"@"),Apoio!A:B,2,0)&amp;" "&amp;SUBSTITUTE(LOWER(LEFT(L822,1))&amp;RIGHT(PROPER(L822),LEN(L822)-1),"_","")&amp;";",IF(ISNUMBER(Q822),IF(R822="R","@Entity@Table(name = ""reg_"&amp;LOWER(J822)&amp;""")@XmlRootElement","")&amp;VLOOKUP(J822,Blocos!D:I,6,0)&amp;Apoio!$E$1&amp;Y822,""))</f>
        <v>@Campos(posicao = 7, tipo = 'R')@Column(name = "VL_ICMS")private BigDecimal vlIcms;</v>
      </c>
      <c r="X822" s="190" t="str">
        <f>IF(ISNUMBER(Q822),COUNTIF(Blocos!G:G,J822),"")</f>
        <v/>
      </c>
      <c r="Y822" s="190" t="str">
        <f>IF(OR(X822=0,X822=""),"",VLOOKUP(SUMIFS(Blocos!A:A,Blocos!H:H,'EFD REGISTROS e Campos (2)'!X822,Blocos!G:G,'EFD REGISTROS e Campos (2)'!J822),Blocos!A:L,12,0))</f>
        <v/>
      </c>
      <c r="Z822" s="190" t="str">
        <f>IF(ISNUMBER(Q823),VLOOKUP(J822,Blocos!D:G,4,0),"")</f>
        <v/>
      </c>
      <c r="AA822" s="190" t="str">
        <f>IF(ISNUMBER(Q822),CONCATENATE("CREATE TABLE ""reg_",LOWER(J822),""" (""ID"" bigint NOT NULL AUTO_INCREMENT,  ""HASHFILE"" varchar(255) DEFAULT NULL, ""ID_PAI"" bigint NOT NULL,"),IF(Q822="Campo",CONCATENATE("""",L822,""" ",VLOOKUP(R822,Apoio!A:C,3,0)),""))&amp;IF(Z822="","",CONCATENATE("PRIMARY KEY (""ID""), KEY ""FK_reg_",LOWER(Z822),"_ID_PAI"" (""ID_PAI""), CONSTRAINT ""FK_reg_",LOWER(Z822),"_ID_PAI"" FOREIGN KEY (""ID_PAI"") REFERENCES ""reg_",LOWER(Z822),""" (""ID"")) ENGINE=InnoDB AUTO_INCREMENT=105774 DEFAULT CHARSET=utf8mb4 COLLATE=utf8mb4_0900_ai_ci;"))</f>
        <v>"VL_ICMS" decimal(15,6) DEFAULT NULL,</v>
      </c>
      <c r="AB822" s="190" t="str">
        <f t="shared" si="90"/>
        <v>`reg_c320`.`VL_ICMS`,</v>
      </c>
    </row>
    <row r="823" spans="1:28" ht="14.5" hidden="1" customHeight="1" x14ac:dyDescent="0.3">
      <c r="J823" s="187" t="str">
        <f t="shared" si="85"/>
        <v>C320</v>
      </c>
      <c r="K823" s="181">
        <v>8</v>
      </c>
      <c r="L823" s="289" t="s">
        <v>1141</v>
      </c>
      <c r="M823" s="182" t="s">
        <v>1470</v>
      </c>
      <c r="N823" s="181" t="s">
        <v>32</v>
      </c>
      <c r="O823" s="181" t="s">
        <v>28</v>
      </c>
      <c r="P823" s="181">
        <v>2</v>
      </c>
      <c r="Q823" s="192" t="str">
        <f t="shared" si="86"/>
        <v>Campo</v>
      </c>
      <c r="R823" s="192" t="s">
        <v>3606</v>
      </c>
      <c r="S823" s="191" t="str">
        <f t="shared" si="87"/>
        <v/>
      </c>
      <c r="T823" s="192" t="str">
        <f t="shared" si="88"/>
        <v>&lt;campo posicao="8"&gt;
&lt;coluna&gt;VL_RED_BC&lt;/coluna&gt;
&lt;descricao&gt;Valor não tributado em função da redução da base de cálculo do ICMS, referente à combinação de CST_ICMS, CFOP, e alíquota do ICMS.&lt;/descricao&gt;
&lt;tipo&gt;R&lt;/tipo&gt;
&lt;/campo&gt;</v>
      </c>
      <c r="U823" s="192" t="str">
        <f t="shared" si="92"/>
        <v>&lt;campo posicao="8"&gt;
&lt;coluna&gt;VL_RED_BC&lt;/coluna&gt;
&lt;descricao&gt;Valor não tributado em função da redução da base de cálculo do ICMS, referente à combinação de CST_ICMS, CFOP, e alíquota do ICMS.&lt;/descricao&gt;
&lt;tipo&gt;R&lt;/tipo&gt;
&lt;/campo&gt;</v>
      </c>
      <c r="V823" s="192" t="str">
        <f t="shared" si="89"/>
        <v>{"Column9", "VL_RED_BC"},</v>
      </c>
      <c r="W823" s="191" t="str">
        <f>IF(Q823="Campo","@Campos(posicao = "&amp;K823&amp;", tipo = '"&amp;R823&amp;"')@Column(name = """&amp;L823&amp;""")"&amp;IF(R823="D","@Temporal(TemporalType.DATE)","")&amp;"private "&amp;VLOOKUP(TEXT(R823,"@"),Apoio!A:B,2,0)&amp;" "&amp;SUBSTITUTE(LOWER(LEFT(L823,1))&amp;RIGHT(PROPER(L823),LEN(L823)-1),"_","")&amp;";",IF(ISNUMBER(Q823),IF(R823="R","@Entity@Table(name = ""reg_"&amp;LOWER(J823)&amp;""")@XmlRootElement","")&amp;VLOOKUP(J823,Blocos!D:I,6,0)&amp;Apoio!$E$1&amp;Y823,""))</f>
        <v>@Campos(posicao = 8, tipo = 'R')@Column(name = "VL_RED_BC")private BigDecimal vlRedBc;</v>
      </c>
      <c r="X823" s="190" t="str">
        <f>IF(ISNUMBER(Q823),COUNTIF(Blocos!G:G,J823),"")</f>
        <v/>
      </c>
      <c r="Y823" s="190" t="str">
        <f>IF(OR(X823=0,X823=""),"",VLOOKUP(SUMIFS(Blocos!A:A,Blocos!H:H,'EFD REGISTROS e Campos (2)'!X823,Blocos!G:G,'EFD REGISTROS e Campos (2)'!J823),Blocos!A:L,12,0))</f>
        <v/>
      </c>
      <c r="Z823" s="190" t="str">
        <f>IF(ISNUMBER(Q824),VLOOKUP(J823,Blocos!D:G,4,0),"")</f>
        <v/>
      </c>
      <c r="AA823" s="190" t="str">
        <f>IF(ISNUMBER(Q823),CONCATENATE("CREATE TABLE ""reg_",LOWER(J823),""" (""ID"" bigint NOT NULL AUTO_INCREMENT,  ""HASHFILE"" varchar(255) DEFAULT NULL, ""ID_PAI"" bigint NOT NULL,"),IF(Q823="Campo",CONCATENATE("""",L823,""" ",VLOOKUP(R823,Apoio!A:C,3,0)),""))&amp;IF(Z823="","",CONCATENATE("PRIMARY KEY (""ID""), KEY ""FK_reg_",LOWER(Z823),"_ID_PAI"" (""ID_PAI""), CONSTRAINT ""FK_reg_",LOWER(Z823),"_ID_PAI"" FOREIGN KEY (""ID_PAI"") REFERENCES ""reg_",LOWER(Z823),""" (""ID"")) ENGINE=InnoDB AUTO_INCREMENT=105774 DEFAULT CHARSET=utf8mb4 COLLATE=utf8mb4_0900_ai_ci;"))</f>
        <v>"VL_RED_BC" decimal(15,6) DEFAULT NULL,</v>
      </c>
      <c r="AB823" s="190" t="str">
        <f t="shared" si="90"/>
        <v>`reg_c320`.`VL_RED_BC`,</v>
      </c>
    </row>
    <row r="824" spans="1:28" ht="14.5" hidden="1" customHeight="1" x14ac:dyDescent="0.3">
      <c r="J824" s="187" t="str">
        <f t="shared" si="85"/>
        <v>C320</v>
      </c>
      <c r="K824" s="181">
        <v>9</v>
      </c>
      <c r="L824" s="289" t="s">
        <v>276</v>
      </c>
      <c r="M824" s="182" t="s">
        <v>381</v>
      </c>
      <c r="N824" s="181" t="s">
        <v>27</v>
      </c>
      <c r="O824" s="181">
        <v>6</v>
      </c>
      <c r="P824" s="181" t="s">
        <v>28</v>
      </c>
      <c r="Q824" s="192" t="str">
        <f t="shared" si="86"/>
        <v>Campo</v>
      </c>
      <c r="R824" s="192" t="s">
        <v>27</v>
      </c>
      <c r="S824" s="191" t="str">
        <f t="shared" si="87"/>
        <v/>
      </c>
      <c r="T824" s="192" t="str">
        <f t="shared" si="88"/>
        <v>&lt;campo posicao="9"&gt;
&lt;coluna&gt;COD_OBS&lt;/coluna&gt;
&lt;descricao&gt;Código da observação do lançamento fiscal (campo 02 do Registro 0460)&lt;/descricao&gt;
&lt;tipo&gt;C&lt;/tipo&gt;
&lt;/campo&gt;</v>
      </c>
      <c r="U824" s="192" t="str">
        <f t="shared" si="92"/>
        <v>&lt;campo posicao="9"&gt;
&lt;coluna&gt;COD_OBS&lt;/coluna&gt;
&lt;descricao&gt;Código da observação do lançamento fiscal (campo 02 do Registro 0460)&lt;/descricao&gt;
&lt;tipo&gt;C&lt;/tipo&gt;
&lt;/campo&gt;</v>
      </c>
      <c r="V824" s="192" t="str">
        <f t="shared" si="89"/>
        <v>{"Column10", "COD_OBS"},</v>
      </c>
      <c r="W824" s="191" t="str">
        <f>IF(Q824="Campo","@Campos(posicao = "&amp;K824&amp;", tipo = '"&amp;R824&amp;"')@Column(name = """&amp;L824&amp;""")"&amp;IF(R824="D","@Temporal(TemporalType.DATE)","")&amp;"private "&amp;VLOOKUP(TEXT(R824,"@"),Apoio!A:B,2,0)&amp;" "&amp;SUBSTITUTE(LOWER(LEFT(L824,1))&amp;RIGHT(PROPER(L824),LEN(L824)-1),"_","")&amp;";",IF(ISNUMBER(Q824),IF(R824="R","@Entity@Table(name = ""reg_"&amp;LOWER(J824)&amp;""")@XmlRootElement","")&amp;VLOOKUP(J824,Blocos!D:I,6,0)&amp;Apoio!$E$1&amp;Y824,""))</f>
        <v>@Campos(posicao = 9, tipo = 'C')@Column(name = "COD_OBS")private String codObs;</v>
      </c>
      <c r="X824" s="190" t="str">
        <f>IF(ISNUMBER(Q824),COUNTIF(Blocos!G:G,J824),"")</f>
        <v/>
      </c>
      <c r="Y824" s="190" t="str">
        <f>IF(OR(X824=0,X824=""),"",VLOOKUP(SUMIFS(Blocos!A:A,Blocos!H:H,'EFD REGISTROS e Campos (2)'!X824,Blocos!G:G,'EFD REGISTROS e Campos (2)'!J824),Blocos!A:L,12,0))</f>
        <v/>
      </c>
      <c r="Z824" s="190" t="str">
        <f>IF(ISNUMBER(Q825),VLOOKUP(J824,Blocos!D:G,4,0),"")</f>
        <v>C300</v>
      </c>
      <c r="AA824" s="190" t="str">
        <f>IF(ISNUMBER(Q824),CONCATENATE("CREATE TABLE ""reg_",LOWER(J824),""" (""ID"" bigint NOT NULL AUTO_INCREMENT,  ""HASHFILE"" varchar(255) DEFAULT NULL, ""ID_PAI"" bigint NOT NULL,"),IF(Q824="Campo",CONCATENATE("""",L824,""" ",VLOOKUP(R824,Apoio!A:C,3,0)),""))&amp;IF(Z824="","",CONCATENATE("PRIMARY KEY (""ID""), KEY ""FK_reg_",LOWER(Z824),"_ID_PAI"" (""ID_PAI""), CONSTRAINT ""FK_reg_",LOWER(Z824),"_ID_PAI"" FOREIGN KEY (""ID_PAI"") REFERENCES ""reg_",LOWER(Z824),""" (""ID"")) ENGINE=InnoDB AUTO_INCREMENT=105774 DEFAULT CHARSET=utf8mb4 COLLATE=utf8mb4_0900_ai_ci;"))</f>
        <v>"COD_OBS" varchar(255) DEFAULT NULL,PRIMARY KEY ("ID"), KEY "FK_reg_c300_ID_PAI" ("ID_PAI"), CONSTRAINT "FK_reg_c300_ID_PAI" FOREIGN KEY ("ID_PAI") REFERENCES "reg_c300" ("ID")) ENGINE=InnoDB AUTO_INCREMENT=105774 DEFAULT CHARSET=utf8mb4 COLLATE=utf8mb4_0900_ai_ci;</v>
      </c>
      <c r="AB824" s="190" t="str">
        <f t="shared" si="90"/>
        <v>`reg_c320`.`COD_OBS`,FROM `efdicms`.`reg_c320`;"</v>
      </c>
    </row>
    <row r="825" spans="1:28" ht="14.5" hidden="1" customHeight="1" collapsed="1" x14ac:dyDescent="0.3">
      <c r="A825" s="180" t="s">
        <v>1471</v>
      </c>
      <c r="F825" s="180" t="s">
        <v>1472</v>
      </c>
      <c r="I825" s="180" t="s">
        <v>144</v>
      </c>
      <c r="J825" s="187" t="str">
        <f t="shared" si="85"/>
        <v>C321</v>
      </c>
      <c r="K825" s="195" t="s">
        <v>1473</v>
      </c>
      <c r="Q825" s="192">
        <f t="shared" si="86"/>
        <v>4</v>
      </c>
      <c r="S825" s="191" t="str">
        <f t="shared" si="87"/>
        <v>&lt;/registro&gt;
&lt;registro codigo="C321" perfil="B" nivel="4"&gt;</v>
      </c>
      <c r="T825" s="192" t="str">
        <f t="shared" si="88"/>
        <v/>
      </c>
      <c r="U825" s="192" t="str">
        <f t="shared" si="92"/>
        <v>&lt;/registro&gt;
&lt;registro codigo="C321" perfil="B" nivel="4"&gt;</v>
      </c>
      <c r="V825" s="192" t="str">
        <f t="shared" si="89"/>
        <v/>
      </c>
      <c r="W825" s="191" t="str">
        <f>IF(Q825="Campo","@Campos(posicao = "&amp;K825&amp;", tipo = '"&amp;R825&amp;"')@Column(name = """&amp;L825&amp;""")"&amp;IF(R825="D","@Temporal(TemporalType.DATE)","")&amp;"private "&amp;VLOOKUP(TEXT(R825,"@"),Apoio!A:B,2,0)&amp;" "&amp;SUBSTITUTE(LOWER(LEFT(L825,1))&amp;RIGHT(PROPER(L825),LEN(L825)-1),"_","")&amp;";",IF(ISNUMBER(Q825),IF(R825="R","@Entity@Table(name = ""reg_"&amp;LOWER(J825)&amp;""")@XmlRootElement","")&amp;VLOOKUP(J825,Blocos!D:I,6,0)&amp;Apoio!$E$1&amp;Y825,""))</f>
        <v>@Registros(nivel = 4) public class RegC321 implements Serializable { private static final long serialVersionUID = 1L; @Id @GeneratedValue(strategy = GenerationType.IDENTITY) @Basic(optional = false) @Column(name = "ID" ) private Long id;@ManyToOne(fetch = FetchType.LAZY) @JoinColumn(name = "ID_PAI", nullable = false) private RegC320 idPai; public RegC320 getIdPai() {return idPai;}public void setIdPai(Object idPai) {this.idPai = (RegC320) idPai;}public RegC321() { } public RegC321(Long id) { this.id = id; } public RegC321(Long id, RegC320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RegC330 regC330;public RegC330 getRegC330() {return regC330;}public void setRegC330(RegC330 regC330) {this.regC330 = regC330;}</v>
      </c>
      <c r="X825" s="190">
        <f>IF(ISNUMBER(Q825),COUNTIF(Blocos!G:G,J825),"")</f>
        <v>1</v>
      </c>
      <c r="Y825" s="190" t="str">
        <f>IF(OR(X825=0,X825=""),"",VLOOKUP(SUMIFS(Blocos!A:A,Blocos!H:H,'EFD REGISTROS e Campos (2)'!X825,Blocos!G:G,'EFD REGISTROS e Campos (2)'!J825),Blocos!A:L,12,0))</f>
        <v>@OneToOne(optional = true, cascade = CascadeType.ALL, fetch = FetchType.LAZY, mappedBy = "idPai")private  RegC330 regC330;public RegC330 getRegC330() {return regC330;}public void setRegC330(RegC330 regC330) {this.regC330 = regC330;}</v>
      </c>
      <c r="Z825" s="190" t="str">
        <f>IF(ISNUMBER(Q826),VLOOKUP(J825,Blocos!D:G,4,0),"")</f>
        <v/>
      </c>
      <c r="AA825" s="190" t="str">
        <f>IF(ISNUMBER(Q825),CONCATENATE("CREATE TABLE ""reg_",LOWER(J825),""" (""ID"" bigint NOT NULL AUTO_INCREMENT,  ""HASHFILE"" varchar(255) DEFAULT NULL, ""ID_PAI"" bigint NOT NULL,"),IF(Q825="Campo",CONCATENATE("""",L825,""" ",VLOOKUP(R825,Apoio!A:C,3,0)),""))&amp;IF(Z825="","",CONCATENATE("PRIMARY KEY (""ID""), KEY ""FK_reg_",LOWER(Z825),"_ID_PAI"" (""ID_PAI""), CONSTRAINT ""FK_reg_",LOWER(Z825),"_ID_PAI"" FOREIGN KEY (""ID_PAI"") REFERENCES ""reg_",LOWER(Z825),""" (""ID"")) ENGINE=InnoDB AUTO_INCREMENT=105774 DEFAULT CHARSET=utf8mb4 COLLATE=utf8mb4_0900_ai_ci;"))</f>
        <v>CREATE TABLE "reg_c321" ("ID" bigint NOT NULL AUTO_INCREMENT,  "HASHFILE" varchar(255) DEFAULT NULL, "ID_PAI" bigint NOT NULL,</v>
      </c>
      <c r="AB825" s="190" t="str">
        <f t="shared" si="90"/>
        <v/>
      </c>
    </row>
    <row r="826" spans="1:28" ht="14.5" hidden="1" customHeight="1" x14ac:dyDescent="0.3">
      <c r="J826" s="187" t="str">
        <f t="shared" si="85"/>
        <v>C321</v>
      </c>
      <c r="K826" s="181">
        <v>1</v>
      </c>
      <c r="L826" s="289" t="s">
        <v>25</v>
      </c>
      <c r="M826" s="182" t="s">
        <v>1474</v>
      </c>
      <c r="N826" s="181" t="s">
        <v>27</v>
      </c>
      <c r="O826" s="181">
        <v>4</v>
      </c>
      <c r="P826" s="181" t="s">
        <v>28</v>
      </c>
      <c r="Q826" s="192" t="str">
        <f t="shared" si="86"/>
        <v>Campo</v>
      </c>
      <c r="R826" s="192" t="s">
        <v>27</v>
      </c>
      <c r="S826" s="191" t="str">
        <f t="shared" si="87"/>
        <v/>
      </c>
      <c r="T826" s="192" t="str">
        <f t="shared" si="88"/>
        <v>&lt;campo posicao="1"&gt;
&lt;coluna&gt;REG&lt;/coluna&gt;
&lt;descricao&gt;Texto fixo contendo "C321"&lt;/descricao&gt;
&lt;tipo&gt;C&lt;/tipo&gt;
&lt;/campo&gt;</v>
      </c>
      <c r="U826" s="192" t="str">
        <f t="shared" si="92"/>
        <v>&lt;campo posicao="1"&gt;
&lt;coluna&gt;REG&lt;/coluna&gt;
&lt;descricao&gt;Texto fixo contendo "C321"&lt;/descricao&gt;
&lt;tipo&gt;C&lt;/tipo&gt;
&lt;/campo&gt;</v>
      </c>
      <c r="V826" s="192" t="str">
        <f t="shared" si="89"/>
        <v>{"Column2", "REG"},</v>
      </c>
      <c r="W826" s="191" t="str">
        <f>IF(Q826="Campo","@Campos(posicao = "&amp;K826&amp;", tipo = '"&amp;R826&amp;"')@Column(name = """&amp;L826&amp;""")"&amp;IF(R826="D","@Temporal(TemporalType.DATE)","")&amp;"private "&amp;VLOOKUP(TEXT(R826,"@"),Apoio!A:B,2,0)&amp;" "&amp;SUBSTITUTE(LOWER(LEFT(L826,1))&amp;RIGHT(PROPER(L826),LEN(L826)-1),"_","")&amp;";",IF(ISNUMBER(Q826),IF(R826="R","@Entity@Table(name = ""reg_"&amp;LOWER(J826)&amp;""")@XmlRootElement","")&amp;VLOOKUP(J826,Blocos!D:I,6,0)&amp;Apoio!$E$1&amp;Y826,""))</f>
        <v>@Campos(posicao = 1, tipo = 'C')@Column(name = "REG")private String reg;</v>
      </c>
      <c r="X826" s="190" t="str">
        <f>IF(ISNUMBER(Q826),COUNTIF(Blocos!G:G,J826),"")</f>
        <v/>
      </c>
      <c r="Y826" s="190" t="str">
        <f>IF(OR(X826=0,X826=""),"",VLOOKUP(SUMIFS(Blocos!A:A,Blocos!H:H,'EFD REGISTROS e Campos (2)'!X826,Blocos!G:G,'EFD REGISTROS e Campos (2)'!J826),Blocos!A:L,12,0))</f>
        <v/>
      </c>
      <c r="Z826" s="190" t="str">
        <f>IF(ISNUMBER(Q827),VLOOKUP(J826,Blocos!D:G,4,0),"")</f>
        <v/>
      </c>
      <c r="AA826" s="190" t="str">
        <f>IF(ISNUMBER(Q826),CONCATENATE("CREATE TABLE ""reg_",LOWER(J826),""" (""ID"" bigint NOT NULL AUTO_INCREMENT,  ""HASHFILE"" varchar(255) DEFAULT NULL, ""ID_PAI"" bigint NOT NULL,"),IF(Q826="Campo",CONCATENATE("""",L826,""" ",VLOOKUP(R826,Apoio!A:C,3,0)),""))&amp;IF(Z826="","",CONCATENATE("PRIMARY KEY (""ID""), KEY ""FK_reg_",LOWER(Z826),"_ID_PAI"" (""ID_PAI""), CONSTRAINT ""FK_reg_",LOWER(Z826),"_ID_PAI"" FOREIGN KEY (""ID_PAI"") REFERENCES ""reg_",LOWER(Z826),""" (""ID"")) ENGINE=InnoDB AUTO_INCREMENT=105774 DEFAULT CHARSET=utf8mb4 COLLATE=utf8mb4_0900_ai_ci;"))</f>
        <v>"REG" varchar(255) DEFAULT NULL,</v>
      </c>
      <c r="AB826" s="190" t="str">
        <f t="shared" si="90"/>
        <v>USE `efdicms`;SELECT `reg_c321`.`REG`,</v>
      </c>
    </row>
    <row r="827" spans="1:28" ht="14.5" hidden="1" customHeight="1" x14ac:dyDescent="0.3">
      <c r="J827" s="187" t="str">
        <f t="shared" si="85"/>
        <v>C321</v>
      </c>
      <c r="K827" s="181">
        <v>2</v>
      </c>
      <c r="L827" s="289" t="s">
        <v>163</v>
      </c>
      <c r="M827" s="182" t="s">
        <v>801</v>
      </c>
      <c r="N827" s="181" t="s">
        <v>27</v>
      </c>
      <c r="O827" s="181">
        <v>60</v>
      </c>
      <c r="P827" s="181" t="s">
        <v>28</v>
      </c>
      <c r="Q827" s="192" t="str">
        <f t="shared" si="86"/>
        <v>Campo</v>
      </c>
      <c r="R827" s="192" t="s">
        <v>27</v>
      </c>
      <c r="S827" s="191" t="str">
        <f t="shared" si="87"/>
        <v/>
      </c>
      <c r="T827" s="192" t="str">
        <f t="shared" si="88"/>
        <v>&lt;campo posicao="2"&gt;
&lt;coluna&gt;COD_ITEM&lt;/coluna&gt;
&lt;descricao&gt;Código do item (campo 02 do Registro 0200)&lt;/descricao&gt;
&lt;tipo&gt;C&lt;/tipo&gt;
&lt;/campo&gt;</v>
      </c>
      <c r="U827" s="192" t="str">
        <f t="shared" si="92"/>
        <v>&lt;campo posicao="2"&gt;
&lt;coluna&gt;COD_ITEM&lt;/coluna&gt;
&lt;descricao&gt;Código do item (campo 02 do Registro 0200)&lt;/descricao&gt;
&lt;tipo&gt;C&lt;/tipo&gt;
&lt;/campo&gt;</v>
      </c>
      <c r="V827" s="192" t="str">
        <f t="shared" si="89"/>
        <v>{"Column3", "COD_ITEM"},</v>
      </c>
      <c r="W827" s="191" t="str">
        <f>IF(Q827="Campo","@Campos(posicao = "&amp;K827&amp;", tipo = '"&amp;R827&amp;"')@Column(name = """&amp;L827&amp;""")"&amp;IF(R827="D","@Temporal(TemporalType.DATE)","")&amp;"private "&amp;VLOOKUP(TEXT(R827,"@"),Apoio!A:B,2,0)&amp;" "&amp;SUBSTITUTE(LOWER(LEFT(L827,1))&amp;RIGHT(PROPER(L827),LEN(L827)-1),"_","")&amp;";",IF(ISNUMBER(Q827),IF(R827="R","@Entity@Table(name = ""reg_"&amp;LOWER(J827)&amp;""")@XmlRootElement","")&amp;VLOOKUP(J827,Blocos!D:I,6,0)&amp;Apoio!$E$1&amp;Y827,""))</f>
        <v>@Campos(posicao = 2, tipo = 'C')@Column(name = "COD_ITEM")private String codItem;</v>
      </c>
      <c r="X827" s="190" t="str">
        <f>IF(ISNUMBER(Q827),COUNTIF(Blocos!G:G,J827),"")</f>
        <v/>
      </c>
      <c r="Y827" s="190" t="str">
        <f>IF(OR(X827=0,X827=""),"",VLOOKUP(SUMIFS(Blocos!A:A,Blocos!H:H,'EFD REGISTROS e Campos (2)'!X827,Blocos!G:G,'EFD REGISTROS e Campos (2)'!J827),Blocos!A:L,12,0))</f>
        <v/>
      </c>
      <c r="Z827" s="190" t="str">
        <f>IF(ISNUMBER(Q828),VLOOKUP(J827,Blocos!D:G,4,0),"")</f>
        <v/>
      </c>
      <c r="AA827" s="190" t="str">
        <f>IF(ISNUMBER(Q827),CONCATENATE("CREATE TABLE ""reg_",LOWER(J827),""" (""ID"" bigint NOT NULL AUTO_INCREMENT,  ""HASHFILE"" varchar(255) DEFAULT NULL, ""ID_PAI"" bigint NOT NULL,"),IF(Q827="Campo",CONCATENATE("""",L827,""" ",VLOOKUP(R827,Apoio!A:C,3,0)),""))&amp;IF(Z827="","",CONCATENATE("PRIMARY KEY (""ID""), KEY ""FK_reg_",LOWER(Z827),"_ID_PAI"" (""ID_PAI""), CONSTRAINT ""FK_reg_",LOWER(Z827),"_ID_PAI"" FOREIGN KEY (""ID_PAI"") REFERENCES ""reg_",LOWER(Z827),""" (""ID"")) ENGINE=InnoDB AUTO_INCREMENT=105774 DEFAULT CHARSET=utf8mb4 COLLATE=utf8mb4_0900_ai_ci;"))</f>
        <v>"COD_ITEM" varchar(255) DEFAULT NULL,</v>
      </c>
      <c r="AB827" s="190" t="str">
        <f t="shared" si="90"/>
        <v>`reg_c321`.`COD_ITEM`,</v>
      </c>
    </row>
    <row r="828" spans="1:28" ht="14.5" hidden="1" customHeight="1" x14ac:dyDescent="0.3">
      <c r="J828" s="187" t="str">
        <f t="shared" si="85"/>
        <v>C321</v>
      </c>
      <c r="K828" s="181">
        <v>3</v>
      </c>
      <c r="L828" s="289" t="s">
        <v>804</v>
      </c>
      <c r="M828" s="182" t="s">
        <v>1475</v>
      </c>
      <c r="N828" s="181" t="s">
        <v>32</v>
      </c>
      <c r="O828" s="181" t="s">
        <v>28</v>
      </c>
      <c r="P828" s="181">
        <v>3</v>
      </c>
      <c r="Q828" s="192" t="str">
        <f t="shared" si="86"/>
        <v>Campo</v>
      </c>
      <c r="R828" s="192" t="s">
        <v>3606</v>
      </c>
      <c r="S828" s="191" t="str">
        <f t="shared" si="87"/>
        <v/>
      </c>
      <c r="T828" s="192" t="str">
        <f t="shared" si="88"/>
        <v>&lt;campo posicao="3"&gt;
&lt;coluna&gt;QTD&lt;/coluna&gt;
&lt;descricao&gt;Quantidade acumulada do item&lt;/descricao&gt;
&lt;tipo&gt;R&lt;/tipo&gt;
&lt;/campo&gt;</v>
      </c>
      <c r="U828" s="192" t="str">
        <f t="shared" si="92"/>
        <v>&lt;campo posicao="3"&gt;
&lt;coluna&gt;QTD&lt;/coluna&gt;
&lt;descricao&gt;Quantidade acumulada do item&lt;/descricao&gt;
&lt;tipo&gt;R&lt;/tipo&gt;
&lt;/campo&gt;</v>
      </c>
      <c r="V828" s="192" t="str">
        <f t="shared" si="89"/>
        <v>{"Column4", "QTD"},</v>
      </c>
      <c r="W828" s="191" t="str">
        <f>IF(Q828="Campo","@Campos(posicao = "&amp;K828&amp;", tipo = '"&amp;R828&amp;"')@Column(name = """&amp;L828&amp;""")"&amp;IF(R828="D","@Temporal(TemporalType.DATE)","")&amp;"private "&amp;VLOOKUP(TEXT(R828,"@"),Apoio!A:B,2,0)&amp;" "&amp;SUBSTITUTE(LOWER(LEFT(L828,1))&amp;RIGHT(PROPER(L828),LEN(L828)-1),"_","")&amp;";",IF(ISNUMBER(Q828),IF(R828="R","@Entity@Table(name = ""reg_"&amp;LOWER(J828)&amp;""")@XmlRootElement","")&amp;VLOOKUP(J828,Blocos!D:I,6,0)&amp;Apoio!$E$1&amp;Y828,""))</f>
        <v>@Campos(posicao = 3, tipo = 'R')@Column(name = "QTD")private BigDecimal qtd;</v>
      </c>
      <c r="X828" s="190" t="str">
        <f>IF(ISNUMBER(Q828),COUNTIF(Blocos!G:G,J828),"")</f>
        <v/>
      </c>
      <c r="Y828" s="190" t="str">
        <f>IF(OR(X828=0,X828=""),"",VLOOKUP(SUMIFS(Blocos!A:A,Blocos!H:H,'EFD REGISTROS e Campos (2)'!X828,Blocos!G:G,'EFD REGISTROS e Campos (2)'!J828),Blocos!A:L,12,0))</f>
        <v/>
      </c>
      <c r="Z828" s="190" t="str">
        <f>IF(ISNUMBER(Q829),VLOOKUP(J828,Blocos!D:G,4,0),"")</f>
        <v/>
      </c>
      <c r="AA828" s="190" t="str">
        <f>IF(ISNUMBER(Q828),CONCATENATE("CREATE TABLE ""reg_",LOWER(J828),""" (""ID"" bigint NOT NULL AUTO_INCREMENT,  ""HASHFILE"" varchar(255) DEFAULT NULL, ""ID_PAI"" bigint NOT NULL,"),IF(Q828="Campo",CONCATENATE("""",L828,""" ",VLOOKUP(R828,Apoio!A:C,3,0)),""))&amp;IF(Z828="","",CONCATENATE("PRIMARY KEY (""ID""), KEY ""FK_reg_",LOWER(Z828),"_ID_PAI"" (""ID_PAI""), CONSTRAINT ""FK_reg_",LOWER(Z828),"_ID_PAI"" FOREIGN KEY (""ID_PAI"") REFERENCES ""reg_",LOWER(Z828),""" (""ID"")) ENGINE=InnoDB AUTO_INCREMENT=105774 DEFAULT CHARSET=utf8mb4 COLLATE=utf8mb4_0900_ai_ci;"))</f>
        <v>"QTD" decimal(15,6) DEFAULT NULL,</v>
      </c>
      <c r="AB828" s="190" t="str">
        <f t="shared" si="90"/>
        <v>`reg_c321`.`QTD`,</v>
      </c>
    </row>
    <row r="829" spans="1:28" ht="14.5" hidden="1" customHeight="1" x14ac:dyDescent="0.3">
      <c r="J829" s="187" t="str">
        <f t="shared" si="85"/>
        <v>C321</v>
      </c>
      <c r="K829" s="181">
        <v>4</v>
      </c>
      <c r="L829" s="289" t="s">
        <v>156</v>
      </c>
      <c r="M829" s="182" t="s">
        <v>806</v>
      </c>
      <c r="N829" s="181" t="s">
        <v>27</v>
      </c>
      <c r="O829" s="181">
        <v>6</v>
      </c>
      <c r="P829" s="181" t="s">
        <v>28</v>
      </c>
      <c r="Q829" s="192" t="str">
        <f t="shared" si="86"/>
        <v>Campo</v>
      </c>
      <c r="R829" s="192" t="s">
        <v>27</v>
      </c>
      <c r="S829" s="191" t="str">
        <f t="shared" si="87"/>
        <v/>
      </c>
      <c r="T829" s="192" t="str">
        <f t="shared" si="88"/>
        <v>&lt;campo posicao="4"&gt;
&lt;coluna&gt;UNID&lt;/coluna&gt;
&lt;descricao&gt;Unidade do item (Campo 02 do registro 0190)&lt;/descricao&gt;
&lt;tipo&gt;C&lt;/tipo&gt;
&lt;/campo&gt;</v>
      </c>
      <c r="U829" s="192" t="str">
        <f t="shared" si="92"/>
        <v>&lt;campo posicao="4"&gt;
&lt;coluna&gt;UNID&lt;/coluna&gt;
&lt;descricao&gt;Unidade do item (Campo 02 do registro 0190)&lt;/descricao&gt;
&lt;tipo&gt;C&lt;/tipo&gt;
&lt;/campo&gt;</v>
      </c>
      <c r="V829" s="192" t="str">
        <f t="shared" si="89"/>
        <v>{"Column5", "UNID"},</v>
      </c>
      <c r="W829" s="191" t="str">
        <f>IF(Q829="Campo","@Campos(posicao = "&amp;K829&amp;", tipo = '"&amp;R829&amp;"')@Column(name = """&amp;L829&amp;""")"&amp;IF(R829="D","@Temporal(TemporalType.DATE)","")&amp;"private "&amp;VLOOKUP(TEXT(R829,"@"),Apoio!A:B,2,0)&amp;" "&amp;SUBSTITUTE(LOWER(LEFT(L829,1))&amp;RIGHT(PROPER(L829),LEN(L829)-1),"_","")&amp;";",IF(ISNUMBER(Q829),IF(R829="R","@Entity@Table(name = ""reg_"&amp;LOWER(J829)&amp;""")@XmlRootElement","")&amp;VLOOKUP(J829,Blocos!D:I,6,0)&amp;Apoio!$E$1&amp;Y829,""))</f>
        <v>@Campos(posicao = 4, tipo = 'C')@Column(name = "UNID")private String unid;</v>
      </c>
      <c r="X829" s="190" t="str">
        <f>IF(ISNUMBER(Q829),COUNTIF(Blocos!G:G,J829),"")</f>
        <v/>
      </c>
      <c r="Y829" s="190" t="str">
        <f>IF(OR(X829=0,X829=""),"",VLOOKUP(SUMIFS(Blocos!A:A,Blocos!H:H,'EFD REGISTROS e Campos (2)'!X829,Blocos!G:G,'EFD REGISTROS e Campos (2)'!J829),Blocos!A:L,12,0))</f>
        <v/>
      </c>
      <c r="Z829" s="190" t="str">
        <f>IF(ISNUMBER(Q830),VLOOKUP(J829,Blocos!D:G,4,0),"")</f>
        <v/>
      </c>
      <c r="AA829" s="190" t="str">
        <f>IF(ISNUMBER(Q829),CONCATENATE("CREATE TABLE ""reg_",LOWER(J829),""" (""ID"" bigint NOT NULL AUTO_INCREMENT,  ""HASHFILE"" varchar(255) DEFAULT NULL, ""ID_PAI"" bigint NOT NULL,"),IF(Q829="Campo",CONCATENATE("""",L829,""" ",VLOOKUP(R829,Apoio!A:C,3,0)),""))&amp;IF(Z829="","",CONCATENATE("PRIMARY KEY (""ID""), KEY ""FK_reg_",LOWER(Z829),"_ID_PAI"" (""ID_PAI""), CONSTRAINT ""FK_reg_",LOWER(Z829),"_ID_PAI"" FOREIGN KEY (""ID_PAI"") REFERENCES ""reg_",LOWER(Z829),""" (""ID"")) ENGINE=InnoDB AUTO_INCREMENT=105774 DEFAULT CHARSET=utf8mb4 COLLATE=utf8mb4_0900_ai_ci;"))</f>
        <v>"UNID" varchar(255) DEFAULT NULL,</v>
      </c>
      <c r="AB829" s="190" t="str">
        <f t="shared" si="90"/>
        <v>`reg_c321`.`UNID`,</v>
      </c>
    </row>
    <row r="830" spans="1:28" ht="14.5" hidden="1" customHeight="1" x14ac:dyDescent="0.3">
      <c r="J830" s="187" t="str">
        <f t="shared" si="85"/>
        <v>C321</v>
      </c>
      <c r="K830" s="181">
        <v>5</v>
      </c>
      <c r="L830" s="289" t="s">
        <v>807</v>
      </c>
      <c r="M830" s="182" t="s">
        <v>1476</v>
      </c>
      <c r="N830" s="181" t="s">
        <v>32</v>
      </c>
      <c r="O830" s="181" t="s">
        <v>28</v>
      </c>
      <c r="P830" s="181">
        <v>2</v>
      </c>
      <c r="Q830" s="192" t="str">
        <f t="shared" si="86"/>
        <v>Campo</v>
      </c>
      <c r="R830" s="192" t="s">
        <v>3606</v>
      </c>
      <c r="S830" s="191" t="str">
        <f t="shared" si="87"/>
        <v/>
      </c>
      <c r="T830" s="192" t="str">
        <f t="shared" si="88"/>
        <v>&lt;campo posicao="5"&gt;
&lt;coluna&gt;VL_ITEM&lt;/coluna&gt;
&lt;descricao&gt;Valor acumulado do item&lt;/descricao&gt;
&lt;tipo&gt;R&lt;/tipo&gt;
&lt;/campo&gt;</v>
      </c>
      <c r="U830" s="192" t="str">
        <f t="shared" si="92"/>
        <v>&lt;campo posicao="5"&gt;
&lt;coluna&gt;VL_ITEM&lt;/coluna&gt;
&lt;descricao&gt;Valor acumulado do item&lt;/descricao&gt;
&lt;tipo&gt;R&lt;/tipo&gt;
&lt;/campo&gt;</v>
      </c>
      <c r="V830" s="192" t="str">
        <f t="shared" si="89"/>
        <v>{"Column6", "VL_ITEM"},</v>
      </c>
      <c r="W830" s="191" t="str">
        <f>IF(Q830="Campo","@Campos(posicao = "&amp;K830&amp;", tipo = '"&amp;R830&amp;"')@Column(name = """&amp;L830&amp;""")"&amp;IF(R830="D","@Temporal(TemporalType.DATE)","")&amp;"private "&amp;VLOOKUP(TEXT(R830,"@"),Apoio!A:B,2,0)&amp;" "&amp;SUBSTITUTE(LOWER(LEFT(L830,1))&amp;RIGHT(PROPER(L830),LEN(L830)-1),"_","")&amp;";",IF(ISNUMBER(Q830),IF(R830="R","@Entity@Table(name = ""reg_"&amp;LOWER(J830)&amp;""")@XmlRootElement","")&amp;VLOOKUP(J830,Blocos!D:I,6,0)&amp;Apoio!$E$1&amp;Y830,""))</f>
        <v>@Campos(posicao = 5, tipo = 'R')@Column(name = "VL_ITEM")private BigDecimal vlItem;</v>
      </c>
      <c r="X830" s="190" t="str">
        <f>IF(ISNUMBER(Q830),COUNTIF(Blocos!G:G,J830),"")</f>
        <v/>
      </c>
      <c r="Y830" s="190" t="str">
        <f>IF(OR(X830=0,X830=""),"",VLOOKUP(SUMIFS(Blocos!A:A,Blocos!H:H,'EFD REGISTROS e Campos (2)'!X830,Blocos!G:G,'EFD REGISTROS e Campos (2)'!J830),Blocos!A:L,12,0))</f>
        <v/>
      </c>
      <c r="Z830" s="190" t="str">
        <f>IF(ISNUMBER(Q831),VLOOKUP(J830,Blocos!D:G,4,0),"")</f>
        <v/>
      </c>
      <c r="AA830" s="190" t="str">
        <f>IF(ISNUMBER(Q830),CONCATENATE("CREATE TABLE ""reg_",LOWER(J830),""" (""ID"" bigint NOT NULL AUTO_INCREMENT,  ""HASHFILE"" varchar(255) DEFAULT NULL, ""ID_PAI"" bigint NOT NULL,"),IF(Q830="Campo",CONCATENATE("""",L830,""" ",VLOOKUP(R830,Apoio!A:C,3,0)),""))&amp;IF(Z830="","",CONCATENATE("PRIMARY KEY (""ID""), KEY ""FK_reg_",LOWER(Z830),"_ID_PAI"" (""ID_PAI""), CONSTRAINT ""FK_reg_",LOWER(Z830),"_ID_PAI"" FOREIGN KEY (""ID_PAI"") REFERENCES ""reg_",LOWER(Z830),""" (""ID"")) ENGINE=InnoDB AUTO_INCREMENT=105774 DEFAULT CHARSET=utf8mb4 COLLATE=utf8mb4_0900_ai_ci;"))</f>
        <v>"VL_ITEM" decimal(15,6) DEFAULT NULL,</v>
      </c>
      <c r="AB830" s="190" t="str">
        <f t="shared" si="90"/>
        <v>`reg_c321`.`VL_ITEM`,</v>
      </c>
    </row>
    <row r="831" spans="1:28" ht="14.5" hidden="1" customHeight="1" x14ac:dyDescent="0.3">
      <c r="J831" s="187" t="str">
        <f t="shared" si="85"/>
        <v>C321</v>
      </c>
      <c r="K831" s="181">
        <v>6</v>
      </c>
      <c r="L831" s="289" t="s">
        <v>546</v>
      </c>
      <c r="M831" s="182" t="s">
        <v>1477</v>
      </c>
      <c r="N831" s="181" t="s">
        <v>32</v>
      </c>
      <c r="O831" s="181" t="s">
        <v>28</v>
      </c>
      <c r="P831" s="181">
        <v>2</v>
      </c>
      <c r="Q831" s="192" t="str">
        <f t="shared" si="86"/>
        <v>Campo</v>
      </c>
      <c r="R831" s="192" t="s">
        <v>3606</v>
      </c>
      <c r="S831" s="191" t="str">
        <f t="shared" si="87"/>
        <v/>
      </c>
      <c r="T831" s="192" t="str">
        <f t="shared" si="88"/>
        <v>&lt;campo posicao="6"&gt;
&lt;coluna&gt;VL_DESC&lt;/coluna&gt;
&lt;descricao&gt;Valor do desconto acumulado&lt;/descricao&gt;
&lt;tipo&gt;R&lt;/tipo&gt;
&lt;/campo&gt;</v>
      </c>
      <c r="U831" s="192" t="str">
        <f t="shared" si="92"/>
        <v>&lt;campo posicao="6"&gt;
&lt;coluna&gt;VL_DESC&lt;/coluna&gt;
&lt;descricao&gt;Valor do desconto acumulado&lt;/descricao&gt;
&lt;tipo&gt;R&lt;/tipo&gt;
&lt;/campo&gt;</v>
      </c>
      <c r="V831" s="192" t="str">
        <f t="shared" si="89"/>
        <v>{"Column7", "VL_DESC"},</v>
      </c>
      <c r="W831" s="191" t="str">
        <f>IF(Q831="Campo","@Campos(posicao = "&amp;K831&amp;", tipo = '"&amp;R831&amp;"')@Column(name = """&amp;L831&amp;""")"&amp;IF(R831="D","@Temporal(TemporalType.DATE)","")&amp;"private "&amp;VLOOKUP(TEXT(R831,"@"),Apoio!A:B,2,0)&amp;" "&amp;SUBSTITUTE(LOWER(LEFT(L831,1))&amp;RIGHT(PROPER(L831),LEN(L831)-1),"_","")&amp;";",IF(ISNUMBER(Q831),IF(R831="R","@Entity@Table(name = ""reg_"&amp;LOWER(J831)&amp;""")@XmlRootElement","")&amp;VLOOKUP(J831,Blocos!D:I,6,0)&amp;Apoio!$E$1&amp;Y831,""))</f>
        <v>@Campos(posicao = 6, tipo = 'R')@Column(name = "VL_DESC")private BigDecimal vlDesc;</v>
      </c>
      <c r="X831" s="190" t="str">
        <f>IF(ISNUMBER(Q831),COUNTIF(Blocos!G:G,J831),"")</f>
        <v/>
      </c>
      <c r="Y831" s="190" t="str">
        <f>IF(OR(X831=0,X831=""),"",VLOOKUP(SUMIFS(Blocos!A:A,Blocos!H:H,'EFD REGISTROS e Campos (2)'!X831,Blocos!G:G,'EFD REGISTROS e Campos (2)'!J831),Blocos!A:L,12,0))</f>
        <v/>
      </c>
      <c r="Z831" s="190" t="str">
        <f>IF(ISNUMBER(Q832),VLOOKUP(J831,Blocos!D:G,4,0),"")</f>
        <v/>
      </c>
      <c r="AA831" s="190" t="str">
        <f>IF(ISNUMBER(Q831),CONCATENATE("CREATE TABLE ""reg_",LOWER(J831),""" (""ID"" bigint NOT NULL AUTO_INCREMENT,  ""HASHFILE"" varchar(255) DEFAULT NULL, ""ID_PAI"" bigint NOT NULL,"),IF(Q831="Campo",CONCATENATE("""",L831,""" ",VLOOKUP(R831,Apoio!A:C,3,0)),""))&amp;IF(Z831="","",CONCATENATE("PRIMARY KEY (""ID""), KEY ""FK_reg_",LOWER(Z831),"_ID_PAI"" (""ID_PAI""), CONSTRAINT ""FK_reg_",LOWER(Z831),"_ID_PAI"" FOREIGN KEY (""ID_PAI"") REFERENCES ""reg_",LOWER(Z831),""" (""ID"")) ENGINE=InnoDB AUTO_INCREMENT=105774 DEFAULT CHARSET=utf8mb4 COLLATE=utf8mb4_0900_ai_ci;"))</f>
        <v>"VL_DESC" decimal(15,6) DEFAULT NULL,</v>
      </c>
      <c r="AB831" s="190" t="str">
        <f t="shared" si="90"/>
        <v>`reg_c321`.`VL_DESC`,</v>
      </c>
    </row>
    <row r="832" spans="1:28" ht="14.5" hidden="1" customHeight="1" x14ac:dyDescent="0.3">
      <c r="J832" s="187" t="str">
        <f t="shared" ref="J832:J895" si="93">IF(A832="",J831,CONCATENATE(B832,C832,D832,E832,F832,G832,H832))</f>
        <v>C321</v>
      </c>
      <c r="K832" s="181">
        <v>7</v>
      </c>
      <c r="L832" s="289" t="s">
        <v>576</v>
      </c>
      <c r="M832" s="182" t="s">
        <v>1478</v>
      </c>
      <c r="N832" s="181" t="s">
        <v>32</v>
      </c>
      <c r="O832" s="181" t="s">
        <v>28</v>
      </c>
      <c r="P832" s="181">
        <v>2</v>
      </c>
      <c r="Q832" s="192" t="str">
        <f t="shared" si="86"/>
        <v>Campo</v>
      </c>
      <c r="R832" s="192" t="s">
        <v>3606</v>
      </c>
      <c r="S832" s="191" t="str">
        <f t="shared" si="87"/>
        <v/>
      </c>
      <c r="T832" s="192" t="str">
        <f t="shared" si="88"/>
        <v>&lt;campo posicao="7"&gt;
&lt;coluna&gt;VL_BC_ICMS&lt;/coluna&gt;
&lt;descricao&gt;Valor acumulado da base de cálculo do ICMS&lt;/descricao&gt;
&lt;tipo&gt;R&lt;/tipo&gt;
&lt;/campo&gt;</v>
      </c>
      <c r="U832" s="192" t="str">
        <f t="shared" si="92"/>
        <v>&lt;campo posicao="7"&gt;
&lt;coluna&gt;VL_BC_ICMS&lt;/coluna&gt;
&lt;descricao&gt;Valor acumulado da base de cálculo do ICMS&lt;/descricao&gt;
&lt;tipo&gt;R&lt;/tipo&gt;
&lt;/campo&gt;</v>
      </c>
      <c r="V832" s="192" t="str">
        <f t="shared" si="89"/>
        <v>{"Column8", "VL_BC_ICMS"},</v>
      </c>
      <c r="W832" s="191" t="str">
        <f>IF(Q832="Campo","@Campos(posicao = "&amp;K832&amp;", tipo = '"&amp;R832&amp;"')@Column(name = """&amp;L832&amp;""")"&amp;IF(R832="D","@Temporal(TemporalType.DATE)","")&amp;"private "&amp;VLOOKUP(TEXT(R832,"@"),Apoio!A:B,2,0)&amp;" "&amp;SUBSTITUTE(LOWER(LEFT(L832,1))&amp;RIGHT(PROPER(L832),LEN(L832)-1),"_","")&amp;";",IF(ISNUMBER(Q832),IF(R832="R","@Entity@Table(name = ""reg_"&amp;LOWER(J832)&amp;""")@XmlRootElement","")&amp;VLOOKUP(J832,Blocos!D:I,6,0)&amp;Apoio!$E$1&amp;Y832,""))</f>
        <v>@Campos(posicao = 7, tipo = 'R')@Column(name = "VL_BC_ICMS")private BigDecimal vlBcIcms;</v>
      </c>
      <c r="X832" s="190" t="str">
        <f>IF(ISNUMBER(Q832),COUNTIF(Blocos!G:G,J832),"")</f>
        <v/>
      </c>
      <c r="Y832" s="190" t="str">
        <f>IF(OR(X832=0,X832=""),"",VLOOKUP(SUMIFS(Blocos!A:A,Blocos!H:H,'EFD REGISTROS e Campos (2)'!X832,Blocos!G:G,'EFD REGISTROS e Campos (2)'!J832),Blocos!A:L,12,0))</f>
        <v/>
      </c>
      <c r="Z832" s="190" t="str">
        <f>IF(ISNUMBER(Q833),VLOOKUP(J832,Blocos!D:G,4,0),"")</f>
        <v/>
      </c>
      <c r="AA832" s="190" t="str">
        <f>IF(ISNUMBER(Q832),CONCATENATE("CREATE TABLE ""reg_",LOWER(J832),""" (""ID"" bigint NOT NULL AUTO_INCREMENT,  ""HASHFILE"" varchar(255) DEFAULT NULL, ""ID_PAI"" bigint NOT NULL,"),IF(Q832="Campo",CONCATENATE("""",L832,""" ",VLOOKUP(R832,Apoio!A:C,3,0)),""))&amp;IF(Z832="","",CONCATENATE("PRIMARY KEY (""ID""), KEY ""FK_reg_",LOWER(Z832),"_ID_PAI"" (""ID_PAI""), CONSTRAINT ""FK_reg_",LOWER(Z832),"_ID_PAI"" FOREIGN KEY (""ID_PAI"") REFERENCES ""reg_",LOWER(Z832),""" (""ID"")) ENGINE=InnoDB AUTO_INCREMENT=105774 DEFAULT CHARSET=utf8mb4 COLLATE=utf8mb4_0900_ai_ci;"))</f>
        <v>"VL_BC_ICMS" decimal(15,6) DEFAULT NULL,</v>
      </c>
      <c r="AB832" s="190" t="str">
        <f t="shared" si="90"/>
        <v>`reg_c321`.`VL_BC_ICMS`,</v>
      </c>
    </row>
    <row r="833" spans="1:28" ht="14.5" hidden="1" customHeight="1" x14ac:dyDescent="0.3">
      <c r="J833" s="187" t="str">
        <f t="shared" si="93"/>
        <v>C321</v>
      </c>
      <c r="K833" s="181">
        <v>8</v>
      </c>
      <c r="L833" s="289" t="s">
        <v>578</v>
      </c>
      <c r="M833" s="182" t="s">
        <v>1479</v>
      </c>
      <c r="N833" s="181" t="s">
        <v>32</v>
      </c>
      <c r="O833" s="181" t="s">
        <v>28</v>
      </c>
      <c r="P833" s="181">
        <v>2</v>
      </c>
      <c r="Q833" s="192" t="str">
        <f t="shared" si="86"/>
        <v>Campo</v>
      </c>
      <c r="R833" s="192" t="s">
        <v>3606</v>
      </c>
      <c r="S833" s="191" t="str">
        <f t="shared" si="87"/>
        <v/>
      </c>
      <c r="T833" s="192" t="str">
        <f t="shared" si="88"/>
        <v>&lt;campo posicao="8"&gt;
&lt;coluna&gt;VL_ICMS&lt;/coluna&gt;
&lt;descricao&gt;Valor acumulado do ICMS debitado&lt;/descricao&gt;
&lt;tipo&gt;R&lt;/tipo&gt;
&lt;/campo&gt;</v>
      </c>
      <c r="U833" s="192" t="str">
        <f t="shared" si="92"/>
        <v>&lt;campo posicao="8"&gt;
&lt;coluna&gt;VL_ICMS&lt;/coluna&gt;
&lt;descricao&gt;Valor acumulado do ICMS debitado&lt;/descricao&gt;
&lt;tipo&gt;R&lt;/tipo&gt;
&lt;/campo&gt;</v>
      </c>
      <c r="V833" s="192" t="str">
        <f t="shared" si="89"/>
        <v>{"Column9", "VL_ICMS"},</v>
      </c>
      <c r="W833" s="191" t="str">
        <f>IF(Q833="Campo","@Campos(posicao = "&amp;K833&amp;", tipo = '"&amp;R833&amp;"')@Column(name = """&amp;L833&amp;""")"&amp;IF(R833="D","@Temporal(TemporalType.DATE)","")&amp;"private "&amp;VLOOKUP(TEXT(R833,"@"),Apoio!A:B,2,0)&amp;" "&amp;SUBSTITUTE(LOWER(LEFT(L833,1))&amp;RIGHT(PROPER(L833),LEN(L833)-1),"_","")&amp;";",IF(ISNUMBER(Q833),IF(R833="R","@Entity@Table(name = ""reg_"&amp;LOWER(J833)&amp;""")@XmlRootElement","")&amp;VLOOKUP(J833,Blocos!D:I,6,0)&amp;Apoio!$E$1&amp;Y833,""))</f>
        <v>@Campos(posicao = 8, tipo = 'R')@Column(name = "VL_ICMS")private BigDecimal vlIcms;</v>
      </c>
      <c r="X833" s="190" t="str">
        <f>IF(ISNUMBER(Q833),COUNTIF(Blocos!G:G,J833),"")</f>
        <v/>
      </c>
      <c r="Y833" s="190" t="str">
        <f>IF(OR(X833=0,X833=""),"",VLOOKUP(SUMIFS(Blocos!A:A,Blocos!H:H,'EFD REGISTROS e Campos (2)'!X833,Blocos!G:G,'EFD REGISTROS e Campos (2)'!J833),Blocos!A:L,12,0))</f>
        <v/>
      </c>
      <c r="Z833" s="190" t="str">
        <f>IF(ISNUMBER(Q834),VLOOKUP(J833,Blocos!D:G,4,0),"")</f>
        <v/>
      </c>
      <c r="AA833" s="190" t="str">
        <f>IF(ISNUMBER(Q833),CONCATENATE("CREATE TABLE ""reg_",LOWER(J833),""" (""ID"" bigint NOT NULL AUTO_INCREMENT,  ""HASHFILE"" varchar(255) DEFAULT NULL, ""ID_PAI"" bigint NOT NULL,"),IF(Q833="Campo",CONCATENATE("""",L833,""" ",VLOOKUP(R833,Apoio!A:C,3,0)),""))&amp;IF(Z833="","",CONCATENATE("PRIMARY KEY (""ID""), KEY ""FK_reg_",LOWER(Z833),"_ID_PAI"" (""ID_PAI""), CONSTRAINT ""FK_reg_",LOWER(Z833),"_ID_PAI"" FOREIGN KEY (""ID_PAI"") REFERENCES ""reg_",LOWER(Z833),""" (""ID"")) ENGINE=InnoDB AUTO_INCREMENT=105774 DEFAULT CHARSET=utf8mb4 COLLATE=utf8mb4_0900_ai_ci;"))</f>
        <v>"VL_ICMS" decimal(15,6) DEFAULT NULL,</v>
      </c>
      <c r="AB833" s="190" t="str">
        <f t="shared" si="90"/>
        <v>`reg_c321`.`VL_ICMS`,</v>
      </c>
    </row>
    <row r="834" spans="1:28" ht="14.5" hidden="1" customHeight="1" x14ac:dyDescent="0.3">
      <c r="J834" s="187" t="str">
        <f t="shared" si="93"/>
        <v>C321</v>
      </c>
      <c r="K834" s="181">
        <v>9</v>
      </c>
      <c r="L834" s="289" t="s">
        <v>586</v>
      </c>
      <c r="M834" s="182" t="s">
        <v>1481</v>
      </c>
      <c r="N834" s="181" t="s">
        <v>32</v>
      </c>
      <c r="O834" s="181" t="s">
        <v>28</v>
      </c>
      <c r="P834" s="181">
        <v>2</v>
      </c>
      <c r="Q834" s="192" t="str">
        <f t="shared" si="86"/>
        <v>Campo</v>
      </c>
      <c r="R834" s="192" t="s">
        <v>3606</v>
      </c>
      <c r="S834" s="191" t="str">
        <f t="shared" si="87"/>
        <v/>
      </c>
      <c r="T834" s="192" t="str">
        <f t="shared" si="88"/>
        <v>&lt;campo posicao="9"&gt;
&lt;coluna&gt;VL_PIS&lt;/coluna&gt;
&lt;descricao&gt;Valor acumulado do PIS&lt;/descricao&gt;
&lt;tipo&gt;R&lt;/tipo&gt;
&lt;/campo&gt;</v>
      </c>
      <c r="U834" s="192" t="str">
        <f t="shared" si="92"/>
        <v>&lt;campo posicao="9"&gt;
&lt;coluna&gt;VL_PIS&lt;/coluna&gt;
&lt;descricao&gt;Valor acumulado do PIS&lt;/descricao&gt;
&lt;tipo&gt;R&lt;/tipo&gt;
&lt;/campo&gt;</v>
      </c>
      <c r="V834" s="192" t="str">
        <f t="shared" si="89"/>
        <v>{"Column10", "VL_PIS"},</v>
      </c>
      <c r="W834" s="191" t="str">
        <f>IF(Q834="Campo","@Campos(posicao = "&amp;K834&amp;", tipo = '"&amp;R834&amp;"')@Column(name = """&amp;L834&amp;""")"&amp;IF(R834="D","@Temporal(TemporalType.DATE)","")&amp;"private "&amp;VLOOKUP(TEXT(R834,"@"),Apoio!A:B,2,0)&amp;" "&amp;SUBSTITUTE(LOWER(LEFT(L834,1))&amp;RIGHT(PROPER(L834),LEN(L834)-1),"_","")&amp;";",IF(ISNUMBER(Q834),IF(R834="R","@Entity@Table(name = ""reg_"&amp;LOWER(J834)&amp;""")@XmlRootElement","")&amp;VLOOKUP(J834,Blocos!D:I,6,0)&amp;Apoio!$E$1&amp;Y834,""))</f>
        <v>@Campos(posicao = 9, tipo = 'R')@Column(name = "VL_PIS")private BigDecimal vlPis;</v>
      </c>
      <c r="X834" s="190" t="str">
        <f>IF(ISNUMBER(Q834),COUNTIF(Blocos!G:G,J834),"")</f>
        <v/>
      </c>
      <c r="Y834" s="190" t="str">
        <f>IF(OR(X834=0,X834=""),"",VLOOKUP(SUMIFS(Blocos!A:A,Blocos!H:H,'EFD REGISTROS e Campos (2)'!X834,Blocos!G:G,'EFD REGISTROS e Campos (2)'!J834),Blocos!A:L,12,0))</f>
        <v/>
      </c>
      <c r="Z834" s="190" t="str">
        <f>IF(ISNUMBER(Q835),VLOOKUP(J834,Blocos!D:G,4,0),"")</f>
        <v/>
      </c>
      <c r="AA834" s="190" t="str">
        <f>IF(ISNUMBER(Q834),CONCATENATE("CREATE TABLE ""reg_",LOWER(J834),""" (""ID"" bigint NOT NULL AUTO_INCREMENT,  ""HASHFILE"" varchar(255) DEFAULT NULL, ""ID_PAI"" bigint NOT NULL,"),IF(Q834="Campo",CONCATENATE("""",L834,""" ",VLOOKUP(R834,Apoio!A:C,3,0)),""))&amp;IF(Z834="","",CONCATENATE("PRIMARY KEY (""ID""), KEY ""FK_reg_",LOWER(Z834),"_ID_PAI"" (""ID_PAI""), CONSTRAINT ""FK_reg_",LOWER(Z834),"_ID_PAI"" FOREIGN KEY (""ID_PAI"") REFERENCES ""reg_",LOWER(Z834),""" (""ID"")) ENGINE=InnoDB AUTO_INCREMENT=105774 DEFAULT CHARSET=utf8mb4 COLLATE=utf8mb4_0900_ai_ci;"))</f>
        <v>"VL_PIS" decimal(15,6) DEFAULT NULL,</v>
      </c>
      <c r="AB834" s="190" t="str">
        <f t="shared" si="90"/>
        <v>`reg_c321`.`VL_PIS`,</v>
      </c>
    </row>
    <row r="835" spans="1:28" ht="14.5" hidden="1" customHeight="1" x14ac:dyDescent="0.3">
      <c r="J835" s="187" t="str">
        <f t="shared" si="93"/>
        <v>C321</v>
      </c>
      <c r="K835" s="181">
        <v>10</v>
      </c>
      <c r="L835" s="289" t="s">
        <v>588</v>
      </c>
      <c r="M835" s="182" t="s">
        <v>1482</v>
      </c>
      <c r="N835" s="181" t="s">
        <v>32</v>
      </c>
      <c r="O835" s="181" t="s">
        <v>28</v>
      </c>
      <c r="P835" s="181">
        <v>2</v>
      </c>
      <c r="Q835" s="192" t="str">
        <f t="shared" ref="Q835:Q898" si="94">IF(B835&lt;&gt;"",0,IF(C835&lt;&gt;"",1,IF(D835&lt;&gt;"",2,IF(E835&lt;&gt;"",3,IF(F835&lt;&gt;"",4,IF(G835&lt;&gt;"",5,IF(H835&lt;&gt;"",6,IF(ISNUMBER(K835),"Campo",""))))))))</f>
        <v>Campo</v>
      </c>
      <c r="R835" s="192" t="s">
        <v>3606</v>
      </c>
      <c r="S835" s="191" t="str">
        <f t="shared" ref="S835:S898" si="95">IFERROR(IF(ISNUMBER(Q835),CONCATENATE("&lt;/registro&gt;
&lt;registro codigo=""",CONCATENATE(B835,C835,D835,E835,F835,G835,H835),""" perfil=""",A835,""" nivel=""",Q835,"""&gt;"),""),"")</f>
        <v/>
      </c>
      <c r="T835" s="192" t="str">
        <f t="shared" ref="T835:T898" si="96">IF(Q835="Campo",CONCATENATE("&lt;campo posicao=""",K835,"""&gt;
&lt;coluna&gt;",SUBSTITUTE(L835," ",""),"&lt;/coluna&gt;
&lt;descricao&gt;",M835,"&lt;/descricao&gt;
&lt;tipo&gt;",R835,"&lt;/tipo&gt;
&lt;/campo&gt;"),"")</f>
        <v>&lt;campo posicao="10"&gt;
&lt;coluna&gt;VL_COFINS&lt;/coluna&gt;
&lt;descricao&gt;Valor acumulado da COFINS&lt;/descricao&gt;
&lt;tipo&gt;R&lt;/tipo&gt;
&lt;/campo&gt;</v>
      </c>
      <c r="U835" s="192" t="str">
        <f t="shared" si="92"/>
        <v>&lt;campo posicao="10"&gt;
&lt;coluna&gt;VL_COFINS&lt;/coluna&gt;
&lt;descricao&gt;Valor acumulado da COFINS&lt;/descricao&gt;
&lt;tipo&gt;R&lt;/tipo&gt;
&lt;/campo&gt;</v>
      </c>
      <c r="V835" s="192" t="str">
        <f t="shared" ref="V835:V898" si="97">IF(ISNUMBER(K835),CONCATENATE("{""Column",K835+1,""", """,L835,"""},",""),"")</f>
        <v>{"Column11", "VL_COFINS"},</v>
      </c>
      <c r="W835" s="191" t="str">
        <f>IF(Q835="Campo","@Campos(posicao = "&amp;K835&amp;", tipo = '"&amp;R835&amp;"')@Column(name = """&amp;L835&amp;""")"&amp;IF(R835="D","@Temporal(TemporalType.DATE)","")&amp;"private "&amp;VLOOKUP(TEXT(R835,"@"),Apoio!A:B,2,0)&amp;" "&amp;SUBSTITUTE(LOWER(LEFT(L835,1))&amp;RIGHT(PROPER(L835),LEN(L835)-1),"_","")&amp;";",IF(ISNUMBER(Q835),IF(R835="R","@Entity@Table(name = ""reg_"&amp;LOWER(J835)&amp;""")@XmlRootElement","")&amp;VLOOKUP(J835,Blocos!D:I,6,0)&amp;Apoio!$E$1&amp;Y835,""))</f>
        <v>@Campos(posicao = 10, tipo = 'R')@Column(name = "VL_COFINS")private BigDecimal vlCofins;</v>
      </c>
      <c r="X835" s="190" t="str">
        <f>IF(ISNUMBER(Q835),COUNTIF(Blocos!G:G,J835),"")</f>
        <v/>
      </c>
      <c r="Y835" s="190" t="str">
        <f>IF(OR(X835=0,X835=""),"",VLOOKUP(SUMIFS(Blocos!A:A,Blocos!H:H,'EFD REGISTROS e Campos (2)'!X835,Blocos!G:G,'EFD REGISTROS e Campos (2)'!J835),Blocos!A:L,12,0))</f>
        <v/>
      </c>
      <c r="Z835" s="190" t="str">
        <f>IF(ISNUMBER(Q836),VLOOKUP(J835,Blocos!D:G,4,0),"")</f>
        <v>C320</v>
      </c>
      <c r="AA835" s="190" t="str">
        <f>IF(ISNUMBER(Q835),CONCATENATE("CREATE TABLE ""reg_",LOWER(J835),""" (""ID"" bigint NOT NULL AUTO_INCREMENT,  ""HASHFILE"" varchar(255) DEFAULT NULL, ""ID_PAI"" bigint NOT NULL,"),IF(Q835="Campo",CONCATENATE("""",L835,""" ",VLOOKUP(R835,Apoio!A:C,3,0)),""))&amp;IF(Z835="","",CONCATENATE("PRIMARY KEY (""ID""), KEY ""FK_reg_",LOWER(Z835),"_ID_PAI"" (""ID_PAI""), CONSTRAINT ""FK_reg_",LOWER(Z835),"_ID_PAI"" FOREIGN KEY (""ID_PAI"") REFERENCES ""reg_",LOWER(Z835),""" (""ID"")) ENGINE=InnoDB AUTO_INCREMENT=105774 DEFAULT CHARSET=utf8mb4 COLLATE=utf8mb4_0900_ai_ci;"))</f>
        <v>"VL_COFINS" decimal(15,6) DEFAULT NULL,PRIMARY KEY ("ID"), KEY "FK_reg_c320_ID_PAI" ("ID_PAI"), CONSTRAINT "FK_reg_c320_ID_PAI" FOREIGN KEY ("ID_PAI") REFERENCES "reg_c320" ("ID")) ENGINE=InnoDB AUTO_INCREMENT=105774 DEFAULT CHARSET=utf8mb4 COLLATE=utf8mb4_0900_ai_ci;</v>
      </c>
      <c r="AB835" s="190" t="str">
        <f t="shared" si="90"/>
        <v>`reg_c321`.`VL_COFINS`,FROM `efdicms`.`reg_c321`;"</v>
      </c>
    </row>
    <row r="836" spans="1:28" ht="14.5" hidden="1" customHeight="1" collapsed="1" x14ac:dyDescent="0.3">
      <c r="A836" s="180" t="s">
        <v>1471</v>
      </c>
      <c r="G836" s="180" t="s">
        <v>1483</v>
      </c>
      <c r="I836" s="180" t="s">
        <v>209</v>
      </c>
      <c r="J836" s="187" t="str">
        <f t="shared" si="93"/>
        <v>C330</v>
      </c>
      <c r="K836" s="195" t="s">
        <v>1484</v>
      </c>
      <c r="Q836" s="192">
        <f t="shared" si="94"/>
        <v>5</v>
      </c>
      <c r="S836" s="191" t="str">
        <f t="shared" si="95"/>
        <v>&lt;/registro&gt;
&lt;registro codigo="C330" perfil="B" nivel="5"&gt;</v>
      </c>
      <c r="T836" s="192" t="str">
        <f t="shared" si="96"/>
        <v/>
      </c>
      <c r="U836" s="192" t="str">
        <f t="shared" si="92"/>
        <v>&lt;/registro&gt;
&lt;registro codigo="C330" perfil="B" nivel="5"&gt;</v>
      </c>
      <c r="V836" s="192" t="str">
        <f t="shared" si="97"/>
        <v/>
      </c>
      <c r="W836" s="191" t="str">
        <f>IF(Q836="Campo","@Campos(posicao = "&amp;K836&amp;", tipo = '"&amp;R836&amp;"')@Column(name = """&amp;L836&amp;""")"&amp;IF(R836="D","@Temporal(TemporalType.DATE)","")&amp;"private "&amp;VLOOKUP(TEXT(R836,"@"),Apoio!A:B,2,0)&amp;" "&amp;SUBSTITUTE(LOWER(LEFT(L836,1))&amp;RIGHT(PROPER(L836),LEN(L836)-1),"_","")&amp;";",IF(ISNUMBER(Q836),IF(R836="R","@Entity@Table(name = ""reg_"&amp;LOWER(J836)&amp;""")@XmlRootElement","")&amp;VLOOKUP(J836,Blocos!D:I,6,0)&amp;Apoio!$E$1&amp;Y836,""))</f>
        <v>@Registros(nivel = 5) public class RegC330 implements Serializable { private static final long serialVersionUID = 1L; @Id @GeneratedValue(strategy = GenerationType.IDENTITY) @Basic(optional = false) @Column(name = "ID" ) private Long id;@OneToOne(fetch = FetchType.LAZY) @JoinColumn(name = "ID_PAI", nullable = false) private RegC321 idPai; public RegC321 getIdPai() {return idPai;}public void setIdPai(Object idPai) {this.idPai = (RegC321) idPai;}public RegC330() { } public RegC330(Long id) { this.id = id; } public RegC330(Long id, RegC321 idPai, long linha, String hash) { this.id = id; this.idPai = idPai; this.linha = linha; this.hash = hash; }public Long getId() { return id; } public void setId(Long id) { this.id = id; }@Basic(optional = false)@Column(name = "LINHA")private long linha;@Basic(optional = false)@Column(name = "HASH")private String hash;</v>
      </c>
      <c r="X836" s="190">
        <f>IF(ISNUMBER(Q836),COUNTIF(Blocos!G:G,J836),"")</f>
        <v>0</v>
      </c>
      <c r="Y836" s="190" t="str">
        <f>IF(OR(X836=0,X836=""),"",VLOOKUP(SUMIFS(Blocos!A:A,Blocos!H:H,'EFD REGISTROS e Campos (2)'!X836,Blocos!G:G,'EFD REGISTROS e Campos (2)'!J836),Blocos!A:L,12,0))</f>
        <v/>
      </c>
      <c r="Z836" s="190" t="str">
        <f>IF(ISNUMBER(Q837),VLOOKUP(J836,Blocos!D:G,4,0),"")</f>
        <v/>
      </c>
      <c r="AA836" s="190" t="str">
        <f>IF(ISNUMBER(Q836),CONCATENATE("CREATE TABLE ""reg_",LOWER(J836),""" (""ID"" bigint NOT NULL AUTO_INCREMENT,  ""HASHFILE"" varchar(255) DEFAULT NULL, ""ID_PAI"" bigint NOT NULL,"),IF(Q836="Campo",CONCATENATE("""",L836,""" ",VLOOKUP(R836,Apoio!A:C,3,0)),""))&amp;IF(Z836="","",CONCATENATE("PRIMARY KEY (""ID""), KEY ""FK_reg_",LOWER(Z836),"_ID_PAI"" (""ID_PAI""), CONSTRAINT ""FK_reg_",LOWER(Z836),"_ID_PAI"" FOREIGN KEY (""ID_PAI"") REFERENCES ""reg_",LOWER(Z836),""" (""ID"")) ENGINE=InnoDB AUTO_INCREMENT=105774 DEFAULT CHARSET=utf8mb4 COLLATE=utf8mb4_0900_ai_ci;"))</f>
        <v>CREATE TABLE "reg_c330" ("ID" bigint NOT NULL AUTO_INCREMENT,  "HASHFILE" varchar(255) DEFAULT NULL, "ID_PAI" bigint NOT NULL,</v>
      </c>
      <c r="AB836" s="190" t="str">
        <f t="shared" ref="AB836:AB899" si="98">IF(Q836="Campo",CONCATENATE(IF(K836=1,"USE `efdicms`;SELECT ",""),"`reg_",LOWER(J836),"`.`",L836,"`,"),"")&amp;IF(J836&lt;&gt;J837,CONCATENATE("FROM `efdicms`.`reg_",LOWER(J836),"`;"""),"")</f>
        <v/>
      </c>
    </row>
    <row r="837" spans="1:28" ht="14.5" hidden="1" customHeight="1" x14ac:dyDescent="0.3">
      <c r="J837" s="187" t="str">
        <f t="shared" si="93"/>
        <v>C330</v>
      </c>
      <c r="K837" s="181">
        <v>1</v>
      </c>
      <c r="L837" s="289" t="s">
        <v>25</v>
      </c>
      <c r="M837" s="182" t="s">
        <v>1485</v>
      </c>
      <c r="N837" s="181" t="s">
        <v>27</v>
      </c>
      <c r="O837" s="181">
        <v>4</v>
      </c>
      <c r="P837" s="181" t="s">
        <v>28</v>
      </c>
      <c r="Q837" s="192" t="str">
        <f t="shared" si="94"/>
        <v>Campo</v>
      </c>
      <c r="R837" s="192" t="s">
        <v>27</v>
      </c>
      <c r="S837" s="191" t="str">
        <f t="shared" si="95"/>
        <v/>
      </c>
      <c r="T837" s="192" t="str">
        <f t="shared" si="96"/>
        <v>&lt;campo posicao="1"&gt;
&lt;coluna&gt;REG&lt;/coluna&gt;
&lt;descricao&gt;Texto fixo contendo "C330”&lt;/descricao&gt;
&lt;tipo&gt;C&lt;/tipo&gt;
&lt;/campo&gt;</v>
      </c>
      <c r="U837" s="192" t="str">
        <f t="shared" si="92"/>
        <v>&lt;campo posicao="1"&gt;
&lt;coluna&gt;REG&lt;/coluna&gt;
&lt;descricao&gt;Texto fixo contendo "C330”&lt;/descricao&gt;
&lt;tipo&gt;C&lt;/tipo&gt;
&lt;/campo&gt;</v>
      </c>
      <c r="V837" s="192" t="str">
        <f t="shared" si="97"/>
        <v>{"Column2", "REG"},</v>
      </c>
      <c r="W837" s="191" t="str">
        <f>IF(Q837="Campo","@Campos(posicao = "&amp;K837&amp;", tipo = '"&amp;R837&amp;"')@Column(name = """&amp;L837&amp;""")"&amp;IF(R837="D","@Temporal(TemporalType.DATE)","")&amp;"private "&amp;VLOOKUP(TEXT(R837,"@"),Apoio!A:B,2,0)&amp;" "&amp;SUBSTITUTE(LOWER(LEFT(L837,1))&amp;RIGHT(PROPER(L837),LEN(L837)-1),"_","")&amp;";",IF(ISNUMBER(Q837),IF(R837="R","@Entity@Table(name = ""reg_"&amp;LOWER(J837)&amp;""")@XmlRootElement","")&amp;VLOOKUP(J837,Blocos!D:I,6,0)&amp;Apoio!$E$1&amp;Y837,""))</f>
        <v>@Campos(posicao = 1, tipo = 'C')@Column(name = "REG")private String reg;</v>
      </c>
      <c r="X837" s="190" t="str">
        <f>IF(ISNUMBER(Q837),COUNTIF(Blocos!G:G,J837),"")</f>
        <v/>
      </c>
      <c r="Y837" s="190" t="str">
        <f>IF(OR(X837=0,X837=""),"",VLOOKUP(SUMIFS(Blocos!A:A,Blocos!H:H,'EFD REGISTROS e Campos (2)'!X837,Blocos!G:G,'EFD REGISTROS e Campos (2)'!J837),Blocos!A:L,12,0))</f>
        <v/>
      </c>
      <c r="Z837" s="190" t="str">
        <f>IF(ISNUMBER(Q838),VLOOKUP(J837,Blocos!D:G,4,0),"")</f>
        <v/>
      </c>
      <c r="AA837" s="190" t="str">
        <f>IF(ISNUMBER(Q837),CONCATENATE("CREATE TABLE ""reg_",LOWER(J837),""" (""ID"" bigint NOT NULL AUTO_INCREMENT,  ""HASHFILE"" varchar(255) DEFAULT NULL, ""ID_PAI"" bigint NOT NULL,"),IF(Q837="Campo",CONCATENATE("""",L837,""" ",VLOOKUP(R837,Apoio!A:C,3,0)),""))&amp;IF(Z837="","",CONCATENATE("PRIMARY KEY (""ID""), KEY ""FK_reg_",LOWER(Z837),"_ID_PAI"" (""ID_PAI""), CONSTRAINT ""FK_reg_",LOWER(Z837),"_ID_PAI"" FOREIGN KEY (""ID_PAI"") REFERENCES ""reg_",LOWER(Z837),""" (""ID"")) ENGINE=InnoDB AUTO_INCREMENT=105774 DEFAULT CHARSET=utf8mb4 COLLATE=utf8mb4_0900_ai_ci;"))</f>
        <v>"REG" varchar(255) DEFAULT NULL,</v>
      </c>
      <c r="AB837" s="190" t="str">
        <f t="shared" si="98"/>
        <v>USE `efdicms`;SELECT `reg_c330`.`REG`,</v>
      </c>
    </row>
    <row r="838" spans="1:28" ht="14.5" hidden="1" customHeight="1" x14ac:dyDescent="0.3">
      <c r="J838" s="187" t="str">
        <f t="shared" si="93"/>
        <v>C330</v>
      </c>
      <c r="K838" s="181">
        <v>2</v>
      </c>
      <c r="L838" s="289" t="s">
        <v>1042</v>
      </c>
      <c r="M838" s="182" t="s">
        <v>1043</v>
      </c>
      <c r="N838" s="181" t="s">
        <v>27</v>
      </c>
      <c r="O838" s="181" t="s">
        <v>1044</v>
      </c>
      <c r="P838" s="181" t="s">
        <v>28</v>
      </c>
      <c r="Q838" s="192" t="str">
        <f t="shared" si="94"/>
        <v>Campo</v>
      </c>
      <c r="R838" s="192" t="s">
        <v>27</v>
      </c>
      <c r="S838" s="191" t="str">
        <f t="shared" si="95"/>
        <v/>
      </c>
      <c r="T838" s="192" t="str">
        <f t="shared" si="96"/>
        <v>&lt;campo posicao="2"&gt;
&lt;coluna&gt;COD_MOT_REST_COMPL&lt;/coluna&gt;
&lt;descricao&gt;Código do motivo da restituição ou complementação conforme Tabela 5.7&lt;/descricao&gt;
&lt;tipo&gt;C&lt;/tipo&gt;
&lt;/campo&gt;</v>
      </c>
      <c r="U838" s="192" t="str">
        <f t="shared" si="92"/>
        <v>&lt;campo posicao="2"&gt;
&lt;coluna&gt;COD_MOT_REST_COMPL&lt;/coluna&gt;
&lt;descricao&gt;Código do motivo da restituição ou complementação conforme Tabela 5.7&lt;/descricao&gt;
&lt;tipo&gt;C&lt;/tipo&gt;
&lt;/campo&gt;</v>
      </c>
      <c r="V838" s="192" t="str">
        <f t="shared" si="97"/>
        <v>{"Column3", "COD_MOT_REST_COMPL"},</v>
      </c>
      <c r="W838" s="191" t="str">
        <f>IF(Q838="Campo","@Campos(posicao = "&amp;K838&amp;", tipo = '"&amp;R838&amp;"')@Column(name = """&amp;L838&amp;""")"&amp;IF(R838="D","@Temporal(TemporalType.DATE)","")&amp;"private "&amp;VLOOKUP(TEXT(R838,"@"),Apoio!A:B,2,0)&amp;" "&amp;SUBSTITUTE(LOWER(LEFT(L838,1))&amp;RIGHT(PROPER(L838),LEN(L838)-1),"_","")&amp;";",IF(ISNUMBER(Q838),IF(R838="R","@Entity@Table(name = ""reg_"&amp;LOWER(J838)&amp;""")@XmlRootElement","")&amp;VLOOKUP(J838,Blocos!D:I,6,0)&amp;Apoio!$E$1&amp;Y838,""))</f>
        <v>@Campos(posicao = 2, tipo = 'C')@Column(name = "COD_MOT_REST_COMPL")private String codMotRestCompl;</v>
      </c>
      <c r="X838" s="190" t="str">
        <f>IF(ISNUMBER(Q838),COUNTIF(Blocos!G:G,J838),"")</f>
        <v/>
      </c>
      <c r="Y838" s="190" t="str">
        <f>IF(OR(X838=0,X838=""),"",VLOOKUP(SUMIFS(Blocos!A:A,Blocos!H:H,'EFD REGISTROS e Campos (2)'!X838,Blocos!G:G,'EFD REGISTROS e Campos (2)'!J838),Blocos!A:L,12,0))</f>
        <v/>
      </c>
      <c r="Z838" s="190" t="str">
        <f>IF(ISNUMBER(Q839),VLOOKUP(J838,Blocos!D:G,4,0),"")</f>
        <v/>
      </c>
      <c r="AA838" s="190" t="str">
        <f>IF(ISNUMBER(Q838),CONCATENATE("CREATE TABLE ""reg_",LOWER(J838),""" (""ID"" bigint NOT NULL AUTO_INCREMENT,  ""HASHFILE"" varchar(255) DEFAULT NULL, ""ID_PAI"" bigint NOT NULL,"),IF(Q838="Campo",CONCATENATE("""",L838,""" ",VLOOKUP(R838,Apoio!A:C,3,0)),""))&amp;IF(Z838="","",CONCATENATE("PRIMARY KEY (""ID""), KEY ""FK_reg_",LOWER(Z838),"_ID_PAI"" (""ID_PAI""), CONSTRAINT ""FK_reg_",LOWER(Z838),"_ID_PAI"" FOREIGN KEY (""ID_PAI"") REFERENCES ""reg_",LOWER(Z838),""" (""ID"")) ENGINE=InnoDB AUTO_INCREMENT=105774 DEFAULT CHARSET=utf8mb4 COLLATE=utf8mb4_0900_ai_ci;"))</f>
        <v>"COD_MOT_REST_COMPL" varchar(255) DEFAULT NULL,</v>
      </c>
      <c r="AB838" s="190" t="str">
        <f t="shared" si="98"/>
        <v>`reg_c330`.`COD_MOT_REST_COMPL`,</v>
      </c>
    </row>
    <row r="839" spans="1:28" ht="14.5" hidden="1" customHeight="1" x14ac:dyDescent="0.3">
      <c r="J839" s="187" t="str">
        <f t="shared" si="93"/>
        <v>C330</v>
      </c>
      <c r="K839" s="181">
        <v>3</v>
      </c>
      <c r="L839" s="289" t="s">
        <v>1023</v>
      </c>
      <c r="M839" s="182" t="s">
        <v>805</v>
      </c>
      <c r="N839" s="181" t="s">
        <v>32</v>
      </c>
      <c r="O839" s="181" t="s">
        <v>28</v>
      </c>
      <c r="P839" s="181">
        <v>6</v>
      </c>
      <c r="Q839" s="192" t="str">
        <f t="shared" si="94"/>
        <v>Campo</v>
      </c>
      <c r="R839" s="192" t="s">
        <v>3606</v>
      </c>
      <c r="S839" s="191" t="str">
        <f t="shared" si="95"/>
        <v/>
      </c>
      <c r="T839" s="192" t="str">
        <f t="shared" si="96"/>
        <v>&lt;campo posicao="3"&gt;
&lt;coluna&gt;QUANT_CONV&lt;/coluna&gt;
&lt;descricao&gt;Quantidade do item&lt;/descricao&gt;
&lt;tipo&gt;R&lt;/tipo&gt;
&lt;/campo&gt;</v>
      </c>
      <c r="U839" s="192" t="str">
        <f t="shared" si="92"/>
        <v>&lt;campo posicao="3"&gt;
&lt;coluna&gt;QUANT_CONV&lt;/coluna&gt;
&lt;descricao&gt;Quantidade do item&lt;/descricao&gt;
&lt;tipo&gt;R&lt;/tipo&gt;
&lt;/campo&gt;</v>
      </c>
      <c r="V839" s="192" t="str">
        <f t="shared" si="97"/>
        <v>{"Column4", "QUANT_CONV"},</v>
      </c>
      <c r="W839" s="191" t="str">
        <f>IF(Q839="Campo","@Campos(posicao = "&amp;K839&amp;", tipo = '"&amp;R839&amp;"')@Column(name = """&amp;L839&amp;""")"&amp;IF(R839="D","@Temporal(TemporalType.DATE)","")&amp;"private "&amp;VLOOKUP(TEXT(R839,"@"),Apoio!A:B,2,0)&amp;" "&amp;SUBSTITUTE(LOWER(LEFT(L839,1))&amp;RIGHT(PROPER(L839),LEN(L839)-1),"_","")&amp;";",IF(ISNUMBER(Q839),IF(R839="R","@Entity@Table(name = ""reg_"&amp;LOWER(J839)&amp;""")@XmlRootElement","")&amp;VLOOKUP(J839,Blocos!D:I,6,0)&amp;Apoio!$E$1&amp;Y839,""))</f>
        <v>@Campos(posicao = 3, tipo = 'R')@Column(name = "QUANT_CONV")private BigDecimal quantConv;</v>
      </c>
      <c r="X839" s="190" t="str">
        <f>IF(ISNUMBER(Q839),COUNTIF(Blocos!G:G,J839),"")</f>
        <v/>
      </c>
      <c r="Y839" s="190" t="str">
        <f>IF(OR(X839=0,X839=""),"",VLOOKUP(SUMIFS(Blocos!A:A,Blocos!H:H,'EFD REGISTROS e Campos (2)'!X839,Blocos!G:G,'EFD REGISTROS e Campos (2)'!J839),Blocos!A:L,12,0))</f>
        <v/>
      </c>
      <c r="Z839" s="190" t="str">
        <f>IF(ISNUMBER(Q840),VLOOKUP(J839,Blocos!D:G,4,0),"")</f>
        <v/>
      </c>
      <c r="AA839" s="190" t="str">
        <f>IF(ISNUMBER(Q839),CONCATENATE("CREATE TABLE ""reg_",LOWER(J839),""" (""ID"" bigint NOT NULL AUTO_INCREMENT,  ""HASHFILE"" varchar(255) DEFAULT NULL, ""ID_PAI"" bigint NOT NULL,"),IF(Q839="Campo",CONCATENATE("""",L839,""" ",VLOOKUP(R839,Apoio!A:C,3,0)),""))&amp;IF(Z839="","",CONCATENATE("PRIMARY KEY (""ID""), KEY ""FK_reg_",LOWER(Z839),"_ID_PAI"" (""ID_PAI""), CONSTRAINT ""FK_reg_",LOWER(Z839),"_ID_PAI"" FOREIGN KEY (""ID_PAI"") REFERENCES ""reg_",LOWER(Z839),""" (""ID"")) ENGINE=InnoDB AUTO_INCREMENT=105774 DEFAULT CHARSET=utf8mb4 COLLATE=utf8mb4_0900_ai_ci;"))</f>
        <v>"QUANT_CONV" decimal(15,6) DEFAULT NULL,</v>
      </c>
      <c r="AB839" s="190" t="str">
        <f t="shared" si="98"/>
        <v>`reg_c330`.`QUANT_CONV`,</v>
      </c>
    </row>
    <row r="840" spans="1:28" ht="14.5" hidden="1" customHeight="1" x14ac:dyDescent="0.3">
      <c r="J840" s="187" t="str">
        <f t="shared" si="93"/>
        <v>C330</v>
      </c>
      <c r="K840" s="181">
        <v>4</v>
      </c>
      <c r="L840" s="289" t="s">
        <v>156</v>
      </c>
      <c r="M840" s="182" t="s">
        <v>1025</v>
      </c>
      <c r="N840" s="181" t="s">
        <v>27</v>
      </c>
      <c r="O840" s="181">
        <v>6</v>
      </c>
      <c r="P840" s="181">
        <v>6</v>
      </c>
      <c r="Q840" s="192" t="str">
        <f t="shared" si="94"/>
        <v>Campo</v>
      </c>
      <c r="R840" s="192" t="s">
        <v>27</v>
      </c>
      <c r="S840" s="191" t="str">
        <f t="shared" si="95"/>
        <v/>
      </c>
      <c r="T840" s="192" t="str">
        <f t="shared" si="96"/>
        <v>&lt;campo posicao="4"&gt;
&lt;coluna&gt;UNID&lt;/coluna&gt;
&lt;descricao&gt;Unidade adotada para informar o campo QUANT_CONV.&lt;/descricao&gt;
&lt;tipo&gt;C&lt;/tipo&gt;
&lt;/campo&gt;</v>
      </c>
      <c r="U840" s="192" t="str">
        <f t="shared" si="92"/>
        <v>&lt;campo posicao="4"&gt;
&lt;coluna&gt;UNID&lt;/coluna&gt;
&lt;descricao&gt;Unidade adotada para informar o campo QUANT_CONV.&lt;/descricao&gt;
&lt;tipo&gt;C&lt;/tipo&gt;
&lt;/campo&gt;</v>
      </c>
      <c r="V840" s="192" t="str">
        <f t="shared" si="97"/>
        <v>{"Column5", "UNID"},</v>
      </c>
      <c r="W840" s="191" t="str">
        <f>IF(Q840="Campo","@Campos(posicao = "&amp;K840&amp;", tipo = '"&amp;R840&amp;"')@Column(name = """&amp;L840&amp;""")"&amp;IF(R840="D","@Temporal(TemporalType.DATE)","")&amp;"private "&amp;VLOOKUP(TEXT(R840,"@"),Apoio!A:B,2,0)&amp;" "&amp;SUBSTITUTE(LOWER(LEFT(L840,1))&amp;RIGHT(PROPER(L840),LEN(L840)-1),"_","")&amp;";",IF(ISNUMBER(Q840),IF(R840="R","@Entity@Table(name = ""reg_"&amp;LOWER(J840)&amp;""")@XmlRootElement","")&amp;VLOOKUP(J840,Blocos!D:I,6,0)&amp;Apoio!$E$1&amp;Y840,""))</f>
        <v>@Campos(posicao = 4, tipo = 'C')@Column(name = "UNID")private String unid;</v>
      </c>
      <c r="X840" s="190" t="str">
        <f>IF(ISNUMBER(Q840),COUNTIF(Blocos!G:G,J840),"")</f>
        <v/>
      </c>
      <c r="Y840" s="190" t="str">
        <f>IF(OR(X840=0,X840=""),"",VLOOKUP(SUMIFS(Blocos!A:A,Blocos!H:H,'EFD REGISTROS e Campos (2)'!X840,Blocos!G:G,'EFD REGISTROS e Campos (2)'!J840),Blocos!A:L,12,0))</f>
        <v/>
      </c>
      <c r="Z840" s="190" t="str">
        <f>IF(ISNUMBER(Q841),VLOOKUP(J840,Blocos!D:G,4,0),"")</f>
        <v/>
      </c>
      <c r="AA840" s="190" t="str">
        <f>IF(ISNUMBER(Q840),CONCATENATE("CREATE TABLE ""reg_",LOWER(J840),""" (""ID"" bigint NOT NULL AUTO_INCREMENT,  ""HASHFILE"" varchar(255) DEFAULT NULL, ""ID_PAI"" bigint NOT NULL,"),IF(Q840="Campo",CONCATENATE("""",L840,""" ",VLOOKUP(R840,Apoio!A:C,3,0)),""))&amp;IF(Z840="","",CONCATENATE("PRIMARY KEY (""ID""), KEY ""FK_reg_",LOWER(Z840),"_ID_PAI"" (""ID_PAI""), CONSTRAINT ""FK_reg_",LOWER(Z840),"_ID_PAI"" FOREIGN KEY (""ID_PAI"") REFERENCES ""reg_",LOWER(Z840),""" (""ID"")) ENGINE=InnoDB AUTO_INCREMENT=105774 DEFAULT CHARSET=utf8mb4 COLLATE=utf8mb4_0900_ai_ci;"))</f>
        <v>"UNID" varchar(255) DEFAULT NULL,</v>
      </c>
      <c r="AB840" s="190" t="str">
        <f t="shared" si="98"/>
        <v>`reg_c330`.`UNID`,</v>
      </c>
    </row>
    <row r="841" spans="1:28" ht="14.5" hidden="1" customHeight="1" x14ac:dyDescent="0.3">
      <c r="J841" s="187" t="str">
        <f t="shared" si="93"/>
        <v>C330</v>
      </c>
      <c r="K841" s="181">
        <v>5</v>
      </c>
      <c r="L841" s="289" t="s">
        <v>1026</v>
      </c>
      <c r="M841" s="182" t="s">
        <v>1027</v>
      </c>
      <c r="N841" s="181" t="s">
        <v>32</v>
      </c>
      <c r="O841" s="181" t="s">
        <v>28</v>
      </c>
      <c r="P841" s="181">
        <v>6</v>
      </c>
      <c r="Q841" s="192" t="str">
        <f t="shared" si="94"/>
        <v>Campo</v>
      </c>
      <c r="R841" s="192" t="s">
        <v>3606</v>
      </c>
      <c r="S841" s="191" t="str">
        <f t="shared" si="95"/>
        <v/>
      </c>
      <c r="T841" s="192" t="str">
        <f t="shared" si="96"/>
        <v>&lt;campo posicao="5"&gt;
&lt;coluna&gt;VL_UNIT_CONV&lt;/coluna&gt;
&lt;descricao&gt;Valor unitário da mercadoria, considerando a unidade utilizada para informar o campo “QUANT_CONV”.&lt;/descricao&gt;
&lt;tipo&gt;R&lt;/tipo&gt;
&lt;/campo&gt;</v>
      </c>
      <c r="U841" s="192" t="str">
        <f t="shared" si="92"/>
        <v>&lt;campo posicao="5"&gt;
&lt;coluna&gt;VL_UNIT_CONV&lt;/coluna&gt;
&lt;descricao&gt;Valor unitário da mercadoria, considerando a unidade utilizada para informar o campo “QUANT_CONV”.&lt;/descricao&gt;
&lt;tipo&gt;R&lt;/tipo&gt;
&lt;/campo&gt;</v>
      </c>
      <c r="V841" s="192" t="str">
        <f t="shared" si="97"/>
        <v>{"Column6", "VL_UNIT_CONV"},</v>
      </c>
      <c r="W841" s="191" t="str">
        <f>IF(Q841="Campo","@Campos(posicao = "&amp;K841&amp;", tipo = '"&amp;R841&amp;"')@Column(name = """&amp;L841&amp;""")"&amp;IF(R841="D","@Temporal(TemporalType.DATE)","")&amp;"private "&amp;VLOOKUP(TEXT(R841,"@"),Apoio!A:B,2,0)&amp;" "&amp;SUBSTITUTE(LOWER(LEFT(L841,1))&amp;RIGHT(PROPER(L841),LEN(L841)-1),"_","")&amp;";",IF(ISNUMBER(Q841),IF(R841="R","@Entity@Table(name = ""reg_"&amp;LOWER(J841)&amp;""")@XmlRootElement","")&amp;VLOOKUP(J841,Blocos!D:I,6,0)&amp;Apoio!$E$1&amp;Y841,""))</f>
        <v>@Campos(posicao = 5, tipo = 'R')@Column(name = "VL_UNIT_CONV")private BigDecimal vlUnitConv;</v>
      </c>
      <c r="X841" s="190" t="str">
        <f>IF(ISNUMBER(Q841),COUNTIF(Blocos!G:G,J841),"")</f>
        <v/>
      </c>
      <c r="Y841" s="190" t="str">
        <f>IF(OR(X841=0,X841=""),"",VLOOKUP(SUMIFS(Blocos!A:A,Blocos!H:H,'EFD REGISTROS e Campos (2)'!X841,Blocos!G:G,'EFD REGISTROS e Campos (2)'!J841),Blocos!A:L,12,0))</f>
        <v/>
      </c>
      <c r="Z841" s="190" t="str">
        <f>IF(ISNUMBER(Q842),VLOOKUP(J841,Blocos!D:G,4,0),"")</f>
        <v/>
      </c>
      <c r="AA841" s="190" t="str">
        <f>IF(ISNUMBER(Q841),CONCATENATE("CREATE TABLE ""reg_",LOWER(J841),""" (""ID"" bigint NOT NULL AUTO_INCREMENT,  ""HASHFILE"" varchar(255) DEFAULT NULL, ""ID_PAI"" bigint NOT NULL,"),IF(Q841="Campo",CONCATENATE("""",L841,""" ",VLOOKUP(R841,Apoio!A:C,3,0)),""))&amp;IF(Z841="","",CONCATENATE("PRIMARY KEY (""ID""), KEY ""FK_reg_",LOWER(Z841),"_ID_PAI"" (""ID_PAI""), CONSTRAINT ""FK_reg_",LOWER(Z841),"_ID_PAI"" FOREIGN KEY (""ID_PAI"") REFERENCES ""reg_",LOWER(Z841),""" (""ID"")) ENGINE=InnoDB AUTO_INCREMENT=105774 DEFAULT CHARSET=utf8mb4 COLLATE=utf8mb4_0900_ai_ci;"))</f>
        <v>"VL_UNIT_CONV" decimal(15,6) DEFAULT NULL,</v>
      </c>
      <c r="AB841" s="190" t="str">
        <f t="shared" si="98"/>
        <v>`reg_c330`.`VL_UNIT_CONV`,</v>
      </c>
    </row>
    <row r="842" spans="1:28" ht="14.5" hidden="1" customHeight="1" x14ac:dyDescent="0.3">
      <c r="J842" s="187" t="str">
        <f t="shared" si="93"/>
        <v>C330</v>
      </c>
      <c r="K842" s="181">
        <v>6</v>
      </c>
      <c r="L842" s="289" t="s">
        <v>3981</v>
      </c>
      <c r="M842" s="182" t="s">
        <v>1488</v>
      </c>
      <c r="N842" s="181" t="s">
        <v>32</v>
      </c>
      <c r="O842" s="181" t="s">
        <v>28</v>
      </c>
      <c r="P842" s="181">
        <v>6</v>
      </c>
      <c r="Q842" s="192" t="str">
        <f t="shared" si="94"/>
        <v>Campo</v>
      </c>
      <c r="R842" s="192" t="s">
        <v>3606</v>
      </c>
      <c r="S842" s="191" t="str">
        <f t="shared" si="95"/>
        <v/>
      </c>
      <c r="T842" s="192" t="str">
        <f t="shared" si="96"/>
        <v>&lt;campo posicao="6"&gt;
&lt;coluna&gt;VL_UNIT_ICMS_NA_OPERACAO_CONV&lt;/coluna&gt;
&lt;descricao&gt;Valor unitário para o ICMS na operação, caso não houvesse a ST, considerando unidade utilizada para informar o campo “QUANT_CONV”, aplicando-se a mesma redução da base de cálculo do ICMS ST na tributação, se houver.&lt;/descricao&gt;
&lt;tipo&gt;R&lt;/tipo&gt;
&lt;/campo&gt;</v>
      </c>
      <c r="U842" s="192" t="str">
        <f t="shared" si="92"/>
        <v>&lt;campo posicao="6"&gt;
&lt;coluna&gt;VL_UNIT_ICMS_NA_OPERACAO_CONV&lt;/coluna&gt;
&lt;descricao&gt;Valor unitário para o ICMS na operação, caso não houvesse a ST, considerando unidade utilizada para informar o campo “QUANT_CONV”, aplicando-se a mesma redução da base de cálculo do ICMS ST na tributação, se houver.&lt;/descricao&gt;
&lt;tipo&gt;R&lt;/tipo&gt;
&lt;/campo&gt;</v>
      </c>
      <c r="V842" s="192" t="str">
        <f t="shared" si="97"/>
        <v>{"Column7", "VL_UNIT_ICMS_NA_OPERACAO_CONV"},</v>
      </c>
      <c r="W842" s="191" t="str">
        <f>IF(Q842="Campo","@Campos(posicao = "&amp;K842&amp;", tipo = '"&amp;R842&amp;"')@Column(name = """&amp;L842&amp;""")"&amp;IF(R842="D","@Temporal(TemporalType.DATE)","")&amp;"private "&amp;VLOOKUP(TEXT(R842,"@"),Apoio!A:B,2,0)&amp;" "&amp;SUBSTITUTE(LOWER(LEFT(L842,1))&amp;RIGHT(PROPER(L842),LEN(L842)-1),"_","")&amp;";",IF(ISNUMBER(Q842),IF(R842="R","@Entity@Table(name = ""reg_"&amp;LOWER(J842)&amp;""")@XmlRootElement","")&amp;VLOOKUP(J842,Blocos!D:I,6,0)&amp;Apoio!$E$1&amp;Y842,""))</f>
        <v>@Campos(posicao = 6, tipo = 'R')@Column(name = "VL_UNIT_ICMS_NA_OPERACAO_CONV")private BigDecimal vlUnitIcmsNaOperacaoConv;</v>
      </c>
      <c r="X842" s="190" t="str">
        <f>IF(ISNUMBER(Q842),COUNTIF(Blocos!G:G,J842),"")</f>
        <v/>
      </c>
      <c r="Y842" s="190" t="str">
        <f>IF(OR(X842=0,X842=""),"",VLOOKUP(SUMIFS(Blocos!A:A,Blocos!H:H,'EFD REGISTROS e Campos (2)'!X842,Blocos!G:G,'EFD REGISTROS e Campos (2)'!J842),Blocos!A:L,12,0))</f>
        <v/>
      </c>
      <c r="Z842" s="190" t="str">
        <f>IF(ISNUMBER(Q843),VLOOKUP(J842,Blocos!D:G,4,0),"")</f>
        <v/>
      </c>
      <c r="AA842" s="190" t="str">
        <f>IF(ISNUMBER(Q842),CONCATENATE("CREATE TABLE ""reg_",LOWER(J842),""" (""ID"" bigint NOT NULL AUTO_INCREMENT,  ""HASHFILE"" varchar(255) DEFAULT NULL, ""ID_PAI"" bigint NOT NULL,"),IF(Q842="Campo",CONCATENATE("""",L842,""" ",VLOOKUP(R842,Apoio!A:C,3,0)),""))&amp;IF(Z842="","",CONCATENATE("PRIMARY KEY (""ID""), KEY ""FK_reg_",LOWER(Z842),"_ID_PAI"" (""ID_PAI""), CONSTRAINT ""FK_reg_",LOWER(Z842),"_ID_PAI"" FOREIGN KEY (""ID_PAI"") REFERENCES ""reg_",LOWER(Z842),""" (""ID"")) ENGINE=InnoDB AUTO_INCREMENT=105774 DEFAULT CHARSET=utf8mb4 COLLATE=utf8mb4_0900_ai_ci;"))</f>
        <v>"VL_UNIT_ICMS_NA_OPERACAO_CONV" decimal(15,6) DEFAULT NULL,</v>
      </c>
      <c r="AB842" s="190" t="str">
        <f t="shared" si="98"/>
        <v>`reg_c330`.`VL_UNIT_ICMS_NA_OPERACAO_CONV`,</v>
      </c>
    </row>
    <row r="843" spans="1:28" ht="14.5" hidden="1" customHeight="1" x14ac:dyDescent="0.3">
      <c r="J843" s="187" t="str">
        <f t="shared" si="93"/>
        <v>C330</v>
      </c>
      <c r="K843" s="181">
        <v>7</v>
      </c>
      <c r="L843" s="289" t="s">
        <v>3978</v>
      </c>
      <c r="M843" s="182" t="s">
        <v>1489</v>
      </c>
      <c r="N843" s="181" t="s">
        <v>32</v>
      </c>
      <c r="O843" s="181" t="s">
        <v>28</v>
      </c>
      <c r="P843" s="181">
        <v>6</v>
      </c>
      <c r="Q843" s="192" t="str">
        <f t="shared" si="94"/>
        <v>Campo</v>
      </c>
      <c r="R843" s="192" t="s">
        <v>3606</v>
      </c>
      <c r="S843" s="191" t="str">
        <f t="shared" si="95"/>
        <v/>
      </c>
      <c r="T843" s="192" t="str">
        <f t="shared" si="96"/>
        <v>&lt;campo posicao="7"&gt;
&lt;coluna&gt;VL_UNIT_ICMS_OP_CONV&lt;/coluna&gt;
&lt;descricao&gt;Valor unitário do ICMS OP calculado conforme a legislação de cada UF, considerando a unidade utilizada para informar o campo “QUANT_CONV”, utilizado para cálculo de ressarcimento/restituição de ST, no desfazimento da substituição tributária, quando se utiliza a fórmula descrita nas instruções de preenchimento do campo 11, no item a1).
&lt;/descricao&gt;
&lt;tipo&gt;R&lt;/tipo&gt;
&lt;/campo&gt;</v>
      </c>
      <c r="U843" s="192" t="str">
        <f t="shared" si="92"/>
        <v>&lt;campo posicao="7"&gt;
&lt;coluna&gt;VL_UNIT_ICMS_OP_CONV&lt;/coluna&gt;
&lt;descricao&gt;Valor unitário do ICMS OP calculado conforme a legislação de cada UF, considerando a unidade utilizada para informar o campo “QUANT_CONV”, utilizado para cálculo de ressarcimento/restituição de ST, no desfazimento da substituição tributária, quando se utiliza a fórmula descrita nas instruções de preenchimento do campo 11, no item a1).
&lt;/descricao&gt;
&lt;tipo&gt;R&lt;/tipo&gt;
&lt;/campo&gt;</v>
      </c>
      <c r="V843" s="192" t="str">
        <f t="shared" si="97"/>
        <v>{"Column8", "VL_UNIT_ICMS_OP_CONV"},</v>
      </c>
      <c r="W843" s="191" t="str">
        <f>IF(Q843="Campo","@Campos(posicao = "&amp;K843&amp;", tipo = '"&amp;R843&amp;"')@Column(name = """&amp;L843&amp;""")"&amp;IF(R843="D","@Temporal(TemporalType.DATE)","")&amp;"private "&amp;VLOOKUP(TEXT(R843,"@"),Apoio!A:B,2,0)&amp;" "&amp;SUBSTITUTE(LOWER(LEFT(L843,1))&amp;RIGHT(PROPER(L843),LEN(L843)-1),"_","")&amp;";",IF(ISNUMBER(Q843),IF(R843="R","@Entity@Table(name = ""reg_"&amp;LOWER(J843)&amp;""")@XmlRootElement","")&amp;VLOOKUP(J843,Blocos!D:I,6,0)&amp;Apoio!$E$1&amp;Y843,""))</f>
        <v>@Campos(posicao = 7, tipo = 'R')@Column(name = "VL_UNIT_ICMS_OP_CONV")private BigDecimal vlUnitIcmsOpConv;</v>
      </c>
      <c r="X843" s="190" t="str">
        <f>IF(ISNUMBER(Q843),COUNTIF(Blocos!G:G,J843),"")</f>
        <v/>
      </c>
      <c r="Y843" s="190" t="str">
        <f>IF(OR(X843=0,X843=""),"",VLOOKUP(SUMIFS(Blocos!A:A,Blocos!H:H,'EFD REGISTROS e Campos (2)'!X843,Blocos!G:G,'EFD REGISTROS e Campos (2)'!J843),Blocos!A:L,12,0))</f>
        <v/>
      </c>
      <c r="Z843" s="190" t="str">
        <f>IF(ISNUMBER(Q844),VLOOKUP(J843,Blocos!D:G,4,0),"")</f>
        <v/>
      </c>
      <c r="AA843" s="190" t="str">
        <f>IF(ISNUMBER(Q843),CONCATENATE("CREATE TABLE ""reg_",LOWER(J843),""" (""ID"" bigint NOT NULL AUTO_INCREMENT,  ""HASHFILE"" varchar(255) DEFAULT NULL, ""ID_PAI"" bigint NOT NULL,"),IF(Q843="Campo",CONCATENATE("""",L843,""" ",VLOOKUP(R843,Apoio!A:C,3,0)),""))&amp;IF(Z843="","",CONCATENATE("PRIMARY KEY (""ID""), KEY ""FK_reg_",LOWER(Z843),"_ID_PAI"" (""ID_PAI""), CONSTRAINT ""FK_reg_",LOWER(Z843),"_ID_PAI"" FOREIGN KEY (""ID_PAI"") REFERENCES ""reg_",LOWER(Z843),""" (""ID"")) ENGINE=InnoDB AUTO_INCREMENT=105774 DEFAULT CHARSET=utf8mb4 COLLATE=utf8mb4_0900_ai_ci;"))</f>
        <v>"VL_UNIT_ICMS_OP_CONV" decimal(15,6) DEFAULT NULL,</v>
      </c>
      <c r="AB843" s="190" t="str">
        <f t="shared" si="98"/>
        <v>`reg_c330`.`VL_UNIT_ICMS_OP_CONV`,</v>
      </c>
    </row>
    <row r="844" spans="1:28" ht="14.5" hidden="1" customHeight="1" x14ac:dyDescent="0.3">
      <c r="J844" s="187" t="str">
        <f t="shared" si="93"/>
        <v>C330</v>
      </c>
      <c r="K844" s="181">
        <v>8</v>
      </c>
      <c r="L844" s="289" t="s">
        <v>3982</v>
      </c>
      <c r="M844" s="182" t="s">
        <v>1490</v>
      </c>
      <c r="N844" s="181" t="s">
        <v>32</v>
      </c>
      <c r="O844" s="181" t="s">
        <v>28</v>
      </c>
      <c r="P844" s="181">
        <v>6</v>
      </c>
      <c r="Q844" s="192" t="str">
        <f t="shared" si="94"/>
        <v>Campo</v>
      </c>
      <c r="R844" s="192" t="s">
        <v>3606</v>
      </c>
      <c r="S844" s="191" t="str">
        <f t="shared" si="95"/>
        <v/>
      </c>
      <c r="T844" s="192" t="str">
        <f t="shared" si="96"/>
        <v>&lt;campo posicao="8"&gt;
&lt;coluna&gt;VL_UNIT_ICMS_OP_ESTOQUE_CONV&lt;/coluna&gt;
&lt;descricao&gt;Valor médio unitário do ICMS que o contribuinte teria se creditado referente à operação de entrada das mercadorias em estoque caso estivesse submetida ao regime comum de tributação, calculado conforme a legislação de cada UF, considerando a unidade utilizada para informar o campo “QUANT_CONV” &lt;/descricao&gt;
&lt;tipo&gt;R&lt;/tipo&gt;
&lt;/campo&gt;</v>
      </c>
      <c r="U844" s="192" t="str">
        <f t="shared" si="92"/>
        <v>&lt;campo posicao="8"&gt;
&lt;coluna&gt;VL_UNIT_ICMS_OP_ESTOQUE_CONV&lt;/coluna&gt;
&lt;descricao&gt;Valor médio unitário do ICMS que o contribuinte teria se creditado referente à operação de entrada das mercadorias em estoque caso estivesse submetida ao regime comum de tributação, calculado conforme a legislação de cada UF, considerando a unidade utilizada para informar o campo “QUANT_CONV” &lt;/descricao&gt;
&lt;tipo&gt;R&lt;/tipo&gt;
&lt;/campo&gt;</v>
      </c>
      <c r="V844" s="192" t="str">
        <f t="shared" si="97"/>
        <v>{"Column9", "VL_UNIT_ICMS_OP_ESTOQUE_CONV"},</v>
      </c>
      <c r="W844" s="191" t="str">
        <f>IF(Q844="Campo","@Campos(posicao = "&amp;K844&amp;", tipo = '"&amp;R844&amp;"')@Column(name = """&amp;L844&amp;""")"&amp;IF(R844="D","@Temporal(TemporalType.DATE)","")&amp;"private "&amp;VLOOKUP(TEXT(R844,"@"),Apoio!A:B,2,0)&amp;" "&amp;SUBSTITUTE(LOWER(LEFT(L844,1))&amp;RIGHT(PROPER(L844),LEN(L844)-1),"_","")&amp;";",IF(ISNUMBER(Q844),IF(R844="R","@Entity@Table(name = ""reg_"&amp;LOWER(J844)&amp;""")@XmlRootElement","")&amp;VLOOKUP(J844,Blocos!D:I,6,0)&amp;Apoio!$E$1&amp;Y844,""))</f>
        <v>@Campos(posicao = 8, tipo = 'R')@Column(name = "VL_UNIT_ICMS_OP_ESTOQUE_CONV")private BigDecimal vlUnitIcmsOpEstoqueConv;</v>
      </c>
      <c r="X844" s="190" t="str">
        <f>IF(ISNUMBER(Q844),COUNTIF(Blocos!G:G,J844),"")</f>
        <v/>
      </c>
      <c r="Y844" s="190" t="str">
        <f>IF(OR(X844=0,X844=""),"",VLOOKUP(SUMIFS(Blocos!A:A,Blocos!H:H,'EFD REGISTROS e Campos (2)'!X844,Blocos!G:G,'EFD REGISTROS e Campos (2)'!J844),Blocos!A:L,12,0))</f>
        <v/>
      </c>
      <c r="Z844" s="190" t="str">
        <f>IF(ISNUMBER(Q845),VLOOKUP(J844,Blocos!D:G,4,0),"")</f>
        <v/>
      </c>
      <c r="AA844" s="190" t="str">
        <f>IF(ISNUMBER(Q844),CONCATENATE("CREATE TABLE ""reg_",LOWER(J844),""" (""ID"" bigint NOT NULL AUTO_INCREMENT,  ""HASHFILE"" varchar(255) DEFAULT NULL, ""ID_PAI"" bigint NOT NULL,"),IF(Q844="Campo",CONCATENATE("""",L844,""" ",VLOOKUP(R844,Apoio!A:C,3,0)),""))&amp;IF(Z844="","",CONCATENATE("PRIMARY KEY (""ID""), KEY ""FK_reg_",LOWER(Z844),"_ID_PAI"" (""ID_PAI""), CONSTRAINT ""FK_reg_",LOWER(Z844),"_ID_PAI"" FOREIGN KEY (""ID_PAI"") REFERENCES ""reg_",LOWER(Z844),""" (""ID"")) ENGINE=InnoDB AUTO_INCREMENT=105774 DEFAULT CHARSET=utf8mb4 COLLATE=utf8mb4_0900_ai_ci;"))</f>
        <v>"VL_UNIT_ICMS_OP_ESTOQUE_CONV" decimal(15,6) DEFAULT NULL,</v>
      </c>
      <c r="AB844" s="190" t="str">
        <f t="shared" si="98"/>
        <v>`reg_c330`.`VL_UNIT_ICMS_OP_ESTOQUE_CONV`,</v>
      </c>
    </row>
    <row r="845" spans="1:28" ht="14.5" hidden="1" customHeight="1" x14ac:dyDescent="0.3">
      <c r="J845" s="187" t="str">
        <f t="shared" si="93"/>
        <v>C330</v>
      </c>
      <c r="K845" s="181">
        <v>9</v>
      </c>
      <c r="L845" s="289" t="s">
        <v>1780</v>
      </c>
      <c r="M845" s="182" t="s">
        <v>1491</v>
      </c>
      <c r="N845" s="181" t="s">
        <v>32</v>
      </c>
      <c r="O845" s="181" t="s">
        <v>28</v>
      </c>
      <c r="P845" s="181">
        <v>6</v>
      </c>
      <c r="Q845" s="192" t="str">
        <f t="shared" si="94"/>
        <v>Campo</v>
      </c>
      <c r="R845" s="192" t="s">
        <v>3606</v>
      </c>
      <c r="S845" s="191" t="str">
        <f t="shared" si="95"/>
        <v/>
      </c>
      <c r="T845" s="192" t="str">
        <f t="shared" si="96"/>
        <v>&lt;campo posicao="9"&gt;
&lt;coluna&gt;VL_UNIT_ICMS_ST_ESTOQUE_CONV&lt;/coluna&gt;
&lt;descricao&gt;Valor médio unitário do ICMS ST, incluindo FCP ST, das mercadorias em estoque, considerando unidade utilizada para informar o campo “QUANT_CONV”.&lt;/descricao&gt;
&lt;tipo&gt;R&lt;/tipo&gt;
&lt;/campo&gt;</v>
      </c>
      <c r="U845" s="192" t="str">
        <f t="shared" si="92"/>
        <v>&lt;campo posicao="9"&gt;
&lt;coluna&gt;VL_UNIT_ICMS_ST_ESTOQUE_CONV&lt;/coluna&gt;
&lt;descricao&gt;Valor médio unitário do ICMS ST, incluindo FCP ST, das mercadorias em estoque, considerando unidade utilizada para informar o campo “QUANT_CONV”.&lt;/descricao&gt;
&lt;tipo&gt;R&lt;/tipo&gt;
&lt;/campo&gt;</v>
      </c>
      <c r="V845" s="192" t="str">
        <f t="shared" si="97"/>
        <v>{"Column10", "VL_UNIT_ICMS_ST_ESTOQUE_CONV"},</v>
      </c>
      <c r="W845" s="191" t="str">
        <f>IF(Q845="Campo","@Campos(posicao = "&amp;K845&amp;", tipo = '"&amp;R845&amp;"')@Column(name = """&amp;L845&amp;""")"&amp;IF(R845="D","@Temporal(TemporalType.DATE)","")&amp;"private "&amp;VLOOKUP(TEXT(R845,"@"),Apoio!A:B,2,0)&amp;" "&amp;SUBSTITUTE(LOWER(LEFT(L845,1))&amp;RIGHT(PROPER(L845),LEN(L845)-1),"_","")&amp;";",IF(ISNUMBER(Q845),IF(R845="R","@Entity@Table(name = ""reg_"&amp;LOWER(J845)&amp;""")@XmlRootElement","")&amp;VLOOKUP(J845,Blocos!D:I,6,0)&amp;Apoio!$E$1&amp;Y845,""))</f>
        <v>@Campos(posicao = 9, tipo = 'R')@Column(name = "VL_UNIT_ICMS_ST_ESTOQUE_CONV")private BigDecimal vlUnitIcmsStEstoqueConv;</v>
      </c>
      <c r="X845" s="190" t="str">
        <f>IF(ISNUMBER(Q845),COUNTIF(Blocos!G:G,J845),"")</f>
        <v/>
      </c>
      <c r="Y845" s="190" t="str">
        <f>IF(OR(X845=0,X845=""),"",VLOOKUP(SUMIFS(Blocos!A:A,Blocos!H:H,'EFD REGISTROS e Campos (2)'!X845,Blocos!G:G,'EFD REGISTROS e Campos (2)'!J845),Blocos!A:L,12,0))</f>
        <v/>
      </c>
      <c r="Z845" s="190" t="str">
        <f>IF(ISNUMBER(Q846),VLOOKUP(J845,Blocos!D:G,4,0),"")</f>
        <v/>
      </c>
      <c r="AA845" s="190" t="str">
        <f>IF(ISNUMBER(Q845),CONCATENATE("CREATE TABLE ""reg_",LOWER(J845),""" (""ID"" bigint NOT NULL AUTO_INCREMENT,  ""HASHFILE"" varchar(255) DEFAULT NULL, ""ID_PAI"" bigint NOT NULL,"),IF(Q845="Campo",CONCATENATE("""",L845,""" ",VLOOKUP(R845,Apoio!A:C,3,0)),""))&amp;IF(Z845="","",CONCATENATE("PRIMARY KEY (""ID""), KEY ""FK_reg_",LOWER(Z845),"_ID_PAI"" (""ID_PAI""), CONSTRAINT ""FK_reg_",LOWER(Z845),"_ID_PAI"" FOREIGN KEY (""ID_PAI"") REFERENCES ""reg_",LOWER(Z845),""" (""ID"")) ENGINE=InnoDB AUTO_INCREMENT=105774 DEFAULT CHARSET=utf8mb4 COLLATE=utf8mb4_0900_ai_ci;"))</f>
        <v>"VL_UNIT_ICMS_ST_ESTOQUE_CONV" decimal(15,6) DEFAULT NULL,</v>
      </c>
      <c r="AB845" s="190" t="str">
        <f t="shared" si="98"/>
        <v>`reg_c330`.`VL_UNIT_ICMS_ST_ESTOQUE_CONV`,</v>
      </c>
    </row>
    <row r="846" spans="1:28" ht="14.5" hidden="1" customHeight="1" x14ac:dyDescent="0.3">
      <c r="J846" s="187" t="str">
        <f t="shared" si="93"/>
        <v>C330</v>
      </c>
      <c r="K846" s="181">
        <v>10</v>
      </c>
      <c r="L846" s="289" t="s">
        <v>1492</v>
      </c>
      <c r="M846" s="182" t="s">
        <v>1491</v>
      </c>
      <c r="N846" s="181" t="s">
        <v>32</v>
      </c>
      <c r="O846" s="181" t="s">
        <v>28</v>
      </c>
      <c r="P846" s="181">
        <v>6</v>
      </c>
      <c r="Q846" s="192" t="str">
        <f t="shared" si="94"/>
        <v>Campo</v>
      </c>
      <c r="R846" s="192" t="s">
        <v>3606</v>
      </c>
      <c r="S846" s="191" t="str">
        <f t="shared" si="95"/>
        <v/>
      </c>
      <c r="T846" s="192" t="str">
        <f t="shared" si="96"/>
        <v>&lt;campo posicao="10"&gt;
&lt;coluna&gt;VL_UNIT_FCP_ICMS_ST_ESTOQUE_CONV&lt;/coluna&gt;
&lt;descricao&gt;Valor médio unitário do ICMS ST, incluindo FCP ST, das mercadorias em estoque, considerando unidade utilizada para informar o campo “QUANT_CONV”.&lt;/descricao&gt;
&lt;tipo&gt;R&lt;/tipo&gt;
&lt;/campo&gt;</v>
      </c>
      <c r="U846" s="192" t="str">
        <f t="shared" si="92"/>
        <v>&lt;campo posicao="10"&gt;
&lt;coluna&gt;VL_UNIT_FCP_ICMS_ST_ESTOQUE_CONV&lt;/coluna&gt;
&lt;descricao&gt;Valor médio unitário do ICMS ST, incluindo FCP ST, das mercadorias em estoque, considerando unidade utilizada para informar o campo “QUANT_CONV”.&lt;/descricao&gt;
&lt;tipo&gt;R&lt;/tipo&gt;
&lt;/campo&gt;</v>
      </c>
      <c r="V846" s="192" t="str">
        <f t="shared" si="97"/>
        <v>{"Column11", "VL_UNIT_FCP_ICMS_ST_ESTOQUE_CONV"},</v>
      </c>
      <c r="W846" s="191" t="str">
        <f>IF(Q846="Campo","@Campos(posicao = "&amp;K846&amp;", tipo = '"&amp;R846&amp;"')@Column(name = """&amp;L846&amp;""")"&amp;IF(R846="D","@Temporal(TemporalType.DATE)","")&amp;"private "&amp;VLOOKUP(TEXT(R846,"@"),Apoio!A:B,2,0)&amp;" "&amp;SUBSTITUTE(LOWER(LEFT(L846,1))&amp;RIGHT(PROPER(L846),LEN(L846)-1),"_","")&amp;";",IF(ISNUMBER(Q846),IF(R846="R","@Entity@Table(name = ""reg_"&amp;LOWER(J846)&amp;""")@XmlRootElement","")&amp;VLOOKUP(J846,Blocos!D:I,6,0)&amp;Apoio!$E$1&amp;Y846,""))</f>
        <v>@Campos(posicao = 10, tipo = 'R')@Column(name = "VL_UNIT_FCP_ICMS_ST_ESTOQUE_CONV")private BigDecimal vlUnitFcpIcmsStEstoqueConv;</v>
      </c>
      <c r="X846" s="190" t="str">
        <f>IF(ISNUMBER(Q846),COUNTIF(Blocos!G:G,J846),"")</f>
        <v/>
      </c>
      <c r="Y846" s="190" t="str">
        <f>IF(OR(X846=0,X846=""),"",VLOOKUP(SUMIFS(Blocos!A:A,Blocos!H:H,'EFD REGISTROS e Campos (2)'!X846,Blocos!G:G,'EFD REGISTROS e Campos (2)'!J846),Blocos!A:L,12,0))</f>
        <v/>
      </c>
      <c r="Z846" s="190" t="str">
        <f>IF(ISNUMBER(Q847),VLOOKUP(J846,Blocos!D:G,4,0),"")</f>
        <v/>
      </c>
      <c r="AA846" s="190" t="str">
        <f>IF(ISNUMBER(Q846),CONCATENATE("CREATE TABLE ""reg_",LOWER(J846),""" (""ID"" bigint NOT NULL AUTO_INCREMENT,  ""HASHFILE"" varchar(255) DEFAULT NULL, ""ID_PAI"" bigint NOT NULL,"),IF(Q846="Campo",CONCATENATE("""",L846,""" ",VLOOKUP(R846,Apoio!A:C,3,0)),""))&amp;IF(Z846="","",CONCATENATE("PRIMARY KEY (""ID""), KEY ""FK_reg_",LOWER(Z846),"_ID_PAI"" (""ID_PAI""), CONSTRAINT ""FK_reg_",LOWER(Z846),"_ID_PAI"" FOREIGN KEY (""ID_PAI"") REFERENCES ""reg_",LOWER(Z846),""" (""ID"")) ENGINE=InnoDB AUTO_INCREMENT=105774 DEFAULT CHARSET=utf8mb4 COLLATE=utf8mb4_0900_ai_ci;"))</f>
        <v>"VL_UNIT_FCP_ICMS_ST_ESTOQUE_CONV" decimal(15,6) DEFAULT NULL,</v>
      </c>
      <c r="AB846" s="190" t="str">
        <f t="shared" si="98"/>
        <v>`reg_c330`.`VL_UNIT_FCP_ICMS_ST_ESTOQUE_CONV`,</v>
      </c>
    </row>
    <row r="847" spans="1:28" ht="14.5" hidden="1" customHeight="1" x14ac:dyDescent="0.3">
      <c r="J847" s="187" t="str">
        <f t="shared" si="93"/>
        <v>C330</v>
      </c>
      <c r="K847" s="181">
        <v>11</v>
      </c>
      <c r="L847" s="289" t="s">
        <v>1071</v>
      </c>
      <c r="M847" s="182" t="s">
        <v>1094</v>
      </c>
      <c r="N847" s="181" t="s">
        <v>32</v>
      </c>
      <c r="O847" s="181" t="s">
        <v>28</v>
      </c>
      <c r="P847" s="181">
        <v>6</v>
      </c>
      <c r="Q847" s="192" t="str">
        <f t="shared" si="94"/>
        <v>Campo</v>
      </c>
      <c r="R847" s="192" t="s">
        <v>3606</v>
      </c>
      <c r="S847" s="191" t="str">
        <f t="shared" si="95"/>
        <v/>
      </c>
      <c r="T847" s="192" t="str">
        <f t="shared" si="96"/>
        <v>&lt;campo posicao="11"&gt;
&lt;coluna&gt;VL_UNIT_ICMS_ST_CONV_REST&lt;/coluna&gt;
&lt;descricao&gt;Valor unitário do total do ICMS ST, incluindo FCP ST, a ser restituído/ressarcido, calculado conforme a legislação de cada UF, considerando a unidade utilizada para informar o campo “QUANT_CONV”.&lt;/descricao&gt;
&lt;tipo&gt;R&lt;/tipo&gt;
&lt;/campo&gt;</v>
      </c>
      <c r="U847" s="192" t="str">
        <f t="shared" si="92"/>
        <v>&lt;campo posicao="11"&gt;
&lt;coluna&gt;VL_UNIT_ICMS_ST_CONV_REST&lt;/coluna&gt;
&lt;descricao&gt;Valor unitário do total do ICMS ST, incluindo FCP ST, a ser restituído/ressarcido, calculado conforme a legislação de cada UF, considerando a unidade utilizada para informar o campo “QUANT_CONV”.&lt;/descricao&gt;
&lt;tipo&gt;R&lt;/tipo&gt;
&lt;/campo&gt;</v>
      </c>
      <c r="V847" s="192" t="str">
        <f t="shared" si="97"/>
        <v>{"Column12", "VL_UNIT_ICMS_ST_CONV_REST"},</v>
      </c>
      <c r="W847" s="191" t="str">
        <f>IF(Q847="Campo","@Campos(posicao = "&amp;K847&amp;", tipo = '"&amp;R847&amp;"')@Column(name = """&amp;L847&amp;""")"&amp;IF(R847="D","@Temporal(TemporalType.DATE)","")&amp;"private "&amp;VLOOKUP(TEXT(R847,"@"),Apoio!A:B,2,0)&amp;" "&amp;SUBSTITUTE(LOWER(LEFT(L847,1))&amp;RIGHT(PROPER(L847),LEN(L847)-1),"_","")&amp;";",IF(ISNUMBER(Q847),IF(R847="R","@Entity@Table(name = ""reg_"&amp;LOWER(J847)&amp;""")@XmlRootElement","")&amp;VLOOKUP(J847,Blocos!D:I,6,0)&amp;Apoio!$E$1&amp;Y847,""))</f>
        <v>@Campos(posicao = 11, tipo = 'R')@Column(name = "VL_UNIT_ICMS_ST_CONV_REST")private BigDecimal vlUnitIcmsStConvRest;</v>
      </c>
      <c r="X847" s="190" t="str">
        <f>IF(ISNUMBER(Q847),COUNTIF(Blocos!G:G,J847),"")</f>
        <v/>
      </c>
      <c r="Y847" s="190" t="str">
        <f>IF(OR(X847=0,X847=""),"",VLOOKUP(SUMIFS(Blocos!A:A,Blocos!H:H,'EFD REGISTROS e Campos (2)'!X847,Blocos!G:G,'EFD REGISTROS e Campos (2)'!J847),Blocos!A:L,12,0))</f>
        <v/>
      </c>
      <c r="Z847" s="190" t="str">
        <f>IF(ISNUMBER(Q848),VLOOKUP(J847,Blocos!D:G,4,0),"")</f>
        <v/>
      </c>
      <c r="AA847" s="190" t="str">
        <f>IF(ISNUMBER(Q847),CONCATENATE("CREATE TABLE ""reg_",LOWER(J847),""" (""ID"" bigint NOT NULL AUTO_INCREMENT,  ""HASHFILE"" varchar(255) DEFAULT NULL, ""ID_PAI"" bigint NOT NULL,"),IF(Q847="Campo",CONCATENATE("""",L847,""" ",VLOOKUP(R847,Apoio!A:C,3,0)),""))&amp;IF(Z847="","",CONCATENATE("PRIMARY KEY (""ID""), KEY ""FK_reg_",LOWER(Z847),"_ID_PAI"" (""ID_PAI""), CONSTRAINT ""FK_reg_",LOWER(Z847),"_ID_PAI"" FOREIGN KEY (""ID_PAI"") REFERENCES ""reg_",LOWER(Z847),""" (""ID"")) ENGINE=InnoDB AUTO_INCREMENT=105774 DEFAULT CHARSET=utf8mb4 COLLATE=utf8mb4_0900_ai_ci;"))</f>
        <v>"VL_UNIT_ICMS_ST_CONV_REST" decimal(15,6) DEFAULT NULL,</v>
      </c>
      <c r="AB847" s="190" t="str">
        <f t="shared" si="98"/>
        <v>`reg_c330`.`VL_UNIT_ICMS_ST_CONV_REST`,</v>
      </c>
    </row>
    <row r="848" spans="1:28" ht="14.5" hidden="1" customHeight="1" x14ac:dyDescent="0.3">
      <c r="J848" s="187" t="str">
        <f t="shared" si="93"/>
        <v>C330</v>
      </c>
      <c r="K848" s="181">
        <v>12</v>
      </c>
      <c r="L848" s="289" t="s">
        <v>1073</v>
      </c>
      <c r="M848" s="182" t="s">
        <v>1494</v>
      </c>
      <c r="N848" s="181" t="s">
        <v>32</v>
      </c>
      <c r="O848" s="181" t="s">
        <v>28</v>
      </c>
      <c r="P848" s="181">
        <v>6</v>
      </c>
      <c r="Q848" s="192" t="str">
        <f t="shared" si="94"/>
        <v>Campo</v>
      </c>
      <c r="R848" s="192" t="s">
        <v>3606</v>
      </c>
      <c r="S848" s="191" t="str">
        <f t="shared" si="95"/>
        <v/>
      </c>
      <c r="T848" s="192" t="str">
        <f t="shared" si="96"/>
        <v>&lt;campo posicao="12"&gt;
&lt;coluna&gt;VL_UNIT_FCP_ST_CONV_REST&lt;/coluna&gt;
&lt;descricao&gt;Valor unitário correspondente à parcela de Valor unitário correspondente à parcela de “VL_UNIT_ICMS_ST_CONV_REST”, considerando a unidade utilizada para informar o campo “QUANT_CONV”.&lt;/descricao&gt;
&lt;tipo&gt;R&lt;/tipo&gt;
&lt;/campo&gt;</v>
      </c>
      <c r="U848" s="192" t="str">
        <f t="shared" si="92"/>
        <v>&lt;campo posicao="12"&gt;
&lt;coluna&gt;VL_UNIT_FCP_ST_CONV_REST&lt;/coluna&gt;
&lt;descricao&gt;Valor unitário correspondente à parcela de Valor unitário correspondente à parcela de “VL_UNIT_ICMS_ST_CONV_REST”, considerando a unidade utilizada para informar o campo “QUANT_CONV”.&lt;/descricao&gt;
&lt;tipo&gt;R&lt;/tipo&gt;
&lt;/campo&gt;</v>
      </c>
      <c r="V848" s="192" t="str">
        <f t="shared" si="97"/>
        <v>{"Column13", "VL_UNIT_FCP_ST_CONV_REST"},</v>
      </c>
      <c r="W848" s="191" t="str">
        <f>IF(Q848="Campo","@Campos(posicao = "&amp;K848&amp;", tipo = '"&amp;R848&amp;"')@Column(name = """&amp;L848&amp;""")"&amp;IF(R848="D","@Temporal(TemporalType.DATE)","")&amp;"private "&amp;VLOOKUP(TEXT(R848,"@"),Apoio!A:B,2,0)&amp;" "&amp;SUBSTITUTE(LOWER(LEFT(L848,1))&amp;RIGHT(PROPER(L848),LEN(L848)-1),"_","")&amp;";",IF(ISNUMBER(Q848),IF(R848="R","@Entity@Table(name = ""reg_"&amp;LOWER(J848)&amp;""")@XmlRootElement","")&amp;VLOOKUP(J848,Blocos!D:I,6,0)&amp;Apoio!$E$1&amp;Y848,""))</f>
        <v>@Campos(posicao = 12, tipo = 'R')@Column(name = "VL_UNIT_FCP_ST_CONV_REST")private BigDecimal vlUnitFcpStConvRest;</v>
      </c>
      <c r="X848" s="190" t="str">
        <f>IF(ISNUMBER(Q848),COUNTIF(Blocos!G:G,J848),"")</f>
        <v/>
      </c>
      <c r="Y848" s="190" t="str">
        <f>IF(OR(X848=0,X848=""),"",VLOOKUP(SUMIFS(Blocos!A:A,Blocos!H:H,'EFD REGISTROS e Campos (2)'!X848,Blocos!G:G,'EFD REGISTROS e Campos (2)'!J848),Blocos!A:L,12,0))</f>
        <v/>
      </c>
      <c r="Z848" s="190" t="str">
        <f>IF(ISNUMBER(Q849),VLOOKUP(J848,Blocos!D:G,4,0),"")</f>
        <v/>
      </c>
      <c r="AA848" s="190" t="str">
        <f>IF(ISNUMBER(Q848),CONCATENATE("CREATE TABLE ""reg_",LOWER(J848),""" (""ID"" bigint NOT NULL AUTO_INCREMENT,  ""HASHFILE"" varchar(255) DEFAULT NULL, ""ID_PAI"" bigint NOT NULL,"),IF(Q848="Campo",CONCATENATE("""",L848,""" ",VLOOKUP(R848,Apoio!A:C,3,0)),""))&amp;IF(Z848="","",CONCATENATE("PRIMARY KEY (""ID""), KEY ""FK_reg_",LOWER(Z848),"_ID_PAI"" (""ID_PAI""), CONSTRAINT ""FK_reg_",LOWER(Z848),"_ID_PAI"" FOREIGN KEY (""ID_PAI"") REFERENCES ""reg_",LOWER(Z848),""" (""ID"")) ENGINE=InnoDB AUTO_INCREMENT=105774 DEFAULT CHARSET=utf8mb4 COLLATE=utf8mb4_0900_ai_ci;"))</f>
        <v>"VL_UNIT_FCP_ST_CONV_REST" decimal(15,6) DEFAULT NULL,</v>
      </c>
      <c r="AB848" s="190" t="str">
        <f t="shared" si="98"/>
        <v>`reg_c330`.`VL_UNIT_FCP_ST_CONV_REST`,</v>
      </c>
    </row>
    <row r="849" spans="1:28" ht="14.5" hidden="1" customHeight="1" x14ac:dyDescent="0.3">
      <c r="J849" s="187" t="str">
        <f t="shared" si="93"/>
        <v>C330</v>
      </c>
      <c r="K849" s="181">
        <v>13</v>
      </c>
      <c r="L849" s="289" t="s">
        <v>1075</v>
      </c>
      <c r="M849" s="182" t="s">
        <v>1097</v>
      </c>
      <c r="N849" s="181" t="s">
        <v>32</v>
      </c>
      <c r="O849" s="181" t="s">
        <v>28</v>
      </c>
      <c r="P849" s="181">
        <v>6</v>
      </c>
      <c r="Q849" s="192" t="str">
        <f t="shared" si="94"/>
        <v>Campo</v>
      </c>
      <c r="R849" s="192" t="s">
        <v>3606</v>
      </c>
      <c r="S849" s="191" t="str">
        <f t="shared" si="95"/>
        <v/>
      </c>
      <c r="T849" s="192" t="str">
        <f t="shared" si="96"/>
        <v>&lt;campo posicao="13"&gt;
&lt;coluna&gt;VL_UNIT_ICMS_ST_CONV_COMPL&lt;/coluna&gt;
&lt;descricao&gt;Valor unitário do complemento do ICMS, incluindo FCP ST, considerando a unidade utilizada para informar o campo “QUANT_CONV”.&lt;/descricao&gt;
&lt;tipo&gt;R&lt;/tipo&gt;
&lt;/campo&gt;</v>
      </c>
      <c r="U849" s="192" t="str">
        <f t="shared" si="92"/>
        <v>&lt;campo posicao="13"&gt;
&lt;coluna&gt;VL_UNIT_ICMS_ST_CONV_COMPL&lt;/coluna&gt;
&lt;descricao&gt;Valor unitário do complemento do ICMS, incluindo FCP ST, considerando a unidade utilizada para informar o campo “QUANT_CONV”.&lt;/descricao&gt;
&lt;tipo&gt;R&lt;/tipo&gt;
&lt;/campo&gt;</v>
      </c>
      <c r="V849" s="192" t="str">
        <f t="shared" si="97"/>
        <v>{"Column14", "VL_UNIT_ICMS_ST_CONV_COMPL"},</v>
      </c>
      <c r="W849" s="191" t="str">
        <f>IF(Q849="Campo","@Campos(posicao = "&amp;K849&amp;", tipo = '"&amp;R849&amp;"')@Column(name = """&amp;L849&amp;""")"&amp;IF(R849="D","@Temporal(TemporalType.DATE)","")&amp;"private "&amp;VLOOKUP(TEXT(R849,"@"),Apoio!A:B,2,0)&amp;" "&amp;SUBSTITUTE(LOWER(LEFT(L849,1))&amp;RIGHT(PROPER(L849),LEN(L849)-1),"_","")&amp;";",IF(ISNUMBER(Q849),IF(R849="R","@Entity@Table(name = ""reg_"&amp;LOWER(J849)&amp;""")@XmlRootElement","")&amp;VLOOKUP(J849,Blocos!D:I,6,0)&amp;Apoio!$E$1&amp;Y849,""))</f>
        <v>@Campos(posicao = 13, tipo = 'R')@Column(name = "VL_UNIT_ICMS_ST_CONV_COMPL")private BigDecimal vlUnitIcmsStConvCompl;</v>
      </c>
      <c r="X849" s="190" t="str">
        <f>IF(ISNUMBER(Q849),COUNTIF(Blocos!G:G,J849),"")</f>
        <v/>
      </c>
      <c r="Y849" s="190" t="str">
        <f>IF(OR(X849=0,X849=""),"",VLOOKUP(SUMIFS(Blocos!A:A,Blocos!H:H,'EFD REGISTROS e Campos (2)'!X849,Blocos!G:G,'EFD REGISTROS e Campos (2)'!J849),Blocos!A:L,12,0))</f>
        <v/>
      </c>
      <c r="Z849" s="190" t="str">
        <f>IF(ISNUMBER(Q850),VLOOKUP(J849,Blocos!D:G,4,0),"")</f>
        <v/>
      </c>
      <c r="AA849" s="190" t="str">
        <f>IF(ISNUMBER(Q849),CONCATENATE("CREATE TABLE ""reg_",LOWER(J849),""" (""ID"" bigint NOT NULL AUTO_INCREMENT,  ""HASHFILE"" varchar(255) DEFAULT NULL, ""ID_PAI"" bigint NOT NULL,"),IF(Q849="Campo",CONCATENATE("""",L849,""" ",VLOOKUP(R849,Apoio!A:C,3,0)),""))&amp;IF(Z849="","",CONCATENATE("PRIMARY KEY (""ID""), KEY ""FK_reg_",LOWER(Z849),"_ID_PAI"" (""ID_PAI""), CONSTRAINT ""FK_reg_",LOWER(Z849),"_ID_PAI"" FOREIGN KEY (""ID_PAI"") REFERENCES ""reg_",LOWER(Z849),""" (""ID"")) ENGINE=InnoDB AUTO_INCREMENT=105774 DEFAULT CHARSET=utf8mb4 COLLATE=utf8mb4_0900_ai_ci;"))</f>
        <v>"VL_UNIT_ICMS_ST_CONV_COMPL" decimal(15,6) DEFAULT NULL,</v>
      </c>
      <c r="AB849" s="190" t="str">
        <f t="shared" si="98"/>
        <v>`reg_c330`.`VL_UNIT_ICMS_ST_CONV_COMPL`,</v>
      </c>
    </row>
    <row r="850" spans="1:28" ht="14.5" hidden="1" customHeight="1" x14ac:dyDescent="0.3">
      <c r="J850" s="187" t="str">
        <f t="shared" si="93"/>
        <v>C330</v>
      </c>
      <c r="K850" s="181">
        <v>14</v>
      </c>
      <c r="L850" s="289" t="s">
        <v>1077</v>
      </c>
      <c r="M850" s="182" t="s">
        <v>1078</v>
      </c>
      <c r="N850" s="181" t="s">
        <v>32</v>
      </c>
      <c r="O850" s="181" t="s">
        <v>28</v>
      </c>
      <c r="P850" s="181">
        <v>6</v>
      </c>
      <c r="Q850" s="192" t="str">
        <f t="shared" si="94"/>
        <v>Campo</v>
      </c>
      <c r="R850" s="192" t="s">
        <v>3606</v>
      </c>
      <c r="S850" s="191" t="str">
        <f t="shared" si="95"/>
        <v/>
      </c>
      <c r="T850" s="192" t="str">
        <f t="shared" si="96"/>
        <v>&lt;campo posicao="14"&gt;
&lt;coluna&gt;VL_UNIT_FCP_ST_CONV_COMPL&lt;/coluna&gt;
&lt;descricao&gt;Valor unitário correspondente à parcela de ICMS FCP ST que compõe o campo “VL_UNIT_ICMS_ST_CONV_COMPL”, considerando unidade utilizada para informar o campo “QUANT_CONV”.&lt;/descricao&gt;
&lt;tipo&gt;R&lt;/tipo&gt;
&lt;/campo&gt;</v>
      </c>
      <c r="U850" s="192" t="str">
        <f t="shared" si="92"/>
        <v>&lt;campo posicao="14"&gt;
&lt;coluna&gt;VL_UNIT_FCP_ST_CONV_COMPL&lt;/coluna&gt;
&lt;descricao&gt;Valor unitário correspondente à parcela de ICMS FCP ST que compõe o campo “VL_UNIT_ICMS_ST_CONV_COMPL”, considerando unidade utilizada para informar o campo “QUANT_CONV”.&lt;/descricao&gt;
&lt;tipo&gt;R&lt;/tipo&gt;
&lt;/campo&gt;</v>
      </c>
      <c r="V850" s="192" t="str">
        <f t="shared" si="97"/>
        <v>{"Column15", "VL_UNIT_FCP_ST_CONV_COMPL"},</v>
      </c>
      <c r="W850" s="191" t="str">
        <f>IF(Q850="Campo","@Campos(posicao = "&amp;K850&amp;", tipo = '"&amp;R850&amp;"')@Column(name = """&amp;L850&amp;""")"&amp;IF(R850="D","@Temporal(TemporalType.DATE)","")&amp;"private "&amp;VLOOKUP(TEXT(R850,"@"),Apoio!A:B,2,0)&amp;" "&amp;SUBSTITUTE(LOWER(LEFT(L850,1))&amp;RIGHT(PROPER(L850),LEN(L850)-1),"_","")&amp;";",IF(ISNUMBER(Q850),IF(R850="R","@Entity@Table(name = ""reg_"&amp;LOWER(J850)&amp;""")@XmlRootElement","")&amp;VLOOKUP(J850,Blocos!D:I,6,0)&amp;Apoio!$E$1&amp;Y850,""))</f>
        <v>@Campos(posicao = 14, tipo = 'R')@Column(name = "VL_UNIT_FCP_ST_CONV_COMPL")private BigDecimal vlUnitFcpStConvCompl;</v>
      </c>
      <c r="X850" s="190" t="str">
        <f>IF(ISNUMBER(Q850),COUNTIF(Blocos!G:G,J850),"")</f>
        <v/>
      </c>
      <c r="Y850" s="190" t="str">
        <f>IF(OR(X850=0,X850=""),"",VLOOKUP(SUMIFS(Blocos!A:A,Blocos!H:H,'EFD REGISTROS e Campos (2)'!X850,Blocos!G:G,'EFD REGISTROS e Campos (2)'!J850),Blocos!A:L,12,0))</f>
        <v/>
      </c>
      <c r="Z850" s="190" t="str">
        <f>IF(ISNUMBER(Q851),VLOOKUP(J850,Blocos!D:G,4,0),"")</f>
        <v>C321</v>
      </c>
      <c r="AA850" s="190" t="str">
        <f>IF(ISNUMBER(Q850),CONCATENATE("CREATE TABLE ""reg_",LOWER(J850),""" (""ID"" bigint NOT NULL AUTO_INCREMENT,  ""HASHFILE"" varchar(255) DEFAULT NULL, ""ID_PAI"" bigint NOT NULL,"),IF(Q850="Campo",CONCATENATE("""",L850,""" ",VLOOKUP(R850,Apoio!A:C,3,0)),""))&amp;IF(Z850="","",CONCATENATE("PRIMARY KEY (""ID""), KEY ""FK_reg_",LOWER(Z850),"_ID_PAI"" (""ID_PAI""), CONSTRAINT ""FK_reg_",LOWER(Z850),"_ID_PAI"" FOREIGN KEY (""ID_PAI"") REFERENCES ""reg_",LOWER(Z850),""" (""ID"")) ENGINE=InnoDB AUTO_INCREMENT=105774 DEFAULT CHARSET=utf8mb4 COLLATE=utf8mb4_0900_ai_ci;"))</f>
        <v>"VL_UNIT_FCP_ST_CONV_COMPL" decimal(15,6) DEFAULT NULL,PRIMARY KEY ("ID"), KEY "FK_reg_c321_ID_PAI" ("ID_PAI"), CONSTRAINT "FK_reg_c321_ID_PAI" FOREIGN KEY ("ID_PAI") REFERENCES "reg_c321" ("ID")) ENGINE=InnoDB AUTO_INCREMENT=105774 DEFAULT CHARSET=utf8mb4 COLLATE=utf8mb4_0900_ai_ci;</v>
      </c>
      <c r="AB850" s="190" t="str">
        <f t="shared" si="98"/>
        <v>`reg_c330`.`VL_UNIT_FCP_ST_CONV_COMPL`,FROM `efdicms`.`reg_c330`;"</v>
      </c>
    </row>
    <row r="851" spans="1:28" ht="14.5" hidden="1" customHeight="1" collapsed="1" x14ac:dyDescent="0.3">
      <c r="A851" s="180" t="s">
        <v>1497</v>
      </c>
      <c r="D851" s="180" t="s">
        <v>1498</v>
      </c>
      <c r="I851" s="180" t="s">
        <v>108</v>
      </c>
      <c r="J851" s="187" t="str">
        <f t="shared" si="93"/>
        <v>C350</v>
      </c>
      <c r="K851" s="195" t="s">
        <v>1499</v>
      </c>
      <c r="Q851" s="192">
        <f t="shared" si="94"/>
        <v>2</v>
      </c>
      <c r="S851" s="191" t="str">
        <f t="shared" si="95"/>
        <v>&lt;/registro&gt;
&lt;registro codigo="C350" perfil="A" nivel="2"&gt;</v>
      </c>
      <c r="T851" s="192" t="str">
        <f t="shared" si="96"/>
        <v/>
      </c>
      <c r="U851" s="192" t="str">
        <f t="shared" si="92"/>
        <v>&lt;/registro&gt;
&lt;registro codigo="C350" perfil="A" nivel="2"&gt;</v>
      </c>
      <c r="V851" s="192" t="str">
        <f t="shared" si="97"/>
        <v/>
      </c>
      <c r="W851" s="191" t="str">
        <f>IF(Q851="Campo","@Campos(posicao = "&amp;K851&amp;", tipo = '"&amp;R851&amp;"')@Column(name = """&amp;L851&amp;""")"&amp;IF(R851="D","@Temporal(TemporalType.DATE)","")&amp;"private "&amp;VLOOKUP(TEXT(R851,"@"),Apoio!A:B,2,0)&amp;" "&amp;SUBSTITUTE(LOWER(LEFT(L851,1))&amp;RIGHT(PROPER(L851),LEN(L851)-1),"_","")&amp;";",IF(ISNUMBER(Q851),IF(R851="R","@Entity@Table(name = ""reg_"&amp;LOWER(J851)&amp;""")@XmlRootElement","")&amp;VLOOKUP(J851,Blocos!D:I,6,0)&amp;Apoio!$E$1&amp;Y851,""))</f>
        <v>@Registros(nivel = 2) public class RegC350 implements Serializable { private static final long serialVersionUID = 1L; @Id @GeneratedValue(strategy = GenerationType.IDENTITY) @Basic(optional = false) @Column(name = "ID" ) private Long id;@ManyToOne(fetch = FetchType.LAZY) @JoinColumn(name = "ID_PAI", nullable = false) private RegC001 idPai; public RegC001 getIdPai() {return idPai;}public void setIdPai(Object idPai) {this.idPai = (RegC001) idPai;}public RegC350() { } public RegC350(Long id) { this.id = id; } public RegC350(Long id, RegC001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List&lt;RegC370&gt; regC370;public List&lt;RegC370&gt; getRegC370() {return regC370;}public void setRegC370(List&lt;RegC370&gt; regC370) {this.regC370 = regC370;}@OneToMany( cascade = CascadeType.ALL, fetch = FetchType.LAZY, mappedBy = "idPai")private  List&lt;RegC390&gt; regC390;public List&lt;RegC390&gt; getRegC390() {return regC390;}public void setRegC390(List&lt;RegC390&gt; regC390) {this.regC390 = regC390;}</v>
      </c>
      <c r="X851" s="190">
        <f>IF(ISNUMBER(Q851),COUNTIF(Blocos!G:G,J851),"")</f>
        <v>2</v>
      </c>
      <c r="Y851" s="190" t="str">
        <f>IF(OR(X851=0,X851=""),"",VLOOKUP(SUMIFS(Blocos!A:A,Blocos!H:H,'EFD REGISTROS e Campos (2)'!X851,Blocos!G:G,'EFD REGISTROS e Campos (2)'!J851),Blocos!A:L,12,0))</f>
        <v>@OneToMany( cascade = CascadeType.ALL, fetch = FetchType.LAZY, mappedBy = "idPai")private  List&lt;RegC370&gt; regC370;public List&lt;RegC370&gt; getRegC370() {return regC370;}public void setRegC370(List&lt;RegC370&gt; regC370) {this.regC370 = regC370;}@OneToMany( cascade = CascadeType.ALL, fetch = FetchType.LAZY, mappedBy = "idPai")private  List&lt;RegC390&gt; regC390;public List&lt;RegC390&gt; getRegC390() {return regC390;}public void setRegC390(List&lt;RegC390&gt; regC390) {this.regC390 = regC390;}</v>
      </c>
      <c r="Z851" s="190" t="str">
        <f>IF(ISNUMBER(Q852),VLOOKUP(J851,Blocos!D:G,4,0),"")</f>
        <v/>
      </c>
      <c r="AA851" s="190" t="str">
        <f>IF(ISNUMBER(Q851),CONCATENATE("CREATE TABLE ""reg_",LOWER(J851),""" (""ID"" bigint NOT NULL AUTO_INCREMENT,  ""HASHFILE"" varchar(255) DEFAULT NULL, ""ID_PAI"" bigint NOT NULL,"),IF(Q851="Campo",CONCATENATE("""",L851,""" ",VLOOKUP(R851,Apoio!A:C,3,0)),""))&amp;IF(Z851="","",CONCATENATE("PRIMARY KEY (""ID""), KEY ""FK_reg_",LOWER(Z851),"_ID_PAI"" (""ID_PAI""), CONSTRAINT ""FK_reg_",LOWER(Z851),"_ID_PAI"" FOREIGN KEY (""ID_PAI"") REFERENCES ""reg_",LOWER(Z851),""" (""ID"")) ENGINE=InnoDB AUTO_INCREMENT=105774 DEFAULT CHARSET=utf8mb4 COLLATE=utf8mb4_0900_ai_ci;"))</f>
        <v>CREATE TABLE "reg_c350" ("ID" bigint NOT NULL AUTO_INCREMENT,  "HASHFILE" varchar(255) DEFAULT NULL, "ID_PAI" bigint NOT NULL,</v>
      </c>
      <c r="AB851" s="190" t="str">
        <f t="shared" si="98"/>
        <v/>
      </c>
    </row>
    <row r="852" spans="1:28" ht="14.5" hidden="1" customHeight="1" x14ac:dyDescent="0.3">
      <c r="J852" s="187" t="str">
        <f t="shared" si="93"/>
        <v>C350</v>
      </c>
      <c r="K852" s="181">
        <v>1</v>
      </c>
      <c r="L852" s="289" t="s">
        <v>25</v>
      </c>
      <c r="M852" s="182" t="s">
        <v>1500</v>
      </c>
      <c r="N852" s="181" t="s">
        <v>27</v>
      </c>
      <c r="O852" s="181">
        <v>4</v>
      </c>
      <c r="P852" s="181" t="s">
        <v>28</v>
      </c>
      <c r="Q852" s="192" t="str">
        <f t="shared" si="94"/>
        <v>Campo</v>
      </c>
      <c r="R852" s="192" t="s">
        <v>27</v>
      </c>
      <c r="S852" s="191" t="str">
        <f t="shared" si="95"/>
        <v/>
      </c>
      <c r="T852" s="192" t="str">
        <f t="shared" si="96"/>
        <v>&lt;campo posicao="1"&gt;
&lt;coluna&gt;REG&lt;/coluna&gt;
&lt;descricao&gt;Texto fixo contendo "C350"&lt;/descricao&gt;
&lt;tipo&gt;C&lt;/tipo&gt;
&lt;/campo&gt;</v>
      </c>
      <c r="U852" s="192" t="str">
        <f t="shared" si="92"/>
        <v>&lt;campo posicao="1"&gt;
&lt;coluna&gt;REG&lt;/coluna&gt;
&lt;descricao&gt;Texto fixo contendo "C350"&lt;/descricao&gt;
&lt;tipo&gt;C&lt;/tipo&gt;
&lt;/campo&gt;</v>
      </c>
      <c r="V852" s="192" t="str">
        <f t="shared" si="97"/>
        <v>{"Column2", "REG"},</v>
      </c>
      <c r="W852" s="191" t="str">
        <f>IF(Q852="Campo","@Campos(posicao = "&amp;K852&amp;", tipo = '"&amp;R852&amp;"')@Column(name = """&amp;L852&amp;""")"&amp;IF(R852="D","@Temporal(TemporalType.DATE)","")&amp;"private "&amp;VLOOKUP(TEXT(R852,"@"),Apoio!A:B,2,0)&amp;" "&amp;SUBSTITUTE(LOWER(LEFT(L852,1))&amp;RIGHT(PROPER(L852),LEN(L852)-1),"_","")&amp;";",IF(ISNUMBER(Q852),IF(R852="R","@Entity@Table(name = ""reg_"&amp;LOWER(J852)&amp;""")@XmlRootElement","")&amp;VLOOKUP(J852,Blocos!D:I,6,0)&amp;Apoio!$E$1&amp;Y852,""))</f>
        <v>@Campos(posicao = 1, tipo = 'C')@Column(name = "REG")private String reg;</v>
      </c>
      <c r="X852" s="190" t="str">
        <f>IF(ISNUMBER(Q852),COUNTIF(Blocos!G:G,J852),"")</f>
        <v/>
      </c>
      <c r="Y852" s="190" t="str">
        <f>IF(OR(X852=0,X852=""),"",VLOOKUP(SUMIFS(Blocos!A:A,Blocos!H:H,'EFD REGISTROS e Campos (2)'!X852,Blocos!G:G,'EFD REGISTROS e Campos (2)'!J852),Blocos!A:L,12,0))</f>
        <v/>
      </c>
      <c r="Z852" s="190" t="str">
        <f>IF(ISNUMBER(Q853),VLOOKUP(J852,Blocos!D:G,4,0),"")</f>
        <v/>
      </c>
      <c r="AA852" s="190" t="str">
        <f>IF(ISNUMBER(Q852),CONCATENATE("CREATE TABLE ""reg_",LOWER(J852),""" (""ID"" bigint NOT NULL AUTO_INCREMENT,  ""HASHFILE"" varchar(255) DEFAULT NULL, ""ID_PAI"" bigint NOT NULL,"),IF(Q852="Campo",CONCATENATE("""",L852,""" ",VLOOKUP(R852,Apoio!A:C,3,0)),""))&amp;IF(Z852="","",CONCATENATE("PRIMARY KEY (""ID""), KEY ""FK_reg_",LOWER(Z852),"_ID_PAI"" (""ID_PAI""), CONSTRAINT ""FK_reg_",LOWER(Z852),"_ID_PAI"" FOREIGN KEY (""ID_PAI"") REFERENCES ""reg_",LOWER(Z852),""" (""ID"")) ENGINE=InnoDB AUTO_INCREMENT=105774 DEFAULT CHARSET=utf8mb4 COLLATE=utf8mb4_0900_ai_ci;"))</f>
        <v>"REG" varchar(255) DEFAULT NULL,</v>
      </c>
      <c r="AB852" s="190" t="str">
        <f t="shared" si="98"/>
        <v>USE `efdicms`;SELECT `reg_c350`.`REG`,</v>
      </c>
    </row>
    <row r="853" spans="1:28" ht="14.5" hidden="1" customHeight="1" x14ac:dyDescent="0.3">
      <c r="J853" s="187" t="str">
        <f t="shared" si="93"/>
        <v>C350</v>
      </c>
      <c r="K853" s="181">
        <v>2</v>
      </c>
      <c r="L853" s="289" t="s">
        <v>348</v>
      </c>
      <c r="M853" s="182" t="s">
        <v>349</v>
      </c>
      <c r="N853" s="181" t="s">
        <v>27</v>
      </c>
      <c r="O853" s="181">
        <v>3</v>
      </c>
      <c r="P853" s="181" t="s">
        <v>28</v>
      </c>
      <c r="Q853" s="192" t="str">
        <f t="shared" si="94"/>
        <v>Campo</v>
      </c>
      <c r="R853" s="192" t="s">
        <v>27</v>
      </c>
      <c r="S853" s="191" t="str">
        <f t="shared" si="95"/>
        <v/>
      </c>
      <c r="T853" s="192" t="str">
        <f t="shared" si="96"/>
        <v>&lt;campo posicao="2"&gt;
&lt;coluna&gt;SER&lt;/coluna&gt;
&lt;descricao&gt;Série do documento fiscal&lt;/descricao&gt;
&lt;tipo&gt;C&lt;/tipo&gt;
&lt;/campo&gt;</v>
      </c>
      <c r="U853" s="192" t="str">
        <f t="shared" si="92"/>
        <v>&lt;campo posicao="2"&gt;
&lt;coluna&gt;SER&lt;/coluna&gt;
&lt;descricao&gt;Série do documento fiscal&lt;/descricao&gt;
&lt;tipo&gt;C&lt;/tipo&gt;
&lt;/campo&gt;</v>
      </c>
      <c r="V853" s="192" t="str">
        <f t="shared" si="97"/>
        <v>{"Column3", "SER"},</v>
      </c>
      <c r="W853" s="191" t="str">
        <f>IF(Q853="Campo","@Campos(posicao = "&amp;K853&amp;", tipo = '"&amp;R853&amp;"')@Column(name = """&amp;L853&amp;""")"&amp;IF(R853="D","@Temporal(TemporalType.DATE)","")&amp;"private "&amp;VLOOKUP(TEXT(R853,"@"),Apoio!A:B,2,0)&amp;" "&amp;SUBSTITUTE(LOWER(LEFT(L853,1))&amp;RIGHT(PROPER(L853),LEN(L853)-1),"_","")&amp;";",IF(ISNUMBER(Q853),IF(R853="R","@Entity@Table(name = ""reg_"&amp;LOWER(J853)&amp;""")@XmlRootElement","")&amp;VLOOKUP(J853,Blocos!D:I,6,0)&amp;Apoio!$E$1&amp;Y853,""))</f>
        <v>@Campos(posicao = 2, tipo = 'C')@Column(name = "SER")private String ser;</v>
      </c>
      <c r="X853" s="190" t="str">
        <f>IF(ISNUMBER(Q853),COUNTIF(Blocos!G:G,J853),"")</f>
        <v/>
      </c>
      <c r="Y853" s="190" t="str">
        <f>IF(OR(X853=0,X853=""),"",VLOOKUP(SUMIFS(Blocos!A:A,Blocos!H:H,'EFD REGISTROS e Campos (2)'!X853,Blocos!G:G,'EFD REGISTROS e Campos (2)'!J853),Blocos!A:L,12,0))</f>
        <v/>
      </c>
      <c r="Z853" s="190" t="str">
        <f>IF(ISNUMBER(Q854),VLOOKUP(J853,Blocos!D:G,4,0),"")</f>
        <v/>
      </c>
      <c r="AA853" s="190" t="str">
        <f>IF(ISNUMBER(Q853),CONCATENATE("CREATE TABLE ""reg_",LOWER(J853),""" (""ID"" bigint NOT NULL AUTO_INCREMENT,  ""HASHFILE"" varchar(255) DEFAULT NULL, ""ID_PAI"" bigint NOT NULL,"),IF(Q853="Campo",CONCATENATE("""",L853,""" ",VLOOKUP(R853,Apoio!A:C,3,0)),""))&amp;IF(Z853="","",CONCATENATE("PRIMARY KEY (""ID""), KEY ""FK_reg_",LOWER(Z853),"_ID_PAI"" (""ID_PAI""), CONSTRAINT ""FK_reg_",LOWER(Z853),"_ID_PAI"" FOREIGN KEY (""ID_PAI"") REFERENCES ""reg_",LOWER(Z853),""" (""ID"")) ENGINE=InnoDB AUTO_INCREMENT=105774 DEFAULT CHARSET=utf8mb4 COLLATE=utf8mb4_0900_ai_ci;"))</f>
        <v>"SER" varchar(255) DEFAULT NULL,</v>
      </c>
      <c r="AB853" s="190" t="str">
        <f t="shared" si="98"/>
        <v>`reg_c350`.`SER`,</v>
      </c>
    </row>
    <row r="854" spans="1:28" ht="14.5" hidden="1" customHeight="1" x14ac:dyDescent="0.3">
      <c r="J854" s="187" t="str">
        <f t="shared" si="93"/>
        <v>C350</v>
      </c>
      <c r="K854" s="181">
        <v>3</v>
      </c>
      <c r="L854" s="289" t="s">
        <v>1501</v>
      </c>
      <c r="M854" s="182" t="s">
        <v>655</v>
      </c>
      <c r="N854" s="181" t="s">
        <v>27</v>
      </c>
      <c r="O854" s="181">
        <v>3</v>
      </c>
      <c r="P854" s="181" t="s">
        <v>28</v>
      </c>
      <c r="Q854" s="192" t="str">
        <f t="shared" si="94"/>
        <v>Campo</v>
      </c>
      <c r="R854" s="192" t="s">
        <v>27</v>
      </c>
      <c r="S854" s="191" t="str">
        <f t="shared" si="95"/>
        <v/>
      </c>
      <c r="T854" s="192" t="str">
        <f t="shared" si="96"/>
        <v>&lt;campo posicao="3"&gt;
&lt;coluna&gt;SUB_SER&lt;/coluna&gt;
&lt;descricao&gt;Subsérie do documento fiscal&lt;/descricao&gt;
&lt;tipo&gt;C&lt;/tipo&gt;
&lt;/campo&gt;</v>
      </c>
      <c r="U854" s="192" t="str">
        <f t="shared" si="92"/>
        <v>&lt;campo posicao="3"&gt;
&lt;coluna&gt;SUB_SER&lt;/coluna&gt;
&lt;descricao&gt;Subsérie do documento fiscal&lt;/descricao&gt;
&lt;tipo&gt;C&lt;/tipo&gt;
&lt;/campo&gt;</v>
      </c>
      <c r="V854" s="192" t="str">
        <f t="shared" si="97"/>
        <v>{"Column4", "SUB_SER"},</v>
      </c>
      <c r="W854" s="191" t="str">
        <f>IF(Q854="Campo","@Campos(posicao = "&amp;K854&amp;", tipo = '"&amp;R854&amp;"')@Column(name = """&amp;L854&amp;""")"&amp;IF(R854="D","@Temporal(TemporalType.DATE)","")&amp;"private "&amp;VLOOKUP(TEXT(R854,"@"),Apoio!A:B,2,0)&amp;" "&amp;SUBSTITUTE(LOWER(LEFT(L854,1))&amp;RIGHT(PROPER(L854),LEN(L854)-1),"_","")&amp;";",IF(ISNUMBER(Q854),IF(R854="R","@Entity@Table(name = ""reg_"&amp;LOWER(J854)&amp;""")@XmlRootElement","")&amp;VLOOKUP(J854,Blocos!D:I,6,0)&amp;Apoio!$E$1&amp;Y854,""))</f>
        <v>@Campos(posicao = 3, tipo = 'C')@Column(name = "SUB_SER")private String subSer;</v>
      </c>
      <c r="X854" s="190" t="str">
        <f>IF(ISNUMBER(Q854),COUNTIF(Blocos!G:G,J854),"")</f>
        <v/>
      </c>
      <c r="Y854" s="190" t="str">
        <f>IF(OR(X854=0,X854=""),"",VLOOKUP(SUMIFS(Blocos!A:A,Blocos!H:H,'EFD REGISTROS e Campos (2)'!X854,Blocos!G:G,'EFD REGISTROS e Campos (2)'!J854),Blocos!A:L,12,0))</f>
        <v/>
      </c>
      <c r="Z854" s="190" t="str">
        <f>IF(ISNUMBER(Q855),VLOOKUP(J854,Blocos!D:G,4,0),"")</f>
        <v/>
      </c>
      <c r="AA854" s="190" t="str">
        <f>IF(ISNUMBER(Q854),CONCATENATE("CREATE TABLE ""reg_",LOWER(J854),""" (""ID"" bigint NOT NULL AUTO_INCREMENT,  ""HASHFILE"" varchar(255) DEFAULT NULL, ""ID_PAI"" bigint NOT NULL,"),IF(Q854="Campo",CONCATENATE("""",L854,""" ",VLOOKUP(R854,Apoio!A:C,3,0)),""))&amp;IF(Z854="","",CONCATENATE("PRIMARY KEY (""ID""), KEY ""FK_reg_",LOWER(Z854),"_ID_PAI"" (""ID_PAI""), CONSTRAINT ""FK_reg_",LOWER(Z854),"_ID_PAI"" FOREIGN KEY (""ID_PAI"") REFERENCES ""reg_",LOWER(Z854),""" (""ID"")) ENGINE=InnoDB AUTO_INCREMENT=105774 DEFAULT CHARSET=utf8mb4 COLLATE=utf8mb4_0900_ai_ci;"))</f>
        <v>"SUB_SER" varchar(255) DEFAULT NULL,</v>
      </c>
      <c r="AB854" s="190" t="str">
        <f t="shared" si="98"/>
        <v>`reg_c350`.`SUB_SER`,</v>
      </c>
    </row>
    <row r="855" spans="1:28" ht="14.5" hidden="1" customHeight="1" x14ac:dyDescent="0.3">
      <c r="J855" s="187" t="str">
        <f t="shared" si="93"/>
        <v>C350</v>
      </c>
      <c r="K855" s="181">
        <v>4</v>
      </c>
      <c r="L855" s="289" t="s">
        <v>351</v>
      </c>
      <c r="M855" s="182" t="s">
        <v>352</v>
      </c>
      <c r="N855" s="181" t="s">
        <v>32</v>
      </c>
      <c r="O855" s="181">
        <v>6</v>
      </c>
      <c r="P855" s="181" t="s">
        <v>28</v>
      </c>
      <c r="Q855" s="192" t="str">
        <f t="shared" si="94"/>
        <v>Campo</v>
      </c>
      <c r="R855" s="192" t="s">
        <v>3607</v>
      </c>
      <c r="S855" s="191" t="str">
        <f t="shared" si="95"/>
        <v/>
      </c>
      <c r="T855" s="192" t="str">
        <f t="shared" si="96"/>
        <v>&lt;campo posicao="4"&gt;
&lt;coluna&gt;NUM_DOC&lt;/coluna&gt;
&lt;descricao&gt;Número do documento fiscal&lt;/descricao&gt;
&lt;tipo&gt;I&lt;/tipo&gt;
&lt;/campo&gt;</v>
      </c>
      <c r="U855" s="192" t="str">
        <f t="shared" si="92"/>
        <v>&lt;campo posicao="4"&gt;
&lt;coluna&gt;NUM_DOC&lt;/coluna&gt;
&lt;descricao&gt;Número do documento fiscal&lt;/descricao&gt;
&lt;tipo&gt;I&lt;/tipo&gt;
&lt;/campo&gt;</v>
      </c>
      <c r="V855" s="192" t="str">
        <f t="shared" si="97"/>
        <v>{"Column5", "NUM_DOC"},</v>
      </c>
      <c r="W855" s="191" t="str">
        <f>IF(Q855="Campo","@Campos(posicao = "&amp;K855&amp;", tipo = '"&amp;R855&amp;"')@Column(name = """&amp;L855&amp;""")"&amp;IF(R855="D","@Temporal(TemporalType.DATE)","")&amp;"private "&amp;VLOOKUP(TEXT(R855,"@"),Apoio!A:B,2,0)&amp;" "&amp;SUBSTITUTE(LOWER(LEFT(L855,1))&amp;RIGHT(PROPER(L855),LEN(L855)-1),"_","")&amp;";",IF(ISNUMBER(Q855),IF(R855="R","@Entity@Table(name = ""reg_"&amp;LOWER(J855)&amp;""")@XmlRootElement","")&amp;VLOOKUP(J855,Blocos!D:I,6,0)&amp;Apoio!$E$1&amp;Y855,""))</f>
        <v>@Campos(posicao = 4, tipo = 'I')@Column(name = "NUM_DOC")private int numDoc;</v>
      </c>
      <c r="X855" s="190" t="str">
        <f>IF(ISNUMBER(Q855),COUNTIF(Blocos!G:G,J855),"")</f>
        <v/>
      </c>
      <c r="Y855" s="190" t="str">
        <f>IF(OR(X855=0,X855=""),"",VLOOKUP(SUMIFS(Blocos!A:A,Blocos!H:H,'EFD REGISTROS e Campos (2)'!X855,Blocos!G:G,'EFD REGISTROS e Campos (2)'!J855),Blocos!A:L,12,0))</f>
        <v/>
      </c>
      <c r="Z855" s="190" t="str">
        <f>IF(ISNUMBER(Q856),VLOOKUP(J855,Blocos!D:G,4,0),"")</f>
        <v/>
      </c>
      <c r="AA855" s="190" t="str">
        <f>IF(ISNUMBER(Q855),CONCATENATE("CREATE TABLE ""reg_",LOWER(J855),""" (""ID"" bigint NOT NULL AUTO_INCREMENT,  ""HASHFILE"" varchar(255) DEFAULT NULL, ""ID_PAI"" bigint NOT NULL,"),IF(Q855="Campo",CONCATENATE("""",L855,""" ",VLOOKUP(R855,Apoio!A:C,3,0)),""))&amp;IF(Z855="","",CONCATENATE("PRIMARY KEY (""ID""), KEY ""FK_reg_",LOWER(Z855),"_ID_PAI"" (""ID_PAI""), CONSTRAINT ""FK_reg_",LOWER(Z855),"_ID_PAI"" FOREIGN KEY (""ID_PAI"") REFERENCES ""reg_",LOWER(Z855),""" (""ID"")) ENGINE=InnoDB AUTO_INCREMENT=105774 DEFAULT CHARSET=utf8mb4 COLLATE=utf8mb4_0900_ai_ci;"))</f>
        <v>"NUM_DOC" int DEFAULT NULL,</v>
      </c>
      <c r="AB855" s="190" t="str">
        <f t="shared" si="98"/>
        <v>`reg_c350`.`NUM_DOC`,</v>
      </c>
    </row>
    <row r="856" spans="1:28" ht="14.5" hidden="1" customHeight="1" x14ac:dyDescent="0.3">
      <c r="J856" s="187" t="str">
        <f t="shared" si="93"/>
        <v>C350</v>
      </c>
      <c r="K856" s="181">
        <v>5</v>
      </c>
      <c r="L856" s="289" t="s">
        <v>357</v>
      </c>
      <c r="M856" s="182" t="s">
        <v>358</v>
      </c>
      <c r="N856" s="181" t="s">
        <v>32</v>
      </c>
      <c r="O856" s="181">
        <v>8</v>
      </c>
      <c r="P856" s="181" t="s">
        <v>28</v>
      </c>
      <c r="Q856" s="192" t="str">
        <f t="shared" si="94"/>
        <v>Campo</v>
      </c>
      <c r="R856" s="192" t="s">
        <v>3605</v>
      </c>
      <c r="S856" s="191" t="str">
        <f t="shared" si="95"/>
        <v/>
      </c>
      <c r="T856" s="192" t="str">
        <f t="shared" si="96"/>
        <v>&lt;campo posicao="5"&gt;
&lt;coluna&gt;DT_DOC&lt;/coluna&gt;
&lt;descricao&gt;Data da emissão do documento fiscal &lt;/descricao&gt;
&lt;tipo&gt;D&lt;/tipo&gt;
&lt;/campo&gt;</v>
      </c>
      <c r="U856" s="192" t="str">
        <f t="shared" si="92"/>
        <v>&lt;campo posicao="5"&gt;
&lt;coluna&gt;DT_DOC&lt;/coluna&gt;
&lt;descricao&gt;Data da emissão do documento fiscal &lt;/descricao&gt;
&lt;tipo&gt;D&lt;/tipo&gt;
&lt;/campo&gt;</v>
      </c>
      <c r="V856" s="192" t="str">
        <f t="shared" si="97"/>
        <v>{"Column6", "DT_DOC"},</v>
      </c>
      <c r="W856" s="191" t="str">
        <f>IF(Q856="Campo","@Campos(posicao = "&amp;K856&amp;", tipo = '"&amp;R856&amp;"')@Column(name = """&amp;L856&amp;""")"&amp;IF(R856="D","@Temporal(TemporalType.DATE)","")&amp;"private "&amp;VLOOKUP(TEXT(R856,"@"),Apoio!A:B,2,0)&amp;" "&amp;SUBSTITUTE(LOWER(LEFT(L856,1))&amp;RIGHT(PROPER(L856),LEN(L856)-1),"_","")&amp;";",IF(ISNUMBER(Q856),IF(R856="R","@Entity@Table(name = ""reg_"&amp;LOWER(J856)&amp;""")@XmlRootElement","")&amp;VLOOKUP(J856,Blocos!D:I,6,0)&amp;Apoio!$E$1&amp;Y856,""))</f>
        <v>@Campos(posicao = 5, tipo = 'D')@Column(name = "DT_DOC")@Temporal(TemporalType.DATE)private Date dtDoc;</v>
      </c>
      <c r="X856" s="190" t="str">
        <f>IF(ISNUMBER(Q856),COUNTIF(Blocos!G:G,J856),"")</f>
        <v/>
      </c>
      <c r="Y856" s="190" t="str">
        <f>IF(OR(X856=0,X856=""),"",VLOOKUP(SUMIFS(Blocos!A:A,Blocos!H:H,'EFD REGISTROS e Campos (2)'!X856,Blocos!G:G,'EFD REGISTROS e Campos (2)'!J856),Blocos!A:L,12,0))</f>
        <v/>
      </c>
      <c r="Z856" s="190" t="str">
        <f>IF(ISNUMBER(Q857),VLOOKUP(J856,Blocos!D:G,4,0),"")</f>
        <v/>
      </c>
      <c r="AA856" s="190" t="str">
        <f>IF(ISNUMBER(Q856),CONCATENATE("CREATE TABLE ""reg_",LOWER(J856),""" (""ID"" bigint NOT NULL AUTO_INCREMENT,  ""HASHFILE"" varchar(255) DEFAULT NULL, ""ID_PAI"" bigint NOT NULL,"),IF(Q856="Campo",CONCATENATE("""",L856,""" ",VLOOKUP(R856,Apoio!A:C,3,0)),""))&amp;IF(Z856="","",CONCATENATE("PRIMARY KEY (""ID""), KEY ""FK_reg_",LOWER(Z856),"_ID_PAI"" (""ID_PAI""), CONSTRAINT ""FK_reg_",LOWER(Z856),"_ID_PAI"" FOREIGN KEY (""ID_PAI"") REFERENCES ""reg_",LOWER(Z856),""" (""ID"")) ENGINE=InnoDB AUTO_INCREMENT=105774 DEFAULT CHARSET=utf8mb4 COLLATE=utf8mb4_0900_ai_ci;"))</f>
        <v>"DT_DOC" date DEFAULT NULL,</v>
      </c>
      <c r="AB856" s="190" t="str">
        <f t="shared" si="98"/>
        <v>`reg_c350`.`DT_DOC`,</v>
      </c>
    </row>
    <row r="857" spans="1:28" ht="14.5" hidden="1" customHeight="1" x14ac:dyDescent="0.3">
      <c r="J857" s="187" t="str">
        <f t="shared" si="93"/>
        <v>C350</v>
      </c>
      <c r="K857" s="181">
        <v>6</v>
      </c>
      <c r="L857" s="289" t="s">
        <v>1502</v>
      </c>
      <c r="M857" s="182" t="s">
        <v>1503</v>
      </c>
      <c r="N857" s="181" t="s">
        <v>27</v>
      </c>
      <c r="O857" s="181">
        <v>14</v>
      </c>
      <c r="P857" s="181" t="s">
        <v>28</v>
      </c>
      <c r="Q857" s="192" t="str">
        <f t="shared" si="94"/>
        <v>Campo</v>
      </c>
      <c r="R857" s="192" t="s">
        <v>27</v>
      </c>
      <c r="S857" s="191" t="str">
        <f t="shared" si="95"/>
        <v/>
      </c>
      <c r="T857" s="192" t="str">
        <f t="shared" si="96"/>
        <v>&lt;campo posicao="6"&gt;
&lt;coluna&gt;CNPJ_CPF&lt;/coluna&gt;
&lt;descricao&gt;CNPJ ou CPF do destinatário&lt;/descricao&gt;
&lt;tipo&gt;C&lt;/tipo&gt;
&lt;/campo&gt;</v>
      </c>
      <c r="U857" s="192" t="str">
        <f t="shared" si="92"/>
        <v>&lt;campo posicao="6"&gt;
&lt;coluna&gt;CNPJ_CPF&lt;/coluna&gt;
&lt;descricao&gt;CNPJ ou CPF do destinatário&lt;/descricao&gt;
&lt;tipo&gt;C&lt;/tipo&gt;
&lt;/campo&gt;</v>
      </c>
      <c r="V857" s="192" t="str">
        <f t="shared" si="97"/>
        <v>{"Column7", "CNPJ_CPF"},</v>
      </c>
      <c r="W857" s="191" t="str">
        <f>IF(Q857="Campo","@Campos(posicao = "&amp;K857&amp;", tipo = '"&amp;R857&amp;"')@Column(name = """&amp;L857&amp;""")"&amp;IF(R857="D","@Temporal(TemporalType.DATE)","")&amp;"private "&amp;VLOOKUP(TEXT(R857,"@"),Apoio!A:B,2,0)&amp;" "&amp;SUBSTITUTE(LOWER(LEFT(L857,1))&amp;RIGHT(PROPER(L857),LEN(L857)-1),"_","")&amp;";",IF(ISNUMBER(Q857),IF(R857="R","@Entity@Table(name = ""reg_"&amp;LOWER(J857)&amp;""")@XmlRootElement","")&amp;VLOOKUP(J857,Blocos!D:I,6,0)&amp;Apoio!$E$1&amp;Y857,""))</f>
        <v>@Campos(posicao = 6, tipo = 'C')@Column(name = "CNPJ_CPF")private String cnpjCpf;</v>
      </c>
      <c r="X857" s="190" t="str">
        <f>IF(ISNUMBER(Q857),COUNTIF(Blocos!G:G,J857),"")</f>
        <v/>
      </c>
      <c r="Y857" s="190" t="str">
        <f>IF(OR(X857=0,X857=""),"",VLOOKUP(SUMIFS(Blocos!A:A,Blocos!H:H,'EFD REGISTROS e Campos (2)'!X857,Blocos!G:G,'EFD REGISTROS e Campos (2)'!J857),Blocos!A:L,12,0))</f>
        <v/>
      </c>
      <c r="Z857" s="190" t="str">
        <f>IF(ISNUMBER(Q858),VLOOKUP(J857,Blocos!D:G,4,0),"")</f>
        <v/>
      </c>
      <c r="AA857" s="190" t="str">
        <f>IF(ISNUMBER(Q857),CONCATENATE("CREATE TABLE ""reg_",LOWER(J857),""" (""ID"" bigint NOT NULL AUTO_INCREMENT,  ""HASHFILE"" varchar(255) DEFAULT NULL, ""ID_PAI"" bigint NOT NULL,"),IF(Q857="Campo",CONCATENATE("""",L857,""" ",VLOOKUP(R857,Apoio!A:C,3,0)),""))&amp;IF(Z857="","",CONCATENATE("PRIMARY KEY (""ID""), KEY ""FK_reg_",LOWER(Z857),"_ID_PAI"" (""ID_PAI""), CONSTRAINT ""FK_reg_",LOWER(Z857),"_ID_PAI"" FOREIGN KEY (""ID_PAI"") REFERENCES ""reg_",LOWER(Z857),""" (""ID"")) ENGINE=InnoDB AUTO_INCREMENT=105774 DEFAULT CHARSET=utf8mb4 COLLATE=utf8mb4_0900_ai_ci;"))</f>
        <v>"CNPJ_CPF" varchar(255) DEFAULT NULL,</v>
      </c>
      <c r="AB857" s="190" t="str">
        <f t="shared" si="98"/>
        <v>`reg_c350`.`CNPJ_CPF`,</v>
      </c>
    </row>
    <row r="858" spans="1:28" ht="14.5" hidden="1" customHeight="1" x14ac:dyDescent="0.3">
      <c r="J858" s="187" t="str">
        <f t="shared" si="93"/>
        <v>C350</v>
      </c>
      <c r="K858" s="181">
        <v>7</v>
      </c>
      <c r="L858" s="289" t="s">
        <v>550</v>
      </c>
      <c r="M858" s="182" t="s">
        <v>1504</v>
      </c>
      <c r="N858" s="181" t="s">
        <v>32</v>
      </c>
      <c r="O858" s="181" t="s">
        <v>28</v>
      </c>
      <c r="P858" s="181">
        <v>2</v>
      </c>
      <c r="Q858" s="192" t="str">
        <f t="shared" si="94"/>
        <v>Campo</v>
      </c>
      <c r="R858" s="192" t="s">
        <v>3606</v>
      </c>
      <c r="S858" s="191" t="str">
        <f t="shared" si="95"/>
        <v/>
      </c>
      <c r="T858" s="192" t="str">
        <f t="shared" si="96"/>
        <v>&lt;campo posicao="7"&gt;
&lt;coluna&gt;VL_MERC&lt;/coluna&gt;
&lt;descricao&gt;Valor das mercadorias constantes no documento fiscal&lt;/descricao&gt;
&lt;tipo&gt;R&lt;/tipo&gt;
&lt;/campo&gt;</v>
      </c>
      <c r="U858" s="192" t="str">
        <f t="shared" si="92"/>
        <v>&lt;campo posicao="7"&gt;
&lt;coluna&gt;VL_MERC&lt;/coluna&gt;
&lt;descricao&gt;Valor das mercadorias constantes no documento fiscal&lt;/descricao&gt;
&lt;tipo&gt;R&lt;/tipo&gt;
&lt;/campo&gt;</v>
      </c>
      <c r="V858" s="192" t="str">
        <f t="shared" si="97"/>
        <v>{"Column8", "VL_MERC"},</v>
      </c>
      <c r="W858" s="191" t="str">
        <f>IF(Q858="Campo","@Campos(posicao = "&amp;K858&amp;", tipo = '"&amp;R858&amp;"')@Column(name = """&amp;L858&amp;""")"&amp;IF(R858="D","@Temporal(TemporalType.DATE)","")&amp;"private "&amp;VLOOKUP(TEXT(R858,"@"),Apoio!A:B,2,0)&amp;" "&amp;SUBSTITUTE(LOWER(LEFT(L858,1))&amp;RIGHT(PROPER(L858),LEN(L858)-1),"_","")&amp;";",IF(ISNUMBER(Q858),IF(R858="R","@Entity@Table(name = ""reg_"&amp;LOWER(J858)&amp;""")@XmlRootElement","")&amp;VLOOKUP(J858,Blocos!D:I,6,0)&amp;Apoio!$E$1&amp;Y858,""))</f>
        <v>@Campos(posicao = 7, tipo = 'R')@Column(name = "VL_MERC")private BigDecimal vlMerc;</v>
      </c>
      <c r="X858" s="190" t="str">
        <f>IF(ISNUMBER(Q858),COUNTIF(Blocos!G:G,J858),"")</f>
        <v/>
      </c>
      <c r="Y858" s="190" t="str">
        <f>IF(OR(X858=0,X858=""),"",VLOOKUP(SUMIFS(Blocos!A:A,Blocos!H:H,'EFD REGISTROS e Campos (2)'!X858,Blocos!G:G,'EFD REGISTROS e Campos (2)'!J858),Blocos!A:L,12,0))</f>
        <v/>
      </c>
      <c r="Z858" s="190" t="str">
        <f>IF(ISNUMBER(Q859),VLOOKUP(J858,Blocos!D:G,4,0),"")</f>
        <v/>
      </c>
      <c r="AA858" s="190" t="str">
        <f>IF(ISNUMBER(Q858),CONCATENATE("CREATE TABLE ""reg_",LOWER(J858),""" (""ID"" bigint NOT NULL AUTO_INCREMENT,  ""HASHFILE"" varchar(255) DEFAULT NULL, ""ID_PAI"" bigint NOT NULL,"),IF(Q858="Campo",CONCATENATE("""",L858,""" ",VLOOKUP(R858,Apoio!A:C,3,0)),""))&amp;IF(Z858="","",CONCATENATE("PRIMARY KEY (""ID""), KEY ""FK_reg_",LOWER(Z858),"_ID_PAI"" (""ID_PAI""), CONSTRAINT ""FK_reg_",LOWER(Z858),"_ID_PAI"" FOREIGN KEY (""ID_PAI"") REFERENCES ""reg_",LOWER(Z858),""" (""ID"")) ENGINE=InnoDB AUTO_INCREMENT=105774 DEFAULT CHARSET=utf8mb4 COLLATE=utf8mb4_0900_ai_ci;"))</f>
        <v>"VL_MERC" decimal(15,6) DEFAULT NULL,</v>
      </c>
      <c r="AB858" s="190" t="str">
        <f t="shared" si="98"/>
        <v>`reg_c350`.`VL_MERC`,</v>
      </c>
    </row>
    <row r="859" spans="1:28" ht="14.5" hidden="1" customHeight="1" x14ac:dyDescent="0.3">
      <c r="J859" s="187" t="str">
        <f t="shared" si="93"/>
        <v>C350</v>
      </c>
      <c r="K859" s="181">
        <v>8</v>
      </c>
      <c r="L859" s="289" t="s">
        <v>537</v>
      </c>
      <c r="M859" s="182" t="s">
        <v>538</v>
      </c>
      <c r="N859" s="181" t="s">
        <v>32</v>
      </c>
      <c r="O859" s="181" t="s">
        <v>28</v>
      </c>
      <c r="P859" s="181">
        <v>2</v>
      </c>
      <c r="Q859" s="192" t="str">
        <f t="shared" si="94"/>
        <v>Campo</v>
      </c>
      <c r="R859" s="192" t="s">
        <v>3606</v>
      </c>
      <c r="S859" s="191" t="str">
        <f t="shared" si="95"/>
        <v/>
      </c>
      <c r="T859" s="192" t="str">
        <f t="shared" si="96"/>
        <v>&lt;campo posicao="8"&gt;
&lt;coluna&gt;VL_DOC&lt;/coluna&gt;
&lt;descricao&gt;Valor total do documento fiscal&lt;/descricao&gt;
&lt;tipo&gt;R&lt;/tipo&gt;
&lt;/campo&gt;</v>
      </c>
      <c r="U859" s="192" t="str">
        <f t="shared" si="92"/>
        <v>&lt;campo posicao="8"&gt;
&lt;coluna&gt;VL_DOC&lt;/coluna&gt;
&lt;descricao&gt;Valor total do documento fiscal&lt;/descricao&gt;
&lt;tipo&gt;R&lt;/tipo&gt;
&lt;/campo&gt;</v>
      </c>
      <c r="V859" s="192" t="str">
        <f t="shared" si="97"/>
        <v>{"Column9", "VL_DOC"},</v>
      </c>
      <c r="W859" s="191" t="str">
        <f>IF(Q859="Campo","@Campos(posicao = "&amp;K859&amp;", tipo = '"&amp;R859&amp;"')@Column(name = """&amp;L859&amp;""")"&amp;IF(R859="D","@Temporal(TemporalType.DATE)","")&amp;"private "&amp;VLOOKUP(TEXT(R859,"@"),Apoio!A:B,2,0)&amp;" "&amp;SUBSTITUTE(LOWER(LEFT(L859,1))&amp;RIGHT(PROPER(L859),LEN(L859)-1),"_","")&amp;";",IF(ISNUMBER(Q859),IF(R859="R","@Entity@Table(name = ""reg_"&amp;LOWER(J859)&amp;""")@XmlRootElement","")&amp;VLOOKUP(J859,Blocos!D:I,6,0)&amp;Apoio!$E$1&amp;Y859,""))</f>
        <v>@Campos(posicao = 8, tipo = 'R')@Column(name = "VL_DOC")private BigDecimal vlDoc;</v>
      </c>
      <c r="X859" s="190" t="str">
        <f>IF(ISNUMBER(Q859),COUNTIF(Blocos!G:G,J859),"")</f>
        <v/>
      </c>
      <c r="Y859" s="190" t="str">
        <f>IF(OR(X859=0,X859=""),"",VLOOKUP(SUMIFS(Blocos!A:A,Blocos!H:H,'EFD REGISTROS e Campos (2)'!X859,Blocos!G:G,'EFD REGISTROS e Campos (2)'!J859),Blocos!A:L,12,0))</f>
        <v/>
      </c>
      <c r="Z859" s="190" t="str">
        <f>IF(ISNUMBER(Q860),VLOOKUP(J859,Blocos!D:G,4,0),"")</f>
        <v/>
      </c>
      <c r="AA859" s="190" t="str">
        <f>IF(ISNUMBER(Q859),CONCATENATE("CREATE TABLE ""reg_",LOWER(J859),""" (""ID"" bigint NOT NULL AUTO_INCREMENT,  ""HASHFILE"" varchar(255) DEFAULT NULL, ""ID_PAI"" bigint NOT NULL,"),IF(Q859="Campo",CONCATENATE("""",L859,""" ",VLOOKUP(R859,Apoio!A:C,3,0)),""))&amp;IF(Z859="","",CONCATENATE("PRIMARY KEY (""ID""), KEY ""FK_reg_",LOWER(Z859),"_ID_PAI"" (""ID_PAI""), CONSTRAINT ""FK_reg_",LOWER(Z859),"_ID_PAI"" FOREIGN KEY (""ID_PAI"") REFERENCES ""reg_",LOWER(Z859),""" (""ID"")) ENGINE=InnoDB AUTO_INCREMENT=105774 DEFAULT CHARSET=utf8mb4 COLLATE=utf8mb4_0900_ai_ci;"))</f>
        <v>"VL_DOC" decimal(15,6) DEFAULT NULL,</v>
      </c>
      <c r="AB859" s="190" t="str">
        <f t="shared" si="98"/>
        <v>`reg_c350`.`VL_DOC`,</v>
      </c>
    </row>
    <row r="860" spans="1:28" ht="14.5" hidden="1" customHeight="1" x14ac:dyDescent="0.3">
      <c r="J860" s="187" t="str">
        <f t="shared" si="93"/>
        <v>C350</v>
      </c>
      <c r="K860" s="181">
        <v>9</v>
      </c>
      <c r="L860" s="289" t="s">
        <v>546</v>
      </c>
      <c r="M860" s="182" t="s">
        <v>547</v>
      </c>
      <c r="N860" s="181" t="s">
        <v>32</v>
      </c>
      <c r="O860" s="181" t="s">
        <v>28</v>
      </c>
      <c r="P860" s="181">
        <v>2</v>
      </c>
      <c r="Q860" s="192" t="str">
        <f t="shared" si="94"/>
        <v>Campo</v>
      </c>
      <c r="R860" s="192" t="s">
        <v>3606</v>
      </c>
      <c r="S860" s="191" t="str">
        <f t="shared" si="95"/>
        <v/>
      </c>
      <c r="T860" s="192" t="str">
        <f t="shared" si="96"/>
        <v>&lt;campo posicao="9"&gt;
&lt;coluna&gt;VL_DESC&lt;/coluna&gt;
&lt;descricao&gt;Valor total do desconto&lt;/descricao&gt;
&lt;tipo&gt;R&lt;/tipo&gt;
&lt;/campo&gt;</v>
      </c>
      <c r="U860" s="192" t="str">
        <f t="shared" si="92"/>
        <v>&lt;campo posicao="9"&gt;
&lt;coluna&gt;VL_DESC&lt;/coluna&gt;
&lt;descricao&gt;Valor total do desconto&lt;/descricao&gt;
&lt;tipo&gt;R&lt;/tipo&gt;
&lt;/campo&gt;</v>
      </c>
      <c r="V860" s="192" t="str">
        <f t="shared" si="97"/>
        <v>{"Column10", "VL_DESC"},</v>
      </c>
      <c r="W860" s="191" t="str">
        <f>IF(Q860="Campo","@Campos(posicao = "&amp;K860&amp;", tipo = '"&amp;R860&amp;"')@Column(name = """&amp;L860&amp;""")"&amp;IF(R860="D","@Temporal(TemporalType.DATE)","")&amp;"private "&amp;VLOOKUP(TEXT(R860,"@"),Apoio!A:B,2,0)&amp;" "&amp;SUBSTITUTE(LOWER(LEFT(L860,1))&amp;RIGHT(PROPER(L860),LEN(L860)-1),"_","")&amp;";",IF(ISNUMBER(Q860),IF(R860="R","@Entity@Table(name = ""reg_"&amp;LOWER(J860)&amp;""")@XmlRootElement","")&amp;VLOOKUP(J860,Blocos!D:I,6,0)&amp;Apoio!$E$1&amp;Y860,""))</f>
        <v>@Campos(posicao = 9, tipo = 'R')@Column(name = "VL_DESC")private BigDecimal vlDesc;</v>
      </c>
      <c r="X860" s="190" t="str">
        <f>IF(ISNUMBER(Q860),COUNTIF(Blocos!G:G,J860),"")</f>
        <v/>
      </c>
      <c r="Y860" s="190" t="str">
        <f>IF(OR(X860=0,X860=""),"",VLOOKUP(SUMIFS(Blocos!A:A,Blocos!H:H,'EFD REGISTROS e Campos (2)'!X860,Blocos!G:G,'EFD REGISTROS e Campos (2)'!J860),Blocos!A:L,12,0))</f>
        <v/>
      </c>
      <c r="Z860" s="190" t="str">
        <f>IF(ISNUMBER(Q861),VLOOKUP(J860,Blocos!D:G,4,0),"")</f>
        <v/>
      </c>
      <c r="AA860" s="190" t="str">
        <f>IF(ISNUMBER(Q860),CONCATENATE("CREATE TABLE ""reg_",LOWER(J860),""" (""ID"" bigint NOT NULL AUTO_INCREMENT,  ""HASHFILE"" varchar(255) DEFAULT NULL, ""ID_PAI"" bigint NOT NULL,"),IF(Q860="Campo",CONCATENATE("""",L860,""" ",VLOOKUP(R860,Apoio!A:C,3,0)),""))&amp;IF(Z860="","",CONCATENATE("PRIMARY KEY (""ID""), KEY ""FK_reg_",LOWER(Z860),"_ID_PAI"" (""ID_PAI""), CONSTRAINT ""FK_reg_",LOWER(Z860),"_ID_PAI"" FOREIGN KEY (""ID_PAI"") REFERENCES ""reg_",LOWER(Z860),""" (""ID"")) ENGINE=InnoDB AUTO_INCREMENT=105774 DEFAULT CHARSET=utf8mb4 COLLATE=utf8mb4_0900_ai_ci;"))</f>
        <v>"VL_DESC" decimal(15,6) DEFAULT NULL,</v>
      </c>
      <c r="AB860" s="190" t="str">
        <f t="shared" si="98"/>
        <v>`reg_c350`.`VL_DESC`,</v>
      </c>
    </row>
    <row r="861" spans="1:28" ht="14.5" hidden="1" customHeight="1" x14ac:dyDescent="0.3">
      <c r="J861" s="187" t="str">
        <f t="shared" si="93"/>
        <v>C350</v>
      </c>
      <c r="K861" s="181">
        <v>10</v>
      </c>
      <c r="L861" s="289" t="s">
        <v>586</v>
      </c>
      <c r="M861" s="182" t="s">
        <v>587</v>
      </c>
      <c r="N861" s="181" t="s">
        <v>32</v>
      </c>
      <c r="O861" s="181" t="s">
        <v>28</v>
      </c>
      <c r="P861" s="181">
        <v>2</v>
      </c>
      <c r="Q861" s="192" t="str">
        <f t="shared" si="94"/>
        <v>Campo</v>
      </c>
      <c r="R861" s="192" t="s">
        <v>3606</v>
      </c>
      <c r="S861" s="191" t="str">
        <f t="shared" si="95"/>
        <v/>
      </c>
      <c r="T861" s="192" t="str">
        <f t="shared" si="96"/>
        <v>&lt;campo posicao="10"&gt;
&lt;coluna&gt;VL_PIS&lt;/coluna&gt;
&lt;descricao&gt;Valor total do PIS&lt;/descricao&gt;
&lt;tipo&gt;R&lt;/tipo&gt;
&lt;/campo&gt;</v>
      </c>
      <c r="U861" s="192" t="str">
        <f t="shared" si="92"/>
        <v>&lt;campo posicao="10"&gt;
&lt;coluna&gt;VL_PIS&lt;/coluna&gt;
&lt;descricao&gt;Valor total do PIS&lt;/descricao&gt;
&lt;tipo&gt;R&lt;/tipo&gt;
&lt;/campo&gt;</v>
      </c>
      <c r="V861" s="192" t="str">
        <f t="shared" si="97"/>
        <v>{"Column11", "VL_PIS"},</v>
      </c>
      <c r="W861" s="191" t="str">
        <f>IF(Q861="Campo","@Campos(posicao = "&amp;K861&amp;", tipo = '"&amp;R861&amp;"')@Column(name = """&amp;L861&amp;""")"&amp;IF(R861="D","@Temporal(TemporalType.DATE)","")&amp;"private "&amp;VLOOKUP(TEXT(R861,"@"),Apoio!A:B,2,0)&amp;" "&amp;SUBSTITUTE(LOWER(LEFT(L861,1))&amp;RIGHT(PROPER(L861),LEN(L861)-1),"_","")&amp;";",IF(ISNUMBER(Q861),IF(R861="R","@Entity@Table(name = ""reg_"&amp;LOWER(J861)&amp;""")@XmlRootElement","")&amp;VLOOKUP(J861,Blocos!D:I,6,0)&amp;Apoio!$E$1&amp;Y861,""))</f>
        <v>@Campos(posicao = 10, tipo = 'R')@Column(name = "VL_PIS")private BigDecimal vlPis;</v>
      </c>
      <c r="X861" s="190" t="str">
        <f>IF(ISNUMBER(Q861),COUNTIF(Blocos!G:G,J861),"")</f>
        <v/>
      </c>
      <c r="Y861" s="190" t="str">
        <f>IF(OR(X861=0,X861=""),"",VLOOKUP(SUMIFS(Blocos!A:A,Blocos!H:H,'EFD REGISTROS e Campos (2)'!X861,Blocos!G:G,'EFD REGISTROS e Campos (2)'!J861),Blocos!A:L,12,0))</f>
        <v/>
      </c>
      <c r="Z861" s="190" t="str">
        <f>IF(ISNUMBER(Q862),VLOOKUP(J861,Blocos!D:G,4,0),"")</f>
        <v/>
      </c>
      <c r="AA861" s="190" t="str">
        <f>IF(ISNUMBER(Q861),CONCATENATE("CREATE TABLE ""reg_",LOWER(J861),""" (""ID"" bigint NOT NULL AUTO_INCREMENT,  ""HASHFILE"" varchar(255) DEFAULT NULL, ""ID_PAI"" bigint NOT NULL,"),IF(Q861="Campo",CONCATENATE("""",L861,""" ",VLOOKUP(R861,Apoio!A:C,3,0)),""))&amp;IF(Z861="","",CONCATENATE("PRIMARY KEY (""ID""), KEY ""FK_reg_",LOWER(Z861),"_ID_PAI"" (""ID_PAI""), CONSTRAINT ""FK_reg_",LOWER(Z861),"_ID_PAI"" FOREIGN KEY (""ID_PAI"") REFERENCES ""reg_",LOWER(Z861),""" (""ID"")) ENGINE=InnoDB AUTO_INCREMENT=105774 DEFAULT CHARSET=utf8mb4 COLLATE=utf8mb4_0900_ai_ci;"))</f>
        <v>"VL_PIS" decimal(15,6) DEFAULT NULL,</v>
      </c>
      <c r="AB861" s="190" t="str">
        <f t="shared" si="98"/>
        <v>`reg_c350`.`VL_PIS`,</v>
      </c>
    </row>
    <row r="862" spans="1:28" ht="14.5" hidden="1" customHeight="1" x14ac:dyDescent="0.3">
      <c r="J862" s="187" t="str">
        <f t="shared" si="93"/>
        <v>C350</v>
      </c>
      <c r="K862" s="181">
        <v>11</v>
      </c>
      <c r="L862" s="289" t="s">
        <v>588</v>
      </c>
      <c r="M862" s="182" t="s">
        <v>589</v>
      </c>
      <c r="N862" s="181" t="s">
        <v>32</v>
      </c>
      <c r="O862" s="181" t="s">
        <v>28</v>
      </c>
      <c r="P862" s="181">
        <v>2</v>
      </c>
      <c r="Q862" s="192" t="str">
        <f t="shared" si="94"/>
        <v>Campo</v>
      </c>
      <c r="R862" s="192" t="s">
        <v>3606</v>
      </c>
      <c r="S862" s="191" t="str">
        <f t="shared" si="95"/>
        <v/>
      </c>
      <c r="T862" s="192" t="str">
        <f t="shared" si="96"/>
        <v>&lt;campo posicao="11"&gt;
&lt;coluna&gt;VL_COFINS&lt;/coluna&gt;
&lt;descricao&gt;Valor total da COFINS&lt;/descricao&gt;
&lt;tipo&gt;R&lt;/tipo&gt;
&lt;/campo&gt;</v>
      </c>
      <c r="U862" s="192" t="str">
        <f t="shared" si="92"/>
        <v>&lt;campo posicao="11"&gt;
&lt;coluna&gt;VL_COFINS&lt;/coluna&gt;
&lt;descricao&gt;Valor total da COFINS&lt;/descricao&gt;
&lt;tipo&gt;R&lt;/tipo&gt;
&lt;/campo&gt;</v>
      </c>
      <c r="V862" s="192" t="str">
        <f t="shared" si="97"/>
        <v>{"Column12", "VL_COFINS"},</v>
      </c>
      <c r="W862" s="191" t="str">
        <f>IF(Q862="Campo","@Campos(posicao = "&amp;K862&amp;", tipo = '"&amp;R862&amp;"')@Column(name = """&amp;L862&amp;""")"&amp;IF(R862="D","@Temporal(TemporalType.DATE)","")&amp;"private "&amp;VLOOKUP(TEXT(R862,"@"),Apoio!A:B,2,0)&amp;" "&amp;SUBSTITUTE(LOWER(LEFT(L862,1))&amp;RIGHT(PROPER(L862),LEN(L862)-1),"_","")&amp;";",IF(ISNUMBER(Q862),IF(R862="R","@Entity@Table(name = ""reg_"&amp;LOWER(J862)&amp;""")@XmlRootElement","")&amp;VLOOKUP(J862,Blocos!D:I,6,0)&amp;Apoio!$E$1&amp;Y862,""))</f>
        <v>@Campos(posicao = 11, tipo = 'R')@Column(name = "VL_COFINS")private BigDecimal vlCofins;</v>
      </c>
      <c r="X862" s="190" t="str">
        <f>IF(ISNUMBER(Q862),COUNTIF(Blocos!G:G,J862),"")</f>
        <v/>
      </c>
      <c r="Y862" s="190" t="str">
        <f>IF(OR(X862=0,X862=""),"",VLOOKUP(SUMIFS(Blocos!A:A,Blocos!H:H,'EFD REGISTROS e Campos (2)'!X862,Blocos!G:G,'EFD REGISTROS e Campos (2)'!J862),Blocos!A:L,12,0))</f>
        <v/>
      </c>
      <c r="Z862" s="190" t="str">
        <f>IF(ISNUMBER(Q863),VLOOKUP(J862,Blocos!D:G,4,0),"")</f>
        <v/>
      </c>
      <c r="AA862" s="190" t="str">
        <f>IF(ISNUMBER(Q862),CONCATENATE("CREATE TABLE ""reg_",LOWER(J862),""" (""ID"" bigint NOT NULL AUTO_INCREMENT,  ""HASHFILE"" varchar(255) DEFAULT NULL, ""ID_PAI"" bigint NOT NULL,"),IF(Q862="Campo",CONCATENATE("""",L862,""" ",VLOOKUP(R862,Apoio!A:C,3,0)),""))&amp;IF(Z862="","",CONCATENATE("PRIMARY KEY (""ID""), KEY ""FK_reg_",LOWER(Z862),"_ID_PAI"" (""ID_PAI""), CONSTRAINT ""FK_reg_",LOWER(Z862),"_ID_PAI"" FOREIGN KEY (""ID_PAI"") REFERENCES ""reg_",LOWER(Z862),""" (""ID"")) ENGINE=InnoDB AUTO_INCREMENT=105774 DEFAULT CHARSET=utf8mb4 COLLATE=utf8mb4_0900_ai_ci;"))</f>
        <v>"VL_COFINS" decimal(15,6) DEFAULT NULL,</v>
      </c>
      <c r="AB862" s="190" t="str">
        <f t="shared" si="98"/>
        <v>`reg_c350`.`VL_COFINS`,</v>
      </c>
    </row>
    <row r="863" spans="1:28" ht="14.5" hidden="1" customHeight="1" x14ac:dyDescent="0.3">
      <c r="J863" s="187" t="str">
        <f t="shared" si="93"/>
        <v>C350</v>
      </c>
      <c r="K863" s="181">
        <v>12</v>
      </c>
      <c r="L863" s="289" t="s">
        <v>246</v>
      </c>
      <c r="M863" s="182" t="s">
        <v>858</v>
      </c>
      <c r="N863" s="181" t="s">
        <v>27</v>
      </c>
      <c r="O863" s="181" t="s">
        <v>28</v>
      </c>
      <c r="P863" s="181" t="s">
        <v>28</v>
      </c>
      <c r="Q863" s="192" t="str">
        <f t="shared" si="94"/>
        <v>Campo</v>
      </c>
      <c r="R863" s="192" t="s">
        <v>27</v>
      </c>
      <c r="S863" s="191" t="str">
        <f t="shared" si="95"/>
        <v/>
      </c>
      <c r="T863" s="192" t="str">
        <f t="shared" si="96"/>
        <v>&lt;campo posicao="12"&gt;
&lt;coluna&gt;COD_CTA&lt;/coluna&gt;
&lt;descricao&gt;Código da conta analítica contábil debitada/creditada&lt;/descricao&gt;
&lt;tipo&gt;C&lt;/tipo&gt;
&lt;/campo&gt;</v>
      </c>
      <c r="U863" s="192" t="str">
        <f t="shared" si="92"/>
        <v>&lt;campo posicao="12"&gt;
&lt;coluna&gt;COD_CTA&lt;/coluna&gt;
&lt;descricao&gt;Código da conta analítica contábil debitada/creditada&lt;/descricao&gt;
&lt;tipo&gt;C&lt;/tipo&gt;
&lt;/campo&gt;</v>
      </c>
      <c r="V863" s="192" t="str">
        <f t="shared" si="97"/>
        <v>{"Column13", "COD_CTA"},</v>
      </c>
      <c r="W863" s="191" t="str">
        <f>IF(Q863="Campo","@Campos(posicao = "&amp;K863&amp;", tipo = '"&amp;R863&amp;"')@Column(name = """&amp;L863&amp;""")"&amp;IF(R863="D","@Temporal(TemporalType.DATE)","")&amp;"private "&amp;VLOOKUP(TEXT(R863,"@"),Apoio!A:B,2,0)&amp;" "&amp;SUBSTITUTE(LOWER(LEFT(L863,1))&amp;RIGHT(PROPER(L863),LEN(L863)-1),"_","")&amp;";",IF(ISNUMBER(Q863),IF(R863="R","@Entity@Table(name = ""reg_"&amp;LOWER(J863)&amp;""")@XmlRootElement","")&amp;VLOOKUP(J863,Blocos!D:I,6,0)&amp;Apoio!$E$1&amp;Y863,""))</f>
        <v>@Campos(posicao = 12, tipo = 'C')@Column(name = "COD_CTA")private String codCta;</v>
      </c>
      <c r="X863" s="190" t="str">
        <f>IF(ISNUMBER(Q863),COUNTIF(Blocos!G:G,J863),"")</f>
        <v/>
      </c>
      <c r="Y863" s="190" t="str">
        <f>IF(OR(X863=0,X863=""),"",VLOOKUP(SUMIFS(Blocos!A:A,Blocos!H:H,'EFD REGISTROS e Campos (2)'!X863,Blocos!G:G,'EFD REGISTROS e Campos (2)'!J863),Blocos!A:L,12,0))</f>
        <v/>
      </c>
      <c r="Z863" s="190" t="str">
        <f>IF(ISNUMBER(Q864),VLOOKUP(J863,Blocos!D:G,4,0),"")</f>
        <v>C001</v>
      </c>
      <c r="AA863" s="190" t="str">
        <f>IF(ISNUMBER(Q863),CONCATENATE("CREATE TABLE ""reg_",LOWER(J863),""" (""ID"" bigint NOT NULL AUTO_INCREMENT,  ""HASHFILE"" varchar(255) DEFAULT NULL, ""ID_PAI"" bigint NOT NULL,"),IF(Q863="Campo",CONCATENATE("""",L863,""" ",VLOOKUP(R863,Apoio!A:C,3,0)),""))&amp;IF(Z863="","",CONCATENATE("PRIMARY KEY (""ID""), KEY ""FK_reg_",LOWER(Z863),"_ID_PAI"" (""ID_PAI""), CONSTRAINT ""FK_reg_",LOWER(Z863),"_ID_PAI"" FOREIGN KEY (""ID_PAI"") REFERENCES ""reg_",LOWER(Z863),""" (""ID"")) ENGINE=InnoDB AUTO_INCREMENT=105774 DEFAULT CHARSET=utf8mb4 COLLATE=utf8mb4_0900_ai_ci;"))</f>
        <v>"COD_CTA" varchar(255) DEFAULT NULL,PRIMARY KEY ("ID"), KEY "FK_reg_c001_ID_PAI" ("ID_PAI"), CONSTRAINT "FK_reg_c001_ID_PAI" FOREIGN KEY ("ID_PAI") REFERENCES "reg_c001" ("ID")) ENGINE=InnoDB AUTO_INCREMENT=105774 DEFAULT CHARSET=utf8mb4 COLLATE=utf8mb4_0900_ai_ci;</v>
      </c>
      <c r="AB863" s="190" t="str">
        <f t="shared" si="98"/>
        <v>`reg_c350`.`COD_CTA`,FROM `efdicms`.`reg_c350`;"</v>
      </c>
    </row>
    <row r="864" spans="1:28" ht="14.5" hidden="1" customHeight="1" collapsed="1" x14ac:dyDescent="0.3">
      <c r="A864" s="180" t="s">
        <v>1497</v>
      </c>
      <c r="E864" s="180" t="s">
        <v>1505</v>
      </c>
      <c r="I864" s="180" t="s">
        <v>144</v>
      </c>
      <c r="J864" s="187" t="str">
        <f t="shared" si="93"/>
        <v>C370</v>
      </c>
      <c r="K864" s="195" t="s">
        <v>1506</v>
      </c>
      <c r="Q864" s="192">
        <f t="shared" si="94"/>
        <v>3</v>
      </c>
      <c r="S864" s="191" t="str">
        <f t="shared" si="95"/>
        <v>&lt;/registro&gt;
&lt;registro codigo="C370" perfil="A" nivel="3"&gt;</v>
      </c>
      <c r="T864" s="192" t="str">
        <f t="shared" si="96"/>
        <v/>
      </c>
      <c r="U864" s="192" t="str">
        <f t="shared" si="92"/>
        <v>&lt;/registro&gt;
&lt;registro codigo="C370" perfil="A" nivel="3"&gt;</v>
      </c>
      <c r="V864" s="192" t="str">
        <f t="shared" si="97"/>
        <v/>
      </c>
      <c r="W864" s="191" t="str">
        <f>IF(Q864="Campo","@Campos(posicao = "&amp;K864&amp;", tipo = '"&amp;R864&amp;"')@Column(name = """&amp;L864&amp;""")"&amp;IF(R864="D","@Temporal(TemporalType.DATE)","")&amp;"private "&amp;VLOOKUP(TEXT(R864,"@"),Apoio!A:B,2,0)&amp;" "&amp;SUBSTITUTE(LOWER(LEFT(L864,1))&amp;RIGHT(PROPER(L864),LEN(L864)-1),"_","")&amp;";",IF(ISNUMBER(Q864),IF(R864="R","@Entity@Table(name = ""reg_"&amp;LOWER(J864)&amp;""")@XmlRootElement","")&amp;VLOOKUP(J864,Blocos!D:I,6,0)&amp;Apoio!$E$1&amp;Y864,""))</f>
        <v>@Registros(nivel = 3) public class RegC370 implements Serializable { private static final long serialVersionUID = 1L; @Id @GeneratedValue(strategy = GenerationType.IDENTITY) @Basic(optional = false) @Column(name = "ID" ) private Long id;@ManyToOne(fetch = FetchType.LAZY) @JoinColumn(name = "ID_PAI", nullable = false) private RegC350 idPai; public RegC350 getIdPai() {return idPai;}public void setIdPai(Object idPai) {this.idPai = (RegC350) idPai;}public RegC370() { } public RegC370(Long id) { this.id = id; } public RegC370(Long id, RegC350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RegC380 regC380;public RegC380 getRegC380() {return regC380;}public void setRegC380(RegC380 regC380) {this.regC380 = regC380;}</v>
      </c>
      <c r="X864" s="190">
        <f>IF(ISNUMBER(Q864),COUNTIF(Blocos!G:G,J864),"")</f>
        <v>1</v>
      </c>
      <c r="Y864" s="190" t="str">
        <f>IF(OR(X864=0,X864=""),"",VLOOKUP(SUMIFS(Blocos!A:A,Blocos!H:H,'EFD REGISTROS e Campos (2)'!X864,Blocos!G:G,'EFD REGISTROS e Campos (2)'!J864),Blocos!A:L,12,0))</f>
        <v>@OneToOne(optional = true, cascade = CascadeType.ALL, fetch = FetchType.LAZY, mappedBy = "idPai")private  RegC380 regC380;public RegC380 getRegC380() {return regC380;}public void setRegC380(RegC380 regC380) {this.regC380 = regC380;}</v>
      </c>
      <c r="Z864" s="190" t="str">
        <f>IF(ISNUMBER(Q865),VLOOKUP(J864,Blocos!D:G,4,0),"")</f>
        <v/>
      </c>
      <c r="AA864" s="190" t="str">
        <f>IF(ISNUMBER(Q864),CONCATENATE("CREATE TABLE ""reg_",LOWER(J864),""" (""ID"" bigint NOT NULL AUTO_INCREMENT,  ""HASHFILE"" varchar(255) DEFAULT NULL, ""ID_PAI"" bigint NOT NULL,"),IF(Q864="Campo",CONCATENATE("""",L864,""" ",VLOOKUP(R864,Apoio!A:C,3,0)),""))&amp;IF(Z864="","",CONCATENATE("PRIMARY KEY (""ID""), KEY ""FK_reg_",LOWER(Z864),"_ID_PAI"" (""ID_PAI""), CONSTRAINT ""FK_reg_",LOWER(Z864),"_ID_PAI"" FOREIGN KEY (""ID_PAI"") REFERENCES ""reg_",LOWER(Z864),""" (""ID"")) ENGINE=InnoDB AUTO_INCREMENT=105774 DEFAULT CHARSET=utf8mb4 COLLATE=utf8mb4_0900_ai_ci;"))</f>
        <v>CREATE TABLE "reg_c370" ("ID" bigint NOT NULL AUTO_INCREMENT,  "HASHFILE" varchar(255) DEFAULT NULL, "ID_PAI" bigint NOT NULL,</v>
      </c>
      <c r="AB864" s="190" t="str">
        <f t="shared" si="98"/>
        <v/>
      </c>
    </row>
    <row r="865" spans="1:28" ht="14.5" hidden="1" customHeight="1" x14ac:dyDescent="0.3">
      <c r="J865" s="187" t="str">
        <f t="shared" si="93"/>
        <v>C370</v>
      </c>
      <c r="K865" s="181">
        <v>1</v>
      </c>
      <c r="L865" s="289" t="s">
        <v>25</v>
      </c>
      <c r="M865" s="182" t="s">
        <v>1507</v>
      </c>
      <c r="N865" s="181" t="s">
        <v>27</v>
      </c>
      <c r="O865" s="181">
        <v>4</v>
      </c>
      <c r="P865" s="181" t="s">
        <v>28</v>
      </c>
      <c r="Q865" s="192" t="str">
        <f t="shared" si="94"/>
        <v>Campo</v>
      </c>
      <c r="R865" s="192" t="s">
        <v>27</v>
      </c>
      <c r="S865" s="191" t="str">
        <f t="shared" si="95"/>
        <v/>
      </c>
      <c r="T865" s="192" t="str">
        <f t="shared" si="96"/>
        <v>&lt;campo posicao="1"&gt;
&lt;coluna&gt;REG&lt;/coluna&gt;
&lt;descricao&gt;Texto fixo contendo "C370"&lt;/descricao&gt;
&lt;tipo&gt;C&lt;/tipo&gt;
&lt;/campo&gt;</v>
      </c>
      <c r="U865" s="192" t="str">
        <f t="shared" si="92"/>
        <v>&lt;campo posicao="1"&gt;
&lt;coluna&gt;REG&lt;/coluna&gt;
&lt;descricao&gt;Texto fixo contendo "C370"&lt;/descricao&gt;
&lt;tipo&gt;C&lt;/tipo&gt;
&lt;/campo&gt;</v>
      </c>
      <c r="V865" s="192" t="str">
        <f t="shared" si="97"/>
        <v>{"Column2", "REG"},</v>
      </c>
      <c r="W865" s="191" t="str">
        <f>IF(Q865="Campo","@Campos(posicao = "&amp;K865&amp;", tipo = '"&amp;R865&amp;"')@Column(name = """&amp;L865&amp;""")"&amp;IF(R865="D","@Temporal(TemporalType.DATE)","")&amp;"private "&amp;VLOOKUP(TEXT(R865,"@"),Apoio!A:B,2,0)&amp;" "&amp;SUBSTITUTE(LOWER(LEFT(L865,1))&amp;RIGHT(PROPER(L865),LEN(L865)-1),"_","")&amp;";",IF(ISNUMBER(Q865),IF(R865="R","@Entity@Table(name = ""reg_"&amp;LOWER(J865)&amp;""")@XmlRootElement","")&amp;VLOOKUP(J865,Blocos!D:I,6,0)&amp;Apoio!$E$1&amp;Y865,""))</f>
        <v>@Campos(posicao = 1, tipo = 'C')@Column(name = "REG")private String reg;</v>
      </c>
      <c r="X865" s="190" t="str">
        <f>IF(ISNUMBER(Q865),COUNTIF(Blocos!G:G,J865),"")</f>
        <v/>
      </c>
      <c r="Y865" s="190" t="str">
        <f>IF(OR(X865=0,X865=""),"",VLOOKUP(SUMIFS(Blocos!A:A,Blocos!H:H,'EFD REGISTROS e Campos (2)'!X865,Blocos!G:G,'EFD REGISTROS e Campos (2)'!J865),Blocos!A:L,12,0))</f>
        <v/>
      </c>
      <c r="Z865" s="190" t="str">
        <f>IF(ISNUMBER(Q866),VLOOKUP(J865,Blocos!D:G,4,0),"")</f>
        <v/>
      </c>
      <c r="AA865" s="190" t="str">
        <f>IF(ISNUMBER(Q865),CONCATENATE("CREATE TABLE ""reg_",LOWER(J865),""" (""ID"" bigint NOT NULL AUTO_INCREMENT,  ""HASHFILE"" varchar(255) DEFAULT NULL, ""ID_PAI"" bigint NOT NULL,"),IF(Q865="Campo",CONCATENATE("""",L865,""" ",VLOOKUP(R865,Apoio!A:C,3,0)),""))&amp;IF(Z865="","",CONCATENATE("PRIMARY KEY (""ID""), KEY ""FK_reg_",LOWER(Z865),"_ID_PAI"" (""ID_PAI""), CONSTRAINT ""FK_reg_",LOWER(Z865),"_ID_PAI"" FOREIGN KEY (""ID_PAI"") REFERENCES ""reg_",LOWER(Z865),""" (""ID"")) ENGINE=InnoDB AUTO_INCREMENT=105774 DEFAULT CHARSET=utf8mb4 COLLATE=utf8mb4_0900_ai_ci;"))</f>
        <v>"REG" varchar(255) DEFAULT NULL,</v>
      </c>
      <c r="AB865" s="190" t="str">
        <f t="shared" si="98"/>
        <v>USE `efdicms`;SELECT `reg_c370`.`REG`,</v>
      </c>
    </row>
    <row r="866" spans="1:28" ht="14.5" hidden="1" customHeight="1" x14ac:dyDescent="0.3">
      <c r="J866" s="187" t="str">
        <f t="shared" si="93"/>
        <v>C370</v>
      </c>
      <c r="K866" s="181">
        <v>2</v>
      </c>
      <c r="L866" s="289" t="s">
        <v>799</v>
      </c>
      <c r="M866" s="182" t="s">
        <v>800</v>
      </c>
      <c r="N866" s="181" t="s">
        <v>32</v>
      </c>
      <c r="O866" s="181">
        <v>3</v>
      </c>
      <c r="P866" s="181" t="s">
        <v>28</v>
      </c>
      <c r="Q866" s="192" t="str">
        <f t="shared" si="94"/>
        <v>Campo</v>
      </c>
      <c r="R866" s="192" t="s">
        <v>3607</v>
      </c>
      <c r="S866" s="191" t="str">
        <f t="shared" si="95"/>
        <v/>
      </c>
      <c r="T866" s="192" t="str">
        <f t="shared" si="96"/>
        <v>&lt;campo posicao="2"&gt;
&lt;coluna&gt;NUM_ITEM&lt;/coluna&gt;
&lt;descricao&gt;Número sequencial do item no documento fiscal&lt;/descricao&gt;
&lt;tipo&gt;I&lt;/tipo&gt;
&lt;/campo&gt;</v>
      </c>
      <c r="U866" s="192" t="str">
        <f t="shared" si="92"/>
        <v>&lt;campo posicao="2"&gt;
&lt;coluna&gt;NUM_ITEM&lt;/coluna&gt;
&lt;descricao&gt;Número sequencial do item no documento fiscal&lt;/descricao&gt;
&lt;tipo&gt;I&lt;/tipo&gt;
&lt;/campo&gt;</v>
      </c>
      <c r="V866" s="192" t="str">
        <f t="shared" si="97"/>
        <v>{"Column3", "NUM_ITEM"},</v>
      </c>
      <c r="W866" s="191" t="str">
        <f>IF(Q866="Campo","@Campos(posicao = "&amp;K866&amp;", tipo = '"&amp;R866&amp;"')@Column(name = """&amp;L866&amp;""")"&amp;IF(R866="D","@Temporal(TemporalType.DATE)","")&amp;"private "&amp;VLOOKUP(TEXT(R866,"@"),Apoio!A:B,2,0)&amp;" "&amp;SUBSTITUTE(LOWER(LEFT(L866,1))&amp;RIGHT(PROPER(L866),LEN(L866)-1),"_","")&amp;";",IF(ISNUMBER(Q866),IF(R866="R","@Entity@Table(name = ""reg_"&amp;LOWER(J866)&amp;""")@XmlRootElement","")&amp;VLOOKUP(J866,Blocos!D:I,6,0)&amp;Apoio!$E$1&amp;Y866,""))</f>
        <v>@Campos(posicao = 2, tipo = 'I')@Column(name = "NUM_ITEM")private int numItem;</v>
      </c>
      <c r="X866" s="190" t="str">
        <f>IF(ISNUMBER(Q866),COUNTIF(Blocos!G:G,J866),"")</f>
        <v/>
      </c>
      <c r="Y866" s="190" t="str">
        <f>IF(OR(X866=0,X866=""),"",VLOOKUP(SUMIFS(Blocos!A:A,Blocos!H:H,'EFD REGISTROS e Campos (2)'!X866,Blocos!G:G,'EFD REGISTROS e Campos (2)'!J866),Blocos!A:L,12,0))</f>
        <v/>
      </c>
      <c r="Z866" s="190" t="str">
        <f>IF(ISNUMBER(Q867),VLOOKUP(J866,Blocos!D:G,4,0),"")</f>
        <v/>
      </c>
      <c r="AA866" s="190" t="str">
        <f>IF(ISNUMBER(Q866),CONCATENATE("CREATE TABLE ""reg_",LOWER(J866),""" (""ID"" bigint NOT NULL AUTO_INCREMENT,  ""HASHFILE"" varchar(255) DEFAULT NULL, ""ID_PAI"" bigint NOT NULL,"),IF(Q866="Campo",CONCATENATE("""",L866,""" ",VLOOKUP(R866,Apoio!A:C,3,0)),""))&amp;IF(Z866="","",CONCATENATE("PRIMARY KEY (""ID""), KEY ""FK_reg_",LOWER(Z866),"_ID_PAI"" (""ID_PAI""), CONSTRAINT ""FK_reg_",LOWER(Z866),"_ID_PAI"" FOREIGN KEY (""ID_PAI"") REFERENCES ""reg_",LOWER(Z866),""" (""ID"")) ENGINE=InnoDB AUTO_INCREMENT=105774 DEFAULT CHARSET=utf8mb4 COLLATE=utf8mb4_0900_ai_ci;"))</f>
        <v>"NUM_ITEM" int DEFAULT NULL,</v>
      </c>
      <c r="AB866" s="190" t="str">
        <f t="shared" si="98"/>
        <v>`reg_c370`.`NUM_ITEM`,</v>
      </c>
    </row>
    <row r="867" spans="1:28" ht="14.5" hidden="1" customHeight="1" x14ac:dyDescent="0.3">
      <c r="J867" s="187" t="str">
        <f t="shared" si="93"/>
        <v>C370</v>
      </c>
      <c r="K867" s="181">
        <v>3</v>
      </c>
      <c r="L867" s="289" t="s">
        <v>163</v>
      </c>
      <c r="M867" s="182" t="s">
        <v>1508</v>
      </c>
      <c r="N867" s="181" t="s">
        <v>27</v>
      </c>
      <c r="O867" s="181">
        <v>60</v>
      </c>
      <c r="P867" s="181" t="s">
        <v>28</v>
      </c>
      <c r="Q867" s="192" t="str">
        <f t="shared" si="94"/>
        <v>Campo</v>
      </c>
      <c r="R867" s="192" t="s">
        <v>27</v>
      </c>
      <c r="S867" s="191" t="str">
        <f t="shared" si="95"/>
        <v/>
      </c>
      <c r="T867" s="192" t="str">
        <f t="shared" si="96"/>
        <v>&lt;campo posicao="3"&gt;
&lt;coluna&gt;COD_ITEM&lt;/coluna&gt;
&lt;descricao&gt;Código do Item (campo 02 do registro 0200)&lt;/descricao&gt;
&lt;tipo&gt;C&lt;/tipo&gt;
&lt;/campo&gt;</v>
      </c>
      <c r="U867" s="192" t="str">
        <f t="shared" si="92"/>
        <v>&lt;campo posicao="3"&gt;
&lt;coluna&gt;COD_ITEM&lt;/coluna&gt;
&lt;descricao&gt;Código do Item (campo 02 do registro 0200)&lt;/descricao&gt;
&lt;tipo&gt;C&lt;/tipo&gt;
&lt;/campo&gt;</v>
      </c>
      <c r="V867" s="192" t="str">
        <f t="shared" si="97"/>
        <v>{"Column4", "COD_ITEM"},</v>
      </c>
      <c r="W867" s="191" t="str">
        <f>IF(Q867="Campo","@Campos(posicao = "&amp;K867&amp;", tipo = '"&amp;R867&amp;"')@Column(name = """&amp;L867&amp;""")"&amp;IF(R867="D","@Temporal(TemporalType.DATE)","")&amp;"private "&amp;VLOOKUP(TEXT(R867,"@"),Apoio!A:B,2,0)&amp;" "&amp;SUBSTITUTE(LOWER(LEFT(L867,1))&amp;RIGHT(PROPER(L867),LEN(L867)-1),"_","")&amp;";",IF(ISNUMBER(Q867),IF(R867="R","@Entity@Table(name = ""reg_"&amp;LOWER(J867)&amp;""")@XmlRootElement","")&amp;VLOOKUP(J867,Blocos!D:I,6,0)&amp;Apoio!$E$1&amp;Y867,""))</f>
        <v>@Campos(posicao = 3, tipo = 'C')@Column(name = "COD_ITEM")private String codItem;</v>
      </c>
      <c r="X867" s="190" t="str">
        <f>IF(ISNUMBER(Q867),COUNTIF(Blocos!G:G,J867),"")</f>
        <v/>
      </c>
      <c r="Y867" s="190" t="str">
        <f>IF(OR(X867=0,X867=""),"",VLOOKUP(SUMIFS(Blocos!A:A,Blocos!H:H,'EFD REGISTROS e Campos (2)'!X867,Blocos!G:G,'EFD REGISTROS e Campos (2)'!J867),Blocos!A:L,12,0))</f>
        <v/>
      </c>
      <c r="Z867" s="190" t="str">
        <f>IF(ISNUMBER(Q868),VLOOKUP(J867,Blocos!D:G,4,0),"")</f>
        <v/>
      </c>
      <c r="AA867" s="190" t="str">
        <f>IF(ISNUMBER(Q867),CONCATENATE("CREATE TABLE ""reg_",LOWER(J867),""" (""ID"" bigint NOT NULL AUTO_INCREMENT,  ""HASHFILE"" varchar(255) DEFAULT NULL, ""ID_PAI"" bigint NOT NULL,"),IF(Q867="Campo",CONCATENATE("""",L867,""" ",VLOOKUP(R867,Apoio!A:C,3,0)),""))&amp;IF(Z867="","",CONCATENATE("PRIMARY KEY (""ID""), KEY ""FK_reg_",LOWER(Z867),"_ID_PAI"" (""ID_PAI""), CONSTRAINT ""FK_reg_",LOWER(Z867),"_ID_PAI"" FOREIGN KEY (""ID_PAI"") REFERENCES ""reg_",LOWER(Z867),""" (""ID"")) ENGINE=InnoDB AUTO_INCREMENT=105774 DEFAULT CHARSET=utf8mb4 COLLATE=utf8mb4_0900_ai_ci;"))</f>
        <v>"COD_ITEM" varchar(255) DEFAULT NULL,</v>
      </c>
      <c r="AB867" s="190" t="str">
        <f t="shared" si="98"/>
        <v>`reg_c370`.`COD_ITEM`,</v>
      </c>
    </row>
    <row r="868" spans="1:28" ht="14.5" hidden="1" customHeight="1" x14ac:dyDescent="0.3">
      <c r="J868" s="187" t="str">
        <f t="shared" si="93"/>
        <v>C370</v>
      </c>
      <c r="K868" s="181">
        <v>4</v>
      </c>
      <c r="L868" s="289" t="s">
        <v>804</v>
      </c>
      <c r="M868" s="182" t="s">
        <v>805</v>
      </c>
      <c r="N868" s="181" t="s">
        <v>32</v>
      </c>
      <c r="O868" s="181" t="s">
        <v>28</v>
      </c>
      <c r="P868" s="181">
        <v>3</v>
      </c>
      <c r="Q868" s="192" t="str">
        <f t="shared" si="94"/>
        <v>Campo</v>
      </c>
      <c r="R868" s="192" t="s">
        <v>3606</v>
      </c>
      <c r="S868" s="191" t="str">
        <f t="shared" si="95"/>
        <v/>
      </c>
      <c r="T868" s="192" t="str">
        <f t="shared" si="96"/>
        <v>&lt;campo posicao="4"&gt;
&lt;coluna&gt;QTD&lt;/coluna&gt;
&lt;descricao&gt;Quantidade do item&lt;/descricao&gt;
&lt;tipo&gt;R&lt;/tipo&gt;
&lt;/campo&gt;</v>
      </c>
      <c r="U868" s="192" t="str">
        <f t="shared" si="92"/>
        <v>&lt;campo posicao="4"&gt;
&lt;coluna&gt;QTD&lt;/coluna&gt;
&lt;descricao&gt;Quantidade do item&lt;/descricao&gt;
&lt;tipo&gt;R&lt;/tipo&gt;
&lt;/campo&gt;</v>
      </c>
      <c r="V868" s="192" t="str">
        <f t="shared" si="97"/>
        <v>{"Column5", "QTD"},</v>
      </c>
      <c r="W868" s="191" t="str">
        <f>IF(Q868="Campo","@Campos(posicao = "&amp;K868&amp;", tipo = '"&amp;R868&amp;"')@Column(name = """&amp;L868&amp;""")"&amp;IF(R868="D","@Temporal(TemporalType.DATE)","")&amp;"private "&amp;VLOOKUP(TEXT(R868,"@"),Apoio!A:B,2,0)&amp;" "&amp;SUBSTITUTE(LOWER(LEFT(L868,1))&amp;RIGHT(PROPER(L868),LEN(L868)-1),"_","")&amp;";",IF(ISNUMBER(Q868),IF(R868="R","@Entity@Table(name = ""reg_"&amp;LOWER(J868)&amp;""")@XmlRootElement","")&amp;VLOOKUP(J868,Blocos!D:I,6,0)&amp;Apoio!$E$1&amp;Y868,""))</f>
        <v>@Campos(posicao = 4, tipo = 'R')@Column(name = "QTD")private BigDecimal qtd;</v>
      </c>
      <c r="X868" s="190" t="str">
        <f>IF(ISNUMBER(Q868),COUNTIF(Blocos!G:G,J868),"")</f>
        <v/>
      </c>
      <c r="Y868" s="190" t="str">
        <f>IF(OR(X868=0,X868=""),"",VLOOKUP(SUMIFS(Blocos!A:A,Blocos!H:H,'EFD REGISTROS e Campos (2)'!X868,Blocos!G:G,'EFD REGISTROS e Campos (2)'!J868),Blocos!A:L,12,0))</f>
        <v/>
      </c>
      <c r="Z868" s="190" t="str">
        <f>IF(ISNUMBER(Q869),VLOOKUP(J868,Blocos!D:G,4,0),"")</f>
        <v/>
      </c>
      <c r="AA868" s="190" t="str">
        <f>IF(ISNUMBER(Q868),CONCATENATE("CREATE TABLE ""reg_",LOWER(J868),""" (""ID"" bigint NOT NULL AUTO_INCREMENT,  ""HASHFILE"" varchar(255) DEFAULT NULL, ""ID_PAI"" bigint NOT NULL,"),IF(Q868="Campo",CONCATENATE("""",L868,""" ",VLOOKUP(R868,Apoio!A:C,3,0)),""))&amp;IF(Z868="","",CONCATENATE("PRIMARY KEY (""ID""), KEY ""FK_reg_",LOWER(Z868),"_ID_PAI"" (""ID_PAI""), CONSTRAINT ""FK_reg_",LOWER(Z868),"_ID_PAI"" FOREIGN KEY (""ID_PAI"") REFERENCES ""reg_",LOWER(Z868),""" (""ID"")) ENGINE=InnoDB AUTO_INCREMENT=105774 DEFAULT CHARSET=utf8mb4 COLLATE=utf8mb4_0900_ai_ci;"))</f>
        <v>"QTD" decimal(15,6) DEFAULT NULL,</v>
      </c>
      <c r="AB868" s="190" t="str">
        <f t="shared" si="98"/>
        <v>`reg_c370`.`QTD`,</v>
      </c>
    </row>
    <row r="869" spans="1:28" ht="14.5" hidden="1" customHeight="1" x14ac:dyDescent="0.3">
      <c r="J869" s="187" t="str">
        <f t="shared" si="93"/>
        <v>C370</v>
      </c>
      <c r="K869" s="181">
        <v>5</v>
      </c>
      <c r="L869" s="289" t="s">
        <v>156</v>
      </c>
      <c r="M869" s="182" t="s">
        <v>1509</v>
      </c>
      <c r="N869" s="181" t="s">
        <v>27</v>
      </c>
      <c r="O869" s="181">
        <v>6</v>
      </c>
      <c r="P869" s="181" t="s">
        <v>28</v>
      </c>
      <c r="Q869" s="192" t="str">
        <f t="shared" si="94"/>
        <v>Campo</v>
      </c>
      <c r="R869" s="192" t="s">
        <v>27</v>
      </c>
      <c r="S869" s="191" t="str">
        <f t="shared" si="95"/>
        <v/>
      </c>
      <c r="T869" s="192" t="str">
        <f t="shared" si="96"/>
        <v>&lt;campo posicao="5"&gt;
&lt;coluna&gt;UNID&lt;/coluna&gt;
&lt;descricao&gt;Unidade do item (campo 02 do registro 0190)&lt;/descricao&gt;
&lt;tipo&gt;C&lt;/tipo&gt;
&lt;/campo&gt;</v>
      </c>
      <c r="U869" s="192" t="str">
        <f t="shared" si="92"/>
        <v>&lt;campo posicao="5"&gt;
&lt;coluna&gt;UNID&lt;/coluna&gt;
&lt;descricao&gt;Unidade do item (campo 02 do registro 0190)&lt;/descricao&gt;
&lt;tipo&gt;C&lt;/tipo&gt;
&lt;/campo&gt;</v>
      </c>
      <c r="V869" s="192" t="str">
        <f t="shared" si="97"/>
        <v>{"Column6", "UNID"},</v>
      </c>
      <c r="W869" s="191" t="str">
        <f>IF(Q869="Campo","@Campos(posicao = "&amp;K869&amp;", tipo = '"&amp;R869&amp;"')@Column(name = """&amp;L869&amp;""")"&amp;IF(R869="D","@Temporal(TemporalType.DATE)","")&amp;"private "&amp;VLOOKUP(TEXT(R869,"@"),Apoio!A:B,2,0)&amp;" "&amp;SUBSTITUTE(LOWER(LEFT(L869,1))&amp;RIGHT(PROPER(L869),LEN(L869)-1),"_","")&amp;";",IF(ISNUMBER(Q869),IF(R869="R","@Entity@Table(name = ""reg_"&amp;LOWER(J869)&amp;""")@XmlRootElement","")&amp;VLOOKUP(J869,Blocos!D:I,6,0)&amp;Apoio!$E$1&amp;Y869,""))</f>
        <v>@Campos(posicao = 5, tipo = 'C')@Column(name = "UNID")private String unid;</v>
      </c>
      <c r="X869" s="190" t="str">
        <f>IF(ISNUMBER(Q869),COUNTIF(Blocos!G:G,J869),"")</f>
        <v/>
      </c>
      <c r="Y869" s="190" t="str">
        <f>IF(OR(X869=0,X869=""),"",VLOOKUP(SUMIFS(Blocos!A:A,Blocos!H:H,'EFD REGISTROS e Campos (2)'!X869,Blocos!G:G,'EFD REGISTROS e Campos (2)'!J869),Blocos!A:L,12,0))</f>
        <v/>
      </c>
      <c r="Z869" s="190" t="str">
        <f>IF(ISNUMBER(Q870),VLOOKUP(J869,Blocos!D:G,4,0),"")</f>
        <v/>
      </c>
      <c r="AA869" s="190" t="str">
        <f>IF(ISNUMBER(Q869),CONCATENATE("CREATE TABLE ""reg_",LOWER(J869),""" (""ID"" bigint NOT NULL AUTO_INCREMENT,  ""HASHFILE"" varchar(255) DEFAULT NULL, ""ID_PAI"" bigint NOT NULL,"),IF(Q869="Campo",CONCATENATE("""",L869,""" ",VLOOKUP(R869,Apoio!A:C,3,0)),""))&amp;IF(Z869="","",CONCATENATE("PRIMARY KEY (""ID""), KEY ""FK_reg_",LOWER(Z869),"_ID_PAI"" (""ID_PAI""), CONSTRAINT ""FK_reg_",LOWER(Z869),"_ID_PAI"" FOREIGN KEY (""ID_PAI"") REFERENCES ""reg_",LOWER(Z869),""" (""ID"")) ENGINE=InnoDB AUTO_INCREMENT=105774 DEFAULT CHARSET=utf8mb4 COLLATE=utf8mb4_0900_ai_ci;"))</f>
        <v>"UNID" varchar(255) DEFAULT NULL,</v>
      </c>
      <c r="AB869" s="190" t="str">
        <f t="shared" si="98"/>
        <v>`reg_c370`.`UNID`,</v>
      </c>
    </row>
    <row r="870" spans="1:28" ht="14.5" hidden="1" customHeight="1" x14ac:dyDescent="0.3">
      <c r="J870" s="187" t="str">
        <f t="shared" si="93"/>
        <v>C370</v>
      </c>
      <c r="K870" s="181">
        <v>6</v>
      </c>
      <c r="L870" s="289" t="s">
        <v>807</v>
      </c>
      <c r="M870" s="182" t="s">
        <v>1510</v>
      </c>
      <c r="N870" s="181" t="s">
        <v>32</v>
      </c>
      <c r="O870" s="181" t="s">
        <v>28</v>
      </c>
      <c r="P870" s="181">
        <v>2</v>
      </c>
      <c r="Q870" s="192" t="str">
        <f t="shared" si="94"/>
        <v>Campo</v>
      </c>
      <c r="R870" s="192" t="s">
        <v>3606</v>
      </c>
      <c r="S870" s="191" t="str">
        <f t="shared" si="95"/>
        <v/>
      </c>
      <c r="T870" s="192" t="str">
        <f t="shared" si="96"/>
        <v>&lt;campo posicao="6"&gt;
&lt;coluna&gt;VL_ITEM&lt;/coluna&gt;
&lt;descricao&gt;Valor total do item&lt;/descricao&gt;
&lt;tipo&gt;R&lt;/tipo&gt;
&lt;/campo&gt;</v>
      </c>
      <c r="U870" s="192" t="str">
        <f t="shared" si="92"/>
        <v>&lt;campo posicao="6"&gt;
&lt;coluna&gt;VL_ITEM&lt;/coluna&gt;
&lt;descricao&gt;Valor total do item&lt;/descricao&gt;
&lt;tipo&gt;R&lt;/tipo&gt;
&lt;/campo&gt;</v>
      </c>
      <c r="V870" s="192" t="str">
        <f t="shared" si="97"/>
        <v>{"Column7", "VL_ITEM"},</v>
      </c>
      <c r="W870" s="191" t="str">
        <f>IF(Q870="Campo","@Campos(posicao = "&amp;K870&amp;", tipo = '"&amp;R870&amp;"')@Column(name = """&amp;L870&amp;""")"&amp;IF(R870="D","@Temporal(TemporalType.DATE)","")&amp;"private "&amp;VLOOKUP(TEXT(R870,"@"),Apoio!A:B,2,0)&amp;" "&amp;SUBSTITUTE(LOWER(LEFT(L870,1))&amp;RIGHT(PROPER(L870),LEN(L870)-1),"_","")&amp;";",IF(ISNUMBER(Q870),IF(R870="R","@Entity@Table(name = ""reg_"&amp;LOWER(J870)&amp;""")@XmlRootElement","")&amp;VLOOKUP(J870,Blocos!D:I,6,0)&amp;Apoio!$E$1&amp;Y870,""))</f>
        <v>@Campos(posicao = 6, tipo = 'R')@Column(name = "VL_ITEM")private BigDecimal vlItem;</v>
      </c>
      <c r="X870" s="190" t="str">
        <f>IF(ISNUMBER(Q870),COUNTIF(Blocos!G:G,J870),"")</f>
        <v/>
      </c>
      <c r="Y870" s="190" t="str">
        <f>IF(OR(X870=0,X870=""),"",VLOOKUP(SUMIFS(Blocos!A:A,Blocos!H:H,'EFD REGISTROS e Campos (2)'!X870,Blocos!G:G,'EFD REGISTROS e Campos (2)'!J870),Blocos!A:L,12,0))</f>
        <v/>
      </c>
      <c r="Z870" s="190" t="str">
        <f>IF(ISNUMBER(Q871),VLOOKUP(J870,Blocos!D:G,4,0),"")</f>
        <v/>
      </c>
      <c r="AA870" s="190" t="str">
        <f>IF(ISNUMBER(Q870),CONCATENATE("CREATE TABLE ""reg_",LOWER(J870),""" (""ID"" bigint NOT NULL AUTO_INCREMENT,  ""HASHFILE"" varchar(255) DEFAULT NULL, ""ID_PAI"" bigint NOT NULL,"),IF(Q870="Campo",CONCATENATE("""",L870,""" ",VLOOKUP(R870,Apoio!A:C,3,0)),""))&amp;IF(Z870="","",CONCATENATE("PRIMARY KEY (""ID""), KEY ""FK_reg_",LOWER(Z870),"_ID_PAI"" (""ID_PAI""), CONSTRAINT ""FK_reg_",LOWER(Z870),"_ID_PAI"" FOREIGN KEY (""ID_PAI"") REFERENCES ""reg_",LOWER(Z870),""" (""ID"")) ENGINE=InnoDB AUTO_INCREMENT=105774 DEFAULT CHARSET=utf8mb4 COLLATE=utf8mb4_0900_ai_ci;"))</f>
        <v>"VL_ITEM" decimal(15,6) DEFAULT NULL,</v>
      </c>
      <c r="AB870" s="190" t="str">
        <f t="shared" si="98"/>
        <v>`reg_c370`.`VL_ITEM`,</v>
      </c>
    </row>
    <row r="871" spans="1:28" ht="14.5" hidden="1" customHeight="1" x14ac:dyDescent="0.3">
      <c r="J871" s="187" t="str">
        <f t="shared" si="93"/>
        <v>C370</v>
      </c>
      <c r="K871" s="181">
        <v>7</v>
      </c>
      <c r="L871" s="289" t="s">
        <v>546</v>
      </c>
      <c r="M871" s="182" t="s">
        <v>1511</v>
      </c>
      <c r="N871" s="181" t="s">
        <v>32</v>
      </c>
      <c r="O871" s="181" t="s">
        <v>28</v>
      </c>
      <c r="P871" s="181">
        <v>2</v>
      </c>
      <c r="Q871" s="192" t="str">
        <f t="shared" si="94"/>
        <v>Campo</v>
      </c>
      <c r="R871" s="192" t="s">
        <v>3606</v>
      </c>
      <c r="S871" s="191" t="str">
        <f t="shared" si="95"/>
        <v/>
      </c>
      <c r="T871" s="192" t="str">
        <f t="shared" si="96"/>
        <v>&lt;campo posicao="7"&gt;
&lt;coluna&gt;VL_DESC&lt;/coluna&gt;
&lt;descricao&gt;Valor total do desconto no item&lt;/descricao&gt;
&lt;tipo&gt;R&lt;/tipo&gt;
&lt;/campo&gt;</v>
      </c>
      <c r="U871" s="192" t="str">
        <f t="shared" si="92"/>
        <v>&lt;campo posicao="7"&gt;
&lt;coluna&gt;VL_DESC&lt;/coluna&gt;
&lt;descricao&gt;Valor total do desconto no item&lt;/descricao&gt;
&lt;tipo&gt;R&lt;/tipo&gt;
&lt;/campo&gt;</v>
      </c>
      <c r="V871" s="192" t="str">
        <f t="shared" si="97"/>
        <v>{"Column8", "VL_DESC"},</v>
      </c>
      <c r="W871" s="191" t="str">
        <f>IF(Q871="Campo","@Campos(posicao = "&amp;K871&amp;", tipo = '"&amp;R871&amp;"')@Column(name = """&amp;L871&amp;""")"&amp;IF(R871="D","@Temporal(TemporalType.DATE)","")&amp;"private "&amp;VLOOKUP(TEXT(R871,"@"),Apoio!A:B,2,0)&amp;" "&amp;SUBSTITUTE(LOWER(LEFT(L871,1))&amp;RIGHT(PROPER(L871),LEN(L871)-1),"_","")&amp;";",IF(ISNUMBER(Q871),IF(R871="R","@Entity@Table(name = ""reg_"&amp;LOWER(J871)&amp;""")@XmlRootElement","")&amp;VLOOKUP(J871,Blocos!D:I,6,0)&amp;Apoio!$E$1&amp;Y871,""))</f>
        <v>@Campos(posicao = 7, tipo = 'R')@Column(name = "VL_DESC")private BigDecimal vlDesc;</v>
      </c>
      <c r="X871" s="190" t="str">
        <f>IF(ISNUMBER(Q871),COUNTIF(Blocos!G:G,J871),"")</f>
        <v/>
      </c>
      <c r="Y871" s="190" t="str">
        <f>IF(OR(X871=0,X871=""),"",VLOOKUP(SUMIFS(Blocos!A:A,Blocos!H:H,'EFD REGISTROS e Campos (2)'!X871,Blocos!G:G,'EFD REGISTROS e Campos (2)'!J871),Blocos!A:L,12,0))</f>
        <v/>
      </c>
      <c r="Z871" s="190" t="str">
        <f>IF(ISNUMBER(Q872),VLOOKUP(J871,Blocos!D:G,4,0),"")</f>
        <v>C350</v>
      </c>
      <c r="AA871" s="190" t="str">
        <f>IF(ISNUMBER(Q871),CONCATENATE("CREATE TABLE ""reg_",LOWER(J871),""" (""ID"" bigint NOT NULL AUTO_INCREMENT,  ""HASHFILE"" varchar(255) DEFAULT NULL, ""ID_PAI"" bigint NOT NULL,"),IF(Q871="Campo",CONCATENATE("""",L871,""" ",VLOOKUP(R871,Apoio!A:C,3,0)),""))&amp;IF(Z871="","",CONCATENATE("PRIMARY KEY (""ID""), KEY ""FK_reg_",LOWER(Z871),"_ID_PAI"" (""ID_PAI""), CONSTRAINT ""FK_reg_",LOWER(Z871),"_ID_PAI"" FOREIGN KEY (""ID_PAI"") REFERENCES ""reg_",LOWER(Z871),""" (""ID"")) ENGINE=InnoDB AUTO_INCREMENT=105774 DEFAULT CHARSET=utf8mb4 COLLATE=utf8mb4_0900_ai_ci;"))</f>
        <v>"VL_DESC" decimal(15,6) DEFAULT NULL,PRIMARY KEY ("ID"), KEY "FK_reg_c350_ID_PAI" ("ID_PAI"), CONSTRAINT "FK_reg_c350_ID_PAI" FOREIGN KEY ("ID_PAI") REFERENCES "reg_c350" ("ID")) ENGINE=InnoDB AUTO_INCREMENT=105774 DEFAULT CHARSET=utf8mb4 COLLATE=utf8mb4_0900_ai_ci;</v>
      </c>
      <c r="AB871" s="190" t="str">
        <f t="shared" si="98"/>
        <v>`reg_c370`.`VL_DESC`,FROM `efdicms`.`reg_c370`;"</v>
      </c>
    </row>
    <row r="872" spans="1:28" ht="14.5" hidden="1" customHeight="1" collapsed="1" x14ac:dyDescent="0.3">
      <c r="A872" s="180" t="s">
        <v>1497</v>
      </c>
      <c r="F872" s="180" t="s">
        <v>1512</v>
      </c>
      <c r="I872" s="195" t="s">
        <v>209</v>
      </c>
      <c r="J872" s="187" t="str">
        <f t="shared" si="93"/>
        <v>C380</v>
      </c>
      <c r="K872" s="195" t="s">
        <v>1513</v>
      </c>
      <c r="Q872" s="192">
        <f t="shared" si="94"/>
        <v>4</v>
      </c>
      <c r="S872" s="191" t="str">
        <f t="shared" si="95"/>
        <v>&lt;/registro&gt;
&lt;registro codigo="C380" perfil="A" nivel="4"&gt;</v>
      </c>
      <c r="T872" s="192" t="str">
        <f t="shared" si="96"/>
        <v/>
      </c>
      <c r="U872" s="192" t="str">
        <f t="shared" si="92"/>
        <v>&lt;/registro&gt;
&lt;registro codigo="C380" perfil="A" nivel="4"&gt;</v>
      </c>
      <c r="V872" s="192" t="str">
        <f t="shared" si="97"/>
        <v/>
      </c>
      <c r="W872" s="191" t="str">
        <f>IF(Q872="Campo","@Campos(posicao = "&amp;K872&amp;", tipo = '"&amp;R872&amp;"')@Column(name = """&amp;L872&amp;""")"&amp;IF(R872="D","@Temporal(TemporalType.DATE)","")&amp;"private "&amp;VLOOKUP(TEXT(R872,"@"),Apoio!A:B,2,0)&amp;" "&amp;SUBSTITUTE(LOWER(LEFT(L872,1))&amp;RIGHT(PROPER(L872),LEN(L872)-1),"_","")&amp;";",IF(ISNUMBER(Q872),IF(R872="R","@Entity@Table(name = ""reg_"&amp;LOWER(J872)&amp;""")@XmlRootElement","")&amp;VLOOKUP(J872,Blocos!D:I,6,0)&amp;Apoio!$E$1&amp;Y872,""))</f>
        <v>@Registros(nivel = 4) public class RegC380 implements Serializable { private static final long serialVersionUID = 1L; @Id @GeneratedValue(strategy = GenerationType.IDENTITY) @Basic(optional = false) @Column(name = "ID" ) private Long id;@OneToOne(fetch = FetchType.LAZY) @JoinColumn(name = "ID_PAI", nullable = false) private RegC370 idPai; public RegC370 getIdPai() {return idPai;}public void setIdPai(Object idPai) {this.idPai = (RegC370) idPai;}public RegC380() { } public RegC380(Long id) { this.id = id; } public RegC380(Long id, RegC370 idPai, long linha, String hash) { this.id = id; this.idPai = idPai; this.linha = linha; this.hash = hash; }public Long getId() { return id; } public void setId(Long id) { this.id = id; }@Basic(optional = false)@Column(name = "LINHA")private long linha;@Basic(optional = false)@Column(name = "HASH")private String hash;</v>
      </c>
      <c r="X872" s="190">
        <f>IF(ISNUMBER(Q872),COUNTIF(Blocos!G:G,J872),"")</f>
        <v>0</v>
      </c>
      <c r="Y872" s="190" t="str">
        <f>IF(OR(X872=0,X872=""),"",VLOOKUP(SUMIFS(Blocos!A:A,Blocos!H:H,'EFD REGISTROS e Campos (2)'!X872,Blocos!G:G,'EFD REGISTROS e Campos (2)'!J872),Blocos!A:L,12,0))</f>
        <v/>
      </c>
      <c r="Z872" s="190" t="str">
        <f>IF(ISNUMBER(Q873),VLOOKUP(J872,Blocos!D:G,4,0),"")</f>
        <v/>
      </c>
      <c r="AA872" s="190" t="str">
        <f>IF(ISNUMBER(Q872),CONCATENATE("CREATE TABLE ""reg_",LOWER(J872),""" (""ID"" bigint NOT NULL AUTO_INCREMENT,  ""HASHFILE"" varchar(255) DEFAULT NULL, ""ID_PAI"" bigint NOT NULL,"),IF(Q872="Campo",CONCATENATE("""",L872,""" ",VLOOKUP(R872,Apoio!A:C,3,0)),""))&amp;IF(Z872="","",CONCATENATE("PRIMARY KEY (""ID""), KEY ""FK_reg_",LOWER(Z872),"_ID_PAI"" (""ID_PAI""), CONSTRAINT ""FK_reg_",LOWER(Z872),"_ID_PAI"" FOREIGN KEY (""ID_PAI"") REFERENCES ""reg_",LOWER(Z872),""" (""ID"")) ENGINE=InnoDB AUTO_INCREMENT=105774 DEFAULT CHARSET=utf8mb4 COLLATE=utf8mb4_0900_ai_ci;"))</f>
        <v>CREATE TABLE "reg_c380" ("ID" bigint NOT NULL AUTO_INCREMENT,  "HASHFILE" varchar(255) DEFAULT NULL, "ID_PAI" bigint NOT NULL,</v>
      </c>
      <c r="AB872" s="190" t="str">
        <f t="shared" si="98"/>
        <v/>
      </c>
    </row>
    <row r="873" spans="1:28" ht="14.5" hidden="1" customHeight="1" x14ac:dyDescent="0.3">
      <c r="J873" s="187" t="str">
        <f t="shared" si="93"/>
        <v>C380</v>
      </c>
      <c r="K873" s="181">
        <v>1</v>
      </c>
      <c r="L873" s="289" t="s">
        <v>25</v>
      </c>
      <c r="M873" s="182" t="s">
        <v>1514</v>
      </c>
      <c r="N873" s="181" t="s">
        <v>27</v>
      </c>
      <c r="O873" s="181">
        <v>4</v>
      </c>
      <c r="P873" s="181" t="s">
        <v>28</v>
      </c>
      <c r="Q873" s="192" t="str">
        <f t="shared" si="94"/>
        <v>Campo</v>
      </c>
      <c r="R873" s="192" t="s">
        <v>27</v>
      </c>
      <c r="S873" s="191" t="str">
        <f t="shared" si="95"/>
        <v/>
      </c>
      <c r="T873" s="192" t="str">
        <f t="shared" si="96"/>
        <v>&lt;campo posicao="1"&gt;
&lt;coluna&gt;REG&lt;/coluna&gt;
&lt;descricao&gt;Texto fixo contendo "C380”&lt;/descricao&gt;
&lt;tipo&gt;C&lt;/tipo&gt;
&lt;/campo&gt;</v>
      </c>
      <c r="U873" s="192" t="str">
        <f t="shared" si="92"/>
        <v>&lt;campo posicao="1"&gt;
&lt;coluna&gt;REG&lt;/coluna&gt;
&lt;descricao&gt;Texto fixo contendo "C380”&lt;/descricao&gt;
&lt;tipo&gt;C&lt;/tipo&gt;
&lt;/campo&gt;</v>
      </c>
      <c r="V873" s="192" t="str">
        <f t="shared" si="97"/>
        <v>{"Column2", "REG"},</v>
      </c>
      <c r="W873" s="191" t="str">
        <f>IF(Q873="Campo","@Campos(posicao = "&amp;K873&amp;", tipo = '"&amp;R873&amp;"')@Column(name = """&amp;L873&amp;""")"&amp;IF(R873="D","@Temporal(TemporalType.DATE)","")&amp;"private "&amp;VLOOKUP(TEXT(R873,"@"),Apoio!A:B,2,0)&amp;" "&amp;SUBSTITUTE(LOWER(LEFT(L873,1))&amp;RIGHT(PROPER(L873),LEN(L873)-1),"_","")&amp;";",IF(ISNUMBER(Q873),IF(R873="R","@Entity@Table(name = ""reg_"&amp;LOWER(J873)&amp;""")@XmlRootElement","")&amp;VLOOKUP(J873,Blocos!D:I,6,0)&amp;Apoio!$E$1&amp;Y873,""))</f>
        <v>@Campos(posicao = 1, tipo = 'C')@Column(name = "REG")private String reg;</v>
      </c>
      <c r="X873" s="190" t="str">
        <f>IF(ISNUMBER(Q873),COUNTIF(Blocos!G:G,J873),"")</f>
        <v/>
      </c>
      <c r="Y873" s="190" t="str">
        <f>IF(OR(X873=0,X873=""),"",VLOOKUP(SUMIFS(Blocos!A:A,Blocos!H:H,'EFD REGISTROS e Campos (2)'!X873,Blocos!G:G,'EFD REGISTROS e Campos (2)'!J873),Blocos!A:L,12,0))</f>
        <v/>
      </c>
      <c r="Z873" s="190" t="str">
        <f>IF(ISNUMBER(Q874),VLOOKUP(J873,Blocos!D:G,4,0),"")</f>
        <v/>
      </c>
      <c r="AA873" s="190" t="str">
        <f>IF(ISNUMBER(Q873),CONCATENATE("CREATE TABLE ""reg_",LOWER(J873),""" (""ID"" bigint NOT NULL AUTO_INCREMENT,  ""HASHFILE"" varchar(255) DEFAULT NULL, ""ID_PAI"" bigint NOT NULL,"),IF(Q873="Campo",CONCATENATE("""",L873,""" ",VLOOKUP(R873,Apoio!A:C,3,0)),""))&amp;IF(Z873="","",CONCATENATE("PRIMARY KEY (""ID""), KEY ""FK_reg_",LOWER(Z873),"_ID_PAI"" (""ID_PAI""), CONSTRAINT ""FK_reg_",LOWER(Z873),"_ID_PAI"" FOREIGN KEY (""ID_PAI"") REFERENCES ""reg_",LOWER(Z873),""" (""ID"")) ENGINE=InnoDB AUTO_INCREMENT=105774 DEFAULT CHARSET=utf8mb4 COLLATE=utf8mb4_0900_ai_ci;"))</f>
        <v>"REG" varchar(255) DEFAULT NULL,</v>
      </c>
      <c r="AB873" s="190" t="str">
        <f t="shared" si="98"/>
        <v>USE `efdicms`;SELECT `reg_c380`.`REG`,</v>
      </c>
    </row>
    <row r="874" spans="1:28" ht="14.5" hidden="1" customHeight="1" x14ac:dyDescent="0.3">
      <c r="J874" s="187" t="str">
        <f t="shared" si="93"/>
        <v>C380</v>
      </c>
      <c r="K874" s="181">
        <v>2</v>
      </c>
      <c r="L874" s="289" t="s">
        <v>1042</v>
      </c>
      <c r="M874" s="182" t="s">
        <v>1043</v>
      </c>
      <c r="N874" s="181" t="s">
        <v>27</v>
      </c>
      <c r="O874" s="181" t="s">
        <v>1044</v>
      </c>
      <c r="P874" s="181" t="s">
        <v>28</v>
      </c>
      <c r="Q874" s="192" t="str">
        <f t="shared" si="94"/>
        <v>Campo</v>
      </c>
      <c r="R874" s="192" t="s">
        <v>27</v>
      </c>
      <c r="S874" s="191" t="str">
        <f t="shared" si="95"/>
        <v/>
      </c>
      <c r="T874" s="192" t="str">
        <f t="shared" si="96"/>
        <v>&lt;campo posicao="2"&gt;
&lt;coluna&gt;COD_MOT_REST_COMPL&lt;/coluna&gt;
&lt;descricao&gt;Código do motivo da restituição ou complementação conforme Tabela 5.7&lt;/descricao&gt;
&lt;tipo&gt;C&lt;/tipo&gt;
&lt;/campo&gt;</v>
      </c>
      <c r="U874" s="192" t="str">
        <f t="shared" si="92"/>
        <v>&lt;campo posicao="2"&gt;
&lt;coluna&gt;COD_MOT_REST_COMPL&lt;/coluna&gt;
&lt;descricao&gt;Código do motivo da restituição ou complementação conforme Tabela 5.7&lt;/descricao&gt;
&lt;tipo&gt;C&lt;/tipo&gt;
&lt;/campo&gt;</v>
      </c>
      <c r="V874" s="192" t="str">
        <f t="shared" si="97"/>
        <v>{"Column3", "COD_MOT_REST_COMPL"},</v>
      </c>
      <c r="W874" s="191" t="str">
        <f>IF(Q874="Campo","@Campos(posicao = "&amp;K874&amp;", tipo = '"&amp;R874&amp;"')@Column(name = """&amp;L874&amp;""")"&amp;IF(R874="D","@Temporal(TemporalType.DATE)","")&amp;"private "&amp;VLOOKUP(TEXT(R874,"@"),Apoio!A:B,2,0)&amp;" "&amp;SUBSTITUTE(LOWER(LEFT(L874,1))&amp;RIGHT(PROPER(L874),LEN(L874)-1),"_","")&amp;";",IF(ISNUMBER(Q874),IF(R874="R","@Entity@Table(name = ""reg_"&amp;LOWER(J874)&amp;""")@XmlRootElement","")&amp;VLOOKUP(J874,Blocos!D:I,6,0)&amp;Apoio!$E$1&amp;Y874,""))</f>
        <v>@Campos(posicao = 2, tipo = 'C')@Column(name = "COD_MOT_REST_COMPL")private String codMotRestCompl;</v>
      </c>
      <c r="X874" s="190" t="str">
        <f>IF(ISNUMBER(Q874),COUNTIF(Blocos!G:G,J874),"")</f>
        <v/>
      </c>
      <c r="Y874" s="190" t="str">
        <f>IF(OR(X874=0,X874=""),"",VLOOKUP(SUMIFS(Blocos!A:A,Blocos!H:H,'EFD REGISTROS e Campos (2)'!X874,Blocos!G:G,'EFD REGISTROS e Campos (2)'!J874),Blocos!A:L,12,0))</f>
        <v/>
      </c>
      <c r="Z874" s="190" t="str">
        <f>IF(ISNUMBER(Q875),VLOOKUP(J874,Blocos!D:G,4,0),"")</f>
        <v/>
      </c>
      <c r="AA874" s="190" t="str">
        <f>IF(ISNUMBER(Q874),CONCATENATE("CREATE TABLE ""reg_",LOWER(J874),""" (""ID"" bigint NOT NULL AUTO_INCREMENT,  ""HASHFILE"" varchar(255) DEFAULT NULL, ""ID_PAI"" bigint NOT NULL,"),IF(Q874="Campo",CONCATENATE("""",L874,""" ",VLOOKUP(R874,Apoio!A:C,3,0)),""))&amp;IF(Z874="","",CONCATENATE("PRIMARY KEY (""ID""), KEY ""FK_reg_",LOWER(Z874),"_ID_PAI"" (""ID_PAI""), CONSTRAINT ""FK_reg_",LOWER(Z874),"_ID_PAI"" FOREIGN KEY (""ID_PAI"") REFERENCES ""reg_",LOWER(Z874),""" (""ID"")) ENGINE=InnoDB AUTO_INCREMENT=105774 DEFAULT CHARSET=utf8mb4 COLLATE=utf8mb4_0900_ai_ci;"))</f>
        <v>"COD_MOT_REST_COMPL" varchar(255) DEFAULT NULL,</v>
      </c>
      <c r="AB874" s="190" t="str">
        <f t="shared" si="98"/>
        <v>`reg_c380`.`COD_MOT_REST_COMPL`,</v>
      </c>
    </row>
    <row r="875" spans="1:28" ht="14.5" hidden="1" customHeight="1" x14ac:dyDescent="0.3">
      <c r="J875" s="187" t="str">
        <f t="shared" si="93"/>
        <v>C380</v>
      </c>
      <c r="K875" s="181">
        <v>3</v>
      </c>
      <c r="L875" s="289" t="s">
        <v>1023</v>
      </c>
      <c r="M875" s="182" t="s">
        <v>805</v>
      </c>
      <c r="N875" s="181" t="s">
        <v>32</v>
      </c>
      <c r="O875" s="181" t="s">
        <v>28</v>
      </c>
      <c r="P875" s="181">
        <v>6</v>
      </c>
      <c r="Q875" s="192" t="str">
        <f t="shared" si="94"/>
        <v>Campo</v>
      </c>
      <c r="R875" s="192" t="s">
        <v>3606</v>
      </c>
      <c r="S875" s="191" t="str">
        <f t="shared" si="95"/>
        <v/>
      </c>
      <c r="T875" s="192" t="str">
        <f t="shared" si="96"/>
        <v>&lt;campo posicao="3"&gt;
&lt;coluna&gt;QUANT_CONV&lt;/coluna&gt;
&lt;descricao&gt;Quantidade do item&lt;/descricao&gt;
&lt;tipo&gt;R&lt;/tipo&gt;
&lt;/campo&gt;</v>
      </c>
      <c r="U875" s="192" t="str">
        <f t="shared" ref="U875:U938" si="99">S875&amp;T875</f>
        <v>&lt;campo posicao="3"&gt;
&lt;coluna&gt;QUANT_CONV&lt;/coluna&gt;
&lt;descricao&gt;Quantidade do item&lt;/descricao&gt;
&lt;tipo&gt;R&lt;/tipo&gt;
&lt;/campo&gt;</v>
      </c>
      <c r="V875" s="192" t="str">
        <f t="shared" si="97"/>
        <v>{"Column4", "QUANT_CONV"},</v>
      </c>
      <c r="W875" s="191" t="str">
        <f>IF(Q875="Campo","@Campos(posicao = "&amp;K875&amp;", tipo = '"&amp;R875&amp;"')@Column(name = """&amp;L875&amp;""")"&amp;IF(R875="D","@Temporal(TemporalType.DATE)","")&amp;"private "&amp;VLOOKUP(TEXT(R875,"@"),Apoio!A:B,2,0)&amp;" "&amp;SUBSTITUTE(LOWER(LEFT(L875,1))&amp;RIGHT(PROPER(L875),LEN(L875)-1),"_","")&amp;";",IF(ISNUMBER(Q875),IF(R875="R","@Entity@Table(name = ""reg_"&amp;LOWER(J875)&amp;""")@XmlRootElement","")&amp;VLOOKUP(J875,Blocos!D:I,6,0)&amp;Apoio!$E$1&amp;Y875,""))</f>
        <v>@Campos(posicao = 3, tipo = 'R')@Column(name = "QUANT_CONV")private BigDecimal quantConv;</v>
      </c>
      <c r="X875" s="190" t="str">
        <f>IF(ISNUMBER(Q875),COUNTIF(Blocos!G:G,J875),"")</f>
        <v/>
      </c>
      <c r="Y875" s="190" t="str">
        <f>IF(OR(X875=0,X875=""),"",VLOOKUP(SUMIFS(Blocos!A:A,Blocos!H:H,'EFD REGISTROS e Campos (2)'!X875,Blocos!G:G,'EFD REGISTROS e Campos (2)'!J875),Blocos!A:L,12,0))</f>
        <v/>
      </c>
      <c r="Z875" s="190" t="str">
        <f>IF(ISNUMBER(Q876),VLOOKUP(J875,Blocos!D:G,4,0),"")</f>
        <v/>
      </c>
      <c r="AA875" s="190" t="str">
        <f>IF(ISNUMBER(Q875),CONCATENATE("CREATE TABLE ""reg_",LOWER(J875),""" (""ID"" bigint NOT NULL AUTO_INCREMENT,  ""HASHFILE"" varchar(255) DEFAULT NULL, ""ID_PAI"" bigint NOT NULL,"),IF(Q875="Campo",CONCATENATE("""",L875,""" ",VLOOKUP(R875,Apoio!A:C,3,0)),""))&amp;IF(Z875="","",CONCATENATE("PRIMARY KEY (""ID""), KEY ""FK_reg_",LOWER(Z875),"_ID_PAI"" (""ID_PAI""), CONSTRAINT ""FK_reg_",LOWER(Z875),"_ID_PAI"" FOREIGN KEY (""ID_PAI"") REFERENCES ""reg_",LOWER(Z875),""" (""ID"")) ENGINE=InnoDB AUTO_INCREMENT=105774 DEFAULT CHARSET=utf8mb4 COLLATE=utf8mb4_0900_ai_ci;"))</f>
        <v>"QUANT_CONV" decimal(15,6) DEFAULT NULL,</v>
      </c>
      <c r="AB875" s="190" t="str">
        <f t="shared" si="98"/>
        <v>`reg_c380`.`QUANT_CONV`,</v>
      </c>
    </row>
    <row r="876" spans="1:28" ht="14.5" hidden="1" customHeight="1" x14ac:dyDescent="0.3">
      <c r="J876" s="187" t="str">
        <f t="shared" si="93"/>
        <v>C380</v>
      </c>
      <c r="K876" s="181">
        <v>4</v>
      </c>
      <c r="L876" s="289" t="s">
        <v>156</v>
      </c>
      <c r="M876" s="182" t="s">
        <v>1025</v>
      </c>
      <c r="N876" s="181" t="s">
        <v>27</v>
      </c>
      <c r="O876" s="181">
        <v>6</v>
      </c>
      <c r="P876" s="181">
        <v>6</v>
      </c>
      <c r="Q876" s="192" t="str">
        <f t="shared" si="94"/>
        <v>Campo</v>
      </c>
      <c r="R876" s="192" t="s">
        <v>27</v>
      </c>
      <c r="S876" s="191" t="str">
        <f t="shared" si="95"/>
        <v/>
      </c>
      <c r="T876" s="192" t="str">
        <f t="shared" si="96"/>
        <v>&lt;campo posicao="4"&gt;
&lt;coluna&gt;UNID&lt;/coluna&gt;
&lt;descricao&gt;Unidade adotada para informar o campo QUANT_CONV.&lt;/descricao&gt;
&lt;tipo&gt;C&lt;/tipo&gt;
&lt;/campo&gt;</v>
      </c>
      <c r="U876" s="192" t="str">
        <f t="shared" si="99"/>
        <v>&lt;campo posicao="4"&gt;
&lt;coluna&gt;UNID&lt;/coluna&gt;
&lt;descricao&gt;Unidade adotada para informar o campo QUANT_CONV.&lt;/descricao&gt;
&lt;tipo&gt;C&lt;/tipo&gt;
&lt;/campo&gt;</v>
      </c>
      <c r="V876" s="192" t="str">
        <f t="shared" si="97"/>
        <v>{"Column5", "UNID"},</v>
      </c>
      <c r="W876" s="191" t="str">
        <f>IF(Q876="Campo","@Campos(posicao = "&amp;K876&amp;", tipo = '"&amp;R876&amp;"')@Column(name = """&amp;L876&amp;""")"&amp;IF(R876="D","@Temporal(TemporalType.DATE)","")&amp;"private "&amp;VLOOKUP(TEXT(R876,"@"),Apoio!A:B,2,0)&amp;" "&amp;SUBSTITUTE(LOWER(LEFT(L876,1))&amp;RIGHT(PROPER(L876),LEN(L876)-1),"_","")&amp;";",IF(ISNUMBER(Q876),IF(R876="R","@Entity@Table(name = ""reg_"&amp;LOWER(J876)&amp;""")@XmlRootElement","")&amp;VLOOKUP(J876,Blocos!D:I,6,0)&amp;Apoio!$E$1&amp;Y876,""))</f>
        <v>@Campos(posicao = 4, tipo = 'C')@Column(name = "UNID")private String unid;</v>
      </c>
      <c r="X876" s="190" t="str">
        <f>IF(ISNUMBER(Q876),COUNTIF(Blocos!G:G,J876),"")</f>
        <v/>
      </c>
      <c r="Y876" s="190" t="str">
        <f>IF(OR(X876=0,X876=""),"",VLOOKUP(SUMIFS(Blocos!A:A,Blocos!H:H,'EFD REGISTROS e Campos (2)'!X876,Blocos!G:G,'EFD REGISTROS e Campos (2)'!J876),Blocos!A:L,12,0))</f>
        <v/>
      </c>
      <c r="Z876" s="190" t="str">
        <f>IF(ISNUMBER(Q877),VLOOKUP(J876,Blocos!D:G,4,0),"")</f>
        <v/>
      </c>
      <c r="AA876" s="190" t="str">
        <f>IF(ISNUMBER(Q876),CONCATENATE("CREATE TABLE ""reg_",LOWER(J876),""" (""ID"" bigint NOT NULL AUTO_INCREMENT,  ""HASHFILE"" varchar(255) DEFAULT NULL, ""ID_PAI"" bigint NOT NULL,"),IF(Q876="Campo",CONCATENATE("""",L876,""" ",VLOOKUP(R876,Apoio!A:C,3,0)),""))&amp;IF(Z876="","",CONCATENATE("PRIMARY KEY (""ID""), KEY ""FK_reg_",LOWER(Z876),"_ID_PAI"" (""ID_PAI""), CONSTRAINT ""FK_reg_",LOWER(Z876),"_ID_PAI"" FOREIGN KEY (""ID_PAI"") REFERENCES ""reg_",LOWER(Z876),""" (""ID"")) ENGINE=InnoDB AUTO_INCREMENT=105774 DEFAULT CHARSET=utf8mb4 COLLATE=utf8mb4_0900_ai_ci;"))</f>
        <v>"UNID" varchar(255) DEFAULT NULL,</v>
      </c>
      <c r="AB876" s="190" t="str">
        <f t="shared" si="98"/>
        <v>`reg_c380`.`UNID`,</v>
      </c>
    </row>
    <row r="877" spans="1:28" ht="14.5" hidden="1" customHeight="1" x14ac:dyDescent="0.3">
      <c r="J877" s="187" t="str">
        <f t="shared" si="93"/>
        <v>C380</v>
      </c>
      <c r="K877" s="181">
        <v>5</v>
      </c>
      <c r="L877" s="289" t="s">
        <v>1026</v>
      </c>
      <c r="M877" s="182" t="s">
        <v>1027</v>
      </c>
      <c r="N877" s="181" t="s">
        <v>32</v>
      </c>
      <c r="O877" s="181" t="s">
        <v>28</v>
      </c>
      <c r="P877" s="181">
        <v>6</v>
      </c>
      <c r="Q877" s="192" t="str">
        <f t="shared" si="94"/>
        <v>Campo</v>
      </c>
      <c r="R877" s="192" t="s">
        <v>3606</v>
      </c>
      <c r="S877" s="191" t="str">
        <f t="shared" si="95"/>
        <v/>
      </c>
      <c r="T877" s="192" t="str">
        <f t="shared" si="96"/>
        <v>&lt;campo posicao="5"&gt;
&lt;coluna&gt;VL_UNIT_CONV&lt;/coluna&gt;
&lt;descricao&gt;Valor unitário da mercadoria, considerando a unidade utilizada para informar o campo “QUANT_CONV”.&lt;/descricao&gt;
&lt;tipo&gt;R&lt;/tipo&gt;
&lt;/campo&gt;</v>
      </c>
      <c r="U877" s="192" t="str">
        <f t="shared" si="99"/>
        <v>&lt;campo posicao="5"&gt;
&lt;coluna&gt;VL_UNIT_CONV&lt;/coluna&gt;
&lt;descricao&gt;Valor unitário da mercadoria, considerando a unidade utilizada para informar o campo “QUANT_CONV”.&lt;/descricao&gt;
&lt;tipo&gt;R&lt;/tipo&gt;
&lt;/campo&gt;</v>
      </c>
      <c r="V877" s="192" t="str">
        <f t="shared" si="97"/>
        <v>{"Column6", "VL_UNIT_CONV"},</v>
      </c>
      <c r="W877" s="191" t="str">
        <f>IF(Q877="Campo","@Campos(posicao = "&amp;K877&amp;", tipo = '"&amp;R877&amp;"')@Column(name = """&amp;L877&amp;""")"&amp;IF(R877="D","@Temporal(TemporalType.DATE)","")&amp;"private "&amp;VLOOKUP(TEXT(R877,"@"),Apoio!A:B,2,0)&amp;" "&amp;SUBSTITUTE(LOWER(LEFT(L877,1))&amp;RIGHT(PROPER(L877),LEN(L877)-1),"_","")&amp;";",IF(ISNUMBER(Q877),IF(R877="R","@Entity@Table(name = ""reg_"&amp;LOWER(J877)&amp;""")@XmlRootElement","")&amp;VLOOKUP(J877,Blocos!D:I,6,0)&amp;Apoio!$E$1&amp;Y877,""))</f>
        <v>@Campos(posicao = 5, tipo = 'R')@Column(name = "VL_UNIT_CONV")private BigDecimal vlUnitConv;</v>
      </c>
      <c r="X877" s="190" t="str">
        <f>IF(ISNUMBER(Q877),COUNTIF(Blocos!G:G,J877),"")</f>
        <v/>
      </c>
      <c r="Y877" s="190" t="str">
        <f>IF(OR(X877=0,X877=""),"",VLOOKUP(SUMIFS(Blocos!A:A,Blocos!H:H,'EFD REGISTROS e Campos (2)'!X877,Blocos!G:G,'EFD REGISTROS e Campos (2)'!J877),Blocos!A:L,12,0))</f>
        <v/>
      </c>
      <c r="Z877" s="190" t="str">
        <f>IF(ISNUMBER(Q878),VLOOKUP(J877,Blocos!D:G,4,0),"")</f>
        <v/>
      </c>
      <c r="AA877" s="190" t="str">
        <f>IF(ISNUMBER(Q877),CONCATENATE("CREATE TABLE ""reg_",LOWER(J877),""" (""ID"" bigint NOT NULL AUTO_INCREMENT,  ""HASHFILE"" varchar(255) DEFAULT NULL, ""ID_PAI"" bigint NOT NULL,"),IF(Q877="Campo",CONCATENATE("""",L877,""" ",VLOOKUP(R877,Apoio!A:C,3,0)),""))&amp;IF(Z877="","",CONCATENATE("PRIMARY KEY (""ID""), KEY ""FK_reg_",LOWER(Z877),"_ID_PAI"" (""ID_PAI""), CONSTRAINT ""FK_reg_",LOWER(Z877),"_ID_PAI"" FOREIGN KEY (""ID_PAI"") REFERENCES ""reg_",LOWER(Z877),""" (""ID"")) ENGINE=InnoDB AUTO_INCREMENT=105774 DEFAULT CHARSET=utf8mb4 COLLATE=utf8mb4_0900_ai_ci;"))</f>
        <v>"VL_UNIT_CONV" decimal(15,6) DEFAULT NULL,</v>
      </c>
      <c r="AB877" s="190" t="str">
        <f t="shared" si="98"/>
        <v>`reg_c380`.`VL_UNIT_CONV`,</v>
      </c>
    </row>
    <row r="878" spans="1:28" ht="14.5" hidden="1" customHeight="1" x14ac:dyDescent="0.3">
      <c r="J878" s="187" t="str">
        <f t="shared" si="93"/>
        <v>C380</v>
      </c>
      <c r="K878" s="181">
        <v>6</v>
      </c>
      <c r="L878" s="289" t="s">
        <v>3981</v>
      </c>
      <c r="M878" s="182" t="s">
        <v>1488</v>
      </c>
      <c r="N878" s="181" t="s">
        <v>32</v>
      </c>
      <c r="O878" s="181" t="s">
        <v>28</v>
      </c>
      <c r="P878" s="181">
        <v>6</v>
      </c>
      <c r="Q878" s="192" t="str">
        <f t="shared" si="94"/>
        <v>Campo</v>
      </c>
      <c r="R878" s="192" t="s">
        <v>3606</v>
      </c>
      <c r="S878" s="191" t="str">
        <f t="shared" si="95"/>
        <v/>
      </c>
      <c r="T878" s="192" t="str">
        <f t="shared" si="96"/>
        <v>&lt;campo posicao="6"&gt;
&lt;coluna&gt;VL_UNIT_ICMS_NA_OPERACAO_CONV&lt;/coluna&gt;
&lt;descricao&gt;Valor unitário para o ICMS na operação, caso não houvesse a ST, considerando unidade utilizada para informar o campo “QUANT_CONV”, aplicando-se a mesma redução da base de cálculo do ICMS ST na tributação, se houver.&lt;/descricao&gt;
&lt;tipo&gt;R&lt;/tipo&gt;
&lt;/campo&gt;</v>
      </c>
      <c r="U878" s="192" t="str">
        <f t="shared" si="99"/>
        <v>&lt;campo posicao="6"&gt;
&lt;coluna&gt;VL_UNIT_ICMS_NA_OPERACAO_CONV&lt;/coluna&gt;
&lt;descricao&gt;Valor unitário para o ICMS na operação, caso não houvesse a ST, considerando unidade utilizada para informar o campo “QUANT_CONV”, aplicando-se a mesma redução da base de cálculo do ICMS ST na tributação, se houver.&lt;/descricao&gt;
&lt;tipo&gt;R&lt;/tipo&gt;
&lt;/campo&gt;</v>
      </c>
      <c r="V878" s="192" t="str">
        <f t="shared" si="97"/>
        <v>{"Column7", "VL_UNIT_ICMS_NA_OPERACAO_CONV"},</v>
      </c>
      <c r="W878" s="191" t="str">
        <f>IF(Q878="Campo","@Campos(posicao = "&amp;K878&amp;", tipo = '"&amp;R878&amp;"')@Column(name = """&amp;L878&amp;""")"&amp;IF(R878="D","@Temporal(TemporalType.DATE)","")&amp;"private "&amp;VLOOKUP(TEXT(R878,"@"),Apoio!A:B,2,0)&amp;" "&amp;SUBSTITUTE(LOWER(LEFT(L878,1))&amp;RIGHT(PROPER(L878),LEN(L878)-1),"_","")&amp;";",IF(ISNUMBER(Q878),IF(R878="R","@Entity@Table(name = ""reg_"&amp;LOWER(J878)&amp;""")@XmlRootElement","")&amp;VLOOKUP(J878,Blocos!D:I,6,0)&amp;Apoio!$E$1&amp;Y878,""))</f>
        <v>@Campos(posicao = 6, tipo = 'R')@Column(name = "VL_UNIT_ICMS_NA_OPERACAO_CONV")private BigDecimal vlUnitIcmsNaOperacaoConv;</v>
      </c>
      <c r="X878" s="190" t="str">
        <f>IF(ISNUMBER(Q878),COUNTIF(Blocos!G:G,J878),"")</f>
        <v/>
      </c>
      <c r="Y878" s="190" t="str">
        <f>IF(OR(X878=0,X878=""),"",VLOOKUP(SUMIFS(Blocos!A:A,Blocos!H:H,'EFD REGISTROS e Campos (2)'!X878,Blocos!G:G,'EFD REGISTROS e Campos (2)'!J878),Blocos!A:L,12,0))</f>
        <v/>
      </c>
      <c r="Z878" s="190" t="str">
        <f>IF(ISNUMBER(Q879),VLOOKUP(J878,Blocos!D:G,4,0),"")</f>
        <v/>
      </c>
      <c r="AA878" s="190" t="str">
        <f>IF(ISNUMBER(Q878),CONCATENATE("CREATE TABLE ""reg_",LOWER(J878),""" (""ID"" bigint NOT NULL AUTO_INCREMENT,  ""HASHFILE"" varchar(255) DEFAULT NULL, ""ID_PAI"" bigint NOT NULL,"),IF(Q878="Campo",CONCATENATE("""",L878,""" ",VLOOKUP(R878,Apoio!A:C,3,0)),""))&amp;IF(Z878="","",CONCATENATE("PRIMARY KEY (""ID""), KEY ""FK_reg_",LOWER(Z878),"_ID_PAI"" (""ID_PAI""), CONSTRAINT ""FK_reg_",LOWER(Z878),"_ID_PAI"" FOREIGN KEY (""ID_PAI"") REFERENCES ""reg_",LOWER(Z878),""" (""ID"")) ENGINE=InnoDB AUTO_INCREMENT=105774 DEFAULT CHARSET=utf8mb4 COLLATE=utf8mb4_0900_ai_ci;"))</f>
        <v>"VL_UNIT_ICMS_NA_OPERACAO_CONV" decimal(15,6) DEFAULT NULL,</v>
      </c>
      <c r="AB878" s="190" t="str">
        <f t="shared" si="98"/>
        <v>`reg_c380`.`VL_UNIT_ICMS_NA_OPERACAO_CONV`,</v>
      </c>
    </row>
    <row r="879" spans="1:28" ht="14.5" hidden="1" customHeight="1" x14ac:dyDescent="0.3">
      <c r="J879" s="187" t="str">
        <f t="shared" si="93"/>
        <v>C380</v>
      </c>
      <c r="K879" s="181">
        <v>7</v>
      </c>
      <c r="L879" s="289" t="s">
        <v>3978</v>
      </c>
      <c r="M879" s="182" t="s">
        <v>1489</v>
      </c>
      <c r="N879" s="181" t="s">
        <v>32</v>
      </c>
      <c r="O879" s="181" t="s">
        <v>28</v>
      </c>
      <c r="P879" s="181">
        <v>6</v>
      </c>
      <c r="Q879" s="192" t="str">
        <f t="shared" si="94"/>
        <v>Campo</v>
      </c>
      <c r="R879" s="192" t="s">
        <v>3606</v>
      </c>
      <c r="S879" s="191" t="str">
        <f t="shared" si="95"/>
        <v/>
      </c>
      <c r="T879" s="192" t="str">
        <f t="shared" si="96"/>
        <v>&lt;campo posicao="7"&gt;
&lt;coluna&gt;VL_UNIT_ICMS_OP_CONV&lt;/coluna&gt;
&lt;descricao&gt;Valor unitário do ICMS OP calculado conforme a legislação de cada UF, considerando a unidade utilizada para informar o campo “QUANT_CONV”, utilizado para cálculo de ressarcimento/restituição de ST, no desfazimento da substituição tributária, quando se utiliza a fórmula descrita nas instruções de preenchimento do campo 11, no item a1).
&lt;/descricao&gt;
&lt;tipo&gt;R&lt;/tipo&gt;
&lt;/campo&gt;</v>
      </c>
      <c r="U879" s="192" t="str">
        <f t="shared" si="99"/>
        <v>&lt;campo posicao="7"&gt;
&lt;coluna&gt;VL_UNIT_ICMS_OP_CONV&lt;/coluna&gt;
&lt;descricao&gt;Valor unitário do ICMS OP calculado conforme a legislação de cada UF, considerando a unidade utilizada para informar o campo “QUANT_CONV”, utilizado para cálculo de ressarcimento/restituição de ST, no desfazimento da substituição tributária, quando se utiliza a fórmula descrita nas instruções de preenchimento do campo 11, no item a1).
&lt;/descricao&gt;
&lt;tipo&gt;R&lt;/tipo&gt;
&lt;/campo&gt;</v>
      </c>
      <c r="V879" s="192" t="str">
        <f t="shared" si="97"/>
        <v>{"Column8", "VL_UNIT_ICMS_OP_CONV"},</v>
      </c>
      <c r="W879" s="191" t="str">
        <f>IF(Q879="Campo","@Campos(posicao = "&amp;K879&amp;", tipo = '"&amp;R879&amp;"')@Column(name = """&amp;L879&amp;""")"&amp;IF(R879="D","@Temporal(TemporalType.DATE)","")&amp;"private "&amp;VLOOKUP(TEXT(R879,"@"),Apoio!A:B,2,0)&amp;" "&amp;SUBSTITUTE(LOWER(LEFT(L879,1))&amp;RIGHT(PROPER(L879),LEN(L879)-1),"_","")&amp;";",IF(ISNUMBER(Q879),IF(R879="R","@Entity@Table(name = ""reg_"&amp;LOWER(J879)&amp;""")@XmlRootElement","")&amp;VLOOKUP(J879,Blocos!D:I,6,0)&amp;Apoio!$E$1&amp;Y879,""))</f>
        <v>@Campos(posicao = 7, tipo = 'R')@Column(name = "VL_UNIT_ICMS_OP_CONV")private BigDecimal vlUnitIcmsOpConv;</v>
      </c>
      <c r="X879" s="190" t="str">
        <f>IF(ISNUMBER(Q879),COUNTIF(Blocos!G:G,J879),"")</f>
        <v/>
      </c>
      <c r="Y879" s="190" t="str">
        <f>IF(OR(X879=0,X879=""),"",VLOOKUP(SUMIFS(Blocos!A:A,Blocos!H:H,'EFD REGISTROS e Campos (2)'!X879,Blocos!G:G,'EFD REGISTROS e Campos (2)'!J879),Blocos!A:L,12,0))</f>
        <v/>
      </c>
      <c r="Z879" s="190" t="str">
        <f>IF(ISNUMBER(Q880),VLOOKUP(J879,Blocos!D:G,4,0),"")</f>
        <v/>
      </c>
      <c r="AA879" s="190" t="str">
        <f>IF(ISNUMBER(Q879),CONCATENATE("CREATE TABLE ""reg_",LOWER(J879),""" (""ID"" bigint NOT NULL AUTO_INCREMENT,  ""HASHFILE"" varchar(255) DEFAULT NULL, ""ID_PAI"" bigint NOT NULL,"),IF(Q879="Campo",CONCATENATE("""",L879,""" ",VLOOKUP(R879,Apoio!A:C,3,0)),""))&amp;IF(Z879="","",CONCATENATE("PRIMARY KEY (""ID""), KEY ""FK_reg_",LOWER(Z879),"_ID_PAI"" (""ID_PAI""), CONSTRAINT ""FK_reg_",LOWER(Z879),"_ID_PAI"" FOREIGN KEY (""ID_PAI"") REFERENCES ""reg_",LOWER(Z879),""" (""ID"")) ENGINE=InnoDB AUTO_INCREMENT=105774 DEFAULT CHARSET=utf8mb4 COLLATE=utf8mb4_0900_ai_ci;"))</f>
        <v>"VL_UNIT_ICMS_OP_CONV" decimal(15,6) DEFAULT NULL,</v>
      </c>
      <c r="AB879" s="190" t="str">
        <f t="shared" si="98"/>
        <v>`reg_c380`.`VL_UNIT_ICMS_OP_CONV`,</v>
      </c>
    </row>
    <row r="880" spans="1:28" ht="14.5" hidden="1" customHeight="1" x14ac:dyDescent="0.3">
      <c r="J880" s="187" t="str">
        <f t="shared" si="93"/>
        <v>C380</v>
      </c>
      <c r="K880" s="181">
        <v>8</v>
      </c>
      <c r="L880" s="289" t="s">
        <v>3982</v>
      </c>
      <c r="M880" s="182" t="s">
        <v>1490</v>
      </c>
      <c r="N880" s="181" t="s">
        <v>32</v>
      </c>
      <c r="O880" s="181" t="s">
        <v>28</v>
      </c>
      <c r="P880" s="181">
        <v>6</v>
      </c>
      <c r="Q880" s="192" t="str">
        <f t="shared" si="94"/>
        <v>Campo</v>
      </c>
      <c r="R880" s="192" t="s">
        <v>3606</v>
      </c>
      <c r="S880" s="191" t="str">
        <f t="shared" si="95"/>
        <v/>
      </c>
      <c r="T880" s="192" t="str">
        <f t="shared" si="96"/>
        <v>&lt;campo posicao="8"&gt;
&lt;coluna&gt;VL_UNIT_ICMS_OP_ESTOQUE_CONV&lt;/coluna&gt;
&lt;descricao&gt;Valor médio unitário do ICMS que o contribuinte teria se creditado referente à operação de entrada das mercadorias em estoque caso estivesse submetida ao regime comum de tributação, calculado conforme a legislação de cada UF, considerando a unidade utilizada para informar o campo “QUANT_CONV” &lt;/descricao&gt;
&lt;tipo&gt;R&lt;/tipo&gt;
&lt;/campo&gt;</v>
      </c>
      <c r="U880" s="192" t="str">
        <f t="shared" si="99"/>
        <v>&lt;campo posicao="8"&gt;
&lt;coluna&gt;VL_UNIT_ICMS_OP_ESTOQUE_CONV&lt;/coluna&gt;
&lt;descricao&gt;Valor médio unitário do ICMS que o contribuinte teria se creditado referente à operação de entrada das mercadorias em estoque caso estivesse submetida ao regime comum de tributação, calculado conforme a legislação de cada UF, considerando a unidade utilizada para informar o campo “QUANT_CONV” &lt;/descricao&gt;
&lt;tipo&gt;R&lt;/tipo&gt;
&lt;/campo&gt;</v>
      </c>
      <c r="V880" s="192" t="str">
        <f t="shared" si="97"/>
        <v>{"Column9", "VL_UNIT_ICMS_OP_ESTOQUE_CONV"},</v>
      </c>
      <c r="W880" s="191" t="str">
        <f>IF(Q880="Campo","@Campos(posicao = "&amp;K880&amp;", tipo = '"&amp;R880&amp;"')@Column(name = """&amp;L880&amp;""")"&amp;IF(R880="D","@Temporal(TemporalType.DATE)","")&amp;"private "&amp;VLOOKUP(TEXT(R880,"@"),Apoio!A:B,2,0)&amp;" "&amp;SUBSTITUTE(LOWER(LEFT(L880,1))&amp;RIGHT(PROPER(L880),LEN(L880)-1),"_","")&amp;";",IF(ISNUMBER(Q880),IF(R880="R","@Entity@Table(name = ""reg_"&amp;LOWER(J880)&amp;""")@XmlRootElement","")&amp;VLOOKUP(J880,Blocos!D:I,6,0)&amp;Apoio!$E$1&amp;Y880,""))</f>
        <v>@Campos(posicao = 8, tipo = 'R')@Column(name = "VL_UNIT_ICMS_OP_ESTOQUE_CONV")private BigDecimal vlUnitIcmsOpEstoqueConv;</v>
      </c>
      <c r="X880" s="190" t="str">
        <f>IF(ISNUMBER(Q880),COUNTIF(Blocos!G:G,J880),"")</f>
        <v/>
      </c>
      <c r="Y880" s="190" t="str">
        <f>IF(OR(X880=0,X880=""),"",VLOOKUP(SUMIFS(Blocos!A:A,Blocos!H:H,'EFD REGISTROS e Campos (2)'!X880,Blocos!G:G,'EFD REGISTROS e Campos (2)'!J880),Blocos!A:L,12,0))</f>
        <v/>
      </c>
      <c r="Z880" s="190" t="str">
        <f>IF(ISNUMBER(Q881),VLOOKUP(J880,Blocos!D:G,4,0),"")</f>
        <v/>
      </c>
      <c r="AA880" s="190" t="str">
        <f>IF(ISNUMBER(Q880),CONCATENATE("CREATE TABLE ""reg_",LOWER(J880),""" (""ID"" bigint NOT NULL AUTO_INCREMENT,  ""HASHFILE"" varchar(255) DEFAULT NULL, ""ID_PAI"" bigint NOT NULL,"),IF(Q880="Campo",CONCATENATE("""",L880,""" ",VLOOKUP(R880,Apoio!A:C,3,0)),""))&amp;IF(Z880="","",CONCATENATE("PRIMARY KEY (""ID""), KEY ""FK_reg_",LOWER(Z880),"_ID_PAI"" (""ID_PAI""), CONSTRAINT ""FK_reg_",LOWER(Z880),"_ID_PAI"" FOREIGN KEY (""ID_PAI"") REFERENCES ""reg_",LOWER(Z880),""" (""ID"")) ENGINE=InnoDB AUTO_INCREMENT=105774 DEFAULT CHARSET=utf8mb4 COLLATE=utf8mb4_0900_ai_ci;"))</f>
        <v>"VL_UNIT_ICMS_OP_ESTOQUE_CONV" decimal(15,6) DEFAULT NULL,</v>
      </c>
      <c r="AB880" s="190" t="str">
        <f t="shared" si="98"/>
        <v>`reg_c380`.`VL_UNIT_ICMS_OP_ESTOQUE_CONV`,</v>
      </c>
    </row>
    <row r="881" spans="1:28" ht="14.5" hidden="1" customHeight="1" x14ac:dyDescent="0.3">
      <c r="J881" s="187" t="str">
        <f t="shared" si="93"/>
        <v>C380</v>
      </c>
      <c r="K881" s="181">
        <v>9</v>
      </c>
      <c r="L881" s="289" t="s">
        <v>1780</v>
      </c>
      <c r="M881" s="182" t="s">
        <v>1491</v>
      </c>
      <c r="N881" s="181" t="s">
        <v>32</v>
      </c>
      <c r="O881" s="181" t="s">
        <v>28</v>
      </c>
      <c r="P881" s="181">
        <v>6</v>
      </c>
      <c r="Q881" s="192" t="str">
        <f t="shared" si="94"/>
        <v>Campo</v>
      </c>
      <c r="R881" s="192" t="s">
        <v>3606</v>
      </c>
      <c r="S881" s="191" t="str">
        <f t="shared" si="95"/>
        <v/>
      </c>
      <c r="T881" s="192" t="str">
        <f t="shared" si="96"/>
        <v>&lt;campo posicao="9"&gt;
&lt;coluna&gt;VL_UNIT_ICMS_ST_ESTOQUE_CONV&lt;/coluna&gt;
&lt;descricao&gt;Valor médio unitário do ICMS ST, incluindo FCP ST, das mercadorias em estoque, considerando unidade utilizada para informar o campo “QUANT_CONV”.&lt;/descricao&gt;
&lt;tipo&gt;R&lt;/tipo&gt;
&lt;/campo&gt;</v>
      </c>
      <c r="U881" s="192" t="str">
        <f t="shared" si="99"/>
        <v>&lt;campo posicao="9"&gt;
&lt;coluna&gt;VL_UNIT_ICMS_ST_ESTOQUE_CONV&lt;/coluna&gt;
&lt;descricao&gt;Valor médio unitário do ICMS ST, incluindo FCP ST, das mercadorias em estoque, considerando unidade utilizada para informar o campo “QUANT_CONV”.&lt;/descricao&gt;
&lt;tipo&gt;R&lt;/tipo&gt;
&lt;/campo&gt;</v>
      </c>
      <c r="V881" s="192" t="str">
        <f t="shared" si="97"/>
        <v>{"Column10", "VL_UNIT_ICMS_ST_ESTOQUE_CONV"},</v>
      </c>
      <c r="W881" s="191" t="str">
        <f>IF(Q881="Campo","@Campos(posicao = "&amp;K881&amp;", tipo = '"&amp;R881&amp;"')@Column(name = """&amp;L881&amp;""")"&amp;IF(R881="D","@Temporal(TemporalType.DATE)","")&amp;"private "&amp;VLOOKUP(TEXT(R881,"@"),Apoio!A:B,2,0)&amp;" "&amp;SUBSTITUTE(LOWER(LEFT(L881,1))&amp;RIGHT(PROPER(L881),LEN(L881)-1),"_","")&amp;";",IF(ISNUMBER(Q881),IF(R881="R","@Entity@Table(name = ""reg_"&amp;LOWER(J881)&amp;""")@XmlRootElement","")&amp;VLOOKUP(J881,Blocos!D:I,6,0)&amp;Apoio!$E$1&amp;Y881,""))</f>
        <v>@Campos(posicao = 9, tipo = 'R')@Column(name = "VL_UNIT_ICMS_ST_ESTOQUE_CONV")private BigDecimal vlUnitIcmsStEstoqueConv;</v>
      </c>
      <c r="X881" s="190" t="str">
        <f>IF(ISNUMBER(Q881),COUNTIF(Blocos!G:G,J881),"")</f>
        <v/>
      </c>
      <c r="Y881" s="190" t="str">
        <f>IF(OR(X881=0,X881=""),"",VLOOKUP(SUMIFS(Blocos!A:A,Blocos!H:H,'EFD REGISTROS e Campos (2)'!X881,Blocos!G:G,'EFD REGISTROS e Campos (2)'!J881),Blocos!A:L,12,0))</f>
        <v/>
      </c>
      <c r="Z881" s="190" t="str">
        <f>IF(ISNUMBER(Q882),VLOOKUP(J881,Blocos!D:G,4,0),"")</f>
        <v/>
      </c>
      <c r="AA881" s="190" t="str">
        <f>IF(ISNUMBER(Q881),CONCATENATE("CREATE TABLE ""reg_",LOWER(J881),""" (""ID"" bigint NOT NULL AUTO_INCREMENT,  ""HASHFILE"" varchar(255) DEFAULT NULL, ""ID_PAI"" bigint NOT NULL,"),IF(Q881="Campo",CONCATENATE("""",L881,""" ",VLOOKUP(R881,Apoio!A:C,3,0)),""))&amp;IF(Z881="","",CONCATENATE("PRIMARY KEY (""ID""), KEY ""FK_reg_",LOWER(Z881),"_ID_PAI"" (""ID_PAI""), CONSTRAINT ""FK_reg_",LOWER(Z881),"_ID_PAI"" FOREIGN KEY (""ID_PAI"") REFERENCES ""reg_",LOWER(Z881),""" (""ID"")) ENGINE=InnoDB AUTO_INCREMENT=105774 DEFAULT CHARSET=utf8mb4 COLLATE=utf8mb4_0900_ai_ci;"))</f>
        <v>"VL_UNIT_ICMS_ST_ESTOQUE_CONV" decimal(15,6) DEFAULT NULL,</v>
      </c>
      <c r="AB881" s="190" t="str">
        <f t="shared" si="98"/>
        <v>`reg_c380`.`VL_UNIT_ICMS_ST_ESTOQUE_CONV`,</v>
      </c>
    </row>
    <row r="882" spans="1:28" ht="14.5" hidden="1" customHeight="1" x14ac:dyDescent="0.3">
      <c r="J882" s="187" t="str">
        <f t="shared" si="93"/>
        <v>C380</v>
      </c>
      <c r="K882" s="181">
        <v>10</v>
      </c>
      <c r="L882" s="289" t="s">
        <v>1492</v>
      </c>
      <c r="M882" s="182" t="s">
        <v>1515</v>
      </c>
      <c r="N882" s="181" t="s">
        <v>32</v>
      </c>
      <c r="O882" s="181" t="s">
        <v>28</v>
      </c>
      <c r="P882" s="181">
        <v>6</v>
      </c>
      <c r="Q882" s="192" t="str">
        <f t="shared" si="94"/>
        <v>Campo</v>
      </c>
      <c r="R882" s="192" t="s">
        <v>3606</v>
      </c>
      <c r="S882" s="191" t="str">
        <f t="shared" si="95"/>
        <v/>
      </c>
      <c r="T882" s="192" t="str">
        <f t="shared" si="96"/>
        <v>&lt;campo posicao="10"&gt;
&lt;coluna&gt;VL_UNIT_FCP_ICMS_ST_ESTOQUE_CONV&lt;/coluna&gt;
&lt;descricao&gt;Valor médio unitário do FCP ST agregado ao ICMS das mercadorias em estoque, considerando unidade utilizada para informar o campo “QUANT_CONV”.&lt;/descricao&gt;
&lt;tipo&gt;R&lt;/tipo&gt;
&lt;/campo&gt;</v>
      </c>
      <c r="U882" s="192" t="str">
        <f t="shared" si="99"/>
        <v>&lt;campo posicao="10"&gt;
&lt;coluna&gt;VL_UNIT_FCP_ICMS_ST_ESTOQUE_CONV&lt;/coluna&gt;
&lt;descricao&gt;Valor médio unitário do FCP ST agregado ao ICMS das mercadorias em estoque, considerando unidade utilizada para informar o campo “QUANT_CONV”.&lt;/descricao&gt;
&lt;tipo&gt;R&lt;/tipo&gt;
&lt;/campo&gt;</v>
      </c>
      <c r="V882" s="192" t="str">
        <f t="shared" si="97"/>
        <v>{"Column11", "VL_UNIT_FCP_ICMS_ST_ESTOQUE_CONV"},</v>
      </c>
      <c r="W882" s="191" t="str">
        <f>IF(Q882="Campo","@Campos(posicao = "&amp;K882&amp;", tipo = '"&amp;R882&amp;"')@Column(name = """&amp;L882&amp;""")"&amp;IF(R882="D","@Temporal(TemporalType.DATE)","")&amp;"private "&amp;VLOOKUP(TEXT(R882,"@"),Apoio!A:B,2,0)&amp;" "&amp;SUBSTITUTE(LOWER(LEFT(L882,1))&amp;RIGHT(PROPER(L882),LEN(L882)-1),"_","")&amp;";",IF(ISNUMBER(Q882),IF(R882="R","@Entity@Table(name = ""reg_"&amp;LOWER(J882)&amp;""")@XmlRootElement","")&amp;VLOOKUP(J882,Blocos!D:I,6,0)&amp;Apoio!$E$1&amp;Y882,""))</f>
        <v>@Campos(posicao = 10, tipo = 'R')@Column(name = "VL_UNIT_FCP_ICMS_ST_ESTOQUE_CONV")private BigDecimal vlUnitFcpIcmsStEstoqueConv;</v>
      </c>
      <c r="X882" s="190" t="str">
        <f>IF(ISNUMBER(Q882),COUNTIF(Blocos!G:G,J882),"")</f>
        <v/>
      </c>
      <c r="Y882" s="190" t="str">
        <f>IF(OR(X882=0,X882=""),"",VLOOKUP(SUMIFS(Blocos!A:A,Blocos!H:H,'EFD REGISTROS e Campos (2)'!X882,Blocos!G:G,'EFD REGISTROS e Campos (2)'!J882),Blocos!A:L,12,0))</f>
        <v/>
      </c>
      <c r="Z882" s="190" t="str">
        <f>IF(ISNUMBER(Q883),VLOOKUP(J882,Blocos!D:G,4,0),"")</f>
        <v/>
      </c>
      <c r="AA882" s="190" t="str">
        <f>IF(ISNUMBER(Q882),CONCATENATE("CREATE TABLE ""reg_",LOWER(J882),""" (""ID"" bigint NOT NULL AUTO_INCREMENT,  ""HASHFILE"" varchar(255) DEFAULT NULL, ""ID_PAI"" bigint NOT NULL,"),IF(Q882="Campo",CONCATENATE("""",L882,""" ",VLOOKUP(R882,Apoio!A:C,3,0)),""))&amp;IF(Z882="","",CONCATENATE("PRIMARY KEY (""ID""), KEY ""FK_reg_",LOWER(Z882),"_ID_PAI"" (""ID_PAI""), CONSTRAINT ""FK_reg_",LOWER(Z882),"_ID_PAI"" FOREIGN KEY (""ID_PAI"") REFERENCES ""reg_",LOWER(Z882),""" (""ID"")) ENGINE=InnoDB AUTO_INCREMENT=105774 DEFAULT CHARSET=utf8mb4 COLLATE=utf8mb4_0900_ai_ci;"))</f>
        <v>"VL_UNIT_FCP_ICMS_ST_ESTOQUE_CONV" decimal(15,6) DEFAULT NULL,</v>
      </c>
      <c r="AB882" s="190" t="str">
        <f t="shared" si="98"/>
        <v>`reg_c380`.`VL_UNIT_FCP_ICMS_ST_ESTOQUE_CONV`,</v>
      </c>
    </row>
    <row r="883" spans="1:28" ht="14.5" hidden="1" customHeight="1" x14ac:dyDescent="0.3">
      <c r="J883" s="187" t="str">
        <f t="shared" si="93"/>
        <v>C380</v>
      </c>
      <c r="K883" s="181">
        <v>11</v>
      </c>
      <c r="L883" s="289" t="s">
        <v>1071</v>
      </c>
      <c r="M883" s="182" t="s">
        <v>1094</v>
      </c>
      <c r="N883" s="181" t="s">
        <v>32</v>
      </c>
      <c r="O883" s="181" t="s">
        <v>28</v>
      </c>
      <c r="P883" s="181">
        <v>6</v>
      </c>
      <c r="Q883" s="192" t="str">
        <f t="shared" si="94"/>
        <v>Campo</v>
      </c>
      <c r="R883" s="192" t="s">
        <v>3606</v>
      </c>
      <c r="S883" s="191" t="str">
        <f t="shared" si="95"/>
        <v/>
      </c>
      <c r="T883" s="192" t="str">
        <f t="shared" si="96"/>
        <v>&lt;campo posicao="11"&gt;
&lt;coluna&gt;VL_UNIT_ICMS_ST_CONV_REST&lt;/coluna&gt;
&lt;descricao&gt;Valor unitário do total do ICMS ST, incluindo FCP ST, a ser restituído/ressarcido, calculado conforme a legislação de cada UF, considerando a unidade utilizada para informar o campo “QUANT_CONV”.&lt;/descricao&gt;
&lt;tipo&gt;R&lt;/tipo&gt;
&lt;/campo&gt;</v>
      </c>
      <c r="U883" s="192" t="str">
        <f t="shared" si="99"/>
        <v>&lt;campo posicao="11"&gt;
&lt;coluna&gt;VL_UNIT_ICMS_ST_CONV_REST&lt;/coluna&gt;
&lt;descricao&gt;Valor unitário do total do ICMS ST, incluindo FCP ST, a ser restituído/ressarcido, calculado conforme a legislação de cada UF, considerando a unidade utilizada para informar o campo “QUANT_CONV”.&lt;/descricao&gt;
&lt;tipo&gt;R&lt;/tipo&gt;
&lt;/campo&gt;</v>
      </c>
      <c r="V883" s="192" t="str">
        <f t="shared" si="97"/>
        <v>{"Column12", "VL_UNIT_ICMS_ST_CONV_REST"},</v>
      </c>
      <c r="W883" s="191" t="str">
        <f>IF(Q883="Campo","@Campos(posicao = "&amp;K883&amp;", tipo = '"&amp;R883&amp;"')@Column(name = """&amp;L883&amp;""")"&amp;IF(R883="D","@Temporal(TemporalType.DATE)","")&amp;"private "&amp;VLOOKUP(TEXT(R883,"@"),Apoio!A:B,2,0)&amp;" "&amp;SUBSTITUTE(LOWER(LEFT(L883,1))&amp;RIGHT(PROPER(L883),LEN(L883)-1),"_","")&amp;";",IF(ISNUMBER(Q883),IF(R883="R","@Entity@Table(name = ""reg_"&amp;LOWER(J883)&amp;""")@XmlRootElement","")&amp;VLOOKUP(J883,Blocos!D:I,6,0)&amp;Apoio!$E$1&amp;Y883,""))</f>
        <v>@Campos(posicao = 11, tipo = 'R')@Column(name = "VL_UNIT_ICMS_ST_CONV_REST")private BigDecimal vlUnitIcmsStConvRest;</v>
      </c>
      <c r="X883" s="190" t="str">
        <f>IF(ISNUMBER(Q883),COUNTIF(Blocos!G:G,J883),"")</f>
        <v/>
      </c>
      <c r="Y883" s="190" t="str">
        <f>IF(OR(X883=0,X883=""),"",VLOOKUP(SUMIFS(Blocos!A:A,Blocos!H:H,'EFD REGISTROS e Campos (2)'!X883,Blocos!G:G,'EFD REGISTROS e Campos (2)'!J883),Blocos!A:L,12,0))</f>
        <v/>
      </c>
      <c r="Z883" s="190" t="str">
        <f>IF(ISNUMBER(Q884),VLOOKUP(J883,Blocos!D:G,4,0),"")</f>
        <v/>
      </c>
      <c r="AA883" s="190" t="str">
        <f>IF(ISNUMBER(Q883),CONCATENATE("CREATE TABLE ""reg_",LOWER(J883),""" (""ID"" bigint NOT NULL AUTO_INCREMENT,  ""HASHFILE"" varchar(255) DEFAULT NULL, ""ID_PAI"" bigint NOT NULL,"),IF(Q883="Campo",CONCATENATE("""",L883,""" ",VLOOKUP(R883,Apoio!A:C,3,0)),""))&amp;IF(Z883="","",CONCATENATE("PRIMARY KEY (""ID""), KEY ""FK_reg_",LOWER(Z883),"_ID_PAI"" (""ID_PAI""), CONSTRAINT ""FK_reg_",LOWER(Z883),"_ID_PAI"" FOREIGN KEY (""ID_PAI"") REFERENCES ""reg_",LOWER(Z883),""" (""ID"")) ENGINE=InnoDB AUTO_INCREMENT=105774 DEFAULT CHARSET=utf8mb4 COLLATE=utf8mb4_0900_ai_ci;"))</f>
        <v>"VL_UNIT_ICMS_ST_CONV_REST" decimal(15,6) DEFAULT NULL,</v>
      </c>
      <c r="AB883" s="190" t="str">
        <f t="shared" si="98"/>
        <v>`reg_c380`.`VL_UNIT_ICMS_ST_CONV_REST`,</v>
      </c>
    </row>
    <row r="884" spans="1:28" ht="14.5" hidden="1" customHeight="1" x14ac:dyDescent="0.3">
      <c r="J884" s="187" t="str">
        <f t="shared" si="93"/>
        <v>C380</v>
      </c>
      <c r="K884" s="181">
        <v>12</v>
      </c>
      <c r="L884" s="289" t="s">
        <v>1073</v>
      </c>
      <c r="M884" s="182" t="s">
        <v>1074</v>
      </c>
      <c r="N884" s="181" t="s">
        <v>32</v>
      </c>
      <c r="O884" s="181" t="s">
        <v>28</v>
      </c>
      <c r="P884" s="181">
        <v>6</v>
      </c>
      <c r="Q884" s="192" t="str">
        <f t="shared" si="94"/>
        <v>Campo</v>
      </c>
      <c r="R884" s="192" t="s">
        <v>3606</v>
      </c>
      <c r="S884" s="191" t="str">
        <f t="shared" si="95"/>
        <v/>
      </c>
      <c r="T884" s="192" t="str">
        <f t="shared" si="96"/>
        <v>&lt;campo posicao="12"&gt;
&lt;coluna&gt;VL_UNIT_FCP_ST_CONV_REST&lt;/coluna&gt;
&lt;descricao&gt;Valor unitário correspondente à parcela de ICMS FCP ST que compõe o campo “VL_UNIT_ICMS_ST_CONV_REST”, considerando a unidade utilizada para informar o campo “QUANT_CONV”.&lt;/descricao&gt;
&lt;tipo&gt;R&lt;/tipo&gt;
&lt;/campo&gt;</v>
      </c>
      <c r="U884" s="192" t="str">
        <f t="shared" si="99"/>
        <v>&lt;campo posicao="12"&gt;
&lt;coluna&gt;VL_UNIT_FCP_ST_CONV_REST&lt;/coluna&gt;
&lt;descricao&gt;Valor unitário correspondente à parcela de ICMS FCP ST que compõe o campo “VL_UNIT_ICMS_ST_CONV_REST”, considerando a unidade utilizada para informar o campo “QUANT_CONV”.&lt;/descricao&gt;
&lt;tipo&gt;R&lt;/tipo&gt;
&lt;/campo&gt;</v>
      </c>
      <c r="V884" s="192" t="str">
        <f t="shared" si="97"/>
        <v>{"Column13", "VL_UNIT_FCP_ST_CONV_REST"},</v>
      </c>
      <c r="W884" s="191" t="str">
        <f>IF(Q884="Campo","@Campos(posicao = "&amp;K884&amp;", tipo = '"&amp;R884&amp;"')@Column(name = """&amp;L884&amp;""")"&amp;IF(R884="D","@Temporal(TemporalType.DATE)","")&amp;"private "&amp;VLOOKUP(TEXT(R884,"@"),Apoio!A:B,2,0)&amp;" "&amp;SUBSTITUTE(LOWER(LEFT(L884,1))&amp;RIGHT(PROPER(L884),LEN(L884)-1),"_","")&amp;";",IF(ISNUMBER(Q884),IF(R884="R","@Entity@Table(name = ""reg_"&amp;LOWER(J884)&amp;""")@XmlRootElement","")&amp;VLOOKUP(J884,Blocos!D:I,6,0)&amp;Apoio!$E$1&amp;Y884,""))</f>
        <v>@Campos(posicao = 12, tipo = 'R')@Column(name = "VL_UNIT_FCP_ST_CONV_REST")private BigDecimal vlUnitFcpStConvRest;</v>
      </c>
      <c r="X884" s="190" t="str">
        <f>IF(ISNUMBER(Q884),COUNTIF(Blocos!G:G,J884),"")</f>
        <v/>
      </c>
      <c r="Y884" s="190" t="str">
        <f>IF(OR(X884=0,X884=""),"",VLOOKUP(SUMIFS(Blocos!A:A,Blocos!H:H,'EFD REGISTROS e Campos (2)'!X884,Blocos!G:G,'EFD REGISTROS e Campos (2)'!J884),Blocos!A:L,12,0))</f>
        <v/>
      </c>
      <c r="Z884" s="190" t="str">
        <f>IF(ISNUMBER(Q885),VLOOKUP(J884,Blocos!D:G,4,0),"")</f>
        <v/>
      </c>
      <c r="AA884" s="190" t="str">
        <f>IF(ISNUMBER(Q884),CONCATENATE("CREATE TABLE ""reg_",LOWER(J884),""" (""ID"" bigint NOT NULL AUTO_INCREMENT,  ""HASHFILE"" varchar(255) DEFAULT NULL, ""ID_PAI"" bigint NOT NULL,"),IF(Q884="Campo",CONCATENATE("""",L884,""" ",VLOOKUP(R884,Apoio!A:C,3,0)),""))&amp;IF(Z884="","",CONCATENATE("PRIMARY KEY (""ID""), KEY ""FK_reg_",LOWER(Z884),"_ID_PAI"" (""ID_PAI""), CONSTRAINT ""FK_reg_",LOWER(Z884),"_ID_PAI"" FOREIGN KEY (""ID_PAI"") REFERENCES ""reg_",LOWER(Z884),""" (""ID"")) ENGINE=InnoDB AUTO_INCREMENT=105774 DEFAULT CHARSET=utf8mb4 COLLATE=utf8mb4_0900_ai_ci;"))</f>
        <v>"VL_UNIT_FCP_ST_CONV_REST" decimal(15,6) DEFAULT NULL,</v>
      </c>
      <c r="AB884" s="190" t="str">
        <f t="shared" si="98"/>
        <v>`reg_c380`.`VL_UNIT_FCP_ST_CONV_REST`,</v>
      </c>
    </row>
    <row r="885" spans="1:28" ht="14.5" hidden="1" customHeight="1" x14ac:dyDescent="0.3">
      <c r="J885" s="187" t="str">
        <f t="shared" si="93"/>
        <v>C380</v>
      </c>
      <c r="K885" s="181">
        <v>13</v>
      </c>
      <c r="L885" s="289" t="s">
        <v>1075</v>
      </c>
      <c r="M885" s="182" t="s">
        <v>1097</v>
      </c>
      <c r="N885" s="181" t="s">
        <v>32</v>
      </c>
      <c r="O885" s="181" t="s">
        <v>28</v>
      </c>
      <c r="P885" s="181">
        <v>6</v>
      </c>
      <c r="Q885" s="192" t="str">
        <f t="shared" si="94"/>
        <v>Campo</v>
      </c>
      <c r="R885" s="192" t="s">
        <v>3606</v>
      </c>
      <c r="S885" s="191" t="str">
        <f t="shared" si="95"/>
        <v/>
      </c>
      <c r="T885" s="192" t="str">
        <f t="shared" si="96"/>
        <v>&lt;campo posicao="13"&gt;
&lt;coluna&gt;VL_UNIT_ICMS_ST_CONV_COMPL&lt;/coluna&gt;
&lt;descricao&gt;Valor unitário do complemento do ICMS, incluindo FCP ST, considerando a unidade utilizada para informar o campo “QUANT_CONV”.&lt;/descricao&gt;
&lt;tipo&gt;R&lt;/tipo&gt;
&lt;/campo&gt;</v>
      </c>
      <c r="U885" s="192" t="str">
        <f t="shared" si="99"/>
        <v>&lt;campo posicao="13"&gt;
&lt;coluna&gt;VL_UNIT_ICMS_ST_CONV_COMPL&lt;/coluna&gt;
&lt;descricao&gt;Valor unitário do complemento do ICMS, incluindo FCP ST, considerando a unidade utilizada para informar o campo “QUANT_CONV”.&lt;/descricao&gt;
&lt;tipo&gt;R&lt;/tipo&gt;
&lt;/campo&gt;</v>
      </c>
      <c r="V885" s="192" t="str">
        <f t="shared" si="97"/>
        <v>{"Column14", "VL_UNIT_ICMS_ST_CONV_COMPL"},</v>
      </c>
      <c r="W885" s="191" t="str">
        <f>IF(Q885="Campo","@Campos(posicao = "&amp;K885&amp;", tipo = '"&amp;R885&amp;"')@Column(name = """&amp;L885&amp;""")"&amp;IF(R885="D","@Temporal(TemporalType.DATE)","")&amp;"private "&amp;VLOOKUP(TEXT(R885,"@"),Apoio!A:B,2,0)&amp;" "&amp;SUBSTITUTE(LOWER(LEFT(L885,1))&amp;RIGHT(PROPER(L885),LEN(L885)-1),"_","")&amp;";",IF(ISNUMBER(Q885),IF(R885="R","@Entity@Table(name = ""reg_"&amp;LOWER(J885)&amp;""")@XmlRootElement","")&amp;VLOOKUP(J885,Blocos!D:I,6,0)&amp;Apoio!$E$1&amp;Y885,""))</f>
        <v>@Campos(posicao = 13, tipo = 'R')@Column(name = "VL_UNIT_ICMS_ST_CONV_COMPL")private BigDecimal vlUnitIcmsStConvCompl;</v>
      </c>
      <c r="X885" s="190" t="str">
        <f>IF(ISNUMBER(Q885),COUNTIF(Blocos!G:G,J885),"")</f>
        <v/>
      </c>
      <c r="Y885" s="190" t="str">
        <f>IF(OR(X885=0,X885=""),"",VLOOKUP(SUMIFS(Blocos!A:A,Blocos!H:H,'EFD REGISTROS e Campos (2)'!X885,Blocos!G:G,'EFD REGISTROS e Campos (2)'!J885),Blocos!A:L,12,0))</f>
        <v/>
      </c>
      <c r="Z885" s="190" t="str">
        <f>IF(ISNUMBER(Q886),VLOOKUP(J885,Blocos!D:G,4,0),"")</f>
        <v/>
      </c>
      <c r="AA885" s="190" t="str">
        <f>IF(ISNUMBER(Q885),CONCATENATE("CREATE TABLE ""reg_",LOWER(J885),""" (""ID"" bigint NOT NULL AUTO_INCREMENT,  ""HASHFILE"" varchar(255) DEFAULT NULL, ""ID_PAI"" bigint NOT NULL,"),IF(Q885="Campo",CONCATENATE("""",L885,""" ",VLOOKUP(R885,Apoio!A:C,3,0)),""))&amp;IF(Z885="","",CONCATENATE("PRIMARY KEY (""ID""), KEY ""FK_reg_",LOWER(Z885),"_ID_PAI"" (""ID_PAI""), CONSTRAINT ""FK_reg_",LOWER(Z885),"_ID_PAI"" FOREIGN KEY (""ID_PAI"") REFERENCES ""reg_",LOWER(Z885),""" (""ID"")) ENGINE=InnoDB AUTO_INCREMENT=105774 DEFAULT CHARSET=utf8mb4 COLLATE=utf8mb4_0900_ai_ci;"))</f>
        <v>"VL_UNIT_ICMS_ST_CONV_COMPL" decimal(15,6) DEFAULT NULL,</v>
      </c>
      <c r="AB885" s="190" t="str">
        <f t="shared" si="98"/>
        <v>`reg_c380`.`VL_UNIT_ICMS_ST_CONV_COMPL`,</v>
      </c>
    </row>
    <row r="886" spans="1:28" ht="14.5" hidden="1" customHeight="1" x14ac:dyDescent="0.3">
      <c r="J886" s="187" t="str">
        <f t="shared" si="93"/>
        <v>C380</v>
      </c>
      <c r="K886" s="181">
        <v>14</v>
      </c>
      <c r="L886" s="289" t="s">
        <v>1077</v>
      </c>
      <c r="M886" s="182" t="s">
        <v>1078</v>
      </c>
      <c r="N886" s="181" t="s">
        <v>32</v>
      </c>
      <c r="O886" s="181" t="s">
        <v>28</v>
      </c>
      <c r="P886" s="181">
        <v>6</v>
      </c>
      <c r="Q886" s="192" t="str">
        <f t="shared" si="94"/>
        <v>Campo</v>
      </c>
      <c r="R886" s="192" t="s">
        <v>3606</v>
      </c>
      <c r="S886" s="191" t="str">
        <f t="shared" si="95"/>
        <v/>
      </c>
      <c r="T886" s="192" t="str">
        <f t="shared" si="96"/>
        <v>&lt;campo posicao="14"&gt;
&lt;coluna&gt;VL_UNIT_FCP_ST_CONV_COMPL&lt;/coluna&gt;
&lt;descricao&gt;Valor unitário correspondente à parcela de ICMS FCP ST que compõe o campo “VL_UNIT_ICMS_ST_CONV_COMPL”, considerando unidade utilizada para informar o campo “QUANT_CONV”.&lt;/descricao&gt;
&lt;tipo&gt;R&lt;/tipo&gt;
&lt;/campo&gt;</v>
      </c>
      <c r="U886" s="192" t="str">
        <f t="shared" si="99"/>
        <v>&lt;campo posicao="14"&gt;
&lt;coluna&gt;VL_UNIT_FCP_ST_CONV_COMPL&lt;/coluna&gt;
&lt;descricao&gt;Valor unitário correspondente à parcela de ICMS FCP ST que compõe o campo “VL_UNIT_ICMS_ST_CONV_COMPL”, considerando unidade utilizada para informar o campo “QUANT_CONV”.&lt;/descricao&gt;
&lt;tipo&gt;R&lt;/tipo&gt;
&lt;/campo&gt;</v>
      </c>
      <c r="V886" s="192" t="str">
        <f t="shared" si="97"/>
        <v>{"Column15", "VL_UNIT_FCP_ST_CONV_COMPL"},</v>
      </c>
      <c r="W886" s="191" t="str">
        <f>IF(Q886="Campo","@Campos(posicao = "&amp;K886&amp;", tipo = '"&amp;R886&amp;"')@Column(name = """&amp;L886&amp;""")"&amp;IF(R886="D","@Temporal(TemporalType.DATE)","")&amp;"private "&amp;VLOOKUP(TEXT(R886,"@"),Apoio!A:B,2,0)&amp;" "&amp;SUBSTITUTE(LOWER(LEFT(L886,1))&amp;RIGHT(PROPER(L886),LEN(L886)-1),"_","")&amp;";",IF(ISNUMBER(Q886),IF(R886="R","@Entity@Table(name = ""reg_"&amp;LOWER(J886)&amp;""")@XmlRootElement","")&amp;VLOOKUP(J886,Blocos!D:I,6,0)&amp;Apoio!$E$1&amp;Y886,""))</f>
        <v>@Campos(posicao = 14, tipo = 'R')@Column(name = "VL_UNIT_FCP_ST_CONV_COMPL")private BigDecimal vlUnitFcpStConvCompl;</v>
      </c>
      <c r="X886" s="190" t="str">
        <f>IF(ISNUMBER(Q886),COUNTIF(Blocos!G:G,J886),"")</f>
        <v/>
      </c>
      <c r="Y886" s="190" t="str">
        <f>IF(OR(X886=0,X886=""),"",VLOOKUP(SUMIFS(Blocos!A:A,Blocos!H:H,'EFD REGISTROS e Campos (2)'!X886,Blocos!G:G,'EFD REGISTROS e Campos (2)'!J886),Blocos!A:L,12,0))</f>
        <v/>
      </c>
      <c r="Z886" s="190" t="str">
        <f>IF(ISNUMBER(Q887),VLOOKUP(J886,Blocos!D:G,4,0),"")</f>
        <v/>
      </c>
      <c r="AA886" s="190" t="str">
        <f>IF(ISNUMBER(Q886),CONCATENATE("CREATE TABLE ""reg_",LOWER(J886),""" (""ID"" bigint NOT NULL AUTO_INCREMENT,  ""HASHFILE"" varchar(255) DEFAULT NULL, ""ID_PAI"" bigint NOT NULL,"),IF(Q886="Campo",CONCATENATE("""",L886,""" ",VLOOKUP(R886,Apoio!A:C,3,0)),""))&amp;IF(Z886="","",CONCATENATE("PRIMARY KEY (""ID""), KEY ""FK_reg_",LOWER(Z886),"_ID_PAI"" (""ID_PAI""), CONSTRAINT ""FK_reg_",LOWER(Z886),"_ID_PAI"" FOREIGN KEY (""ID_PAI"") REFERENCES ""reg_",LOWER(Z886),""" (""ID"")) ENGINE=InnoDB AUTO_INCREMENT=105774 DEFAULT CHARSET=utf8mb4 COLLATE=utf8mb4_0900_ai_ci;"))</f>
        <v>"VL_UNIT_FCP_ST_CONV_COMPL" decimal(15,6) DEFAULT NULL,</v>
      </c>
      <c r="AB886" s="190" t="str">
        <f t="shared" si="98"/>
        <v>`reg_c380`.`VL_UNIT_FCP_ST_CONV_COMPL`,</v>
      </c>
    </row>
    <row r="887" spans="1:28" ht="14.5" hidden="1" customHeight="1" x14ac:dyDescent="0.3">
      <c r="J887" s="187" t="str">
        <f t="shared" si="93"/>
        <v>C380</v>
      </c>
      <c r="K887" s="181">
        <v>15</v>
      </c>
      <c r="L887" s="289" t="s">
        <v>813</v>
      </c>
      <c r="M887" s="182" t="s">
        <v>1082</v>
      </c>
      <c r="N887" s="181" t="s">
        <v>27</v>
      </c>
      <c r="O887" s="181" t="s">
        <v>33</v>
      </c>
      <c r="P887" s="181" t="s">
        <v>28</v>
      </c>
      <c r="Q887" s="192" t="str">
        <f t="shared" si="94"/>
        <v>Campo</v>
      </c>
      <c r="R887" s="192" t="s">
        <v>27</v>
      </c>
      <c r="S887" s="191" t="str">
        <f t="shared" si="95"/>
        <v/>
      </c>
      <c r="T887" s="192" t="str">
        <f t="shared" si="96"/>
        <v>&lt;campo posicao="15"&gt;
&lt;coluna&gt;CST_ICMS&lt;/coluna&gt;
&lt;descricao&gt;Código da Situação Tributária referente ao ICMS&lt;/descricao&gt;
&lt;tipo&gt;C&lt;/tipo&gt;
&lt;/campo&gt;</v>
      </c>
      <c r="U887" s="192" t="str">
        <f t="shared" si="99"/>
        <v>&lt;campo posicao="15"&gt;
&lt;coluna&gt;CST_ICMS&lt;/coluna&gt;
&lt;descricao&gt;Código da Situação Tributária referente ao ICMS&lt;/descricao&gt;
&lt;tipo&gt;C&lt;/tipo&gt;
&lt;/campo&gt;</v>
      </c>
      <c r="V887" s="192" t="str">
        <f t="shared" si="97"/>
        <v>{"Column16", "CST_ICMS"},</v>
      </c>
      <c r="W887" s="191" t="str">
        <f>IF(Q887="Campo","@Campos(posicao = "&amp;K887&amp;", tipo = '"&amp;R887&amp;"')@Column(name = """&amp;L887&amp;""")"&amp;IF(R887="D","@Temporal(TemporalType.DATE)","")&amp;"private "&amp;VLOOKUP(TEXT(R887,"@"),Apoio!A:B,2,0)&amp;" "&amp;SUBSTITUTE(LOWER(LEFT(L887,1))&amp;RIGHT(PROPER(L887),LEN(L887)-1),"_","")&amp;";",IF(ISNUMBER(Q887),IF(R887="R","@Entity@Table(name = ""reg_"&amp;LOWER(J887)&amp;""")@XmlRootElement","")&amp;VLOOKUP(J887,Blocos!D:I,6,0)&amp;Apoio!$E$1&amp;Y887,""))</f>
        <v>@Campos(posicao = 15, tipo = 'C')@Column(name = "CST_ICMS")private String cstIcms;</v>
      </c>
      <c r="X887" s="190" t="str">
        <f>IF(ISNUMBER(Q887),COUNTIF(Blocos!G:G,J887),"")</f>
        <v/>
      </c>
      <c r="Y887" s="190" t="str">
        <f>IF(OR(X887=0,X887=""),"",VLOOKUP(SUMIFS(Blocos!A:A,Blocos!H:H,'EFD REGISTROS e Campos (2)'!X887,Blocos!G:G,'EFD REGISTROS e Campos (2)'!J887),Blocos!A:L,12,0))</f>
        <v/>
      </c>
      <c r="Z887" s="190" t="str">
        <f>IF(ISNUMBER(Q888),VLOOKUP(J887,Blocos!D:G,4,0),"")</f>
        <v/>
      </c>
      <c r="AA887" s="190" t="str">
        <f>IF(ISNUMBER(Q887),CONCATENATE("CREATE TABLE ""reg_",LOWER(J887),""" (""ID"" bigint NOT NULL AUTO_INCREMENT,  ""HASHFILE"" varchar(255) DEFAULT NULL, ""ID_PAI"" bigint NOT NULL,"),IF(Q887="Campo",CONCATENATE("""",L887,""" ",VLOOKUP(R887,Apoio!A:C,3,0)),""))&amp;IF(Z887="","",CONCATENATE("PRIMARY KEY (""ID""), KEY ""FK_reg_",LOWER(Z887),"_ID_PAI"" (""ID_PAI""), CONSTRAINT ""FK_reg_",LOWER(Z887),"_ID_PAI"" FOREIGN KEY (""ID_PAI"") REFERENCES ""reg_",LOWER(Z887),""" (""ID"")) ENGINE=InnoDB AUTO_INCREMENT=105774 DEFAULT CHARSET=utf8mb4 COLLATE=utf8mb4_0900_ai_ci;"))</f>
        <v>"CST_ICMS" varchar(255) DEFAULT NULL,</v>
      </c>
      <c r="AB887" s="190" t="str">
        <f t="shared" si="98"/>
        <v>`reg_c380`.`CST_ICMS`,</v>
      </c>
    </row>
    <row r="888" spans="1:28" ht="14.5" hidden="1" customHeight="1" x14ac:dyDescent="0.3">
      <c r="J888" s="187" t="str">
        <f t="shared" si="93"/>
        <v>C380</v>
      </c>
      <c r="K888" s="181">
        <v>16</v>
      </c>
      <c r="L888" s="289" t="s">
        <v>815</v>
      </c>
      <c r="M888" s="182" t="s">
        <v>816</v>
      </c>
      <c r="N888" s="181" t="s">
        <v>27</v>
      </c>
      <c r="O888" s="181" t="s">
        <v>235</v>
      </c>
      <c r="P888" s="181" t="s">
        <v>28</v>
      </c>
      <c r="Q888" s="192" t="str">
        <f t="shared" si="94"/>
        <v>Campo</v>
      </c>
      <c r="R888" s="192" t="s">
        <v>27</v>
      </c>
      <c r="S888" s="191" t="str">
        <f t="shared" si="95"/>
        <v/>
      </c>
      <c r="T888" s="192" t="str">
        <f t="shared" si="96"/>
        <v>&lt;campo posicao="16"&gt;
&lt;coluna&gt;CFOP&lt;/coluna&gt;
&lt;descricao&gt;Código Fiscal de Operação e Prestação&lt;/descricao&gt;
&lt;tipo&gt;C&lt;/tipo&gt;
&lt;/campo&gt;</v>
      </c>
      <c r="U888" s="192" t="str">
        <f t="shared" si="99"/>
        <v>&lt;campo posicao="16"&gt;
&lt;coluna&gt;CFOP&lt;/coluna&gt;
&lt;descricao&gt;Código Fiscal de Operação e Prestação&lt;/descricao&gt;
&lt;tipo&gt;C&lt;/tipo&gt;
&lt;/campo&gt;</v>
      </c>
      <c r="V888" s="192" t="str">
        <f t="shared" si="97"/>
        <v>{"Column17", "CFOP"},</v>
      </c>
      <c r="W888" s="191" t="str">
        <f>IF(Q888="Campo","@Campos(posicao = "&amp;K888&amp;", tipo = '"&amp;R888&amp;"')@Column(name = """&amp;L888&amp;""")"&amp;IF(R888="D","@Temporal(TemporalType.DATE)","")&amp;"private "&amp;VLOOKUP(TEXT(R888,"@"),Apoio!A:B,2,0)&amp;" "&amp;SUBSTITUTE(LOWER(LEFT(L888,1))&amp;RIGHT(PROPER(L888),LEN(L888)-1),"_","")&amp;";",IF(ISNUMBER(Q888),IF(R888="R","@Entity@Table(name = ""reg_"&amp;LOWER(J888)&amp;""")@XmlRootElement","")&amp;VLOOKUP(J888,Blocos!D:I,6,0)&amp;Apoio!$E$1&amp;Y888,""))</f>
        <v>@Campos(posicao = 16, tipo = 'C')@Column(name = "CFOP")private String cfop;</v>
      </c>
      <c r="X888" s="190" t="str">
        <f>IF(ISNUMBER(Q888),COUNTIF(Blocos!G:G,J888),"")</f>
        <v/>
      </c>
      <c r="Y888" s="190" t="str">
        <f>IF(OR(X888=0,X888=""),"",VLOOKUP(SUMIFS(Blocos!A:A,Blocos!H:H,'EFD REGISTROS e Campos (2)'!X888,Blocos!G:G,'EFD REGISTROS e Campos (2)'!J888),Blocos!A:L,12,0))</f>
        <v/>
      </c>
      <c r="Z888" s="190" t="str">
        <f>IF(ISNUMBER(Q889),VLOOKUP(J888,Blocos!D:G,4,0),"")</f>
        <v>C370</v>
      </c>
      <c r="AA888" s="190" t="str">
        <f>IF(ISNUMBER(Q888),CONCATENATE("CREATE TABLE ""reg_",LOWER(J888),""" (""ID"" bigint NOT NULL AUTO_INCREMENT,  ""HASHFILE"" varchar(255) DEFAULT NULL, ""ID_PAI"" bigint NOT NULL,"),IF(Q888="Campo",CONCATENATE("""",L888,""" ",VLOOKUP(R888,Apoio!A:C,3,0)),""))&amp;IF(Z888="","",CONCATENATE("PRIMARY KEY (""ID""), KEY ""FK_reg_",LOWER(Z888),"_ID_PAI"" (""ID_PAI""), CONSTRAINT ""FK_reg_",LOWER(Z888),"_ID_PAI"" FOREIGN KEY (""ID_PAI"") REFERENCES ""reg_",LOWER(Z888),""" (""ID"")) ENGINE=InnoDB AUTO_INCREMENT=105774 DEFAULT CHARSET=utf8mb4 COLLATE=utf8mb4_0900_ai_ci;"))</f>
        <v>"CFOP" varchar(255) DEFAULT NULL,PRIMARY KEY ("ID"), KEY "FK_reg_c370_ID_PAI" ("ID_PAI"), CONSTRAINT "FK_reg_c370_ID_PAI" FOREIGN KEY ("ID_PAI") REFERENCES "reg_c370" ("ID")) ENGINE=InnoDB AUTO_INCREMENT=105774 DEFAULT CHARSET=utf8mb4 COLLATE=utf8mb4_0900_ai_ci;</v>
      </c>
      <c r="AB888" s="190" t="str">
        <f t="shared" si="98"/>
        <v>`reg_c380`.`CFOP`,FROM `efdicms`.`reg_c380`;"</v>
      </c>
    </row>
    <row r="889" spans="1:28" ht="14.5" hidden="1" customHeight="1" collapsed="1" x14ac:dyDescent="0.3">
      <c r="A889" s="180" t="s">
        <v>1497</v>
      </c>
      <c r="E889" s="180" t="s">
        <v>1516</v>
      </c>
      <c r="I889" s="180" t="s">
        <v>144</v>
      </c>
      <c r="J889" s="187" t="str">
        <f t="shared" si="93"/>
        <v>C390</v>
      </c>
      <c r="K889" s="195" t="s">
        <v>1517</v>
      </c>
      <c r="Q889" s="192">
        <f t="shared" si="94"/>
        <v>3</v>
      </c>
      <c r="S889" s="191" t="str">
        <f t="shared" si="95"/>
        <v>&lt;/registro&gt;
&lt;registro codigo="C390" perfil="A" nivel="3"&gt;</v>
      </c>
      <c r="T889" s="192" t="str">
        <f t="shared" si="96"/>
        <v/>
      </c>
      <c r="U889" s="192" t="str">
        <f t="shared" si="99"/>
        <v>&lt;/registro&gt;
&lt;registro codigo="C390" perfil="A" nivel="3"&gt;</v>
      </c>
      <c r="V889" s="192" t="str">
        <f t="shared" si="97"/>
        <v/>
      </c>
      <c r="W889" s="191" t="str">
        <f>IF(Q889="Campo","@Campos(posicao = "&amp;K889&amp;", tipo = '"&amp;R889&amp;"')@Column(name = """&amp;L889&amp;""")"&amp;IF(R889="D","@Temporal(TemporalType.DATE)","")&amp;"private "&amp;VLOOKUP(TEXT(R889,"@"),Apoio!A:B,2,0)&amp;" "&amp;SUBSTITUTE(LOWER(LEFT(L889,1))&amp;RIGHT(PROPER(L889),LEN(L889)-1),"_","")&amp;";",IF(ISNUMBER(Q889),IF(R889="R","@Entity@Table(name = ""reg_"&amp;LOWER(J889)&amp;""")@XmlRootElement","")&amp;VLOOKUP(J889,Blocos!D:I,6,0)&amp;Apoio!$E$1&amp;Y889,""))</f>
        <v>@Registros(nivel = 3) public class RegC390 implements Serializable { private static final long serialVersionUID = 1L; @Id @GeneratedValue(strategy = GenerationType.IDENTITY) @Basic(optional = false) @Column(name = "ID" ) private Long id;@ManyToOne(fetch = FetchType.LAZY) @JoinColumn(name = "ID_PAI", nullable = false) private RegC350 idPai; public RegC350 getIdPai() {return idPai;}public void setIdPai(Object idPai) {this.idPai = (RegC350) idPai;}public RegC390() { } public RegC390(Long id) { this.id = id; } public RegC390(Long id, RegC350 idPai, long linha, String hash) { this.id = id; this.idPai = idPai; this.linha = linha; this.hash = hash; }public Long getId() { return id; } public void setId(Long id) { this.id = id; }@Basic(optional = false)@Column(name = "LINHA")private long linha;@Basic(optional = false)@Column(name = "HASH")private String hash;</v>
      </c>
      <c r="X889" s="190">
        <f>IF(ISNUMBER(Q889),COUNTIF(Blocos!G:G,J889),"")</f>
        <v>0</v>
      </c>
      <c r="Y889" s="190" t="str">
        <f>IF(OR(X889=0,X889=""),"",VLOOKUP(SUMIFS(Blocos!A:A,Blocos!H:H,'EFD REGISTROS e Campos (2)'!X889,Blocos!G:G,'EFD REGISTROS e Campos (2)'!J889),Blocos!A:L,12,0))</f>
        <v/>
      </c>
      <c r="Z889" s="190" t="str">
        <f>IF(ISNUMBER(Q890),VLOOKUP(J889,Blocos!D:G,4,0),"")</f>
        <v/>
      </c>
      <c r="AA889" s="190" t="str">
        <f>IF(ISNUMBER(Q889),CONCATENATE("CREATE TABLE ""reg_",LOWER(J889),""" (""ID"" bigint NOT NULL AUTO_INCREMENT,  ""HASHFILE"" varchar(255) DEFAULT NULL, ""ID_PAI"" bigint NOT NULL,"),IF(Q889="Campo",CONCATENATE("""",L889,""" ",VLOOKUP(R889,Apoio!A:C,3,0)),""))&amp;IF(Z889="","",CONCATENATE("PRIMARY KEY (""ID""), KEY ""FK_reg_",LOWER(Z889),"_ID_PAI"" (""ID_PAI""), CONSTRAINT ""FK_reg_",LOWER(Z889),"_ID_PAI"" FOREIGN KEY (""ID_PAI"") REFERENCES ""reg_",LOWER(Z889),""" (""ID"")) ENGINE=InnoDB AUTO_INCREMENT=105774 DEFAULT CHARSET=utf8mb4 COLLATE=utf8mb4_0900_ai_ci;"))</f>
        <v>CREATE TABLE "reg_c390" ("ID" bigint NOT NULL AUTO_INCREMENT,  "HASHFILE" varchar(255) DEFAULT NULL, "ID_PAI" bigint NOT NULL,</v>
      </c>
      <c r="AB889" s="190" t="str">
        <f t="shared" si="98"/>
        <v/>
      </c>
    </row>
    <row r="890" spans="1:28" ht="14.5" hidden="1" customHeight="1" x14ac:dyDescent="0.3">
      <c r="J890" s="187" t="str">
        <f t="shared" si="93"/>
        <v>C390</v>
      </c>
      <c r="K890" s="181">
        <v>1</v>
      </c>
      <c r="L890" s="289" t="s">
        <v>25</v>
      </c>
      <c r="M890" s="182" t="s">
        <v>1518</v>
      </c>
      <c r="N890" s="181" t="s">
        <v>27</v>
      </c>
      <c r="O890" s="181">
        <v>4</v>
      </c>
      <c r="P890" s="181" t="s">
        <v>28</v>
      </c>
      <c r="Q890" s="192" t="str">
        <f t="shared" si="94"/>
        <v>Campo</v>
      </c>
      <c r="R890" s="192" t="s">
        <v>27</v>
      </c>
      <c r="S890" s="191" t="str">
        <f t="shared" si="95"/>
        <v/>
      </c>
      <c r="T890" s="192" t="str">
        <f t="shared" si="96"/>
        <v>&lt;campo posicao="1"&gt;
&lt;coluna&gt;REG&lt;/coluna&gt;
&lt;descricao&gt;Texto fixo contendo "C390"&lt;/descricao&gt;
&lt;tipo&gt;C&lt;/tipo&gt;
&lt;/campo&gt;</v>
      </c>
      <c r="U890" s="192" t="str">
        <f t="shared" si="99"/>
        <v>&lt;campo posicao="1"&gt;
&lt;coluna&gt;REG&lt;/coluna&gt;
&lt;descricao&gt;Texto fixo contendo "C390"&lt;/descricao&gt;
&lt;tipo&gt;C&lt;/tipo&gt;
&lt;/campo&gt;</v>
      </c>
      <c r="V890" s="192" t="str">
        <f t="shared" si="97"/>
        <v>{"Column2", "REG"},</v>
      </c>
      <c r="W890" s="191" t="str">
        <f>IF(Q890="Campo","@Campos(posicao = "&amp;K890&amp;", tipo = '"&amp;R890&amp;"')@Column(name = """&amp;L890&amp;""")"&amp;IF(R890="D","@Temporal(TemporalType.DATE)","")&amp;"private "&amp;VLOOKUP(TEXT(R890,"@"),Apoio!A:B,2,0)&amp;" "&amp;SUBSTITUTE(LOWER(LEFT(L890,1))&amp;RIGHT(PROPER(L890),LEN(L890)-1),"_","")&amp;";",IF(ISNUMBER(Q890),IF(R890="R","@Entity@Table(name = ""reg_"&amp;LOWER(J890)&amp;""")@XmlRootElement","")&amp;VLOOKUP(J890,Blocos!D:I,6,0)&amp;Apoio!$E$1&amp;Y890,""))</f>
        <v>@Campos(posicao = 1, tipo = 'C')@Column(name = "REG")private String reg;</v>
      </c>
      <c r="X890" s="190" t="str">
        <f>IF(ISNUMBER(Q890),COUNTIF(Blocos!G:G,J890),"")</f>
        <v/>
      </c>
      <c r="Y890" s="190" t="str">
        <f>IF(OR(X890=0,X890=""),"",VLOOKUP(SUMIFS(Blocos!A:A,Blocos!H:H,'EFD REGISTROS e Campos (2)'!X890,Blocos!G:G,'EFD REGISTROS e Campos (2)'!J890),Blocos!A:L,12,0))</f>
        <v/>
      </c>
      <c r="Z890" s="190" t="str">
        <f>IF(ISNUMBER(Q891),VLOOKUP(J890,Blocos!D:G,4,0),"")</f>
        <v/>
      </c>
      <c r="AA890" s="190" t="str">
        <f>IF(ISNUMBER(Q890),CONCATENATE("CREATE TABLE ""reg_",LOWER(J890),""" (""ID"" bigint NOT NULL AUTO_INCREMENT,  ""HASHFILE"" varchar(255) DEFAULT NULL, ""ID_PAI"" bigint NOT NULL,"),IF(Q890="Campo",CONCATENATE("""",L890,""" ",VLOOKUP(R890,Apoio!A:C,3,0)),""))&amp;IF(Z890="","",CONCATENATE("PRIMARY KEY (""ID""), KEY ""FK_reg_",LOWER(Z890),"_ID_PAI"" (""ID_PAI""), CONSTRAINT ""FK_reg_",LOWER(Z890),"_ID_PAI"" FOREIGN KEY (""ID_PAI"") REFERENCES ""reg_",LOWER(Z890),""" (""ID"")) ENGINE=InnoDB AUTO_INCREMENT=105774 DEFAULT CHARSET=utf8mb4 COLLATE=utf8mb4_0900_ai_ci;"))</f>
        <v>"REG" varchar(255) DEFAULT NULL,</v>
      </c>
      <c r="AB890" s="190" t="str">
        <f t="shared" si="98"/>
        <v>USE `efdicms`;SELECT `reg_c390`.`REG`,</v>
      </c>
    </row>
    <row r="891" spans="1:28" ht="14.5" hidden="1" customHeight="1" x14ac:dyDescent="0.3">
      <c r="J891" s="187" t="str">
        <f t="shared" si="93"/>
        <v>C390</v>
      </c>
      <c r="K891" s="181">
        <v>2</v>
      </c>
      <c r="L891" s="289" t="s">
        <v>813</v>
      </c>
      <c r="M891" s="182" t="s">
        <v>1133</v>
      </c>
      <c r="N891" s="181" t="s">
        <v>27</v>
      </c>
      <c r="O891" s="181" t="s">
        <v>33</v>
      </c>
      <c r="P891" s="181" t="s">
        <v>28</v>
      </c>
      <c r="Q891" s="192" t="str">
        <f t="shared" si="94"/>
        <v>Campo</v>
      </c>
      <c r="R891" s="192" t="s">
        <v>27</v>
      </c>
      <c r="S891" s="191" t="str">
        <f t="shared" si="95"/>
        <v/>
      </c>
      <c r="T891" s="192" t="str">
        <f t="shared" si="96"/>
        <v>&lt;campo posicao="2"&gt;
&lt;coluna&gt;CST_ICMS&lt;/coluna&gt;
&lt;descricao&gt;Código da Situação Tributária, conforme a Tabela indicada no item 4.3.1&lt;/descricao&gt;
&lt;tipo&gt;C&lt;/tipo&gt;
&lt;/campo&gt;</v>
      </c>
      <c r="U891" s="192" t="str">
        <f t="shared" si="99"/>
        <v>&lt;campo posicao="2"&gt;
&lt;coluna&gt;CST_ICMS&lt;/coluna&gt;
&lt;descricao&gt;Código da Situação Tributária, conforme a Tabela indicada no item 4.3.1&lt;/descricao&gt;
&lt;tipo&gt;C&lt;/tipo&gt;
&lt;/campo&gt;</v>
      </c>
      <c r="V891" s="192" t="str">
        <f t="shared" si="97"/>
        <v>{"Column3", "CST_ICMS"},</v>
      </c>
      <c r="W891" s="191" t="str">
        <f>IF(Q891="Campo","@Campos(posicao = "&amp;K891&amp;", tipo = '"&amp;R891&amp;"')@Column(name = """&amp;L891&amp;""")"&amp;IF(R891="D","@Temporal(TemporalType.DATE)","")&amp;"private "&amp;VLOOKUP(TEXT(R891,"@"),Apoio!A:B,2,0)&amp;" "&amp;SUBSTITUTE(LOWER(LEFT(L891,1))&amp;RIGHT(PROPER(L891),LEN(L891)-1),"_","")&amp;";",IF(ISNUMBER(Q891),IF(R891="R","@Entity@Table(name = ""reg_"&amp;LOWER(J891)&amp;""")@XmlRootElement","")&amp;VLOOKUP(J891,Blocos!D:I,6,0)&amp;Apoio!$E$1&amp;Y891,""))</f>
        <v>@Campos(posicao = 2, tipo = 'C')@Column(name = "CST_ICMS")private String cstIcms;</v>
      </c>
      <c r="X891" s="190" t="str">
        <f>IF(ISNUMBER(Q891),COUNTIF(Blocos!G:G,J891),"")</f>
        <v/>
      </c>
      <c r="Y891" s="190" t="str">
        <f>IF(OR(X891=0,X891=""),"",VLOOKUP(SUMIFS(Blocos!A:A,Blocos!H:H,'EFD REGISTROS e Campos (2)'!X891,Blocos!G:G,'EFD REGISTROS e Campos (2)'!J891),Blocos!A:L,12,0))</f>
        <v/>
      </c>
      <c r="Z891" s="190" t="str">
        <f>IF(ISNUMBER(Q892),VLOOKUP(J891,Blocos!D:G,4,0),"")</f>
        <v/>
      </c>
      <c r="AA891" s="190" t="str">
        <f>IF(ISNUMBER(Q891),CONCATENATE("CREATE TABLE ""reg_",LOWER(J891),""" (""ID"" bigint NOT NULL AUTO_INCREMENT,  ""HASHFILE"" varchar(255) DEFAULT NULL, ""ID_PAI"" bigint NOT NULL,"),IF(Q891="Campo",CONCATENATE("""",L891,""" ",VLOOKUP(R891,Apoio!A:C,3,0)),""))&amp;IF(Z891="","",CONCATENATE("PRIMARY KEY (""ID""), KEY ""FK_reg_",LOWER(Z891),"_ID_PAI"" (""ID_PAI""), CONSTRAINT ""FK_reg_",LOWER(Z891),"_ID_PAI"" FOREIGN KEY (""ID_PAI"") REFERENCES ""reg_",LOWER(Z891),""" (""ID"")) ENGINE=InnoDB AUTO_INCREMENT=105774 DEFAULT CHARSET=utf8mb4 COLLATE=utf8mb4_0900_ai_ci;"))</f>
        <v>"CST_ICMS" varchar(255) DEFAULT NULL,</v>
      </c>
      <c r="AB891" s="190" t="str">
        <f t="shared" si="98"/>
        <v>`reg_c390`.`CST_ICMS`,</v>
      </c>
    </row>
    <row r="892" spans="1:28" ht="14.5" hidden="1" customHeight="1" x14ac:dyDescent="0.3">
      <c r="J892" s="187" t="str">
        <f t="shared" si="93"/>
        <v>C390</v>
      </c>
      <c r="K892" s="181">
        <v>3</v>
      </c>
      <c r="L892" s="289" t="s">
        <v>815</v>
      </c>
      <c r="M892" s="182" t="s">
        <v>816</v>
      </c>
      <c r="N892" s="181" t="s">
        <v>27</v>
      </c>
      <c r="O892" s="181" t="s">
        <v>235</v>
      </c>
      <c r="P892" s="181" t="s">
        <v>28</v>
      </c>
      <c r="Q892" s="192" t="str">
        <f t="shared" si="94"/>
        <v>Campo</v>
      </c>
      <c r="R892" s="192" t="s">
        <v>27</v>
      </c>
      <c r="S892" s="191" t="str">
        <f t="shared" si="95"/>
        <v/>
      </c>
      <c r="T892" s="192" t="str">
        <f t="shared" si="96"/>
        <v>&lt;campo posicao="3"&gt;
&lt;coluna&gt;CFOP&lt;/coluna&gt;
&lt;descricao&gt;Código Fiscal de Operação e Prestação&lt;/descricao&gt;
&lt;tipo&gt;C&lt;/tipo&gt;
&lt;/campo&gt;</v>
      </c>
      <c r="U892" s="192" t="str">
        <f t="shared" si="99"/>
        <v>&lt;campo posicao="3"&gt;
&lt;coluna&gt;CFOP&lt;/coluna&gt;
&lt;descricao&gt;Código Fiscal de Operação e Prestação&lt;/descricao&gt;
&lt;tipo&gt;C&lt;/tipo&gt;
&lt;/campo&gt;</v>
      </c>
      <c r="V892" s="192" t="str">
        <f t="shared" si="97"/>
        <v>{"Column4", "CFOP"},</v>
      </c>
      <c r="W892" s="191" t="str">
        <f>IF(Q892="Campo","@Campos(posicao = "&amp;K892&amp;", tipo = '"&amp;R892&amp;"')@Column(name = """&amp;L892&amp;""")"&amp;IF(R892="D","@Temporal(TemporalType.DATE)","")&amp;"private "&amp;VLOOKUP(TEXT(R892,"@"),Apoio!A:B,2,0)&amp;" "&amp;SUBSTITUTE(LOWER(LEFT(L892,1))&amp;RIGHT(PROPER(L892),LEN(L892)-1),"_","")&amp;";",IF(ISNUMBER(Q892),IF(R892="R","@Entity@Table(name = ""reg_"&amp;LOWER(J892)&amp;""")@XmlRootElement","")&amp;VLOOKUP(J892,Blocos!D:I,6,0)&amp;Apoio!$E$1&amp;Y892,""))</f>
        <v>@Campos(posicao = 3, tipo = 'C')@Column(name = "CFOP")private String cfop;</v>
      </c>
      <c r="X892" s="190" t="str">
        <f>IF(ISNUMBER(Q892),COUNTIF(Blocos!G:G,J892),"")</f>
        <v/>
      </c>
      <c r="Y892" s="190" t="str">
        <f>IF(OR(X892=0,X892=""),"",VLOOKUP(SUMIFS(Blocos!A:A,Blocos!H:H,'EFD REGISTROS e Campos (2)'!X892,Blocos!G:G,'EFD REGISTROS e Campos (2)'!J892),Blocos!A:L,12,0))</f>
        <v/>
      </c>
      <c r="Z892" s="190" t="str">
        <f>IF(ISNUMBER(Q893),VLOOKUP(J892,Blocos!D:G,4,0),"")</f>
        <v/>
      </c>
      <c r="AA892" s="190" t="str">
        <f>IF(ISNUMBER(Q892),CONCATENATE("CREATE TABLE ""reg_",LOWER(J892),""" (""ID"" bigint NOT NULL AUTO_INCREMENT,  ""HASHFILE"" varchar(255) DEFAULT NULL, ""ID_PAI"" bigint NOT NULL,"),IF(Q892="Campo",CONCATENATE("""",L892,""" ",VLOOKUP(R892,Apoio!A:C,3,0)),""))&amp;IF(Z892="","",CONCATENATE("PRIMARY KEY (""ID""), KEY ""FK_reg_",LOWER(Z892),"_ID_PAI"" (""ID_PAI""), CONSTRAINT ""FK_reg_",LOWER(Z892),"_ID_PAI"" FOREIGN KEY (""ID_PAI"") REFERENCES ""reg_",LOWER(Z892),""" (""ID"")) ENGINE=InnoDB AUTO_INCREMENT=105774 DEFAULT CHARSET=utf8mb4 COLLATE=utf8mb4_0900_ai_ci;"))</f>
        <v>"CFOP" varchar(255) DEFAULT NULL,</v>
      </c>
      <c r="AB892" s="190" t="str">
        <f t="shared" si="98"/>
        <v>`reg_c390`.`CFOP`,</v>
      </c>
    </row>
    <row r="893" spans="1:28" ht="14.5" hidden="1" customHeight="1" x14ac:dyDescent="0.3">
      <c r="J893" s="187" t="str">
        <f t="shared" si="93"/>
        <v>C390</v>
      </c>
      <c r="K893" s="181">
        <v>4</v>
      </c>
      <c r="L893" s="289" t="s">
        <v>196</v>
      </c>
      <c r="M893" s="182" t="s">
        <v>818</v>
      </c>
      <c r="N893" s="181" t="s">
        <v>32</v>
      </c>
      <c r="O893" s="181">
        <v>6</v>
      </c>
      <c r="P893" s="181">
        <v>2</v>
      </c>
      <c r="Q893" s="192" t="str">
        <f t="shared" si="94"/>
        <v>Campo</v>
      </c>
      <c r="R893" s="192" t="s">
        <v>3606</v>
      </c>
      <c r="S893" s="191" t="str">
        <f t="shared" si="95"/>
        <v/>
      </c>
      <c r="T893" s="192" t="str">
        <f t="shared" si="96"/>
        <v>&lt;campo posicao="4"&gt;
&lt;coluna&gt;ALIQ_ICMS&lt;/coluna&gt;
&lt;descricao&gt;Alíquota do ICMS&lt;/descricao&gt;
&lt;tipo&gt;R&lt;/tipo&gt;
&lt;/campo&gt;</v>
      </c>
      <c r="U893" s="192" t="str">
        <f t="shared" si="99"/>
        <v>&lt;campo posicao="4"&gt;
&lt;coluna&gt;ALIQ_ICMS&lt;/coluna&gt;
&lt;descricao&gt;Alíquota do ICMS&lt;/descricao&gt;
&lt;tipo&gt;R&lt;/tipo&gt;
&lt;/campo&gt;</v>
      </c>
      <c r="V893" s="192" t="str">
        <f t="shared" si="97"/>
        <v>{"Column5", "ALIQ_ICMS"},</v>
      </c>
      <c r="W893" s="191" t="str">
        <f>IF(Q893="Campo","@Campos(posicao = "&amp;K893&amp;", tipo = '"&amp;R893&amp;"')@Column(name = """&amp;L893&amp;""")"&amp;IF(R893="D","@Temporal(TemporalType.DATE)","")&amp;"private "&amp;VLOOKUP(TEXT(R893,"@"),Apoio!A:B,2,0)&amp;" "&amp;SUBSTITUTE(LOWER(LEFT(L893,1))&amp;RIGHT(PROPER(L893),LEN(L893)-1),"_","")&amp;";",IF(ISNUMBER(Q893),IF(R893="R","@Entity@Table(name = ""reg_"&amp;LOWER(J893)&amp;""")@XmlRootElement","")&amp;VLOOKUP(J893,Blocos!D:I,6,0)&amp;Apoio!$E$1&amp;Y893,""))</f>
        <v>@Campos(posicao = 4, tipo = 'R')@Column(name = "ALIQ_ICMS")private BigDecimal aliqIcms;</v>
      </c>
      <c r="X893" s="190" t="str">
        <f>IF(ISNUMBER(Q893),COUNTIF(Blocos!G:G,J893),"")</f>
        <v/>
      </c>
      <c r="Y893" s="190" t="str">
        <f>IF(OR(X893=0,X893=""),"",VLOOKUP(SUMIFS(Blocos!A:A,Blocos!H:H,'EFD REGISTROS e Campos (2)'!X893,Blocos!G:G,'EFD REGISTROS e Campos (2)'!J893),Blocos!A:L,12,0))</f>
        <v/>
      </c>
      <c r="Z893" s="190" t="str">
        <f>IF(ISNUMBER(Q894),VLOOKUP(J893,Blocos!D:G,4,0),"")</f>
        <v/>
      </c>
      <c r="AA893" s="190" t="str">
        <f>IF(ISNUMBER(Q893),CONCATENATE("CREATE TABLE ""reg_",LOWER(J893),""" (""ID"" bigint NOT NULL AUTO_INCREMENT,  ""HASHFILE"" varchar(255) DEFAULT NULL, ""ID_PAI"" bigint NOT NULL,"),IF(Q893="Campo",CONCATENATE("""",L893,""" ",VLOOKUP(R893,Apoio!A:C,3,0)),""))&amp;IF(Z893="","",CONCATENATE("PRIMARY KEY (""ID""), KEY ""FK_reg_",LOWER(Z893),"_ID_PAI"" (""ID_PAI""), CONSTRAINT ""FK_reg_",LOWER(Z893),"_ID_PAI"" FOREIGN KEY (""ID_PAI"") REFERENCES ""reg_",LOWER(Z893),""" (""ID"")) ENGINE=InnoDB AUTO_INCREMENT=105774 DEFAULT CHARSET=utf8mb4 COLLATE=utf8mb4_0900_ai_ci;"))</f>
        <v>"ALIQ_ICMS" decimal(15,6) DEFAULT NULL,</v>
      </c>
      <c r="AB893" s="190" t="str">
        <f t="shared" si="98"/>
        <v>`reg_c390`.`ALIQ_ICMS`,</v>
      </c>
    </row>
    <row r="894" spans="1:28" ht="14.5" hidden="1" customHeight="1" x14ac:dyDescent="0.3">
      <c r="J894" s="187" t="str">
        <f t="shared" si="93"/>
        <v>C390</v>
      </c>
      <c r="K894" s="181">
        <v>5</v>
      </c>
      <c r="L894" s="289" t="s">
        <v>1135</v>
      </c>
      <c r="M894" s="182" t="s">
        <v>1467</v>
      </c>
      <c r="N894" s="181" t="s">
        <v>32</v>
      </c>
      <c r="O894" s="181" t="s">
        <v>28</v>
      </c>
      <c r="P894" s="181">
        <v>2</v>
      </c>
      <c r="Q894" s="192" t="str">
        <f t="shared" si="94"/>
        <v>Campo</v>
      </c>
      <c r="R894" s="192" t="s">
        <v>3606</v>
      </c>
      <c r="S894" s="191" t="str">
        <f t="shared" si="95"/>
        <v/>
      </c>
      <c r="T894" s="192" t="str">
        <f t="shared" si="96"/>
        <v>&lt;campo posicao="5"&gt;
&lt;coluna&gt;VL_OPR&lt;/coluna&gt;
&lt;descricao&gt;Valor total acumulado das operações correspondentes à combinação de CST_ICMS, CFOP e alíquota do ICMS, incluídas as despesas acessórias e acréscimos. &lt;/descricao&gt;
&lt;tipo&gt;R&lt;/tipo&gt;
&lt;/campo&gt;</v>
      </c>
      <c r="U894" s="192" t="str">
        <f t="shared" si="99"/>
        <v>&lt;campo posicao="5"&gt;
&lt;coluna&gt;VL_OPR&lt;/coluna&gt;
&lt;descricao&gt;Valor total acumulado das operações correspondentes à combinação de CST_ICMS, CFOP e alíquota do ICMS, incluídas as despesas acessórias e acréscimos. &lt;/descricao&gt;
&lt;tipo&gt;R&lt;/tipo&gt;
&lt;/campo&gt;</v>
      </c>
      <c r="V894" s="192" t="str">
        <f t="shared" si="97"/>
        <v>{"Column6", "VL_OPR"},</v>
      </c>
      <c r="W894" s="191" t="str">
        <f>IF(Q894="Campo","@Campos(posicao = "&amp;K894&amp;", tipo = '"&amp;R894&amp;"')@Column(name = """&amp;L894&amp;""")"&amp;IF(R894="D","@Temporal(TemporalType.DATE)","")&amp;"private "&amp;VLOOKUP(TEXT(R894,"@"),Apoio!A:B,2,0)&amp;" "&amp;SUBSTITUTE(LOWER(LEFT(L894,1))&amp;RIGHT(PROPER(L894),LEN(L894)-1),"_","")&amp;";",IF(ISNUMBER(Q894),IF(R894="R","@Entity@Table(name = ""reg_"&amp;LOWER(J894)&amp;""")@XmlRootElement","")&amp;VLOOKUP(J894,Blocos!D:I,6,0)&amp;Apoio!$E$1&amp;Y894,""))</f>
        <v>@Campos(posicao = 5, tipo = 'R')@Column(name = "VL_OPR")private BigDecimal vlOpr;</v>
      </c>
      <c r="X894" s="190" t="str">
        <f>IF(ISNUMBER(Q894),COUNTIF(Blocos!G:G,J894),"")</f>
        <v/>
      </c>
      <c r="Y894" s="190" t="str">
        <f>IF(OR(X894=0,X894=""),"",VLOOKUP(SUMIFS(Blocos!A:A,Blocos!H:H,'EFD REGISTROS e Campos (2)'!X894,Blocos!G:G,'EFD REGISTROS e Campos (2)'!J894),Blocos!A:L,12,0))</f>
        <v/>
      </c>
      <c r="Z894" s="190" t="str">
        <f>IF(ISNUMBER(Q895),VLOOKUP(J894,Blocos!D:G,4,0),"")</f>
        <v/>
      </c>
      <c r="AA894" s="190" t="str">
        <f>IF(ISNUMBER(Q894),CONCATENATE("CREATE TABLE ""reg_",LOWER(J894),""" (""ID"" bigint NOT NULL AUTO_INCREMENT,  ""HASHFILE"" varchar(255) DEFAULT NULL, ""ID_PAI"" bigint NOT NULL,"),IF(Q894="Campo",CONCATENATE("""",L894,""" ",VLOOKUP(R894,Apoio!A:C,3,0)),""))&amp;IF(Z894="","",CONCATENATE("PRIMARY KEY (""ID""), KEY ""FK_reg_",LOWER(Z894),"_ID_PAI"" (""ID_PAI""), CONSTRAINT ""FK_reg_",LOWER(Z894),"_ID_PAI"" FOREIGN KEY (""ID_PAI"") REFERENCES ""reg_",LOWER(Z894),""" (""ID"")) ENGINE=InnoDB AUTO_INCREMENT=105774 DEFAULT CHARSET=utf8mb4 COLLATE=utf8mb4_0900_ai_ci;"))</f>
        <v>"VL_OPR" decimal(15,6) DEFAULT NULL,</v>
      </c>
      <c r="AB894" s="190" t="str">
        <f t="shared" si="98"/>
        <v>`reg_c390`.`VL_OPR`,</v>
      </c>
    </row>
    <row r="895" spans="1:28" ht="14.5" hidden="1" customHeight="1" x14ac:dyDescent="0.3">
      <c r="J895" s="187" t="str">
        <f t="shared" si="93"/>
        <v>C390</v>
      </c>
      <c r="K895" s="181">
        <v>6</v>
      </c>
      <c r="L895" s="289" t="s">
        <v>576</v>
      </c>
      <c r="M895" s="182" t="s">
        <v>1468</v>
      </c>
      <c r="N895" s="181" t="s">
        <v>32</v>
      </c>
      <c r="O895" s="181" t="s">
        <v>28</v>
      </c>
      <c r="P895" s="181">
        <v>2</v>
      </c>
      <c r="Q895" s="192" t="str">
        <f t="shared" si="94"/>
        <v>Campo</v>
      </c>
      <c r="R895" s="192" t="s">
        <v>3606</v>
      </c>
      <c r="S895" s="191" t="str">
        <f t="shared" si="95"/>
        <v/>
      </c>
      <c r="T895" s="192" t="str">
        <f t="shared" si="96"/>
        <v>&lt;campo posicao="6"&gt;
&lt;coluna&gt;VL_BC_ICMS&lt;/coluna&gt;
&lt;descricao&gt;Valor acumulado da base de cálculo do ICMS, referente à combinação de CST_ICMS, CFOP, e alíquota do ICMS.&lt;/descricao&gt;
&lt;tipo&gt;R&lt;/tipo&gt;
&lt;/campo&gt;</v>
      </c>
      <c r="U895" s="192" t="str">
        <f t="shared" si="99"/>
        <v>&lt;campo posicao="6"&gt;
&lt;coluna&gt;VL_BC_ICMS&lt;/coluna&gt;
&lt;descricao&gt;Valor acumulado da base de cálculo do ICMS, referente à combinação de CST_ICMS, CFOP, e alíquota do ICMS.&lt;/descricao&gt;
&lt;tipo&gt;R&lt;/tipo&gt;
&lt;/campo&gt;</v>
      </c>
      <c r="V895" s="192" t="str">
        <f t="shared" si="97"/>
        <v>{"Column7", "VL_BC_ICMS"},</v>
      </c>
      <c r="W895" s="191" t="str">
        <f>IF(Q895="Campo","@Campos(posicao = "&amp;K895&amp;", tipo = '"&amp;R895&amp;"')@Column(name = """&amp;L895&amp;""")"&amp;IF(R895="D","@Temporal(TemporalType.DATE)","")&amp;"private "&amp;VLOOKUP(TEXT(R895,"@"),Apoio!A:B,2,0)&amp;" "&amp;SUBSTITUTE(LOWER(LEFT(L895,1))&amp;RIGHT(PROPER(L895),LEN(L895)-1),"_","")&amp;";",IF(ISNUMBER(Q895),IF(R895="R","@Entity@Table(name = ""reg_"&amp;LOWER(J895)&amp;""")@XmlRootElement","")&amp;VLOOKUP(J895,Blocos!D:I,6,0)&amp;Apoio!$E$1&amp;Y895,""))</f>
        <v>@Campos(posicao = 6, tipo = 'R')@Column(name = "VL_BC_ICMS")private BigDecimal vlBcIcms;</v>
      </c>
      <c r="X895" s="190" t="str">
        <f>IF(ISNUMBER(Q895),COUNTIF(Blocos!G:G,J895),"")</f>
        <v/>
      </c>
      <c r="Y895" s="190" t="str">
        <f>IF(OR(X895=0,X895=""),"",VLOOKUP(SUMIFS(Blocos!A:A,Blocos!H:H,'EFD REGISTROS e Campos (2)'!X895,Blocos!G:G,'EFD REGISTROS e Campos (2)'!J895),Blocos!A:L,12,0))</f>
        <v/>
      </c>
      <c r="Z895" s="190" t="str">
        <f>IF(ISNUMBER(Q896),VLOOKUP(J895,Blocos!D:G,4,0),"")</f>
        <v/>
      </c>
      <c r="AA895" s="190" t="str">
        <f>IF(ISNUMBER(Q895),CONCATENATE("CREATE TABLE ""reg_",LOWER(J895),""" (""ID"" bigint NOT NULL AUTO_INCREMENT,  ""HASHFILE"" varchar(255) DEFAULT NULL, ""ID_PAI"" bigint NOT NULL,"),IF(Q895="Campo",CONCATENATE("""",L895,""" ",VLOOKUP(R895,Apoio!A:C,3,0)),""))&amp;IF(Z895="","",CONCATENATE("PRIMARY KEY (""ID""), KEY ""FK_reg_",LOWER(Z895),"_ID_PAI"" (""ID_PAI""), CONSTRAINT ""FK_reg_",LOWER(Z895),"_ID_PAI"" FOREIGN KEY (""ID_PAI"") REFERENCES ""reg_",LOWER(Z895),""" (""ID"")) ENGINE=InnoDB AUTO_INCREMENT=105774 DEFAULT CHARSET=utf8mb4 COLLATE=utf8mb4_0900_ai_ci;"))</f>
        <v>"VL_BC_ICMS" decimal(15,6) DEFAULT NULL,</v>
      </c>
      <c r="AB895" s="190" t="str">
        <f t="shared" si="98"/>
        <v>`reg_c390`.`VL_BC_ICMS`,</v>
      </c>
    </row>
    <row r="896" spans="1:28" ht="14.5" hidden="1" customHeight="1" x14ac:dyDescent="0.3">
      <c r="J896" s="187" t="str">
        <f t="shared" ref="J896:J959" si="100">IF(A896="",J895,CONCATENATE(B896,C896,D896,E896,F896,G896,H896))</f>
        <v>C390</v>
      </c>
      <c r="K896" s="181">
        <v>7</v>
      </c>
      <c r="L896" s="289" t="s">
        <v>578</v>
      </c>
      <c r="M896" s="182" t="s">
        <v>1469</v>
      </c>
      <c r="N896" s="181" t="s">
        <v>32</v>
      </c>
      <c r="O896" s="181" t="s">
        <v>28</v>
      </c>
      <c r="P896" s="181">
        <v>2</v>
      </c>
      <c r="Q896" s="192" t="str">
        <f t="shared" si="94"/>
        <v>Campo</v>
      </c>
      <c r="R896" s="192" t="s">
        <v>3606</v>
      </c>
      <c r="S896" s="191" t="str">
        <f t="shared" si="95"/>
        <v/>
      </c>
      <c r="T896" s="192" t="str">
        <f t="shared" si="96"/>
        <v>&lt;campo posicao="7"&gt;
&lt;coluna&gt;VL_ICMS&lt;/coluna&gt;
&lt;descricao&gt;Valor acumulado do ICMS, referente à combinação de CST_ICMS, CFOP e alíquota do ICMS.&lt;/descricao&gt;
&lt;tipo&gt;R&lt;/tipo&gt;
&lt;/campo&gt;</v>
      </c>
      <c r="U896" s="192" t="str">
        <f t="shared" si="99"/>
        <v>&lt;campo posicao="7"&gt;
&lt;coluna&gt;VL_ICMS&lt;/coluna&gt;
&lt;descricao&gt;Valor acumulado do ICMS, referente à combinação de CST_ICMS, CFOP e alíquota do ICMS.&lt;/descricao&gt;
&lt;tipo&gt;R&lt;/tipo&gt;
&lt;/campo&gt;</v>
      </c>
      <c r="V896" s="192" t="str">
        <f t="shared" si="97"/>
        <v>{"Column8", "VL_ICMS"},</v>
      </c>
      <c r="W896" s="191" t="str">
        <f>IF(Q896="Campo","@Campos(posicao = "&amp;K896&amp;", tipo = '"&amp;R896&amp;"')@Column(name = """&amp;L896&amp;""")"&amp;IF(R896="D","@Temporal(TemporalType.DATE)","")&amp;"private "&amp;VLOOKUP(TEXT(R896,"@"),Apoio!A:B,2,0)&amp;" "&amp;SUBSTITUTE(LOWER(LEFT(L896,1))&amp;RIGHT(PROPER(L896),LEN(L896)-1),"_","")&amp;";",IF(ISNUMBER(Q896),IF(R896="R","@Entity@Table(name = ""reg_"&amp;LOWER(J896)&amp;""")@XmlRootElement","")&amp;VLOOKUP(J896,Blocos!D:I,6,0)&amp;Apoio!$E$1&amp;Y896,""))</f>
        <v>@Campos(posicao = 7, tipo = 'R')@Column(name = "VL_ICMS")private BigDecimal vlIcms;</v>
      </c>
      <c r="X896" s="190" t="str">
        <f>IF(ISNUMBER(Q896),COUNTIF(Blocos!G:G,J896),"")</f>
        <v/>
      </c>
      <c r="Y896" s="190" t="str">
        <f>IF(OR(X896=0,X896=""),"",VLOOKUP(SUMIFS(Blocos!A:A,Blocos!H:H,'EFD REGISTROS e Campos (2)'!X896,Blocos!G:G,'EFD REGISTROS e Campos (2)'!J896),Blocos!A:L,12,0))</f>
        <v/>
      </c>
      <c r="Z896" s="190" t="str">
        <f>IF(ISNUMBER(Q897),VLOOKUP(J896,Blocos!D:G,4,0),"")</f>
        <v/>
      </c>
      <c r="AA896" s="190" t="str">
        <f>IF(ISNUMBER(Q896),CONCATENATE("CREATE TABLE ""reg_",LOWER(J896),""" (""ID"" bigint NOT NULL AUTO_INCREMENT,  ""HASHFILE"" varchar(255) DEFAULT NULL, ""ID_PAI"" bigint NOT NULL,"),IF(Q896="Campo",CONCATENATE("""",L896,""" ",VLOOKUP(R896,Apoio!A:C,3,0)),""))&amp;IF(Z896="","",CONCATENATE("PRIMARY KEY (""ID""), KEY ""FK_reg_",LOWER(Z896),"_ID_PAI"" (""ID_PAI""), CONSTRAINT ""FK_reg_",LOWER(Z896),"_ID_PAI"" FOREIGN KEY (""ID_PAI"") REFERENCES ""reg_",LOWER(Z896),""" (""ID"")) ENGINE=InnoDB AUTO_INCREMENT=105774 DEFAULT CHARSET=utf8mb4 COLLATE=utf8mb4_0900_ai_ci;"))</f>
        <v>"VL_ICMS" decimal(15,6) DEFAULT NULL,</v>
      </c>
      <c r="AB896" s="190" t="str">
        <f t="shared" si="98"/>
        <v>`reg_c390`.`VL_ICMS`,</v>
      </c>
    </row>
    <row r="897" spans="1:28" ht="14.5" hidden="1" customHeight="1" x14ac:dyDescent="0.3">
      <c r="J897" s="187" t="str">
        <f t="shared" si="100"/>
        <v>C390</v>
      </c>
      <c r="K897" s="181">
        <v>8</v>
      </c>
      <c r="L897" s="289" t="s">
        <v>1141</v>
      </c>
      <c r="M897" s="182" t="s">
        <v>1470</v>
      </c>
      <c r="N897" s="181" t="s">
        <v>32</v>
      </c>
      <c r="O897" s="181" t="s">
        <v>28</v>
      </c>
      <c r="P897" s="181">
        <v>2</v>
      </c>
      <c r="Q897" s="192" t="str">
        <f t="shared" si="94"/>
        <v>Campo</v>
      </c>
      <c r="R897" s="192" t="s">
        <v>3606</v>
      </c>
      <c r="S897" s="191" t="str">
        <f t="shared" si="95"/>
        <v/>
      </c>
      <c r="T897" s="192" t="str">
        <f t="shared" si="96"/>
        <v>&lt;campo posicao="8"&gt;
&lt;coluna&gt;VL_RED_BC&lt;/coluna&gt;
&lt;descricao&gt;Valor não tributado em função da redução da base de cálculo do ICMS, referente à combinação de CST_ICMS, CFOP, e alíquota do ICMS.&lt;/descricao&gt;
&lt;tipo&gt;R&lt;/tipo&gt;
&lt;/campo&gt;</v>
      </c>
      <c r="U897" s="192" t="str">
        <f t="shared" si="99"/>
        <v>&lt;campo posicao="8"&gt;
&lt;coluna&gt;VL_RED_BC&lt;/coluna&gt;
&lt;descricao&gt;Valor não tributado em função da redução da base de cálculo do ICMS, referente à combinação de CST_ICMS, CFOP, e alíquota do ICMS.&lt;/descricao&gt;
&lt;tipo&gt;R&lt;/tipo&gt;
&lt;/campo&gt;</v>
      </c>
      <c r="V897" s="192" t="str">
        <f t="shared" si="97"/>
        <v>{"Column9", "VL_RED_BC"},</v>
      </c>
      <c r="W897" s="191" t="str">
        <f>IF(Q897="Campo","@Campos(posicao = "&amp;K897&amp;", tipo = '"&amp;R897&amp;"')@Column(name = """&amp;L897&amp;""")"&amp;IF(R897="D","@Temporal(TemporalType.DATE)","")&amp;"private "&amp;VLOOKUP(TEXT(R897,"@"),Apoio!A:B,2,0)&amp;" "&amp;SUBSTITUTE(LOWER(LEFT(L897,1))&amp;RIGHT(PROPER(L897),LEN(L897)-1),"_","")&amp;";",IF(ISNUMBER(Q897),IF(R897="R","@Entity@Table(name = ""reg_"&amp;LOWER(J897)&amp;""")@XmlRootElement","")&amp;VLOOKUP(J897,Blocos!D:I,6,0)&amp;Apoio!$E$1&amp;Y897,""))</f>
        <v>@Campos(posicao = 8, tipo = 'R')@Column(name = "VL_RED_BC")private BigDecimal vlRedBc;</v>
      </c>
      <c r="X897" s="190" t="str">
        <f>IF(ISNUMBER(Q897),COUNTIF(Blocos!G:G,J897),"")</f>
        <v/>
      </c>
      <c r="Y897" s="190" t="str">
        <f>IF(OR(X897=0,X897=""),"",VLOOKUP(SUMIFS(Blocos!A:A,Blocos!H:H,'EFD REGISTROS e Campos (2)'!X897,Blocos!G:G,'EFD REGISTROS e Campos (2)'!J897),Blocos!A:L,12,0))</f>
        <v/>
      </c>
      <c r="Z897" s="190" t="str">
        <f>IF(ISNUMBER(Q898),VLOOKUP(J897,Blocos!D:G,4,0),"")</f>
        <v/>
      </c>
      <c r="AA897" s="190" t="str">
        <f>IF(ISNUMBER(Q897),CONCATENATE("CREATE TABLE ""reg_",LOWER(J897),""" (""ID"" bigint NOT NULL AUTO_INCREMENT,  ""HASHFILE"" varchar(255) DEFAULT NULL, ""ID_PAI"" bigint NOT NULL,"),IF(Q897="Campo",CONCATENATE("""",L897,""" ",VLOOKUP(R897,Apoio!A:C,3,0)),""))&amp;IF(Z897="","",CONCATENATE("PRIMARY KEY (""ID""), KEY ""FK_reg_",LOWER(Z897),"_ID_PAI"" (""ID_PAI""), CONSTRAINT ""FK_reg_",LOWER(Z897),"_ID_PAI"" FOREIGN KEY (""ID_PAI"") REFERENCES ""reg_",LOWER(Z897),""" (""ID"")) ENGINE=InnoDB AUTO_INCREMENT=105774 DEFAULT CHARSET=utf8mb4 COLLATE=utf8mb4_0900_ai_ci;"))</f>
        <v>"VL_RED_BC" decimal(15,6) DEFAULT NULL,</v>
      </c>
      <c r="AB897" s="190" t="str">
        <f t="shared" si="98"/>
        <v>`reg_c390`.`VL_RED_BC`,</v>
      </c>
    </row>
    <row r="898" spans="1:28" ht="14.5" hidden="1" customHeight="1" x14ac:dyDescent="0.3">
      <c r="J898" s="187" t="str">
        <f t="shared" si="100"/>
        <v>C390</v>
      </c>
      <c r="K898" s="181">
        <v>9</v>
      </c>
      <c r="L898" s="289" t="s">
        <v>276</v>
      </c>
      <c r="M898" s="182" t="s">
        <v>381</v>
      </c>
      <c r="N898" s="181" t="s">
        <v>27</v>
      </c>
      <c r="O898" s="181">
        <v>6</v>
      </c>
      <c r="P898" s="181" t="s">
        <v>28</v>
      </c>
      <c r="Q898" s="192" t="str">
        <f t="shared" si="94"/>
        <v>Campo</v>
      </c>
      <c r="R898" s="192" t="s">
        <v>27</v>
      </c>
      <c r="S898" s="191" t="str">
        <f t="shared" si="95"/>
        <v/>
      </c>
      <c r="T898" s="192" t="str">
        <f t="shared" si="96"/>
        <v>&lt;campo posicao="9"&gt;
&lt;coluna&gt;COD_OBS&lt;/coluna&gt;
&lt;descricao&gt;Código da observação do lançamento fiscal (campo 02 do Registro 0460)&lt;/descricao&gt;
&lt;tipo&gt;C&lt;/tipo&gt;
&lt;/campo&gt;</v>
      </c>
      <c r="U898" s="192" t="str">
        <f t="shared" si="99"/>
        <v>&lt;campo posicao="9"&gt;
&lt;coluna&gt;COD_OBS&lt;/coluna&gt;
&lt;descricao&gt;Código da observação do lançamento fiscal (campo 02 do Registro 0460)&lt;/descricao&gt;
&lt;tipo&gt;C&lt;/tipo&gt;
&lt;/campo&gt;</v>
      </c>
      <c r="V898" s="192" t="str">
        <f t="shared" si="97"/>
        <v>{"Column10", "COD_OBS"},</v>
      </c>
      <c r="W898" s="191" t="str">
        <f>IF(Q898="Campo","@Campos(posicao = "&amp;K898&amp;", tipo = '"&amp;R898&amp;"')@Column(name = """&amp;L898&amp;""")"&amp;IF(R898="D","@Temporal(TemporalType.DATE)","")&amp;"private "&amp;VLOOKUP(TEXT(R898,"@"),Apoio!A:B,2,0)&amp;" "&amp;SUBSTITUTE(LOWER(LEFT(L898,1))&amp;RIGHT(PROPER(L898),LEN(L898)-1),"_","")&amp;";",IF(ISNUMBER(Q898),IF(R898="R","@Entity@Table(name = ""reg_"&amp;LOWER(J898)&amp;""")@XmlRootElement","")&amp;VLOOKUP(J898,Blocos!D:I,6,0)&amp;Apoio!$E$1&amp;Y898,""))</f>
        <v>@Campos(posicao = 9, tipo = 'C')@Column(name = "COD_OBS")private String codObs;</v>
      </c>
      <c r="X898" s="190" t="str">
        <f>IF(ISNUMBER(Q898),COUNTIF(Blocos!G:G,J898),"")</f>
        <v/>
      </c>
      <c r="Y898" s="190" t="str">
        <f>IF(OR(X898=0,X898=""),"",VLOOKUP(SUMIFS(Blocos!A:A,Blocos!H:H,'EFD REGISTROS e Campos (2)'!X898,Blocos!G:G,'EFD REGISTROS e Campos (2)'!J898),Blocos!A:L,12,0))</f>
        <v/>
      </c>
      <c r="Z898" s="190" t="str">
        <f>IF(ISNUMBER(Q899),VLOOKUP(J898,Blocos!D:G,4,0),"")</f>
        <v>C350</v>
      </c>
      <c r="AA898" s="190" t="str">
        <f>IF(ISNUMBER(Q898),CONCATENATE("CREATE TABLE ""reg_",LOWER(J898),""" (""ID"" bigint NOT NULL AUTO_INCREMENT,  ""HASHFILE"" varchar(255) DEFAULT NULL, ""ID_PAI"" bigint NOT NULL,"),IF(Q898="Campo",CONCATENATE("""",L898,""" ",VLOOKUP(R898,Apoio!A:C,3,0)),""))&amp;IF(Z898="","",CONCATENATE("PRIMARY KEY (""ID""), KEY ""FK_reg_",LOWER(Z898),"_ID_PAI"" (""ID_PAI""), CONSTRAINT ""FK_reg_",LOWER(Z898),"_ID_PAI"" FOREIGN KEY (""ID_PAI"") REFERENCES ""reg_",LOWER(Z898),""" (""ID"")) ENGINE=InnoDB AUTO_INCREMENT=105774 DEFAULT CHARSET=utf8mb4 COLLATE=utf8mb4_0900_ai_ci;"))</f>
        <v>"COD_OBS" varchar(255) DEFAULT NULL,PRIMARY KEY ("ID"), KEY "FK_reg_c350_ID_PAI" ("ID_PAI"), CONSTRAINT "FK_reg_c350_ID_PAI" FOREIGN KEY ("ID_PAI") REFERENCES "reg_c350" ("ID")) ENGINE=InnoDB AUTO_INCREMENT=105774 DEFAULT CHARSET=utf8mb4 COLLATE=utf8mb4_0900_ai_ci;</v>
      </c>
      <c r="AB898" s="190" t="str">
        <f t="shared" si="98"/>
        <v>`reg_c390`.`COD_OBS`,FROM `efdicms`.`reg_c390`;"</v>
      </c>
    </row>
    <row r="899" spans="1:28" ht="14.5" hidden="1" customHeight="1" collapsed="1" x14ac:dyDescent="0.3">
      <c r="A899" s="180" t="s">
        <v>22</v>
      </c>
      <c r="D899" s="180" t="s">
        <v>1519</v>
      </c>
      <c r="I899" s="180" t="s">
        <v>108</v>
      </c>
      <c r="J899" s="187" t="str">
        <f t="shared" si="100"/>
        <v>C400</v>
      </c>
      <c r="K899" s="195" t="s">
        <v>1520</v>
      </c>
      <c r="Q899" s="192">
        <f t="shared" ref="Q899:Q962" si="101">IF(B899&lt;&gt;"",0,IF(C899&lt;&gt;"",1,IF(D899&lt;&gt;"",2,IF(E899&lt;&gt;"",3,IF(F899&lt;&gt;"",4,IF(G899&lt;&gt;"",5,IF(H899&lt;&gt;"",6,IF(ISNUMBER(K899),"Campo",""))))))))</f>
        <v>2</v>
      </c>
      <c r="S899" s="191" t="str">
        <f t="shared" ref="S899:S962" si="102">IFERROR(IF(ISNUMBER(Q899),CONCATENATE("&lt;/registro&gt;
&lt;registro codigo=""",CONCATENATE(B899,C899,D899,E899,F899,G899,H899),""" perfil=""",A899,""" nivel=""",Q899,"""&gt;"),""),"")</f>
        <v>&lt;/registro&gt;
&lt;registro codigo="C400" perfil="ABC" nivel="2"&gt;</v>
      </c>
      <c r="T899" s="192" t="str">
        <f t="shared" ref="T899:T962" si="103">IF(Q899="Campo",CONCATENATE("&lt;campo posicao=""",K899,"""&gt;
&lt;coluna&gt;",SUBSTITUTE(L899," ",""),"&lt;/coluna&gt;
&lt;descricao&gt;",M899,"&lt;/descricao&gt;
&lt;tipo&gt;",R899,"&lt;/tipo&gt;
&lt;/campo&gt;"),"")</f>
        <v/>
      </c>
      <c r="U899" s="192" t="str">
        <f t="shared" si="99"/>
        <v>&lt;/registro&gt;
&lt;registro codigo="C400" perfil="ABC" nivel="2"&gt;</v>
      </c>
      <c r="V899" s="192" t="str">
        <f t="shared" ref="V899:V962" si="104">IF(ISNUMBER(K899),CONCATENATE("{""Column",K899+1,""", """,L899,"""},",""),"")</f>
        <v/>
      </c>
      <c r="W899" s="191" t="str">
        <f>IF(Q899="Campo","@Campos(posicao = "&amp;K899&amp;", tipo = '"&amp;R899&amp;"')@Column(name = """&amp;L899&amp;""")"&amp;IF(R899="D","@Temporal(TemporalType.DATE)","")&amp;"private "&amp;VLOOKUP(TEXT(R899,"@"),Apoio!A:B,2,0)&amp;" "&amp;SUBSTITUTE(LOWER(LEFT(L899,1))&amp;RIGHT(PROPER(L899),LEN(L899)-1),"_","")&amp;";",IF(ISNUMBER(Q899),IF(R899="R","@Entity@Table(name = ""reg_"&amp;LOWER(J899)&amp;""")@XmlRootElement","")&amp;VLOOKUP(J899,Blocos!D:I,6,0)&amp;Apoio!$E$1&amp;Y899,""))</f>
        <v>@Registros(nivel = 2) public class RegC400 implements Serializable { private static final long serialVersionUID = 1L; @Id @GeneratedValue(strategy = GenerationType.IDENTITY) @Basic(optional = false) @Column(name = "ID" ) private Long id;@ManyToOne(fetch = FetchType.LAZY) @JoinColumn(name = "ID_PAI", nullable = false) private RegC001 idPai; public RegC001 getIdPai() {return idPai;}public void setIdPai(Object idPai) {this.idPai = (RegC001) idPai;}public RegC400() { } public RegC400(Long id) { this.id = id; } public RegC400(Long id, RegC001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List&lt;RegC405&gt; regC405;public List&lt;RegC405&gt; getRegC405() {return regC405;}public void setRegC405(List&lt;RegC405&gt; regC405) {this.regC405 = regC405;}</v>
      </c>
      <c r="X899" s="190">
        <f>IF(ISNUMBER(Q899),COUNTIF(Blocos!G:G,J899),"")</f>
        <v>1</v>
      </c>
      <c r="Y899" s="190" t="str">
        <f>IF(OR(X899=0,X899=""),"",VLOOKUP(SUMIFS(Blocos!A:A,Blocos!H:H,'EFD REGISTROS e Campos (2)'!X899,Blocos!G:G,'EFD REGISTROS e Campos (2)'!J899),Blocos!A:L,12,0))</f>
        <v>@OneToMany( cascade = CascadeType.ALL, fetch = FetchType.LAZY, mappedBy = "idPai")private  List&lt;RegC405&gt; regC405;public List&lt;RegC405&gt; getRegC405() {return regC405;}public void setRegC405(List&lt;RegC405&gt; regC405) {this.regC405 = regC405;}</v>
      </c>
      <c r="Z899" s="190" t="str">
        <f>IF(ISNUMBER(Q900),VLOOKUP(J899,Blocos!D:G,4,0),"")</f>
        <v/>
      </c>
      <c r="AA899" s="190" t="str">
        <f>IF(ISNUMBER(Q899),CONCATENATE("CREATE TABLE ""reg_",LOWER(J899),""" (""ID"" bigint NOT NULL AUTO_INCREMENT,  ""HASHFILE"" varchar(255) DEFAULT NULL, ""ID_PAI"" bigint NOT NULL,"),IF(Q899="Campo",CONCATENATE("""",L899,""" ",VLOOKUP(R899,Apoio!A:C,3,0)),""))&amp;IF(Z899="","",CONCATENATE("PRIMARY KEY (""ID""), KEY ""FK_reg_",LOWER(Z899),"_ID_PAI"" (""ID_PAI""), CONSTRAINT ""FK_reg_",LOWER(Z899),"_ID_PAI"" FOREIGN KEY (""ID_PAI"") REFERENCES ""reg_",LOWER(Z899),""" (""ID"")) ENGINE=InnoDB AUTO_INCREMENT=105774 DEFAULT CHARSET=utf8mb4 COLLATE=utf8mb4_0900_ai_ci;"))</f>
        <v>CREATE TABLE "reg_c400" ("ID" bigint NOT NULL AUTO_INCREMENT,  "HASHFILE" varchar(255) DEFAULT NULL, "ID_PAI" bigint NOT NULL,</v>
      </c>
      <c r="AB899" s="190" t="str">
        <f t="shared" si="98"/>
        <v/>
      </c>
    </row>
    <row r="900" spans="1:28" ht="14.5" hidden="1" customHeight="1" x14ac:dyDescent="0.3">
      <c r="J900" s="187" t="str">
        <f t="shared" si="100"/>
        <v>C400</v>
      </c>
      <c r="K900" s="181">
        <v>1</v>
      </c>
      <c r="L900" s="289" t="s">
        <v>25</v>
      </c>
      <c r="M900" s="182" t="s">
        <v>1521</v>
      </c>
      <c r="N900" s="181" t="s">
        <v>27</v>
      </c>
      <c r="O900" s="181">
        <v>4</v>
      </c>
      <c r="P900" s="181" t="s">
        <v>28</v>
      </c>
      <c r="Q900" s="192" t="str">
        <f t="shared" si="101"/>
        <v>Campo</v>
      </c>
      <c r="R900" s="192" t="s">
        <v>27</v>
      </c>
      <c r="S900" s="191" t="str">
        <f t="shared" si="102"/>
        <v/>
      </c>
      <c r="T900" s="192" t="str">
        <f t="shared" si="103"/>
        <v>&lt;campo posicao="1"&gt;
&lt;coluna&gt;REG&lt;/coluna&gt;
&lt;descricao&gt;Texto fixo contendo "C400"&lt;/descricao&gt;
&lt;tipo&gt;C&lt;/tipo&gt;
&lt;/campo&gt;</v>
      </c>
      <c r="U900" s="192" t="str">
        <f t="shared" si="99"/>
        <v>&lt;campo posicao="1"&gt;
&lt;coluna&gt;REG&lt;/coluna&gt;
&lt;descricao&gt;Texto fixo contendo "C400"&lt;/descricao&gt;
&lt;tipo&gt;C&lt;/tipo&gt;
&lt;/campo&gt;</v>
      </c>
      <c r="V900" s="192" t="str">
        <f t="shared" si="104"/>
        <v>{"Column2", "REG"},</v>
      </c>
      <c r="W900" s="191" t="str">
        <f>IF(Q900="Campo","@Campos(posicao = "&amp;K900&amp;", tipo = '"&amp;R900&amp;"')@Column(name = """&amp;L900&amp;""")"&amp;IF(R900="D","@Temporal(TemporalType.DATE)","")&amp;"private "&amp;VLOOKUP(TEXT(R900,"@"),Apoio!A:B,2,0)&amp;" "&amp;SUBSTITUTE(LOWER(LEFT(L900,1))&amp;RIGHT(PROPER(L900),LEN(L900)-1),"_","")&amp;";",IF(ISNUMBER(Q900),IF(R900="R","@Entity@Table(name = ""reg_"&amp;LOWER(J900)&amp;""")@XmlRootElement","")&amp;VLOOKUP(J900,Blocos!D:I,6,0)&amp;Apoio!$E$1&amp;Y900,""))</f>
        <v>@Campos(posicao = 1, tipo = 'C')@Column(name = "REG")private String reg;</v>
      </c>
      <c r="X900" s="190" t="str">
        <f>IF(ISNUMBER(Q900),COUNTIF(Blocos!G:G,J900),"")</f>
        <v/>
      </c>
      <c r="Y900" s="190" t="str">
        <f>IF(OR(X900=0,X900=""),"",VLOOKUP(SUMIFS(Blocos!A:A,Blocos!H:H,'EFD REGISTROS e Campos (2)'!X900,Blocos!G:G,'EFD REGISTROS e Campos (2)'!J900),Blocos!A:L,12,0))</f>
        <v/>
      </c>
      <c r="Z900" s="190" t="str">
        <f>IF(ISNUMBER(Q901),VLOOKUP(J900,Blocos!D:G,4,0),"")</f>
        <v/>
      </c>
      <c r="AA900" s="190" t="str">
        <f>IF(ISNUMBER(Q900),CONCATENATE("CREATE TABLE ""reg_",LOWER(J900),""" (""ID"" bigint NOT NULL AUTO_INCREMENT,  ""HASHFILE"" varchar(255) DEFAULT NULL, ""ID_PAI"" bigint NOT NULL,"),IF(Q900="Campo",CONCATENATE("""",L900,""" ",VLOOKUP(R900,Apoio!A:C,3,0)),""))&amp;IF(Z900="","",CONCATENATE("PRIMARY KEY (""ID""), KEY ""FK_reg_",LOWER(Z900),"_ID_PAI"" (""ID_PAI""), CONSTRAINT ""FK_reg_",LOWER(Z900),"_ID_PAI"" FOREIGN KEY (""ID_PAI"") REFERENCES ""reg_",LOWER(Z900),""" (""ID"")) ENGINE=InnoDB AUTO_INCREMENT=105774 DEFAULT CHARSET=utf8mb4 COLLATE=utf8mb4_0900_ai_ci;"))</f>
        <v>"REG" varchar(255) DEFAULT NULL,</v>
      </c>
      <c r="AB900" s="190" t="str">
        <f t="shared" ref="AB900:AB963" si="105">IF(Q900="Campo",CONCATENATE(IF(K900=1,"USE `efdicms`;SELECT ",""),"`reg_",LOWER(J900),"`.`",L900,"`,"),"")&amp;IF(J900&lt;&gt;J901,CONCATENATE("FROM `efdicms`.`reg_",LOWER(J900),"`;"""),"")</f>
        <v>USE `efdicms`;SELECT `reg_c400`.`REG`,</v>
      </c>
    </row>
    <row r="901" spans="1:28" ht="14.5" hidden="1" customHeight="1" x14ac:dyDescent="0.3">
      <c r="J901" s="187" t="str">
        <f t="shared" si="100"/>
        <v>C400</v>
      </c>
      <c r="K901" s="181">
        <v>2</v>
      </c>
      <c r="L901" s="289" t="s">
        <v>344</v>
      </c>
      <c r="M901" s="182" t="s">
        <v>701</v>
      </c>
      <c r="N901" s="181" t="s">
        <v>27</v>
      </c>
      <c r="O901" s="181" t="s">
        <v>54</v>
      </c>
      <c r="P901" s="181" t="s">
        <v>28</v>
      </c>
      <c r="Q901" s="192" t="str">
        <f t="shared" si="101"/>
        <v>Campo</v>
      </c>
      <c r="R901" s="192" t="s">
        <v>27</v>
      </c>
      <c r="S901" s="191" t="str">
        <f t="shared" si="102"/>
        <v/>
      </c>
      <c r="T901" s="192" t="str">
        <f t="shared" si="103"/>
        <v>&lt;campo posicao="2"&gt;
&lt;coluna&gt;COD_MOD&lt;/coluna&gt;
&lt;descricao&gt;Código do modelo do documento fiscal, conforme a Tabela 4.1.1&lt;/descricao&gt;
&lt;tipo&gt;C&lt;/tipo&gt;
&lt;/campo&gt;</v>
      </c>
      <c r="U901" s="192" t="str">
        <f t="shared" si="99"/>
        <v>&lt;campo posicao="2"&gt;
&lt;coluna&gt;COD_MOD&lt;/coluna&gt;
&lt;descricao&gt;Código do modelo do documento fiscal, conforme a Tabela 4.1.1&lt;/descricao&gt;
&lt;tipo&gt;C&lt;/tipo&gt;
&lt;/campo&gt;</v>
      </c>
      <c r="V901" s="192" t="str">
        <f t="shared" si="104"/>
        <v>{"Column3", "COD_MOD"},</v>
      </c>
      <c r="W901" s="191" t="str">
        <f>IF(Q901="Campo","@Campos(posicao = "&amp;K901&amp;", tipo = '"&amp;R901&amp;"')@Column(name = """&amp;L901&amp;""")"&amp;IF(R901="D","@Temporal(TemporalType.DATE)","")&amp;"private "&amp;VLOOKUP(TEXT(R901,"@"),Apoio!A:B,2,0)&amp;" "&amp;SUBSTITUTE(LOWER(LEFT(L901,1))&amp;RIGHT(PROPER(L901),LEN(L901)-1),"_","")&amp;";",IF(ISNUMBER(Q901),IF(R901="R","@Entity@Table(name = ""reg_"&amp;LOWER(J901)&amp;""")@XmlRootElement","")&amp;VLOOKUP(J901,Blocos!D:I,6,0)&amp;Apoio!$E$1&amp;Y901,""))</f>
        <v>@Campos(posicao = 2, tipo = 'C')@Column(name = "COD_MOD")private String codMod;</v>
      </c>
      <c r="X901" s="190" t="str">
        <f>IF(ISNUMBER(Q901),COUNTIF(Blocos!G:G,J901),"")</f>
        <v/>
      </c>
      <c r="Y901" s="190" t="str">
        <f>IF(OR(X901=0,X901=""),"",VLOOKUP(SUMIFS(Blocos!A:A,Blocos!H:H,'EFD REGISTROS e Campos (2)'!X901,Blocos!G:G,'EFD REGISTROS e Campos (2)'!J901),Blocos!A:L,12,0))</f>
        <v/>
      </c>
      <c r="Z901" s="190" t="str">
        <f>IF(ISNUMBER(Q902),VLOOKUP(J901,Blocos!D:G,4,0),"")</f>
        <v/>
      </c>
      <c r="AA901" s="190" t="str">
        <f>IF(ISNUMBER(Q901),CONCATENATE("CREATE TABLE ""reg_",LOWER(J901),""" (""ID"" bigint NOT NULL AUTO_INCREMENT,  ""HASHFILE"" varchar(255) DEFAULT NULL, ""ID_PAI"" bigint NOT NULL,"),IF(Q901="Campo",CONCATENATE("""",L901,""" ",VLOOKUP(R901,Apoio!A:C,3,0)),""))&amp;IF(Z901="","",CONCATENATE("PRIMARY KEY (""ID""), KEY ""FK_reg_",LOWER(Z901),"_ID_PAI"" (""ID_PAI""), CONSTRAINT ""FK_reg_",LOWER(Z901),"_ID_PAI"" FOREIGN KEY (""ID_PAI"") REFERENCES ""reg_",LOWER(Z901),""" (""ID"")) ENGINE=InnoDB AUTO_INCREMENT=105774 DEFAULT CHARSET=utf8mb4 COLLATE=utf8mb4_0900_ai_ci;"))</f>
        <v>"COD_MOD" varchar(255) DEFAULT NULL,</v>
      </c>
      <c r="AB901" s="190" t="str">
        <f t="shared" si="105"/>
        <v>`reg_c400`.`COD_MOD`,</v>
      </c>
    </row>
    <row r="902" spans="1:28" ht="14.5" hidden="1" customHeight="1" x14ac:dyDescent="0.3">
      <c r="J902" s="187" t="str">
        <f t="shared" si="100"/>
        <v>C400</v>
      </c>
      <c r="K902" s="181">
        <v>3</v>
      </c>
      <c r="L902" s="289" t="s">
        <v>1522</v>
      </c>
      <c r="M902" s="182" t="s">
        <v>1523</v>
      </c>
      <c r="N902" s="181" t="s">
        <v>27</v>
      </c>
      <c r="O902" s="181">
        <v>20</v>
      </c>
      <c r="P902" s="181" t="s">
        <v>28</v>
      </c>
      <c r="Q902" s="192" t="str">
        <f t="shared" si="101"/>
        <v>Campo</v>
      </c>
      <c r="R902" s="192" t="s">
        <v>27</v>
      </c>
      <c r="S902" s="191" t="str">
        <f t="shared" si="102"/>
        <v/>
      </c>
      <c r="T902" s="192" t="str">
        <f t="shared" si="103"/>
        <v>&lt;campo posicao="3"&gt;
&lt;coluna&gt;ECF_MOD&lt;/coluna&gt;
&lt;descricao&gt;Modelo do equipamento&lt;/descricao&gt;
&lt;tipo&gt;C&lt;/tipo&gt;
&lt;/campo&gt;</v>
      </c>
      <c r="U902" s="192" t="str">
        <f t="shared" si="99"/>
        <v>&lt;campo posicao="3"&gt;
&lt;coluna&gt;ECF_MOD&lt;/coluna&gt;
&lt;descricao&gt;Modelo do equipamento&lt;/descricao&gt;
&lt;tipo&gt;C&lt;/tipo&gt;
&lt;/campo&gt;</v>
      </c>
      <c r="V902" s="192" t="str">
        <f t="shared" si="104"/>
        <v>{"Column4", "ECF_MOD"},</v>
      </c>
      <c r="W902" s="191" t="str">
        <f>IF(Q902="Campo","@Campos(posicao = "&amp;K902&amp;", tipo = '"&amp;R902&amp;"')@Column(name = """&amp;L902&amp;""")"&amp;IF(R902="D","@Temporal(TemporalType.DATE)","")&amp;"private "&amp;VLOOKUP(TEXT(R902,"@"),Apoio!A:B,2,0)&amp;" "&amp;SUBSTITUTE(LOWER(LEFT(L902,1))&amp;RIGHT(PROPER(L902),LEN(L902)-1),"_","")&amp;";",IF(ISNUMBER(Q902),IF(R902="R","@Entity@Table(name = ""reg_"&amp;LOWER(J902)&amp;""")@XmlRootElement","")&amp;VLOOKUP(J902,Blocos!D:I,6,0)&amp;Apoio!$E$1&amp;Y902,""))</f>
        <v>@Campos(posicao = 3, tipo = 'C')@Column(name = "ECF_MOD")private String ecfMod;</v>
      </c>
      <c r="X902" s="190" t="str">
        <f>IF(ISNUMBER(Q902),COUNTIF(Blocos!G:G,J902),"")</f>
        <v/>
      </c>
      <c r="Y902" s="190" t="str">
        <f>IF(OR(X902=0,X902=""),"",VLOOKUP(SUMIFS(Blocos!A:A,Blocos!H:H,'EFD REGISTROS e Campos (2)'!X902,Blocos!G:G,'EFD REGISTROS e Campos (2)'!J902),Blocos!A:L,12,0))</f>
        <v/>
      </c>
      <c r="Z902" s="190" t="str">
        <f>IF(ISNUMBER(Q903),VLOOKUP(J902,Blocos!D:G,4,0),"")</f>
        <v/>
      </c>
      <c r="AA902" s="190" t="str">
        <f>IF(ISNUMBER(Q902),CONCATENATE("CREATE TABLE ""reg_",LOWER(J902),""" (""ID"" bigint NOT NULL AUTO_INCREMENT,  ""HASHFILE"" varchar(255) DEFAULT NULL, ""ID_PAI"" bigint NOT NULL,"),IF(Q902="Campo",CONCATENATE("""",L902,""" ",VLOOKUP(R902,Apoio!A:C,3,0)),""))&amp;IF(Z902="","",CONCATENATE("PRIMARY KEY (""ID""), KEY ""FK_reg_",LOWER(Z902),"_ID_PAI"" (""ID_PAI""), CONSTRAINT ""FK_reg_",LOWER(Z902),"_ID_PAI"" FOREIGN KEY (""ID_PAI"") REFERENCES ""reg_",LOWER(Z902),""" (""ID"")) ENGINE=InnoDB AUTO_INCREMENT=105774 DEFAULT CHARSET=utf8mb4 COLLATE=utf8mb4_0900_ai_ci;"))</f>
        <v>"ECF_MOD" varchar(255) DEFAULT NULL,</v>
      </c>
      <c r="AB902" s="190" t="str">
        <f t="shared" si="105"/>
        <v>`reg_c400`.`ECF_MOD`,</v>
      </c>
    </row>
    <row r="903" spans="1:28" ht="14.5" hidden="1" customHeight="1" x14ac:dyDescent="0.3">
      <c r="J903" s="187" t="str">
        <f t="shared" si="100"/>
        <v>C400</v>
      </c>
      <c r="K903" s="181">
        <v>4</v>
      </c>
      <c r="L903" s="289" t="s">
        <v>663</v>
      </c>
      <c r="M903" s="182" t="s">
        <v>664</v>
      </c>
      <c r="N903" s="181" t="s">
        <v>27</v>
      </c>
      <c r="O903" s="181">
        <v>21</v>
      </c>
      <c r="P903" s="181" t="s">
        <v>28</v>
      </c>
      <c r="Q903" s="192" t="str">
        <f t="shared" si="101"/>
        <v>Campo</v>
      </c>
      <c r="R903" s="192" t="s">
        <v>27</v>
      </c>
      <c r="S903" s="191" t="str">
        <f t="shared" si="102"/>
        <v/>
      </c>
      <c r="T903" s="192" t="str">
        <f t="shared" si="103"/>
        <v>&lt;campo posicao="4"&gt;
&lt;coluna&gt;ECF_FAB&lt;/coluna&gt;
&lt;descricao&gt;Número de série de fabricação do ECF&lt;/descricao&gt;
&lt;tipo&gt;C&lt;/tipo&gt;
&lt;/campo&gt;</v>
      </c>
      <c r="U903" s="192" t="str">
        <f t="shared" si="99"/>
        <v>&lt;campo posicao="4"&gt;
&lt;coluna&gt;ECF_FAB&lt;/coluna&gt;
&lt;descricao&gt;Número de série de fabricação do ECF&lt;/descricao&gt;
&lt;tipo&gt;C&lt;/tipo&gt;
&lt;/campo&gt;</v>
      </c>
      <c r="V903" s="192" t="str">
        <f t="shared" si="104"/>
        <v>{"Column5", "ECF_FAB"},</v>
      </c>
      <c r="W903" s="191" t="str">
        <f>IF(Q903="Campo","@Campos(posicao = "&amp;K903&amp;", tipo = '"&amp;R903&amp;"')@Column(name = """&amp;L903&amp;""")"&amp;IF(R903="D","@Temporal(TemporalType.DATE)","")&amp;"private "&amp;VLOOKUP(TEXT(R903,"@"),Apoio!A:B,2,0)&amp;" "&amp;SUBSTITUTE(LOWER(LEFT(L903,1))&amp;RIGHT(PROPER(L903),LEN(L903)-1),"_","")&amp;";",IF(ISNUMBER(Q903),IF(R903="R","@Entity@Table(name = ""reg_"&amp;LOWER(J903)&amp;""")@XmlRootElement","")&amp;VLOOKUP(J903,Blocos!D:I,6,0)&amp;Apoio!$E$1&amp;Y903,""))</f>
        <v>@Campos(posicao = 4, tipo = 'C')@Column(name = "ECF_FAB")private String ecfFab;</v>
      </c>
      <c r="X903" s="190" t="str">
        <f>IF(ISNUMBER(Q903),COUNTIF(Blocos!G:G,J903),"")</f>
        <v/>
      </c>
      <c r="Y903" s="190" t="str">
        <f>IF(OR(X903=0,X903=""),"",VLOOKUP(SUMIFS(Blocos!A:A,Blocos!H:H,'EFD REGISTROS e Campos (2)'!X903,Blocos!G:G,'EFD REGISTROS e Campos (2)'!J903),Blocos!A:L,12,0))</f>
        <v/>
      </c>
      <c r="Z903" s="190" t="str">
        <f>IF(ISNUMBER(Q904),VLOOKUP(J903,Blocos!D:G,4,0),"")</f>
        <v/>
      </c>
      <c r="AA903" s="190" t="str">
        <f>IF(ISNUMBER(Q903),CONCATENATE("CREATE TABLE ""reg_",LOWER(J903),""" (""ID"" bigint NOT NULL AUTO_INCREMENT,  ""HASHFILE"" varchar(255) DEFAULT NULL, ""ID_PAI"" bigint NOT NULL,"),IF(Q903="Campo",CONCATENATE("""",L903,""" ",VLOOKUP(R903,Apoio!A:C,3,0)),""))&amp;IF(Z903="","",CONCATENATE("PRIMARY KEY (""ID""), KEY ""FK_reg_",LOWER(Z903),"_ID_PAI"" (""ID_PAI""), CONSTRAINT ""FK_reg_",LOWER(Z903),"_ID_PAI"" FOREIGN KEY (""ID_PAI"") REFERENCES ""reg_",LOWER(Z903),""" (""ID"")) ENGINE=InnoDB AUTO_INCREMENT=105774 DEFAULT CHARSET=utf8mb4 COLLATE=utf8mb4_0900_ai_ci;"))</f>
        <v>"ECF_FAB" varchar(255) DEFAULT NULL,</v>
      </c>
      <c r="AB903" s="190" t="str">
        <f t="shared" si="105"/>
        <v>`reg_c400`.`ECF_FAB`,</v>
      </c>
    </row>
    <row r="904" spans="1:28" ht="14.5" hidden="1" customHeight="1" x14ac:dyDescent="0.3">
      <c r="J904" s="187" t="str">
        <f t="shared" si="100"/>
        <v>C400</v>
      </c>
      <c r="K904" s="181">
        <v>5</v>
      </c>
      <c r="L904" s="289" t="s">
        <v>665</v>
      </c>
      <c r="M904" s="182" t="s">
        <v>666</v>
      </c>
      <c r="N904" s="181" t="s">
        <v>32</v>
      </c>
      <c r="O904" s="181">
        <v>3</v>
      </c>
      <c r="P904" s="181" t="s">
        <v>28</v>
      </c>
      <c r="Q904" s="192" t="str">
        <f t="shared" si="101"/>
        <v>Campo</v>
      </c>
      <c r="R904" s="192" t="s">
        <v>3607</v>
      </c>
      <c r="S904" s="191" t="str">
        <f t="shared" si="102"/>
        <v/>
      </c>
      <c r="T904" s="192" t="str">
        <f t="shared" si="103"/>
        <v>&lt;campo posicao="5"&gt;
&lt;coluna&gt;ECF_CX&lt;/coluna&gt;
&lt;descricao&gt;Número do caixa atribuído ao ECF&lt;/descricao&gt;
&lt;tipo&gt;I&lt;/tipo&gt;
&lt;/campo&gt;</v>
      </c>
      <c r="U904" s="192" t="str">
        <f t="shared" si="99"/>
        <v>&lt;campo posicao="5"&gt;
&lt;coluna&gt;ECF_CX&lt;/coluna&gt;
&lt;descricao&gt;Número do caixa atribuído ao ECF&lt;/descricao&gt;
&lt;tipo&gt;I&lt;/tipo&gt;
&lt;/campo&gt;</v>
      </c>
      <c r="V904" s="192" t="str">
        <f t="shared" si="104"/>
        <v>{"Column6", "ECF_CX"},</v>
      </c>
      <c r="W904" s="191" t="str">
        <f>IF(Q904="Campo","@Campos(posicao = "&amp;K904&amp;", tipo = '"&amp;R904&amp;"')@Column(name = """&amp;L904&amp;""")"&amp;IF(R904="D","@Temporal(TemporalType.DATE)","")&amp;"private "&amp;VLOOKUP(TEXT(R904,"@"),Apoio!A:B,2,0)&amp;" "&amp;SUBSTITUTE(LOWER(LEFT(L904,1))&amp;RIGHT(PROPER(L904),LEN(L904)-1),"_","")&amp;";",IF(ISNUMBER(Q904),IF(R904="R","@Entity@Table(name = ""reg_"&amp;LOWER(J904)&amp;""")@XmlRootElement","")&amp;VLOOKUP(J904,Blocos!D:I,6,0)&amp;Apoio!$E$1&amp;Y904,""))</f>
        <v>@Campos(posicao = 5, tipo = 'I')@Column(name = "ECF_CX")private int ecfCx;</v>
      </c>
      <c r="X904" s="190" t="str">
        <f>IF(ISNUMBER(Q904),COUNTIF(Blocos!G:G,J904),"")</f>
        <v/>
      </c>
      <c r="Y904" s="190" t="str">
        <f>IF(OR(X904=0,X904=""),"",VLOOKUP(SUMIFS(Blocos!A:A,Blocos!H:H,'EFD REGISTROS e Campos (2)'!X904,Blocos!G:G,'EFD REGISTROS e Campos (2)'!J904),Blocos!A:L,12,0))</f>
        <v/>
      </c>
      <c r="Z904" s="190" t="str">
        <f>IF(ISNUMBER(Q905),VLOOKUP(J904,Blocos!D:G,4,0),"")</f>
        <v>C001</v>
      </c>
      <c r="AA904" s="190" t="str">
        <f>IF(ISNUMBER(Q904),CONCATENATE("CREATE TABLE ""reg_",LOWER(J904),""" (""ID"" bigint NOT NULL AUTO_INCREMENT,  ""HASHFILE"" varchar(255) DEFAULT NULL, ""ID_PAI"" bigint NOT NULL,"),IF(Q904="Campo",CONCATENATE("""",L904,""" ",VLOOKUP(R904,Apoio!A:C,3,0)),""))&amp;IF(Z904="","",CONCATENATE("PRIMARY KEY (""ID""), KEY ""FK_reg_",LOWER(Z904),"_ID_PAI"" (""ID_PAI""), CONSTRAINT ""FK_reg_",LOWER(Z904),"_ID_PAI"" FOREIGN KEY (""ID_PAI"") REFERENCES ""reg_",LOWER(Z904),""" (""ID"")) ENGINE=InnoDB AUTO_INCREMENT=105774 DEFAULT CHARSET=utf8mb4 COLLATE=utf8mb4_0900_ai_ci;"))</f>
        <v>"ECF_CX" int DEFAULT NULL,PRIMARY KEY ("ID"), KEY "FK_reg_c001_ID_PAI" ("ID_PAI"), CONSTRAINT "FK_reg_c001_ID_PAI" FOREIGN KEY ("ID_PAI") REFERENCES "reg_c001" ("ID")) ENGINE=InnoDB AUTO_INCREMENT=105774 DEFAULT CHARSET=utf8mb4 COLLATE=utf8mb4_0900_ai_ci;</v>
      </c>
      <c r="AB904" s="190" t="str">
        <f t="shared" si="105"/>
        <v>`reg_c400`.`ECF_CX`,FROM `efdicms`.`reg_c400`;"</v>
      </c>
    </row>
    <row r="905" spans="1:28" ht="14.5" hidden="1" customHeight="1" collapsed="1" x14ac:dyDescent="0.3">
      <c r="A905" s="180" t="s">
        <v>22</v>
      </c>
      <c r="E905" s="180" t="s">
        <v>1524</v>
      </c>
      <c r="I905" s="180" t="s">
        <v>144</v>
      </c>
      <c r="J905" s="187" t="str">
        <f t="shared" si="100"/>
        <v>C405</v>
      </c>
      <c r="K905" s="195" t="s">
        <v>1525</v>
      </c>
      <c r="Q905" s="192">
        <f t="shared" si="101"/>
        <v>3</v>
      </c>
      <c r="S905" s="191" t="str">
        <f t="shared" si="102"/>
        <v>&lt;/registro&gt;
&lt;registro codigo="C405" perfil="ABC" nivel="3"&gt;</v>
      </c>
      <c r="T905" s="192" t="str">
        <f t="shared" si="103"/>
        <v/>
      </c>
      <c r="U905" s="192" t="str">
        <f t="shared" si="99"/>
        <v>&lt;/registro&gt;
&lt;registro codigo="C405" perfil="ABC" nivel="3"&gt;</v>
      </c>
      <c r="V905" s="192" t="str">
        <f t="shared" si="104"/>
        <v/>
      </c>
      <c r="W905" s="191" t="str">
        <f>IF(Q905="Campo","@Campos(posicao = "&amp;K905&amp;", tipo = '"&amp;R905&amp;"')@Column(name = """&amp;L905&amp;""")"&amp;IF(R905="D","@Temporal(TemporalType.DATE)","")&amp;"private "&amp;VLOOKUP(TEXT(R905,"@"),Apoio!A:B,2,0)&amp;" "&amp;SUBSTITUTE(LOWER(LEFT(L905,1))&amp;RIGHT(PROPER(L905),LEN(L905)-1),"_","")&amp;";",IF(ISNUMBER(Q905),IF(R905="R","@Entity@Table(name = ""reg_"&amp;LOWER(J905)&amp;""")@XmlRootElement","")&amp;VLOOKUP(J905,Blocos!D:I,6,0)&amp;Apoio!$E$1&amp;Y905,""))</f>
        <v>@Registros(nivel = 3) public class RegC405 implements Serializable { private static final long serialVersionUID = 1L; @Id @GeneratedValue(strategy = GenerationType.IDENTITY) @Basic(optional = false) @Column(name = "ID" ) private Long id;@ManyToOne(fetch = FetchType.LAZY) @JoinColumn(name = "ID_PAI", nullable = false) private RegC400 idPai; public RegC400 getIdPai() {return idPai;}public void setIdPai(Object idPai) {this.idPai = (RegC400) idPai;}public RegC405() { } public RegC405(Long id) { this.id = id; } public RegC405(Long id, RegC400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RegC410 regC410;public RegC410 getRegC410() {return regC410;}public void setRegC410(RegC410 regC410) {this.regC410 = regC410;}@OneToMany( cascade = CascadeType.ALL, fetch = FetchType.LAZY, mappedBy = "idPai")private  List&lt;RegC420&gt; regC420;public List&lt;RegC420&gt; getRegC420() {return regC420;}public void setRegC420(List&lt;RegC420&gt; regC420) {this.regC420 = regC420;}@OneToMany( cascade = CascadeType.ALL, fetch = FetchType.LAZY, mappedBy = "idPai")private  List&lt;RegC460&gt; regC460;public List&lt;RegC460&gt; getRegC460() {return regC460;}public void setRegC460(List&lt;RegC460&gt; regC460) {this.regC460 = regC460;}@OneToMany( cascade = CascadeType.ALL, fetch = FetchType.LAZY, mappedBy = "idPai")private  List&lt;RegC490&gt; regC490;public List&lt;RegC490&gt; getRegC490() {return regC490;}public void setRegC490(List&lt;RegC490&gt; regC490) {this.regC490 = regC490;}</v>
      </c>
      <c r="X905" s="190">
        <f>IF(ISNUMBER(Q905),COUNTIF(Blocos!G:G,J905),"")</f>
        <v>4</v>
      </c>
      <c r="Y905" s="190" t="str">
        <f>IF(OR(X905=0,X905=""),"",VLOOKUP(SUMIFS(Blocos!A:A,Blocos!H:H,'EFD REGISTROS e Campos (2)'!X905,Blocos!G:G,'EFD REGISTROS e Campos (2)'!J905),Blocos!A:L,12,0))</f>
        <v>@OneToOne(optional = true, cascade = CascadeType.ALL, fetch = FetchType.LAZY, mappedBy = "idPai")private  RegC410 regC410;public RegC410 getRegC410() {return regC410;}public void setRegC410(RegC410 regC410) {this.regC410 = regC410;}@OneToMany( cascade = CascadeType.ALL, fetch = FetchType.LAZY, mappedBy = "idPai")private  List&lt;RegC420&gt; regC420;public List&lt;RegC420&gt; getRegC420() {return regC420;}public void setRegC420(List&lt;RegC420&gt; regC420) {this.regC420 = regC420;}@OneToMany( cascade = CascadeType.ALL, fetch = FetchType.LAZY, mappedBy = "idPai")private  List&lt;RegC460&gt; regC460;public List&lt;RegC460&gt; getRegC460() {return regC460;}public void setRegC460(List&lt;RegC460&gt; regC460) {this.regC460 = regC460;}@OneToMany( cascade = CascadeType.ALL, fetch = FetchType.LAZY, mappedBy = "idPai")private  List&lt;RegC490&gt; regC490;public List&lt;RegC490&gt; getRegC490() {return regC490;}public void setRegC490(List&lt;RegC490&gt; regC490) {this.regC490 = regC490;}</v>
      </c>
      <c r="Z905" s="190" t="str">
        <f>IF(ISNUMBER(Q906),VLOOKUP(J905,Blocos!D:G,4,0),"")</f>
        <v/>
      </c>
      <c r="AA905" s="190" t="str">
        <f>IF(ISNUMBER(Q905),CONCATENATE("CREATE TABLE ""reg_",LOWER(J905),""" (""ID"" bigint NOT NULL AUTO_INCREMENT,  ""HASHFILE"" varchar(255) DEFAULT NULL, ""ID_PAI"" bigint NOT NULL,"),IF(Q905="Campo",CONCATENATE("""",L905,""" ",VLOOKUP(R905,Apoio!A:C,3,0)),""))&amp;IF(Z905="","",CONCATENATE("PRIMARY KEY (""ID""), KEY ""FK_reg_",LOWER(Z905),"_ID_PAI"" (""ID_PAI""), CONSTRAINT ""FK_reg_",LOWER(Z905),"_ID_PAI"" FOREIGN KEY (""ID_PAI"") REFERENCES ""reg_",LOWER(Z905),""" (""ID"")) ENGINE=InnoDB AUTO_INCREMENT=105774 DEFAULT CHARSET=utf8mb4 COLLATE=utf8mb4_0900_ai_ci;"))</f>
        <v>CREATE TABLE "reg_c405" ("ID" bigint NOT NULL AUTO_INCREMENT,  "HASHFILE" varchar(255) DEFAULT NULL, "ID_PAI" bigint NOT NULL,</v>
      </c>
      <c r="AB905" s="190" t="str">
        <f t="shared" si="105"/>
        <v/>
      </c>
    </row>
    <row r="906" spans="1:28" ht="14.5" hidden="1" customHeight="1" x14ac:dyDescent="0.3">
      <c r="J906" s="187" t="str">
        <f t="shared" si="100"/>
        <v>C405</v>
      </c>
      <c r="K906" s="181">
        <v>1</v>
      </c>
      <c r="L906" s="289" t="s">
        <v>25</v>
      </c>
      <c r="M906" s="182" t="s">
        <v>1526</v>
      </c>
      <c r="N906" s="181" t="s">
        <v>27</v>
      </c>
      <c r="O906" s="181">
        <v>4</v>
      </c>
      <c r="P906" s="181" t="s">
        <v>28</v>
      </c>
      <c r="Q906" s="192" t="str">
        <f t="shared" si="101"/>
        <v>Campo</v>
      </c>
      <c r="R906" s="192" t="s">
        <v>27</v>
      </c>
      <c r="S906" s="191" t="str">
        <f t="shared" si="102"/>
        <v/>
      </c>
      <c r="T906" s="192" t="str">
        <f t="shared" si="103"/>
        <v>&lt;campo posicao="1"&gt;
&lt;coluna&gt;REG&lt;/coluna&gt;
&lt;descricao&gt;Texto fixo contendo "C405"&lt;/descricao&gt;
&lt;tipo&gt;C&lt;/tipo&gt;
&lt;/campo&gt;</v>
      </c>
      <c r="U906" s="192" t="str">
        <f t="shared" si="99"/>
        <v>&lt;campo posicao="1"&gt;
&lt;coluna&gt;REG&lt;/coluna&gt;
&lt;descricao&gt;Texto fixo contendo "C405"&lt;/descricao&gt;
&lt;tipo&gt;C&lt;/tipo&gt;
&lt;/campo&gt;</v>
      </c>
      <c r="V906" s="192" t="str">
        <f t="shared" si="104"/>
        <v>{"Column2", "REG"},</v>
      </c>
      <c r="W906" s="191" t="str">
        <f>IF(Q906="Campo","@Campos(posicao = "&amp;K906&amp;", tipo = '"&amp;R906&amp;"')@Column(name = """&amp;L906&amp;""")"&amp;IF(R906="D","@Temporal(TemporalType.DATE)","")&amp;"private "&amp;VLOOKUP(TEXT(R906,"@"),Apoio!A:B,2,0)&amp;" "&amp;SUBSTITUTE(LOWER(LEFT(L906,1))&amp;RIGHT(PROPER(L906),LEN(L906)-1),"_","")&amp;";",IF(ISNUMBER(Q906),IF(R906="R","@Entity@Table(name = ""reg_"&amp;LOWER(J906)&amp;""")@XmlRootElement","")&amp;VLOOKUP(J906,Blocos!D:I,6,0)&amp;Apoio!$E$1&amp;Y906,""))</f>
        <v>@Campos(posicao = 1, tipo = 'C')@Column(name = "REG")private String reg;</v>
      </c>
      <c r="X906" s="190" t="str">
        <f>IF(ISNUMBER(Q906),COUNTIF(Blocos!G:G,J906),"")</f>
        <v/>
      </c>
      <c r="Y906" s="190" t="str">
        <f>IF(OR(X906=0,X906=""),"",VLOOKUP(SUMIFS(Blocos!A:A,Blocos!H:H,'EFD REGISTROS e Campos (2)'!X906,Blocos!G:G,'EFD REGISTROS e Campos (2)'!J906),Blocos!A:L,12,0))</f>
        <v/>
      </c>
      <c r="Z906" s="190" t="str">
        <f>IF(ISNUMBER(Q907),VLOOKUP(J906,Blocos!D:G,4,0),"")</f>
        <v/>
      </c>
      <c r="AA906" s="190" t="str">
        <f>IF(ISNUMBER(Q906),CONCATENATE("CREATE TABLE ""reg_",LOWER(J906),""" (""ID"" bigint NOT NULL AUTO_INCREMENT,  ""HASHFILE"" varchar(255) DEFAULT NULL, ""ID_PAI"" bigint NOT NULL,"),IF(Q906="Campo",CONCATENATE("""",L906,""" ",VLOOKUP(R906,Apoio!A:C,3,0)),""))&amp;IF(Z906="","",CONCATENATE("PRIMARY KEY (""ID""), KEY ""FK_reg_",LOWER(Z906),"_ID_PAI"" (""ID_PAI""), CONSTRAINT ""FK_reg_",LOWER(Z906),"_ID_PAI"" FOREIGN KEY (""ID_PAI"") REFERENCES ""reg_",LOWER(Z906),""" (""ID"")) ENGINE=InnoDB AUTO_INCREMENT=105774 DEFAULT CHARSET=utf8mb4 COLLATE=utf8mb4_0900_ai_ci;"))</f>
        <v>"REG" varchar(255) DEFAULT NULL,</v>
      </c>
      <c r="AB906" s="190" t="str">
        <f t="shared" si="105"/>
        <v>USE `efdicms`;SELECT `reg_c405`.`REG`,</v>
      </c>
    </row>
    <row r="907" spans="1:28" ht="14.5" hidden="1" customHeight="1" x14ac:dyDescent="0.3">
      <c r="J907" s="187" t="str">
        <f t="shared" si="100"/>
        <v>C405</v>
      </c>
      <c r="K907" s="181">
        <v>2</v>
      </c>
      <c r="L907" s="289" t="s">
        <v>357</v>
      </c>
      <c r="M907" s="182" t="s">
        <v>1527</v>
      </c>
      <c r="N907" s="181" t="s">
        <v>32</v>
      </c>
      <c r="O907" s="181" t="s">
        <v>40</v>
      </c>
      <c r="P907" s="181" t="s">
        <v>28</v>
      </c>
      <c r="Q907" s="192" t="str">
        <f t="shared" si="101"/>
        <v>Campo</v>
      </c>
      <c r="R907" s="192" t="s">
        <v>3605</v>
      </c>
      <c r="S907" s="191" t="str">
        <f t="shared" si="102"/>
        <v/>
      </c>
      <c r="T907" s="192" t="str">
        <f t="shared" si="103"/>
        <v>&lt;campo posicao="2"&gt;
&lt;coluna&gt;DT_DOC&lt;/coluna&gt;
&lt;descricao&gt;Data do movimento a que se refere a Redução Z&lt;/descricao&gt;
&lt;tipo&gt;D&lt;/tipo&gt;
&lt;/campo&gt;</v>
      </c>
      <c r="U907" s="192" t="str">
        <f t="shared" si="99"/>
        <v>&lt;campo posicao="2"&gt;
&lt;coluna&gt;DT_DOC&lt;/coluna&gt;
&lt;descricao&gt;Data do movimento a que se refere a Redução Z&lt;/descricao&gt;
&lt;tipo&gt;D&lt;/tipo&gt;
&lt;/campo&gt;</v>
      </c>
      <c r="V907" s="192" t="str">
        <f t="shared" si="104"/>
        <v>{"Column3", "DT_DOC"},</v>
      </c>
      <c r="W907" s="191" t="str">
        <f>IF(Q907="Campo","@Campos(posicao = "&amp;K907&amp;", tipo = '"&amp;R907&amp;"')@Column(name = """&amp;L907&amp;""")"&amp;IF(R907="D","@Temporal(TemporalType.DATE)","")&amp;"private "&amp;VLOOKUP(TEXT(R907,"@"),Apoio!A:B,2,0)&amp;" "&amp;SUBSTITUTE(LOWER(LEFT(L907,1))&amp;RIGHT(PROPER(L907),LEN(L907)-1),"_","")&amp;";",IF(ISNUMBER(Q907),IF(R907="R","@Entity@Table(name = ""reg_"&amp;LOWER(J907)&amp;""")@XmlRootElement","")&amp;VLOOKUP(J907,Blocos!D:I,6,0)&amp;Apoio!$E$1&amp;Y907,""))</f>
        <v>@Campos(posicao = 2, tipo = 'D')@Column(name = "DT_DOC")@Temporal(TemporalType.DATE)private Date dtDoc;</v>
      </c>
      <c r="X907" s="190" t="str">
        <f>IF(ISNUMBER(Q907),COUNTIF(Blocos!G:G,J907),"")</f>
        <v/>
      </c>
      <c r="Y907" s="190" t="str">
        <f>IF(OR(X907=0,X907=""),"",VLOOKUP(SUMIFS(Blocos!A:A,Blocos!H:H,'EFD REGISTROS e Campos (2)'!X907,Blocos!G:G,'EFD REGISTROS e Campos (2)'!J907),Blocos!A:L,12,0))</f>
        <v/>
      </c>
      <c r="Z907" s="190" t="str">
        <f>IF(ISNUMBER(Q908),VLOOKUP(J907,Blocos!D:G,4,0),"")</f>
        <v/>
      </c>
      <c r="AA907" s="190" t="str">
        <f>IF(ISNUMBER(Q907),CONCATENATE("CREATE TABLE ""reg_",LOWER(J907),""" (""ID"" bigint NOT NULL AUTO_INCREMENT,  ""HASHFILE"" varchar(255) DEFAULT NULL, ""ID_PAI"" bigint NOT NULL,"),IF(Q907="Campo",CONCATENATE("""",L907,""" ",VLOOKUP(R907,Apoio!A:C,3,0)),""))&amp;IF(Z907="","",CONCATENATE("PRIMARY KEY (""ID""), KEY ""FK_reg_",LOWER(Z907),"_ID_PAI"" (""ID_PAI""), CONSTRAINT ""FK_reg_",LOWER(Z907),"_ID_PAI"" FOREIGN KEY (""ID_PAI"") REFERENCES ""reg_",LOWER(Z907),""" (""ID"")) ENGINE=InnoDB AUTO_INCREMENT=105774 DEFAULT CHARSET=utf8mb4 COLLATE=utf8mb4_0900_ai_ci;"))</f>
        <v>"DT_DOC" date DEFAULT NULL,</v>
      </c>
      <c r="AB907" s="190" t="str">
        <f t="shared" si="105"/>
        <v>`reg_c405`.`DT_DOC`,</v>
      </c>
    </row>
    <row r="908" spans="1:28" ht="14.5" hidden="1" customHeight="1" x14ac:dyDescent="0.3">
      <c r="J908" s="187" t="str">
        <f t="shared" si="100"/>
        <v>C405</v>
      </c>
      <c r="K908" s="181">
        <v>3</v>
      </c>
      <c r="L908" s="289" t="s">
        <v>1528</v>
      </c>
      <c r="M908" s="182" t="s">
        <v>1529</v>
      </c>
      <c r="N908" s="181" t="s">
        <v>32</v>
      </c>
      <c r="O908" s="181">
        <v>3</v>
      </c>
      <c r="P908" s="181" t="s">
        <v>28</v>
      </c>
      <c r="Q908" s="192" t="str">
        <f t="shared" si="101"/>
        <v>Campo</v>
      </c>
      <c r="R908" s="192" t="s">
        <v>3607</v>
      </c>
      <c r="S908" s="191" t="str">
        <f t="shared" si="102"/>
        <v/>
      </c>
      <c r="T908" s="192" t="str">
        <f t="shared" si="103"/>
        <v>&lt;campo posicao="3"&gt;
&lt;coluna&gt;CRO&lt;/coluna&gt;
&lt;descricao&gt;Posição do Contador de Reinício de Operação&lt;/descricao&gt;
&lt;tipo&gt;I&lt;/tipo&gt;
&lt;/campo&gt;</v>
      </c>
      <c r="U908" s="192" t="str">
        <f t="shared" si="99"/>
        <v>&lt;campo posicao="3"&gt;
&lt;coluna&gt;CRO&lt;/coluna&gt;
&lt;descricao&gt;Posição do Contador de Reinício de Operação&lt;/descricao&gt;
&lt;tipo&gt;I&lt;/tipo&gt;
&lt;/campo&gt;</v>
      </c>
      <c r="V908" s="192" t="str">
        <f t="shared" si="104"/>
        <v>{"Column4", "CRO"},</v>
      </c>
      <c r="W908" s="191" t="str">
        <f>IF(Q908="Campo","@Campos(posicao = "&amp;K908&amp;", tipo = '"&amp;R908&amp;"')@Column(name = """&amp;L908&amp;""")"&amp;IF(R908="D","@Temporal(TemporalType.DATE)","")&amp;"private "&amp;VLOOKUP(TEXT(R908,"@"),Apoio!A:B,2,0)&amp;" "&amp;SUBSTITUTE(LOWER(LEFT(L908,1))&amp;RIGHT(PROPER(L908),LEN(L908)-1),"_","")&amp;";",IF(ISNUMBER(Q908),IF(R908="R","@Entity@Table(name = ""reg_"&amp;LOWER(J908)&amp;""")@XmlRootElement","")&amp;VLOOKUP(J908,Blocos!D:I,6,0)&amp;Apoio!$E$1&amp;Y908,""))</f>
        <v>@Campos(posicao = 3, tipo = 'I')@Column(name = "CRO")private int cro;</v>
      </c>
      <c r="X908" s="190" t="str">
        <f>IF(ISNUMBER(Q908),COUNTIF(Blocos!G:G,J908),"")</f>
        <v/>
      </c>
      <c r="Y908" s="190" t="str">
        <f>IF(OR(X908=0,X908=""),"",VLOOKUP(SUMIFS(Blocos!A:A,Blocos!H:H,'EFD REGISTROS e Campos (2)'!X908,Blocos!G:G,'EFD REGISTROS e Campos (2)'!J908),Blocos!A:L,12,0))</f>
        <v/>
      </c>
      <c r="Z908" s="190" t="str">
        <f>IF(ISNUMBER(Q909),VLOOKUP(J908,Blocos!D:G,4,0),"")</f>
        <v/>
      </c>
      <c r="AA908" s="190" t="str">
        <f>IF(ISNUMBER(Q908),CONCATENATE("CREATE TABLE ""reg_",LOWER(J908),""" (""ID"" bigint NOT NULL AUTO_INCREMENT,  ""HASHFILE"" varchar(255) DEFAULT NULL, ""ID_PAI"" bigint NOT NULL,"),IF(Q908="Campo",CONCATENATE("""",L908,""" ",VLOOKUP(R908,Apoio!A:C,3,0)),""))&amp;IF(Z908="","",CONCATENATE("PRIMARY KEY (""ID""), KEY ""FK_reg_",LOWER(Z908),"_ID_PAI"" (""ID_PAI""), CONSTRAINT ""FK_reg_",LOWER(Z908),"_ID_PAI"" FOREIGN KEY (""ID_PAI"") REFERENCES ""reg_",LOWER(Z908),""" (""ID"")) ENGINE=InnoDB AUTO_INCREMENT=105774 DEFAULT CHARSET=utf8mb4 COLLATE=utf8mb4_0900_ai_ci;"))</f>
        <v>"CRO" int DEFAULT NULL,</v>
      </c>
      <c r="AB908" s="190" t="str">
        <f t="shared" si="105"/>
        <v>`reg_c405`.`CRO`,</v>
      </c>
    </row>
    <row r="909" spans="1:28" ht="14.5" hidden="1" customHeight="1" x14ac:dyDescent="0.3">
      <c r="J909" s="187" t="str">
        <f t="shared" si="100"/>
        <v>C405</v>
      </c>
      <c r="K909" s="181">
        <v>4</v>
      </c>
      <c r="L909" s="289" t="s">
        <v>1530</v>
      </c>
      <c r="M909" s="182" t="s">
        <v>1531</v>
      </c>
      <c r="N909" s="181" t="s">
        <v>32</v>
      </c>
      <c r="O909" s="181">
        <v>6</v>
      </c>
      <c r="P909" s="181" t="s">
        <v>28</v>
      </c>
      <c r="Q909" s="192" t="str">
        <f t="shared" si="101"/>
        <v>Campo</v>
      </c>
      <c r="R909" s="192" t="s">
        <v>3607</v>
      </c>
      <c r="S909" s="191" t="str">
        <f t="shared" si="102"/>
        <v/>
      </c>
      <c r="T909" s="192" t="str">
        <f t="shared" si="103"/>
        <v>&lt;campo posicao="4"&gt;
&lt;coluna&gt;CRZ&lt;/coluna&gt;
&lt;descricao&gt;Posição do Contador de Redução Z&lt;/descricao&gt;
&lt;tipo&gt;I&lt;/tipo&gt;
&lt;/campo&gt;</v>
      </c>
      <c r="U909" s="192" t="str">
        <f t="shared" si="99"/>
        <v>&lt;campo posicao="4"&gt;
&lt;coluna&gt;CRZ&lt;/coluna&gt;
&lt;descricao&gt;Posição do Contador de Redução Z&lt;/descricao&gt;
&lt;tipo&gt;I&lt;/tipo&gt;
&lt;/campo&gt;</v>
      </c>
      <c r="V909" s="192" t="str">
        <f t="shared" si="104"/>
        <v>{"Column5", "CRZ"},</v>
      </c>
      <c r="W909" s="191" t="str">
        <f>IF(Q909="Campo","@Campos(posicao = "&amp;K909&amp;", tipo = '"&amp;R909&amp;"')@Column(name = """&amp;L909&amp;""")"&amp;IF(R909="D","@Temporal(TemporalType.DATE)","")&amp;"private "&amp;VLOOKUP(TEXT(R909,"@"),Apoio!A:B,2,0)&amp;" "&amp;SUBSTITUTE(LOWER(LEFT(L909,1))&amp;RIGHT(PROPER(L909),LEN(L909)-1),"_","")&amp;";",IF(ISNUMBER(Q909),IF(R909="R","@Entity@Table(name = ""reg_"&amp;LOWER(J909)&amp;""")@XmlRootElement","")&amp;VLOOKUP(J909,Blocos!D:I,6,0)&amp;Apoio!$E$1&amp;Y909,""))</f>
        <v>@Campos(posicao = 4, tipo = 'I')@Column(name = "CRZ")private int crz;</v>
      </c>
      <c r="X909" s="190" t="str">
        <f>IF(ISNUMBER(Q909),COUNTIF(Blocos!G:G,J909),"")</f>
        <v/>
      </c>
      <c r="Y909" s="190" t="str">
        <f>IF(OR(X909=0,X909=""),"",VLOOKUP(SUMIFS(Blocos!A:A,Blocos!H:H,'EFD REGISTROS e Campos (2)'!X909,Blocos!G:G,'EFD REGISTROS e Campos (2)'!J909),Blocos!A:L,12,0))</f>
        <v/>
      </c>
      <c r="Z909" s="190" t="str">
        <f>IF(ISNUMBER(Q910),VLOOKUP(J909,Blocos!D:G,4,0),"")</f>
        <v/>
      </c>
      <c r="AA909" s="190" t="str">
        <f>IF(ISNUMBER(Q909),CONCATENATE("CREATE TABLE ""reg_",LOWER(J909),""" (""ID"" bigint NOT NULL AUTO_INCREMENT,  ""HASHFILE"" varchar(255) DEFAULT NULL, ""ID_PAI"" bigint NOT NULL,"),IF(Q909="Campo",CONCATENATE("""",L909,""" ",VLOOKUP(R909,Apoio!A:C,3,0)),""))&amp;IF(Z909="","",CONCATENATE("PRIMARY KEY (""ID""), KEY ""FK_reg_",LOWER(Z909),"_ID_PAI"" (""ID_PAI""), CONSTRAINT ""FK_reg_",LOWER(Z909),"_ID_PAI"" FOREIGN KEY (""ID_PAI"") REFERENCES ""reg_",LOWER(Z909),""" (""ID"")) ENGINE=InnoDB AUTO_INCREMENT=105774 DEFAULT CHARSET=utf8mb4 COLLATE=utf8mb4_0900_ai_ci;"))</f>
        <v>"CRZ" int DEFAULT NULL,</v>
      </c>
      <c r="AB909" s="190" t="str">
        <f t="shared" si="105"/>
        <v>`reg_c405`.`CRZ`,</v>
      </c>
    </row>
    <row r="910" spans="1:28" ht="14.5" hidden="1" customHeight="1" x14ac:dyDescent="0.3">
      <c r="J910" s="187" t="str">
        <f t="shared" si="100"/>
        <v>C405</v>
      </c>
      <c r="K910" s="181">
        <v>5</v>
      </c>
      <c r="L910" s="289" t="s">
        <v>1532</v>
      </c>
      <c r="M910" s="182" t="s">
        <v>1533</v>
      </c>
      <c r="N910" s="181" t="s">
        <v>32</v>
      </c>
      <c r="O910" s="181">
        <v>9</v>
      </c>
      <c r="P910" s="181" t="s">
        <v>28</v>
      </c>
      <c r="Q910" s="192" t="str">
        <f t="shared" si="101"/>
        <v>Campo</v>
      </c>
      <c r="R910" s="192" t="s">
        <v>3607</v>
      </c>
      <c r="S910" s="191" t="str">
        <f t="shared" si="102"/>
        <v/>
      </c>
      <c r="T910" s="192" t="str">
        <f t="shared" si="103"/>
        <v>&lt;campo posicao="5"&gt;
&lt;coluna&gt;NUM_COO_FIN&lt;/coluna&gt;
&lt;descricao&gt;Número do Contador de Ordem de Operação do último documento emitido no dia. (Número do COO na Redução Z)&lt;/descricao&gt;
&lt;tipo&gt;I&lt;/tipo&gt;
&lt;/campo&gt;</v>
      </c>
      <c r="U910" s="192" t="str">
        <f t="shared" si="99"/>
        <v>&lt;campo posicao="5"&gt;
&lt;coluna&gt;NUM_COO_FIN&lt;/coluna&gt;
&lt;descricao&gt;Número do Contador de Ordem de Operação do último documento emitido no dia. (Número do COO na Redução Z)&lt;/descricao&gt;
&lt;tipo&gt;I&lt;/tipo&gt;
&lt;/campo&gt;</v>
      </c>
      <c r="V910" s="192" t="str">
        <f t="shared" si="104"/>
        <v>{"Column6", "NUM_COO_FIN"},</v>
      </c>
      <c r="W910" s="191" t="str">
        <f>IF(Q910="Campo","@Campos(posicao = "&amp;K910&amp;", tipo = '"&amp;R910&amp;"')@Column(name = """&amp;L910&amp;""")"&amp;IF(R910="D","@Temporal(TemporalType.DATE)","")&amp;"private "&amp;VLOOKUP(TEXT(R910,"@"),Apoio!A:B,2,0)&amp;" "&amp;SUBSTITUTE(LOWER(LEFT(L910,1))&amp;RIGHT(PROPER(L910),LEN(L910)-1),"_","")&amp;";",IF(ISNUMBER(Q910),IF(R910="R","@Entity@Table(name = ""reg_"&amp;LOWER(J910)&amp;""")@XmlRootElement","")&amp;VLOOKUP(J910,Blocos!D:I,6,0)&amp;Apoio!$E$1&amp;Y910,""))</f>
        <v>@Campos(posicao = 5, tipo = 'I')@Column(name = "NUM_COO_FIN")private int numCooFin;</v>
      </c>
      <c r="X910" s="190" t="str">
        <f>IF(ISNUMBER(Q910),COUNTIF(Blocos!G:G,J910),"")</f>
        <v/>
      </c>
      <c r="Y910" s="190" t="str">
        <f>IF(OR(X910=0,X910=""),"",VLOOKUP(SUMIFS(Blocos!A:A,Blocos!H:H,'EFD REGISTROS e Campos (2)'!X910,Blocos!G:G,'EFD REGISTROS e Campos (2)'!J910),Blocos!A:L,12,0))</f>
        <v/>
      </c>
      <c r="Z910" s="190" t="str">
        <f>IF(ISNUMBER(Q911),VLOOKUP(J910,Blocos!D:G,4,0),"")</f>
        <v/>
      </c>
      <c r="AA910" s="190" t="str">
        <f>IF(ISNUMBER(Q910),CONCATENATE("CREATE TABLE ""reg_",LOWER(J910),""" (""ID"" bigint NOT NULL AUTO_INCREMENT,  ""HASHFILE"" varchar(255) DEFAULT NULL, ""ID_PAI"" bigint NOT NULL,"),IF(Q910="Campo",CONCATENATE("""",L910,""" ",VLOOKUP(R910,Apoio!A:C,3,0)),""))&amp;IF(Z910="","",CONCATENATE("PRIMARY KEY (""ID""), KEY ""FK_reg_",LOWER(Z910),"_ID_PAI"" (""ID_PAI""), CONSTRAINT ""FK_reg_",LOWER(Z910),"_ID_PAI"" FOREIGN KEY (""ID_PAI"") REFERENCES ""reg_",LOWER(Z910),""" (""ID"")) ENGINE=InnoDB AUTO_INCREMENT=105774 DEFAULT CHARSET=utf8mb4 COLLATE=utf8mb4_0900_ai_ci;"))</f>
        <v>"NUM_COO_FIN" int DEFAULT NULL,</v>
      </c>
      <c r="AB910" s="190" t="str">
        <f t="shared" si="105"/>
        <v>`reg_c405`.`NUM_COO_FIN`,</v>
      </c>
    </row>
    <row r="911" spans="1:28" ht="14.5" hidden="1" customHeight="1" x14ac:dyDescent="0.3">
      <c r="J911" s="187" t="str">
        <f t="shared" si="100"/>
        <v>C405</v>
      </c>
      <c r="K911" s="181">
        <v>6</v>
      </c>
      <c r="L911" s="289" t="s">
        <v>1534</v>
      </c>
      <c r="M911" s="182" t="s">
        <v>1535</v>
      </c>
      <c r="N911" s="181" t="s">
        <v>32</v>
      </c>
      <c r="O911" s="181" t="s">
        <v>28</v>
      </c>
      <c r="P911" s="181">
        <v>2</v>
      </c>
      <c r="Q911" s="192" t="str">
        <f t="shared" si="101"/>
        <v>Campo</v>
      </c>
      <c r="R911" s="192" t="s">
        <v>3606</v>
      </c>
      <c r="S911" s="191" t="str">
        <f t="shared" si="102"/>
        <v/>
      </c>
      <c r="T911" s="192" t="str">
        <f t="shared" si="103"/>
        <v>&lt;campo posicao="6"&gt;
&lt;coluna&gt;GT_FIN&lt;/coluna&gt;
&lt;descricao&gt;Valor do Grande Total final&lt;/descricao&gt;
&lt;tipo&gt;R&lt;/tipo&gt;
&lt;/campo&gt;</v>
      </c>
      <c r="U911" s="192" t="str">
        <f t="shared" si="99"/>
        <v>&lt;campo posicao="6"&gt;
&lt;coluna&gt;GT_FIN&lt;/coluna&gt;
&lt;descricao&gt;Valor do Grande Total final&lt;/descricao&gt;
&lt;tipo&gt;R&lt;/tipo&gt;
&lt;/campo&gt;</v>
      </c>
      <c r="V911" s="192" t="str">
        <f t="shared" si="104"/>
        <v>{"Column7", "GT_FIN"},</v>
      </c>
      <c r="W911" s="191" t="str">
        <f>IF(Q911="Campo","@Campos(posicao = "&amp;K911&amp;", tipo = '"&amp;R911&amp;"')@Column(name = """&amp;L911&amp;""")"&amp;IF(R911="D","@Temporal(TemporalType.DATE)","")&amp;"private "&amp;VLOOKUP(TEXT(R911,"@"),Apoio!A:B,2,0)&amp;" "&amp;SUBSTITUTE(LOWER(LEFT(L911,1))&amp;RIGHT(PROPER(L911),LEN(L911)-1),"_","")&amp;";",IF(ISNUMBER(Q911),IF(R911="R","@Entity@Table(name = ""reg_"&amp;LOWER(J911)&amp;""")@XmlRootElement","")&amp;VLOOKUP(J911,Blocos!D:I,6,0)&amp;Apoio!$E$1&amp;Y911,""))</f>
        <v>@Campos(posicao = 6, tipo = 'R')@Column(name = "GT_FIN")private BigDecimal gtFin;</v>
      </c>
      <c r="X911" s="190" t="str">
        <f>IF(ISNUMBER(Q911),COUNTIF(Blocos!G:G,J911),"")</f>
        <v/>
      </c>
      <c r="Y911" s="190" t="str">
        <f>IF(OR(X911=0,X911=""),"",VLOOKUP(SUMIFS(Blocos!A:A,Blocos!H:H,'EFD REGISTROS e Campos (2)'!X911,Blocos!G:G,'EFD REGISTROS e Campos (2)'!J911),Blocos!A:L,12,0))</f>
        <v/>
      </c>
      <c r="Z911" s="190" t="str">
        <f>IF(ISNUMBER(Q912),VLOOKUP(J911,Blocos!D:G,4,0),"")</f>
        <v/>
      </c>
      <c r="AA911" s="190" t="str">
        <f>IF(ISNUMBER(Q911),CONCATENATE("CREATE TABLE ""reg_",LOWER(J911),""" (""ID"" bigint NOT NULL AUTO_INCREMENT,  ""HASHFILE"" varchar(255) DEFAULT NULL, ""ID_PAI"" bigint NOT NULL,"),IF(Q911="Campo",CONCATENATE("""",L911,""" ",VLOOKUP(R911,Apoio!A:C,3,0)),""))&amp;IF(Z911="","",CONCATENATE("PRIMARY KEY (""ID""), KEY ""FK_reg_",LOWER(Z911),"_ID_PAI"" (""ID_PAI""), CONSTRAINT ""FK_reg_",LOWER(Z911),"_ID_PAI"" FOREIGN KEY (""ID_PAI"") REFERENCES ""reg_",LOWER(Z911),""" (""ID"")) ENGINE=InnoDB AUTO_INCREMENT=105774 DEFAULT CHARSET=utf8mb4 COLLATE=utf8mb4_0900_ai_ci;"))</f>
        <v>"GT_FIN" decimal(15,6) DEFAULT NULL,</v>
      </c>
      <c r="AB911" s="190" t="str">
        <f t="shared" si="105"/>
        <v>`reg_c405`.`GT_FIN`,</v>
      </c>
    </row>
    <row r="912" spans="1:28" ht="14.5" hidden="1" customHeight="1" x14ac:dyDescent="0.3">
      <c r="J912" s="187" t="str">
        <f t="shared" si="100"/>
        <v>C405</v>
      </c>
      <c r="K912" s="181">
        <v>7</v>
      </c>
      <c r="L912" s="289" t="s">
        <v>1536</v>
      </c>
      <c r="M912" s="182" t="s">
        <v>1537</v>
      </c>
      <c r="N912" s="181" t="s">
        <v>32</v>
      </c>
      <c r="O912" s="181" t="s">
        <v>28</v>
      </c>
      <c r="P912" s="181">
        <v>2</v>
      </c>
      <c r="Q912" s="192" t="str">
        <f t="shared" si="101"/>
        <v>Campo</v>
      </c>
      <c r="R912" s="192" t="s">
        <v>3606</v>
      </c>
      <c r="S912" s="191" t="str">
        <f t="shared" si="102"/>
        <v/>
      </c>
      <c r="T912" s="192" t="str">
        <f t="shared" si="103"/>
        <v>&lt;campo posicao="7"&gt;
&lt;coluna&gt;VL_BRT&lt;/coluna&gt;
&lt;descricao&gt;Valor da venda bruta&lt;/descricao&gt;
&lt;tipo&gt;R&lt;/tipo&gt;
&lt;/campo&gt;</v>
      </c>
      <c r="U912" s="192" t="str">
        <f t="shared" si="99"/>
        <v>&lt;campo posicao="7"&gt;
&lt;coluna&gt;VL_BRT&lt;/coluna&gt;
&lt;descricao&gt;Valor da venda bruta&lt;/descricao&gt;
&lt;tipo&gt;R&lt;/tipo&gt;
&lt;/campo&gt;</v>
      </c>
      <c r="V912" s="192" t="str">
        <f t="shared" si="104"/>
        <v>{"Column8", "VL_BRT"},</v>
      </c>
      <c r="W912" s="191" t="str">
        <f>IF(Q912="Campo","@Campos(posicao = "&amp;K912&amp;", tipo = '"&amp;R912&amp;"')@Column(name = """&amp;L912&amp;""")"&amp;IF(R912="D","@Temporal(TemporalType.DATE)","")&amp;"private "&amp;VLOOKUP(TEXT(R912,"@"),Apoio!A:B,2,0)&amp;" "&amp;SUBSTITUTE(LOWER(LEFT(L912,1))&amp;RIGHT(PROPER(L912),LEN(L912)-1),"_","")&amp;";",IF(ISNUMBER(Q912),IF(R912="R","@Entity@Table(name = ""reg_"&amp;LOWER(J912)&amp;""")@XmlRootElement","")&amp;VLOOKUP(J912,Blocos!D:I,6,0)&amp;Apoio!$E$1&amp;Y912,""))</f>
        <v>@Campos(posicao = 7, tipo = 'R')@Column(name = "VL_BRT")private BigDecimal vlBrt;</v>
      </c>
      <c r="X912" s="190" t="str">
        <f>IF(ISNUMBER(Q912),COUNTIF(Blocos!G:G,J912),"")</f>
        <v/>
      </c>
      <c r="Y912" s="190" t="str">
        <f>IF(OR(X912=0,X912=""),"",VLOOKUP(SUMIFS(Blocos!A:A,Blocos!H:H,'EFD REGISTROS e Campos (2)'!X912,Blocos!G:G,'EFD REGISTROS e Campos (2)'!J912),Blocos!A:L,12,0))</f>
        <v/>
      </c>
      <c r="Z912" s="190" t="str">
        <f>IF(ISNUMBER(Q913),VLOOKUP(J912,Blocos!D:G,4,0),"")</f>
        <v>C400</v>
      </c>
      <c r="AA912" s="190" t="str">
        <f>IF(ISNUMBER(Q912),CONCATENATE("CREATE TABLE ""reg_",LOWER(J912),""" (""ID"" bigint NOT NULL AUTO_INCREMENT,  ""HASHFILE"" varchar(255) DEFAULT NULL, ""ID_PAI"" bigint NOT NULL,"),IF(Q912="Campo",CONCATENATE("""",L912,""" ",VLOOKUP(R912,Apoio!A:C,3,0)),""))&amp;IF(Z912="","",CONCATENATE("PRIMARY KEY (""ID""), KEY ""FK_reg_",LOWER(Z912),"_ID_PAI"" (""ID_PAI""), CONSTRAINT ""FK_reg_",LOWER(Z912),"_ID_PAI"" FOREIGN KEY (""ID_PAI"") REFERENCES ""reg_",LOWER(Z912),""" (""ID"")) ENGINE=InnoDB AUTO_INCREMENT=105774 DEFAULT CHARSET=utf8mb4 COLLATE=utf8mb4_0900_ai_ci;"))</f>
        <v>"VL_BRT" decimal(15,6) DEFAULT NULL,PRIMARY KEY ("ID"), KEY "FK_reg_c400_ID_PAI" ("ID_PAI"), CONSTRAINT "FK_reg_c400_ID_PAI" FOREIGN KEY ("ID_PAI") REFERENCES "reg_c400" ("ID")) ENGINE=InnoDB AUTO_INCREMENT=105774 DEFAULT CHARSET=utf8mb4 COLLATE=utf8mb4_0900_ai_ci;</v>
      </c>
      <c r="AB912" s="190" t="str">
        <f t="shared" si="105"/>
        <v>`reg_c405`.`VL_BRT`,FROM `efdicms`.`reg_c405`;"</v>
      </c>
    </row>
    <row r="913" spans="1:28" ht="14.5" hidden="1" customHeight="1" collapsed="1" x14ac:dyDescent="0.3">
      <c r="A913" s="180" t="s">
        <v>22</v>
      </c>
      <c r="F913" s="180" t="s">
        <v>1538</v>
      </c>
      <c r="I913" s="180" t="s">
        <v>209</v>
      </c>
      <c r="J913" s="187" t="str">
        <f t="shared" si="100"/>
        <v>C410</v>
      </c>
      <c r="K913" s="195" t="s">
        <v>1539</v>
      </c>
      <c r="Q913" s="192">
        <f t="shared" si="101"/>
        <v>4</v>
      </c>
      <c r="S913" s="191" t="str">
        <f t="shared" si="102"/>
        <v>&lt;/registro&gt;
&lt;registro codigo="C410" perfil="ABC" nivel="4"&gt;</v>
      </c>
      <c r="T913" s="192" t="str">
        <f t="shared" si="103"/>
        <v/>
      </c>
      <c r="U913" s="192" t="str">
        <f t="shared" si="99"/>
        <v>&lt;/registro&gt;
&lt;registro codigo="C410" perfil="ABC" nivel="4"&gt;</v>
      </c>
      <c r="V913" s="192" t="str">
        <f t="shared" si="104"/>
        <v/>
      </c>
      <c r="W913" s="191" t="str">
        <f>IF(Q913="Campo","@Campos(posicao = "&amp;K913&amp;", tipo = '"&amp;R913&amp;"')@Column(name = """&amp;L913&amp;""")"&amp;IF(R913="D","@Temporal(TemporalType.DATE)","")&amp;"private "&amp;VLOOKUP(TEXT(R913,"@"),Apoio!A:B,2,0)&amp;" "&amp;SUBSTITUTE(LOWER(LEFT(L913,1))&amp;RIGHT(PROPER(L913),LEN(L913)-1),"_","")&amp;";",IF(ISNUMBER(Q913),IF(R913="R","@Entity@Table(name = ""reg_"&amp;LOWER(J913)&amp;""")@XmlRootElement","")&amp;VLOOKUP(J913,Blocos!D:I,6,0)&amp;Apoio!$E$1&amp;Y913,""))</f>
        <v>@Registros(nivel = 4) public class RegC410 implements Serializable { private static final long serialVersionUID = 1L; @Id @GeneratedValue(strategy = GenerationType.IDENTITY) @Basic(optional = false) @Column(name = "ID" ) private Long id;@OneToOne(fetch = FetchType.LAZY) @JoinColumn(name = "ID_PAI", nullable = false) private RegC405 idPai; public RegC405 getIdPai() {return idPai;}public void setIdPai(Object idPai) {this.idPai = (RegC405) idPai;}public RegC410() { } public RegC410(Long id) { this.id = id; } public RegC410(Long id, RegC405 idPai, long linha, String hash) { this.id = id; this.idPai = idPai; this.linha = linha; this.hash = hash; }public Long getId() { return id; } public void setId(Long id) { this.id = id; }@Basic(optional = false)@Column(name = "LINHA")private long linha;@Basic(optional = false)@Column(name = "HASH")private String hash;</v>
      </c>
      <c r="X913" s="190">
        <f>IF(ISNUMBER(Q913),COUNTIF(Blocos!G:G,J913),"")</f>
        <v>0</v>
      </c>
      <c r="Y913" s="190" t="str">
        <f>IF(OR(X913=0,X913=""),"",VLOOKUP(SUMIFS(Blocos!A:A,Blocos!H:H,'EFD REGISTROS e Campos (2)'!X913,Blocos!G:G,'EFD REGISTROS e Campos (2)'!J913),Blocos!A:L,12,0))</f>
        <v/>
      </c>
      <c r="Z913" s="190" t="str">
        <f>IF(ISNUMBER(Q914),VLOOKUP(J913,Blocos!D:G,4,0),"")</f>
        <v/>
      </c>
      <c r="AA913" s="190" t="str">
        <f>IF(ISNUMBER(Q913),CONCATENATE("CREATE TABLE ""reg_",LOWER(J913),""" (""ID"" bigint NOT NULL AUTO_INCREMENT,  ""HASHFILE"" varchar(255) DEFAULT NULL, ""ID_PAI"" bigint NOT NULL,"),IF(Q913="Campo",CONCATENATE("""",L913,""" ",VLOOKUP(R913,Apoio!A:C,3,0)),""))&amp;IF(Z913="","",CONCATENATE("PRIMARY KEY (""ID""), KEY ""FK_reg_",LOWER(Z913),"_ID_PAI"" (""ID_PAI""), CONSTRAINT ""FK_reg_",LOWER(Z913),"_ID_PAI"" FOREIGN KEY (""ID_PAI"") REFERENCES ""reg_",LOWER(Z913),""" (""ID"")) ENGINE=InnoDB AUTO_INCREMENT=105774 DEFAULT CHARSET=utf8mb4 COLLATE=utf8mb4_0900_ai_ci;"))</f>
        <v>CREATE TABLE "reg_c410" ("ID" bigint NOT NULL AUTO_INCREMENT,  "HASHFILE" varchar(255) DEFAULT NULL, "ID_PAI" bigint NOT NULL,</v>
      </c>
      <c r="AB913" s="190" t="str">
        <f t="shared" si="105"/>
        <v/>
      </c>
    </row>
    <row r="914" spans="1:28" ht="14.5" hidden="1" customHeight="1" x14ac:dyDescent="0.3">
      <c r="J914" s="187" t="str">
        <f t="shared" si="100"/>
        <v>C410</v>
      </c>
      <c r="K914" s="181">
        <v>1</v>
      </c>
      <c r="L914" s="289" t="s">
        <v>25</v>
      </c>
      <c r="M914" s="182" t="s">
        <v>1540</v>
      </c>
      <c r="N914" s="181" t="s">
        <v>27</v>
      </c>
      <c r="O914" s="181">
        <v>4</v>
      </c>
      <c r="P914" s="181" t="s">
        <v>28</v>
      </c>
      <c r="Q914" s="192" t="str">
        <f t="shared" si="101"/>
        <v>Campo</v>
      </c>
      <c r="R914" s="192" t="s">
        <v>27</v>
      </c>
      <c r="S914" s="191" t="str">
        <f t="shared" si="102"/>
        <v/>
      </c>
      <c r="T914" s="192" t="str">
        <f t="shared" si="103"/>
        <v>&lt;campo posicao="1"&gt;
&lt;coluna&gt;REG&lt;/coluna&gt;
&lt;descricao&gt;Texto fixo contendo "C410"&lt;/descricao&gt;
&lt;tipo&gt;C&lt;/tipo&gt;
&lt;/campo&gt;</v>
      </c>
      <c r="U914" s="192" t="str">
        <f t="shared" si="99"/>
        <v>&lt;campo posicao="1"&gt;
&lt;coluna&gt;REG&lt;/coluna&gt;
&lt;descricao&gt;Texto fixo contendo "C410"&lt;/descricao&gt;
&lt;tipo&gt;C&lt;/tipo&gt;
&lt;/campo&gt;</v>
      </c>
      <c r="V914" s="192" t="str">
        <f t="shared" si="104"/>
        <v>{"Column2", "REG"},</v>
      </c>
      <c r="W914" s="191" t="str">
        <f>IF(Q914="Campo","@Campos(posicao = "&amp;K914&amp;", tipo = '"&amp;R914&amp;"')@Column(name = """&amp;L914&amp;""")"&amp;IF(R914="D","@Temporal(TemporalType.DATE)","")&amp;"private "&amp;VLOOKUP(TEXT(R914,"@"),Apoio!A:B,2,0)&amp;" "&amp;SUBSTITUTE(LOWER(LEFT(L914,1))&amp;RIGHT(PROPER(L914),LEN(L914)-1),"_","")&amp;";",IF(ISNUMBER(Q914),IF(R914="R","@Entity@Table(name = ""reg_"&amp;LOWER(J914)&amp;""")@XmlRootElement","")&amp;VLOOKUP(J914,Blocos!D:I,6,0)&amp;Apoio!$E$1&amp;Y914,""))</f>
        <v>@Campos(posicao = 1, tipo = 'C')@Column(name = "REG")private String reg;</v>
      </c>
      <c r="X914" s="190" t="str">
        <f>IF(ISNUMBER(Q914),COUNTIF(Blocos!G:G,J914),"")</f>
        <v/>
      </c>
      <c r="Y914" s="190" t="str">
        <f>IF(OR(X914=0,X914=""),"",VLOOKUP(SUMIFS(Blocos!A:A,Blocos!H:H,'EFD REGISTROS e Campos (2)'!X914,Blocos!G:G,'EFD REGISTROS e Campos (2)'!J914),Blocos!A:L,12,0))</f>
        <v/>
      </c>
      <c r="Z914" s="190" t="str">
        <f>IF(ISNUMBER(Q915),VLOOKUP(J914,Blocos!D:G,4,0),"")</f>
        <v/>
      </c>
      <c r="AA914" s="190" t="str">
        <f>IF(ISNUMBER(Q914),CONCATENATE("CREATE TABLE ""reg_",LOWER(J914),""" (""ID"" bigint NOT NULL AUTO_INCREMENT,  ""HASHFILE"" varchar(255) DEFAULT NULL, ""ID_PAI"" bigint NOT NULL,"),IF(Q914="Campo",CONCATENATE("""",L914,""" ",VLOOKUP(R914,Apoio!A:C,3,0)),""))&amp;IF(Z914="","",CONCATENATE("PRIMARY KEY (""ID""), KEY ""FK_reg_",LOWER(Z914),"_ID_PAI"" (""ID_PAI""), CONSTRAINT ""FK_reg_",LOWER(Z914),"_ID_PAI"" FOREIGN KEY (""ID_PAI"") REFERENCES ""reg_",LOWER(Z914),""" (""ID"")) ENGINE=InnoDB AUTO_INCREMENT=105774 DEFAULT CHARSET=utf8mb4 COLLATE=utf8mb4_0900_ai_ci;"))</f>
        <v>"REG" varchar(255) DEFAULT NULL,</v>
      </c>
      <c r="AB914" s="190" t="str">
        <f t="shared" si="105"/>
        <v>USE `efdicms`;SELECT `reg_c410`.`REG`,</v>
      </c>
    </row>
    <row r="915" spans="1:28" ht="14.5" hidden="1" customHeight="1" x14ac:dyDescent="0.3">
      <c r="J915" s="187" t="str">
        <f t="shared" si="100"/>
        <v>C410</v>
      </c>
      <c r="K915" s="181">
        <v>2</v>
      </c>
      <c r="L915" s="289" t="s">
        <v>586</v>
      </c>
      <c r="M915" s="182" t="s">
        <v>587</v>
      </c>
      <c r="N915" s="181" t="s">
        <v>32</v>
      </c>
      <c r="O915" s="181" t="s">
        <v>28</v>
      </c>
      <c r="P915" s="181">
        <v>2</v>
      </c>
      <c r="Q915" s="192" t="str">
        <f t="shared" si="101"/>
        <v>Campo</v>
      </c>
      <c r="R915" s="192" t="s">
        <v>3606</v>
      </c>
      <c r="S915" s="191" t="str">
        <f t="shared" si="102"/>
        <v/>
      </c>
      <c r="T915" s="192" t="str">
        <f t="shared" si="103"/>
        <v>&lt;campo posicao="2"&gt;
&lt;coluna&gt;VL_PIS&lt;/coluna&gt;
&lt;descricao&gt;Valor total do PIS&lt;/descricao&gt;
&lt;tipo&gt;R&lt;/tipo&gt;
&lt;/campo&gt;</v>
      </c>
      <c r="U915" s="192" t="str">
        <f t="shared" si="99"/>
        <v>&lt;campo posicao="2"&gt;
&lt;coluna&gt;VL_PIS&lt;/coluna&gt;
&lt;descricao&gt;Valor total do PIS&lt;/descricao&gt;
&lt;tipo&gt;R&lt;/tipo&gt;
&lt;/campo&gt;</v>
      </c>
      <c r="V915" s="192" t="str">
        <f t="shared" si="104"/>
        <v>{"Column3", "VL_PIS"},</v>
      </c>
      <c r="W915" s="191" t="str">
        <f>IF(Q915="Campo","@Campos(posicao = "&amp;K915&amp;", tipo = '"&amp;R915&amp;"')@Column(name = """&amp;L915&amp;""")"&amp;IF(R915="D","@Temporal(TemporalType.DATE)","")&amp;"private "&amp;VLOOKUP(TEXT(R915,"@"),Apoio!A:B,2,0)&amp;" "&amp;SUBSTITUTE(LOWER(LEFT(L915,1))&amp;RIGHT(PROPER(L915),LEN(L915)-1),"_","")&amp;";",IF(ISNUMBER(Q915),IF(R915="R","@Entity@Table(name = ""reg_"&amp;LOWER(J915)&amp;""")@XmlRootElement","")&amp;VLOOKUP(J915,Blocos!D:I,6,0)&amp;Apoio!$E$1&amp;Y915,""))</f>
        <v>@Campos(posicao = 2, tipo = 'R')@Column(name = "VL_PIS")private BigDecimal vlPis;</v>
      </c>
      <c r="X915" s="190" t="str">
        <f>IF(ISNUMBER(Q915),COUNTIF(Blocos!G:G,J915),"")</f>
        <v/>
      </c>
      <c r="Y915" s="190" t="str">
        <f>IF(OR(X915=0,X915=""),"",VLOOKUP(SUMIFS(Blocos!A:A,Blocos!H:H,'EFD REGISTROS e Campos (2)'!X915,Blocos!G:G,'EFD REGISTROS e Campos (2)'!J915),Blocos!A:L,12,0))</f>
        <v/>
      </c>
      <c r="Z915" s="190" t="str">
        <f>IF(ISNUMBER(Q916),VLOOKUP(J915,Blocos!D:G,4,0),"")</f>
        <v/>
      </c>
      <c r="AA915" s="190" t="str">
        <f>IF(ISNUMBER(Q915),CONCATENATE("CREATE TABLE ""reg_",LOWER(J915),""" (""ID"" bigint NOT NULL AUTO_INCREMENT,  ""HASHFILE"" varchar(255) DEFAULT NULL, ""ID_PAI"" bigint NOT NULL,"),IF(Q915="Campo",CONCATENATE("""",L915,""" ",VLOOKUP(R915,Apoio!A:C,3,0)),""))&amp;IF(Z915="","",CONCATENATE("PRIMARY KEY (""ID""), KEY ""FK_reg_",LOWER(Z915),"_ID_PAI"" (""ID_PAI""), CONSTRAINT ""FK_reg_",LOWER(Z915),"_ID_PAI"" FOREIGN KEY (""ID_PAI"") REFERENCES ""reg_",LOWER(Z915),""" (""ID"")) ENGINE=InnoDB AUTO_INCREMENT=105774 DEFAULT CHARSET=utf8mb4 COLLATE=utf8mb4_0900_ai_ci;"))</f>
        <v>"VL_PIS" decimal(15,6) DEFAULT NULL,</v>
      </c>
      <c r="AB915" s="190" t="str">
        <f t="shared" si="105"/>
        <v>`reg_c410`.`VL_PIS`,</v>
      </c>
    </row>
    <row r="916" spans="1:28" ht="14.5" hidden="1" customHeight="1" x14ac:dyDescent="0.3">
      <c r="J916" s="187" t="str">
        <f t="shared" si="100"/>
        <v>C410</v>
      </c>
      <c r="K916" s="181">
        <v>3</v>
      </c>
      <c r="L916" s="289" t="s">
        <v>588</v>
      </c>
      <c r="M916" s="182" t="s">
        <v>589</v>
      </c>
      <c r="N916" s="181" t="s">
        <v>32</v>
      </c>
      <c r="O916" s="181" t="s">
        <v>28</v>
      </c>
      <c r="P916" s="181">
        <v>2</v>
      </c>
      <c r="Q916" s="192" t="str">
        <f t="shared" si="101"/>
        <v>Campo</v>
      </c>
      <c r="R916" s="192" t="s">
        <v>3606</v>
      </c>
      <c r="S916" s="191" t="str">
        <f t="shared" si="102"/>
        <v/>
      </c>
      <c r="T916" s="192" t="str">
        <f t="shared" si="103"/>
        <v>&lt;campo posicao="3"&gt;
&lt;coluna&gt;VL_COFINS&lt;/coluna&gt;
&lt;descricao&gt;Valor total da COFINS&lt;/descricao&gt;
&lt;tipo&gt;R&lt;/tipo&gt;
&lt;/campo&gt;</v>
      </c>
      <c r="U916" s="192" t="str">
        <f t="shared" si="99"/>
        <v>&lt;campo posicao="3"&gt;
&lt;coluna&gt;VL_COFINS&lt;/coluna&gt;
&lt;descricao&gt;Valor total da COFINS&lt;/descricao&gt;
&lt;tipo&gt;R&lt;/tipo&gt;
&lt;/campo&gt;</v>
      </c>
      <c r="V916" s="192" t="str">
        <f t="shared" si="104"/>
        <v>{"Column4", "VL_COFINS"},</v>
      </c>
      <c r="W916" s="191" t="str">
        <f>IF(Q916="Campo","@Campos(posicao = "&amp;K916&amp;", tipo = '"&amp;R916&amp;"')@Column(name = """&amp;L916&amp;""")"&amp;IF(R916="D","@Temporal(TemporalType.DATE)","")&amp;"private "&amp;VLOOKUP(TEXT(R916,"@"),Apoio!A:B,2,0)&amp;" "&amp;SUBSTITUTE(LOWER(LEFT(L916,1))&amp;RIGHT(PROPER(L916),LEN(L916)-1),"_","")&amp;";",IF(ISNUMBER(Q916),IF(R916="R","@Entity@Table(name = ""reg_"&amp;LOWER(J916)&amp;""")@XmlRootElement","")&amp;VLOOKUP(J916,Blocos!D:I,6,0)&amp;Apoio!$E$1&amp;Y916,""))</f>
        <v>@Campos(posicao = 3, tipo = 'R')@Column(name = "VL_COFINS")private BigDecimal vlCofins;</v>
      </c>
      <c r="X916" s="190" t="str">
        <f>IF(ISNUMBER(Q916),COUNTIF(Blocos!G:G,J916),"")</f>
        <v/>
      </c>
      <c r="Y916" s="190" t="str">
        <f>IF(OR(X916=0,X916=""),"",VLOOKUP(SUMIFS(Blocos!A:A,Blocos!H:H,'EFD REGISTROS e Campos (2)'!X916,Blocos!G:G,'EFD REGISTROS e Campos (2)'!J916),Blocos!A:L,12,0))</f>
        <v/>
      </c>
      <c r="Z916" s="190" t="str">
        <f>IF(ISNUMBER(Q917),VLOOKUP(J916,Blocos!D:G,4,0),"")</f>
        <v>C405</v>
      </c>
      <c r="AA916" s="190" t="str">
        <f>IF(ISNUMBER(Q916),CONCATENATE("CREATE TABLE ""reg_",LOWER(J916),""" (""ID"" bigint NOT NULL AUTO_INCREMENT,  ""HASHFILE"" varchar(255) DEFAULT NULL, ""ID_PAI"" bigint NOT NULL,"),IF(Q916="Campo",CONCATENATE("""",L916,""" ",VLOOKUP(R916,Apoio!A:C,3,0)),""))&amp;IF(Z916="","",CONCATENATE("PRIMARY KEY (""ID""), KEY ""FK_reg_",LOWER(Z916),"_ID_PAI"" (""ID_PAI""), CONSTRAINT ""FK_reg_",LOWER(Z916),"_ID_PAI"" FOREIGN KEY (""ID_PAI"") REFERENCES ""reg_",LOWER(Z916),""" (""ID"")) ENGINE=InnoDB AUTO_INCREMENT=105774 DEFAULT CHARSET=utf8mb4 COLLATE=utf8mb4_0900_ai_ci;"))</f>
        <v>"VL_COFINS" decimal(15,6) DEFAULT NULL,PRIMARY KEY ("ID"), KEY "FK_reg_c405_ID_PAI" ("ID_PAI"), CONSTRAINT "FK_reg_c405_ID_PAI" FOREIGN KEY ("ID_PAI") REFERENCES "reg_c405" ("ID")) ENGINE=InnoDB AUTO_INCREMENT=105774 DEFAULT CHARSET=utf8mb4 COLLATE=utf8mb4_0900_ai_ci;</v>
      </c>
      <c r="AB916" s="190" t="str">
        <f t="shared" si="105"/>
        <v>`reg_c410`.`VL_COFINS`,FROM `efdicms`.`reg_c410`;"</v>
      </c>
    </row>
    <row r="917" spans="1:28" ht="14.5" hidden="1" customHeight="1" collapsed="1" x14ac:dyDescent="0.3">
      <c r="A917" s="180" t="s">
        <v>22</v>
      </c>
      <c r="F917" s="180" t="s">
        <v>1541</v>
      </c>
      <c r="I917" s="180" t="s">
        <v>144</v>
      </c>
      <c r="J917" s="187" t="str">
        <f t="shared" si="100"/>
        <v>C420</v>
      </c>
      <c r="K917" s="195" t="s">
        <v>1542</v>
      </c>
      <c r="Q917" s="192">
        <f t="shared" si="101"/>
        <v>4</v>
      </c>
      <c r="S917" s="191" t="str">
        <f t="shared" si="102"/>
        <v>&lt;/registro&gt;
&lt;registro codigo="C420" perfil="ABC" nivel="4"&gt;</v>
      </c>
      <c r="T917" s="192" t="str">
        <f t="shared" si="103"/>
        <v/>
      </c>
      <c r="U917" s="192" t="str">
        <f t="shared" si="99"/>
        <v>&lt;/registro&gt;
&lt;registro codigo="C420" perfil="ABC" nivel="4"&gt;</v>
      </c>
      <c r="V917" s="192" t="str">
        <f t="shared" si="104"/>
        <v/>
      </c>
      <c r="W917" s="191" t="str">
        <f>IF(Q917="Campo","@Campos(posicao = "&amp;K917&amp;", tipo = '"&amp;R917&amp;"')@Column(name = """&amp;L917&amp;""")"&amp;IF(R917="D","@Temporal(TemporalType.DATE)","")&amp;"private "&amp;VLOOKUP(TEXT(R917,"@"),Apoio!A:B,2,0)&amp;" "&amp;SUBSTITUTE(LOWER(LEFT(L917,1))&amp;RIGHT(PROPER(L917),LEN(L917)-1),"_","")&amp;";",IF(ISNUMBER(Q917),IF(R917="R","@Entity@Table(name = ""reg_"&amp;LOWER(J917)&amp;""")@XmlRootElement","")&amp;VLOOKUP(J917,Blocos!D:I,6,0)&amp;Apoio!$E$1&amp;Y917,""))</f>
        <v>@Registros(nivel = 4) public class RegC420 implements Serializable { private static final long serialVersionUID = 1L; @Id @GeneratedValue(strategy = GenerationType.IDENTITY) @Basic(optional = false) @Column(name = "ID" ) private Long id;@ManyToOne(fetch = FetchType.LAZY) @JoinColumn(name = "ID_PAI", nullable = false) private RegC405 idPai; public RegC405 getIdPai() {return idPai;}public void setIdPai(Object idPai) {this.idPai = (RegC405) idPai;}public RegC420() { } public RegC420(Long id) { this.id = id; } public RegC420(Long id, RegC405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List&lt;RegC425&gt; regC425;public List&lt;RegC425&gt; getRegC425() {return regC425;}public void setRegC425(List&lt;RegC425&gt; regC425) {this.regC425 = regC425;}</v>
      </c>
      <c r="X917" s="190">
        <f>IF(ISNUMBER(Q917),COUNTIF(Blocos!G:G,J917),"")</f>
        <v>1</v>
      </c>
      <c r="Y917" s="190" t="str">
        <f>IF(OR(X917=0,X917=""),"",VLOOKUP(SUMIFS(Blocos!A:A,Blocos!H:H,'EFD REGISTROS e Campos (2)'!X917,Blocos!G:G,'EFD REGISTROS e Campos (2)'!J917),Blocos!A:L,12,0))</f>
        <v>@OneToMany( cascade = CascadeType.ALL, fetch = FetchType.LAZY, mappedBy = "idPai")private  List&lt;RegC425&gt; regC425;public List&lt;RegC425&gt; getRegC425() {return regC425;}public void setRegC425(List&lt;RegC425&gt; regC425) {this.regC425 = regC425;}</v>
      </c>
      <c r="Z917" s="190" t="str">
        <f>IF(ISNUMBER(Q918),VLOOKUP(J917,Blocos!D:G,4,0),"")</f>
        <v/>
      </c>
      <c r="AA917" s="190" t="str">
        <f>IF(ISNUMBER(Q917),CONCATENATE("CREATE TABLE ""reg_",LOWER(J917),""" (""ID"" bigint NOT NULL AUTO_INCREMENT,  ""HASHFILE"" varchar(255) DEFAULT NULL, ""ID_PAI"" bigint NOT NULL,"),IF(Q917="Campo",CONCATENATE("""",L917,""" ",VLOOKUP(R917,Apoio!A:C,3,0)),""))&amp;IF(Z917="","",CONCATENATE("PRIMARY KEY (""ID""), KEY ""FK_reg_",LOWER(Z917),"_ID_PAI"" (""ID_PAI""), CONSTRAINT ""FK_reg_",LOWER(Z917),"_ID_PAI"" FOREIGN KEY (""ID_PAI"") REFERENCES ""reg_",LOWER(Z917),""" (""ID"")) ENGINE=InnoDB AUTO_INCREMENT=105774 DEFAULT CHARSET=utf8mb4 COLLATE=utf8mb4_0900_ai_ci;"))</f>
        <v>CREATE TABLE "reg_c420" ("ID" bigint NOT NULL AUTO_INCREMENT,  "HASHFILE" varchar(255) DEFAULT NULL, "ID_PAI" bigint NOT NULL,</v>
      </c>
      <c r="AB917" s="190" t="str">
        <f t="shared" si="105"/>
        <v/>
      </c>
    </row>
    <row r="918" spans="1:28" ht="14.5" hidden="1" customHeight="1" x14ac:dyDescent="0.3">
      <c r="J918" s="187" t="str">
        <f t="shared" si="100"/>
        <v>C420</v>
      </c>
      <c r="K918" s="181">
        <v>1</v>
      </c>
      <c r="L918" s="289" t="s">
        <v>25</v>
      </c>
      <c r="M918" s="182" t="s">
        <v>1543</v>
      </c>
      <c r="N918" s="181" t="s">
        <v>27</v>
      </c>
      <c r="O918" s="181">
        <v>4</v>
      </c>
      <c r="P918" s="181" t="s">
        <v>28</v>
      </c>
      <c r="Q918" s="192" t="str">
        <f t="shared" si="101"/>
        <v>Campo</v>
      </c>
      <c r="R918" s="192" t="s">
        <v>27</v>
      </c>
      <c r="S918" s="191" t="str">
        <f t="shared" si="102"/>
        <v/>
      </c>
      <c r="T918" s="192" t="str">
        <f t="shared" si="103"/>
        <v>&lt;campo posicao="1"&gt;
&lt;coluna&gt;REG&lt;/coluna&gt;
&lt;descricao&gt;Texto fixo contendo "C420"&lt;/descricao&gt;
&lt;tipo&gt;C&lt;/tipo&gt;
&lt;/campo&gt;</v>
      </c>
      <c r="U918" s="192" t="str">
        <f t="shared" si="99"/>
        <v>&lt;campo posicao="1"&gt;
&lt;coluna&gt;REG&lt;/coluna&gt;
&lt;descricao&gt;Texto fixo contendo "C420"&lt;/descricao&gt;
&lt;tipo&gt;C&lt;/tipo&gt;
&lt;/campo&gt;</v>
      </c>
      <c r="V918" s="192" t="str">
        <f t="shared" si="104"/>
        <v>{"Column2", "REG"},</v>
      </c>
      <c r="W918" s="191" t="str">
        <f>IF(Q918="Campo","@Campos(posicao = "&amp;K918&amp;", tipo = '"&amp;R918&amp;"')@Column(name = """&amp;L918&amp;""")"&amp;IF(R918="D","@Temporal(TemporalType.DATE)","")&amp;"private "&amp;VLOOKUP(TEXT(R918,"@"),Apoio!A:B,2,0)&amp;" "&amp;SUBSTITUTE(LOWER(LEFT(L918,1))&amp;RIGHT(PROPER(L918),LEN(L918)-1),"_","")&amp;";",IF(ISNUMBER(Q918),IF(R918="R","@Entity@Table(name = ""reg_"&amp;LOWER(J918)&amp;""")@XmlRootElement","")&amp;VLOOKUP(J918,Blocos!D:I,6,0)&amp;Apoio!$E$1&amp;Y918,""))</f>
        <v>@Campos(posicao = 1, tipo = 'C')@Column(name = "REG")private String reg;</v>
      </c>
      <c r="X918" s="190" t="str">
        <f>IF(ISNUMBER(Q918),COUNTIF(Blocos!G:G,J918),"")</f>
        <v/>
      </c>
      <c r="Y918" s="190" t="str">
        <f>IF(OR(X918=0,X918=""),"",VLOOKUP(SUMIFS(Blocos!A:A,Blocos!H:H,'EFD REGISTROS e Campos (2)'!X918,Blocos!G:G,'EFD REGISTROS e Campos (2)'!J918),Blocos!A:L,12,0))</f>
        <v/>
      </c>
      <c r="Z918" s="190" t="str">
        <f>IF(ISNUMBER(Q919),VLOOKUP(J918,Blocos!D:G,4,0),"")</f>
        <v/>
      </c>
      <c r="AA918" s="190" t="str">
        <f>IF(ISNUMBER(Q918),CONCATENATE("CREATE TABLE ""reg_",LOWER(J918),""" (""ID"" bigint NOT NULL AUTO_INCREMENT,  ""HASHFILE"" varchar(255) DEFAULT NULL, ""ID_PAI"" bigint NOT NULL,"),IF(Q918="Campo",CONCATENATE("""",L918,""" ",VLOOKUP(R918,Apoio!A:C,3,0)),""))&amp;IF(Z918="","",CONCATENATE("PRIMARY KEY (""ID""), KEY ""FK_reg_",LOWER(Z918),"_ID_PAI"" (""ID_PAI""), CONSTRAINT ""FK_reg_",LOWER(Z918),"_ID_PAI"" FOREIGN KEY (""ID_PAI"") REFERENCES ""reg_",LOWER(Z918),""" (""ID"")) ENGINE=InnoDB AUTO_INCREMENT=105774 DEFAULT CHARSET=utf8mb4 COLLATE=utf8mb4_0900_ai_ci;"))</f>
        <v>"REG" varchar(255) DEFAULT NULL,</v>
      </c>
      <c r="AB918" s="190" t="str">
        <f t="shared" si="105"/>
        <v>USE `efdicms`;SELECT `reg_c420`.`REG`,</v>
      </c>
    </row>
    <row r="919" spans="1:28" ht="14.5" hidden="1" customHeight="1" x14ac:dyDescent="0.3">
      <c r="J919" s="187" t="str">
        <f t="shared" si="100"/>
        <v>C420</v>
      </c>
      <c r="K919" s="181">
        <v>2</v>
      </c>
      <c r="L919" s="289" t="s">
        <v>1544</v>
      </c>
      <c r="M919" s="182" t="s">
        <v>1545</v>
      </c>
      <c r="N919" s="181" t="s">
        <v>27</v>
      </c>
      <c r="O919" s="181">
        <v>7</v>
      </c>
      <c r="P919" s="181" t="s">
        <v>28</v>
      </c>
      <c r="Q919" s="192" t="str">
        <f t="shared" si="101"/>
        <v>Campo</v>
      </c>
      <c r="R919" s="192" t="s">
        <v>27</v>
      </c>
      <c r="S919" s="191" t="str">
        <f t="shared" si="102"/>
        <v/>
      </c>
      <c r="T919" s="192" t="str">
        <f t="shared" si="103"/>
        <v>&lt;campo posicao="2"&gt;
&lt;coluna&gt;COD_TOT_PAR&lt;/coluna&gt;
&lt;descricao&gt;Código do totalizador, conforme Tabela 4.4.6&lt;/descricao&gt;
&lt;tipo&gt;C&lt;/tipo&gt;
&lt;/campo&gt;</v>
      </c>
      <c r="U919" s="192" t="str">
        <f t="shared" si="99"/>
        <v>&lt;campo posicao="2"&gt;
&lt;coluna&gt;COD_TOT_PAR&lt;/coluna&gt;
&lt;descricao&gt;Código do totalizador, conforme Tabela 4.4.6&lt;/descricao&gt;
&lt;tipo&gt;C&lt;/tipo&gt;
&lt;/campo&gt;</v>
      </c>
      <c r="V919" s="192" t="str">
        <f t="shared" si="104"/>
        <v>{"Column3", "COD_TOT_PAR"},</v>
      </c>
      <c r="W919" s="191" t="str">
        <f>IF(Q919="Campo","@Campos(posicao = "&amp;K919&amp;", tipo = '"&amp;R919&amp;"')@Column(name = """&amp;L919&amp;""")"&amp;IF(R919="D","@Temporal(TemporalType.DATE)","")&amp;"private "&amp;VLOOKUP(TEXT(R919,"@"),Apoio!A:B,2,0)&amp;" "&amp;SUBSTITUTE(LOWER(LEFT(L919,1))&amp;RIGHT(PROPER(L919),LEN(L919)-1),"_","")&amp;";",IF(ISNUMBER(Q919),IF(R919="R","@Entity@Table(name = ""reg_"&amp;LOWER(J919)&amp;""")@XmlRootElement","")&amp;VLOOKUP(J919,Blocos!D:I,6,0)&amp;Apoio!$E$1&amp;Y919,""))</f>
        <v>@Campos(posicao = 2, tipo = 'C')@Column(name = "COD_TOT_PAR")private String codTotPar;</v>
      </c>
      <c r="X919" s="190" t="str">
        <f>IF(ISNUMBER(Q919),COUNTIF(Blocos!G:G,J919),"")</f>
        <v/>
      </c>
      <c r="Y919" s="190" t="str">
        <f>IF(OR(X919=0,X919=""),"",VLOOKUP(SUMIFS(Blocos!A:A,Blocos!H:H,'EFD REGISTROS e Campos (2)'!X919,Blocos!G:G,'EFD REGISTROS e Campos (2)'!J919),Blocos!A:L,12,0))</f>
        <v/>
      </c>
      <c r="Z919" s="190" t="str">
        <f>IF(ISNUMBER(Q920),VLOOKUP(J919,Blocos!D:G,4,0),"")</f>
        <v/>
      </c>
      <c r="AA919" s="190" t="str">
        <f>IF(ISNUMBER(Q919),CONCATENATE("CREATE TABLE ""reg_",LOWER(J919),""" (""ID"" bigint NOT NULL AUTO_INCREMENT,  ""HASHFILE"" varchar(255) DEFAULT NULL, ""ID_PAI"" bigint NOT NULL,"),IF(Q919="Campo",CONCATENATE("""",L919,""" ",VLOOKUP(R919,Apoio!A:C,3,0)),""))&amp;IF(Z919="","",CONCATENATE("PRIMARY KEY (""ID""), KEY ""FK_reg_",LOWER(Z919),"_ID_PAI"" (""ID_PAI""), CONSTRAINT ""FK_reg_",LOWER(Z919),"_ID_PAI"" FOREIGN KEY (""ID_PAI"") REFERENCES ""reg_",LOWER(Z919),""" (""ID"")) ENGINE=InnoDB AUTO_INCREMENT=105774 DEFAULT CHARSET=utf8mb4 COLLATE=utf8mb4_0900_ai_ci;"))</f>
        <v>"COD_TOT_PAR" varchar(255) DEFAULT NULL,</v>
      </c>
      <c r="AB919" s="190" t="str">
        <f t="shared" si="105"/>
        <v>`reg_c420`.`COD_TOT_PAR`,</v>
      </c>
    </row>
    <row r="920" spans="1:28" ht="14.5" hidden="1" customHeight="1" x14ac:dyDescent="0.3">
      <c r="J920" s="187" t="str">
        <f t="shared" si="100"/>
        <v>C420</v>
      </c>
      <c r="K920" s="181">
        <v>3</v>
      </c>
      <c r="L920" s="289" t="s">
        <v>1546</v>
      </c>
      <c r="M920" s="182" t="s">
        <v>1547</v>
      </c>
      <c r="N920" s="181" t="s">
        <v>32</v>
      </c>
      <c r="O920" s="181" t="s">
        <v>28</v>
      </c>
      <c r="P920" s="181">
        <v>2</v>
      </c>
      <c r="Q920" s="192" t="str">
        <f t="shared" si="101"/>
        <v>Campo</v>
      </c>
      <c r="R920" s="192" t="s">
        <v>3606</v>
      </c>
      <c r="S920" s="191" t="str">
        <f t="shared" si="102"/>
        <v/>
      </c>
      <c r="T920" s="192" t="str">
        <f t="shared" si="103"/>
        <v>&lt;campo posicao="3"&gt;
&lt;coluna&gt;VLR_ACUM_TOT&lt;/coluna&gt;
&lt;descricao&gt;Valor acumulado no totalizador, relativo à respectiva Redução Z.&lt;/descricao&gt;
&lt;tipo&gt;R&lt;/tipo&gt;
&lt;/campo&gt;</v>
      </c>
      <c r="U920" s="192" t="str">
        <f t="shared" si="99"/>
        <v>&lt;campo posicao="3"&gt;
&lt;coluna&gt;VLR_ACUM_TOT&lt;/coluna&gt;
&lt;descricao&gt;Valor acumulado no totalizador, relativo à respectiva Redução Z.&lt;/descricao&gt;
&lt;tipo&gt;R&lt;/tipo&gt;
&lt;/campo&gt;</v>
      </c>
      <c r="V920" s="192" t="str">
        <f t="shared" si="104"/>
        <v>{"Column4", "VLR_ACUM_TOT"},</v>
      </c>
      <c r="W920" s="191" t="str">
        <f>IF(Q920="Campo","@Campos(posicao = "&amp;K920&amp;", tipo = '"&amp;R920&amp;"')@Column(name = """&amp;L920&amp;""")"&amp;IF(R920="D","@Temporal(TemporalType.DATE)","")&amp;"private "&amp;VLOOKUP(TEXT(R920,"@"),Apoio!A:B,2,0)&amp;" "&amp;SUBSTITUTE(LOWER(LEFT(L920,1))&amp;RIGHT(PROPER(L920),LEN(L920)-1),"_","")&amp;";",IF(ISNUMBER(Q920),IF(R920="R","@Entity@Table(name = ""reg_"&amp;LOWER(J920)&amp;""")@XmlRootElement","")&amp;VLOOKUP(J920,Blocos!D:I,6,0)&amp;Apoio!$E$1&amp;Y920,""))</f>
        <v>@Campos(posicao = 3, tipo = 'R')@Column(name = "VLR_ACUM_TOT")private BigDecimal vlrAcumTot;</v>
      </c>
      <c r="X920" s="190" t="str">
        <f>IF(ISNUMBER(Q920),COUNTIF(Blocos!G:G,J920),"")</f>
        <v/>
      </c>
      <c r="Y920" s="190" t="str">
        <f>IF(OR(X920=0,X920=""),"",VLOOKUP(SUMIFS(Blocos!A:A,Blocos!H:H,'EFD REGISTROS e Campos (2)'!X920,Blocos!G:G,'EFD REGISTROS e Campos (2)'!J920),Blocos!A:L,12,0))</f>
        <v/>
      </c>
      <c r="Z920" s="190" t="str">
        <f>IF(ISNUMBER(Q921),VLOOKUP(J920,Blocos!D:G,4,0),"")</f>
        <v/>
      </c>
      <c r="AA920" s="190" t="str">
        <f>IF(ISNUMBER(Q920),CONCATENATE("CREATE TABLE ""reg_",LOWER(J920),""" (""ID"" bigint NOT NULL AUTO_INCREMENT,  ""HASHFILE"" varchar(255) DEFAULT NULL, ""ID_PAI"" bigint NOT NULL,"),IF(Q920="Campo",CONCATENATE("""",L920,""" ",VLOOKUP(R920,Apoio!A:C,3,0)),""))&amp;IF(Z920="","",CONCATENATE("PRIMARY KEY (""ID""), KEY ""FK_reg_",LOWER(Z920),"_ID_PAI"" (""ID_PAI""), CONSTRAINT ""FK_reg_",LOWER(Z920),"_ID_PAI"" FOREIGN KEY (""ID_PAI"") REFERENCES ""reg_",LOWER(Z920),""" (""ID"")) ENGINE=InnoDB AUTO_INCREMENT=105774 DEFAULT CHARSET=utf8mb4 COLLATE=utf8mb4_0900_ai_ci;"))</f>
        <v>"VLR_ACUM_TOT" decimal(15,6) DEFAULT NULL,</v>
      </c>
      <c r="AB920" s="190" t="str">
        <f t="shared" si="105"/>
        <v>`reg_c420`.`VLR_ACUM_TOT`,</v>
      </c>
    </row>
    <row r="921" spans="1:28" ht="14.5" hidden="1" customHeight="1" x14ac:dyDescent="0.3">
      <c r="J921" s="187" t="str">
        <f t="shared" si="100"/>
        <v>C420</v>
      </c>
      <c r="K921" s="181">
        <v>4</v>
      </c>
      <c r="L921" s="289" t="s">
        <v>1548</v>
      </c>
      <c r="M921" s="182" t="s">
        <v>1549</v>
      </c>
      <c r="N921" s="181" t="s">
        <v>32</v>
      </c>
      <c r="O921" s="181">
        <v>2</v>
      </c>
      <c r="P921" s="181" t="s">
        <v>28</v>
      </c>
      <c r="Q921" s="192" t="str">
        <f t="shared" si="101"/>
        <v>Campo</v>
      </c>
      <c r="R921" s="192" t="s">
        <v>3607</v>
      </c>
      <c r="S921" s="191" t="str">
        <f t="shared" si="102"/>
        <v/>
      </c>
      <c r="T921" s="192" t="str">
        <f t="shared" si="103"/>
        <v>&lt;campo posicao="4"&gt;
&lt;coluna&gt;NR_TOT&lt;/coluna&gt;
&lt;descricao&gt;Número do totalizador quando ocorrer mais de uma situação com a mesma carga tributária efetiva.&lt;/descricao&gt;
&lt;tipo&gt;I&lt;/tipo&gt;
&lt;/campo&gt;</v>
      </c>
      <c r="U921" s="192" t="str">
        <f t="shared" si="99"/>
        <v>&lt;campo posicao="4"&gt;
&lt;coluna&gt;NR_TOT&lt;/coluna&gt;
&lt;descricao&gt;Número do totalizador quando ocorrer mais de uma situação com a mesma carga tributária efetiva.&lt;/descricao&gt;
&lt;tipo&gt;I&lt;/tipo&gt;
&lt;/campo&gt;</v>
      </c>
      <c r="V921" s="192" t="str">
        <f t="shared" si="104"/>
        <v>{"Column5", "NR_TOT"},</v>
      </c>
      <c r="W921" s="191" t="str">
        <f>IF(Q921="Campo","@Campos(posicao = "&amp;K921&amp;", tipo = '"&amp;R921&amp;"')@Column(name = """&amp;L921&amp;""")"&amp;IF(R921="D","@Temporal(TemporalType.DATE)","")&amp;"private "&amp;VLOOKUP(TEXT(R921,"@"),Apoio!A:B,2,0)&amp;" "&amp;SUBSTITUTE(LOWER(LEFT(L921,1))&amp;RIGHT(PROPER(L921),LEN(L921)-1),"_","")&amp;";",IF(ISNUMBER(Q921),IF(R921="R","@Entity@Table(name = ""reg_"&amp;LOWER(J921)&amp;""")@XmlRootElement","")&amp;VLOOKUP(J921,Blocos!D:I,6,0)&amp;Apoio!$E$1&amp;Y921,""))</f>
        <v>@Campos(posicao = 4, tipo = 'I')@Column(name = "NR_TOT")private int nrTot;</v>
      </c>
      <c r="X921" s="190" t="str">
        <f>IF(ISNUMBER(Q921),COUNTIF(Blocos!G:G,J921),"")</f>
        <v/>
      </c>
      <c r="Y921" s="190" t="str">
        <f>IF(OR(X921=0,X921=""),"",VLOOKUP(SUMIFS(Blocos!A:A,Blocos!H:H,'EFD REGISTROS e Campos (2)'!X921,Blocos!G:G,'EFD REGISTROS e Campos (2)'!J921),Blocos!A:L,12,0))</f>
        <v/>
      </c>
      <c r="Z921" s="190" t="str">
        <f>IF(ISNUMBER(Q922),VLOOKUP(J921,Blocos!D:G,4,0),"")</f>
        <v/>
      </c>
      <c r="AA921" s="190" t="str">
        <f>IF(ISNUMBER(Q921),CONCATENATE("CREATE TABLE ""reg_",LOWER(J921),""" (""ID"" bigint NOT NULL AUTO_INCREMENT,  ""HASHFILE"" varchar(255) DEFAULT NULL, ""ID_PAI"" bigint NOT NULL,"),IF(Q921="Campo",CONCATENATE("""",L921,""" ",VLOOKUP(R921,Apoio!A:C,3,0)),""))&amp;IF(Z921="","",CONCATENATE("PRIMARY KEY (""ID""), KEY ""FK_reg_",LOWER(Z921),"_ID_PAI"" (""ID_PAI""), CONSTRAINT ""FK_reg_",LOWER(Z921),"_ID_PAI"" FOREIGN KEY (""ID_PAI"") REFERENCES ""reg_",LOWER(Z921),""" (""ID"")) ENGINE=InnoDB AUTO_INCREMENT=105774 DEFAULT CHARSET=utf8mb4 COLLATE=utf8mb4_0900_ai_ci;"))</f>
        <v>"NR_TOT" int DEFAULT NULL,</v>
      </c>
      <c r="AB921" s="190" t="str">
        <f t="shared" si="105"/>
        <v>`reg_c420`.`NR_TOT`,</v>
      </c>
    </row>
    <row r="922" spans="1:28" ht="14.5" hidden="1" customHeight="1" x14ac:dyDescent="0.3">
      <c r="J922" s="187" t="str">
        <f t="shared" si="100"/>
        <v>C420</v>
      </c>
      <c r="K922" s="181">
        <v>5</v>
      </c>
      <c r="L922" s="289" t="s">
        <v>1550</v>
      </c>
      <c r="M922" s="182" t="s">
        <v>1551</v>
      </c>
      <c r="N922" s="181" t="s">
        <v>27</v>
      </c>
      <c r="O922" s="181" t="s">
        <v>28</v>
      </c>
      <c r="P922" s="181" t="s">
        <v>28</v>
      </c>
      <c r="Q922" s="192" t="str">
        <f t="shared" si="101"/>
        <v>Campo</v>
      </c>
      <c r="R922" s="192" t="s">
        <v>27</v>
      </c>
      <c r="S922" s="191" t="str">
        <f t="shared" si="102"/>
        <v/>
      </c>
      <c r="T922" s="192" t="str">
        <f t="shared" si="103"/>
        <v>&lt;campo posicao="5"&gt;
&lt;coluna&gt;DESCR_NR_TOT&lt;/coluna&gt;
&lt;descricao&gt;Descrição da situação tributária relativa ao totalizador parcial, quando houver mais de um com a mesma carga tributária efetiva.&lt;/descricao&gt;
&lt;tipo&gt;C&lt;/tipo&gt;
&lt;/campo&gt;</v>
      </c>
      <c r="U922" s="192" t="str">
        <f t="shared" si="99"/>
        <v>&lt;campo posicao="5"&gt;
&lt;coluna&gt;DESCR_NR_TOT&lt;/coluna&gt;
&lt;descricao&gt;Descrição da situação tributária relativa ao totalizador parcial, quando houver mais de um com a mesma carga tributária efetiva.&lt;/descricao&gt;
&lt;tipo&gt;C&lt;/tipo&gt;
&lt;/campo&gt;</v>
      </c>
      <c r="V922" s="192" t="str">
        <f t="shared" si="104"/>
        <v>{"Column6", "DESCR_NR_TOT"},</v>
      </c>
      <c r="W922" s="191" t="str">
        <f>IF(Q922="Campo","@Campos(posicao = "&amp;K922&amp;", tipo = '"&amp;R922&amp;"')@Column(name = """&amp;L922&amp;""")"&amp;IF(R922="D","@Temporal(TemporalType.DATE)","")&amp;"private "&amp;VLOOKUP(TEXT(R922,"@"),Apoio!A:B,2,0)&amp;" "&amp;SUBSTITUTE(LOWER(LEFT(L922,1))&amp;RIGHT(PROPER(L922),LEN(L922)-1),"_","")&amp;";",IF(ISNUMBER(Q922),IF(R922="R","@Entity@Table(name = ""reg_"&amp;LOWER(J922)&amp;""")@XmlRootElement","")&amp;VLOOKUP(J922,Blocos!D:I,6,0)&amp;Apoio!$E$1&amp;Y922,""))</f>
        <v>@Campos(posicao = 5, tipo = 'C')@Column(name = "DESCR_NR_TOT")private String descrNrTot;</v>
      </c>
      <c r="X922" s="190" t="str">
        <f>IF(ISNUMBER(Q922),COUNTIF(Blocos!G:G,J922),"")</f>
        <v/>
      </c>
      <c r="Y922" s="190" t="str">
        <f>IF(OR(X922=0,X922=""),"",VLOOKUP(SUMIFS(Blocos!A:A,Blocos!H:H,'EFD REGISTROS e Campos (2)'!X922,Blocos!G:G,'EFD REGISTROS e Campos (2)'!J922),Blocos!A:L,12,0))</f>
        <v/>
      </c>
      <c r="Z922" s="190" t="str">
        <f>IF(ISNUMBER(Q923),VLOOKUP(J922,Blocos!D:G,4,0),"")</f>
        <v>C405</v>
      </c>
      <c r="AA922" s="190" t="str">
        <f>IF(ISNUMBER(Q922),CONCATENATE("CREATE TABLE ""reg_",LOWER(J922),""" (""ID"" bigint NOT NULL AUTO_INCREMENT,  ""HASHFILE"" varchar(255) DEFAULT NULL, ""ID_PAI"" bigint NOT NULL,"),IF(Q922="Campo",CONCATENATE("""",L922,""" ",VLOOKUP(R922,Apoio!A:C,3,0)),""))&amp;IF(Z922="","",CONCATENATE("PRIMARY KEY (""ID""), KEY ""FK_reg_",LOWER(Z922),"_ID_PAI"" (""ID_PAI""), CONSTRAINT ""FK_reg_",LOWER(Z922),"_ID_PAI"" FOREIGN KEY (""ID_PAI"") REFERENCES ""reg_",LOWER(Z922),""" (""ID"")) ENGINE=InnoDB AUTO_INCREMENT=105774 DEFAULT CHARSET=utf8mb4 COLLATE=utf8mb4_0900_ai_ci;"))</f>
        <v>"DESCR_NR_TOT" varchar(255) DEFAULT NULL,PRIMARY KEY ("ID"), KEY "FK_reg_c405_ID_PAI" ("ID_PAI"), CONSTRAINT "FK_reg_c405_ID_PAI" FOREIGN KEY ("ID_PAI") REFERENCES "reg_c405" ("ID")) ENGINE=InnoDB AUTO_INCREMENT=105774 DEFAULT CHARSET=utf8mb4 COLLATE=utf8mb4_0900_ai_ci;</v>
      </c>
      <c r="AB922" s="190" t="str">
        <f t="shared" si="105"/>
        <v>`reg_c420`.`DESCR_NR_TOT`,FROM `efdicms`.`reg_c420`;"</v>
      </c>
    </row>
    <row r="923" spans="1:28" ht="14.5" hidden="1" customHeight="1" collapsed="1" x14ac:dyDescent="0.3">
      <c r="A923" s="180" t="s">
        <v>1471</v>
      </c>
      <c r="G923" s="180" t="s">
        <v>1552</v>
      </c>
      <c r="I923" s="180" t="s">
        <v>144</v>
      </c>
      <c r="J923" s="187" t="str">
        <f t="shared" si="100"/>
        <v>C425</v>
      </c>
      <c r="K923" s="195" t="s">
        <v>1553</v>
      </c>
      <c r="Q923" s="192">
        <f t="shared" si="101"/>
        <v>5</v>
      </c>
      <c r="S923" s="191" t="str">
        <f t="shared" si="102"/>
        <v>&lt;/registro&gt;
&lt;registro codigo="C425" perfil="B" nivel="5"&gt;</v>
      </c>
      <c r="T923" s="192" t="str">
        <f t="shared" si="103"/>
        <v/>
      </c>
      <c r="U923" s="192" t="str">
        <f t="shared" si="99"/>
        <v>&lt;/registro&gt;
&lt;registro codigo="C425" perfil="B" nivel="5"&gt;</v>
      </c>
      <c r="V923" s="192" t="str">
        <f t="shared" si="104"/>
        <v/>
      </c>
      <c r="W923" s="191" t="str">
        <f>IF(Q923="Campo","@Campos(posicao = "&amp;K923&amp;", tipo = '"&amp;R923&amp;"')@Column(name = """&amp;L923&amp;""")"&amp;IF(R923="D","@Temporal(TemporalType.DATE)","")&amp;"private "&amp;VLOOKUP(TEXT(R923,"@"),Apoio!A:B,2,0)&amp;" "&amp;SUBSTITUTE(LOWER(LEFT(L923,1))&amp;RIGHT(PROPER(L923),LEN(L923)-1),"_","")&amp;";",IF(ISNUMBER(Q923),IF(R923="R","@Entity@Table(name = ""reg_"&amp;LOWER(J923)&amp;""")@XmlRootElement","")&amp;VLOOKUP(J923,Blocos!D:I,6,0)&amp;Apoio!$E$1&amp;Y923,""))</f>
        <v>@Registros(nivel = 5) public class RegC425 implements Serializable { private static final long serialVersionUID = 1L; @Id @GeneratedValue(strategy = GenerationType.IDENTITY) @Basic(optional = false) @Column(name = "ID" ) private Long id;@ManyToOne(fetch = FetchType.LAZY) @JoinColumn(name = "ID_PAI", nullable = false) private RegC420 idPai; public RegC420 getIdPai() {return idPai;}public void setIdPai(Object idPai) {this.idPai = (RegC420) idPai;}public RegC425() { } public RegC425(Long id) { this.id = id; } public RegC425(Long id, RegC420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List&lt;RegC430&gt; regC430;public List&lt;RegC430&gt; getRegC430() {return regC430;}public void setRegC430(List&lt;RegC430&gt; regC430) {this.regC430 = regC430;}</v>
      </c>
      <c r="X923" s="190">
        <f>IF(ISNUMBER(Q923),COUNTIF(Blocos!G:G,J923),"")</f>
        <v>1</v>
      </c>
      <c r="Y923" s="190" t="str">
        <f>IF(OR(X923=0,X923=""),"",VLOOKUP(SUMIFS(Blocos!A:A,Blocos!H:H,'EFD REGISTROS e Campos (2)'!X923,Blocos!G:G,'EFD REGISTROS e Campos (2)'!J923),Blocos!A:L,12,0))</f>
        <v>@OneToMany( cascade = CascadeType.ALL, fetch = FetchType.LAZY, mappedBy = "idPai")private  List&lt;RegC430&gt; regC430;public List&lt;RegC430&gt; getRegC430() {return regC430;}public void setRegC430(List&lt;RegC430&gt; regC430) {this.regC430 = regC430;}</v>
      </c>
      <c r="Z923" s="190" t="str">
        <f>IF(ISNUMBER(Q924),VLOOKUP(J923,Blocos!D:G,4,0),"")</f>
        <v/>
      </c>
      <c r="AA923" s="190" t="str">
        <f>IF(ISNUMBER(Q923),CONCATENATE("CREATE TABLE ""reg_",LOWER(J923),""" (""ID"" bigint NOT NULL AUTO_INCREMENT,  ""HASHFILE"" varchar(255) DEFAULT NULL, ""ID_PAI"" bigint NOT NULL,"),IF(Q923="Campo",CONCATENATE("""",L923,""" ",VLOOKUP(R923,Apoio!A:C,3,0)),""))&amp;IF(Z923="","",CONCATENATE("PRIMARY KEY (""ID""), KEY ""FK_reg_",LOWER(Z923),"_ID_PAI"" (""ID_PAI""), CONSTRAINT ""FK_reg_",LOWER(Z923),"_ID_PAI"" FOREIGN KEY (""ID_PAI"") REFERENCES ""reg_",LOWER(Z923),""" (""ID"")) ENGINE=InnoDB AUTO_INCREMENT=105774 DEFAULT CHARSET=utf8mb4 COLLATE=utf8mb4_0900_ai_ci;"))</f>
        <v>CREATE TABLE "reg_c425" ("ID" bigint NOT NULL AUTO_INCREMENT,  "HASHFILE" varchar(255) DEFAULT NULL, "ID_PAI" bigint NOT NULL,</v>
      </c>
      <c r="AB923" s="190" t="str">
        <f t="shared" si="105"/>
        <v/>
      </c>
    </row>
    <row r="924" spans="1:28" ht="14.5" hidden="1" customHeight="1" x14ac:dyDescent="0.3">
      <c r="J924" s="187" t="str">
        <f t="shared" si="100"/>
        <v>C425</v>
      </c>
      <c r="K924" s="181">
        <v>1</v>
      </c>
      <c r="L924" s="289" t="s">
        <v>25</v>
      </c>
      <c r="M924" s="182" t="s">
        <v>1554</v>
      </c>
      <c r="N924" s="181" t="s">
        <v>27</v>
      </c>
      <c r="O924" s="181">
        <v>4</v>
      </c>
      <c r="P924" s="181" t="s">
        <v>28</v>
      </c>
      <c r="Q924" s="192" t="str">
        <f t="shared" si="101"/>
        <v>Campo</v>
      </c>
      <c r="R924" s="192" t="s">
        <v>27</v>
      </c>
      <c r="S924" s="191" t="str">
        <f t="shared" si="102"/>
        <v/>
      </c>
      <c r="T924" s="192" t="str">
        <f t="shared" si="103"/>
        <v>&lt;campo posicao="1"&gt;
&lt;coluna&gt;REG&lt;/coluna&gt;
&lt;descricao&gt;Texto fixo contendo "C425"&lt;/descricao&gt;
&lt;tipo&gt;C&lt;/tipo&gt;
&lt;/campo&gt;</v>
      </c>
      <c r="U924" s="192" t="str">
        <f t="shared" si="99"/>
        <v>&lt;campo posicao="1"&gt;
&lt;coluna&gt;REG&lt;/coluna&gt;
&lt;descricao&gt;Texto fixo contendo "C425"&lt;/descricao&gt;
&lt;tipo&gt;C&lt;/tipo&gt;
&lt;/campo&gt;</v>
      </c>
      <c r="V924" s="192" t="str">
        <f t="shared" si="104"/>
        <v>{"Column2", "REG"},</v>
      </c>
      <c r="W924" s="191" t="str">
        <f>IF(Q924="Campo","@Campos(posicao = "&amp;K924&amp;", tipo = '"&amp;R924&amp;"')@Column(name = """&amp;L924&amp;""")"&amp;IF(R924="D","@Temporal(TemporalType.DATE)","")&amp;"private "&amp;VLOOKUP(TEXT(R924,"@"),Apoio!A:B,2,0)&amp;" "&amp;SUBSTITUTE(LOWER(LEFT(L924,1))&amp;RIGHT(PROPER(L924),LEN(L924)-1),"_","")&amp;";",IF(ISNUMBER(Q924),IF(R924="R","@Entity@Table(name = ""reg_"&amp;LOWER(J924)&amp;""")@XmlRootElement","")&amp;VLOOKUP(J924,Blocos!D:I,6,0)&amp;Apoio!$E$1&amp;Y924,""))</f>
        <v>@Campos(posicao = 1, tipo = 'C')@Column(name = "REG")private String reg;</v>
      </c>
      <c r="X924" s="190" t="str">
        <f>IF(ISNUMBER(Q924),COUNTIF(Blocos!G:G,J924),"")</f>
        <v/>
      </c>
      <c r="Y924" s="190" t="str">
        <f>IF(OR(X924=0,X924=""),"",VLOOKUP(SUMIFS(Blocos!A:A,Blocos!H:H,'EFD REGISTROS e Campos (2)'!X924,Blocos!G:G,'EFD REGISTROS e Campos (2)'!J924),Blocos!A:L,12,0))</f>
        <v/>
      </c>
      <c r="Z924" s="190" t="str">
        <f>IF(ISNUMBER(Q925),VLOOKUP(J924,Blocos!D:G,4,0),"")</f>
        <v/>
      </c>
      <c r="AA924" s="190" t="str">
        <f>IF(ISNUMBER(Q924),CONCATENATE("CREATE TABLE ""reg_",LOWER(J924),""" (""ID"" bigint NOT NULL AUTO_INCREMENT,  ""HASHFILE"" varchar(255) DEFAULT NULL, ""ID_PAI"" bigint NOT NULL,"),IF(Q924="Campo",CONCATENATE("""",L924,""" ",VLOOKUP(R924,Apoio!A:C,3,0)),""))&amp;IF(Z924="","",CONCATENATE("PRIMARY KEY (""ID""), KEY ""FK_reg_",LOWER(Z924),"_ID_PAI"" (""ID_PAI""), CONSTRAINT ""FK_reg_",LOWER(Z924),"_ID_PAI"" FOREIGN KEY (""ID_PAI"") REFERENCES ""reg_",LOWER(Z924),""" (""ID"")) ENGINE=InnoDB AUTO_INCREMENT=105774 DEFAULT CHARSET=utf8mb4 COLLATE=utf8mb4_0900_ai_ci;"))</f>
        <v>"REG" varchar(255) DEFAULT NULL,</v>
      </c>
      <c r="AB924" s="190" t="str">
        <f t="shared" si="105"/>
        <v>USE `efdicms`;SELECT `reg_c425`.`REG`,</v>
      </c>
    </row>
    <row r="925" spans="1:28" ht="14.5" hidden="1" customHeight="1" x14ac:dyDescent="0.3">
      <c r="J925" s="187" t="str">
        <f t="shared" si="100"/>
        <v>C425</v>
      </c>
      <c r="K925" s="181">
        <v>2</v>
      </c>
      <c r="L925" s="289" t="s">
        <v>163</v>
      </c>
      <c r="M925" s="182" t="s">
        <v>801</v>
      </c>
      <c r="N925" s="181" t="s">
        <v>27</v>
      </c>
      <c r="O925" s="181">
        <v>60</v>
      </c>
      <c r="P925" s="181" t="s">
        <v>28</v>
      </c>
      <c r="Q925" s="192" t="str">
        <f t="shared" si="101"/>
        <v>Campo</v>
      </c>
      <c r="R925" s="192" t="s">
        <v>27</v>
      </c>
      <c r="S925" s="191" t="str">
        <f t="shared" si="102"/>
        <v/>
      </c>
      <c r="T925" s="192" t="str">
        <f t="shared" si="103"/>
        <v>&lt;campo posicao="2"&gt;
&lt;coluna&gt;COD_ITEM&lt;/coluna&gt;
&lt;descricao&gt;Código do item (campo 02 do Registro 0200)&lt;/descricao&gt;
&lt;tipo&gt;C&lt;/tipo&gt;
&lt;/campo&gt;</v>
      </c>
      <c r="U925" s="192" t="str">
        <f t="shared" si="99"/>
        <v>&lt;campo posicao="2"&gt;
&lt;coluna&gt;COD_ITEM&lt;/coluna&gt;
&lt;descricao&gt;Código do item (campo 02 do Registro 0200)&lt;/descricao&gt;
&lt;tipo&gt;C&lt;/tipo&gt;
&lt;/campo&gt;</v>
      </c>
      <c r="V925" s="192" t="str">
        <f t="shared" si="104"/>
        <v>{"Column3", "COD_ITEM"},</v>
      </c>
      <c r="W925" s="191" t="str">
        <f>IF(Q925="Campo","@Campos(posicao = "&amp;K925&amp;", tipo = '"&amp;R925&amp;"')@Column(name = """&amp;L925&amp;""")"&amp;IF(R925="D","@Temporal(TemporalType.DATE)","")&amp;"private "&amp;VLOOKUP(TEXT(R925,"@"),Apoio!A:B,2,0)&amp;" "&amp;SUBSTITUTE(LOWER(LEFT(L925,1))&amp;RIGHT(PROPER(L925),LEN(L925)-1),"_","")&amp;";",IF(ISNUMBER(Q925),IF(R925="R","@Entity@Table(name = ""reg_"&amp;LOWER(J925)&amp;""")@XmlRootElement","")&amp;VLOOKUP(J925,Blocos!D:I,6,0)&amp;Apoio!$E$1&amp;Y925,""))</f>
        <v>@Campos(posicao = 2, tipo = 'C')@Column(name = "COD_ITEM")private String codItem;</v>
      </c>
      <c r="X925" s="190" t="str">
        <f>IF(ISNUMBER(Q925),COUNTIF(Blocos!G:G,J925),"")</f>
        <v/>
      </c>
      <c r="Y925" s="190" t="str">
        <f>IF(OR(X925=0,X925=""),"",VLOOKUP(SUMIFS(Blocos!A:A,Blocos!H:H,'EFD REGISTROS e Campos (2)'!X925,Blocos!G:G,'EFD REGISTROS e Campos (2)'!J925),Blocos!A:L,12,0))</f>
        <v/>
      </c>
      <c r="Z925" s="190" t="str">
        <f>IF(ISNUMBER(Q926),VLOOKUP(J925,Blocos!D:G,4,0),"")</f>
        <v/>
      </c>
      <c r="AA925" s="190" t="str">
        <f>IF(ISNUMBER(Q925),CONCATENATE("CREATE TABLE ""reg_",LOWER(J925),""" (""ID"" bigint NOT NULL AUTO_INCREMENT,  ""HASHFILE"" varchar(255) DEFAULT NULL, ""ID_PAI"" bigint NOT NULL,"),IF(Q925="Campo",CONCATENATE("""",L925,""" ",VLOOKUP(R925,Apoio!A:C,3,0)),""))&amp;IF(Z925="","",CONCATENATE("PRIMARY KEY (""ID""), KEY ""FK_reg_",LOWER(Z925),"_ID_PAI"" (""ID_PAI""), CONSTRAINT ""FK_reg_",LOWER(Z925),"_ID_PAI"" FOREIGN KEY (""ID_PAI"") REFERENCES ""reg_",LOWER(Z925),""" (""ID"")) ENGINE=InnoDB AUTO_INCREMENT=105774 DEFAULT CHARSET=utf8mb4 COLLATE=utf8mb4_0900_ai_ci;"))</f>
        <v>"COD_ITEM" varchar(255) DEFAULT NULL,</v>
      </c>
      <c r="AB925" s="190" t="str">
        <f t="shared" si="105"/>
        <v>`reg_c425`.`COD_ITEM`,</v>
      </c>
    </row>
    <row r="926" spans="1:28" ht="14.5" hidden="1" customHeight="1" x14ac:dyDescent="0.3">
      <c r="J926" s="187" t="str">
        <f t="shared" si="100"/>
        <v>C425</v>
      </c>
      <c r="K926" s="181">
        <v>3</v>
      </c>
      <c r="L926" s="289" t="s">
        <v>804</v>
      </c>
      <c r="M926" s="182" t="s">
        <v>1475</v>
      </c>
      <c r="N926" s="181" t="s">
        <v>32</v>
      </c>
      <c r="O926" s="181" t="s">
        <v>28</v>
      </c>
      <c r="P926" s="181">
        <v>3</v>
      </c>
      <c r="Q926" s="192" t="str">
        <f t="shared" si="101"/>
        <v>Campo</v>
      </c>
      <c r="R926" s="192" t="s">
        <v>3606</v>
      </c>
      <c r="S926" s="191" t="str">
        <f t="shared" si="102"/>
        <v/>
      </c>
      <c r="T926" s="192" t="str">
        <f t="shared" si="103"/>
        <v>&lt;campo posicao="3"&gt;
&lt;coluna&gt;QTD&lt;/coluna&gt;
&lt;descricao&gt;Quantidade acumulada do item&lt;/descricao&gt;
&lt;tipo&gt;R&lt;/tipo&gt;
&lt;/campo&gt;</v>
      </c>
      <c r="U926" s="192" t="str">
        <f t="shared" si="99"/>
        <v>&lt;campo posicao="3"&gt;
&lt;coluna&gt;QTD&lt;/coluna&gt;
&lt;descricao&gt;Quantidade acumulada do item&lt;/descricao&gt;
&lt;tipo&gt;R&lt;/tipo&gt;
&lt;/campo&gt;</v>
      </c>
      <c r="V926" s="192" t="str">
        <f t="shared" si="104"/>
        <v>{"Column4", "QTD"},</v>
      </c>
      <c r="W926" s="191" t="str">
        <f>IF(Q926="Campo","@Campos(posicao = "&amp;K926&amp;", tipo = '"&amp;R926&amp;"')@Column(name = """&amp;L926&amp;""")"&amp;IF(R926="D","@Temporal(TemporalType.DATE)","")&amp;"private "&amp;VLOOKUP(TEXT(R926,"@"),Apoio!A:B,2,0)&amp;" "&amp;SUBSTITUTE(LOWER(LEFT(L926,1))&amp;RIGHT(PROPER(L926),LEN(L926)-1),"_","")&amp;";",IF(ISNUMBER(Q926),IF(R926="R","@Entity@Table(name = ""reg_"&amp;LOWER(J926)&amp;""")@XmlRootElement","")&amp;VLOOKUP(J926,Blocos!D:I,6,0)&amp;Apoio!$E$1&amp;Y926,""))</f>
        <v>@Campos(posicao = 3, tipo = 'R')@Column(name = "QTD")private BigDecimal qtd;</v>
      </c>
      <c r="X926" s="190" t="str">
        <f>IF(ISNUMBER(Q926),COUNTIF(Blocos!G:G,J926),"")</f>
        <v/>
      </c>
      <c r="Y926" s="190" t="str">
        <f>IF(OR(X926=0,X926=""),"",VLOOKUP(SUMIFS(Blocos!A:A,Blocos!H:H,'EFD REGISTROS e Campos (2)'!X926,Blocos!G:G,'EFD REGISTROS e Campos (2)'!J926),Blocos!A:L,12,0))</f>
        <v/>
      </c>
      <c r="Z926" s="190" t="str">
        <f>IF(ISNUMBER(Q927),VLOOKUP(J926,Blocos!D:G,4,0),"")</f>
        <v/>
      </c>
      <c r="AA926" s="190" t="str">
        <f>IF(ISNUMBER(Q926),CONCATENATE("CREATE TABLE ""reg_",LOWER(J926),""" (""ID"" bigint NOT NULL AUTO_INCREMENT,  ""HASHFILE"" varchar(255) DEFAULT NULL, ""ID_PAI"" bigint NOT NULL,"),IF(Q926="Campo",CONCATENATE("""",L926,""" ",VLOOKUP(R926,Apoio!A:C,3,0)),""))&amp;IF(Z926="","",CONCATENATE("PRIMARY KEY (""ID""), KEY ""FK_reg_",LOWER(Z926),"_ID_PAI"" (""ID_PAI""), CONSTRAINT ""FK_reg_",LOWER(Z926),"_ID_PAI"" FOREIGN KEY (""ID_PAI"") REFERENCES ""reg_",LOWER(Z926),""" (""ID"")) ENGINE=InnoDB AUTO_INCREMENT=105774 DEFAULT CHARSET=utf8mb4 COLLATE=utf8mb4_0900_ai_ci;"))</f>
        <v>"QTD" decimal(15,6) DEFAULT NULL,</v>
      </c>
      <c r="AB926" s="190" t="str">
        <f t="shared" si="105"/>
        <v>`reg_c425`.`QTD`,</v>
      </c>
    </row>
    <row r="927" spans="1:28" ht="14.5" hidden="1" customHeight="1" x14ac:dyDescent="0.3">
      <c r="J927" s="187" t="str">
        <f t="shared" si="100"/>
        <v>C425</v>
      </c>
      <c r="K927" s="181">
        <v>4</v>
      </c>
      <c r="L927" s="289" t="s">
        <v>156</v>
      </c>
      <c r="M927" s="182" t="s">
        <v>806</v>
      </c>
      <c r="N927" s="181" t="s">
        <v>27</v>
      </c>
      <c r="O927" s="181">
        <v>6</v>
      </c>
      <c r="P927" s="181" t="s">
        <v>28</v>
      </c>
      <c r="Q927" s="192" t="str">
        <f t="shared" si="101"/>
        <v>Campo</v>
      </c>
      <c r="R927" s="192" t="s">
        <v>27</v>
      </c>
      <c r="S927" s="191" t="str">
        <f t="shared" si="102"/>
        <v/>
      </c>
      <c r="T927" s="192" t="str">
        <f t="shared" si="103"/>
        <v>&lt;campo posicao="4"&gt;
&lt;coluna&gt;UNID&lt;/coluna&gt;
&lt;descricao&gt;Unidade do item (Campo 02 do registro 0190)&lt;/descricao&gt;
&lt;tipo&gt;C&lt;/tipo&gt;
&lt;/campo&gt;</v>
      </c>
      <c r="U927" s="192" t="str">
        <f t="shared" si="99"/>
        <v>&lt;campo posicao="4"&gt;
&lt;coluna&gt;UNID&lt;/coluna&gt;
&lt;descricao&gt;Unidade do item (Campo 02 do registro 0190)&lt;/descricao&gt;
&lt;tipo&gt;C&lt;/tipo&gt;
&lt;/campo&gt;</v>
      </c>
      <c r="V927" s="192" t="str">
        <f t="shared" si="104"/>
        <v>{"Column5", "UNID"},</v>
      </c>
      <c r="W927" s="191" t="str">
        <f>IF(Q927="Campo","@Campos(posicao = "&amp;K927&amp;", tipo = '"&amp;R927&amp;"')@Column(name = """&amp;L927&amp;""")"&amp;IF(R927="D","@Temporal(TemporalType.DATE)","")&amp;"private "&amp;VLOOKUP(TEXT(R927,"@"),Apoio!A:B,2,0)&amp;" "&amp;SUBSTITUTE(LOWER(LEFT(L927,1))&amp;RIGHT(PROPER(L927),LEN(L927)-1),"_","")&amp;";",IF(ISNUMBER(Q927),IF(R927="R","@Entity@Table(name = ""reg_"&amp;LOWER(J927)&amp;""")@XmlRootElement","")&amp;VLOOKUP(J927,Blocos!D:I,6,0)&amp;Apoio!$E$1&amp;Y927,""))</f>
        <v>@Campos(posicao = 4, tipo = 'C')@Column(name = "UNID")private String unid;</v>
      </c>
      <c r="X927" s="190" t="str">
        <f>IF(ISNUMBER(Q927),COUNTIF(Blocos!G:G,J927),"")</f>
        <v/>
      </c>
      <c r="Y927" s="190" t="str">
        <f>IF(OR(X927=0,X927=""),"",VLOOKUP(SUMIFS(Blocos!A:A,Blocos!H:H,'EFD REGISTROS e Campos (2)'!X927,Blocos!G:G,'EFD REGISTROS e Campos (2)'!J927),Blocos!A:L,12,0))</f>
        <v/>
      </c>
      <c r="Z927" s="190" t="str">
        <f>IF(ISNUMBER(Q928),VLOOKUP(J927,Blocos!D:G,4,0),"")</f>
        <v/>
      </c>
      <c r="AA927" s="190" t="str">
        <f>IF(ISNUMBER(Q927),CONCATENATE("CREATE TABLE ""reg_",LOWER(J927),""" (""ID"" bigint NOT NULL AUTO_INCREMENT,  ""HASHFILE"" varchar(255) DEFAULT NULL, ""ID_PAI"" bigint NOT NULL,"),IF(Q927="Campo",CONCATENATE("""",L927,""" ",VLOOKUP(R927,Apoio!A:C,3,0)),""))&amp;IF(Z927="","",CONCATENATE("PRIMARY KEY (""ID""), KEY ""FK_reg_",LOWER(Z927),"_ID_PAI"" (""ID_PAI""), CONSTRAINT ""FK_reg_",LOWER(Z927),"_ID_PAI"" FOREIGN KEY (""ID_PAI"") REFERENCES ""reg_",LOWER(Z927),""" (""ID"")) ENGINE=InnoDB AUTO_INCREMENT=105774 DEFAULT CHARSET=utf8mb4 COLLATE=utf8mb4_0900_ai_ci;"))</f>
        <v>"UNID" varchar(255) DEFAULT NULL,</v>
      </c>
      <c r="AB927" s="190" t="str">
        <f t="shared" si="105"/>
        <v>`reg_c425`.`UNID`,</v>
      </c>
    </row>
    <row r="928" spans="1:28" ht="14.5" hidden="1" customHeight="1" x14ac:dyDescent="0.3">
      <c r="J928" s="187" t="str">
        <f t="shared" si="100"/>
        <v>C425</v>
      </c>
      <c r="K928" s="181">
        <v>5</v>
      </c>
      <c r="L928" s="289" t="s">
        <v>807</v>
      </c>
      <c r="M928" s="182" t="s">
        <v>1476</v>
      </c>
      <c r="N928" s="181" t="s">
        <v>32</v>
      </c>
      <c r="O928" s="181" t="s">
        <v>28</v>
      </c>
      <c r="P928" s="181">
        <v>2</v>
      </c>
      <c r="Q928" s="192" t="str">
        <f t="shared" si="101"/>
        <v>Campo</v>
      </c>
      <c r="R928" s="192" t="s">
        <v>3606</v>
      </c>
      <c r="S928" s="191" t="str">
        <f t="shared" si="102"/>
        <v/>
      </c>
      <c r="T928" s="192" t="str">
        <f t="shared" si="103"/>
        <v>&lt;campo posicao="5"&gt;
&lt;coluna&gt;VL_ITEM&lt;/coluna&gt;
&lt;descricao&gt;Valor acumulado do item&lt;/descricao&gt;
&lt;tipo&gt;R&lt;/tipo&gt;
&lt;/campo&gt;</v>
      </c>
      <c r="U928" s="192" t="str">
        <f t="shared" si="99"/>
        <v>&lt;campo posicao="5"&gt;
&lt;coluna&gt;VL_ITEM&lt;/coluna&gt;
&lt;descricao&gt;Valor acumulado do item&lt;/descricao&gt;
&lt;tipo&gt;R&lt;/tipo&gt;
&lt;/campo&gt;</v>
      </c>
      <c r="V928" s="192" t="str">
        <f t="shared" si="104"/>
        <v>{"Column6", "VL_ITEM"},</v>
      </c>
      <c r="W928" s="191" t="str">
        <f>IF(Q928="Campo","@Campos(posicao = "&amp;K928&amp;", tipo = '"&amp;R928&amp;"')@Column(name = """&amp;L928&amp;""")"&amp;IF(R928="D","@Temporal(TemporalType.DATE)","")&amp;"private "&amp;VLOOKUP(TEXT(R928,"@"),Apoio!A:B,2,0)&amp;" "&amp;SUBSTITUTE(LOWER(LEFT(L928,1))&amp;RIGHT(PROPER(L928),LEN(L928)-1),"_","")&amp;";",IF(ISNUMBER(Q928),IF(R928="R","@Entity@Table(name = ""reg_"&amp;LOWER(J928)&amp;""")@XmlRootElement","")&amp;VLOOKUP(J928,Blocos!D:I,6,0)&amp;Apoio!$E$1&amp;Y928,""))</f>
        <v>@Campos(posicao = 5, tipo = 'R')@Column(name = "VL_ITEM")private BigDecimal vlItem;</v>
      </c>
      <c r="X928" s="190" t="str">
        <f>IF(ISNUMBER(Q928),COUNTIF(Blocos!G:G,J928),"")</f>
        <v/>
      </c>
      <c r="Y928" s="190" t="str">
        <f>IF(OR(X928=0,X928=""),"",VLOOKUP(SUMIFS(Blocos!A:A,Blocos!H:H,'EFD REGISTROS e Campos (2)'!X928,Blocos!G:G,'EFD REGISTROS e Campos (2)'!J928),Blocos!A:L,12,0))</f>
        <v/>
      </c>
      <c r="Z928" s="190" t="str">
        <f>IF(ISNUMBER(Q929),VLOOKUP(J928,Blocos!D:G,4,0),"")</f>
        <v/>
      </c>
      <c r="AA928" s="190" t="str">
        <f>IF(ISNUMBER(Q928),CONCATENATE("CREATE TABLE ""reg_",LOWER(J928),""" (""ID"" bigint NOT NULL AUTO_INCREMENT,  ""HASHFILE"" varchar(255) DEFAULT NULL, ""ID_PAI"" bigint NOT NULL,"),IF(Q928="Campo",CONCATENATE("""",L928,""" ",VLOOKUP(R928,Apoio!A:C,3,0)),""))&amp;IF(Z928="","",CONCATENATE("PRIMARY KEY (""ID""), KEY ""FK_reg_",LOWER(Z928),"_ID_PAI"" (""ID_PAI""), CONSTRAINT ""FK_reg_",LOWER(Z928),"_ID_PAI"" FOREIGN KEY (""ID_PAI"") REFERENCES ""reg_",LOWER(Z928),""" (""ID"")) ENGINE=InnoDB AUTO_INCREMENT=105774 DEFAULT CHARSET=utf8mb4 COLLATE=utf8mb4_0900_ai_ci;"))</f>
        <v>"VL_ITEM" decimal(15,6) DEFAULT NULL,</v>
      </c>
      <c r="AB928" s="190" t="str">
        <f t="shared" si="105"/>
        <v>`reg_c425`.`VL_ITEM`,</v>
      </c>
    </row>
    <row r="929" spans="1:28" ht="14.5" hidden="1" customHeight="1" x14ac:dyDescent="0.3">
      <c r="J929" s="187" t="str">
        <f t="shared" si="100"/>
        <v>C425</v>
      </c>
      <c r="K929" s="181">
        <v>6</v>
      </c>
      <c r="L929" s="289" t="s">
        <v>586</v>
      </c>
      <c r="M929" s="182" t="s">
        <v>846</v>
      </c>
      <c r="N929" s="181" t="s">
        <v>32</v>
      </c>
      <c r="O929" s="181" t="s">
        <v>28</v>
      </c>
      <c r="P929" s="181">
        <v>2</v>
      </c>
      <c r="Q929" s="192" t="str">
        <f t="shared" si="101"/>
        <v>Campo</v>
      </c>
      <c r="R929" s="192" t="s">
        <v>3606</v>
      </c>
      <c r="S929" s="191" t="str">
        <f t="shared" si="102"/>
        <v/>
      </c>
      <c r="T929" s="192" t="str">
        <f t="shared" si="103"/>
        <v>&lt;campo posicao="6"&gt;
&lt;coluna&gt;VL_PIS&lt;/coluna&gt;
&lt;descricao&gt;Valor do PIS&lt;/descricao&gt;
&lt;tipo&gt;R&lt;/tipo&gt;
&lt;/campo&gt;</v>
      </c>
      <c r="U929" s="192" t="str">
        <f t="shared" si="99"/>
        <v>&lt;campo posicao="6"&gt;
&lt;coluna&gt;VL_PIS&lt;/coluna&gt;
&lt;descricao&gt;Valor do PIS&lt;/descricao&gt;
&lt;tipo&gt;R&lt;/tipo&gt;
&lt;/campo&gt;</v>
      </c>
      <c r="V929" s="192" t="str">
        <f t="shared" si="104"/>
        <v>{"Column7", "VL_PIS"},</v>
      </c>
      <c r="W929" s="191" t="str">
        <f>IF(Q929="Campo","@Campos(posicao = "&amp;K929&amp;", tipo = '"&amp;R929&amp;"')@Column(name = """&amp;L929&amp;""")"&amp;IF(R929="D","@Temporal(TemporalType.DATE)","")&amp;"private "&amp;VLOOKUP(TEXT(R929,"@"),Apoio!A:B,2,0)&amp;" "&amp;SUBSTITUTE(LOWER(LEFT(L929,1))&amp;RIGHT(PROPER(L929),LEN(L929)-1),"_","")&amp;";",IF(ISNUMBER(Q929),IF(R929="R","@Entity@Table(name = ""reg_"&amp;LOWER(J929)&amp;""")@XmlRootElement","")&amp;VLOOKUP(J929,Blocos!D:I,6,0)&amp;Apoio!$E$1&amp;Y929,""))</f>
        <v>@Campos(posicao = 6, tipo = 'R')@Column(name = "VL_PIS")private BigDecimal vlPis;</v>
      </c>
      <c r="X929" s="190" t="str">
        <f>IF(ISNUMBER(Q929),COUNTIF(Blocos!G:G,J929),"")</f>
        <v/>
      </c>
      <c r="Y929" s="190" t="str">
        <f>IF(OR(X929=0,X929=""),"",VLOOKUP(SUMIFS(Blocos!A:A,Blocos!H:H,'EFD REGISTROS e Campos (2)'!X929,Blocos!G:G,'EFD REGISTROS e Campos (2)'!J929),Blocos!A:L,12,0))</f>
        <v/>
      </c>
      <c r="Z929" s="190" t="str">
        <f>IF(ISNUMBER(Q930),VLOOKUP(J929,Blocos!D:G,4,0),"")</f>
        <v/>
      </c>
      <c r="AA929" s="190" t="str">
        <f>IF(ISNUMBER(Q929),CONCATENATE("CREATE TABLE ""reg_",LOWER(J929),""" (""ID"" bigint NOT NULL AUTO_INCREMENT,  ""HASHFILE"" varchar(255) DEFAULT NULL, ""ID_PAI"" bigint NOT NULL,"),IF(Q929="Campo",CONCATENATE("""",L929,""" ",VLOOKUP(R929,Apoio!A:C,3,0)),""))&amp;IF(Z929="","",CONCATENATE("PRIMARY KEY (""ID""), KEY ""FK_reg_",LOWER(Z929),"_ID_PAI"" (""ID_PAI""), CONSTRAINT ""FK_reg_",LOWER(Z929),"_ID_PAI"" FOREIGN KEY (""ID_PAI"") REFERENCES ""reg_",LOWER(Z929),""" (""ID"")) ENGINE=InnoDB AUTO_INCREMENT=105774 DEFAULT CHARSET=utf8mb4 COLLATE=utf8mb4_0900_ai_ci;"))</f>
        <v>"VL_PIS" decimal(15,6) DEFAULT NULL,</v>
      </c>
      <c r="AB929" s="190" t="str">
        <f t="shared" si="105"/>
        <v>`reg_c425`.`VL_PIS`,</v>
      </c>
    </row>
    <row r="930" spans="1:28" ht="14.5" hidden="1" customHeight="1" x14ac:dyDescent="0.3">
      <c r="J930" s="187" t="str">
        <f t="shared" si="100"/>
        <v>C425</v>
      </c>
      <c r="K930" s="181">
        <v>7</v>
      </c>
      <c r="L930" s="289" t="s">
        <v>588</v>
      </c>
      <c r="M930" s="182" t="s">
        <v>857</v>
      </c>
      <c r="N930" s="181" t="s">
        <v>32</v>
      </c>
      <c r="O930" s="181" t="s">
        <v>28</v>
      </c>
      <c r="P930" s="181">
        <v>2</v>
      </c>
      <c r="Q930" s="192" t="str">
        <f t="shared" si="101"/>
        <v>Campo</v>
      </c>
      <c r="R930" s="192" t="s">
        <v>3606</v>
      </c>
      <c r="S930" s="191" t="str">
        <f t="shared" si="102"/>
        <v/>
      </c>
      <c r="T930" s="192" t="str">
        <f t="shared" si="103"/>
        <v>&lt;campo posicao="7"&gt;
&lt;coluna&gt;VL_COFINS&lt;/coluna&gt;
&lt;descricao&gt;Valor da COFINS&lt;/descricao&gt;
&lt;tipo&gt;R&lt;/tipo&gt;
&lt;/campo&gt;</v>
      </c>
      <c r="U930" s="192" t="str">
        <f t="shared" si="99"/>
        <v>&lt;campo posicao="7"&gt;
&lt;coluna&gt;VL_COFINS&lt;/coluna&gt;
&lt;descricao&gt;Valor da COFINS&lt;/descricao&gt;
&lt;tipo&gt;R&lt;/tipo&gt;
&lt;/campo&gt;</v>
      </c>
      <c r="V930" s="192" t="str">
        <f t="shared" si="104"/>
        <v>{"Column8", "VL_COFINS"},</v>
      </c>
      <c r="W930" s="191" t="str">
        <f>IF(Q930="Campo","@Campos(posicao = "&amp;K930&amp;", tipo = '"&amp;R930&amp;"')@Column(name = """&amp;L930&amp;""")"&amp;IF(R930="D","@Temporal(TemporalType.DATE)","")&amp;"private "&amp;VLOOKUP(TEXT(R930,"@"),Apoio!A:B,2,0)&amp;" "&amp;SUBSTITUTE(LOWER(LEFT(L930,1))&amp;RIGHT(PROPER(L930),LEN(L930)-1),"_","")&amp;";",IF(ISNUMBER(Q930),IF(R930="R","@Entity@Table(name = ""reg_"&amp;LOWER(J930)&amp;""")@XmlRootElement","")&amp;VLOOKUP(J930,Blocos!D:I,6,0)&amp;Apoio!$E$1&amp;Y930,""))</f>
        <v>@Campos(posicao = 7, tipo = 'R')@Column(name = "VL_COFINS")private BigDecimal vlCofins;</v>
      </c>
      <c r="X930" s="190" t="str">
        <f>IF(ISNUMBER(Q930),COUNTIF(Blocos!G:G,J930),"")</f>
        <v/>
      </c>
      <c r="Y930" s="190" t="str">
        <f>IF(OR(X930=0,X930=""),"",VLOOKUP(SUMIFS(Blocos!A:A,Blocos!H:H,'EFD REGISTROS e Campos (2)'!X930,Blocos!G:G,'EFD REGISTROS e Campos (2)'!J930),Blocos!A:L,12,0))</f>
        <v/>
      </c>
      <c r="Z930" s="190" t="str">
        <f>IF(ISNUMBER(Q931),VLOOKUP(J930,Blocos!D:G,4,0),"")</f>
        <v>C420</v>
      </c>
      <c r="AA930" s="190" t="str">
        <f>IF(ISNUMBER(Q930),CONCATENATE("CREATE TABLE ""reg_",LOWER(J930),""" (""ID"" bigint NOT NULL AUTO_INCREMENT,  ""HASHFILE"" varchar(255) DEFAULT NULL, ""ID_PAI"" bigint NOT NULL,"),IF(Q930="Campo",CONCATENATE("""",L930,""" ",VLOOKUP(R930,Apoio!A:C,3,0)),""))&amp;IF(Z930="","",CONCATENATE("PRIMARY KEY (""ID""), KEY ""FK_reg_",LOWER(Z930),"_ID_PAI"" (""ID_PAI""), CONSTRAINT ""FK_reg_",LOWER(Z930),"_ID_PAI"" FOREIGN KEY (""ID_PAI"") REFERENCES ""reg_",LOWER(Z930),""" (""ID"")) ENGINE=InnoDB AUTO_INCREMENT=105774 DEFAULT CHARSET=utf8mb4 COLLATE=utf8mb4_0900_ai_ci;"))</f>
        <v>"VL_COFINS" decimal(15,6) DEFAULT NULL,PRIMARY KEY ("ID"), KEY "FK_reg_c420_ID_PAI" ("ID_PAI"), CONSTRAINT "FK_reg_c420_ID_PAI" FOREIGN KEY ("ID_PAI") REFERENCES "reg_c420" ("ID")) ENGINE=InnoDB AUTO_INCREMENT=105774 DEFAULT CHARSET=utf8mb4 COLLATE=utf8mb4_0900_ai_ci;</v>
      </c>
      <c r="AB930" s="190" t="str">
        <f t="shared" si="105"/>
        <v>`reg_c425`.`VL_COFINS`,FROM `efdicms`.`reg_c425`;"</v>
      </c>
    </row>
    <row r="931" spans="1:28" ht="14.5" hidden="1" customHeight="1" collapsed="1" x14ac:dyDescent="0.3">
      <c r="A931" s="180" t="s">
        <v>1471</v>
      </c>
      <c r="H931" s="180" t="s">
        <v>1555</v>
      </c>
      <c r="I931" s="180" t="s">
        <v>144</v>
      </c>
      <c r="J931" s="187" t="str">
        <f t="shared" si="100"/>
        <v>C430</v>
      </c>
      <c r="K931" s="195" t="s">
        <v>1556</v>
      </c>
      <c r="Q931" s="192">
        <f t="shared" si="101"/>
        <v>6</v>
      </c>
      <c r="S931" s="191" t="str">
        <f t="shared" si="102"/>
        <v>&lt;/registro&gt;
&lt;registro codigo="C430" perfil="B" nivel="6"&gt;</v>
      </c>
      <c r="T931" s="192" t="str">
        <f t="shared" si="103"/>
        <v/>
      </c>
      <c r="U931" s="192" t="str">
        <f t="shared" si="99"/>
        <v>&lt;/registro&gt;
&lt;registro codigo="C430" perfil="B" nivel="6"&gt;</v>
      </c>
      <c r="V931" s="192" t="str">
        <f t="shared" si="104"/>
        <v/>
      </c>
      <c r="W931" s="191" t="str">
        <f>IF(Q931="Campo","@Campos(posicao = "&amp;K931&amp;", tipo = '"&amp;R931&amp;"')@Column(name = """&amp;L931&amp;""")"&amp;IF(R931="D","@Temporal(TemporalType.DATE)","")&amp;"private "&amp;VLOOKUP(TEXT(R931,"@"),Apoio!A:B,2,0)&amp;" "&amp;SUBSTITUTE(LOWER(LEFT(L931,1))&amp;RIGHT(PROPER(L931),LEN(L931)-1),"_","")&amp;";",IF(ISNUMBER(Q931),IF(R931="R","@Entity@Table(name = ""reg_"&amp;LOWER(J931)&amp;""")@XmlRootElement","")&amp;VLOOKUP(J931,Blocos!D:I,6,0)&amp;Apoio!$E$1&amp;Y931,""))</f>
        <v>@Registros(nivel = 6) public class RegC430 implements Serializable { private static final long serialVersionUID = 1L; @Id @GeneratedValue(strategy = GenerationType.IDENTITY) @Basic(optional = false) @Column(name = "ID" ) private Long id;@ManyToOne(fetch = FetchType.LAZY) @JoinColumn(name = "ID_PAI", nullable = false) private RegC425 idPai; public RegC425 getIdPai() {return idPai;}public void setIdPai(Object idPai) {this.idPai = (RegC425) idPai;}public RegC430() { } public RegC430(Long id) { this.id = id; } public RegC430(Long id, RegC425 idPai, long linha, String hash) { this.id = id; this.idPai = idPai; this.linha = linha; this.hash = hash; }public Long getId() { return id; } public void setId(Long id) { this.id = id; }@Basic(optional = false)@Column(name = "LINHA")private long linha;@Basic(optional = false)@Column(name = "HASH")private String hash;</v>
      </c>
      <c r="X931" s="190">
        <f>IF(ISNUMBER(Q931),COUNTIF(Blocos!G:G,J931),"")</f>
        <v>0</v>
      </c>
      <c r="Y931" s="190" t="str">
        <f>IF(OR(X931=0,X931=""),"",VLOOKUP(SUMIFS(Blocos!A:A,Blocos!H:H,'EFD REGISTROS e Campos (2)'!X931,Blocos!G:G,'EFD REGISTROS e Campos (2)'!J931),Blocos!A:L,12,0))</f>
        <v/>
      </c>
      <c r="Z931" s="190" t="str">
        <f>IF(ISNUMBER(Q932),VLOOKUP(J931,Blocos!D:G,4,0),"")</f>
        <v/>
      </c>
      <c r="AA931" s="190" t="str">
        <f>IF(ISNUMBER(Q931),CONCATENATE("CREATE TABLE ""reg_",LOWER(J931),""" (""ID"" bigint NOT NULL AUTO_INCREMENT,  ""HASHFILE"" varchar(255) DEFAULT NULL, ""ID_PAI"" bigint NOT NULL,"),IF(Q931="Campo",CONCATENATE("""",L931,""" ",VLOOKUP(R931,Apoio!A:C,3,0)),""))&amp;IF(Z931="","",CONCATENATE("PRIMARY KEY (""ID""), KEY ""FK_reg_",LOWER(Z931),"_ID_PAI"" (""ID_PAI""), CONSTRAINT ""FK_reg_",LOWER(Z931),"_ID_PAI"" FOREIGN KEY (""ID_PAI"") REFERENCES ""reg_",LOWER(Z931),""" (""ID"")) ENGINE=InnoDB AUTO_INCREMENT=105774 DEFAULT CHARSET=utf8mb4 COLLATE=utf8mb4_0900_ai_ci;"))</f>
        <v>CREATE TABLE "reg_c430" ("ID" bigint NOT NULL AUTO_INCREMENT,  "HASHFILE" varchar(255) DEFAULT NULL, "ID_PAI" bigint NOT NULL,</v>
      </c>
      <c r="AB931" s="190" t="str">
        <f t="shared" si="105"/>
        <v/>
      </c>
    </row>
    <row r="932" spans="1:28" ht="14.5" hidden="1" customHeight="1" x14ac:dyDescent="0.3">
      <c r="J932" s="187" t="str">
        <f t="shared" si="100"/>
        <v>C430</v>
      </c>
      <c r="K932" s="181">
        <v>1</v>
      </c>
      <c r="L932" s="289" t="s">
        <v>25</v>
      </c>
      <c r="M932" s="182" t="s">
        <v>1557</v>
      </c>
      <c r="N932" s="181" t="s">
        <v>27</v>
      </c>
      <c r="O932" s="181">
        <v>4</v>
      </c>
      <c r="P932" s="181" t="s">
        <v>28</v>
      </c>
      <c r="Q932" s="192" t="str">
        <f t="shared" si="101"/>
        <v>Campo</v>
      </c>
      <c r="R932" s="192" t="s">
        <v>27</v>
      </c>
      <c r="S932" s="191" t="str">
        <f t="shared" si="102"/>
        <v/>
      </c>
      <c r="T932" s="192" t="str">
        <f t="shared" si="103"/>
        <v>&lt;campo posicao="1"&gt;
&lt;coluna&gt;REG&lt;/coluna&gt;
&lt;descricao&gt;Texto fixo contendo "C430”&lt;/descricao&gt;
&lt;tipo&gt;C&lt;/tipo&gt;
&lt;/campo&gt;</v>
      </c>
      <c r="U932" s="192" t="str">
        <f t="shared" si="99"/>
        <v>&lt;campo posicao="1"&gt;
&lt;coluna&gt;REG&lt;/coluna&gt;
&lt;descricao&gt;Texto fixo contendo "C430”&lt;/descricao&gt;
&lt;tipo&gt;C&lt;/tipo&gt;
&lt;/campo&gt;</v>
      </c>
      <c r="V932" s="192" t="str">
        <f t="shared" si="104"/>
        <v>{"Column2", "REG"},</v>
      </c>
      <c r="W932" s="191" t="str">
        <f>IF(Q932="Campo","@Campos(posicao = "&amp;K932&amp;", tipo = '"&amp;R932&amp;"')@Column(name = """&amp;L932&amp;""")"&amp;IF(R932="D","@Temporal(TemporalType.DATE)","")&amp;"private "&amp;VLOOKUP(TEXT(R932,"@"),Apoio!A:B,2,0)&amp;" "&amp;SUBSTITUTE(LOWER(LEFT(L932,1))&amp;RIGHT(PROPER(L932),LEN(L932)-1),"_","")&amp;";",IF(ISNUMBER(Q932),IF(R932="R","@Entity@Table(name = ""reg_"&amp;LOWER(J932)&amp;""")@XmlRootElement","")&amp;VLOOKUP(J932,Blocos!D:I,6,0)&amp;Apoio!$E$1&amp;Y932,""))</f>
        <v>@Campos(posicao = 1, tipo = 'C')@Column(name = "REG")private String reg;</v>
      </c>
      <c r="X932" s="190" t="str">
        <f>IF(ISNUMBER(Q932),COUNTIF(Blocos!G:G,J932),"")</f>
        <v/>
      </c>
      <c r="Y932" s="190" t="str">
        <f>IF(OR(X932=0,X932=""),"",VLOOKUP(SUMIFS(Blocos!A:A,Blocos!H:H,'EFD REGISTROS e Campos (2)'!X932,Blocos!G:G,'EFD REGISTROS e Campos (2)'!J932),Blocos!A:L,12,0))</f>
        <v/>
      </c>
      <c r="Z932" s="190" t="str">
        <f>IF(ISNUMBER(Q933),VLOOKUP(J932,Blocos!D:G,4,0),"")</f>
        <v/>
      </c>
      <c r="AA932" s="190" t="str">
        <f>IF(ISNUMBER(Q932),CONCATENATE("CREATE TABLE ""reg_",LOWER(J932),""" (""ID"" bigint NOT NULL AUTO_INCREMENT,  ""HASHFILE"" varchar(255) DEFAULT NULL, ""ID_PAI"" bigint NOT NULL,"),IF(Q932="Campo",CONCATENATE("""",L932,""" ",VLOOKUP(R932,Apoio!A:C,3,0)),""))&amp;IF(Z932="","",CONCATENATE("PRIMARY KEY (""ID""), KEY ""FK_reg_",LOWER(Z932),"_ID_PAI"" (""ID_PAI""), CONSTRAINT ""FK_reg_",LOWER(Z932),"_ID_PAI"" FOREIGN KEY (""ID_PAI"") REFERENCES ""reg_",LOWER(Z932),""" (""ID"")) ENGINE=InnoDB AUTO_INCREMENT=105774 DEFAULT CHARSET=utf8mb4 COLLATE=utf8mb4_0900_ai_ci;"))</f>
        <v>"REG" varchar(255) DEFAULT NULL,</v>
      </c>
      <c r="AB932" s="190" t="str">
        <f t="shared" si="105"/>
        <v>USE `efdicms`;SELECT `reg_c430`.`REG`,</v>
      </c>
    </row>
    <row r="933" spans="1:28" ht="14.5" hidden="1" customHeight="1" x14ac:dyDescent="0.3">
      <c r="J933" s="187" t="str">
        <f t="shared" si="100"/>
        <v>C430</v>
      </c>
      <c r="K933" s="181">
        <v>2</v>
      </c>
      <c r="L933" s="289" t="s">
        <v>1042</v>
      </c>
      <c r="M933" s="182" t="s">
        <v>1043</v>
      </c>
      <c r="N933" s="181" t="s">
        <v>27</v>
      </c>
      <c r="O933" s="181" t="s">
        <v>1044</v>
      </c>
      <c r="P933" s="181" t="s">
        <v>28</v>
      </c>
      <c r="Q933" s="192" t="str">
        <f t="shared" si="101"/>
        <v>Campo</v>
      </c>
      <c r="R933" s="192" t="s">
        <v>27</v>
      </c>
      <c r="S933" s="191" t="str">
        <f t="shared" si="102"/>
        <v/>
      </c>
      <c r="T933" s="192" t="str">
        <f t="shared" si="103"/>
        <v>&lt;campo posicao="2"&gt;
&lt;coluna&gt;COD_MOT_REST_COMPL&lt;/coluna&gt;
&lt;descricao&gt;Código do motivo da restituição ou complementação conforme Tabela 5.7&lt;/descricao&gt;
&lt;tipo&gt;C&lt;/tipo&gt;
&lt;/campo&gt;</v>
      </c>
      <c r="U933" s="192" t="str">
        <f t="shared" si="99"/>
        <v>&lt;campo posicao="2"&gt;
&lt;coluna&gt;COD_MOT_REST_COMPL&lt;/coluna&gt;
&lt;descricao&gt;Código do motivo da restituição ou complementação conforme Tabela 5.7&lt;/descricao&gt;
&lt;tipo&gt;C&lt;/tipo&gt;
&lt;/campo&gt;</v>
      </c>
      <c r="V933" s="192" t="str">
        <f t="shared" si="104"/>
        <v>{"Column3", "COD_MOT_REST_COMPL"},</v>
      </c>
      <c r="W933" s="191" t="str">
        <f>IF(Q933="Campo","@Campos(posicao = "&amp;K933&amp;", tipo = '"&amp;R933&amp;"')@Column(name = """&amp;L933&amp;""")"&amp;IF(R933="D","@Temporal(TemporalType.DATE)","")&amp;"private "&amp;VLOOKUP(TEXT(R933,"@"),Apoio!A:B,2,0)&amp;" "&amp;SUBSTITUTE(LOWER(LEFT(L933,1))&amp;RIGHT(PROPER(L933),LEN(L933)-1),"_","")&amp;";",IF(ISNUMBER(Q933),IF(R933="R","@Entity@Table(name = ""reg_"&amp;LOWER(J933)&amp;""")@XmlRootElement","")&amp;VLOOKUP(J933,Blocos!D:I,6,0)&amp;Apoio!$E$1&amp;Y933,""))</f>
        <v>@Campos(posicao = 2, tipo = 'C')@Column(name = "COD_MOT_REST_COMPL")private String codMotRestCompl;</v>
      </c>
      <c r="X933" s="190" t="str">
        <f>IF(ISNUMBER(Q933),COUNTIF(Blocos!G:G,J933),"")</f>
        <v/>
      </c>
      <c r="Y933" s="190" t="str">
        <f>IF(OR(X933=0,X933=""),"",VLOOKUP(SUMIFS(Blocos!A:A,Blocos!H:H,'EFD REGISTROS e Campos (2)'!X933,Blocos!G:G,'EFD REGISTROS e Campos (2)'!J933),Blocos!A:L,12,0))</f>
        <v/>
      </c>
      <c r="Z933" s="190" t="str">
        <f>IF(ISNUMBER(Q934),VLOOKUP(J933,Blocos!D:G,4,0),"")</f>
        <v/>
      </c>
      <c r="AA933" s="190" t="str">
        <f>IF(ISNUMBER(Q933),CONCATENATE("CREATE TABLE ""reg_",LOWER(J933),""" (""ID"" bigint NOT NULL AUTO_INCREMENT,  ""HASHFILE"" varchar(255) DEFAULT NULL, ""ID_PAI"" bigint NOT NULL,"),IF(Q933="Campo",CONCATENATE("""",L933,""" ",VLOOKUP(R933,Apoio!A:C,3,0)),""))&amp;IF(Z933="","",CONCATENATE("PRIMARY KEY (""ID""), KEY ""FK_reg_",LOWER(Z933),"_ID_PAI"" (""ID_PAI""), CONSTRAINT ""FK_reg_",LOWER(Z933),"_ID_PAI"" FOREIGN KEY (""ID_PAI"") REFERENCES ""reg_",LOWER(Z933),""" (""ID"")) ENGINE=InnoDB AUTO_INCREMENT=105774 DEFAULT CHARSET=utf8mb4 COLLATE=utf8mb4_0900_ai_ci;"))</f>
        <v>"COD_MOT_REST_COMPL" varchar(255) DEFAULT NULL,</v>
      </c>
      <c r="AB933" s="190" t="str">
        <f t="shared" si="105"/>
        <v>`reg_c430`.`COD_MOT_REST_COMPL`,</v>
      </c>
    </row>
    <row r="934" spans="1:28" ht="14.5" hidden="1" customHeight="1" x14ac:dyDescent="0.3">
      <c r="J934" s="187" t="str">
        <f t="shared" si="100"/>
        <v>C430</v>
      </c>
      <c r="K934" s="181">
        <v>3</v>
      </c>
      <c r="L934" s="289" t="s">
        <v>1023</v>
      </c>
      <c r="M934" s="182" t="s">
        <v>805</v>
      </c>
      <c r="N934" s="181" t="s">
        <v>32</v>
      </c>
      <c r="O934" s="181" t="s">
        <v>28</v>
      </c>
      <c r="P934" s="181">
        <v>6</v>
      </c>
      <c r="Q934" s="192" t="str">
        <f t="shared" si="101"/>
        <v>Campo</v>
      </c>
      <c r="R934" s="192" t="s">
        <v>3606</v>
      </c>
      <c r="S934" s="191" t="str">
        <f t="shared" si="102"/>
        <v/>
      </c>
      <c r="T934" s="192" t="str">
        <f t="shared" si="103"/>
        <v>&lt;campo posicao="3"&gt;
&lt;coluna&gt;QUANT_CONV&lt;/coluna&gt;
&lt;descricao&gt;Quantidade do item&lt;/descricao&gt;
&lt;tipo&gt;R&lt;/tipo&gt;
&lt;/campo&gt;</v>
      </c>
      <c r="U934" s="192" t="str">
        <f t="shared" si="99"/>
        <v>&lt;campo posicao="3"&gt;
&lt;coluna&gt;QUANT_CONV&lt;/coluna&gt;
&lt;descricao&gt;Quantidade do item&lt;/descricao&gt;
&lt;tipo&gt;R&lt;/tipo&gt;
&lt;/campo&gt;</v>
      </c>
      <c r="V934" s="192" t="str">
        <f t="shared" si="104"/>
        <v>{"Column4", "QUANT_CONV"},</v>
      </c>
      <c r="W934" s="191" t="str">
        <f>IF(Q934="Campo","@Campos(posicao = "&amp;K934&amp;", tipo = '"&amp;R934&amp;"')@Column(name = """&amp;L934&amp;""")"&amp;IF(R934="D","@Temporal(TemporalType.DATE)","")&amp;"private "&amp;VLOOKUP(TEXT(R934,"@"),Apoio!A:B,2,0)&amp;" "&amp;SUBSTITUTE(LOWER(LEFT(L934,1))&amp;RIGHT(PROPER(L934),LEN(L934)-1),"_","")&amp;";",IF(ISNUMBER(Q934),IF(R934="R","@Entity@Table(name = ""reg_"&amp;LOWER(J934)&amp;""")@XmlRootElement","")&amp;VLOOKUP(J934,Blocos!D:I,6,0)&amp;Apoio!$E$1&amp;Y934,""))</f>
        <v>@Campos(posicao = 3, tipo = 'R')@Column(name = "QUANT_CONV")private BigDecimal quantConv;</v>
      </c>
      <c r="X934" s="190" t="str">
        <f>IF(ISNUMBER(Q934),COUNTIF(Blocos!G:G,J934),"")</f>
        <v/>
      </c>
      <c r="Y934" s="190" t="str">
        <f>IF(OR(X934=0,X934=""),"",VLOOKUP(SUMIFS(Blocos!A:A,Blocos!H:H,'EFD REGISTROS e Campos (2)'!X934,Blocos!G:G,'EFD REGISTROS e Campos (2)'!J934),Blocos!A:L,12,0))</f>
        <v/>
      </c>
      <c r="Z934" s="190" t="str">
        <f>IF(ISNUMBER(Q935),VLOOKUP(J934,Blocos!D:G,4,0),"")</f>
        <v/>
      </c>
      <c r="AA934" s="190" t="str">
        <f>IF(ISNUMBER(Q934),CONCATENATE("CREATE TABLE ""reg_",LOWER(J934),""" (""ID"" bigint NOT NULL AUTO_INCREMENT,  ""HASHFILE"" varchar(255) DEFAULT NULL, ""ID_PAI"" bigint NOT NULL,"),IF(Q934="Campo",CONCATENATE("""",L934,""" ",VLOOKUP(R934,Apoio!A:C,3,0)),""))&amp;IF(Z934="","",CONCATENATE("PRIMARY KEY (""ID""), KEY ""FK_reg_",LOWER(Z934),"_ID_PAI"" (""ID_PAI""), CONSTRAINT ""FK_reg_",LOWER(Z934),"_ID_PAI"" FOREIGN KEY (""ID_PAI"") REFERENCES ""reg_",LOWER(Z934),""" (""ID"")) ENGINE=InnoDB AUTO_INCREMENT=105774 DEFAULT CHARSET=utf8mb4 COLLATE=utf8mb4_0900_ai_ci;"))</f>
        <v>"QUANT_CONV" decimal(15,6) DEFAULT NULL,</v>
      </c>
      <c r="AB934" s="190" t="str">
        <f t="shared" si="105"/>
        <v>`reg_c430`.`QUANT_CONV`,</v>
      </c>
    </row>
    <row r="935" spans="1:28" ht="14.5" hidden="1" customHeight="1" x14ac:dyDescent="0.3">
      <c r="J935" s="187" t="str">
        <f t="shared" si="100"/>
        <v>C430</v>
      </c>
      <c r="K935" s="181">
        <v>4</v>
      </c>
      <c r="L935" s="289" t="s">
        <v>156</v>
      </c>
      <c r="M935" s="182" t="s">
        <v>1025</v>
      </c>
      <c r="N935" s="181" t="s">
        <v>27</v>
      </c>
      <c r="O935" s="181">
        <v>6</v>
      </c>
      <c r="P935" s="181">
        <v>6</v>
      </c>
      <c r="Q935" s="192" t="str">
        <f t="shared" si="101"/>
        <v>Campo</v>
      </c>
      <c r="R935" s="192" t="s">
        <v>27</v>
      </c>
      <c r="S935" s="191" t="str">
        <f t="shared" si="102"/>
        <v/>
      </c>
      <c r="T935" s="192" t="str">
        <f t="shared" si="103"/>
        <v>&lt;campo posicao="4"&gt;
&lt;coluna&gt;UNID&lt;/coluna&gt;
&lt;descricao&gt;Unidade adotada para informar o campo QUANT_CONV.&lt;/descricao&gt;
&lt;tipo&gt;C&lt;/tipo&gt;
&lt;/campo&gt;</v>
      </c>
      <c r="U935" s="192" t="str">
        <f t="shared" si="99"/>
        <v>&lt;campo posicao="4"&gt;
&lt;coluna&gt;UNID&lt;/coluna&gt;
&lt;descricao&gt;Unidade adotada para informar o campo QUANT_CONV.&lt;/descricao&gt;
&lt;tipo&gt;C&lt;/tipo&gt;
&lt;/campo&gt;</v>
      </c>
      <c r="V935" s="192" t="str">
        <f t="shared" si="104"/>
        <v>{"Column5", "UNID"},</v>
      </c>
      <c r="W935" s="191" t="str">
        <f>IF(Q935="Campo","@Campos(posicao = "&amp;K935&amp;", tipo = '"&amp;R935&amp;"')@Column(name = """&amp;L935&amp;""")"&amp;IF(R935="D","@Temporal(TemporalType.DATE)","")&amp;"private "&amp;VLOOKUP(TEXT(R935,"@"),Apoio!A:B,2,0)&amp;" "&amp;SUBSTITUTE(LOWER(LEFT(L935,1))&amp;RIGHT(PROPER(L935),LEN(L935)-1),"_","")&amp;";",IF(ISNUMBER(Q935),IF(R935="R","@Entity@Table(name = ""reg_"&amp;LOWER(J935)&amp;""")@XmlRootElement","")&amp;VLOOKUP(J935,Blocos!D:I,6,0)&amp;Apoio!$E$1&amp;Y935,""))</f>
        <v>@Campos(posicao = 4, tipo = 'C')@Column(name = "UNID")private String unid;</v>
      </c>
      <c r="X935" s="190" t="str">
        <f>IF(ISNUMBER(Q935),COUNTIF(Blocos!G:G,J935),"")</f>
        <v/>
      </c>
      <c r="Y935" s="190" t="str">
        <f>IF(OR(X935=0,X935=""),"",VLOOKUP(SUMIFS(Blocos!A:A,Blocos!H:H,'EFD REGISTROS e Campos (2)'!X935,Blocos!G:G,'EFD REGISTROS e Campos (2)'!J935),Blocos!A:L,12,0))</f>
        <v/>
      </c>
      <c r="Z935" s="190" t="str">
        <f>IF(ISNUMBER(Q936),VLOOKUP(J935,Blocos!D:G,4,0),"")</f>
        <v/>
      </c>
      <c r="AA935" s="190" t="str">
        <f>IF(ISNUMBER(Q935),CONCATENATE("CREATE TABLE ""reg_",LOWER(J935),""" (""ID"" bigint NOT NULL AUTO_INCREMENT,  ""HASHFILE"" varchar(255) DEFAULT NULL, ""ID_PAI"" bigint NOT NULL,"),IF(Q935="Campo",CONCATENATE("""",L935,""" ",VLOOKUP(R935,Apoio!A:C,3,0)),""))&amp;IF(Z935="","",CONCATENATE("PRIMARY KEY (""ID""), KEY ""FK_reg_",LOWER(Z935),"_ID_PAI"" (""ID_PAI""), CONSTRAINT ""FK_reg_",LOWER(Z935),"_ID_PAI"" FOREIGN KEY (""ID_PAI"") REFERENCES ""reg_",LOWER(Z935),""" (""ID"")) ENGINE=InnoDB AUTO_INCREMENT=105774 DEFAULT CHARSET=utf8mb4 COLLATE=utf8mb4_0900_ai_ci;"))</f>
        <v>"UNID" varchar(255) DEFAULT NULL,</v>
      </c>
      <c r="AB935" s="190" t="str">
        <f t="shared" si="105"/>
        <v>`reg_c430`.`UNID`,</v>
      </c>
    </row>
    <row r="936" spans="1:28" ht="14.5" hidden="1" customHeight="1" x14ac:dyDescent="0.3">
      <c r="J936" s="187" t="str">
        <f t="shared" si="100"/>
        <v>C430</v>
      </c>
      <c r="K936" s="181">
        <v>5</v>
      </c>
      <c r="L936" s="289" t="s">
        <v>1026</v>
      </c>
      <c r="M936" s="182" t="s">
        <v>1027</v>
      </c>
      <c r="N936" s="181" t="s">
        <v>32</v>
      </c>
      <c r="O936" s="181" t="s">
        <v>28</v>
      </c>
      <c r="P936" s="181">
        <v>6</v>
      </c>
      <c r="Q936" s="192" t="str">
        <f t="shared" si="101"/>
        <v>Campo</v>
      </c>
      <c r="R936" s="192" t="s">
        <v>3606</v>
      </c>
      <c r="S936" s="191" t="str">
        <f t="shared" si="102"/>
        <v/>
      </c>
      <c r="T936" s="192" t="str">
        <f t="shared" si="103"/>
        <v>&lt;campo posicao="5"&gt;
&lt;coluna&gt;VL_UNIT_CONV&lt;/coluna&gt;
&lt;descricao&gt;Valor unitário da mercadoria, considerando a unidade utilizada para informar o campo “QUANT_CONV”.&lt;/descricao&gt;
&lt;tipo&gt;R&lt;/tipo&gt;
&lt;/campo&gt;</v>
      </c>
      <c r="U936" s="192" t="str">
        <f t="shared" si="99"/>
        <v>&lt;campo posicao="5"&gt;
&lt;coluna&gt;VL_UNIT_CONV&lt;/coluna&gt;
&lt;descricao&gt;Valor unitário da mercadoria, considerando a unidade utilizada para informar o campo “QUANT_CONV”.&lt;/descricao&gt;
&lt;tipo&gt;R&lt;/tipo&gt;
&lt;/campo&gt;</v>
      </c>
      <c r="V936" s="192" t="str">
        <f t="shared" si="104"/>
        <v>{"Column6", "VL_UNIT_CONV"},</v>
      </c>
      <c r="W936" s="191" t="str">
        <f>IF(Q936="Campo","@Campos(posicao = "&amp;K936&amp;", tipo = '"&amp;R936&amp;"')@Column(name = """&amp;L936&amp;""")"&amp;IF(R936="D","@Temporal(TemporalType.DATE)","")&amp;"private "&amp;VLOOKUP(TEXT(R936,"@"),Apoio!A:B,2,0)&amp;" "&amp;SUBSTITUTE(LOWER(LEFT(L936,1))&amp;RIGHT(PROPER(L936),LEN(L936)-1),"_","")&amp;";",IF(ISNUMBER(Q936),IF(R936="R","@Entity@Table(name = ""reg_"&amp;LOWER(J936)&amp;""")@XmlRootElement","")&amp;VLOOKUP(J936,Blocos!D:I,6,0)&amp;Apoio!$E$1&amp;Y936,""))</f>
        <v>@Campos(posicao = 5, tipo = 'R')@Column(name = "VL_UNIT_CONV")private BigDecimal vlUnitConv;</v>
      </c>
      <c r="X936" s="190" t="str">
        <f>IF(ISNUMBER(Q936),COUNTIF(Blocos!G:G,J936),"")</f>
        <v/>
      </c>
      <c r="Y936" s="190" t="str">
        <f>IF(OR(X936=0,X936=""),"",VLOOKUP(SUMIFS(Blocos!A:A,Blocos!H:H,'EFD REGISTROS e Campos (2)'!X936,Blocos!G:G,'EFD REGISTROS e Campos (2)'!J936),Blocos!A:L,12,0))</f>
        <v/>
      </c>
      <c r="Z936" s="190" t="str">
        <f>IF(ISNUMBER(Q937),VLOOKUP(J936,Blocos!D:G,4,0),"")</f>
        <v/>
      </c>
      <c r="AA936" s="190" t="str">
        <f>IF(ISNUMBER(Q936),CONCATENATE("CREATE TABLE ""reg_",LOWER(J936),""" (""ID"" bigint NOT NULL AUTO_INCREMENT,  ""HASHFILE"" varchar(255) DEFAULT NULL, ""ID_PAI"" bigint NOT NULL,"),IF(Q936="Campo",CONCATENATE("""",L936,""" ",VLOOKUP(R936,Apoio!A:C,3,0)),""))&amp;IF(Z936="","",CONCATENATE("PRIMARY KEY (""ID""), KEY ""FK_reg_",LOWER(Z936),"_ID_PAI"" (""ID_PAI""), CONSTRAINT ""FK_reg_",LOWER(Z936),"_ID_PAI"" FOREIGN KEY (""ID_PAI"") REFERENCES ""reg_",LOWER(Z936),""" (""ID"")) ENGINE=InnoDB AUTO_INCREMENT=105774 DEFAULT CHARSET=utf8mb4 COLLATE=utf8mb4_0900_ai_ci;"))</f>
        <v>"VL_UNIT_CONV" decimal(15,6) DEFAULT NULL,</v>
      </c>
      <c r="AB936" s="190" t="str">
        <f t="shared" si="105"/>
        <v>`reg_c430`.`VL_UNIT_CONV`,</v>
      </c>
    </row>
    <row r="937" spans="1:28" ht="14.5" hidden="1" customHeight="1" x14ac:dyDescent="0.3">
      <c r="J937" s="187" t="str">
        <f t="shared" si="100"/>
        <v>C430</v>
      </c>
      <c r="K937" s="181">
        <v>6</v>
      </c>
      <c r="L937" s="289" t="s">
        <v>3981</v>
      </c>
      <c r="M937" s="182" t="s">
        <v>1085</v>
      </c>
      <c r="N937" s="181" t="s">
        <v>32</v>
      </c>
      <c r="O937" s="181" t="s">
        <v>28</v>
      </c>
      <c r="P937" s="181">
        <v>6</v>
      </c>
      <c r="Q937" s="192" t="str">
        <f t="shared" si="101"/>
        <v>Campo</v>
      </c>
      <c r="R937" s="192" t="s">
        <v>3606</v>
      </c>
      <c r="S937" s="191" t="str">
        <f t="shared" si="102"/>
        <v/>
      </c>
      <c r="T937" s="192" t="str">
        <f t="shared" si="103"/>
        <v>&lt;campo posicao="6"&gt;
&lt;coluna&gt;VL_UNIT_ICMS_NA_OPERACAO_CONV&lt;/coluna&gt;
&lt;descricao&gt;Valor unitário para o ICMS na operação, caso não houvesse a ST, considerando unidade utilizada para informar o campo “QUANT_CONV”, considerando redução da base de cálculo do ICMS ST na tributação, se houver.&lt;/descricao&gt;
&lt;tipo&gt;R&lt;/tipo&gt;
&lt;/campo&gt;</v>
      </c>
      <c r="U937" s="192" t="str">
        <f t="shared" si="99"/>
        <v>&lt;campo posicao="6"&gt;
&lt;coluna&gt;VL_UNIT_ICMS_NA_OPERACAO_CONV&lt;/coluna&gt;
&lt;descricao&gt;Valor unitário para o ICMS na operação, caso não houvesse a ST, considerando unidade utilizada para informar o campo “QUANT_CONV”, considerando redução da base de cálculo do ICMS ST na tributação, se houver.&lt;/descricao&gt;
&lt;tipo&gt;R&lt;/tipo&gt;
&lt;/campo&gt;</v>
      </c>
      <c r="V937" s="192" t="str">
        <f t="shared" si="104"/>
        <v>{"Column7", "VL_UNIT_ICMS_NA_OPERACAO_CONV"},</v>
      </c>
      <c r="W937" s="191" t="str">
        <f>IF(Q937="Campo","@Campos(posicao = "&amp;K937&amp;", tipo = '"&amp;R937&amp;"')@Column(name = """&amp;L937&amp;""")"&amp;IF(R937="D","@Temporal(TemporalType.DATE)","")&amp;"private "&amp;VLOOKUP(TEXT(R937,"@"),Apoio!A:B,2,0)&amp;" "&amp;SUBSTITUTE(LOWER(LEFT(L937,1))&amp;RIGHT(PROPER(L937),LEN(L937)-1),"_","")&amp;";",IF(ISNUMBER(Q937),IF(R937="R","@Entity@Table(name = ""reg_"&amp;LOWER(J937)&amp;""")@XmlRootElement","")&amp;VLOOKUP(J937,Blocos!D:I,6,0)&amp;Apoio!$E$1&amp;Y937,""))</f>
        <v>@Campos(posicao = 6, tipo = 'R')@Column(name = "VL_UNIT_ICMS_NA_OPERACAO_CONV")private BigDecimal vlUnitIcmsNaOperacaoConv;</v>
      </c>
      <c r="X937" s="190" t="str">
        <f>IF(ISNUMBER(Q937),COUNTIF(Blocos!G:G,J937),"")</f>
        <v/>
      </c>
      <c r="Y937" s="190" t="str">
        <f>IF(OR(X937=0,X937=""),"",VLOOKUP(SUMIFS(Blocos!A:A,Blocos!H:H,'EFD REGISTROS e Campos (2)'!X937,Blocos!G:G,'EFD REGISTROS e Campos (2)'!J937),Blocos!A:L,12,0))</f>
        <v/>
      </c>
      <c r="Z937" s="190" t="str">
        <f>IF(ISNUMBER(Q938),VLOOKUP(J937,Blocos!D:G,4,0),"")</f>
        <v/>
      </c>
      <c r="AA937" s="190" t="str">
        <f>IF(ISNUMBER(Q937),CONCATENATE("CREATE TABLE ""reg_",LOWER(J937),""" (""ID"" bigint NOT NULL AUTO_INCREMENT,  ""HASHFILE"" varchar(255) DEFAULT NULL, ""ID_PAI"" bigint NOT NULL,"),IF(Q937="Campo",CONCATENATE("""",L937,""" ",VLOOKUP(R937,Apoio!A:C,3,0)),""))&amp;IF(Z937="","",CONCATENATE("PRIMARY KEY (""ID""), KEY ""FK_reg_",LOWER(Z937),"_ID_PAI"" (""ID_PAI""), CONSTRAINT ""FK_reg_",LOWER(Z937),"_ID_PAI"" FOREIGN KEY (""ID_PAI"") REFERENCES ""reg_",LOWER(Z937),""" (""ID"")) ENGINE=InnoDB AUTO_INCREMENT=105774 DEFAULT CHARSET=utf8mb4 COLLATE=utf8mb4_0900_ai_ci;"))</f>
        <v>"VL_UNIT_ICMS_NA_OPERACAO_CONV" decimal(15,6) DEFAULT NULL,</v>
      </c>
      <c r="AB937" s="190" t="str">
        <f t="shared" si="105"/>
        <v>`reg_c430`.`VL_UNIT_ICMS_NA_OPERACAO_CONV`,</v>
      </c>
    </row>
    <row r="938" spans="1:28" ht="14.5" hidden="1" customHeight="1" x14ac:dyDescent="0.3">
      <c r="J938" s="187" t="str">
        <f t="shared" si="100"/>
        <v>C430</v>
      </c>
      <c r="K938" s="181">
        <v>7</v>
      </c>
      <c r="L938" s="289" t="s">
        <v>3978</v>
      </c>
      <c r="M938" s="182" t="s">
        <v>1558</v>
      </c>
      <c r="N938" s="181" t="s">
        <v>32</v>
      </c>
      <c r="O938" s="181" t="s">
        <v>28</v>
      </c>
      <c r="P938" s="181">
        <v>6</v>
      </c>
      <c r="Q938" s="192" t="str">
        <f t="shared" si="101"/>
        <v>Campo</v>
      </c>
      <c r="R938" s="192" t="s">
        <v>3606</v>
      </c>
      <c r="S938" s="191" t="str">
        <f t="shared" si="102"/>
        <v/>
      </c>
      <c r="T938" s="192" t="str">
        <f t="shared" si="103"/>
        <v>&lt;campo posicao="7"&gt;
&lt;coluna&gt;VL_UNIT_ICMS_OP_CONV&lt;/coluna&gt;
&lt;descricao&gt;Valor unitário do ICMS OP calculado conforme a legislação de cada UF, considerando a unidade utilizada para informar o campo “QUANT_CONV”, utilizado para cálculo de ressarcimento/restituição de ST, no desfazimento da substituição tributária, quando se utiliza a fórmula descrita nas instruções de preenchimento do campo 11, no item a1).&lt;/descricao&gt;
&lt;tipo&gt;R&lt;/tipo&gt;
&lt;/campo&gt;</v>
      </c>
      <c r="U938" s="192" t="str">
        <f t="shared" si="99"/>
        <v>&lt;campo posicao="7"&gt;
&lt;coluna&gt;VL_UNIT_ICMS_OP_CONV&lt;/coluna&gt;
&lt;descricao&gt;Valor unitário do ICMS OP calculado conforme a legislação de cada UF, considerando a unidade utilizada para informar o campo “QUANT_CONV”, utilizado para cálculo de ressarcimento/restituição de ST, no desfazimento da substituição tributária, quando se utiliza a fórmula descrita nas instruções de preenchimento do campo 11, no item a1).&lt;/descricao&gt;
&lt;tipo&gt;R&lt;/tipo&gt;
&lt;/campo&gt;</v>
      </c>
      <c r="V938" s="192" t="str">
        <f t="shared" si="104"/>
        <v>{"Column8", "VL_UNIT_ICMS_OP_CONV"},</v>
      </c>
      <c r="W938" s="191" t="str">
        <f>IF(Q938="Campo","@Campos(posicao = "&amp;K938&amp;", tipo = '"&amp;R938&amp;"')@Column(name = """&amp;L938&amp;""")"&amp;IF(R938="D","@Temporal(TemporalType.DATE)","")&amp;"private "&amp;VLOOKUP(TEXT(R938,"@"),Apoio!A:B,2,0)&amp;" "&amp;SUBSTITUTE(LOWER(LEFT(L938,1))&amp;RIGHT(PROPER(L938),LEN(L938)-1),"_","")&amp;";",IF(ISNUMBER(Q938),IF(R938="R","@Entity@Table(name = ""reg_"&amp;LOWER(J938)&amp;""")@XmlRootElement","")&amp;VLOOKUP(J938,Blocos!D:I,6,0)&amp;Apoio!$E$1&amp;Y938,""))</f>
        <v>@Campos(posicao = 7, tipo = 'R')@Column(name = "VL_UNIT_ICMS_OP_CONV")private BigDecimal vlUnitIcmsOpConv;</v>
      </c>
      <c r="X938" s="190" t="str">
        <f>IF(ISNUMBER(Q938),COUNTIF(Blocos!G:G,J938),"")</f>
        <v/>
      </c>
      <c r="Y938" s="190" t="str">
        <f>IF(OR(X938=0,X938=""),"",VLOOKUP(SUMIFS(Blocos!A:A,Blocos!H:H,'EFD REGISTROS e Campos (2)'!X938,Blocos!G:G,'EFD REGISTROS e Campos (2)'!J938),Blocos!A:L,12,0))</f>
        <v/>
      </c>
      <c r="Z938" s="190" t="str">
        <f>IF(ISNUMBER(Q939),VLOOKUP(J938,Blocos!D:G,4,0),"")</f>
        <v/>
      </c>
      <c r="AA938" s="190" t="str">
        <f>IF(ISNUMBER(Q938),CONCATENATE("CREATE TABLE ""reg_",LOWER(J938),""" (""ID"" bigint NOT NULL AUTO_INCREMENT,  ""HASHFILE"" varchar(255) DEFAULT NULL, ""ID_PAI"" bigint NOT NULL,"),IF(Q938="Campo",CONCATENATE("""",L938,""" ",VLOOKUP(R938,Apoio!A:C,3,0)),""))&amp;IF(Z938="","",CONCATENATE("PRIMARY KEY (""ID""), KEY ""FK_reg_",LOWER(Z938),"_ID_PAI"" (""ID_PAI""), CONSTRAINT ""FK_reg_",LOWER(Z938),"_ID_PAI"" FOREIGN KEY (""ID_PAI"") REFERENCES ""reg_",LOWER(Z938),""" (""ID"")) ENGINE=InnoDB AUTO_INCREMENT=105774 DEFAULT CHARSET=utf8mb4 COLLATE=utf8mb4_0900_ai_ci;"))</f>
        <v>"VL_UNIT_ICMS_OP_CONV" decimal(15,6) DEFAULT NULL,</v>
      </c>
      <c r="AB938" s="190" t="str">
        <f t="shared" si="105"/>
        <v>`reg_c430`.`VL_UNIT_ICMS_OP_CONV`,</v>
      </c>
    </row>
    <row r="939" spans="1:28" ht="14.5" hidden="1" customHeight="1" x14ac:dyDescent="0.3">
      <c r="J939" s="187" t="str">
        <f t="shared" si="100"/>
        <v>C430</v>
      </c>
      <c r="K939" s="181">
        <v>8</v>
      </c>
      <c r="L939" s="289" t="s">
        <v>3982</v>
      </c>
      <c r="M939" s="182" t="s">
        <v>1490</v>
      </c>
      <c r="N939" s="181" t="s">
        <v>32</v>
      </c>
      <c r="O939" s="181" t="s">
        <v>28</v>
      </c>
      <c r="P939" s="181">
        <v>6</v>
      </c>
      <c r="Q939" s="192" t="str">
        <f t="shared" si="101"/>
        <v>Campo</v>
      </c>
      <c r="R939" s="192" t="s">
        <v>3606</v>
      </c>
      <c r="S939" s="191" t="str">
        <f t="shared" si="102"/>
        <v/>
      </c>
      <c r="T939" s="192" t="str">
        <f t="shared" si="103"/>
        <v>&lt;campo posicao="8"&gt;
&lt;coluna&gt;VL_UNIT_ICMS_OP_ESTOQUE_CONV&lt;/coluna&gt;
&lt;descricao&gt;Valor médio unitário do ICMS que o contribuinte teria se creditado referente à operação de entrada das mercadorias em estoque caso estivesse submetida ao regime comum de tributação, calculado conforme a legislação de cada UF, considerando a unidade utilizada para informar o campo “QUANT_CONV” &lt;/descricao&gt;
&lt;tipo&gt;R&lt;/tipo&gt;
&lt;/campo&gt;</v>
      </c>
      <c r="U939" s="192" t="str">
        <f t="shared" ref="U939:U1002" si="106">S939&amp;T939</f>
        <v>&lt;campo posicao="8"&gt;
&lt;coluna&gt;VL_UNIT_ICMS_OP_ESTOQUE_CONV&lt;/coluna&gt;
&lt;descricao&gt;Valor médio unitário do ICMS que o contribuinte teria se creditado referente à operação de entrada das mercadorias em estoque caso estivesse submetida ao regime comum de tributação, calculado conforme a legislação de cada UF, considerando a unidade utilizada para informar o campo “QUANT_CONV” &lt;/descricao&gt;
&lt;tipo&gt;R&lt;/tipo&gt;
&lt;/campo&gt;</v>
      </c>
      <c r="V939" s="192" t="str">
        <f t="shared" si="104"/>
        <v>{"Column9", "VL_UNIT_ICMS_OP_ESTOQUE_CONV"},</v>
      </c>
      <c r="W939" s="191" t="str">
        <f>IF(Q939="Campo","@Campos(posicao = "&amp;K939&amp;", tipo = '"&amp;R939&amp;"')@Column(name = """&amp;L939&amp;""")"&amp;IF(R939="D","@Temporal(TemporalType.DATE)","")&amp;"private "&amp;VLOOKUP(TEXT(R939,"@"),Apoio!A:B,2,0)&amp;" "&amp;SUBSTITUTE(LOWER(LEFT(L939,1))&amp;RIGHT(PROPER(L939),LEN(L939)-1),"_","")&amp;";",IF(ISNUMBER(Q939),IF(R939="R","@Entity@Table(name = ""reg_"&amp;LOWER(J939)&amp;""")@XmlRootElement","")&amp;VLOOKUP(J939,Blocos!D:I,6,0)&amp;Apoio!$E$1&amp;Y939,""))</f>
        <v>@Campos(posicao = 8, tipo = 'R')@Column(name = "VL_UNIT_ICMS_OP_ESTOQUE_CONV")private BigDecimal vlUnitIcmsOpEstoqueConv;</v>
      </c>
      <c r="X939" s="190" t="str">
        <f>IF(ISNUMBER(Q939),COUNTIF(Blocos!G:G,J939),"")</f>
        <v/>
      </c>
      <c r="Y939" s="190" t="str">
        <f>IF(OR(X939=0,X939=""),"",VLOOKUP(SUMIFS(Blocos!A:A,Blocos!H:H,'EFD REGISTROS e Campos (2)'!X939,Blocos!G:G,'EFD REGISTROS e Campos (2)'!J939),Blocos!A:L,12,0))</f>
        <v/>
      </c>
      <c r="Z939" s="190" t="str">
        <f>IF(ISNUMBER(Q940),VLOOKUP(J939,Blocos!D:G,4,0),"")</f>
        <v/>
      </c>
      <c r="AA939" s="190" t="str">
        <f>IF(ISNUMBER(Q939),CONCATENATE("CREATE TABLE ""reg_",LOWER(J939),""" (""ID"" bigint NOT NULL AUTO_INCREMENT,  ""HASHFILE"" varchar(255) DEFAULT NULL, ""ID_PAI"" bigint NOT NULL,"),IF(Q939="Campo",CONCATENATE("""",L939,""" ",VLOOKUP(R939,Apoio!A:C,3,0)),""))&amp;IF(Z939="","",CONCATENATE("PRIMARY KEY (""ID""), KEY ""FK_reg_",LOWER(Z939),"_ID_PAI"" (""ID_PAI""), CONSTRAINT ""FK_reg_",LOWER(Z939),"_ID_PAI"" FOREIGN KEY (""ID_PAI"") REFERENCES ""reg_",LOWER(Z939),""" (""ID"")) ENGINE=InnoDB AUTO_INCREMENT=105774 DEFAULT CHARSET=utf8mb4 COLLATE=utf8mb4_0900_ai_ci;"))</f>
        <v>"VL_UNIT_ICMS_OP_ESTOQUE_CONV" decimal(15,6) DEFAULT NULL,</v>
      </c>
      <c r="AB939" s="190" t="str">
        <f t="shared" si="105"/>
        <v>`reg_c430`.`VL_UNIT_ICMS_OP_ESTOQUE_CONV`,</v>
      </c>
    </row>
    <row r="940" spans="1:28" ht="14.5" hidden="1" customHeight="1" x14ac:dyDescent="0.3">
      <c r="J940" s="187" t="str">
        <f t="shared" si="100"/>
        <v>C430</v>
      </c>
      <c r="K940" s="181">
        <v>9</v>
      </c>
      <c r="L940" s="289" t="s">
        <v>1780</v>
      </c>
      <c r="M940" s="182" t="s">
        <v>1491</v>
      </c>
      <c r="N940" s="181" t="s">
        <v>32</v>
      </c>
      <c r="O940" s="181" t="s">
        <v>28</v>
      </c>
      <c r="P940" s="181">
        <v>6</v>
      </c>
      <c r="Q940" s="192" t="str">
        <f t="shared" si="101"/>
        <v>Campo</v>
      </c>
      <c r="R940" s="192" t="s">
        <v>3606</v>
      </c>
      <c r="S940" s="191" t="str">
        <f t="shared" si="102"/>
        <v/>
      </c>
      <c r="T940" s="192" t="str">
        <f t="shared" si="103"/>
        <v>&lt;campo posicao="9"&gt;
&lt;coluna&gt;VL_UNIT_ICMS_ST_ESTOQUE_CONV&lt;/coluna&gt;
&lt;descricao&gt;Valor médio unitário do ICMS ST, incluindo FCP ST, das mercadorias em estoque, considerando unidade utilizada para informar o campo “QUANT_CONV”.&lt;/descricao&gt;
&lt;tipo&gt;R&lt;/tipo&gt;
&lt;/campo&gt;</v>
      </c>
      <c r="U940" s="192" t="str">
        <f t="shared" si="106"/>
        <v>&lt;campo posicao="9"&gt;
&lt;coluna&gt;VL_UNIT_ICMS_ST_ESTOQUE_CONV&lt;/coluna&gt;
&lt;descricao&gt;Valor médio unitário do ICMS ST, incluindo FCP ST, das mercadorias em estoque, considerando unidade utilizada para informar o campo “QUANT_CONV”.&lt;/descricao&gt;
&lt;tipo&gt;R&lt;/tipo&gt;
&lt;/campo&gt;</v>
      </c>
      <c r="V940" s="192" t="str">
        <f t="shared" si="104"/>
        <v>{"Column10", "VL_UNIT_ICMS_ST_ESTOQUE_CONV"},</v>
      </c>
      <c r="W940" s="191" t="str">
        <f>IF(Q940="Campo","@Campos(posicao = "&amp;K940&amp;", tipo = '"&amp;R940&amp;"')@Column(name = """&amp;L940&amp;""")"&amp;IF(R940="D","@Temporal(TemporalType.DATE)","")&amp;"private "&amp;VLOOKUP(TEXT(R940,"@"),Apoio!A:B,2,0)&amp;" "&amp;SUBSTITUTE(LOWER(LEFT(L940,1))&amp;RIGHT(PROPER(L940),LEN(L940)-1),"_","")&amp;";",IF(ISNUMBER(Q940),IF(R940="R","@Entity@Table(name = ""reg_"&amp;LOWER(J940)&amp;""")@XmlRootElement","")&amp;VLOOKUP(J940,Blocos!D:I,6,0)&amp;Apoio!$E$1&amp;Y940,""))</f>
        <v>@Campos(posicao = 9, tipo = 'R')@Column(name = "VL_UNIT_ICMS_ST_ESTOQUE_CONV")private BigDecimal vlUnitIcmsStEstoqueConv;</v>
      </c>
      <c r="X940" s="190" t="str">
        <f>IF(ISNUMBER(Q940),COUNTIF(Blocos!G:G,J940),"")</f>
        <v/>
      </c>
      <c r="Y940" s="190" t="str">
        <f>IF(OR(X940=0,X940=""),"",VLOOKUP(SUMIFS(Blocos!A:A,Blocos!H:H,'EFD REGISTROS e Campos (2)'!X940,Blocos!G:G,'EFD REGISTROS e Campos (2)'!J940),Blocos!A:L,12,0))</f>
        <v/>
      </c>
      <c r="Z940" s="190" t="str">
        <f>IF(ISNUMBER(Q941),VLOOKUP(J940,Blocos!D:G,4,0),"")</f>
        <v/>
      </c>
      <c r="AA940" s="190" t="str">
        <f>IF(ISNUMBER(Q940),CONCATENATE("CREATE TABLE ""reg_",LOWER(J940),""" (""ID"" bigint NOT NULL AUTO_INCREMENT,  ""HASHFILE"" varchar(255) DEFAULT NULL, ""ID_PAI"" bigint NOT NULL,"),IF(Q940="Campo",CONCATENATE("""",L940,""" ",VLOOKUP(R940,Apoio!A:C,3,0)),""))&amp;IF(Z940="","",CONCATENATE("PRIMARY KEY (""ID""), KEY ""FK_reg_",LOWER(Z940),"_ID_PAI"" (""ID_PAI""), CONSTRAINT ""FK_reg_",LOWER(Z940),"_ID_PAI"" FOREIGN KEY (""ID_PAI"") REFERENCES ""reg_",LOWER(Z940),""" (""ID"")) ENGINE=InnoDB AUTO_INCREMENT=105774 DEFAULT CHARSET=utf8mb4 COLLATE=utf8mb4_0900_ai_ci;"))</f>
        <v>"VL_UNIT_ICMS_ST_ESTOQUE_CONV" decimal(15,6) DEFAULT NULL,</v>
      </c>
      <c r="AB940" s="190" t="str">
        <f t="shared" si="105"/>
        <v>`reg_c430`.`VL_UNIT_ICMS_ST_ESTOQUE_CONV`,</v>
      </c>
    </row>
    <row r="941" spans="1:28" ht="14.5" hidden="1" customHeight="1" x14ac:dyDescent="0.3">
      <c r="J941" s="187" t="str">
        <f t="shared" si="100"/>
        <v>C430</v>
      </c>
      <c r="K941" s="181">
        <v>10</v>
      </c>
      <c r="L941" s="289" t="s">
        <v>1492</v>
      </c>
      <c r="M941" s="182" t="s">
        <v>1559</v>
      </c>
      <c r="N941" s="181" t="s">
        <v>32</v>
      </c>
      <c r="O941" s="181" t="s">
        <v>28</v>
      </c>
      <c r="P941" s="181">
        <v>6</v>
      </c>
      <c r="Q941" s="192" t="str">
        <f t="shared" si="101"/>
        <v>Campo</v>
      </c>
      <c r="R941" s="192" t="s">
        <v>3606</v>
      </c>
      <c r="S941" s="191" t="str">
        <f t="shared" si="102"/>
        <v/>
      </c>
      <c r="T941" s="192" t="str">
        <f t="shared" si="103"/>
        <v>&lt;campo posicao="10"&gt;
&lt;coluna&gt;VL_UNIT_FCP_ICMS_ST_ESTOQUE_CONV&lt;/coluna&gt;
&lt;descricao&gt;Valor médio unitário do FCP ST agregado ao ICMS das mercadorias em estoque, considerando unidade utilizada para informar
o campo “QUANT_CONV”.&lt;/descricao&gt;
&lt;tipo&gt;R&lt;/tipo&gt;
&lt;/campo&gt;</v>
      </c>
      <c r="U941" s="192" t="str">
        <f t="shared" si="106"/>
        <v>&lt;campo posicao="10"&gt;
&lt;coluna&gt;VL_UNIT_FCP_ICMS_ST_ESTOQUE_CONV&lt;/coluna&gt;
&lt;descricao&gt;Valor médio unitário do FCP ST agregado ao ICMS das mercadorias em estoque, considerando unidade utilizada para informar
o campo “QUANT_CONV”.&lt;/descricao&gt;
&lt;tipo&gt;R&lt;/tipo&gt;
&lt;/campo&gt;</v>
      </c>
      <c r="V941" s="192" t="str">
        <f t="shared" si="104"/>
        <v>{"Column11", "VL_UNIT_FCP_ICMS_ST_ESTOQUE_CONV"},</v>
      </c>
      <c r="W941" s="191" t="str">
        <f>IF(Q941="Campo","@Campos(posicao = "&amp;K941&amp;", tipo = '"&amp;R941&amp;"')@Column(name = """&amp;L941&amp;""")"&amp;IF(R941="D","@Temporal(TemporalType.DATE)","")&amp;"private "&amp;VLOOKUP(TEXT(R941,"@"),Apoio!A:B,2,0)&amp;" "&amp;SUBSTITUTE(LOWER(LEFT(L941,1))&amp;RIGHT(PROPER(L941),LEN(L941)-1),"_","")&amp;";",IF(ISNUMBER(Q941),IF(R941="R","@Entity@Table(name = ""reg_"&amp;LOWER(J941)&amp;""")@XmlRootElement","")&amp;VLOOKUP(J941,Blocos!D:I,6,0)&amp;Apoio!$E$1&amp;Y941,""))</f>
        <v>@Campos(posicao = 10, tipo = 'R')@Column(name = "VL_UNIT_FCP_ICMS_ST_ESTOQUE_CONV")private BigDecimal vlUnitFcpIcmsStEstoqueConv;</v>
      </c>
      <c r="X941" s="190" t="str">
        <f>IF(ISNUMBER(Q941),COUNTIF(Blocos!G:G,J941),"")</f>
        <v/>
      </c>
      <c r="Y941" s="190" t="str">
        <f>IF(OR(X941=0,X941=""),"",VLOOKUP(SUMIFS(Blocos!A:A,Blocos!H:H,'EFD REGISTROS e Campos (2)'!X941,Blocos!G:G,'EFD REGISTROS e Campos (2)'!J941),Blocos!A:L,12,0))</f>
        <v/>
      </c>
      <c r="Z941" s="190" t="str">
        <f>IF(ISNUMBER(Q942),VLOOKUP(J941,Blocos!D:G,4,0),"")</f>
        <v/>
      </c>
      <c r="AA941" s="190" t="str">
        <f>IF(ISNUMBER(Q941),CONCATENATE("CREATE TABLE ""reg_",LOWER(J941),""" (""ID"" bigint NOT NULL AUTO_INCREMENT,  ""HASHFILE"" varchar(255) DEFAULT NULL, ""ID_PAI"" bigint NOT NULL,"),IF(Q941="Campo",CONCATENATE("""",L941,""" ",VLOOKUP(R941,Apoio!A:C,3,0)),""))&amp;IF(Z941="","",CONCATENATE("PRIMARY KEY (""ID""), KEY ""FK_reg_",LOWER(Z941),"_ID_PAI"" (""ID_PAI""), CONSTRAINT ""FK_reg_",LOWER(Z941),"_ID_PAI"" FOREIGN KEY (""ID_PAI"") REFERENCES ""reg_",LOWER(Z941),""" (""ID"")) ENGINE=InnoDB AUTO_INCREMENT=105774 DEFAULT CHARSET=utf8mb4 COLLATE=utf8mb4_0900_ai_ci;"))</f>
        <v>"VL_UNIT_FCP_ICMS_ST_ESTOQUE_CONV" decimal(15,6) DEFAULT NULL,</v>
      </c>
      <c r="AB941" s="190" t="str">
        <f t="shared" si="105"/>
        <v>`reg_c430`.`VL_UNIT_FCP_ICMS_ST_ESTOQUE_CONV`,</v>
      </c>
    </row>
    <row r="942" spans="1:28" ht="14.5" hidden="1" customHeight="1" x14ac:dyDescent="0.3">
      <c r="J942" s="187" t="str">
        <f t="shared" si="100"/>
        <v>C430</v>
      </c>
      <c r="K942" s="181">
        <v>11</v>
      </c>
      <c r="L942" s="289" t="s">
        <v>1071</v>
      </c>
      <c r="M942" s="182" t="s">
        <v>1094</v>
      </c>
      <c r="N942" s="181" t="s">
        <v>32</v>
      </c>
      <c r="O942" s="181" t="s">
        <v>28</v>
      </c>
      <c r="P942" s="181">
        <v>6</v>
      </c>
      <c r="Q942" s="192" t="str">
        <f t="shared" si="101"/>
        <v>Campo</v>
      </c>
      <c r="R942" s="192" t="s">
        <v>3606</v>
      </c>
      <c r="S942" s="191" t="str">
        <f t="shared" si="102"/>
        <v/>
      </c>
      <c r="T942" s="192" t="str">
        <f t="shared" si="103"/>
        <v>&lt;campo posicao="11"&gt;
&lt;coluna&gt;VL_UNIT_ICMS_ST_CONV_REST&lt;/coluna&gt;
&lt;descricao&gt;Valor unitário do total do ICMS ST, incluindo FCP ST, a ser restituído/ressarcido, calculado conforme a legislação de cada UF, considerando a unidade utilizada para informar o campo “QUANT_CONV”.&lt;/descricao&gt;
&lt;tipo&gt;R&lt;/tipo&gt;
&lt;/campo&gt;</v>
      </c>
      <c r="U942" s="192" t="str">
        <f t="shared" si="106"/>
        <v>&lt;campo posicao="11"&gt;
&lt;coluna&gt;VL_UNIT_ICMS_ST_CONV_REST&lt;/coluna&gt;
&lt;descricao&gt;Valor unitário do total do ICMS ST, incluindo FCP ST, a ser restituído/ressarcido, calculado conforme a legislação de cada UF, considerando a unidade utilizada para informar o campo “QUANT_CONV”.&lt;/descricao&gt;
&lt;tipo&gt;R&lt;/tipo&gt;
&lt;/campo&gt;</v>
      </c>
      <c r="V942" s="192" t="str">
        <f t="shared" si="104"/>
        <v>{"Column12", "VL_UNIT_ICMS_ST_CONV_REST"},</v>
      </c>
      <c r="W942" s="191" t="str">
        <f>IF(Q942="Campo","@Campos(posicao = "&amp;K942&amp;", tipo = '"&amp;R942&amp;"')@Column(name = """&amp;L942&amp;""")"&amp;IF(R942="D","@Temporal(TemporalType.DATE)","")&amp;"private "&amp;VLOOKUP(TEXT(R942,"@"),Apoio!A:B,2,0)&amp;" "&amp;SUBSTITUTE(LOWER(LEFT(L942,1))&amp;RIGHT(PROPER(L942),LEN(L942)-1),"_","")&amp;";",IF(ISNUMBER(Q942),IF(R942="R","@Entity@Table(name = ""reg_"&amp;LOWER(J942)&amp;""")@XmlRootElement","")&amp;VLOOKUP(J942,Blocos!D:I,6,0)&amp;Apoio!$E$1&amp;Y942,""))</f>
        <v>@Campos(posicao = 11, tipo = 'R')@Column(name = "VL_UNIT_ICMS_ST_CONV_REST")private BigDecimal vlUnitIcmsStConvRest;</v>
      </c>
      <c r="X942" s="190" t="str">
        <f>IF(ISNUMBER(Q942),COUNTIF(Blocos!G:G,J942),"")</f>
        <v/>
      </c>
      <c r="Y942" s="190" t="str">
        <f>IF(OR(X942=0,X942=""),"",VLOOKUP(SUMIFS(Blocos!A:A,Blocos!H:H,'EFD REGISTROS e Campos (2)'!X942,Blocos!G:G,'EFD REGISTROS e Campos (2)'!J942),Blocos!A:L,12,0))</f>
        <v/>
      </c>
      <c r="Z942" s="190" t="str">
        <f>IF(ISNUMBER(Q943),VLOOKUP(J942,Blocos!D:G,4,0),"")</f>
        <v/>
      </c>
      <c r="AA942" s="190" t="str">
        <f>IF(ISNUMBER(Q942),CONCATENATE("CREATE TABLE ""reg_",LOWER(J942),""" (""ID"" bigint NOT NULL AUTO_INCREMENT,  ""HASHFILE"" varchar(255) DEFAULT NULL, ""ID_PAI"" bigint NOT NULL,"),IF(Q942="Campo",CONCATENATE("""",L942,""" ",VLOOKUP(R942,Apoio!A:C,3,0)),""))&amp;IF(Z942="","",CONCATENATE("PRIMARY KEY (""ID""), KEY ""FK_reg_",LOWER(Z942),"_ID_PAI"" (""ID_PAI""), CONSTRAINT ""FK_reg_",LOWER(Z942),"_ID_PAI"" FOREIGN KEY (""ID_PAI"") REFERENCES ""reg_",LOWER(Z942),""" (""ID"")) ENGINE=InnoDB AUTO_INCREMENT=105774 DEFAULT CHARSET=utf8mb4 COLLATE=utf8mb4_0900_ai_ci;"))</f>
        <v>"VL_UNIT_ICMS_ST_CONV_REST" decimal(15,6) DEFAULT NULL,</v>
      </c>
      <c r="AB942" s="190" t="str">
        <f t="shared" si="105"/>
        <v>`reg_c430`.`VL_UNIT_ICMS_ST_CONV_REST`,</v>
      </c>
    </row>
    <row r="943" spans="1:28" ht="14.5" hidden="1" customHeight="1" x14ac:dyDescent="0.3">
      <c r="J943" s="187" t="str">
        <f t="shared" si="100"/>
        <v>C430</v>
      </c>
      <c r="K943" s="181">
        <v>12</v>
      </c>
      <c r="L943" s="289" t="s">
        <v>1073</v>
      </c>
      <c r="M943" s="182" t="s">
        <v>1074</v>
      </c>
      <c r="N943" s="181" t="s">
        <v>32</v>
      </c>
      <c r="O943" s="181" t="s">
        <v>28</v>
      </c>
      <c r="P943" s="181">
        <v>6</v>
      </c>
      <c r="Q943" s="192" t="str">
        <f t="shared" si="101"/>
        <v>Campo</v>
      </c>
      <c r="R943" s="192" t="s">
        <v>3606</v>
      </c>
      <c r="S943" s="191" t="str">
        <f t="shared" si="102"/>
        <v/>
      </c>
      <c r="T943" s="192" t="str">
        <f t="shared" si="103"/>
        <v>&lt;campo posicao="12"&gt;
&lt;coluna&gt;VL_UNIT_FCP_ST_CONV_REST&lt;/coluna&gt;
&lt;descricao&gt;Valor unitário correspondente à parcela de ICMS FCP ST que compõe o campo “VL_UNIT_ICMS_ST_CONV_REST”, considerando a unidade utilizada para informar o campo “QUANT_CONV”.&lt;/descricao&gt;
&lt;tipo&gt;R&lt;/tipo&gt;
&lt;/campo&gt;</v>
      </c>
      <c r="U943" s="192" t="str">
        <f t="shared" si="106"/>
        <v>&lt;campo posicao="12"&gt;
&lt;coluna&gt;VL_UNIT_FCP_ST_CONV_REST&lt;/coluna&gt;
&lt;descricao&gt;Valor unitário correspondente à parcela de ICMS FCP ST que compõe o campo “VL_UNIT_ICMS_ST_CONV_REST”, considerando a unidade utilizada para informar o campo “QUANT_CONV”.&lt;/descricao&gt;
&lt;tipo&gt;R&lt;/tipo&gt;
&lt;/campo&gt;</v>
      </c>
      <c r="V943" s="192" t="str">
        <f t="shared" si="104"/>
        <v>{"Column13", "VL_UNIT_FCP_ST_CONV_REST"},</v>
      </c>
      <c r="W943" s="191" t="str">
        <f>IF(Q943="Campo","@Campos(posicao = "&amp;K943&amp;", tipo = '"&amp;R943&amp;"')@Column(name = """&amp;L943&amp;""")"&amp;IF(R943="D","@Temporal(TemporalType.DATE)","")&amp;"private "&amp;VLOOKUP(TEXT(R943,"@"),Apoio!A:B,2,0)&amp;" "&amp;SUBSTITUTE(LOWER(LEFT(L943,1))&amp;RIGHT(PROPER(L943),LEN(L943)-1),"_","")&amp;";",IF(ISNUMBER(Q943),IF(R943="R","@Entity@Table(name = ""reg_"&amp;LOWER(J943)&amp;""")@XmlRootElement","")&amp;VLOOKUP(J943,Blocos!D:I,6,0)&amp;Apoio!$E$1&amp;Y943,""))</f>
        <v>@Campos(posicao = 12, tipo = 'R')@Column(name = "VL_UNIT_FCP_ST_CONV_REST")private BigDecimal vlUnitFcpStConvRest;</v>
      </c>
      <c r="X943" s="190" t="str">
        <f>IF(ISNUMBER(Q943),COUNTIF(Blocos!G:G,J943),"")</f>
        <v/>
      </c>
      <c r="Y943" s="190" t="str">
        <f>IF(OR(X943=0,X943=""),"",VLOOKUP(SUMIFS(Blocos!A:A,Blocos!H:H,'EFD REGISTROS e Campos (2)'!X943,Blocos!G:G,'EFD REGISTROS e Campos (2)'!J943),Blocos!A:L,12,0))</f>
        <v/>
      </c>
      <c r="Z943" s="190" t="str">
        <f>IF(ISNUMBER(Q944),VLOOKUP(J943,Blocos!D:G,4,0),"")</f>
        <v/>
      </c>
      <c r="AA943" s="190" t="str">
        <f>IF(ISNUMBER(Q943),CONCATENATE("CREATE TABLE ""reg_",LOWER(J943),""" (""ID"" bigint NOT NULL AUTO_INCREMENT,  ""HASHFILE"" varchar(255) DEFAULT NULL, ""ID_PAI"" bigint NOT NULL,"),IF(Q943="Campo",CONCATENATE("""",L943,""" ",VLOOKUP(R943,Apoio!A:C,3,0)),""))&amp;IF(Z943="","",CONCATENATE("PRIMARY KEY (""ID""), KEY ""FK_reg_",LOWER(Z943),"_ID_PAI"" (""ID_PAI""), CONSTRAINT ""FK_reg_",LOWER(Z943),"_ID_PAI"" FOREIGN KEY (""ID_PAI"") REFERENCES ""reg_",LOWER(Z943),""" (""ID"")) ENGINE=InnoDB AUTO_INCREMENT=105774 DEFAULT CHARSET=utf8mb4 COLLATE=utf8mb4_0900_ai_ci;"))</f>
        <v>"VL_UNIT_FCP_ST_CONV_REST" decimal(15,6) DEFAULT NULL,</v>
      </c>
      <c r="AB943" s="190" t="str">
        <f t="shared" si="105"/>
        <v>`reg_c430`.`VL_UNIT_FCP_ST_CONV_REST`,</v>
      </c>
    </row>
    <row r="944" spans="1:28" ht="14.5" hidden="1" customHeight="1" x14ac:dyDescent="0.3">
      <c r="J944" s="187" t="str">
        <f t="shared" si="100"/>
        <v>C430</v>
      </c>
      <c r="K944" s="181">
        <v>13</v>
      </c>
      <c r="L944" s="289" t="s">
        <v>1075</v>
      </c>
      <c r="M944" s="182" t="s">
        <v>1097</v>
      </c>
      <c r="N944" s="181" t="s">
        <v>32</v>
      </c>
      <c r="O944" s="181" t="s">
        <v>28</v>
      </c>
      <c r="P944" s="181">
        <v>6</v>
      </c>
      <c r="Q944" s="192" t="str">
        <f t="shared" si="101"/>
        <v>Campo</v>
      </c>
      <c r="R944" s="192" t="s">
        <v>3606</v>
      </c>
      <c r="S944" s="191" t="str">
        <f t="shared" si="102"/>
        <v/>
      </c>
      <c r="T944" s="192" t="str">
        <f t="shared" si="103"/>
        <v>&lt;campo posicao="13"&gt;
&lt;coluna&gt;VL_UNIT_ICMS_ST_CONV_COMPL&lt;/coluna&gt;
&lt;descricao&gt;Valor unitário do complemento do ICMS, incluindo FCP ST, considerando a unidade utilizada para informar o campo “QUANT_CONV”.&lt;/descricao&gt;
&lt;tipo&gt;R&lt;/tipo&gt;
&lt;/campo&gt;</v>
      </c>
      <c r="U944" s="192" t="str">
        <f t="shared" si="106"/>
        <v>&lt;campo posicao="13"&gt;
&lt;coluna&gt;VL_UNIT_ICMS_ST_CONV_COMPL&lt;/coluna&gt;
&lt;descricao&gt;Valor unitário do complemento do ICMS, incluindo FCP ST, considerando a unidade utilizada para informar o campo “QUANT_CONV”.&lt;/descricao&gt;
&lt;tipo&gt;R&lt;/tipo&gt;
&lt;/campo&gt;</v>
      </c>
      <c r="V944" s="192" t="str">
        <f t="shared" si="104"/>
        <v>{"Column14", "VL_UNIT_ICMS_ST_CONV_COMPL"},</v>
      </c>
      <c r="W944" s="191" t="str">
        <f>IF(Q944="Campo","@Campos(posicao = "&amp;K944&amp;", tipo = '"&amp;R944&amp;"')@Column(name = """&amp;L944&amp;""")"&amp;IF(R944="D","@Temporal(TemporalType.DATE)","")&amp;"private "&amp;VLOOKUP(TEXT(R944,"@"),Apoio!A:B,2,0)&amp;" "&amp;SUBSTITUTE(LOWER(LEFT(L944,1))&amp;RIGHT(PROPER(L944),LEN(L944)-1),"_","")&amp;";",IF(ISNUMBER(Q944),IF(R944="R","@Entity@Table(name = ""reg_"&amp;LOWER(J944)&amp;""")@XmlRootElement","")&amp;VLOOKUP(J944,Blocos!D:I,6,0)&amp;Apoio!$E$1&amp;Y944,""))</f>
        <v>@Campos(posicao = 13, tipo = 'R')@Column(name = "VL_UNIT_ICMS_ST_CONV_COMPL")private BigDecimal vlUnitIcmsStConvCompl;</v>
      </c>
      <c r="X944" s="190" t="str">
        <f>IF(ISNUMBER(Q944),COUNTIF(Blocos!G:G,J944),"")</f>
        <v/>
      </c>
      <c r="Y944" s="190" t="str">
        <f>IF(OR(X944=0,X944=""),"",VLOOKUP(SUMIFS(Blocos!A:A,Blocos!H:H,'EFD REGISTROS e Campos (2)'!X944,Blocos!G:G,'EFD REGISTROS e Campos (2)'!J944),Blocos!A:L,12,0))</f>
        <v/>
      </c>
      <c r="Z944" s="190" t="str">
        <f>IF(ISNUMBER(Q945),VLOOKUP(J944,Blocos!D:G,4,0),"")</f>
        <v/>
      </c>
      <c r="AA944" s="190" t="str">
        <f>IF(ISNUMBER(Q944),CONCATENATE("CREATE TABLE ""reg_",LOWER(J944),""" (""ID"" bigint NOT NULL AUTO_INCREMENT,  ""HASHFILE"" varchar(255) DEFAULT NULL, ""ID_PAI"" bigint NOT NULL,"),IF(Q944="Campo",CONCATENATE("""",L944,""" ",VLOOKUP(R944,Apoio!A:C,3,0)),""))&amp;IF(Z944="","",CONCATENATE("PRIMARY KEY (""ID""), KEY ""FK_reg_",LOWER(Z944),"_ID_PAI"" (""ID_PAI""), CONSTRAINT ""FK_reg_",LOWER(Z944),"_ID_PAI"" FOREIGN KEY (""ID_PAI"") REFERENCES ""reg_",LOWER(Z944),""" (""ID"")) ENGINE=InnoDB AUTO_INCREMENT=105774 DEFAULT CHARSET=utf8mb4 COLLATE=utf8mb4_0900_ai_ci;"))</f>
        <v>"VL_UNIT_ICMS_ST_CONV_COMPL" decimal(15,6) DEFAULT NULL,</v>
      </c>
      <c r="AB944" s="190" t="str">
        <f t="shared" si="105"/>
        <v>`reg_c430`.`VL_UNIT_ICMS_ST_CONV_COMPL`,</v>
      </c>
    </row>
    <row r="945" spans="1:28" ht="14.5" hidden="1" customHeight="1" x14ac:dyDescent="0.3">
      <c r="J945" s="187" t="str">
        <f t="shared" si="100"/>
        <v>C430</v>
      </c>
      <c r="K945" s="181">
        <v>14</v>
      </c>
      <c r="L945" s="289" t="s">
        <v>1077</v>
      </c>
      <c r="M945" s="182" t="s">
        <v>1078</v>
      </c>
      <c r="N945" s="181" t="s">
        <v>32</v>
      </c>
      <c r="O945" s="181" t="s">
        <v>28</v>
      </c>
      <c r="P945" s="181">
        <v>6</v>
      </c>
      <c r="Q945" s="192" t="str">
        <f t="shared" si="101"/>
        <v>Campo</v>
      </c>
      <c r="R945" s="192" t="s">
        <v>3606</v>
      </c>
      <c r="S945" s="191" t="str">
        <f t="shared" si="102"/>
        <v/>
      </c>
      <c r="T945" s="192" t="str">
        <f t="shared" si="103"/>
        <v>&lt;campo posicao="14"&gt;
&lt;coluna&gt;VL_UNIT_FCP_ST_CONV_COMPL&lt;/coluna&gt;
&lt;descricao&gt;Valor unitário correspondente à parcela de ICMS FCP ST que compõe o campo “VL_UNIT_ICMS_ST_CONV_COMPL”, considerando unidade utilizada para informar o campo “QUANT_CONV”.&lt;/descricao&gt;
&lt;tipo&gt;R&lt;/tipo&gt;
&lt;/campo&gt;</v>
      </c>
      <c r="U945" s="192" t="str">
        <f t="shared" si="106"/>
        <v>&lt;campo posicao="14"&gt;
&lt;coluna&gt;VL_UNIT_FCP_ST_CONV_COMPL&lt;/coluna&gt;
&lt;descricao&gt;Valor unitário correspondente à parcela de ICMS FCP ST que compõe o campo “VL_UNIT_ICMS_ST_CONV_COMPL”, considerando unidade utilizada para informar o campo “QUANT_CONV”.&lt;/descricao&gt;
&lt;tipo&gt;R&lt;/tipo&gt;
&lt;/campo&gt;</v>
      </c>
      <c r="V945" s="192" t="str">
        <f t="shared" si="104"/>
        <v>{"Column15", "VL_UNIT_FCP_ST_CONV_COMPL"},</v>
      </c>
      <c r="W945" s="191" t="str">
        <f>IF(Q945="Campo","@Campos(posicao = "&amp;K945&amp;", tipo = '"&amp;R945&amp;"')@Column(name = """&amp;L945&amp;""")"&amp;IF(R945="D","@Temporal(TemporalType.DATE)","")&amp;"private "&amp;VLOOKUP(TEXT(R945,"@"),Apoio!A:B,2,0)&amp;" "&amp;SUBSTITUTE(LOWER(LEFT(L945,1))&amp;RIGHT(PROPER(L945),LEN(L945)-1),"_","")&amp;";",IF(ISNUMBER(Q945),IF(R945="R","@Entity@Table(name = ""reg_"&amp;LOWER(J945)&amp;""")@XmlRootElement","")&amp;VLOOKUP(J945,Blocos!D:I,6,0)&amp;Apoio!$E$1&amp;Y945,""))</f>
        <v>@Campos(posicao = 14, tipo = 'R')@Column(name = "VL_UNIT_FCP_ST_CONV_COMPL")private BigDecimal vlUnitFcpStConvCompl;</v>
      </c>
      <c r="X945" s="190" t="str">
        <f>IF(ISNUMBER(Q945),COUNTIF(Blocos!G:G,J945),"")</f>
        <v/>
      </c>
      <c r="Y945" s="190" t="str">
        <f>IF(OR(X945=0,X945=""),"",VLOOKUP(SUMIFS(Blocos!A:A,Blocos!H:H,'EFD REGISTROS e Campos (2)'!X945,Blocos!G:G,'EFD REGISTROS e Campos (2)'!J945),Blocos!A:L,12,0))</f>
        <v/>
      </c>
      <c r="Z945" s="190" t="str">
        <f>IF(ISNUMBER(Q946),VLOOKUP(J945,Blocos!D:G,4,0),"")</f>
        <v/>
      </c>
      <c r="AA945" s="190" t="str">
        <f>IF(ISNUMBER(Q945),CONCATENATE("CREATE TABLE ""reg_",LOWER(J945),""" (""ID"" bigint NOT NULL AUTO_INCREMENT,  ""HASHFILE"" varchar(255) DEFAULT NULL, ""ID_PAI"" bigint NOT NULL,"),IF(Q945="Campo",CONCATENATE("""",L945,""" ",VLOOKUP(R945,Apoio!A:C,3,0)),""))&amp;IF(Z945="","",CONCATENATE("PRIMARY KEY (""ID""), KEY ""FK_reg_",LOWER(Z945),"_ID_PAI"" (""ID_PAI""), CONSTRAINT ""FK_reg_",LOWER(Z945),"_ID_PAI"" FOREIGN KEY (""ID_PAI"") REFERENCES ""reg_",LOWER(Z945),""" (""ID"")) ENGINE=InnoDB AUTO_INCREMENT=105774 DEFAULT CHARSET=utf8mb4 COLLATE=utf8mb4_0900_ai_ci;"))</f>
        <v>"VL_UNIT_FCP_ST_CONV_COMPL" decimal(15,6) DEFAULT NULL,</v>
      </c>
      <c r="AB945" s="190" t="str">
        <f t="shared" si="105"/>
        <v>`reg_c430`.`VL_UNIT_FCP_ST_CONV_COMPL`,</v>
      </c>
    </row>
    <row r="946" spans="1:28" ht="14.5" hidden="1" customHeight="1" x14ac:dyDescent="0.3">
      <c r="J946" s="187" t="str">
        <f t="shared" si="100"/>
        <v>C430</v>
      </c>
      <c r="K946" s="181">
        <v>15</v>
      </c>
      <c r="L946" s="289" t="s">
        <v>813</v>
      </c>
      <c r="M946" s="182" t="s">
        <v>1082</v>
      </c>
      <c r="N946" s="181" t="s">
        <v>27</v>
      </c>
      <c r="O946" s="181" t="s">
        <v>33</v>
      </c>
      <c r="P946" s="181" t="s">
        <v>28</v>
      </c>
      <c r="Q946" s="192" t="str">
        <f t="shared" si="101"/>
        <v>Campo</v>
      </c>
      <c r="R946" s="192" t="s">
        <v>27</v>
      </c>
      <c r="S946" s="191" t="str">
        <f t="shared" si="102"/>
        <v/>
      </c>
      <c r="T946" s="192" t="str">
        <f t="shared" si="103"/>
        <v>&lt;campo posicao="15"&gt;
&lt;coluna&gt;CST_ICMS&lt;/coluna&gt;
&lt;descricao&gt;Código da Situação Tributária referente ao ICMS&lt;/descricao&gt;
&lt;tipo&gt;C&lt;/tipo&gt;
&lt;/campo&gt;</v>
      </c>
      <c r="U946" s="192" t="str">
        <f t="shared" si="106"/>
        <v>&lt;campo posicao="15"&gt;
&lt;coluna&gt;CST_ICMS&lt;/coluna&gt;
&lt;descricao&gt;Código da Situação Tributária referente ao ICMS&lt;/descricao&gt;
&lt;tipo&gt;C&lt;/tipo&gt;
&lt;/campo&gt;</v>
      </c>
      <c r="V946" s="192" t="str">
        <f t="shared" si="104"/>
        <v>{"Column16", "CST_ICMS"},</v>
      </c>
      <c r="W946" s="191" t="str">
        <f>IF(Q946="Campo","@Campos(posicao = "&amp;K946&amp;", tipo = '"&amp;R946&amp;"')@Column(name = """&amp;L946&amp;""")"&amp;IF(R946="D","@Temporal(TemporalType.DATE)","")&amp;"private "&amp;VLOOKUP(TEXT(R946,"@"),Apoio!A:B,2,0)&amp;" "&amp;SUBSTITUTE(LOWER(LEFT(L946,1))&amp;RIGHT(PROPER(L946),LEN(L946)-1),"_","")&amp;";",IF(ISNUMBER(Q946),IF(R946="R","@Entity@Table(name = ""reg_"&amp;LOWER(J946)&amp;""")@XmlRootElement","")&amp;VLOOKUP(J946,Blocos!D:I,6,0)&amp;Apoio!$E$1&amp;Y946,""))</f>
        <v>@Campos(posicao = 15, tipo = 'C')@Column(name = "CST_ICMS")private String cstIcms;</v>
      </c>
      <c r="X946" s="190" t="str">
        <f>IF(ISNUMBER(Q946),COUNTIF(Blocos!G:G,J946),"")</f>
        <v/>
      </c>
      <c r="Y946" s="190" t="str">
        <f>IF(OR(X946=0,X946=""),"",VLOOKUP(SUMIFS(Blocos!A:A,Blocos!H:H,'EFD REGISTROS e Campos (2)'!X946,Blocos!G:G,'EFD REGISTROS e Campos (2)'!J946),Blocos!A:L,12,0))</f>
        <v/>
      </c>
      <c r="Z946" s="190" t="str">
        <f>IF(ISNUMBER(Q947),VLOOKUP(J946,Blocos!D:G,4,0),"")</f>
        <v/>
      </c>
      <c r="AA946" s="190" t="str">
        <f>IF(ISNUMBER(Q946),CONCATENATE("CREATE TABLE ""reg_",LOWER(J946),""" (""ID"" bigint NOT NULL AUTO_INCREMENT,  ""HASHFILE"" varchar(255) DEFAULT NULL, ""ID_PAI"" bigint NOT NULL,"),IF(Q946="Campo",CONCATENATE("""",L946,""" ",VLOOKUP(R946,Apoio!A:C,3,0)),""))&amp;IF(Z946="","",CONCATENATE("PRIMARY KEY (""ID""), KEY ""FK_reg_",LOWER(Z946),"_ID_PAI"" (""ID_PAI""), CONSTRAINT ""FK_reg_",LOWER(Z946),"_ID_PAI"" FOREIGN KEY (""ID_PAI"") REFERENCES ""reg_",LOWER(Z946),""" (""ID"")) ENGINE=InnoDB AUTO_INCREMENT=105774 DEFAULT CHARSET=utf8mb4 COLLATE=utf8mb4_0900_ai_ci;"))</f>
        <v>"CST_ICMS" varchar(255) DEFAULT NULL,</v>
      </c>
      <c r="AB946" s="190" t="str">
        <f t="shared" si="105"/>
        <v>`reg_c430`.`CST_ICMS`,</v>
      </c>
    </row>
    <row r="947" spans="1:28" ht="14.5" hidden="1" customHeight="1" x14ac:dyDescent="0.3">
      <c r="J947" s="187" t="str">
        <f t="shared" si="100"/>
        <v>C430</v>
      </c>
      <c r="K947" s="181">
        <v>16</v>
      </c>
      <c r="L947" s="289" t="s">
        <v>815</v>
      </c>
      <c r="M947" s="182" t="s">
        <v>816</v>
      </c>
      <c r="N947" s="181" t="s">
        <v>27</v>
      </c>
      <c r="O947" s="181" t="s">
        <v>235</v>
      </c>
      <c r="P947" s="181" t="s">
        <v>28</v>
      </c>
      <c r="Q947" s="192" t="str">
        <f t="shared" si="101"/>
        <v>Campo</v>
      </c>
      <c r="R947" s="192" t="s">
        <v>27</v>
      </c>
      <c r="S947" s="191" t="str">
        <f t="shared" si="102"/>
        <v/>
      </c>
      <c r="T947" s="192" t="str">
        <f t="shared" si="103"/>
        <v>&lt;campo posicao="16"&gt;
&lt;coluna&gt;CFOP&lt;/coluna&gt;
&lt;descricao&gt;Código Fiscal de Operação e Prestação&lt;/descricao&gt;
&lt;tipo&gt;C&lt;/tipo&gt;
&lt;/campo&gt;</v>
      </c>
      <c r="U947" s="192" t="str">
        <f t="shared" si="106"/>
        <v>&lt;campo posicao="16"&gt;
&lt;coluna&gt;CFOP&lt;/coluna&gt;
&lt;descricao&gt;Código Fiscal de Operação e Prestação&lt;/descricao&gt;
&lt;tipo&gt;C&lt;/tipo&gt;
&lt;/campo&gt;</v>
      </c>
      <c r="V947" s="192" t="str">
        <f t="shared" si="104"/>
        <v>{"Column17", "CFOP"},</v>
      </c>
      <c r="W947" s="191" t="str">
        <f>IF(Q947="Campo","@Campos(posicao = "&amp;K947&amp;", tipo = '"&amp;R947&amp;"')@Column(name = """&amp;L947&amp;""")"&amp;IF(R947="D","@Temporal(TemporalType.DATE)","")&amp;"private "&amp;VLOOKUP(TEXT(R947,"@"),Apoio!A:B,2,0)&amp;" "&amp;SUBSTITUTE(LOWER(LEFT(L947,1))&amp;RIGHT(PROPER(L947),LEN(L947)-1),"_","")&amp;";",IF(ISNUMBER(Q947),IF(R947="R","@Entity@Table(name = ""reg_"&amp;LOWER(J947)&amp;""")@XmlRootElement","")&amp;VLOOKUP(J947,Blocos!D:I,6,0)&amp;Apoio!$E$1&amp;Y947,""))</f>
        <v>@Campos(posicao = 16, tipo = 'C')@Column(name = "CFOP")private String cfop;</v>
      </c>
      <c r="X947" s="190" t="str">
        <f>IF(ISNUMBER(Q947),COUNTIF(Blocos!G:G,J947),"")</f>
        <v/>
      </c>
      <c r="Y947" s="190" t="str">
        <f>IF(OR(X947=0,X947=""),"",VLOOKUP(SUMIFS(Blocos!A:A,Blocos!H:H,'EFD REGISTROS e Campos (2)'!X947,Blocos!G:G,'EFD REGISTROS e Campos (2)'!J947),Blocos!A:L,12,0))</f>
        <v/>
      </c>
      <c r="Z947" s="190" t="str">
        <f>IF(ISNUMBER(Q948),VLOOKUP(J947,Blocos!D:G,4,0),"")</f>
        <v>C425</v>
      </c>
      <c r="AA947" s="190" t="str">
        <f>IF(ISNUMBER(Q947),CONCATENATE("CREATE TABLE ""reg_",LOWER(J947),""" (""ID"" bigint NOT NULL AUTO_INCREMENT,  ""HASHFILE"" varchar(255) DEFAULT NULL, ""ID_PAI"" bigint NOT NULL,"),IF(Q947="Campo",CONCATENATE("""",L947,""" ",VLOOKUP(R947,Apoio!A:C,3,0)),""))&amp;IF(Z947="","",CONCATENATE("PRIMARY KEY (""ID""), KEY ""FK_reg_",LOWER(Z947),"_ID_PAI"" (""ID_PAI""), CONSTRAINT ""FK_reg_",LOWER(Z947),"_ID_PAI"" FOREIGN KEY (""ID_PAI"") REFERENCES ""reg_",LOWER(Z947),""" (""ID"")) ENGINE=InnoDB AUTO_INCREMENT=105774 DEFAULT CHARSET=utf8mb4 COLLATE=utf8mb4_0900_ai_ci;"))</f>
        <v>"CFOP" varchar(255) DEFAULT NULL,PRIMARY KEY ("ID"), KEY "FK_reg_c425_ID_PAI" ("ID_PAI"), CONSTRAINT "FK_reg_c425_ID_PAI" FOREIGN KEY ("ID_PAI") REFERENCES "reg_c425" ("ID")) ENGINE=InnoDB AUTO_INCREMENT=105774 DEFAULT CHARSET=utf8mb4 COLLATE=utf8mb4_0900_ai_ci;</v>
      </c>
      <c r="AB947" s="190" t="str">
        <f t="shared" si="105"/>
        <v>`reg_c430`.`CFOP`,FROM `efdicms`.`reg_c430`;"</v>
      </c>
    </row>
    <row r="948" spans="1:28" ht="14.5" hidden="1" customHeight="1" collapsed="1" x14ac:dyDescent="0.3">
      <c r="A948" s="180" t="s">
        <v>1497</v>
      </c>
      <c r="F948" s="180" t="s">
        <v>1560</v>
      </c>
      <c r="I948" s="180" t="s">
        <v>144</v>
      </c>
      <c r="J948" s="187" t="str">
        <f t="shared" si="100"/>
        <v>C460</v>
      </c>
      <c r="K948" s="195" t="s">
        <v>1561</v>
      </c>
      <c r="Q948" s="192">
        <f t="shared" si="101"/>
        <v>4</v>
      </c>
      <c r="S948" s="191" t="str">
        <f t="shared" si="102"/>
        <v>&lt;/registro&gt;
&lt;registro codigo="C460" perfil="A" nivel="4"&gt;</v>
      </c>
      <c r="T948" s="192" t="str">
        <f t="shared" si="103"/>
        <v/>
      </c>
      <c r="U948" s="192" t="str">
        <f t="shared" si="106"/>
        <v>&lt;/registro&gt;
&lt;registro codigo="C460" perfil="A" nivel="4"&gt;</v>
      </c>
      <c r="V948" s="192" t="str">
        <f t="shared" si="104"/>
        <v/>
      </c>
      <c r="W948" s="191" t="str">
        <f>IF(Q948="Campo","@Campos(posicao = "&amp;K948&amp;", tipo = '"&amp;R948&amp;"')@Column(name = """&amp;L948&amp;""")"&amp;IF(R948="D","@Temporal(TemporalType.DATE)","")&amp;"private "&amp;VLOOKUP(TEXT(R948,"@"),Apoio!A:B,2,0)&amp;" "&amp;SUBSTITUTE(LOWER(LEFT(L948,1))&amp;RIGHT(PROPER(L948),LEN(L948)-1),"_","")&amp;";",IF(ISNUMBER(Q948),IF(R948="R","@Entity@Table(name = ""reg_"&amp;LOWER(J948)&amp;""")@XmlRootElement","")&amp;VLOOKUP(J948,Blocos!D:I,6,0)&amp;Apoio!$E$1&amp;Y948,""))</f>
        <v>@Registros(nivel = 4) public class RegC460 implements Serializable { private static final long serialVersionUID = 1L; @Id @GeneratedValue(strategy = GenerationType.IDENTITY) @Basic(optional = false) @Column(name = "ID" ) private Long id;@ManyToOne(fetch = FetchType.LAZY) @JoinColumn(name = "ID_PAI", nullable = false) private RegC405 idPai; public RegC405 getIdPai() {return idPai;}public void setIdPai(Object idPai) {this.idPai = (RegC405) idPai;}public RegC460() { } public RegC460(Long id) { this.id = id; } public RegC460(Long id, RegC405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RegC465 regC465;public RegC465 getRegC465() {return regC465;}public void setRegC465(RegC465 regC465) {this.regC465 = regC465;}@OneToMany( cascade = CascadeType.ALL, fetch = FetchType.LAZY, mappedBy = "idPai")private  List&lt;RegC470&gt; regC470;public List&lt;RegC470&gt; getRegC470() {return regC470;}public void setRegC470(List&lt;RegC470&gt; regC470) {this.regC470 = regC470;}</v>
      </c>
      <c r="X948" s="190">
        <f>IF(ISNUMBER(Q948),COUNTIF(Blocos!G:G,J948),"")</f>
        <v>2</v>
      </c>
      <c r="Y948" s="190" t="str">
        <f>IF(OR(X948=0,X948=""),"",VLOOKUP(SUMIFS(Blocos!A:A,Blocos!H:H,'EFD REGISTROS e Campos (2)'!X948,Blocos!G:G,'EFD REGISTROS e Campos (2)'!J948),Blocos!A:L,12,0))</f>
        <v>@OneToOne(optional = true, cascade = CascadeType.ALL, fetch = FetchType.LAZY, mappedBy = "idPai")private  RegC465 regC465;public RegC465 getRegC465() {return regC465;}public void setRegC465(RegC465 regC465) {this.regC465 = regC465;}@OneToMany( cascade = CascadeType.ALL, fetch = FetchType.LAZY, mappedBy = "idPai")private  List&lt;RegC470&gt; regC470;public List&lt;RegC470&gt; getRegC470() {return regC470;}public void setRegC470(List&lt;RegC470&gt; regC470) {this.regC470 = regC470;}</v>
      </c>
      <c r="Z948" s="190" t="str">
        <f>IF(ISNUMBER(Q949),VLOOKUP(J948,Blocos!D:G,4,0),"")</f>
        <v/>
      </c>
      <c r="AA948" s="190" t="str">
        <f>IF(ISNUMBER(Q948),CONCATENATE("CREATE TABLE ""reg_",LOWER(J948),""" (""ID"" bigint NOT NULL AUTO_INCREMENT,  ""HASHFILE"" varchar(255) DEFAULT NULL, ""ID_PAI"" bigint NOT NULL,"),IF(Q948="Campo",CONCATENATE("""",L948,""" ",VLOOKUP(R948,Apoio!A:C,3,0)),""))&amp;IF(Z948="","",CONCATENATE("PRIMARY KEY (""ID""), KEY ""FK_reg_",LOWER(Z948),"_ID_PAI"" (""ID_PAI""), CONSTRAINT ""FK_reg_",LOWER(Z948),"_ID_PAI"" FOREIGN KEY (""ID_PAI"") REFERENCES ""reg_",LOWER(Z948),""" (""ID"")) ENGINE=InnoDB AUTO_INCREMENT=105774 DEFAULT CHARSET=utf8mb4 COLLATE=utf8mb4_0900_ai_ci;"))</f>
        <v>CREATE TABLE "reg_c460" ("ID" bigint NOT NULL AUTO_INCREMENT,  "HASHFILE" varchar(255) DEFAULT NULL, "ID_PAI" bigint NOT NULL,</v>
      </c>
      <c r="AB948" s="190" t="str">
        <f t="shared" si="105"/>
        <v/>
      </c>
    </row>
    <row r="949" spans="1:28" ht="14.5" hidden="1" customHeight="1" x14ac:dyDescent="0.3">
      <c r="J949" s="187" t="str">
        <f t="shared" si="100"/>
        <v>C460</v>
      </c>
      <c r="K949" s="181">
        <v>1</v>
      </c>
      <c r="L949" s="289" t="s">
        <v>25</v>
      </c>
      <c r="M949" s="182" t="s">
        <v>1562</v>
      </c>
      <c r="N949" s="181" t="s">
        <v>27</v>
      </c>
      <c r="O949" s="181">
        <v>4</v>
      </c>
      <c r="P949" s="181" t="s">
        <v>28</v>
      </c>
      <c r="Q949" s="192" t="str">
        <f t="shared" si="101"/>
        <v>Campo</v>
      </c>
      <c r="R949" s="192" t="s">
        <v>27</v>
      </c>
      <c r="S949" s="191" t="str">
        <f t="shared" si="102"/>
        <v/>
      </c>
      <c r="T949" s="192" t="str">
        <f t="shared" si="103"/>
        <v>&lt;campo posicao="1"&gt;
&lt;coluna&gt;REG&lt;/coluna&gt;
&lt;descricao&gt;Texto fixo contendo "C460"&lt;/descricao&gt;
&lt;tipo&gt;C&lt;/tipo&gt;
&lt;/campo&gt;</v>
      </c>
      <c r="U949" s="192" t="str">
        <f t="shared" si="106"/>
        <v>&lt;campo posicao="1"&gt;
&lt;coluna&gt;REG&lt;/coluna&gt;
&lt;descricao&gt;Texto fixo contendo "C460"&lt;/descricao&gt;
&lt;tipo&gt;C&lt;/tipo&gt;
&lt;/campo&gt;</v>
      </c>
      <c r="V949" s="192" t="str">
        <f t="shared" si="104"/>
        <v>{"Column2", "REG"},</v>
      </c>
      <c r="W949" s="191" t="str">
        <f>IF(Q949="Campo","@Campos(posicao = "&amp;K949&amp;", tipo = '"&amp;R949&amp;"')@Column(name = """&amp;L949&amp;""")"&amp;IF(R949="D","@Temporal(TemporalType.DATE)","")&amp;"private "&amp;VLOOKUP(TEXT(R949,"@"),Apoio!A:B,2,0)&amp;" "&amp;SUBSTITUTE(LOWER(LEFT(L949,1))&amp;RIGHT(PROPER(L949),LEN(L949)-1),"_","")&amp;";",IF(ISNUMBER(Q949),IF(R949="R","@Entity@Table(name = ""reg_"&amp;LOWER(J949)&amp;""")@XmlRootElement","")&amp;VLOOKUP(J949,Blocos!D:I,6,0)&amp;Apoio!$E$1&amp;Y949,""))</f>
        <v>@Campos(posicao = 1, tipo = 'C')@Column(name = "REG")private String reg;</v>
      </c>
      <c r="X949" s="190" t="str">
        <f>IF(ISNUMBER(Q949),COUNTIF(Blocos!G:G,J949),"")</f>
        <v/>
      </c>
      <c r="Y949" s="190" t="str">
        <f>IF(OR(X949=0,X949=""),"",VLOOKUP(SUMIFS(Blocos!A:A,Blocos!H:H,'EFD REGISTROS e Campos (2)'!X949,Blocos!G:G,'EFD REGISTROS e Campos (2)'!J949),Blocos!A:L,12,0))</f>
        <v/>
      </c>
      <c r="Z949" s="190" t="str">
        <f>IF(ISNUMBER(Q950),VLOOKUP(J949,Blocos!D:G,4,0),"")</f>
        <v/>
      </c>
      <c r="AA949" s="190" t="str">
        <f>IF(ISNUMBER(Q949),CONCATENATE("CREATE TABLE ""reg_",LOWER(J949),""" (""ID"" bigint NOT NULL AUTO_INCREMENT,  ""HASHFILE"" varchar(255) DEFAULT NULL, ""ID_PAI"" bigint NOT NULL,"),IF(Q949="Campo",CONCATENATE("""",L949,""" ",VLOOKUP(R949,Apoio!A:C,3,0)),""))&amp;IF(Z949="","",CONCATENATE("PRIMARY KEY (""ID""), KEY ""FK_reg_",LOWER(Z949),"_ID_PAI"" (""ID_PAI""), CONSTRAINT ""FK_reg_",LOWER(Z949),"_ID_PAI"" FOREIGN KEY (""ID_PAI"") REFERENCES ""reg_",LOWER(Z949),""" (""ID"")) ENGINE=InnoDB AUTO_INCREMENT=105774 DEFAULT CHARSET=utf8mb4 COLLATE=utf8mb4_0900_ai_ci;"))</f>
        <v>"REG" varchar(255) DEFAULT NULL,</v>
      </c>
      <c r="AB949" s="190" t="str">
        <f t="shared" si="105"/>
        <v>USE `efdicms`;SELECT `reg_c460`.`REG`,</v>
      </c>
    </row>
    <row r="950" spans="1:28" ht="14.5" hidden="1" customHeight="1" x14ac:dyDescent="0.3">
      <c r="J950" s="187" t="str">
        <f t="shared" si="100"/>
        <v>C460</v>
      </c>
      <c r="K950" s="181">
        <v>2</v>
      </c>
      <c r="L950" s="289" t="s">
        <v>344</v>
      </c>
      <c r="M950" s="182" t="s">
        <v>534</v>
      </c>
      <c r="N950" s="181" t="s">
        <v>27</v>
      </c>
      <c r="O950" s="181" t="s">
        <v>54</v>
      </c>
      <c r="P950" s="181" t="s">
        <v>28</v>
      </c>
      <c r="Q950" s="192" t="str">
        <f t="shared" si="101"/>
        <v>Campo</v>
      </c>
      <c r="R950" s="192" t="s">
        <v>27</v>
      </c>
      <c r="S950" s="191" t="str">
        <f t="shared" si="102"/>
        <v/>
      </c>
      <c r="T950" s="192" t="str">
        <f t="shared" si="103"/>
        <v>&lt;campo posicao="2"&gt;
&lt;coluna&gt;COD_MOD&lt;/coluna&gt;
&lt;descricao&gt;Código do modelo do documento fiscal, conforme a Tabela 4.1.1 &lt;/descricao&gt;
&lt;tipo&gt;C&lt;/tipo&gt;
&lt;/campo&gt;</v>
      </c>
      <c r="U950" s="192" t="str">
        <f t="shared" si="106"/>
        <v>&lt;campo posicao="2"&gt;
&lt;coluna&gt;COD_MOD&lt;/coluna&gt;
&lt;descricao&gt;Código do modelo do documento fiscal, conforme a Tabela 4.1.1 &lt;/descricao&gt;
&lt;tipo&gt;C&lt;/tipo&gt;
&lt;/campo&gt;</v>
      </c>
      <c r="V950" s="192" t="str">
        <f t="shared" si="104"/>
        <v>{"Column3", "COD_MOD"},</v>
      </c>
      <c r="W950" s="191" t="str">
        <f>IF(Q950="Campo","@Campos(posicao = "&amp;K950&amp;", tipo = '"&amp;R950&amp;"')@Column(name = """&amp;L950&amp;""")"&amp;IF(R950="D","@Temporal(TemporalType.DATE)","")&amp;"private "&amp;VLOOKUP(TEXT(R950,"@"),Apoio!A:B,2,0)&amp;" "&amp;SUBSTITUTE(LOWER(LEFT(L950,1))&amp;RIGHT(PROPER(L950),LEN(L950)-1),"_","")&amp;";",IF(ISNUMBER(Q950),IF(R950="R","@Entity@Table(name = ""reg_"&amp;LOWER(J950)&amp;""")@XmlRootElement","")&amp;VLOOKUP(J950,Blocos!D:I,6,0)&amp;Apoio!$E$1&amp;Y950,""))</f>
        <v>@Campos(posicao = 2, tipo = 'C')@Column(name = "COD_MOD")private String codMod;</v>
      </c>
      <c r="X950" s="190" t="str">
        <f>IF(ISNUMBER(Q950),COUNTIF(Blocos!G:G,J950),"")</f>
        <v/>
      </c>
      <c r="Y950" s="190" t="str">
        <f>IF(OR(X950=0,X950=""),"",VLOOKUP(SUMIFS(Blocos!A:A,Blocos!H:H,'EFD REGISTROS e Campos (2)'!X950,Blocos!G:G,'EFD REGISTROS e Campos (2)'!J950),Blocos!A:L,12,0))</f>
        <v/>
      </c>
      <c r="Z950" s="190" t="str">
        <f>IF(ISNUMBER(Q951),VLOOKUP(J950,Blocos!D:G,4,0),"")</f>
        <v/>
      </c>
      <c r="AA950" s="190" t="str">
        <f>IF(ISNUMBER(Q950),CONCATENATE("CREATE TABLE ""reg_",LOWER(J950),""" (""ID"" bigint NOT NULL AUTO_INCREMENT,  ""HASHFILE"" varchar(255) DEFAULT NULL, ""ID_PAI"" bigint NOT NULL,"),IF(Q950="Campo",CONCATENATE("""",L950,""" ",VLOOKUP(R950,Apoio!A:C,3,0)),""))&amp;IF(Z950="","",CONCATENATE("PRIMARY KEY (""ID""), KEY ""FK_reg_",LOWER(Z950),"_ID_PAI"" (""ID_PAI""), CONSTRAINT ""FK_reg_",LOWER(Z950),"_ID_PAI"" FOREIGN KEY (""ID_PAI"") REFERENCES ""reg_",LOWER(Z950),""" (""ID"")) ENGINE=InnoDB AUTO_INCREMENT=105774 DEFAULT CHARSET=utf8mb4 COLLATE=utf8mb4_0900_ai_ci;"))</f>
        <v>"COD_MOD" varchar(255) DEFAULT NULL,</v>
      </c>
      <c r="AB950" s="190" t="str">
        <f t="shared" si="105"/>
        <v>`reg_c460`.`COD_MOD`,</v>
      </c>
    </row>
    <row r="951" spans="1:28" ht="14.5" hidden="1" customHeight="1" x14ac:dyDescent="0.3">
      <c r="J951" s="187" t="str">
        <f t="shared" si="100"/>
        <v>C460</v>
      </c>
      <c r="K951" s="181">
        <v>3</v>
      </c>
      <c r="L951" s="289" t="s">
        <v>346</v>
      </c>
      <c r="M951" s="182" t="s">
        <v>347</v>
      </c>
      <c r="N951" s="181" t="s">
        <v>27</v>
      </c>
      <c r="O951" s="181" t="s">
        <v>54</v>
      </c>
      <c r="P951" s="181" t="s">
        <v>28</v>
      </c>
      <c r="Q951" s="192" t="str">
        <f t="shared" si="101"/>
        <v>Campo</v>
      </c>
      <c r="R951" s="192" t="s">
        <v>27</v>
      </c>
      <c r="S951" s="191" t="str">
        <f t="shared" si="102"/>
        <v/>
      </c>
      <c r="T951" s="192" t="str">
        <f t="shared" si="103"/>
        <v>&lt;campo posicao="3"&gt;
&lt;coluna&gt;COD_SIT&lt;/coluna&gt;
&lt;descricao&gt;Código da situação do documento fiscal, conforme a Tabela 4.1.2&lt;/descricao&gt;
&lt;tipo&gt;C&lt;/tipo&gt;
&lt;/campo&gt;</v>
      </c>
      <c r="U951" s="192" t="str">
        <f t="shared" si="106"/>
        <v>&lt;campo posicao="3"&gt;
&lt;coluna&gt;COD_SIT&lt;/coluna&gt;
&lt;descricao&gt;Código da situação do documento fiscal, conforme a Tabela 4.1.2&lt;/descricao&gt;
&lt;tipo&gt;C&lt;/tipo&gt;
&lt;/campo&gt;</v>
      </c>
      <c r="V951" s="192" t="str">
        <f t="shared" si="104"/>
        <v>{"Column4", "COD_SIT"},</v>
      </c>
      <c r="W951" s="191" t="str">
        <f>IF(Q951="Campo","@Campos(posicao = "&amp;K951&amp;", tipo = '"&amp;R951&amp;"')@Column(name = """&amp;L951&amp;""")"&amp;IF(R951="D","@Temporal(TemporalType.DATE)","")&amp;"private "&amp;VLOOKUP(TEXT(R951,"@"),Apoio!A:B,2,0)&amp;" "&amp;SUBSTITUTE(LOWER(LEFT(L951,1))&amp;RIGHT(PROPER(L951),LEN(L951)-1),"_","")&amp;";",IF(ISNUMBER(Q951),IF(R951="R","@Entity@Table(name = ""reg_"&amp;LOWER(J951)&amp;""")@XmlRootElement","")&amp;VLOOKUP(J951,Blocos!D:I,6,0)&amp;Apoio!$E$1&amp;Y951,""))</f>
        <v>@Campos(posicao = 3, tipo = 'C')@Column(name = "COD_SIT")private String codSit;</v>
      </c>
      <c r="X951" s="190" t="str">
        <f>IF(ISNUMBER(Q951),COUNTIF(Blocos!G:G,J951),"")</f>
        <v/>
      </c>
      <c r="Y951" s="190" t="str">
        <f>IF(OR(X951=0,X951=""),"",VLOOKUP(SUMIFS(Blocos!A:A,Blocos!H:H,'EFD REGISTROS e Campos (2)'!X951,Blocos!G:G,'EFD REGISTROS e Campos (2)'!J951),Blocos!A:L,12,0))</f>
        <v/>
      </c>
      <c r="Z951" s="190" t="str">
        <f>IF(ISNUMBER(Q952),VLOOKUP(J951,Blocos!D:G,4,0),"")</f>
        <v/>
      </c>
      <c r="AA951" s="190" t="str">
        <f>IF(ISNUMBER(Q951),CONCATENATE("CREATE TABLE ""reg_",LOWER(J951),""" (""ID"" bigint NOT NULL AUTO_INCREMENT,  ""HASHFILE"" varchar(255) DEFAULT NULL, ""ID_PAI"" bigint NOT NULL,"),IF(Q951="Campo",CONCATENATE("""",L951,""" ",VLOOKUP(R951,Apoio!A:C,3,0)),""))&amp;IF(Z951="","",CONCATENATE("PRIMARY KEY (""ID""), KEY ""FK_reg_",LOWER(Z951),"_ID_PAI"" (""ID_PAI""), CONSTRAINT ""FK_reg_",LOWER(Z951),"_ID_PAI"" FOREIGN KEY (""ID_PAI"") REFERENCES ""reg_",LOWER(Z951),""" (""ID"")) ENGINE=InnoDB AUTO_INCREMENT=105774 DEFAULT CHARSET=utf8mb4 COLLATE=utf8mb4_0900_ai_ci;"))</f>
        <v>"COD_SIT" varchar(255) DEFAULT NULL,</v>
      </c>
      <c r="AB951" s="190" t="str">
        <f t="shared" si="105"/>
        <v>`reg_c460`.`COD_SIT`,</v>
      </c>
    </row>
    <row r="952" spans="1:28" ht="14.5" hidden="1" customHeight="1" x14ac:dyDescent="0.3">
      <c r="J952" s="187" t="str">
        <f t="shared" si="100"/>
        <v>C460</v>
      </c>
      <c r="K952" s="181">
        <v>4</v>
      </c>
      <c r="L952" s="289" t="s">
        <v>351</v>
      </c>
      <c r="M952" s="182" t="s">
        <v>1563</v>
      </c>
      <c r="N952" s="181" t="s">
        <v>32</v>
      </c>
      <c r="O952" s="181">
        <v>9</v>
      </c>
      <c r="P952" s="181" t="s">
        <v>28</v>
      </c>
      <c r="Q952" s="192" t="str">
        <f t="shared" si="101"/>
        <v>Campo</v>
      </c>
      <c r="R952" s="192" t="s">
        <v>3607</v>
      </c>
      <c r="S952" s="191" t="str">
        <f t="shared" si="102"/>
        <v/>
      </c>
      <c r="T952" s="192" t="str">
        <f t="shared" si="103"/>
        <v>&lt;campo posicao="4"&gt;
&lt;coluna&gt;NUM_DOC&lt;/coluna&gt;
&lt;descricao&gt;Número do documento fiscal (COO)&lt;/descricao&gt;
&lt;tipo&gt;I&lt;/tipo&gt;
&lt;/campo&gt;</v>
      </c>
      <c r="U952" s="192" t="str">
        <f t="shared" si="106"/>
        <v>&lt;campo posicao="4"&gt;
&lt;coluna&gt;NUM_DOC&lt;/coluna&gt;
&lt;descricao&gt;Número do documento fiscal (COO)&lt;/descricao&gt;
&lt;tipo&gt;I&lt;/tipo&gt;
&lt;/campo&gt;</v>
      </c>
      <c r="V952" s="192" t="str">
        <f t="shared" si="104"/>
        <v>{"Column5", "NUM_DOC"},</v>
      </c>
      <c r="W952" s="191" t="str">
        <f>IF(Q952="Campo","@Campos(posicao = "&amp;K952&amp;", tipo = '"&amp;R952&amp;"')@Column(name = """&amp;L952&amp;""")"&amp;IF(R952="D","@Temporal(TemporalType.DATE)","")&amp;"private "&amp;VLOOKUP(TEXT(R952,"@"),Apoio!A:B,2,0)&amp;" "&amp;SUBSTITUTE(LOWER(LEFT(L952,1))&amp;RIGHT(PROPER(L952),LEN(L952)-1),"_","")&amp;";",IF(ISNUMBER(Q952),IF(R952="R","@Entity@Table(name = ""reg_"&amp;LOWER(J952)&amp;""")@XmlRootElement","")&amp;VLOOKUP(J952,Blocos!D:I,6,0)&amp;Apoio!$E$1&amp;Y952,""))</f>
        <v>@Campos(posicao = 4, tipo = 'I')@Column(name = "NUM_DOC")private int numDoc;</v>
      </c>
      <c r="X952" s="190" t="str">
        <f>IF(ISNUMBER(Q952),COUNTIF(Blocos!G:G,J952),"")</f>
        <v/>
      </c>
      <c r="Y952" s="190" t="str">
        <f>IF(OR(X952=0,X952=""),"",VLOOKUP(SUMIFS(Blocos!A:A,Blocos!H:H,'EFD REGISTROS e Campos (2)'!X952,Blocos!G:G,'EFD REGISTROS e Campos (2)'!J952),Blocos!A:L,12,0))</f>
        <v/>
      </c>
      <c r="Z952" s="190" t="str">
        <f>IF(ISNUMBER(Q953),VLOOKUP(J952,Blocos!D:G,4,0),"")</f>
        <v/>
      </c>
      <c r="AA952" s="190" t="str">
        <f>IF(ISNUMBER(Q952),CONCATENATE("CREATE TABLE ""reg_",LOWER(J952),""" (""ID"" bigint NOT NULL AUTO_INCREMENT,  ""HASHFILE"" varchar(255) DEFAULT NULL, ""ID_PAI"" bigint NOT NULL,"),IF(Q952="Campo",CONCATENATE("""",L952,""" ",VLOOKUP(R952,Apoio!A:C,3,0)),""))&amp;IF(Z952="","",CONCATENATE("PRIMARY KEY (""ID""), KEY ""FK_reg_",LOWER(Z952),"_ID_PAI"" (""ID_PAI""), CONSTRAINT ""FK_reg_",LOWER(Z952),"_ID_PAI"" FOREIGN KEY (""ID_PAI"") REFERENCES ""reg_",LOWER(Z952),""" (""ID"")) ENGINE=InnoDB AUTO_INCREMENT=105774 DEFAULT CHARSET=utf8mb4 COLLATE=utf8mb4_0900_ai_ci;"))</f>
        <v>"NUM_DOC" int DEFAULT NULL,</v>
      </c>
      <c r="AB952" s="190" t="str">
        <f t="shared" si="105"/>
        <v>`reg_c460`.`NUM_DOC`,</v>
      </c>
    </row>
    <row r="953" spans="1:28" ht="14.5" hidden="1" customHeight="1" x14ac:dyDescent="0.3">
      <c r="J953" s="187" t="str">
        <f t="shared" si="100"/>
        <v>C460</v>
      </c>
      <c r="K953" s="181">
        <v>5</v>
      </c>
      <c r="L953" s="289" t="s">
        <v>357</v>
      </c>
      <c r="M953" s="182" t="s">
        <v>667</v>
      </c>
      <c r="N953" s="181" t="s">
        <v>32</v>
      </c>
      <c r="O953" s="181" t="s">
        <v>40</v>
      </c>
      <c r="P953" s="181" t="s">
        <v>28</v>
      </c>
      <c r="Q953" s="192" t="str">
        <f t="shared" si="101"/>
        <v>Campo</v>
      </c>
      <c r="R953" s="192" t="s">
        <v>3605</v>
      </c>
      <c r="S953" s="191" t="str">
        <f t="shared" si="102"/>
        <v/>
      </c>
      <c r="T953" s="192" t="str">
        <f t="shared" si="103"/>
        <v>&lt;campo posicao="5"&gt;
&lt;coluna&gt;DT_DOC&lt;/coluna&gt;
&lt;descricao&gt;Data da emissão do documento fiscal&lt;/descricao&gt;
&lt;tipo&gt;D&lt;/tipo&gt;
&lt;/campo&gt;</v>
      </c>
      <c r="U953" s="192" t="str">
        <f t="shared" si="106"/>
        <v>&lt;campo posicao="5"&gt;
&lt;coluna&gt;DT_DOC&lt;/coluna&gt;
&lt;descricao&gt;Data da emissão do documento fiscal&lt;/descricao&gt;
&lt;tipo&gt;D&lt;/tipo&gt;
&lt;/campo&gt;</v>
      </c>
      <c r="V953" s="192" t="str">
        <f t="shared" si="104"/>
        <v>{"Column6", "DT_DOC"},</v>
      </c>
      <c r="W953" s="191" t="str">
        <f>IF(Q953="Campo","@Campos(posicao = "&amp;K953&amp;", tipo = '"&amp;R953&amp;"')@Column(name = """&amp;L953&amp;""")"&amp;IF(R953="D","@Temporal(TemporalType.DATE)","")&amp;"private "&amp;VLOOKUP(TEXT(R953,"@"),Apoio!A:B,2,0)&amp;" "&amp;SUBSTITUTE(LOWER(LEFT(L953,1))&amp;RIGHT(PROPER(L953),LEN(L953)-1),"_","")&amp;";",IF(ISNUMBER(Q953),IF(R953="R","@Entity@Table(name = ""reg_"&amp;LOWER(J953)&amp;""")@XmlRootElement","")&amp;VLOOKUP(J953,Blocos!D:I,6,0)&amp;Apoio!$E$1&amp;Y953,""))</f>
        <v>@Campos(posicao = 5, tipo = 'D')@Column(name = "DT_DOC")@Temporal(TemporalType.DATE)private Date dtDoc;</v>
      </c>
      <c r="X953" s="190" t="str">
        <f>IF(ISNUMBER(Q953),COUNTIF(Blocos!G:G,J953),"")</f>
        <v/>
      </c>
      <c r="Y953" s="190" t="str">
        <f>IF(OR(X953=0,X953=""),"",VLOOKUP(SUMIFS(Blocos!A:A,Blocos!H:H,'EFD REGISTROS e Campos (2)'!X953,Blocos!G:G,'EFD REGISTROS e Campos (2)'!J953),Blocos!A:L,12,0))</f>
        <v/>
      </c>
      <c r="Z953" s="190" t="str">
        <f>IF(ISNUMBER(Q954),VLOOKUP(J953,Blocos!D:G,4,0),"")</f>
        <v/>
      </c>
      <c r="AA953" s="190" t="str">
        <f>IF(ISNUMBER(Q953),CONCATENATE("CREATE TABLE ""reg_",LOWER(J953),""" (""ID"" bigint NOT NULL AUTO_INCREMENT,  ""HASHFILE"" varchar(255) DEFAULT NULL, ""ID_PAI"" bigint NOT NULL,"),IF(Q953="Campo",CONCATENATE("""",L953,""" ",VLOOKUP(R953,Apoio!A:C,3,0)),""))&amp;IF(Z953="","",CONCATENATE("PRIMARY KEY (""ID""), KEY ""FK_reg_",LOWER(Z953),"_ID_PAI"" (""ID_PAI""), CONSTRAINT ""FK_reg_",LOWER(Z953),"_ID_PAI"" FOREIGN KEY (""ID_PAI"") REFERENCES ""reg_",LOWER(Z953),""" (""ID"")) ENGINE=InnoDB AUTO_INCREMENT=105774 DEFAULT CHARSET=utf8mb4 COLLATE=utf8mb4_0900_ai_ci;"))</f>
        <v>"DT_DOC" date DEFAULT NULL,</v>
      </c>
      <c r="AB953" s="190" t="str">
        <f t="shared" si="105"/>
        <v>`reg_c460`.`DT_DOC`,</v>
      </c>
    </row>
    <row r="954" spans="1:28" ht="14.5" hidden="1" customHeight="1" x14ac:dyDescent="0.3">
      <c r="J954" s="187" t="str">
        <f t="shared" si="100"/>
        <v>C460</v>
      </c>
      <c r="K954" s="181">
        <v>6</v>
      </c>
      <c r="L954" s="289" t="s">
        <v>537</v>
      </c>
      <c r="M954" s="182" t="s">
        <v>538</v>
      </c>
      <c r="N954" s="181" t="s">
        <v>32</v>
      </c>
      <c r="O954" s="181" t="s">
        <v>28</v>
      </c>
      <c r="P954" s="181">
        <v>2</v>
      </c>
      <c r="Q954" s="192" t="str">
        <f t="shared" si="101"/>
        <v>Campo</v>
      </c>
      <c r="R954" s="192" t="s">
        <v>3606</v>
      </c>
      <c r="S954" s="191" t="str">
        <f t="shared" si="102"/>
        <v/>
      </c>
      <c r="T954" s="192" t="str">
        <f t="shared" si="103"/>
        <v>&lt;campo posicao="6"&gt;
&lt;coluna&gt;VL_DOC&lt;/coluna&gt;
&lt;descricao&gt;Valor total do documento fiscal&lt;/descricao&gt;
&lt;tipo&gt;R&lt;/tipo&gt;
&lt;/campo&gt;</v>
      </c>
      <c r="U954" s="192" t="str">
        <f t="shared" si="106"/>
        <v>&lt;campo posicao="6"&gt;
&lt;coluna&gt;VL_DOC&lt;/coluna&gt;
&lt;descricao&gt;Valor total do documento fiscal&lt;/descricao&gt;
&lt;tipo&gt;R&lt;/tipo&gt;
&lt;/campo&gt;</v>
      </c>
      <c r="V954" s="192" t="str">
        <f t="shared" si="104"/>
        <v>{"Column7", "VL_DOC"},</v>
      </c>
      <c r="W954" s="191" t="str">
        <f>IF(Q954="Campo","@Campos(posicao = "&amp;K954&amp;", tipo = '"&amp;R954&amp;"')@Column(name = """&amp;L954&amp;""")"&amp;IF(R954="D","@Temporal(TemporalType.DATE)","")&amp;"private "&amp;VLOOKUP(TEXT(R954,"@"),Apoio!A:B,2,0)&amp;" "&amp;SUBSTITUTE(LOWER(LEFT(L954,1))&amp;RIGHT(PROPER(L954),LEN(L954)-1),"_","")&amp;";",IF(ISNUMBER(Q954),IF(R954="R","@Entity@Table(name = ""reg_"&amp;LOWER(J954)&amp;""")@XmlRootElement","")&amp;VLOOKUP(J954,Blocos!D:I,6,0)&amp;Apoio!$E$1&amp;Y954,""))</f>
        <v>@Campos(posicao = 6, tipo = 'R')@Column(name = "VL_DOC")private BigDecimal vlDoc;</v>
      </c>
      <c r="X954" s="190" t="str">
        <f>IF(ISNUMBER(Q954),COUNTIF(Blocos!G:G,J954),"")</f>
        <v/>
      </c>
      <c r="Y954" s="190" t="str">
        <f>IF(OR(X954=0,X954=""),"",VLOOKUP(SUMIFS(Blocos!A:A,Blocos!H:H,'EFD REGISTROS e Campos (2)'!X954,Blocos!G:G,'EFD REGISTROS e Campos (2)'!J954),Blocos!A:L,12,0))</f>
        <v/>
      </c>
      <c r="Z954" s="190" t="str">
        <f>IF(ISNUMBER(Q955),VLOOKUP(J954,Blocos!D:G,4,0),"")</f>
        <v/>
      </c>
      <c r="AA954" s="190" t="str">
        <f>IF(ISNUMBER(Q954),CONCATENATE("CREATE TABLE ""reg_",LOWER(J954),""" (""ID"" bigint NOT NULL AUTO_INCREMENT,  ""HASHFILE"" varchar(255) DEFAULT NULL, ""ID_PAI"" bigint NOT NULL,"),IF(Q954="Campo",CONCATENATE("""",L954,""" ",VLOOKUP(R954,Apoio!A:C,3,0)),""))&amp;IF(Z954="","",CONCATENATE("PRIMARY KEY (""ID""), KEY ""FK_reg_",LOWER(Z954),"_ID_PAI"" (""ID_PAI""), CONSTRAINT ""FK_reg_",LOWER(Z954),"_ID_PAI"" FOREIGN KEY (""ID_PAI"") REFERENCES ""reg_",LOWER(Z954),""" (""ID"")) ENGINE=InnoDB AUTO_INCREMENT=105774 DEFAULT CHARSET=utf8mb4 COLLATE=utf8mb4_0900_ai_ci;"))</f>
        <v>"VL_DOC" decimal(15,6) DEFAULT NULL,</v>
      </c>
      <c r="AB954" s="190" t="str">
        <f t="shared" si="105"/>
        <v>`reg_c460`.`VL_DOC`,</v>
      </c>
    </row>
    <row r="955" spans="1:28" ht="14.5" hidden="1" customHeight="1" x14ac:dyDescent="0.3">
      <c r="J955" s="187" t="str">
        <f t="shared" si="100"/>
        <v>C460</v>
      </c>
      <c r="K955" s="181">
        <v>7</v>
      </c>
      <c r="L955" s="289" t="s">
        <v>586</v>
      </c>
      <c r="M955" s="182" t="s">
        <v>846</v>
      </c>
      <c r="N955" s="181" t="s">
        <v>32</v>
      </c>
      <c r="O955" s="181" t="s">
        <v>28</v>
      </c>
      <c r="P955" s="181">
        <v>2</v>
      </c>
      <c r="Q955" s="192" t="str">
        <f t="shared" si="101"/>
        <v>Campo</v>
      </c>
      <c r="R955" s="192" t="s">
        <v>3606</v>
      </c>
      <c r="S955" s="191" t="str">
        <f t="shared" si="102"/>
        <v/>
      </c>
      <c r="T955" s="192" t="str">
        <f t="shared" si="103"/>
        <v>&lt;campo posicao="7"&gt;
&lt;coluna&gt;VL_PIS&lt;/coluna&gt;
&lt;descricao&gt;Valor do PIS&lt;/descricao&gt;
&lt;tipo&gt;R&lt;/tipo&gt;
&lt;/campo&gt;</v>
      </c>
      <c r="U955" s="192" t="str">
        <f t="shared" si="106"/>
        <v>&lt;campo posicao="7"&gt;
&lt;coluna&gt;VL_PIS&lt;/coluna&gt;
&lt;descricao&gt;Valor do PIS&lt;/descricao&gt;
&lt;tipo&gt;R&lt;/tipo&gt;
&lt;/campo&gt;</v>
      </c>
      <c r="V955" s="192" t="str">
        <f t="shared" si="104"/>
        <v>{"Column8", "VL_PIS"},</v>
      </c>
      <c r="W955" s="191" t="str">
        <f>IF(Q955="Campo","@Campos(posicao = "&amp;K955&amp;", tipo = '"&amp;R955&amp;"')@Column(name = """&amp;L955&amp;""")"&amp;IF(R955="D","@Temporal(TemporalType.DATE)","")&amp;"private "&amp;VLOOKUP(TEXT(R955,"@"),Apoio!A:B,2,0)&amp;" "&amp;SUBSTITUTE(LOWER(LEFT(L955,1))&amp;RIGHT(PROPER(L955),LEN(L955)-1),"_","")&amp;";",IF(ISNUMBER(Q955),IF(R955="R","@Entity@Table(name = ""reg_"&amp;LOWER(J955)&amp;""")@XmlRootElement","")&amp;VLOOKUP(J955,Blocos!D:I,6,0)&amp;Apoio!$E$1&amp;Y955,""))</f>
        <v>@Campos(posicao = 7, tipo = 'R')@Column(name = "VL_PIS")private BigDecimal vlPis;</v>
      </c>
      <c r="X955" s="190" t="str">
        <f>IF(ISNUMBER(Q955),COUNTIF(Blocos!G:G,J955),"")</f>
        <v/>
      </c>
      <c r="Y955" s="190" t="str">
        <f>IF(OR(X955=0,X955=""),"",VLOOKUP(SUMIFS(Blocos!A:A,Blocos!H:H,'EFD REGISTROS e Campos (2)'!X955,Blocos!G:G,'EFD REGISTROS e Campos (2)'!J955),Blocos!A:L,12,0))</f>
        <v/>
      </c>
      <c r="Z955" s="190" t="str">
        <f>IF(ISNUMBER(Q956),VLOOKUP(J955,Blocos!D:G,4,0),"")</f>
        <v/>
      </c>
      <c r="AA955" s="190" t="str">
        <f>IF(ISNUMBER(Q955),CONCATENATE("CREATE TABLE ""reg_",LOWER(J955),""" (""ID"" bigint NOT NULL AUTO_INCREMENT,  ""HASHFILE"" varchar(255) DEFAULT NULL, ""ID_PAI"" bigint NOT NULL,"),IF(Q955="Campo",CONCATENATE("""",L955,""" ",VLOOKUP(R955,Apoio!A:C,3,0)),""))&amp;IF(Z955="","",CONCATENATE("PRIMARY KEY (""ID""), KEY ""FK_reg_",LOWER(Z955),"_ID_PAI"" (""ID_PAI""), CONSTRAINT ""FK_reg_",LOWER(Z955),"_ID_PAI"" FOREIGN KEY (""ID_PAI"") REFERENCES ""reg_",LOWER(Z955),""" (""ID"")) ENGINE=InnoDB AUTO_INCREMENT=105774 DEFAULT CHARSET=utf8mb4 COLLATE=utf8mb4_0900_ai_ci;"))</f>
        <v>"VL_PIS" decimal(15,6) DEFAULT NULL,</v>
      </c>
      <c r="AB955" s="190" t="str">
        <f t="shared" si="105"/>
        <v>`reg_c460`.`VL_PIS`,</v>
      </c>
    </row>
    <row r="956" spans="1:28" ht="14.5" hidden="1" customHeight="1" x14ac:dyDescent="0.3">
      <c r="J956" s="187" t="str">
        <f t="shared" si="100"/>
        <v>C460</v>
      </c>
      <c r="K956" s="181">
        <v>8</v>
      </c>
      <c r="L956" s="289" t="s">
        <v>588</v>
      </c>
      <c r="M956" s="182" t="s">
        <v>857</v>
      </c>
      <c r="N956" s="181" t="s">
        <v>32</v>
      </c>
      <c r="O956" s="181" t="s">
        <v>28</v>
      </c>
      <c r="P956" s="181">
        <v>2</v>
      </c>
      <c r="Q956" s="192" t="str">
        <f t="shared" si="101"/>
        <v>Campo</v>
      </c>
      <c r="R956" s="192" t="s">
        <v>3606</v>
      </c>
      <c r="S956" s="191" t="str">
        <f t="shared" si="102"/>
        <v/>
      </c>
      <c r="T956" s="192" t="str">
        <f t="shared" si="103"/>
        <v>&lt;campo posicao="8"&gt;
&lt;coluna&gt;VL_COFINS&lt;/coluna&gt;
&lt;descricao&gt;Valor da COFINS&lt;/descricao&gt;
&lt;tipo&gt;R&lt;/tipo&gt;
&lt;/campo&gt;</v>
      </c>
      <c r="U956" s="192" t="str">
        <f t="shared" si="106"/>
        <v>&lt;campo posicao="8"&gt;
&lt;coluna&gt;VL_COFINS&lt;/coluna&gt;
&lt;descricao&gt;Valor da COFINS&lt;/descricao&gt;
&lt;tipo&gt;R&lt;/tipo&gt;
&lt;/campo&gt;</v>
      </c>
      <c r="V956" s="192" t="str">
        <f t="shared" si="104"/>
        <v>{"Column9", "VL_COFINS"},</v>
      </c>
      <c r="W956" s="191" t="str">
        <f>IF(Q956="Campo","@Campos(posicao = "&amp;K956&amp;", tipo = '"&amp;R956&amp;"')@Column(name = """&amp;L956&amp;""")"&amp;IF(R956="D","@Temporal(TemporalType.DATE)","")&amp;"private "&amp;VLOOKUP(TEXT(R956,"@"),Apoio!A:B,2,0)&amp;" "&amp;SUBSTITUTE(LOWER(LEFT(L956,1))&amp;RIGHT(PROPER(L956),LEN(L956)-1),"_","")&amp;";",IF(ISNUMBER(Q956),IF(R956="R","@Entity@Table(name = ""reg_"&amp;LOWER(J956)&amp;""")@XmlRootElement","")&amp;VLOOKUP(J956,Blocos!D:I,6,0)&amp;Apoio!$E$1&amp;Y956,""))</f>
        <v>@Campos(posicao = 8, tipo = 'R')@Column(name = "VL_COFINS")private BigDecimal vlCofins;</v>
      </c>
      <c r="X956" s="190" t="str">
        <f>IF(ISNUMBER(Q956),COUNTIF(Blocos!G:G,J956),"")</f>
        <v/>
      </c>
      <c r="Y956" s="190" t="str">
        <f>IF(OR(X956=0,X956=""),"",VLOOKUP(SUMIFS(Blocos!A:A,Blocos!H:H,'EFD REGISTROS e Campos (2)'!X956,Blocos!G:G,'EFD REGISTROS e Campos (2)'!J956),Blocos!A:L,12,0))</f>
        <v/>
      </c>
      <c r="Z956" s="190" t="str">
        <f>IF(ISNUMBER(Q957),VLOOKUP(J956,Blocos!D:G,4,0),"")</f>
        <v/>
      </c>
      <c r="AA956" s="190" t="str">
        <f>IF(ISNUMBER(Q956),CONCATENATE("CREATE TABLE ""reg_",LOWER(J956),""" (""ID"" bigint NOT NULL AUTO_INCREMENT,  ""HASHFILE"" varchar(255) DEFAULT NULL, ""ID_PAI"" bigint NOT NULL,"),IF(Q956="Campo",CONCATENATE("""",L956,""" ",VLOOKUP(R956,Apoio!A:C,3,0)),""))&amp;IF(Z956="","",CONCATENATE("PRIMARY KEY (""ID""), KEY ""FK_reg_",LOWER(Z956),"_ID_PAI"" (""ID_PAI""), CONSTRAINT ""FK_reg_",LOWER(Z956),"_ID_PAI"" FOREIGN KEY (""ID_PAI"") REFERENCES ""reg_",LOWER(Z956),""" (""ID"")) ENGINE=InnoDB AUTO_INCREMENT=105774 DEFAULT CHARSET=utf8mb4 COLLATE=utf8mb4_0900_ai_ci;"))</f>
        <v>"VL_COFINS" decimal(15,6) DEFAULT NULL,</v>
      </c>
      <c r="AB956" s="190" t="str">
        <f t="shared" si="105"/>
        <v>`reg_c460`.`VL_COFINS`,</v>
      </c>
    </row>
    <row r="957" spans="1:28" ht="14.5" hidden="1" customHeight="1" x14ac:dyDescent="0.3">
      <c r="J957" s="187" t="str">
        <f t="shared" si="100"/>
        <v>C460</v>
      </c>
      <c r="K957" s="181">
        <v>9</v>
      </c>
      <c r="L957" s="289" t="s">
        <v>1564</v>
      </c>
      <c r="M957" s="182" t="s">
        <v>1565</v>
      </c>
      <c r="N957" s="181" t="s">
        <v>27</v>
      </c>
      <c r="O957" s="181">
        <v>14</v>
      </c>
      <c r="P957" s="181" t="s">
        <v>28</v>
      </c>
      <c r="Q957" s="192" t="str">
        <f t="shared" si="101"/>
        <v>Campo</v>
      </c>
      <c r="R957" s="192" t="s">
        <v>27</v>
      </c>
      <c r="S957" s="191" t="str">
        <f t="shared" si="102"/>
        <v/>
      </c>
      <c r="T957" s="192" t="str">
        <f t="shared" si="103"/>
        <v>&lt;campo posicao="9"&gt;
&lt;coluna&gt;CPF_CNPJ&lt;/coluna&gt;
&lt;descricao&gt;CPF ou CNPJ do adquirente&lt;/descricao&gt;
&lt;tipo&gt;C&lt;/tipo&gt;
&lt;/campo&gt;</v>
      </c>
      <c r="U957" s="192" t="str">
        <f t="shared" si="106"/>
        <v>&lt;campo posicao="9"&gt;
&lt;coluna&gt;CPF_CNPJ&lt;/coluna&gt;
&lt;descricao&gt;CPF ou CNPJ do adquirente&lt;/descricao&gt;
&lt;tipo&gt;C&lt;/tipo&gt;
&lt;/campo&gt;</v>
      </c>
      <c r="V957" s="192" t="str">
        <f t="shared" si="104"/>
        <v>{"Column10", "CPF_CNPJ"},</v>
      </c>
      <c r="W957" s="191" t="str">
        <f>IF(Q957="Campo","@Campos(posicao = "&amp;K957&amp;", tipo = '"&amp;R957&amp;"')@Column(name = """&amp;L957&amp;""")"&amp;IF(R957="D","@Temporal(TemporalType.DATE)","")&amp;"private "&amp;VLOOKUP(TEXT(R957,"@"),Apoio!A:B,2,0)&amp;" "&amp;SUBSTITUTE(LOWER(LEFT(L957,1))&amp;RIGHT(PROPER(L957),LEN(L957)-1),"_","")&amp;";",IF(ISNUMBER(Q957),IF(R957="R","@Entity@Table(name = ""reg_"&amp;LOWER(J957)&amp;""")@XmlRootElement","")&amp;VLOOKUP(J957,Blocos!D:I,6,0)&amp;Apoio!$E$1&amp;Y957,""))</f>
        <v>@Campos(posicao = 9, tipo = 'C')@Column(name = "CPF_CNPJ")private String cpfCnpj;</v>
      </c>
      <c r="X957" s="190" t="str">
        <f>IF(ISNUMBER(Q957),COUNTIF(Blocos!G:G,J957),"")</f>
        <v/>
      </c>
      <c r="Y957" s="190" t="str">
        <f>IF(OR(X957=0,X957=""),"",VLOOKUP(SUMIFS(Blocos!A:A,Blocos!H:H,'EFD REGISTROS e Campos (2)'!X957,Blocos!G:G,'EFD REGISTROS e Campos (2)'!J957),Blocos!A:L,12,0))</f>
        <v/>
      </c>
      <c r="Z957" s="190" t="str">
        <f>IF(ISNUMBER(Q958),VLOOKUP(J957,Blocos!D:G,4,0),"")</f>
        <v/>
      </c>
      <c r="AA957" s="190" t="str">
        <f>IF(ISNUMBER(Q957),CONCATENATE("CREATE TABLE ""reg_",LOWER(J957),""" (""ID"" bigint NOT NULL AUTO_INCREMENT,  ""HASHFILE"" varchar(255) DEFAULT NULL, ""ID_PAI"" bigint NOT NULL,"),IF(Q957="Campo",CONCATENATE("""",L957,""" ",VLOOKUP(R957,Apoio!A:C,3,0)),""))&amp;IF(Z957="","",CONCATENATE("PRIMARY KEY (""ID""), KEY ""FK_reg_",LOWER(Z957),"_ID_PAI"" (""ID_PAI""), CONSTRAINT ""FK_reg_",LOWER(Z957),"_ID_PAI"" FOREIGN KEY (""ID_PAI"") REFERENCES ""reg_",LOWER(Z957),""" (""ID"")) ENGINE=InnoDB AUTO_INCREMENT=105774 DEFAULT CHARSET=utf8mb4 COLLATE=utf8mb4_0900_ai_ci;"))</f>
        <v>"CPF_CNPJ" varchar(255) DEFAULT NULL,</v>
      </c>
      <c r="AB957" s="190" t="str">
        <f t="shared" si="105"/>
        <v>`reg_c460`.`CPF_CNPJ`,</v>
      </c>
    </row>
    <row r="958" spans="1:28" ht="14.5" hidden="1" customHeight="1" x14ac:dyDescent="0.3">
      <c r="J958" s="187" t="str">
        <f t="shared" si="100"/>
        <v>C460</v>
      </c>
      <c r="K958" s="181">
        <v>10</v>
      </c>
      <c r="L958" s="289" t="s">
        <v>1566</v>
      </c>
      <c r="M958" s="182" t="s">
        <v>1567</v>
      </c>
      <c r="N958" s="181" t="s">
        <v>27</v>
      </c>
      <c r="O958" s="181">
        <v>60</v>
      </c>
      <c r="P958" s="181" t="s">
        <v>28</v>
      </c>
      <c r="Q958" s="192" t="str">
        <f t="shared" si="101"/>
        <v>Campo</v>
      </c>
      <c r="R958" s="192" t="s">
        <v>27</v>
      </c>
      <c r="S958" s="191" t="str">
        <f t="shared" si="102"/>
        <v/>
      </c>
      <c r="T958" s="192" t="str">
        <f t="shared" si="103"/>
        <v>&lt;campo posicao="10"&gt;
&lt;coluna&gt;NOM_ADQ&lt;/coluna&gt;
&lt;descricao&gt;Nome do adquirente&lt;/descricao&gt;
&lt;tipo&gt;C&lt;/tipo&gt;
&lt;/campo&gt;</v>
      </c>
      <c r="U958" s="192" t="str">
        <f t="shared" si="106"/>
        <v>&lt;campo posicao="10"&gt;
&lt;coluna&gt;NOM_ADQ&lt;/coluna&gt;
&lt;descricao&gt;Nome do adquirente&lt;/descricao&gt;
&lt;tipo&gt;C&lt;/tipo&gt;
&lt;/campo&gt;</v>
      </c>
      <c r="V958" s="192" t="str">
        <f t="shared" si="104"/>
        <v>{"Column11", "NOM_ADQ"},</v>
      </c>
      <c r="W958" s="191" t="str">
        <f>IF(Q958="Campo","@Campos(posicao = "&amp;K958&amp;", tipo = '"&amp;R958&amp;"')@Column(name = """&amp;L958&amp;""")"&amp;IF(R958="D","@Temporal(TemporalType.DATE)","")&amp;"private "&amp;VLOOKUP(TEXT(R958,"@"),Apoio!A:B,2,0)&amp;" "&amp;SUBSTITUTE(LOWER(LEFT(L958,1))&amp;RIGHT(PROPER(L958),LEN(L958)-1),"_","")&amp;";",IF(ISNUMBER(Q958),IF(R958="R","@Entity@Table(name = ""reg_"&amp;LOWER(J958)&amp;""")@XmlRootElement","")&amp;VLOOKUP(J958,Blocos!D:I,6,0)&amp;Apoio!$E$1&amp;Y958,""))</f>
        <v>@Campos(posicao = 10, tipo = 'C')@Column(name = "NOM_ADQ")private String nomAdq;</v>
      </c>
      <c r="X958" s="190" t="str">
        <f>IF(ISNUMBER(Q958),COUNTIF(Blocos!G:G,J958),"")</f>
        <v/>
      </c>
      <c r="Y958" s="190" t="str">
        <f>IF(OR(X958=0,X958=""),"",VLOOKUP(SUMIFS(Blocos!A:A,Blocos!H:H,'EFD REGISTROS e Campos (2)'!X958,Blocos!G:G,'EFD REGISTROS e Campos (2)'!J958),Blocos!A:L,12,0))</f>
        <v/>
      </c>
      <c r="Z958" s="190" t="str">
        <f>IF(ISNUMBER(Q959),VLOOKUP(J958,Blocos!D:G,4,0),"")</f>
        <v>C405</v>
      </c>
      <c r="AA958" s="190" t="str">
        <f>IF(ISNUMBER(Q958),CONCATENATE("CREATE TABLE ""reg_",LOWER(J958),""" (""ID"" bigint NOT NULL AUTO_INCREMENT,  ""HASHFILE"" varchar(255) DEFAULT NULL, ""ID_PAI"" bigint NOT NULL,"),IF(Q958="Campo",CONCATENATE("""",L958,""" ",VLOOKUP(R958,Apoio!A:C,3,0)),""))&amp;IF(Z958="","",CONCATENATE("PRIMARY KEY (""ID""), KEY ""FK_reg_",LOWER(Z958),"_ID_PAI"" (""ID_PAI""), CONSTRAINT ""FK_reg_",LOWER(Z958),"_ID_PAI"" FOREIGN KEY (""ID_PAI"") REFERENCES ""reg_",LOWER(Z958),""" (""ID"")) ENGINE=InnoDB AUTO_INCREMENT=105774 DEFAULT CHARSET=utf8mb4 COLLATE=utf8mb4_0900_ai_ci;"))</f>
        <v>"NOM_ADQ" varchar(255) DEFAULT NULL,PRIMARY KEY ("ID"), KEY "FK_reg_c405_ID_PAI" ("ID_PAI"), CONSTRAINT "FK_reg_c405_ID_PAI" FOREIGN KEY ("ID_PAI") REFERENCES "reg_c405" ("ID")) ENGINE=InnoDB AUTO_INCREMENT=105774 DEFAULT CHARSET=utf8mb4 COLLATE=utf8mb4_0900_ai_ci;</v>
      </c>
      <c r="AB958" s="190" t="str">
        <f t="shared" si="105"/>
        <v>`reg_c460`.`NOM_ADQ`,FROM `efdicms`.`reg_c460`;"</v>
      </c>
    </row>
    <row r="959" spans="1:28" ht="14.5" hidden="1" customHeight="1" collapsed="1" x14ac:dyDescent="0.3">
      <c r="A959" s="180" t="s">
        <v>1497</v>
      </c>
      <c r="G959" s="180" t="s">
        <v>1568</v>
      </c>
      <c r="I959" s="180" t="s">
        <v>209</v>
      </c>
      <c r="J959" s="187" t="str">
        <f t="shared" si="100"/>
        <v>C465</v>
      </c>
      <c r="K959" s="195" t="s">
        <v>1569</v>
      </c>
      <c r="Q959" s="192">
        <f t="shared" si="101"/>
        <v>5</v>
      </c>
      <c r="S959" s="191" t="str">
        <f t="shared" si="102"/>
        <v>&lt;/registro&gt;
&lt;registro codigo="C465" perfil="A" nivel="5"&gt;</v>
      </c>
      <c r="T959" s="192" t="str">
        <f t="shared" si="103"/>
        <v/>
      </c>
      <c r="U959" s="192" t="str">
        <f t="shared" si="106"/>
        <v>&lt;/registro&gt;
&lt;registro codigo="C465" perfil="A" nivel="5"&gt;</v>
      </c>
      <c r="V959" s="192" t="str">
        <f t="shared" si="104"/>
        <v/>
      </c>
      <c r="W959" s="191" t="str">
        <f>IF(Q959="Campo","@Campos(posicao = "&amp;K959&amp;", tipo = '"&amp;R959&amp;"')@Column(name = """&amp;L959&amp;""")"&amp;IF(R959="D","@Temporal(TemporalType.DATE)","")&amp;"private "&amp;VLOOKUP(TEXT(R959,"@"),Apoio!A:B,2,0)&amp;" "&amp;SUBSTITUTE(LOWER(LEFT(L959,1))&amp;RIGHT(PROPER(L959),LEN(L959)-1),"_","")&amp;";",IF(ISNUMBER(Q959),IF(R959="R","@Entity@Table(name = ""reg_"&amp;LOWER(J959)&amp;""")@XmlRootElement","")&amp;VLOOKUP(J959,Blocos!D:I,6,0)&amp;Apoio!$E$1&amp;Y959,""))</f>
        <v>@Registros(nivel = 5) public class RegC465 implements Serializable { private static final long serialVersionUID = 1L; @Id @GeneratedValue(strategy = GenerationType.IDENTITY) @Basic(optional = false) @Column(name = "ID" ) private Long id;@OneToOne(fetch = FetchType.LAZY) @JoinColumn(name = "ID_PAI", nullable = false) private RegC460 idPai; public RegC460 getIdPai() {return idPai;}public void setIdPai(Object idPai) {this.idPai = (RegC460) idPai;}public RegC465() { } public RegC465(Long id) { this.id = id; } public RegC465(Long id, RegC460 idPai, long linha, String hash) { this.id = id; this.idPai = idPai; this.linha = linha; this.hash = hash; }public Long getId() { return id; } public void setId(Long id) { this.id = id; }@Basic(optional = false)@Column(name = "LINHA")private long linha;@Basic(optional = false)@Column(name = "HASH")private String hash;</v>
      </c>
      <c r="X959" s="190">
        <f>IF(ISNUMBER(Q959),COUNTIF(Blocos!G:G,J959),"")</f>
        <v>0</v>
      </c>
      <c r="Y959" s="190" t="str">
        <f>IF(OR(X959=0,X959=""),"",VLOOKUP(SUMIFS(Blocos!A:A,Blocos!H:H,'EFD REGISTROS e Campos (2)'!X959,Blocos!G:G,'EFD REGISTROS e Campos (2)'!J959),Blocos!A:L,12,0))</f>
        <v/>
      </c>
      <c r="Z959" s="190" t="str">
        <f>IF(ISNUMBER(Q960),VLOOKUP(J959,Blocos!D:G,4,0),"")</f>
        <v/>
      </c>
      <c r="AA959" s="190" t="str">
        <f>IF(ISNUMBER(Q959),CONCATENATE("CREATE TABLE ""reg_",LOWER(J959),""" (""ID"" bigint NOT NULL AUTO_INCREMENT,  ""HASHFILE"" varchar(255) DEFAULT NULL, ""ID_PAI"" bigint NOT NULL,"),IF(Q959="Campo",CONCATENATE("""",L959,""" ",VLOOKUP(R959,Apoio!A:C,3,0)),""))&amp;IF(Z959="","",CONCATENATE("PRIMARY KEY (""ID""), KEY ""FK_reg_",LOWER(Z959),"_ID_PAI"" (""ID_PAI""), CONSTRAINT ""FK_reg_",LOWER(Z959),"_ID_PAI"" FOREIGN KEY (""ID_PAI"") REFERENCES ""reg_",LOWER(Z959),""" (""ID"")) ENGINE=InnoDB AUTO_INCREMENT=105774 DEFAULT CHARSET=utf8mb4 COLLATE=utf8mb4_0900_ai_ci;"))</f>
        <v>CREATE TABLE "reg_c465" ("ID" bigint NOT NULL AUTO_INCREMENT,  "HASHFILE" varchar(255) DEFAULT NULL, "ID_PAI" bigint NOT NULL,</v>
      </c>
      <c r="AB959" s="190" t="str">
        <f t="shared" si="105"/>
        <v/>
      </c>
    </row>
    <row r="960" spans="1:28" ht="14.5" hidden="1" customHeight="1" x14ac:dyDescent="0.3">
      <c r="J960" s="187" t="str">
        <f t="shared" ref="J960:J1023" si="107">IF(A960="",J959,CONCATENATE(B960,C960,D960,E960,F960,G960,H960))</f>
        <v>C465</v>
      </c>
      <c r="K960" s="181">
        <v>1</v>
      </c>
      <c r="L960" s="289" t="s">
        <v>25</v>
      </c>
      <c r="M960" s="182" t="s">
        <v>1570</v>
      </c>
      <c r="N960" s="181" t="s">
        <v>27</v>
      </c>
      <c r="O960" s="181">
        <v>4</v>
      </c>
      <c r="P960" s="181" t="s">
        <v>28</v>
      </c>
      <c r="Q960" s="192" t="str">
        <f t="shared" si="101"/>
        <v>Campo</v>
      </c>
      <c r="R960" s="192" t="s">
        <v>27</v>
      </c>
      <c r="S960" s="191" t="str">
        <f t="shared" si="102"/>
        <v/>
      </c>
      <c r="T960" s="192" t="str">
        <f t="shared" si="103"/>
        <v>&lt;campo posicao="1"&gt;
&lt;coluna&gt;REG&lt;/coluna&gt;
&lt;descricao&gt;Texto fixo contendo "C465"&lt;/descricao&gt;
&lt;tipo&gt;C&lt;/tipo&gt;
&lt;/campo&gt;</v>
      </c>
      <c r="U960" s="192" t="str">
        <f t="shared" si="106"/>
        <v>&lt;campo posicao="1"&gt;
&lt;coluna&gt;REG&lt;/coluna&gt;
&lt;descricao&gt;Texto fixo contendo "C465"&lt;/descricao&gt;
&lt;tipo&gt;C&lt;/tipo&gt;
&lt;/campo&gt;</v>
      </c>
      <c r="V960" s="192" t="str">
        <f t="shared" si="104"/>
        <v>{"Column2", "REG"},</v>
      </c>
      <c r="W960" s="191" t="str">
        <f>IF(Q960="Campo","@Campos(posicao = "&amp;K960&amp;", tipo = '"&amp;R960&amp;"')@Column(name = """&amp;L960&amp;""")"&amp;IF(R960="D","@Temporal(TemporalType.DATE)","")&amp;"private "&amp;VLOOKUP(TEXT(R960,"@"),Apoio!A:B,2,0)&amp;" "&amp;SUBSTITUTE(LOWER(LEFT(L960,1))&amp;RIGHT(PROPER(L960),LEN(L960)-1),"_","")&amp;";",IF(ISNUMBER(Q960),IF(R960="R","@Entity@Table(name = ""reg_"&amp;LOWER(J960)&amp;""")@XmlRootElement","")&amp;VLOOKUP(J960,Blocos!D:I,6,0)&amp;Apoio!$E$1&amp;Y960,""))</f>
        <v>@Campos(posicao = 1, tipo = 'C')@Column(name = "REG")private String reg;</v>
      </c>
      <c r="X960" s="190" t="str">
        <f>IF(ISNUMBER(Q960),COUNTIF(Blocos!G:G,J960),"")</f>
        <v/>
      </c>
      <c r="Y960" s="190" t="str">
        <f>IF(OR(X960=0,X960=""),"",VLOOKUP(SUMIFS(Blocos!A:A,Blocos!H:H,'EFD REGISTROS e Campos (2)'!X960,Blocos!G:G,'EFD REGISTROS e Campos (2)'!J960),Blocos!A:L,12,0))</f>
        <v/>
      </c>
      <c r="Z960" s="190" t="str">
        <f>IF(ISNUMBER(Q961),VLOOKUP(J960,Blocos!D:G,4,0),"")</f>
        <v/>
      </c>
      <c r="AA960" s="190" t="str">
        <f>IF(ISNUMBER(Q960),CONCATENATE("CREATE TABLE ""reg_",LOWER(J960),""" (""ID"" bigint NOT NULL AUTO_INCREMENT,  ""HASHFILE"" varchar(255) DEFAULT NULL, ""ID_PAI"" bigint NOT NULL,"),IF(Q960="Campo",CONCATENATE("""",L960,""" ",VLOOKUP(R960,Apoio!A:C,3,0)),""))&amp;IF(Z960="","",CONCATENATE("PRIMARY KEY (""ID""), KEY ""FK_reg_",LOWER(Z960),"_ID_PAI"" (""ID_PAI""), CONSTRAINT ""FK_reg_",LOWER(Z960),"_ID_PAI"" FOREIGN KEY (""ID_PAI"") REFERENCES ""reg_",LOWER(Z960),""" (""ID"")) ENGINE=InnoDB AUTO_INCREMENT=105774 DEFAULT CHARSET=utf8mb4 COLLATE=utf8mb4_0900_ai_ci;"))</f>
        <v>"REG" varchar(255) DEFAULT NULL,</v>
      </c>
      <c r="AB960" s="190" t="str">
        <f t="shared" si="105"/>
        <v>USE `efdicms`;SELECT `reg_c465`.`REG`,</v>
      </c>
    </row>
    <row r="961" spans="1:28" ht="14.5" hidden="1" customHeight="1" x14ac:dyDescent="0.3">
      <c r="J961" s="187" t="str">
        <f t="shared" si="107"/>
        <v>C465</v>
      </c>
      <c r="K961" s="181">
        <v>2</v>
      </c>
      <c r="L961" s="289" t="s">
        <v>704</v>
      </c>
      <c r="M961" s="182" t="s">
        <v>705</v>
      </c>
      <c r="N961" s="181" t="s">
        <v>27</v>
      </c>
      <c r="O961" s="181">
        <v>44</v>
      </c>
      <c r="P961" s="181" t="s">
        <v>28</v>
      </c>
      <c r="Q961" s="192" t="str">
        <f t="shared" si="101"/>
        <v>Campo</v>
      </c>
      <c r="R961" s="192" t="s">
        <v>27</v>
      </c>
      <c r="S961" s="191" t="str">
        <f t="shared" si="102"/>
        <v/>
      </c>
      <c r="T961" s="192" t="str">
        <f t="shared" si="103"/>
        <v>&lt;campo posicao="2"&gt;
&lt;coluna&gt;CHV_CFE&lt;/coluna&gt;
&lt;descricao&gt;Chave do Cupom Fiscal Eletrônico&lt;/descricao&gt;
&lt;tipo&gt;C&lt;/tipo&gt;
&lt;/campo&gt;</v>
      </c>
      <c r="U961" s="192" t="str">
        <f t="shared" si="106"/>
        <v>&lt;campo posicao="2"&gt;
&lt;coluna&gt;CHV_CFE&lt;/coluna&gt;
&lt;descricao&gt;Chave do Cupom Fiscal Eletrônico&lt;/descricao&gt;
&lt;tipo&gt;C&lt;/tipo&gt;
&lt;/campo&gt;</v>
      </c>
      <c r="V961" s="192" t="str">
        <f t="shared" si="104"/>
        <v>{"Column3", "CHV_CFE"},</v>
      </c>
      <c r="W961" s="191" t="str">
        <f>IF(Q961="Campo","@Campos(posicao = "&amp;K961&amp;", tipo = '"&amp;R961&amp;"')@Column(name = """&amp;L961&amp;""")"&amp;IF(R961="D","@Temporal(TemporalType.DATE)","")&amp;"private "&amp;VLOOKUP(TEXT(R961,"@"),Apoio!A:B,2,0)&amp;" "&amp;SUBSTITUTE(LOWER(LEFT(L961,1))&amp;RIGHT(PROPER(L961),LEN(L961)-1),"_","")&amp;";",IF(ISNUMBER(Q961),IF(R961="R","@Entity@Table(name = ""reg_"&amp;LOWER(J961)&amp;""")@XmlRootElement","")&amp;VLOOKUP(J961,Blocos!D:I,6,0)&amp;Apoio!$E$1&amp;Y961,""))</f>
        <v>@Campos(posicao = 2, tipo = 'C')@Column(name = "CHV_CFE")private String chvCfe;</v>
      </c>
      <c r="X961" s="190" t="str">
        <f>IF(ISNUMBER(Q961),COUNTIF(Blocos!G:G,J961),"")</f>
        <v/>
      </c>
      <c r="Y961" s="190" t="str">
        <f>IF(OR(X961=0,X961=""),"",VLOOKUP(SUMIFS(Blocos!A:A,Blocos!H:H,'EFD REGISTROS e Campos (2)'!X961,Blocos!G:G,'EFD REGISTROS e Campos (2)'!J961),Blocos!A:L,12,0))</f>
        <v/>
      </c>
      <c r="Z961" s="190" t="str">
        <f>IF(ISNUMBER(Q962),VLOOKUP(J961,Blocos!D:G,4,0),"")</f>
        <v/>
      </c>
      <c r="AA961" s="190" t="str">
        <f>IF(ISNUMBER(Q961),CONCATENATE("CREATE TABLE ""reg_",LOWER(J961),""" (""ID"" bigint NOT NULL AUTO_INCREMENT,  ""HASHFILE"" varchar(255) DEFAULT NULL, ""ID_PAI"" bigint NOT NULL,"),IF(Q961="Campo",CONCATENATE("""",L961,""" ",VLOOKUP(R961,Apoio!A:C,3,0)),""))&amp;IF(Z961="","",CONCATENATE("PRIMARY KEY (""ID""), KEY ""FK_reg_",LOWER(Z961),"_ID_PAI"" (""ID_PAI""), CONSTRAINT ""FK_reg_",LOWER(Z961),"_ID_PAI"" FOREIGN KEY (""ID_PAI"") REFERENCES ""reg_",LOWER(Z961),""" (""ID"")) ENGINE=InnoDB AUTO_INCREMENT=105774 DEFAULT CHARSET=utf8mb4 COLLATE=utf8mb4_0900_ai_ci;"))</f>
        <v>"CHV_CFE" varchar(255) DEFAULT NULL,</v>
      </c>
      <c r="AB961" s="190" t="str">
        <f t="shared" si="105"/>
        <v>`reg_c465`.`CHV_CFE`,</v>
      </c>
    </row>
    <row r="962" spans="1:28" ht="14.5" hidden="1" customHeight="1" x14ac:dyDescent="0.3">
      <c r="J962" s="187" t="str">
        <f t="shared" si="107"/>
        <v>C465</v>
      </c>
      <c r="K962" s="181">
        <v>3</v>
      </c>
      <c r="L962" s="289" t="s">
        <v>1571</v>
      </c>
      <c r="M962" s="182" t="s">
        <v>1572</v>
      </c>
      <c r="N962" s="181" t="s">
        <v>32</v>
      </c>
      <c r="O962" s="181">
        <v>9</v>
      </c>
      <c r="P962" s="181" t="s">
        <v>28</v>
      </c>
      <c r="Q962" s="192" t="str">
        <f t="shared" si="101"/>
        <v>Campo</v>
      </c>
      <c r="R962" s="192" t="s">
        <v>3607</v>
      </c>
      <c r="S962" s="191" t="str">
        <f t="shared" si="102"/>
        <v/>
      </c>
      <c r="T962" s="192" t="str">
        <f t="shared" si="103"/>
        <v>&lt;campo posicao="3"&gt;
&lt;coluna&gt;NUM_CCF&lt;/coluna&gt;
&lt;descricao&gt;Número do Contador de Cupom Fiscal&lt;/descricao&gt;
&lt;tipo&gt;I&lt;/tipo&gt;
&lt;/campo&gt;</v>
      </c>
      <c r="U962" s="192" t="str">
        <f t="shared" si="106"/>
        <v>&lt;campo posicao="3"&gt;
&lt;coluna&gt;NUM_CCF&lt;/coluna&gt;
&lt;descricao&gt;Número do Contador de Cupom Fiscal&lt;/descricao&gt;
&lt;tipo&gt;I&lt;/tipo&gt;
&lt;/campo&gt;</v>
      </c>
      <c r="V962" s="192" t="str">
        <f t="shared" si="104"/>
        <v>{"Column4", "NUM_CCF"},</v>
      </c>
      <c r="W962" s="191" t="str">
        <f>IF(Q962="Campo","@Campos(posicao = "&amp;K962&amp;", tipo = '"&amp;R962&amp;"')@Column(name = """&amp;L962&amp;""")"&amp;IF(R962="D","@Temporal(TemporalType.DATE)","")&amp;"private "&amp;VLOOKUP(TEXT(R962,"@"),Apoio!A:B,2,0)&amp;" "&amp;SUBSTITUTE(LOWER(LEFT(L962,1))&amp;RIGHT(PROPER(L962),LEN(L962)-1),"_","")&amp;";",IF(ISNUMBER(Q962),IF(R962="R","@Entity@Table(name = ""reg_"&amp;LOWER(J962)&amp;""")@XmlRootElement","")&amp;VLOOKUP(J962,Blocos!D:I,6,0)&amp;Apoio!$E$1&amp;Y962,""))</f>
        <v>@Campos(posicao = 3, tipo = 'I')@Column(name = "NUM_CCF")private int numCcf;</v>
      </c>
      <c r="X962" s="190" t="str">
        <f>IF(ISNUMBER(Q962),COUNTIF(Blocos!G:G,J962),"")</f>
        <v/>
      </c>
      <c r="Y962" s="190" t="str">
        <f>IF(OR(X962=0,X962=""),"",VLOOKUP(SUMIFS(Blocos!A:A,Blocos!H:H,'EFD REGISTROS e Campos (2)'!X962,Blocos!G:G,'EFD REGISTROS e Campos (2)'!J962),Blocos!A:L,12,0))</f>
        <v/>
      </c>
      <c r="Z962" s="190" t="str">
        <f>IF(ISNUMBER(Q963),VLOOKUP(J962,Blocos!D:G,4,0),"")</f>
        <v>C460</v>
      </c>
      <c r="AA962" s="190" t="str">
        <f>IF(ISNUMBER(Q962),CONCATENATE("CREATE TABLE ""reg_",LOWER(J962),""" (""ID"" bigint NOT NULL AUTO_INCREMENT,  ""HASHFILE"" varchar(255) DEFAULT NULL, ""ID_PAI"" bigint NOT NULL,"),IF(Q962="Campo",CONCATENATE("""",L962,""" ",VLOOKUP(R962,Apoio!A:C,3,0)),""))&amp;IF(Z962="","",CONCATENATE("PRIMARY KEY (""ID""), KEY ""FK_reg_",LOWER(Z962),"_ID_PAI"" (""ID_PAI""), CONSTRAINT ""FK_reg_",LOWER(Z962),"_ID_PAI"" FOREIGN KEY (""ID_PAI"") REFERENCES ""reg_",LOWER(Z962),""" (""ID"")) ENGINE=InnoDB AUTO_INCREMENT=105774 DEFAULT CHARSET=utf8mb4 COLLATE=utf8mb4_0900_ai_ci;"))</f>
        <v>"NUM_CCF" int DEFAULT NULL,PRIMARY KEY ("ID"), KEY "FK_reg_c460_ID_PAI" ("ID_PAI"), CONSTRAINT "FK_reg_c460_ID_PAI" FOREIGN KEY ("ID_PAI") REFERENCES "reg_c460" ("ID")) ENGINE=InnoDB AUTO_INCREMENT=105774 DEFAULT CHARSET=utf8mb4 COLLATE=utf8mb4_0900_ai_ci;</v>
      </c>
      <c r="AB962" s="190" t="str">
        <f t="shared" si="105"/>
        <v>`reg_c465`.`NUM_CCF`,FROM `efdicms`.`reg_c465`;"</v>
      </c>
    </row>
    <row r="963" spans="1:28" ht="14.5" hidden="1" customHeight="1" collapsed="1" x14ac:dyDescent="0.3">
      <c r="A963" s="180" t="s">
        <v>1497</v>
      </c>
      <c r="G963" s="180" t="s">
        <v>1573</v>
      </c>
      <c r="I963" s="180" t="s">
        <v>144</v>
      </c>
      <c r="J963" s="187" t="str">
        <f t="shared" si="107"/>
        <v>C470</v>
      </c>
      <c r="K963" s="195" t="s">
        <v>1574</v>
      </c>
      <c r="Q963" s="192">
        <f t="shared" ref="Q963:Q1026" si="108">IF(B963&lt;&gt;"",0,IF(C963&lt;&gt;"",1,IF(D963&lt;&gt;"",2,IF(E963&lt;&gt;"",3,IF(F963&lt;&gt;"",4,IF(G963&lt;&gt;"",5,IF(H963&lt;&gt;"",6,IF(ISNUMBER(K963),"Campo",""))))))))</f>
        <v>5</v>
      </c>
      <c r="S963" s="191" t="str">
        <f t="shared" ref="S963:S1026" si="109">IFERROR(IF(ISNUMBER(Q963),CONCATENATE("&lt;/registro&gt;
&lt;registro codigo=""",CONCATENATE(B963,C963,D963,E963,F963,G963,H963),""" perfil=""",A963,""" nivel=""",Q963,"""&gt;"),""),"")</f>
        <v>&lt;/registro&gt;
&lt;registro codigo="C470" perfil="A" nivel="5"&gt;</v>
      </c>
      <c r="T963" s="192" t="str">
        <f t="shared" ref="T963:T1026" si="110">IF(Q963="Campo",CONCATENATE("&lt;campo posicao=""",K963,"""&gt;
&lt;coluna&gt;",SUBSTITUTE(L963," ",""),"&lt;/coluna&gt;
&lt;descricao&gt;",M963,"&lt;/descricao&gt;
&lt;tipo&gt;",R963,"&lt;/tipo&gt;
&lt;/campo&gt;"),"")</f>
        <v/>
      </c>
      <c r="U963" s="192" t="str">
        <f t="shared" si="106"/>
        <v>&lt;/registro&gt;
&lt;registro codigo="C470" perfil="A" nivel="5"&gt;</v>
      </c>
      <c r="V963" s="192" t="str">
        <f t="shared" ref="V963:V1026" si="111">IF(ISNUMBER(K963),CONCATENATE("{""Column",K963+1,""", """,L963,"""},",""),"")</f>
        <v/>
      </c>
      <c r="W963" s="191" t="str">
        <f>IF(Q963="Campo","@Campos(posicao = "&amp;K963&amp;", tipo = '"&amp;R963&amp;"')@Column(name = """&amp;L963&amp;""")"&amp;IF(R963="D","@Temporal(TemporalType.DATE)","")&amp;"private "&amp;VLOOKUP(TEXT(R963,"@"),Apoio!A:B,2,0)&amp;" "&amp;SUBSTITUTE(LOWER(LEFT(L963,1))&amp;RIGHT(PROPER(L963),LEN(L963)-1),"_","")&amp;";",IF(ISNUMBER(Q963),IF(R963="R","@Entity@Table(name = ""reg_"&amp;LOWER(J963)&amp;""")@XmlRootElement","")&amp;VLOOKUP(J963,Blocos!D:I,6,0)&amp;Apoio!$E$1&amp;Y963,""))</f>
        <v>@Registros(nivel = 5) public class RegC470 implements Serializable { private static final long serialVersionUID = 1L; @Id @GeneratedValue(strategy = GenerationType.IDENTITY) @Basic(optional = false) @Column(name = "ID" ) private Long id;@ManyToOne(fetch = FetchType.LAZY) @JoinColumn(name = "ID_PAI", nullable = false) private RegC460 idPai; public RegC460 getIdPai() {return idPai;}public void setIdPai(Object idPai) {this.idPai = (RegC460) idPai;}public RegC470() { } public RegC470(Long id) { this.id = id; } public RegC470(Long id, RegC460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RegC480 regC480;public RegC480 getRegC480() {return regC480;}public void setRegC480(RegC480 regC480) {this.regC480 = regC480;}</v>
      </c>
      <c r="X963" s="190">
        <f>IF(ISNUMBER(Q963),COUNTIF(Blocos!G:G,J963),"")</f>
        <v>1</v>
      </c>
      <c r="Y963" s="190" t="str">
        <f>IF(OR(X963=0,X963=""),"",VLOOKUP(SUMIFS(Blocos!A:A,Blocos!H:H,'EFD REGISTROS e Campos (2)'!X963,Blocos!G:G,'EFD REGISTROS e Campos (2)'!J963),Blocos!A:L,12,0))</f>
        <v>@OneToOne(optional = true, cascade = CascadeType.ALL, fetch = FetchType.LAZY, mappedBy = "idPai")private  RegC480 regC480;public RegC480 getRegC480() {return regC480;}public void setRegC480(RegC480 regC480) {this.regC480 = regC480;}</v>
      </c>
      <c r="Z963" s="190" t="str">
        <f>IF(ISNUMBER(Q964),VLOOKUP(J963,Blocos!D:G,4,0),"")</f>
        <v/>
      </c>
      <c r="AA963" s="190" t="str">
        <f>IF(ISNUMBER(Q963),CONCATENATE("CREATE TABLE ""reg_",LOWER(J963),""" (""ID"" bigint NOT NULL AUTO_INCREMENT,  ""HASHFILE"" varchar(255) DEFAULT NULL, ""ID_PAI"" bigint NOT NULL,"),IF(Q963="Campo",CONCATENATE("""",L963,""" ",VLOOKUP(R963,Apoio!A:C,3,0)),""))&amp;IF(Z963="","",CONCATENATE("PRIMARY KEY (""ID""), KEY ""FK_reg_",LOWER(Z963),"_ID_PAI"" (""ID_PAI""), CONSTRAINT ""FK_reg_",LOWER(Z963),"_ID_PAI"" FOREIGN KEY (""ID_PAI"") REFERENCES ""reg_",LOWER(Z963),""" (""ID"")) ENGINE=InnoDB AUTO_INCREMENT=105774 DEFAULT CHARSET=utf8mb4 COLLATE=utf8mb4_0900_ai_ci;"))</f>
        <v>CREATE TABLE "reg_c470" ("ID" bigint NOT NULL AUTO_INCREMENT,  "HASHFILE" varchar(255) DEFAULT NULL, "ID_PAI" bigint NOT NULL,</v>
      </c>
      <c r="AB963" s="190" t="str">
        <f t="shared" si="105"/>
        <v/>
      </c>
    </row>
    <row r="964" spans="1:28" ht="14.5" hidden="1" customHeight="1" x14ac:dyDescent="0.3">
      <c r="J964" s="187" t="str">
        <f t="shared" si="107"/>
        <v>C470</v>
      </c>
      <c r="K964" s="181">
        <v>1</v>
      </c>
      <c r="L964" s="289" t="s">
        <v>25</v>
      </c>
      <c r="M964" s="182" t="s">
        <v>1575</v>
      </c>
      <c r="N964" s="181" t="s">
        <v>27</v>
      </c>
      <c r="O964" s="181">
        <v>4</v>
      </c>
      <c r="P964" s="181" t="s">
        <v>28</v>
      </c>
      <c r="Q964" s="192" t="str">
        <f t="shared" si="108"/>
        <v>Campo</v>
      </c>
      <c r="R964" s="192" t="s">
        <v>27</v>
      </c>
      <c r="S964" s="191" t="str">
        <f t="shared" si="109"/>
        <v/>
      </c>
      <c r="T964" s="192" t="str">
        <f t="shared" si="110"/>
        <v>&lt;campo posicao="1"&gt;
&lt;coluna&gt;REG&lt;/coluna&gt;
&lt;descricao&gt;Texto fixo contendo "C470"&lt;/descricao&gt;
&lt;tipo&gt;C&lt;/tipo&gt;
&lt;/campo&gt;</v>
      </c>
      <c r="U964" s="192" t="str">
        <f t="shared" si="106"/>
        <v>&lt;campo posicao="1"&gt;
&lt;coluna&gt;REG&lt;/coluna&gt;
&lt;descricao&gt;Texto fixo contendo "C470"&lt;/descricao&gt;
&lt;tipo&gt;C&lt;/tipo&gt;
&lt;/campo&gt;</v>
      </c>
      <c r="V964" s="192" t="str">
        <f t="shared" si="111"/>
        <v>{"Column2", "REG"},</v>
      </c>
      <c r="W964" s="191" t="str">
        <f>IF(Q964="Campo","@Campos(posicao = "&amp;K964&amp;", tipo = '"&amp;R964&amp;"')@Column(name = """&amp;L964&amp;""")"&amp;IF(R964="D","@Temporal(TemporalType.DATE)","")&amp;"private "&amp;VLOOKUP(TEXT(R964,"@"),Apoio!A:B,2,0)&amp;" "&amp;SUBSTITUTE(LOWER(LEFT(L964,1))&amp;RIGHT(PROPER(L964),LEN(L964)-1),"_","")&amp;";",IF(ISNUMBER(Q964),IF(R964="R","@Entity@Table(name = ""reg_"&amp;LOWER(J964)&amp;""")@XmlRootElement","")&amp;VLOOKUP(J964,Blocos!D:I,6,0)&amp;Apoio!$E$1&amp;Y964,""))</f>
        <v>@Campos(posicao = 1, tipo = 'C')@Column(name = "REG")private String reg;</v>
      </c>
      <c r="X964" s="190" t="str">
        <f>IF(ISNUMBER(Q964),COUNTIF(Blocos!G:G,J964),"")</f>
        <v/>
      </c>
      <c r="Y964" s="190" t="str">
        <f>IF(OR(X964=0,X964=""),"",VLOOKUP(SUMIFS(Blocos!A:A,Blocos!H:H,'EFD REGISTROS e Campos (2)'!X964,Blocos!G:G,'EFD REGISTROS e Campos (2)'!J964),Blocos!A:L,12,0))</f>
        <v/>
      </c>
      <c r="Z964" s="190" t="str">
        <f>IF(ISNUMBER(Q965),VLOOKUP(J964,Blocos!D:G,4,0),"")</f>
        <v/>
      </c>
      <c r="AA964" s="190" t="str">
        <f>IF(ISNUMBER(Q964),CONCATENATE("CREATE TABLE ""reg_",LOWER(J964),""" (""ID"" bigint NOT NULL AUTO_INCREMENT,  ""HASHFILE"" varchar(255) DEFAULT NULL, ""ID_PAI"" bigint NOT NULL,"),IF(Q964="Campo",CONCATENATE("""",L964,""" ",VLOOKUP(R964,Apoio!A:C,3,0)),""))&amp;IF(Z964="","",CONCATENATE("PRIMARY KEY (""ID""), KEY ""FK_reg_",LOWER(Z964),"_ID_PAI"" (""ID_PAI""), CONSTRAINT ""FK_reg_",LOWER(Z964),"_ID_PAI"" FOREIGN KEY (""ID_PAI"") REFERENCES ""reg_",LOWER(Z964),""" (""ID"")) ENGINE=InnoDB AUTO_INCREMENT=105774 DEFAULT CHARSET=utf8mb4 COLLATE=utf8mb4_0900_ai_ci;"))</f>
        <v>"REG" varchar(255) DEFAULT NULL,</v>
      </c>
      <c r="AB964" s="190" t="str">
        <f t="shared" ref="AB964:AB1027" si="112">IF(Q964="Campo",CONCATENATE(IF(K964=1,"USE `efdicms`;SELECT ",""),"`reg_",LOWER(J964),"`.`",L964,"`,"),"")&amp;IF(J964&lt;&gt;J965,CONCATENATE("FROM `efdicms`.`reg_",LOWER(J964),"`;"""),"")</f>
        <v>USE `efdicms`;SELECT `reg_c470`.`REG`,</v>
      </c>
    </row>
    <row r="965" spans="1:28" ht="14.5" hidden="1" customHeight="1" x14ac:dyDescent="0.3">
      <c r="J965" s="187" t="str">
        <f t="shared" si="107"/>
        <v>C470</v>
      </c>
      <c r="K965" s="181">
        <v>2</v>
      </c>
      <c r="L965" s="289" t="s">
        <v>163</v>
      </c>
      <c r="M965" s="182" t="s">
        <v>801</v>
      </c>
      <c r="N965" s="181" t="s">
        <v>27</v>
      </c>
      <c r="O965" s="181">
        <v>60</v>
      </c>
      <c r="P965" s="181" t="s">
        <v>28</v>
      </c>
      <c r="Q965" s="192" t="str">
        <f t="shared" si="108"/>
        <v>Campo</v>
      </c>
      <c r="R965" s="192" t="s">
        <v>27</v>
      </c>
      <c r="S965" s="191" t="str">
        <f t="shared" si="109"/>
        <v/>
      </c>
      <c r="T965" s="192" t="str">
        <f t="shared" si="110"/>
        <v>&lt;campo posicao="2"&gt;
&lt;coluna&gt;COD_ITEM&lt;/coluna&gt;
&lt;descricao&gt;Código do item (campo 02 do Registro 0200)&lt;/descricao&gt;
&lt;tipo&gt;C&lt;/tipo&gt;
&lt;/campo&gt;</v>
      </c>
      <c r="U965" s="192" t="str">
        <f t="shared" si="106"/>
        <v>&lt;campo posicao="2"&gt;
&lt;coluna&gt;COD_ITEM&lt;/coluna&gt;
&lt;descricao&gt;Código do item (campo 02 do Registro 0200)&lt;/descricao&gt;
&lt;tipo&gt;C&lt;/tipo&gt;
&lt;/campo&gt;</v>
      </c>
      <c r="V965" s="192" t="str">
        <f t="shared" si="111"/>
        <v>{"Column3", "COD_ITEM"},</v>
      </c>
      <c r="W965" s="191" t="str">
        <f>IF(Q965="Campo","@Campos(posicao = "&amp;K965&amp;", tipo = '"&amp;R965&amp;"')@Column(name = """&amp;L965&amp;""")"&amp;IF(R965="D","@Temporal(TemporalType.DATE)","")&amp;"private "&amp;VLOOKUP(TEXT(R965,"@"),Apoio!A:B,2,0)&amp;" "&amp;SUBSTITUTE(LOWER(LEFT(L965,1))&amp;RIGHT(PROPER(L965),LEN(L965)-1),"_","")&amp;";",IF(ISNUMBER(Q965),IF(R965="R","@Entity@Table(name = ""reg_"&amp;LOWER(J965)&amp;""")@XmlRootElement","")&amp;VLOOKUP(J965,Blocos!D:I,6,0)&amp;Apoio!$E$1&amp;Y965,""))</f>
        <v>@Campos(posicao = 2, tipo = 'C')@Column(name = "COD_ITEM")private String codItem;</v>
      </c>
      <c r="X965" s="190" t="str">
        <f>IF(ISNUMBER(Q965),COUNTIF(Blocos!G:G,J965),"")</f>
        <v/>
      </c>
      <c r="Y965" s="190" t="str">
        <f>IF(OR(X965=0,X965=""),"",VLOOKUP(SUMIFS(Blocos!A:A,Blocos!H:H,'EFD REGISTROS e Campos (2)'!X965,Blocos!G:G,'EFD REGISTROS e Campos (2)'!J965),Blocos!A:L,12,0))</f>
        <v/>
      </c>
      <c r="Z965" s="190" t="str">
        <f>IF(ISNUMBER(Q966),VLOOKUP(J965,Blocos!D:G,4,0),"")</f>
        <v/>
      </c>
      <c r="AA965" s="190" t="str">
        <f>IF(ISNUMBER(Q965),CONCATENATE("CREATE TABLE ""reg_",LOWER(J965),""" (""ID"" bigint NOT NULL AUTO_INCREMENT,  ""HASHFILE"" varchar(255) DEFAULT NULL, ""ID_PAI"" bigint NOT NULL,"),IF(Q965="Campo",CONCATENATE("""",L965,""" ",VLOOKUP(R965,Apoio!A:C,3,0)),""))&amp;IF(Z965="","",CONCATENATE("PRIMARY KEY (""ID""), KEY ""FK_reg_",LOWER(Z965),"_ID_PAI"" (""ID_PAI""), CONSTRAINT ""FK_reg_",LOWER(Z965),"_ID_PAI"" FOREIGN KEY (""ID_PAI"") REFERENCES ""reg_",LOWER(Z965),""" (""ID"")) ENGINE=InnoDB AUTO_INCREMENT=105774 DEFAULT CHARSET=utf8mb4 COLLATE=utf8mb4_0900_ai_ci;"))</f>
        <v>"COD_ITEM" varchar(255) DEFAULT NULL,</v>
      </c>
      <c r="AB965" s="190" t="str">
        <f t="shared" si="112"/>
        <v>`reg_c470`.`COD_ITEM`,</v>
      </c>
    </row>
    <row r="966" spans="1:28" ht="14.5" hidden="1" customHeight="1" x14ac:dyDescent="0.3">
      <c r="J966" s="187" t="str">
        <f t="shared" si="107"/>
        <v>C470</v>
      </c>
      <c r="K966" s="181">
        <v>3</v>
      </c>
      <c r="L966" s="289" t="s">
        <v>804</v>
      </c>
      <c r="M966" s="182" t="s">
        <v>805</v>
      </c>
      <c r="N966" s="181" t="s">
        <v>32</v>
      </c>
      <c r="O966" s="181" t="s">
        <v>28</v>
      </c>
      <c r="P966" s="181">
        <v>3</v>
      </c>
      <c r="Q966" s="192" t="str">
        <f t="shared" si="108"/>
        <v>Campo</v>
      </c>
      <c r="R966" s="192" t="s">
        <v>3606</v>
      </c>
      <c r="S966" s="191" t="str">
        <f t="shared" si="109"/>
        <v/>
      </c>
      <c r="T966" s="192" t="str">
        <f t="shared" si="110"/>
        <v>&lt;campo posicao="3"&gt;
&lt;coluna&gt;QTD&lt;/coluna&gt;
&lt;descricao&gt;Quantidade do item&lt;/descricao&gt;
&lt;tipo&gt;R&lt;/tipo&gt;
&lt;/campo&gt;</v>
      </c>
      <c r="U966" s="192" t="str">
        <f t="shared" si="106"/>
        <v>&lt;campo posicao="3"&gt;
&lt;coluna&gt;QTD&lt;/coluna&gt;
&lt;descricao&gt;Quantidade do item&lt;/descricao&gt;
&lt;tipo&gt;R&lt;/tipo&gt;
&lt;/campo&gt;</v>
      </c>
      <c r="V966" s="192" t="str">
        <f t="shared" si="111"/>
        <v>{"Column4", "QTD"},</v>
      </c>
      <c r="W966" s="191" t="str">
        <f>IF(Q966="Campo","@Campos(posicao = "&amp;K966&amp;", tipo = '"&amp;R966&amp;"')@Column(name = """&amp;L966&amp;""")"&amp;IF(R966="D","@Temporal(TemporalType.DATE)","")&amp;"private "&amp;VLOOKUP(TEXT(R966,"@"),Apoio!A:B,2,0)&amp;" "&amp;SUBSTITUTE(LOWER(LEFT(L966,1))&amp;RIGHT(PROPER(L966),LEN(L966)-1),"_","")&amp;";",IF(ISNUMBER(Q966),IF(R966="R","@Entity@Table(name = ""reg_"&amp;LOWER(J966)&amp;""")@XmlRootElement","")&amp;VLOOKUP(J966,Blocos!D:I,6,0)&amp;Apoio!$E$1&amp;Y966,""))</f>
        <v>@Campos(posicao = 3, tipo = 'R')@Column(name = "QTD")private BigDecimal qtd;</v>
      </c>
      <c r="X966" s="190" t="str">
        <f>IF(ISNUMBER(Q966),COUNTIF(Blocos!G:G,J966),"")</f>
        <v/>
      </c>
      <c r="Y966" s="190" t="str">
        <f>IF(OR(X966=0,X966=""),"",VLOOKUP(SUMIFS(Blocos!A:A,Blocos!H:H,'EFD REGISTROS e Campos (2)'!X966,Blocos!G:G,'EFD REGISTROS e Campos (2)'!J966),Blocos!A:L,12,0))</f>
        <v/>
      </c>
      <c r="Z966" s="190" t="str">
        <f>IF(ISNUMBER(Q967),VLOOKUP(J966,Blocos!D:G,4,0),"")</f>
        <v/>
      </c>
      <c r="AA966" s="190" t="str">
        <f>IF(ISNUMBER(Q966),CONCATENATE("CREATE TABLE ""reg_",LOWER(J966),""" (""ID"" bigint NOT NULL AUTO_INCREMENT,  ""HASHFILE"" varchar(255) DEFAULT NULL, ""ID_PAI"" bigint NOT NULL,"),IF(Q966="Campo",CONCATENATE("""",L966,""" ",VLOOKUP(R966,Apoio!A:C,3,0)),""))&amp;IF(Z966="","",CONCATENATE("PRIMARY KEY (""ID""), KEY ""FK_reg_",LOWER(Z966),"_ID_PAI"" (""ID_PAI""), CONSTRAINT ""FK_reg_",LOWER(Z966),"_ID_PAI"" FOREIGN KEY (""ID_PAI"") REFERENCES ""reg_",LOWER(Z966),""" (""ID"")) ENGINE=InnoDB AUTO_INCREMENT=105774 DEFAULT CHARSET=utf8mb4 COLLATE=utf8mb4_0900_ai_ci;"))</f>
        <v>"QTD" decimal(15,6) DEFAULT NULL,</v>
      </c>
      <c r="AB966" s="190" t="str">
        <f t="shared" si="112"/>
        <v>`reg_c470`.`QTD`,</v>
      </c>
    </row>
    <row r="967" spans="1:28" ht="14.5" hidden="1" customHeight="1" x14ac:dyDescent="0.3">
      <c r="J967" s="187" t="str">
        <f t="shared" si="107"/>
        <v>C470</v>
      </c>
      <c r="K967" s="181">
        <v>4</v>
      </c>
      <c r="L967" s="289" t="s">
        <v>407</v>
      </c>
      <c r="M967" s="182" t="s">
        <v>1576</v>
      </c>
      <c r="N967" s="181" t="s">
        <v>32</v>
      </c>
      <c r="O967" s="181" t="s">
        <v>28</v>
      </c>
      <c r="P967" s="181">
        <v>3</v>
      </c>
      <c r="Q967" s="192" t="str">
        <f t="shared" si="108"/>
        <v>Campo</v>
      </c>
      <c r="R967" s="192" t="s">
        <v>3606</v>
      </c>
      <c r="S967" s="191" t="str">
        <f t="shared" si="109"/>
        <v/>
      </c>
      <c r="T967" s="192" t="str">
        <f t="shared" si="110"/>
        <v>&lt;campo posicao="4"&gt;
&lt;coluna&gt;QTD_CANC&lt;/coluna&gt;
&lt;descricao&gt;Quantidade cancelada, no caso de cancelamento parcial de item&lt;/descricao&gt;
&lt;tipo&gt;R&lt;/tipo&gt;
&lt;/campo&gt;</v>
      </c>
      <c r="U967" s="192" t="str">
        <f t="shared" si="106"/>
        <v>&lt;campo posicao="4"&gt;
&lt;coluna&gt;QTD_CANC&lt;/coluna&gt;
&lt;descricao&gt;Quantidade cancelada, no caso de cancelamento parcial de item&lt;/descricao&gt;
&lt;tipo&gt;R&lt;/tipo&gt;
&lt;/campo&gt;</v>
      </c>
      <c r="V967" s="192" t="str">
        <f t="shared" si="111"/>
        <v>{"Column5", "QTD_CANC"},</v>
      </c>
      <c r="W967" s="191" t="str">
        <f>IF(Q967="Campo","@Campos(posicao = "&amp;K967&amp;", tipo = '"&amp;R967&amp;"')@Column(name = """&amp;L967&amp;""")"&amp;IF(R967="D","@Temporal(TemporalType.DATE)","")&amp;"private "&amp;VLOOKUP(TEXT(R967,"@"),Apoio!A:B,2,0)&amp;" "&amp;SUBSTITUTE(LOWER(LEFT(L967,1))&amp;RIGHT(PROPER(L967),LEN(L967)-1),"_","")&amp;";",IF(ISNUMBER(Q967),IF(R967="R","@Entity@Table(name = ""reg_"&amp;LOWER(J967)&amp;""")@XmlRootElement","")&amp;VLOOKUP(J967,Blocos!D:I,6,0)&amp;Apoio!$E$1&amp;Y967,""))</f>
        <v>@Campos(posicao = 4, tipo = 'R')@Column(name = "QTD_CANC")private BigDecimal qtdCanc;</v>
      </c>
      <c r="X967" s="190" t="str">
        <f>IF(ISNUMBER(Q967),COUNTIF(Blocos!G:G,J967),"")</f>
        <v/>
      </c>
      <c r="Y967" s="190" t="str">
        <f>IF(OR(X967=0,X967=""),"",VLOOKUP(SUMIFS(Blocos!A:A,Blocos!H:H,'EFD REGISTROS e Campos (2)'!X967,Blocos!G:G,'EFD REGISTROS e Campos (2)'!J967),Blocos!A:L,12,0))</f>
        <v/>
      </c>
      <c r="Z967" s="190" t="str">
        <f>IF(ISNUMBER(Q968),VLOOKUP(J967,Blocos!D:G,4,0),"")</f>
        <v/>
      </c>
      <c r="AA967" s="190" t="str">
        <f>IF(ISNUMBER(Q967),CONCATENATE("CREATE TABLE ""reg_",LOWER(J967),""" (""ID"" bigint NOT NULL AUTO_INCREMENT,  ""HASHFILE"" varchar(255) DEFAULT NULL, ""ID_PAI"" bigint NOT NULL,"),IF(Q967="Campo",CONCATENATE("""",L967,""" ",VLOOKUP(R967,Apoio!A:C,3,0)),""))&amp;IF(Z967="","",CONCATENATE("PRIMARY KEY (""ID""), KEY ""FK_reg_",LOWER(Z967),"_ID_PAI"" (""ID_PAI""), CONSTRAINT ""FK_reg_",LOWER(Z967),"_ID_PAI"" FOREIGN KEY (""ID_PAI"") REFERENCES ""reg_",LOWER(Z967),""" (""ID"")) ENGINE=InnoDB AUTO_INCREMENT=105774 DEFAULT CHARSET=utf8mb4 COLLATE=utf8mb4_0900_ai_ci;"))</f>
        <v>"QTD_CANC" decimal(15,6) DEFAULT NULL,</v>
      </c>
      <c r="AB967" s="190" t="str">
        <f t="shared" si="112"/>
        <v>`reg_c470`.`QTD_CANC`,</v>
      </c>
    </row>
    <row r="968" spans="1:28" ht="14.5" hidden="1" customHeight="1" x14ac:dyDescent="0.3">
      <c r="J968" s="187" t="str">
        <f t="shared" si="107"/>
        <v>C470</v>
      </c>
      <c r="K968" s="181">
        <v>5</v>
      </c>
      <c r="L968" s="289" t="s">
        <v>156</v>
      </c>
      <c r="M968" s="182" t="s">
        <v>806</v>
      </c>
      <c r="N968" s="181" t="s">
        <v>27</v>
      </c>
      <c r="O968" s="181">
        <v>6</v>
      </c>
      <c r="P968" s="181" t="s">
        <v>28</v>
      </c>
      <c r="Q968" s="192" t="str">
        <f t="shared" si="108"/>
        <v>Campo</v>
      </c>
      <c r="R968" s="192" t="s">
        <v>27</v>
      </c>
      <c r="S968" s="191" t="str">
        <f t="shared" si="109"/>
        <v/>
      </c>
      <c r="T968" s="192" t="str">
        <f t="shared" si="110"/>
        <v>&lt;campo posicao="5"&gt;
&lt;coluna&gt;UNID&lt;/coluna&gt;
&lt;descricao&gt;Unidade do item (Campo 02 do registro 0190)&lt;/descricao&gt;
&lt;tipo&gt;C&lt;/tipo&gt;
&lt;/campo&gt;</v>
      </c>
      <c r="U968" s="192" t="str">
        <f t="shared" si="106"/>
        <v>&lt;campo posicao="5"&gt;
&lt;coluna&gt;UNID&lt;/coluna&gt;
&lt;descricao&gt;Unidade do item (Campo 02 do registro 0190)&lt;/descricao&gt;
&lt;tipo&gt;C&lt;/tipo&gt;
&lt;/campo&gt;</v>
      </c>
      <c r="V968" s="192" t="str">
        <f t="shared" si="111"/>
        <v>{"Column6", "UNID"},</v>
      </c>
      <c r="W968" s="191" t="str">
        <f>IF(Q968="Campo","@Campos(posicao = "&amp;K968&amp;", tipo = '"&amp;R968&amp;"')@Column(name = """&amp;L968&amp;""")"&amp;IF(R968="D","@Temporal(TemporalType.DATE)","")&amp;"private "&amp;VLOOKUP(TEXT(R968,"@"),Apoio!A:B,2,0)&amp;" "&amp;SUBSTITUTE(LOWER(LEFT(L968,1))&amp;RIGHT(PROPER(L968),LEN(L968)-1),"_","")&amp;";",IF(ISNUMBER(Q968),IF(R968="R","@Entity@Table(name = ""reg_"&amp;LOWER(J968)&amp;""")@XmlRootElement","")&amp;VLOOKUP(J968,Blocos!D:I,6,0)&amp;Apoio!$E$1&amp;Y968,""))</f>
        <v>@Campos(posicao = 5, tipo = 'C')@Column(name = "UNID")private String unid;</v>
      </c>
      <c r="X968" s="190" t="str">
        <f>IF(ISNUMBER(Q968),COUNTIF(Blocos!G:G,J968),"")</f>
        <v/>
      </c>
      <c r="Y968" s="190" t="str">
        <f>IF(OR(X968=0,X968=""),"",VLOOKUP(SUMIFS(Blocos!A:A,Blocos!H:H,'EFD REGISTROS e Campos (2)'!X968,Blocos!G:G,'EFD REGISTROS e Campos (2)'!J968),Blocos!A:L,12,0))</f>
        <v/>
      </c>
      <c r="Z968" s="190" t="str">
        <f>IF(ISNUMBER(Q969),VLOOKUP(J968,Blocos!D:G,4,0),"")</f>
        <v/>
      </c>
      <c r="AA968" s="190" t="str">
        <f>IF(ISNUMBER(Q968),CONCATENATE("CREATE TABLE ""reg_",LOWER(J968),""" (""ID"" bigint NOT NULL AUTO_INCREMENT,  ""HASHFILE"" varchar(255) DEFAULT NULL, ""ID_PAI"" bigint NOT NULL,"),IF(Q968="Campo",CONCATENATE("""",L968,""" ",VLOOKUP(R968,Apoio!A:C,3,0)),""))&amp;IF(Z968="","",CONCATENATE("PRIMARY KEY (""ID""), KEY ""FK_reg_",LOWER(Z968),"_ID_PAI"" (""ID_PAI""), CONSTRAINT ""FK_reg_",LOWER(Z968),"_ID_PAI"" FOREIGN KEY (""ID_PAI"") REFERENCES ""reg_",LOWER(Z968),""" (""ID"")) ENGINE=InnoDB AUTO_INCREMENT=105774 DEFAULT CHARSET=utf8mb4 COLLATE=utf8mb4_0900_ai_ci;"))</f>
        <v>"UNID" varchar(255) DEFAULT NULL,</v>
      </c>
      <c r="AB968" s="190" t="str">
        <f t="shared" si="112"/>
        <v>`reg_c470`.`UNID`,</v>
      </c>
    </row>
    <row r="969" spans="1:28" ht="14.5" hidden="1" customHeight="1" x14ac:dyDescent="0.3">
      <c r="J969" s="187" t="str">
        <f t="shared" si="107"/>
        <v>C470</v>
      </c>
      <c r="K969" s="181">
        <v>6</v>
      </c>
      <c r="L969" s="289" t="s">
        <v>807</v>
      </c>
      <c r="M969" s="182" t="s">
        <v>1510</v>
      </c>
      <c r="N969" s="181" t="s">
        <v>32</v>
      </c>
      <c r="O969" s="181" t="s">
        <v>28</v>
      </c>
      <c r="P969" s="181">
        <v>2</v>
      </c>
      <c r="Q969" s="192" t="str">
        <f t="shared" si="108"/>
        <v>Campo</v>
      </c>
      <c r="R969" s="192" t="s">
        <v>3606</v>
      </c>
      <c r="S969" s="191" t="str">
        <f t="shared" si="109"/>
        <v/>
      </c>
      <c r="T969" s="192" t="str">
        <f t="shared" si="110"/>
        <v>&lt;campo posicao="6"&gt;
&lt;coluna&gt;VL_ITEM&lt;/coluna&gt;
&lt;descricao&gt;Valor total do item&lt;/descricao&gt;
&lt;tipo&gt;R&lt;/tipo&gt;
&lt;/campo&gt;</v>
      </c>
      <c r="U969" s="192" t="str">
        <f t="shared" si="106"/>
        <v>&lt;campo posicao="6"&gt;
&lt;coluna&gt;VL_ITEM&lt;/coluna&gt;
&lt;descricao&gt;Valor total do item&lt;/descricao&gt;
&lt;tipo&gt;R&lt;/tipo&gt;
&lt;/campo&gt;</v>
      </c>
      <c r="V969" s="192" t="str">
        <f t="shared" si="111"/>
        <v>{"Column7", "VL_ITEM"},</v>
      </c>
      <c r="W969" s="191" t="str">
        <f>IF(Q969="Campo","@Campos(posicao = "&amp;K969&amp;", tipo = '"&amp;R969&amp;"')@Column(name = """&amp;L969&amp;""")"&amp;IF(R969="D","@Temporal(TemporalType.DATE)","")&amp;"private "&amp;VLOOKUP(TEXT(R969,"@"),Apoio!A:B,2,0)&amp;" "&amp;SUBSTITUTE(LOWER(LEFT(L969,1))&amp;RIGHT(PROPER(L969),LEN(L969)-1),"_","")&amp;";",IF(ISNUMBER(Q969),IF(R969="R","@Entity@Table(name = ""reg_"&amp;LOWER(J969)&amp;""")@XmlRootElement","")&amp;VLOOKUP(J969,Blocos!D:I,6,0)&amp;Apoio!$E$1&amp;Y969,""))</f>
        <v>@Campos(posicao = 6, tipo = 'R')@Column(name = "VL_ITEM")private BigDecimal vlItem;</v>
      </c>
      <c r="X969" s="190" t="str">
        <f>IF(ISNUMBER(Q969),COUNTIF(Blocos!G:G,J969),"")</f>
        <v/>
      </c>
      <c r="Y969" s="190" t="str">
        <f>IF(OR(X969=0,X969=""),"",VLOOKUP(SUMIFS(Blocos!A:A,Blocos!H:H,'EFD REGISTROS e Campos (2)'!X969,Blocos!G:G,'EFD REGISTROS e Campos (2)'!J969),Blocos!A:L,12,0))</f>
        <v/>
      </c>
      <c r="Z969" s="190" t="str">
        <f>IF(ISNUMBER(Q970),VLOOKUP(J969,Blocos!D:G,4,0),"")</f>
        <v/>
      </c>
      <c r="AA969" s="190" t="str">
        <f>IF(ISNUMBER(Q969),CONCATENATE("CREATE TABLE ""reg_",LOWER(J969),""" (""ID"" bigint NOT NULL AUTO_INCREMENT,  ""HASHFILE"" varchar(255) DEFAULT NULL, ""ID_PAI"" bigint NOT NULL,"),IF(Q969="Campo",CONCATENATE("""",L969,""" ",VLOOKUP(R969,Apoio!A:C,3,0)),""))&amp;IF(Z969="","",CONCATENATE("PRIMARY KEY (""ID""), KEY ""FK_reg_",LOWER(Z969),"_ID_PAI"" (""ID_PAI""), CONSTRAINT ""FK_reg_",LOWER(Z969),"_ID_PAI"" FOREIGN KEY (""ID_PAI"") REFERENCES ""reg_",LOWER(Z969),""" (""ID"")) ENGINE=InnoDB AUTO_INCREMENT=105774 DEFAULT CHARSET=utf8mb4 COLLATE=utf8mb4_0900_ai_ci;"))</f>
        <v>"VL_ITEM" decimal(15,6) DEFAULT NULL,</v>
      </c>
      <c r="AB969" s="190" t="str">
        <f t="shared" si="112"/>
        <v>`reg_c470`.`VL_ITEM`,</v>
      </c>
    </row>
    <row r="970" spans="1:28" ht="14.5" hidden="1" customHeight="1" x14ac:dyDescent="0.3">
      <c r="J970" s="187" t="str">
        <f t="shared" si="107"/>
        <v>C470</v>
      </c>
      <c r="K970" s="181">
        <v>7</v>
      </c>
      <c r="L970" s="289" t="s">
        <v>813</v>
      </c>
      <c r="M970" s="182" t="s">
        <v>1577</v>
      </c>
      <c r="N970" s="181" t="s">
        <v>27</v>
      </c>
      <c r="O970" s="181" t="s">
        <v>33</v>
      </c>
      <c r="P970" s="181" t="s">
        <v>28</v>
      </c>
      <c r="Q970" s="192" t="str">
        <f t="shared" si="108"/>
        <v>Campo</v>
      </c>
      <c r="R970" s="192" t="s">
        <v>27</v>
      </c>
      <c r="S970" s="191" t="str">
        <f t="shared" si="109"/>
        <v/>
      </c>
      <c r="T970" s="192" t="str">
        <f t="shared" si="110"/>
        <v>&lt;campo posicao="7"&gt;
&lt;coluna&gt;CST_ICMS&lt;/coluna&gt;
&lt;descricao&gt;Código da Situação Tributária, conforme a Tabela indicada no item 4.3.1.&lt;/descricao&gt;
&lt;tipo&gt;C&lt;/tipo&gt;
&lt;/campo&gt;</v>
      </c>
      <c r="U970" s="192" t="str">
        <f t="shared" si="106"/>
        <v>&lt;campo posicao="7"&gt;
&lt;coluna&gt;CST_ICMS&lt;/coluna&gt;
&lt;descricao&gt;Código da Situação Tributária, conforme a Tabela indicada no item 4.3.1.&lt;/descricao&gt;
&lt;tipo&gt;C&lt;/tipo&gt;
&lt;/campo&gt;</v>
      </c>
      <c r="V970" s="192" t="str">
        <f t="shared" si="111"/>
        <v>{"Column8", "CST_ICMS"},</v>
      </c>
      <c r="W970" s="191" t="str">
        <f>IF(Q970="Campo","@Campos(posicao = "&amp;K970&amp;", tipo = '"&amp;R970&amp;"')@Column(name = """&amp;L970&amp;""")"&amp;IF(R970="D","@Temporal(TemporalType.DATE)","")&amp;"private "&amp;VLOOKUP(TEXT(R970,"@"),Apoio!A:B,2,0)&amp;" "&amp;SUBSTITUTE(LOWER(LEFT(L970,1))&amp;RIGHT(PROPER(L970),LEN(L970)-1),"_","")&amp;";",IF(ISNUMBER(Q970),IF(R970="R","@Entity@Table(name = ""reg_"&amp;LOWER(J970)&amp;""")@XmlRootElement","")&amp;VLOOKUP(J970,Blocos!D:I,6,0)&amp;Apoio!$E$1&amp;Y970,""))</f>
        <v>@Campos(posicao = 7, tipo = 'C')@Column(name = "CST_ICMS")private String cstIcms;</v>
      </c>
      <c r="X970" s="190" t="str">
        <f>IF(ISNUMBER(Q970),COUNTIF(Blocos!G:G,J970),"")</f>
        <v/>
      </c>
      <c r="Y970" s="190" t="str">
        <f>IF(OR(X970=0,X970=""),"",VLOOKUP(SUMIFS(Blocos!A:A,Blocos!H:H,'EFD REGISTROS e Campos (2)'!X970,Blocos!G:G,'EFD REGISTROS e Campos (2)'!J970),Blocos!A:L,12,0))</f>
        <v/>
      </c>
      <c r="Z970" s="190" t="str">
        <f>IF(ISNUMBER(Q971),VLOOKUP(J970,Blocos!D:G,4,0),"")</f>
        <v/>
      </c>
      <c r="AA970" s="190" t="str">
        <f>IF(ISNUMBER(Q970),CONCATENATE("CREATE TABLE ""reg_",LOWER(J970),""" (""ID"" bigint NOT NULL AUTO_INCREMENT,  ""HASHFILE"" varchar(255) DEFAULT NULL, ""ID_PAI"" bigint NOT NULL,"),IF(Q970="Campo",CONCATENATE("""",L970,""" ",VLOOKUP(R970,Apoio!A:C,3,0)),""))&amp;IF(Z970="","",CONCATENATE("PRIMARY KEY (""ID""), KEY ""FK_reg_",LOWER(Z970),"_ID_PAI"" (""ID_PAI""), CONSTRAINT ""FK_reg_",LOWER(Z970),"_ID_PAI"" FOREIGN KEY (""ID_PAI"") REFERENCES ""reg_",LOWER(Z970),""" (""ID"")) ENGINE=InnoDB AUTO_INCREMENT=105774 DEFAULT CHARSET=utf8mb4 COLLATE=utf8mb4_0900_ai_ci;"))</f>
        <v>"CST_ICMS" varchar(255) DEFAULT NULL,</v>
      </c>
      <c r="AB970" s="190" t="str">
        <f t="shared" si="112"/>
        <v>`reg_c470`.`CST_ICMS`,</v>
      </c>
    </row>
    <row r="971" spans="1:28" ht="14.5" hidden="1" customHeight="1" x14ac:dyDescent="0.3">
      <c r="J971" s="187" t="str">
        <f t="shared" si="107"/>
        <v>C470</v>
      </c>
      <c r="K971" s="181">
        <v>8</v>
      </c>
      <c r="L971" s="289" t="s">
        <v>815</v>
      </c>
      <c r="M971" s="182" t="s">
        <v>816</v>
      </c>
      <c r="N971" s="181" t="s">
        <v>27</v>
      </c>
      <c r="O971" s="181" t="s">
        <v>235</v>
      </c>
      <c r="P971" s="181" t="s">
        <v>28</v>
      </c>
      <c r="Q971" s="192" t="str">
        <f t="shared" si="108"/>
        <v>Campo</v>
      </c>
      <c r="R971" s="192" t="s">
        <v>27</v>
      </c>
      <c r="S971" s="191" t="str">
        <f t="shared" si="109"/>
        <v/>
      </c>
      <c r="T971" s="192" t="str">
        <f t="shared" si="110"/>
        <v>&lt;campo posicao="8"&gt;
&lt;coluna&gt;CFOP&lt;/coluna&gt;
&lt;descricao&gt;Código Fiscal de Operação e Prestação&lt;/descricao&gt;
&lt;tipo&gt;C&lt;/tipo&gt;
&lt;/campo&gt;</v>
      </c>
      <c r="U971" s="192" t="str">
        <f t="shared" si="106"/>
        <v>&lt;campo posicao="8"&gt;
&lt;coluna&gt;CFOP&lt;/coluna&gt;
&lt;descricao&gt;Código Fiscal de Operação e Prestação&lt;/descricao&gt;
&lt;tipo&gt;C&lt;/tipo&gt;
&lt;/campo&gt;</v>
      </c>
      <c r="V971" s="192" t="str">
        <f t="shared" si="111"/>
        <v>{"Column9", "CFOP"},</v>
      </c>
      <c r="W971" s="191" t="str">
        <f>IF(Q971="Campo","@Campos(posicao = "&amp;K971&amp;", tipo = '"&amp;R971&amp;"')@Column(name = """&amp;L971&amp;""")"&amp;IF(R971="D","@Temporal(TemporalType.DATE)","")&amp;"private "&amp;VLOOKUP(TEXT(R971,"@"),Apoio!A:B,2,0)&amp;" "&amp;SUBSTITUTE(LOWER(LEFT(L971,1))&amp;RIGHT(PROPER(L971),LEN(L971)-1),"_","")&amp;";",IF(ISNUMBER(Q971),IF(R971="R","@Entity@Table(name = ""reg_"&amp;LOWER(J971)&amp;""")@XmlRootElement","")&amp;VLOOKUP(J971,Blocos!D:I,6,0)&amp;Apoio!$E$1&amp;Y971,""))</f>
        <v>@Campos(posicao = 8, tipo = 'C')@Column(name = "CFOP")private String cfop;</v>
      </c>
      <c r="X971" s="190" t="str">
        <f>IF(ISNUMBER(Q971),COUNTIF(Blocos!G:G,J971),"")</f>
        <v/>
      </c>
      <c r="Y971" s="190" t="str">
        <f>IF(OR(X971=0,X971=""),"",VLOOKUP(SUMIFS(Blocos!A:A,Blocos!H:H,'EFD REGISTROS e Campos (2)'!X971,Blocos!G:G,'EFD REGISTROS e Campos (2)'!J971),Blocos!A:L,12,0))</f>
        <v/>
      </c>
      <c r="Z971" s="190" t="str">
        <f>IF(ISNUMBER(Q972),VLOOKUP(J971,Blocos!D:G,4,0),"")</f>
        <v/>
      </c>
      <c r="AA971" s="190" t="str">
        <f>IF(ISNUMBER(Q971),CONCATENATE("CREATE TABLE ""reg_",LOWER(J971),""" (""ID"" bigint NOT NULL AUTO_INCREMENT,  ""HASHFILE"" varchar(255) DEFAULT NULL, ""ID_PAI"" bigint NOT NULL,"),IF(Q971="Campo",CONCATENATE("""",L971,""" ",VLOOKUP(R971,Apoio!A:C,3,0)),""))&amp;IF(Z971="","",CONCATENATE("PRIMARY KEY (""ID""), KEY ""FK_reg_",LOWER(Z971),"_ID_PAI"" (""ID_PAI""), CONSTRAINT ""FK_reg_",LOWER(Z971),"_ID_PAI"" FOREIGN KEY (""ID_PAI"") REFERENCES ""reg_",LOWER(Z971),""" (""ID"")) ENGINE=InnoDB AUTO_INCREMENT=105774 DEFAULT CHARSET=utf8mb4 COLLATE=utf8mb4_0900_ai_ci;"))</f>
        <v>"CFOP" varchar(255) DEFAULT NULL,</v>
      </c>
      <c r="AB971" s="190" t="str">
        <f t="shared" si="112"/>
        <v>`reg_c470`.`CFOP`,</v>
      </c>
    </row>
    <row r="972" spans="1:28" ht="14.5" hidden="1" customHeight="1" x14ac:dyDescent="0.3">
      <c r="J972" s="187" t="str">
        <f t="shared" si="107"/>
        <v>C470</v>
      </c>
      <c r="K972" s="181">
        <v>9</v>
      </c>
      <c r="L972" s="289" t="s">
        <v>196</v>
      </c>
      <c r="M972" s="182" t="s">
        <v>1578</v>
      </c>
      <c r="N972" s="181" t="s">
        <v>32</v>
      </c>
      <c r="O972" s="181">
        <v>6</v>
      </c>
      <c r="P972" s="181">
        <v>2</v>
      </c>
      <c r="Q972" s="192" t="str">
        <f t="shared" si="108"/>
        <v>Campo</v>
      </c>
      <c r="R972" s="192" t="s">
        <v>3606</v>
      </c>
      <c r="S972" s="191" t="str">
        <f t="shared" si="109"/>
        <v/>
      </c>
      <c r="T972" s="192" t="str">
        <f t="shared" si="110"/>
        <v>&lt;campo posicao="9"&gt;
&lt;coluna&gt;ALIQ_ICMS&lt;/coluna&gt;
&lt;descricao&gt;Alíquota do ICMS – Carga tributária efetiva em percentual&lt;/descricao&gt;
&lt;tipo&gt;R&lt;/tipo&gt;
&lt;/campo&gt;</v>
      </c>
      <c r="U972" s="192" t="str">
        <f t="shared" si="106"/>
        <v>&lt;campo posicao="9"&gt;
&lt;coluna&gt;ALIQ_ICMS&lt;/coluna&gt;
&lt;descricao&gt;Alíquota do ICMS – Carga tributária efetiva em percentual&lt;/descricao&gt;
&lt;tipo&gt;R&lt;/tipo&gt;
&lt;/campo&gt;</v>
      </c>
      <c r="V972" s="192" t="str">
        <f t="shared" si="111"/>
        <v>{"Column10", "ALIQ_ICMS"},</v>
      </c>
      <c r="W972" s="191" t="str">
        <f>IF(Q972="Campo","@Campos(posicao = "&amp;K972&amp;", tipo = '"&amp;R972&amp;"')@Column(name = """&amp;L972&amp;""")"&amp;IF(R972="D","@Temporal(TemporalType.DATE)","")&amp;"private "&amp;VLOOKUP(TEXT(R972,"@"),Apoio!A:B,2,0)&amp;" "&amp;SUBSTITUTE(LOWER(LEFT(L972,1))&amp;RIGHT(PROPER(L972),LEN(L972)-1),"_","")&amp;";",IF(ISNUMBER(Q972),IF(R972="R","@Entity@Table(name = ""reg_"&amp;LOWER(J972)&amp;""")@XmlRootElement","")&amp;VLOOKUP(J972,Blocos!D:I,6,0)&amp;Apoio!$E$1&amp;Y972,""))</f>
        <v>@Campos(posicao = 9, tipo = 'R')@Column(name = "ALIQ_ICMS")private BigDecimal aliqIcms;</v>
      </c>
      <c r="X972" s="190" t="str">
        <f>IF(ISNUMBER(Q972),COUNTIF(Blocos!G:G,J972),"")</f>
        <v/>
      </c>
      <c r="Y972" s="190" t="str">
        <f>IF(OR(X972=0,X972=""),"",VLOOKUP(SUMIFS(Blocos!A:A,Blocos!H:H,'EFD REGISTROS e Campos (2)'!X972,Blocos!G:G,'EFD REGISTROS e Campos (2)'!J972),Blocos!A:L,12,0))</f>
        <v/>
      </c>
      <c r="Z972" s="190" t="str">
        <f>IF(ISNUMBER(Q973),VLOOKUP(J972,Blocos!D:G,4,0),"")</f>
        <v/>
      </c>
      <c r="AA972" s="190" t="str">
        <f>IF(ISNUMBER(Q972),CONCATENATE("CREATE TABLE ""reg_",LOWER(J972),""" (""ID"" bigint NOT NULL AUTO_INCREMENT,  ""HASHFILE"" varchar(255) DEFAULT NULL, ""ID_PAI"" bigint NOT NULL,"),IF(Q972="Campo",CONCATENATE("""",L972,""" ",VLOOKUP(R972,Apoio!A:C,3,0)),""))&amp;IF(Z972="","",CONCATENATE("PRIMARY KEY (""ID""), KEY ""FK_reg_",LOWER(Z972),"_ID_PAI"" (""ID_PAI""), CONSTRAINT ""FK_reg_",LOWER(Z972),"_ID_PAI"" FOREIGN KEY (""ID_PAI"") REFERENCES ""reg_",LOWER(Z972),""" (""ID"")) ENGINE=InnoDB AUTO_INCREMENT=105774 DEFAULT CHARSET=utf8mb4 COLLATE=utf8mb4_0900_ai_ci;"))</f>
        <v>"ALIQ_ICMS" decimal(15,6) DEFAULT NULL,</v>
      </c>
      <c r="AB972" s="190" t="str">
        <f t="shared" si="112"/>
        <v>`reg_c470`.`ALIQ_ICMS`,</v>
      </c>
    </row>
    <row r="973" spans="1:28" ht="14.5" hidden="1" customHeight="1" x14ac:dyDescent="0.3">
      <c r="J973" s="187" t="str">
        <f t="shared" si="107"/>
        <v>C470</v>
      </c>
      <c r="K973" s="181">
        <v>10</v>
      </c>
      <c r="L973" s="289" t="s">
        <v>586</v>
      </c>
      <c r="M973" s="182" t="s">
        <v>846</v>
      </c>
      <c r="N973" s="181" t="s">
        <v>32</v>
      </c>
      <c r="O973" s="181" t="s">
        <v>28</v>
      </c>
      <c r="P973" s="181">
        <v>2</v>
      </c>
      <c r="Q973" s="192" t="str">
        <f t="shared" si="108"/>
        <v>Campo</v>
      </c>
      <c r="R973" s="192" t="s">
        <v>3606</v>
      </c>
      <c r="S973" s="191" t="str">
        <f t="shared" si="109"/>
        <v/>
      </c>
      <c r="T973" s="192" t="str">
        <f t="shared" si="110"/>
        <v>&lt;campo posicao="10"&gt;
&lt;coluna&gt;VL_PIS&lt;/coluna&gt;
&lt;descricao&gt;Valor do PIS&lt;/descricao&gt;
&lt;tipo&gt;R&lt;/tipo&gt;
&lt;/campo&gt;</v>
      </c>
      <c r="U973" s="192" t="str">
        <f t="shared" si="106"/>
        <v>&lt;campo posicao="10"&gt;
&lt;coluna&gt;VL_PIS&lt;/coluna&gt;
&lt;descricao&gt;Valor do PIS&lt;/descricao&gt;
&lt;tipo&gt;R&lt;/tipo&gt;
&lt;/campo&gt;</v>
      </c>
      <c r="V973" s="192" t="str">
        <f t="shared" si="111"/>
        <v>{"Column11", "VL_PIS"},</v>
      </c>
      <c r="W973" s="191" t="str">
        <f>IF(Q973="Campo","@Campos(posicao = "&amp;K973&amp;", tipo = '"&amp;R973&amp;"')@Column(name = """&amp;L973&amp;""")"&amp;IF(R973="D","@Temporal(TemporalType.DATE)","")&amp;"private "&amp;VLOOKUP(TEXT(R973,"@"),Apoio!A:B,2,0)&amp;" "&amp;SUBSTITUTE(LOWER(LEFT(L973,1))&amp;RIGHT(PROPER(L973),LEN(L973)-1),"_","")&amp;";",IF(ISNUMBER(Q973),IF(R973="R","@Entity@Table(name = ""reg_"&amp;LOWER(J973)&amp;""")@XmlRootElement","")&amp;VLOOKUP(J973,Blocos!D:I,6,0)&amp;Apoio!$E$1&amp;Y973,""))</f>
        <v>@Campos(posicao = 10, tipo = 'R')@Column(name = "VL_PIS")private BigDecimal vlPis;</v>
      </c>
      <c r="X973" s="190" t="str">
        <f>IF(ISNUMBER(Q973),COUNTIF(Blocos!G:G,J973),"")</f>
        <v/>
      </c>
      <c r="Y973" s="190" t="str">
        <f>IF(OR(X973=0,X973=""),"",VLOOKUP(SUMIFS(Blocos!A:A,Blocos!H:H,'EFD REGISTROS e Campos (2)'!X973,Blocos!G:G,'EFD REGISTROS e Campos (2)'!J973),Blocos!A:L,12,0))</f>
        <v/>
      </c>
      <c r="Z973" s="190" t="str">
        <f>IF(ISNUMBER(Q974),VLOOKUP(J973,Blocos!D:G,4,0),"")</f>
        <v/>
      </c>
      <c r="AA973" s="190" t="str">
        <f>IF(ISNUMBER(Q973),CONCATENATE("CREATE TABLE ""reg_",LOWER(J973),""" (""ID"" bigint NOT NULL AUTO_INCREMENT,  ""HASHFILE"" varchar(255) DEFAULT NULL, ""ID_PAI"" bigint NOT NULL,"),IF(Q973="Campo",CONCATENATE("""",L973,""" ",VLOOKUP(R973,Apoio!A:C,3,0)),""))&amp;IF(Z973="","",CONCATENATE("PRIMARY KEY (""ID""), KEY ""FK_reg_",LOWER(Z973),"_ID_PAI"" (""ID_PAI""), CONSTRAINT ""FK_reg_",LOWER(Z973),"_ID_PAI"" FOREIGN KEY (""ID_PAI"") REFERENCES ""reg_",LOWER(Z973),""" (""ID"")) ENGINE=InnoDB AUTO_INCREMENT=105774 DEFAULT CHARSET=utf8mb4 COLLATE=utf8mb4_0900_ai_ci;"))</f>
        <v>"VL_PIS" decimal(15,6) DEFAULT NULL,</v>
      </c>
      <c r="AB973" s="190" t="str">
        <f t="shared" si="112"/>
        <v>`reg_c470`.`VL_PIS`,</v>
      </c>
    </row>
    <row r="974" spans="1:28" ht="14.5" hidden="1" customHeight="1" x14ac:dyDescent="0.3">
      <c r="J974" s="187" t="str">
        <f t="shared" si="107"/>
        <v>C470</v>
      </c>
      <c r="K974" s="181">
        <v>11</v>
      </c>
      <c r="L974" s="289" t="s">
        <v>588</v>
      </c>
      <c r="M974" s="182" t="s">
        <v>857</v>
      </c>
      <c r="N974" s="181" t="s">
        <v>32</v>
      </c>
      <c r="O974" s="181" t="s">
        <v>28</v>
      </c>
      <c r="P974" s="181">
        <v>2</v>
      </c>
      <c r="Q974" s="192" t="str">
        <f t="shared" si="108"/>
        <v>Campo</v>
      </c>
      <c r="R974" s="192" t="s">
        <v>3606</v>
      </c>
      <c r="S974" s="191" t="str">
        <f t="shared" si="109"/>
        <v/>
      </c>
      <c r="T974" s="192" t="str">
        <f t="shared" si="110"/>
        <v>&lt;campo posicao="11"&gt;
&lt;coluna&gt;VL_COFINS&lt;/coluna&gt;
&lt;descricao&gt;Valor da COFINS&lt;/descricao&gt;
&lt;tipo&gt;R&lt;/tipo&gt;
&lt;/campo&gt;</v>
      </c>
      <c r="U974" s="192" t="str">
        <f t="shared" si="106"/>
        <v>&lt;campo posicao="11"&gt;
&lt;coluna&gt;VL_COFINS&lt;/coluna&gt;
&lt;descricao&gt;Valor da COFINS&lt;/descricao&gt;
&lt;tipo&gt;R&lt;/tipo&gt;
&lt;/campo&gt;</v>
      </c>
      <c r="V974" s="192" t="str">
        <f t="shared" si="111"/>
        <v>{"Column12", "VL_COFINS"},</v>
      </c>
      <c r="W974" s="191" t="str">
        <f>IF(Q974="Campo","@Campos(posicao = "&amp;K974&amp;", tipo = '"&amp;R974&amp;"')@Column(name = """&amp;L974&amp;""")"&amp;IF(R974="D","@Temporal(TemporalType.DATE)","")&amp;"private "&amp;VLOOKUP(TEXT(R974,"@"),Apoio!A:B,2,0)&amp;" "&amp;SUBSTITUTE(LOWER(LEFT(L974,1))&amp;RIGHT(PROPER(L974),LEN(L974)-1),"_","")&amp;";",IF(ISNUMBER(Q974),IF(R974="R","@Entity@Table(name = ""reg_"&amp;LOWER(J974)&amp;""")@XmlRootElement","")&amp;VLOOKUP(J974,Blocos!D:I,6,0)&amp;Apoio!$E$1&amp;Y974,""))</f>
        <v>@Campos(posicao = 11, tipo = 'R')@Column(name = "VL_COFINS")private BigDecimal vlCofins;</v>
      </c>
      <c r="X974" s="190" t="str">
        <f>IF(ISNUMBER(Q974),COUNTIF(Blocos!G:G,J974),"")</f>
        <v/>
      </c>
      <c r="Y974" s="190" t="str">
        <f>IF(OR(X974=0,X974=""),"",VLOOKUP(SUMIFS(Blocos!A:A,Blocos!H:H,'EFD REGISTROS e Campos (2)'!X974,Blocos!G:G,'EFD REGISTROS e Campos (2)'!J974),Blocos!A:L,12,0))</f>
        <v/>
      </c>
      <c r="Z974" s="190" t="str">
        <f>IF(ISNUMBER(Q975),VLOOKUP(J974,Blocos!D:G,4,0),"")</f>
        <v>C460</v>
      </c>
      <c r="AA974" s="190" t="str">
        <f>IF(ISNUMBER(Q974),CONCATENATE("CREATE TABLE ""reg_",LOWER(J974),""" (""ID"" bigint NOT NULL AUTO_INCREMENT,  ""HASHFILE"" varchar(255) DEFAULT NULL, ""ID_PAI"" bigint NOT NULL,"),IF(Q974="Campo",CONCATENATE("""",L974,""" ",VLOOKUP(R974,Apoio!A:C,3,0)),""))&amp;IF(Z974="","",CONCATENATE("PRIMARY KEY (""ID""), KEY ""FK_reg_",LOWER(Z974),"_ID_PAI"" (""ID_PAI""), CONSTRAINT ""FK_reg_",LOWER(Z974),"_ID_PAI"" FOREIGN KEY (""ID_PAI"") REFERENCES ""reg_",LOWER(Z974),""" (""ID"")) ENGINE=InnoDB AUTO_INCREMENT=105774 DEFAULT CHARSET=utf8mb4 COLLATE=utf8mb4_0900_ai_ci;"))</f>
        <v>"VL_COFINS" decimal(15,6) DEFAULT NULL,PRIMARY KEY ("ID"), KEY "FK_reg_c460_ID_PAI" ("ID_PAI"), CONSTRAINT "FK_reg_c460_ID_PAI" FOREIGN KEY ("ID_PAI") REFERENCES "reg_c460" ("ID")) ENGINE=InnoDB AUTO_INCREMENT=105774 DEFAULT CHARSET=utf8mb4 COLLATE=utf8mb4_0900_ai_ci;</v>
      </c>
      <c r="AB974" s="190" t="str">
        <f t="shared" si="112"/>
        <v>`reg_c470`.`VL_COFINS`,FROM `efdicms`.`reg_c470`;"</v>
      </c>
    </row>
    <row r="975" spans="1:28" ht="14.5" hidden="1" customHeight="1" collapsed="1" x14ac:dyDescent="0.3">
      <c r="A975" s="180" t="s">
        <v>1497</v>
      </c>
      <c r="H975" s="180" t="s">
        <v>1579</v>
      </c>
      <c r="I975" s="195" t="s">
        <v>209</v>
      </c>
      <c r="J975" s="187" t="str">
        <f t="shared" si="107"/>
        <v>C480</v>
      </c>
      <c r="K975" s="195" t="s">
        <v>1580</v>
      </c>
      <c r="Q975" s="192">
        <f t="shared" si="108"/>
        <v>6</v>
      </c>
      <c r="S975" s="191" t="str">
        <f t="shared" si="109"/>
        <v>&lt;/registro&gt;
&lt;registro codigo="C480" perfil="A" nivel="6"&gt;</v>
      </c>
      <c r="T975" s="192" t="str">
        <f t="shared" si="110"/>
        <v/>
      </c>
      <c r="U975" s="192" t="str">
        <f t="shared" si="106"/>
        <v>&lt;/registro&gt;
&lt;registro codigo="C480" perfil="A" nivel="6"&gt;</v>
      </c>
      <c r="V975" s="192" t="str">
        <f t="shared" si="111"/>
        <v/>
      </c>
      <c r="W975" s="191" t="str">
        <f>IF(Q975="Campo","@Campos(posicao = "&amp;K975&amp;", tipo = '"&amp;R975&amp;"')@Column(name = """&amp;L975&amp;""")"&amp;IF(R975="D","@Temporal(TemporalType.DATE)","")&amp;"private "&amp;VLOOKUP(TEXT(R975,"@"),Apoio!A:B,2,0)&amp;" "&amp;SUBSTITUTE(LOWER(LEFT(L975,1))&amp;RIGHT(PROPER(L975),LEN(L975)-1),"_","")&amp;";",IF(ISNUMBER(Q975),IF(R975="R","@Entity@Table(name = ""reg_"&amp;LOWER(J975)&amp;""")@XmlRootElement","")&amp;VLOOKUP(J975,Blocos!D:I,6,0)&amp;Apoio!$E$1&amp;Y975,""))</f>
        <v>@Registros(nivel = 6) public class RegC480 implements Serializable { private static final long serialVersionUID = 1L; @Id @GeneratedValue(strategy = GenerationType.IDENTITY) @Basic(optional = false) @Column(name = "ID" ) private Long id;@OneToOne(fetch = FetchType.LAZY) @JoinColumn(name = "ID_PAI", nullable = false) private RegC470 idPai; public RegC470 getIdPai() {return idPai;}public void setIdPai(Object idPai) {this.idPai = (RegC470) idPai;}public RegC480() { } public RegC480(Long id) { this.id = id; } public RegC480(Long id, RegC470 idPai, long linha, String hash) { this.id = id; this.idPai = idPai; this.linha = linha; this.hash = hash; }public Long getId() { return id; } public void setId(Long id) { this.id = id; }@Basic(optional = false)@Column(name = "LINHA")private long linha;@Basic(optional = false)@Column(name = "HASH")private String hash;</v>
      </c>
      <c r="X975" s="190">
        <f>IF(ISNUMBER(Q975),COUNTIF(Blocos!G:G,J975),"")</f>
        <v>0</v>
      </c>
      <c r="Y975" s="190" t="str">
        <f>IF(OR(X975=0,X975=""),"",VLOOKUP(SUMIFS(Blocos!A:A,Blocos!H:H,'EFD REGISTROS e Campos (2)'!X975,Blocos!G:G,'EFD REGISTROS e Campos (2)'!J975),Blocos!A:L,12,0))</f>
        <v/>
      </c>
      <c r="Z975" s="190" t="str">
        <f>IF(ISNUMBER(Q976),VLOOKUP(J975,Blocos!D:G,4,0),"")</f>
        <v/>
      </c>
      <c r="AA975" s="190" t="str">
        <f>IF(ISNUMBER(Q975),CONCATENATE("CREATE TABLE ""reg_",LOWER(J975),""" (""ID"" bigint NOT NULL AUTO_INCREMENT,  ""HASHFILE"" varchar(255) DEFAULT NULL, ""ID_PAI"" bigint NOT NULL,"),IF(Q975="Campo",CONCATENATE("""",L975,""" ",VLOOKUP(R975,Apoio!A:C,3,0)),""))&amp;IF(Z975="","",CONCATENATE("PRIMARY KEY (""ID""), KEY ""FK_reg_",LOWER(Z975),"_ID_PAI"" (""ID_PAI""), CONSTRAINT ""FK_reg_",LOWER(Z975),"_ID_PAI"" FOREIGN KEY (""ID_PAI"") REFERENCES ""reg_",LOWER(Z975),""" (""ID"")) ENGINE=InnoDB AUTO_INCREMENT=105774 DEFAULT CHARSET=utf8mb4 COLLATE=utf8mb4_0900_ai_ci;"))</f>
        <v>CREATE TABLE "reg_c480" ("ID" bigint NOT NULL AUTO_INCREMENT,  "HASHFILE" varchar(255) DEFAULT NULL, "ID_PAI" bigint NOT NULL,</v>
      </c>
      <c r="AB975" s="190" t="str">
        <f t="shared" si="112"/>
        <v/>
      </c>
    </row>
    <row r="976" spans="1:28" ht="14.5" hidden="1" customHeight="1" x14ac:dyDescent="0.3">
      <c r="J976" s="187" t="str">
        <f t="shared" si="107"/>
        <v>C480</v>
      </c>
      <c r="K976" s="181">
        <v>1</v>
      </c>
      <c r="L976" s="289" t="s">
        <v>25</v>
      </c>
      <c r="M976" s="182" t="s">
        <v>1581</v>
      </c>
      <c r="N976" s="181" t="s">
        <v>27</v>
      </c>
      <c r="O976" s="181">
        <v>4</v>
      </c>
      <c r="P976" s="181" t="s">
        <v>28</v>
      </c>
      <c r="Q976" s="192" t="str">
        <f t="shared" si="108"/>
        <v>Campo</v>
      </c>
      <c r="R976" s="192" t="s">
        <v>27</v>
      </c>
      <c r="S976" s="191" t="str">
        <f t="shared" si="109"/>
        <v/>
      </c>
      <c r="T976" s="192" t="str">
        <f t="shared" si="110"/>
        <v>&lt;campo posicao="1"&gt;
&lt;coluna&gt;REG&lt;/coluna&gt;
&lt;descricao&gt;Texto fixo contendo "C480”&lt;/descricao&gt;
&lt;tipo&gt;C&lt;/tipo&gt;
&lt;/campo&gt;</v>
      </c>
      <c r="U976" s="192" t="str">
        <f t="shared" si="106"/>
        <v>&lt;campo posicao="1"&gt;
&lt;coluna&gt;REG&lt;/coluna&gt;
&lt;descricao&gt;Texto fixo contendo "C480”&lt;/descricao&gt;
&lt;tipo&gt;C&lt;/tipo&gt;
&lt;/campo&gt;</v>
      </c>
      <c r="V976" s="192" t="str">
        <f t="shared" si="111"/>
        <v>{"Column2", "REG"},</v>
      </c>
      <c r="W976" s="191" t="str">
        <f>IF(Q976="Campo","@Campos(posicao = "&amp;K976&amp;", tipo = '"&amp;R976&amp;"')@Column(name = """&amp;L976&amp;""")"&amp;IF(R976="D","@Temporal(TemporalType.DATE)","")&amp;"private "&amp;VLOOKUP(TEXT(R976,"@"),Apoio!A:B,2,0)&amp;" "&amp;SUBSTITUTE(LOWER(LEFT(L976,1))&amp;RIGHT(PROPER(L976),LEN(L976)-1),"_","")&amp;";",IF(ISNUMBER(Q976),IF(R976="R","@Entity@Table(name = ""reg_"&amp;LOWER(J976)&amp;""")@XmlRootElement","")&amp;VLOOKUP(J976,Blocos!D:I,6,0)&amp;Apoio!$E$1&amp;Y976,""))</f>
        <v>@Campos(posicao = 1, tipo = 'C')@Column(name = "REG")private String reg;</v>
      </c>
      <c r="X976" s="190" t="str">
        <f>IF(ISNUMBER(Q976),COUNTIF(Blocos!G:G,J976),"")</f>
        <v/>
      </c>
      <c r="Y976" s="190" t="str">
        <f>IF(OR(X976=0,X976=""),"",VLOOKUP(SUMIFS(Blocos!A:A,Blocos!H:H,'EFD REGISTROS e Campos (2)'!X976,Blocos!G:G,'EFD REGISTROS e Campos (2)'!J976),Blocos!A:L,12,0))</f>
        <v/>
      </c>
      <c r="Z976" s="190" t="str">
        <f>IF(ISNUMBER(Q977),VLOOKUP(J976,Blocos!D:G,4,0),"")</f>
        <v/>
      </c>
      <c r="AA976" s="190" t="str">
        <f>IF(ISNUMBER(Q976),CONCATENATE("CREATE TABLE ""reg_",LOWER(J976),""" (""ID"" bigint NOT NULL AUTO_INCREMENT,  ""HASHFILE"" varchar(255) DEFAULT NULL, ""ID_PAI"" bigint NOT NULL,"),IF(Q976="Campo",CONCATENATE("""",L976,""" ",VLOOKUP(R976,Apoio!A:C,3,0)),""))&amp;IF(Z976="","",CONCATENATE("PRIMARY KEY (""ID""), KEY ""FK_reg_",LOWER(Z976),"_ID_PAI"" (""ID_PAI""), CONSTRAINT ""FK_reg_",LOWER(Z976),"_ID_PAI"" FOREIGN KEY (""ID_PAI"") REFERENCES ""reg_",LOWER(Z976),""" (""ID"")) ENGINE=InnoDB AUTO_INCREMENT=105774 DEFAULT CHARSET=utf8mb4 COLLATE=utf8mb4_0900_ai_ci;"))</f>
        <v>"REG" varchar(255) DEFAULT NULL,</v>
      </c>
      <c r="AB976" s="190" t="str">
        <f t="shared" si="112"/>
        <v>USE `efdicms`;SELECT `reg_c480`.`REG`,</v>
      </c>
    </row>
    <row r="977" spans="1:28" ht="14.5" hidden="1" customHeight="1" x14ac:dyDescent="0.3">
      <c r="J977" s="187" t="str">
        <f t="shared" si="107"/>
        <v>C480</v>
      </c>
      <c r="K977" s="181">
        <v>2</v>
      </c>
      <c r="L977" s="289" t="s">
        <v>1042</v>
      </c>
      <c r="M977" s="182" t="s">
        <v>1043</v>
      </c>
      <c r="N977" s="181" t="s">
        <v>27</v>
      </c>
      <c r="O977" s="181" t="s">
        <v>1044</v>
      </c>
      <c r="P977" s="181" t="s">
        <v>28</v>
      </c>
      <c r="Q977" s="192" t="str">
        <f t="shared" si="108"/>
        <v>Campo</v>
      </c>
      <c r="R977" s="192" t="s">
        <v>27</v>
      </c>
      <c r="S977" s="191" t="str">
        <f t="shared" si="109"/>
        <v/>
      </c>
      <c r="T977" s="192" t="str">
        <f t="shared" si="110"/>
        <v>&lt;campo posicao="2"&gt;
&lt;coluna&gt;COD_MOT_REST_COMPL&lt;/coluna&gt;
&lt;descricao&gt;Código do motivo da restituição ou complementação conforme Tabela 5.7&lt;/descricao&gt;
&lt;tipo&gt;C&lt;/tipo&gt;
&lt;/campo&gt;</v>
      </c>
      <c r="U977" s="192" t="str">
        <f t="shared" si="106"/>
        <v>&lt;campo posicao="2"&gt;
&lt;coluna&gt;COD_MOT_REST_COMPL&lt;/coluna&gt;
&lt;descricao&gt;Código do motivo da restituição ou complementação conforme Tabela 5.7&lt;/descricao&gt;
&lt;tipo&gt;C&lt;/tipo&gt;
&lt;/campo&gt;</v>
      </c>
      <c r="V977" s="192" t="str">
        <f t="shared" si="111"/>
        <v>{"Column3", "COD_MOT_REST_COMPL"},</v>
      </c>
      <c r="W977" s="191" t="str">
        <f>IF(Q977="Campo","@Campos(posicao = "&amp;K977&amp;", tipo = '"&amp;R977&amp;"')@Column(name = """&amp;L977&amp;""")"&amp;IF(R977="D","@Temporal(TemporalType.DATE)","")&amp;"private "&amp;VLOOKUP(TEXT(R977,"@"),Apoio!A:B,2,0)&amp;" "&amp;SUBSTITUTE(LOWER(LEFT(L977,1))&amp;RIGHT(PROPER(L977),LEN(L977)-1),"_","")&amp;";",IF(ISNUMBER(Q977),IF(R977="R","@Entity@Table(name = ""reg_"&amp;LOWER(J977)&amp;""")@XmlRootElement","")&amp;VLOOKUP(J977,Blocos!D:I,6,0)&amp;Apoio!$E$1&amp;Y977,""))</f>
        <v>@Campos(posicao = 2, tipo = 'C')@Column(name = "COD_MOT_REST_COMPL")private String codMotRestCompl;</v>
      </c>
      <c r="X977" s="190" t="str">
        <f>IF(ISNUMBER(Q977),COUNTIF(Blocos!G:G,J977),"")</f>
        <v/>
      </c>
      <c r="Y977" s="190" t="str">
        <f>IF(OR(X977=0,X977=""),"",VLOOKUP(SUMIFS(Blocos!A:A,Blocos!H:H,'EFD REGISTROS e Campos (2)'!X977,Blocos!G:G,'EFD REGISTROS e Campos (2)'!J977),Blocos!A:L,12,0))</f>
        <v/>
      </c>
      <c r="Z977" s="190" t="str">
        <f>IF(ISNUMBER(Q978),VLOOKUP(J977,Blocos!D:G,4,0),"")</f>
        <v/>
      </c>
      <c r="AA977" s="190" t="str">
        <f>IF(ISNUMBER(Q977),CONCATENATE("CREATE TABLE ""reg_",LOWER(J977),""" (""ID"" bigint NOT NULL AUTO_INCREMENT,  ""HASHFILE"" varchar(255) DEFAULT NULL, ""ID_PAI"" bigint NOT NULL,"),IF(Q977="Campo",CONCATENATE("""",L977,""" ",VLOOKUP(R977,Apoio!A:C,3,0)),""))&amp;IF(Z977="","",CONCATENATE("PRIMARY KEY (""ID""), KEY ""FK_reg_",LOWER(Z977),"_ID_PAI"" (""ID_PAI""), CONSTRAINT ""FK_reg_",LOWER(Z977),"_ID_PAI"" FOREIGN KEY (""ID_PAI"") REFERENCES ""reg_",LOWER(Z977),""" (""ID"")) ENGINE=InnoDB AUTO_INCREMENT=105774 DEFAULT CHARSET=utf8mb4 COLLATE=utf8mb4_0900_ai_ci;"))</f>
        <v>"COD_MOT_REST_COMPL" varchar(255) DEFAULT NULL,</v>
      </c>
      <c r="AB977" s="190" t="str">
        <f t="shared" si="112"/>
        <v>`reg_c480`.`COD_MOT_REST_COMPL`,</v>
      </c>
    </row>
    <row r="978" spans="1:28" ht="14.5" hidden="1" customHeight="1" x14ac:dyDescent="0.3">
      <c r="J978" s="187" t="str">
        <f t="shared" si="107"/>
        <v>C480</v>
      </c>
      <c r="K978" s="181">
        <v>3</v>
      </c>
      <c r="L978" s="289" t="s">
        <v>1023</v>
      </c>
      <c r="M978" s="182" t="s">
        <v>805</v>
      </c>
      <c r="N978" s="181" t="s">
        <v>32</v>
      </c>
      <c r="O978" s="181" t="s">
        <v>28</v>
      </c>
      <c r="P978" s="181">
        <v>6</v>
      </c>
      <c r="Q978" s="192" t="str">
        <f t="shared" si="108"/>
        <v>Campo</v>
      </c>
      <c r="R978" s="192" t="s">
        <v>3606</v>
      </c>
      <c r="S978" s="191" t="str">
        <f t="shared" si="109"/>
        <v/>
      </c>
      <c r="T978" s="192" t="str">
        <f t="shared" si="110"/>
        <v>&lt;campo posicao="3"&gt;
&lt;coluna&gt;QUANT_CONV&lt;/coluna&gt;
&lt;descricao&gt;Quantidade do item&lt;/descricao&gt;
&lt;tipo&gt;R&lt;/tipo&gt;
&lt;/campo&gt;</v>
      </c>
      <c r="U978" s="192" t="str">
        <f t="shared" si="106"/>
        <v>&lt;campo posicao="3"&gt;
&lt;coluna&gt;QUANT_CONV&lt;/coluna&gt;
&lt;descricao&gt;Quantidade do item&lt;/descricao&gt;
&lt;tipo&gt;R&lt;/tipo&gt;
&lt;/campo&gt;</v>
      </c>
      <c r="V978" s="192" t="str">
        <f t="shared" si="111"/>
        <v>{"Column4", "QUANT_CONV"},</v>
      </c>
      <c r="W978" s="191" t="str">
        <f>IF(Q978="Campo","@Campos(posicao = "&amp;K978&amp;", tipo = '"&amp;R978&amp;"')@Column(name = """&amp;L978&amp;""")"&amp;IF(R978="D","@Temporal(TemporalType.DATE)","")&amp;"private "&amp;VLOOKUP(TEXT(R978,"@"),Apoio!A:B,2,0)&amp;" "&amp;SUBSTITUTE(LOWER(LEFT(L978,1))&amp;RIGHT(PROPER(L978),LEN(L978)-1),"_","")&amp;";",IF(ISNUMBER(Q978),IF(R978="R","@Entity@Table(name = ""reg_"&amp;LOWER(J978)&amp;""")@XmlRootElement","")&amp;VLOOKUP(J978,Blocos!D:I,6,0)&amp;Apoio!$E$1&amp;Y978,""))</f>
        <v>@Campos(posicao = 3, tipo = 'R')@Column(name = "QUANT_CONV")private BigDecimal quantConv;</v>
      </c>
      <c r="X978" s="190" t="str">
        <f>IF(ISNUMBER(Q978),COUNTIF(Blocos!G:G,J978),"")</f>
        <v/>
      </c>
      <c r="Y978" s="190" t="str">
        <f>IF(OR(X978=0,X978=""),"",VLOOKUP(SUMIFS(Blocos!A:A,Blocos!H:H,'EFD REGISTROS e Campos (2)'!X978,Blocos!G:G,'EFD REGISTROS e Campos (2)'!J978),Blocos!A:L,12,0))</f>
        <v/>
      </c>
      <c r="Z978" s="190" t="str">
        <f>IF(ISNUMBER(Q979),VLOOKUP(J978,Blocos!D:G,4,0),"")</f>
        <v/>
      </c>
      <c r="AA978" s="190" t="str">
        <f>IF(ISNUMBER(Q978),CONCATENATE("CREATE TABLE ""reg_",LOWER(J978),""" (""ID"" bigint NOT NULL AUTO_INCREMENT,  ""HASHFILE"" varchar(255) DEFAULT NULL, ""ID_PAI"" bigint NOT NULL,"),IF(Q978="Campo",CONCATENATE("""",L978,""" ",VLOOKUP(R978,Apoio!A:C,3,0)),""))&amp;IF(Z978="","",CONCATENATE("PRIMARY KEY (""ID""), KEY ""FK_reg_",LOWER(Z978),"_ID_PAI"" (""ID_PAI""), CONSTRAINT ""FK_reg_",LOWER(Z978),"_ID_PAI"" FOREIGN KEY (""ID_PAI"") REFERENCES ""reg_",LOWER(Z978),""" (""ID"")) ENGINE=InnoDB AUTO_INCREMENT=105774 DEFAULT CHARSET=utf8mb4 COLLATE=utf8mb4_0900_ai_ci;"))</f>
        <v>"QUANT_CONV" decimal(15,6) DEFAULT NULL,</v>
      </c>
      <c r="AB978" s="190" t="str">
        <f t="shared" si="112"/>
        <v>`reg_c480`.`QUANT_CONV`,</v>
      </c>
    </row>
    <row r="979" spans="1:28" ht="14.5" hidden="1" customHeight="1" x14ac:dyDescent="0.3">
      <c r="J979" s="187" t="str">
        <f t="shared" si="107"/>
        <v>C480</v>
      </c>
      <c r="K979" s="181">
        <v>4</v>
      </c>
      <c r="L979" s="289" t="s">
        <v>156</v>
      </c>
      <c r="M979" s="182" t="s">
        <v>1025</v>
      </c>
      <c r="N979" s="181" t="s">
        <v>27</v>
      </c>
      <c r="O979" s="181">
        <v>6</v>
      </c>
      <c r="P979" s="181">
        <v>6</v>
      </c>
      <c r="Q979" s="192" t="str">
        <f t="shared" si="108"/>
        <v>Campo</v>
      </c>
      <c r="R979" s="192" t="s">
        <v>27</v>
      </c>
      <c r="S979" s="191" t="str">
        <f t="shared" si="109"/>
        <v/>
      </c>
      <c r="T979" s="192" t="str">
        <f t="shared" si="110"/>
        <v>&lt;campo posicao="4"&gt;
&lt;coluna&gt;UNID&lt;/coluna&gt;
&lt;descricao&gt;Unidade adotada para informar o campo QUANT_CONV.&lt;/descricao&gt;
&lt;tipo&gt;C&lt;/tipo&gt;
&lt;/campo&gt;</v>
      </c>
      <c r="U979" s="192" t="str">
        <f t="shared" si="106"/>
        <v>&lt;campo posicao="4"&gt;
&lt;coluna&gt;UNID&lt;/coluna&gt;
&lt;descricao&gt;Unidade adotada para informar o campo QUANT_CONV.&lt;/descricao&gt;
&lt;tipo&gt;C&lt;/tipo&gt;
&lt;/campo&gt;</v>
      </c>
      <c r="V979" s="192" t="str">
        <f t="shared" si="111"/>
        <v>{"Column5", "UNID"},</v>
      </c>
      <c r="W979" s="191" t="str">
        <f>IF(Q979="Campo","@Campos(posicao = "&amp;K979&amp;", tipo = '"&amp;R979&amp;"')@Column(name = """&amp;L979&amp;""")"&amp;IF(R979="D","@Temporal(TemporalType.DATE)","")&amp;"private "&amp;VLOOKUP(TEXT(R979,"@"),Apoio!A:B,2,0)&amp;" "&amp;SUBSTITUTE(LOWER(LEFT(L979,1))&amp;RIGHT(PROPER(L979),LEN(L979)-1),"_","")&amp;";",IF(ISNUMBER(Q979),IF(R979="R","@Entity@Table(name = ""reg_"&amp;LOWER(J979)&amp;""")@XmlRootElement","")&amp;VLOOKUP(J979,Blocos!D:I,6,0)&amp;Apoio!$E$1&amp;Y979,""))</f>
        <v>@Campos(posicao = 4, tipo = 'C')@Column(name = "UNID")private String unid;</v>
      </c>
      <c r="X979" s="190" t="str">
        <f>IF(ISNUMBER(Q979),COUNTIF(Blocos!G:G,J979),"")</f>
        <v/>
      </c>
      <c r="Y979" s="190" t="str">
        <f>IF(OR(X979=0,X979=""),"",VLOOKUP(SUMIFS(Blocos!A:A,Blocos!H:H,'EFD REGISTROS e Campos (2)'!X979,Blocos!G:G,'EFD REGISTROS e Campos (2)'!J979),Blocos!A:L,12,0))</f>
        <v/>
      </c>
      <c r="Z979" s="190" t="str">
        <f>IF(ISNUMBER(Q980),VLOOKUP(J979,Blocos!D:G,4,0),"")</f>
        <v/>
      </c>
      <c r="AA979" s="190" t="str">
        <f>IF(ISNUMBER(Q979),CONCATENATE("CREATE TABLE ""reg_",LOWER(J979),""" (""ID"" bigint NOT NULL AUTO_INCREMENT,  ""HASHFILE"" varchar(255) DEFAULT NULL, ""ID_PAI"" bigint NOT NULL,"),IF(Q979="Campo",CONCATENATE("""",L979,""" ",VLOOKUP(R979,Apoio!A:C,3,0)),""))&amp;IF(Z979="","",CONCATENATE("PRIMARY KEY (""ID""), KEY ""FK_reg_",LOWER(Z979),"_ID_PAI"" (""ID_PAI""), CONSTRAINT ""FK_reg_",LOWER(Z979),"_ID_PAI"" FOREIGN KEY (""ID_PAI"") REFERENCES ""reg_",LOWER(Z979),""" (""ID"")) ENGINE=InnoDB AUTO_INCREMENT=105774 DEFAULT CHARSET=utf8mb4 COLLATE=utf8mb4_0900_ai_ci;"))</f>
        <v>"UNID" varchar(255) DEFAULT NULL,</v>
      </c>
      <c r="AB979" s="190" t="str">
        <f t="shared" si="112"/>
        <v>`reg_c480`.`UNID`,</v>
      </c>
    </row>
    <row r="980" spans="1:28" ht="14.5" hidden="1" customHeight="1" x14ac:dyDescent="0.3">
      <c r="J980" s="187" t="str">
        <f t="shared" si="107"/>
        <v>C480</v>
      </c>
      <c r="K980" s="181">
        <v>5</v>
      </c>
      <c r="L980" s="289" t="s">
        <v>1026</v>
      </c>
      <c r="M980" s="182" t="s">
        <v>1027</v>
      </c>
      <c r="N980" s="181" t="s">
        <v>32</v>
      </c>
      <c r="O980" s="181" t="s">
        <v>28</v>
      </c>
      <c r="P980" s="181">
        <v>6</v>
      </c>
      <c r="Q980" s="192" t="str">
        <f t="shared" si="108"/>
        <v>Campo</v>
      </c>
      <c r="R980" s="192" t="s">
        <v>3606</v>
      </c>
      <c r="S980" s="191" t="str">
        <f t="shared" si="109"/>
        <v/>
      </c>
      <c r="T980" s="192" t="str">
        <f t="shared" si="110"/>
        <v>&lt;campo posicao="5"&gt;
&lt;coluna&gt;VL_UNIT_CONV&lt;/coluna&gt;
&lt;descricao&gt;Valor unitário da mercadoria, considerando a unidade utilizada para informar o campo “QUANT_CONV”.&lt;/descricao&gt;
&lt;tipo&gt;R&lt;/tipo&gt;
&lt;/campo&gt;</v>
      </c>
      <c r="U980" s="192" t="str">
        <f t="shared" si="106"/>
        <v>&lt;campo posicao="5"&gt;
&lt;coluna&gt;VL_UNIT_CONV&lt;/coluna&gt;
&lt;descricao&gt;Valor unitário da mercadoria, considerando a unidade utilizada para informar o campo “QUANT_CONV”.&lt;/descricao&gt;
&lt;tipo&gt;R&lt;/tipo&gt;
&lt;/campo&gt;</v>
      </c>
      <c r="V980" s="192" t="str">
        <f t="shared" si="111"/>
        <v>{"Column6", "VL_UNIT_CONV"},</v>
      </c>
      <c r="W980" s="191" t="str">
        <f>IF(Q980="Campo","@Campos(posicao = "&amp;K980&amp;", tipo = '"&amp;R980&amp;"')@Column(name = """&amp;L980&amp;""")"&amp;IF(R980="D","@Temporal(TemporalType.DATE)","")&amp;"private "&amp;VLOOKUP(TEXT(R980,"@"),Apoio!A:B,2,0)&amp;" "&amp;SUBSTITUTE(LOWER(LEFT(L980,1))&amp;RIGHT(PROPER(L980),LEN(L980)-1),"_","")&amp;";",IF(ISNUMBER(Q980),IF(R980="R","@Entity@Table(name = ""reg_"&amp;LOWER(J980)&amp;""")@XmlRootElement","")&amp;VLOOKUP(J980,Blocos!D:I,6,0)&amp;Apoio!$E$1&amp;Y980,""))</f>
        <v>@Campos(posicao = 5, tipo = 'R')@Column(name = "VL_UNIT_CONV")private BigDecimal vlUnitConv;</v>
      </c>
      <c r="X980" s="190" t="str">
        <f>IF(ISNUMBER(Q980),COUNTIF(Blocos!G:G,J980),"")</f>
        <v/>
      </c>
      <c r="Y980" s="190" t="str">
        <f>IF(OR(X980=0,X980=""),"",VLOOKUP(SUMIFS(Blocos!A:A,Blocos!H:H,'EFD REGISTROS e Campos (2)'!X980,Blocos!G:G,'EFD REGISTROS e Campos (2)'!J980),Blocos!A:L,12,0))</f>
        <v/>
      </c>
      <c r="Z980" s="190" t="str">
        <f>IF(ISNUMBER(Q981),VLOOKUP(J980,Blocos!D:G,4,0),"")</f>
        <v/>
      </c>
      <c r="AA980" s="190" t="str">
        <f>IF(ISNUMBER(Q980),CONCATENATE("CREATE TABLE ""reg_",LOWER(J980),""" (""ID"" bigint NOT NULL AUTO_INCREMENT,  ""HASHFILE"" varchar(255) DEFAULT NULL, ""ID_PAI"" bigint NOT NULL,"),IF(Q980="Campo",CONCATENATE("""",L980,""" ",VLOOKUP(R980,Apoio!A:C,3,0)),""))&amp;IF(Z980="","",CONCATENATE("PRIMARY KEY (""ID""), KEY ""FK_reg_",LOWER(Z980),"_ID_PAI"" (""ID_PAI""), CONSTRAINT ""FK_reg_",LOWER(Z980),"_ID_PAI"" FOREIGN KEY (""ID_PAI"") REFERENCES ""reg_",LOWER(Z980),""" (""ID"")) ENGINE=InnoDB AUTO_INCREMENT=105774 DEFAULT CHARSET=utf8mb4 COLLATE=utf8mb4_0900_ai_ci;"))</f>
        <v>"VL_UNIT_CONV" decimal(15,6) DEFAULT NULL,</v>
      </c>
      <c r="AB980" s="190" t="str">
        <f t="shared" si="112"/>
        <v>`reg_c480`.`VL_UNIT_CONV`,</v>
      </c>
    </row>
    <row r="981" spans="1:28" ht="14.5" hidden="1" customHeight="1" x14ac:dyDescent="0.3">
      <c r="J981" s="187" t="str">
        <f t="shared" si="107"/>
        <v>C480</v>
      </c>
      <c r="K981" s="181">
        <v>6</v>
      </c>
      <c r="L981" s="289" t="s">
        <v>3981</v>
      </c>
      <c r="M981" s="182" t="s">
        <v>1488</v>
      </c>
      <c r="N981" s="181" t="s">
        <v>32</v>
      </c>
      <c r="O981" s="181" t="s">
        <v>28</v>
      </c>
      <c r="P981" s="181">
        <v>6</v>
      </c>
      <c r="Q981" s="192" t="str">
        <f t="shared" si="108"/>
        <v>Campo</v>
      </c>
      <c r="R981" s="192" t="s">
        <v>3606</v>
      </c>
      <c r="S981" s="191" t="str">
        <f t="shared" si="109"/>
        <v/>
      </c>
      <c r="T981" s="192" t="str">
        <f t="shared" si="110"/>
        <v>&lt;campo posicao="6"&gt;
&lt;coluna&gt;VL_UNIT_ICMS_NA_OPERACAO_CONV&lt;/coluna&gt;
&lt;descricao&gt;Valor unitário para o ICMS na operação, caso não houvesse a ST, considerando unidade utilizada para informar o campo “QUANT_CONV”, aplicando-se a mesma redução da base de cálculo do ICMS ST na tributação, se houver.&lt;/descricao&gt;
&lt;tipo&gt;R&lt;/tipo&gt;
&lt;/campo&gt;</v>
      </c>
      <c r="U981" s="192" t="str">
        <f t="shared" si="106"/>
        <v>&lt;campo posicao="6"&gt;
&lt;coluna&gt;VL_UNIT_ICMS_NA_OPERACAO_CONV&lt;/coluna&gt;
&lt;descricao&gt;Valor unitário para o ICMS na operação, caso não houvesse a ST, considerando unidade utilizada para informar o campo “QUANT_CONV”, aplicando-se a mesma redução da base de cálculo do ICMS ST na tributação, se houver.&lt;/descricao&gt;
&lt;tipo&gt;R&lt;/tipo&gt;
&lt;/campo&gt;</v>
      </c>
      <c r="V981" s="192" t="str">
        <f t="shared" si="111"/>
        <v>{"Column7", "VL_UNIT_ICMS_NA_OPERACAO_CONV"},</v>
      </c>
      <c r="W981" s="191" t="str">
        <f>IF(Q981="Campo","@Campos(posicao = "&amp;K981&amp;", tipo = '"&amp;R981&amp;"')@Column(name = """&amp;L981&amp;""")"&amp;IF(R981="D","@Temporal(TemporalType.DATE)","")&amp;"private "&amp;VLOOKUP(TEXT(R981,"@"),Apoio!A:B,2,0)&amp;" "&amp;SUBSTITUTE(LOWER(LEFT(L981,1))&amp;RIGHT(PROPER(L981),LEN(L981)-1),"_","")&amp;";",IF(ISNUMBER(Q981),IF(R981="R","@Entity@Table(name = ""reg_"&amp;LOWER(J981)&amp;""")@XmlRootElement","")&amp;VLOOKUP(J981,Blocos!D:I,6,0)&amp;Apoio!$E$1&amp;Y981,""))</f>
        <v>@Campos(posicao = 6, tipo = 'R')@Column(name = "VL_UNIT_ICMS_NA_OPERACAO_CONV")private BigDecimal vlUnitIcmsNaOperacaoConv;</v>
      </c>
      <c r="X981" s="190" t="str">
        <f>IF(ISNUMBER(Q981),COUNTIF(Blocos!G:G,J981),"")</f>
        <v/>
      </c>
      <c r="Y981" s="190" t="str">
        <f>IF(OR(X981=0,X981=""),"",VLOOKUP(SUMIFS(Blocos!A:A,Blocos!H:H,'EFD REGISTROS e Campos (2)'!X981,Blocos!G:G,'EFD REGISTROS e Campos (2)'!J981),Blocos!A:L,12,0))</f>
        <v/>
      </c>
      <c r="Z981" s="190" t="str">
        <f>IF(ISNUMBER(Q982),VLOOKUP(J981,Blocos!D:G,4,0),"")</f>
        <v/>
      </c>
      <c r="AA981" s="190" t="str">
        <f>IF(ISNUMBER(Q981),CONCATENATE("CREATE TABLE ""reg_",LOWER(J981),""" (""ID"" bigint NOT NULL AUTO_INCREMENT,  ""HASHFILE"" varchar(255) DEFAULT NULL, ""ID_PAI"" bigint NOT NULL,"),IF(Q981="Campo",CONCATENATE("""",L981,""" ",VLOOKUP(R981,Apoio!A:C,3,0)),""))&amp;IF(Z981="","",CONCATENATE("PRIMARY KEY (""ID""), KEY ""FK_reg_",LOWER(Z981),"_ID_PAI"" (""ID_PAI""), CONSTRAINT ""FK_reg_",LOWER(Z981),"_ID_PAI"" FOREIGN KEY (""ID_PAI"") REFERENCES ""reg_",LOWER(Z981),""" (""ID"")) ENGINE=InnoDB AUTO_INCREMENT=105774 DEFAULT CHARSET=utf8mb4 COLLATE=utf8mb4_0900_ai_ci;"))</f>
        <v>"VL_UNIT_ICMS_NA_OPERACAO_CONV" decimal(15,6) DEFAULT NULL,</v>
      </c>
      <c r="AB981" s="190" t="str">
        <f t="shared" si="112"/>
        <v>`reg_c480`.`VL_UNIT_ICMS_NA_OPERACAO_CONV`,</v>
      </c>
    </row>
    <row r="982" spans="1:28" ht="14.5" hidden="1" customHeight="1" x14ac:dyDescent="0.3">
      <c r="J982" s="187" t="str">
        <f t="shared" si="107"/>
        <v>C480</v>
      </c>
      <c r="K982" s="181">
        <v>7</v>
      </c>
      <c r="L982" s="289" t="s">
        <v>3978</v>
      </c>
      <c r="M982" s="182" t="s">
        <v>1558</v>
      </c>
      <c r="N982" s="181" t="s">
        <v>32</v>
      </c>
      <c r="O982" s="181" t="s">
        <v>28</v>
      </c>
      <c r="P982" s="181">
        <v>6</v>
      </c>
      <c r="Q982" s="192" t="str">
        <f t="shared" si="108"/>
        <v>Campo</v>
      </c>
      <c r="R982" s="192" t="s">
        <v>3606</v>
      </c>
      <c r="S982" s="191" t="str">
        <f t="shared" si="109"/>
        <v/>
      </c>
      <c r="T982" s="192" t="str">
        <f t="shared" si="110"/>
        <v>&lt;campo posicao="7"&gt;
&lt;coluna&gt;VL_UNIT_ICMS_OP_CONV&lt;/coluna&gt;
&lt;descricao&gt;Valor unitário do ICMS OP calculado conforme a legislação de cada UF, considerando a unidade utilizada para informar o campo “QUANT_CONV”, utilizado para cálculo de ressarcimento/restituição de ST, no desfazimento da substituição tributária, quando se utiliza a fórmula descrita nas instruções de preenchimento do campo 11, no item a1).&lt;/descricao&gt;
&lt;tipo&gt;R&lt;/tipo&gt;
&lt;/campo&gt;</v>
      </c>
      <c r="U982" s="192" t="str">
        <f t="shared" si="106"/>
        <v>&lt;campo posicao="7"&gt;
&lt;coluna&gt;VL_UNIT_ICMS_OP_CONV&lt;/coluna&gt;
&lt;descricao&gt;Valor unitário do ICMS OP calculado conforme a legislação de cada UF, considerando a unidade utilizada para informar o campo “QUANT_CONV”, utilizado para cálculo de ressarcimento/restituição de ST, no desfazimento da substituição tributária, quando se utiliza a fórmula descrita nas instruções de preenchimento do campo 11, no item a1).&lt;/descricao&gt;
&lt;tipo&gt;R&lt;/tipo&gt;
&lt;/campo&gt;</v>
      </c>
      <c r="V982" s="192" t="str">
        <f t="shared" si="111"/>
        <v>{"Column8", "VL_UNIT_ICMS_OP_CONV"},</v>
      </c>
      <c r="W982" s="191" t="str">
        <f>IF(Q982="Campo","@Campos(posicao = "&amp;K982&amp;", tipo = '"&amp;R982&amp;"')@Column(name = """&amp;L982&amp;""")"&amp;IF(R982="D","@Temporal(TemporalType.DATE)","")&amp;"private "&amp;VLOOKUP(TEXT(R982,"@"),Apoio!A:B,2,0)&amp;" "&amp;SUBSTITUTE(LOWER(LEFT(L982,1))&amp;RIGHT(PROPER(L982),LEN(L982)-1),"_","")&amp;";",IF(ISNUMBER(Q982),IF(R982="R","@Entity@Table(name = ""reg_"&amp;LOWER(J982)&amp;""")@XmlRootElement","")&amp;VLOOKUP(J982,Blocos!D:I,6,0)&amp;Apoio!$E$1&amp;Y982,""))</f>
        <v>@Campos(posicao = 7, tipo = 'R')@Column(name = "VL_UNIT_ICMS_OP_CONV")private BigDecimal vlUnitIcmsOpConv;</v>
      </c>
      <c r="X982" s="190" t="str">
        <f>IF(ISNUMBER(Q982),COUNTIF(Blocos!G:G,J982),"")</f>
        <v/>
      </c>
      <c r="Y982" s="190" t="str">
        <f>IF(OR(X982=0,X982=""),"",VLOOKUP(SUMIFS(Blocos!A:A,Blocos!H:H,'EFD REGISTROS e Campos (2)'!X982,Blocos!G:G,'EFD REGISTROS e Campos (2)'!J982),Blocos!A:L,12,0))</f>
        <v/>
      </c>
      <c r="Z982" s="190" t="str">
        <f>IF(ISNUMBER(Q983),VLOOKUP(J982,Blocos!D:G,4,0),"")</f>
        <v/>
      </c>
      <c r="AA982" s="190" t="str">
        <f>IF(ISNUMBER(Q982),CONCATENATE("CREATE TABLE ""reg_",LOWER(J982),""" (""ID"" bigint NOT NULL AUTO_INCREMENT,  ""HASHFILE"" varchar(255) DEFAULT NULL, ""ID_PAI"" bigint NOT NULL,"),IF(Q982="Campo",CONCATENATE("""",L982,""" ",VLOOKUP(R982,Apoio!A:C,3,0)),""))&amp;IF(Z982="","",CONCATENATE("PRIMARY KEY (""ID""), KEY ""FK_reg_",LOWER(Z982),"_ID_PAI"" (""ID_PAI""), CONSTRAINT ""FK_reg_",LOWER(Z982),"_ID_PAI"" FOREIGN KEY (""ID_PAI"") REFERENCES ""reg_",LOWER(Z982),""" (""ID"")) ENGINE=InnoDB AUTO_INCREMENT=105774 DEFAULT CHARSET=utf8mb4 COLLATE=utf8mb4_0900_ai_ci;"))</f>
        <v>"VL_UNIT_ICMS_OP_CONV" decimal(15,6) DEFAULT NULL,</v>
      </c>
      <c r="AB982" s="190" t="str">
        <f t="shared" si="112"/>
        <v>`reg_c480`.`VL_UNIT_ICMS_OP_CONV`,</v>
      </c>
    </row>
    <row r="983" spans="1:28" ht="14.5" hidden="1" customHeight="1" x14ac:dyDescent="0.3">
      <c r="J983" s="187" t="str">
        <f t="shared" si="107"/>
        <v>C480</v>
      </c>
      <c r="K983" s="181">
        <v>8</v>
      </c>
      <c r="L983" s="289" t="s">
        <v>3982</v>
      </c>
      <c r="M983" s="182" t="s">
        <v>1490</v>
      </c>
      <c r="N983" s="181" t="s">
        <v>32</v>
      </c>
      <c r="O983" s="181" t="s">
        <v>28</v>
      </c>
      <c r="P983" s="181">
        <v>6</v>
      </c>
      <c r="Q983" s="192" t="str">
        <f t="shared" si="108"/>
        <v>Campo</v>
      </c>
      <c r="R983" s="192" t="s">
        <v>3606</v>
      </c>
      <c r="S983" s="191" t="str">
        <f t="shared" si="109"/>
        <v/>
      </c>
      <c r="T983" s="192" t="str">
        <f t="shared" si="110"/>
        <v>&lt;campo posicao="8"&gt;
&lt;coluna&gt;VL_UNIT_ICMS_OP_ESTOQUE_CONV&lt;/coluna&gt;
&lt;descricao&gt;Valor médio unitário do ICMS que o contribuinte teria se creditado referente à operação de entrada das mercadorias em estoque caso estivesse submetida ao regime comum de tributação, calculado conforme a legislação de cada UF, considerando a unidade utilizada para informar o campo “QUANT_CONV” &lt;/descricao&gt;
&lt;tipo&gt;R&lt;/tipo&gt;
&lt;/campo&gt;</v>
      </c>
      <c r="U983" s="192" t="str">
        <f t="shared" si="106"/>
        <v>&lt;campo posicao="8"&gt;
&lt;coluna&gt;VL_UNIT_ICMS_OP_ESTOQUE_CONV&lt;/coluna&gt;
&lt;descricao&gt;Valor médio unitário do ICMS que o contribuinte teria se creditado referente à operação de entrada das mercadorias em estoque caso estivesse submetida ao regime comum de tributação, calculado conforme a legislação de cada UF, considerando a unidade utilizada para informar o campo “QUANT_CONV” &lt;/descricao&gt;
&lt;tipo&gt;R&lt;/tipo&gt;
&lt;/campo&gt;</v>
      </c>
      <c r="V983" s="192" t="str">
        <f t="shared" si="111"/>
        <v>{"Column9", "VL_UNIT_ICMS_OP_ESTOQUE_CONV"},</v>
      </c>
      <c r="W983" s="191" t="str">
        <f>IF(Q983="Campo","@Campos(posicao = "&amp;K983&amp;", tipo = '"&amp;R983&amp;"')@Column(name = """&amp;L983&amp;""")"&amp;IF(R983="D","@Temporal(TemporalType.DATE)","")&amp;"private "&amp;VLOOKUP(TEXT(R983,"@"),Apoio!A:B,2,0)&amp;" "&amp;SUBSTITUTE(LOWER(LEFT(L983,1))&amp;RIGHT(PROPER(L983),LEN(L983)-1),"_","")&amp;";",IF(ISNUMBER(Q983),IF(R983="R","@Entity@Table(name = ""reg_"&amp;LOWER(J983)&amp;""")@XmlRootElement","")&amp;VLOOKUP(J983,Blocos!D:I,6,0)&amp;Apoio!$E$1&amp;Y983,""))</f>
        <v>@Campos(posicao = 8, tipo = 'R')@Column(name = "VL_UNIT_ICMS_OP_ESTOQUE_CONV")private BigDecimal vlUnitIcmsOpEstoqueConv;</v>
      </c>
      <c r="X983" s="190" t="str">
        <f>IF(ISNUMBER(Q983),COUNTIF(Blocos!G:G,J983),"")</f>
        <v/>
      </c>
      <c r="Y983" s="190" t="str">
        <f>IF(OR(X983=0,X983=""),"",VLOOKUP(SUMIFS(Blocos!A:A,Blocos!H:H,'EFD REGISTROS e Campos (2)'!X983,Blocos!G:G,'EFD REGISTROS e Campos (2)'!J983),Blocos!A:L,12,0))</f>
        <v/>
      </c>
      <c r="Z983" s="190" t="str">
        <f>IF(ISNUMBER(Q984),VLOOKUP(J983,Blocos!D:G,4,0),"")</f>
        <v/>
      </c>
      <c r="AA983" s="190" t="str">
        <f>IF(ISNUMBER(Q983),CONCATENATE("CREATE TABLE ""reg_",LOWER(J983),""" (""ID"" bigint NOT NULL AUTO_INCREMENT,  ""HASHFILE"" varchar(255) DEFAULT NULL, ""ID_PAI"" bigint NOT NULL,"),IF(Q983="Campo",CONCATENATE("""",L983,""" ",VLOOKUP(R983,Apoio!A:C,3,0)),""))&amp;IF(Z983="","",CONCATENATE("PRIMARY KEY (""ID""), KEY ""FK_reg_",LOWER(Z983),"_ID_PAI"" (""ID_PAI""), CONSTRAINT ""FK_reg_",LOWER(Z983),"_ID_PAI"" FOREIGN KEY (""ID_PAI"") REFERENCES ""reg_",LOWER(Z983),""" (""ID"")) ENGINE=InnoDB AUTO_INCREMENT=105774 DEFAULT CHARSET=utf8mb4 COLLATE=utf8mb4_0900_ai_ci;"))</f>
        <v>"VL_UNIT_ICMS_OP_ESTOQUE_CONV" decimal(15,6) DEFAULT NULL,</v>
      </c>
      <c r="AB983" s="190" t="str">
        <f t="shared" si="112"/>
        <v>`reg_c480`.`VL_UNIT_ICMS_OP_ESTOQUE_CONV`,</v>
      </c>
    </row>
    <row r="984" spans="1:28" ht="14.5" hidden="1" customHeight="1" x14ac:dyDescent="0.3">
      <c r="J984" s="187" t="str">
        <f t="shared" si="107"/>
        <v>C480</v>
      </c>
      <c r="K984" s="181">
        <v>9</v>
      </c>
      <c r="L984" s="289" t="s">
        <v>1780</v>
      </c>
      <c r="M984" s="182" t="s">
        <v>1491</v>
      </c>
      <c r="N984" s="181" t="s">
        <v>32</v>
      </c>
      <c r="O984" s="181" t="s">
        <v>28</v>
      </c>
      <c r="P984" s="181">
        <v>6</v>
      </c>
      <c r="Q984" s="192" t="str">
        <f t="shared" si="108"/>
        <v>Campo</v>
      </c>
      <c r="R984" s="192" t="s">
        <v>3606</v>
      </c>
      <c r="S984" s="191" t="str">
        <f t="shared" si="109"/>
        <v/>
      </c>
      <c r="T984" s="192" t="str">
        <f t="shared" si="110"/>
        <v>&lt;campo posicao="9"&gt;
&lt;coluna&gt;VL_UNIT_ICMS_ST_ESTOQUE_CONV&lt;/coluna&gt;
&lt;descricao&gt;Valor médio unitário do ICMS ST, incluindo FCP ST, das mercadorias em estoque, considerando unidade utilizada para informar o campo “QUANT_CONV”.&lt;/descricao&gt;
&lt;tipo&gt;R&lt;/tipo&gt;
&lt;/campo&gt;</v>
      </c>
      <c r="U984" s="192" t="str">
        <f t="shared" si="106"/>
        <v>&lt;campo posicao="9"&gt;
&lt;coluna&gt;VL_UNIT_ICMS_ST_ESTOQUE_CONV&lt;/coluna&gt;
&lt;descricao&gt;Valor médio unitário do ICMS ST, incluindo FCP ST, das mercadorias em estoque, considerando unidade utilizada para informar o campo “QUANT_CONV”.&lt;/descricao&gt;
&lt;tipo&gt;R&lt;/tipo&gt;
&lt;/campo&gt;</v>
      </c>
      <c r="V984" s="192" t="str">
        <f t="shared" si="111"/>
        <v>{"Column10", "VL_UNIT_ICMS_ST_ESTOQUE_CONV"},</v>
      </c>
      <c r="W984" s="191" t="str">
        <f>IF(Q984="Campo","@Campos(posicao = "&amp;K984&amp;", tipo = '"&amp;R984&amp;"')@Column(name = """&amp;L984&amp;""")"&amp;IF(R984="D","@Temporal(TemporalType.DATE)","")&amp;"private "&amp;VLOOKUP(TEXT(R984,"@"),Apoio!A:B,2,0)&amp;" "&amp;SUBSTITUTE(LOWER(LEFT(L984,1))&amp;RIGHT(PROPER(L984),LEN(L984)-1),"_","")&amp;";",IF(ISNUMBER(Q984),IF(R984="R","@Entity@Table(name = ""reg_"&amp;LOWER(J984)&amp;""")@XmlRootElement","")&amp;VLOOKUP(J984,Blocos!D:I,6,0)&amp;Apoio!$E$1&amp;Y984,""))</f>
        <v>@Campos(posicao = 9, tipo = 'R')@Column(name = "VL_UNIT_ICMS_ST_ESTOQUE_CONV")private BigDecimal vlUnitIcmsStEstoqueConv;</v>
      </c>
      <c r="X984" s="190" t="str">
        <f>IF(ISNUMBER(Q984),COUNTIF(Blocos!G:G,J984),"")</f>
        <v/>
      </c>
      <c r="Y984" s="190" t="str">
        <f>IF(OR(X984=0,X984=""),"",VLOOKUP(SUMIFS(Blocos!A:A,Blocos!H:H,'EFD REGISTROS e Campos (2)'!X984,Blocos!G:G,'EFD REGISTROS e Campos (2)'!J984),Blocos!A:L,12,0))</f>
        <v/>
      </c>
      <c r="Z984" s="190" t="str">
        <f>IF(ISNUMBER(Q985),VLOOKUP(J984,Blocos!D:G,4,0),"")</f>
        <v/>
      </c>
      <c r="AA984" s="190" t="str">
        <f>IF(ISNUMBER(Q984),CONCATENATE("CREATE TABLE ""reg_",LOWER(J984),""" (""ID"" bigint NOT NULL AUTO_INCREMENT,  ""HASHFILE"" varchar(255) DEFAULT NULL, ""ID_PAI"" bigint NOT NULL,"),IF(Q984="Campo",CONCATENATE("""",L984,""" ",VLOOKUP(R984,Apoio!A:C,3,0)),""))&amp;IF(Z984="","",CONCATENATE("PRIMARY KEY (""ID""), KEY ""FK_reg_",LOWER(Z984),"_ID_PAI"" (""ID_PAI""), CONSTRAINT ""FK_reg_",LOWER(Z984),"_ID_PAI"" FOREIGN KEY (""ID_PAI"") REFERENCES ""reg_",LOWER(Z984),""" (""ID"")) ENGINE=InnoDB AUTO_INCREMENT=105774 DEFAULT CHARSET=utf8mb4 COLLATE=utf8mb4_0900_ai_ci;"))</f>
        <v>"VL_UNIT_ICMS_ST_ESTOQUE_CONV" decimal(15,6) DEFAULT NULL,</v>
      </c>
      <c r="AB984" s="190" t="str">
        <f t="shared" si="112"/>
        <v>`reg_c480`.`VL_UNIT_ICMS_ST_ESTOQUE_CONV`,</v>
      </c>
    </row>
    <row r="985" spans="1:28" ht="14.5" hidden="1" customHeight="1" x14ac:dyDescent="0.3">
      <c r="J985" s="187" t="str">
        <f t="shared" si="107"/>
        <v>C480</v>
      </c>
      <c r="K985" s="181">
        <v>10</v>
      </c>
      <c r="L985" s="289" t="s">
        <v>1492</v>
      </c>
      <c r="M985" s="182" t="s">
        <v>1559</v>
      </c>
      <c r="N985" s="181" t="s">
        <v>32</v>
      </c>
      <c r="O985" s="181" t="s">
        <v>28</v>
      </c>
      <c r="P985" s="181">
        <v>6</v>
      </c>
      <c r="Q985" s="192" t="str">
        <f t="shared" si="108"/>
        <v>Campo</v>
      </c>
      <c r="R985" s="192" t="s">
        <v>3606</v>
      </c>
      <c r="S985" s="191" t="str">
        <f t="shared" si="109"/>
        <v/>
      </c>
      <c r="T985" s="192" t="str">
        <f t="shared" si="110"/>
        <v>&lt;campo posicao="10"&gt;
&lt;coluna&gt;VL_UNIT_FCP_ICMS_ST_ESTOQUE_CONV&lt;/coluna&gt;
&lt;descricao&gt;Valor médio unitário do FCP ST agregado ao ICMS das mercadorias em estoque, considerando unidade utilizada para informar
o campo “QUANT_CONV”.&lt;/descricao&gt;
&lt;tipo&gt;R&lt;/tipo&gt;
&lt;/campo&gt;</v>
      </c>
      <c r="U985" s="192" t="str">
        <f t="shared" si="106"/>
        <v>&lt;campo posicao="10"&gt;
&lt;coluna&gt;VL_UNIT_FCP_ICMS_ST_ESTOQUE_CONV&lt;/coluna&gt;
&lt;descricao&gt;Valor médio unitário do FCP ST agregado ao ICMS das mercadorias em estoque, considerando unidade utilizada para informar
o campo “QUANT_CONV”.&lt;/descricao&gt;
&lt;tipo&gt;R&lt;/tipo&gt;
&lt;/campo&gt;</v>
      </c>
      <c r="V985" s="192" t="str">
        <f t="shared" si="111"/>
        <v>{"Column11", "VL_UNIT_FCP_ICMS_ST_ESTOQUE_CONV"},</v>
      </c>
      <c r="W985" s="191" t="str">
        <f>IF(Q985="Campo","@Campos(posicao = "&amp;K985&amp;", tipo = '"&amp;R985&amp;"')@Column(name = """&amp;L985&amp;""")"&amp;IF(R985="D","@Temporal(TemporalType.DATE)","")&amp;"private "&amp;VLOOKUP(TEXT(R985,"@"),Apoio!A:B,2,0)&amp;" "&amp;SUBSTITUTE(LOWER(LEFT(L985,1))&amp;RIGHT(PROPER(L985),LEN(L985)-1),"_","")&amp;";",IF(ISNUMBER(Q985),IF(R985="R","@Entity@Table(name = ""reg_"&amp;LOWER(J985)&amp;""")@XmlRootElement","")&amp;VLOOKUP(J985,Blocos!D:I,6,0)&amp;Apoio!$E$1&amp;Y985,""))</f>
        <v>@Campos(posicao = 10, tipo = 'R')@Column(name = "VL_UNIT_FCP_ICMS_ST_ESTOQUE_CONV")private BigDecimal vlUnitFcpIcmsStEstoqueConv;</v>
      </c>
      <c r="X985" s="190" t="str">
        <f>IF(ISNUMBER(Q985),COUNTIF(Blocos!G:G,J985),"")</f>
        <v/>
      </c>
      <c r="Y985" s="190" t="str">
        <f>IF(OR(X985=0,X985=""),"",VLOOKUP(SUMIFS(Blocos!A:A,Blocos!H:H,'EFD REGISTROS e Campos (2)'!X985,Blocos!G:G,'EFD REGISTROS e Campos (2)'!J985),Blocos!A:L,12,0))</f>
        <v/>
      </c>
      <c r="Z985" s="190" t="str">
        <f>IF(ISNUMBER(Q986),VLOOKUP(J985,Blocos!D:G,4,0),"")</f>
        <v/>
      </c>
      <c r="AA985" s="190" t="str">
        <f>IF(ISNUMBER(Q985),CONCATENATE("CREATE TABLE ""reg_",LOWER(J985),""" (""ID"" bigint NOT NULL AUTO_INCREMENT,  ""HASHFILE"" varchar(255) DEFAULT NULL, ""ID_PAI"" bigint NOT NULL,"),IF(Q985="Campo",CONCATENATE("""",L985,""" ",VLOOKUP(R985,Apoio!A:C,3,0)),""))&amp;IF(Z985="","",CONCATENATE("PRIMARY KEY (""ID""), KEY ""FK_reg_",LOWER(Z985),"_ID_PAI"" (""ID_PAI""), CONSTRAINT ""FK_reg_",LOWER(Z985),"_ID_PAI"" FOREIGN KEY (""ID_PAI"") REFERENCES ""reg_",LOWER(Z985),""" (""ID"")) ENGINE=InnoDB AUTO_INCREMENT=105774 DEFAULT CHARSET=utf8mb4 COLLATE=utf8mb4_0900_ai_ci;"))</f>
        <v>"VL_UNIT_FCP_ICMS_ST_ESTOQUE_CONV" decimal(15,6) DEFAULT NULL,</v>
      </c>
      <c r="AB985" s="190" t="str">
        <f t="shared" si="112"/>
        <v>`reg_c480`.`VL_UNIT_FCP_ICMS_ST_ESTOQUE_CONV`,</v>
      </c>
    </row>
    <row r="986" spans="1:28" ht="14.5" hidden="1" customHeight="1" x14ac:dyDescent="0.3">
      <c r="J986" s="187" t="str">
        <f t="shared" si="107"/>
        <v>C480</v>
      </c>
      <c r="K986" s="181">
        <v>11</v>
      </c>
      <c r="L986" s="289" t="s">
        <v>1071</v>
      </c>
      <c r="M986" s="182" t="s">
        <v>1094</v>
      </c>
      <c r="N986" s="181" t="s">
        <v>32</v>
      </c>
      <c r="O986" s="181" t="s">
        <v>28</v>
      </c>
      <c r="P986" s="181">
        <v>6</v>
      </c>
      <c r="Q986" s="192" t="str">
        <f t="shared" si="108"/>
        <v>Campo</v>
      </c>
      <c r="R986" s="192" t="s">
        <v>3606</v>
      </c>
      <c r="S986" s="191" t="str">
        <f t="shared" si="109"/>
        <v/>
      </c>
      <c r="T986" s="192" t="str">
        <f t="shared" si="110"/>
        <v>&lt;campo posicao="11"&gt;
&lt;coluna&gt;VL_UNIT_ICMS_ST_CONV_REST&lt;/coluna&gt;
&lt;descricao&gt;Valor unitário do total do ICMS ST, incluindo FCP ST, a ser restituído/ressarcido, calculado conforme a legislação de cada UF, considerando a unidade utilizada para informar o campo “QUANT_CONV”.&lt;/descricao&gt;
&lt;tipo&gt;R&lt;/tipo&gt;
&lt;/campo&gt;</v>
      </c>
      <c r="U986" s="192" t="str">
        <f t="shared" si="106"/>
        <v>&lt;campo posicao="11"&gt;
&lt;coluna&gt;VL_UNIT_ICMS_ST_CONV_REST&lt;/coluna&gt;
&lt;descricao&gt;Valor unitário do total do ICMS ST, incluindo FCP ST, a ser restituído/ressarcido, calculado conforme a legislação de cada UF, considerando a unidade utilizada para informar o campo “QUANT_CONV”.&lt;/descricao&gt;
&lt;tipo&gt;R&lt;/tipo&gt;
&lt;/campo&gt;</v>
      </c>
      <c r="V986" s="192" t="str">
        <f t="shared" si="111"/>
        <v>{"Column12", "VL_UNIT_ICMS_ST_CONV_REST"},</v>
      </c>
      <c r="W986" s="191" t="str">
        <f>IF(Q986="Campo","@Campos(posicao = "&amp;K986&amp;", tipo = '"&amp;R986&amp;"')@Column(name = """&amp;L986&amp;""")"&amp;IF(R986="D","@Temporal(TemporalType.DATE)","")&amp;"private "&amp;VLOOKUP(TEXT(R986,"@"),Apoio!A:B,2,0)&amp;" "&amp;SUBSTITUTE(LOWER(LEFT(L986,1))&amp;RIGHT(PROPER(L986),LEN(L986)-1),"_","")&amp;";",IF(ISNUMBER(Q986),IF(R986="R","@Entity@Table(name = ""reg_"&amp;LOWER(J986)&amp;""")@XmlRootElement","")&amp;VLOOKUP(J986,Blocos!D:I,6,0)&amp;Apoio!$E$1&amp;Y986,""))</f>
        <v>@Campos(posicao = 11, tipo = 'R')@Column(name = "VL_UNIT_ICMS_ST_CONV_REST")private BigDecimal vlUnitIcmsStConvRest;</v>
      </c>
      <c r="X986" s="190" t="str">
        <f>IF(ISNUMBER(Q986),COUNTIF(Blocos!G:G,J986),"")</f>
        <v/>
      </c>
      <c r="Y986" s="190" t="str">
        <f>IF(OR(X986=0,X986=""),"",VLOOKUP(SUMIFS(Blocos!A:A,Blocos!H:H,'EFD REGISTROS e Campos (2)'!X986,Blocos!G:G,'EFD REGISTROS e Campos (2)'!J986),Blocos!A:L,12,0))</f>
        <v/>
      </c>
      <c r="Z986" s="190" t="str">
        <f>IF(ISNUMBER(Q987),VLOOKUP(J986,Blocos!D:G,4,0),"")</f>
        <v/>
      </c>
      <c r="AA986" s="190" t="str">
        <f>IF(ISNUMBER(Q986),CONCATENATE("CREATE TABLE ""reg_",LOWER(J986),""" (""ID"" bigint NOT NULL AUTO_INCREMENT,  ""HASHFILE"" varchar(255) DEFAULT NULL, ""ID_PAI"" bigint NOT NULL,"),IF(Q986="Campo",CONCATENATE("""",L986,""" ",VLOOKUP(R986,Apoio!A:C,3,0)),""))&amp;IF(Z986="","",CONCATENATE("PRIMARY KEY (""ID""), KEY ""FK_reg_",LOWER(Z986),"_ID_PAI"" (""ID_PAI""), CONSTRAINT ""FK_reg_",LOWER(Z986),"_ID_PAI"" FOREIGN KEY (""ID_PAI"") REFERENCES ""reg_",LOWER(Z986),""" (""ID"")) ENGINE=InnoDB AUTO_INCREMENT=105774 DEFAULT CHARSET=utf8mb4 COLLATE=utf8mb4_0900_ai_ci;"))</f>
        <v>"VL_UNIT_ICMS_ST_CONV_REST" decimal(15,6) DEFAULT NULL,</v>
      </c>
      <c r="AB986" s="190" t="str">
        <f t="shared" si="112"/>
        <v>`reg_c480`.`VL_UNIT_ICMS_ST_CONV_REST`,</v>
      </c>
    </row>
    <row r="987" spans="1:28" ht="14.5" hidden="1" customHeight="1" x14ac:dyDescent="0.3">
      <c r="J987" s="187" t="str">
        <f t="shared" si="107"/>
        <v>C480</v>
      </c>
      <c r="K987" s="181">
        <v>12</v>
      </c>
      <c r="L987" s="289" t="s">
        <v>1073</v>
      </c>
      <c r="M987" s="182" t="s">
        <v>1074</v>
      </c>
      <c r="N987" s="181" t="s">
        <v>32</v>
      </c>
      <c r="O987" s="181" t="s">
        <v>28</v>
      </c>
      <c r="P987" s="181">
        <v>6</v>
      </c>
      <c r="Q987" s="192" t="str">
        <f t="shared" si="108"/>
        <v>Campo</v>
      </c>
      <c r="R987" s="192" t="s">
        <v>3606</v>
      </c>
      <c r="S987" s="191" t="str">
        <f t="shared" si="109"/>
        <v/>
      </c>
      <c r="T987" s="192" t="str">
        <f t="shared" si="110"/>
        <v>&lt;campo posicao="12"&gt;
&lt;coluna&gt;VL_UNIT_FCP_ST_CONV_REST&lt;/coluna&gt;
&lt;descricao&gt;Valor unitário correspondente à parcela de ICMS FCP ST que compõe o campo “VL_UNIT_ICMS_ST_CONV_REST”, considerando a unidade utilizada para informar o campo “QUANT_CONV”.&lt;/descricao&gt;
&lt;tipo&gt;R&lt;/tipo&gt;
&lt;/campo&gt;</v>
      </c>
      <c r="U987" s="192" t="str">
        <f t="shared" si="106"/>
        <v>&lt;campo posicao="12"&gt;
&lt;coluna&gt;VL_UNIT_FCP_ST_CONV_REST&lt;/coluna&gt;
&lt;descricao&gt;Valor unitário correspondente à parcela de ICMS FCP ST que compõe o campo “VL_UNIT_ICMS_ST_CONV_REST”, considerando a unidade utilizada para informar o campo “QUANT_CONV”.&lt;/descricao&gt;
&lt;tipo&gt;R&lt;/tipo&gt;
&lt;/campo&gt;</v>
      </c>
      <c r="V987" s="192" t="str">
        <f t="shared" si="111"/>
        <v>{"Column13", "VL_UNIT_FCP_ST_CONV_REST"},</v>
      </c>
      <c r="W987" s="191" t="str">
        <f>IF(Q987="Campo","@Campos(posicao = "&amp;K987&amp;", tipo = '"&amp;R987&amp;"')@Column(name = """&amp;L987&amp;""")"&amp;IF(R987="D","@Temporal(TemporalType.DATE)","")&amp;"private "&amp;VLOOKUP(TEXT(R987,"@"),Apoio!A:B,2,0)&amp;" "&amp;SUBSTITUTE(LOWER(LEFT(L987,1))&amp;RIGHT(PROPER(L987),LEN(L987)-1),"_","")&amp;";",IF(ISNUMBER(Q987),IF(R987="R","@Entity@Table(name = ""reg_"&amp;LOWER(J987)&amp;""")@XmlRootElement","")&amp;VLOOKUP(J987,Blocos!D:I,6,0)&amp;Apoio!$E$1&amp;Y987,""))</f>
        <v>@Campos(posicao = 12, tipo = 'R')@Column(name = "VL_UNIT_FCP_ST_CONV_REST")private BigDecimal vlUnitFcpStConvRest;</v>
      </c>
      <c r="X987" s="190" t="str">
        <f>IF(ISNUMBER(Q987),COUNTIF(Blocos!G:G,J987),"")</f>
        <v/>
      </c>
      <c r="Y987" s="190" t="str">
        <f>IF(OR(X987=0,X987=""),"",VLOOKUP(SUMIFS(Blocos!A:A,Blocos!H:H,'EFD REGISTROS e Campos (2)'!X987,Blocos!G:G,'EFD REGISTROS e Campos (2)'!J987),Blocos!A:L,12,0))</f>
        <v/>
      </c>
      <c r="Z987" s="190" t="str">
        <f>IF(ISNUMBER(Q988),VLOOKUP(J987,Blocos!D:G,4,0),"")</f>
        <v/>
      </c>
      <c r="AA987" s="190" t="str">
        <f>IF(ISNUMBER(Q987),CONCATENATE("CREATE TABLE ""reg_",LOWER(J987),""" (""ID"" bigint NOT NULL AUTO_INCREMENT,  ""HASHFILE"" varchar(255) DEFAULT NULL, ""ID_PAI"" bigint NOT NULL,"),IF(Q987="Campo",CONCATENATE("""",L987,""" ",VLOOKUP(R987,Apoio!A:C,3,0)),""))&amp;IF(Z987="","",CONCATENATE("PRIMARY KEY (""ID""), KEY ""FK_reg_",LOWER(Z987),"_ID_PAI"" (""ID_PAI""), CONSTRAINT ""FK_reg_",LOWER(Z987),"_ID_PAI"" FOREIGN KEY (""ID_PAI"") REFERENCES ""reg_",LOWER(Z987),""" (""ID"")) ENGINE=InnoDB AUTO_INCREMENT=105774 DEFAULT CHARSET=utf8mb4 COLLATE=utf8mb4_0900_ai_ci;"))</f>
        <v>"VL_UNIT_FCP_ST_CONV_REST" decimal(15,6) DEFAULT NULL,</v>
      </c>
      <c r="AB987" s="190" t="str">
        <f t="shared" si="112"/>
        <v>`reg_c480`.`VL_UNIT_FCP_ST_CONV_REST`,</v>
      </c>
    </row>
    <row r="988" spans="1:28" ht="14.5" hidden="1" customHeight="1" x14ac:dyDescent="0.3">
      <c r="J988" s="187" t="str">
        <f t="shared" si="107"/>
        <v>C480</v>
      </c>
      <c r="K988" s="181">
        <v>13</v>
      </c>
      <c r="L988" s="289" t="s">
        <v>1075</v>
      </c>
      <c r="M988" s="182" t="s">
        <v>1097</v>
      </c>
      <c r="N988" s="181" t="s">
        <v>32</v>
      </c>
      <c r="O988" s="181" t="s">
        <v>28</v>
      </c>
      <c r="P988" s="181">
        <v>6</v>
      </c>
      <c r="Q988" s="192" t="str">
        <f t="shared" si="108"/>
        <v>Campo</v>
      </c>
      <c r="R988" s="192" t="s">
        <v>3606</v>
      </c>
      <c r="S988" s="191" t="str">
        <f t="shared" si="109"/>
        <v/>
      </c>
      <c r="T988" s="192" t="str">
        <f t="shared" si="110"/>
        <v>&lt;campo posicao="13"&gt;
&lt;coluna&gt;VL_UNIT_ICMS_ST_CONV_COMPL&lt;/coluna&gt;
&lt;descricao&gt;Valor unitário do complemento do ICMS, incluindo FCP ST, considerando a unidade utilizada para informar o campo “QUANT_CONV”.&lt;/descricao&gt;
&lt;tipo&gt;R&lt;/tipo&gt;
&lt;/campo&gt;</v>
      </c>
      <c r="U988" s="192" t="str">
        <f t="shared" si="106"/>
        <v>&lt;campo posicao="13"&gt;
&lt;coluna&gt;VL_UNIT_ICMS_ST_CONV_COMPL&lt;/coluna&gt;
&lt;descricao&gt;Valor unitário do complemento do ICMS, incluindo FCP ST, considerando a unidade utilizada para informar o campo “QUANT_CONV”.&lt;/descricao&gt;
&lt;tipo&gt;R&lt;/tipo&gt;
&lt;/campo&gt;</v>
      </c>
      <c r="V988" s="192" t="str">
        <f t="shared" si="111"/>
        <v>{"Column14", "VL_UNIT_ICMS_ST_CONV_COMPL"},</v>
      </c>
      <c r="W988" s="191" t="str">
        <f>IF(Q988="Campo","@Campos(posicao = "&amp;K988&amp;", tipo = '"&amp;R988&amp;"')@Column(name = """&amp;L988&amp;""")"&amp;IF(R988="D","@Temporal(TemporalType.DATE)","")&amp;"private "&amp;VLOOKUP(TEXT(R988,"@"),Apoio!A:B,2,0)&amp;" "&amp;SUBSTITUTE(LOWER(LEFT(L988,1))&amp;RIGHT(PROPER(L988),LEN(L988)-1),"_","")&amp;";",IF(ISNUMBER(Q988),IF(R988="R","@Entity@Table(name = ""reg_"&amp;LOWER(J988)&amp;""")@XmlRootElement","")&amp;VLOOKUP(J988,Blocos!D:I,6,0)&amp;Apoio!$E$1&amp;Y988,""))</f>
        <v>@Campos(posicao = 13, tipo = 'R')@Column(name = "VL_UNIT_ICMS_ST_CONV_COMPL")private BigDecimal vlUnitIcmsStConvCompl;</v>
      </c>
      <c r="X988" s="190" t="str">
        <f>IF(ISNUMBER(Q988),COUNTIF(Blocos!G:G,J988),"")</f>
        <v/>
      </c>
      <c r="Y988" s="190" t="str">
        <f>IF(OR(X988=0,X988=""),"",VLOOKUP(SUMIFS(Blocos!A:A,Blocos!H:H,'EFD REGISTROS e Campos (2)'!X988,Blocos!G:G,'EFD REGISTROS e Campos (2)'!J988),Blocos!A:L,12,0))</f>
        <v/>
      </c>
      <c r="Z988" s="190" t="str">
        <f>IF(ISNUMBER(Q989),VLOOKUP(J988,Blocos!D:G,4,0),"")</f>
        <v/>
      </c>
      <c r="AA988" s="190" t="str">
        <f>IF(ISNUMBER(Q988),CONCATENATE("CREATE TABLE ""reg_",LOWER(J988),""" (""ID"" bigint NOT NULL AUTO_INCREMENT,  ""HASHFILE"" varchar(255) DEFAULT NULL, ""ID_PAI"" bigint NOT NULL,"),IF(Q988="Campo",CONCATENATE("""",L988,""" ",VLOOKUP(R988,Apoio!A:C,3,0)),""))&amp;IF(Z988="","",CONCATENATE("PRIMARY KEY (""ID""), KEY ""FK_reg_",LOWER(Z988),"_ID_PAI"" (""ID_PAI""), CONSTRAINT ""FK_reg_",LOWER(Z988),"_ID_PAI"" FOREIGN KEY (""ID_PAI"") REFERENCES ""reg_",LOWER(Z988),""" (""ID"")) ENGINE=InnoDB AUTO_INCREMENT=105774 DEFAULT CHARSET=utf8mb4 COLLATE=utf8mb4_0900_ai_ci;"))</f>
        <v>"VL_UNIT_ICMS_ST_CONV_COMPL" decimal(15,6) DEFAULT NULL,</v>
      </c>
      <c r="AB988" s="190" t="str">
        <f t="shared" si="112"/>
        <v>`reg_c480`.`VL_UNIT_ICMS_ST_CONV_COMPL`,</v>
      </c>
    </row>
    <row r="989" spans="1:28" ht="14.5" hidden="1" customHeight="1" x14ac:dyDescent="0.3">
      <c r="J989" s="187" t="str">
        <f t="shared" si="107"/>
        <v>C480</v>
      </c>
      <c r="K989" s="181">
        <v>14</v>
      </c>
      <c r="L989" s="289" t="s">
        <v>1077</v>
      </c>
      <c r="M989" s="182" t="s">
        <v>1078</v>
      </c>
      <c r="N989" s="181" t="s">
        <v>32</v>
      </c>
      <c r="O989" s="181" t="s">
        <v>28</v>
      </c>
      <c r="P989" s="181">
        <v>6</v>
      </c>
      <c r="Q989" s="192" t="str">
        <f t="shared" si="108"/>
        <v>Campo</v>
      </c>
      <c r="R989" s="192" t="s">
        <v>3606</v>
      </c>
      <c r="S989" s="191" t="str">
        <f t="shared" si="109"/>
        <v/>
      </c>
      <c r="T989" s="192" t="str">
        <f t="shared" si="110"/>
        <v>&lt;campo posicao="14"&gt;
&lt;coluna&gt;VL_UNIT_FCP_ST_CONV_COMPL&lt;/coluna&gt;
&lt;descricao&gt;Valor unitário correspondente à parcela de ICMS FCP ST que compõe o campo “VL_UNIT_ICMS_ST_CONV_COMPL”, considerando unidade utilizada para informar o campo “QUANT_CONV”.&lt;/descricao&gt;
&lt;tipo&gt;R&lt;/tipo&gt;
&lt;/campo&gt;</v>
      </c>
      <c r="U989" s="192" t="str">
        <f t="shared" si="106"/>
        <v>&lt;campo posicao="14"&gt;
&lt;coluna&gt;VL_UNIT_FCP_ST_CONV_COMPL&lt;/coluna&gt;
&lt;descricao&gt;Valor unitário correspondente à parcela de ICMS FCP ST que compõe o campo “VL_UNIT_ICMS_ST_CONV_COMPL”, considerando unidade utilizada para informar o campo “QUANT_CONV”.&lt;/descricao&gt;
&lt;tipo&gt;R&lt;/tipo&gt;
&lt;/campo&gt;</v>
      </c>
      <c r="V989" s="192" t="str">
        <f t="shared" si="111"/>
        <v>{"Column15", "VL_UNIT_FCP_ST_CONV_COMPL"},</v>
      </c>
      <c r="W989" s="191" t="str">
        <f>IF(Q989="Campo","@Campos(posicao = "&amp;K989&amp;", tipo = '"&amp;R989&amp;"')@Column(name = """&amp;L989&amp;""")"&amp;IF(R989="D","@Temporal(TemporalType.DATE)","")&amp;"private "&amp;VLOOKUP(TEXT(R989,"@"),Apoio!A:B,2,0)&amp;" "&amp;SUBSTITUTE(LOWER(LEFT(L989,1))&amp;RIGHT(PROPER(L989),LEN(L989)-1),"_","")&amp;";",IF(ISNUMBER(Q989),IF(R989="R","@Entity@Table(name = ""reg_"&amp;LOWER(J989)&amp;""")@XmlRootElement","")&amp;VLOOKUP(J989,Blocos!D:I,6,0)&amp;Apoio!$E$1&amp;Y989,""))</f>
        <v>@Campos(posicao = 14, tipo = 'R')@Column(name = "VL_UNIT_FCP_ST_CONV_COMPL")private BigDecimal vlUnitFcpStConvCompl;</v>
      </c>
      <c r="X989" s="190" t="str">
        <f>IF(ISNUMBER(Q989),COUNTIF(Blocos!G:G,J989),"")</f>
        <v/>
      </c>
      <c r="Y989" s="190" t="str">
        <f>IF(OR(X989=0,X989=""),"",VLOOKUP(SUMIFS(Blocos!A:A,Blocos!H:H,'EFD REGISTROS e Campos (2)'!X989,Blocos!G:G,'EFD REGISTROS e Campos (2)'!J989),Blocos!A:L,12,0))</f>
        <v/>
      </c>
      <c r="Z989" s="190" t="str">
        <f>IF(ISNUMBER(Q990),VLOOKUP(J989,Blocos!D:G,4,0),"")</f>
        <v/>
      </c>
      <c r="AA989" s="190" t="str">
        <f>IF(ISNUMBER(Q989),CONCATENATE("CREATE TABLE ""reg_",LOWER(J989),""" (""ID"" bigint NOT NULL AUTO_INCREMENT,  ""HASHFILE"" varchar(255) DEFAULT NULL, ""ID_PAI"" bigint NOT NULL,"),IF(Q989="Campo",CONCATENATE("""",L989,""" ",VLOOKUP(R989,Apoio!A:C,3,0)),""))&amp;IF(Z989="","",CONCATENATE("PRIMARY KEY (""ID""), KEY ""FK_reg_",LOWER(Z989),"_ID_PAI"" (""ID_PAI""), CONSTRAINT ""FK_reg_",LOWER(Z989),"_ID_PAI"" FOREIGN KEY (""ID_PAI"") REFERENCES ""reg_",LOWER(Z989),""" (""ID"")) ENGINE=InnoDB AUTO_INCREMENT=105774 DEFAULT CHARSET=utf8mb4 COLLATE=utf8mb4_0900_ai_ci;"))</f>
        <v>"VL_UNIT_FCP_ST_CONV_COMPL" decimal(15,6) DEFAULT NULL,</v>
      </c>
      <c r="AB989" s="190" t="str">
        <f t="shared" si="112"/>
        <v>`reg_c480`.`VL_UNIT_FCP_ST_CONV_COMPL`,</v>
      </c>
    </row>
    <row r="990" spans="1:28" ht="14.5" hidden="1" customHeight="1" x14ac:dyDescent="0.3">
      <c r="J990" s="187" t="str">
        <f t="shared" si="107"/>
        <v>C480</v>
      </c>
      <c r="K990" s="181">
        <v>15</v>
      </c>
      <c r="L990" s="289" t="s">
        <v>813</v>
      </c>
      <c r="M990" s="182" t="s">
        <v>1082</v>
      </c>
      <c r="N990" s="181" t="s">
        <v>27</v>
      </c>
      <c r="O990" s="181" t="s">
        <v>33</v>
      </c>
      <c r="P990" s="181" t="s">
        <v>28</v>
      </c>
      <c r="Q990" s="192" t="str">
        <f t="shared" si="108"/>
        <v>Campo</v>
      </c>
      <c r="R990" s="192" t="s">
        <v>27</v>
      </c>
      <c r="S990" s="191" t="str">
        <f t="shared" si="109"/>
        <v/>
      </c>
      <c r="T990" s="192" t="str">
        <f t="shared" si="110"/>
        <v>&lt;campo posicao="15"&gt;
&lt;coluna&gt;CST_ICMS&lt;/coluna&gt;
&lt;descricao&gt;Código da Situação Tributária referente ao ICMS&lt;/descricao&gt;
&lt;tipo&gt;C&lt;/tipo&gt;
&lt;/campo&gt;</v>
      </c>
      <c r="U990" s="192" t="str">
        <f t="shared" si="106"/>
        <v>&lt;campo posicao="15"&gt;
&lt;coluna&gt;CST_ICMS&lt;/coluna&gt;
&lt;descricao&gt;Código da Situação Tributária referente ao ICMS&lt;/descricao&gt;
&lt;tipo&gt;C&lt;/tipo&gt;
&lt;/campo&gt;</v>
      </c>
      <c r="V990" s="192" t="str">
        <f t="shared" si="111"/>
        <v>{"Column16", "CST_ICMS"},</v>
      </c>
      <c r="W990" s="191" t="str">
        <f>IF(Q990="Campo","@Campos(posicao = "&amp;K990&amp;", tipo = '"&amp;R990&amp;"')@Column(name = """&amp;L990&amp;""")"&amp;IF(R990="D","@Temporal(TemporalType.DATE)","")&amp;"private "&amp;VLOOKUP(TEXT(R990,"@"),Apoio!A:B,2,0)&amp;" "&amp;SUBSTITUTE(LOWER(LEFT(L990,1))&amp;RIGHT(PROPER(L990),LEN(L990)-1),"_","")&amp;";",IF(ISNUMBER(Q990),IF(R990="R","@Entity@Table(name = ""reg_"&amp;LOWER(J990)&amp;""")@XmlRootElement","")&amp;VLOOKUP(J990,Blocos!D:I,6,0)&amp;Apoio!$E$1&amp;Y990,""))</f>
        <v>@Campos(posicao = 15, tipo = 'C')@Column(name = "CST_ICMS")private String cstIcms;</v>
      </c>
      <c r="X990" s="190" t="str">
        <f>IF(ISNUMBER(Q990),COUNTIF(Blocos!G:G,J990),"")</f>
        <v/>
      </c>
      <c r="Y990" s="190" t="str">
        <f>IF(OR(X990=0,X990=""),"",VLOOKUP(SUMIFS(Blocos!A:A,Blocos!H:H,'EFD REGISTROS e Campos (2)'!X990,Blocos!G:G,'EFD REGISTROS e Campos (2)'!J990),Blocos!A:L,12,0))</f>
        <v/>
      </c>
      <c r="Z990" s="190" t="str">
        <f>IF(ISNUMBER(Q991),VLOOKUP(J990,Blocos!D:G,4,0),"")</f>
        <v/>
      </c>
      <c r="AA990" s="190" t="str">
        <f>IF(ISNUMBER(Q990),CONCATENATE("CREATE TABLE ""reg_",LOWER(J990),""" (""ID"" bigint NOT NULL AUTO_INCREMENT,  ""HASHFILE"" varchar(255) DEFAULT NULL, ""ID_PAI"" bigint NOT NULL,"),IF(Q990="Campo",CONCATENATE("""",L990,""" ",VLOOKUP(R990,Apoio!A:C,3,0)),""))&amp;IF(Z990="","",CONCATENATE("PRIMARY KEY (""ID""), KEY ""FK_reg_",LOWER(Z990),"_ID_PAI"" (""ID_PAI""), CONSTRAINT ""FK_reg_",LOWER(Z990),"_ID_PAI"" FOREIGN KEY (""ID_PAI"") REFERENCES ""reg_",LOWER(Z990),""" (""ID"")) ENGINE=InnoDB AUTO_INCREMENT=105774 DEFAULT CHARSET=utf8mb4 COLLATE=utf8mb4_0900_ai_ci;"))</f>
        <v>"CST_ICMS" varchar(255) DEFAULT NULL,</v>
      </c>
      <c r="AB990" s="190" t="str">
        <f t="shared" si="112"/>
        <v>`reg_c480`.`CST_ICMS`,</v>
      </c>
    </row>
    <row r="991" spans="1:28" ht="14.5" hidden="1" customHeight="1" x14ac:dyDescent="0.3">
      <c r="J991" s="187" t="str">
        <f t="shared" si="107"/>
        <v>C480</v>
      </c>
      <c r="K991" s="181">
        <v>16</v>
      </c>
      <c r="L991" s="289" t="s">
        <v>815</v>
      </c>
      <c r="M991" s="182" t="s">
        <v>816</v>
      </c>
      <c r="N991" s="181" t="s">
        <v>27</v>
      </c>
      <c r="O991" s="181" t="s">
        <v>235</v>
      </c>
      <c r="P991" s="181" t="s">
        <v>28</v>
      </c>
      <c r="Q991" s="192" t="str">
        <f t="shared" si="108"/>
        <v>Campo</v>
      </c>
      <c r="R991" s="192" t="s">
        <v>27</v>
      </c>
      <c r="S991" s="191" t="str">
        <f t="shared" si="109"/>
        <v/>
      </c>
      <c r="T991" s="192" t="str">
        <f t="shared" si="110"/>
        <v>&lt;campo posicao="16"&gt;
&lt;coluna&gt;CFOP&lt;/coluna&gt;
&lt;descricao&gt;Código Fiscal de Operação e Prestação&lt;/descricao&gt;
&lt;tipo&gt;C&lt;/tipo&gt;
&lt;/campo&gt;</v>
      </c>
      <c r="U991" s="192" t="str">
        <f t="shared" si="106"/>
        <v>&lt;campo posicao="16"&gt;
&lt;coluna&gt;CFOP&lt;/coluna&gt;
&lt;descricao&gt;Código Fiscal de Operação e Prestação&lt;/descricao&gt;
&lt;tipo&gt;C&lt;/tipo&gt;
&lt;/campo&gt;</v>
      </c>
      <c r="V991" s="192" t="str">
        <f t="shared" si="111"/>
        <v>{"Column17", "CFOP"},</v>
      </c>
      <c r="W991" s="191" t="str">
        <f>IF(Q991="Campo","@Campos(posicao = "&amp;K991&amp;", tipo = '"&amp;R991&amp;"')@Column(name = """&amp;L991&amp;""")"&amp;IF(R991="D","@Temporal(TemporalType.DATE)","")&amp;"private "&amp;VLOOKUP(TEXT(R991,"@"),Apoio!A:B,2,0)&amp;" "&amp;SUBSTITUTE(LOWER(LEFT(L991,1))&amp;RIGHT(PROPER(L991),LEN(L991)-1),"_","")&amp;";",IF(ISNUMBER(Q991),IF(R991="R","@Entity@Table(name = ""reg_"&amp;LOWER(J991)&amp;""")@XmlRootElement","")&amp;VLOOKUP(J991,Blocos!D:I,6,0)&amp;Apoio!$E$1&amp;Y991,""))</f>
        <v>@Campos(posicao = 16, tipo = 'C')@Column(name = "CFOP")private String cfop;</v>
      </c>
      <c r="X991" s="190" t="str">
        <f>IF(ISNUMBER(Q991),COUNTIF(Blocos!G:G,J991),"")</f>
        <v/>
      </c>
      <c r="Y991" s="190" t="str">
        <f>IF(OR(X991=0,X991=""),"",VLOOKUP(SUMIFS(Blocos!A:A,Blocos!H:H,'EFD REGISTROS e Campos (2)'!X991,Blocos!G:G,'EFD REGISTROS e Campos (2)'!J991),Blocos!A:L,12,0))</f>
        <v/>
      </c>
      <c r="Z991" s="190" t="str">
        <f>IF(ISNUMBER(Q992),VLOOKUP(J991,Blocos!D:G,4,0),"")</f>
        <v>C470</v>
      </c>
      <c r="AA991" s="190" t="str">
        <f>IF(ISNUMBER(Q991),CONCATENATE("CREATE TABLE ""reg_",LOWER(J991),""" (""ID"" bigint NOT NULL AUTO_INCREMENT,  ""HASHFILE"" varchar(255) DEFAULT NULL, ""ID_PAI"" bigint NOT NULL,"),IF(Q991="Campo",CONCATENATE("""",L991,""" ",VLOOKUP(R991,Apoio!A:C,3,0)),""))&amp;IF(Z991="","",CONCATENATE("PRIMARY KEY (""ID""), KEY ""FK_reg_",LOWER(Z991),"_ID_PAI"" (""ID_PAI""), CONSTRAINT ""FK_reg_",LOWER(Z991),"_ID_PAI"" FOREIGN KEY (""ID_PAI"") REFERENCES ""reg_",LOWER(Z991),""" (""ID"")) ENGINE=InnoDB AUTO_INCREMENT=105774 DEFAULT CHARSET=utf8mb4 COLLATE=utf8mb4_0900_ai_ci;"))</f>
        <v>"CFOP" varchar(255) DEFAULT NULL,PRIMARY KEY ("ID"), KEY "FK_reg_c470_ID_PAI" ("ID_PAI"), CONSTRAINT "FK_reg_c470_ID_PAI" FOREIGN KEY ("ID_PAI") REFERENCES "reg_c470" ("ID")) ENGINE=InnoDB AUTO_INCREMENT=105774 DEFAULT CHARSET=utf8mb4 COLLATE=utf8mb4_0900_ai_ci;</v>
      </c>
      <c r="AB991" s="190" t="str">
        <f t="shared" si="112"/>
        <v>`reg_c480`.`CFOP`,FROM `efdicms`.`reg_c480`;"</v>
      </c>
    </row>
    <row r="992" spans="1:28" ht="14.5" hidden="1" customHeight="1" collapsed="1" x14ac:dyDescent="0.3">
      <c r="A992" s="180" t="s">
        <v>22</v>
      </c>
      <c r="F992" s="180" t="s">
        <v>1582</v>
      </c>
      <c r="I992" s="180" t="s">
        <v>144</v>
      </c>
      <c r="J992" s="187" t="str">
        <f t="shared" si="107"/>
        <v>C490</v>
      </c>
      <c r="K992" s="195" t="s">
        <v>1583</v>
      </c>
      <c r="Q992" s="192">
        <f t="shared" si="108"/>
        <v>4</v>
      </c>
      <c r="S992" s="191" t="str">
        <f t="shared" si="109"/>
        <v>&lt;/registro&gt;
&lt;registro codigo="C490" perfil="ABC" nivel="4"&gt;</v>
      </c>
      <c r="T992" s="192" t="str">
        <f t="shared" si="110"/>
        <v/>
      </c>
      <c r="U992" s="192" t="str">
        <f t="shared" si="106"/>
        <v>&lt;/registro&gt;
&lt;registro codigo="C490" perfil="ABC" nivel="4"&gt;</v>
      </c>
      <c r="V992" s="192" t="str">
        <f t="shared" si="111"/>
        <v/>
      </c>
      <c r="W992" s="191" t="str">
        <f>IF(Q992="Campo","@Campos(posicao = "&amp;K992&amp;", tipo = '"&amp;R992&amp;"')@Column(name = """&amp;L992&amp;""")"&amp;IF(R992="D","@Temporal(TemporalType.DATE)","")&amp;"private "&amp;VLOOKUP(TEXT(R992,"@"),Apoio!A:B,2,0)&amp;" "&amp;SUBSTITUTE(LOWER(LEFT(L992,1))&amp;RIGHT(PROPER(L992),LEN(L992)-1),"_","")&amp;";",IF(ISNUMBER(Q992),IF(R992="R","@Entity@Table(name = ""reg_"&amp;LOWER(J992)&amp;""")@XmlRootElement","")&amp;VLOOKUP(J992,Blocos!D:I,6,0)&amp;Apoio!$E$1&amp;Y992,""))</f>
        <v>@Registros(nivel = 4) public class RegC490 implements Serializable { private static final long serialVersionUID = 1L; @Id @GeneratedValue(strategy = GenerationType.IDENTITY) @Basic(optional = false) @Column(name = "ID" ) private Long id;@ManyToOne(fetch = FetchType.LAZY) @JoinColumn(name = "ID_PAI", nullable = false) private RegC405 idPai; public RegC405 getIdPai() {return idPai;}public void setIdPai(Object idPai) {this.idPai = (RegC405) idPai;}public RegC490() { } public RegC490(Long id) { this.id = id; } public RegC490(Long id, RegC405 idPai, long linha, String hash) { this.id = id; this.idPai = idPai; this.linha = linha; this.hash = hash; }public Long getId() { return id; } public void setId(Long id) { this.id = id; }@Basic(optional = false)@Column(name = "LINHA")private long linha;@Basic(optional = false)@Column(name = "HASH")private String hash;</v>
      </c>
      <c r="X992" s="190">
        <f>IF(ISNUMBER(Q992),COUNTIF(Blocos!G:G,J992),"")</f>
        <v>0</v>
      </c>
      <c r="Y992" s="190" t="str">
        <f>IF(OR(X992=0,X992=""),"",VLOOKUP(SUMIFS(Blocos!A:A,Blocos!H:H,'EFD REGISTROS e Campos (2)'!X992,Blocos!G:G,'EFD REGISTROS e Campos (2)'!J992),Blocos!A:L,12,0))</f>
        <v/>
      </c>
      <c r="Z992" s="190" t="str">
        <f>IF(ISNUMBER(Q993),VLOOKUP(J992,Blocos!D:G,4,0),"")</f>
        <v/>
      </c>
      <c r="AA992" s="190" t="str">
        <f>IF(ISNUMBER(Q992),CONCATENATE("CREATE TABLE ""reg_",LOWER(J992),""" (""ID"" bigint NOT NULL AUTO_INCREMENT,  ""HASHFILE"" varchar(255) DEFAULT NULL, ""ID_PAI"" bigint NOT NULL,"),IF(Q992="Campo",CONCATENATE("""",L992,""" ",VLOOKUP(R992,Apoio!A:C,3,0)),""))&amp;IF(Z992="","",CONCATENATE("PRIMARY KEY (""ID""), KEY ""FK_reg_",LOWER(Z992),"_ID_PAI"" (""ID_PAI""), CONSTRAINT ""FK_reg_",LOWER(Z992),"_ID_PAI"" FOREIGN KEY (""ID_PAI"") REFERENCES ""reg_",LOWER(Z992),""" (""ID"")) ENGINE=InnoDB AUTO_INCREMENT=105774 DEFAULT CHARSET=utf8mb4 COLLATE=utf8mb4_0900_ai_ci;"))</f>
        <v>CREATE TABLE "reg_c490" ("ID" bigint NOT NULL AUTO_INCREMENT,  "HASHFILE" varchar(255) DEFAULT NULL, "ID_PAI" bigint NOT NULL,</v>
      </c>
      <c r="AB992" s="190" t="str">
        <f t="shared" si="112"/>
        <v/>
      </c>
    </row>
    <row r="993" spans="1:28" ht="14.5" hidden="1" customHeight="1" x14ac:dyDescent="0.3">
      <c r="J993" s="187" t="str">
        <f t="shared" si="107"/>
        <v>C490</v>
      </c>
      <c r="K993" s="181">
        <v>1</v>
      </c>
      <c r="L993" s="289" t="s">
        <v>25</v>
      </c>
      <c r="M993" s="182" t="s">
        <v>1584</v>
      </c>
      <c r="N993" s="181" t="s">
        <v>27</v>
      </c>
      <c r="O993" s="181">
        <v>4</v>
      </c>
      <c r="P993" s="181" t="s">
        <v>28</v>
      </c>
      <c r="Q993" s="192" t="str">
        <f t="shared" si="108"/>
        <v>Campo</v>
      </c>
      <c r="R993" s="192" t="s">
        <v>27</v>
      </c>
      <c r="S993" s="191" t="str">
        <f t="shared" si="109"/>
        <v/>
      </c>
      <c r="T993" s="192" t="str">
        <f t="shared" si="110"/>
        <v>&lt;campo posicao="1"&gt;
&lt;coluna&gt;REG&lt;/coluna&gt;
&lt;descricao&gt;Texto fixo contendo "C490"&lt;/descricao&gt;
&lt;tipo&gt;C&lt;/tipo&gt;
&lt;/campo&gt;</v>
      </c>
      <c r="U993" s="192" t="str">
        <f t="shared" si="106"/>
        <v>&lt;campo posicao="1"&gt;
&lt;coluna&gt;REG&lt;/coluna&gt;
&lt;descricao&gt;Texto fixo contendo "C490"&lt;/descricao&gt;
&lt;tipo&gt;C&lt;/tipo&gt;
&lt;/campo&gt;</v>
      </c>
      <c r="V993" s="192" t="str">
        <f t="shared" si="111"/>
        <v>{"Column2", "REG"},</v>
      </c>
      <c r="W993" s="191" t="str">
        <f>IF(Q993="Campo","@Campos(posicao = "&amp;K993&amp;", tipo = '"&amp;R993&amp;"')@Column(name = """&amp;L993&amp;""")"&amp;IF(R993="D","@Temporal(TemporalType.DATE)","")&amp;"private "&amp;VLOOKUP(TEXT(R993,"@"),Apoio!A:B,2,0)&amp;" "&amp;SUBSTITUTE(LOWER(LEFT(L993,1))&amp;RIGHT(PROPER(L993),LEN(L993)-1),"_","")&amp;";",IF(ISNUMBER(Q993),IF(R993="R","@Entity@Table(name = ""reg_"&amp;LOWER(J993)&amp;""")@XmlRootElement","")&amp;VLOOKUP(J993,Blocos!D:I,6,0)&amp;Apoio!$E$1&amp;Y993,""))</f>
        <v>@Campos(posicao = 1, tipo = 'C')@Column(name = "REG")private String reg;</v>
      </c>
      <c r="X993" s="190" t="str">
        <f>IF(ISNUMBER(Q993),COUNTIF(Blocos!G:G,J993),"")</f>
        <v/>
      </c>
      <c r="Y993" s="190" t="str">
        <f>IF(OR(X993=0,X993=""),"",VLOOKUP(SUMIFS(Blocos!A:A,Blocos!H:H,'EFD REGISTROS e Campos (2)'!X993,Blocos!G:G,'EFD REGISTROS e Campos (2)'!J993),Blocos!A:L,12,0))</f>
        <v/>
      </c>
      <c r="Z993" s="190" t="str">
        <f>IF(ISNUMBER(Q994),VLOOKUP(J993,Blocos!D:G,4,0),"")</f>
        <v/>
      </c>
      <c r="AA993" s="190" t="str">
        <f>IF(ISNUMBER(Q993),CONCATENATE("CREATE TABLE ""reg_",LOWER(J993),""" (""ID"" bigint NOT NULL AUTO_INCREMENT,  ""HASHFILE"" varchar(255) DEFAULT NULL, ""ID_PAI"" bigint NOT NULL,"),IF(Q993="Campo",CONCATENATE("""",L993,""" ",VLOOKUP(R993,Apoio!A:C,3,0)),""))&amp;IF(Z993="","",CONCATENATE("PRIMARY KEY (""ID""), KEY ""FK_reg_",LOWER(Z993),"_ID_PAI"" (""ID_PAI""), CONSTRAINT ""FK_reg_",LOWER(Z993),"_ID_PAI"" FOREIGN KEY (""ID_PAI"") REFERENCES ""reg_",LOWER(Z993),""" (""ID"")) ENGINE=InnoDB AUTO_INCREMENT=105774 DEFAULT CHARSET=utf8mb4 COLLATE=utf8mb4_0900_ai_ci;"))</f>
        <v>"REG" varchar(255) DEFAULT NULL,</v>
      </c>
      <c r="AB993" s="190" t="str">
        <f t="shared" si="112"/>
        <v>USE `efdicms`;SELECT `reg_c490`.`REG`,</v>
      </c>
    </row>
    <row r="994" spans="1:28" ht="14.5" hidden="1" customHeight="1" x14ac:dyDescent="0.3">
      <c r="J994" s="187" t="str">
        <f t="shared" si="107"/>
        <v>C490</v>
      </c>
      <c r="K994" s="181">
        <v>2</v>
      </c>
      <c r="L994" s="289" t="s">
        <v>813</v>
      </c>
      <c r="M994" s="182" t="s">
        <v>1133</v>
      </c>
      <c r="N994" s="181" t="s">
        <v>27</v>
      </c>
      <c r="O994" s="181" t="s">
        <v>33</v>
      </c>
      <c r="P994" s="181" t="s">
        <v>28</v>
      </c>
      <c r="Q994" s="192" t="str">
        <f t="shared" si="108"/>
        <v>Campo</v>
      </c>
      <c r="R994" s="192" t="s">
        <v>27</v>
      </c>
      <c r="S994" s="191" t="str">
        <f t="shared" si="109"/>
        <v/>
      </c>
      <c r="T994" s="192" t="str">
        <f t="shared" si="110"/>
        <v>&lt;campo posicao="2"&gt;
&lt;coluna&gt;CST_ICMS&lt;/coluna&gt;
&lt;descricao&gt;Código da Situação Tributária, conforme a Tabela indicada no item 4.3.1&lt;/descricao&gt;
&lt;tipo&gt;C&lt;/tipo&gt;
&lt;/campo&gt;</v>
      </c>
      <c r="U994" s="192" t="str">
        <f t="shared" si="106"/>
        <v>&lt;campo posicao="2"&gt;
&lt;coluna&gt;CST_ICMS&lt;/coluna&gt;
&lt;descricao&gt;Código da Situação Tributária, conforme a Tabela indicada no item 4.3.1&lt;/descricao&gt;
&lt;tipo&gt;C&lt;/tipo&gt;
&lt;/campo&gt;</v>
      </c>
      <c r="V994" s="192" t="str">
        <f t="shared" si="111"/>
        <v>{"Column3", "CST_ICMS"},</v>
      </c>
      <c r="W994" s="191" t="str">
        <f>IF(Q994="Campo","@Campos(posicao = "&amp;K994&amp;", tipo = '"&amp;R994&amp;"')@Column(name = """&amp;L994&amp;""")"&amp;IF(R994="D","@Temporal(TemporalType.DATE)","")&amp;"private "&amp;VLOOKUP(TEXT(R994,"@"),Apoio!A:B,2,0)&amp;" "&amp;SUBSTITUTE(LOWER(LEFT(L994,1))&amp;RIGHT(PROPER(L994),LEN(L994)-1),"_","")&amp;";",IF(ISNUMBER(Q994),IF(R994="R","@Entity@Table(name = ""reg_"&amp;LOWER(J994)&amp;""")@XmlRootElement","")&amp;VLOOKUP(J994,Blocos!D:I,6,0)&amp;Apoio!$E$1&amp;Y994,""))</f>
        <v>@Campos(posicao = 2, tipo = 'C')@Column(name = "CST_ICMS")private String cstIcms;</v>
      </c>
      <c r="X994" s="190" t="str">
        <f>IF(ISNUMBER(Q994),COUNTIF(Blocos!G:G,J994),"")</f>
        <v/>
      </c>
      <c r="Y994" s="190" t="str">
        <f>IF(OR(X994=0,X994=""),"",VLOOKUP(SUMIFS(Blocos!A:A,Blocos!H:H,'EFD REGISTROS e Campos (2)'!X994,Blocos!G:G,'EFD REGISTROS e Campos (2)'!J994),Blocos!A:L,12,0))</f>
        <v/>
      </c>
      <c r="Z994" s="190" t="str">
        <f>IF(ISNUMBER(Q995),VLOOKUP(J994,Blocos!D:G,4,0),"")</f>
        <v/>
      </c>
      <c r="AA994" s="190" t="str">
        <f>IF(ISNUMBER(Q994),CONCATENATE("CREATE TABLE ""reg_",LOWER(J994),""" (""ID"" bigint NOT NULL AUTO_INCREMENT,  ""HASHFILE"" varchar(255) DEFAULT NULL, ""ID_PAI"" bigint NOT NULL,"),IF(Q994="Campo",CONCATENATE("""",L994,""" ",VLOOKUP(R994,Apoio!A:C,3,0)),""))&amp;IF(Z994="","",CONCATENATE("PRIMARY KEY (""ID""), KEY ""FK_reg_",LOWER(Z994),"_ID_PAI"" (""ID_PAI""), CONSTRAINT ""FK_reg_",LOWER(Z994),"_ID_PAI"" FOREIGN KEY (""ID_PAI"") REFERENCES ""reg_",LOWER(Z994),""" (""ID"")) ENGINE=InnoDB AUTO_INCREMENT=105774 DEFAULT CHARSET=utf8mb4 COLLATE=utf8mb4_0900_ai_ci;"))</f>
        <v>"CST_ICMS" varchar(255) DEFAULT NULL,</v>
      </c>
      <c r="AB994" s="190" t="str">
        <f t="shared" si="112"/>
        <v>`reg_c490`.`CST_ICMS`,</v>
      </c>
    </row>
    <row r="995" spans="1:28" ht="14.5" hidden="1" customHeight="1" x14ac:dyDescent="0.3">
      <c r="J995" s="187" t="str">
        <f t="shared" si="107"/>
        <v>C490</v>
      </c>
      <c r="K995" s="181">
        <v>3</v>
      </c>
      <c r="L995" s="289" t="s">
        <v>815</v>
      </c>
      <c r="M995" s="182" t="s">
        <v>816</v>
      </c>
      <c r="N995" s="181" t="s">
        <v>27</v>
      </c>
      <c r="O995" s="181" t="s">
        <v>235</v>
      </c>
      <c r="P995" s="181" t="s">
        <v>28</v>
      </c>
      <c r="Q995" s="192" t="str">
        <f t="shared" si="108"/>
        <v>Campo</v>
      </c>
      <c r="R995" s="192" t="s">
        <v>27</v>
      </c>
      <c r="S995" s="191" t="str">
        <f t="shared" si="109"/>
        <v/>
      </c>
      <c r="T995" s="192" t="str">
        <f t="shared" si="110"/>
        <v>&lt;campo posicao="3"&gt;
&lt;coluna&gt;CFOP&lt;/coluna&gt;
&lt;descricao&gt;Código Fiscal de Operação e Prestação&lt;/descricao&gt;
&lt;tipo&gt;C&lt;/tipo&gt;
&lt;/campo&gt;</v>
      </c>
      <c r="U995" s="192" t="str">
        <f t="shared" si="106"/>
        <v>&lt;campo posicao="3"&gt;
&lt;coluna&gt;CFOP&lt;/coluna&gt;
&lt;descricao&gt;Código Fiscal de Operação e Prestação&lt;/descricao&gt;
&lt;tipo&gt;C&lt;/tipo&gt;
&lt;/campo&gt;</v>
      </c>
      <c r="V995" s="192" t="str">
        <f t="shared" si="111"/>
        <v>{"Column4", "CFOP"},</v>
      </c>
      <c r="W995" s="191" t="str">
        <f>IF(Q995="Campo","@Campos(posicao = "&amp;K995&amp;", tipo = '"&amp;R995&amp;"')@Column(name = """&amp;L995&amp;""")"&amp;IF(R995="D","@Temporal(TemporalType.DATE)","")&amp;"private "&amp;VLOOKUP(TEXT(R995,"@"),Apoio!A:B,2,0)&amp;" "&amp;SUBSTITUTE(LOWER(LEFT(L995,1))&amp;RIGHT(PROPER(L995),LEN(L995)-1),"_","")&amp;";",IF(ISNUMBER(Q995),IF(R995="R","@Entity@Table(name = ""reg_"&amp;LOWER(J995)&amp;""")@XmlRootElement","")&amp;VLOOKUP(J995,Blocos!D:I,6,0)&amp;Apoio!$E$1&amp;Y995,""))</f>
        <v>@Campos(posicao = 3, tipo = 'C')@Column(name = "CFOP")private String cfop;</v>
      </c>
      <c r="X995" s="190" t="str">
        <f>IF(ISNUMBER(Q995),COUNTIF(Blocos!G:G,J995),"")</f>
        <v/>
      </c>
      <c r="Y995" s="190" t="str">
        <f>IF(OR(X995=0,X995=""),"",VLOOKUP(SUMIFS(Blocos!A:A,Blocos!H:H,'EFD REGISTROS e Campos (2)'!X995,Blocos!G:G,'EFD REGISTROS e Campos (2)'!J995),Blocos!A:L,12,0))</f>
        <v/>
      </c>
      <c r="Z995" s="190" t="str">
        <f>IF(ISNUMBER(Q996),VLOOKUP(J995,Blocos!D:G,4,0),"")</f>
        <v/>
      </c>
      <c r="AA995" s="190" t="str">
        <f>IF(ISNUMBER(Q995),CONCATENATE("CREATE TABLE ""reg_",LOWER(J995),""" (""ID"" bigint NOT NULL AUTO_INCREMENT,  ""HASHFILE"" varchar(255) DEFAULT NULL, ""ID_PAI"" bigint NOT NULL,"),IF(Q995="Campo",CONCATENATE("""",L995,""" ",VLOOKUP(R995,Apoio!A:C,3,0)),""))&amp;IF(Z995="","",CONCATENATE("PRIMARY KEY (""ID""), KEY ""FK_reg_",LOWER(Z995),"_ID_PAI"" (""ID_PAI""), CONSTRAINT ""FK_reg_",LOWER(Z995),"_ID_PAI"" FOREIGN KEY (""ID_PAI"") REFERENCES ""reg_",LOWER(Z995),""" (""ID"")) ENGINE=InnoDB AUTO_INCREMENT=105774 DEFAULT CHARSET=utf8mb4 COLLATE=utf8mb4_0900_ai_ci;"))</f>
        <v>"CFOP" varchar(255) DEFAULT NULL,</v>
      </c>
      <c r="AB995" s="190" t="str">
        <f t="shared" si="112"/>
        <v>`reg_c490`.`CFOP`,</v>
      </c>
    </row>
    <row r="996" spans="1:28" ht="14.5" hidden="1" customHeight="1" x14ac:dyDescent="0.3">
      <c r="J996" s="187" t="str">
        <f t="shared" si="107"/>
        <v>C490</v>
      </c>
      <c r="K996" s="181">
        <v>4</v>
      </c>
      <c r="L996" s="289" t="s">
        <v>196</v>
      </c>
      <c r="M996" s="182" t="s">
        <v>818</v>
      </c>
      <c r="N996" s="181" t="s">
        <v>32</v>
      </c>
      <c r="O996" s="181">
        <v>6</v>
      </c>
      <c r="P996" s="181">
        <v>2</v>
      </c>
      <c r="Q996" s="192" t="str">
        <f t="shared" si="108"/>
        <v>Campo</v>
      </c>
      <c r="R996" s="192" t="s">
        <v>3606</v>
      </c>
      <c r="S996" s="191" t="str">
        <f t="shared" si="109"/>
        <v/>
      </c>
      <c r="T996" s="192" t="str">
        <f t="shared" si="110"/>
        <v>&lt;campo posicao="4"&gt;
&lt;coluna&gt;ALIQ_ICMS&lt;/coluna&gt;
&lt;descricao&gt;Alíquota do ICMS&lt;/descricao&gt;
&lt;tipo&gt;R&lt;/tipo&gt;
&lt;/campo&gt;</v>
      </c>
      <c r="U996" s="192" t="str">
        <f t="shared" si="106"/>
        <v>&lt;campo posicao="4"&gt;
&lt;coluna&gt;ALIQ_ICMS&lt;/coluna&gt;
&lt;descricao&gt;Alíquota do ICMS&lt;/descricao&gt;
&lt;tipo&gt;R&lt;/tipo&gt;
&lt;/campo&gt;</v>
      </c>
      <c r="V996" s="192" t="str">
        <f t="shared" si="111"/>
        <v>{"Column5", "ALIQ_ICMS"},</v>
      </c>
      <c r="W996" s="191" t="str">
        <f>IF(Q996="Campo","@Campos(posicao = "&amp;K996&amp;", tipo = '"&amp;R996&amp;"')@Column(name = """&amp;L996&amp;""")"&amp;IF(R996="D","@Temporal(TemporalType.DATE)","")&amp;"private "&amp;VLOOKUP(TEXT(R996,"@"),Apoio!A:B,2,0)&amp;" "&amp;SUBSTITUTE(LOWER(LEFT(L996,1))&amp;RIGHT(PROPER(L996),LEN(L996)-1),"_","")&amp;";",IF(ISNUMBER(Q996),IF(R996="R","@Entity@Table(name = ""reg_"&amp;LOWER(J996)&amp;""")@XmlRootElement","")&amp;VLOOKUP(J996,Blocos!D:I,6,0)&amp;Apoio!$E$1&amp;Y996,""))</f>
        <v>@Campos(posicao = 4, tipo = 'R')@Column(name = "ALIQ_ICMS")private BigDecimal aliqIcms;</v>
      </c>
      <c r="X996" s="190" t="str">
        <f>IF(ISNUMBER(Q996),COUNTIF(Blocos!G:G,J996),"")</f>
        <v/>
      </c>
      <c r="Y996" s="190" t="str">
        <f>IF(OR(X996=0,X996=""),"",VLOOKUP(SUMIFS(Blocos!A:A,Blocos!H:H,'EFD REGISTROS e Campos (2)'!X996,Blocos!G:G,'EFD REGISTROS e Campos (2)'!J996),Blocos!A:L,12,0))</f>
        <v/>
      </c>
      <c r="Z996" s="190" t="str">
        <f>IF(ISNUMBER(Q997),VLOOKUP(J996,Blocos!D:G,4,0),"")</f>
        <v/>
      </c>
      <c r="AA996" s="190" t="str">
        <f>IF(ISNUMBER(Q996),CONCATENATE("CREATE TABLE ""reg_",LOWER(J996),""" (""ID"" bigint NOT NULL AUTO_INCREMENT,  ""HASHFILE"" varchar(255) DEFAULT NULL, ""ID_PAI"" bigint NOT NULL,"),IF(Q996="Campo",CONCATENATE("""",L996,""" ",VLOOKUP(R996,Apoio!A:C,3,0)),""))&amp;IF(Z996="","",CONCATENATE("PRIMARY KEY (""ID""), KEY ""FK_reg_",LOWER(Z996),"_ID_PAI"" (""ID_PAI""), CONSTRAINT ""FK_reg_",LOWER(Z996),"_ID_PAI"" FOREIGN KEY (""ID_PAI"") REFERENCES ""reg_",LOWER(Z996),""" (""ID"")) ENGINE=InnoDB AUTO_INCREMENT=105774 DEFAULT CHARSET=utf8mb4 COLLATE=utf8mb4_0900_ai_ci;"))</f>
        <v>"ALIQ_ICMS" decimal(15,6) DEFAULT NULL,</v>
      </c>
      <c r="AB996" s="190" t="str">
        <f t="shared" si="112"/>
        <v>`reg_c490`.`ALIQ_ICMS`,</v>
      </c>
    </row>
    <row r="997" spans="1:28" ht="14.5" hidden="1" customHeight="1" x14ac:dyDescent="0.3">
      <c r="J997" s="187" t="str">
        <f t="shared" si="107"/>
        <v>C490</v>
      </c>
      <c r="K997" s="181">
        <v>5</v>
      </c>
      <c r="L997" s="289" t="s">
        <v>1135</v>
      </c>
      <c r="M997" s="182" t="s">
        <v>1585</v>
      </c>
      <c r="N997" s="181" t="s">
        <v>32</v>
      </c>
      <c r="O997" s="181" t="s">
        <v>28</v>
      </c>
      <c r="P997" s="181">
        <v>2</v>
      </c>
      <c r="Q997" s="192" t="str">
        <f t="shared" si="108"/>
        <v>Campo</v>
      </c>
      <c r="R997" s="192" t="s">
        <v>3606</v>
      </c>
      <c r="S997" s="191" t="str">
        <f t="shared" si="109"/>
        <v/>
      </c>
      <c r="T997" s="192" t="str">
        <f t="shared" si="110"/>
        <v>&lt;campo posicao="5"&gt;
&lt;coluna&gt;VL_OPR&lt;/coluna&gt;
&lt;descricao&gt;Valor da operação correspondente à combinação de CST_ICMS, CFOP, e alíquota do ICMS, incluídas as despesas acessórias e acréscimos &lt;/descricao&gt;
&lt;tipo&gt;R&lt;/tipo&gt;
&lt;/campo&gt;</v>
      </c>
      <c r="U997" s="192" t="str">
        <f t="shared" si="106"/>
        <v>&lt;campo posicao="5"&gt;
&lt;coluna&gt;VL_OPR&lt;/coluna&gt;
&lt;descricao&gt;Valor da operação correspondente à combinação de CST_ICMS, CFOP, e alíquota do ICMS, incluídas as despesas acessórias e acréscimos &lt;/descricao&gt;
&lt;tipo&gt;R&lt;/tipo&gt;
&lt;/campo&gt;</v>
      </c>
      <c r="V997" s="192" t="str">
        <f t="shared" si="111"/>
        <v>{"Column6", "VL_OPR"},</v>
      </c>
      <c r="W997" s="191" t="str">
        <f>IF(Q997="Campo","@Campos(posicao = "&amp;K997&amp;", tipo = '"&amp;R997&amp;"')@Column(name = """&amp;L997&amp;""")"&amp;IF(R997="D","@Temporal(TemporalType.DATE)","")&amp;"private "&amp;VLOOKUP(TEXT(R997,"@"),Apoio!A:B,2,0)&amp;" "&amp;SUBSTITUTE(LOWER(LEFT(L997,1))&amp;RIGHT(PROPER(L997),LEN(L997)-1),"_","")&amp;";",IF(ISNUMBER(Q997),IF(R997="R","@Entity@Table(name = ""reg_"&amp;LOWER(J997)&amp;""")@XmlRootElement","")&amp;VLOOKUP(J997,Blocos!D:I,6,0)&amp;Apoio!$E$1&amp;Y997,""))</f>
        <v>@Campos(posicao = 5, tipo = 'R')@Column(name = "VL_OPR")private BigDecimal vlOpr;</v>
      </c>
      <c r="X997" s="190" t="str">
        <f>IF(ISNUMBER(Q997),COUNTIF(Blocos!G:G,J997),"")</f>
        <v/>
      </c>
      <c r="Y997" s="190" t="str">
        <f>IF(OR(X997=0,X997=""),"",VLOOKUP(SUMIFS(Blocos!A:A,Blocos!H:H,'EFD REGISTROS e Campos (2)'!X997,Blocos!G:G,'EFD REGISTROS e Campos (2)'!J997),Blocos!A:L,12,0))</f>
        <v/>
      </c>
      <c r="Z997" s="190" t="str">
        <f>IF(ISNUMBER(Q998),VLOOKUP(J997,Blocos!D:G,4,0),"")</f>
        <v/>
      </c>
      <c r="AA997" s="190" t="str">
        <f>IF(ISNUMBER(Q997),CONCATENATE("CREATE TABLE ""reg_",LOWER(J997),""" (""ID"" bigint NOT NULL AUTO_INCREMENT,  ""HASHFILE"" varchar(255) DEFAULT NULL, ""ID_PAI"" bigint NOT NULL,"),IF(Q997="Campo",CONCATENATE("""",L997,""" ",VLOOKUP(R997,Apoio!A:C,3,0)),""))&amp;IF(Z997="","",CONCATENATE("PRIMARY KEY (""ID""), KEY ""FK_reg_",LOWER(Z997),"_ID_PAI"" (""ID_PAI""), CONSTRAINT ""FK_reg_",LOWER(Z997),"_ID_PAI"" FOREIGN KEY (""ID_PAI"") REFERENCES ""reg_",LOWER(Z997),""" (""ID"")) ENGINE=InnoDB AUTO_INCREMENT=105774 DEFAULT CHARSET=utf8mb4 COLLATE=utf8mb4_0900_ai_ci;"))</f>
        <v>"VL_OPR" decimal(15,6) DEFAULT NULL,</v>
      </c>
      <c r="AB997" s="190" t="str">
        <f t="shared" si="112"/>
        <v>`reg_c490`.`VL_OPR`,</v>
      </c>
    </row>
    <row r="998" spans="1:28" ht="14.5" hidden="1" customHeight="1" x14ac:dyDescent="0.3">
      <c r="J998" s="187" t="str">
        <f t="shared" si="107"/>
        <v>C490</v>
      </c>
      <c r="K998" s="181">
        <v>6</v>
      </c>
      <c r="L998" s="289" t="s">
        <v>576</v>
      </c>
      <c r="M998" s="182" t="s">
        <v>1468</v>
      </c>
      <c r="N998" s="181" t="s">
        <v>32</v>
      </c>
      <c r="O998" s="181" t="s">
        <v>28</v>
      </c>
      <c r="P998" s="181">
        <v>2</v>
      </c>
      <c r="Q998" s="192" t="str">
        <f t="shared" si="108"/>
        <v>Campo</v>
      </c>
      <c r="R998" s="192" t="s">
        <v>3606</v>
      </c>
      <c r="S998" s="191" t="str">
        <f t="shared" si="109"/>
        <v/>
      </c>
      <c r="T998" s="192" t="str">
        <f t="shared" si="110"/>
        <v>&lt;campo posicao="6"&gt;
&lt;coluna&gt;VL_BC_ICMS&lt;/coluna&gt;
&lt;descricao&gt;Valor acumulado da base de cálculo do ICMS, referente à combinação de CST_ICMS, CFOP, e alíquota do ICMS.&lt;/descricao&gt;
&lt;tipo&gt;R&lt;/tipo&gt;
&lt;/campo&gt;</v>
      </c>
      <c r="U998" s="192" t="str">
        <f t="shared" si="106"/>
        <v>&lt;campo posicao="6"&gt;
&lt;coluna&gt;VL_BC_ICMS&lt;/coluna&gt;
&lt;descricao&gt;Valor acumulado da base de cálculo do ICMS, referente à combinação de CST_ICMS, CFOP, e alíquota do ICMS.&lt;/descricao&gt;
&lt;tipo&gt;R&lt;/tipo&gt;
&lt;/campo&gt;</v>
      </c>
      <c r="V998" s="192" t="str">
        <f t="shared" si="111"/>
        <v>{"Column7", "VL_BC_ICMS"},</v>
      </c>
      <c r="W998" s="191" t="str">
        <f>IF(Q998="Campo","@Campos(posicao = "&amp;K998&amp;", tipo = '"&amp;R998&amp;"')@Column(name = """&amp;L998&amp;""")"&amp;IF(R998="D","@Temporal(TemporalType.DATE)","")&amp;"private "&amp;VLOOKUP(TEXT(R998,"@"),Apoio!A:B,2,0)&amp;" "&amp;SUBSTITUTE(LOWER(LEFT(L998,1))&amp;RIGHT(PROPER(L998),LEN(L998)-1),"_","")&amp;";",IF(ISNUMBER(Q998),IF(R998="R","@Entity@Table(name = ""reg_"&amp;LOWER(J998)&amp;""")@XmlRootElement","")&amp;VLOOKUP(J998,Blocos!D:I,6,0)&amp;Apoio!$E$1&amp;Y998,""))</f>
        <v>@Campos(posicao = 6, tipo = 'R')@Column(name = "VL_BC_ICMS")private BigDecimal vlBcIcms;</v>
      </c>
      <c r="X998" s="190" t="str">
        <f>IF(ISNUMBER(Q998),COUNTIF(Blocos!G:G,J998),"")</f>
        <v/>
      </c>
      <c r="Y998" s="190" t="str">
        <f>IF(OR(X998=0,X998=""),"",VLOOKUP(SUMIFS(Blocos!A:A,Blocos!H:H,'EFD REGISTROS e Campos (2)'!X998,Blocos!G:G,'EFD REGISTROS e Campos (2)'!J998),Blocos!A:L,12,0))</f>
        <v/>
      </c>
      <c r="Z998" s="190" t="str">
        <f>IF(ISNUMBER(Q999),VLOOKUP(J998,Blocos!D:G,4,0),"")</f>
        <v/>
      </c>
      <c r="AA998" s="190" t="str">
        <f>IF(ISNUMBER(Q998),CONCATENATE("CREATE TABLE ""reg_",LOWER(J998),""" (""ID"" bigint NOT NULL AUTO_INCREMENT,  ""HASHFILE"" varchar(255) DEFAULT NULL, ""ID_PAI"" bigint NOT NULL,"),IF(Q998="Campo",CONCATENATE("""",L998,""" ",VLOOKUP(R998,Apoio!A:C,3,0)),""))&amp;IF(Z998="","",CONCATENATE("PRIMARY KEY (""ID""), KEY ""FK_reg_",LOWER(Z998),"_ID_PAI"" (""ID_PAI""), CONSTRAINT ""FK_reg_",LOWER(Z998),"_ID_PAI"" FOREIGN KEY (""ID_PAI"") REFERENCES ""reg_",LOWER(Z998),""" (""ID"")) ENGINE=InnoDB AUTO_INCREMENT=105774 DEFAULT CHARSET=utf8mb4 COLLATE=utf8mb4_0900_ai_ci;"))</f>
        <v>"VL_BC_ICMS" decimal(15,6) DEFAULT NULL,</v>
      </c>
      <c r="AB998" s="190" t="str">
        <f t="shared" si="112"/>
        <v>`reg_c490`.`VL_BC_ICMS`,</v>
      </c>
    </row>
    <row r="999" spans="1:28" ht="14.5" hidden="1" customHeight="1" x14ac:dyDescent="0.3">
      <c r="J999" s="187" t="str">
        <f t="shared" si="107"/>
        <v>C490</v>
      </c>
      <c r="K999" s="181">
        <v>7</v>
      </c>
      <c r="L999" s="289" t="s">
        <v>578</v>
      </c>
      <c r="M999" s="182" t="s">
        <v>1469</v>
      </c>
      <c r="N999" s="181" t="s">
        <v>32</v>
      </c>
      <c r="O999" s="181" t="s">
        <v>28</v>
      </c>
      <c r="P999" s="181">
        <v>2</v>
      </c>
      <c r="Q999" s="192" t="str">
        <f t="shared" si="108"/>
        <v>Campo</v>
      </c>
      <c r="R999" s="192" t="s">
        <v>3606</v>
      </c>
      <c r="S999" s="191" t="str">
        <f t="shared" si="109"/>
        <v/>
      </c>
      <c r="T999" s="192" t="str">
        <f t="shared" si="110"/>
        <v>&lt;campo posicao="7"&gt;
&lt;coluna&gt;VL_ICMS&lt;/coluna&gt;
&lt;descricao&gt;Valor acumulado do ICMS, referente à combinação de CST_ICMS, CFOP e alíquota do ICMS.&lt;/descricao&gt;
&lt;tipo&gt;R&lt;/tipo&gt;
&lt;/campo&gt;</v>
      </c>
      <c r="U999" s="192" t="str">
        <f t="shared" si="106"/>
        <v>&lt;campo posicao="7"&gt;
&lt;coluna&gt;VL_ICMS&lt;/coluna&gt;
&lt;descricao&gt;Valor acumulado do ICMS, referente à combinação de CST_ICMS, CFOP e alíquota do ICMS.&lt;/descricao&gt;
&lt;tipo&gt;R&lt;/tipo&gt;
&lt;/campo&gt;</v>
      </c>
      <c r="V999" s="192" t="str">
        <f t="shared" si="111"/>
        <v>{"Column8", "VL_ICMS"},</v>
      </c>
      <c r="W999" s="191" t="str">
        <f>IF(Q999="Campo","@Campos(posicao = "&amp;K999&amp;", tipo = '"&amp;R999&amp;"')@Column(name = """&amp;L999&amp;""")"&amp;IF(R999="D","@Temporal(TemporalType.DATE)","")&amp;"private "&amp;VLOOKUP(TEXT(R999,"@"),Apoio!A:B,2,0)&amp;" "&amp;SUBSTITUTE(LOWER(LEFT(L999,1))&amp;RIGHT(PROPER(L999),LEN(L999)-1),"_","")&amp;";",IF(ISNUMBER(Q999),IF(R999="R","@Entity@Table(name = ""reg_"&amp;LOWER(J999)&amp;""")@XmlRootElement","")&amp;VLOOKUP(J999,Blocos!D:I,6,0)&amp;Apoio!$E$1&amp;Y999,""))</f>
        <v>@Campos(posicao = 7, tipo = 'R')@Column(name = "VL_ICMS")private BigDecimal vlIcms;</v>
      </c>
      <c r="X999" s="190" t="str">
        <f>IF(ISNUMBER(Q999),COUNTIF(Blocos!G:G,J999),"")</f>
        <v/>
      </c>
      <c r="Y999" s="190" t="str">
        <f>IF(OR(X999=0,X999=""),"",VLOOKUP(SUMIFS(Blocos!A:A,Blocos!H:H,'EFD REGISTROS e Campos (2)'!X999,Blocos!G:G,'EFD REGISTROS e Campos (2)'!J999),Blocos!A:L,12,0))</f>
        <v/>
      </c>
      <c r="Z999" s="190" t="str">
        <f>IF(ISNUMBER(Q1000),VLOOKUP(J999,Blocos!D:G,4,0),"")</f>
        <v/>
      </c>
      <c r="AA999" s="190" t="str">
        <f>IF(ISNUMBER(Q999),CONCATENATE("CREATE TABLE ""reg_",LOWER(J999),""" (""ID"" bigint NOT NULL AUTO_INCREMENT,  ""HASHFILE"" varchar(255) DEFAULT NULL, ""ID_PAI"" bigint NOT NULL,"),IF(Q999="Campo",CONCATENATE("""",L999,""" ",VLOOKUP(R999,Apoio!A:C,3,0)),""))&amp;IF(Z999="","",CONCATENATE("PRIMARY KEY (""ID""), KEY ""FK_reg_",LOWER(Z999),"_ID_PAI"" (""ID_PAI""), CONSTRAINT ""FK_reg_",LOWER(Z999),"_ID_PAI"" FOREIGN KEY (""ID_PAI"") REFERENCES ""reg_",LOWER(Z999),""" (""ID"")) ENGINE=InnoDB AUTO_INCREMENT=105774 DEFAULT CHARSET=utf8mb4 COLLATE=utf8mb4_0900_ai_ci;"))</f>
        <v>"VL_ICMS" decimal(15,6) DEFAULT NULL,</v>
      </c>
      <c r="AB999" s="190" t="str">
        <f t="shared" si="112"/>
        <v>`reg_c490`.`VL_ICMS`,</v>
      </c>
    </row>
    <row r="1000" spans="1:28" ht="14.5" hidden="1" customHeight="1" x14ac:dyDescent="0.3">
      <c r="J1000" s="187" t="str">
        <f t="shared" si="107"/>
        <v>C490</v>
      </c>
      <c r="K1000" s="181">
        <v>8</v>
      </c>
      <c r="L1000" s="289" t="s">
        <v>276</v>
      </c>
      <c r="M1000" s="182" t="s">
        <v>381</v>
      </c>
      <c r="N1000" s="181" t="s">
        <v>27</v>
      </c>
      <c r="O1000" s="181">
        <v>6</v>
      </c>
      <c r="P1000" s="181" t="s">
        <v>28</v>
      </c>
      <c r="Q1000" s="192" t="str">
        <f t="shared" si="108"/>
        <v>Campo</v>
      </c>
      <c r="R1000" s="192" t="s">
        <v>27</v>
      </c>
      <c r="S1000" s="191" t="str">
        <f t="shared" si="109"/>
        <v/>
      </c>
      <c r="T1000" s="192" t="str">
        <f t="shared" si="110"/>
        <v>&lt;campo posicao="8"&gt;
&lt;coluna&gt;COD_OBS&lt;/coluna&gt;
&lt;descricao&gt;Código da observação do lançamento fiscal (campo 02 do Registro 0460)&lt;/descricao&gt;
&lt;tipo&gt;C&lt;/tipo&gt;
&lt;/campo&gt;</v>
      </c>
      <c r="U1000" s="192" t="str">
        <f t="shared" si="106"/>
        <v>&lt;campo posicao="8"&gt;
&lt;coluna&gt;COD_OBS&lt;/coluna&gt;
&lt;descricao&gt;Código da observação do lançamento fiscal (campo 02 do Registro 0460)&lt;/descricao&gt;
&lt;tipo&gt;C&lt;/tipo&gt;
&lt;/campo&gt;</v>
      </c>
      <c r="V1000" s="192" t="str">
        <f t="shared" si="111"/>
        <v>{"Column9", "COD_OBS"},</v>
      </c>
      <c r="W1000" s="191" t="str">
        <f>IF(Q1000="Campo","@Campos(posicao = "&amp;K1000&amp;", tipo = '"&amp;R1000&amp;"')@Column(name = """&amp;L1000&amp;""")"&amp;IF(R1000="D","@Temporal(TemporalType.DATE)","")&amp;"private "&amp;VLOOKUP(TEXT(R1000,"@"),Apoio!A:B,2,0)&amp;" "&amp;SUBSTITUTE(LOWER(LEFT(L1000,1))&amp;RIGHT(PROPER(L1000),LEN(L1000)-1),"_","")&amp;";",IF(ISNUMBER(Q1000),IF(R1000="R","@Entity@Table(name = ""reg_"&amp;LOWER(J1000)&amp;""")@XmlRootElement","")&amp;VLOOKUP(J1000,Blocos!D:I,6,0)&amp;Apoio!$E$1&amp;Y1000,""))</f>
        <v>@Campos(posicao = 8, tipo = 'C')@Column(name = "COD_OBS")private String codObs;</v>
      </c>
      <c r="X1000" s="190" t="str">
        <f>IF(ISNUMBER(Q1000),COUNTIF(Blocos!G:G,J1000),"")</f>
        <v/>
      </c>
      <c r="Y1000" s="190" t="str">
        <f>IF(OR(X1000=0,X1000=""),"",VLOOKUP(SUMIFS(Blocos!A:A,Blocos!H:H,'EFD REGISTROS e Campos (2)'!X1000,Blocos!G:G,'EFD REGISTROS e Campos (2)'!J1000),Blocos!A:L,12,0))</f>
        <v/>
      </c>
      <c r="Z1000" s="190" t="str">
        <f>IF(ISNUMBER(Q1001),VLOOKUP(J1000,Blocos!D:G,4,0),"")</f>
        <v>C405</v>
      </c>
      <c r="AA1000" s="190" t="str">
        <f>IF(ISNUMBER(Q1000),CONCATENATE("CREATE TABLE ""reg_",LOWER(J1000),""" (""ID"" bigint NOT NULL AUTO_INCREMENT,  ""HASHFILE"" varchar(255) DEFAULT NULL, ""ID_PAI"" bigint NOT NULL,"),IF(Q1000="Campo",CONCATENATE("""",L1000,""" ",VLOOKUP(R1000,Apoio!A:C,3,0)),""))&amp;IF(Z1000="","",CONCATENATE("PRIMARY KEY (""ID""), KEY ""FK_reg_",LOWER(Z1000),"_ID_PAI"" (""ID_PAI""), CONSTRAINT ""FK_reg_",LOWER(Z1000),"_ID_PAI"" FOREIGN KEY (""ID_PAI"") REFERENCES ""reg_",LOWER(Z1000),""" (""ID"")) ENGINE=InnoDB AUTO_INCREMENT=105774 DEFAULT CHARSET=utf8mb4 COLLATE=utf8mb4_0900_ai_ci;"))</f>
        <v>"COD_OBS" varchar(255) DEFAULT NULL,PRIMARY KEY ("ID"), KEY "FK_reg_c405_ID_PAI" ("ID_PAI"), CONSTRAINT "FK_reg_c405_ID_PAI" FOREIGN KEY ("ID_PAI") REFERENCES "reg_c405" ("ID")) ENGINE=InnoDB AUTO_INCREMENT=105774 DEFAULT CHARSET=utf8mb4 COLLATE=utf8mb4_0900_ai_ci;</v>
      </c>
      <c r="AB1000" s="190" t="str">
        <f t="shared" si="112"/>
        <v>`reg_c490`.`COD_OBS`,FROM `efdicms`.`reg_c490`;"</v>
      </c>
    </row>
    <row r="1001" spans="1:28" ht="14.5" hidden="1" customHeight="1" collapsed="1" x14ac:dyDescent="0.3">
      <c r="A1001" s="180" t="s">
        <v>115</v>
      </c>
      <c r="D1001" s="180" t="s">
        <v>1586</v>
      </c>
      <c r="I1001" s="180" t="s">
        <v>108</v>
      </c>
      <c r="J1001" s="187" t="str">
        <f t="shared" si="107"/>
        <v>C495</v>
      </c>
      <c r="K1001" s="195" t="s">
        <v>1587</v>
      </c>
      <c r="Q1001" s="192">
        <f t="shared" si="108"/>
        <v>2</v>
      </c>
      <c r="S1001" s="191" t="str">
        <f t="shared" si="109"/>
        <v>&lt;/registro&gt;
&lt;registro codigo="C495" perfil="AB" nivel="2"&gt;</v>
      </c>
      <c r="T1001" s="192" t="str">
        <f t="shared" si="110"/>
        <v/>
      </c>
      <c r="U1001" s="192" t="str">
        <f t="shared" si="106"/>
        <v>&lt;/registro&gt;
&lt;registro codigo="C495" perfil="AB" nivel="2"&gt;</v>
      </c>
      <c r="V1001" s="192" t="str">
        <f t="shared" si="111"/>
        <v/>
      </c>
      <c r="W1001" s="191" t="str">
        <f>IF(Q1001="Campo","@Campos(posicao = "&amp;K1001&amp;", tipo = '"&amp;R1001&amp;"')@Column(name = """&amp;L1001&amp;""")"&amp;IF(R1001="D","@Temporal(TemporalType.DATE)","")&amp;"private "&amp;VLOOKUP(TEXT(R1001,"@"),Apoio!A:B,2,0)&amp;" "&amp;SUBSTITUTE(LOWER(LEFT(L1001,1))&amp;RIGHT(PROPER(L1001),LEN(L1001)-1),"_","")&amp;";",IF(ISNUMBER(Q1001),IF(R1001="R","@Entity@Table(name = ""reg_"&amp;LOWER(J1001)&amp;""")@XmlRootElement","")&amp;VLOOKUP(J1001,Blocos!D:I,6,0)&amp;Apoio!$E$1&amp;Y1001,""))</f>
        <v>@Registros(nivel = 2) public class RegC495 implements Serializable { private static final long serialVersionUID = 1L; @Id @GeneratedValue(strategy = GenerationType.IDENTITY) @Basic(optional = false) @Column(name = "ID" ) private Long id;@ManyToOne(fetch = FetchType.LAZY) @JoinColumn(name = "ID_PAI", nullable = false) private RegC001 idPai; public RegC001 getIdPai() {return idPai;}public void setIdPai(Object idPai) {this.idPai = (RegC001) idPai;}public RegC495() { } public RegC495(Long id) { this.id = id; } public RegC495(Long id, RegC001 idPai, long linha, String hash) { this.id = id; this.idPai = idPai; this.linha = linha; this.hash = hash; }public Long getId() { return id; } public void setId(Long id) { this.id = id; }@Basic(optional = false)@Column(name = "LINHA")private long linha;@Basic(optional = false)@Column(name = "HASH")private String hash;</v>
      </c>
      <c r="X1001" s="190">
        <f>IF(ISNUMBER(Q1001),COUNTIF(Blocos!G:G,J1001),"")</f>
        <v>0</v>
      </c>
      <c r="Y1001" s="190" t="str">
        <f>IF(OR(X1001=0,X1001=""),"",VLOOKUP(SUMIFS(Blocos!A:A,Blocos!H:H,'EFD REGISTROS e Campos (2)'!X1001,Blocos!G:G,'EFD REGISTROS e Campos (2)'!J1001),Blocos!A:L,12,0))</f>
        <v/>
      </c>
      <c r="Z1001" s="190" t="str">
        <f>IF(ISNUMBER(Q1002),VLOOKUP(J1001,Blocos!D:G,4,0),"")</f>
        <v/>
      </c>
      <c r="AA1001" s="190" t="str">
        <f>IF(ISNUMBER(Q1001),CONCATENATE("CREATE TABLE ""reg_",LOWER(J1001),""" (""ID"" bigint NOT NULL AUTO_INCREMENT,  ""HASHFILE"" varchar(255) DEFAULT NULL, ""ID_PAI"" bigint NOT NULL,"),IF(Q1001="Campo",CONCATENATE("""",L1001,""" ",VLOOKUP(R1001,Apoio!A:C,3,0)),""))&amp;IF(Z1001="","",CONCATENATE("PRIMARY KEY (""ID""), KEY ""FK_reg_",LOWER(Z1001),"_ID_PAI"" (""ID_PAI""), CONSTRAINT ""FK_reg_",LOWER(Z1001),"_ID_PAI"" FOREIGN KEY (""ID_PAI"") REFERENCES ""reg_",LOWER(Z1001),""" (""ID"")) ENGINE=InnoDB AUTO_INCREMENT=105774 DEFAULT CHARSET=utf8mb4 COLLATE=utf8mb4_0900_ai_ci;"))</f>
        <v>CREATE TABLE "reg_c495" ("ID" bigint NOT NULL AUTO_INCREMENT,  "HASHFILE" varchar(255) DEFAULT NULL, "ID_PAI" bigint NOT NULL,</v>
      </c>
      <c r="AB1001" s="190" t="str">
        <f t="shared" si="112"/>
        <v/>
      </c>
    </row>
    <row r="1002" spans="1:28" ht="14.5" hidden="1" customHeight="1" x14ac:dyDescent="0.3">
      <c r="J1002" s="187" t="str">
        <f t="shared" si="107"/>
        <v>C495</v>
      </c>
      <c r="K1002" s="181">
        <v>1</v>
      </c>
      <c r="L1002" s="289" t="s">
        <v>25</v>
      </c>
      <c r="M1002" s="182" t="s">
        <v>1588</v>
      </c>
      <c r="N1002" s="181" t="s">
        <v>27</v>
      </c>
      <c r="O1002" s="181">
        <v>4</v>
      </c>
      <c r="P1002" s="181" t="s">
        <v>28</v>
      </c>
      <c r="Q1002" s="192" t="str">
        <f t="shared" si="108"/>
        <v>Campo</v>
      </c>
      <c r="R1002" s="192" t="s">
        <v>27</v>
      </c>
      <c r="S1002" s="191" t="str">
        <f t="shared" si="109"/>
        <v/>
      </c>
      <c r="T1002" s="192" t="str">
        <f t="shared" si="110"/>
        <v>&lt;campo posicao="1"&gt;
&lt;coluna&gt;REG&lt;/coluna&gt;
&lt;descricao&gt;Texto fixo contendo "C495"&lt;/descricao&gt;
&lt;tipo&gt;C&lt;/tipo&gt;
&lt;/campo&gt;</v>
      </c>
      <c r="U1002" s="192" t="str">
        <f t="shared" si="106"/>
        <v>&lt;campo posicao="1"&gt;
&lt;coluna&gt;REG&lt;/coluna&gt;
&lt;descricao&gt;Texto fixo contendo "C495"&lt;/descricao&gt;
&lt;tipo&gt;C&lt;/tipo&gt;
&lt;/campo&gt;</v>
      </c>
      <c r="V1002" s="192" t="str">
        <f t="shared" si="111"/>
        <v>{"Column2", "REG"},</v>
      </c>
      <c r="W1002" s="191" t="str">
        <f>IF(Q1002="Campo","@Campos(posicao = "&amp;K1002&amp;", tipo = '"&amp;R1002&amp;"')@Column(name = """&amp;L1002&amp;""")"&amp;IF(R1002="D","@Temporal(TemporalType.DATE)","")&amp;"private "&amp;VLOOKUP(TEXT(R1002,"@"),Apoio!A:B,2,0)&amp;" "&amp;SUBSTITUTE(LOWER(LEFT(L1002,1))&amp;RIGHT(PROPER(L1002),LEN(L1002)-1),"_","")&amp;";",IF(ISNUMBER(Q1002),IF(R1002="R","@Entity@Table(name = ""reg_"&amp;LOWER(J1002)&amp;""")@XmlRootElement","")&amp;VLOOKUP(J1002,Blocos!D:I,6,0)&amp;Apoio!$E$1&amp;Y1002,""))</f>
        <v>@Campos(posicao = 1, tipo = 'C')@Column(name = "REG")private String reg;</v>
      </c>
      <c r="X1002" s="190" t="str">
        <f>IF(ISNUMBER(Q1002),COUNTIF(Blocos!G:G,J1002),"")</f>
        <v/>
      </c>
      <c r="Y1002" s="190" t="str">
        <f>IF(OR(X1002=0,X1002=""),"",VLOOKUP(SUMIFS(Blocos!A:A,Blocos!H:H,'EFD REGISTROS e Campos (2)'!X1002,Blocos!G:G,'EFD REGISTROS e Campos (2)'!J1002),Blocos!A:L,12,0))</f>
        <v/>
      </c>
      <c r="Z1002" s="190" t="str">
        <f>IF(ISNUMBER(Q1003),VLOOKUP(J1002,Blocos!D:G,4,0),"")</f>
        <v/>
      </c>
      <c r="AA1002" s="190" t="str">
        <f>IF(ISNUMBER(Q1002),CONCATENATE("CREATE TABLE ""reg_",LOWER(J1002),""" (""ID"" bigint NOT NULL AUTO_INCREMENT,  ""HASHFILE"" varchar(255) DEFAULT NULL, ""ID_PAI"" bigint NOT NULL,"),IF(Q1002="Campo",CONCATENATE("""",L1002,""" ",VLOOKUP(R1002,Apoio!A:C,3,0)),""))&amp;IF(Z1002="","",CONCATENATE("PRIMARY KEY (""ID""), KEY ""FK_reg_",LOWER(Z1002),"_ID_PAI"" (""ID_PAI""), CONSTRAINT ""FK_reg_",LOWER(Z1002),"_ID_PAI"" FOREIGN KEY (""ID_PAI"") REFERENCES ""reg_",LOWER(Z1002),""" (""ID"")) ENGINE=InnoDB AUTO_INCREMENT=105774 DEFAULT CHARSET=utf8mb4 COLLATE=utf8mb4_0900_ai_ci;"))</f>
        <v>"REG" varchar(255) DEFAULT NULL,</v>
      </c>
      <c r="AB1002" s="190" t="str">
        <f t="shared" si="112"/>
        <v>USE `efdicms`;SELECT `reg_c495`.`REG`,</v>
      </c>
    </row>
    <row r="1003" spans="1:28" ht="14.5" hidden="1" customHeight="1" x14ac:dyDescent="0.3">
      <c r="J1003" s="187" t="str">
        <f t="shared" si="107"/>
        <v>C495</v>
      </c>
      <c r="K1003" s="181">
        <v>2</v>
      </c>
      <c r="L1003" s="289" t="s">
        <v>196</v>
      </c>
      <c r="M1003" s="182" t="s">
        <v>818</v>
      </c>
      <c r="N1003" s="181" t="s">
        <v>32</v>
      </c>
      <c r="O1003" s="181">
        <v>6</v>
      </c>
      <c r="P1003" s="181">
        <v>2</v>
      </c>
      <c r="Q1003" s="192" t="str">
        <f t="shared" si="108"/>
        <v>Campo</v>
      </c>
      <c r="R1003" s="192" t="s">
        <v>3606</v>
      </c>
      <c r="S1003" s="191" t="str">
        <f t="shared" si="109"/>
        <v/>
      </c>
      <c r="T1003" s="192" t="str">
        <f t="shared" si="110"/>
        <v>&lt;campo posicao="2"&gt;
&lt;coluna&gt;ALIQ_ICMS&lt;/coluna&gt;
&lt;descricao&gt;Alíquota do ICMS&lt;/descricao&gt;
&lt;tipo&gt;R&lt;/tipo&gt;
&lt;/campo&gt;</v>
      </c>
      <c r="U1003" s="192" t="str">
        <f t="shared" ref="U1003:U1066" si="113">S1003&amp;T1003</f>
        <v>&lt;campo posicao="2"&gt;
&lt;coluna&gt;ALIQ_ICMS&lt;/coluna&gt;
&lt;descricao&gt;Alíquota do ICMS&lt;/descricao&gt;
&lt;tipo&gt;R&lt;/tipo&gt;
&lt;/campo&gt;</v>
      </c>
      <c r="V1003" s="192" t="str">
        <f t="shared" si="111"/>
        <v>{"Column3", "ALIQ_ICMS"},</v>
      </c>
      <c r="W1003" s="191" t="str">
        <f>IF(Q1003="Campo","@Campos(posicao = "&amp;K1003&amp;", tipo = '"&amp;R1003&amp;"')@Column(name = """&amp;L1003&amp;""")"&amp;IF(R1003="D","@Temporal(TemporalType.DATE)","")&amp;"private "&amp;VLOOKUP(TEXT(R1003,"@"),Apoio!A:B,2,0)&amp;" "&amp;SUBSTITUTE(LOWER(LEFT(L1003,1))&amp;RIGHT(PROPER(L1003),LEN(L1003)-1),"_","")&amp;";",IF(ISNUMBER(Q1003),IF(R1003="R","@Entity@Table(name = ""reg_"&amp;LOWER(J1003)&amp;""")@XmlRootElement","")&amp;VLOOKUP(J1003,Blocos!D:I,6,0)&amp;Apoio!$E$1&amp;Y1003,""))</f>
        <v>@Campos(posicao = 2, tipo = 'R')@Column(name = "ALIQ_ICMS")private BigDecimal aliqIcms;</v>
      </c>
      <c r="X1003" s="190" t="str">
        <f>IF(ISNUMBER(Q1003),COUNTIF(Blocos!G:G,J1003),"")</f>
        <v/>
      </c>
      <c r="Y1003" s="190" t="str">
        <f>IF(OR(X1003=0,X1003=""),"",VLOOKUP(SUMIFS(Blocos!A:A,Blocos!H:H,'EFD REGISTROS e Campos (2)'!X1003,Blocos!G:G,'EFD REGISTROS e Campos (2)'!J1003),Blocos!A:L,12,0))</f>
        <v/>
      </c>
      <c r="Z1003" s="190" t="str">
        <f>IF(ISNUMBER(Q1004),VLOOKUP(J1003,Blocos!D:G,4,0),"")</f>
        <v/>
      </c>
      <c r="AA1003" s="190" t="str">
        <f>IF(ISNUMBER(Q1003),CONCATENATE("CREATE TABLE ""reg_",LOWER(J1003),""" (""ID"" bigint NOT NULL AUTO_INCREMENT,  ""HASHFILE"" varchar(255) DEFAULT NULL, ""ID_PAI"" bigint NOT NULL,"),IF(Q1003="Campo",CONCATENATE("""",L1003,""" ",VLOOKUP(R1003,Apoio!A:C,3,0)),""))&amp;IF(Z1003="","",CONCATENATE("PRIMARY KEY (""ID""), KEY ""FK_reg_",LOWER(Z1003),"_ID_PAI"" (""ID_PAI""), CONSTRAINT ""FK_reg_",LOWER(Z1003),"_ID_PAI"" FOREIGN KEY (""ID_PAI"") REFERENCES ""reg_",LOWER(Z1003),""" (""ID"")) ENGINE=InnoDB AUTO_INCREMENT=105774 DEFAULT CHARSET=utf8mb4 COLLATE=utf8mb4_0900_ai_ci;"))</f>
        <v>"ALIQ_ICMS" decimal(15,6) DEFAULT NULL,</v>
      </c>
      <c r="AB1003" s="190" t="str">
        <f t="shared" si="112"/>
        <v>`reg_c495`.`ALIQ_ICMS`,</v>
      </c>
    </row>
    <row r="1004" spans="1:28" ht="14.5" hidden="1" customHeight="1" x14ac:dyDescent="0.3">
      <c r="J1004" s="187" t="str">
        <f t="shared" si="107"/>
        <v>C495</v>
      </c>
      <c r="K1004" s="181">
        <v>3</v>
      </c>
      <c r="L1004" s="289" t="s">
        <v>163</v>
      </c>
      <c r="M1004" s="182" t="s">
        <v>801</v>
      </c>
      <c r="N1004" s="181" t="s">
        <v>27</v>
      </c>
      <c r="O1004" s="181">
        <v>60</v>
      </c>
      <c r="P1004" s="181" t="s">
        <v>28</v>
      </c>
      <c r="Q1004" s="192" t="str">
        <f t="shared" si="108"/>
        <v>Campo</v>
      </c>
      <c r="R1004" s="192" t="s">
        <v>27</v>
      </c>
      <c r="S1004" s="191" t="str">
        <f t="shared" si="109"/>
        <v/>
      </c>
      <c r="T1004" s="192" t="str">
        <f t="shared" si="110"/>
        <v>&lt;campo posicao="3"&gt;
&lt;coluna&gt;COD_ITEM&lt;/coluna&gt;
&lt;descricao&gt;Código do item (campo 02 do Registro 0200)&lt;/descricao&gt;
&lt;tipo&gt;C&lt;/tipo&gt;
&lt;/campo&gt;</v>
      </c>
      <c r="U1004" s="192" t="str">
        <f t="shared" si="113"/>
        <v>&lt;campo posicao="3"&gt;
&lt;coluna&gt;COD_ITEM&lt;/coluna&gt;
&lt;descricao&gt;Código do item (campo 02 do Registro 0200)&lt;/descricao&gt;
&lt;tipo&gt;C&lt;/tipo&gt;
&lt;/campo&gt;</v>
      </c>
      <c r="V1004" s="192" t="str">
        <f t="shared" si="111"/>
        <v>{"Column4", "COD_ITEM"},</v>
      </c>
      <c r="W1004" s="191" t="str">
        <f>IF(Q1004="Campo","@Campos(posicao = "&amp;K1004&amp;", tipo = '"&amp;R1004&amp;"')@Column(name = """&amp;L1004&amp;""")"&amp;IF(R1004="D","@Temporal(TemporalType.DATE)","")&amp;"private "&amp;VLOOKUP(TEXT(R1004,"@"),Apoio!A:B,2,0)&amp;" "&amp;SUBSTITUTE(LOWER(LEFT(L1004,1))&amp;RIGHT(PROPER(L1004),LEN(L1004)-1),"_","")&amp;";",IF(ISNUMBER(Q1004),IF(R1004="R","@Entity@Table(name = ""reg_"&amp;LOWER(J1004)&amp;""")@XmlRootElement","")&amp;VLOOKUP(J1004,Blocos!D:I,6,0)&amp;Apoio!$E$1&amp;Y1004,""))</f>
        <v>@Campos(posicao = 3, tipo = 'C')@Column(name = "COD_ITEM")private String codItem;</v>
      </c>
      <c r="X1004" s="190" t="str">
        <f>IF(ISNUMBER(Q1004),COUNTIF(Blocos!G:G,J1004),"")</f>
        <v/>
      </c>
      <c r="Y1004" s="190" t="str">
        <f>IF(OR(X1004=0,X1004=""),"",VLOOKUP(SUMIFS(Blocos!A:A,Blocos!H:H,'EFD REGISTROS e Campos (2)'!X1004,Blocos!G:G,'EFD REGISTROS e Campos (2)'!J1004),Blocos!A:L,12,0))</f>
        <v/>
      </c>
      <c r="Z1004" s="190" t="str">
        <f>IF(ISNUMBER(Q1005),VLOOKUP(J1004,Blocos!D:G,4,0),"")</f>
        <v/>
      </c>
      <c r="AA1004" s="190" t="str">
        <f>IF(ISNUMBER(Q1004),CONCATENATE("CREATE TABLE ""reg_",LOWER(J1004),""" (""ID"" bigint NOT NULL AUTO_INCREMENT,  ""HASHFILE"" varchar(255) DEFAULT NULL, ""ID_PAI"" bigint NOT NULL,"),IF(Q1004="Campo",CONCATENATE("""",L1004,""" ",VLOOKUP(R1004,Apoio!A:C,3,0)),""))&amp;IF(Z1004="","",CONCATENATE("PRIMARY KEY (""ID""), KEY ""FK_reg_",LOWER(Z1004),"_ID_PAI"" (""ID_PAI""), CONSTRAINT ""FK_reg_",LOWER(Z1004),"_ID_PAI"" FOREIGN KEY (""ID_PAI"") REFERENCES ""reg_",LOWER(Z1004),""" (""ID"")) ENGINE=InnoDB AUTO_INCREMENT=105774 DEFAULT CHARSET=utf8mb4 COLLATE=utf8mb4_0900_ai_ci;"))</f>
        <v>"COD_ITEM" varchar(255) DEFAULT NULL,</v>
      </c>
      <c r="AB1004" s="190" t="str">
        <f t="shared" si="112"/>
        <v>`reg_c495`.`COD_ITEM`,</v>
      </c>
    </row>
    <row r="1005" spans="1:28" ht="14.5" hidden="1" customHeight="1" x14ac:dyDescent="0.3">
      <c r="J1005" s="187" t="str">
        <f t="shared" si="107"/>
        <v>C495</v>
      </c>
      <c r="K1005" s="181">
        <v>4</v>
      </c>
      <c r="L1005" s="289" t="s">
        <v>804</v>
      </c>
      <c r="M1005" s="182" t="s">
        <v>1475</v>
      </c>
      <c r="N1005" s="181" t="s">
        <v>32</v>
      </c>
      <c r="O1005" s="181" t="s">
        <v>28</v>
      </c>
      <c r="P1005" s="181">
        <v>3</v>
      </c>
      <c r="Q1005" s="192" t="str">
        <f t="shared" si="108"/>
        <v>Campo</v>
      </c>
      <c r="R1005" s="192" t="s">
        <v>3606</v>
      </c>
      <c r="S1005" s="191" t="str">
        <f t="shared" si="109"/>
        <v/>
      </c>
      <c r="T1005" s="192" t="str">
        <f t="shared" si="110"/>
        <v>&lt;campo posicao="4"&gt;
&lt;coluna&gt;QTD&lt;/coluna&gt;
&lt;descricao&gt;Quantidade acumulada do item&lt;/descricao&gt;
&lt;tipo&gt;R&lt;/tipo&gt;
&lt;/campo&gt;</v>
      </c>
      <c r="U1005" s="192" t="str">
        <f t="shared" si="113"/>
        <v>&lt;campo posicao="4"&gt;
&lt;coluna&gt;QTD&lt;/coluna&gt;
&lt;descricao&gt;Quantidade acumulada do item&lt;/descricao&gt;
&lt;tipo&gt;R&lt;/tipo&gt;
&lt;/campo&gt;</v>
      </c>
      <c r="V1005" s="192" t="str">
        <f t="shared" si="111"/>
        <v>{"Column5", "QTD"},</v>
      </c>
      <c r="W1005" s="191" t="str">
        <f>IF(Q1005="Campo","@Campos(posicao = "&amp;K1005&amp;", tipo = '"&amp;R1005&amp;"')@Column(name = """&amp;L1005&amp;""")"&amp;IF(R1005="D","@Temporal(TemporalType.DATE)","")&amp;"private "&amp;VLOOKUP(TEXT(R1005,"@"),Apoio!A:B,2,0)&amp;" "&amp;SUBSTITUTE(LOWER(LEFT(L1005,1))&amp;RIGHT(PROPER(L1005),LEN(L1005)-1),"_","")&amp;";",IF(ISNUMBER(Q1005),IF(R1005="R","@Entity@Table(name = ""reg_"&amp;LOWER(J1005)&amp;""")@XmlRootElement","")&amp;VLOOKUP(J1005,Blocos!D:I,6,0)&amp;Apoio!$E$1&amp;Y1005,""))</f>
        <v>@Campos(posicao = 4, tipo = 'R')@Column(name = "QTD")private BigDecimal qtd;</v>
      </c>
      <c r="X1005" s="190" t="str">
        <f>IF(ISNUMBER(Q1005),COUNTIF(Blocos!G:G,J1005),"")</f>
        <v/>
      </c>
      <c r="Y1005" s="190" t="str">
        <f>IF(OR(X1005=0,X1005=""),"",VLOOKUP(SUMIFS(Blocos!A:A,Blocos!H:H,'EFD REGISTROS e Campos (2)'!X1005,Blocos!G:G,'EFD REGISTROS e Campos (2)'!J1005),Blocos!A:L,12,0))</f>
        <v/>
      </c>
      <c r="Z1005" s="190" t="str">
        <f>IF(ISNUMBER(Q1006),VLOOKUP(J1005,Blocos!D:G,4,0),"")</f>
        <v/>
      </c>
      <c r="AA1005" s="190" t="str">
        <f>IF(ISNUMBER(Q1005),CONCATENATE("CREATE TABLE ""reg_",LOWER(J1005),""" (""ID"" bigint NOT NULL AUTO_INCREMENT,  ""HASHFILE"" varchar(255) DEFAULT NULL, ""ID_PAI"" bigint NOT NULL,"),IF(Q1005="Campo",CONCATENATE("""",L1005,""" ",VLOOKUP(R1005,Apoio!A:C,3,0)),""))&amp;IF(Z1005="","",CONCATENATE("PRIMARY KEY (""ID""), KEY ""FK_reg_",LOWER(Z1005),"_ID_PAI"" (""ID_PAI""), CONSTRAINT ""FK_reg_",LOWER(Z1005),"_ID_PAI"" FOREIGN KEY (""ID_PAI"") REFERENCES ""reg_",LOWER(Z1005),""" (""ID"")) ENGINE=InnoDB AUTO_INCREMENT=105774 DEFAULT CHARSET=utf8mb4 COLLATE=utf8mb4_0900_ai_ci;"))</f>
        <v>"QTD" decimal(15,6) DEFAULT NULL,</v>
      </c>
      <c r="AB1005" s="190" t="str">
        <f t="shared" si="112"/>
        <v>`reg_c495`.`QTD`,</v>
      </c>
    </row>
    <row r="1006" spans="1:28" ht="14.5" hidden="1" customHeight="1" x14ac:dyDescent="0.3">
      <c r="J1006" s="187" t="str">
        <f t="shared" si="107"/>
        <v>C495</v>
      </c>
      <c r="K1006" s="181">
        <v>5</v>
      </c>
      <c r="L1006" s="289" t="s">
        <v>407</v>
      </c>
      <c r="M1006" s="182" t="s">
        <v>1589</v>
      </c>
      <c r="N1006" s="181" t="s">
        <v>32</v>
      </c>
      <c r="O1006" s="181" t="s">
        <v>28</v>
      </c>
      <c r="P1006" s="181">
        <v>3</v>
      </c>
      <c r="Q1006" s="192" t="str">
        <f t="shared" si="108"/>
        <v>Campo</v>
      </c>
      <c r="R1006" s="192" t="s">
        <v>3606</v>
      </c>
      <c r="S1006" s="191" t="str">
        <f t="shared" si="109"/>
        <v/>
      </c>
      <c r="T1006" s="192" t="str">
        <f t="shared" si="110"/>
        <v>&lt;campo posicao="5"&gt;
&lt;coluna&gt;QTD_CANC&lt;/coluna&gt;
&lt;descricao&gt;Quantidade cancelada acumulada, no caso de cancelamento parcial de item&lt;/descricao&gt;
&lt;tipo&gt;R&lt;/tipo&gt;
&lt;/campo&gt;</v>
      </c>
      <c r="U1006" s="192" t="str">
        <f t="shared" si="113"/>
        <v>&lt;campo posicao="5"&gt;
&lt;coluna&gt;QTD_CANC&lt;/coluna&gt;
&lt;descricao&gt;Quantidade cancelada acumulada, no caso de cancelamento parcial de item&lt;/descricao&gt;
&lt;tipo&gt;R&lt;/tipo&gt;
&lt;/campo&gt;</v>
      </c>
      <c r="V1006" s="192" t="str">
        <f t="shared" si="111"/>
        <v>{"Column6", "QTD_CANC"},</v>
      </c>
      <c r="W1006" s="191" t="str">
        <f>IF(Q1006="Campo","@Campos(posicao = "&amp;K1006&amp;", tipo = '"&amp;R1006&amp;"')@Column(name = """&amp;L1006&amp;""")"&amp;IF(R1006="D","@Temporal(TemporalType.DATE)","")&amp;"private "&amp;VLOOKUP(TEXT(R1006,"@"),Apoio!A:B,2,0)&amp;" "&amp;SUBSTITUTE(LOWER(LEFT(L1006,1))&amp;RIGHT(PROPER(L1006),LEN(L1006)-1),"_","")&amp;";",IF(ISNUMBER(Q1006),IF(R1006="R","@Entity@Table(name = ""reg_"&amp;LOWER(J1006)&amp;""")@XmlRootElement","")&amp;VLOOKUP(J1006,Blocos!D:I,6,0)&amp;Apoio!$E$1&amp;Y1006,""))</f>
        <v>@Campos(posicao = 5, tipo = 'R')@Column(name = "QTD_CANC")private BigDecimal qtdCanc;</v>
      </c>
      <c r="X1006" s="190" t="str">
        <f>IF(ISNUMBER(Q1006),COUNTIF(Blocos!G:G,J1006),"")</f>
        <v/>
      </c>
      <c r="Y1006" s="190" t="str">
        <f>IF(OR(X1006=0,X1006=""),"",VLOOKUP(SUMIFS(Blocos!A:A,Blocos!H:H,'EFD REGISTROS e Campos (2)'!X1006,Blocos!G:G,'EFD REGISTROS e Campos (2)'!J1006),Blocos!A:L,12,0))</f>
        <v/>
      </c>
      <c r="Z1006" s="190" t="str">
        <f>IF(ISNUMBER(Q1007),VLOOKUP(J1006,Blocos!D:G,4,0),"")</f>
        <v/>
      </c>
      <c r="AA1006" s="190" t="str">
        <f>IF(ISNUMBER(Q1006),CONCATENATE("CREATE TABLE ""reg_",LOWER(J1006),""" (""ID"" bigint NOT NULL AUTO_INCREMENT,  ""HASHFILE"" varchar(255) DEFAULT NULL, ""ID_PAI"" bigint NOT NULL,"),IF(Q1006="Campo",CONCATENATE("""",L1006,""" ",VLOOKUP(R1006,Apoio!A:C,3,0)),""))&amp;IF(Z1006="","",CONCATENATE("PRIMARY KEY (""ID""), KEY ""FK_reg_",LOWER(Z1006),"_ID_PAI"" (""ID_PAI""), CONSTRAINT ""FK_reg_",LOWER(Z1006),"_ID_PAI"" FOREIGN KEY (""ID_PAI"") REFERENCES ""reg_",LOWER(Z1006),""" (""ID"")) ENGINE=InnoDB AUTO_INCREMENT=105774 DEFAULT CHARSET=utf8mb4 COLLATE=utf8mb4_0900_ai_ci;"))</f>
        <v>"QTD_CANC" decimal(15,6) DEFAULT NULL,</v>
      </c>
      <c r="AB1006" s="190" t="str">
        <f t="shared" si="112"/>
        <v>`reg_c495`.`QTD_CANC`,</v>
      </c>
    </row>
    <row r="1007" spans="1:28" ht="14.5" hidden="1" customHeight="1" x14ac:dyDescent="0.3">
      <c r="J1007" s="187" t="str">
        <f t="shared" si="107"/>
        <v>C495</v>
      </c>
      <c r="K1007" s="181">
        <v>6</v>
      </c>
      <c r="L1007" s="289" t="s">
        <v>156</v>
      </c>
      <c r="M1007" s="182" t="s">
        <v>1590</v>
      </c>
      <c r="N1007" s="181" t="s">
        <v>27</v>
      </c>
      <c r="O1007" s="181">
        <v>6</v>
      </c>
      <c r="P1007" s="181" t="s">
        <v>28</v>
      </c>
      <c r="Q1007" s="192" t="str">
        <f t="shared" si="108"/>
        <v>Campo</v>
      </c>
      <c r="R1007" s="192" t="s">
        <v>27</v>
      </c>
      <c r="S1007" s="191" t="str">
        <f t="shared" si="109"/>
        <v/>
      </c>
      <c r="T1007" s="192" t="str">
        <f t="shared" si="110"/>
        <v>&lt;campo posicao="6"&gt;
&lt;coluna&gt;UNID&lt;/coluna&gt;
&lt;descricao&gt;Unidade do item  (Campo 02 do registro 0190)&lt;/descricao&gt;
&lt;tipo&gt;C&lt;/tipo&gt;
&lt;/campo&gt;</v>
      </c>
      <c r="U1007" s="192" t="str">
        <f t="shared" si="113"/>
        <v>&lt;campo posicao="6"&gt;
&lt;coluna&gt;UNID&lt;/coluna&gt;
&lt;descricao&gt;Unidade do item  (Campo 02 do registro 0190)&lt;/descricao&gt;
&lt;tipo&gt;C&lt;/tipo&gt;
&lt;/campo&gt;</v>
      </c>
      <c r="V1007" s="192" t="str">
        <f t="shared" si="111"/>
        <v>{"Column7", "UNID"},</v>
      </c>
      <c r="W1007" s="191" t="str">
        <f>IF(Q1007="Campo","@Campos(posicao = "&amp;K1007&amp;", tipo = '"&amp;R1007&amp;"')@Column(name = """&amp;L1007&amp;""")"&amp;IF(R1007="D","@Temporal(TemporalType.DATE)","")&amp;"private "&amp;VLOOKUP(TEXT(R1007,"@"),Apoio!A:B,2,0)&amp;" "&amp;SUBSTITUTE(LOWER(LEFT(L1007,1))&amp;RIGHT(PROPER(L1007),LEN(L1007)-1),"_","")&amp;";",IF(ISNUMBER(Q1007),IF(R1007="R","@Entity@Table(name = ""reg_"&amp;LOWER(J1007)&amp;""")@XmlRootElement","")&amp;VLOOKUP(J1007,Blocos!D:I,6,0)&amp;Apoio!$E$1&amp;Y1007,""))</f>
        <v>@Campos(posicao = 6, tipo = 'C')@Column(name = "UNID")private String unid;</v>
      </c>
      <c r="X1007" s="190" t="str">
        <f>IF(ISNUMBER(Q1007),COUNTIF(Blocos!G:G,J1007),"")</f>
        <v/>
      </c>
      <c r="Y1007" s="190" t="str">
        <f>IF(OR(X1007=0,X1007=""),"",VLOOKUP(SUMIFS(Blocos!A:A,Blocos!H:H,'EFD REGISTROS e Campos (2)'!X1007,Blocos!G:G,'EFD REGISTROS e Campos (2)'!J1007),Blocos!A:L,12,0))</f>
        <v/>
      </c>
      <c r="Z1007" s="190" t="str">
        <f>IF(ISNUMBER(Q1008),VLOOKUP(J1007,Blocos!D:G,4,0),"")</f>
        <v/>
      </c>
      <c r="AA1007" s="190" t="str">
        <f>IF(ISNUMBER(Q1007),CONCATENATE("CREATE TABLE ""reg_",LOWER(J1007),""" (""ID"" bigint NOT NULL AUTO_INCREMENT,  ""HASHFILE"" varchar(255) DEFAULT NULL, ""ID_PAI"" bigint NOT NULL,"),IF(Q1007="Campo",CONCATENATE("""",L1007,""" ",VLOOKUP(R1007,Apoio!A:C,3,0)),""))&amp;IF(Z1007="","",CONCATENATE("PRIMARY KEY (""ID""), KEY ""FK_reg_",LOWER(Z1007),"_ID_PAI"" (""ID_PAI""), CONSTRAINT ""FK_reg_",LOWER(Z1007),"_ID_PAI"" FOREIGN KEY (""ID_PAI"") REFERENCES ""reg_",LOWER(Z1007),""" (""ID"")) ENGINE=InnoDB AUTO_INCREMENT=105774 DEFAULT CHARSET=utf8mb4 COLLATE=utf8mb4_0900_ai_ci;"))</f>
        <v>"UNID" varchar(255) DEFAULT NULL,</v>
      </c>
      <c r="AB1007" s="190" t="str">
        <f t="shared" si="112"/>
        <v>`reg_c495`.`UNID`,</v>
      </c>
    </row>
    <row r="1008" spans="1:28" ht="14.5" hidden="1" customHeight="1" x14ac:dyDescent="0.3">
      <c r="J1008" s="187" t="str">
        <f t="shared" si="107"/>
        <v>C495</v>
      </c>
      <c r="K1008" s="181">
        <v>7</v>
      </c>
      <c r="L1008" s="289" t="s">
        <v>807</v>
      </c>
      <c r="M1008" s="182" t="s">
        <v>1476</v>
      </c>
      <c r="N1008" s="181" t="s">
        <v>32</v>
      </c>
      <c r="O1008" s="181" t="s">
        <v>28</v>
      </c>
      <c r="P1008" s="181">
        <v>2</v>
      </c>
      <c r="Q1008" s="192" t="str">
        <f t="shared" si="108"/>
        <v>Campo</v>
      </c>
      <c r="R1008" s="192" t="s">
        <v>3606</v>
      </c>
      <c r="S1008" s="191" t="str">
        <f t="shared" si="109"/>
        <v/>
      </c>
      <c r="T1008" s="192" t="str">
        <f t="shared" si="110"/>
        <v>&lt;campo posicao="7"&gt;
&lt;coluna&gt;VL_ITEM&lt;/coluna&gt;
&lt;descricao&gt;Valor acumulado do item&lt;/descricao&gt;
&lt;tipo&gt;R&lt;/tipo&gt;
&lt;/campo&gt;</v>
      </c>
      <c r="U1008" s="192" t="str">
        <f t="shared" si="113"/>
        <v>&lt;campo posicao="7"&gt;
&lt;coluna&gt;VL_ITEM&lt;/coluna&gt;
&lt;descricao&gt;Valor acumulado do item&lt;/descricao&gt;
&lt;tipo&gt;R&lt;/tipo&gt;
&lt;/campo&gt;</v>
      </c>
      <c r="V1008" s="192" t="str">
        <f t="shared" si="111"/>
        <v>{"Column8", "VL_ITEM"},</v>
      </c>
      <c r="W1008" s="191" t="str">
        <f>IF(Q1008="Campo","@Campos(posicao = "&amp;K1008&amp;", tipo = '"&amp;R1008&amp;"')@Column(name = """&amp;L1008&amp;""")"&amp;IF(R1008="D","@Temporal(TemporalType.DATE)","")&amp;"private "&amp;VLOOKUP(TEXT(R1008,"@"),Apoio!A:B,2,0)&amp;" "&amp;SUBSTITUTE(LOWER(LEFT(L1008,1))&amp;RIGHT(PROPER(L1008),LEN(L1008)-1),"_","")&amp;";",IF(ISNUMBER(Q1008),IF(R1008="R","@Entity@Table(name = ""reg_"&amp;LOWER(J1008)&amp;""")@XmlRootElement","")&amp;VLOOKUP(J1008,Blocos!D:I,6,0)&amp;Apoio!$E$1&amp;Y1008,""))</f>
        <v>@Campos(posicao = 7, tipo = 'R')@Column(name = "VL_ITEM")private BigDecimal vlItem;</v>
      </c>
      <c r="X1008" s="190" t="str">
        <f>IF(ISNUMBER(Q1008),COUNTIF(Blocos!G:G,J1008),"")</f>
        <v/>
      </c>
      <c r="Y1008" s="190" t="str">
        <f>IF(OR(X1008=0,X1008=""),"",VLOOKUP(SUMIFS(Blocos!A:A,Blocos!H:H,'EFD REGISTROS e Campos (2)'!X1008,Blocos!G:G,'EFD REGISTROS e Campos (2)'!J1008),Blocos!A:L,12,0))</f>
        <v/>
      </c>
      <c r="Z1008" s="190" t="str">
        <f>IF(ISNUMBER(Q1009),VLOOKUP(J1008,Blocos!D:G,4,0),"")</f>
        <v/>
      </c>
      <c r="AA1008" s="190" t="str">
        <f>IF(ISNUMBER(Q1008),CONCATENATE("CREATE TABLE ""reg_",LOWER(J1008),""" (""ID"" bigint NOT NULL AUTO_INCREMENT,  ""HASHFILE"" varchar(255) DEFAULT NULL, ""ID_PAI"" bigint NOT NULL,"),IF(Q1008="Campo",CONCATENATE("""",L1008,""" ",VLOOKUP(R1008,Apoio!A:C,3,0)),""))&amp;IF(Z1008="","",CONCATENATE("PRIMARY KEY (""ID""), KEY ""FK_reg_",LOWER(Z1008),"_ID_PAI"" (""ID_PAI""), CONSTRAINT ""FK_reg_",LOWER(Z1008),"_ID_PAI"" FOREIGN KEY (""ID_PAI"") REFERENCES ""reg_",LOWER(Z1008),""" (""ID"")) ENGINE=InnoDB AUTO_INCREMENT=105774 DEFAULT CHARSET=utf8mb4 COLLATE=utf8mb4_0900_ai_ci;"))</f>
        <v>"VL_ITEM" decimal(15,6) DEFAULT NULL,</v>
      </c>
      <c r="AB1008" s="190" t="str">
        <f t="shared" si="112"/>
        <v>`reg_c495`.`VL_ITEM`,</v>
      </c>
    </row>
    <row r="1009" spans="1:28" ht="14.5" hidden="1" customHeight="1" x14ac:dyDescent="0.3">
      <c r="J1009" s="187" t="str">
        <f t="shared" si="107"/>
        <v>C495</v>
      </c>
      <c r="K1009" s="181">
        <v>8</v>
      </c>
      <c r="L1009" s="289" t="s">
        <v>546</v>
      </c>
      <c r="M1009" s="182" t="s">
        <v>1591</v>
      </c>
      <c r="N1009" s="181" t="s">
        <v>32</v>
      </c>
      <c r="O1009" s="181" t="s">
        <v>28</v>
      </c>
      <c r="P1009" s="181">
        <v>2</v>
      </c>
      <c r="Q1009" s="192" t="str">
        <f t="shared" si="108"/>
        <v>Campo</v>
      </c>
      <c r="R1009" s="192" t="s">
        <v>3606</v>
      </c>
      <c r="S1009" s="191" t="str">
        <f t="shared" si="109"/>
        <v/>
      </c>
      <c r="T1009" s="192" t="str">
        <f t="shared" si="110"/>
        <v>&lt;campo posicao="8"&gt;
&lt;coluna&gt;VL_DESC&lt;/coluna&gt;
&lt;descricao&gt;Valor acumulado dos descontos&lt;/descricao&gt;
&lt;tipo&gt;R&lt;/tipo&gt;
&lt;/campo&gt;</v>
      </c>
      <c r="U1009" s="192" t="str">
        <f t="shared" si="113"/>
        <v>&lt;campo posicao="8"&gt;
&lt;coluna&gt;VL_DESC&lt;/coluna&gt;
&lt;descricao&gt;Valor acumulado dos descontos&lt;/descricao&gt;
&lt;tipo&gt;R&lt;/tipo&gt;
&lt;/campo&gt;</v>
      </c>
      <c r="V1009" s="192" t="str">
        <f t="shared" si="111"/>
        <v>{"Column9", "VL_DESC"},</v>
      </c>
      <c r="W1009" s="191" t="str">
        <f>IF(Q1009="Campo","@Campos(posicao = "&amp;K1009&amp;", tipo = '"&amp;R1009&amp;"')@Column(name = """&amp;L1009&amp;""")"&amp;IF(R1009="D","@Temporal(TemporalType.DATE)","")&amp;"private "&amp;VLOOKUP(TEXT(R1009,"@"),Apoio!A:B,2,0)&amp;" "&amp;SUBSTITUTE(LOWER(LEFT(L1009,1))&amp;RIGHT(PROPER(L1009),LEN(L1009)-1),"_","")&amp;";",IF(ISNUMBER(Q1009),IF(R1009="R","@Entity@Table(name = ""reg_"&amp;LOWER(J1009)&amp;""")@XmlRootElement","")&amp;VLOOKUP(J1009,Blocos!D:I,6,0)&amp;Apoio!$E$1&amp;Y1009,""))</f>
        <v>@Campos(posicao = 8, tipo = 'R')@Column(name = "VL_DESC")private BigDecimal vlDesc;</v>
      </c>
      <c r="X1009" s="190" t="str">
        <f>IF(ISNUMBER(Q1009),COUNTIF(Blocos!G:G,J1009),"")</f>
        <v/>
      </c>
      <c r="Y1009" s="190" t="str">
        <f>IF(OR(X1009=0,X1009=""),"",VLOOKUP(SUMIFS(Blocos!A:A,Blocos!H:H,'EFD REGISTROS e Campos (2)'!X1009,Blocos!G:G,'EFD REGISTROS e Campos (2)'!J1009),Blocos!A:L,12,0))</f>
        <v/>
      </c>
      <c r="Z1009" s="190" t="str">
        <f>IF(ISNUMBER(Q1010),VLOOKUP(J1009,Blocos!D:G,4,0),"")</f>
        <v/>
      </c>
      <c r="AA1009" s="190" t="str">
        <f>IF(ISNUMBER(Q1009),CONCATENATE("CREATE TABLE ""reg_",LOWER(J1009),""" (""ID"" bigint NOT NULL AUTO_INCREMENT,  ""HASHFILE"" varchar(255) DEFAULT NULL, ""ID_PAI"" bigint NOT NULL,"),IF(Q1009="Campo",CONCATENATE("""",L1009,""" ",VLOOKUP(R1009,Apoio!A:C,3,0)),""))&amp;IF(Z1009="","",CONCATENATE("PRIMARY KEY (""ID""), KEY ""FK_reg_",LOWER(Z1009),"_ID_PAI"" (""ID_PAI""), CONSTRAINT ""FK_reg_",LOWER(Z1009),"_ID_PAI"" FOREIGN KEY (""ID_PAI"") REFERENCES ""reg_",LOWER(Z1009),""" (""ID"")) ENGINE=InnoDB AUTO_INCREMENT=105774 DEFAULT CHARSET=utf8mb4 COLLATE=utf8mb4_0900_ai_ci;"))</f>
        <v>"VL_DESC" decimal(15,6) DEFAULT NULL,</v>
      </c>
      <c r="AB1009" s="190" t="str">
        <f t="shared" si="112"/>
        <v>`reg_c495`.`VL_DESC`,</v>
      </c>
    </row>
    <row r="1010" spans="1:28" ht="14.5" hidden="1" customHeight="1" x14ac:dyDescent="0.3">
      <c r="J1010" s="187" t="str">
        <f t="shared" si="107"/>
        <v>C495</v>
      </c>
      <c r="K1010" s="181">
        <v>9</v>
      </c>
      <c r="L1010" s="289" t="s">
        <v>1592</v>
      </c>
      <c r="M1010" s="182" t="s">
        <v>1593</v>
      </c>
      <c r="N1010" s="181" t="s">
        <v>32</v>
      </c>
      <c r="O1010" s="181" t="s">
        <v>28</v>
      </c>
      <c r="P1010" s="181">
        <v>2</v>
      </c>
      <c r="Q1010" s="192" t="str">
        <f t="shared" si="108"/>
        <v>Campo</v>
      </c>
      <c r="R1010" s="192" t="s">
        <v>3606</v>
      </c>
      <c r="S1010" s="191" t="str">
        <f t="shared" si="109"/>
        <v/>
      </c>
      <c r="T1010" s="192" t="str">
        <f t="shared" si="110"/>
        <v>&lt;campo posicao="9"&gt;
&lt;coluna&gt;VL_CANC&lt;/coluna&gt;
&lt;descricao&gt;Valor acumulado dos cancelamentos&lt;/descricao&gt;
&lt;tipo&gt;R&lt;/tipo&gt;
&lt;/campo&gt;</v>
      </c>
      <c r="U1010" s="192" t="str">
        <f t="shared" si="113"/>
        <v>&lt;campo posicao="9"&gt;
&lt;coluna&gt;VL_CANC&lt;/coluna&gt;
&lt;descricao&gt;Valor acumulado dos cancelamentos&lt;/descricao&gt;
&lt;tipo&gt;R&lt;/tipo&gt;
&lt;/campo&gt;</v>
      </c>
      <c r="V1010" s="192" t="str">
        <f t="shared" si="111"/>
        <v>{"Column10", "VL_CANC"},</v>
      </c>
      <c r="W1010" s="191" t="str">
        <f>IF(Q1010="Campo","@Campos(posicao = "&amp;K1010&amp;", tipo = '"&amp;R1010&amp;"')@Column(name = """&amp;L1010&amp;""")"&amp;IF(R1010="D","@Temporal(TemporalType.DATE)","")&amp;"private "&amp;VLOOKUP(TEXT(R1010,"@"),Apoio!A:B,2,0)&amp;" "&amp;SUBSTITUTE(LOWER(LEFT(L1010,1))&amp;RIGHT(PROPER(L1010),LEN(L1010)-1),"_","")&amp;";",IF(ISNUMBER(Q1010),IF(R1010="R","@Entity@Table(name = ""reg_"&amp;LOWER(J1010)&amp;""")@XmlRootElement","")&amp;VLOOKUP(J1010,Blocos!D:I,6,0)&amp;Apoio!$E$1&amp;Y1010,""))</f>
        <v>@Campos(posicao = 9, tipo = 'R')@Column(name = "VL_CANC")private BigDecimal vlCanc;</v>
      </c>
      <c r="X1010" s="190" t="str">
        <f>IF(ISNUMBER(Q1010),COUNTIF(Blocos!G:G,J1010),"")</f>
        <v/>
      </c>
      <c r="Y1010" s="190" t="str">
        <f>IF(OR(X1010=0,X1010=""),"",VLOOKUP(SUMIFS(Blocos!A:A,Blocos!H:H,'EFD REGISTROS e Campos (2)'!X1010,Blocos!G:G,'EFD REGISTROS e Campos (2)'!J1010),Blocos!A:L,12,0))</f>
        <v/>
      </c>
      <c r="Z1010" s="190" t="str">
        <f>IF(ISNUMBER(Q1011),VLOOKUP(J1010,Blocos!D:G,4,0),"")</f>
        <v/>
      </c>
      <c r="AA1010" s="190" t="str">
        <f>IF(ISNUMBER(Q1010),CONCATENATE("CREATE TABLE ""reg_",LOWER(J1010),""" (""ID"" bigint NOT NULL AUTO_INCREMENT,  ""HASHFILE"" varchar(255) DEFAULT NULL, ""ID_PAI"" bigint NOT NULL,"),IF(Q1010="Campo",CONCATENATE("""",L1010,""" ",VLOOKUP(R1010,Apoio!A:C,3,0)),""))&amp;IF(Z1010="","",CONCATENATE("PRIMARY KEY (""ID""), KEY ""FK_reg_",LOWER(Z1010),"_ID_PAI"" (""ID_PAI""), CONSTRAINT ""FK_reg_",LOWER(Z1010),"_ID_PAI"" FOREIGN KEY (""ID_PAI"") REFERENCES ""reg_",LOWER(Z1010),""" (""ID"")) ENGINE=InnoDB AUTO_INCREMENT=105774 DEFAULT CHARSET=utf8mb4 COLLATE=utf8mb4_0900_ai_ci;"))</f>
        <v>"VL_CANC" decimal(15,6) DEFAULT NULL,</v>
      </c>
      <c r="AB1010" s="190" t="str">
        <f t="shared" si="112"/>
        <v>`reg_c495`.`VL_CANC`,</v>
      </c>
    </row>
    <row r="1011" spans="1:28" ht="14.5" hidden="1" customHeight="1" x14ac:dyDescent="0.3">
      <c r="J1011" s="187" t="str">
        <f t="shared" si="107"/>
        <v>C495</v>
      </c>
      <c r="K1011" s="181">
        <v>10</v>
      </c>
      <c r="L1011" s="289" t="s">
        <v>1594</v>
      </c>
      <c r="M1011" s="182" t="s">
        <v>1595</v>
      </c>
      <c r="N1011" s="181" t="s">
        <v>32</v>
      </c>
      <c r="O1011" s="181" t="s">
        <v>28</v>
      </c>
      <c r="P1011" s="181">
        <v>2</v>
      </c>
      <c r="Q1011" s="192" t="str">
        <f t="shared" si="108"/>
        <v>Campo</v>
      </c>
      <c r="R1011" s="192" t="s">
        <v>3606</v>
      </c>
      <c r="S1011" s="191" t="str">
        <f t="shared" si="109"/>
        <v/>
      </c>
      <c r="T1011" s="192" t="str">
        <f t="shared" si="110"/>
        <v>&lt;campo posicao="10"&gt;
&lt;coluna&gt;VL_ACMO&lt;/coluna&gt;
&lt;descricao&gt;Valor acumulado dos acréscimos&lt;/descricao&gt;
&lt;tipo&gt;R&lt;/tipo&gt;
&lt;/campo&gt;</v>
      </c>
      <c r="U1011" s="192" t="str">
        <f t="shared" si="113"/>
        <v>&lt;campo posicao="10"&gt;
&lt;coluna&gt;VL_ACMO&lt;/coluna&gt;
&lt;descricao&gt;Valor acumulado dos acréscimos&lt;/descricao&gt;
&lt;tipo&gt;R&lt;/tipo&gt;
&lt;/campo&gt;</v>
      </c>
      <c r="V1011" s="192" t="str">
        <f t="shared" si="111"/>
        <v>{"Column11", "VL_ACMO"},</v>
      </c>
      <c r="W1011" s="191" t="str">
        <f>IF(Q1011="Campo","@Campos(posicao = "&amp;K1011&amp;", tipo = '"&amp;R1011&amp;"')@Column(name = """&amp;L1011&amp;""")"&amp;IF(R1011="D","@Temporal(TemporalType.DATE)","")&amp;"private "&amp;VLOOKUP(TEXT(R1011,"@"),Apoio!A:B,2,0)&amp;" "&amp;SUBSTITUTE(LOWER(LEFT(L1011,1))&amp;RIGHT(PROPER(L1011),LEN(L1011)-1),"_","")&amp;";",IF(ISNUMBER(Q1011),IF(R1011="R","@Entity@Table(name = ""reg_"&amp;LOWER(J1011)&amp;""")@XmlRootElement","")&amp;VLOOKUP(J1011,Blocos!D:I,6,0)&amp;Apoio!$E$1&amp;Y1011,""))</f>
        <v>@Campos(posicao = 10, tipo = 'R')@Column(name = "VL_ACMO")private BigDecimal vlAcmo;</v>
      </c>
      <c r="X1011" s="190" t="str">
        <f>IF(ISNUMBER(Q1011),COUNTIF(Blocos!G:G,J1011),"")</f>
        <v/>
      </c>
      <c r="Y1011" s="190" t="str">
        <f>IF(OR(X1011=0,X1011=""),"",VLOOKUP(SUMIFS(Blocos!A:A,Blocos!H:H,'EFD REGISTROS e Campos (2)'!X1011,Blocos!G:G,'EFD REGISTROS e Campos (2)'!J1011),Blocos!A:L,12,0))</f>
        <v/>
      </c>
      <c r="Z1011" s="190" t="str">
        <f>IF(ISNUMBER(Q1012),VLOOKUP(J1011,Blocos!D:G,4,0),"")</f>
        <v/>
      </c>
      <c r="AA1011" s="190" t="str">
        <f>IF(ISNUMBER(Q1011),CONCATENATE("CREATE TABLE ""reg_",LOWER(J1011),""" (""ID"" bigint NOT NULL AUTO_INCREMENT,  ""HASHFILE"" varchar(255) DEFAULT NULL, ""ID_PAI"" bigint NOT NULL,"),IF(Q1011="Campo",CONCATENATE("""",L1011,""" ",VLOOKUP(R1011,Apoio!A:C,3,0)),""))&amp;IF(Z1011="","",CONCATENATE("PRIMARY KEY (""ID""), KEY ""FK_reg_",LOWER(Z1011),"_ID_PAI"" (""ID_PAI""), CONSTRAINT ""FK_reg_",LOWER(Z1011),"_ID_PAI"" FOREIGN KEY (""ID_PAI"") REFERENCES ""reg_",LOWER(Z1011),""" (""ID"")) ENGINE=InnoDB AUTO_INCREMENT=105774 DEFAULT CHARSET=utf8mb4 COLLATE=utf8mb4_0900_ai_ci;"))</f>
        <v>"VL_ACMO" decimal(15,6) DEFAULT NULL,</v>
      </c>
      <c r="AB1011" s="190" t="str">
        <f t="shared" si="112"/>
        <v>`reg_c495`.`VL_ACMO`,</v>
      </c>
    </row>
    <row r="1012" spans="1:28" ht="14.5" hidden="1" customHeight="1" x14ac:dyDescent="0.3">
      <c r="J1012" s="187" t="str">
        <f t="shared" si="107"/>
        <v>C495</v>
      </c>
      <c r="K1012" s="181">
        <v>11</v>
      </c>
      <c r="L1012" s="289" t="s">
        <v>576</v>
      </c>
      <c r="M1012" s="182" t="s">
        <v>1478</v>
      </c>
      <c r="N1012" s="181" t="s">
        <v>32</v>
      </c>
      <c r="O1012" s="181" t="s">
        <v>28</v>
      </c>
      <c r="P1012" s="181">
        <v>2</v>
      </c>
      <c r="Q1012" s="192" t="str">
        <f t="shared" si="108"/>
        <v>Campo</v>
      </c>
      <c r="R1012" s="192" t="s">
        <v>3606</v>
      </c>
      <c r="S1012" s="191" t="str">
        <f t="shared" si="109"/>
        <v/>
      </c>
      <c r="T1012" s="192" t="str">
        <f t="shared" si="110"/>
        <v>&lt;campo posicao="11"&gt;
&lt;coluna&gt;VL_BC_ICMS&lt;/coluna&gt;
&lt;descricao&gt;Valor acumulado da base de cálculo do ICMS&lt;/descricao&gt;
&lt;tipo&gt;R&lt;/tipo&gt;
&lt;/campo&gt;</v>
      </c>
      <c r="U1012" s="192" t="str">
        <f t="shared" si="113"/>
        <v>&lt;campo posicao="11"&gt;
&lt;coluna&gt;VL_BC_ICMS&lt;/coluna&gt;
&lt;descricao&gt;Valor acumulado da base de cálculo do ICMS&lt;/descricao&gt;
&lt;tipo&gt;R&lt;/tipo&gt;
&lt;/campo&gt;</v>
      </c>
      <c r="V1012" s="192" t="str">
        <f t="shared" si="111"/>
        <v>{"Column12", "VL_BC_ICMS"},</v>
      </c>
      <c r="W1012" s="191" t="str">
        <f>IF(Q1012="Campo","@Campos(posicao = "&amp;K1012&amp;", tipo = '"&amp;R1012&amp;"')@Column(name = """&amp;L1012&amp;""")"&amp;IF(R1012="D","@Temporal(TemporalType.DATE)","")&amp;"private "&amp;VLOOKUP(TEXT(R1012,"@"),Apoio!A:B,2,0)&amp;" "&amp;SUBSTITUTE(LOWER(LEFT(L1012,1))&amp;RIGHT(PROPER(L1012),LEN(L1012)-1),"_","")&amp;";",IF(ISNUMBER(Q1012),IF(R1012="R","@Entity@Table(name = ""reg_"&amp;LOWER(J1012)&amp;""")@XmlRootElement","")&amp;VLOOKUP(J1012,Blocos!D:I,6,0)&amp;Apoio!$E$1&amp;Y1012,""))</f>
        <v>@Campos(posicao = 11, tipo = 'R')@Column(name = "VL_BC_ICMS")private BigDecimal vlBcIcms;</v>
      </c>
      <c r="X1012" s="190" t="str">
        <f>IF(ISNUMBER(Q1012),COUNTIF(Blocos!G:G,J1012),"")</f>
        <v/>
      </c>
      <c r="Y1012" s="190" t="str">
        <f>IF(OR(X1012=0,X1012=""),"",VLOOKUP(SUMIFS(Blocos!A:A,Blocos!H:H,'EFD REGISTROS e Campos (2)'!X1012,Blocos!G:G,'EFD REGISTROS e Campos (2)'!J1012),Blocos!A:L,12,0))</f>
        <v/>
      </c>
      <c r="Z1012" s="190" t="str">
        <f>IF(ISNUMBER(Q1013),VLOOKUP(J1012,Blocos!D:G,4,0),"")</f>
        <v/>
      </c>
      <c r="AA1012" s="190" t="str">
        <f>IF(ISNUMBER(Q1012),CONCATENATE("CREATE TABLE ""reg_",LOWER(J1012),""" (""ID"" bigint NOT NULL AUTO_INCREMENT,  ""HASHFILE"" varchar(255) DEFAULT NULL, ""ID_PAI"" bigint NOT NULL,"),IF(Q1012="Campo",CONCATENATE("""",L1012,""" ",VLOOKUP(R1012,Apoio!A:C,3,0)),""))&amp;IF(Z1012="","",CONCATENATE("PRIMARY KEY (""ID""), KEY ""FK_reg_",LOWER(Z1012),"_ID_PAI"" (""ID_PAI""), CONSTRAINT ""FK_reg_",LOWER(Z1012),"_ID_PAI"" FOREIGN KEY (""ID_PAI"") REFERENCES ""reg_",LOWER(Z1012),""" (""ID"")) ENGINE=InnoDB AUTO_INCREMENT=105774 DEFAULT CHARSET=utf8mb4 COLLATE=utf8mb4_0900_ai_ci;"))</f>
        <v>"VL_BC_ICMS" decimal(15,6) DEFAULT NULL,</v>
      </c>
      <c r="AB1012" s="190" t="str">
        <f t="shared" si="112"/>
        <v>`reg_c495`.`VL_BC_ICMS`,</v>
      </c>
    </row>
    <row r="1013" spans="1:28" ht="14.5" hidden="1" customHeight="1" x14ac:dyDescent="0.3">
      <c r="J1013" s="187" t="str">
        <f t="shared" si="107"/>
        <v>C495</v>
      </c>
      <c r="K1013" s="181">
        <v>12</v>
      </c>
      <c r="L1013" s="289" t="s">
        <v>578</v>
      </c>
      <c r="M1013" s="182" t="s">
        <v>1596</v>
      </c>
      <c r="N1013" s="181" t="s">
        <v>32</v>
      </c>
      <c r="O1013" s="181" t="s">
        <v>28</v>
      </c>
      <c r="P1013" s="181">
        <v>2</v>
      </c>
      <c r="Q1013" s="192" t="str">
        <f t="shared" si="108"/>
        <v>Campo</v>
      </c>
      <c r="R1013" s="192" t="s">
        <v>3606</v>
      </c>
      <c r="S1013" s="191" t="str">
        <f t="shared" si="109"/>
        <v/>
      </c>
      <c r="T1013" s="192" t="str">
        <f t="shared" si="110"/>
        <v>&lt;campo posicao="12"&gt;
&lt;coluna&gt;VL_ICMS&lt;/coluna&gt;
&lt;descricao&gt;Valor acumulado do ICMS&lt;/descricao&gt;
&lt;tipo&gt;R&lt;/tipo&gt;
&lt;/campo&gt;</v>
      </c>
      <c r="U1013" s="192" t="str">
        <f t="shared" si="113"/>
        <v>&lt;campo posicao="12"&gt;
&lt;coluna&gt;VL_ICMS&lt;/coluna&gt;
&lt;descricao&gt;Valor acumulado do ICMS&lt;/descricao&gt;
&lt;tipo&gt;R&lt;/tipo&gt;
&lt;/campo&gt;</v>
      </c>
      <c r="V1013" s="192" t="str">
        <f t="shared" si="111"/>
        <v>{"Column13", "VL_ICMS"},</v>
      </c>
      <c r="W1013" s="191" t="str">
        <f>IF(Q1013="Campo","@Campos(posicao = "&amp;K1013&amp;", tipo = '"&amp;R1013&amp;"')@Column(name = """&amp;L1013&amp;""")"&amp;IF(R1013="D","@Temporal(TemporalType.DATE)","")&amp;"private "&amp;VLOOKUP(TEXT(R1013,"@"),Apoio!A:B,2,0)&amp;" "&amp;SUBSTITUTE(LOWER(LEFT(L1013,1))&amp;RIGHT(PROPER(L1013),LEN(L1013)-1),"_","")&amp;";",IF(ISNUMBER(Q1013),IF(R1013="R","@Entity@Table(name = ""reg_"&amp;LOWER(J1013)&amp;""")@XmlRootElement","")&amp;VLOOKUP(J1013,Blocos!D:I,6,0)&amp;Apoio!$E$1&amp;Y1013,""))</f>
        <v>@Campos(posicao = 12, tipo = 'R')@Column(name = "VL_ICMS")private BigDecimal vlIcms;</v>
      </c>
      <c r="X1013" s="190" t="str">
        <f>IF(ISNUMBER(Q1013),COUNTIF(Blocos!G:G,J1013),"")</f>
        <v/>
      </c>
      <c r="Y1013" s="190" t="str">
        <f>IF(OR(X1013=0,X1013=""),"",VLOOKUP(SUMIFS(Blocos!A:A,Blocos!H:H,'EFD REGISTROS e Campos (2)'!X1013,Blocos!G:G,'EFD REGISTROS e Campos (2)'!J1013),Blocos!A:L,12,0))</f>
        <v/>
      </c>
      <c r="Z1013" s="190" t="str">
        <f>IF(ISNUMBER(Q1014),VLOOKUP(J1013,Blocos!D:G,4,0),"")</f>
        <v/>
      </c>
      <c r="AA1013" s="190" t="str">
        <f>IF(ISNUMBER(Q1013),CONCATENATE("CREATE TABLE ""reg_",LOWER(J1013),""" (""ID"" bigint NOT NULL AUTO_INCREMENT,  ""HASHFILE"" varchar(255) DEFAULT NULL, ""ID_PAI"" bigint NOT NULL,"),IF(Q1013="Campo",CONCATENATE("""",L1013,""" ",VLOOKUP(R1013,Apoio!A:C,3,0)),""))&amp;IF(Z1013="","",CONCATENATE("PRIMARY KEY (""ID""), KEY ""FK_reg_",LOWER(Z1013),"_ID_PAI"" (""ID_PAI""), CONSTRAINT ""FK_reg_",LOWER(Z1013),"_ID_PAI"" FOREIGN KEY (""ID_PAI"") REFERENCES ""reg_",LOWER(Z1013),""" (""ID"")) ENGINE=InnoDB AUTO_INCREMENT=105774 DEFAULT CHARSET=utf8mb4 COLLATE=utf8mb4_0900_ai_ci;"))</f>
        <v>"VL_ICMS" decimal(15,6) DEFAULT NULL,</v>
      </c>
      <c r="AB1013" s="190" t="str">
        <f t="shared" si="112"/>
        <v>`reg_c495`.`VL_ICMS`,</v>
      </c>
    </row>
    <row r="1014" spans="1:28" ht="14.5" hidden="1" customHeight="1" x14ac:dyDescent="0.3">
      <c r="J1014" s="187" t="str">
        <f t="shared" si="107"/>
        <v>C495</v>
      </c>
      <c r="K1014" s="181">
        <v>13</v>
      </c>
      <c r="L1014" s="289" t="s">
        <v>1597</v>
      </c>
      <c r="M1014" s="182" t="s">
        <v>1598</v>
      </c>
      <c r="N1014" s="181" t="s">
        <v>32</v>
      </c>
      <c r="O1014" s="181" t="s">
        <v>28</v>
      </c>
      <c r="P1014" s="181">
        <v>2</v>
      </c>
      <c r="Q1014" s="192" t="str">
        <f t="shared" si="108"/>
        <v>Campo</v>
      </c>
      <c r="R1014" s="192" t="s">
        <v>3606</v>
      </c>
      <c r="S1014" s="191" t="str">
        <f t="shared" si="109"/>
        <v/>
      </c>
      <c r="T1014" s="192" t="str">
        <f t="shared" si="110"/>
        <v>&lt;campo posicao="13"&gt;
&lt;coluna&gt;VL_ISEN&lt;/coluna&gt;
&lt;descricao&gt;Valor das saídas isentas do ICMS&lt;/descricao&gt;
&lt;tipo&gt;R&lt;/tipo&gt;
&lt;/campo&gt;</v>
      </c>
      <c r="U1014" s="192" t="str">
        <f t="shared" si="113"/>
        <v>&lt;campo posicao="13"&gt;
&lt;coluna&gt;VL_ISEN&lt;/coluna&gt;
&lt;descricao&gt;Valor das saídas isentas do ICMS&lt;/descricao&gt;
&lt;tipo&gt;R&lt;/tipo&gt;
&lt;/campo&gt;</v>
      </c>
      <c r="V1014" s="192" t="str">
        <f t="shared" si="111"/>
        <v>{"Column14", "VL_ISEN"},</v>
      </c>
      <c r="W1014" s="191" t="str">
        <f>IF(Q1014="Campo","@Campos(posicao = "&amp;K1014&amp;", tipo = '"&amp;R1014&amp;"')@Column(name = """&amp;L1014&amp;""")"&amp;IF(R1014="D","@Temporal(TemporalType.DATE)","")&amp;"private "&amp;VLOOKUP(TEXT(R1014,"@"),Apoio!A:B,2,0)&amp;" "&amp;SUBSTITUTE(LOWER(LEFT(L1014,1))&amp;RIGHT(PROPER(L1014),LEN(L1014)-1),"_","")&amp;";",IF(ISNUMBER(Q1014),IF(R1014="R","@Entity@Table(name = ""reg_"&amp;LOWER(J1014)&amp;""")@XmlRootElement","")&amp;VLOOKUP(J1014,Blocos!D:I,6,0)&amp;Apoio!$E$1&amp;Y1014,""))</f>
        <v>@Campos(posicao = 13, tipo = 'R')@Column(name = "VL_ISEN")private BigDecimal vlIsen;</v>
      </c>
      <c r="X1014" s="190" t="str">
        <f>IF(ISNUMBER(Q1014),COUNTIF(Blocos!G:G,J1014),"")</f>
        <v/>
      </c>
      <c r="Y1014" s="190" t="str">
        <f>IF(OR(X1014=0,X1014=""),"",VLOOKUP(SUMIFS(Blocos!A:A,Blocos!H:H,'EFD REGISTROS e Campos (2)'!X1014,Blocos!G:G,'EFD REGISTROS e Campos (2)'!J1014),Blocos!A:L,12,0))</f>
        <v/>
      </c>
      <c r="Z1014" s="190" t="str">
        <f>IF(ISNUMBER(Q1015),VLOOKUP(J1014,Blocos!D:G,4,0),"")</f>
        <v/>
      </c>
      <c r="AA1014" s="190" t="str">
        <f>IF(ISNUMBER(Q1014),CONCATENATE("CREATE TABLE ""reg_",LOWER(J1014),""" (""ID"" bigint NOT NULL AUTO_INCREMENT,  ""HASHFILE"" varchar(255) DEFAULT NULL, ""ID_PAI"" bigint NOT NULL,"),IF(Q1014="Campo",CONCATENATE("""",L1014,""" ",VLOOKUP(R1014,Apoio!A:C,3,0)),""))&amp;IF(Z1014="","",CONCATENATE("PRIMARY KEY (""ID""), KEY ""FK_reg_",LOWER(Z1014),"_ID_PAI"" (""ID_PAI""), CONSTRAINT ""FK_reg_",LOWER(Z1014),"_ID_PAI"" FOREIGN KEY (""ID_PAI"") REFERENCES ""reg_",LOWER(Z1014),""" (""ID"")) ENGINE=InnoDB AUTO_INCREMENT=105774 DEFAULT CHARSET=utf8mb4 COLLATE=utf8mb4_0900_ai_ci;"))</f>
        <v>"VL_ISEN" decimal(15,6) DEFAULT NULL,</v>
      </c>
      <c r="AB1014" s="190" t="str">
        <f t="shared" si="112"/>
        <v>`reg_c495`.`VL_ISEN`,</v>
      </c>
    </row>
    <row r="1015" spans="1:28" ht="14.5" hidden="1" customHeight="1" x14ac:dyDescent="0.3">
      <c r="J1015" s="187" t="str">
        <f t="shared" si="107"/>
        <v>C495</v>
      </c>
      <c r="K1015" s="181">
        <v>14</v>
      </c>
      <c r="L1015" s="289" t="s">
        <v>1599</v>
      </c>
      <c r="M1015" s="182" t="s">
        <v>1600</v>
      </c>
      <c r="N1015" s="181" t="s">
        <v>32</v>
      </c>
      <c r="O1015" s="181" t="s">
        <v>28</v>
      </c>
      <c r="P1015" s="181">
        <v>2</v>
      </c>
      <c r="Q1015" s="192" t="str">
        <f t="shared" si="108"/>
        <v>Campo</v>
      </c>
      <c r="R1015" s="192" t="s">
        <v>3606</v>
      </c>
      <c r="S1015" s="191" t="str">
        <f t="shared" si="109"/>
        <v/>
      </c>
      <c r="T1015" s="192" t="str">
        <f t="shared" si="110"/>
        <v>&lt;campo posicao="14"&gt;
&lt;coluna&gt;VL_NT&lt;/coluna&gt;
&lt;descricao&gt;Valor das saídas sob não-incidência ou não-tributadas pelo ICMS&lt;/descricao&gt;
&lt;tipo&gt;R&lt;/tipo&gt;
&lt;/campo&gt;</v>
      </c>
      <c r="U1015" s="192" t="str">
        <f t="shared" si="113"/>
        <v>&lt;campo posicao="14"&gt;
&lt;coluna&gt;VL_NT&lt;/coluna&gt;
&lt;descricao&gt;Valor das saídas sob não-incidência ou não-tributadas pelo ICMS&lt;/descricao&gt;
&lt;tipo&gt;R&lt;/tipo&gt;
&lt;/campo&gt;</v>
      </c>
      <c r="V1015" s="192" t="str">
        <f t="shared" si="111"/>
        <v>{"Column15", "VL_NT"},</v>
      </c>
      <c r="W1015" s="191" t="str">
        <f>IF(Q1015="Campo","@Campos(posicao = "&amp;K1015&amp;", tipo = '"&amp;R1015&amp;"')@Column(name = """&amp;L1015&amp;""")"&amp;IF(R1015="D","@Temporal(TemporalType.DATE)","")&amp;"private "&amp;VLOOKUP(TEXT(R1015,"@"),Apoio!A:B,2,0)&amp;" "&amp;SUBSTITUTE(LOWER(LEFT(L1015,1))&amp;RIGHT(PROPER(L1015),LEN(L1015)-1),"_","")&amp;";",IF(ISNUMBER(Q1015),IF(R1015="R","@Entity@Table(name = ""reg_"&amp;LOWER(J1015)&amp;""")@XmlRootElement","")&amp;VLOOKUP(J1015,Blocos!D:I,6,0)&amp;Apoio!$E$1&amp;Y1015,""))</f>
        <v>@Campos(posicao = 14, tipo = 'R')@Column(name = "VL_NT")private BigDecimal vlNt;</v>
      </c>
      <c r="X1015" s="190" t="str">
        <f>IF(ISNUMBER(Q1015),COUNTIF(Blocos!G:G,J1015),"")</f>
        <v/>
      </c>
      <c r="Y1015" s="190" t="str">
        <f>IF(OR(X1015=0,X1015=""),"",VLOOKUP(SUMIFS(Blocos!A:A,Blocos!H:H,'EFD REGISTROS e Campos (2)'!X1015,Blocos!G:G,'EFD REGISTROS e Campos (2)'!J1015),Blocos!A:L,12,0))</f>
        <v/>
      </c>
      <c r="Z1015" s="190" t="str">
        <f>IF(ISNUMBER(Q1016),VLOOKUP(J1015,Blocos!D:G,4,0),"")</f>
        <v/>
      </c>
      <c r="AA1015" s="190" t="str">
        <f>IF(ISNUMBER(Q1015),CONCATENATE("CREATE TABLE ""reg_",LOWER(J1015),""" (""ID"" bigint NOT NULL AUTO_INCREMENT,  ""HASHFILE"" varchar(255) DEFAULT NULL, ""ID_PAI"" bigint NOT NULL,"),IF(Q1015="Campo",CONCATENATE("""",L1015,""" ",VLOOKUP(R1015,Apoio!A:C,3,0)),""))&amp;IF(Z1015="","",CONCATENATE("PRIMARY KEY (""ID""), KEY ""FK_reg_",LOWER(Z1015),"_ID_PAI"" (""ID_PAI""), CONSTRAINT ""FK_reg_",LOWER(Z1015),"_ID_PAI"" FOREIGN KEY (""ID_PAI"") REFERENCES ""reg_",LOWER(Z1015),""" (""ID"")) ENGINE=InnoDB AUTO_INCREMENT=105774 DEFAULT CHARSET=utf8mb4 COLLATE=utf8mb4_0900_ai_ci;"))</f>
        <v>"VL_NT" decimal(15,6) DEFAULT NULL,</v>
      </c>
      <c r="AB1015" s="190" t="str">
        <f t="shared" si="112"/>
        <v>`reg_c495`.`VL_NT`,</v>
      </c>
    </row>
    <row r="1016" spans="1:28" ht="14.5" hidden="1" customHeight="1" x14ac:dyDescent="0.3">
      <c r="J1016" s="187" t="str">
        <f t="shared" si="107"/>
        <v>C495</v>
      </c>
      <c r="K1016" s="181">
        <v>15</v>
      </c>
      <c r="L1016" s="289" t="s">
        <v>582</v>
      </c>
      <c r="M1016" s="182" t="s">
        <v>1601</v>
      </c>
      <c r="N1016" s="181" t="s">
        <v>32</v>
      </c>
      <c r="O1016" s="181" t="s">
        <v>28</v>
      </c>
      <c r="P1016" s="181">
        <v>2</v>
      </c>
      <c r="Q1016" s="192" t="str">
        <f t="shared" si="108"/>
        <v>Campo</v>
      </c>
      <c r="R1016" s="192" t="s">
        <v>3606</v>
      </c>
      <c r="S1016" s="191" t="str">
        <f t="shared" si="109"/>
        <v/>
      </c>
      <c r="T1016" s="192" t="str">
        <f t="shared" si="110"/>
        <v>&lt;campo posicao="15"&gt;
&lt;coluna&gt;VL_ICMS_ST&lt;/coluna&gt;
&lt;descricao&gt;Valor das saídas de mercadorias adquiridas com substituição tributária do ICMS&lt;/descricao&gt;
&lt;tipo&gt;R&lt;/tipo&gt;
&lt;/campo&gt;</v>
      </c>
      <c r="U1016" s="192" t="str">
        <f t="shared" si="113"/>
        <v>&lt;campo posicao="15"&gt;
&lt;coluna&gt;VL_ICMS_ST&lt;/coluna&gt;
&lt;descricao&gt;Valor das saídas de mercadorias adquiridas com substituição tributária do ICMS&lt;/descricao&gt;
&lt;tipo&gt;R&lt;/tipo&gt;
&lt;/campo&gt;</v>
      </c>
      <c r="V1016" s="192" t="str">
        <f t="shared" si="111"/>
        <v>{"Column16", "VL_ICMS_ST"},</v>
      </c>
      <c r="W1016" s="191" t="str">
        <f>IF(Q1016="Campo","@Campos(posicao = "&amp;K1016&amp;", tipo = '"&amp;R1016&amp;"')@Column(name = """&amp;L1016&amp;""")"&amp;IF(R1016="D","@Temporal(TemporalType.DATE)","")&amp;"private "&amp;VLOOKUP(TEXT(R1016,"@"),Apoio!A:B,2,0)&amp;" "&amp;SUBSTITUTE(LOWER(LEFT(L1016,1))&amp;RIGHT(PROPER(L1016),LEN(L1016)-1),"_","")&amp;";",IF(ISNUMBER(Q1016),IF(R1016="R","@Entity@Table(name = ""reg_"&amp;LOWER(J1016)&amp;""")@XmlRootElement","")&amp;VLOOKUP(J1016,Blocos!D:I,6,0)&amp;Apoio!$E$1&amp;Y1016,""))</f>
        <v>@Campos(posicao = 15, tipo = 'R')@Column(name = "VL_ICMS_ST")private BigDecimal vlIcmsSt;</v>
      </c>
      <c r="X1016" s="190" t="str">
        <f>IF(ISNUMBER(Q1016),COUNTIF(Blocos!G:G,J1016),"")</f>
        <v/>
      </c>
      <c r="Y1016" s="190" t="str">
        <f>IF(OR(X1016=0,X1016=""),"",VLOOKUP(SUMIFS(Blocos!A:A,Blocos!H:H,'EFD REGISTROS e Campos (2)'!X1016,Blocos!G:G,'EFD REGISTROS e Campos (2)'!J1016),Blocos!A:L,12,0))</f>
        <v/>
      </c>
      <c r="Z1016" s="190" t="str">
        <f>IF(ISNUMBER(Q1017),VLOOKUP(J1016,Blocos!D:G,4,0),"")</f>
        <v>C001</v>
      </c>
      <c r="AA1016" s="190" t="str">
        <f>IF(ISNUMBER(Q1016),CONCATENATE("CREATE TABLE ""reg_",LOWER(J1016),""" (""ID"" bigint NOT NULL AUTO_INCREMENT,  ""HASHFILE"" varchar(255) DEFAULT NULL, ""ID_PAI"" bigint NOT NULL,"),IF(Q1016="Campo",CONCATENATE("""",L1016,""" ",VLOOKUP(R1016,Apoio!A:C,3,0)),""))&amp;IF(Z1016="","",CONCATENATE("PRIMARY KEY (""ID""), KEY ""FK_reg_",LOWER(Z1016),"_ID_PAI"" (""ID_PAI""), CONSTRAINT ""FK_reg_",LOWER(Z1016),"_ID_PAI"" FOREIGN KEY (""ID_PAI"") REFERENCES ""reg_",LOWER(Z1016),""" (""ID"")) ENGINE=InnoDB AUTO_INCREMENT=105774 DEFAULT CHARSET=utf8mb4 COLLATE=utf8mb4_0900_ai_ci;"))</f>
        <v>"VL_ICMS_ST" decimal(15,6) DEFAULT NULL,PRIMARY KEY ("ID"), KEY "FK_reg_c001_ID_PAI" ("ID_PAI"), CONSTRAINT "FK_reg_c001_ID_PAI" FOREIGN KEY ("ID_PAI") REFERENCES "reg_c001" ("ID")) ENGINE=InnoDB AUTO_INCREMENT=105774 DEFAULT CHARSET=utf8mb4 COLLATE=utf8mb4_0900_ai_ci;</v>
      </c>
      <c r="AB1016" s="190" t="str">
        <f t="shared" si="112"/>
        <v>`reg_c495`.`VL_ICMS_ST`,FROM `efdicms`.`reg_c495`;"</v>
      </c>
    </row>
    <row r="1017" spans="1:28" ht="14.5" hidden="1" customHeight="1" collapsed="1" x14ac:dyDescent="0.3">
      <c r="A1017" s="180" t="s">
        <v>22</v>
      </c>
      <c r="D1017" s="180" t="s">
        <v>1602</v>
      </c>
      <c r="I1017" s="180" t="s">
        <v>108</v>
      </c>
      <c r="J1017" s="187" t="str">
        <f t="shared" si="107"/>
        <v>C500</v>
      </c>
      <c r="K1017" s="195" t="s">
        <v>3652</v>
      </c>
      <c r="Q1017" s="192">
        <f t="shared" si="108"/>
        <v>2</v>
      </c>
      <c r="S1017" s="191" t="str">
        <f t="shared" si="109"/>
        <v>&lt;/registro&gt;
&lt;registro codigo="C500" perfil="ABC" nivel="2"&gt;</v>
      </c>
      <c r="T1017" s="192" t="str">
        <f t="shared" si="110"/>
        <v/>
      </c>
      <c r="U1017" s="192" t="str">
        <f t="shared" si="113"/>
        <v>&lt;/registro&gt;
&lt;registro codigo="C500" perfil="ABC" nivel="2"&gt;</v>
      </c>
      <c r="V1017" s="192" t="str">
        <f t="shared" si="111"/>
        <v/>
      </c>
      <c r="W1017" s="191" t="str">
        <f>IF(Q1017="Campo","@Campos(posicao = "&amp;K1017&amp;", tipo = '"&amp;R1017&amp;"')@Column(name = """&amp;L1017&amp;""")"&amp;IF(R1017="D","@Temporal(TemporalType.DATE)","")&amp;"private "&amp;VLOOKUP(TEXT(R1017,"@"),Apoio!A:B,2,0)&amp;" "&amp;SUBSTITUTE(LOWER(LEFT(L1017,1))&amp;RIGHT(PROPER(L1017),LEN(L1017)-1),"_","")&amp;";",IF(ISNUMBER(Q1017),IF(R1017="R","@Entity@Table(name = ""reg_"&amp;LOWER(J1017)&amp;""")@XmlRootElement","")&amp;VLOOKUP(J1017,Blocos!D:I,6,0)&amp;Apoio!$E$1&amp;Y1017,""))</f>
        <v>@Registros(nivel = 2) public class RegC500 implements Serializable { private static final long serialVersionUID = 1L; @Id @GeneratedValue(strategy = GenerationType.IDENTITY) @Basic(optional = false) @Column(name = "ID" ) private Long id;@ManyToOne(fetch = FetchType.LAZY) @JoinColumn(name = "ID_PAI", nullable = false) private RegC001 idPai; public RegC001 getIdPai() {return idPai;}public void setIdPai(Object idPai) {this.idPai = (RegC001) idPai;}public RegC500() { } public RegC500(Long id) { this.id = id; } public RegC500(Long id, RegC001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List&lt;RegC510&gt; regC510;public List&lt;RegC510&gt; getRegC510() {return regC510;}public void setRegC510(List&lt;RegC510&gt; regC510) {this.regC510 = regC510;}@OneToMany( cascade = CascadeType.ALL, fetch = FetchType.LAZY, mappedBy = "idPai")private  List&lt;RegC590&gt; regC590;public List&lt;RegC590&gt; getRegC590() {return regC590;}public void setRegC590(List&lt;RegC590&gt; regC590) {this.regC590 = regC590;}@OneToMany( cascade = CascadeType.ALL, fetch = FetchType.LAZY, mappedBy = "idPai")private  List&lt;RegC595&gt; regC595;public List&lt;RegC595&gt; getRegC595() {return regC595;}public void setRegC595(List&lt;RegC595&gt; regC595) {this.regC595 = regC595;}</v>
      </c>
      <c r="X1017" s="190">
        <f>IF(ISNUMBER(Q1017),COUNTIF(Blocos!G:G,J1017),"")</f>
        <v>3</v>
      </c>
      <c r="Y1017" s="190" t="str">
        <f>IF(OR(X1017=0,X1017=""),"",VLOOKUP(SUMIFS(Blocos!A:A,Blocos!H:H,'EFD REGISTROS e Campos (2)'!X1017,Blocos!G:G,'EFD REGISTROS e Campos (2)'!J1017),Blocos!A:L,12,0))</f>
        <v>@OneToMany( cascade = CascadeType.ALL, fetch = FetchType.LAZY, mappedBy = "idPai")private  List&lt;RegC510&gt; regC510;public List&lt;RegC510&gt; getRegC510() {return regC510;}public void setRegC510(List&lt;RegC510&gt; regC510) {this.regC510 = regC510;}@OneToMany( cascade = CascadeType.ALL, fetch = FetchType.LAZY, mappedBy = "idPai")private  List&lt;RegC590&gt; regC590;public List&lt;RegC590&gt; getRegC590() {return regC590;}public void setRegC590(List&lt;RegC590&gt; regC590) {this.regC590 = regC590;}@OneToMany( cascade = CascadeType.ALL, fetch = FetchType.LAZY, mappedBy = "idPai")private  List&lt;RegC595&gt; regC595;public List&lt;RegC595&gt; getRegC595() {return regC595;}public void setRegC595(List&lt;RegC595&gt; regC595) {this.regC595 = regC595;}</v>
      </c>
      <c r="Z1017" s="190" t="str">
        <f>IF(ISNUMBER(Q1018),VLOOKUP(J1017,Blocos!D:G,4,0),"")</f>
        <v/>
      </c>
      <c r="AA1017" s="190" t="str">
        <f>IF(ISNUMBER(Q1017),CONCATENATE("CREATE TABLE ""reg_",LOWER(J1017),""" (""ID"" bigint NOT NULL AUTO_INCREMENT,  ""HASHFILE"" varchar(255) DEFAULT NULL, ""ID_PAI"" bigint NOT NULL,"),IF(Q1017="Campo",CONCATENATE("""",L1017,""" ",VLOOKUP(R1017,Apoio!A:C,3,0)),""))&amp;IF(Z1017="","",CONCATENATE("PRIMARY KEY (""ID""), KEY ""FK_reg_",LOWER(Z1017),"_ID_PAI"" (""ID_PAI""), CONSTRAINT ""FK_reg_",LOWER(Z1017),"_ID_PAI"" FOREIGN KEY (""ID_PAI"") REFERENCES ""reg_",LOWER(Z1017),""" (""ID"")) ENGINE=InnoDB AUTO_INCREMENT=105774 DEFAULT CHARSET=utf8mb4 COLLATE=utf8mb4_0900_ai_ci;"))</f>
        <v>CREATE TABLE "reg_c500" ("ID" bigint NOT NULL AUTO_INCREMENT,  "HASHFILE" varchar(255) DEFAULT NULL, "ID_PAI" bigint NOT NULL,</v>
      </c>
      <c r="AB1017" s="190" t="str">
        <f t="shared" si="112"/>
        <v/>
      </c>
    </row>
    <row r="1018" spans="1:28" ht="14.5" hidden="1" customHeight="1" x14ac:dyDescent="0.3">
      <c r="J1018" s="187" t="str">
        <f t="shared" si="107"/>
        <v>C500</v>
      </c>
      <c r="K1018" s="181">
        <v>1</v>
      </c>
      <c r="L1018" s="289" t="s">
        <v>25</v>
      </c>
      <c r="M1018" s="182" t="s">
        <v>1604</v>
      </c>
      <c r="N1018" s="181" t="s">
        <v>27</v>
      </c>
      <c r="O1018" s="181">
        <v>4</v>
      </c>
      <c r="P1018" s="181" t="s">
        <v>28</v>
      </c>
      <c r="Q1018" s="192" t="str">
        <f t="shared" si="108"/>
        <v>Campo</v>
      </c>
      <c r="R1018" s="192" t="s">
        <v>27</v>
      </c>
      <c r="S1018" s="191" t="str">
        <f t="shared" si="109"/>
        <v/>
      </c>
      <c r="T1018" s="192" t="str">
        <f t="shared" si="110"/>
        <v>&lt;campo posicao="1"&gt;
&lt;coluna&gt;REG&lt;/coluna&gt;
&lt;descricao&gt;Texto fixo contendo "C500"&lt;/descricao&gt;
&lt;tipo&gt;C&lt;/tipo&gt;
&lt;/campo&gt;</v>
      </c>
      <c r="U1018" s="192" t="str">
        <f t="shared" si="113"/>
        <v>&lt;campo posicao="1"&gt;
&lt;coluna&gt;REG&lt;/coluna&gt;
&lt;descricao&gt;Texto fixo contendo "C500"&lt;/descricao&gt;
&lt;tipo&gt;C&lt;/tipo&gt;
&lt;/campo&gt;</v>
      </c>
      <c r="V1018" s="192" t="str">
        <f t="shared" si="111"/>
        <v>{"Column2", "REG"},</v>
      </c>
      <c r="W1018" s="191" t="str">
        <f>IF(Q1018="Campo","@Campos(posicao = "&amp;K1018&amp;", tipo = '"&amp;R1018&amp;"')@Column(name = """&amp;L1018&amp;""")"&amp;IF(R1018="D","@Temporal(TemporalType.DATE)","")&amp;"private "&amp;VLOOKUP(TEXT(R1018,"@"),Apoio!A:B,2,0)&amp;" "&amp;SUBSTITUTE(LOWER(LEFT(L1018,1))&amp;RIGHT(PROPER(L1018),LEN(L1018)-1),"_","")&amp;";",IF(ISNUMBER(Q1018),IF(R1018="R","@Entity@Table(name = ""reg_"&amp;LOWER(J1018)&amp;""")@XmlRootElement","")&amp;VLOOKUP(J1018,Blocos!D:I,6,0)&amp;Apoio!$E$1&amp;Y1018,""))</f>
        <v>@Campos(posicao = 1, tipo = 'C')@Column(name = "REG")private String reg;</v>
      </c>
      <c r="X1018" s="190" t="str">
        <f>IF(ISNUMBER(Q1018),COUNTIF(Blocos!G:G,J1018),"")</f>
        <v/>
      </c>
      <c r="Y1018" s="190" t="str">
        <f>IF(OR(X1018=0,X1018=""),"",VLOOKUP(SUMIFS(Blocos!A:A,Blocos!H:H,'EFD REGISTROS e Campos (2)'!X1018,Blocos!G:G,'EFD REGISTROS e Campos (2)'!J1018),Blocos!A:L,12,0))</f>
        <v/>
      </c>
      <c r="Z1018" s="190" t="str">
        <f>IF(ISNUMBER(Q1019),VLOOKUP(J1018,Blocos!D:G,4,0),"")</f>
        <v/>
      </c>
      <c r="AA1018" s="190" t="str">
        <f>IF(ISNUMBER(Q1018),CONCATENATE("CREATE TABLE ""reg_",LOWER(J1018),""" (""ID"" bigint NOT NULL AUTO_INCREMENT,  ""HASHFILE"" varchar(255) DEFAULT NULL, ""ID_PAI"" bigint NOT NULL,"),IF(Q1018="Campo",CONCATENATE("""",L1018,""" ",VLOOKUP(R1018,Apoio!A:C,3,0)),""))&amp;IF(Z1018="","",CONCATENATE("PRIMARY KEY (""ID""), KEY ""FK_reg_",LOWER(Z1018),"_ID_PAI"" (""ID_PAI""), CONSTRAINT ""FK_reg_",LOWER(Z1018),"_ID_PAI"" FOREIGN KEY (""ID_PAI"") REFERENCES ""reg_",LOWER(Z1018),""" (""ID"")) ENGINE=InnoDB AUTO_INCREMENT=105774 DEFAULT CHARSET=utf8mb4 COLLATE=utf8mb4_0900_ai_ci;"))</f>
        <v>"REG" varchar(255) DEFAULT NULL,</v>
      </c>
      <c r="AB1018" s="190" t="str">
        <f t="shared" si="112"/>
        <v>USE `efdicms`;SELECT `reg_c500`.`REG`,</v>
      </c>
    </row>
    <row r="1019" spans="1:28" ht="14.5" hidden="1" customHeight="1" x14ac:dyDescent="0.3">
      <c r="J1019" s="187" t="str">
        <f t="shared" si="107"/>
        <v>C500</v>
      </c>
      <c r="K1019" s="181">
        <v>2</v>
      </c>
      <c r="L1019" s="285" t="s">
        <v>332</v>
      </c>
      <c r="M1019" s="182" t="s">
        <v>333</v>
      </c>
      <c r="N1019" s="196" t="s">
        <v>27</v>
      </c>
      <c r="O1019" s="196" t="s">
        <v>240</v>
      </c>
      <c r="P1019" s="196" t="s">
        <v>28</v>
      </c>
      <c r="Q1019" s="192" t="str">
        <f t="shared" si="108"/>
        <v>Campo</v>
      </c>
      <c r="R1019" s="192" t="s">
        <v>27</v>
      </c>
      <c r="S1019" s="191" t="str">
        <f t="shared" si="109"/>
        <v/>
      </c>
      <c r="T1019" s="192" t="str">
        <f t="shared" si="110"/>
        <v>&lt;campo posicao="2"&gt;
&lt;coluna&gt;IND_OPER&lt;/coluna&gt;
&lt;descricao&gt;Indicador do tipo de operação:&lt;/descricao&gt;
&lt;tipo&gt;C&lt;/tipo&gt;
&lt;/campo&gt;</v>
      </c>
      <c r="U1019" s="192" t="str">
        <f t="shared" si="113"/>
        <v>&lt;campo posicao="2"&gt;
&lt;coluna&gt;IND_OPER&lt;/coluna&gt;
&lt;descricao&gt;Indicador do tipo de operação:&lt;/descricao&gt;
&lt;tipo&gt;C&lt;/tipo&gt;
&lt;/campo&gt;</v>
      </c>
      <c r="V1019" s="192" t="str">
        <f t="shared" si="111"/>
        <v>{"Column3", "IND_OPER"},</v>
      </c>
      <c r="W1019" s="191" t="str">
        <f>IF(Q1019="Campo","@Campos(posicao = "&amp;K1019&amp;", tipo = '"&amp;R1019&amp;"')@Column(name = """&amp;L1019&amp;""")"&amp;IF(R1019="D","@Temporal(TemporalType.DATE)","")&amp;"private "&amp;VLOOKUP(TEXT(R1019,"@"),Apoio!A:B,2,0)&amp;" "&amp;SUBSTITUTE(LOWER(LEFT(L1019,1))&amp;RIGHT(PROPER(L1019),LEN(L1019)-1),"_","")&amp;";",IF(ISNUMBER(Q1019),IF(R1019="R","@Entity@Table(name = ""reg_"&amp;LOWER(J1019)&amp;""")@XmlRootElement","")&amp;VLOOKUP(J1019,Blocos!D:I,6,0)&amp;Apoio!$E$1&amp;Y1019,""))</f>
        <v>@Campos(posicao = 2, tipo = 'C')@Column(name = "IND_OPER")private String indOper;</v>
      </c>
      <c r="X1019" s="190" t="str">
        <f>IF(ISNUMBER(Q1019),COUNTIF(Blocos!G:G,J1019),"")</f>
        <v/>
      </c>
      <c r="Y1019" s="190" t="str">
        <f>IF(OR(X1019=0,X1019=""),"",VLOOKUP(SUMIFS(Blocos!A:A,Blocos!H:H,'EFD REGISTROS e Campos (2)'!X1019,Blocos!G:G,'EFD REGISTROS e Campos (2)'!J1019),Blocos!A:L,12,0))</f>
        <v/>
      </c>
      <c r="Z1019" s="190" t="str">
        <f>IF(ISNUMBER(Q1020),VLOOKUP(J1019,Blocos!D:G,4,0),"")</f>
        <v/>
      </c>
      <c r="AA1019" s="190" t="str">
        <f>IF(ISNUMBER(Q1019),CONCATENATE("CREATE TABLE ""reg_",LOWER(J1019),""" (""ID"" bigint NOT NULL AUTO_INCREMENT,  ""HASHFILE"" varchar(255) DEFAULT NULL, ""ID_PAI"" bigint NOT NULL,"),IF(Q1019="Campo",CONCATENATE("""",L1019,""" ",VLOOKUP(R1019,Apoio!A:C,3,0)),""))&amp;IF(Z1019="","",CONCATENATE("PRIMARY KEY (""ID""), KEY ""FK_reg_",LOWER(Z1019),"_ID_PAI"" (""ID_PAI""), CONSTRAINT ""FK_reg_",LOWER(Z1019),"_ID_PAI"" FOREIGN KEY (""ID_PAI"") REFERENCES ""reg_",LOWER(Z1019),""" (""ID"")) ENGINE=InnoDB AUTO_INCREMENT=105774 DEFAULT CHARSET=utf8mb4 COLLATE=utf8mb4_0900_ai_ci;"))</f>
        <v>"IND_OPER" varchar(255) DEFAULT NULL,</v>
      </c>
      <c r="AB1019" s="190" t="str">
        <f t="shared" si="112"/>
        <v>`reg_c500`.`IND_OPER`,</v>
      </c>
    </row>
    <row r="1020" spans="1:28" ht="14.5" hidden="1" customHeight="1" x14ac:dyDescent="0.3">
      <c r="J1020" s="187" t="str">
        <f t="shared" si="107"/>
        <v>C500</v>
      </c>
      <c r="K1020" s="181"/>
      <c r="L1020" s="285"/>
      <c r="M1020" s="182" t="s">
        <v>530</v>
      </c>
      <c r="N1020" s="196"/>
      <c r="O1020" s="196"/>
      <c r="P1020" s="196"/>
      <c r="Q1020" s="192" t="str">
        <f t="shared" si="108"/>
        <v/>
      </c>
      <c r="S1020" s="191" t="str">
        <f t="shared" si="109"/>
        <v/>
      </c>
      <c r="T1020" s="192" t="str">
        <f t="shared" si="110"/>
        <v/>
      </c>
      <c r="U1020" s="192" t="str">
        <f t="shared" si="113"/>
        <v/>
      </c>
      <c r="V1020" s="192" t="str">
        <f t="shared" si="111"/>
        <v/>
      </c>
      <c r="W1020" s="191" t="str">
        <f>IF(Q1020="Campo","@Campos(posicao = "&amp;K1020&amp;", tipo = '"&amp;R1020&amp;"')@Column(name = """&amp;L1020&amp;""")"&amp;IF(R1020="D","@Temporal(TemporalType.DATE)","")&amp;"private "&amp;VLOOKUP(TEXT(R1020,"@"),Apoio!A:B,2,0)&amp;" "&amp;SUBSTITUTE(LOWER(LEFT(L1020,1))&amp;RIGHT(PROPER(L1020),LEN(L1020)-1),"_","")&amp;";",IF(ISNUMBER(Q1020),IF(R1020="R","@Entity@Table(name = ""reg_"&amp;LOWER(J1020)&amp;""")@XmlRootElement","")&amp;VLOOKUP(J1020,Blocos!D:I,6,0)&amp;Apoio!$E$1&amp;Y1020,""))</f>
        <v/>
      </c>
      <c r="X1020" s="190" t="str">
        <f>IF(ISNUMBER(Q1020),COUNTIF(Blocos!G:G,J1020),"")</f>
        <v/>
      </c>
      <c r="Y1020" s="190" t="str">
        <f>IF(OR(X1020=0,X1020=""),"",VLOOKUP(SUMIFS(Blocos!A:A,Blocos!H:H,'EFD REGISTROS e Campos (2)'!X1020,Blocos!G:G,'EFD REGISTROS e Campos (2)'!J1020),Blocos!A:L,12,0))</f>
        <v/>
      </c>
      <c r="Z1020" s="190" t="str">
        <f>IF(ISNUMBER(Q1021),VLOOKUP(J1020,Blocos!D:G,4,0),"")</f>
        <v/>
      </c>
      <c r="AA1020" s="190" t="str">
        <f>IF(ISNUMBER(Q1020),CONCATENATE("CREATE TABLE ""reg_",LOWER(J1020),""" (""ID"" bigint NOT NULL AUTO_INCREMENT,  ""HASHFILE"" varchar(255) DEFAULT NULL, ""ID_PAI"" bigint NOT NULL,"),IF(Q1020="Campo",CONCATENATE("""",L1020,""" ",VLOOKUP(R1020,Apoio!A:C,3,0)),""))&amp;IF(Z1020="","",CONCATENATE("PRIMARY KEY (""ID""), KEY ""FK_reg_",LOWER(Z1020),"_ID_PAI"" (""ID_PAI""), CONSTRAINT ""FK_reg_",LOWER(Z1020),"_ID_PAI"" FOREIGN KEY (""ID_PAI"") REFERENCES ""reg_",LOWER(Z1020),""" (""ID"")) ENGINE=InnoDB AUTO_INCREMENT=105774 DEFAULT CHARSET=utf8mb4 COLLATE=utf8mb4_0900_ai_ci;"))</f>
        <v/>
      </c>
      <c r="AB1020" s="190" t="str">
        <f t="shared" si="112"/>
        <v/>
      </c>
    </row>
    <row r="1021" spans="1:28" ht="14.5" hidden="1" customHeight="1" x14ac:dyDescent="0.3">
      <c r="J1021" s="187" t="str">
        <f t="shared" si="107"/>
        <v>C500</v>
      </c>
      <c r="K1021" s="181"/>
      <c r="L1021" s="285"/>
      <c r="M1021" s="182" t="s">
        <v>531</v>
      </c>
      <c r="N1021" s="196"/>
      <c r="O1021" s="196"/>
      <c r="P1021" s="196"/>
      <c r="Q1021" s="192" t="str">
        <f t="shared" si="108"/>
        <v/>
      </c>
      <c r="S1021" s="191" t="str">
        <f t="shared" si="109"/>
        <v/>
      </c>
      <c r="T1021" s="192" t="str">
        <f t="shared" si="110"/>
        <v/>
      </c>
      <c r="U1021" s="192" t="str">
        <f t="shared" si="113"/>
        <v/>
      </c>
      <c r="V1021" s="192" t="str">
        <f t="shared" si="111"/>
        <v/>
      </c>
      <c r="W1021" s="191" t="str">
        <f>IF(Q1021="Campo","@Campos(posicao = "&amp;K1021&amp;", tipo = '"&amp;R1021&amp;"')@Column(name = """&amp;L1021&amp;""")"&amp;IF(R1021="D","@Temporal(TemporalType.DATE)","")&amp;"private "&amp;VLOOKUP(TEXT(R1021,"@"),Apoio!A:B,2,0)&amp;" "&amp;SUBSTITUTE(LOWER(LEFT(L1021,1))&amp;RIGHT(PROPER(L1021),LEN(L1021)-1),"_","")&amp;";",IF(ISNUMBER(Q1021),IF(R1021="R","@Entity@Table(name = ""reg_"&amp;LOWER(J1021)&amp;""")@XmlRootElement","")&amp;VLOOKUP(J1021,Blocos!D:I,6,0)&amp;Apoio!$E$1&amp;Y1021,""))</f>
        <v/>
      </c>
      <c r="X1021" s="190" t="str">
        <f>IF(ISNUMBER(Q1021),COUNTIF(Blocos!G:G,J1021),"")</f>
        <v/>
      </c>
      <c r="Y1021" s="190" t="str">
        <f>IF(OR(X1021=0,X1021=""),"",VLOOKUP(SUMIFS(Blocos!A:A,Blocos!H:H,'EFD REGISTROS e Campos (2)'!X1021,Blocos!G:G,'EFD REGISTROS e Campos (2)'!J1021),Blocos!A:L,12,0))</f>
        <v/>
      </c>
      <c r="Z1021" s="190" t="str">
        <f>IF(ISNUMBER(Q1022),VLOOKUP(J1021,Blocos!D:G,4,0),"")</f>
        <v/>
      </c>
      <c r="AA1021" s="190" t="str">
        <f>IF(ISNUMBER(Q1021),CONCATENATE("CREATE TABLE ""reg_",LOWER(J1021),""" (""ID"" bigint NOT NULL AUTO_INCREMENT,  ""HASHFILE"" varchar(255) DEFAULT NULL, ""ID_PAI"" bigint NOT NULL,"),IF(Q1021="Campo",CONCATENATE("""",L1021,""" ",VLOOKUP(R1021,Apoio!A:C,3,0)),""))&amp;IF(Z1021="","",CONCATENATE("PRIMARY KEY (""ID""), KEY ""FK_reg_",LOWER(Z1021),"_ID_PAI"" (""ID_PAI""), CONSTRAINT ""FK_reg_",LOWER(Z1021),"_ID_PAI"" FOREIGN KEY (""ID_PAI"") REFERENCES ""reg_",LOWER(Z1021),""" (""ID"")) ENGINE=InnoDB AUTO_INCREMENT=105774 DEFAULT CHARSET=utf8mb4 COLLATE=utf8mb4_0900_ai_ci;"))</f>
        <v/>
      </c>
      <c r="AB1021" s="190" t="str">
        <f t="shared" si="112"/>
        <v/>
      </c>
    </row>
    <row r="1022" spans="1:28" ht="14.5" hidden="1" customHeight="1" x14ac:dyDescent="0.3">
      <c r="J1022" s="187" t="str">
        <f t="shared" si="107"/>
        <v>C500</v>
      </c>
      <c r="K1022" s="181">
        <v>3</v>
      </c>
      <c r="L1022" s="285" t="s">
        <v>336</v>
      </c>
      <c r="M1022" s="182" t="s">
        <v>337</v>
      </c>
      <c r="N1022" s="196" t="s">
        <v>27</v>
      </c>
      <c r="O1022" s="196" t="s">
        <v>240</v>
      </c>
      <c r="P1022" s="196" t="s">
        <v>28</v>
      </c>
      <c r="Q1022" s="192" t="str">
        <f t="shared" si="108"/>
        <v>Campo</v>
      </c>
      <c r="R1022" s="192" t="s">
        <v>27</v>
      </c>
      <c r="S1022" s="191" t="str">
        <f t="shared" si="109"/>
        <v/>
      </c>
      <c r="T1022" s="192" t="str">
        <f t="shared" si="110"/>
        <v>&lt;campo posicao="3"&gt;
&lt;coluna&gt;IND_EMIT&lt;/coluna&gt;
&lt;descricao&gt;Indicador do emitente do documento fiscal:&lt;/descricao&gt;
&lt;tipo&gt;C&lt;/tipo&gt;
&lt;/campo&gt;</v>
      </c>
      <c r="U1022" s="192" t="str">
        <f t="shared" si="113"/>
        <v>&lt;campo posicao="3"&gt;
&lt;coluna&gt;IND_EMIT&lt;/coluna&gt;
&lt;descricao&gt;Indicador do emitente do documento fiscal:&lt;/descricao&gt;
&lt;tipo&gt;C&lt;/tipo&gt;
&lt;/campo&gt;</v>
      </c>
      <c r="V1022" s="192" t="str">
        <f t="shared" si="111"/>
        <v>{"Column4", "IND_EMIT"},</v>
      </c>
      <c r="W1022" s="191" t="str">
        <f>IF(Q1022="Campo","@Campos(posicao = "&amp;K1022&amp;", tipo = '"&amp;R1022&amp;"')@Column(name = """&amp;L1022&amp;""")"&amp;IF(R1022="D","@Temporal(TemporalType.DATE)","")&amp;"private "&amp;VLOOKUP(TEXT(R1022,"@"),Apoio!A:B,2,0)&amp;" "&amp;SUBSTITUTE(LOWER(LEFT(L1022,1))&amp;RIGHT(PROPER(L1022),LEN(L1022)-1),"_","")&amp;";",IF(ISNUMBER(Q1022),IF(R1022="R","@Entity@Table(name = ""reg_"&amp;LOWER(J1022)&amp;""")@XmlRootElement","")&amp;VLOOKUP(J1022,Blocos!D:I,6,0)&amp;Apoio!$E$1&amp;Y1022,""))</f>
        <v>@Campos(posicao = 3, tipo = 'C')@Column(name = "IND_EMIT")private String indEmit;</v>
      </c>
      <c r="X1022" s="190" t="str">
        <f>IF(ISNUMBER(Q1022),COUNTIF(Blocos!G:G,J1022),"")</f>
        <v/>
      </c>
      <c r="Y1022" s="190" t="str">
        <f>IF(OR(X1022=0,X1022=""),"",VLOOKUP(SUMIFS(Blocos!A:A,Blocos!H:H,'EFD REGISTROS e Campos (2)'!X1022,Blocos!G:G,'EFD REGISTROS e Campos (2)'!J1022),Blocos!A:L,12,0))</f>
        <v/>
      </c>
      <c r="Z1022" s="190" t="str">
        <f>IF(ISNUMBER(Q1023),VLOOKUP(J1022,Blocos!D:G,4,0),"")</f>
        <v/>
      </c>
      <c r="AA1022" s="190" t="str">
        <f>IF(ISNUMBER(Q1022),CONCATENATE("CREATE TABLE ""reg_",LOWER(J1022),""" (""ID"" bigint NOT NULL AUTO_INCREMENT,  ""HASHFILE"" varchar(255) DEFAULT NULL, ""ID_PAI"" bigint NOT NULL,"),IF(Q1022="Campo",CONCATENATE("""",L1022,""" ",VLOOKUP(R1022,Apoio!A:C,3,0)),""))&amp;IF(Z1022="","",CONCATENATE("PRIMARY KEY (""ID""), KEY ""FK_reg_",LOWER(Z1022),"_ID_PAI"" (""ID_PAI""), CONSTRAINT ""FK_reg_",LOWER(Z1022),"_ID_PAI"" FOREIGN KEY (""ID_PAI"") REFERENCES ""reg_",LOWER(Z1022),""" (""ID"")) ENGINE=InnoDB AUTO_INCREMENT=105774 DEFAULT CHARSET=utf8mb4 COLLATE=utf8mb4_0900_ai_ci;"))</f>
        <v>"IND_EMIT" varchar(255) DEFAULT NULL,</v>
      </c>
      <c r="AB1022" s="190" t="str">
        <f t="shared" si="112"/>
        <v>`reg_c500`.`IND_EMIT`,</v>
      </c>
    </row>
    <row r="1023" spans="1:28" ht="14.5" hidden="1" customHeight="1" x14ac:dyDescent="0.3">
      <c r="J1023" s="187" t="str">
        <f t="shared" si="107"/>
        <v>C500</v>
      </c>
      <c r="K1023" s="181"/>
      <c r="L1023" s="285"/>
      <c r="M1023" s="182" t="s">
        <v>338</v>
      </c>
      <c r="N1023" s="196"/>
      <c r="O1023" s="196"/>
      <c r="P1023" s="196"/>
      <c r="Q1023" s="192" t="str">
        <f t="shared" si="108"/>
        <v/>
      </c>
      <c r="S1023" s="191" t="str">
        <f t="shared" si="109"/>
        <v/>
      </c>
      <c r="T1023" s="192" t="str">
        <f t="shared" si="110"/>
        <v/>
      </c>
      <c r="U1023" s="192" t="str">
        <f t="shared" si="113"/>
        <v/>
      </c>
      <c r="V1023" s="192" t="str">
        <f t="shared" si="111"/>
        <v/>
      </c>
      <c r="W1023" s="191" t="str">
        <f>IF(Q1023="Campo","@Campos(posicao = "&amp;K1023&amp;", tipo = '"&amp;R1023&amp;"')@Column(name = """&amp;L1023&amp;""")"&amp;IF(R1023="D","@Temporal(TemporalType.DATE)","")&amp;"private "&amp;VLOOKUP(TEXT(R1023,"@"),Apoio!A:B,2,0)&amp;" "&amp;SUBSTITUTE(LOWER(LEFT(L1023,1))&amp;RIGHT(PROPER(L1023),LEN(L1023)-1),"_","")&amp;";",IF(ISNUMBER(Q1023),IF(R1023="R","@Entity@Table(name = ""reg_"&amp;LOWER(J1023)&amp;""")@XmlRootElement","")&amp;VLOOKUP(J1023,Blocos!D:I,6,0)&amp;Apoio!$E$1&amp;Y1023,""))</f>
        <v/>
      </c>
      <c r="X1023" s="190" t="str">
        <f>IF(ISNUMBER(Q1023),COUNTIF(Blocos!G:G,J1023),"")</f>
        <v/>
      </c>
      <c r="Y1023" s="190" t="str">
        <f>IF(OR(X1023=0,X1023=""),"",VLOOKUP(SUMIFS(Blocos!A:A,Blocos!H:H,'EFD REGISTROS e Campos (2)'!X1023,Blocos!G:G,'EFD REGISTROS e Campos (2)'!J1023),Blocos!A:L,12,0))</f>
        <v/>
      </c>
      <c r="Z1023" s="190" t="str">
        <f>IF(ISNUMBER(Q1024),VLOOKUP(J1023,Blocos!D:G,4,0),"")</f>
        <v/>
      </c>
      <c r="AA1023" s="190" t="str">
        <f>IF(ISNUMBER(Q1023),CONCATENATE("CREATE TABLE ""reg_",LOWER(J1023),""" (""ID"" bigint NOT NULL AUTO_INCREMENT,  ""HASHFILE"" varchar(255) DEFAULT NULL, ""ID_PAI"" bigint NOT NULL,"),IF(Q1023="Campo",CONCATENATE("""",L1023,""" ",VLOOKUP(R1023,Apoio!A:C,3,0)),""))&amp;IF(Z1023="","",CONCATENATE("PRIMARY KEY (""ID""), KEY ""FK_reg_",LOWER(Z1023),"_ID_PAI"" (""ID_PAI""), CONSTRAINT ""FK_reg_",LOWER(Z1023),"_ID_PAI"" FOREIGN KEY (""ID_PAI"") REFERENCES ""reg_",LOWER(Z1023),""" (""ID"")) ENGINE=InnoDB AUTO_INCREMENT=105774 DEFAULT CHARSET=utf8mb4 COLLATE=utf8mb4_0900_ai_ci;"))</f>
        <v/>
      </c>
      <c r="AB1023" s="190" t="str">
        <f t="shared" si="112"/>
        <v/>
      </c>
    </row>
    <row r="1024" spans="1:28" ht="14.5" hidden="1" customHeight="1" x14ac:dyDescent="0.3">
      <c r="J1024" s="187" t="str">
        <f t="shared" ref="J1024:J1087" si="114">IF(A1024="",J1023,CONCATENATE(B1024,C1024,D1024,E1024,F1024,G1024,H1024))</f>
        <v>C500</v>
      </c>
      <c r="K1024" s="181"/>
      <c r="L1024" s="285"/>
      <c r="M1024" s="182" t="s">
        <v>339</v>
      </c>
      <c r="N1024" s="196"/>
      <c r="O1024" s="196"/>
      <c r="P1024" s="196"/>
      <c r="Q1024" s="192" t="str">
        <f t="shared" si="108"/>
        <v/>
      </c>
      <c r="S1024" s="191" t="str">
        <f t="shared" si="109"/>
        <v/>
      </c>
      <c r="T1024" s="192" t="str">
        <f t="shared" si="110"/>
        <v/>
      </c>
      <c r="U1024" s="192" t="str">
        <f t="shared" si="113"/>
        <v/>
      </c>
      <c r="V1024" s="192" t="str">
        <f t="shared" si="111"/>
        <v/>
      </c>
      <c r="W1024" s="191" t="str">
        <f>IF(Q1024="Campo","@Campos(posicao = "&amp;K1024&amp;", tipo = '"&amp;R1024&amp;"')@Column(name = """&amp;L1024&amp;""")"&amp;IF(R1024="D","@Temporal(TemporalType.DATE)","")&amp;"private "&amp;VLOOKUP(TEXT(R1024,"@"),Apoio!A:B,2,0)&amp;" "&amp;SUBSTITUTE(LOWER(LEFT(L1024,1))&amp;RIGHT(PROPER(L1024),LEN(L1024)-1),"_","")&amp;";",IF(ISNUMBER(Q1024),IF(R1024="R","@Entity@Table(name = ""reg_"&amp;LOWER(J1024)&amp;""")@XmlRootElement","")&amp;VLOOKUP(J1024,Blocos!D:I,6,0)&amp;Apoio!$E$1&amp;Y1024,""))</f>
        <v/>
      </c>
      <c r="X1024" s="190" t="str">
        <f>IF(ISNUMBER(Q1024),COUNTIF(Blocos!G:G,J1024),"")</f>
        <v/>
      </c>
      <c r="Y1024" s="190" t="str">
        <f>IF(OR(X1024=0,X1024=""),"",VLOOKUP(SUMIFS(Blocos!A:A,Blocos!H:H,'EFD REGISTROS e Campos (2)'!X1024,Blocos!G:G,'EFD REGISTROS e Campos (2)'!J1024),Blocos!A:L,12,0))</f>
        <v/>
      </c>
      <c r="Z1024" s="190" t="str">
        <f>IF(ISNUMBER(Q1025),VLOOKUP(J1024,Blocos!D:G,4,0),"")</f>
        <v/>
      </c>
      <c r="AA1024" s="190" t="str">
        <f>IF(ISNUMBER(Q1024),CONCATENATE("CREATE TABLE ""reg_",LOWER(J1024),""" (""ID"" bigint NOT NULL AUTO_INCREMENT,  ""HASHFILE"" varchar(255) DEFAULT NULL, ""ID_PAI"" bigint NOT NULL,"),IF(Q1024="Campo",CONCATENATE("""",L1024,""" ",VLOOKUP(R1024,Apoio!A:C,3,0)),""))&amp;IF(Z1024="","",CONCATENATE("PRIMARY KEY (""ID""), KEY ""FK_reg_",LOWER(Z1024),"_ID_PAI"" (""ID_PAI""), CONSTRAINT ""FK_reg_",LOWER(Z1024),"_ID_PAI"" FOREIGN KEY (""ID_PAI"") REFERENCES ""reg_",LOWER(Z1024),""" (""ID"")) ENGINE=InnoDB AUTO_INCREMENT=105774 DEFAULT CHARSET=utf8mb4 COLLATE=utf8mb4_0900_ai_ci;"))</f>
        <v/>
      </c>
      <c r="AB1024" s="190" t="str">
        <f t="shared" si="112"/>
        <v/>
      </c>
    </row>
    <row r="1025" spans="10:28" ht="14.5" hidden="1" customHeight="1" x14ac:dyDescent="0.3">
      <c r="J1025" s="187" t="str">
        <f t="shared" si="114"/>
        <v>C500</v>
      </c>
      <c r="K1025" s="181">
        <v>4</v>
      </c>
      <c r="L1025" s="285" t="s">
        <v>129</v>
      </c>
      <c r="M1025" s="182" t="s">
        <v>340</v>
      </c>
      <c r="N1025" s="196" t="s">
        <v>27</v>
      </c>
      <c r="O1025" s="196">
        <v>60</v>
      </c>
      <c r="P1025" s="196" t="s">
        <v>28</v>
      </c>
      <c r="Q1025" s="192" t="str">
        <f t="shared" si="108"/>
        <v>Campo</v>
      </c>
      <c r="R1025" s="192" t="s">
        <v>27</v>
      </c>
      <c r="S1025" s="191" t="str">
        <f t="shared" si="109"/>
        <v/>
      </c>
      <c r="T1025" s="192" t="str">
        <f t="shared" si="110"/>
        <v>&lt;campo posicao="4"&gt;
&lt;coluna&gt;COD_PART&lt;/coluna&gt;
&lt;descricao&gt;Código do participante (campo 02 do Registro 0150):&lt;/descricao&gt;
&lt;tipo&gt;C&lt;/tipo&gt;
&lt;/campo&gt;</v>
      </c>
      <c r="U1025" s="192" t="str">
        <f t="shared" si="113"/>
        <v>&lt;campo posicao="4"&gt;
&lt;coluna&gt;COD_PART&lt;/coluna&gt;
&lt;descricao&gt;Código do participante (campo 02 do Registro 0150):&lt;/descricao&gt;
&lt;tipo&gt;C&lt;/tipo&gt;
&lt;/campo&gt;</v>
      </c>
      <c r="V1025" s="192" t="str">
        <f t="shared" si="111"/>
        <v>{"Column5", "COD_PART"},</v>
      </c>
      <c r="W1025" s="191" t="str">
        <f>IF(Q1025="Campo","@Campos(posicao = "&amp;K1025&amp;", tipo = '"&amp;R1025&amp;"')@Column(name = """&amp;L1025&amp;""")"&amp;IF(R1025="D","@Temporal(TemporalType.DATE)","")&amp;"private "&amp;VLOOKUP(TEXT(R1025,"@"),Apoio!A:B,2,0)&amp;" "&amp;SUBSTITUTE(LOWER(LEFT(L1025,1))&amp;RIGHT(PROPER(L1025),LEN(L1025)-1),"_","")&amp;";",IF(ISNUMBER(Q1025),IF(R1025="R","@Entity@Table(name = ""reg_"&amp;LOWER(J1025)&amp;""")@XmlRootElement","")&amp;VLOOKUP(J1025,Blocos!D:I,6,0)&amp;Apoio!$E$1&amp;Y1025,""))</f>
        <v>@Campos(posicao = 4, tipo = 'C')@Column(name = "COD_PART")private String codPart;</v>
      </c>
      <c r="X1025" s="190" t="str">
        <f>IF(ISNUMBER(Q1025),COUNTIF(Blocos!G:G,J1025),"")</f>
        <v/>
      </c>
      <c r="Y1025" s="190" t="str">
        <f>IF(OR(X1025=0,X1025=""),"",VLOOKUP(SUMIFS(Blocos!A:A,Blocos!H:H,'EFD REGISTROS e Campos (2)'!X1025,Blocos!G:G,'EFD REGISTROS e Campos (2)'!J1025),Blocos!A:L,12,0))</f>
        <v/>
      </c>
      <c r="Z1025" s="190" t="str">
        <f>IF(ISNUMBER(Q1026),VLOOKUP(J1025,Blocos!D:G,4,0),"")</f>
        <v/>
      </c>
      <c r="AA1025" s="190" t="str">
        <f>IF(ISNUMBER(Q1025),CONCATENATE("CREATE TABLE ""reg_",LOWER(J1025),""" (""ID"" bigint NOT NULL AUTO_INCREMENT,  ""HASHFILE"" varchar(255) DEFAULT NULL, ""ID_PAI"" bigint NOT NULL,"),IF(Q1025="Campo",CONCATENATE("""",L1025,""" ",VLOOKUP(R1025,Apoio!A:C,3,0)),""))&amp;IF(Z1025="","",CONCATENATE("PRIMARY KEY (""ID""), KEY ""FK_reg_",LOWER(Z1025),"_ID_PAI"" (""ID_PAI""), CONSTRAINT ""FK_reg_",LOWER(Z1025),"_ID_PAI"" FOREIGN KEY (""ID_PAI"") REFERENCES ""reg_",LOWER(Z1025),""" (""ID"")) ENGINE=InnoDB AUTO_INCREMENT=105774 DEFAULT CHARSET=utf8mb4 COLLATE=utf8mb4_0900_ai_ci;"))</f>
        <v>"COD_PART" varchar(255) DEFAULT NULL,</v>
      </c>
      <c r="AB1025" s="190" t="str">
        <f t="shared" si="112"/>
        <v>`reg_c500`.`COD_PART`,</v>
      </c>
    </row>
    <row r="1026" spans="10:28" ht="14.5" hidden="1" customHeight="1" x14ac:dyDescent="0.3">
      <c r="J1026" s="187" t="str">
        <f t="shared" si="114"/>
        <v>C500</v>
      </c>
      <c r="K1026" s="181"/>
      <c r="L1026" s="285"/>
      <c r="M1026" s="182" t="s">
        <v>1605</v>
      </c>
      <c r="N1026" s="196"/>
      <c r="O1026" s="196"/>
      <c r="P1026" s="196"/>
      <c r="Q1026" s="192" t="str">
        <f t="shared" si="108"/>
        <v/>
      </c>
      <c r="S1026" s="191" t="str">
        <f t="shared" si="109"/>
        <v/>
      </c>
      <c r="T1026" s="192" t="str">
        <f t="shared" si="110"/>
        <v/>
      </c>
      <c r="U1026" s="192" t="str">
        <f t="shared" si="113"/>
        <v/>
      </c>
      <c r="V1026" s="192" t="str">
        <f t="shared" si="111"/>
        <v/>
      </c>
      <c r="W1026" s="191" t="str">
        <f>IF(Q1026="Campo","@Campos(posicao = "&amp;K1026&amp;", tipo = '"&amp;R1026&amp;"')@Column(name = """&amp;L1026&amp;""")"&amp;IF(R1026="D","@Temporal(TemporalType.DATE)","")&amp;"private "&amp;VLOOKUP(TEXT(R1026,"@"),Apoio!A:B,2,0)&amp;" "&amp;SUBSTITUTE(LOWER(LEFT(L1026,1))&amp;RIGHT(PROPER(L1026),LEN(L1026)-1),"_","")&amp;";",IF(ISNUMBER(Q1026),IF(R1026="R","@Entity@Table(name = ""reg_"&amp;LOWER(J1026)&amp;""")@XmlRootElement","")&amp;VLOOKUP(J1026,Blocos!D:I,6,0)&amp;Apoio!$E$1&amp;Y1026,""))</f>
        <v/>
      </c>
      <c r="X1026" s="190" t="str">
        <f>IF(ISNUMBER(Q1026),COUNTIF(Blocos!G:G,J1026),"")</f>
        <v/>
      </c>
      <c r="Y1026" s="190" t="str">
        <f>IF(OR(X1026=0,X1026=""),"",VLOOKUP(SUMIFS(Blocos!A:A,Blocos!H:H,'EFD REGISTROS e Campos (2)'!X1026,Blocos!G:G,'EFD REGISTROS e Campos (2)'!J1026),Blocos!A:L,12,0))</f>
        <v/>
      </c>
      <c r="Z1026" s="190" t="str">
        <f>IF(ISNUMBER(Q1027),VLOOKUP(J1026,Blocos!D:G,4,0),"")</f>
        <v/>
      </c>
      <c r="AA1026" s="190" t="str">
        <f>IF(ISNUMBER(Q1026),CONCATENATE("CREATE TABLE ""reg_",LOWER(J1026),""" (""ID"" bigint NOT NULL AUTO_INCREMENT,  ""HASHFILE"" varchar(255) DEFAULT NULL, ""ID_PAI"" bigint NOT NULL,"),IF(Q1026="Campo",CONCATENATE("""",L1026,""" ",VLOOKUP(R1026,Apoio!A:C,3,0)),""))&amp;IF(Z1026="","",CONCATENATE("PRIMARY KEY (""ID""), KEY ""FK_reg_",LOWER(Z1026),"_ID_PAI"" (""ID_PAI""), CONSTRAINT ""FK_reg_",LOWER(Z1026),"_ID_PAI"" FOREIGN KEY (""ID_PAI"") REFERENCES ""reg_",LOWER(Z1026),""" (""ID"")) ENGINE=InnoDB AUTO_INCREMENT=105774 DEFAULT CHARSET=utf8mb4 COLLATE=utf8mb4_0900_ai_ci;"))</f>
        <v/>
      </c>
      <c r="AB1026" s="190" t="str">
        <f t="shared" si="112"/>
        <v/>
      </c>
    </row>
    <row r="1027" spans="10:28" ht="14.5" hidden="1" customHeight="1" x14ac:dyDescent="0.3">
      <c r="J1027" s="187" t="str">
        <f t="shared" si="114"/>
        <v>C500</v>
      </c>
      <c r="K1027" s="181"/>
      <c r="L1027" s="285"/>
      <c r="M1027" s="182" t="s">
        <v>1606</v>
      </c>
      <c r="N1027" s="196"/>
      <c r="O1027" s="196"/>
      <c r="P1027" s="196"/>
      <c r="Q1027" s="192" t="str">
        <f t="shared" ref="Q1027:Q1090" si="115">IF(B1027&lt;&gt;"",0,IF(C1027&lt;&gt;"",1,IF(D1027&lt;&gt;"",2,IF(E1027&lt;&gt;"",3,IF(F1027&lt;&gt;"",4,IF(G1027&lt;&gt;"",5,IF(H1027&lt;&gt;"",6,IF(ISNUMBER(K1027),"Campo",""))))))))</f>
        <v/>
      </c>
      <c r="S1027" s="191" t="str">
        <f t="shared" ref="S1027:S1090" si="116">IFERROR(IF(ISNUMBER(Q1027),CONCATENATE("&lt;/registro&gt;
&lt;registro codigo=""",CONCATENATE(B1027,C1027,D1027,E1027,F1027,G1027,H1027),""" perfil=""",A1027,""" nivel=""",Q1027,"""&gt;"),""),"")</f>
        <v/>
      </c>
      <c r="T1027" s="192" t="str">
        <f t="shared" ref="T1027:T1090" si="117">IF(Q1027="Campo",CONCATENATE("&lt;campo posicao=""",K1027,"""&gt;
&lt;coluna&gt;",SUBSTITUTE(L1027," ",""),"&lt;/coluna&gt;
&lt;descricao&gt;",M1027,"&lt;/descricao&gt;
&lt;tipo&gt;",R1027,"&lt;/tipo&gt;
&lt;/campo&gt;"),"")</f>
        <v/>
      </c>
      <c r="U1027" s="192" t="str">
        <f t="shared" si="113"/>
        <v/>
      </c>
      <c r="V1027" s="192" t="str">
        <f t="shared" ref="V1027:V1090" si="118">IF(ISNUMBER(K1027),CONCATENATE("{""Column",K1027+1,""", """,L1027,"""},",""),"")</f>
        <v/>
      </c>
      <c r="W1027" s="191" t="str">
        <f>IF(Q1027="Campo","@Campos(posicao = "&amp;K1027&amp;", tipo = '"&amp;R1027&amp;"')@Column(name = """&amp;L1027&amp;""")"&amp;IF(R1027="D","@Temporal(TemporalType.DATE)","")&amp;"private "&amp;VLOOKUP(TEXT(R1027,"@"),Apoio!A:B,2,0)&amp;" "&amp;SUBSTITUTE(LOWER(LEFT(L1027,1))&amp;RIGHT(PROPER(L1027),LEN(L1027)-1),"_","")&amp;";",IF(ISNUMBER(Q1027),IF(R1027="R","@Entity@Table(name = ""reg_"&amp;LOWER(J1027)&amp;""")@XmlRootElement","")&amp;VLOOKUP(J1027,Blocos!D:I,6,0)&amp;Apoio!$E$1&amp;Y1027,""))</f>
        <v/>
      </c>
      <c r="X1027" s="190" t="str">
        <f>IF(ISNUMBER(Q1027),COUNTIF(Blocos!G:G,J1027),"")</f>
        <v/>
      </c>
      <c r="Y1027" s="190" t="str">
        <f>IF(OR(X1027=0,X1027=""),"",VLOOKUP(SUMIFS(Blocos!A:A,Blocos!H:H,'EFD REGISTROS e Campos (2)'!X1027,Blocos!G:G,'EFD REGISTROS e Campos (2)'!J1027),Blocos!A:L,12,0))</f>
        <v/>
      </c>
      <c r="Z1027" s="190" t="str">
        <f>IF(ISNUMBER(Q1028),VLOOKUP(J1027,Blocos!D:G,4,0),"")</f>
        <v/>
      </c>
      <c r="AA1027" s="190" t="str">
        <f>IF(ISNUMBER(Q1027),CONCATENATE("CREATE TABLE ""reg_",LOWER(J1027),""" (""ID"" bigint NOT NULL AUTO_INCREMENT,  ""HASHFILE"" varchar(255) DEFAULT NULL, ""ID_PAI"" bigint NOT NULL,"),IF(Q1027="Campo",CONCATENATE("""",L1027,""" ",VLOOKUP(R1027,Apoio!A:C,3,0)),""))&amp;IF(Z1027="","",CONCATENATE("PRIMARY KEY (""ID""), KEY ""FK_reg_",LOWER(Z1027),"_ID_PAI"" (""ID_PAI""), CONSTRAINT ""FK_reg_",LOWER(Z1027),"_ID_PAI"" FOREIGN KEY (""ID_PAI"") REFERENCES ""reg_",LOWER(Z1027),""" (""ID"")) ENGINE=InnoDB AUTO_INCREMENT=105774 DEFAULT CHARSET=utf8mb4 COLLATE=utf8mb4_0900_ai_ci;"))</f>
        <v/>
      </c>
      <c r="AB1027" s="190" t="str">
        <f t="shared" si="112"/>
        <v/>
      </c>
    </row>
    <row r="1028" spans="10:28" ht="14.5" hidden="1" customHeight="1" x14ac:dyDescent="0.3">
      <c r="J1028" s="187" t="str">
        <f t="shared" si="114"/>
        <v>C500</v>
      </c>
      <c r="K1028" s="181">
        <v>5</v>
      </c>
      <c r="L1028" s="289" t="s">
        <v>344</v>
      </c>
      <c r="M1028" s="182" t="s">
        <v>534</v>
      </c>
      <c r="N1028" s="181" t="s">
        <v>27</v>
      </c>
      <c r="O1028" s="181" t="s">
        <v>54</v>
      </c>
      <c r="P1028" s="181" t="s">
        <v>28</v>
      </c>
      <c r="Q1028" s="192" t="str">
        <f t="shared" si="115"/>
        <v>Campo</v>
      </c>
      <c r="R1028" s="192" t="s">
        <v>27</v>
      </c>
      <c r="S1028" s="191" t="str">
        <f t="shared" si="116"/>
        <v/>
      </c>
      <c r="T1028" s="192" t="str">
        <f t="shared" si="117"/>
        <v>&lt;campo posicao="5"&gt;
&lt;coluna&gt;COD_MOD&lt;/coluna&gt;
&lt;descricao&gt;Código do modelo do documento fiscal, conforme a Tabela 4.1.1 &lt;/descricao&gt;
&lt;tipo&gt;C&lt;/tipo&gt;
&lt;/campo&gt;</v>
      </c>
      <c r="U1028" s="192" t="str">
        <f t="shared" si="113"/>
        <v>&lt;campo posicao="5"&gt;
&lt;coluna&gt;COD_MOD&lt;/coluna&gt;
&lt;descricao&gt;Código do modelo do documento fiscal, conforme a Tabela 4.1.1 &lt;/descricao&gt;
&lt;tipo&gt;C&lt;/tipo&gt;
&lt;/campo&gt;</v>
      </c>
      <c r="V1028" s="192" t="str">
        <f t="shared" si="118"/>
        <v>{"Column6", "COD_MOD"},</v>
      </c>
      <c r="W1028" s="191" t="str">
        <f>IF(Q1028="Campo","@Campos(posicao = "&amp;K1028&amp;", tipo = '"&amp;R1028&amp;"')@Column(name = """&amp;L1028&amp;""")"&amp;IF(R1028="D","@Temporal(TemporalType.DATE)","")&amp;"private "&amp;VLOOKUP(TEXT(R1028,"@"),Apoio!A:B,2,0)&amp;" "&amp;SUBSTITUTE(LOWER(LEFT(L1028,1))&amp;RIGHT(PROPER(L1028),LEN(L1028)-1),"_","")&amp;";",IF(ISNUMBER(Q1028),IF(R1028="R","@Entity@Table(name = ""reg_"&amp;LOWER(J1028)&amp;""")@XmlRootElement","")&amp;VLOOKUP(J1028,Blocos!D:I,6,0)&amp;Apoio!$E$1&amp;Y1028,""))</f>
        <v>@Campos(posicao = 5, tipo = 'C')@Column(name = "COD_MOD")private String codMod;</v>
      </c>
      <c r="X1028" s="190" t="str">
        <f>IF(ISNUMBER(Q1028),COUNTIF(Blocos!G:G,J1028),"")</f>
        <v/>
      </c>
      <c r="Y1028" s="190" t="str">
        <f>IF(OR(X1028=0,X1028=""),"",VLOOKUP(SUMIFS(Blocos!A:A,Blocos!H:H,'EFD REGISTROS e Campos (2)'!X1028,Blocos!G:G,'EFD REGISTROS e Campos (2)'!J1028),Blocos!A:L,12,0))</f>
        <v/>
      </c>
      <c r="Z1028" s="190" t="str">
        <f>IF(ISNUMBER(Q1029),VLOOKUP(J1028,Blocos!D:G,4,0),"")</f>
        <v/>
      </c>
      <c r="AA1028" s="190" t="str">
        <f>IF(ISNUMBER(Q1028),CONCATENATE("CREATE TABLE ""reg_",LOWER(J1028),""" (""ID"" bigint NOT NULL AUTO_INCREMENT,  ""HASHFILE"" varchar(255) DEFAULT NULL, ""ID_PAI"" bigint NOT NULL,"),IF(Q1028="Campo",CONCATENATE("""",L1028,""" ",VLOOKUP(R1028,Apoio!A:C,3,0)),""))&amp;IF(Z1028="","",CONCATENATE("PRIMARY KEY (""ID""), KEY ""FK_reg_",LOWER(Z1028),"_ID_PAI"" (""ID_PAI""), CONSTRAINT ""FK_reg_",LOWER(Z1028),"_ID_PAI"" FOREIGN KEY (""ID_PAI"") REFERENCES ""reg_",LOWER(Z1028),""" (""ID"")) ENGINE=InnoDB AUTO_INCREMENT=105774 DEFAULT CHARSET=utf8mb4 COLLATE=utf8mb4_0900_ai_ci;"))</f>
        <v>"COD_MOD" varchar(255) DEFAULT NULL,</v>
      </c>
      <c r="AB1028" s="190" t="str">
        <f t="shared" ref="AB1028:AB1091" si="119">IF(Q1028="Campo",CONCATENATE(IF(K1028=1,"USE `efdicms`;SELECT ",""),"`reg_",LOWER(J1028),"`.`",L1028,"`,"),"")&amp;IF(J1028&lt;&gt;J1029,CONCATENATE("FROM `efdicms`.`reg_",LOWER(J1028),"`;"""),"")</f>
        <v>`reg_c500`.`COD_MOD`,</v>
      </c>
    </row>
    <row r="1029" spans="10:28" ht="14.5" hidden="1" customHeight="1" x14ac:dyDescent="0.3">
      <c r="J1029" s="187" t="str">
        <f t="shared" si="114"/>
        <v>C500</v>
      </c>
      <c r="K1029" s="181">
        <v>6</v>
      </c>
      <c r="L1029" s="289" t="s">
        <v>346</v>
      </c>
      <c r="M1029" s="182" t="s">
        <v>1607</v>
      </c>
      <c r="N1029" s="181" t="s">
        <v>27</v>
      </c>
      <c r="O1029" s="181" t="s">
        <v>54</v>
      </c>
      <c r="P1029" s="181" t="s">
        <v>28</v>
      </c>
      <c r="Q1029" s="192" t="str">
        <f t="shared" si="115"/>
        <v>Campo</v>
      </c>
      <c r="R1029" s="192" t="s">
        <v>27</v>
      </c>
      <c r="S1029" s="191" t="str">
        <f t="shared" si="116"/>
        <v/>
      </c>
      <c r="T1029" s="192" t="str">
        <f t="shared" si="117"/>
        <v>&lt;campo posicao="6"&gt;
&lt;coluna&gt;COD_SIT&lt;/coluna&gt;
&lt;descricao&gt;Código da situação do documento fiscal, conforme a Tabela 4.1.2 &lt;/descricao&gt;
&lt;tipo&gt;C&lt;/tipo&gt;
&lt;/campo&gt;</v>
      </c>
      <c r="U1029" s="192" t="str">
        <f t="shared" si="113"/>
        <v>&lt;campo posicao="6"&gt;
&lt;coluna&gt;COD_SIT&lt;/coluna&gt;
&lt;descricao&gt;Código da situação do documento fiscal, conforme a Tabela 4.1.2 &lt;/descricao&gt;
&lt;tipo&gt;C&lt;/tipo&gt;
&lt;/campo&gt;</v>
      </c>
      <c r="V1029" s="192" t="str">
        <f t="shared" si="118"/>
        <v>{"Column7", "COD_SIT"},</v>
      </c>
      <c r="W1029" s="191" t="str">
        <f>IF(Q1029="Campo","@Campos(posicao = "&amp;K1029&amp;", tipo = '"&amp;R1029&amp;"')@Column(name = """&amp;L1029&amp;""")"&amp;IF(R1029="D","@Temporal(TemporalType.DATE)","")&amp;"private "&amp;VLOOKUP(TEXT(R1029,"@"),Apoio!A:B,2,0)&amp;" "&amp;SUBSTITUTE(LOWER(LEFT(L1029,1))&amp;RIGHT(PROPER(L1029),LEN(L1029)-1),"_","")&amp;";",IF(ISNUMBER(Q1029),IF(R1029="R","@Entity@Table(name = ""reg_"&amp;LOWER(J1029)&amp;""")@XmlRootElement","")&amp;VLOOKUP(J1029,Blocos!D:I,6,0)&amp;Apoio!$E$1&amp;Y1029,""))</f>
        <v>@Campos(posicao = 6, tipo = 'C')@Column(name = "COD_SIT")private String codSit;</v>
      </c>
      <c r="X1029" s="190" t="str">
        <f>IF(ISNUMBER(Q1029),COUNTIF(Blocos!G:G,J1029),"")</f>
        <v/>
      </c>
      <c r="Y1029" s="190" t="str">
        <f>IF(OR(X1029=0,X1029=""),"",VLOOKUP(SUMIFS(Blocos!A:A,Blocos!H:H,'EFD REGISTROS e Campos (2)'!X1029,Blocos!G:G,'EFD REGISTROS e Campos (2)'!J1029),Blocos!A:L,12,0))</f>
        <v/>
      </c>
      <c r="Z1029" s="190" t="str">
        <f>IF(ISNUMBER(Q1030),VLOOKUP(J1029,Blocos!D:G,4,0),"")</f>
        <v/>
      </c>
      <c r="AA1029" s="190" t="str">
        <f>IF(ISNUMBER(Q1029),CONCATENATE("CREATE TABLE ""reg_",LOWER(J1029),""" (""ID"" bigint NOT NULL AUTO_INCREMENT,  ""HASHFILE"" varchar(255) DEFAULT NULL, ""ID_PAI"" bigint NOT NULL,"),IF(Q1029="Campo",CONCATENATE("""",L1029,""" ",VLOOKUP(R1029,Apoio!A:C,3,0)),""))&amp;IF(Z1029="","",CONCATENATE("PRIMARY KEY (""ID""), KEY ""FK_reg_",LOWER(Z1029),"_ID_PAI"" (""ID_PAI""), CONSTRAINT ""FK_reg_",LOWER(Z1029),"_ID_PAI"" FOREIGN KEY (""ID_PAI"") REFERENCES ""reg_",LOWER(Z1029),""" (""ID"")) ENGINE=InnoDB AUTO_INCREMENT=105774 DEFAULT CHARSET=utf8mb4 COLLATE=utf8mb4_0900_ai_ci;"))</f>
        <v>"COD_SIT" varchar(255) DEFAULT NULL,</v>
      </c>
      <c r="AB1029" s="190" t="str">
        <f t="shared" si="119"/>
        <v>`reg_c500`.`COD_SIT`,</v>
      </c>
    </row>
    <row r="1030" spans="10:28" ht="14.5" hidden="1" customHeight="1" x14ac:dyDescent="0.3">
      <c r="J1030" s="187" t="str">
        <f t="shared" si="114"/>
        <v>C500</v>
      </c>
      <c r="K1030" s="181">
        <v>7</v>
      </c>
      <c r="L1030" s="289" t="s">
        <v>348</v>
      </c>
      <c r="M1030" s="182" t="s">
        <v>349</v>
      </c>
      <c r="N1030" s="181" t="s">
        <v>27</v>
      </c>
      <c r="O1030" s="181">
        <v>4</v>
      </c>
      <c r="P1030" s="181" t="s">
        <v>28</v>
      </c>
      <c r="Q1030" s="192" t="str">
        <f t="shared" si="115"/>
        <v>Campo</v>
      </c>
      <c r="R1030" s="192" t="s">
        <v>27</v>
      </c>
      <c r="S1030" s="191" t="str">
        <f t="shared" si="116"/>
        <v/>
      </c>
      <c r="T1030" s="192" t="str">
        <f t="shared" si="117"/>
        <v>&lt;campo posicao="7"&gt;
&lt;coluna&gt;SER&lt;/coluna&gt;
&lt;descricao&gt;Série do documento fiscal&lt;/descricao&gt;
&lt;tipo&gt;C&lt;/tipo&gt;
&lt;/campo&gt;</v>
      </c>
      <c r="U1030" s="192" t="str">
        <f t="shared" si="113"/>
        <v>&lt;campo posicao="7"&gt;
&lt;coluna&gt;SER&lt;/coluna&gt;
&lt;descricao&gt;Série do documento fiscal&lt;/descricao&gt;
&lt;tipo&gt;C&lt;/tipo&gt;
&lt;/campo&gt;</v>
      </c>
      <c r="V1030" s="192" t="str">
        <f t="shared" si="118"/>
        <v>{"Column8", "SER"},</v>
      </c>
      <c r="W1030" s="191" t="str">
        <f>IF(Q1030="Campo","@Campos(posicao = "&amp;K1030&amp;", tipo = '"&amp;R1030&amp;"')@Column(name = """&amp;L1030&amp;""")"&amp;IF(R1030="D","@Temporal(TemporalType.DATE)","")&amp;"private "&amp;VLOOKUP(TEXT(R1030,"@"),Apoio!A:B,2,0)&amp;" "&amp;SUBSTITUTE(LOWER(LEFT(L1030,1))&amp;RIGHT(PROPER(L1030),LEN(L1030)-1),"_","")&amp;";",IF(ISNUMBER(Q1030),IF(R1030="R","@Entity@Table(name = ""reg_"&amp;LOWER(J1030)&amp;""")@XmlRootElement","")&amp;VLOOKUP(J1030,Blocos!D:I,6,0)&amp;Apoio!$E$1&amp;Y1030,""))</f>
        <v>@Campos(posicao = 7, tipo = 'C')@Column(name = "SER")private String ser;</v>
      </c>
      <c r="X1030" s="190" t="str">
        <f>IF(ISNUMBER(Q1030),COUNTIF(Blocos!G:G,J1030),"")</f>
        <v/>
      </c>
      <c r="Y1030" s="190" t="str">
        <f>IF(OR(X1030=0,X1030=""),"",VLOOKUP(SUMIFS(Blocos!A:A,Blocos!H:H,'EFD REGISTROS e Campos (2)'!X1030,Blocos!G:G,'EFD REGISTROS e Campos (2)'!J1030),Blocos!A:L,12,0))</f>
        <v/>
      </c>
      <c r="Z1030" s="190" t="str">
        <f>IF(ISNUMBER(Q1031),VLOOKUP(J1030,Blocos!D:G,4,0),"")</f>
        <v/>
      </c>
      <c r="AA1030" s="190" t="str">
        <f>IF(ISNUMBER(Q1030),CONCATENATE("CREATE TABLE ""reg_",LOWER(J1030),""" (""ID"" bigint NOT NULL AUTO_INCREMENT,  ""HASHFILE"" varchar(255) DEFAULT NULL, ""ID_PAI"" bigint NOT NULL,"),IF(Q1030="Campo",CONCATENATE("""",L1030,""" ",VLOOKUP(R1030,Apoio!A:C,3,0)),""))&amp;IF(Z1030="","",CONCATENATE("PRIMARY KEY (""ID""), KEY ""FK_reg_",LOWER(Z1030),"_ID_PAI"" (""ID_PAI""), CONSTRAINT ""FK_reg_",LOWER(Z1030),"_ID_PAI"" FOREIGN KEY (""ID_PAI"") REFERENCES ""reg_",LOWER(Z1030),""" (""ID"")) ENGINE=InnoDB AUTO_INCREMENT=105774 DEFAULT CHARSET=utf8mb4 COLLATE=utf8mb4_0900_ai_ci;"))</f>
        <v>"SER" varchar(255) DEFAULT NULL,</v>
      </c>
      <c r="AB1030" s="190" t="str">
        <f t="shared" si="119"/>
        <v>`reg_c500`.`SER`,</v>
      </c>
    </row>
    <row r="1031" spans="10:28" ht="14.5" hidden="1" customHeight="1" x14ac:dyDescent="0.3">
      <c r="J1031" s="187" t="str">
        <f t="shared" si="114"/>
        <v>C500</v>
      </c>
      <c r="K1031" s="181">
        <v>8</v>
      </c>
      <c r="L1031" s="289" t="s">
        <v>654</v>
      </c>
      <c r="M1031" s="182" t="s">
        <v>655</v>
      </c>
      <c r="N1031" s="181" t="s">
        <v>32</v>
      </c>
      <c r="O1031" s="181">
        <v>3</v>
      </c>
      <c r="P1031" s="181" t="s">
        <v>28</v>
      </c>
      <c r="Q1031" s="192" t="str">
        <f t="shared" si="115"/>
        <v>Campo</v>
      </c>
      <c r="R1031" s="192" t="s">
        <v>3607</v>
      </c>
      <c r="S1031" s="191" t="str">
        <f t="shared" si="116"/>
        <v/>
      </c>
      <c r="T1031" s="192" t="str">
        <f t="shared" si="117"/>
        <v>&lt;campo posicao="8"&gt;
&lt;coluna&gt;SUB&lt;/coluna&gt;
&lt;descricao&gt;Subsérie do documento fiscal&lt;/descricao&gt;
&lt;tipo&gt;I&lt;/tipo&gt;
&lt;/campo&gt;</v>
      </c>
      <c r="U1031" s="192" t="str">
        <f t="shared" si="113"/>
        <v>&lt;campo posicao="8"&gt;
&lt;coluna&gt;SUB&lt;/coluna&gt;
&lt;descricao&gt;Subsérie do documento fiscal&lt;/descricao&gt;
&lt;tipo&gt;I&lt;/tipo&gt;
&lt;/campo&gt;</v>
      </c>
      <c r="V1031" s="192" t="str">
        <f t="shared" si="118"/>
        <v>{"Column9", "SUB"},</v>
      </c>
      <c r="W1031" s="191" t="str">
        <f>IF(Q1031="Campo","@Campos(posicao = "&amp;K1031&amp;", tipo = '"&amp;R1031&amp;"')@Column(name = """&amp;L1031&amp;""")"&amp;IF(R1031="D","@Temporal(TemporalType.DATE)","")&amp;"private "&amp;VLOOKUP(TEXT(R1031,"@"),Apoio!A:B,2,0)&amp;" "&amp;SUBSTITUTE(LOWER(LEFT(L1031,1))&amp;RIGHT(PROPER(L1031),LEN(L1031)-1),"_","")&amp;";",IF(ISNUMBER(Q1031),IF(R1031="R","@Entity@Table(name = ""reg_"&amp;LOWER(J1031)&amp;""")@XmlRootElement","")&amp;VLOOKUP(J1031,Blocos!D:I,6,0)&amp;Apoio!$E$1&amp;Y1031,""))</f>
        <v>@Campos(posicao = 8, tipo = 'I')@Column(name = "SUB")private int sub;</v>
      </c>
      <c r="X1031" s="190" t="str">
        <f>IF(ISNUMBER(Q1031),COUNTIF(Blocos!G:G,J1031),"")</f>
        <v/>
      </c>
      <c r="Y1031" s="190" t="str">
        <f>IF(OR(X1031=0,X1031=""),"",VLOOKUP(SUMIFS(Blocos!A:A,Blocos!H:H,'EFD REGISTROS e Campos (2)'!X1031,Blocos!G:G,'EFD REGISTROS e Campos (2)'!J1031),Blocos!A:L,12,0))</f>
        <v/>
      </c>
      <c r="Z1031" s="190" t="str">
        <f>IF(ISNUMBER(Q1032),VLOOKUP(J1031,Blocos!D:G,4,0),"")</f>
        <v/>
      </c>
      <c r="AA1031" s="190" t="str">
        <f>IF(ISNUMBER(Q1031),CONCATENATE("CREATE TABLE ""reg_",LOWER(J1031),""" (""ID"" bigint NOT NULL AUTO_INCREMENT,  ""HASHFILE"" varchar(255) DEFAULT NULL, ""ID_PAI"" bigint NOT NULL,"),IF(Q1031="Campo",CONCATENATE("""",L1031,""" ",VLOOKUP(R1031,Apoio!A:C,3,0)),""))&amp;IF(Z1031="","",CONCATENATE("PRIMARY KEY (""ID""), KEY ""FK_reg_",LOWER(Z1031),"_ID_PAI"" (""ID_PAI""), CONSTRAINT ""FK_reg_",LOWER(Z1031),"_ID_PAI"" FOREIGN KEY (""ID_PAI"") REFERENCES ""reg_",LOWER(Z1031),""" (""ID"")) ENGINE=InnoDB AUTO_INCREMENT=105774 DEFAULT CHARSET=utf8mb4 COLLATE=utf8mb4_0900_ai_ci;"))</f>
        <v>"SUB" int DEFAULT NULL,</v>
      </c>
      <c r="AB1031" s="190" t="str">
        <f t="shared" si="119"/>
        <v>`reg_c500`.`SUB`,</v>
      </c>
    </row>
    <row r="1032" spans="10:28" ht="14.5" hidden="1" customHeight="1" x14ac:dyDescent="0.3">
      <c r="J1032" s="187" t="str">
        <f t="shared" si="114"/>
        <v>C500</v>
      </c>
      <c r="K1032" s="181">
        <v>9</v>
      </c>
      <c r="L1032" s="285" t="s">
        <v>1608</v>
      </c>
      <c r="M1032" s="182" t="s">
        <v>1609</v>
      </c>
      <c r="N1032" s="196" t="s">
        <v>27</v>
      </c>
      <c r="O1032" s="196" t="s">
        <v>54</v>
      </c>
      <c r="P1032" s="196" t="s">
        <v>28</v>
      </c>
      <c r="Q1032" s="192" t="str">
        <f t="shared" si="115"/>
        <v>Campo</v>
      </c>
      <c r="R1032" s="192" t="s">
        <v>27</v>
      </c>
      <c r="S1032" s="191" t="str">
        <f t="shared" si="116"/>
        <v/>
      </c>
      <c r="T1032" s="192" t="str">
        <f t="shared" si="117"/>
        <v>&lt;campo posicao="9"&gt;
&lt;coluna&gt;COD_CONS&lt;/coluna&gt;
&lt;descricao&gt;- Código de classe de consumo de energia elétrica ou gás:&lt;/descricao&gt;
&lt;tipo&gt;C&lt;/tipo&gt;
&lt;/campo&gt;</v>
      </c>
      <c r="U1032" s="192" t="str">
        <f t="shared" si="113"/>
        <v>&lt;campo posicao="9"&gt;
&lt;coluna&gt;COD_CONS&lt;/coluna&gt;
&lt;descricao&gt;- Código de classe de consumo de energia elétrica ou gás:&lt;/descricao&gt;
&lt;tipo&gt;C&lt;/tipo&gt;
&lt;/campo&gt;</v>
      </c>
      <c r="V1032" s="192" t="str">
        <f t="shared" si="118"/>
        <v>{"Column10", "COD_CONS"},</v>
      </c>
      <c r="W1032" s="191" t="str">
        <f>IF(Q1032="Campo","@Campos(posicao = "&amp;K1032&amp;", tipo = '"&amp;R1032&amp;"')@Column(name = """&amp;L1032&amp;""")"&amp;IF(R1032="D","@Temporal(TemporalType.DATE)","")&amp;"private "&amp;VLOOKUP(TEXT(R1032,"@"),Apoio!A:B,2,0)&amp;" "&amp;SUBSTITUTE(LOWER(LEFT(L1032,1))&amp;RIGHT(PROPER(L1032),LEN(L1032)-1),"_","")&amp;";",IF(ISNUMBER(Q1032),IF(R1032="R","@Entity@Table(name = ""reg_"&amp;LOWER(J1032)&amp;""")@XmlRootElement","")&amp;VLOOKUP(J1032,Blocos!D:I,6,0)&amp;Apoio!$E$1&amp;Y1032,""))</f>
        <v>@Campos(posicao = 9, tipo = 'C')@Column(name = "COD_CONS")private String codCons;</v>
      </c>
      <c r="X1032" s="190" t="str">
        <f>IF(ISNUMBER(Q1032),COUNTIF(Blocos!G:G,J1032),"")</f>
        <v/>
      </c>
      <c r="Y1032" s="190" t="str">
        <f>IF(OR(X1032=0,X1032=""),"",VLOOKUP(SUMIFS(Blocos!A:A,Blocos!H:H,'EFD REGISTROS e Campos (2)'!X1032,Blocos!G:G,'EFD REGISTROS e Campos (2)'!J1032),Blocos!A:L,12,0))</f>
        <v/>
      </c>
      <c r="Z1032" s="190" t="str">
        <f>IF(ISNUMBER(Q1033),VLOOKUP(J1032,Blocos!D:G,4,0),"")</f>
        <v/>
      </c>
      <c r="AA1032" s="190" t="str">
        <f>IF(ISNUMBER(Q1032),CONCATENATE("CREATE TABLE ""reg_",LOWER(J1032),""" (""ID"" bigint NOT NULL AUTO_INCREMENT,  ""HASHFILE"" varchar(255) DEFAULT NULL, ""ID_PAI"" bigint NOT NULL,"),IF(Q1032="Campo",CONCATENATE("""",L1032,""" ",VLOOKUP(R1032,Apoio!A:C,3,0)),""))&amp;IF(Z1032="","",CONCATENATE("PRIMARY KEY (""ID""), KEY ""FK_reg_",LOWER(Z1032),"_ID_PAI"" (""ID_PAI""), CONSTRAINT ""FK_reg_",LOWER(Z1032),"_ID_PAI"" FOREIGN KEY (""ID_PAI"") REFERENCES ""reg_",LOWER(Z1032),""" (""ID"")) ENGINE=InnoDB AUTO_INCREMENT=105774 DEFAULT CHARSET=utf8mb4 COLLATE=utf8mb4_0900_ai_ci;"))</f>
        <v>"COD_CONS" varchar(255) DEFAULT NULL,</v>
      </c>
      <c r="AB1032" s="190" t="str">
        <f t="shared" si="119"/>
        <v>`reg_c500`.`COD_CONS`,</v>
      </c>
    </row>
    <row r="1033" spans="10:28" ht="14.5" hidden="1" customHeight="1" x14ac:dyDescent="0.3">
      <c r="J1033" s="187" t="str">
        <f t="shared" si="114"/>
        <v>C500</v>
      </c>
      <c r="K1033" s="181"/>
      <c r="L1033" s="285"/>
      <c r="M1033" s="182" t="s">
        <v>1610</v>
      </c>
      <c r="N1033" s="196"/>
      <c r="O1033" s="196"/>
      <c r="P1033" s="196"/>
      <c r="Q1033" s="192" t="str">
        <f t="shared" si="115"/>
        <v/>
      </c>
      <c r="S1033" s="191" t="str">
        <f t="shared" si="116"/>
        <v/>
      </c>
      <c r="T1033" s="192" t="str">
        <f t="shared" si="117"/>
        <v/>
      </c>
      <c r="U1033" s="192" t="str">
        <f t="shared" si="113"/>
        <v/>
      </c>
      <c r="V1033" s="192" t="str">
        <f t="shared" si="118"/>
        <v/>
      </c>
      <c r="W1033" s="191" t="str">
        <f>IF(Q1033="Campo","@Campos(posicao = "&amp;K1033&amp;", tipo = '"&amp;R1033&amp;"')@Column(name = """&amp;L1033&amp;""")"&amp;IF(R1033="D","@Temporal(TemporalType.DATE)","")&amp;"private "&amp;VLOOKUP(TEXT(R1033,"@"),Apoio!A:B,2,0)&amp;" "&amp;SUBSTITUTE(LOWER(LEFT(L1033,1))&amp;RIGHT(PROPER(L1033),LEN(L1033)-1),"_","")&amp;";",IF(ISNUMBER(Q1033),IF(R1033="R","@Entity@Table(name = ""reg_"&amp;LOWER(J1033)&amp;""")@XmlRootElement","")&amp;VLOOKUP(J1033,Blocos!D:I,6,0)&amp;Apoio!$E$1&amp;Y1033,""))</f>
        <v/>
      </c>
      <c r="X1033" s="190" t="str">
        <f>IF(ISNUMBER(Q1033),COUNTIF(Blocos!G:G,J1033),"")</f>
        <v/>
      </c>
      <c r="Y1033" s="190" t="str">
        <f>IF(OR(X1033=0,X1033=""),"",VLOOKUP(SUMIFS(Blocos!A:A,Blocos!H:H,'EFD REGISTROS e Campos (2)'!X1033,Blocos!G:G,'EFD REGISTROS e Campos (2)'!J1033),Blocos!A:L,12,0))</f>
        <v/>
      </c>
      <c r="Z1033" s="190" t="str">
        <f>IF(ISNUMBER(Q1034),VLOOKUP(J1033,Blocos!D:G,4,0),"")</f>
        <v/>
      </c>
      <c r="AA1033" s="190" t="str">
        <f>IF(ISNUMBER(Q1033),CONCATENATE("CREATE TABLE ""reg_",LOWER(J1033),""" (""ID"" bigint NOT NULL AUTO_INCREMENT,  ""HASHFILE"" varchar(255) DEFAULT NULL, ""ID_PAI"" bigint NOT NULL,"),IF(Q1033="Campo",CONCATENATE("""",L1033,""" ",VLOOKUP(R1033,Apoio!A:C,3,0)),""))&amp;IF(Z1033="","",CONCATENATE("PRIMARY KEY (""ID""), KEY ""FK_reg_",LOWER(Z1033),"_ID_PAI"" (""ID_PAI""), CONSTRAINT ""FK_reg_",LOWER(Z1033),"_ID_PAI"" FOREIGN KEY (""ID_PAI"") REFERENCES ""reg_",LOWER(Z1033),""" (""ID"")) ENGINE=InnoDB AUTO_INCREMENT=105774 DEFAULT CHARSET=utf8mb4 COLLATE=utf8mb4_0900_ai_ci;"))</f>
        <v/>
      </c>
      <c r="AB1033" s="190" t="str">
        <f t="shared" si="119"/>
        <v/>
      </c>
    </row>
    <row r="1034" spans="10:28" ht="14.5" hidden="1" customHeight="1" x14ac:dyDescent="0.3">
      <c r="J1034" s="187" t="str">
        <f t="shared" si="114"/>
        <v>C500</v>
      </c>
      <c r="K1034" s="181"/>
      <c r="L1034" s="285"/>
      <c r="M1034" s="182" t="s">
        <v>1611</v>
      </c>
      <c r="N1034" s="196"/>
      <c r="O1034" s="196"/>
      <c r="P1034" s="196"/>
      <c r="Q1034" s="192" t="str">
        <f t="shared" si="115"/>
        <v/>
      </c>
      <c r="S1034" s="191" t="str">
        <f t="shared" si="116"/>
        <v/>
      </c>
      <c r="T1034" s="192" t="str">
        <f t="shared" si="117"/>
        <v/>
      </c>
      <c r="U1034" s="192" t="str">
        <f t="shared" si="113"/>
        <v/>
      </c>
      <c r="V1034" s="192" t="str">
        <f t="shared" si="118"/>
        <v/>
      </c>
      <c r="W1034" s="191" t="str">
        <f>IF(Q1034="Campo","@Campos(posicao = "&amp;K1034&amp;", tipo = '"&amp;R1034&amp;"')@Column(name = """&amp;L1034&amp;""")"&amp;IF(R1034="D","@Temporal(TemporalType.DATE)","")&amp;"private "&amp;VLOOKUP(TEXT(R1034,"@"),Apoio!A:B,2,0)&amp;" "&amp;SUBSTITUTE(LOWER(LEFT(L1034,1))&amp;RIGHT(PROPER(L1034),LEN(L1034)-1),"_","")&amp;";",IF(ISNUMBER(Q1034),IF(R1034="R","@Entity@Table(name = ""reg_"&amp;LOWER(J1034)&amp;""")@XmlRootElement","")&amp;VLOOKUP(J1034,Blocos!D:I,6,0)&amp;Apoio!$E$1&amp;Y1034,""))</f>
        <v/>
      </c>
      <c r="X1034" s="190" t="str">
        <f>IF(ISNUMBER(Q1034),COUNTIF(Blocos!G:G,J1034),"")</f>
        <v/>
      </c>
      <c r="Y1034" s="190" t="str">
        <f>IF(OR(X1034=0,X1034=""),"",VLOOKUP(SUMIFS(Blocos!A:A,Blocos!H:H,'EFD REGISTROS e Campos (2)'!X1034,Blocos!G:G,'EFD REGISTROS e Campos (2)'!J1034),Blocos!A:L,12,0))</f>
        <v/>
      </c>
      <c r="Z1034" s="190" t="str">
        <f>IF(ISNUMBER(Q1035),VLOOKUP(J1034,Blocos!D:G,4,0),"")</f>
        <v/>
      </c>
      <c r="AA1034" s="190" t="str">
        <f>IF(ISNUMBER(Q1034),CONCATENATE("CREATE TABLE ""reg_",LOWER(J1034),""" (""ID"" bigint NOT NULL AUTO_INCREMENT,  ""HASHFILE"" varchar(255) DEFAULT NULL, ""ID_PAI"" bigint NOT NULL,"),IF(Q1034="Campo",CONCATENATE("""",L1034,""" ",VLOOKUP(R1034,Apoio!A:C,3,0)),""))&amp;IF(Z1034="","",CONCATENATE("PRIMARY KEY (""ID""), KEY ""FK_reg_",LOWER(Z1034),"_ID_PAI"" (""ID_PAI""), CONSTRAINT ""FK_reg_",LOWER(Z1034),"_ID_PAI"" FOREIGN KEY (""ID_PAI"") REFERENCES ""reg_",LOWER(Z1034),""" (""ID"")) ENGINE=InnoDB AUTO_INCREMENT=105774 DEFAULT CHARSET=utf8mb4 COLLATE=utf8mb4_0900_ai_ci;"))</f>
        <v/>
      </c>
      <c r="AB1034" s="190" t="str">
        <f t="shared" si="119"/>
        <v/>
      </c>
    </row>
    <row r="1035" spans="10:28" ht="14.5" hidden="1" customHeight="1" x14ac:dyDescent="0.3">
      <c r="J1035" s="187" t="str">
        <f t="shared" si="114"/>
        <v>C500</v>
      </c>
      <c r="K1035" s="181"/>
      <c r="L1035" s="285"/>
      <c r="M1035" s="182" t="s">
        <v>1612</v>
      </c>
      <c r="N1035" s="196"/>
      <c r="O1035" s="196"/>
      <c r="P1035" s="196"/>
      <c r="Q1035" s="192" t="str">
        <f t="shared" si="115"/>
        <v/>
      </c>
      <c r="S1035" s="191" t="str">
        <f t="shared" si="116"/>
        <v/>
      </c>
      <c r="T1035" s="192" t="str">
        <f t="shared" si="117"/>
        <v/>
      </c>
      <c r="U1035" s="192" t="str">
        <f t="shared" si="113"/>
        <v/>
      </c>
      <c r="V1035" s="192" t="str">
        <f t="shared" si="118"/>
        <v/>
      </c>
      <c r="W1035" s="191" t="str">
        <f>IF(Q1035="Campo","@Campos(posicao = "&amp;K1035&amp;", tipo = '"&amp;R1035&amp;"')@Column(name = """&amp;L1035&amp;""")"&amp;IF(R1035="D","@Temporal(TemporalType.DATE)","")&amp;"private "&amp;VLOOKUP(TEXT(R1035,"@"),Apoio!A:B,2,0)&amp;" "&amp;SUBSTITUTE(LOWER(LEFT(L1035,1))&amp;RIGHT(PROPER(L1035),LEN(L1035)-1),"_","")&amp;";",IF(ISNUMBER(Q1035),IF(R1035="R","@Entity@Table(name = ""reg_"&amp;LOWER(J1035)&amp;""")@XmlRootElement","")&amp;VLOOKUP(J1035,Blocos!D:I,6,0)&amp;Apoio!$E$1&amp;Y1035,""))</f>
        <v/>
      </c>
      <c r="X1035" s="190" t="str">
        <f>IF(ISNUMBER(Q1035),COUNTIF(Blocos!G:G,J1035),"")</f>
        <v/>
      </c>
      <c r="Y1035" s="190" t="str">
        <f>IF(OR(X1035=0,X1035=""),"",VLOOKUP(SUMIFS(Blocos!A:A,Blocos!H:H,'EFD REGISTROS e Campos (2)'!X1035,Blocos!G:G,'EFD REGISTROS e Campos (2)'!J1035),Blocos!A:L,12,0))</f>
        <v/>
      </c>
      <c r="Z1035" s="190" t="str">
        <f>IF(ISNUMBER(Q1036),VLOOKUP(J1035,Blocos!D:G,4,0),"")</f>
        <v/>
      </c>
      <c r="AA1035" s="190" t="str">
        <f>IF(ISNUMBER(Q1035),CONCATENATE("CREATE TABLE ""reg_",LOWER(J1035),""" (""ID"" bigint NOT NULL AUTO_INCREMENT,  ""HASHFILE"" varchar(255) DEFAULT NULL, ""ID_PAI"" bigint NOT NULL,"),IF(Q1035="Campo",CONCATENATE("""",L1035,""" ",VLOOKUP(R1035,Apoio!A:C,3,0)),""))&amp;IF(Z1035="","",CONCATENATE("PRIMARY KEY (""ID""), KEY ""FK_reg_",LOWER(Z1035),"_ID_PAI"" (""ID_PAI""), CONSTRAINT ""FK_reg_",LOWER(Z1035),"_ID_PAI"" FOREIGN KEY (""ID_PAI"") REFERENCES ""reg_",LOWER(Z1035),""" (""ID"")) ENGINE=InnoDB AUTO_INCREMENT=105774 DEFAULT CHARSET=utf8mb4 COLLATE=utf8mb4_0900_ai_ci;"))</f>
        <v/>
      </c>
      <c r="AB1035" s="190" t="str">
        <f t="shared" si="119"/>
        <v/>
      </c>
    </row>
    <row r="1036" spans="10:28" ht="14.5" hidden="1" customHeight="1" x14ac:dyDescent="0.3">
      <c r="J1036" s="187" t="str">
        <f t="shared" si="114"/>
        <v>C500</v>
      </c>
      <c r="K1036" s="181"/>
      <c r="L1036" s="285"/>
      <c r="M1036" s="182" t="s">
        <v>1613</v>
      </c>
      <c r="N1036" s="196"/>
      <c r="O1036" s="196"/>
      <c r="P1036" s="196"/>
      <c r="Q1036" s="192" t="str">
        <f t="shared" si="115"/>
        <v/>
      </c>
      <c r="S1036" s="191" t="str">
        <f t="shared" si="116"/>
        <v/>
      </c>
      <c r="T1036" s="192" t="str">
        <f t="shared" si="117"/>
        <v/>
      </c>
      <c r="U1036" s="192" t="str">
        <f t="shared" si="113"/>
        <v/>
      </c>
      <c r="V1036" s="192" t="str">
        <f t="shared" si="118"/>
        <v/>
      </c>
      <c r="W1036" s="191" t="str">
        <f>IF(Q1036="Campo","@Campos(posicao = "&amp;K1036&amp;", tipo = '"&amp;R1036&amp;"')@Column(name = """&amp;L1036&amp;""")"&amp;IF(R1036="D","@Temporal(TemporalType.DATE)","")&amp;"private "&amp;VLOOKUP(TEXT(R1036,"@"),Apoio!A:B,2,0)&amp;" "&amp;SUBSTITUTE(LOWER(LEFT(L1036,1))&amp;RIGHT(PROPER(L1036),LEN(L1036)-1),"_","")&amp;";",IF(ISNUMBER(Q1036),IF(R1036="R","@Entity@Table(name = ""reg_"&amp;LOWER(J1036)&amp;""")@XmlRootElement","")&amp;VLOOKUP(J1036,Blocos!D:I,6,0)&amp;Apoio!$E$1&amp;Y1036,""))</f>
        <v/>
      </c>
      <c r="X1036" s="190" t="str">
        <f>IF(ISNUMBER(Q1036),COUNTIF(Blocos!G:G,J1036),"")</f>
        <v/>
      </c>
      <c r="Y1036" s="190" t="str">
        <f>IF(OR(X1036=0,X1036=""),"",VLOOKUP(SUMIFS(Blocos!A:A,Blocos!H:H,'EFD REGISTROS e Campos (2)'!X1036,Blocos!G:G,'EFD REGISTROS e Campos (2)'!J1036),Blocos!A:L,12,0))</f>
        <v/>
      </c>
      <c r="Z1036" s="190" t="str">
        <f>IF(ISNUMBER(Q1037),VLOOKUP(J1036,Blocos!D:G,4,0),"")</f>
        <v/>
      </c>
      <c r="AA1036" s="190" t="str">
        <f>IF(ISNUMBER(Q1036),CONCATENATE("CREATE TABLE ""reg_",LOWER(J1036),""" (""ID"" bigint NOT NULL AUTO_INCREMENT,  ""HASHFILE"" varchar(255) DEFAULT NULL, ""ID_PAI"" bigint NOT NULL,"),IF(Q1036="Campo",CONCATENATE("""",L1036,""" ",VLOOKUP(R1036,Apoio!A:C,3,0)),""))&amp;IF(Z1036="","",CONCATENATE("PRIMARY KEY (""ID""), KEY ""FK_reg_",LOWER(Z1036),"_ID_PAI"" (""ID_PAI""), CONSTRAINT ""FK_reg_",LOWER(Z1036),"_ID_PAI"" FOREIGN KEY (""ID_PAI"") REFERENCES ""reg_",LOWER(Z1036),""" (""ID"")) ENGINE=InnoDB AUTO_INCREMENT=105774 DEFAULT CHARSET=utf8mb4 COLLATE=utf8mb4_0900_ai_ci;"))</f>
        <v/>
      </c>
      <c r="AB1036" s="190" t="str">
        <f t="shared" si="119"/>
        <v/>
      </c>
    </row>
    <row r="1037" spans="10:28" ht="14.5" hidden="1" customHeight="1" x14ac:dyDescent="0.3">
      <c r="J1037" s="187" t="str">
        <f t="shared" si="114"/>
        <v>C500</v>
      </c>
      <c r="K1037" s="181"/>
      <c r="L1037" s="285"/>
      <c r="M1037" s="182" t="s">
        <v>1614</v>
      </c>
      <c r="N1037" s="196"/>
      <c r="O1037" s="196"/>
      <c r="P1037" s="196"/>
      <c r="Q1037" s="192" t="str">
        <f t="shared" si="115"/>
        <v/>
      </c>
      <c r="S1037" s="191" t="str">
        <f t="shared" si="116"/>
        <v/>
      </c>
      <c r="T1037" s="192" t="str">
        <f t="shared" si="117"/>
        <v/>
      </c>
      <c r="U1037" s="192" t="str">
        <f t="shared" si="113"/>
        <v/>
      </c>
      <c r="V1037" s="192" t="str">
        <f t="shared" si="118"/>
        <v/>
      </c>
      <c r="W1037" s="191" t="str">
        <f>IF(Q1037="Campo","@Campos(posicao = "&amp;K1037&amp;", tipo = '"&amp;R1037&amp;"')@Column(name = """&amp;L1037&amp;""")"&amp;IF(R1037="D","@Temporal(TemporalType.DATE)","")&amp;"private "&amp;VLOOKUP(TEXT(R1037,"@"),Apoio!A:B,2,0)&amp;" "&amp;SUBSTITUTE(LOWER(LEFT(L1037,1))&amp;RIGHT(PROPER(L1037),LEN(L1037)-1),"_","")&amp;";",IF(ISNUMBER(Q1037),IF(R1037="R","@Entity@Table(name = ""reg_"&amp;LOWER(J1037)&amp;""")@XmlRootElement","")&amp;VLOOKUP(J1037,Blocos!D:I,6,0)&amp;Apoio!$E$1&amp;Y1037,""))</f>
        <v/>
      </c>
      <c r="X1037" s="190" t="str">
        <f>IF(ISNUMBER(Q1037),COUNTIF(Blocos!G:G,J1037),"")</f>
        <v/>
      </c>
      <c r="Y1037" s="190" t="str">
        <f>IF(OR(X1037=0,X1037=""),"",VLOOKUP(SUMIFS(Blocos!A:A,Blocos!H:H,'EFD REGISTROS e Campos (2)'!X1037,Blocos!G:G,'EFD REGISTROS e Campos (2)'!J1037),Blocos!A:L,12,0))</f>
        <v/>
      </c>
      <c r="Z1037" s="190" t="str">
        <f>IF(ISNUMBER(Q1038),VLOOKUP(J1037,Blocos!D:G,4,0),"")</f>
        <v/>
      </c>
      <c r="AA1037" s="190" t="str">
        <f>IF(ISNUMBER(Q1037),CONCATENATE("CREATE TABLE ""reg_",LOWER(J1037),""" (""ID"" bigint NOT NULL AUTO_INCREMENT,  ""HASHFILE"" varchar(255) DEFAULT NULL, ""ID_PAI"" bigint NOT NULL,"),IF(Q1037="Campo",CONCATENATE("""",L1037,""" ",VLOOKUP(R1037,Apoio!A:C,3,0)),""))&amp;IF(Z1037="","",CONCATENATE("PRIMARY KEY (""ID""), KEY ""FK_reg_",LOWER(Z1037),"_ID_PAI"" (""ID_PAI""), CONSTRAINT ""FK_reg_",LOWER(Z1037),"_ID_PAI"" FOREIGN KEY (""ID_PAI"") REFERENCES ""reg_",LOWER(Z1037),""" (""ID"")) ENGINE=InnoDB AUTO_INCREMENT=105774 DEFAULT CHARSET=utf8mb4 COLLATE=utf8mb4_0900_ai_ci;"))</f>
        <v/>
      </c>
      <c r="AB1037" s="190" t="str">
        <f t="shared" si="119"/>
        <v/>
      </c>
    </row>
    <row r="1038" spans="10:28" ht="14.5" hidden="1" customHeight="1" x14ac:dyDescent="0.3">
      <c r="J1038" s="187" t="str">
        <f t="shared" si="114"/>
        <v>C500</v>
      </c>
      <c r="K1038" s="181"/>
      <c r="L1038" s="285"/>
      <c r="M1038" s="182" t="s">
        <v>1615</v>
      </c>
      <c r="N1038" s="196"/>
      <c r="O1038" s="196"/>
      <c r="P1038" s="196"/>
      <c r="Q1038" s="192" t="str">
        <f t="shared" si="115"/>
        <v/>
      </c>
      <c r="S1038" s="191" t="str">
        <f t="shared" si="116"/>
        <v/>
      </c>
      <c r="T1038" s="192" t="str">
        <f t="shared" si="117"/>
        <v/>
      </c>
      <c r="U1038" s="192" t="str">
        <f t="shared" si="113"/>
        <v/>
      </c>
      <c r="V1038" s="192" t="str">
        <f t="shared" si="118"/>
        <v/>
      </c>
      <c r="W1038" s="191" t="str">
        <f>IF(Q1038="Campo","@Campos(posicao = "&amp;K1038&amp;", tipo = '"&amp;R1038&amp;"')@Column(name = """&amp;L1038&amp;""")"&amp;IF(R1038="D","@Temporal(TemporalType.DATE)","")&amp;"private "&amp;VLOOKUP(TEXT(R1038,"@"),Apoio!A:B,2,0)&amp;" "&amp;SUBSTITUTE(LOWER(LEFT(L1038,1))&amp;RIGHT(PROPER(L1038),LEN(L1038)-1),"_","")&amp;";",IF(ISNUMBER(Q1038),IF(R1038="R","@Entity@Table(name = ""reg_"&amp;LOWER(J1038)&amp;""")@XmlRootElement","")&amp;VLOOKUP(J1038,Blocos!D:I,6,0)&amp;Apoio!$E$1&amp;Y1038,""))</f>
        <v/>
      </c>
      <c r="X1038" s="190" t="str">
        <f>IF(ISNUMBER(Q1038),COUNTIF(Blocos!G:G,J1038),"")</f>
        <v/>
      </c>
      <c r="Y1038" s="190" t="str">
        <f>IF(OR(X1038=0,X1038=""),"",VLOOKUP(SUMIFS(Blocos!A:A,Blocos!H:H,'EFD REGISTROS e Campos (2)'!X1038,Blocos!G:G,'EFD REGISTROS e Campos (2)'!J1038),Blocos!A:L,12,0))</f>
        <v/>
      </c>
      <c r="Z1038" s="190" t="str">
        <f>IF(ISNUMBER(Q1039),VLOOKUP(J1038,Blocos!D:G,4,0),"")</f>
        <v/>
      </c>
      <c r="AA1038" s="190" t="str">
        <f>IF(ISNUMBER(Q1038),CONCATENATE("CREATE TABLE ""reg_",LOWER(J1038),""" (""ID"" bigint NOT NULL AUTO_INCREMENT,  ""HASHFILE"" varchar(255) DEFAULT NULL, ""ID_PAI"" bigint NOT NULL,"),IF(Q1038="Campo",CONCATENATE("""",L1038,""" ",VLOOKUP(R1038,Apoio!A:C,3,0)),""))&amp;IF(Z1038="","",CONCATENATE("PRIMARY KEY (""ID""), KEY ""FK_reg_",LOWER(Z1038),"_ID_PAI"" (""ID_PAI""), CONSTRAINT ""FK_reg_",LOWER(Z1038),"_ID_PAI"" FOREIGN KEY (""ID_PAI"") REFERENCES ""reg_",LOWER(Z1038),""" (""ID"")) ENGINE=InnoDB AUTO_INCREMENT=105774 DEFAULT CHARSET=utf8mb4 COLLATE=utf8mb4_0900_ai_ci;"))</f>
        <v/>
      </c>
      <c r="AB1038" s="190" t="str">
        <f t="shared" si="119"/>
        <v/>
      </c>
    </row>
    <row r="1039" spans="10:28" ht="14.5" hidden="1" customHeight="1" x14ac:dyDescent="0.3">
      <c r="J1039" s="187" t="str">
        <f t="shared" si="114"/>
        <v>C500</v>
      </c>
      <c r="K1039" s="181"/>
      <c r="L1039" s="285"/>
      <c r="M1039" s="182" t="s">
        <v>1616</v>
      </c>
      <c r="N1039" s="196"/>
      <c r="O1039" s="196"/>
      <c r="P1039" s="196"/>
      <c r="Q1039" s="192" t="str">
        <f t="shared" si="115"/>
        <v/>
      </c>
      <c r="S1039" s="191" t="str">
        <f t="shared" si="116"/>
        <v/>
      </c>
      <c r="T1039" s="192" t="str">
        <f t="shared" si="117"/>
        <v/>
      </c>
      <c r="U1039" s="192" t="str">
        <f t="shared" si="113"/>
        <v/>
      </c>
      <c r="V1039" s="192" t="str">
        <f t="shared" si="118"/>
        <v/>
      </c>
      <c r="W1039" s="191" t="str">
        <f>IF(Q1039="Campo","@Campos(posicao = "&amp;K1039&amp;", tipo = '"&amp;R1039&amp;"')@Column(name = """&amp;L1039&amp;""")"&amp;IF(R1039="D","@Temporal(TemporalType.DATE)","")&amp;"private "&amp;VLOOKUP(TEXT(R1039,"@"),Apoio!A:B,2,0)&amp;" "&amp;SUBSTITUTE(LOWER(LEFT(L1039,1))&amp;RIGHT(PROPER(L1039),LEN(L1039)-1),"_","")&amp;";",IF(ISNUMBER(Q1039),IF(R1039="R","@Entity@Table(name = ""reg_"&amp;LOWER(J1039)&amp;""")@XmlRootElement","")&amp;VLOOKUP(J1039,Blocos!D:I,6,0)&amp;Apoio!$E$1&amp;Y1039,""))</f>
        <v/>
      </c>
      <c r="X1039" s="190" t="str">
        <f>IF(ISNUMBER(Q1039),COUNTIF(Blocos!G:G,J1039),"")</f>
        <v/>
      </c>
      <c r="Y1039" s="190" t="str">
        <f>IF(OR(X1039=0,X1039=""),"",VLOOKUP(SUMIFS(Blocos!A:A,Blocos!H:H,'EFD REGISTROS e Campos (2)'!X1039,Blocos!G:G,'EFD REGISTROS e Campos (2)'!J1039),Blocos!A:L,12,0))</f>
        <v/>
      </c>
      <c r="Z1039" s="190" t="str">
        <f>IF(ISNUMBER(Q1040),VLOOKUP(J1039,Blocos!D:G,4,0),"")</f>
        <v/>
      </c>
      <c r="AA1039" s="190" t="str">
        <f>IF(ISNUMBER(Q1039),CONCATENATE("CREATE TABLE ""reg_",LOWER(J1039),""" (""ID"" bigint NOT NULL AUTO_INCREMENT,  ""HASHFILE"" varchar(255) DEFAULT NULL, ""ID_PAI"" bigint NOT NULL,"),IF(Q1039="Campo",CONCATENATE("""",L1039,""" ",VLOOKUP(R1039,Apoio!A:C,3,0)),""))&amp;IF(Z1039="","",CONCATENATE("PRIMARY KEY (""ID""), KEY ""FK_reg_",LOWER(Z1039),"_ID_PAI"" (""ID_PAI""), CONSTRAINT ""FK_reg_",LOWER(Z1039),"_ID_PAI"" FOREIGN KEY (""ID_PAI"") REFERENCES ""reg_",LOWER(Z1039),""" (""ID"")) ENGINE=InnoDB AUTO_INCREMENT=105774 DEFAULT CHARSET=utf8mb4 COLLATE=utf8mb4_0900_ai_ci;"))</f>
        <v/>
      </c>
      <c r="AB1039" s="190" t="str">
        <f t="shared" si="119"/>
        <v/>
      </c>
    </row>
    <row r="1040" spans="10:28" ht="14.5" hidden="1" customHeight="1" x14ac:dyDescent="0.3">
      <c r="J1040" s="187" t="str">
        <f t="shared" si="114"/>
        <v>C500</v>
      </c>
      <c r="K1040" s="181"/>
      <c r="L1040" s="285"/>
      <c r="M1040" s="182" t="s">
        <v>1617</v>
      </c>
      <c r="N1040" s="196"/>
      <c r="O1040" s="196"/>
      <c r="P1040" s="196"/>
      <c r="Q1040" s="192" t="str">
        <f t="shared" si="115"/>
        <v/>
      </c>
      <c r="S1040" s="191" t="str">
        <f t="shared" si="116"/>
        <v/>
      </c>
      <c r="T1040" s="192" t="str">
        <f t="shared" si="117"/>
        <v/>
      </c>
      <c r="U1040" s="192" t="str">
        <f t="shared" si="113"/>
        <v/>
      </c>
      <c r="V1040" s="192" t="str">
        <f t="shared" si="118"/>
        <v/>
      </c>
      <c r="W1040" s="191" t="str">
        <f>IF(Q1040="Campo","@Campos(posicao = "&amp;K1040&amp;", tipo = '"&amp;R1040&amp;"')@Column(name = """&amp;L1040&amp;""")"&amp;IF(R1040="D","@Temporal(TemporalType.DATE)","")&amp;"private "&amp;VLOOKUP(TEXT(R1040,"@"),Apoio!A:B,2,0)&amp;" "&amp;SUBSTITUTE(LOWER(LEFT(L1040,1))&amp;RIGHT(PROPER(L1040),LEN(L1040)-1),"_","")&amp;";",IF(ISNUMBER(Q1040),IF(R1040="R","@Entity@Table(name = ""reg_"&amp;LOWER(J1040)&amp;""")@XmlRootElement","")&amp;VLOOKUP(J1040,Blocos!D:I,6,0)&amp;Apoio!$E$1&amp;Y1040,""))</f>
        <v/>
      </c>
      <c r="X1040" s="190" t="str">
        <f>IF(ISNUMBER(Q1040),COUNTIF(Blocos!G:G,J1040),"")</f>
        <v/>
      </c>
      <c r="Y1040" s="190" t="str">
        <f>IF(OR(X1040=0,X1040=""),"",VLOOKUP(SUMIFS(Blocos!A:A,Blocos!H:H,'EFD REGISTROS e Campos (2)'!X1040,Blocos!G:G,'EFD REGISTROS e Campos (2)'!J1040),Blocos!A:L,12,0))</f>
        <v/>
      </c>
      <c r="Z1040" s="190" t="str">
        <f>IF(ISNUMBER(Q1041),VLOOKUP(J1040,Blocos!D:G,4,0),"")</f>
        <v/>
      </c>
      <c r="AA1040" s="190" t="str">
        <f>IF(ISNUMBER(Q1040),CONCATENATE("CREATE TABLE ""reg_",LOWER(J1040),""" (""ID"" bigint NOT NULL AUTO_INCREMENT,  ""HASHFILE"" varchar(255) DEFAULT NULL, ""ID_PAI"" bigint NOT NULL,"),IF(Q1040="Campo",CONCATENATE("""",L1040,""" ",VLOOKUP(R1040,Apoio!A:C,3,0)),""))&amp;IF(Z1040="","",CONCATENATE("PRIMARY KEY (""ID""), KEY ""FK_reg_",LOWER(Z1040),"_ID_PAI"" (""ID_PAI""), CONSTRAINT ""FK_reg_",LOWER(Z1040),"_ID_PAI"" FOREIGN KEY (""ID_PAI"") REFERENCES ""reg_",LOWER(Z1040),""" (""ID"")) ENGINE=InnoDB AUTO_INCREMENT=105774 DEFAULT CHARSET=utf8mb4 COLLATE=utf8mb4_0900_ai_ci;"))</f>
        <v/>
      </c>
      <c r="AB1040" s="190" t="str">
        <f t="shared" si="119"/>
        <v/>
      </c>
    </row>
    <row r="1041" spans="10:28" ht="14.5" hidden="1" customHeight="1" x14ac:dyDescent="0.3">
      <c r="J1041" s="187" t="str">
        <f t="shared" si="114"/>
        <v>C500</v>
      </c>
      <c r="K1041" s="181"/>
      <c r="L1041" s="285"/>
      <c r="M1041" s="182" t="s">
        <v>1618</v>
      </c>
      <c r="N1041" s="196"/>
      <c r="O1041" s="196"/>
      <c r="P1041" s="196"/>
      <c r="Q1041" s="192" t="str">
        <f t="shared" si="115"/>
        <v/>
      </c>
      <c r="S1041" s="191" t="str">
        <f t="shared" si="116"/>
        <v/>
      </c>
      <c r="T1041" s="192" t="str">
        <f t="shared" si="117"/>
        <v/>
      </c>
      <c r="U1041" s="192" t="str">
        <f t="shared" si="113"/>
        <v/>
      </c>
      <c r="V1041" s="192" t="str">
        <f t="shared" si="118"/>
        <v/>
      </c>
      <c r="W1041" s="191" t="str">
        <f>IF(Q1041="Campo","@Campos(posicao = "&amp;K1041&amp;", tipo = '"&amp;R1041&amp;"')@Column(name = """&amp;L1041&amp;""")"&amp;IF(R1041="D","@Temporal(TemporalType.DATE)","")&amp;"private "&amp;VLOOKUP(TEXT(R1041,"@"),Apoio!A:B,2,0)&amp;" "&amp;SUBSTITUTE(LOWER(LEFT(L1041,1))&amp;RIGHT(PROPER(L1041),LEN(L1041)-1),"_","")&amp;";",IF(ISNUMBER(Q1041),IF(R1041="R","@Entity@Table(name = ""reg_"&amp;LOWER(J1041)&amp;""")@XmlRootElement","")&amp;VLOOKUP(J1041,Blocos!D:I,6,0)&amp;Apoio!$E$1&amp;Y1041,""))</f>
        <v/>
      </c>
      <c r="X1041" s="190" t="str">
        <f>IF(ISNUMBER(Q1041),COUNTIF(Blocos!G:G,J1041),"")</f>
        <v/>
      </c>
      <c r="Y1041" s="190" t="str">
        <f>IF(OR(X1041=0,X1041=""),"",VLOOKUP(SUMIFS(Blocos!A:A,Blocos!H:H,'EFD REGISTROS e Campos (2)'!X1041,Blocos!G:G,'EFD REGISTROS e Campos (2)'!J1041),Blocos!A:L,12,0))</f>
        <v/>
      </c>
      <c r="Z1041" s="190" t="str">
        <f>IF(ISNUMBER(Q1042),VLOOKUP(J1041,Blocos!D:G,4,0),"")</f>
        <v/>
      </c>
      <c r="AA1041" s="190" t="str">
        <f>IF(ISNUMBER(Q1041),CONCATENATE("CREATE TABLE ""reg_",LOWER(J1041),""" (""ID"" bigint NOT NULL AUTO_INCREMENT,  ""HASHFILE"" varchar(255) DEFAULT NULL, ""ID_PAI"" bigint NOT NULL,"),IF(Q1041="Campo",CONCATENATE("""",L1041,""" ",VLOOKUP(R1041,Apoio!A:C,3,0)),""))&amp;IF(Z1041="","",CONCATENATE("PRIMARY KEY (""ID""), KEY ""FK_reg_",LOWER(Z1041),"_ID_PAI"" (""ID_PAI""), CONSTRAINT ""FK_reg_",LOWER(Z1041),"_ID_PAI"" FOREIGN KEY (""ID_PAI"") REFERENCES ""reg_",LOWER(Z1041),""" (""ID"")) ENGINE=InnoDB AUTO_INCREMENT=105774 DEFAULT CHARSET=utf8mb4 COLLATE=utf8mb4_0900_ai_ci;"))</f>
        <v/>
      </c>
      <c r="AB1041" s="190" t="str">
        <f t="shared" si="119"/>
        <v/>
      </c>
    </row>
    <row r="1042" spans="10:28" ht="14.5" hidden="1" customHeight="1" x14ac:dyDescent="0.3">
      <c r="J1042" s="187" t="str">
        <f t="shared" si="114"/>
        <v>C500</v>
      </c>
      <c r="K1042" s="181">
        <v>10</v>
      </c>
      <c r="L1042" s="289" t="s">
        <v>351</v>
      </c>
      <c r="M1042" s="182" t="s">
        <v>352</v>
      </c>
      <c r="N1042" s="181" t="s">
        <v>32</v>
      </c>
      <c r="O1042" s="181">
        <v>9</v>
      </c>
      <c r="P1042" s="181" t="s">
        <v>28</v>
      </c>
      <c r="Q1042" s="192" t="str">
        <f t="shared" si="115"/>
        <v>Campo</v>
      </c>
      <c r="R1042" s="192" t="s">
        <v>3607</v>
      </c>
      <c r="S1042" s="191" t="str">
        <f t="shared" si="116"/>
        <v/>
      </c>
      <c r="T1042" s="192" t="str">
        <f t="shared" si="117"/>
        <v>&lt;campo posicao="10"&gt;
&lt;coluna&gt;NUM_DOC&lt;/coluna&gt;
&lt;descricao&gt;Número do documento fiscal&lt;/descricao&gt;
&lt;tipo&gt;I&lt;/tipo&gt;
&lt;/campo&gt;</v>
      </c>
      <c r="U1042" s="192" t="str">
        <f t="shared" si="113"/>
        <v>&lt;campo posicao="10"&gt;
&lt;coluna&gt;NUM_DOC&lt;/coluna&gt;
&lt;descricao&gt;Número do documento fiscal&lt;/descricao&gt;
&lt;tipo&gt;I&lt;/tipo&gt;
&lt;/campo&gt;</v>
      </c>
      <c r="V1042" s="192" t="str">
        <f t="shared" si="118"/>
        <v>{"Column11", "NUM_DOC"},</v>
      </c>
      <c r="W1042" s="191" t="str">
        <f>IF(Q1042="Campo","@Campos(posicao = "&amp;K1042&amp;", tipo = '"&amp;R1042&amp;"')@Column(name = """&amp;L1042&amp;""")"&amp;IF(R1042="D","@Temporal(TemporalType.DATE)","")&amp;"private "&amp;VLOOKUP(TEXT(R1042,"@"),Apoio!A:B,2,0)&amp;" "&amp;SUBSTITUTE(LOWER(LEFT(L1042,1))&amp;RIGHT(PROPER(L1042),LEN(L1042)-1),"_","")&amp;";",IF(ISNUMBER(Q1042),IF(R1042="R","@Entity@Table(name = ""reg_"&amp;LOWER(J1042)&amp;""")@XmlRootElement","")&amp;VLOOKUP(J1042,Blocos!D:I,6,0)&amp;Apoio!$E$1&amp;Y1042,""))</f>
        <v>@Campos(posicao = 10, tipo = 'I')@Column(name = "NUM_DOC")private int numDoc;</v>
      </c>
      <c r="X1042" s="190" t="str">
        <f>IF(ISNUMBER(Q1042),COUNTIF(Blocos!G:G,J1042),"")</f>
        <v/>
      </c>
      <c r="Y1042" s="190" t="str">
        <f>IF(OR(X1042=0,X1042=""),"",VLOOKUP(SUMIFS(Blocos!A:A,Blocos!H:H,'EFD REGISTROS e Campos (2)'!X1042,Blocos!G:G,'EFD REGISTROS e Campos (2)'!J1042),Blocos!A:L,12,0))</f>
        <v/>
      </c>
      <c r="Z1042" s="190" t="str">
        <f>IF(ISNUMBER(Q1043),VLOOKUP(J1042,Blocos!D:G,4,0),"")</f>
        <v/>
      </c>
      <c r="AA1042" s="190" t="str">
        <f>IF(ISNUMBER(Q1042),CONCATENATE("CREATE TABLE ""reg_",LOWER(J1042),""" (""ID"" bigint NOT NULL AUTO_INCREMENT,  ""HASHFILE"" varchar(255) DEFAULT NULL, ""ID_PAI"" bigint NOT NULL,"),IF(Q1042="Campo",CONCATENATE("""",L1042,""" ",VLOOKUP(R1042,Apoio!A:C,3,0)),""))&amp;IF(Z1042="","",CONCATENATE("PRIMARY KEY (""ID""), KEY ""FK_reg_",LOWER(Z1042),"_ID_PAI"" (""ID_PAI""), CONSTRAINT ""FK_reg_",LOWER(Z1042),"_ID_PAI"" FOREIGN KEY (""ID_PAI"") REFERENCES ""reg_",LOWER(Z1042),""" (""ID"")) ENGINE=InnoDB AUTO_INCREMENT=105774 DEFAULT CHARSET=utf8mb4 COLLATE=utf8mb4_0900_ai_ci;"))</f>
        <v>"NUM_DOC" int DEFAULT NULL,</v>
      </c>
      <c r="AB1042" s="190" t="str">
        <f t="shared" si="119"/>
        <v>`reg_c500`.`NUM_DOC`,</v>
      </c>
    </row>
    <row r="1043" spans="10:28" ht="14.5" hidden="1" customHeight="1" x14ac:dyDescent="0.3">
      <c r="J1043" s="187" t="str">
        <f t="shared" si="114"/>
        <v>C500</v>
      </c>
      <c r="K1043" s="181">
        <v>11</v>
      </c>
      <c r="L1043" s="289" t="s">
        <v>357</v>
      </c>
      <c r="M1043" s="182" t="s">
        <v>667</v>
      </c>
      <c r="N1043" s="181" t="s">
        <v>32</v>
      </c>
      <c r="O1043" s="181" t="s">
        <v>40</v>
      </c>
      <c r="P1043" s="181" t="s">
        <v>28</v>
      </c>
      <c r="Q1043" s="192" t="str">
        <f t="shared" si="115"/>
        <v>Campo</v>
      </c>
      <c r="R1043" s="192" t="s">
        <v>3605</v>
      </c>
      <c r="S1043" s="191" t="str">
        <f t="shared" si="116"/>
        <v/>
      </c>
      <c r="T1043" s="192" t="str">
        <f t="shared" si="117"/>
        <v>&lt;campo posicao="11"&gt;
&lt;coluna&gt;DT_DOC&lt;/coluna&gt;
&lt;descricao&gt;Data da emissão do documento fiscal&lt;/descricao&gt;
&lt;tipo&gt;D&lt;/tipo&gt;
&lt;/campo&gt;</v>
      </c>
      <c r="U1043" s="192" t="str">
        <f t="shared" si="113"/>
        <v>&lt;campo posicao="11"&gt;
&lt;coluna&gt;DT_DOC&lt;/coluna&gt;
&lt;descricao&gt;Data da emissão do documento fiscal&lt;/descricao&gt;
&lt;tipo&gt;D&lt;/tipo&gt;
&lt;/campo&gt;</v>
      </c>
      <c r="V1043" s="192" t="str">
        <f t="shared" si="118"/>
        <v>{"Column12", "DT_DOC"},</v>
      </c>
      <c r="W1043" s="191" t="str">
        <f>IF(Q1043="Campo","@Campos(posicao = "&amp;K1043&amp;", tipo = '"&amp;R1043&amp;"')@Column(name = """&amp;L1043&amp;""")"&amp;IF(R1043="D","@Temporal(TemporalType.DATE)","")&amp;"private "&amp;VLOOKUP(TEXT(R1043,"@"),Apoio!A:B,2,0)&amp;" "&amp;SUBSTITUTE(LOWER(LEFT(L1043,1))&amp;RIGHT(PROPER(L1043),LEN(L1043)-1),"_","")&amp;";",IF(ISNUMBER(Q1043),IF(R1043="R","@Entity@Table(name = ""reg_"&amp;LOWER(J1043)&amp;""")@XmlRootElement","")&amp;VLOOKUP(J1043,Blocos!D:I,6,0)&amp;Apoio!$E$1&amp;Y1043,""))</f>
        <v>@Campos(posicao = 11, tipo = 'D')@Column(name = "DT_DOC")@Temporal(TemporalType.DATE)private Date dtDoc;</v>
      </c>
      <c r="X1043" s="190" t="str">
        <f>IF(ISNUMBER(Q1043),COUNTIF(Blocos!G:G,J1043),"")</f>
        <v/>
      </c>
      <c r="Y1043" s="190" t="str">
        <f>IF(OR(X1043=0,X1043=""),"",VLOOKUP(SUMIFS(Blocos!A:A,Blocos!H:H,'EFD REGISTROS e Campos (2)'!X1043,Blocos!G:G,'EFD REGISTROS e Campos (2)'!J1043),Blocos!A:L,12,0))</f>
        <v/>
      </c>
      <c r="Z1043" s="190" t="str">
        <f>IF(ISNUMBER(Q1044),VLOOKUP(J1043,Blocos!D:G,4,0),"")</f>
        <v/>
      </c>
      <c r="AA1043" s="190" t="str">
        <f>IF(ISNUMBER(Q1043),CONCATENATE("CREATE TABLE ""reg_",LOWER(J1043),""" (""ID"" bigint NOT NULL AUTO_INCREMENT,  ""HASHFILE"" varchar(255) DEFAULT NULL, ""ID_PAI"" bigint NOT NULL,"),IF(Q1043="Campo",CONCATENATE("""",L1043,""" ",VLOOKUP(R1043,Apoio!A:C,3,0)),""))&amp;IF(Z1043="","",CONCATENATE("PRIMARY KEY (""ID""), KEY ""FK_reg_",LOWER(Z1043),"_ID_PAI"" (""ID_PAI""), CONSTRAINT ""FK_reg_",LOWER(Z1043),"_ID_PAI"" FOREIGN KEY (""ID_PAI"") REFERENCES ""reg_",LOWER(Z1043),""" (""ID"")) ENGINE=InnoDB AUTO_INCREMENT=105774 DEFAULT CHARSET=utf8mb4 COLLATE=utf8mb4_0900_ai_ci;"))</f>
        <v>"DT_DOC" date DEFAULT NULL,</v>
      </c>
      <c r="AB1043" s="190" t="str">
        <f t="shared" si="119"/>
        <v>`reg_c500`.`DT_DOC`,</v>
      </c>
    </row>
    <row r="1044" spans="10:28" ht="14.5" hidden="1" customHeight="1" x14ac:dyDescent="0.3">
      <c r="J1044" s="187" t="str">
        <f t="shared" si="114"/>
        <v>C500</v>
      </c>
      <c r="K1044" s="181">
        <v>12</v>
      </c>
      <c r="L1044" s="289" t="s">
        <v>535</v>
      </c>
      <c r="M1044" s="182" t="s">
        <v>536</v>
      </c>
      <c r="N1044" s="181" t="s">
        <v>32</v>
      </c>
      <c r="O1044" s="181" t="s">
        <v>40</v>
      </c>
      <c r="P1044" s="181" t="s">
        <v>28</v>
      </c>
      <c r="Q1044" s="192" t="str">
        <f t="shared" si="115"/>
        <v>Campo</v>
      </c>
      <c r="R1044" s="192" t="s">
        <v>3605</v>
      </c>
      <c r="S1044" s="191" t="str">
        <f t="shared" si="116"/>
        <v/>
      </c>
      <c r="T1044" s="192" t="str">
        <f t="shared" si="117"/>
        <v>&lt;campo posicao="12"&gt;
&lt;coluna&gt;DT_E_S&lt;/coluna&gt;
&lt;descricao&gt;Data da entrada ou da saída&lt;/descricao&gt;
&lt;tipo&gt;D&lt;/tipo&gt;
&lt;/campo&gt;</v>
      </c>
      <c r="U1044" s="192" t="str">
        <f t="shared" si="113"/>
        <v>&lt;campo posicao="12"&gt;
&lt;coluna&gt;DT_E_S&lt;/coluna&gt;
&lt;descricao&gt;Data da entrada ou da saída&lt;/descricao&gt;
&lt;tipo&gt;D&lt;/tipo&gt;
&lt;/campo&gt;</v>
      </c>
      <c r="V1044" s="192" t="str">
        <f t="shared" si="118"/>
        <v>{"Column13", "DT_E_S"},</v>
      </c>
      <c r="W1044" s="191" t="str">
        <f>IF(Q1044="Campo","@Campos(posicao = "&amp;K1044&amp;", tipo = '"&amp;R1044&amp;"')@Column(name = """&amp;L1044&amp;""")"&amp;IF(R1044="D","@Temporal(TemporalType.DATE)","")&amp;"private "&amp;VLOOKUP(TEXT(R1044,"@"),Apoio!A:B,2,0)&amp;" "&amp;SUBSTITUTE(LOWER(LEFT(L1044,1))&amp;RIGHT(PROPER(L1044),LEN(L1044)-1),"_","")&amp;";",IF(ISNUMBER(Q1044),IF(R1044="R","@Entity@Table(name = ""reg_"&amp;LOWER(J1044)&amp;""")@XmlRootElement","")&amp;VLOOKUP(J1044,Blocos!D:I,6,0)&amp;Apoio!$E$1&amp;Y1044,""))</f>
        <v>@Campos(posicao = 12, tipo = 'D')@Column(name = "DT_E_S")@Temporal(TemporalType.DATE)private Date dtES;</v>
      </c>
      <c r="X1044" s="190" t="str">
        <f>IF(ISNUMBER(Q1044),COUNTIF(Blocos!G:G,J1044),"")</f>
        <v/>
      </c>
      <c r="Y1044" s="190" t="str">
        <f>IF(OR(X1044=0,X1044=""),"",VLOOKUP(SUMIFS(Blocos!A:A,Blocos!H:H,'EFD REGISTROS e Campos (2)'!X1044,Blocos!G:G,'EFD REGISTROS e Campos (2)'!J1044),Blocos!A:L,12,0))</f>
        <v/>
      </c>
      <c r="Z1044" s="190" t="str">
        <f>IF(ISNUMBER(Q1045),VLOOKUP(J1044,Blocos!D:G,4,0),"")</f>
        <v/>
      </c>
      <c r="AA1044" s="190" t="str">
        <f>IF(ISNUMBER(Q1044),CONCATENATE("CREATE TABLE ""reg_",LOWER(J1044),""" (""ID"" bigint NOT NULL AUTO_INCREMENT,  ""HASHFILE"" varchar(255) DEFAULT NULL, ""ID_PAI"" bigint NOT NULL,"),IF(Q1044="Campo",CONCATENATE("""",L1044,""" ",VLOOKUP(R1044,Apoio!A:C,3,0)),""))&amp;IF(Z1044="","",CONCATENATE("PRIMARY KEY (""ID""), KEY ""FK_reg_",LOWER(Z1044),"_ID_PAI"" (""ID_PAI""), CONSTRAINT ""FK_reg_",LOWER(Z1044),"_ID_PAI"" FOREIGN KEY (""ID_PAI"") REFERENCES ""reg_",LOWER(Z1044),""" (""ID"")) ENGINE=InnoDB AUTO_INCREMENT=105774 DEFAULT CHARSET=utf8mb4 COLLATE=utf8mb4_0900_ai_ci;"))</f>
        <v>"DT_E_S" date DEFAULT NULL,</v>
      </c>
      <c r="AB1044" s="190" t="str">
        <f t="shared" si="119"/>
        <v>`reg_c500`.`DT_E_S`,</v>
      </c>
    </row>
    <row r="1045" spans="10:28" ht="14.5" hidden="1" customHeight="1" x14ac:dyDescent="0.3">
      <c r="J1045" s="187" t="str">
        <f t="shared" si="114"/>
        <v>C500</v>
      </c>
      <c r="K1045" s="181">
        <v>13</v>
      </c>
      <c r="L1045" s="289" t="s">
        <v>537</v>
      </c>
      <c r="M1045" s="182" t="s">
        <v>538</v>
      </c>
      <c r="N1045" s="181" t="s">
        <v>32</v>
      </c>
      <c r="O1045" s="181" t="s">
        <v>28</v>
      </c>
      <c r="P1045" s="181">
        <v>2</v>
      </c>
      <c r="Q1045" s="192" t="str">
        <f t="shared" si="115"/>
        <v>Campo</v>
      </c>
      <c r="R1045" s="192" t="s">
        <v>3606</v>
      </c>
      <c r="S1045" s="191" t="str">
        <f t="shared" si="116"/>
        <v/>
      </c>
      <c r="T1045" s="192" t="str">
        <f t="shared" si="117"/>
        <v>&lt;campo posicao="13"&gt;
&lt;coluna&gt;VL_DOC&lt;/coluna&gt;
&lt;descricao&gt;Valor total do documento fiscal&lt;/descricao&gt;
&lt;tipo&gt;R&lt;/tipo&gt;
&lt;/campo&gt;</v>
      </c>
      <c r="U1045" s="192" t="str">
        <f t="shared" si="113"/>
        <v>&lt;campo posicao="13"&gt;
&lt;coluna&gt;VL_DOC&lt;/coluna&gt;
&lt;descricao&gt;Valor total do documento fiscal&lt;/descricao&gt;
&lt;tipo&gt;R&lt;/tipo&gt;
&lt;/campo&gt;</v>
      </c>
      <c r="V1045" s="192" t="str">
        <f t="shared" si="118"/>
        <v>{"Column14", "VL_DOC"},</v>
      </c>
      <c r="W1045" s="191" t="str">
        <f>IF(Q1045="Campo","@Campos(posicao = "&amp;K1045&amp;", tipo = '"&amp;R1045&amp;"')@Column(name = """&amp;L1045&amp;""")"&amp;IF(R1045="D","@Temporal(TemporalType.DATE)","")&amp;"private "&amp;VLOOKUP(TEXT(R1045,"@"),Apoio!A:B,2,0)&amp;" "&amp;SUBSTITUTE(LOWER(LEFT(L1045,1))&amp;RIGHT(PROPER(L1045),LEN(L1045)-1),"_","")&amp;";",IF(ISNUMBER(Q1045),IF(R1045="R","@Entity@Table(name = ""reg_"&amp;LOWER(J1045)&amp;""")@XmlRootElement","")&amp;VLOOKUP(J1045,Blocos!D:I,6,0)&amp;Apoio!$E$1&amp;Y1045,""))</f>
        <v>@Campos(posicao = 13, tipo = 'R')@Column(name = "VL_DOC")private BigDecimal vlDoc;</v>
      </c>
      <c r="X1045" s="190" t="str">
        <f>IF(ISNUMBER(Q1045),COUNTIF(Blocos!G:G,J1045),"")</f>
        <v/>
      </c>
      <c r="Y1045" s="190" t="str">
        <f>IF(OR(X1045=0,X1045=""),"",VLOOKUP(SUMIFS(Blocos!A:A,Blocos!H:H,'EFD REGISTROS e Campos (2)'!X1045,Blocos!G:G,'EFD REGISTROS e Campos (2)'!J1045),Blocos!A:L,12,0))</f>
        <v/>
      </c>
      <c r="Z1045" s="190" t="str">
        <f>IF(ISNUMBER(Q1046),VLOOKUP(J1045,Blocos!D:G,4,0),"")</f>
        <v/>
      </c>
      <c r="AA1045" s="190" t="str">
        <f>IF(ISNUMBER(Q1045),CONCATENATE("CREATE TABLE ""reg_",LOWER(J1045),""" (""ID"" bigint NOT NULL AUTO_INCREMENT,  ""HASHFILE"" varchar(255) DEFAULT NULL, ""ID_PAI"" bigint NOT NULL,"),IF(Q1045="Campo",CONCATENATE("""",L1045,""" ",VLOOKUP(R1045,Apoio!A:C,3,0)),""))&amp;IF(Z1045="","",CONCATENATE("PRIMARY KEY (""ID""), KEY ""FK_reg_",LOWER(Z1045),"_ID_PAI"" (""ID_PAI""), CONSTRAINT ""FK_reg_",LOWER(Z1045),"_ID_PAI"" FOREIGN KEY (""ID_PAI"") REFERENCES ""reg_",LOWER(Z1045),""" (""ID"")) ENGINE=InnoDB AUTO_INCREMENT=105774 DEFAULT CHARSET=utf8mb4 COLLATE=utf8mb4_0900_ai_ci;"))</f>
        <v>"VL_DOC" decimal(15,6) DEFAULT NULL,</v>
      </c>
      <c r="AB1045" s="190" t="str">
        <f t="shared" si="119"/>
        <v>`reg_c500`.`VL_DOC`,</v>
      </c>
    </row>
    <row r="1046" spans="10:28" ht="14.5" hidden="1" customHeight="1" x14ac:dyDescent="0.3">
      <c r="J1046" s="187" t="str">
        <f t="shared" si="114"/>
        <v>C500</v>
      </c>
      <c r="K1046" s="181">
        <v>14</v>
      </c>
      <c r="L1046" s="289" t="s">
        <v>546</v>
      </c>
      <c r="M1046" s="182" t="s">
        <v>547</v>
      </c>
      <c r="N1046" s="181" t="s">
        <v>32</v>
      </c>
      <c r="O1046" s="181" t="s">
        <v>28</v>
      </c>
      <c r="P1046" s="181">
        <v>2</v>
      </c>
      <c r="Q1046" s="192" t="str">
        <f t="shared" si="115"/>
        <v>Campo</v>
      </c>
      <c r="R1046" s="192" t="s">
        <v>3606</v>
      </c>
      <c r="S1046" s="191" t="str">
        <f t="shared" si="116"/>
        <v/>
      </c>
      <c r="T1046" s="192" t="str">
        <f t="shared" si="117"/>
        <v>&lt;campo posicao="14"&gt;
&lt;coluna&gt;VL_DESC&lt;/coluna&gt;
&lt;descricao&gt;Valor total do desconto&lt;/descricao&gt;
&lt;tipo&gt;R&lt;/tipo&gt;
&lt;/campo&gt;</v>
      </c>
      <c r="U1046" s="192" t="str">
        <f t="shared" si="113"/>
        <v>&lt;campo posicao="14"&gt;
&lt;coluna&gt;VL_DESC&lt;/coluna&gt;
&lt;descricao&gt;Valor total do desconto&lt;/descricao&gt;
&lt;tipo&gt;R&lt;/tipo&gt;
&lt;/campo&gt;</v>
      </c>
      <c r="V1046" s="192" t="str">
        <f t="shared" si="118"/>
        <v>{"Column15", "VL_DESC"},</v>
      </c>
      <c r="W1046" s="191" t="str">
        <f>IF(Q1046="Campo","@Campos(posicao = "&amp;K1046&amp;", tipo = '"&amp;R1046&amp;"')@Column(name = """&amp;L1046&amp;""")"&amp;IF(R1046="D","@Temporal(TemporalType.DATE)","")&amp;"private "&amp;VLOOKUP(TEXT(R1046,"@"),Apoio!A:B,2,0)&amp;" "&amp;SUBSTITUTE(LOWER(LEFT(L1046,1))&amp;RIGHT(PROPER(L1046),LEN(L1046)-1),"_","")&amp;";",IF(ISNUMBER(Q1046),IF(R1046="R","@Entity@Table(name = ""reg_"&amp;LOWER(J1046)&amp;""")@XmlRootElement","")&amp;VLOOKUP(J1046,Blocos!D:I,6,0)&amp;Apoio!$E$1&amp;Y1046,""))</f>
        <v>@Campos(posicao = 14, tipo = 'R')@Column(name = "VL_DESC")private BigDecimal vlDesc;</v>
      </c>
      <c r="X1046" s="190" t="str">
        <f>IF(ISNUMBER(Q1046),COUNTIF(Blocos!G:G,J1046),"")</f>
        <v/>
      </c>
      <c r="Y1046" s="190" t="str">
        <f>IF(OR(X1046=0,X1046=""),"",VLOOKUP(SUMIFS(Blocos!A:A,Blocos!H:H,'EFD REGISTROS e Campos (2)'!X1046,Blocos!G:G,'EFD REGISTROS e Campos (2)'!J1046),Blocos!A:L,12,0))</f>
        <v/>
      </c>
      <c r="Z1046" s="190" t="str">
        <f>IF(ISNUMBER(Q1047),VLOOKUP(J1046,Blocos!D:G,4,0),"")</f>
        <v/>
      </c>
      <c r="AA1046" s="190" t="str">
        <f>IF(ISNUMBER(Q1046),CONCATENATE("CREATE TABLE ""reg_",LOWER(J1046),""" (""ID"" bigint NOT NULL AUTO_INCREMENT,  ""HASHFILE"" varchar(255) DEFAULT NULL, ""ID_PAI"" bigint NOT NULL,"),IF(Q1046="Campo",CONCATENATE("""",L1046,""" ",VLOOKUP(R1046,Apoio!A:C,3,0)),""))&amp;IF(Z1046="","",CONCATENATE("PRIMARY KEY (""ID""), KEY ""FK_reg_",LOWER(Z1046),"_ID_PAI"" (""ID_PAI""), CONSTRAINT ""FK_reg_",LOWER(Z1046),"_ID_PAI"" FOREIGN KEY (""ID_PAI"") REFERENCES ""reg_",LOWER(Z1046),""" (""ID"")) ENGINE=InnoDB AUTO_INCREMENT=105774 DEFAULT CHARSET=utf8mb4 COLLATE=utf8mb4_0900_ai_ci;"))</f>
        <v>"VL_DESC" decimal(15,6) DEFAULT NULL,</v>
      </c>
      <c r="AB1046" s="190" t="str">
        <f t="shared" si="119"/>
        <v>`reg_c500`.`VL_DESC`,</v>
      </c>
    </row>
    <row r="1047" spans="10:28" ht="14.5" hidden="1" customHeight="1" x14ac:dyDescent="0.3">
      <c r="J1047" s="187" t="str">
        <f t="shared" si="114"/>
        <v>C500</v>
      </c>
      <c r="K1047" s="181">
        <v>15</v>
      </c>
      <c r="L1047" s="289" t="s">
        <v>1619</v>
      </c>
      <c r="M1047" s="182" t="s">
        <v>1620</v>
      </c>
      <c r="N1047" s="181" t="s">
        <v>32</v>
      </c>
      <c r="O1047" s="181" t="s">
        <v>28</v>
      </c>
      <c r="P1047" s="181">
        <v>2</v>
      </c>
      <c r="Q1047" s="192" t="str">
        <f t="shared" si="115"/>
        <v>Campo</v>
      </c>
      <c r="R1047" s="192" t="s">
        <v>3606</v>
      </c>
      <c r="S1047" s="191" t="str">
        <f t="shared" si="116"/>
        <v/>
      </c>
      <c r="T1047" s="192" t="str">
        <f t="shared" si="117"/>
        <v>&lt;campo posicao="15"&gt;
&lt;coluna&gt;VL_FORN&lt;/coluna&gt;
&lt;descricao&gt;Valor total fornecido/consumido&lt;/descricao&gt;
&lt;tipo&gt;R&lt;/tipo&gt;
&lt;/campo&gt;</v>
      </c>
      <c r="U1047" s="192" t="str">
        <f t="shared" si="113"/>
        <v>&lt;campo posicao="15"&gt;
&lt;coluna&gt;VL_FORN&lt;/coluna&gt;
&lt;descricao&gt;Valor total fornecido/consumido&lt;/descricao&gt;
&lt;tipo&gt;R&lt;/tipo&gt;
&lt;/campo&gt;</v>
      </c>
      <c r="V1047" s="192" t="str">
        <f t="shared" si="118"/>
        <v>{"Column16", "VL_FORN"},</v>
      </c>
      <c r="W1047" s="191" t="str">
        <f>IF(Q1047="Campo","@Campos(posicao = "&amp;K1047&amp;", tipo = '"&amp;R1047&amp;"')@Column(name = """&amp;L1047&amp;""")"&amp;IF(R1047="D","@Temporal(TemporalType.DATE)","")&amp;"private "&amp;VLOOKUP(TEXT(R1047,"@"),Apoio!A:B,2,0)&amp;" "&amp;SUBSTITUTE(LOWER(LEFT(L1047,1))&amp;RIGHT(PROPER(L1047),LEN(L1047)-1),"_","")&amp;";",IF(ISNUMBER(Q1047),IF(R1047="R","@Entity@Table(name = ""reg_"&amp;LOWER(J1047)&amp;""")@XmlRootElement","")&amp;VLOOKUP(J1047,Blocos!D:I,6,0)&amp;Apoio!$E$1&amp;Y1047,""))</f>
        <v>@Campos(posicao = 15, tipo = 'R')@Column(name = "VL_FORN")private BigDecimal vlForn;</v>
      </c>
      <c r="X1047" s="190" t="str">
        <f>IF(ISNUMBER(Q1047),COUNTIF(Blocos!G:G,J1047),"")</f>
        <v/>
      </c>
      <c r="Y1047" s="190" t="str">
        <f>IF(OR(X1047=0,X1047=""),"",VLOOKUP(SUMIFS(Blocos!A:A,Blocos!H:H,'EFD REGISTROS e Campos (2)'!X1047,Blocos!G:G,'EFD REGISTROS e Campos (2)'!J1047),Blocos!A:L,12,0))</f>
        <v/>
      </c>
      <c r="Z1047" s="190" t="str">
        <f>IF(ISNUMBER(Q1048),VLOOKUP(J1047,Blocos!D:G,4,0),"")</f>
        <v/>
      </c>
      <c r="AA1047" s="190" t="str">
        <f>IF(ISNUMBER(Q1047),CONCATENATE("CREATE TABLE ""reg_",LOWER(J1047),""" (""ID"" bigint NOT NULL AUTO_INCREMENT,  ""HASHFILE"" varchar(255) DEFAULT NULL, ""ID_PAI"" bigint NOT NULL,"),IF(Q1047="Campo",CONCATENATE("""",L1047,""" ",VLOOKUP(R1047,Apoio!A:C,3,0)),""))&amp;IF(Z1047="","",CONCATENATE("PRIMARY KEY (""ID""), KEY ""FK_reg_",LOWER(Z1047),"_ID_PAI"" (""ID_PAI""), CONSTRAINT ""FK_reg_",LOWER(Z1047),"_ID_PAI"" FOREIGN KEY (""ID_PAI"") REFERENCES ""reg_",LOWER(Z1047),""" (""ID"")) ENGINE=InnoDB AUTO_INCREMENT=105774 DEFAULT CHARSET=utf8mb4 COLLATE=utf8mb4_0900_ai_ci;"))</f>
        <v>"VL_FORN" decimal(15,6) DEFAULT NULL,</v>
      </c>
      <c r="AB1047" s="190" t="str">
        <f t="shared" si="119"/>
        <v>`reg_c500`.`VL_FORN`,</v>
      </c>
    </row>
    <row r="1048" spans="10:28" ht="14.5" hidden="1" customHeight="1" x14ac:dyDescent="0.3">
      <c r="J1048" s="187" t="str">
        <f t="shared" si="114"/>
        <v>C500</v>
      </c>
      <c r="K1048" s="181">
        <v>16</v>
      </c>
      <c r="L1048" s="289" t="s">
        <v>727</v>
      </c>
      <c r="M1048" s="182" t="s">
        <v>1621</v>
      </c>
      <c r="N1048" s="181" t="s">
        <v>32</v>
      </c>
      <c r="O1048" s="181" t="s">
        <v>28</v>
      </c>
      <c r="P1048" s="181">
        <v>2</v>
      </c>
      <c r="Q1048" s="192" t="str">
        <f t="shared" si="115"/>
        <v>Campo</v>
      </c>
      <c r="R1048" s="192" t="s">
        <v>3606</v>
      </c>
      <c r="S1048" s="191" t="str">
        <f t="shared" si="116"/>
        <v/>
      </c>
      <c r="T1048" s="192" t="str">
        <f t="shared" si="117"/>
        <v>&lt;campo posicao="16"&gt;
&lt;coluna&gt;VL_SERV_NT&lt;/coluna&gt;
&lt;descricao&gt;Valor total dos serviços não-tributados pelo ICMS&lt;/descricao&gt;
&lt;tipo&gt;R&lt;/tipo&gt;
&lt;/campo&gt;</v>
      </c>
      <c r="U1048" s="192" t="str">
        <f t="shared" si="113"/>
        <v>&lt;campo posicao="16"&gt;
&lt;coluna&gt;VL_SERV_NT&lt;/coluna&gt;
&lt;descricao&gt;Valor total dos serviços não-tributados pelo ICMS&lt;/descricao&gt;
&lt;tipo&gt;R&lt;/tipo&gt;
&lt;/campo&gt;</v>
      </c>
      <c r="V1048" s="192" t="str">
        <f t="shared" si="118"/>
        <v>{"Column17", "VL_SERV_NT"},</v>
      </c>
      <c r="W1048" s="191" t="str">
        <f>IF(Q1048="Campo","@Campos(posicao = "&amp;K1048&amp;", tipo = '"&amp;R1048&amp;"')@Column(name = """&amp;L1048&amp;""")"&amp;IF(R1048="D","@Temporal(TemporalType.DATE)","")&amp;"private "&amp;VLOOKUP(TEXT(R1048,"@"),Apoio!A:B,2,0)&amp;" "&amp;SUBSTITUTE(LOWER(LEFT(L1048,1))&amp;RIGHT(PROPER(L1048),LEN(L1048)-1),"_","")&amp;";",IF(ISNUMBER(Q1048),IF(R1048="R","@Entity@Table(name = ""reg_"&amp;LOWER(J1048)&amp;""")@XmlRootElement","")&amp;VLOOKUP(J1048,Blocos!D:I,6,0)&amp;Apoio!$E$1&amp;Y1048,""))</f>
        <v>@Campos(posicao = 16, tipo = 'R')@Column(name = "VL_SERV_NT")private BigDecimal vlServNt;</v>
      </c>
      <c r="X1048" s="190" t="str">
        <f>IF(ISNUMBER(Q1048),COUNTIF(Blocos!G:G,J1048),"")</f>
        <v/>
      </c>
      <c r="Y1048" s="190" t="str">
        <f>IF(OR(X1048=0,X1048=""),"",VLOOKUP(SUMIFS(Blocos!A:A,Blocos!H:H,'EFD REGISTROS e Campos (2)'!X1048,Blocos!G:G,'EFD REGISTROS e Campos (2)'!J1048),Blocos!A:L,12,0))</f>
        <v/>
      </c>
      <c r="Z1048" s="190" t="str">
        <f>IF(ISNUMBER(Q1049),VLOOKUP(J1048,Blocos!D:G,4,0),"")</f>
        <v/>
      </c>
      <c r="AA1048" s="190" t="str">
        <f>IF(ISNUMBER(Q1048),CONCATENATE("CREATE TABLE ""reg_",LOWER(J1048),""" (""ID"" bigint NOT NULL AUTO_INCREMENT,  ""HASHFILE"" varchar(255) DEFAULT NULL, ""ID_PAI"" bigint NOT NULL,"),IF(Q1048="Campo",CONCATENATE("""",L1048,""" ",VLOOKUP(R1048,Apoio!A:C,3,0)),""))&amp;IF(Z1048="","",CONCATENATE("PRIMARY KEY (""ID""), KEY ""FK_reg_",LOWER(Z1048),"_ID_PAI"" (""ID_PAI""), CONSTRAINT ""FK_reg_",LOWER(Z1048),"_ID_PAI"" FOREIGN KEY (""ID_PAI"") REFERENCES ""reg_",LOWER(Z1048),""" (""ID"")) ENGINE=InnoDB AUTO_INCREMENT=105774 DEFAULT CHARSET=utf8mb4 COLLATE=utf8mb4_0900_ai_ci;"))</f>
        <v>"VL_SERV_NT" decimal(15,6) DEFAULT NULL,</v>
      </c>
      <c r="AB1048" s="190" t="str">
        <f t="shared" si="119"/>
        <v>`reg_c500`.`VL_SERV_NT`,</v>
      </c>
    </row>
    <row r="1049" spans="10:28" ht="14.5" hidden="1" customHeight="1" x14ac:dyDescent="0.3">
      <c r="J1049" s="187" t="str">
        <f t="shared" si="114"/>
        <v>C500</v>
      </c>
      <c r="K1049" s="181">
        <v>17</v>
      </c>
      <c r="L1049" s="289" t="s">
        <v>1622</v>
      </c>
      <c r="M1049" s="182" t="s">
        <v>1623</v>
      </c>
      <c r="N1049" s="181" t="s">
        <v>32</v>
      </c>
      <c r="O1049" s="181" t="s">
        <v>28</v>
      </c>
      <c r="P1049" s="181">
        <v>2</v>
      </c>
      <c r="Q1049" s="192" t="str">
        <f t="shared" si="115"/>
        <v>Campo</v>
      </c>
      <c r="R1049" s="192" t="s">
        <v>3606</v>
      </c>
      <c r="S1049" s="191" t="str">
        <f t="shared" si="116"/>
        <v/>
      </c>
      <c r="T1049" s="192" t="str">
        <f t="shared" si="117"/>
        <v>&lt;campo posicao="17"&gt;
&lt;coluna&gt;VL_TERC&lt;/coluna&gt;
&lt;descricao&gt;Valor total cobrado em nome de terceiros&lt;/descricao&gt;
&lt;tipo&gt;R&lt;/tipo&gt;
&lt;/campo&gt;</v>
      </c>
      <c r="U1049" s="192" t="str">
        <f t="shared" si="113"/>
        <v>&lt;campo posicao="17"&gt;
&lt;coluna&gt;VL_TERC&lt;/coluna&gt;
&lt;descricao&gt;Valor total cobrado em nome de terceiros&lt;/descricao&gt;
&lt;tipo&gt;R&lt;/tipo&gt;
&lt;/campo&gt;</v>
      </c>
      <c r="V1049" s="192" t="str">
        <f t="shared" si="118"/>
        <v>{"Column18", "VL_TERC"},</v>
      </c>
      <c r="W1049" s="191" t="str">
        <f>IF(Q1049="Campo","@Campos(posicao = "&amp;K1049&amp;", tipo = '"&amp;R1049&amp;"')@Column(name = """&amp;L1049&amp;""")"&amp;IF(R1049="D","@Temporal(TemporalType.DATE)","")&amp;"private "&amp;VLOOKUP(TEXT(R1049,"@"),Apoio!A:B,2,0)&amp;" "&amp;SUBSTITUTE(LOWER(LEFT(L1049,1))&amp;RIGHT(PROPER(L1049),LEN(L1049)-1),"_","")&amp;";",IF(ISNUMBER(Q1049),IF(R1049="R","@Entity@Table(name = ""reg_"&amp;LOWER(J1049)&amp;""")@XmlRootElement","")&amp;VLOOKUP(J1049,Blocos!D:I,6,0)&amp;Apoio!$E$1&amp;Y1049,""))</f>
        <v>@Campos(posicao = 17, tipo = 'R')@Column(name = "VL_TERC")private BigDecimal vlTerc;</v>
      </c>
      <c r="X1049" s="190" t="str">
        <f>IF(ISNUMBER(Q1049),COUNTIF(Blocos!G:G,J1049),"")</f>
        <v/>
      </c>
      <c r="Y1049" s="190" t="str">
        <f>IF(OR(X1049=0,X1049=""),"",VLOOKUP(SUMIFS(Blocos!A:A,Blocos!H:H,'EFD REGISTROS e Campos (2)'!X1049,Blocos!G:G,'EFD REGISTROS e Campos (2)'!J1049),Blocos!A:L,12,0))</f>
        <v/>
      </c>
      <c r="Z1049" s="190" t="str">
        <f>IF(ISNUMBER(Q1050),VLOOKUP(J1049,Blocos!D:G,4,0),"")</f>
        <v/>
      </c>
      <c r="AA1049" s="190" t="str">
        <f>IF(ISNUMBER(Q1049),CONCATENATE("CREATE TABLE ""reg_",LOWER(J1049),""" (""ID"" bigint NOT NULL AUTO_INCREMENT,  ""HASHFILE"" varchar(255) DEFAULT NULL, ""ID_PAI"" bigint NOT NULL,"),IF(Q1049="Campo",CONCATENATE("""",L1049,""" ",VLOOKUP(R1049,Apoio!A:C,3,0)),""))&amp;IF(Z1049="","",CONCATENATE("PRIMARY KEY (""ID""), KEY ""FK_reg_",LOWER(Z1049),"_ID_PAI"" (""ID_PAI""), CONSTRAINT ""FK_reg_",LOWER(Z1049),"_ID_PAI"" FOREIGN KEY (""ID_PAI"") REFERENCES ""reg_",LOWER(Z1049),""" (""ID"")) ENGINE=InnoDB AUTO_INCREMENT=105774 DEFAULT CHARSET=utf8mb4 COLLATE=utf8mb4_0900_ai_ci;"))</f>
        <v>"VL_TERC" decimal(15,6) DEFAULT NULL,</v>
      </c>
      <c r="AB1049" s="190" t="str">
        <f t="shared" si="119"/>
        <v>`reg_c500`.`VL_TERC`,</v>
      </c>
    </row>
    <row r="1050" spans="10:28" ht="14.5" hidden="1" customHeight="1" x14ac:dyDescent="0.3">
      <c r="J1050" s="187" t="str">
        <f t="shared" si="114"/>
        <v>C500</v>
      </c>
      <c r="K1050" s="181">
        <v>18</v>
      </c>
      <c r="L1050" s="289" t="s">
        <v>640</v>
      </c>
      <c r="M1050" s="182" t="s">
        <v>1624</v>
      </c>
      <c r="N1050" s="181" t="s">
        <v>32</v>
      </c>
      <c r="O1050" s="181" t="s">
        <v>28</v>
      </c>
      <c r="P1050" s="181">
        <v>2</v>
      </c>
      <c r="Q1050" s="192" t="str">
        <f t="shared" si="115"/>
        <v>Campo</v>
      </c>
      <c r="R1050" s="192" t="s">
        <v>3606</v>
      </c>
      <c r="S1050" s="191" t="str">
        <f t="shared" si="116"/>
        <v/>
      </c>
      <c r="T1050" s="192" t="str">
        <f t="shared" si="117"/>
        <v>&lt;campo posicao="18"&gt;
&lt;coluna&gt;VL_DA&lt;/coluna&gt;
&lt;descricao&gt;Valor total de despesas acessórias indicadas no documento fiscal&lt;/descricao&gt;
&lt;tipo&gt;R&lt;/tipo&gt;
&lt;/campo&gt;</v>
      </c>
      <c r="U1050" s="192" t="str">
        <f t="shared" si="113"/>
        <v>&lt;campo posicao="18"&gt;
&lt;coluna&gt;VL_DA&lt;/coluna&gt;
&lt;descricao&gt;Valor total de despesas acessórias indicadas no documento fiscal&lt;/descricao&gt;
&lt;tipo&gt;R&lt;/tipo&gt;
&lt;/campo&gt;</v>
      </c>
      <c r="V1050" s="192" t="str">
        <f t="shared" si="118"/>
        <v>{"Column19", "VL_DA"},</v>
      </c>
      <c r="W1050" s="191" t="str">
        <f>IF(Q1050="Campo","@Campos(posicao = "&amp;K1050&amp;", tipo = '"&amp;R1050&amp;"')@Column(name = """&amp;L1050&amp;""")"&amp;IF(R1050="D","@Temporal(TemporalType.DATE)","")&amp;"private "&amp;VLOOKUP(TEXT(R1050,"@"),Apoio!A:B,2,0)&amp;" "&amp;SUBSTITUTE(LOWER(LEFT(L1050,1))&amp;RIGHT(PROPER(L1050),LEN(L1050)-1),"_","")&amp;";",IF(ISNUMBER(Q1050),IF(R1050="R","@Entity@Table(name = ""reg_"&amp;LOWER(J1050)&amp;""")@XmlRootElement","")&amp;VLOOKUP(J1050,Blocos!D:I,6,0)&amp;Apoio!$E$1&amp;Y1050,""))</f>
        <v>@Campos(posicao = 18, tipo = 'R')@Column(name = "VL_DA")private BigDecimal vlDa;</v>
      </c>
      <c r="X1050" s="190" t="str">
        <f>IF(ISNUMBER(Q1050),COUNTIF(Blocos!G:G,J1050),"")</f>
        <v/>
      </c>
      <c r="Y1050" s="190" t="str">
        <f>IF(OR(X1050=0,X1050=""),"",VLOOKUP(SUMIFS(Blocos!A:A,Blocos!H:H,'EFD REGISTROS e Campos (2)'!X1050,Blocos!G:G,'EFD REGISTROS e Campos (2)'!J1050),Blocos!A:L,12,0))</f>
        <v/>
      </c>
      <c r="Z1050" s="190" t="str">
        <f>IF(ISNUMBER(Q1051),VLOOKUP(J1050,Blocos!D:G,4,0),"")</f>
        <v/>
      </c>
      <c r="AA1050" s="190" t="str">
        <f>IF(ISNUMBER(Q1050),CONCATENATE("CREATE TABLE ""reg_",LOWER(J1050),""" (""ID"" bigint NOT NULL AUTO_INCREMENT,  ""HASHFILE"" varchar(255) DEFAULT NULL, ""ID_PAI"" bigint NOT NULL,"),IF(Q1050="Campo",CONCATENATE("""",L1050,""" ",VLOOKUP(R1050,Apoio!A:C,3,0)),""))&amp;IF(Z1050="","",CONCATENATE("PRIMARY KEY (""ID""), KEY ""FK_reg_",LOWER(Z1050),"_ID_PAI"" (""ID_PAI""), CONSTRAINT ""FK_reg_",LOWER(Z1050),"_ID_PAI"" FOREIGN KEY (""ID_PAI"") REFERENCES ""reg_",LOWER(Z1050),""" (""ID"")) ENGINE=InnoDB AUTO_INCREMENT=105774 DEFAULT CHARSET=utf8mb4 COLLATE=utf8mb4_0900_ai_ci;"))</f>
        <v>"VL_DA" decimal(15,6) DEFAULT NULL,</v>
      </c>
      <c r="AB1050" s="190" t="str">
        <f t="shared" si="119"/>
        <v>`reg_c500`.`VL_DA`,</v>
      </c>
    </row>
    <row r="1051" spans="10:28" ht="14.5" hidden="1" customHeight="1" x14ac:dyDescent="0.3">
      <c r="J1051" s="187" t="str">
        <f t="shared" si="114"/>
        <v>C500</v>
      </c>
      <c r="K1051" s="181">
        <v>19</v>
      </c>
      <c r="L1051" s="289" t="s">
        <v>576</v>
      </c>
      <c r="M1051" s="182" t="s">
        <v>1478</v>
      </c>
      <c r="N1051" s="181" t="s">
        <v>32</v>
      </c>
      <c r="O1051" s="181" t="s">
        <v>28</v>
      </c>
      <c r="P1051" s="181">
        <v>2</v>
      </c>
      <c r="Q1051" s="192" t="str">
        <f t="shared" si="115"/>
        <v>Campo</v>
      </c>
      <c r="R1051" s="192" t="s">
        <v>3606</v>
      </c>
      <c r="S1051" s="191" t="str">
        <f t="shared" si="116"/>
        <v/>
      </c>
      <c r="T1051" s="192" t="str">
        <f t="shared" si="117"/>
        <v>&lt;campo posicao="19"&gt;
&lt;coluna&gt;VL_BC_ICMS&lt;/coluna&gt;
&lt;descricao&gt;Valor acumulado da base de cálculo do ICMS&lt;/descricao&gt;
&lt;tipo&gt;R&lt;/tipo&gt;
&lt;/campo&gt;</v>
      </c>
      <c r="U1051" s="192" t="str">
        <f t="shared" si="113"/>
        <v>&lt;campo posicao="19"&gt;
&lt;coluna&gt;VL_BC_ICMS&lt;/coluna&gt;
&lt;descricao&gt;Valor acumulado da base de cálculo do ICMS&lt;/descricao&gt;
&lt;tipo&gt;R&lt;/tipo&gt;
&lt;/campo&gt;</v>
      </c>
      <c r="V1051" s="192" t="str">
        <f t="shared" si="118"/>
        <v>{"Column20", "VL_BC_ICMS"},</v>
      </c>
      <c r="W1051" s="191" t="str">
        <f>IF(Q1051="Campo","@Campos(posicao = "&amp;K1051&amp;", tipo = '"&amp;R1051&amp;"')@Column(name = """&amp;L1051&amp;""")"&amp;IF(R1051="D","@Temporal(TemporalType.DATE)","")&amp;"private "&amp;VLOOKUP(TEXT(R1051,"@"),Apoio!A:B,2,0)&amp;" "&amp;SUBSTITUTE(LOWER(LEFT(L1051,1))&amp;RIGHT(PROPER(L1051),LEN(L1051)-1),"_","")&amp;";",IF(ISNUMBER(Q1051),IF(R1051="R","@Entity@Table(name = ""reg_"&amp;LOWER(J1051)&amp;""")@XmlRootElement","")&amp;VLOOKUP(J1051,Blocos!D:I,6,0)&amp;Apoio!$E$1&amp;Y1051,""))</f>
        <v>@Campos(posicao = 19, tipo = 'R')@Column(name = "VL_BC_ICMS")private BigDecimal vlBcIcms;</v>
      </c>
      <c r="X1051" s="190" t="str">
        <f>IF(ISNUMBER(Q1051),COUNTIF(Blocos!G:G,J1051),"")</f>
        <v/>
      </c>
      <c r="Y1051" s="190" t="str">
        <f>IF(OR(X1051=0,X1051=""),"",VLOOKUP(SUMIFS(Blocos!A:A,Blocos!H:H,'EFD REGISTROS e Campos (2)'!X1051,Blocos!G:G,'EFD REGISTROS e Campos (2)'!J1051),Blocos!A:L,12,0))</f>
        <v/>
      </c>
      <c r="Z1051" s="190" t="str">
        <f>IF(ISNUMBER(Q1052),VLOOKUP(J1051,Blocos!D:G,4,0),"")</f>
        <v/>
      </c>
      <c r="AA1051" s="190" t="str">
        <f>IF(ISNUMBER(Q1051),CONCATENATE("CREATE TABLE ""reg_",LOWER(J1051),""" (""ID"" bigint NOT NULL AUTO_INCREMENT,  ""HASHFILE"" varchar(255) DEFAULT NULL, ""ID_PAI"" bigint NOT NULL,"),IF(Q1051="Campo",CONCATENATE("""",L1051,""" ",VLOOKUP(R1051,Apoio!A:C,3,0)),""))&amp;IF(Z1051="","",CONCATENATE("PRIMARY KEY (""ID""), KEY ""FK_reg_",LOWER(Z1051),"_ID_PAI"" (""ID_PAI""), CONSTRAINT ""FK_reg_",LOWER(Z1051),"_ID_PAI"" FOREIGN KEY (""ID_PAI"") REFERENCES ""reg_",LOWER(Z1051),""" (""ID"")) ENGINE=InnoDB AUTO_INCREMENT=105774 DEFAULT CHARSET=utf8mb4 COLLATE=utf8mb4_0900_ai_ci;"))</f>
        <v>"VL_BC_ICMS" decimal(15,6) DEFAULT NULL,</v>
      </c>
      <c r="AB1051" s="190" t="str">
        <f t="shared" si="119"/>
        <v>`reg_c500`.`VL_BC_ICMS`,</v>
      </c>
    </row>
    <row r="1052" spans="10:28" ht="14.5" hidden="1" customHeight="1" x14ac:dyDescent="0.3">
      <c r="J1052" s="187" t="str">
        <f t="shared" si="114"/>
        <v>C500</v>
      </c>
      <c r="K1052" s="181">
        <v>20</v>
      </c>
      <c r="L1052" s="289" t="s">
        <v>578</v>
      </c>
      <c r="M1052" s="182" t="s">
        <v>1596</v>
      </c>
      <c r="N1052" s="181" t="s">
        <v>32</v>
      </c>
      <c r="O1052" s="181" t="s">
        <v>28</v>
      </c>
      <c r="P1052" s="181">
        <v>2</v>
      </c>
      <c r="Q1052" s="192" t="str">
        <f t="shared" si="115"/>
        <v>Campo</v>
      </c>
      <c r="R1052" s="192" t="s">
        <v>3606</v>
      </c>
      <c r="S1052" s="191" t="str">
        <f t="shared" si="116"/>
        <v/>
      </c>
      <c r="T1052" s="192" t="str">
        <f t="shared" si="117"/>
        <v>&lt;campo posicao="20"&gt;
&lt;coluna&gt;VL_ICMS&lt;/coluna&gt;
&lt;descricao&gt;Valor acumulado do ICMS&lt;/descricao&gt;
&lt;tipo&gt;R&lt;/tipo&gt;
&lt;/campo&gt;</v>
      </c>
      <c r="U1052" s="192" t="str">
        <f t="shared" si="113"/>
        <v>&lt;campo posicao="20"&gt;
&lt;coluna&gt;VL_ICMS&lt;/coluna&gt;
&lt;descricao&gt;Valor acumulado do ICMS&lt;/descricao&gt;
&lt;tipo&gt;R&lt;/tipo&gt;
&lt;/campo&gt;</v>
      </c>
      <c r="V1052" s="192" t="str">
        <f t="shared" si="118"/>
        <v>{"Column21", "VL_ICMS"},</v>
      </c>
      <c r="W1052" s="191" t="str">
        <f>IF(Q1052="Campo","@Campos(posicao = "&amp;K1052&amp;", tipo = '"&amp;R1052&amp;"')@Column(name = """&amp;L1052&amp;""")"&amp;IF(R1052="D","@Temporal(TemporalType.DATE)","")&amp;"private "&amp;VLOOKUP(TEXT(R1052,"@"),Apoio!A:B,2,0)&amp;" "&amp;SUBSTITUTE(LOWER(LEFT(L1052,1))&amp;RIGHT(PROPER(L1052),LEN(L1052)-1),"_","")&amp;";",IF(ISNUMBER(Q1052),IF(R1052="R","@Entity@Table(name = ""reg_"&amp;LOWER(J1052)&amp;""")@XmlRootElement","")&amp;VLOOKUP(J1052,Blocos!D:I,6,0)&amp;Apoio!$E$1&amp;Y1052,""))</f>
        <v>@Campos(posicao = 20, tipo = 'R')@Column(name = "VL_ICMS")private BigDecimal vlIcms;</v>
      </c>
      <c r="X1052" s="190" t="str">
        <f>IF(ISNUMBER(Q1052),COUNTIF(Blocos!G:G,J1052),"")</f>
        <v/>
      </c>
      <c r="Y1052" s="190" t="str">
        <f>IF(OR(X1052=0,X1052=""),"",VLOOKUP(SUMIFS(Blocos!A:A,Blocos!H:H,'EFD REGISTROS e Campos (2)'!X1052,Blocos!G:G,'EFD REGISTROS e Campos (2)'!J1052),Blocos!A:L,12,0))</f>
        <v/>
      </c>
      <c r="Z1052" s="190" t="str">
        <f>IF(ISNUMBER(Q1053),VLOOKUP(J1052,Blocos!D:G,4,0),"")</f>
        <v/>
      </c>
      <c r="AA1052" s="190" t="str">
        <f>IF(ISNUMBER(Q1052),CONCATENATE("CREATE TABLE ""reg_",LOWER(J1052),""" (""ID"" bigint NOT NULL AUTO_INCREMENT,  ""HASHFILE"" varchar(255) DEFAULT NULL, ""ID_PAI"" bigint NOT NULL,"),IF(Q1052="Campo",CONCATENATE("""",L1052,""" ",VLOOKUP(R1052,Apoio!A:C,3,0)),""))&amp;IF(Z1052="","",CONCATENATE("PRIMARY KEY (""ID""), KEY ""FK_reg_",LOWER(Z1052),"_ID_PAI"" (""ID_PAI""), CONSTRAINT ""FK_reg_",LOWER(Z1052),"_ID_PAI"" FOREIGN KEY (""ID_PAI"") REFERENCES ""reg_",LOWER(Z1052),""" (""ID"")) ENGINE=InnoDB AUTO_INCREMENT=105774 DEFAULT CHARSET=utf8mb4 COLLATE=utf8mb4_0900_ai_ci;"))</f>
        <v>"VL_ICMS" decimal(15,6) DEFAULT NULL,</v>
      </c>
      <c r="AB1052" s="190" t="str">
        <f t="shared" si="119"/>
        <v>`reg_c500`.`VL_ICMS`,</v>
      </c>
    </row>
    <row r="1053" spans="10:28" ht="14.5" hidden="1" customHeight="1" x14ac:dyDescent="0.3">
      <c r="J1053" s="187" t="str">
        <f t="shared" si="114"/>
        <v>C500</v>
      </c>
      <c r="K1053" s="181">
        <v>21</v>
      </c>
      <c r="L1053" s="289" t="s">
        <v>580</v>
      </c>
      <c r="M1053" s="182" t="s">
        <v>1625</v>
      </c>
      <c r="N1053" s="181" t="s">
        <v>32</v>
      </c>
      <c r="O1053" s="181" t="s">
        <v>28</v>
      </c>
      <c r="P1053" s="181">
        <v>2</v>
      </c>
      <c r="Q1053" s="192" t="str">
        <f t="shared" si="115"/>
        <v>Campo</v>
      </c>
      <c r="R1053" s="192" t="s">
        <v>3606</v>
      </c>
      <c r="S1053" s="191" t="str">
        <f t="shared" si="116"/>
        <v/>
      </c>
      <c r="T1053" s="192" t="str">
        <f t="shared" si="117"/>
        <v>&lt;campo posicao="21"&gt;
&lt;coluna&gt;VL_BC_ICMS_ST&lt;/coluna&gt;
&lt;descricao&gt;Valor acumulado da base de cálculo do ICMS substituição tributária&lt;/descricao&gt;
&lt;tipo&gt;R&lt;/tipo&gt;
&lt;/campo&gt;</v>
      </c>
      <c r="U1053" s="192" t="str">
        <f t="shared" si="113"/>
        <v>&lt;campo posicao="21"&gt;
&lt;coluna&gt;VL_BC_ICMS_ST&lt;/coluna&gt;
&lt;descricao&gt;Valor acumulado da base de cálculo do ICMS substituição tributária&lt;/descricao&gt;
&lt;tipo&gt;R&lt;/tipo&gt;
&lt;/campo&gt;</v>
      </c>
      <c r="V1053" s="192" t="str">
        <f t="shared" si="118"/>
        <v>{"Column22", "VL_BC_ICMS_ST"},</v>
      </c>
      <c r="W1053" s="191" t="str">
        <f>IF(Q1053="Campo","@Campos(posicao = "&amp;K1053&amp;", tipo = '"&amp;R1053&amp;"')@Column(name = """&amp;L1053&amp;""")"&amp;IF(R1053="D","@Temporal(TemporalType.DATE)","")&amp;"private "&amp;VLOOKUP(TEXT(R1053,"@"),Apoio!A:B,2,0)&amp;" "&amp;SUBSTITUTE(LOWER(LEFT(L1053,1))&amp;RIGHT(PROPER(L1053),LEN(L1053)-1),"_","")&amp;";",IF(ISNUMBER(Q1053),IF(R1053="R","@Entity@Table(name = ""reg_"&amp;LOWER(J1053)&amp;""")@XmlRootElement","")&amp;VLOOKUP(J1053,Blocos!D:I,6,0)&amp;Apoio!$E$1&amp;Y1053,""))</f>
        <v>@Campos(posicao = 21, tipo = 'R')@Column(name = "VL_BC_ICMS_ST")private BigDecimal vlBcIcmsSt;</v>
      </c>
      <c r="X1053" s="190" t="str">
        <f>IF(ISNUMBER(Q1053),COUNTIF(Blocos!G:G,J1053),"")</f>
        <v/>
      </c>
      <c r="Y1053" s="190" t="str">
        <f>IF(OR(X1053=0,X1053=""),"",VLOOKUP(SUMIFS(Blocos!A:A,Blocos!H:H,'EFD REGISTROS e Campos (2)'!X1053,Blocos!G:G,'EFD REGISTROS e Campos (2)'!J1053),Blocos!A:L,12,0))</f>
        <v/>
      </c>
      <c r="Z1053" s="190" t="str">
        <f>IF(ISNUMBER(Q1054),VLOOKUP(J1053,Blocos!D:G,4,0),"")</f>
        <v/>
      </c>
      <c r="AA1053" s="190" t="str">
        <f>IF(ISNUMBER(Q1053),CONCATENATE("CREATE TABLE ""reg_",LOWER(J1053),""" (""ID"" bigint NOT NULL AUTO_INCREMENT,  ""HASHFILE"" varchar(255) DEFAULT NULL, ""ID_PAI"" bigint NOT NULL,"),IF(Q1053="Campo",CONCATENATE("""",L1053,""" ",VLOOKUP(R1053,Apoio!A:C,3,0)),""))&amp;IF(Z1053="","",CONCATENATE("PRIMARY KEY (""ID""), KEY ""FK_reg_",LOWER(Z1053),"_ID_PAI"" (""ID_PAI""), CONSTRAINT ""FK_reg_",LOWER(Z1053),"_ID_PAI"" FOREIGN KEY (""ID_PAI"") REFERENCES ""reg_",LOWER(Z1053),""" (""ID"")) ENGINE=InnoDB AUTO_INCREMENT=105774 DEFAULT CHARSET=utf8mb4 COLLATE=utf8mb4_0900_ai_ci;"))</f>
        <v>"VL_BC_ICMS_ST" decimal(15,6) DEFAULT NULL,</v>
      </c>
      <c r="AB1053" s="190" t="str">
        <f t="shared" si="119"/>
        <v>`reg_c500`.`VL_BC_ICMS_ST`,</v>
      </c>
    </row>
    <row r="1054" spans="10:28" ht="14.5" hidden="1" customHeight="1" x14ac:dyDescent="0.3">
      <c r="J1054" s="187" t="str">
        <f t="shared" si="114"/>
        <v>C500</v>
      </c>
      <c r="K1054" s="181">
        <v>22</v>
      </c>
      <c r="L1054" s="289" t="s">
        <v>582</v>
      </c>
      <c r="M1054" s="182" t="s">
        <v>1626</v>
      </c>
      <c r="N1054" s="181" t="s">
        <v>32</v>
      </c>
      <c r="O1054" s="181" t="s">
        <v>28</v>
      </c>
      <c r="P1054" s="181">
        <v>2</v>
      </c>
      <c r="Q1054" s="192" t="str">
        <f t="shared" si="115"/>
        <v>Campo</v>
      </c>
      <c r="R1054" s="192" t="s">
        <v>3606</v>
      </c>
      <c r="S1054" s="191" t="str">
        <f t="shared" si="116"/>
        <v/>
      </c>
      <c r="T1054" s="192" t="str">
        <f t="shared" si="117"/>
        <v>&lt;campo posicao="22"&gt;
&lt;coluna&gt;VL_ICMS_ST&lt;/coluna&gt;
&lt;descricao&gt;Valor acumulado do ICMS retido por substituição tributária&lt;/descricao&gt;
&lt;tipo&gt;R&lt;/tipo&gt;
&lt;/campo&gt;</v>
      </c>
      <c r="U1054" s="192" t="str">
        <f t="shared" si="113"/>
        <v>&lt;campo posicao="22"&gt;
&lt;coluna&gt;VL_ICMS_ST&lt;/coluna&gt;
&lt;descricao&gt;Valor acumulado do ICMS retido por substituição tributária&lt;/descricao&gt;
&lt;tipo&gt;R&lt;/tipo&gt;
&lt;/campo&gt;</v>
      </c>
      <c r="V1054" s="192" t="str">
        <f t="shared" si="118"/>
        <v>{"Column23", "VL_ICMS_ST"},</v>
      </c>
      <c r="W1054" s="191" t="str">
        <f>IF(Q1054="Campo","@Campos(posicao = "&amp;K1054&amp;", tipo = '"&amp;R1054&amp;"')@Column(name = """&amp;L1054&amp;""")"&amp;IF(R1054="D","@Temporal(TemporalType.DATE)","")&amp;"private "&amp;VLOOKUP(TEXT(R1054,"@"),Apoio!A:B,2,0)&amp;" "&amp;SUBSTITUTE(LOWER(LEFT(L1054,1))&amp;RIGHT(PROPER(L1054),LEN(L1054)-1),"_","")&amp;";",IF(ISNUMBER(Q1054),IF(R1054="R","@Entity@Table(name = ""reg_"&amp;LOWER(J1054)&amp;""")@XmlRootElement","")&amp;VLOOKUP(J1054,Blocos!D:I,6,0)&amp;Apoio!$E$1&amp;Y1054,""))</f>
        <v>@Campos(posicao = 22, tipo = 'R')@Column(name = "VL_ICMS_ST")private BigDecimal vlIcmsSt;</v>
      </c>
      <c r="X1054" s="190" t="str">
        <f>IF(ISNUMBER(Q1054),COUNTIF(Blocos!G:G,J1054),"")</f>
        <v/>
      </c>
      <c r="Y1054" s="190" t="str">
        <f>IF(OR(X1054=0,X1054=""),"",VLOOKUP(SUMIFS(Blocos!A:A,Blocos!H:H,'EFD REGISTROS e Campos (2)'!X1054,Blocos!G:G,'EFD REGISTROS e Campos (2)'!J1054),Blocos!A:L,12,0))</f>
        <v/>
      </c>
      <c r="Z1054" s="190" t="str">
        <f>IF(ISNUMBER(Q1055),VLOOKUP(J1054,Blocos!D:G,4,0),"")</f>
        <v/>
      </c>
      <c r="AA1054" s="190" t="str">
        <f>IF(ISNUMBER(Q1054),CONCATENATE("CREATE TABLE ""reg_",LOWER(J1054),""" (""ID"" bigint NOT NULL AUTO_INCREMENT,  ""HASHFILE"" varchar(255) DEFAULT NULL, ""ID_PAI"" bigint NOT NULL,"),IF(Q1054="Campo",CONCATENATE("""",L1054,""" ",VLOOKUP(R1054,Apoio!A:C,3,0)),""))&amp;IF(Z1054="","",CONCATENATE("PRIMARY KEY (""ID""), KEY ""FK_reg_",LOWER(Z1054),"_ID_PAI"" (""ID_PAI""), CONSTRAINT ""FK_reg_",LOWER(Z1054),"_ID_PAI"" FOREIGN KEY (""ID_PAI"") REFERENCES ""reg_",LOWER(Z1054),""" (""ID"")) ENGINE=InnoDB AUTO_INCREMENT=105774 DEFAULT CHARSET=utf8mb4 COLLATE=utf8mb4_0900_ai_ci;"))</f>
        <v>"VL_ICMS_ST" decimal(15,6) DEFAULT NULL,</v>
      </c>
      <c r="AB1054" s="190" t="str">
        <f t="shared" si="119"/>
        <v>`reg_c500`.`VL_ICMS_ST`,</v>
      </c>
    </row>
    <row r="1055" spans="10:28" ht="14.5" hidden="1" customHeight="1" x14ac:dyDescent="0.3">
      <c r="J1055" s="187" t="str">
        <f t="shared" si="114"/>
        <v>C500</v>
      </c>
      <c r="K1055" s="181">
        <v>23</v>
      </c>
      <c r="L1055" s="289" t="s">
        <v>269</v>
      </c>
      <c r="M1055" s="182" t="s">
        <v>616</v>
      </c>
      <c r="N1055" s="181" t="s">
        <v>27</v>
      </c>
      <c r="O1055" s="181">
        <v>6</v>
      </c>
      <c r="P1055" s="181" t="s">
        <v>28</v>
      </c>
      <c r="Q1055" s="192" t="str">
        <f t="shared" si="115"/>
        <v>Campo</v>
      </c>
      <c r="R1055" s="192" t="s">
        <v>27</v>
      </c>
      <c r="S1055" s="191" t="str">
        <f t="shared" si="116"/>
        <v/>
      </c>
      <c r="T1055" s="192" t="str">
        <f t="shared" si="117"/>
        <v>&lt;campo posicao="23"&gt;
&lt;coluna&gt;COD_INF&lt;/coluna&gt;
&lt;descricao&gt;Código da informação complementar do documento fiscal (campo 02 do Registro 0450)&lt;/descricao&gt;
&lt;tipo&gt;C&lt;/tipo&gt;
&lt;/campo&gt;</v>
      </c>
      <c r="U1055" s="192" t="str">
        <f t="shared" si="113"/>
        <v>&lt;campo posicao="23"&gt;
&lt;coluna&gt;COD_INF&lt;/coluna&gt;
&lt;descricao&gt;Código da informação complementar do documento fiscal (campo 02 do Registro 0450)&lt;/descricao&gt;
&lt;tipo&gt;C&lt;/tipo&gt;
&lt;/campo&gt;</v>
      </c>
      <c r="V1055" s="192" t="str">
        <f t="shared" si="118"/>
        <v>{"Column24", "COD_INF"},</v>
      </c>
      <c r="W1055" s="191" t="str">
        <f>IF(Q1055="Campo","@Campos(posicao = "&amp;K1055&amp;", tipo = '"&amp;R1055&amp;"')@Column(name = """&amp;L1055&amp;""")"&amp;IF(R1055="D","@Temporal(TemporalType.DATE)","")&amp;"private "&amp;VLOOKUP(TEXT(R1055,"@"),Apoio!A:B,2,0)&amp;" "&amp;SUBSTITUTE(LOWER(LEFT(L1055,1))&amp;RIGHT(PROPER(L1055),LEN(L1055)-1),"_","")&amp;";",IF(ISNUMBER(Q1055),IF(R1055="R","@Entity@Table(name = ""reg_"&amp;LOWER(J1055)&amp;""")@XmlRootElement","")&amp;VLOOKUP(J1055,Blocos!D:I,6,0)&amp;Apoio!$E$1&amp;Y1055,""))</f>
        <v>@Campos(posicao = 23, tipo = 'C')@Column(name = "COD_INF")private String codInf;</v>
      </c>
      <c r="X1055" s="190" t="str">
        <f>IF(ISNUMBER(Q1055),COUNTIF(Blocos!G:G,J1055),"")</f>
        <v/>
      </c>
      <c r="Y1055" s="190" t="str">
        <f>IF(OR(X1055=0,X1055=""),"",VLOOKUP(SUMIFS(Blocos!A:A,Blocos!H:H,'EFD REGISTROS e Campos (2)'!X1055,Blocos!G:G,'EFD REGISTROS e Campos (2)'!J1055),Blocos!A:L,12,0))</f>
        <v/>
      </c>
      <c r="Z1055" s="190" t="str">
        <f>IF(ISNUMBER(Q1056),VLOOKUP(J1055,Blocos!D:G,4,0),"")</f>
        <v/>
      </c>
      <c r="AA1055" s="190" t="str">
        <f>IF(ISNUMBER(Q1055),CONCATENATE("CREATE TABLE ""reg_",LOWER(J1055),""" (""ID"" bigint NOT NULL AUTO_INCREMENT,  ""HASHFILE"" varchar(255) DEFAULT NULL, ""ID_PAI"" bigint NOT NULL,"),IF(Q1055="Campo",CONCATENATE("""",L1055,""" ",VLOOKUP(R1055,Apoio!A:C,3,0)),""))&amp;IF(Z1055="","",CONCATENATE("PRIMARY KEY (""ID""), KEY ""FK_reg_",LOWER(Z1055),"_ID_PAI"" (""ID_PAI""), CONSTRAINT ""FK_reg_",LOWER(Z1055),"_ID_PAI"" FOREIGN KEY (""ID_PAI"") REFERENCES ""reg_",LOWER(Z1055),""" (""ID"")) ENGINE=InnoDB AUTO_INCREMENT=105774 DEFAULT CHARSET=utf8mb4 COLLATE=utf8mb4_0900_ai_ci;"))</f>
        <v>"COD_INF" varchar(255) DEFAULT NULL,</v>
      </c>
      <c r="AB1055" s="190" t="str">
        <f t="shared" si="119"/>
        <v>`reg_c500`.`COD_INF`,</v>
      </c>
    </row>
    <row r="1056" spans="10:28" ht="14.5" hidden="1" customHeight="1" x14ac:dyDescent="0.3">
      <c r="J1056" s="187" t="str">
        <f t="shared" si="114"/>
        <v>C500</v>
      </c>
      <c r="K1056" s="181">
        <v>24</v>
      </c>
      <c r="L1056" s="289" t="s">
        <v>586</v>
      </c>
      <c r="M1056" s="182" t="s">
        <v>846</v>
      </c>
      <c r="N1056" s="181" t="s">
        <v>32</v>
      </c>
      <c r="O1056" s="181" t="s">
        <v>28</v>
      </c>
      <c r="P1056" s="181">
        <v>2</v>
      </c>
      <c r="Q1056" s="192" t="str">
        <f t="shared" si="115"/>
        <v>Campo</v>
      </c>
      <c r="R1056" s="192" t="s">
        <v>3606</v>
      </c>
      <c r="S1056" s="191" t="str">
        <f t="shared" si="116"/>
        <v/>
      </c>
      <c r="T1056" s="192" t="str">
        <f t="shared" si="117"/>
        <v>&lt;campo posicao="24"&gt;
&lt;coluna&gt;VL_PIS&lt;/coluna&gt;
&lt;descricao&gt;Valor do PIS&lt;/descricao&gt;
&lt;tipo&gt;R&lt;/tipo&gt;
&lt;/campo&gt;</v>
      </c>
      <c r="U1056" s="192" t="str">
        <f t="shared" si="113"/>
        <v>&lt;campo posicao="24"&gt;
&lt;coluna&gt;VL_PIS&lt;/coluna&gt;
&lt;descricao&gt;Valor do PIS&lt;/descricao&gt;
&lt;tipo&gt;R&lt;/tipo&gt;
&lt;/campo&gt;</v>
      </c>
      <c r="V1056" s="192" t="str">
        <f t="shared" si="118"/>
        <v>{"Column25", "VL_PIS"},</v>
      </c>
      <c r="W1056" s="191" t="str">
        <f>IF(Q1056="Campo","@Campos(posicao = "&amp;K1056&amp;", tipo = '"&amp;R1056&amp;"')@Column(name = """&amp;L1056&amp;""")"&amp;IF(R1056="D","@Temporal(TemporalType.DATE)","")&amp;"private "&amp;VLOOKUP(TEXT(R1056,"@"),Apoio!A:B,2,0)&amp;" "&amp;SUBSTITUTE(LOWER(LEFT(L1056,1))&amp;RIGHT(PROPER(L1056),LEN(L1056)-1),"_","")&amp;";",IF(ISNUMBER(Q1056),IF(R1056="R","@Entity@Table(name = ""reg_"&amp;LOWER(J1056)&amp;""")@XmlRootElement","")&amp;VLOOKUP(J1056,Blocos!D:I,6,0)&amp;Apoio!$E$1&amp;Y1056,""))</f>
        <v>@Campos(posicao = 24, tipo = 'R')@Column(name = "VL_PIS")private BigDecimal vlPis;</v>
      </c>
      <c r="X1056" s="190" t="str">
        <f>IF(ISNUMBER(Q1056),COUNTIF(Blocos!G:G,J1056),"")</f>
        <v/>
      </c>
      <c r="Y1056" s="190" t="str">
        <f>IF(OR(X1056=0,X1056=""),"",VLOOKUP(SUMIFS(Blocos!A:A,Blocos!H:H,'EFD REGISTROS e Campos (2)'!X1056,Blocos!G:G,'EFD REGISTROS e Campos (2)'!J1056),Blocos!A:L,12,0))</f>
        <v/>
      </c>
      <c r="Z1056" s="190" t="str">
        <f>IF(ISNUMBER(Q1057),VLOOKUP(J1056,Blocos!D:G,4,0),"")</f>
        <v/>
      </c>
      <c r="AA1056" s="190" t="str">
        <f>IF(ISNUMBER(Q1056),CONCATENATE("CREATE TABLE ""reg_",LOWER(J1056),""" (""ID"" bigint NOT NULL AUTO_INCREMENT,  ""HASHFILE"" varchar(255) DEFAULT NULL, ""ID_PAI"" bigint NOT NULL,"),IF(Q1056="Campo",CONCATENATE("""",L1056,""" ",VLOOKUP(R1056,Apoio!A:C,3,0)),""))&amp;IF(Z1056="","",CONCATENATE("PRIMARY KEY (""ID""), KEY ""FK_reg_",LOWER(Z1056),"_ID_PAI"" (""ID_PAI""), CONSTRAINT ""FK_reg_",LOWER(Z1056),"_ID_PAI"" FOREIGN KEY (""ID_PAI"") REFERENCES ""reg_",LOWER(Z1056),""" (""ID"")) ENGINE=InnoDB AUTO_INCREMENT=105774 DEFAULT CHARSET=utf8mb4 COLLATE=utf8mb4_0900_ai_ci;"))</f>
        <v>"VL_PIS" decimal(15,6) DEFAULT NULL,</v>
      </c>
      <c r="AB1056" s="190" t="str">
        <f t="shared" si="119"/>
        <v>`reg_c500`.`VL_PIS`,</v>
      </c>
    </row>
    <row r="1057" spans="10:28" ht="14.5" hidden="1" customHeight="1" x14ac:dyDescent="0.3">
      <c r="J1057" s="187" t="str">
        <f t="shared" si="114"/>
        <v>C500</v>
      </c>
      <c r="K1057" s="181">
        <v>25</v>
      </c>
      <c r="L1057" s="289" t="s">
        <v>588</v>
      </c>
      <c r="M1057" s="182" t="s">
        <v>857</v>
      </c>
      <c r="N1057" s="181" t="s">
        <v>32</v>
      </c>
      <c r="O1057" s="181" t="s">
        <v>28</v>
      </c>
      <c r="P1057" s="181">
        <v>2</v>
      </c>
      <c r="Q1057" s="192" t="str">
        <f t="shared" si="115"/>
        <v>Campo</v>
      </c>
      <c r="R1057" s="192" t="s">
        <v>3606</v>
      </c>
      <c r="S1057" s="191" t="str">
        <f t="shared" si="116"/>
        <v/>
      </c>
      <c r="T1057" s="192" t="str">
        <f t="shared" si="117"/>
        <v>&lt;campo posicao="25"&gt;
&lt;coluna&gt;VL_COFINS&lt;/coluna&gt;
&lt;descricao&gt;Valor da COFINS&lt;/descricao&gt;
&lt;tipo&gt;R&lt;/tipo&gt;
&lt;/campo&gt;</v>
      </c>
      <c r="U1057" s="192" t="str">
        <f t="shared" si="113"/>
        <v>&lt;campo posicao="25"&gt;
&lt;coluna&gt;VL_COFINS&lt;/coluna&gt;
&lt;descricao&gt;Valor da COFINS&lt;/descricao&gt;
&lt;tipo&gt;R&lt;/tipo&gt;
&lt;/campo&gt;</v>
      </c>
      <c r="V1057" s="192" t="str">
        <f t="shared" si="118"/>
        <v>{"Column26", "VL_COFINS"},</v>
      </c>
      <c r="W1057" s="191" t="str">
        <f>IF(Q1057="Campo","@Campos(posicao = "&amp;K1057&amp;", tipo = '"&amp;R1057&amp;"')@Column(name = """&amp;L1057&amp;""")"&amp;IF(R1057="D","@Temporal(TemporalType.DATE)","")&amp;"private "&amp;VLOOKUP(TEXT(R1057,"@"),Apoio!A:B,2,0)&amp;" "&amp;SUBSTITUTE(LOWER(LEFT(L1057,1))&amp;RIGHT(PROPER(L1057),LEN(L1057)-1),"_","")&amp;";",IF(ISNUMBER(Q1057),IF(R1057="R","@Entity@Table(name = ""reg_"&amp;LOWER(J1057)&amp;""")@XmlRootElement","")&amp;VLOOKUP(J1057,Blocos!D:I,6,0)&amp;Apoio!$E$1&amp;Y1057,""))</f>
        <v>@Campos(posicao = 25, tipo = 'R')@Column(name = "VL_COFINS")private BigDecimal vlCofins;</v>
      </c>
      <c r="X1057" s="190" t="str">
        <f>IF(ISNUMBER(Q1057),COUNTIF(Blocos!G:G,J1057),"")</f>
        <v/>
      </c>
      <c r="Y1057" s="190" t="str">
        <f>IF(OR(X1057=0,X1057=""),"",VLOOKUP(SUMIFS(Blocos!A:A,Blocos!H:H,'EFD REGISTROS e Campos (2)'!X1057,Blocos!G:G,'EFD REGISTROS e Campos (2)'!J1057),Blocos!A:L,12,0))</f>
        <v/>
      </c>
      <c r="Z1057" s="190" t="str">
        <f>IF(ISNUMBER(Q1058),VLOOKUP(J1057,Blocos!D:G,4,0),"")</f>
        <v/>
      </c>
      <c r="AA1057" s="190" t="str">
        <f>IF(ISNUMBER(Q1057),CONCATENATE("CREATE TABLE ""reg_",LOWER(J1057),""" (""ID"" bigint NOT NULL AUTO_INCREMENT,  ""HASHFILE"" varchar(255) DEFAULT NULL, ""ID_PAI"" bigint NOT NULL,"),IF(Q1057="Campo",CONCATENATE("""",L1057,""" ",VLOOKUP(R1057,Apoio!A:C,3,0)),""))&amp;IF(Z1057="","",CONCATENATE("PRIMARY KEY (""ID""), KEY ""FK_reg_",LOWER(Z1057),"_ID_PAI"" (""ID_PAI""), CONSTRAINT ""FK_reg_",LOWER(Z1057),"_ID_PAI"" FOREIGN KEY (""ID_PAI"") REFERENCES ""reg_",LOWER(Z1057),""" (""ID"")) ENGINE=InnoDB AUTO_INCREMENT=105774 DEFAULT CHARSET=utf8mb4 COLLATE=utf8mb4_0900_ai_ci;"))</f>
        <v>"VL_COFINS" decimal(15,6) DEFAULT NULL,</v>
      </c>
      <c r="AB1057" s="190" t="str">
        <f t="shared" si="119"/>
        <v>`reg_c500`.`VL_COFINS`,</v>
      </c>
    </row>
    <row r="1058" spans="10:28" ht="14.5" hidden="1" customHeight="1" x14ac:dyDescent="0.3">
      <c r="J1058" s="187" t="str">
        <f t="shared" si="114"/>
        <v>C500</v>
      </c>
      <c r="K1058" s="181">
        <v>26</v>
      </c>
      <c r="L1058" s="285" t="s">
        <v>1627</v>
      </c>
      <c r="M1058" s="182" t="s">
        <v>1628</v>
      </c>
      <c r="N1058" s="181" t="s">
        <v>27</v>
      </c>
      <c r="O1058" s="196" t="s">
        <v>240</v>
      </c>
      <c r="P1058" s="196" t="s">
        <v>28</v>
      </c>
      <c r="Q1058" s="192" t="str">
        <f t="shared" si="115"/>
        <v>Campo</v>
      </c>
      <c r="R1058" s="192" t="s">
        <v>27</v>
      </c>
      <c r="S1058" s="191" t="str">
        <f t="shared" si="116"/>
        <v/>
      </c>
      <c r="T1058" s="192" t="str">
        <f t="shared" si="117"/>
        <v>&lt;campo posicao="26"&gt;
&lt;coluna&gt;TP_LIGACAO&lt;/coluna&gt;
&lt;descricao&gt;Código de tipo de Ligação &lt;/descricao&gt;
&lt;tipo&gt;C&lt;/tipo&gt;
&lt;/campo&gt;</v>
      </c>
      <c r="U1058" s="192" t="str">
        <f t="shared" si="113"/>
        <v>&lt;campo posicao="26"&gt;
&lt;coluna&gt;TP_LIGACAO&lt;/coluna&gt;
&lt;descricao&gt;Código de tipo de Ligação &lt;/descricao&gt;
&lt;tipo&gt;C&lt;/tipo&gt;
&lt;/campo&gt;</v>
      </c>
      <c r="V1058" s="192" t="str">
        <f t="shared" si="118"/>
        <v>{"Column27", "TP_LIGACAO"},</v>
      </c>
      <c r="W1058" s="191" t="str">
        <f>IF(Q1058="Campo","@Campos(posicao = "&amp;K1058&amp;", tipo = '"&amp;R1058&amp;"')@Column(name = """&amp;L1058&amp;""")"&amp;IF(R1058="D","@Temporal(TemporalType.DATE)","")&amp;"private "&amp;VLOOKUP(TEXT(R1058,"@"),Apoio!A:B,2,0)&amp;" "&amp;SUBSTITUTE(LOWER(LEFT(L1058,1))&amp;RIGHT(PROPER(L1058),LEN(L1058)-1),"_","")&amp;";",IF(ISNUMBER(Q1058),IF(R1058="R","@Entity@Table(name = ""reg_"&amp;LOWER(J1058)&amp;""")@XmlRootElement","")&amp;VLOOKUP(J1058,Blocos!D:I,6,0)&amp;Apoio!$E$1&amp;Y1058,""))</f>
        <v>@Campos(posicao = 26, tipo = 'C')@Column(name = "TP_LIGACAO")private String tpLigacao;</v>
      </c>
      <c r="X1058" s="190" t="str">
        <f>IF(ISNUMBER(Q1058),COUNTIF(Blocos!G:G,J1058),"")</f>
        <v/>
      </c>
      <c r="Y1058" s="190" t="str">
        <f>IF(OR(X1058=0,X1058=""),"",VLOOKUP(SUMIFS(Blocos!A:A,Blocos!H:H,'EFD REGISTROS e Campos (2)'!X1058,Blocos!G:G,'EFD REGISTROS e Campos (2)'!J1058),Blocos!A:L,12,0))</f>
        <v/>
      </c>
      <c r="Z1058" s="190" t="str">
        <f>IF(ISNUMBER(Q1059),VLOOKUP(J1058,Blocos!D:G,4,0),"")</f>
        <v/>
      </c>
      <c r="AA1058" s="190" t="str">
        <f>IF(ISNUMBER(Q1058),CONCATENATE("CREATE TABLE ""reg_",LOWER(J1058),""" (""ID"" bigint NOT NULL AUTO_INCREMENT,  ""HASHFILE"" varchar(255) DEFAULT NULL, ""ID_PAI"" bigint NOT NULL,"),IF(Q1058="Campo",CONCATENATE("""",L1058,""" ",VLOOKUP(R1058,Apoio!A:C,3,0)),""))&amp;IF(Z1058="","",CONCATENATE("PRIMARY KEY (""ID""), KEY ""FK_reg_",LOWER(Z1058),"_ID_PAI"" (""ID_PAI""), CONSTRAINT ""FK_reg_",LOWER(Z1058),"_ID_PAI"" FOREIGN KEY (""ID_PAI"") REFERENCES ""reg_",LOWER(Z1058),""" (""ID"")) ENGINE=InnoDB AUTO_INCREMENT=105774 DEFAULT CHARSET=utf8mb4 COLLATE=utf8mb4_0900_ai_ci;"))</f>
        <v>"TP_LIGACAO" varchar(255) DEFAULT NULL,</v>
      </c>
      <c r="AB1058" s="190" t="str">
        <f t="shared" si="119"/>
        <v>`reg_c500`.`TP_LIGACAO`,</v>
      </c>
    </row>
    <row r="1059" spans="10:28" ht="14.5" hidden="1" customHeight="1" x14ac:dyDescent="0.3">
      <c r="J1059" s="187" t="str">
        <f t="shared" si="114"/>
        <v>C500</v>
      </c>
      <c r="K1059" s="181"/>
      <c r="L1059" s="285"/>
      <c r="M1059" s="182" t="s">
        <v>1629</v>
      </c>
      <c r="N1059" s="196"/>
      <c r="O1059" s="196"/>
      <c r="P1059" s="196"/>
      <c r="Q1059" s="192" t="str">
        <f t="shared" si="115"/>
        <v/>
      </c>
      <c r="S1059" s="191" t="str">
        <f t="shared" si="116"/>
        <v/>
      </c>
      <c r="T1059" s="192" t="str">
        <f t="shared" si="117"/>
        <v/>
      </c>
      <c r="U1059" s="192" t="str">
        <f t="shared" si="113"/>
        <v/>
      </c>
      <c r="V1059" s="192" t="str">
        <f t="shared" si="118"/>
        <v/>
      </c>
      <c r="W1059" s="191" t="str">
        <f>IF(Q1059="Campo","@Campos(posicao = "&amp;K1059&amp;", tipo = '"&amp;R1059&amp;"')@Column(name = """&amp;L1059&amp;""")"&amp;IF(R1059="D","@Temporal(TemporalType.DATE)","")&amp;"private "&amp;VLOOKUP(TEXT(R1059,"@"),Apoio!A:B,2,0)&amp;" "&amp;SUBSTITUTE(LOWER(LEFT(L1059,1))&amp;RIGHT(PROPER(L1059),LEN(L1059)-1),"_","")&amp;";",IF(ISNUMBER(Q1059),IF(R1059="R","@Entity@Table(name = ""reg_"&amp;LOWER(J1059)&amp;""")@XmlRootElement","")&amp;VLOOKUP(J1059,Blocos!D:I,6,0)&amp;Apoio!$E$1&amp;Y1059,""))</f>
        <v/>
      </c>
      <c r="X1059" s="190" t="str">
        <f>IF(ISNUMBER(Q1059),COUNTIF(Blocos!G:G,J1059),"")</f>
        <v/>
      </c>
      <c r="Y1059" s="190" t="str">
        <f>IF(OR(X1059=0,X1059=""),"",VLOOKUP(SUMIFS(Blocos!A:A,Blocos!H:H,'EFD REGISTROS e Campos (2)'!X1059,Blocos!G:G,'EFD REGISTROS e Campos (2)'!J1059),Blocos!A:L,12,0))</f>
        <v/>
      </c>
      <c r="Z1059" s="190" t="str">
        <f>IF(ISNUMBER(Q1060),VLOOKUP(J1059,Blocos!D:G,4,0),"")</f>
        <v/>
      </c>
      <c r="AA1059" s="190" t="str">
        <f>IF(ISNUMBER(Q1059),CONCATENATE("CREATE TABLE ""reg_",LOWER(J1059),""" (""ID"" bigint NOT NULL AUTO_INCREMENT,  ""HASHFILE"" varchar(255) DEFAULT NULL, ""ID_PAI"" bigint NOT NULL,"),IF(Q1059="Campo",CONCATENATE("""",L1059,""" ",VLOOKUP(R1059,Apoio!A:C,3,0)),""))&amp;IF(Z1059="","",CONCATENATE("PRIMARY KEY (""ID""), KEY ""FK_reg_",LOWER(Z1059),"_ID_PAI"" (""ID_PAI""), CONSTRAINT ""FK_reg_",LOWER(Z1059),"_ID_PAI"" FOREIGN KEY (""ID_PAI"") REFERENCES ""reg_",LOWER(Z1059),""" (""ID"")) ENGINE=InnoDB AUTO_INCREMENT=105774 DEFAULT CHARSET=utf8mb4 COLLATE=utf8mb4_0900_ai_ci;"))</f>
        <v/>
      </c>
      <c r="AB1059" s="190" t="str">
        <f t="shared" si="119"/>
        <v/>
      </c>
    </row>
    <row r="1060" spans="10:28" ht="14.5" hidden="1" customHeight="1" x14ac:dyDescent="0.3">
      <c r="J1060" s="187" t="str">
        <f t="shared" si="114"/>
        <v>C500</v>
      </c>
      <c r="K1060" s="181"/>
      <c r="L1060" s="285"/>
      <c r="M1060" s="182" t="s">
        <v>1630</v>
      </c>
      <c r="N1060" s="196"/>
      <c r="O1060" s="196"/>
      <c r="P1060" s="196"/>
      <c r="Q1060" s="192" t="str">
        <f t="shared" si="115"/>
        <v/>
      </c>
      <c r="S1060" s="191" t="str">
        <f t="shared" si="116"/>
        <v/>
      </c>
      <c r="T1060" s="192" t="str">
        <f t="shared" si="117"/>
        <v/>
      </c>
      <c r="U1060" s="192" t="str">
        <f t="shared" si="113"/>
        <v/>
      </c>
      <c r="V1060" s="192" t="str">
        <f t="shared" si="118"/>
        <v/>
      </c>
      <c r="W1060" s="191" t="str">
        <f>IF(Q1060="Campo","@Campos(posicao = "&amp;K1060&amp;", tipo = '"&amp;R1060&amp;"')@Column(name = """&amp;L1060&amp;""")"&amp;IF(R1060="D","@Temporal(TemporalType.DATE)","")&amp;"private "&amp;VLOOKUP(TEXT(R1060,"@"),Apoio!A:B,2,0)&amp;" "&amp;SUBSTITUTE(LOWER(LEFT(L1060,1))&amp;RIGHT(PROPER(L1060),LEN(L1060)-1),"_","")&amp;";",IF(ISNUMBER(Q1060),IF(R1060="R","@Entity@Table(name = ""reg_"&amp;LOWER(J1060)&amp;""")@XmlRootElement","")&amp;VLOOKUP(J1060,Blocos!D:I,6,0)&amp;Apoio!$E$1&amp;Y1060,""))</f>
        <v/>
      </c>
      <c r="X1060" s="190" t="str">
        <f>IF(ISNUMBER(Q1060),COUNTIF(Blocos!G:G,J1060),"")</f>
        <v/>
      </c>
      <c r="Y1060" s="190" t="str">
        <f>IF(OR(X1060=0,X1060=""),"",VLOOKUP(SUMIFS(Blocos!A:A,Blocos!H:H,'EFD REGISTROS e Campos (2)'!X1060,Blocos!G:G,'EFD REGISTROS e Campos (2)'!J1060),Blocos!A:L,12,0))</f>
        <v/>
      </c>
      <c r="Z1060" s="190" t="str">
        <f>IF(ISNUMBER(Q1061),VLOOKUP(J1060,Blocos!D:G,4,0),"")</f>
        <v/>
      </c>
      <c r="AA1060" s="190" t="str">
        <f>IF(ISNUMBER(Q1060),CONCATENATE("CREATE TABLE ""reg_",LOWER(J1060),""" (""ID"" bigint NOT NULL AUTO_INCREMENT,  ""HASHFILE"" varchar(255) DEFAULT NULL, ""ID_PAI"" bigint NOT NULL,"),IF(Q1060="Campo",CONCATENATE("""",L1060,""" ",VLOOKUP(R1060,Apoio!A:C,3,0)),""))&amp;IF(Z1060="","",CONCATENATE("PRIMARY KEY (""ID""), KEY ""FK_reg_",LOWER(Z1060),"_ID_PAI"" (""ID_PAI""), CONSTRAINT ""FK_reg_",LOWER(Z1060),"_ID_PAI"" FOREIGN KEY (""ID_PAI"") REFERENCES ""reg_",LOWER(Z1060),""" (""ID"")) ENGINE=InnoDB AUTO_INCREMENT=105774 DEFAULT CHARSET=utf8mb4 COLLATE=utf8mb4_0900_ai_ci;"))</f>
        <v/>
      </c>
      <c r="AB1060" s="190" t="str">
        <f t="shared" si="119"/>
        <v/>
      </c>
    </row>
    <row r="1061" spans="10:28" ht="14.5" hidden="1" customHeight="1" x14ac:dyDescent="0.3">
      <c r="J1061" s="187" t="str">
        <f t="shared" si="114"/>
        <v>C500</v>
      </c>
      <c r="K1061" s="181"/>
      <c r="L1061" s="285"/>
      <c r="M1061" s="182" t="s">
        <v>1631</v>
      </c>
      <c r="N1061" s="196"/>
      <c r="O1061" s="196"/>
      <c r="P1061" s="196"/>
      <c r="Q1061" s="192" t="str">
        <f t="shared" si="115"/>
        <v/>
      </c>
      <c r="S1061" s="191" t="str">
        <f t="shared" si="116"/>
        <v/>
      </c>
      <c r="T1061" s="192" t="str">
        <f t="shared" si="117"/>
        <v/>
      </c>
      <c r="U1061" s="192" t="str">
        <f t="shared" si="113"/>
        <v/>
      </c>
      <c r="V1061" s="192" t="str">
        <f t="shared" si="118"/>
        <v/>
      </c>
      <c r="W1061" s="191" t="str">
        <f>IF(Q1061="Campo","@Campos(posicao = "&amp;K1061&amp;", tipo = '"&amp;R1061&amp;"')@Column(name = """&amp;L1061&amp;""")"&amp;IF(R1061="D","@Temporal(TemporalType.DATE)","")&amp;"private "&amp;VLOOKUP(TEXT(R1061,"@"),Apoio!A:B,2,0)&amp;" "&amp;SUBSTITUTE(LOWER(LEFT(L1061,1))&amp;RIGHT(PROPER(L1061),LEN(L1061)-1),"_","")&amp;";",IF(ISNUMBER(Q1061),IF(R1061="R","@Entity@Table(name = ""reg_"&amp;LOWER(J1061)&amp;""")@XmlRootElement","")&amp;VLOOKUP(J1061,Blocos!D:I,6,0)&amp;Apoio!$E$1&amp;Y1061,""))</f>
        <v/>
      </c>
      <c r="X1061" s="190" t="str">
        <f>IF(ISNUMBER(Q1061),COUNTIF(Blocos!G:G,J1061),"")</f>
        <v/>
      </c>
      <c r="Y1061" s="190" t="str">
        <f>IF(OR(X1061=0,X1061=""),"",VLOOKUP(SUMIFS(Blocos!A:A,Blocos!H:H,'EFD REGISTROS e Campos (2)'!X1061,Blocos!G:G,'EFD REGISTROS e Campos (2)'!J1061),Blocos!A:L,12,0))</f>
        <v/>
      </c>
      <c r="Z1061" s="190" t="str">
        <f>IF(ISNUMBER(Q1062),VLOOKUP(J1061,Blocos!D:G,4,0),"")</f>
        <v/>
      </c>
      <c r="AA1061" s="190" t="str">
        <f>IF(ISNUMBER(Q1061),CONCATENATE("CREATE TABLE ""reg_",LOWER(J1061),""" (""ID"" bigint NOT NULL AUTO_INCREMENT,  ""HASHFILE"" varchar(255) DEFAULT NULL, ""ID_PAI"" bigint NOT NULL,"),IF(Q1061="Campo",CONCATENATE("""",L1061,""" ",VLOOKUP(R1061,Apoio!A:C,3,0)),""))&amp;IF(Z1061="","",CONCATENATE("PRIMARY KEY (""ID""), KEY ""FK_reg_",LOWER(Z1061),"_ID_PAI"" (""ID_PAI""), CONSTRAINT ""FK_reg_",LOWER(Z1061),"_ID_PAI"" FOREIGN KEY (""ID_PAI"") REFERENCES ""reg_",LOWER(Z1061),""" (""ID"")) ENGINE=InnoDB AUTO_INCREMENT=105774 DEFAULT CHARSET=utf8mb4 COLLATE=utf8mb4_0900_ai_ci;"))</f>
        <v/>
      </c>
      <c r="AB1061" s="190" t="str">
        <f t="shared" si="119"/>
        <v/>
      </c>
    </row>
    <row r="1062" spans="10:28" ht="14.5" hidden="1" customHeight="1" x14ac:dyDescent="0.3">
      <c r="J1062" s="187" t="str">
        <f t="shared" si="114"/>
        <v>C500</v>
      </c>
      <c r="K1062" s="181">
        <v>27</v>
      </c>
      <c r="L1062" s="285" t="s">
        <v>1632</v>
      </c>
      <c r="M1062" s="182" t="s">
        <v>1633</v>
      </c>
      <c r="N1062" s="196" t="s">
        <v>27</v>
      </c>
      <c r="O1062" s="196" t="s">
        <v>54</v>
      </c>
      <c r="P1062" s="196" t="s">
        <v>28</v>
      </c>
      <c r="Q1062" s="192" t="str">
        <f t="shared" si="115"/>
        <v>Campo</v>
      </c>
      <c r="R1062" s="192" t="s">
        <v>27</v>
      </c>
      <c r="S1062" s="191" t="str">
        <f t="shared" si="116"/>
        <v/>
      </c>
      <c r="T1062" s="192" t="str">
        <f t="shared" si="117"/>
        <v>&lt;campo posicao="27"&gt;
&lt;coluna&gt;COD_GRUPO_TENSAO&lt;/coluna&gt;
&lt;descricao&gt;Código de grupo de tensão: &lt;/descricao&gt;
&lt;tipo&gt;C&lt;/tipo&gt;
&lt;/campo&gt;</v>
      </c>
      <c r="U1062" s="192" t="str">
        <f t="shared" si="113"/>
        <v>&lt;campo posicao="27"&gt;
&lt;coluna&gt;COD_GRUPO_TENSAO&lt;/coluna&gt;
&lt;descricao&gt;Código de grupo de tensão: &lt;/descricao&gt;
&lt;tipo&gt;C&lt;/tipo&gt;
&lt;/campo&gt;</v>
      </c>
      <c r="V1062" s="192" t="str">
        <f t="shared" si="118"/>
        <v>{"Column28", "COD_GRUPO_TENSAO"},</v>
      </c>
      <c r="W1062" s="191" t="str">
        <f>IF(Q1062="Campo","@Campos(posicao = "&amp;K1062&amp;", tipo = '"&amp;R1062&amp;"')@Column(name = """&amp;L1062&amp;""")"&amp;IF(R1062="D","@Temporal(TemporalType.DATE)","")&amp;"private "&amp;VLOOKUP(TEXT(R1062,"@"),Apoio!A:B,2,0)&amp;" "&amp;SUBSTITUTE(LOWER(LEFT(L1062,1))&amp;RIGHT(PROPER(L1062),LEN(L1062)-1),"_","")&amp;";",IF(ISNUMBER(Q1062),IF(R1062="R","@Entity@Table(name = ""reg_"&amp;LOWER(J1062)&amp;""")@XmlRootElement","")&amp;VLOOKUP(J1062,Blocos!D:I,6,0)&amp;Apoio!$E$1&amp;Y1062,""))</f>
        <v>@Campos(posicao = 27, tipo = 'C')@Column(name = "COD_GRUPO_TENSAO")private String codGrupoTensao;</v>
      </c>
      <c r="X1062" s="190" t="str">
        <f>IF(ISNUMBER(Q1062),COUNTIF(Blocos!G:G,J1062),"")</f>
        <v/>
      </c>
      <c r="Y1062" s="190" t="str">
        <f>IF(OR(X1062=0,X1062=""),"",VLOOKUP(SUMIFS(Blocos!A:A,Blocos!H:H,'EFD REGISTROS e Campos (2)'!X1062,Blocos!G:G,'EFD REGISTROS e Campos (2)'!J1062),Blocos!A:L,12,0))</f>
        <v/>
      </c>
      <c r="Z1062" s="190" t="str">
        <f>IF(ISNUMBER(Q1063),VLOOKUP(J1062,Blocos!D:G,4,0),"")</f>
        <v/>
      </c>
      <c r="AA1062" s="190" t="str">
        <f>IF(ISNUMBER(Q1062),CONCATENATE("CREATE TABLE ""reg_",LOWER(J1062),""" (""ID"" bigint NOT NULL AUTO_INCREMENT,  ""HASHFILE"" varchar(255) DEFAULT NULL, ""ID_PAI"" bigint NOT NULL,"),IF(Q1062="Campo",CONCATENATE("""",L1062,""" ",VLOOKUP(R1062,Apoio!A:C,3,0)),""))&amp;IF(Z1062="","",CONCATENATE("PRIMARY KEY (""ID""), KEY ""FK_reg_",LOWER(Z1062),"_ID_PAI"" (""ID_PAI""), CONSTRAINT ""FK_reg_",LOWER(Z1062),"_ID_PAI"" FOREIGN KEY (""ID_PAI"") REFERENCES ""reg_",LOWER(Z1062),""" (""ID"")) ENGINE=InnoDB AUTO_INCREMENT=105774 DEFAULT CHARSET=utf8mb4 COLLATE=utf8mb4_0900_ai_ci;"))</f>
        <v>"COD_GRUPO_TENSAO" varchar(255) DEFAULT NULL,</v>
      </c>
      <c r="AB1062" s="190" t="str">
        <f t="shared" si="119"/>
        <v>`reg_c500`.`COD_GRUPO_TENSAO`,</v>
      </c>
    </row>
    <row r="1063" spans="10:28" ht="14.5" hidden="1" customHeight="1" x14ac:dyDescent="0.3">
      <c r="J1063" s="187" t="str">
        <f t="shared" si="114"/>
        <v>C500</v>
      </c>
      <c r="K1063" s="181"/>
      <c r="L1063" s="285"/>
      <c r="M1063" s="182" t="s">
        <v>1634</v>
      </c>
      <c r="N1063" s="196"/>
      <c r="O1063" s="196"/>
      <c r="P1063" s="196"/>
      <c r="Q1063" s="192" t="str">
        <f t="shared" si="115"/>
        <v/>
      </c>
      <c r="S1063" s="191" t="str">
        <f t="shared" si="116"/>
        <v/>
      </c>
      <c r="T1063" s="192" t="str">
        <f t="shared" si="117"/>
        <v/>
      </c>
      <c r="U1063" s="192" t="str">
        <f t="shared" si="113"/>
        <v/>
      </c>
      <c r="V1063" s="192" t="str">
        <f t="shared" si="118"/>
        <v/>
      </c>
      <c r="W1063" s="191" t="str">
        <f>IF(Q1063="Campo","@Campos(posicao = "&amp;K1063&amp;", tipo = '"&amp;R1063&amp;"')@Column(name = """&amp;L1063&amp;""")"&amp;IF(R1063="D","@Temporal(TemporalType.DATE)","")&amp;"private "&amp;VLOOKUP(TEXT(R1063,"@"),Apoio!A:B,2,0)&amp;" "&amp;SUBSTITUTE(LOWER(LEFT(L1063,1))&amp;RIGHT(PROPER(L1063),LEN(L1063)-1),"_","")&amp;";",IF(ISNUMBER(Q1063),IF(R1063="R","@Entity@Table(name = ""reg_"&amp;LOWER(J1063)&amp;""")@XmlRootElement","")&amp;VLOOKUP(J1063,Blocos!D:I,6,0)&amp;Apoio!$E$1&amp;Y1063,""))</f>
        <v/>
      </c>
      <c r="X1063" s="190" t="str">
        <f>IF(ISNUMBER(Q1063),COUNTIF(Blocos!G:G,J1063),"")</f>
        <v/>
      </c>
      <c r="Y1063" s="190" t="str">
        <f>IF(OR(X1063=0,X1063=""),"",VLOOKUP(SUMIFS(Blocos!A:A,Blocos!H:H,'EFD REGISTROS e Campos (2)'!X1063,Blocos!G:G,'EFD REGISTROS e Campos (2)'!J1063),Blocos!A:L,12,0))</f>
        <v/>
      </c>
      <c r="Z1063" s="190" t="str">
        <f>IF(ISNUMBER(Q1064),VLOOKUP(J1063,Blocos!D:G,4,0),"")</f>
        <v/>
      </c>
      <c r="AA1063" s="190" t="str">
        <f>IF(ISNUMBER(Q1063),CONCATENATE("CREATE TABLE ""reg_",LOWER(J1063),""" (""ID"" bigint NOT NULL AUTO_INCREMENT,  ""HASHFILE"" varchar(255) DEFAULT NULL, ""ID_PAI"" bigint NOT NULL,"),IF(Q1063="Campo",CONCATENATE("""",L1063,""" ",VLOOKUP(R1063,Apoio!A:C,3,0)),""))&amp;IF(Z1063="","",CONCATENATE("PRIMARY KEY (""ID""), KEY ""FK_reg_",LOWER(Z1063),"_ID_PAI"" (""ID_PAI""), CONSTRAINT ""FK_reg_",LOWER(Z1063),"_ID_PAI"" FOREIGN KEY (""ID_PAI"") REFERENCES ""reg_",LOWER(Z1063),""" (""ID"")) ENGINE=InnoDB AUTO_INCREMENT=105774 DEFAULT CHARSET=utf8mb4 COLLATE=utf8mb4_0900_ai_ci;"))</f>
        <v/>
      </c>
      <c r="AB1063" s="190" t="str">
        <f t="shared" si="119"/>
        <v/>
      </c>
    </row>
    <row r="1064" spans="10:28" ht="14.5" hidden="1" customHeight="1" x14ac:dyDescent="0.3">
      <c r="J1064" s="187" t="str">
        <f t="shared" si="114"/>
        <v>C500</v>
      </c>
      <c r="K1064" s="181"/>
      <c r="L1064" s="285"/>
      <c r="M1064" s="182" t="s">
        <v>1635</v>
      </c>
      <c r="N1064" s="196"/>
      <c r="O1064" s="196"/>
      <c r="P1064" s="196"/>
      <c r="Q1064" s="192" t="str">
        <f t="shared" si="115"/>
        <v/>
      </c>
      <c r="S1064" s="191" t="str">
        <f t="shared" si="116"/>
        <v/>
      </c>
      <c r="T1064" s="192" t="str">
        <f t="shared" si="117"/>
        <v/>
      </c>
      <c r="U1064" s="192" t="str">
        <f t="shared" si="113"/>
        <v/>
      </c>
      <c r="V1064" s="192" t="str">
        <f t="shared" si="118"/>
        <v/>
      </c>
      <c r="W1064" s="191" t="str">
        <f>IF(Q1064="Campo","@Campos(posicao = "&amp;K1064&amp;", tipo = '"&amp;R1064&amp;"')@Column(name = """&amp;L1064&amp;""")"&amp;IF(R1064="D","@Temporal(TemporalType.DATE)","")&amp;"private "&amp;VLOOKUP(TEXT(R1064,"@"),Apoio!A:B,2,0)&amp;" "&amp;SUBSTITUTE(LOWER(LEFT(L1064,1))&amp;RIGHT(PROPER(L1064),LEN(L1064)-1),"_","")&amp;";",IF(ISNUMBER(Q1064),IF(R1064="R","@Entity@Table(name = ""reg_"&amp;LOWER(J1064)&amp;""")@XmlRootElement","")&amp;VLOOKUP(J1064,Blocos!D:I,6,0)&amp;Apoio!$E$1&amp;Y1064,""))</f>
        <v/>
      </c>
      <c r="X1064" s="190" t="str">
        <f>IF(ISNUMBER(Q1064),COUNTIF(Blocos!G:G,J1064),"")</f>
        <v/>
      </c>
      <c r="Y1064" s="190" t="str">
        <f>IF(OR(X1064=0,X1064=""),"",VLOOKUP(SUMIFS(Blocos!A:A,Blocos!H:H,'EFD REGISTROS e Campos (2)'!X1064,Blocos!G:G,'EFD REGISTROS e Campos (2)'!J1064),Blocos!A:L,12,0))</f>
        <v/>
      </c>
      <c r="Z1064" s="190" t="str">
        <f>IF(ISNUMBER(Q1065),VLOOKUP(J1064,Blocos!D:G,4,0),"")</f>
        <v/>
      </c>
      <c r="AA1064" s="190" t="str">
        <f>IF(ISNUMBER(Q1064),CONCATENATE("CREATE TABLE ""reg_",LOWER(J1064),""" (""ID"" bigint NOT NULL AUTO_INCREMENT,  ""HASHFILE"" varchar(255) DEFAULT NULL, ""ID_PAI"" bigint NOT NULL,"),IF(Q1064="Campo",CONCATENATE("""",L1064,""" ",VLOOKUP(R1064,Apoio!A:C,3,0)),""))&amp;IF(Z1064="","",CONCATENATE("PRIMARY KEY (""ID""), KEY ""FK_reg_",LOWER(Z1064),"_ID_PAI"" (""ID_PAI""), CONSTRAINT ""FK_reg_",LOWER(Z1064),"_ID_PAI"" FOREIGN KEY (""ID_PAI"") REFERENCES ""reg_",LOWER(Z1064),""" (""ID"")) ENGINE=InnoDB AUTO_INCREMENT=105774 DEFAULT CHARSET=utf8mb4 COLLATE=utf8mb4_0900_ai_ci;"))</f>
        <v/>
      </c>
      <c r="AB1064" s="190" t="str">
        <f t="shared" si="119"/>
        <v/>
      </c>
    </row>
    <row r="1065" spans="10:28" ht="14.5" hidden="1" customHeight="1" x14ac:dyDescent="0.3">
      <c r="J1065" s="187" t="str">
        <f t="shared" si="114"/>
        <v>C500</v>
      </c>
      <c r="K1065" s="181"/>
      <c r="L1065" s="285"/>
      <c r="M1065" s="182" t="s">
        <v>1636</v>
      </c>
      <c r="N1065" s="196"/>
      <c r="O1065" s="196"/>
      <c r="P1065" s="196"/>
      <c r="Q1065" s="192" t="str">
        <f t="shared" si="115"/>
        <v/>
      </c>
      <c r="S1065" s="191" t="str">
        <f t="shared" si="116"/>
        <v/>
      </c>
      <c r="T1065" s="192" t="str">
        <f t="shared" si="117"/>
        <v/>
      </c>
      <c r="U1065" s="192" t="str">
        <f t="shared" si="113"/>
        <v/>
      </c>
      <c r="V1065" s="192" t="str">
        <f t="shared" si="118"/>
        <v/>
      </c>
      <c r="W1065" s="191" t="str">
        <f>IF(Q1065="Campo","@Campos(posicao = "&amp;K1065&amp;", tipo = '"&amp;R1065&amp;"')@Column(name = """&amp;L1065&amp;""")"&amp;IF(R1065="D","@Temporal(TemporalType.DATE)","")&amp;"private "&amp;VLOOKUP(TEXT(R1065,"@"),Apoio!A:B,2,0)&amp;" "&amp;SUBSTITUTE(LOWER(LEFT(L1065,1))&amp;RIGHT(PROPER(L1065),LEN(L1065)-1),"_","")&amp;";",IF(ISNUMBER(Q1065),IF(R1065="R","@Entity@Table(name = ""reg_"&amp;LOWER(J1065)&amp;""")@XmlRootElement","")&amp;VLOOKUP(J1065,Blocos!D:I,6,0)&amp;Apoio!$E$1&amp;Y1065,""))</f>
        <v/>
      </c>
      <c r="X1065" s="190" t="str">
        <f>IF(ISNUMBER(Q1065),COUNTIF(Blocos!G:G,J1065),"")</f>
        <v/>
      </c>
      <c r="Y1065" s="190" t="str">
        <f>IF(OR(X1065=0,X1065=""),"",VLOOKUP(SUMIFS(Blocos!A:A,Blocos!H:H,'EFD REGISTROS e Campos (2)'!X1065,Blocos!G:G,'EFD REGISTROS e Campos (2)'!J1065),Blocos!A:L,12,0))</f>
        <v/>
      </c>
      <c r="Z1065" s="190" t="str">
        <f>IF(ISNUMBER(Q1066),VLOOKUP(J1065,Blocos!D:G,4,0),"")</f>
        <v/>
      </c>
      <c r="AA1065" s="190" t="str">
        <f>IF(ISNUMBER(Q1065),CONCATENATE("CREATE TABLE ""reg_",LOWER(J1065),""" (""ID"" bigint NOT NULL AUTO_INCREMENT,  ""HASHFILE"" varchar(255) DEFAULT NULL, ""ID_PAI"" bigint NOT NULL,"),IF(Q1065="Campo",CONCATENATE("""",L1065,""" ",VLOOKUP(R1065,Apoio!A:C,3,0)),""))&amp;IF(Z1065="","",CONCATENATE("PRIMARY KEY (""ID""), KEY ""FK_reg_",LOWER(Z1065),"_ID_PAI"" (""ID_PAI""), CONSTRAINT ""FK_reg_",LOWER(Z1065),"_ID_PAI"" FOREIGN KEY (""ID_PAI"") REFERENCES ""reg_",LOWER(Z1065),""" (""ID"")) ENGINE=InnoDB AUTO_INCREMENT=105774 DEFAULT CHARSET=utf8mb4 COLLATE=utf8mb4_0900_ai_ci;"))</f>
        <v/>
      </c>
      <c r="AB1065" s="190" t="str">
        <f t="shared" si="119"/>
        <v/>
      </c>
    </row>
    <row r="1066" spans="10:28" ht="14.5" hidden="1" customHeight="1" x14ac:dyDescent="0.3">
      <c r="J1066" s="187" t="str">
        <f t="shared" si="114"/>
        <v>C500</v>
      </c>
      <c r="K1066" s="181"/>
      <c r="L1066" s="285"/>
      <c r="M1066" s="182" t="s">
        <v>1637</v>
      </c>
      <c r="N1066" s="196"/>
      <c r="O1066" s="196"/>
      <c r="P1066" s="196"/>
      <c r="Q1066" s="192" t="str">
        <f t="shared" si="115"/>
        <v/>
      </c>
      <c r="S1066" s="191" t="str">
        <f t="shared" si="116"/>
        <v/>
      </c>
      <c r="T1066" s="192" t="str">
        <f t="shared" si="117"/>
        <v/>
      </c>
      <c r="U1066" s="192" t="str">
        <f t="shared" si="113"/>
        <v/>
      </c>
      <c r="V1066" s="192" t="str">
        <f t="shared" si="118"/>
        <v/>
      </c>
      <c r="W1066" s="191" t="str">
        <f>IF(Q1066="Campo","@Campos(posicao = "&amp;K1066&amp;", tipo = '"&amp;R1066&amp;"')@Column(name = """&amp;L1066&amp;""")"&amp;IF(R1066="D","@Temporal(TemporalType.DATE)","")&amp;"private "&amp;VLOOKUP(TEXT(R1066,"@"),Apoio!A:B,2,0)&amp;" "&amp;SUBSTITUTE(LOWER(LEFT(L1066,1))&amp;RIGHT(PROPER(L1066),LEN(L1066)-1),"_","")&amp;";",IF(ISNUMBER(Q1066),IF(R1066="R","@Entity@Table(name = ""reg_"&amp;LOWER(J1066)&amp;""")@XmlRootElement","")&amp;VLOOKUP(J1066,Blocos!D:I,6,0)&amp;Apoio!$E$1&amp;Y1066,""))</f>
        <v/>
      </c>
      <c r="X1066" s="190" t="str">
        <f>IF(ISNUMBER(Q1066),COUNTIF(Blocos!G:G,J1066),"")</f>
        <v/>
      </c>
      <c r="Y1066" s="190" t="str">
        <f>IF(OR(X1066=0,X1066=""),"",VLOOKUP(SUMIFS(Blocos!A:A,Blocos!H:H,'EFD REGISTROS e Campos (2)'!X1066,Blocos!G:G,'EFD REGISTROS e Campos (2)'!J1066),Blocos!A:L,12,0))</f>
        <v/>
      </c>
      <c r="Z1066" s="190" t="str">
        <f>IF(ISNUMBER(Q1067),VLOOKUP(J1066,Blocos!D:G,4,0),"")</f>
        <v/>
      </c>
      <c r="AA1066" s="190" t="str">
        <f>IF(ISNUMBER(Q1066),CONCATENATE("CREATE TABLE ""reg_",LOWER(J1066),""" (""ID"" bigint NOT NULL AUTO_INCREMENT,  ""HASHFILE"" varchar(255) DEFAULT NULL, ""ID_PAI"" bigint NOT NULL,"),IF(Q1066="Campo",CONCATENATE("""",L1066,""" ",VLOOKUP(R1066,Apoio!A:C,3,0)),""))&amp;IF(Z1066="","",CONCATENATE("PRIMARY KEY (""ID""), KEY ""FK_reg_",LOWER(Z1066),"_ID_PAI"" (""ID_PAI""), CONSTRAINT ""FK_reg_",LOWER(Z1066),"_ID_PAI"" FOREIGN KEY (""ID_PAI"") REFERENCES ""reg_",LOWER(Z1066),""" (""ID"")) ENGINE=InnoDB AUTO_INCREMENT=105774 DEFAULT CHARSET=utf8mb4 COLLATE=utf8mb4_0900_ai_ci;"))</f>
        <v/>
      </c>
      <c r="AB1066" s="190" t="str">
        <f t="shared" si="119"/>
        <v/>
      </c>
    </row>
    <row r="1067" spans="10:28" ht="14.5" hidden="1" customHeight="1" x14ac:dyDescent="0.3">
      <c r="J1067" s="187" t="str">
        <f t="shared" si="114"/>
        <v>C500</v>
      </c>
      <c r="K1067" s="181"/>
      <c r="L1067" s="285"/>
      <c r="M1067" s="182" t="s">
        <v>1638</v>
      </c>
      <c r="N1067" s="196"/>
      <c r="O1067" s="196"/>
      <c r="P1067" s="196"/>
      <c r="Q1067" s="192" t="str">
        <f t="shared" si="115"/>
        <v/>
      </c>
      <c r="S1067" s="191" t="str">
        <f t="shared" si="116"/>
        <v/>
      </c>
      <c r="T1067" s="192" t="str">
        <f t="shared" si="117"/>
        <v/>
      </c>
      <c r="U1067" s="192" t="str">
        <f t="shared" ref="U1067:U1130" si="120">S1067&amp;T1067</f>
        <v/>
      </c>
      <c r="V1067" s="192" t="str">
        <f t="shared" si="118"/>
        <v/>
      </c>
      <c r="W1067" s="191" t="str">
        <f>IF(Q1067="Campo","@Campos(posicao = "&amp;K1067&amp;", tipo = '"&amp;R1067&amp;"')@Column(name = """&amp;L1067&amp;""")"&amp;IF(R1067="D","@Temporal(TemporalType.DATE)","")&amp;"private "&amp;VLOOKUP(TEXT(R1067,"@"),Apoio!A:B,2,0)&amp;" "&amp;SUBSTITUTE(LOWER(LEFT(L1067,1))&amp;RIGHT(PROPER(L1067),LEN(L1067)-1),"_","")&amp;";",IF(ISNUMBER(Q1067),IF(R1067="R","@Entity@Table(name = ""reg_"&amp;LOWER(J1067)&amp;""")@XmlRootElement","")&amp;VLOOKUP(J1067,Blocos!D:I,6,0)&amp;Apoio!$E$1&amp;Y1067,""))</f>
        <v/>
      </c>
      <c r="X1067" s="190" t="str">
        <f>IF(ISNUMBER(Q1067),COUNTIF(Blocos!G:G,J1067),"")</f>
        <v/>
      </c>
      <c r="Y1067" s="190" t="str">
        <f>IF(OR(X1067=0,X1067=""),"",VLOOKUP(SUMIFS(Blocos!A:A,Blocos!H:H,'EFD REGISTROS e Campos (2)'!X1067,Blocos!G:G,'EFD REGISTROS e Campos (2)'!J1067),Blocos!A:L,12,0))</f>
        <v/>
      </c>
      <c r="Z1067" s="190" t="str">
        <f>IF(ISNUMBER(Q1068),VLOOKUP(J1067,Blocos!D:G,4,0),"")</f>
        <v/>
      </c>
      <c r="AA1067" s="190" t="str">
        <f>IF(ISNUMBER(Q1067),CONCATENATE("CREATE TABLE ""reg_",LOWER(J1067),""" (""ID"" bigint NOT NULL AUTO_INCREMENT,  ""HASHFILE"" varchar(255) DEFAULT NULL, ""ID_PAI"" bigint NOT NULL,"),IF(Q1067="Campo",CONCATENATE("""",L1067,""" ",VLOOKUP(R1067,Apoio!A:C,3,0)),""))&amp;IF(Z1067="","",CONCATENATE("PRIMARY KEY (""ID""), KEY ""FK_reg_",LOWER(Z1067),"_ID_PAI"" (""ID_PAI""), CONSTRAINT ""FK_reg_",LOWER(Z1067),"_ID_PAI"" FOREIGN KEY (""ID_PAI"") REFERENCES ""reg_",LOWER(Z1067),""" (""ID"")) ENGINE=InnoDB AUTO_INCREMENT=105774 DEFAULT CHARSET=utf8mb4 COLLATE=utf8mb4_0900_ai_ci;"))</f>
        <v/>
      </c>
      <c r="AB1067" s="190" t="str">
        <f t="shared" si="119"/>
        <v/>
      </c>
    </row>
    <row r="1068" spans="10:28" ht="14.5" hidden="1" customHeight="1" x14ac:dyDescent="0.3">
      <c r="J1068" s="187" t="str">
        <f t="shared" si="114"/>
        <v>C500</v>
      </c>
      <c r="K1068" s="181"/>
      <c r="L1068" s="285"/>
      <c r="M1068" s="182" t="s">
        <v>1639</v>
      </c>
      <c r="N1068" s="196"/>
      <c r="O1068" s="196"/>
      <c r="P1068" s="196"/>
      <c r="Q1068" s="192" t="str">
        <f t="shared" si="115"/>
        <v/>
      </c>
      <c r="S1068" s="191" t="str">
        <f t="shared" si="116"/>
        <v/>
      </c>
      <c r="T1068" s="192" t="str">
        <f t="shared" si="117"/>
        <v/>
      </c>
      <c r="U1068" s="192" t="str">
        <f t="shared" si="120"/>
        <v/>
      </c>
      <c r="V1068" s="192" t="str">
        <f t="shared" si="118"/>
        <v/>
      </c>
      <c r="W1068" s="191" t="str">
        <f>IF(Q1068="Campo","@Campos(posicao = "&amp;K1068&amp;", tipo = '"&amp;R1068&amp;"')@Column(name = """&amp;L1068&amp;""")"&amp;IF(R1068="D","@Temporal(TemporalType.DATE)","")&amp;"private "&amp;VLOOKUP(TEXT(R1068,"@"),Apoio!A:B,2,0)&amp;" "&amp;SUBSTITUTE(LOWER(LEFT(L1068,1))&amp;RIGHT(PROPER(L1068),LEN(L1068)-1),"_","")&amp;";",IF(ISNUMBER(Q1068),IF(R1068="R","@Entity@Table(name = ""reg_"&amp;LOWER(J1068)&amp;""")@XmlRootElement","")&amp;VLOOKUP(J1068,Blocos!D:I,6,0)&amp;Apoio!$E$1&amp;Y1068,""))</f>
        <v/>
      </c>
      <c r="X1068" s="190" t="str">
        <f>IF(ISNUMBER(Q1068),COUNTIF(Blocos!G:G,J1068),"")</f>
        <v/>
      </c>
      <c r="Y1068" s="190" t="str">
        <f>IF(OR(X1068=0,X1068=""),"",VLOOKUP(SUMIFS(Blocos!A:A,Blocos!H:H,'EFD REGISTROS e Campos (2)'!X1068,Blocos!G:G,'EFD REGISTROS e Campos (2)'!J1068),Blocos!A:L,12,0))</f>
        <v/>
      </c>
      <c r="Z1068" s="190" t="str">
        <f>IF(ISNUMBER(Q1069),VLOOKUP(J1068,Blocos!D:G,4,0),"")</f>
        <v/>
      </c>
      <c r="AA1068" s="190" t="str">
        <f>IF(ISNUMBER(Q1068),CONCATENATE("CREATE TABLE ""reg_",LOWER(J1068),""" (""ID"" bigint NOT NULL AUTO_INCREMENT,  ""HASHFILE"" varchar(255) DEFAULT NULL, ""ID_PAI"" bigint NOT NULL,"),IF(Q1068="Campo",CONCATENATE("""",L1068,""" ",VLOOKUP(R1068,Apoio!A:C,3,0)),""))&amp;IF(Z1068="","",CONCATENATE("PRIMARY KEY (""ID""), KEY ""FK_reg_",LOWER(Z1068),"_ID_PAI"" (""ID_PAI""), CONSTRAINT ""FK_reg_",LOWER(Z1068),"_ID_PAI"" FOREIGN KEY (""ID_PAI"") REFERENCES ""reg_",LOWER(Z1068),""" (""ID"")) ENGINE=InnoDB AUTO_INCREMENT=105774 DEFAULT CHARSET=utf8mb4 COLLATE=utf8mb4_0900_ai_ci;"))</f>
        <v/>
      </c>
      <c r="AB1068" s="190" t="str">
        <f t="shared" si="119"/>
        <v/>
      </c>
    </row>
    <row r="1069" spans="10:28" ht="14.5" hidden="1" customHeight="1" x14ac:dyDescent="0.3">
      <c r="J1069" s="187" t="str">
        <f t="shared" si="114"/>
        <v>C500</v>
      </c>
      <c r="K1069" s="181"/>
      <c r="L1069" s="285"/>
      <c r="M1069" s="182" t="s">
        <v>1640</v>
      </c>
      <c r="N1069" s="196"/>
      <c r="O1069" s="196"/>
      <c r="P1069" s="196"/>
      <c r="Q1069" s="192" t="str">
        <f t="shared" si="115"/>
        <v/>
      </c>
      <c r="S1069" s="191" t="str">
        <f t="shared" si="116"/>
        <v/>
      </c>
      <c r="T1069" s="192" t="str">
        <f t="shared" si="117"/>
        <v/>
      </c>
      <c r="U1069" s="192" t="str">
        <f t="shared" si="120"/>
        <v/>
      </c>
      <c r="V1069" s="192" t="str">
        <f t="shared" si="118"/>
        <v/>
      </c>
      <c r="W1069" s="191" t="str">
        <f>IF(Q1069="Campo","@Campos(posicao = "&amp;K1069&amp;", tipo = '"&amp;R1069&amp;"')@Column(name = """&amp;L1069&amp;""")"&amp;IF(R1069="D","@Temporal(TemporalType.DATE)","")&amp;"private "&amp;VLOOKUP(TEXT(R1069,"@"),Apoio!A:B,2,0)&amp;" "&amp;SUBSTITUTE(LOWER(LEFT(L1069,1))&amp;RIGHT(PROPER(L1069),LEN(L1069)-1),"_","")&amp;";",IF(ISNUMBER(Q1069),IF(R1069="R","@Entity@Table(name = ""reg_"&amp;LOWER(J1069)&amp;""")@XmlRootElement","")&amp;VLOOKUP(J1069,Blocos!D:I,6,0)&amp;Apoio!$E$1&amp;Y1069,""))</f>
        <v/>
      </c>
      <c r="X1069" s="190" t="str">
        <f>IF(ISNUMBER(Q1069),COUNTIF(Blocos!G:G,J1069),"")</f>
        <v/>
      </c>
      <c r="Y1069" s="190" t="str">
        <f>IF(OR(X1069=0,X1069=""),"",VLOOKUP(SUMIFS(Blocos!A:A,Blocos!H:H,'EFD REGISTROS e Campos (2)'!X1069,Blocos!G:G,'EFD REGISTROS e Campos (2)'!J1069),Blocos!A:L,12,0))</f>
        <v/>
      </c>
      <c r="Z1069" s="190" t="str">
        <f>IF(ISNUMBER(Q1070),VLOOKUP(J1069,Blocos!D:G,4,0),"")</f>
        <v/>
      </c>
      <c r="AA1069" s="190" t="str">
        <f>IF(ISNUMBER(Q1069),CONCATENATE("CREATE TABLE ""reg_",LOWER(J1069),""" (""ID"" bigint NOT NULL AUTO_INCREMENT,  ""HASHFILE"" varchar(255) DEFAULT NULL, ""ID_PAI"" bigint NOT NULL,"),IF(Q1069="Campo",CONCATENATE("""",L1069,""" ",VLOOKUP(R1069,Apoio!A:C,3,0)),""))&amp;IF(Z1069="","",CONCATENATE("PRIMARY KEY (""ID""), KEY ""FK_reg_",LOWER(Z1069),"_ID_PAI"" (""ID_PAI""), CONSTRAINT ""FK_reg_",LOWER(Z1069),"_ID_PAI"" FOREIGN KEY (""ID_PAI"") REFERENCES ""reg_",LOWER(Z1069),""" (""ID"")) ENGINE=InnoDB AUTO_INCREMENT=105774 DEFAULT CHARSET=utf8mb4 COLLATE=utf8mb4_0900_ai_ci;"))</f>
        <v/>
      </c>
      <c r="AB1069" s="190" t="str">
        <f t="shared" si="119"/>
        <v/>
      </c>
    </row>
    <row r="1070" spans="10:28" ht="14.5" hidden="1" customHeight="1" x14ac:dyDescent="0.3">
      <c r="J1070" s="187" t="str">
        <f t="shared" si="114"/>
        <v>C500</v>
      </c>
      <c r="K1070" s="181"/>
      <c r="L1070" s="285"/>
      <c r="M1070" s="182" t="s">
        <v>1641</v>
      </c>
      <c r="N1070" s="196"/>
      <c r="O1070" s="196"/>
      <c r="P1070" s="196"/>
      <c r="Q1070" s="192" t="str">
        <f t="shared" si="115"/>
        <v/>
      </c>
      <c r="S1070" s="191" t="str">
        <f t="shared" si="116"/>
        <v/>
      </c>
      <c r="T1070" s="192" t="str">
        <f t="shared" si="117"/>
        <v/>
      </c>
      <c r="U1070" s="192" t="str">
        <f t="shared" si="120"/>
        <v/>
      </c>
      <c r="V1070" s="192" t="str">
        <f t="shared" si="118"/>
        <v/>
      </c>
      <c r="W1070" s="191" t="str">
        <f>IF(Q1070="Campo","@Campos(posicao = "&amp;K1070&amp;", tipo = '"&amp;R1070&amp;"')@Column(name = """&amp;L1070&amp;""")"&amp;IF(R1070="D","@Temporal(TemporalType.DATE)","")&amp;"private "&amp;VLOOKUP(TEXT(R1070,"@"),Apoio!A:B,2,0)&amp;" "&amp;SUBSTITUTE(LOWER(LEFT(L1070,1))&amp;RIGHT(PROPER(L1070),LEN(L1070)-1),"_","")&amp;";",IF(ISNUMBER(Q1070),IF(R1070="R","@Entity@Table(name = ""reg_"&amp;LOWER(J1070)&amp;""")@XmlRootElement","")&amp;VLOOKUP(J1070,Blocos!D:I,6,0)&amp;Apoio!$E$1&amp;Y1070,""))</f>
        <v/>
      </c>
      <c r="X1070" s="190" t="str">
        <f>IF(ISNUMBER(Q1070),COUNTIF(Blocos!G:G,J1070),"")</f>
        <v/>
      </c>
      <c r="Y1070" s="190" t="str">
        <f>IF(OR(X1070=0,X1070=""),"",VLOOKUP(SUMIFS(Blocos!A:A,Blocos!H:H,'EFD REGISTROS e Campos (2)'!X1070,Blocos!G:G,'EFD REGISTROS e Campos (2)'!J1070),Blocos!A:L,12,0))</f>
        <v/>
      </c>
      <c r="Z1070" s="190" t="str">
        <f>IF(ISNUMBER(Q1071),VLOOKUP(J1070,Blocos!D:G,4,0),"")</f>
        <v/>
      </c>
      <c r="AA1070" s="190" t="str">
        <f>IF(ISNUMBER(Q1070),CONCATENATE("CREATE TABLE ""reg_",LOWER(J1070),""" (""ID"" bigint NOT NULL AUTO_INCREMENT,  ""HASHFILE"" varchar(255) DEFAULT NULL, ""ID_PAI"" bigint NOT NULL,"),IF(Q1070="Campo",CONCATENATE("""",L1070,""" ",VLOOKUP(R1070,Apoio!A:C,3,0)),""))&amp;IF(Z1070="","",CONCATENATE("PRIMARY KEY (""ID""), KEY ""FK_reg_",LOWER(Z1070),"_ID_PAI"" (""ID_PAI""), CONSTRAINT ""FK_reg_",LOWER(Z1070),"_ID_PAI"" FOREIGN KEY (""ID_PAI"") REFERENCES ""reg_",LOWER(Z1070),""" (""ID"")) ENGINE=InnoDB AUTO_INCREMENT=105774 DEFAULT CHARSET=utf8mb4 COLLATE=utf8mb4_0900_ai_ci;"))</f>
        <v/>
      </c>
      <c r="AB1070" s="190" t="str">
        <f t="shared" si="119"/>
        <v/>
      </c>
    </row>
    <row r="1071" spans="10:28" ht="14.5" hidden="1" customHeight="1" x14ac:dyDescent="0.3">
      <c r="J1071" s="187" t="str">
        <f t="shared" si="114"/>
        <v>C500</v>
      </c>
      <c r="K1071" s="181"/>
      <c r="L1071" s="285"/>
      <c r="M1071" s="182" t="s">
        <v>1642</v>
      </c>
      <c r="N1071" s="196"/>
      <c r="O1071" s="196"/>
      <c r="P1071" s="196"/>
      <c r="Q1071" s="192" t="str">
        <f t="shared" si="115"/>
        <v/>
      </c>
      <c r="S1071" s="191" t="str">
        <f t="shared" si="116"/>
        <v/>
      </c>
      <c r="T1071" s="192" t="str">
        <f t="shared" si="117"/>
        <v/>
      </c>
      <c r="U1071" s="192" t="str">
        <f t="shared" si="120"/>
        <v/>
      </c>
      <c r="V1071" s="192" t="str">
        <f t="shared" si="118"/>
        <v/>
      </c>
      <c r="W1071" s="191" t="str">
        <f>IF(Q1071="Campo","@Campos(posicao = "&amp;K1071&amp;", tipo = '"&amp;R1071&amp;"')@Column(name = """&amp;L1071&amp;""")"&amp;IF(R1071="D","@Temporal(TemporalType.DATE)","")&amp;"private "&amp;VLOOKUP(TEXT(R1071,"@"),Apoio!A:B,2,0)&amp;" "&amp;SUBSTITUTE(LOWER(LEFT(L1071,1))&amp;RIGHT(PROPER(L1071),LEN(L1071)-1),"_","")&amp;";",IF(ISNUMBER(Q1071),IF(R1071="R","@Entity@Table(name = ""reg_"&amp;LOWER(J1071)&amp;""")@XmlRootElement","")&amp;VLOOKUP(J1071,Blocos!D:I,6,0)&amp;Apoio!$E$1&amp;Y1071,""))</f>
        <v/>
      </c>
      <c r="X1071" s="190" t="str">
        <f>IF(ISNUMBER(Q1071),COUNTIF(Blocos!G:G,J1071),"")</f>
        <v/>
      </c>
      <c r="Y1071" s="190" t="str">
        <f>IF(OR(X1071=0,X1071=""),"",VLOOKUP(SUMIFS(Blocos!A:A,Blocos!H:H,'EFD REGISTROS e Campos (2)'!X1071,Blocos!G:G,'EFD REGISTROS e Campos (2)'!J1071),Blocos!A:L,12,0))</f>
        <v/>
      </c>
      <c r="Z1071" s="190" t="str">
        <f>IF(ISNUMBER(Q1072),VLOOKUP(J1071,Blocos!D:G,4,0),"")</f>
        <v/>
      </c>
      <c r="AA1071" s="190" t="str">
        <f>IF(ISNUMBER(Q1071),CONCATENATE("CREATE TABLE ""reg_",LOWER(J1071),""" (""ID"" bigint NOT NULL AUTO_INCREMENT,  ""HASHFILE"" varchar(255) DEFAULT NULL, ""ID_PAI"" bigint NOT NULL,"),IF(Q1071="Campo",CONCATENATE("""",L1071,""" ",VLOOKUP(R1071,Apoio!A:C,3,0)),""))&amp;IF(Z1071="","",CONCATENATE("PRIMARY KEY (""ID""), KEY ""FK_reg_",LOWER(Z1071),"_ID_PAI"" (""ID_PAI""), CONSTRAINT ""FK_reg_",LOWER(Z1071),"_ID_PAI"" FOREIGN KEY (""ID_PAI"") REFERENCES ""reg_",LOWER(Z1071),""" (""ID"")) ENGINE=InnoDB AUTO_INCREMENT=105774 DEFAULT CHARSET=utf8mb4 COLLATE=utf8mb4_0900_ai_ci;"))</f>
        <v/>
      </c>
      <c r="AB1071" s="190" t="str">
        <f t="shared" si="119"/>
        <v/>
      </c>
    </row>
    <row r="1072" spans="10:28" ht="14.5" hidden="1" customHeight="1" x14ac:dyDescent="0.3">
      <c r="J1072" s="187" t="str">
        <f t="shared" si="114"/>
        <v>C500</v>
      </c>
      <c r="K1072" s="181"/>
      <c r="L1072" s="285"/>
      <c r="M1072" s="182" t="s">
        <v>1643</v>
      </c>
      <c r="N1072" s="196"/>
      <c r="O1072" s="196"/>
      <c r="P1072" s="196"/>
      <c r="Q1072" s="192" t="str">
        <f t="shared" si="115"/>
        <v/>
      </c>
      <c r="S1072" s="191" t="str">
        <f t="shared" si="116"/>
        <v/>
      </c>
      <c r="T1072" s="192" t="str">
        <f t="shared" si="117"/>
        <v/>
      </c>
      <c r="U1072" s="192" t="str">
        <f t="shared" si="120"/>
        <v/>
      </c>
      <c r="V1072" s="192" t="str">
        <f t="shared" si="118"/>
        <v/>
      </c>
      <c r="W1072" s="191" t="str">
        <f>IF(Q1072="Campo","@Campos(posicao = "&amp;K1072&amp;", tipo = '"&amp;R1072&amp;"')@Column(name = """&amp;L1072&amp;""")"&amp;IF(R1072="D","@Temporal(TemporalType.DATE)","")&amp;"private "&amp;VLOOKUP(TEXT(R1072,"@"),Apoio!A:B,2,0)&amp;" "&amp;SUBSTITUTE(LOWER(LEFT(L1072,1))&amp;RIGHT(PROPER(L1072),LEN(L1072)-1),"_","")&amp;";",IF(ISNUMBER(Q1072),IF(R1072="R","@Entity@Table(name = ""reg_"&amp;LOWER(J1072)&amp;""")@XmlRootElement","")&amp;VLOOKUP(J1072,Blocos!D:I,6,0)&amp;Apoio!$E$1&amp;Y1072,""))</f>
        <v/>
      </c>
      <c r="X1072" s="190" t="str">
        <f>IF(ISNUMBER(Q1072),COUNTIF(Blocos!G:G,J1072),"")</f>
        <v/>
      </c>
      <c r="Y1072" s="190" t="str">
        <f>IF(OR(X1072=0,X1072=""),"",VLOOKUP(SUMIFS(Blocos!A:A,Blocos!H:H,'EFD REGISTROS e Campos (2)'!X1072,Blocos!G:G,'EFD REGISTROS e Campos (2)'!J1072),Blocos!A:L,12,0))</f>
        <v/>
      </c>
      <c r="Z1072" s="190" t="str">
        <f>IF(ISNUMBER(Q1073),VLOOKUP(J1072,Blocos!D:G,4,0),"")</f>
        <v/>
      </c>
      <c r="AA1072" s="190" t="str">
        <f>IF(ISNUMBER(Q1072),CONCATENATE("CREATE TABLE ""reg_",LOWER(J1072),""" (""ID"" bigint NOT NULL AUTO_INCREMENT,  ""HASHFILE"" varchar(255) DEFAULT NULL, ""ID_PAI"" bigint NOT NULL,"),IF(Q1072="Campo",CONCATENATE("""",L1072,""" ",VLOOKUP(R1072,Apoio!A:C,3,0)),""))&amp;IF(Z1072="","",CONCATENATE("PRIMARY KEY (""ID""), KEY ""FK_reg_",LOWER(Z1072),"_ID_PAI"" (""ID_PAI""), CONSTRAINT ""FK_reg_",LOWER(Z1072),"_ID_PAI"" FOREIGN KEY (""ID_PAI"") REFERENCES ""reg_",LOWER(Z1072),""" (""ID"")) ENGINE=InnoDB AUTO_INCREMENT=105774 DEFAULT CHARSET=utf8mb4 COLLATE=utf8mb4_0900_ai_ci;"))</f>
        <v/>
      </c>
      <c r="AB1072" s="190" t="str">
        <f t="shared" si="119"/>
        <v/>
      </c>
    </row>
    <row r="1073" spans="10:28" ht="14.5" hidden="1" customHeight="1" x14ac:dyDescent="0.3">
      <c r="J1073" s="187" t="str">
        <f t="shared" si="114"/>
        <v>C500</v>
      </c>
      <c r="K1073" s="181"/>
      <c r="L1073" s="285"/>
      <c r="M1073" s="182" t="s">
        <v>1644</v>
      </c>
      <c r="N1073" s="196"/>
      <c r="O1073" s="196"/>
      <c r="P1073" s="196"/>
      <c r="Q1073" s="192" t="str">
        <f t="shared" si="115"/>
        <v/>
      </c>
      <c r="S1073" s="191" t="str">
        <f t="shared" si="116"/>
        <v/>
      </c>
      <c r="T1073" s="192" t="str">
        <f t="shared" si="117"/>
        <v/>
      </c>
      <c r="U1073" s="192" t="str">
        <f t="shared" si="120"/>
        <v/>
      </c>
      <c r="V1073" s="192" t="str">
        <f t="shared" si="118"/>
        <v/>
      </c>
      <c r="W1073" s="191" t="str">
        <f>IF(Q1073="Campo","@Campos(posicao = "&amp;K1073&amp;", tipo = '"&amp;R1073&amp;"')@Column(name = """&amp;L1073&amp;""")"&amp;IF(R1073="D","@Temporal(TemporalType.DATE)","")&amp;"private "&amp;VLOOKUP(TEXT(R1073,"@"),Apoio!A:B,2,0)&amp;" "&amp;SUBSTITUTE(LOWER(LEFT(L1073,1))&amp;RIGHT(PROPER(L1073),LEN(L1073)-1),"_","")&amp;";",IF(ISNUMBER(Q1073),IF(R1073="R","@Entity@Table(name = ""reg_"&amp;LOWER(J1073)&amp;""")@XmlRootElement","")&amp;VLOOKUP(J1073,Blocos!D:I,6,0)&amp;Apoio!$E$1&amp;Y1073,""))</f>
        <v/>
      </c>
      <c r="X1073" s="190" t="str">
        <f>IF(ISNUMBER(Q1073),COUNTIF(Blocos!G:G,J1073),"")</f>
        <v/>
      </c>
      <c r="Y1073" s="190" t="str">
        <f>IF(OR(X1073=0,X1073=""),"",VLOOKUP(SUMIFS(Blocos!A:A,Blocos!H:H,'EFD REGISTROS e Campos (2)'!X1073,Blocos!G:G,'EFD REGISTROS e Campos (2)'!J1073),Blocos!A:L,12,0))</f>
        <v/>
      </c>
      <c r="Z1073" s="190" t="str">
        <f>IF(ISNUMBER(Q1074),VLOOKUP(J1073,Blocos!D:G,4,0),"")</f>
        <v/>
      </c>
      <c r="AA1073" s="190" t="str">
        <f>IF(ISNUMBER(Q1073),CONCATENATE("CREATE TABLE ""reg_",LOWER(J1073),""" (""ID"" bigint NOT NULL AUTO_INCREMENT,  ""HASHFILE"" varchar(255) DEFAULT NULL, ""ID_PAI"" bigint NOT NULL,"),IF(Q1073="Campo",CONCATENATE("""",L1073,""" ",VLOOKUP(R1073,Apoio!A:C,3,0)),""))&amp;IF(Z1073="","",CONCATENATE("PRIMARY KEY (""ID""), KEY ""FK_reg_",LOWER(Z1073),"_ID_PAI"" (""ID_PAI""), CONSTRAINT ""FK_reg_",LOWER(Z1073),"_ID_PAI"" FOREIGN KEY (""ID_PAI"") REFERENCES ""reg_",LOWER(Z1073),""" (""ID"")) ENGINE=InnoDB AUTO_INCREMENT=105774 DEFAULT CHARSET=utf8mb4 COLLATE=utf8mb4_0900_ai_ci;"))</f>
        <v/>
      </c>
      <c r="AB1073" s="190" t="str">
        <f t="shared" si="119"/>
        <v/>
      </c>
    </row>
    <row r="1074" spans="10:28" ht="14.5" hidden="1" customHeight="1" x14ac:dyDescent="0.3">
      <c r="J1074" s="187" t="str">
        <f t="shared" si="114"/>
        <v>C500</v>
      </c>
      <c r="K1074" s="181"/>
      <c r="L1074" s="285"/>
      <c r="M1074" s="182" t="s">
        <v>1645</v>
      </c>
      <c r="N1074" s="196"/>
      <c r="O1074" s="196"/>
      <c r="P1074" s="196"/>
      <c r="Q1074" s="192" t="str">
        <f t="shared" si="115"/>
        <v/>
      </c>
      <c r="S1074" s="191" t="str">
        <f t="shared" si="116"/>
        <v/>
      </c>
      <c r="T1074" s="192" t="str">
        <f t="shared" si="117"/>
        <v/>
      </c>
      <c r="U1074" s="192" t="str">
        <f t="shared" si="120"/>
        <v/>
      </c>
      <c r="V1074" s="192" t="str">
        <f t="shared" si="118"/>
        <v/>
      </c>
      <c r="W1074" s="191" t="str">
        <f>IF(Q1074="Campo","@Campos(posicao = "&amp;K1074&amp;", tipo = '"&amp;R1074&amp;"')@Column(name = """&amp;L1074&amp;""")"&amp;IF(R1074="D","@Temporal(TemporalType.DATE)","")&amp;"private "&amp;VLOOKUP(TEXT(R1074,"@"),Apoio!A:B,2,0)&amp;" "&amp;SUBSTITUTE(LOWER(LEFT(L1074,1))&amp;RIGHT(PROPER(L1074),LEN(L1074)-1),"_","")&amp;";",IF(ISNUMBER(Q1074),IF(R1074="R","@Entity@Table(name = ""reg_"&amp;LOWER(J1074)&amp;""")@XmlRootElement","")&amp;VLOOKUP(J1074,Blocos!D:I,6,0)&amp;Apoio!$E$1&amp;Y1074,""))</f>
        <v/>
      </c>
      <c r="X1074" s="190" t="str">
        <f>IF(ISNUMBER(Q1074),COUNTIF(Blocos!G:G,J1074),"")</f>
        <v/>
      </c>
      <c r="Y1074" s="190" t="str">
        <f>IF(OR(X1074=0,X1074=""),"",VLOOKUP(SUMIFS(Blocos!A:A,Blocos!H:H,'EFD REGISTROS e Campos (2)'!X1074,Blocos!G:G,'EFD REGISTROS e Campos (2)'!J1074),Blocos!A:L,12,0))</f>
        <v/>
      </c>
      <c r="Z1074" s="190" t="str">
        <f>IF(ISNUMBER(Q1075),VLOOKUP(J1074,Blocos!D:G,4,0),"")</f>
        <v/>
      </c>
      <c r="AA1074" s="190" t="str">
        <f>IF(ISNUMBER(Q1074),CONCATENATE("CREATE TABLE ""reg_",LOWER(J1074),""" (""ID"" bigint NOT NULL AUTO_INCREMENT,  ""HASHFILE"" varchar(255) DEFAULT NULL, ""ID_PAI"" bigint NOT NULL,"),IF(Q1074="Campo",CONCATENATE("""",L1074,""" ",VLOOKUP(R1074,Apoio!A:C,3,0)),""))&amp;IF(Z1074="","",CONCATENATE("PRIMARY KEY (""ID""), KEY ""FK_reg_",LOWER(Z1074),"_ID_PAI"" (""ID_PAI""), CONSTRAINT ""FK_reg_",LOWER(Z1074),"_ID_PAI"" FOREIGN KEY (""ID_PAI"") REFERENCES ""reg_",LOWER(Z1074),""" (""ID"")) ENGINE=InnoDB AUTO_INCREMENT=105774 DEFAULT CHARSET=utf8mb4 COLLATE=utf8mb4_0900_ai_ci;"))</f>
        <v/>
      </c>
      <c r="AB1074" s="190" t="str">
        <f t="shared" si="119"/>
        <v/>
      </c>
    </row>
    <row r="1075" spans="10:28" ht="14.5" hidden="1" customHeight="1" x14ac:dyDescent="0.3">
      <c r="J1075" s="187" t="str">
        <f t="shared" si="114"/>
        <v>C500</v>
      </c>
      <c r="K1075" s="181"/>
      <c r="L1075" s="285"/>
      <c r="M1075" s="182" t="s">
        <v>1646</v>
      </c>
      <c r="N1075" s="196"/>
      <c r="O1075" s="196"/>
      <c r="P1075" s="196"/>
      <c r="Q1075" s="192" t="str">
        <f t="shared" si="115"/>
        <v/>
      </c>
      <c r="S1075" s="191" t="str">
        <f t="shared" si="116"/>
        <v/>
      </c>
      <c r="T1075" s="192" t="str">
        <f t="shared" si="117"/>
        <v/>
      </c>
      <c r="U1075" s="192" t="str">
        <f t="shared" si="120"/>
        <v/>
      </c>
      <c r="V1075" s="192" t="str">
        <f t="shared" si="118"/>
        <v/>
      </c>
      <c r="W1075" s="191" t="str">
        <f>IF(Q1075="Campo","@Campos(posicao = "&amp;K1075&amp;", tipo = '"&amp;R1075&amp;"')@Column(name = """&amp;L1075&amp;""")"&amp;IF(R1075="D","@Temporal(TemporalType.DATE)","")&amp;"private "&amp;VLOOKUP(TEXT(R1075,"@"),Apoio!A:B,2,0)&amp;" "&amp;SUBSTITUTE(LOWER(LEFT(L1075,1))&amp;RIGHT(PROPER(L1075),LEN(L1075)-1),"_","")&amp;";",IF(ISNUMBER(Q1075),IF(R1075="R","@Entity@Table(name = ""reg_"&amp;LOWER(J1075)&amp;""")@XmlRootElement","")&amp;VLOOKUP(J1075,Blocos!D:I,6,0)&amp;Apoio!$E$1&amp;Y1075,""))</f>
        <v/>
      </c>
      <c r="X1075" s="190" t="str">
        <f>IF(ISNUMBER(Q1075),COUNTIF(Blocos!G:G,J1075),"")</f>
        <v/>
      </c>
      <c r="Y1075" s="190" t="str">
        <f>IF(OR(X1075=0,X1075=""),"",VLOOKUP(SUMIFS(Blocos!A:A,Blocos!H:H,'EFD REGISTROS e Campos (2)'!X1075,Blocos!G:G,'EFD REGISTROS e Campos (2)'!J1075),Blocos!A:L,12,0))</f>
        <v/>
      </c>
      <c r="Z1075" s="190" t="str">
        <f>IF(ISNUMBER(Q1076),VLOOKUP(J1075,Blocos!D:G,4,0),"")</f>
        <v/>
      </c>
      <c r="AA1075" s="190" t="str">
        <f>IF(ISNUMBER(Q1075),CONCATENATE("CREATE TABLE ""reg_",LOWER(J1075),""" (""ID"" bigint NOT NULL AUTO_INCREMENT,  ""HASHFILE"" varchar(255) DEFAULT NULL, ""ID_PAI"" bigint NOT NULL,"),IF(Q1075="Campo",CONCATENATE("""",L1075,""" ",VLOOKUP(R1075,Apoio!A:C,3,0)),""))&amp;IF(Z1075="","",CONCATENATE("PRIMARY KEY (""ID""), KEY ""FK_reg_",LOWER(Z1075),"_ID_PAI"" (""ID_PAI""), CONSTRAINT ""FK_reg_",LOWER(Z1075),"_ID_PAI"" FOREIGN KEY (""ID_PAI"") REFERENCES ""reg_",LOWER(Z1075),""" (""ID"")) ENGINE=InnoDB AUTO_INCREMENT=105774 DEFAULT CHARSET=utf8mb4 COLLATE=utf8mb4_0900_ai_ci;"))</f>
        <v/>
      </c>
      <c r="AB1075" s="190" t="str">
        <f t="shared" si="119"/>
        <v/>
      </c>
    </row>
    <row r="1076" spans="10:28" ht="14.5" hidden="1" customHeight="1" x14ac:dyDescent="0.3">
      <c r="J1076" s="187" t="str">
        <f t="shared" si="114"/>
        <v>C500</v>
      </c>
      <c r="K1076" s="181"/>
      <c r="L1076" s="285"/>
      <c r="M1076" s="182" t="s">
        <v>1647</v>
      </c>
      <c r="N1076" s="196"/>
      <c r="O1076" s="196"/>
      <c r="P1076" s="196"/>
      <c r="Q1076" s="192" t="str">
        <f t="shared" si="115"/>
        <v/>
      </c>
      <c r="S1076" s="191" t="str">
        <f t="shared" si="116"/>
        <v/>
      </c>
      <c r="T1076" s="192" t="str">
        <f t="shared" si="117"/>
        <v/>
      </c>
      <c r="U1076" s="192" t="str">
        <f t="shared" si="120"/>
        <v/>
      </c>
      <c r="V1076" s="192" t="str">
        <f t="shared" si="118"/>
        <v/>
      </c>
      <c r="W1076" s="191" t="str">
        <f>IF(Q1076="Campo","@Campos(posicao = "&amp;K1076&amp;", tipo = '"&amp;R1076&amp;"')@Column(name = """&amp;L1076&amp;""")"&amp;IF(R1076="D","@Temporal(TemporalType.DATE)","")&amp;"private "&amp;VLOOKUP(TEXT(R1076,"@"),Apoio!A:B,2,0)&amp;" "&amp;SUBSTITUTE(LOWER(LEFT(L1076,1))&amp;RIGHT(PROPER(L1076),LEN(L1076)-1),"_","")&amp;";",IF(ISNUMBER(Q1076),IF(R1076="R","@Entity@Table(name = ""reg_"&amp;LOWER(J1076)&amp;""")@XmlRootElement","")&amp;VLOOKUP(J1076,Blocos!D:I,6,0)&amp;Apoio!$E$1&amp;Y1076,""))</f>
        <v/>
      </c>
      <c r="X1076" s="190" t="str">
        <f>IF(ISNUMBER(Q1076),COUNTIF(Blocos!G:G,J1076),"")</f>
        <v/>
      </c>
      <c r="Y1076" s="190" t="str">
        <f>IF(OR(X1076=0,X1076=""),"",VLOOKUP(SUMIFS(Blocos!A:A,Blocos!H:H,'EFD REGISTROS e Campos (2)'!X1076,Blocos!G:G,'EFD REGISTROS e Campos (2)'!J1076),Blocos!A:L,12,0))</f>
        <v/>
      </c>
      <c r="Z1076" s="190" t="str">
        <f>IF(ISNUMBER(Q1077),VLOOKUP(J1076,Blocos!D:G,4,0),"")</f>
        <v/>
      </c>
      <c r="AA1076" s="190" t="str">
        <f>IF(ISNUMBER(Q1076),CONCATENATE("CREATE TABLE ""reg_",LOWER(J1076),""" (""ID"" bigint NOT NULL AUTO_INCREMENT,  ""HASHFILE"" varchar(255) DEFAULT NULL, ""ID_PAI"" bigint NOT NULL,"),IF(Q1076="Campo",CONCATENATE("""",L1076,""" ",VLOOKUP(R1076,Apoio!A:C,3,0)),""))&amp;IF(Z1076="","",CONCATENATE("PRIMARY KEY (""ID""), KEY ""FK_reg_",LOWER(Z1076),"_ID_PAI"" (""ID_PAI""), CONSTRAINT ""FK_reg_",LOWER(Z1076),"_ID_PAI"" FOREIGN KEY (""ID_PAI"") REFERENCES ""reg_",LOWER(Z1076),""" (""ID"")) ENGINE=InnoDB AUTO_INCREMENT=105774 DEFAULT CHARSET=utf8mb4 COLLATE=utf8mb4_0900_ai_ci;"))</f>
        <v/>
      </c>
      <c r="AB1076" s="190" t="str">
        <f t="shared" si="119"/>
        <v/>
      </c>
    </row>
    <row r="1077" spans="10:28" ht="14.5" hidden="1" customHeight="1" x14ac:dyDescent="0.3">
      <c r="J1077" s="187" t="str">
        <f t="shared" si="114"/>
        <v>C500</v>
      </c>
      <c r="K1077" s="181">
        <v>28</v>
      </c>
      <c r="L1077" s="290" t="s">
        <v>657</v>
      </c>
      <c r="M1077" s="182" t="s">
        <v>1648</v>
      </c>
      <c r="N1077" s="181" t="s">
        <v>27</v>
      </c>
      <c r="O1077" s="181" t="s">
        <v>356</v>
      </c>
      <c r="P1077" s="181" t="s">
        <v>28</v>
      </c>
      <c r="Q1077" s="192" t="str">
        <f t="shared" si="115"/>
        <v>Campo</v>
      </c>
      <c r="R1077" s="192" t="s">
        <v>27</v>
      </c>
      <c r="S1077" s="191" t="str">
        <f t="shared" si="116"/>
        <v/>
      </c>
      <c r="T1077" s="192" t="str">
        <f t="shared" si="117"/>
        <v>&lt;campo posicao="28"&gt;
&lt;coluna&gt;CHV_DOCe&lt;/coluna&gt;
&lt;descricao&gt;Chave da Nota Fiscal de Energia Elétrica Eletrônica&lt;/descricao&gt;
&lt;tipo&gt;C&lt;/tipo&gt;
&lt;/campo&gt;</v>
      </c>
      <c r="U1077" s="192" t="str">
        <f t="shared" si="120"/>
        <v>&lt;campo posicao="28"&gt;
&lt;coluna&gt;CHV_DOCe&lt;/coluna&gt;
&lt;descricao&gt;Chave da Nota Fiscal de Energia Elétrica Eletrônica&lt;/descricao&gt;
&lt;tipo&gt;C&lt;/tipo&gt;
&lt;/campo&gt;</v>
      </c>
      <c r="V1077" s="192" t="str">
        <f t="shared" si="118"/>
        <v>{"Column29", "CHV_DOCe"},</v>
      </c>
      <c r="W1077" s="191" t="str">
        <f>IF(Q1077="Campo","@Campos(posicao = "&amp;K1077&amp;", tipo = '"&amp;R1077&amp;"')@Column(name = """&amp;L1077&amp;""")"&amp;IF(R1077="D","@Temporal(TemporalType.DATE)","")&amp;"private "&amp;VLOOKUP(TEXT(R1077,"@"),Apoio!A:B,2,0)&amp;" "&amp;SUBSTITUTE(LOWER(LEFT(L1077,1))&amp;RIGHT(PROPER(L1077),LEN(L1077)-1),"_","")&amp;";",IF(ISNUMBER(Q1077),IF(R1077="R","@Entity@Table(name = ""reg_"&amp;LOWER(J1077)&amp;""")@XmlRootElement","")&amp;VLOOKUP(J1077,Blocos!D:I,6,0)&amp;Apoio!$E$1&amp;Y1077,""))</f>
        <v>@Campos(posicao = 28, tipo = 'C')@Column(name = "CHV_DOCe")private String chvDoce;</v>
      </c>
      <c r="X1077" s="190" t="str">
        <f>IF(ISNUMBER(Q1077),COUNTIF(Blocos!G:G,J1077),"")</f>
        <v/>
      </c>
      <c r="Y1077" s="190" t="str">
        <f>IF(OR(X1077=0,X1077=""),"",VLOOKUP(SUMIFS(Blocos!A:A,Blocos!H:H,'EFD REGISTROS e Campos (2)'!X1077,Blocos!G:G,'EFD REGISTROS e Campos (2)'!J1077),Blocos!A:L,12,0))</f>
        <v/>
      </c>
      <c r="Z1077" s="190" t="str">
        <f>IF(ISNUMBER(Q1078),VLOOKUP(J1077,Blocos!D:G,4,0),"")</f>
        <v/>
      </c>
      <c r="AA1077" s="190" t="str">
        <f>IF(ISNUMBER(Q1077),CONCATENATE("CREATE TABLE ""reg_",LOWER(J1077),""" (""ID"" bigint NOT NULL AUTO_INCREMENT,  ""HASHFILE"" varchar(255) DEFAULT NULL, ""ID_PAI"" bigint NOT NULL,"),IF(Q1077="Campo",CONCATENATE("""",L1077,""" ",VLOOKUP(R1077,Apoio!A:C,3,0)),""))&amp;IF(Z1077="","",CONCATENATE("PRIMARY KEY (""ID""), KEY ""FK_reg_",LOWER(Z1077),"_ID_PAI"" (""ID_PAI""), CONSTRAINT ""FK_reg_",LOWER(Z1077),"_ID_PAI"" FOREIGN KEY (""ID_PAI"") REFERENCES ""reg_",LOWER(Z1077),""" (""ID"")) ENGINE=InnoDB AUTO_INCREMENT=105774 DEFAULT CHARSET=utf8mb4 COLLATE=utf8mb4_0900_ai_ci;"))</f>
        <v>"CHV_DOCe" varchar(255) DEFAULT NULL,</v>
      </c>
      <c r="AB1077" s="190" t="str">
        <f t="shared" si="119"/>
        <v>`reg_c500`.`CHV_DOCe`,</v>
      </c>
    </row>
    <row r="1078" spans="10:28" ht="14.5" hidden="1" customHeight="1" x14ac:dyDescent="0.3">
      <c r="J1078" s="187" t="str">
        <f t="shared" si="114"/>
        <v>C500</v>
      </c>
      <c r="K1078" s="181">
        <v>29</v>
      </c>
      <c r="L1078" s="285" t="s">
        <v>1649</v>
      </c>
      <c r="M1078" s="182" t="s">
        <v>1650</v>
      </c>
      <c r="N1078" s="196" t="s">
        <v>32</v>
      </c>
      <c r="O1078" s="196" t="s">
        <v>240</v>
      </c>
      <c r="P1078" s="196" t="s">
        <v>28</v>
      </c>
      <c r="Q1078" s="192" t="str">
        <f t="shared" si="115"/>
        <v>Campo</v>
      </c>
      <c r="R1078" s="192" t="s">
        <v>27</v>
      </c>
      <c r="S1078" s="191" t="str">
        <f t="shared" si="116"/>
        <v/>
      </c>
      <c r="T1078" s="192" t="str">
        <f t="shared" si="117"/>
        <v>&lt;campo posicao="29"&gt;
&lt;coluna&gt;FIN_DOCe&lt;/coluna&gt;
&lt;descricao&gt;Finalidade da emissão do documento eletrônico:&lt;/descricao&gt;
&lt;tipo&gt;C&lt;/tipo&gt;
&lt;/campo&gt;</v>
      </c>
      <c r="U1078" s="192" t="str">
        <f t="shared" si="120"/>
        <v>&lt;campo posicao="29"&gt;
&lt;coluna&gt;FIN_DOCe&lt;/coluna&gt;
&lt;descricao&gt;Finalidade da emissão do documento eletrônico:&lt;/descricao&gt;
&lt;tipo&gt;C&lt;/tipo&gt;
&lt;/campo&gt;</v>
      </c>
      <c r="V1078" s="192" t="str">
        <f t="shared" si="118"/>
        <v>{"Column30", "FIN_DOCe"},</v>
      </c>
      <c r="W1078" s="191" t="str">
        <f>IF(Q1078="Campo","@Campos(posicao = "&amp;K1078&amp;", tipo = '"&amp;R1078&amp;"')@Column(name = """&amp;L1078&amp;""")"&amp;IF(R1078="D","@Temporal(TemporalType.DATE)","")&amp;"private "&amp;VLOOKUP(TEXT(R1078,"@"),Apoio!A:B,2,0)&amp;" "&amp;SUBSTITUTE(LOWER(LEFT(L1078,1))&amp;RIGHT(PROPER(L1078),LEN(L1078)-1),"_","")&amp;";",IF(ISNUMBER(Q1078),IF(R1078="R","@Entity@Table(name = ""reg_"&amp;LOWER(J1078)&amp;""")@XmlRootElement","")&amp;VLOOKUP(J1078,Blocos!D:I,6,0)&amp;Apoio!$E$1&amp;Y1078,""))</f>
        <v>@Campos(posicao = 29, tipo = 'C')@Column(name = "FIN_DOCe")private String finDoce;</v>
      </c>
      <c r="X1078" s="190" t="str">
        <f>IF(ISNUMBER(Q1078),COUNTIF(Blocos!G:G,J1078),"")</f>
        <v/>
      </c>
      <c r="Y1078" s="190" t="str">
        <f>IF(OR(X1078=0,X1078=""),"",VLOOKUP(SUMIFS(Blocos!A:A,Blocos!H:H,'EFD REGISTROS e Campos (2)'!X1078,Blocos!G:G,'EFD REGISTROS e Campos (2)'!J1078),Blocos!A:L,12,0))</f>
        <v/>
      </c>
      <c r="Z1078" s="190" t="str">
        <f>IF(ISNUMBER(Q1079),VLOOKUP(J1078,Blocos!D:G,4,0),"")</f>
        <v/>
      </c>
      <c r="AA1078" s="190" t="str">
        <f>IF(ISNUMBER(Q1078),CONCATENATE("CREATE TABLE ""reg_",LOWER(J1078),""" (""ID"" bigint NOT NULL AUTO_INCREMENT,  ""HASHFILE"" varchar(255) DEFAULT NULL, ""ID_PAI"" bigint NOT NULL,"),IF(Q1078="Campo",CONCATENATE("""",L1078,""" ",VLOOKUP(R1078,Apoio!A:C,3,0)),""))&amp;IF(Z1078="","",CONCATENATE("PRIMARY KEY (""ID""), KEY ""FK_reg_",LOWER(Z1078),"_ID_PAI"" (""ID_PAI""), CONSTRAINT ""FK_reg_",LOWER(Z1078),"_ID_PAI"" FOREIGN KEY (""ID_PAI"") REFERENCES ""reg_",LOWER(Z1078),""" (""ID"")) ENGINE=InnoDB AUTO_INCREMENT=105774 DEFAULT CHARSET=utf8mb4 COLLATE=utf8mb4_0900_ai_ci;"))</f>
        <v>"FIN_DOCe" varchar(255) DEFAULT NULL,</v>
      </c>
      <c r="AB1078" s="190" t="str">
        <f t="shared" si="119"/>
        <v>`reg_c500`.`FIN_DOCe`,</v>
      </c>
    </row>
    <row r="1079" spans="10:28" ht="14.5" hidden="1" customHeight="1" x14ac:dyDescent="0.3">
      <c r="J1079" s="187" t="str">
        <f t="shared" si="114"/>
        <v>C500</v>
      </c>
      <c r="K1079" s="181"/>
      <c r="L1079" s="285"/>
      <c r="M1079" s="182" t="s">
        <v>1651</v>
      </c>
      <c r="N1079" s="196"/>
      <c r="O1079" s="196"/>
      <c r="P1079" s="196"/>
      <c r="Q1079" s="192" t="str">
        <f t="shared" si="115"/>
        <v/>
      </c>
      <c r="S1079" s="191" t="str">
        <f t="shared" si="116"/>
        <v/>
      </c>
      <c r="T1079" s="192" t="str">
        <f t="shared" si="117"/>
        <v/>
      </c>
      <c r="U1079" s="192" t="str">
        <f t="shared" si="120"/>
        <v/>
      </c>
      <c r="V1079" s="192" t="str">
        <f t="shared" si="118"/>
        <v/>
      </c>
      <c r="W1079" s="191" t="str">
        <f>IF(Q1079="Campo","@Campos(posicao = "&amp;K1079&amp;", tipo = '"&amp;R1079&amp;"')@Column(name = """&amp;L1079&amp;""")"&amp;IF(R1079="D","@Temporal(TemporalType.DATE)","")&amp;"private "&amp;VLOOKUP(TEXT(R1079,"@"),Apoio!A:B,2,0)&amp;" "&amp;SUBSTITUTE(LOWER(LEFT(L1079,1))&amp;RIGHT(PROPER(L1079),LEN(L1079)-1),"_","")&amp;";",IF(ISNUMBER(Q1079),IF(R1079="R","@Entity@Table(name = ""reg_"&amp;LOWER(J1079)&amp;""")@XmlRootElement","")&amp;VLOOKUP(J1079,Blocos!D:I,6,0)&amp;Apoio!$E$1&amp;Y1079,""))</f>
        <v/>
      </c>
      <c r="X1079" s="190" t="str">
        <f>IF(ISNUMBER(Q1079),COUNTIF(Blocos!G:G,J1079),"")</f>
        <v/>
      </c>
      <c r="Y1079" s="190" t="str">
        <f>IF(OR(X1079=0,X1079=""),"",VLOOKUP(SUMIFS(Blocos!A:A,Blocos!H:H,'EFD REGISTROS e Campos (2)'!X1079,Blocos!G:G,'EFD REGISTROS e Campos (2)'!J1079),Blocos!A:L,12,0))</f>
        <v/>
      </c>
      <c r="Z1079" s="190" t="str">
        <f>IF(ISNUMBER(Q1080),VLOOKUP(J1079,Blocos!D:G,4,0),"")</f>
        <v/>
      </c>
      <c r="AA1079" s="190" t="str">
        <f>IF(ISNUMBER(Q1079),CONCATENATE("CREATE TABLE ""reg_",LOWER(J1079),""" (""ID"" bigint NOT NULL AUTO_INCREMENT,  ""HASHFILE"" varchar(255) DEFAULT NULL, ""ID_PAI"" bigint NOT NULL,"),IF(Q1079="Campo",CONCATENATE("""",L1079,""" ",VLOOKUP(R1079,Apoio!A:C,3,0)),""))&amp;IF(Z1079="","",CONCATENATE("PRIMARY KEY (""ID""), KEY ""FK_reg_",LOWER(Z1079),"_ID_PAI"" (""ID_PAI""), CONSTRAINT ""FK_reg_",LOWER(Z1079),"_ID_PAI"" FOREIGN KEY (""ID_PAI"") REFERENCES ""reg_",LOWER(Z1079),""" (""ID"")) ENGINE=InnoDB AUTO_INCREMENT=105774 DEFAULT CHARSET=utf8mb4 COLLATE=utf8mb4_0900_ai_ci;"))</f>
        <v/>
      </c>
      <c r="AB1079" s="190" t="str">
        <f t="shared" si="119"/>
        <v/>
      </c>
    </row>
    <row r="1080" spans="10:28" ht="14.5" hidden="1" customHeight="1" x14ac:dyDescent="0.3">
      <c r="J1080" s="187" t="str">
        <f t="shared" si="114"/>
        <v>C500</v>
      </c>
      <c r="K1080" s="181"/>
      <c r="L1080" s="285"/>
      <c r="M1080" s="182" t="s">
        <v>1652</v>
      </c>
      <c r="N1080" s="196"/>
      <c r="O1080" s="196"/>
      <c r="P1080" s="196"/>
      <c r="Q1080" s="192" t="str">
        <f t="shared" si="115"/>
        <v/>
      </c>
      <c r="S1080" s="191" t="str">
        <f t="shared" si="116"/>
        <v/>
      </c>
      <c r="T1080" s="192" t="str">
        <f t="shared" si="117"/>
        <v/>
      </c>
      <c r="U1080" s="192" t="str">
        <f t="shared" si="120"/>
        <v/>
      </c>
      <c r="V1080" s="192" t="str">
        <f t="shared" si="118"/>
        <v/>
      </c>
      <c r="W1080" s="191" t="str">
        <f>IF(Q1080="Campo","@Campos(posicao = "&amp;K1080&amp;", tipo = '"&amp;R1080&amp;"')@Column(name = """&amp;L1080&amp;""")"&amp;IF(R1080="D","@Temporal(TemporalType.DATE)","")&amp;"private "&amp;VLOOKUP(TEXT(R1080,"@"),Apoio!A:B,2,0)&amp;" "&amp;SUBSTITUTE(LOWER(LEFT(L1080,1))&amp;RIGHT(PROPER(L1080),LEN(L1080)-1),"_","")&amp;";",IF(ISNUMBER(Q1080),IF(R1080="R","@Entity@Table(name = ""reg_"&amp;LOWER(J1080)&amp;""")@XmlRootElement","")&amp;VLOOKUP(J1080,Blocos!D:I,6,0)&amp;Apoio!$E$1&amp;Y1080,""))</f>
        <v/>
      </c>
      <c r="X1080" s="190" t="str">
        <f>IF(ISNUMBER(Q1080),COUNTIF(Blocos!G:G,J1080),"")</f>
        <v/>
      </c>
      <c r="Y1080" s="190" t="str">
        <f>IF(OR(X1080=0,X1080=""),"",VLOOKUP(SUMIFS(Blocos!A:A,Blocos!H:H,'EFD REGISTROS e Campos (2)'!X1080,Blocos!G:G,'EFD REGISTROS e Campos (2)'!J1080),Blocos!A:L,12,0))</f>
        <v/>
      </c>
      <c r="Z1080" s="190" t="str">
        <f>IF(ISNUMBER(Q1081),VLOOKUP(J1080,Blocos!D:G,4,0),"")</f>
        <v/>
      </c>
      <c r="AA1080" s="190" t="str">
        <f>IF(ISNUMBER(Q1080),CONCATENATE("CREATE TABLE ""reg_",LOWER(J1080),""" (""ID"" bigint NOT NULL AUTO_INCREMENT,  ""HASHFILE"" varchar(255) DEFAULT NULL, ""ID_PAI"" bigint NOT NULL,"),IF(Q1080="Campo",CONCATENATE("""",L1080,""" ",VLOOKUP(R1080,Apoio!A:C,3,0)),""))&amp;IF(Z1080="","",CONCATENATE("PRIMARY KEY (""ID""), KEY ""FK_reg_",LOWER(Z1080),"_ID_PAI"" (""ID_PAI""), CONSTRAINT ""FK_reg_",LOWER(Z1080),"_ID_PAI"" FOREIGN KEY (""ID_PAI"") REFERENCES ""reg_",LOWER(Z1080),""" (""ID"")) ENGINE=InnoDB AUTO_INCREMENT=105774 DEFAULT CHARSET=utf8mb4 COLLATE=utf8mb4_0900_ai_ci;"))</f>
        <v/>
      </c>
      <c r="AB1080" s="190" t="str">
        <f t="shared" si="119"/>
        <v/>
      </c>
    </row>
    <row r="1081" spans="10:28" ht="14.5" hidden="1" customHeight="1" x14ac:dyDescent="0.3">
      <c r="J1081" s="187" t="str">
        <f t="shared" si="114"/>
        <v>C500</v>
      </c>
      <c r="K1081" s="181"/>
      <c r="L1081" s="285"/>
      <c r="M1081" s="182" t="s">
        <v>1653</v>
      </c>
      <c r="N1081" s="196"/>
      <c r="O1081" s="196"/>
      <c r="P1081" s="196"/>
      <c r="Q1081" s="192" t="str">
        <f t="shared" si="115"/>
        <v/>
      </c>
      <c r="S1081" s="191" t="str">
        <f t="shared" si="116"/>
        <v/>
      </c>
      <c r="T1081" s="192" t="str">
        <f t="shared" si="117"/>
        <v/>
      </c>
      <c r="U1081" s="192" t="str">
        <f t="shared" si="120"/>
        <v/>
      </c>
      <c r="V1081" s="192" t="str">
        <f t="shared" si="118"/>
        <v/>
      </c>
      <c r="W1081" s="191" t="str">
        <f>IF(Q1081="Campo","@Campos(posicao = "&amp;K1081&amp;", tipo = '"&amp;R1081&amp;"')@Column(name = """&amp;L1081&amp;""")"&amp;IF(R1081="D","@Temporal(TemporalType.DATE)","")&amp;"private "&amp;VLOOKUP(TEXT(R1081,"@"),Apoio!A:B,2,0)&amp;" "&amp;SUBSTITUTE(LOWER(LEFT(L1081,1))&amp;RIGHT(PROPER(L1081),LEN(L1081)-1),"_","")&amp;";",IF(ISNUMBER(Q1081),IF(R1081="R","@Entity@Table(name = ""reg_"&amp;LOWER(J1081)&amp;""")@XmlRootElement","")&amp;VLOOKUP(J1081,Blocos!D:I,6,0)&amp;Apoio!$E$1&amp;Y1081,""))</f>
        <v/>
      </c>
      <c r="X1081" s="190" t="str">
        <f>IF(ISNUMBER(Q1081),COUNTIF(Blocos!G:G,J1081),"")</f>
        <v/>
      </c>
      <c r="Y1081" s="190" t="str">
        <f>IF(OR(X1081=0,X1081=""),"",VLOOKUP(SUMIFS(Blocos!A:A,Blocos!H:H,'EFD REGISTROS e Campos (2)'!X1081,Blocos!G:G,'EFD REGISTROS e Campos (2)'!J1081),Blocos!A:L,12,0))</f>
        <v/>
      </c>
      <c r="Z1081" s="190" t="str">
        <f>IF(ISNUMBER(Q1082),VLOOKUP(J1081,Blocos!D:G,4,0),"")</f>
        <v/>
      </c>
      <c r="AA1081" s="190" t="str">
        <f>IF(ISNUMBER(Q1081),CONCATENATE("CREATE TABLE ""reg_",LOWER(J1081),""" (""ID"" bigint NOT NULL AUTO_INCREMENT,  ""HASHFILE"" varchar(255) DEFAULT NULL, ""ID_PAI"" bigint NOT NULL,"),IF(Q1081="Campo",CONCATENATE("""",L1081,""" ",VLOOKUP(R1081,Apoio!A:C,3,0)),""))&amp;IF(Z1081="","",CONCATENATE("PRIMARY KEY (""ID""), KEY ""FK_reg_",LOWER(Z1081),"_ID_PAI"" (""ID_PAI""), CONSTRAINT ""FK_reg_",LOWER(Z1081),"_ID_PAI"" FOREIGN KEY (""ID_PAI"") REFERENCES ""reg_",LOWER(Z1081),""" (""ID"")) ENGINE=InnoDB AUTO_INCREMENT=105774 DEFAULT CHARSET=utf8mb4 COLLATE=utf8mb4_0900_ai_ci;"))</f>
        <v/>
      </c>
      <c r="AB1081" s="190" t="str">
        <f t="shared" si="119"/>
        <v/>
      </c>
    </row>
    <row r="1082" spans="10:28" ht="14.5" hidden="1" customHeight="1" x14ac:dyDescent="0.3">
      <c r="J1082" s="187" t="str">
        <f t="shared" si="114"/>
        <v>C500</v>
      </c>
      <c r="K1082" s="181">
        <v>30</v>
      </c>
      <c r="L1082" s="290" t="s">
        <v>1654</v>
      </c>
      <c r="M1082" s="182" t="s">
        <v>1655</v>
      </c>
      <c r="N1082" s="181" t="s">
        <v>27</v>
      </c>
      <c r="O1082" s="181" t="s">
        <v>356</v>
      </c>
      <c r="P1082" s="181" t="s">
        <v>28</v>
      </c>
      <c r="Q1082" s="192" t="str">
        <f t="shared" si="115"/>
        <v>Campo</v>
      </c>
      <c r="R1082" s="192" t="s">
        <v>27</v>
      </c>
      <c r="S1082" s="191" t="str">
        <f t="shared" si="116"/>
        <v/>
      </c>
      <c r="T1082" s="192" t="str">
        <f t="shared" si="117"/>
        <v>&lt;campo posicao="30"&gt;
&lt;coluna&gt;CHV_DOCe_REF&lt;/coluna&gt;
&lt;descricao&gt;Chave da nota referenciada.&lt;/descricao&gt;
&lt;tipo&gt;C&lt;/tipo&gt;
&lt;/campo&gt;</v>
      </c>
      <c r="U1082" s="192" t="str">
        <f t="shared" si="120"/>
        <v>&lt;campo posicao="30"&gt;
&lt;coluna&gt;CHV_DOCe_REF&lt;/coluna&gt;
&lt;descricao&gt;Chave da nota referenciada.&lt;/descricao&gt;
&lt;tipo&gt;C&lt;/tipo&gt;
&lt;/campo&gt;</v>
      </c>
      <c r="V1082" s="192" t="str">
        <f t="shared" si="118"/>
        <v>{"Column31", "CHV_DOCe_REF"},</v>
      </c>
      <c r="W1082" s="191" t="str">
        <f>IF(Q1082="Campo","@Campos(posicao = "&amp;K1082&amp;", tipo = '"&amp;R1082&amp;"')@Column(name = """&amp;L1082&amp;""")"&amp;IF(R1082="D","@Temporal(TemporalType.DATE)","")&amp;"private "&amp;VLOOKUP(TEXT(R1082,"@"),Apoio!A:B,2,0)&amp;" "&amp;SUBSTITUTE(LOWER(LEFT(L1082,1))&amp;RIGHT(PROPER(L1082),LEN(L1082)-1),"_","")&amp;";",IF(ISNUMBER(Q1082),IF(R1082="R","@Entity@Table(name = ""reg_"&amp;LOWER(J1082)&amp;""")@XmlRootElement","")&amp;VLOOKUP(J1082,Blocos!D:I,6,0)&amp;Apoio!$E$1&amp;Y1082,""))</f>
        <v>@Campos(posicao = 30, tipo = 'C')@Column(name = "CHV_DOCe_REF")private String chvDoceRef;</v>
      </c>
      <c r="X1082" s="190" t="str">
        <f>IF(ISNUMBER(Q1082),COUNTIF(Blocos!G:G,J1082),"")</f>
        <v/>
      </c>
      <c r="Y1082" s="190" t="str">
        <f>IF(OR(X1082=0,X1082=""),"",VLOOKUP(SUMIFS(Blocos!A:A,Blocos!H:H,'EFD REGISTROS e Campos (2)'!X1082,Blocos!G:G,'EFD REGISTROS e Campos (2)'!J1082),Blocos!A:L,12,0))</f>
        <v/>
      </c>
      <c r="Z1082" s="190" t="str">
        <f>IF(ISNUMBER(Q1083),VLOOKUP(J1082,Blocos!D:G,4,0),"")</f>
        <v/>
      </c>
      <c r="AA1082" s="190" t="str">
        <f>IF(ISNUMBER(Q1082),CONCATENATE("CREATE TABLE ""reg_",LOWER(J1082),""" (""ID"" bigint NOT NULL AUTO_INCREMENT,  ""HASHFILE"" varchar(255) DEFAULT NULL, ""ID_PAI"" bigint NOT NULL,"),IF(Q1082="Campo",CONCATENATE("""",L1082,""" ",VLOOKUP(R1082,Apoio!A:C,3,0)),""))&amp;IF(Z1082="","",CONCATENATE("PRIMARY KEY (""ID""), KEY ""FK_reg_",LOWER(Z1082),"_ID_PAI"" (""ID_PAI""), CONSTRAINT ""FK_reg_",LOWER(Z1082),"_ID_PAI"" FOREIGN KEY (""ID_PAI"") REFERENCES ""reg_",LOWER(Z1082),""" (""ID"")) ENGINE=InnoDB AUTO_INCREMENT=105774 DEFAULT CHARSET=utf8mb4 COLLATE=utf8mb4_0900_ai_ci;"))</f>
        <v>"CHV_DOCe_REF" varchar(255) DEFAULT NULL,</v>
      </c>
      <c r="AB1082" s="190" t="str">
        <f t="shared" si="119"/>
        <v>`reg_c500`.`CHV_DOCe_REF`,</v>
      </c>
    </row>
    <row r="1083" spans="10:28" ht="14.5" hidden="1" customHeight="1" x14ac:dyDescent="0.3">
      <c r="J1083" s="187" t="str">
        <f t="shared" si="114"/>
        <v>C500</v>
      </c>
      <c r="K1083" s="181">
        <v>31</v>
      </c>
      <c r="L1083" s="285" t="s">
        <v>1656</v>
      </c>
      <c r="M1083" s="182" t="s">
        <v>1657</v>
      </c>
      <c r="N1083" s="196" t="s">
        <v>32</v>
      </c>
      <c r="O1083" s="196" t="s">
        <v>240</v>
      </c>
      <c r="P1083" s="196" t="s">
        <v>28</v>
      </c>
      <c r="Q1083" s="192" t="str">
        <f t="shared" si="115"/>
        <v>Campo</v>
      </c>
      <c r="R1083" s="192" t="s">
        <v>27</v>
      </c>
      <c r="S1083" s="191" t="str">
        <f t="shared" si="116"/>
        <v/>
      </c>
      <c r="T1083" s="192" t="str">
        <f t="shared" si="117"/>
        <v>&lt;campo posicao="31"&gt;
&lt;coluna&gt;IND_DEST&lt;/coluna&gt;
&lt;descricao&gt;Indicador do Destinatário/Acessante:&lt;/descricao&gt;
&lt;tipo&gt;C&lt;/tipo&gt;
&lt;/campo&gt;</v>
      </c>
      <c r="U1083" s="192" t="str">
        <f t="shared" si="120"/>
        <v>&lt;campo posicao="31"&gt;
&lt;coluna&gt;IND_DEST&lt;/coluna&gt;
&lt;descricao&gt;Indicador do Destinatário/Acessante:&lt;/descricao&gt;
&lt;tipo&gt;C&lt;/tipo&gt;
&lt;/campo&gt;</v>
      </c>
      <c r="V1083" s="192" t="str">
        <f t="shared" si="118"/>
        <v>{"Column32", "IND_DEST"},</v>
      </c>
      <c r="W1083" s="191" t="str">
        <f>IF(Q1083="Campo","@Campos(posicao = "&amp;K1083&amp;", tipo = '"&amp;R1083&amp;"')@Column(name = """&amp;L1083&amp;""")"&amp;IF(R1083="D","@Temporal(TemporalType.DATE)","")&amp;"private "&amp;VLOOKUP(TEXT(R1083,"@"),Apoio!A:B,2,0)&amp;" "&amp;SUBSTITUTE(LOWER(LEFT(L1083,1))&amp;RIGHT(PROPER(L1083),LEN(L1083)-1),"_","")&amp;";",IF(ISNUMBER(Q1083),IF(R1083="R","@Entity@Table(name = ""reg_"&amp;LOWER(J1083)&amp;""")@XmlRootElement","")&amp;VLOOKUP(J1083,Blocos!D:I,6,0)&amp;Apoio!$E$1&amp;Y1083,""))</f>
        <v>@Campos(posicao = 31, tipo = 'C')@Column(name = "IND_DEST")private String indDest;</v>
      </c>
      <c r="X1083" s="190" t="str">
        <f>IF(ISNUMBER(Q1083),COUNTIF(Blocos!G:G,J1083),"")</f>
        <v/>
      </c>
      <c r="Y1083" s="190" t="str">
        <f>IF(OR(X1083=0,X1083=""),"",VLOOKUP(SUMIFS(Blocos!A:A,Blocos!H:H,'EFD REGISTROS e Campos (2)'!X1083,Blocos!G:G,'EFD REGISTROS e Campos (2)'!J1083),Blocos!A:L,12,0))</f>
        <v/>
      </c>
      <c r="Z1083" s="190" t="str">
        <f>IF(ISNUMBER(Q1084),VLOOKUP(J1083,Blocos!D:G,4,0),"")</f>
        <v/>
      </c>
      <c r="AA1083" s="190" t="str">
        <f>IF(ISNUMBER(Q1083),CONCATENATE("CREATE TABLE ""reg_",LOWER(J1083),""" (""ID"" bigint NOT NULL AUTO_INCREMENT,  ""HASHFILE"" varchar(255) DEFAULT NULL, ""ID_PAI"" bigint NOT NULL,"),IF(Q1083="Campo",CONCATENATE("""",L1083,""" ",VLOOKUP(R1083,Apoio!A:C,3,0)),""))&amp;IF(Z1083="","",CONCATENATE("PRIMARY KEY (""ID""), KEY ""FK_reg_",LOWER(Z1083),"_ID_PAI"" (""ID_PAI""), CONSTRAINT ""FK_reg_",LOWER(Z1083),"_ID_PAI"" FOREIGN KEY (""ID_PAI"") REFERENCES ""reg_",LOWER(Z1083),""" (""ID"")) ENGINE=InnoDB AUTO_INCREMENT=105774 DEFAULT CHARSET=utf8mb4 COLLATE=utf8mb4_0900_ai_ci;"))</f>
        <v>"IND_DEST" varchar(255) DEFAULT NULL,</v>
      </c>
      <c r="AB1083" s="190" t="str">
        <f t="shared" si="119"/>
        <v>`reg_c500`.`IND_DEST`,</v>
      </c>
    </row>
    <row r="1084" spans="10:28" ht="14.5" hidden="1" customHeight="1" x14ac:dyDescent="0.3">
      <c r="J1084" s="187" t="str">
        <f t="shared" si="114"/>
        <v>C500</v>
      </c>
      <c r="K1084" s="181"/>
      <c r="L1084" s="285"/>
      <c r="M1084" s="182" t="s">
        <v>1658</v>
      </c>
      <c r="N1084" s="196"/>
      <c r="O1084" s="196"/>
      <c r="P1084" s="196"/>
      <c r="Q1084" s="192" t="str">
        <f t="shared" si="115"/>
        <v/>
      </c>
      <c r="S1084" s="191" t="str">
        <f t="shared" si="116"/>
        <v/>
      </c>
      <c r="T1084" s="192" t="str">
        <f t="shared" si="117"/>
        <v/>
      </c>
      <c r="U1084" s="192" t="str">
        <f t="shared" si="120"/>
        <v/>
      </c>
      <c r="V1084" s="192" t="str">
        <f t="shared" si="118"/>
        <v/>
      </c>
      <c r="W1084" s="191" t="str">
        <f>IF(Q1084="Campo","@Campos(posicao = "&amp;K1084&amp;", tipo = '"&amp;R1084&amp;"')@Column(name = """&amp;L1084&amp;""")"&amp;IF(R1084="D","@Temporal(TemporalType.DATE)","")&amp;"private "&amp;VLOOKUP(TEXT(R1084,"@"),Apoio!A:B,2,0)&amp;" "&amp;SUBSTITUTE(LOWER(LEFT(L1084,1))&amp;RIGHT(PROPER(L1084),LEN(L1084)-1),"_","")&amp;";",IF(ISNUMBER(Q1084),IF(R1084="R","@Entity@Table(name = ""reg_"&amp;LOWER(J1084)&amp;""")@XmlRootElement","")&amp;VLOOKUP(J1084,Blocos!D:I,6,0)&amp;Apoio!$E$1&amp;Y1084,""))</f>
        <v/>
      </c>
      <c r="X1084" s="190" t="str">
        <f>IF(ISNUMBER(Q1084),COUNTIF(Blocos!G:G,J1084),"")</f>
        <v/>
      </c>
      <c r="Y1084" s="190" t="str">
        <f>IF(OR(X1084=0,X1084=""),"",VLOOKUP(SUMIFS(Blocos!A:A,Blocos!H:H,'EFD REGISTROS e Campos (2)'!X1084,Blocos!G:G,'EFD REGISTROS e Campos (2)'!J1084),Blocos!A:L,12,0))</f>
        <v/>
      </c>
      <c r="Z1084" s="190" t="str">
        <f>IF(ISNUMBER(Q1085),VLOOKUP(J1084,Blocos!D:G,4,0),"")</f>
        <v/>
      </c>
      <c r="AA1084" s="190" t="str">
        <f>IF(ISNUMBER(Q1084),CONCATENATE("CREATE TABLE ""reg_",LOWER(J1084),""" (""ID"" bigint NOT NULL AUTO_INCREMENT,  ""HASHFILE"" varchar(255) DEFAULT NULL, ""ID_PAI"" bigint NOT NULL,"),IF(Q1084="Campo",CONCATENATE("""",L1084,""" ",VLOOKUP(R1084,Apoio!A:C,3,0)),""))&amp;IF(Z1084="","",CONCATENATE("PRIMARY KEY (""ID""), KEY ""FK_reg_",LOWER(Z1084),"_ID_PAI"" (""ID_PAI""), CONSTRAINT ""FK_reg_",LOWER(Z1084),"_ID_PAI"" FOREIGN KEY (""ID_PAI"") REFERENCES ""reg_",LOWER(Z1084),""" (""ID"")) ENGINE=InnoDB AUTO_INCREMENT=105774 DEFAULT CHARSET=utf8mb4 COLLATE=utf8mb4_0900_ai_ci;"))</f>
        <v/>
      </c>
      <c r="AB1084" s="190" t="str">
        <f t="shared" si="119"/>
        <v/>
      </c>
    </row>
    <row r="1085" spans="10:28" ht="14.5" hidden="1" customHeight="1" x14ac:dyDescent="0.3">
      <c r="J1085" s="187" t="str">
        <f t="shared" si="114"/>
        <v>C500</v>
      </c>
      <c r="K1085" s="181"/>
      <c r="L1085" s="285"/>
      <c r="M1085" s="182" t="s">
        <v>1659</v>
      </c>
      <c r="N1085" s="196"/>
      <c r="O1085" s="196"/>
      <c r="P1085" s="196"/>
      <c r="Q1085" s="192" t="str">
        <f t="shared" si="115"/>
        <v/>
      </c>
      <c r="S1085" s="191" t="str">
        <f t="shared" si="116"/>
        <v/>
      </c>
      <c r="T1085" s="192" t="str">
        <f t="shared" si="117"/>
        <v/>
      </c>
      <c r="U1085" s="192" t="str">
        <f t="shared" si="120"/>
        <v/>
      </c>
      <c r="V1085" s="192" t="str">
        <f t="shared" si="118"/>
        <v/>
      </c>
      <c r="W1085" s="191" t="str">
        <f>IF(Q1085="Campo","@Campos(posicao = "&amp;K1085&amp;", tipo = '"&amp;R1085&amp;"')@Column(name = """&amp;L1085&amp;""")"&amp;IF(R1085="D","@Temporal(TemporalType.DATE)","")&amp;"private "&amp;VLOOKUP(TEXT(R1085,"@"),Apoio!A:B,2,0)&amp;" "&amp;SUBSTITUTE(LOWER(LEFT(L1085,1))&amp;RIGHT(PROPER(L1085),LEN(L1085)-1),"_","")&amp;";",IF(ISNUMBER(Q1085),IF(R1085="R","@Entity@Table(name = ""reg_"&amp;LOWER(J1085)&amp;""")@XmlRootElement","")&amp;VLOOKUP(J1085,Blocos!D:I,6,0)&amp;Apoio!$E$1&amp;Y1085,""))</f>
        <v/>
      </c>
      <c r="X1085" s="190" t="str">
        <f>IF(ISNUMBER(Q1085),COUNTIF(Blocos!G:G,J1085),"")</f>
        <v/>
      </c>
      <c r="Y1085" s="190" t="str">
        <f>IF(OR(X1085=0,X1085=""),"",VLOOKUP(SUMIFS(Blocos!A:A,Blocos!H:H,'EFD REGISTROS e Campos (2)'!X1085,Blocos!G:G,'EFD REGISTROS e Campos (2)'!J1085),Blocos!A:L,12,0))</f>
        <v/>
      </c>
      <c r="Z1085" s="190" t="str">
        <f>IF(ISNUMBER(Q1086),VLOOKUP(J1085,Blocos!D:G,4,0),"")</f>
        <v/>
      </c>
      <c r="AA1085" s="190" t="str">
        <f>IF(ISNUMBER(Q1085),CONCATENATE("CREATE TABLE ""reg_",LOWER(J1085),""" (""ID"" bigint NOT NULL AUTO_INCREMENT,  ""HASHFILE"" varchar(255) DEFAULT NULL, ""ID_PAI"" bigint NOT NULL,"),IF(Q1085="Campo",CONCATENATE("""",L1085,""" ",VLOOKUP(R1085,Apoio!A:C,3,0)),""))&amp;IF(Z1085="","",CONCATENATE("PRIMARY KEY (""ID""), KEY ""FK_reg_",LOWER(Z1085),"_ID_PAI"" (""ID_PAI""), CONSTRAINT ""FK_reg_",LOWER(Z1085),"_ID_PAI"" FOREIGN KEY (""ID_PAI"") REFERENCES ""reg_",LOWER(Z1085),""" (""ID"")) ENGINE=InnoDB AUTO_INCREMENT=105774 DEFAULT CHARSET=utf8mb4 COLLATE=utf8mb4_0900_ai_ci;"))</f>
        <v/>
      </c>
      <c r="AB1085" s="190" t="str">
        <f t="shared" si="119"/>
        <v/>
      </c>
    </row>
    <row r="1086" spans="10:28" ht="14.5" hidden="1" customHeight="1" x14ac:dyDescent="0.3">
      <c r="J1086" s="187" t="str">
        <f t="shared" si="114"/>
        <v>C500</v>
      </c>
      <c r="K1086" s="181"/>
      <c r="L1086" s="285"/>
      <c r="M1086" s="182" t="s">
        <v>1660</v>
      </c>
      <c r="N1086" s="196"/>
      <c r="O1086" s="196"/>
      <c r="P1086" s="196"/>
      <c r="Q1086" s="192" t="str">
        <f t="shared" si="115"/>
        <v/>
      </c>
      <c r="S1086" s="191" t="str">
        <f t="shared" si="116"/>
        <v/>
      </c>
      <c r="T1086" s="192" t="str">
        <f t="shared" si="117"/>
        <v/>
      </c>
      <c r="U1086" s="192" t="str">
        <f t="shared" si="120"/>
        <v/>
      </c>
      <c r="V1086" s="192" t="str">
        <f t="shared" si="118"/>
        <v/>
      </c>
      <c r="W1086" s="191" t="str">
        <f>IF(Q1086="Campo","@Campos(posicao = "&amp;K1086&amp;", tipo = '"&amp;R1086&amp;"')@Column(name = """&amp;L1086&amp;""")"&amp;IF(R1086="D","@Temporal(TemporalType.DATE)","")&amp;"private "&amp;VLOOKUP(TEXT(R1086,"@"),Apoio!A:B,2,0)&amp;" "&amp;SUBSTITUTE(LOWER(LEFT(L1086,1))&amp;RIGHT(PROPER(L1086),LEN(L1086)-1),"_","")&amp;";",IF(ISNUMBER(Q1086),IF(R1086="R","@Entity@Table(name = ""reg_"&amp;LOWER(J1086)&amp;""")@XmlRootElement","")&amp;VLOOKUP(J1086,Blocos!D:I,6,0)&amp;Apoio!$E$1&amp;Y1086,""))</f>
        <v/>
      </c>
      <c r="X1086" s="190" t="str">
        <f>IF(ISNUMBER(Q1086),COUNTIF(Blocos!G:G,J1086),"")</f>
        <v/>
      </c>
      <c r="Y1086" s="190" t="str">
        <f>IF(OR(X1086=0,X1086=""),"",VLOOKUP(SUMIFS(Blocos!A:A,Blocos!H:H,'EFD REGISTROS e Campos (2)'!X1086,Blocos!G:G,'EFD REGISTROS e Campos (2)'!J1086),Blocos!A:L,12,0))</f>
        <v/>
      </c>
      <c r="Z1086" s="190" t="str">
        <f>IF(ISNUMBER(Q1087),VLOOKUP(J1086,Blocos!D:G,4,0),"")</f>
        <v/>
      </c>
      <c r="AA1086" s="190" t="str">
        <f>IF(ISNUMBER(Q1086),CONCATENATE("CREATE TABLE ""reg_",LOWER(J1086),""" (""ID"" bigint NOT NULL AUTO_INCREMENT,  ""HASHFILE"" varchar(255) DEFAULT NULL, ""ID_PAI"" bigint NOT NULL,"),IF(Q1086="Campo",CONCATENATE("""",L1086,""" ",VLOOKUP(R1086,Apoio!A:C,3,0)),""))&amp;IF(Z1086="","",CONCATENATE("PRIMARY KEY (""ID""), KEY ""FK_reg_",LOWER(Z1086),"_ID_PAI"" (""ID_PAI""), CONSTRAINT ""FK_reg_",LOWER(Z1086),"_ID_PAI"" FOREIGN KEY (""ID_PAI"") REFERENCES ""reg_",LOWER(Z1086),""" (""ID"")) ENGINE=InnoDB AUTO_INCREMENT=105774 DEFAULT CHARSET=utf8mb4 COLLATE=utf8mb4_0900_ai_ci;"))</f>
        <v/>
      </c>
      <c r="AB1086" s="190" t="str">
        <f t="shared" si="119"/>
        <v/>
      </c>
    </row>
    <row r="1087" spans="10:28" ht="14.5" hidden="1" customHeight="1" x14ac:dyDescent="0.3">
      <c r="J1087" s="187" t="str">
        <f t="shared" si="114"/>
        <v>C500</v>
      </c>
      <c r="K1087" s="181">
        <v>32</v>
      </c>
      <c r="L1087" s="308" t="s">
        <v>1661</v>
      </c>
      <c r="M1087" s="214" t="s">
        <v>1662</v>
      </c>
      <c r="N1087" s="181" t="s">
        <v>27</v>
      </c>
      <c r="O1087" s="181" t="s">
        <v>59</v>
      </c>
      <c r="P1087" s="181" t="s">
        <v>28</v>
      </c>
      <c r="Q1087" s="192" t="str">
        <f t="shared" si="115"/>
        <v>Campo</v>
      </c>
      <c r="R1087" s="192" t="s">
        <v>27</v>
      </c>
      <c r="S1087" s="191" t="str">
        <f t="shared" si="116"/>
        <v/>
      </c>
      <c r="T1087" s="192" t="str">
        <f t="shared" si="117"/>
        <v>&lt;campo posicao="32"&gt;
&lt;coluna&gt;COD_MUN_DEST&lt;/coluna&gt;
&lt;descricao&gt;Código do município do destinatário conforme a tabela do IBGE&lt;/descricao&gt;
&lt;tipo&gt;C&lt;/tipo&gt;
&lt;/campo&gt;</v>
      </c>
      <c r="U1087" s="192" t="str">
        <f t="shared" si="120"/>
        <v>&lt;campo posicao="32"&gt;
&lt;coluna&gt;COD_MUN_DEST&lt;/coluna&gt;
&lt;descricao&gt;Código do município do destinatário conforme a tabela do IBGE&lt;/descricao&gt;
&lt;tipo&gt;C&lt;/tipo&gt;
&lt;/campo&gt;</v>
      </c>
      <c r="V1087" s="192" t="str">
        <f t="shared" si="118"/>
        <v>{"Column33", "COD_MUN_DEST"},</v>
      </c>
      <c r="W1087" s="191" t="str">
        <f>IF(Q1087="Campo","@Campos(posicao = "&amp;K1087&amp;", tipo = '"&amp;R1087&amp;"')@Column(name = """&amp;L1087&amp;""")"&amp;IF(R1087="D","@Temporal(TemporalType.DATE)","")&amp;"private "&amp;VLOOKUP(TEXT(R1087,"@"),Apoio!A:B,2,0)&amp;" "&amp;SUBSTITUTE(LOWER(LEFT(L1087,1))&amp;RIGHT(PROPER(L1087),LEN(L1087)-1),"_","")&amp;";",IF(ISNUMBER(Q1087),IF(R1087="R","@Entity@Table(name = ""reg_"&amp;LOWER(J1087)&amp;""")@XmlRootElement","")&amp;VLOOKUP(J1087,Blocos!D:I,6,0)&amp;Apoio!$E$1&amp;Y1087,""))</f>
        <v>@Campos(posicao = 32, tipo = 'C')@Column(name = "COD_MUN_DEST")private String codMunDest;</v>
      </c>
      <c r="X1087" s="190" t="str">
        <f>IF(ISNUMBER(Q1087),COUNTIF(Blocos!G:G,J1087),"")</f>
        <v/>
      </c>
      <c r="Y1087" s="190" t="str">
        <f>IF(OR(X1087=0,X1087=""),"",VLOOKUP(SUMIFS(Blocos!A:A,Blocos!H:H,'EFD REGISTROS e Campos (2)'!X1087,Blocos!G:G,'EFD REGISTROS e Campos (2)'!J1087),Blocos!A:L,12,0))</f>
        <v/>
      </c>
      <c r="Z1087" s="190" t="str">
        <f>IF(ISNUMBER(Q1088),VLOOKUP(J1087,Blocos!D:G,4,0),"")</f>
        <v/>
      </c>
      <c r="AA1087" s="190" t="str">
        <f>IF(ISNUMBER(Q1087),CONCATENATE("CREATE TABLE ""reg_",LOWER(J1087),""" (""ID"" bigint NOT NULL AUTO_INCREMENT,  ""HASHFILE"" varchar(255) DEFAULT NULL, ""ID_PAI"" bigint NOT NULL,"),IF(Q1087="Campo",CONCATENATE("""",L1087,""" ",VLOOKUP(R1087,Apoio!A:C,3,0)),""))&amp;IF(Z1087="","",CONCATENATE("PRIMARY KEY (""ID""), KEY ""FK_reg_",LOWER(Z1087),"_ID_PAI"" (""ID_PAI""), CONSTRAINT ""FK_reg_",LOWER(Z1087),"_ID_PAI"" FOREIGN KEY (""ID_PAI"") REFERENCES ""reg_",LOWER(Z1087),""" (""ID"")) ENGINE=InnoDB AUTO_INCREMENT=105774 DEFAULT CHARSET=utf8mb4 COLLATE=utf8mb4_0900_ai_ci;"))</f>
        <v>"COD_MUN_DEST" varchar(255) DEFAULT NULL,</v>
      </c>
      <c r="AB1087" s="190" t="str">
        <f t="shared" si="119"/>
        <v>`reg_c500`.`COD_MUN_DEST`,</v>
      </c>
    </row>
    <row r="1088" spans="10:28" ht="14.5" hidden="1" customHeight="1" x14ac:dyDescent="0.3">
      <c r="J1088" s="187" t="str">
        <f t="shared" ref="J1088:J1151" si="121">IF(A1088="",J1087,CONCATENATE(B1088,C1088,D1088,E1088,F1088,G1088,H1088))</f>
        <v>C500</v>
      </c>
      <c r="K1088" s="181">
        <v>33</v>
      </c>
      <c r="L1088" s="308" t="s">
        <v>246</v>
      </c>
      <c r="M1088" s="214" t="s">
        <v>858</v>
      </c>
      <c r="N1088" s="212" t="s">
        <v>27</v>
      </c>
      <c r="O1088" s="217" t="s">
        <v>28</v>
      </c>
      <c r="P1088" s="217" t="s">
        <v>28</v>
      </c>
      <c r="Q1088" s="192" t="str">
        <f t="shared" si="115"/>
        <v>Campo</v>
      </c>
      <c r="R1088" s="192" t="s">
        <v>27</v>
      </c>
      <c r="S1088" s="191" t="str">
        <f t="shared" si="116"/>
        <v/>
      </c>
      <c r="T1088" s="192" t="str">
        <f t="shared" si="117"/>
        <v>&lt;campo posicao="33"&gt;
&lt;coluna&gt;COD_CTA&lt;/coluna&gt;
&lt;descricao&gt;Código da conta analítica contábil debitada/creditada&lt;/descricao&gt;
&lt;tipo&gt;C&lt;/tipo&gt;
&lt;/campo&gt;</v>
      </c>
      <c r="U1088" s="192" t="str">
        <f t="shared" si="120"/>
        <v>&lt;campo posicao="33"&gt;
&lt;coluna&gt;COD_CTA&lt;/coluna&gt;
&lt;descricao&gt;Código da conta analítica contábil debitada/creditada&lt;/descricao&gt;
&lt;tipo&gt;C&lt;/tipo&gt;
&lt;/campo&gt;</v>
      </c>
      <c r="V1088" s="192" t="str">
        <f t="shared" si="118"/>
        <v>{"Column34", "COD_CTA"},</v>
      </c>
      <c r="W1088" s="191" t="str">
        <f>IF(Q1088="Campo","@Campos(posicao = "&amp;K1088&amp;", tipo = '"&amp;R1088&amp;"')@Column(name = """&amp;L1088&amp;""")"&amp;IF(R1088="D","@Temporal(TemporalType.DATE)","")&amp;"private "&amp;VLOOKUP(TEXT(R1088,"@"),Apoio!A:B,2,0)&amp;" "&amp;SUBSTITUTE(LOWER(LEFT(L1088,1))&amp;RIGHT(PROPER(L1088),LEN(L1088)-1),"_","")&amp;";",IF(ISNUMBER(Q1088),IF(R1088="R","@Entity@Table(name = ""reg_"&amp;LOWER(J1088)&amp;""")@XmlRootElement","")&amp;VLOOKUP(J1088,Blocos!D:I,6,0)&amp;Apoio!$E$1&amp;Y1088,""))</f>
        <v>@Campos(posicao = 33, tipo = 'C')@Column(name = "COD_CTA")private String codCta;</v>
      </c>
      <c r="X1088" s="190" t="str">
        <f>IF(ISNUMBER(Q1088),COUNTIF(Blocos!G:G,J1088),"")</f>
        <v/>
      </c>
      <c r="Y1088" s="190" t="str">
        <f>IF(OR(X1088=0,X1088=""),"",VLOOKUP(SUMIFS(Blocos!A:A,Blocos!H:H,'EFD REGISTROS e Campos (2)'!X1088,Blocos!G:G,'EFD REGISTROS e Campos (2)'!J1088),Blocos!A:L,12,0))</f>
        <v/>
      </c>
      <c r="Z1088" s="190" t="str">
        <f>IF(ISNUMBER(Q1089),VLOOKUP(J1088,Blocos!D:G,4,0),"")</f>
        <v/>
      </c>
      <c r="AA1088" s="190" t="str">
        <f>IF(ISNUMBER(Q1088),CONCATENATE("CREATE TABLE ""reg_",LOWER(J1088),""" (""ID"" bigint NOT NULL AUTO_INCREMENT,  ""HASHFILE"" varchar(255) DEFAULT NULL, ""ID_PAI"" bigint NOT NULL,"),IF(Q1088="Campo",CONCATENATE("""",L1088,""" ",VLOOKUP(R1088,Apoio!A:C,3,0)),""))&amp;IF(Z1088="","",CONCATENATE("PRIMARY KEY (""ID""), KEY ""FK_reg_",LOWER(Z1088),"_ID_PAI"" (""ID_PAI""), CONSTRAINT ""FK_reg_",LOWER(Z1088),"_ID_PAI"" FOREIGN KEY (""ID_PAI"") REFERENCES ""reg_",LOWER(Z1088),""" (""ID"")) ENGINE=InnoDB AUTO_INCREMENT=105774 DEFAULT CHARSET=utf8mb4 COLLATE=utf8mb4_0900_ai_ci;"))</f>
        <v>"COD_CTA" varchar(255) DEFAULT NULL,</v>
      </c>
      <c r="AB1088" s="190" t="str">
        <f t="shared" si="119"/>
        <v>`reg_c500`.`COD_CTA`,</v>
      </c>
    </row>
    <row r="1089" spans="1:28" ht="14.5" hidden="1" customHeight="1" x14ac:dyDescent="0.3">
      <c r="J1089" s="187" t="str">
        <f t="shared" si="121"/>
        <v>C500</v>
      </c>
      <c r="K1089" s="181">
        <v>34</v>
      </c>
      <c r="L1089" s="308" t="s">
        <v>1663</v>
      </c>
      <c r="M1089" s="214" t="s">
        <v>1664</v>
      </c>
      <c r="N1089" s="181" t="s">
        <v>27</v>
      </c>
      <c r="O1089" s="242" t="s">
        <v>54</v>
      </c>
      <c r="P1089" s="242" t="s">
        <v>28</v>
      </c>
      <c r="Q1089" s="192" t="str">
        <f t="shared" si="115"/>
        <v>Campo</v>
      </c>
      <c r="R1089" s="192" t="s">
        <v>27</v>
      </c>
      <c r="S1089" s="191" t="str">
        <f t="shared" si="116"/>
        <v/>
      </c>
      <c r="T1089" s="192" t="str">
        <f t="shared" si="117"/>
        <v>&lt;campo posicao="34"&gt;
&lt;coluna&gt;COD_MOD_DOC_REF&lt;/coluna&gt;
&lt;descricao&gt;Código do modelo do documento fiscal referenciado, conforme a Tabela 4.1.1&lt;/descricao&gt;
&lt;tipo&gt;C&lt;/tipo&gt;
&lt;/campo&gt;</v>
      </c>
      <c r="U1089" s="192" t="str">
        <f t="shared" si="120"/>
        <v>&lt;campo posicao="34"&gt;
&lt;coluna&gt;COD_MOD_DOC_REF&lt;/coluna&gt;
&lt;descricao&gt;Código do modelo do documento fiscal referenciado, conforme a Tabela 4.1.1&lt;/descricao&gt;
&lt;tipo&gt;C&lt;/tipo&gt;
&lt;/campo&gt;</v>
      </c>
      <c r="V1089" s="192" t="str">
        <f t="shared" si="118"/>
        <v>{"Column35", "COD_MOD_DOC_REF"},</v>
      </c>
      <c r="W1089" s="191" t="str">
        <f>IF(Q1089="Campo","@Campos(posicao = "&amp;K1089&amp;", tipo = '"&amp;R1089&amp;"')@Column(name = """&amp;L1089&amp;""")"&amp;IF(R1089="D","@Temporal(TemporalType.DATE)","")&amp;"private "&amp;VLOOKUP(TEXT(R1089,"@"),Apoio!A:B,2,0)&amp;" "&amp;SUBSTITUTE(LOWER(LEFT(L1089,1))&amp;RIGHT(PROPER(L1089),LEN(L1089)-1),"_","")&amp;";",IF(ISNUMBER(Q1089),IF(R1089="R","@Entity@Table(name = ""reg_"&amp;LOWER(J1089)&amp;""")@XmlRootElement","")&amp;VLOOKUP(J1089,Blocos!D:I,6,0)&amp;Apoio!$E$1&amp;Y1089,""))</f>
        <v>@Campos(posicao = 34, tipo = 'C')@Column(name = "COD_MOD_DOC_REF")private String codModDocRef;</v>
      </c>
      <c r="X1089" s="190" t="str">
        <f>IF(ISNUMBER(Q1089),COUNTIF(Blocos!G:G,J1089),"")</f>
        <v/>
      </c>
      <c r="Y1089" s="190" t="str">
        <f>IF(OR(X1089=0,X1089=""),"",VLOOKUP(SUMIFS(Blocos!A:A,Blocos!H:H,'EFD REGISTROS e Campos (2)'!X1089,Blocos!G:G,'EFD REGISTROS e Campos (2)'!J1089),Blocos!A:L,12,0))</f>
        <v/>
      </c>
      <c r="Z1089" s="190" t="str">
        <f>IF(ISNUMBER(Q1090),VLOOKUP(J1089,Blocos!D:G,4,0),"")</f>
        <v/>
      </c>
      <c r="AA1089" s="190" t="str">
        <f>IF(ISNUMBER(Q1089),CONCATENATE("CREATE TABLE ""reg_",LOWER(J1089),""" (""ID"" bigint NOT NULL AUTO_INCREMENT,  ""HASHFILE"" varchar(255) DEFAULT NULL, ""ID_PAI"" bigint NOT NULL,"),IF(Q1089="Campo",CONCATENATE("""",L1089,""" ",VLOOKUP(R1089,Apoio!A:C,3,0)),""))&amp;IF(Z1089="","",CONCATENATE("PRIMARY KEY (""ID""), KEY ""FK_reg_",LOWER(Z1089),"_ID_PAI"" (""ID_PAI""), CONSTRAINT ""FK_reg_",LOWER(Z1089),"_ID_PAI"" FOREIGN KEY (""ID_PAI"") REFERENCES ""reg_",LOWER(Z1089),""" (""ID"")) ENGINE=InnoDB AUTO_INCREMENT=105774 DEFAULT CHARSET=utf8mb4 COLLATE=utf8mb4_0900_ai_ci;"))</f>
        <v>"COD_MOD_DOC_REF" varchar(255) DEFAULT NULL,</v>
      </c>
      <c r="AB1089" s="190" t="str">
        <f t="shared" si="119"/>
        <v>`reg_c500`.`COD_MOD_DOC_REF`,</v>
      </c>
    </row>
    <row r="1090" spans="1:28" ht="14.5" hidden="1" customHeight="1" x14ac:dyDescent="0.3">
      <c r="J1090" s="187" t="str">
        <f t="shared" si="121"/>
        <v>C500</v>
      </c>
      <c r="K1090" s="181">
        <v>35</v>
      </c>
      <c r="L1090" s="308" t="s">
        <v>1665</v>
      </c>
      <c r="M1090" s="214" t="s">
        <v>1666</v>
      </c>
      <c r="N1090" s="243" t="s">
        <v>27</v>
      </c>
      <c r="O1090" s="242">
        <v>32</v>
      </c>
      <c r="P1090" s="242" t="s">
        <v>28</v>
      </c>
      <c r="Q1090" s="192" t="str">
        <f t="shared" si="115"/>
        <v>Campo</v>
      </c>
      <c r="R1090" s="192" t="s">
        <v>27</v>
      </c>
      <c r="S1090" s="191" t="str">
        <f t="shared" si="116"/>
        <v/>
      </c>
      <c r="T1090" s="192" t="str">
        <f t="shared" si="117"/>
        <v>&lt;campo posicao="35"&gt;
&lt;coluna&gt;HASH_DOC_REF&lt;/coluna&gt;
&lt;descricao&gt;Código de autenticação digital do registro (Convênio 115/2003).&lt;/descricao&gt;
&lt;tipo&gt;C&lt;/tipo&gt;
&lt;/campo&gt;</v>
      </c>
      <c r="U1090" s="192" t="str">
        <f t="shared" si="120"/>
        <v>&lt;campo posicao="35"&gt;
&lt;coluna&gt;HASH_DOC_REF&lt;/coluna&gt;
&lt;descricao&gt;Código de autenticação digital do registro (Convênio 115/2003).&lt;/descricao&gt;
&lt;tipo&gt;C&lt;/tipo&gt;
&lt;/campo&gt;</v>
      </c>
      <c r="V1090" s="192" t="str">
        <f t="shared" si="118"/>
        <v>{"Column36", "HASH_DOC_REF"},</v>
      </c>
      <c r="W1090" s="191" t="str">
        <f>IF(Q1090="Campo","@Campos(posicao = "&amp;K1090&amp;", tipo = '"&amp;R1090&amp;"')@Column(name = """&amp;L1090&amp;""")"&amp;IF(R1090="D","@Temporal(TemporalType.DATE)","")&amp;"private "&amp;VLOOKUP(TEXT(R1090,"@"),Apoio!A:B,2,0)&amp;" "&amp;SUBSTITUTE(LOWER(LEFT(L1090,1))&amp;RIGHT(PROPER(L1090),LEN(L1090)-1),"_","")&amp;";",IF(ISNUMBER(Q1090),IF(R1090="R","@Entity@Table(name = ""reg_"&amp;LOWER(J1090)&amp;""")@XmlRootElement","")&amp;VLOOKUP(J1090,Blocos!D:I,6,0)&amp;Apoio!$E$1&amp;Y1090,""))</f>
        <v>@Campos(posicao = 35, tipo = 'C')@Column(name = "HASH_DOC_REF")private String hashDocRef;</v>
      </c>
      <c r="X1090" s="190" t="str">
        <f>IF(ISNUMBER(Q1090),COUNTIF(Blocos!G:G,J1090),"")</f>
        <v/>
      </c>
      <c r="Y1090" s="190" t="str">
        <f>IF(OR(X1090=0,X1090=""),"",VLOOKUP(SUMIFS(Blocos!A:A,Blocos!H:H,'EFD REGISTROS e Campos (2)'!X1090,Blocos!G:G,'EFD REGISTROS e Campos (2)'!J1090),Blocos!A:L,12,0))</f>
        <v/>
      </c>
      <c r="Z1090" s="190" t="str">
        <f>IF(ISNUMBER(Q1091),VLOOKUP(J1090,Blocos!D:G,4,0),"")</f>
        <v/>
      </c>
      <c r="AA1090" s="190" t="str">
        <f>IF(ISNUMBER(Q1090),CONCATENATE("CREATE TABLE ""reg_",LOWER(J1090),""" (""ID"" bigint NOT NULL AUTO_INCREMENT,  ""HASHFILE"" varchar(255) DEFAULT NULL, ""ID_PAI"" bigint NOT NULL,"),IF(Q1090="Campo",CONCATENATE("""",L1090,""" ",VLOOKUP(R1090,Apoio!A:C,3,0)),""))&amp;IF(Z1090="","",CONCATENATE("PRIMARY KEY (""ID""), KEY ""FK_reg_",LOWER(Z1090),"_ID_PAI"" (""ID_PAI""), CONSTRAINT ""FK_reg_",LOWER(Z1090),"_ID_PAI"" FOREIGN KEY (""ID_PAI"") REFERENCES ""reg_",LOWER(Z1090),""" (""ID"")) ENGINE=InnoDB AUTO_INCREMENT=105774 DEFAULT CHARSET=utf8mb4 COLLATE=utf8mb4_0900_ai_ci;"))</f>
        <v>"HASH_DOC_REF" varchar(255) DEFAULT NULL,</v>
      </c>
      <c r="AB1090" s="190" t="str">
        <f t="shared" si="119"/>
        <v>`reg_c500`.`HASH_DOC_REF`,</v>
      </c>
    </row>
    <row r="1091" spans="1:28" ht="14.5" hidden="1" customHeight="1" x14ac:dyDescent="0.3">
      <c r="J1091" s="187" t="str">
        <f t="shared" si="121"/>
        <v>C500</v>
      </c>
      <c r="K1091" s="181">
        <v>36</v>
      </c>
      <c r="L1091" s="308" t="s">
        <v>1667</v>
      </c>
      <c r="M1091" s="214" t="s">
        <v>1668</v>
      </c>
      <c r="N1091" s="243" t="s">
        <v>27</v>
      </c>
      <c r="O1091" s="242">
        <v>4</v>
      </c>
      <c r="P1091" s="242" t="s">
        <v>28</v>
      </c>
      <c r="Q1091" s="192" t="str">
        <f t="shared" ref="Q1091:Q1154" si="122">IF(B1091&lt;&gt;"",0,IF(C1091&lt;&gt;"",1,IF(D1091&lt;&gt;"",2,IF(E1091&lt;&gt;"",3,IF(F1091&lt;&gt;"",4,IF(G1091&lt;&gt;"",5,IF(H1091&lt;&gt;"",6,IF(ISNUMBER(K1091),"Campo",""))))))))</f>
        <v>Campo</v>
      </c>
      <c r="R1091" s="192" t="s">
        <v>27</v>
      </c>
      <c r="S1091" s="191" t="str">
        <f t="shared" ref="S1091:S1154" si="123">IFERROR(IF(ISNUMBER(Q1091),CONCATENATE("&lt;/registro&gt;
&lt;registro codigo=""",CONCATENATE(B1091,C1091,D1091,E1091,F1091,G1091,H1091),""" perfil=""",A1091,""" nivel=""",Q1091,"""&gt;"),""),"")</f>
        <v/>
      </c>
      <c r="T1091" s="192" t="str">
        <f t="shared" ref="T1091:T1154" si="124">IF(Q1091="Campo",CONCATENATE("&lt;campo posicao=""",K1091,"""&gt;
&lt;coluna&gt;",SUBSTITUTE(L1091," ",""),"&lt;/coluna&gt;
&lt;descricao&gt;",M1091,"&lt;/descricao&gt;
&lt;tipo&gt;",R1091,"&lt;/tipo&gt;
&lt;/campo&gt;"),"")</f>
        <v>&lt;campo posicao="36"&gt;
&lt;coluna&gt;SER_DOC_REF&lt;/coluna&gt;
&lt;descricao&gt;Série do documento fiscal referenciado. &lt;/descricao&gt;
&lt;tipo&gt;C&lt;/tipo&gt;
&lt;/campo&gt;</v>
      </c>
      <c r="U1091" s="192" t="str">
        <f t="shared" si="120"/>
        <v>&lt;campo posicao="36"&gt;
&lt;coluna&gt;SER_DOC_REF&lt;/coluna&gt;
&lt;descricao&gt;Série do documento fiscal referenciado. &lt;/descricao&gt;
&lt;tipo&gt;C&lt;/tipo&gt;
&lt;/campo&gt;</v>
      </c>
      <c r="V1091" s="192" t="str">
        <f t="shared" ref="V1091:V1154" si="125">IF(ISNUMBER(K1091),CONCATENATE("{""Column",K1091+1,""", """,L1091,"""},",""),"")</f>
        <v>{"Column37", "SER_DOC_REF"},</v>
      </c>
      <c r="W1091" s="191" t="str">
        <f>IF(Q1091="Campo","@Campos(posicao = "&amp;K1091&amp;", tipo = '"&amp;R1091&amp;"')@Column(name = """&amp;L1091&amp;""")"&amp;IF(R1091="D","@Temporal(TemporalType.DATE)","")&amp;"private "&amp;VLOOKUP(TEXT(R1091,"@"),Apoio!A:B,2,0)&amp;" "&amp;SUBSTITUTE(LOWER(LEFT(L1091,1))&amp;RIGHT(PROPER(L1091),LEN(L1091)-1),"_","")&amp;";",IF(ISNUMBER(Q1091),IF(R1091="R","@Entity@Table(name = ""reg_"&amp;LOWER(J1091)&amp;""")@XmlRootElement","")&amp;VLOOKUP(J1091,Blocos!D:I,6,0)&amp;Apoio!$E$1&amp;Y1091,""))</f>
        <v>@Campos(posicao = 36, tipo = 'C')@Column(name = "SER_DOC_REF")private String serDocRef;</v>
      </c>
      <c r="X1091" s="190" t="str">
        <f>IF(ISNUMBER(Q1091),COUNTIF(Blocos!G:G,J1091),"")</f>
        <v/>
      </c>
      <c r="Y1091" s="190" t="str">
        <f>IF(OR(X1091=0,X1091=""),"",VLOOKUP(SUMIFS(Blocos!A:A,Blocos!H:H,'EFD REGISTROS e Campos (2)'!X1091,Blocos!G:G,'EFD REGISTROS e Campos (2)'!J1091),Blocos!A:L,12,0))</f>
        <v/>
      </c>
      <c r="Z1091" s="190" t="str">
        <f>IF(ISNUMBER(Q1092),VLOOKUP(J1091,Blocos!D:G,4,0),"")</f>
        <v/>
      </c>
      <c r="AA1091" s="190" t="str">
        <f>IF(ISNUMBER(Q1091),CONCATENATE("CREATE TABLE ""reg_",LOWER(J1091),""" (""ID"" bigint NOT NULL AUTO_INCREMENT,  ""HASHFILE"" varchar(255) DEFAULT NULL, ""ID_PAI"" bigint NOT NULL,"),IF(Q1091="Campo",CONCATENATE("""",L1091,""" ",VLOOKUP(R1091,Apoio!A:C,3,0)),""))&amp;IF(Z1091="","",CONCATENATE("PRIMARY KEY (""ID""), KEY ""FK_reg_",LOWER(Z1091),"_ID_PAI"" (""ID_PAI""), CONSTRAINT ""FK_reg_",LOWER(Z1091),"_ID_PAI"" FOREIGN KEY (""ID_PAI"") REFERENCES ""reg_",LOWER(Z1091),""" (""ID"")) ENGINE=InnoDB AUTO_INCREMENT=105774 DEFAULT CHARSET=utf8mb4 COLLATE=utf8mb4_0900_ai_ci;"))</f>
        <v>"SER_DOC_REF" varchar(255) DEFAULT NULL,</v>
      </c>
      <c r="AB1091" s="190" t="str">
        <f t="shared" si="119"/>
        <v>`reg_c500`.`SER_DOC_REF`,</v>
      </c>
    </row>
    <row r="1092" spans="1:28" ht="14.5" hidden="1" customHeight="1" x14ac:dyDescent="0.3">
      <c r="J1092" s="187" t="str">
        <f t="shared" si="121"/>
        <v>C500</v>
      </c>
      <c r="K1092" s="181">
        <v>37</v>
      </c>
      <c r="L1092" s="308" t="s">
        <v>1669</v>
      </c>
      <c r="M1092" s="241" t="s">
        <v>1670</v>
      </c>
      <c r="N1092" s="243" t="s">
        <v>32</v>
      </c>
      <c r="O1092" s="242">
        <v>9</v>
      </c>
      <c r="P1092" s="242" t="s">
        <v>28</v>
      </c>
      <c r="Q1092" s="192" t="str">
        <f t="shared" si="122"/>
        <v>Campo</v>
      </c>
      <c r="R1092" s="192" t="s">
        <v>3607</v>
      </c>
      <c r="S1092" s="191" t="str">
        <f t="shared" si="123"/>
        <v/>
      </c>
      <c r="T1092" s="192" t="str">
        <f t="shared" si="124"/>
        <v>&lt;campo posicao="37"&gt;
&lt;coluna&gt;NUM_DOC_REF&lt;/coluna&gt;
&lt;descricao&gt;Número do documento fiscal
referenciado. &lt;/descricao&gt;
&lt;tipo&gt;I&lt;/tipo&gt;
&lt;/campo&gt;</v>
      </c>
      <c r="U1092" s="192" t="str">
        <f t="shared" si="120"/>
        <v>&lt;campo posicao="37"&gt;
&lt;coluna&gt;NUM_DOC_REF&lt;/coluna&gt;
&lt;descricao&gt;Número do documento fiscal
referenciado. &lt;/descricao&gt;
&lt;tipo&gt;I&lt;/tipo&gt;
&lt;/campo&gt;</v>
      </c>
      <c r="V1092" s="192" t="str">
        <f t="shared" si="125"/>
        <v>{"Column38", "NUM_DOC_REF"},</v>
      </c>
      <c r="W1092" s="191" t="str">
        <f>IF(Q1092="Campo","@Campos(posicao = "&amp;K1092&amp;", tipo = '"&amp;R1092&amp;"')@Column(name = """&amp;L1092&amp;""")"&amp;IF(R1092="D","@Temporal(TemporalType.DATE)","")&amp;"private "&amp;VLOOKUP(TEXT(R1092,"@"),Apoio!A:B,2,0)&amp;" "&amp;SUBSTITUTE(LOWER(LEFT(L1092,1))&amp;RIGHT(PROPER(L1092),LEN(L1092)-1),"_","")&amp;";",IF(ISNUMBER(Q1092),IF(R1092="R","@Entity@Table(name = ""reg_"&amp;LOWER(J1092)&amp;""")@XmlRootElement","")&amp;VLOOKUP(J1092,Blocos!D:I,6,0)&amp;Apoio!$E$1&amp;Y1092,""))</f>
        <v>@Campos(posicao = 37, tipo = 'I')@Column(name = "NUM_DOC_REF")private int numDocRef;</v>
      </c>
      <c r="X1092" s="190" t="str">
        <f>IF(ISNUMBER(Q1092),COUNTIF(Blocos!G:G,J1092),"")</f>
        <v/>
      </c>
      <c r="Y1092" s="190" t="str">
        <f>IF(OR(X1092=0,X1092=""),"",VLOOKUP(SUMIFS(Blocos!A:A,Blocos!H:H,'EFD REGISTROS e Campos (2)'!X1092,Blocos!G:G,'EFD REGISTROS e Campos (2)'!J1092),Blocos!A:L,12,0))</f>
        <v/>
      </c>
      <c r="Z1092" s="190" t="str">
        <f>IF(ISNUMBER(Q1093),VLOOKUP(J1092,Blocos!D:G,4,0),"")</f>
        <v/>
      </c>
      <c r="AA1092" s="190" t="str">
        <f>IF(ISNUMBER(Q1092),CONCATENATE("CREATE TABLE ""reg_",LOWER(J1092),""" (""ID"" bigint NOT NULL AUTO_INCREMENT,  ""HASHFILE"" varchar(255) DEFAULT NULL, ""ID_PAI"" bigint NOT NULL,"),IF(Q1092="Campo",CONCATENATE("""",L1092,""" ",VLOOKUP(R1092,Apoio!A:C,3,0)),""))&amp;IF(Z1092="","",CONCATENATE("PRIMARY KEY (""ID""), KEY ""FK_reg_",LOWER(Z1092),"_ID_PAI"" (""ID_PAI""), CONSTRAINT ""FK_reg_",LOWER(Z1092),"_ID_PAI"" FOREIGN KEY (""ID_PAI"") REFERENCES ""reg_",LOWER(Z1092),""" (""ID"")) ENGINE=InnoDB AUTO_INCREMENT=105774 DEFAULT CHARSET=utf8mb4 COLLATE=utf8mb4_0900_ai_ci;"))</f>
        <v>"NUM_DOC_REF" int DEFAULT NULL,</v>
      </c>
      <c r="AB1092" s="190" t="str">
        <f t="shared" ref="AB1092:AB1155" si="126">IF(Q1092="Campo",CONCATENATE(IF(K1092=1,"USE `efdicms`;SELECT ",""),"`reg_",LOWER(J1092),"`.`",L1092,"`,"),"")&amp;IF(J1092&lt;&gt;J1093,CONCATENATE("FROM `efdicms`.`reg_",LOWER(J1092),"`;"""),"")</f>
        <v>`reg_c500`.`NUM_DOC_REF`,</v>
      </c>
    </row>
    <row r="1093" spans="1:28" ht="14.5" hidden="1" customHeight="1" x14ac:dyDescent="0.3">
      <c r="J1093" s="187" t="str">
        <f t="shared" si="121"/>
        <v>C500</v>
      </c>
      <c r="K1093" s="181">
        <v>38</v>
      </c>
      <c r="L1093" s="308" t="s">
        <v>1671</v>
      </c>
      <c r="M1093" s="241" t="s">
        <v>1672</v>
      </c>
      <c r="N1093" s="243" t="s">
        <v>32</v>
      </c>
      <c r="O1093" s="242" t="s">
        <v>790</v>
      </c>
      <c r="P1093" s="242" t="s">
        <v>28</v>
      </c>
      <c r="Q1093" s="192" t="str">
        <f t="shared" si="122"/>
        <v>Campo</v>
      </c>
      <c r="R1093" s="192" t="s">
        <v>27</v>
      </c>
      <c r="S1093" s="191" t="str">
        <f t="shared" si="123"/>
        <v/>
      </c>
      <c r="T1093" s="192" t="str">
        <f t="shared" si="124"/>
        <v>&lt;campo posicao="38"&gt;
&lt;coluna&gt;MES_DOC_REF&lt;/coluna&gt;
&lt;descricao&gt;Mês e ano da emissão do documento
fiscal referenciado.&lt;/descricao&gt;
&lt;tipo&gt;C&lt;/tipo&gt;
&lt;/campo&gt;</v>
      </c>
      <c r="U1093" s="192" t="str">
        <f t="shared" si="120"/>
        <v>&lt;campo posicao="38"&gt;
&lt;coluna&gt;MES_DOC_REF&lt;/coluna&gt;
&lt;descricao&gt;Mês e ano da emissão do documento
fiscal referenciado.&lt;/descricao&gt;
&lt;tipo&gt;C&lt;/tipo&gt;
&lt;/campo&gt;</v>
      </c>
      <c r="V1093" s="192" t="str">
        <f t="shared" si="125"/>
        <v>{"Column39", "MES_DOC_REF"},</v>
      </c>
      <c r="W1093" s="191" t="str">
        <f>IF(Q1093="Campo","@Campos(posicao = "&amp;K1093&amp;", tipo = '"&amp;R1093&amp;"')@Column(name = """&amp;L1093&amp;""")"&amp;IF(R1093="D","@Temporal(TemporalType.DATE)","")&amp;"private "&amp;VLOOKUP(TEXT(R1093,"@"),Apoio!A:B,2,0)&amp;" "&amp;SUBSTITUTE(LOWER(LEFT(L1093,1))&amp;RIGHT(PROPER(L1093),LEN(L1093)-1),"_","")&amp;";",IF(ISNUMBER(Q1093),IF(R1093="R","@Entity@Table(name = ""reg_"&amp;LOWER(J1093)&amp;""")@XmlRootElement","")&amp;VLOOKUP(J1093,Blocos!D:I,6,0)&amp;Apoio!$E$1&amp;Y1093,""))</f>
        <v>@Campos(posicao = 38, tipo = 'C')@Column(name = "MES_DOC_REF")private String mesDocRef;</v>
      </c>
      <c r="X1093" s="190" t="str">
        <f>IF(ISNUMBER(Q1093),COUNTIF(Blocos!G:G,J1093),"")</f>
        <v/>
      </c>
      <c r="Y1093" s="190" t="str">
        <f>IF(OR(X1093=0,X1093=""),"",VLOOKUP(SUMIFS(Blocos!A:A,Blocos!H:H,'EFD REGISTROS e Campos (2)'!X1093,Blocos!G:G,'EFD REGISTROS e Campos (2)'!J1093),Blocos!A:L,12,0))</f>
        <v/>
      </c>
      <c r="Z1093" s="190" t="str">
        <f>IF(ISNUMBER(Q1094),VLOOKUP(J1093,Blocos!D:G,4,0),"")</f>
        <v/>
      </c>
      <c r="AA1093" s="190" t="str">
        <f>IF(ISNUMBER(Q1093),CONCATENATE("CREATE TABLE ""reg_",LOWER(J1093),""" (""ID"" bigint NOT NULL AUTO_INCREMENT,  ""HASHFILE"" varchar(255) DEFAULT NULL, ""ID_PAI"" bigint NOT NULL,"),IF(Q1093="Campo",CONCATENATE("""",L1093,""" ",VLOOKUP(R1093,Apoio!A:C,3,0)),""))&amp;IF(Z1093="","",CONCATENATE("PRIMARY KEY (""ID""), KEY ""FK_reg_",LOWER(Z1093),"_ID_PAI"" (""ID_PAI""), CONSTRAINT ""FK_reg_",LOWER(Z1093),"_ID_PAI"" FOREIGN KEY (""ID_PAI"") REFERENCES ""reg_",LOWER(Z1093),""" (""ID"")) ENGINE=InnoDB AUTO_INCREMENT=105774 DEFAULT CHARSET=utf8mb4 COLLATE=utf8mb4_0900_ai_ci;"))</f>
        <v>"MES_DOC_REF" varchar(255) DEFAULT NULL,</v>
      </c>
      <c r="AB1093" s="190" t="str">
        <f t="shared" si="126"/>
        <v>`reg_c500`.`MES_DOC_REF`,</v>
      </c>
    </row>
    <row r="1094" spans="1:28" ht="14.5" hidden="1" customHeight="1" x14ac:dyDescent="0.3">
      <c r="J1094" s="187" t="str">
        <f t="shared" si="121"/>
        <v>C500</v>
      </c>
      <c r="K1094" s="181">
        <v>39</v>
      </c>
      <c r="L1094" s="308" t="s">
        <v>3992</v>
      </c>
      <c r="M1094" s="214" t="s">
        <v>1674</v>
      </c>
      <c r="N1094" s="243" t="s">
        <v>32</v>
      </c>
      <c r="O1094" s="242" t="s">
        <v>28</v>
      </c>
      <c r="P1094" s="242">
        <v>2</v>
      </c>
      <c r="Q1094" s="192" t="str">
        <f t="shared" si="122"/>
        <v>Campo</v>
      </c>
      <c r="R1094" s="192" t="s">
        <v>3606</v>
      </c>
      <c r="S1094" s="191" t="str">
        <f t="shared" si="123"/>
        <v/>
      </c>
      <c r="T1094" s="192" t="str">
        <f t="shared" si="124"/>
        <v>&lt;campo posicao="39"&gt;
&lt;coluna&gt;ENER_INJET&lt;/coluna&gt;
&lt;descricao&gt;Energia injetada&lt;/descricao&gt;
&lt;tipo&gt;R&lt;/tipo&gt;
&lt;/campo&gt;</v>
      </c>
      <c r="U1094" s="192" t="str">
        <f t="shared" si="120"/>
        <v>&lt;campo posicao="39"&gt;
&lt;coluna&gt;ENER_INJET&lt;/coluna&gt;
&lt;descricao&gt;Energia injetada&lt;/descricao&gt;
&lt;tipo&gt;R&lt;/tipo&gt;
&lt;/campo&gt;</v>
      </c>
      <c r="V1094" s="192" t="str">
        <f t="shared" si="125"/>
        <v>{"Column40", "ENER_INJET"},</v>
      </c>
      <c r="W1094" s="191" t="str">
        <f>IF(Q1094="Campo","@Campos(posicao = "&amp;K1094&amp;", tipo = '"&amp;R1094&amp;"')@Column(name = """&amp;L1094&amp;""")"&amp;IF(R1094="D","@Temporal(TemporalType.DATE)","")&amp;"private "&amp;VLOOKUP(TEXT(R1094,"@"),Apoio!A:B,2,0)&amp;" "&amp;SUBSTITUTE(LOWER(LEFT(L1094,1))&amp;RIGHT(PROPER(L1094),LEN(L1094)-1),"_","")&amp;";",IF(ISNUMBER(Q1094),IF(R1094="R","@Entity@Table(name = ""reg_"&amp;LOWER(J1094)&amp;""")@XmlRootElement","")&amp;VLOOKUP(J1094,Blocos!D:I,6,0)&amp;Apoio!$E$1&amp;Y1094,""))</f>
        <v>@Campos(posicao = 39, tipo = 'R')@Column(name = "ENER_INJET")private BigDecimal enerInjet;</v>
      </c>
      <c r="X1094" s="190" t="str">
        <f>IF(ISNUMBER(Q1094),COUNTIF(Blocos!G:G,J1094),"")</f>
        <v/>
      </c>
      <c r="Y1094" s="190" t="str">
        <f>IF(OR(X1094=0,X1094=""),"",VLOOKUP(SUMIFS(Blocos!A:A,Blocos!H:H,'EFD REGISTROS e Campos (2)'!X1094,Blocos!G:G,'EFD REGISTROS e Campos (2)'!J1094),Blocos!A:L,12,0))</f>
        <v/>
      </c>
      <c r="Z1094" s="190" t="str">
        <f>IF(ISNUMBER(Q1095),VLOOKUP(J1094,Blocos!D:G,4,0),"")</f>
        <v/>
      </c>
      <c r="AA1094" s="190" t="str">
        <f>IF(ISNUMBER(Q1094),CONCATENATE("CREATE TABLE ""reg_",LOWER(J1094),""" (""ID"" bigint NOT NULL AUTO_INCREMENT,  ""HASHFILE"" varchar(255) DEFAULT NULL, ""ID_PAI"" bigint NOT NULL,"),IF(Q1094="Campo",CONCATENATE("""",L1094,""" ",VLOOKUP(R1094,Apoio!A:C,3,0)),""))&amp;IF(Z1094="","",CONCATENATE("PRIMARY KEY (""ID""), KEY ""FK_reg_",LOWER(Z1094),"_ID_PAI"" (""ID_PAI""), CONSTRAINT ""FK_reg_",LOWER(Z1094),"_ID_PAI"" FOREIGN KEY (""ID_PAI"") REFERENCES ""reg_",LOWER(Z1094),""" (""ID"")) ENGINE=InnoDB AUTO_INCREMENT=105774 DEFAULT CHARSET=utf8mb4 COLLATE=utf8mb4_0900_ai_ci;"))</f>
        <v>"ENER_INJET" decimal(15,6) DEFAULT NULL,</v>
      </c>
      <c r="AB1094" s="190" t="str">
        <f t="shared" si="126"/>
        <v>`reg_c500`.`ENER_INJET`,</v>
      </c>
    </row>
    <row r="1095" spans="1:28" ht="14.5" hidden="1" customHeight="1" x14ac:dyDescent="0.3">
      <c r="J1095" s="187" t="str">
        <f t="shared" si="121"/>
        <v>C500</v>
      </c>
      <c r="K1095" s="181">
        <v>40</v>
      </c>
      <c r="L1095" s="309" t="s">
        <v>1675</v>
      </c>
      <c r="M1095" s="244" t="s">
        <v>1676</v>
      </c>
      <c r="N1095" s="243" t="s">
        <v>32</v>
      </c>
      <c r="O1095" s="242" t="s">
        <v>28</v>
      </c>
      <c r="P1095" s="242">
        <v>2</v>
      </c>
      <c r="Q1095" s="192" t="str">
        <f t="shared" si="122"/>
        <v>Campo</v>
      </c>
      <c r="R1095" s="192" t="s">
        <v>3606</v>
      </c>
      <c r="S1095" s="191" t="str">
        <f t="shared" si="123"/>
        <v/>
      </c>
      <c r="T1095" s="192" t="str">
        <f t="shared" si="124"/>
        <v>&lt;campo posicao="40"&gt;
&lt;coluna&gt;OUTRAS_DED&lt;/coluna&gt;
&lt;descricao&gt;Outras deduções&lt;/descricao&gt;
&lt;tipo&gt;R&lt;/tipo&gt;
&lt;/campo&gt;</v>
      </c>
      <c r="U1095" s="192" t="str">
        <f t="shared" si="120"/>
        <v>&lt;campo posicao="40"&gt;
&lt;coluna&gt;OUTRAS_DED&lt;/coluna&gt;
&lt;descricao&gt;Outras deduções&lt;/descricao&gt;
&lt;tipo&gt;R&lt;/tipo&gt;
&lt;/campo&gt;</v>
      </c>
      <c r="V1095" s="192" t="str">
        <f t="shared" si="125"/>
        <v>{"Column41", "OUTRAS_DED"},</v>
      </c>
      <c r="W1095" s="191" t="str">
        <f>IF(Q1095="Campo","@Campos(posicao = "&amp;K1095&amp;", tipo = '"&amp;R1095&amp;"')@Column(name = """&amp;L1095&amp;""")"&amp;IF(R1095="D","@Temporal(TemporalType.DATE)","")&amp;"private "&amp;VLOOKUP(TEXT(R1095,"@"),Apoio!A:B,2,0)&amp;" "&amp;SUBSTITUTE(LOWER(LEFT(L1095,1))&amp;RIGHT(PROPER(L1095),LEN(L1095)-1),"_","")&amp;";",IF(ISNUMBER(Q1095),IF(R1095="R","@Entity@Table(name = ""reg_"&amp;LOWER(J1095)&amp;""")@XmlRootElement","")&amp;VLOOKUP(J1095,Blocos!D:I,6,0)&amp;Apoio!$E$1&amp;Y1095,""))</f>
        <v>@Campos(posicao = 40, tipo = 'R')@Column(name = "OUTRAS_DED")private BigDecimal outrasDed;</v>
      </c>
      <c r="X1095" s="190" t="str">
        <f>IF(ISNUMBER(Q1095),COUNTIF(Blocos!G:G,J1095),"")</f>
        <v/>
      </c>
      <c r="Y1095" s="190" t="str">
        <f>IF(OR(X1095=0,X1095=""),"",VLOOKUP(SUMIFS(Blocos!A:A,Blocos!H:H,'EFD REGISTROS e Campos (2)'!X1095,Blocos!G:G,'EFD REGISTROS e Campos (2)'!J1095),Blocos!A:L,12,0))</f>
        <v/>
      </c>
      <c r="Z1095" s="190" t="str">
        <f>IF(ISNUMBER(Q1096),VLOOKUP(J1095,Blocos!D:G,4,0),"")</f>
        <v>C001</v>
      </c>
      <c r="AA1095" s="190" t="str">
        <f>IF(ISNUMBER(Q1095),CONCATENATE("CREATE TABLE ""reg_",LOWER(J1095),""" (""ID"" bigint NOT NULL AUTO_INCREMENT,  ""HASHFILE"" varchar(255) DEFAULT NULL, ""ID_PAI"" bigint NOT NULL,"),IF(Q1095="Campo",CONCATENATE("""",L1095,""" ",VLOOKUP(R1095,Apoio!A:C,3,0)),""))&amp;IF(Z1095="","",CONCATENATE("PRIMARY KEY (""ID""), KEY ""FK_reg_",LOWER(Z1095),"_ID_PAI"" (""ID_PAI""), CONSTRAINT ""FK_reg_",LOWER(Z1095),"_ID_PAI"" FOREIGN KEY (""ID_PAI"") REFERENCES ""reg_",LOWER(Z1095),""" (""ID"")) ENGINE=InnoDB AUTO_INCREMENT=105774 DEFAULT CHARSET=utf8mb4 COLLATE=utf8mb4_0900_ai_ci;"))</f>
        <v>"OUTRAS_DED" decimal(15,6) DEFAULT NULL,PRIMARY KEY ("ID"), KEY "FK_reg_c001_ID_PAI" ("ID_PAI"), CONSTRAINT "FK_reg_c001_ID_PAI" FOREIGN KEY ("ID_PAI") REFERENCES "reg_c001" ("ID")) ENGINE=InnoDB AUTO_INCREMENT=105774 DEFAULT CHARSET=utf8mb4 COLLATE=utf8mb4_0900_ai_ci;</v>
      </c>
      <c r="AB1095" s="190" t="str">
        <f t="shared" si="126"/>
        <v>`reg_c500`.`OUTRAS_DED`,FROM `efdicms`.`reg_c500`;"</v>
      </c>
    </row>
    <row r="1096" spans="1:28" ht="14.5" hidden="1" customHeight="1" collapsed="1" x14ac:dyDescent="0.3">
      <c r="A1096" s="180" t="s">
        <v>1497</v>
      </c>
      <c r="E1096" s="180" t="s">
        <v>1677</v>
      </c>
      <c r="I1096" s="180" t="s">
        <v>144</v>
      </c>
      <c r="J1096" s="187" t="str">
        <f t="shared" si="121"/>
        <v>C510</v>
      </c>
      <c r="K1096" s="195" t="s">
        <v>1678</v>
      </c>
      <c r="Q1096" s="192">
        <f t="shared" si="122"/>
        <v>3</v>
      </c>
      <c r="S1096" s="191" t="str">
        <f t="shared" si="123"/>
        <v>&lt;/registro&gt;
&lt;registro codigo="C510" perfil="A" nivel="3"&gt;</v>
      </c>
      <c r="T1096" s="192" t="str">
        <f t="shared" si="124"/>
        <v/>
      </c>
      <c r="U1096" s="192" t="str">
        <f t="shared" si="120"/>
        <v>&lt;/registro&gt;
&lt;registro codigo="C510" perfil="A" nivel="3"&gt;</v>
      </c>
      <c r="V1096" s="192" t="str">
        <f t="shared" si="125"/>
        <v/>
      </c>
      <c r="W1096" s="191" t="str">
        <f>IF(Q1096="Campo","@Campos(posicao = "&amp;K1096&amp;", tipo = '"&amp;R1096&amp;"')@Column(name = """&amp;L1096&amp;""")"&amp;IF(R1096="D","@Temporal(TemporalType.DATE)","")&amp;"private "&amp;VLOOKUP(TEXT(R1096,"@"),Apoio!A:B,2,0)&amp;" "&amp;SUBSTITUTE(LOWER(LEFT(L1096,1))&amp;RIGHT(PROPER(L1096),LEN(L1096)-1),"_","")&amp;";",IF(ISNUMBER(Q1096),IF(R1096="R","@Entity@Table(name = ""reg_"&amp;LOWER(J1096)&amp;""")@XmlRootElement","")&amp;VLOOKUP(J1096,Blocos!D:I,6,0)&amp;Apoio!$E$1&amp;Y1096,""))</f>
        <v>@Registros(nivel = 3) public class RegC510 implements Serializable { private static final long serialVersionUID = 1L; @Id @GeneratedValue(strategy = GenerationType.IDENTITY) @Basic(optional = false) @Column(name = "ID" ) private Long id;@ManyToOne(fetch = FetchType.LAZY) @JoinColumn(name = "ID_PAI", nullable = false) private RegC500 idPai; public RegC500 getIdPai() {return idPai;}public void setIdPai(Object idPai) {this.idPai = (RegC500) idPai;}public RegC510() { } public RegC510(Long id) { this.id = id; } public RegC510(Long id, RegC500 idPai, long linha, String hash) { this.id = id; this.idPai = idPai; this.linha = linha; this.hash = hash; }public Long getId() { return id; } public void setId(Long id) { this.id = id; }@Basic(optional = false)@Column(name = "LINHA")private long linha;@Basic(optional = false)@Column(name = "HASH")private String hash;</v>
      </c>
      <c r="X1096" s="190">
        <f>IF(ISNUMBER(Q1096),COUNTIF(Blocos!G:G,J1096),"")</f>
        <v>0</v>
      </c>
      <c r="Y1096" s="190" t="str">
        <f>IF(OR(X1096=0,X1096=""),"",VLOOKUP(SUMIFS(Blocos!A:A,Blocos!H:H,'EFD REGISTROS e Campos (2)'!X1096,Blocos!G:G,'EFD REGISTROS e Campos (2)'!J1096),Blocos!A:L,12,0))</f>
        <v/>
      </c>
      <c r="Z1096" s="190" t="str">
        <f>IF(ISNUMBER(Q1097),VLOOKUP(J1096,Blocos!D:G,4,0),"")</f>
        <v/>
      </c>
      <c r="AA1096" s="190" t="str">
        <f>IF(ISNUMBER(Q1096),CONCATENATE("CREATE TABLE ""reg_",LOWER(J1096),""" (""ID"" bigint NOT NULL AUTO_INCREMENT,  ""HASHFILE"" varchar(255) DEFAULT NULL, ""ID_PAI"" bigint NOT NULL,"),IF(Q1096="Campo",CONCATENATE("""",L1096,""" ",VLOOKUP(R1096,Apoio!A:C,3,0)),""))&amp;IF(Z1096="","",CONCATENATE("PRIMARY KEY (""ID""), KEY ""FK_reg_",LOWER(Z1096),"_ID_PAI"" (""ID_PAI""), CONSTRAINT ""FK_reg_",LOWER(Z1096),"_ID_PAI"" FOREIGN KEY (""ID_PAI"") REFERENCES ""reg_",LOWER(Z1096),""" (""ID"")) ENGINE=InnoDB AUTO_INCREMENT=105774 DEFAULT CHARSET=utf8mb4 COLLATE=utf8mb4_0900_ai_ci;"))</f>
        <v>CREATE TABLE "reg_c510" ("ID" bigint NOT NULL AUTO_INCREMENT,  "HASHFILE" varchar(255) DEFAULT NULL, "ID_PAI" bigint NOT NULL,</v>
      </c>
      <c r="AB1096" s="190" t="str">
        <f t="shared" si="126"/>
        <v/>
      </c>
    </row>
    <row r="1097" spans="1:28" ht="14.5" hidden="1" customHeight="1" x14ac:dyDescent="0.3">
      <c r="J1097" s="187" t="str">
        <f t="shared" si="121"/>
        <v>C510</v>
      </c>
      <c r="K1097" s="181">
        <v>1</v>
      </c>
      <c r="L1097" s="289" t="s">
        <v>25</v>
      </c>
      <c r="M1097" s="182" t="s">
        <v>1679</v>
      </c>
      <c r="N1097" s="181" t="s">
        <v>27</v>
      </c>
      <c r="O1097" s="181">
        <v>4</v>
      </c>
      <c r="P1097" s="181" t="s">
        <v>28</v>
      </c>
      <c r="Q1097" s="192" t="str">
        <f t="shared" si="122"/>
        <v>Campo</v>
      </c>
      <c r="R1097" s="192" t="s">
        <v>27</v>
      </c>
      <c r="S1097" s="191" t="str">
        <f t="shared" si="123"/>
        <v/>
      </c>
      <c r="T1097" s="192" t="str">
        <f t="shared" si="124"/>
        <v>&lt;campo posicao="1"&gt;
&lt;coluna&gt;REG&lt;/coluna&gt;
&lt;descricao&gt;Texto fixo contendo "C510"&lt;/descricao&gt;
&lt;tipo&gt;C&lt;/tipo&gt;
&lt;/campo&gt;</v>
      </c>
      <c r="U1097" s="192" t="str">
        <f t="shared" si="120"/>
        <v>&lt;campo posicao="1"&gt;
&lt;coluna&gt;REG&lt;/coluna&gt;
&lt;descricao&gt;Texto fixo contendo "C510"&lt;/descricao&gt;
&lt;tipo&gt;C&lt;/tipo&gt;
&lt;/campo&gt;</v>
      </c>
      <c r="V1097" s="192" t="str">
        <f t="shared" si="125"/>
        <v>{"Column2", "REG"},</v>
      </c>
      <c r="W1097" s="191" t="str">
        <f>IF(Q1097="Campo","@Campos(posicao = "&amp;K1097&amp;", tipo = '"&amp;R1097&amp;"')@Column(name = """&amp;L1097&amp;""")"&amp;IF(R1097="D","@Temporal(TemporalType.DATE)","")&amp;"private "&amp;VLOOKUP(TEXT(R1097,"@"),Apoio!A:B,2,0)&amp;" "&amp;SUBSTITUTE(LOWER(LEFT(L1097,1))&amp;RIGHT(PROPER(L1097),LEN(L1097)-1),"_","")&amp;";",IF(ISNUMBER(Q1097),IF(R1097="R","@Entity@Table(name = ""reg_"&amp;LOWER(J1097)&amp;""")@XmlRootElement","")&amp;VLOOKUP(J1097,Blocos!D:I,6,0)&amp;Apoio!$E$1&amp;Y1097,""))</f>
        <v>@Campos(posicao = 1, tipo = 'C')@Column(name = "REG")private String reg;</v>
      </c>
      <c r="X1097" s="190" t="str">
        <f>IF(ISNUMBER(Q1097),COUNTIF(Blocos!G:G,J1097),"")</f>
        <v/>
      </c>
      <c r="Y1097" s="190" t="str">
        <f>IF(OR(X1097=0,X1097=""),"",VLOOKUP(SUMIFS(Blocos!A:A,Blocos!H:H,'EFD REGISTROS e Campos (2)'!X1097,Blocos!G:G,'EFD REGISTROS e Campos (2)'!J1097),Blocos!A:L,12,0))</f>
        <v/>
      </c>
      <c r="Z1097" s="190" t="str">
        <f>IF(ISNUMBER(Q1098),VLOOKUP(J1097,Blocos!D:G,4,0),"")</f>
        <v/>
      </c>
      <c r="AA1097" s="190" t="str">
        <f>IF(ISNUMBER(Q1097),CONCATENATE("CREATE TABLE ""reg_",LOWER(J1097),""" (""ID"" bigint NOT NULL AUTO_INCREMENT,  ""HASHFILE"" varchar(255) DEFAULT NULL, ""ID_PAI"" bigint NOT NULL,"),IF(Q1097="Campo",CONCATENATE("""",L1097,""" ",VLOOKUP(R1097,Apoio!A:C,3,0)),""))&amp;IF(Z1097="","",CONCATENATE("PRIMARY KEY (""ID""), KEY ""FK_reg_",LOWER(Z1097),"_ID_PAI"" (""ID_PAI""), CONSTRAINT ""FK_reg_",LOWER(Z1097),"_ID_PAI"" FOREIGN KEY (""ID_PAI"") REFERENCES ""reg_",LOWER(Z1097),""" (""ID"")) ENGINE=InnoDB AUTO_INCREMENT=105774 DEFAULT CHARSET=utf8mb4 COLLATE=utf8mb4_0900_ai_ci;"))</f>
        <v>"REG" varchar(255) DEFAULT NULL,</v>
      </c>
      <c r="AB1097" s="190" t="str">
        <f t="shared" si="126"/>
        <v>USE `efdicms`;SELECT `reg_c510`.`REG`,</v>
      </c>
    </row>
    <row r="1098" spans="1:28" ht="14.5" hidden="1" customHeight="1" x14ac:dyDescent="0.3">
      <c r="J1098" s="187" t="str">
        <f t="shared" si="121"/>
        <v>C510</v>
      </c>
      <c r="K1098" s="181">
        <v>2</v>
      </c>
      <c r="L1098" s="289" t="s">
        <v>799</v>
      </c>
      <c r="M1098" s="182" t="s">
        <v>800</v>
      </c>
      <c r="N1098" s="181" t="s">
        <v>32</v>
      </c>
      <c r="O1098" s="181">
        <v>3</v>
      </c>
      <c r="P1098" s="181" t="s">
        <v>28</v>
      </c>
      <c r="Q1098" s="192" t="str">
        <f t="shared" si="122"/>
        <v>Campo</v>
      </c>
      <c r="R1098" s="192" t="s">
        <v>3607</v>
      </c>
      <c r="S1098" s="191" t="str">
        <f t="shared" si="123"/>
        <v/>
      </c>
      <c r="T1098" s="192" t="str">
        <f t="shared" si="124"/>
        <v>&lt;campo posicao="2"&gt;
&lt;coluna&gt;NUM_ITEM&lt;/coluna&gt;
&lt;descricao&gt;Número sequencial do item no documento fiscal&lt;/descricao&gt;
&lt;tipo&gt;I&lt;/tipo&gt;
&lt;/campo&gt;</v>
      </c>
      <c r="U1098" s="192" t="str">
        <f t="shared" si="120"/>
        <v>&lt;campo posicao="2"&gt;
&lt;coluna&gt;NUM_ITEM&lt;/coluna&gt;
&lt;descricao&gt;Número sequencial do item no documento fiscal&lt;/descricao&gt;
&lt;tipo&gt;I&lt;/tipo&gt;
&lt;/campo&gt;</v>
      </c>
      <c r="V1098" s="192" t="str">
        <f t="shared" si="125"/>
        <v>{"Column3", "NUM_ITEM"},</v>
      </c>
      <c r="W1098" s="191" t="str">
        <f>IF(Q1098="Campo","@Campos(posicao = "&amp;K1098&amp;", tipo = '"&amp;R1098&amp;"')@Column(name = """&amp;L1098&amp;""")"&amp;IF(R1098="D","@Temporal(TemporalType.DATE)","")&amp;"private "&amp;VLOOKUP(TEXT(R1098,"@"),Apoio!A:B,2,0)&amp;" "&amp;SUBSTITUTE(LOWER(LEFT(L1098,1))&amp;RIGHT(PROPER(L1098),LEN(L1098)-1),"_","")&amp;";",IF(ISNUMBER(Q1098),IF(R1098="R","@Entity@Table(name = ""reg_"&amp;LOWER(J1098)&amp;""")@XmlRootElement","")&amp;VLOOKUP(J1098,Blocos!D:I,6,0)&amp;Apoio!$E$1&amp;Y1098,""))</f>
        <v>@Campos(posicao = 2, tipo = 'I')@Column(name = "NUM_ITEM")private int numItem;</v>
      </c>
      <c r="X1098" s="190" t="str">
        <f>IF(ISNUMBER(Q1098),COUNTIF(Blocos!G:G,J1098),"")</f>
        <v/>
      </c>
      <c r="Y1098" s="190" t="str">
        <f>IF(OR(X1098=0,X1098=""),"",VLOOKUP(SUMIFS(Blocos!A:A,Blocos!H:H,'EFD REGISTROS e Campos (2)'!X1098,Blocos!G:G,'EFD REGISTROS e Campos (2)'!J1098),Blocos!A:L,12,0))</f>
        <v/>
      </c>
      <c r="Z1098" s="190" t="str">
        <f>IF(ISNUMBER(Q1099),VLOOKUP(J1098,Blocos!D:G,4,0),"")</f>
        <v/>
      </c>
      <c r="AA1098" s="190" t="str">
        <f>IF(ISNUMBER(Q1098),CONCATENATE("CREATE TABLE ""reg_",LOWER(J1098),""" (""ID"" bigint NOT NULL AUTO_INCREMENT,  ""HASHFILE"" varchar(255) DEFAULT NULL, ""ID_PAI"" bigint NOT NULL,"),IF(Q1098="Campo",CONCATENATE("""",L1098,""" ",VLOOKUP(R1098,Apoio!A:C,3,0)),""))&amp;IF(Z1098="","",CONCATENATE("PRIMARY KEY (""ID""), KEY ""FK_reg_",LOWER(Z1098),"_ID_PAI"" (""ID_PAI""), CONSTRAINT ""FK_reg_",LOWER(Z1098),"_ID_PAI"" FOREIGN KEY (""ID_PAI"") REFERENCES ""reg_",LOWER(Z1098),""" (""ID"")) ENGINE=InnoDB AUTO_INCREMENT=105774 DEFAULT CHARSET=utf8mb4 COLLATE=utf8mb4_0900_ai_ci;"))</f>
        <v>"NUM_ITEM" int DEFAULT NULL,</v>
      </c>
      <c r="AB1098" s="190" t="str">
        <f t="shared" si="126"/>
        <v>`reg_c510`.`NUM_ITEM`,</v>
      </c>
    </row>
    <row r="1099" spans="1:28" ht="14.5" hidden="1" customHeight="1" x14ac:dyDescent="0.3">
      <c r="J1099" s="187" t="str">
        <f t="shared" si="121"/>
        <v>C510</v>
      </c>
      <c r="K1099" s="181">
        <v>3</v>
      </c>
      <c r="L1099" s="289" t="s">
        <v>163</v>
      </c>
      <c r="M1099" s="182" t="s">
        <v>801</v>
      </c>
      <c r="N1099" s="181" t="s">
        <v>27</v>
      </c>
      <c r="O1099" s="181">
        <v>60</v>
      </c>
      <c r="P1099" s="181" t="s">
        <v>28</v>
      </c>
      <c r="Q1099" s="192" t="str">
        <f t="shared" si="122"/>
        <v>Campo</v>
      </c>
      <c r="R1099" s="192" t="s">
        <v>27</v>
      </c>
      <c r="S1099" s="191" t="str">
        <f t="shared" si="123"/>
        <v/>
      </c>
      <c r="T1099" s="192" t="str">
        <f t="shared" si="124"/>
        <v>&lt;campo posicao="3"&gt;
&lt;coluna&gt;COD_ITEM&lt;/coluna&gt;
&lt;descricao&gt;Código do item (campo 02 do Registro 0200)&lt;/descricao&gt;
&lt;tipo&gt;C&lt;/tipo&gt;
&lt;/campo&gt;</v>
      </c>
      <c r="U1099" s="192" t="str">
        <f t="shared" si="120"/>
        <v>&lt;campo posicao="3"&gt;
&lt;coluna&gt;COD_ITEM&lt;/coluna&gt;
&lt;descricao&gt;Código do item (campo 02 do Registro 0200)&lt;/descricao&gt;
&lt;tipo&gt;C&lt;/tipo&gt;
&lt;/campo&gt;</v>
      </c>
      <c r="V1099" s="192" t="str">
        <f t="shared" si="125"/>
        <v>{"Column4", "COD_ITEM"},</v>
      </c>
      <c r="W1099" s="191" t="str">
        <f>IF(Q1099="Campo","@Campos(posicao = "&amp;K1099&amp;", tipo = '"&amp;R1099&amp;"')@Column(name = """&amp;L1099&amp;""")"&amp;IF(R1099="D","@Temporal(TemporalType.DATE)","")&amp;"private "&amp;VLOOKUP(TEXT(R1099,"@"),Apoio!A:B,2,0)&amp;" "&amp;SUBSTITUTE(LOWER(LEFT(L1099,1))&amp;RIGHT(PROPER(L1099),LEN(L1099)-1),"_","")&amp;";",IF(ISNUMBER(Q1099),IF(R1099="R","@Entity@Table(name = ""reg_"&amp;LOWER(J1099)&amp;""")@XmlRootElement","")&amp;VLOOKUP(J1099,Blocos!D:I,6,0)&amp;Apoio!$E$1&amp;Y1099,""))</f>
        <v>@Campos(posicao = 3, tipo = 'C')@Column(name = "COD_ITEM")private String codItem;</v>
      </c>
      <c r="X1099" s="190" t="str">
        <f>IF(ISNUMBER(Q1099),COUNTIF(Blocos!G:G,J1099),"")</f>
        <v/>
      </c>
      <c r="Y1099" s="190" t="str">
        <f>IF(OR(X1099=0,X1099=""),"",VLOOKUP(SUMIFS(Blocos!A:A,Blocos!H:H,'EFD REGISTROS e Campos (2)'!X1099,Blocos!G:G,'EFD REGISTROS e Campos (2)'!J1099),Blocos!A:L,12,0))</f>
        <v/>
      </c>
      <c r="Z1099" s="190" t="str">
        <f>IF(ISNUMBER(Q1100),VLOOKUP(J1099,Blocos!D:G,4,0),"")</f>
        <v/>
      </c>
      <c r="AA1099" s="190" t="str">
        <f>IF(ISNUMBER(Q1099),CONCATENATE("CREATE TABLE ""reg_",LOWER(J1099),""" (""ID"" bigint NOT NULL AUTO_INCREMENT,  ""HASHFILE"" varchar(255) DEFAULT NULL, ""ID_PAI"" bigint NOT NULL,"),IF(Q1099="Campo",CONCATENATE("""",L1099,""" ",VLOOKUP(R1099,Apoio!A:C,3,0)),""))&amp;IF(Z1099="","",CONCATENATE("PRIMARY KEY (""ID""), KEY ""FK_reg_",LOWER(Z1099),"_ID_PAI"" (""ID_PAI""), CONSTRAINT ""FK_reg_",LOWER(Z1099),"_ID_PAI"" FOREIGN KEY (""ID_PAI"") REFERENCES ""reg_",LOWER(Z1099),""" (""ID"")) ENGINE=InnoDB AUTO_INCREMENT=105774 DEFAULT CHARSET=utf8mb4 COLLATE=utf8mb4_0900_ai_ci;"))</f>
        <v>"COD_ITEM" varchar(255) DEFAULT NULL,</v>
      </c>
      <c r="AB1099" s="190" t="str">
        <f t="shared" si="126"/>
        <v>`reg_c510`.`COD_ITEM`,</v>
      </c>
    </row>
    <row r="1100" spans="1:28" ht="14.5" hidden="1" customHeight="1" x14ac:dyDescent="0.3">
      <c r="J1100" s="187" t="str">
        <f t="shared" si="121"/>
        <v>C510</v>
      </c>
      <c r="K1100" s="181">
        <v>4</v>
      </c>
      <c r="L1100" s="289" t="s">
        <v>1680</v>
      </c>
      <c r="M1100" s="182" t="s">
        <v>1681</v>
      </c>
      <c r="N1100" s="181" t="s">
        <v>27</v>
      </c>
      <c r="O1100" s="181" t="s">
        <v>235</v>
      </c>
      <c r="P1100" s="181" t="s">
        <v>28</v>
      </c>
      <c r="Q1100" s="192" t="str">
        <f t="shared" si="122"/>
        <v>Campo</v>
      </c>
      <c r="R1100" s="192" t="s">
        <v>27</v>
      </c>
      <c r="S1100" s="191" t="str">
        <f t="shared" si="123"/>
        <v/>
      </c>
      <c r="T1100" s="192" t="str">
        <f t="shared" si="124"/>
        <v>&lt;campo posicao="4"&gt;
&lt;coluna&gt;COD_CLASS&lt;/coluna&gt;
&lt;descricao&gt;Código de classificação do item de energia elétrica, conforme a Tabela 4.4.1&lt;/descricao&gt;
&lt;tipo&gt;C&lt;/tipo&gt;
&lt;/campo&gt;</v>
      </c>
      <c r="U1100" s="192" t="str">
        <f t="shared" si="120"/>
        <v>&lt;campo posicao="4"&gt;
&lt;coluna&gt;COD_CLASS&lt;/coluna&gt;
&lt;descricao&gt;Código de classificação do item de energia elétrica, conforme a Tabela 4.4.1&lt;/descricao&gt;
&lt;tipo&gt;C&lt;/tipo&gt;
&lt;/campo&gt;</v>
      </c>
      <c r="V1100" s="192" t="str">
        <f t="shared" si="125"/>
        <v>{"Column5", "COD_CLASS"},</v>
      </c>
      <c r="W1100" s="191" t="str">
        <f>IF(Q1100="Campo","@Campos(posicao = "&amp;K1100&amp;", tipo = '"&amp;R1100&amp;"')@Column(name = """&amp;L1100&amp;""")"&amp;IF(R1100="D","@Temporal(TemporalType.DATE)","")&amp;"private "&amp;VLOOKUP(TEXT(R1100,"@"),Apoio!A:B,2,0)&amp;" "&amp;SUBSTITUTE(LOWER(LEFT(L1100,1))&amp;RIGHT(PROPER(L1100),LEN(L1100)-1),"_","")&amp;";",IF(ISNUMBER(Q1100),IF(R1100="R","@Entity@Table(name = ""reg_"&amp;LOWER(J1100)&amp;""")@XmlRootElement","")&amp;VLOOKUP(J1100,Blocos!D:I,6,0)&amp;Apoio!$E$1&amp;Y1100,""))</f>
        <v>@Campos(posicao = 4, tipo = 'C')@Column(name = "COD_CLASS")private String codClass;</v>
      </c>
      <c r="X1100" s="190" t="str">
        <f>IF(ISNUMBER(Q1100),COUNTIF(Blocos!G:G,J1100),"")</f>
        <v/>
      </c>
      <c r="Y1100" s="190" t="str">
        <f>IF(OR(X1100=0,X1100=""),"",VLOOKUP(SUMIFS(Blocos!A:A,Blocos!H:H,'EFD REGISTROS e Campos (2)'!X1100,Blocos!G:G,'EFD REGISTROS e Campos (2)'!J1100),Blocos!A:L,12,0))</f>
        <v/>
      </c>
      <c r="Z1100" s="190" t="str">
        <f>IF(ISNUMBER(Q1101),VLOOKUP(J1100,Blocos!D:G,4,0),"")</f>
        <v/>
      </c>
      <c r="AA1100" s="190" t="str">
        <f>IF(ISNUMBER(Q1100),CONCATENATE("CREATE TABLE ""reg_",LOWER(J1100),""" (""ID"" bigint NOT NULL AUTO_INCREMENT,  ""HASHFILE"" varchar(255) DEFAULT NULL, ""ID_PAI"" bigint NOT NULL,"),IF(Q1100="Campo",CONCATENATE("""",L1100,""" ",VLOOKUP(R1100,Apoio!A:C,3,0)),""))&amp;IF(Z1100="","",CONCATENATE("PRIMARY KEY (""ID""), KEY ""FK_reg_",LOWER(Z1100),"_ID_PAI"" (""ID_PAI""), CONSTRAINT ""FK_reg_",LOWER(Z1100),"_ID_PAI"" FOREIGN KEY (""ID_PAI"") REFERENCES ""reg_",LOWER(Z1100),""" (""ID"")) ENGINE=InnoDB AUTO_INCREMENT=105774 DEFAULT CHARSET=utf8mb4 COLLATE=utf8mb4_0900_ai_ci;"))</f>
        <v>"COD_CLASS" varchar(255) DEFAULT NULL,</v>
      </c>
      <c r="AB1100" s="190" t="str">
        <f t="shared" si="126"/>
        <v>`reg_c510`.`COD_CLASS`,</v>
      </c>
    </row>
    <row r="1101" spans="1:28" ht="14.5" hidden="1" customHeight="1" x14ac:dyDescent="0.3">
      <c r="J1101" s="187" t="str">
        <f t="shared" si="121"/>
        <v>C510</v>
      </c>
      <c r="K1101" s="181">
        <v>5</v>
      </c>
      <c r="L1101" s="289" t="s">
        <v>804</v>
      </c>
      <c r="M1101" s="182" t="s">
        <v>805</v>
      </c>
      <c r="N1101" s="181" t="s">
        <v>32</v>
      </c>
      <c r="O1101" s="181" t="s">
        <v>28</v>
      </c>
      <c r="P1101" s="181">
        <v>3</v>
      </c>
      <c r="Q1101" s="192" t="str">
        <f t="shared" si="122"/>
        <v>Campo</v>
      </c>
      <c r="R1101" s="192" t="s">
        <v>3606</v>
      </c>
      <c r="S1101" s="191" t="str">
        <f t="shared" si="123"/>
        <v/>
      </c>
      <c r="T1101" s="192" t="str">
        <f t="shared" si="124"/>
        <v>&lt;campo posicao="5"&gt;
&lt;coluna&gt;QTD&lt;/coluna&gt;
&lt;descricao&gt;Quantidade do item&lt;/descricao&gt;
&lt;tipo&gt;R&lt;/tipo&gt;
&lt;/campo&gt;</v>
      </c>
      <c r="U1101" s="192" t="str">
        <f t="shared" si="120"/>
        <v>&lt;campo posicao="5"&gt;
&lt;coluna&gt;QTD&lt;/coluna&gt;
&lt;descricao&gt;Quantidade do item&lt;/descricao&gt;
&lt;tipo&gt;R&lt;/tipo&gt;
&lt;/campo&gt;</v>
      </c>
      <c r="V1101" s="192" t="str">
        <f t="shared" si="125"/>
        <v>{"Column6", "QTD"},</v>
      </c>
      <c r="W1101" s="191" t="str">
        <f>IF(Q1101="Campo","@Campos(posicao = "&amp;K1101&amp;", tipo = '"&amp;R1101&amp;"')@Column(name = """&amp;L1101&amp;""")"&amp;IF(R1101="D","@Temporal(TemporalType.DATE)","")&amp;"private "&amp;VLOOKUP(TEXT(R1101,"@"),Apoio!A:B,2,0)&amp;" "&amp;SUBSTITUTE(LOWER(LEFT(L1101,1))&amp;RIGHT(PROPER(L1101),LEN(L1101)-1),"_","")&amp;";",IF(ISNUMBER(Q1101),IF(R1101="R","@Entity@Table(name = ""reg_"&amp;LOWER(J1101)&amp;""")@XmlRootElement","")&amp;VLOOKUP(J1101,Blocos!D:I,6,0)&amp;Apoio!$E$1&amp;Y1101,""))</f>
        <v>@Campos(posicao = 5, tipo = 'R')@Column(name = "QTD")private BigDecimal qtd;</v>
      </c>
      <c r="X1101" s="190" t="str">
        <f>IF(ISNUMBER(Q1101),COUNTIF(Blocos!G:G,J1101),"")</f>
        <v/>
      </c>
      <c r="Y1101" s="190" t="str">
        <f>IF(OR(X1101=0,X1101=""),"",VLOOKUP(SUMIFS(Blocos!A:A,Blocos!H:H,'EFD REGISTROS e Campos (2)'!X1101,Blocos!G:G,'EFD REGISTROS e Campos (2)'!J1101),Blocos!A:L,12,0))</f>
        <v/>
      </c>
      <c r="Z1101" s="190" t="str">
        <f>IF(ISNUMBER(Q1102),VLOOKUP(J1101,Blocos!D:G,4,0),"")</f>
        <v/>
      </c>
      <c r="AA1101" s="190" t="str">
        <f>IF(ISNUMBER(Q1101),CONCATENATE("CREATE TABLE ""reg_",LOWER(J1101),""" (""ID"" bigint NOT NULL AUTO_INCREMENT,  ""HASHFILE"" varchar(255) DEFAULT NULL, ""ID_PAI"" bigint NOT NULL,"),IF(Q1101="Campo",CONCATENATE("""",L1101,""" ",VLOOKUP(R1101,Apoio!A:C,3,0)),""))&amp;IF(Z1101="","",CONCATENATE("PRIMARY KEY (""ID""), KEY ""FK_reg_",LOWER(Z1101),"_ID_PAI"" (""ID_PAI""), CONSTRAINT ""FK_reg_",LOWER(Z1101),"_ID_PAI"" FOREIGN KEY (""ID_PAI"") REFERENCES ""reg_",LOWER(Z1101),""" (""ID"")) ENGINE=InnoDB AUTO_INCREMENT=105774 DEFAULT CHARSET=utf8mb4 COLLATE=utf8mb4_0900_ai_ci;"))</f>
        <v>"QTD" decimal(15,6) DEFAULT NULL,</v>
      </c>
      <c r="AB1101" s="190" t="str">
        <f t="shared" si="126"/>
        <v>`reg_c510`.`QTD`,</v>
      </c>
    </row>
    <row r="1102" spans="1:28" ht="14.5" hidden="1" customHeight="1" x14ac:dyDescent="0.3">
      <c r="J1102" s="187" t="str">
        <f t="shared" si="121"/>
        <v>C510</v>
      </c>
      <c r="K1102" s="181">
        <v>6</v>
      </c>
      <c r="L1102" s="289" t="s">
        <v>156</v>
      </c>
      <c r="M1102" s="182" t="s">
        <v>806</v>
      </c>
      <c r="N1102" s="181" t="s">
        <v>27</v>
      </c>
      <c r="O1102" s="181">
        <v>6</v>
      </c>
      <c r="P1102" s="181" t="s">
        <v>28</v>
      </c>
      <c r="Q1102" s="192" t="str">
        <f t="shared" si="122"/>
        <v>Campo</v>
      </c>
      <c r="R1102" s="192" t="s">
        <v>27</v>
      </c>
      <c r="S1102" s="191" t="str">
        <f t="shared" si="123"/>
        <v/>
      </c>
      <c r="T1102" s="192" t="str">
        <f t="shared" si="124"/>
        <v>&lt;campo posicao="6"&gt;
&lt;coluna&gt;UNID&lt;/coluna&gt;
&lt;descricao&gt;Unidade do item (Campo 02 do registro 0190)&lt;/descricao&gt;
&lt;tipo&gt;C&lt;/tipo&gt;
&lt;/campo&gt;</v>
      </c>
      <c r="U1102" s="192" t="str">
        <f t="shared" si="120"/>
        <v>&lt;campo posicao="6"&gt;
&lt;coluna&gt;UNID&lt;/coluna&gt;
&lt;descricao&gt;Unidade do item (Campo 02 do registro 0190)&lt;/descricao&gt;
&lt;tipo&gt;C&lt;/tipo&gt;
&lt;/campo&gt;</v>
      </c>
      <c r="V1102" s="192" t="str">
        <f t="shared" si="125"/>
        <v>{"Column7", "UNID"},</v>
      </c>
      <c r="W1102" s="191" t="str">
        <f>IF(Q1102="Campo","@Campos(posicao = "&amp;K1102&amp;", tipo = '"&amp;R1102&amp;"')@Column(name = """&amp;L1102&amp;""")"&amp;IF(R1102="D","@Temporal(TemporalType.DATE)","")&amp;"private "&amp;VLOOKUP(TEXT(R1102,"@"),Apoio!A:B,2,0)&amp;" "&amp;SUBSTITUTE(LOWER(LEFT(L1102,1))&amp;RIGHT(PROPER(L1102),LEN(L1102)-1),"_","")&amp;";",IF(ISNUMBER(Q1102),IF(R1102="R","@Entity@Table(name = ""reg_"&amp;LOWER(J1102)&amp;""")@XmlRootElement","")&amp;VLOOKUP(J1102,Blocos!D:I,6,0)&amp;Apoio!$E$1&amp;Y1102,""))</f>
        <v>@Campos(posicao = 6, tipo = 'C')@Column(name = "UNID")private String unid;</v>
      </c>
      <c r="X1102" s="190" t="str">
        <f>IF(ISNUMBER(Q1102),COUNTIF(Blocos!G:G,J1102),"")</f>
        <v/>
      </c>
      <c r="Y1102" s="190" t="str">
        <f>IF(OR(X1102=0,X1102=""),"",VLOOKUP(SUMIFS(Blocos!A:A,Blocos!H:H,'EFD REGISTROS e Campos (2)'!X1102,Blocos!G:G,'EFD REGISTROS e Campos (2)'!J1102),Blocos!A:L,12,0))</f>
        <v/>
      </c>
      <c r="Z1102" s="190" t="str">
        <f>IF(ISNUMBER(Q1103),VLOOKUP(J1102,Blocos!D:G,4,0),"")</f>
        <v/>
      </c>
      <c r="AA1102" s="190" t="str">
        <f>IF(ISNUMBER(Q1102),CONCATENATE("CREATE TABLE ""reg_",LOWER(J1102),""" (""ID"" bigint NOT NULL AUTO_INCREMENT,  ""HASHFILE"" varchar(255) DEFAULT NULL, ""ID_PAI"" bigint NOT NULL,"),IF(Q1102="Campo",CONCATENATE("""",L1102,""" ",VLOOKUP(R1102,Apoio!A:C,3,0)),""))&amp;IF(Z1102="","",CONCATENATE("PRIMARY KEY (""ID""), KEY ""FK_reg_",LOWER(Z1102),"_ID_PAI"" (""ID_PAI""), CONSTRAINT ""FK_reg_",LOWER(Z1102),"_ID_PAI"" FOREIGN KEY (""ID_PAI"") REFERENCES ""reg_",LOWER(Z1102),""" (""ID"")) ENGINE=InnoDB AUTO_INCREMENT=105774 DEFAULT CHARSET=utf8mb4 COLLATE=utf8mb4_0900_ai_ci;"))</f>
        <v>"UNID" varchar(255) DEFAULT NULL,</v>
      </c>
      <c r="AB1102" s="190" t="str">
        <f t="shared" si="126"/>
        <v>`reg_c510`.`UNID`,</v>
      </c>
    </row>
    <row r="1103" spans="1:28" ht="14.5" hidden="1" customHeight="1" x14ac:dyDescent="0.3">
      <c r="J1103" s="187" t="str">
        <f t="shared" si="121"/>
        <v>C510</v>
      </c>
      <c r="K1103" s="181">
        <v>7</v>
      </c>
      <c r="L1103" s="289" t="s">
        <v>807</v>
      </c>
      <c r="M1103" s="182" t="s">
        <v>1682</v>
      </c>
      <c r="N1103" s="181" t="s">
        <v>32</v>
      </c>
      <c r="O1103" s="181" t="s">
        <v>28</v>
      </c>
      <c r="P1103" s="181">
        <v>2</v>
      </c>
      <c r="Q1103" s="192" t="str">
        <f t="shared" si="122"/>
        <v>Campo</v>
      </c>
      <c r="R1103" s="192" t="s">
        <v>3606</v>
      </c>
      <c r="S1103" s="191" t="str">
        <f t="shared" si="123"/>
        <v/>
      </c>
      <c r="T1103" s="192" t="str">
        <f t="shared" si="124"/>
        <v>&lt;campo posicao="7"&gt;
&lt;coluna&gt;VL_ITEM&lt;/coluna&gt;
&lt;descricao&gt;Valor do item&lt;/descricao&gt;
&lt;tipo&gt;R&lt;/tipo&gt;
&lt;/campo&gt;</v>
      </c>
      <c r="U1103" s="192" t="str">
        <f t="shared" si="120"/>
        <v>&lt;campo posicao="7"&gt;
&lt;coluna&gt;VL_ITEM&lt;/coluna&gt;
&lt;descricao&gt;Valor do item&lt;/descricao&gt;
&lt;tipo&gt;R&lt;/tipo&gt;
&lt;/campo&gt;</v>
      </c>
      <c r="V1103" s="192" t="str">
        <f t="shared" si="125"/>
        <v>{"Column8", "VL_ITEM"},</v>
      </c>
      <c r="W1103" s="191" t="str">
        <f>IF(Q1103="Campo","@Campos(posicao = "&amp;K1103&amp;", tipo = '"&amp;R1103&amp;"')@Column(name = """&amp;L1103&amp;""")"&amp;IF(R1103="D","@Temporal(TemporalType.DATE)","")&amp;"private "&amp;VLOOKUP(TEXT(R1103,"@"),Apoio!A:B,2,0)&amp;" "&amp;SUBSTITUTE(LOWER(LEFT(L1103,1))&amp;RIGHT(PROPER(L1103),LEN(L1103)-1),"_","")&amp;";",IF(ISNUMBER(Q1103),IF(R1103="R","@Entity@Table(name = ""reg_"&amp;LOWER(J1103)&amp;""")@XmlRootElement","")&amp;VLOOKUP(J1103,Blocos!D:I,6,0)&amp;Apoio!$E$1&amp;Y1103,""))</f>
        <v>@Campos(posicao = 7, tipo = 'R')@Column(name = "VL_ITEM")private BigDecimal vlItem;</v>
      </c>
      <c r="X1103" s="190" t="str">
        <f>IF(ISNUMBER(Q1103),COUNTIF(Blocos!G:G,J1103),"")</f>
        <v/>
      </c>
      <c r="Y1103" s="190" t="str">
        <f>IF(OR(X1103=0,X1103=""),"",VLOOKUP(SUMIFS(Blocos!A:A,Blocos!H:H,'EFD REGISTROS e Campos (2)'!X1103,Blocos!G:G,'EFD REGISTROS e Campos (2)'!J1103),Blocos!A:L,12,0))</f>
        <v/>
      </c>
      <c r="Z1103" s="190" t="str">
        <f>IF(ISNUMBER(Q1104),VLOOKUP(J1103,Blocos!D:G,4,0),"")</f>
        <v/>
      </c>
      <c r="AA1103" s="190" t="str">
        <f>IF(ISNUMBER(Q1103),CONCATENATE("CREATE TABLE ""reg_",LOWER(J1103),""" (""ID"" bigint NOT NULL AUTO_INCREMENT,  ""HASHFILE"" varchar(255) DEFAULT NULL, ""ID_PAI"" bigint NOT NULL,"),IF(Q1103="Campo",CONCATENATE("""",L1103,""" ",VLOOKUP(R1103,Apoio!A:C,3,0)),""))&amp;IF(Z1103="","",CONCATENATE("PRIMARY KEY (""ID""), KEY ""FK_reg_",LOWER(Z1103),"_ID_PAI"" (""ID_PAI""), CONSTRAINT ""FK_reg_",LOWER(Z1103),"_ID_PAI"" FOREIGN KEY (""ID_PAI"") REFERENCES ""reg_",LOWER(Z1103),""" (""ID"")) ENGINE=InnoDB AUTO_INCREMENT=105774 DEFAULT CHARSET=utf8mb4 COLLATE=utf8mb4_0900_ai_ci;"))</f>
        <v>"VL_ITEM" decimal(15,6) DEFAULT NULL,</v>
      </c>
      <c r="AB1103" s="190" t="str">
        <f t="shared" si="126"/>
        <v>`reg_c510`.`VL_ITEM`,</v>
      </c>
    </row>
    <row r="1104" spans="1:28" ht="14.5" hidden="1" customHeight="1" x14ac:dyDescent="0.3">
      <c r="J1104" s="187" t="str">
        <f t="shared" si="121"/>
        <v>C510</v>
      </c>
      <c r="K1104" s="181">
        <v>8</v>
      </c>
      <c r="L1104" s="289" t="s">
        <v>546</v>
      </c>
      <c r="M1104" s="182" t="s">
        <v>547</v>
      </c>
      <c r="N1104" s="181" t="s">
        <v>32</v>
      </c>
      <c r="O1104" s="181" t="s">
        <v>28</v>
      </c>
      <c r="P1104" s="181">
        <v>2</v>
      </c>
      <c r="Q1104" s="192" t="str">
        <f t="shared" si="122"/>
        <v>Campo</v>
      </c>
      <c r="R1104" s="192" t="s">
        <v>3606</v>
      </c>
      <c r="S1104" s="191" t="str">
        <f t="shared" si="123"/>
        <v/>
      </c>
      <c r="T1104" s="192" t="str">
        <f t="shared" si="124"/>
        <v>&lt;campo posicao="8"&gt;
&lt;coluna&gt;VL_DESC&lt;/coluna&gt;
&lt;descricao&gt;Valor total do desconto&lt;/descricao&gt;
&lt;tipo&gt;R&lt;/tipo&gt;
&lt;/campo&gt;</v>
      </c>
      <c r="U1104" s="192" t="str">
        <f t="shared" si="120"/>
        <v>&lt;campo posicao="8"&gt;
&lt;coluna&gt;VL_DESC&lt;/coluna&gt;
&lt;descricao&gt;Valor total do desconto&lt;/descricao&gt;
&lt;tipo&gt;R&lt;/tipo&gt;
&lt;/campo&gt;</v>
      </c>
      <c r="V1104" s="192" t="str">
        <f t="shared" si="125"/>
        <v>{"Column9", "VL_DESC"},</v>
      </c>
      <c r="W1104" s="191" t="str">
        <f>IF(Q1104="Campo","@Campos(posicao = "&amp;K1104&amp;", tipo = '"&amp;R1104&amp;"')@Column(name = """&amp;L1104&amp;""")"&amp;IF(R1104="D","@Temporal(TemporalType.DATE)","")&amp;"private "&amp;VLOOKUP(TEXT(R1104,"@"),Apoio!A:B,2,0)&amp;" "&amp;SUBSTITUTE(LOWER(LEFT(L1104,1))&amp;RIGHT(PROPER(L1104),LEN(L1104)-1),"_","")&amp;";",IF(ISNUMBER(Q1104),IF(R1104="R","@Entity@Table(name = ""reg_"&amp;LOWER(J1104)&amp;""")@XmlRootElement","")&amp;VLOOKUP(J1104,Blocos!D:I,6,0)&amp;Apoio!$E$1&amp;Y1104,""))</f>
        <v>@Campos(posicao = 8, tipo = 'R')@Column(name = "VL_DESC")private BigDecimal vlDesc;</v>
      </c>
      <c r="X1104" s="190" t="str">
        <f>IF(ISNUMBER(Q1104),COUNTIF(Blocos!G:G,J1104),"")</f>
        <v/>
      </c>
      <c r="Y1104" s="190" t="str">
        <f>IF(OR(X1104=0,X1104=""),"",VLOOKUP(SUMIFS(Blocos!A:A,Blocos!H:H,'EFD REGISTROS e Campos (2)'!X1104,Blocos!G:G,'EFD REGISTROS e Campos (2)'!J1104),Blocos!A:L,12,0))</f>
        <v/>
      </c>
      <c r="Z1104" s="190" t="str">
        <f>IF(ISNUMBER(Q1105),VLOOKUP(J1104,Blocos!D:G,4,0),"")</f>
        <v/>
      </c>
      <c r="AA1104" s="190" t="str">
        <f>IF(ISNUMBER(Q1104),CONCATENATE("CREATE TABLE ""reg_",LOWER(J1104),""" (""ID"" bigint NOT NULL AUTO_INCREMENT,  ""HASHFILE"" varchar(255) DEFAULT NULL, ""ID_PAI"" bigint NOT NULL,"),IF(Q1104="Campo",CONCATENATE("""",L1104,""" ",VLOOKUP(R1104,Apoio!A:C,3,0)),""))&amp;IF(Z1104="","",CONCATENATE("PRIMARY KEY (""ID""), KEY ""FK_reg_",LOWER(Z1104),"_ID_PAI"" (""ID_PAI""), CONSTRAINT ""FK_reg_",LOWER(Z1104),"_ID_PAI"" FOREIGN KEY (""ID_PAI"") REFERENCES ""reg_",LOWER(Z1104),""" (""ID"")) ENGINE=InnoDB AUTO_INCREMENT=105774 DEFAULT CHARSET=utf8mb4 COLLATE=utf8mb4_0900_ai_ci;"))</f>
        <v>"VL_DESC" decimal(15,6) DEFAULT NULL,</v>
      </c>
      <c r="AB1104" s="190" t="str">
        <f t="shared" si="126"/>
        <v>`reg_c510`.`VL_DESC`,</v>
      </c>
    </row>
    <row r="1105" spans="1:28" ht="14.5" hidden="1" customHeight="1" x14ac:dyDescent="0.3">
      <c r="J1105" s="187" t="str">
        <f t="shared" si="121"/>
        <v>C510</v>
      </c>
      <c r="K1105" s="181">
        <v>9</v>
      </c>
      <c r="L1105" s="289" t="s">
        <v>813</v>
      </c>
      <c r="M1105" s="182" t="s">
        <v>1133</v>
      </c>
      <c r="N1105" s="181" t="s">
        <v>27</v>
      </c>
      <c r="O1105" s="181" t="s">
        <v>33</v>
      </c>
      <c r="P1105" s="181" t="s">
        <v>28</v>
      </c>
      <c r="Q1105" s="192" t="str">
        <f t="shared" si="122"/>
        <v>Campo</v>
      </c>
      <c r="R1105" s="192" t="s">
        <v>27</v>
      </c>
      <c r="S1105" s="191" t="str">
        <f t="shared" si="123"/>
        <v/>
      </c>
      <c r="T1105" s="192" t="str">
        <f t="shared" si="124"/>
        <v>&lt;campo posicao="9"&gt;
&lt;coluna&gt;CST_ICMS&lt;/coluna&gt;
&lt;descricao&gt;Código da Situação Tributária, conforme a Tabela indicada no item 4.3.1&lt;/descricao&gt;
&lt;tipo&gt;C&lt;/tipo&gt;
&lt;/campo&gt;</v>
      </c>
      <c r="U1105" s="192" t="str">
        <f t="shared" si="120"/>
        <v>&lt;campo posicao="9"&gt;
&lt;coluna&gt;CST_ICMS&lt;/coluna&gt;
&lt;descricao&gt;Código da Situação Tributária, conforme a Tabela indicada no item 4.3.1&lt;/descricao&gt;
&lt;tipo&gt;C&lt;/tipo&gt;
&lt;/campo&gt;</v>
      </c>
      <c r="V1105" s="192" t="str">
        <f t="shared" si="125"/>
        <v>{"Column10", "CST_ICMS"},</v>
      </c>
      <c r="W1105" s="191" t="str">
        <f>IF(Q1105="Campo","@Campos(posicao = "&amp;K1105&amp;", tipo = '"&amp;R1105&amp;"')@Column(name = """&amp;L1105&amp;""")"&amp;IF(R1105="D","@Temporal(TemporalType.DATE)","")&amp;"private "&amp;VLOOKUP(TEXT(R1105,"@"),Apoio!A:B,2,0)&amp;" "&amp;SUBSTITUTE(LOWER(LEFT(L1105,1))&amp;RIGHT(PROPER(L1105),LEN(L1105)-1),"_","")&amp;";",IF(ISNUMBER(Q1105),IF(R1105="R","@Entity@Table(name = ""reg_"&amp;LOWER(J1105)&amp;""")@XmlRootElement","")&amp;VLOOKUP(J1105,Blocos!D:I,6,0)&amp;Apoio!$E$1&amp;Y1105,""))</f>
        <v>@Campos(posicao = 9, tipo = 'C')@Column(name = "CST_ICMS")private String cstIcms;</v>
      </c>
      <c r="X1105" s="190" t="str">
        <f>IF(ISNUMBER(Q1105),COUNTIF(Blocos!G:G,J1105),"")</f>
        <v/>
      </c>
      <c r="Y1105" s="190" t="str">
        <f>IF(OR(X1105=0,X1105=""),"",VLOOKUP(SUMIFS(Blocos!A:A,Blocos!H:H,'EFD REGISTROS e Campos (2)'!X1105,Blocos!G:G,'EFD REGISTROS e Campos (2)'!J1105),Blocos!A:L,12,0))</f>
        <v/>
      </c>
      <c r="Z1105" s="190" t="str">
        <f>IF(ISNUMBER(Q1106),VLOOKUP(J1105,Blocos!D:G,4,0),"")</f>
        <v/>
      </c>
      <c r="AA1105" s="190" t="str">
        <f>IF(ISNUMBER(Q1105),CONCATENATE("CREATE TABLE ""reg_",LOWER(J1105),""" (""ID"" bigint NOT NULL AUTO_INCREMENT,  ""HASHFILE"" varchar(255) DEFAULT NULL, ""ID_PAI"" bigint NOT NULL,"),IF(Q1105="Campo",CONCATENATE("""",L1105,""" ",VLOOKUP(R1105,Apoio!A:C,3,0)),""))&amp;IF(Z1105="","",CONCATENATE("PRIMARY KEY (""ID""), KEY ""FK_reg_",LOWER(Z1105),"_ID_PAI"" (""ID_PAI""), CONSTRAINT ""FK_reg_",LOWER(Z1105),"_ID_PAI"" FOREIGN KEY (""ID_PAI"") REFERENCES ""reg_",LOWER(Z1105),""" (""ID"")) ENGINE=InnoDB AUTO_INCREMENT=105774 DEFAULT CHARSET=utf8mb4 COLLATE=utf8mb4_0900_ai_ci;"))</f>
        <v>"CST_ICMS" varchar(255) DEFAULT NULL,</v>
      </c>
      <c r="AB1105" s="190" t="str">
        <f t="shared" si="126"/>
        <v>`reg_c510`.`CST_ICMS`,</v>
      </c>
    </row>
    <row r="1106" spans="1:28" ht="14.5" hidden="1" customHeight="1" x14ac:dyDescent="0.3">
      <c r="J1106" s="187" t="str">
        <f t="shared" si="121"/>
        <v>C510</v>
      </c>
      <c r="K1106" s="181">
        <v>10</v>
      </c>
      <c r="L1106" s="289" t="s">
        <v>815</v>
      </c>
      <c r="M1106" s="182" t="s">
        <v>816</v>
      </c>
      <c r="N1106" s="181" t="s">
        <v>27</v>
      </c>
      <c r="O1106" s="181" t="s">
        <v>235</v>
      </c>
      <c r="P1106" s="181" t="s">
        <v>28</v>
      </c>
      <c r="Q1106" s="192" t="str">
        <f t="shared" si="122"/>
        <v>Campo</v>
      </c>
      <c r="R1106" s="192" t="s">
        <v>27</v>
      </c>
      <c r="S1106" s="191" t="str">
        <f t="shared" si="123"/>
        <v/>
      </c>
      <c r="T1106" s="192" t="str">
        <f t="shared" si="124"/>
        <v>&lt;campo posicao="10"&gt;
&lt;coluna&gt;CFOP&lt;/coluna&gt;
&lt;descricao&gt;Código Fiscal de Operação e Prestação&lt;/descricao&gt;
&lt;tipo&gt;C&lt;/tipo&gt;
&lt;/campo&gt;</v>
      </c>
      <c r="U1106" s="192" t="str">
        <f t="shared" si="120"/>
        <v>&lt;campo posicao="10"&gt;
&lt;coluna&gt;CFOP&lt;/coluna&gt;
&lt;descricao&gt;Código Fiscal de Operação e Prestação&lt;/descricao&gt;
&lt;tipo&gt;C&lt;/tipo&gt;
&lt;/campo&gt;</v>
      </c>
      <c r="V1106" s="192" t="str">
        <f t="shared" si="125"/>
        <v>{"Column11", "CFOP"},</v>
      </c>
      <c r="W1106" s="191" t="str">
        <f>IF(Q1106="Campo","@Campos(posicao = "&amp;K1106&amp;", tipo = '"&amp;R1106&amp;"')@Column(name = """&amp;L1106&amp;""")"&amp;IF(R1106="D","@Temporal(TemporalType.DATE)","")&amp;"private "&amp;VLOOKUP(TEXT(R1106,"@"),Apoio!A:B,2,0)&amp;" "&amp;SUBSTITUTE(LOWER(LEFT(L1106,1))&amp;RIGHT(PROPER(L1106),LEN(L1106)-1),"_","")&amp;";",IF(ISNUMBER(Q1106),IF(R1106="R","@Entity@Table(name = ""reg_"&amp;LOWER(J1106)&amp;""")@XmlRootElement","")&amp;VLOOKUP(J1106,Blocos!D:I,6,0)&amp;Apoio!$E$1&amp;Y1106,""))</f>
        <v>@Campos(posicao = 10, tipo = 'C')@Column(name = "CFOP")private String cfop;</v>
      </c>
      <c r="X1106" s="190" t="str">
        <f>IF(ISNUMBER(Q1106),COUNTIF(Blocos!G:G,J1106),"")</f>
        <v/>
      </c>
      <c r="Y1106" s="190" t="str">
        <f>IF(OR(X1106=0,X1106=""),"",VLOOKUP(SUMIFS(Blocos!A:A,Blocos!H:H,'EFD REGISTROS e Campos (2)'!X1106,Blocos!G:G,'EFD REGISTROS e Campos (2)'!J1106),Blocos!A:L,12,0))</f>
        <v/>
      </c>
      <c r="Z1106" s="190" t="str">
        <f>IF(ISNUMBER(Q1107),VLOOKUP(J1106,Blocos!D:G,4,0),"")</f>
        <v/>
      </c>
      <c r="AA1106" s="190" t="str">
        <f>IF(ISNUMBER(Q1106),CONCATENATE("CREATE TABLE ""reg_",LOWER(J1106),""" (""ID"" bigint NOT NULL AUTO_INCREMENT,  ""HASHFILE"" varchar(255) DEFAULT NULL, ""ID_PAI"" bigint NOT NULL,"),IF(Q1106="Campo",CONCATENATE("""",L1106,""" ",VLOOKUP(R1106,Apoio!A:C,3,0)),""))&amp;IF(Z1106="","",CONCATENATE("PRIMARY KEY (""ID""), KEY ""FK_reg_",LOWER(Z1106),"_ID_PAI"" (""ID_PAI""), CONSTRAINT ""FK_reg_",LOWER(Z1106),"_ID_PAI"" FOREIGN KEY (""ID_PAI"") REFERENCES ""reg_",LOWER(Z1106),""" (""ID"")) ENGINE=InnoDB AUTO_INCREMENT=105774 DEFAULT CHARSET=utf8mb4 COLLATE=utf8mb4_0900_ai_ci;"))</f>
        <v>"CFOP" varchar(255) DEFAULT NULL,</v>
      </c>
      <c r="AB1106" s="190" t="str">
        <f t="shared" si="126"/>
        <v>`reg_c510`.`CFOP`,</v>
      </c>
    </row>
    <row r="1107" spans="1:28" ht="14.5" hidden="1" customHeight="1" x14ac:dyDescent="0.3">
      <c r="J1107" s="187" t="str">
        <f t="shared" si="121"/>
        <v>C510</v>
      </c>
      <c r="K1107" s="181">
        <v>11</v>
      </c>
      <c r="L1107" s="289" t="s">
        <v>576</v>
      </c>
      <c r="M1107" s="182" t="s">
        <v>577</v>
      </c>
      <c r="N1107" s="181" t="s">
        <v>32</v>
      </c>
      <c r="O1107" s="181" t="s">
        <v>28</v>
      </c>
      <c r="P1107" s="181">
        <v>2</v>
      </c>
      <c r="Q1107" s="192" t="str">
        <f t="shared" si="122"/>
        <v>Campo</v>
      </c>
      <c r="R1107" s="192" t="s">
        <v>3606</v>
      </c>
      <c r="S1107" s="191" t="str">
        <f t="shared" si="123"/>
        <v/>
      </c>
      <c r="T1107" s="192" t="str">
        <f t="shared" si="124"/>
        <v>&lt;campo posicao="11"&gt;
&lt;coluna&gt;VL_BC_ICMS&lt;/coluna&gt;
&lt;descricao&gt;Valor da base de cálculo do ICMS&lt;/descricao&gt;
&lt;tipo&gt;R&lt;/tipo&gt;
&lt;/campo&gt;</v>
      </c>
      <c r="U1107" s="192" t="str">
        <f t="shared" si="120"/>
        <v>&lt;campo posicao="11"&gt;
&lt;coluna&gt;VL_BC_ICMS&lt;/coluna&gt;
&lt;descricao&gt;Valor da base de cálculo do ICMS&lt;/descricao&gt;
&lt;tipo&gt;R&lt;/tipo&gt;
&lt;/campo&gt;</v>
      </c>
      <c r="V1107" s="192" t="str">
        <f t="shared" si="125"/>
        <v>{"Column12", "VL_BC_ICMS"},</v>
      </c>
      <c r="W1107" s="191" t="str">
        <f>IF(Q1107="Campo","@Campos(posicao = "&amp;K1107&amp;", tipo = '"&amp;R1107&amp;"')@Column(name = """&amp;L1107&amp;""")"&amp;IF(R1107="D","@Temporal(TemporalType.DATE)","")&amp;"private "&amp;VLOOKUP(TEXT(R1107,"@"),Apoio!A:B,2,0)&amp;" "&amp;SUBSTITUTE(LOWER(LEFT(L1107,1))&amp;RIGHT(PROPER(L1107),LEN(L1107)-1),"_","")&amp;";",IF(ISNUMBER(Q1107),IF(R1107="R","@Entity@Table(name = ""reg_"&amp;LOWER(J1107)&amp;""")@XmlRootElement","")&amp;VLOOKUP(J1107,Blocos!D:I,6,0)&amp;Apoio!$E$1&amp;Y1107,""))</f>
        <v>@Campos(posicao = 11, tipo = 'R')@Column(name = "VL_BC_ICMS")private BigDecimal vlBcIcms;</v>
      </c>
      <c r="X1107" s="190" t="str">
        <f>IF(ISNUMBER(Q1107),COUNTIF(Blocos!G:G,J1107),"")</f>
        <v/>
      </c>
      <c r="Y1107" s="190" t="str">
        <f>IF(OR(X1107=0,X1107=""),"",VLOOKUP(SUMIFS(Blocos!A:A,Blocos!H:H,'EFD REGISTROS e Campos (2)'!X1107,Blocos!G:G,'EFD REGISTROS e Campos (2)'!J1107),Blocos!A:L,12,0))</f>
        <v/>
      </c>
      <c r="Z1107" s="190" t="str">
        <f>IF(ISNUMBER(Q1108),VLOOKUP(J1107,Blocos!D:G,4,0),"")</f>
        <v/>
      </c>
      <c r="AA1107" s="190" t="str">
        <f>IF(ISNUMBER(Q1107),CONCATENATE("CREATE TABLE ""reg_",LOWER(J1107),""" (""ID"" bigint NOT NULL AUTO_INCREMENT,  ""HASHFILE"" varchar(255) DEFAULT NULL, ""ID_PAI"" bigint NOT NULL,"),IF(Q1107="Campo",CONCATENATE("""",L1107,""" ",VLOOKUP(R1107,Apoio!A:C,3,0)),""))&amp;IF(Z1107="","",CONCATENATE("PRIMARY KEY (""ID""), KEY ""FK_reg_",LOWER(Z1107),"_ID_PAI"" (""ID_PAI""), CONSTRAINT ""FK_reg_",LOWER(Z1107),"_ID_PAI"" FOREIGN KEY (""ID_PAI"") REFERENCES ""reg_",LOWER(Z1107),""" (""ID"")) ENGINE=InnoDB AUTO_INCREMENT=105774 DEFAULT CHARSET=utf8mb4 COLLATE=utf8mb4_0900_ai_ci;"))</f>
        <v>"VL_BC_ICMS" decimal(15,6) DEFAULT NULL,</v>
      </c>
      <c r="AB1107" s="190" t="str">
        <f t="shared" si="126"/>
        <v>`reg_c510`.`VL_BC_ICMS`,</v>
      </c>
    </row>
    <row r="1108" spans="1:28" ht="14.5" hidden="1" customHeight="1" x14ac:dyDescent="0.3">
      <c r="J1108" s="187" t="str">
        <f t="shared" si="121"/>
        <v>C510</v>
      </c>
      <c r="K1108" s="181">
        <v>12</v>
      </c>
      <c r="L1108" s="289" t="s">
        <v>196</v>
      </c>
      <c r="M1108" s="182" t="s">
        <v>818</v>
      </c>
      <c r="N1108" s="181" t="s">
        <v>32</v>
      </c>
      <c r="O1108" s="181">
        <v>6</v>
      </c>
      <c r="P1108" s="181">
        <v>2</v>
      </c>
      <c r="Q1108" s="192" t="str">
        <f t="shared" si="122"/>
        <v>Campo</v>
      </c>
      <c r="R1108" s="192" t="s">
        <v>3606</v>
      </c>
      <c r="S1108" s="191" t="str">
        <f t="shared" si="123"/>
        <v/>
      </c>
      <c r="T1108" s="192" t="str">
        <f t="shared" si="124"/>
        <v>&lt;campo posicao="12"&gt;
&lt;coluna&gt;ALIQ_ICMS&lt;/coluna&gt;
&lt;descricao&gt;Alíquota do ICMS&lt;/descricao&gt;
&lt;tipo&gt;R&lt;/tipo&gt;
&lt;/campo&gt;</v>
      </c>
      <c r="U1108" s="192" t="str">
        <f t="shared" si="120"/>
        <v>&lt;campo posicao="12"&gt;
&lt;coluna&gt;ALIQ_ICMS&lt;/coluna&gt;
&lt;descricao&gt;Alíquota do ICMS&lt;/descricao&gt;
&lt;tipo&gt;R&lt;/tipo&gt;
&lt;/campo&gt;</v>
      </c>
      <c r="V1108" s="192" t="str">
        <f t="shared" si="125"/>
        <v>{"Column13", "ALIQ_ICMS"},</v>
      </c>
      <c r="W1108" s="191" t="str">
        <f>IF(Q1108="Campo","@Campos(posicao = "&amp;K1108&amp;", tipo = '"&amp;R1108&amp;"')@Column(name = """&amp;L1108&amp;""")"&amp;IF(R1108="D","@Temporal(TemporalType.DATE)","")&amp;"private "&amp;VLOOKUP(TEXT(R1108,"@"),Apoio!A:B,2,0)&amp;" "&amp;SUBSTITUTE(LOWER(LEFT(L1108,1))&amp;RIGHT(PROPER(L1108),LEN(L1108)-1),"_","")&amp;";",IF(ISNUMBER(Q1108),IF(R1108="R","@Entity@Table(name = ""reg_"&amp;LOWER(J1108)&amp;""")@XmlRootElement","")&amp;VLOOKUP(J1108,Blocos!D:I,6,0)&amp;Apoio!$E$1&amp;Y1108,""))</f>
        <v>@Campos(posicao = 12, tipo = 'R')@Column(name = "ALIQ_ICMS")private BigDecimal aliqIcms;</v>
      </c>
      <c r="X1108" s="190" t="str">
        <f>IF(ISNUMBER(Q1108),COUNTIF(Blocos!G:G,J1108),"")</f>
        <v/>
      </c>
      <c r="Y1108" s="190" t="str">
        <f>IF(OR(X1108=0,X1108=""),"",VLOOKUP(SUMIFS(Blocos!A:A,Blocos!H:H,'EFD REGISTROS e Campos (2)'!X1108,Blocos!G:G,'EFD REGISTROS e Campos (2)'!J1108),Blocos!A:L,12,0))</f>
        <v/>
      </c>
      <c r="Z1108" s="190" t="str">
        <f>IF(ISNUMBER(Q1109),VLOOKUP(J1108,Blocos!D:G,4,0),"")</f>
        <v/>
      </c>
      <c r="AA1108" s="190" t="str">
        <f>IF(ISNUMBER(Q1108),CONCATENATE("CREATE TABLE ""reg_",LOWER(J1108),""" (""ID"" bigint NOT NULL AUTO_INCREMENT,  ""HASHFILE"" varchar(255) DEFAULT NULL, ""ID_PAI"" bigint NOT NULL,"),IF(Q1108="Campo",CONCATENATE("""",L1108,""" ",VLOOKUP(R1108,Apoio!A:C,3,0)),""))&amp;IF(Z1108="","",CONCATENATE("PRIMARY KEY (""ID""), KEY ""FK_reg_",LOWER(Z1108),"_ID_PAI"" (""ID_PAI""), CONSTRAINT ""FK_reg_",LOWER(Z1108),"_ID_PAI"" FOREIGN KEY (""ID_PAI"") REFERENCES ""reg_",LOWER(Z1108),""" (""ID"")) ENGINE=InnoDB AUTO_INCREMENT=105774 DEFAULT CHARSET=utf8mb4 COLLATE=utf8mb4_0900_ai_ci;"))</f>
        <v>"ALIQ_ICMS" decimal(15,6) DEFAULT NULL,</v>
      </c>
      <c r="AB1108" s="190" t="str">
        <f t="shared" si="126"/>
        <v>`reg_c510`.`ALIQ_ICMS`,</v>
      </c>
    </row>
    <row r="1109" spans="1:28" ht="14.5" hidden="1" customHeight="1" x14ac:dyDescent="0.3">
      <c r="J1109" s="187" t="str">
        <f t="shared" si="121"/>
        <v>C510</v>
      </c>
      <c r="K1109" s="181">
        <v>13</v>
      </c>
      <c r="L1109" s="289" t="s">
        <v>578</v>
      </c>
      <c r="M1109" s="182" t="s">
        <v>819</v>
      </c>
      <c r="N1109" s="181" t="s">
        <v>32</v>
      </c>
      <c r="O1109" s="181" t="s">
        <v>28</v>
      </c>
      <c r="P1109" s="181">
        <v>2</v>
      </c>
      <c r="Q1109" s="192" t="str">
        <f t="shared" si="122"/>
        <v>Campo</v>
      </c>
      <c r="R1109" s="192" t="s">
        <v>3606</v>
      </c>
      <c r="S1109" s="191" t="str">
        <f t="shared" si="123"/>
        <v/>
      </c>
      <c r="T1109" s="192" t="str">
        <f t="shared" si="124"/>
        <v>&lt;campo posicao="13"&gt;
&lt;coluna&gt;VL_ICMS&lt;/coluna&gt;
&lt;descricao&gt;Valor do ICMS creditado/debitado&lt;/descricao&gt;
&lt;tipo&gt;R&lt;/tipo&gt;
&lt;/campo&gt;</v>
      </c>
      <c r="U1109" s="192" t="str">
        <f t="shared" si="120"/>
        <v>&lt;campo posicao="13"&gt;
&lt;coluna&gt;VL_ICMS&lt;/coluna&gt;
&lt;descricao&gt;Valor do ICMS creditado/debitado&lt;/descricao&gt;
&lt;tipo&gt;R&lt;/tipo&gt;
&lt;/campo&gt;</v>
      </c>
      <c r="V1109" s="192" t="str">
        <f t="shared" si="125"/>
        <v>{"Column14", "VL_ICMS"},</v>
      </c>
      <c r="W1109" s="191" t="str">
        <f>IF(Q1109="Campo","@Campos(posicao = "&amp;K1109&amp;", tipo = '"&amp;R1109&amp;"')@Column(name = """&amp;L1109&amp;""")"&amp;IF(R1109="D","@Temporal(TemporalType.DATE)","")&amp;"private "&amp;VLOOKUP(TEXT(R1109,"@"),Apoio!A:B,2,0)&amp;" "&amp;SUBSTITUTE(LOWER(LEFT(L1109,1))&amp;RIGHT(PROPER(L1109),LEN(L1109)-1),"_","")&amp;";",IF(ISNUMBER(Q1109),IF(R1109="R","@Entity@Table(name = ""reg_"&amp;LOWER(J1109)&amp;""")@XmlRootElement","")&amp;VLOOKUP(J1109,Blocos!D:I,6,0)&amp;Apoio!$E$1&amp;Y1109,""))</f>
        <v>@Campos(posicao = 13, tipo = 'R')@Column(name = "VL_ICMS")private BigDecimal vlIcms;</v>
      </c>
      <c r="X1109" s="190" t="str">
        <f>IF(ISNUMBER(Q1109),COUNTIF(Blocos!G:G,J1109),"")</f>
        <v/>
      </c>
      <c r="Y1109" s="190" t="str">
        <f>IF(OR(X1109=0,X1109=""),"",VLOOKUP(SUMIFS(Blocos!A:A,Blocos!H:H,'EFD REGISTROS e Campos (2)'!X1109,Blocos!G:G,'EFD REGISTROS e Campos (2)'!J1109),Blocos!A:L,12,0))</f>
        <v/>
      </c>
      <c r="Z1109" s="190" t="str">
        <f>IF(ISNUMBER(Q1110),VLOOKUP(J1109,Blocos!D:G,4,0),"")</f>
        <v/>
      </c>
      <c r="AA1109" s="190" t="str">
        <f>IF(ISNUMBER(Q1109),CONCATENATE("CREATE TABLE ""reg_",LOWER(J1109),""" (""ID"" bigint NOT NULL AUTO_INCREMENT,  ""HASHFILE"" varchar(255) DEFAULT NULL, ""ID_PAI"" bigint NOT NULL,"),IF(Q1109="Campo",CONCATENATE("""",L1109,""" ",VLOOKUP(R1109,Apoio!A:C,3,0)),""))&amp;IF(Z1109="","",CONCATENATE("PRIMARY KEY (""ID""), KEY ""FK_reg_",LOWER(Z1109),"_ID_PAI"" (""ID_PAI""), CONSTRAINT ""FK_reg_",LOWER(Z1109),"_ID_PAI"" FOREIGN KEY (""ID_PAI"") REFERENCES ""reg_",LOWER(Z1109),""" (""ID"")) ENGINE=InnoDB AUTO_INCREMENT=105774 DEFAULT CHARSET=utf8mb4 COLLATE=utf8mb4_0900_ai_ci;"))</f>
        <v>"VL_ICMS" decimal(15,6) DEFAULT NULL,</v>
      </c>
      <c r="AB1109" s="190" t="str">
        <f t="shared" si="126"/>
        <v>`reg_c510`.`VL_ICMS`,</v>
      </c>
    </row>
    <row r="1110" spans="1:28" ht="14.5" hidden="1" customHeight="1" x14ac:dyDescent="0.3">
      <c r="J1110" s="187" t="str">
        <f t="shared" si="121"/>
        <v>C510</v>
      </c>
      <c r="K1110" s="181">
        <v>14</v>
      </c>
      <c r="L1110" s="289" t="s">
        <v>580</v>
      </c>
      <c r="M1110" s="182" t="s">
        <v>820</v>
      </c>
      <c r="N1110" s="181" t="s">
        <v>32</v>
      </c>
      <c r="O1110" s="181" t="s">
        <v>28</v>
      </c>
      <c r="P1110" s="181">
        <v>2</v>
      </c>
      <c r="Q1110" s="192" t="str">
        <f t="shared" si="122"/>
        <v>Campo</v>
      </c>
      <c r="R1110" s="192" t="s">
        <v>3606</v>
      </c>
      <c r="S1110" s="191" t="str">
        <f t="shared" si="123"/>
        <v/>
      </c>
      <c r="T1110" s="192" t="str">
        <f t="shared" si="124"/>
        <v>&lt;campo posicao="14"&gt;
&lt;coluna&gt;VL_BC_ICMS_ST&lt;/coluna&gt;
&lt;descricao&gt;Valor da base de cálculo referente à substituição tributária&lt;/descricao&gt;
&lt;tipo&gt;R&lt;/tipo&gt;
&lt;/campo&gt;</v>
      </c>
      <c r="U1110" s="192" t="str">
        <f t="shared" si="120"/>
        <v>&lt;campo posicao="14"&gt;
&lt;coluna&gt;VL_BC_ICMS_ST&lt;/coluna&gt;
&lt;descricao&gt;Valor da base de cálculo referente à substituição tributária&lt;/descricao&gt;
&lt;tipo&gt;R&lt;/tipo&gt;
&lt;/campo&gt;</v>
      </c>
      <c r="V1110" s="192" t="str">
        <f t="shared" si="125"/>
        <v>{"Column15", "VL_BC_ICMS_ST"},</v>
      </c>
      <c r="W1110" s="191" t="str">
        <f>IF(Q1110="Campo","@Campos(posicao = "&amp;K1110&amp;", tipo = '"&amp;R1110&amp;"')@Column(name = """&amp;L1110&amp;""")"&amp;IF(R1110="D","@Temporal(TemporalType.DATE)","")&amp;"private "&amp;VLOOKUP(TEXT(R1110,"@"),Apoio!A:B,2,0)&amp;" "&amp;SUBSTITUTE(LOWER(LEFT(L1110,1))&amp;RIGHT(PROPER(L1110),LEN(L1110)-1),"_","")&amp;";",IF(ISNUMBER(Q1110),IF(R1110="R","@Entity@Table(name = ""reg_"&amp;LOWER(J1110)&amp;""")@XmlRootElement","")&amp;VLOOKUP(J1110,Blocos!D:I,6,0)&amp;Apoio!$E$1&amp;Y1110,""))</f>
        <v>@Campos(posicao = 14, tipo = 'R')@Column(name = "VL_BC_ICMS_ST")private BigDecimal vlBcIcmsSt;</v>
      </c>
      <c r="X1110" s="190" t="str">
        <f>IF(ISNUMBER(Q1110),COUNTIF(Blocos!G:G,J1110),"")</f>
        <v/>
      </c>
      <c r="Y1110" s="190" t="str">
        <f>IF(OR(X1110=0,X1110=""),"",VLOOKUP(SUMIFS(Blocos!A:A,Blocos!H:H,'EFD REGISTROS e Campos (2)'!X1110,Blocos!G:G,'EFD REGISTROS e Campos (2)'!J1110),Blocos!A:L,12,0))</f>
        <v/>
      </c>
      <c r="Z1110" s="190" t="str">
        <f>IF(ISNUMBER(Q1111),VLOOKUP(J1110,Blocos!D:G,4,0),"")</f>
        <v/>
      </c>
      <c r="AA1110" s="190" t="str">
        <f>IF(ISNUMBER(Q1110),CONCATENATE("CREATE TABLE ""reg_",LOWER(J1110),""" (""ID"" bigint NOT NULL AUTO_INCREMENT,  ""HASHFILE"" varchar(255) DEFAULT NULL, ""ID_PAI"" bigint NOT NULL,"),IF(Q1110="Campo",CONCATENATE("""",L1110,""" ",VLOOKUP(R1110,Apoio!A:C,3,0)),""))&amp;IF(Z1110="","",CONCATENATE("PRIMARY KEY (""ID""), KEY ""FK_reg_",LOWER(Z1110),"_ID_PAI"" (""ID_PAI""), CONSTRAINT ""FK_reg_",LOWER(Z1110),"_ID_PAI"" FOREIGN KEY (""ID_PAI"") REFERENCES ""reg_",LOWER(Z1110),""" (""ID"")) ENGINE=InnoDB AUTO_INCREMENT=105774 DEFAULT CHARSET=utf8mb4 COLLATE=utf8mb4_0900_ai_ci;"))</f>
        <v>"VL_BC_ICMS_ST" decimal(15,6) DEFAULT NULL,</v>
      </c>
      <c r="AB1110" s="190" t="str">
        <f t="shared" si="126"/>
        <v>`reg_c510`.`VL_BC_ICMS_ST`,</v>
      </c>
    </row>
    <row r="1111" spans="1:28" ht="14.5" hidden="1" customHeight="1" x14ac:dyDescent="0.3">
      <c r="J1111" s="187" t="str">
        <f t="shared" si="121"/>
        <v>C510</v>
      </c>
      <c r="K1111" s="181">
        <v>15</v>
      </c>
      <c r="L1111" s="289" t="s">
        <v>821</v>
      </c>
      <c r="M1111" s="182" t="s">
        <v>822</v>
      </c>
      <c r="N1111" s="181" t="s">
        <v>32</v>
      </c>
      <c r="O1111" s="181">
        <v>6</v>
      </c>
      <c r="P1111" s="181">
        <v>2</v>
      </c>
      <c r="Q1111" s="192" t="str">
        <f t="shared" si="122"/>
        <v>Campo</v>
      </c>
      <c r="R1111" s="192" t="s">
        <v>3606</v>
      </c>
      <c r="S1111" s="191" t="str">
        <f t="shared" si="123"/>
        <v/>
      </c>
      <c r="T1111" s="192" t="str">
        <f t="shared" si="124"/>
        <v>&lt;campo posicao="15"&gt;
&lt;coluna&gt;ALIQ_ST&lt;/coluna&gt;
&lt;descricao&gt;Alíquota do ICMS da substituição tributária na unidade da federação de destino&lt;/descricao&gt;
&lt;tipo&gt;R&lt;/tipo&gt;
&lt;/campo&gt;</v>
      </c>
      <c r="U1111" s="192" t="str">
        <f t="shared" si="120"/>
        <v>&lt;campo posicao="15"&gt;
&lt;coluna&gt;ALIQ_ST&lt;/coluna&gt;
&lt;descricao&gt;Alíquota do ICMS da substituição tributária na unidade da federação de destino&lt;/descricao&gt;
&lt;tipo&gt;R&lt;/tipo&gt;
&lt;/campo&gt;</v>
      </c>
      <c r="V1111" s="192" t="str">
        <f t="shared" si="125"/>
        <v>{"Column16", "ALIQ_ST"},</v>
      </c>
      <c r="W1111" s="191" t="str">
        <f>IF(Q1111="Campo","@Campos(posicao = "&amp;K1111&amp;", tipo = '"&amp;R1111&amp;"')@Column(name = """&amp;L1111&amp;""")"&amp;IF(R1111="D","@Temporal(TemporalType.DATE)","")&amp;"private "&amp;VLOOKUP(TEXT(R1111,"@"),Apoio!A:B,2,0)&amp;" "&amp;SUBSTITUTE(LOWER(LEFT(L1111,1))&amp;RIGHT(PROPER(L1111),LEN(L1111)-1),"_","")&amp;";",IF(ISNUMBER(Q1111),IF(R1111="R","@Entity@Table(name = ""reg_"&amp;LOWER(J1111)&amp;""")@XmlRootElement","")&amp;VLOOKUP(J1111,Blocos!D:I,6,0)&amp;Apoio!$E$1&amp;Y1111,""))</f>
        <v>@Campos(posicao = 15, tipo = 'R')@Column(name = "ALIQ_ST")private BigDecimal aliqSt;</v>
      </c>
      <c r="X1111" s="190" t="str">
        <f>IF(ISNUMBER(Q1111),COUNTIF(Blocos!G:G,J1111),"")</f>
        <v/>
      </c>
      <c r="Y1111" s="190" t="str">
        <f>IF(OR(X1111=0,X1111=""),"",VLOOKUP(SUMIFS(Blocos!A:A,Blocos!H:H,'EFD REGISTROS e Campos (2)'!X1111,Blocos!G:G,'EFD REGISTROS e Campos (2)'!J1111),Blocos!A:L,12,0))</f>
        <v/>
      </c>
      <c r="Z1111" s="190" t="str">
        <f>IF(ISNUMBER(Q1112),VLOOKUP(J1111,Blocos!D:G,4,0),"")</f>
        <v/>
      </c>
      <c r="AA1111" s="190" t="str">
        <f>IF(ISNUMBER(Q1111),CONCATENATE("CREATE TABLE ""reg_",LOWER(J1111),""" (""ID"" bigint NOT NULL AUTO_INCREMENT,  ""HASHFILE"" varchar(255) DEFAULT NULL, ""ID_PAI"" bigint NOT NULL,"),IF(Q1111="Campo",CONCATENATE("""",L1111,""" ",VLOOKUP(R1111,Apoio!A:C,3,0)),""))&amp;IF(Z1111="","",CONCATENATE("PRIMARY KEY (""ID""), KEY ""FK_reg_",LOWER(Z1111),"_ID_PAI"" (""ID_PAI""), CONSTRAINT ""FK_reg_",LOWER(Z1111),"_ID_PAI"" FOREIGN KEY (""ID_PAI"") REFERENCES ""reg_",LOWER(Z1111),""" (""ID"")) ENGINE=InnoDB AUTO_INCREMENT=105774 DEFAULT CHARSET=utf8mb4 COLLATE=utf8mb4_0900_ai_ci;"))</f>
        <v>"ALIQ_ST" decimal(15,6) DEFAULT NULL,</v>
      </c>
      <c r="AB1111" s="190" t="str">
        <f t="shared" si="126"/>
        <v>`reg_c510`.`ALIQ_ST`,</v>
      </c>
    </row>
    <row r="1112" spans="1:28" ht="14.5" hidden="1" customHeight="1" x14ac:dyDescent="0.3">
      <c r="J1112" s="187" t="str">
        <f t="shared" si="121"/>
        <v>C510</v>
      </c>
      <c r="K1112" s="181">
        <v>16</v>
      </c>
      <c r="L1112" s="289" t="s">
        <v>582</v>
      </c>
      <c r="M1112" s="182" t="s">
        <v>823</v>
      </c>
      <c r="N1112" s="181" t="s">
        <v>32</v>
      </c>
      <c r="O1112" s="181" t="s">
        <v>28</v>
      </c>
      <c r="P1112" s="181">
        <v>2</v>
      </c>
      <c r="Q1112" s="192" t="str">
        <f t="shared" si="122"/>
        <v>Campo</v>
      </c>
      <c r="R1112" s="192" t="s">
        <v>3606</v>
      </c>
      <c r="S1112" s="191" t="str">
        <f t="shared" si="123"/>
        <v/>
      </c>
      <c r="T1112" s="192" t="str">
        <f t="shared" si="124"/>
        <v>&lt;campo posicao="16"&gt;
&lt;coluna&gt;VL_ICMS_ST&lt;/coluna&gt;
&lt;descricao&gt;Valor do ICMS referente à substituição tributária&lt;/descricao&gt;
&lt;tipo&gt;R&lt;/tipo&gt;
&lt;/campo&gt;</v>
      </c>
      <c r="U1112" s="192" t="str">
        <f t="shared" si="120"/>
        <v>&lt;campo posicao="16"&gt;
&lt;coluna&gt;VL_ICMS_ST&lt;/coluna&gt;
&lt;descricao&gt;Valor do ICMS referente à substituição tributária&lt;/descricao&gt;
&lt;tipo&gt;R&lt;/tipo&gt;
&lt;/campo&gt;</v>
      </c>
      <c r="V1112" s="192" t="str">
        <f t="shared" si="125"/>
        <v>{"Column17", "VL_ICMS_ST"},</v>
      </c>
      <c r="W1112" s="191" t="str">
        <f>IF(Q1112="Campo","@Campos(posicao = "&amp;K1112&amp;", tipo = '"&amp;R1112&amp;"')@Column(name = """&amp;L1112&amp;""")"&amp;IF(R1112="D","@Temporal(TemporalType.DATE)","")&amp;"private "&amp;VLOOKUP(TEXT(R1112,"@"),Apoio!A:B,2,0)&amp;" "&amp;SUBSTITUTE(LOWER(LEFT(L1112,1))&amp;RIGHT(PROPER(L1112),LEN(L1112)-1),"_","")&amp;";",IF(ISNUMBER(Q1112),IF(R1112="R","@Entity@Table(name = ""reg_"&amp;LOWER(J1112)&amp;""")@XmlRootElement","")&amp;VLOOKUP(J1112,Blocos!D:I,6,0)&amp;Apoio!$E$1&amp;Y1112,""))</f>
        <v>@Campos(posicao = 16, tipo = 'R')@Column(name = "VL_ICMS_ST")private BigDecimal vlIcmsSt;</v>
      </c>
      <c r="X1112" s="190" t="str">
        <f>IF(ISNUMBER(Q1112),COUNTIF(Blocos!G:G,J1112),"")</f>
        <v/>
      </c>
      <c r="Y1112" s="190" t="str">
        <f>IF(OR(X1112=0,X1112=""),"",VLOOKUP(SUMIFS(Blocos!A:A,Blocos!H:H,'EFD REGISTROS e Campos (2)'!X1112,Blocos!G:G,'EFD REGISTROS e Campos (2)'!J1112),Blocos!A:L,12,0))</f>
        <v/>
      </c>
      <c r="Z1112" s="190" t="str">
        <f>IF(ISNUMBER(Q1113),VLOOKUP(J1112,Blocos!D:G,4,0),"")</f>
        <v/>
      </c>
      <c r="AA1112" s="190" t="str">
        <f>IF(ISNUMBER(Q1112),CONCATENATE("CREATE TABLE ""reg_",LOWER(J1112),""" (""ID"" bigint NOT NULL AUTO_INCREMENT,  ""HASHFILE"" varchar(255) DEFAULT NULL, ""ID_PAI"" bigint NOT NULL,"),IF(Q1112="Campo",CONCATENATE("""",L1112,""" ",VLOOKUP(R1112,Apoio!A:C,3,0)),""))&amp;IF(Z1112="","",CONCATENATE("PRIMARY KEY (""ID""), KEY ""FK_reg_",LOWER(Z1112),"_ID_PAI"" (""ID_PAI""), CONSTRAINT ""FK_reg_",LOWER(Z1112),"_ID_PAI"" FOREIGN KEY (""ID_PAI"") REFERENCES ""reg_",LOWER(Z1112),""" (""ID"")) ENGINE=InnoDB AUTO_INCREMENT=105774 DEFAULT CHARSET=utf8mb4 COLLATE=utf8mb4_0900_ai_ci;"))</f>
        <v>"VL_ICMS_ST" decimal(15,6) DEFAULT NULL,</v>
      </c>
      <c r="AB1112" s="190" t="str">
        <f t="shared" si="126"/>
        <v>`reg_c510`.`VL_ICMS_ST`,</v>
      </c>
    </row>
    <row r="1113" spans="1:28" ht="14.5" hidden="1" customHeight="1" x14ac:dyDescent="0.3">
      <c r="J1113" s="187" t="str">
        <f t="shared" si="121"/>
        <v>C510</v>
      </c>
      <c r="K1113" s="196">
        <v>17</v>
      </c>
      <c r="L1113" s="285" t="s">
        <v>1683</v>
      </c>
      <c r="M1113" s="182" t="s">
        <v>1684</v>
      </c>
      <c r="N1113" s="196" t="s">
        <v>27</v>
      </c>
      <c r="O1113" s="196" t="s">
        <v>240</v>
      </c>
      <c r="P1113" s="196" t="s">
        <v>28</v>
      </c>
      <c r="Q1113" s="192" t="str">
        <f t="shared" si="122"/>
        <v>Campo</v>
      </c>
      <c r="R1113" s="192" t="s">
        <v>27</v>
      </c>
      <c r="S1113" s="191" t="str">
        <f t="shared" si="123"/>
        <v/>
      </c>
      <c r="T1113" s="192" t="str">
        <f t="shared" si="124"/>
        <v>&lt;campo posicao="17"&gt;
&lt;coluna&gt;IND_REC&lt;/coluna&gt;
&lt;descricao&gt;Indicador do tipo de receita:&lt;/descricao&gt;
&lt;tipo&gt;C&lt;/tipo&gt;
&lt;/campo&gt;</v>
      </c>
      <c r="U1113" s="192" t="str">
        <f t="shared" si="120"/>
        <v>&lt;campo posicao="17"&gt;
&lt;coluna&gt;IND_REC&lt;/coluna&gt;
&lt;descricao&gt;Indicador do tipo de receita:&lt;/descricao&gt;
&lt;tipo&gt;C&lt;/tipo&gt;
&lt;/campo&gt;</v>
      </c>
      <c r="V1113" s="192" t="str">
        <f t="shared" si="125"/>
        <v>{"Column18", "IND_REC"},</v>
      </c>
      <c r="W1113" s="191" t="str">
        <f>IF(Q1113="Campo","@Campos(posicao = "&amp;K1113&amp;", tipo = '"&amp;R1113&amp;"')@Column(name = """&amp;L1113&amp;""")"&amp;IF(R1113="D","@Temporal(TemporalType.DATE)","")&amp;"private "&amp;VLOOKUP(TEXT(R1113,"@"),Apoio!A:B,2,0)&amp;" "&amp;SUBSTITUTE(LOWER(LEFT(L1113,1))&amp;RIGHT(PROPER(L1113),LEN(L1113)-1),"_","")&amp;";",IF(ISNUMBER(Q1113),IF(R1113="R","@Entity@Table(name = ""reg_"&amp;LOWER(J1113)&amp;""")@XmlRootElement","")&amp;VLOOKUP(J1113,Blocos!D:I,6,0)&amp;Apoio!$E$1&amp;Y1113,""))</f>
        <v>@Campos(posicao = 17, tipo = 'C')@Column(name = "IND_REC")private String indRec;</v>
      </c>
      <c r="X1113" s="190" t="str">
        <f>IF(ISNUMBER(Q1113),COUNTIF(Blocos!G:G,J1113),"")</f>
        <v/>
      </c>
      <c r="Y1113" s="190" t="str">
        <f>IF(OR(X1113=0,X1113=""),"",VLOOKUP(SUMIFS(Blocos!A:A,Blocos!H:H,'EFD REGISTROS e Campos (2)'!X1113,Blocos!G:G,'EFD REGISTROS e Campos (2)'!J1113),Blocos!A:L,12,0))</f>
        <v/>
      </c>
      <c r="Z1113" s="190" t="str">
        <f>IF(ISNUMBER(Q1114),VLOOKUP(J1113,Blocos!D:G,4,0),"")</f>
        <v/>
      </c>
      <c r="AA1113" s="190" t="str">
        <f>IF(ISNUMBER(Q1113),CONCATENATE("CREATE TABLE ""reg_",LOWER(J1113),""" (""ID"" bigint NOT NULL AUTO_INCREMENT,  ""HASHFILE"" varchar(255) DEFAULT NULL, ""ID_PAI"" bigint NOT NULL,"),IF(Q1113="Campo",CONCATENATE("""",L1113,""" ",VLOOKUP(R1113,Apoio!A:C,3,0)),""))&amp;IF(Z1113="","",CONCATENATE("PRIMARY KEY (""ID""), KEY ""FK_reg_",LOWER(Z1113),"_ID_PAI"" (""ID_PAI""), CONSTRAINT ""FK_reg_",LOWER(Z1113),"_ID_PAI"" FOREIGN KEY (""ID_PAI"") REFERENCES ""reg_",LOWER(Z1113),""" (""ID"")) ENGINE=InnoDB AUTO_INCREMENT=105774 DEFAULT CHARSET=utf8mb4 COLLATE=utf8mb4_0900_ai_ci;"))</f>
        <v>"IND_REC" varchar(255) DEFAULT NULL,</v>
      </c>
      <c r="AB1113" s="190" t="str">
        <f t="shared" si="126"/>
        <v>`reg_c510`.`IND_REC`,</v>
      </c>
    </row>
    <row r="1114" spans="1:28" ht="14.5" hidden="1" customHeight="1" x14ac:dyDescent="0.3">
      <c r="J1114" s="187" t="str">
        <f t="shared" si="121"/>
        <v>C510</v>
      </c>
      <c r="K1114" s="196"/>
      <c r="L1114" s="285"/>
      <c r="M1114" s="182" t="s">
        <v>1685</v>
      </c>
      <c r="N1114" s="196"/>
      <c r="O1114" s="196"/>
      <c r="P1114" s="196"/>
      <c r="Q1114" s="192" t="str">
        <f t="shared" si="122"/>
        <v/>
      </c>
      <c r="S1114" s="191" t="str">
        <f t="shared" si="123"/>
        <v/>
      </c>
      <c r="T1114" s="192" t="str">
        <f t="shared" si="124"/>
        <v/>
      </c>
      <c r="U1114" s="192" t="str">
        <f t="shared" si="120"/>
        <v/>
      </c>
      <c r="V1114" s="192" t="str">
        <f t="shared" si="125"/>
        <v/>
      </c>
      <c r="W1114" s="191" t="str">
        <f>IF(Q1114="Campo","@Campos(posicao = "&amp;K1114&amp;", tipo = '"&amp;R1114&amp;"')@Column(name = """&amp;L1114&amp;""")"&amp;IF(R1114="D","@Temporal(TemporalType.DATE)","")&amp;"private "&amp;VLOOKUP(TEXT(R1114,"@"),Apoio!A:B,2,0)&amp;" "&amp;SUBSTITUTE(LOWER(LEFT(L1114,1))&amp;RIGHT(PROPER(L1114),LEN(L1114)-1),"_","")&amp;";",IF(ISNUMBER(Q1114),IF(R1114="R","@Entity@Table(name = ""reg_"&amp;LOWER(J1114)&amp;""")@XmlRootElement","")&amp;VLOOKUP(J1114,Blocos!D:I,6,0)&amp;Apoio!$E$1&amp;Y1114,""))</f>
        <v/>
      </c>
      <c r="X1114" s="190" t="str">
        <f>IF(ISNUMBER(Q1114),COUNTIF(Blocos!G:G,J1114),"")</f>
        <v/>
      </c>
      <c r="Y1114" s="190" t="str">
        <f>IF(OR(X1114=0,X1114=""),"",VLOOKUP(SUMIFS(Blocos!A:A,Blocos!H:H,'EFD REGISTROS e Campos (2)'!X1114,Blocos!G:G,'EFD REGISTROS e Campos (2)'!J1114),Blocos!A:L,12,0))</f>
        <v/>
      </c>
      <c r="Z1114" s="190" t="str">
        <f>IF(ISNUMBER(Q1115),VLOOKUP(J1114,Blocos!D:G,4,0),"")</f>
        <v/>
      </c>
      <c r="AA1114" s="190" t="str">
        <f>IF(ISNUMBER(Q1114),CONCATENATE("CREATE TABLE ""reg_",LOWER(J1114),""" (""ID"" bigint NOT NULL AUTO_INCREMENT,  ""HASHFILE"" varchar(255) DEFAULT NULL, ""ID_PAI"" bigint NOT NULL,"),IF(Q1114="Campo",CONCATENATE("""",L1114,""" ",VLOOKUP(R1114,Apoio!A:C,3,0)),""))&amp;IF(Z1114="","",CONCATENATE("PRIMARY KEY (""ID""), KEY ""FK_reg_",LOWER(Z1114),"_ID_PAI"" (""ID_PAI""), CONSTRAINT ""FK_reg_",LOWER(Z1114),"_ID_PAI"" FOREIGN KEY (""ID_PAI"") REFERENCES ""reg_",LOWER(Z1114),""" (""ID"")) ENGINE=InnoDB AUTO_INCREMENT=105774 DEFAULT CHARSET=utf8mb4 COLLATE=utf8mb4_0900_ai_ci;"))</f>
        <v/>
      </c>
      <c r="AB1114" s="190" t="str">
        <f t="shared" si="126"/>
        <v/>
      </c>
    </row>
    <row r="1115" spans="1:28" ht="14.5" hidden="1" customHeight="1" x14ac:dyDescent="0.3">
      <c r="J1115" s="187" t="str">
        <f t="shared" si="121"/>
        <v>C510</v>
      </c>
      <c r="K1115" s="196"/>
      <c r="L1115" s="285"/>
      <c r="M1115" s="182" t="s">
        <v>1686</v>
      </c>
      <c r="N1115" s="196"/>
      <c r="O1115" s="196"/>
      <c r="P1115" s="196"/>
      <c r="Q1115" s="192" t="str">
        <f t="shared" si="122"/>
        <v/>
      </c>
      <c r="S1115" s="191" t="str">
        <f t="shared" si="123"/>
        <v/>
      </c>
      <c r="T1115" s="192" t="str">
        <f t="shared" si="124"/>
        <v/>
      </c>
      <c r="U1115" s="192" t="str">
        <f t="shared" si="120"/>
        <v/>
      </c>
      <c r="V1115" s="192" t="str">
        <f t="shared" si="125"/>
        <v/>
      </c>
      <c r="W1115" s="191" t="str">
        <f>IF(Q1115="Campo","@Campos(posicao = "&amp;K1115&amp;", tipo = '"&amp;R1115&amp;"')@Column(name = """&amp;L1115&amp;""")"&amp;IF(R1115="D","@Temporal(TemporalType.DATE)","")&amp;"private "&amp;VLOOKUP(TEXT(R1115,"@"),Apoio!A:B,2,0)&amp;" "&amp;SUBSTITUTE(LOWER(LEFT(L1115,1))&amp;RIGHT(PROPER(L1115),LEN(L1115)-1),"_","")&amp;";",IF(ISNUMBER(Q1115),IF(R1115="R","@Entity@Table(name = ""reg_"&amp;LOWER(J1115)&amp;""")@XmlRootElement","")&amp;VLOOKUP(J1115,Blocos!D:I,6,0)&amp;Apoio!$E$1&amp;Y1115,""))</f>
        <v/>
      </c>
      <c r="X1115" s="190" t="str">
        <f>IF(ISNUMBER(Q1115),COUNTIF(Blocos!G:G,J1115),"")</f>
        <v/>
      </c>
      <c r="Y1115" s="190" t="str">
        <f>IF(OR(X1115=0,X1115=""),"",VLOOKUP(SUMIFS(Blocos!A:A,Blocos!H:H,'EFD REGISTROS e Campos (2)'!X1115,Blocos!G:G,'EFD REGISTROS e Campos (2)'!J1115),Blocos!A:L,12,0))</f>
        <v/>
      </c>
      <c r="Z1115" s="190" t="str">
        <f>IF(ISNUMBER(Q1116),VLOOKUP(J1115,Blocos!D:G,4,0),"")</f>
        <v/>
      </c>
      <c r="AA1115" s="190" t="str">
        <f>IF(ISNUMBER(Q1115),CONCATENATE("CREATE TABLE ""reg_",LOWER(J1115),""" (""ID"" bigint NOT NULL AUTO_INCREMENT,  ""HASHFILE"" varchar(255) DEFAULT NULL, ""ID_PAI"" bigint NOT NULL,"),IF(Q1115="Campo",CONCATENATE("""",L1115,""" ",VLOOKUP(R1115,Apoio!A:C,3,0)),""))&amp;IF(Z1115="","",CONCATENATE("PRIMARY KEY (""ID""), KEY ""FK_reg_",LOWER(Z1115),"_ID_PAI"" (""ID_PAI""), CONSTRAINT ""FK_reg_",LOWER(Z1115),"_ID_PAI"" FOREIGN KEY (""ID_PAI"") REFERENCES ""reg_",LOWER(Z1115),""" (""ID"")) ENGINE=InnoDB AUTO_INCREMENT=105774 DEFAULT CHARSET=utf8mb4 COLLATE=utf8mb4_0900_ai_ci;"))</f>
        <v/>
      </c>
      <c r="AB1115" s="190" t="str">
        <f t="shared" si="126"/>
        <v/>
      </c>
    </row>
    <row r="1116" spans="1:28" ht="14.5" hidden="1" customHeight="1" x14ac:dyDescent="0.3">
      <c r="J1116" s="187" t="str">
        <f t="shared" si="121"/>
        <v>C510</v>
      </c>
      <c r="K1116" s="181">
        <v>18</v>
      </c>
      <c r="L1116" s="289" t="s">
        <v>129</v>
      </c>
      <c r="M1116" s="182" t="s">
        <v>1687</v>
      </c>
      <c r="N1116" s="181" t="s">
        <v>27</v>
      </c>
      <c r="O1116" s="181" t="s">
        <v>1688</v>
      </c>
      <c r="P1116" s="181"/>
      <c r="Q1116" s="192" t="str">
        <f t="shared" si="122"/>
        <v>Campo</v>
      </c>
      <c r="R1116" s="192" t="s">
        <v>27</v>
      </c>
      <c r="S1116" s="191" t="str">
        <f t="shared" si="123"/>
        <v/>
      </c>
      <c r="T1116" s="192" t="str">
        <f t="shared" si="124"/>
        <v>&lt;campo posicao="18"&gt;
&lt;coluna&gt;COD_PART&lt;/coluna&gt;
&lt;descricao&gt;Código do participante receptor da receita, terceiro da operação (campo 02 do Registro 0150)&lt;/descricao&gt;
&lt;tipo&gt;C&lt;/tipo&gt;
&lt;/campo&gt;</v>
      </c>
      <c r="U1116" s="192" t="str">
        <f t="shared" si="120"/>
        <v>&lt;campo posicao="18"&gt;
&lt;coluna&gt;COD_PART&lt;/coluna&gt;
&lt;descricao&gt;Código do participante receptor da receita, terceiro da operação (campo 02 do Registro 0150)&lt;/descricao&gt;
&lt;tipo&gt;C&lt;/tipo&gt;
&lt;/campo&gt;</v>
      </c>
      <c r="V1116" s="192" t="str">
        <f t="shared" si="125"/>
        <v>{"Column19", "COD_PART"},</v>
      </c>
      <c r="W1116" s="191" t="str">
        <f>IF(Q1116="Campo","@Campos(posicao = "&amp;K1116&amp;", tipo = '"&amp;R1116&amp;"')@Column(name = """&amp;L1116&amp;""")"&amp;IF(R1116="D","@Temporal(TemporalType.DATE)","")&amp;"private "&amp;VLOOKUP(TEXT(R1116,"@"),Apoio!A:B,2,0)&amp;" "&amp;SUBSTITUTE(LOWER(LEFT(L1116,1))&amp;RIGHT(PROPER(L1116),LEN(L1116)-1),"_","")&amp;";",IF(ISNUMBER(Q1116),IF(R1116="R","@Entity@Table(name = ""reg_"&amp;LOWER(J1116)&amp;""")@XmlRootElement","")&amp;VLOOKUP(J1116,Blocos!D:I,6,0)&amp;Apoio!$E$1&amp;Y1116,""))</f>
        <v>@Campos(posicao = 18, tipo = 'C')@Column(name = "COD_PART")private String codPart;</v>
      </c>
      <c r="X1116" s="190" t="str">
        <f>IF(ISNUMBER(Q1116),COUNTIF(Blocos!G:G,J1116),"")</f>
        <v/>
      </c>
      <c r="Y1116" s="190" t="str">
        <f>IF(OR(X1116=0,X1116=""),"",VLOOKUP(SUMIFS(Blocos!A:A,Blocos!H:H,'EFD REGISTROS e Campos (2)'!X1116,Blocos!G:G,'EFD REGISTROS e Campos (2)'!J1116),Blocos!A:L,12,0))</f>
        <v/>
      </c>
      <c r="Z1116" s="190" t="str">
        <f>IF(ISNUMBER(Q1117),VLOOKUP(J1116,Blocos!D:G,4,0),"")</f>
        <v/>
      </c>
      <c r="AA1116" s="190" t="str">
        <f>IF(ISNUMBER(Q1116),CONCATENATE("CREATE TABLE ""reg_",LOWER(J1116),""" (""ID"" bigint NOT NULL AUTO_INCREMENT,  ""HASHFILE"" varchar(255) DEFAULT NULL, ""ID_PAI"" bigint NOT NULL,"),IF(Q1116="Campo",CONCATENATE("""",L1116,""" ",VLOOKUP(R1116,Apoio!A:C,3,0)),""))&amp;IF(Z1116="","",CONCATENATE("PRIMARY KEY (""ID""), KEY ""FK_reg_",LOWER(Z1116),"_ID_PAI"" (""ID_PAI""), CONSTRAINT ""FK_reg_",LOWER(Z1116),"_ID_PAI"" FOREIGN KEY (""ID_PAI"") REFERENCES ""reg_",LOWER(Z1116),""" (""ID"")) ENGINE=InnoDB AUTO_INCREMENT=105774 DEFAULT CHARSET=utf8mb4 COLLATE=utf8mb4_0900_ai_ci;"))</f>
        <v>"COD_PART" varchar(255) DEFAULT NULL,</v>
      </c>
      <c r="AB1116" s="190" t="str">
        <f t="shared" si="126"/>
        <v>`reg_c510`.`COD_PART`,</v>
      </c>
    </row>
    <row r="1117" spans="1:28" ht="14.5" hidden="1" customHeight="1" x14ac:dyDescent="0.3">
      <c r="J1117" s="187" t="str">
        <f t="shared" si="121"/>
        <v>C510</v>
      </c>
      <c r="K1117" s="181">
        <v>19</v>
      </c>
      <c r="L1117" s="289" t="s">
        <v>586</v>
      </c>
      <c r="M1117" s="182" t="s">
        <v>846</v>
      </c>
      <c r="N1117" s="181" t="s">
        <v>32</v>
      </c>
      <c r="O1117" s="181" t="s">
        <v>28</v>
      </c>
      <c r="P1117" s="181">
        <v>2</v>
      </c>
      <c r="Q1117" s="192" t="str">
        <f t="shared" si="122"/>
        <v>Campo</v>
      </c>
      <c r="R1117" s="192" t="s">
        <v>3606</v>
      </c>
      <c r="S1117" s="191" t="str">
        <f t="shared" si="123"/>
        <v/>
      </c>
      <c r="T1117" s="192" t="str">
        <f t="shared" si="124"/>
        <v>&lt;campo posicao="19"&gt;
&lt;coluna&gt;VL_PIS&lt;/coluna&gt;
&lt;descricao&gt;Valor do PIS&lt;/descricao&gt;
&lt;tipo&gt;R&lt;/tipo&gt;
&lt;/campo&gt;</v>
      </c>
      <c r="U1117" s="192" t="str">
        <f t="shared" si="120"/>
        <v>&lt;campo posicao="19"&gt;
&lt;coluna&gt;VL_PIS&lt;/coluna&gt;
&lt;descricao&gt;Valor do PIS&lt;/descricao&gt;
&lt;tipo&gt;R&lt;/tipo&gt;
&lt;/campo&gt;</v>
      </c>
      <c r="V1117" s="192" t="str">
        <f t="shared" si="125"/>
        <v>{"Column20", "VL_PIS"},</v>
      </c>
      <c r="W1117" s="191" t="str">
        <f>IF(Q1117="Campo","@Campos(posicao = "&amp;K1117&amp;", tipo = '"&amp;R1117&amp;"')@Column(name = """&amp;L1117&amp;""")"&amp;IF(R1117="D","@Temporal(TemporalType.DATE)","")&amp;"private "&amp;VLOOKUP(TEXT(R1117,"@"),Apoio!A:B,2,0)&amp;" "&amp;SUBSTITUTE(LOWER(LEFT(L1117,1))&amp;RIGHT(PROPER(L1117),LEN(L1117)-1),"_","")&amp;";",IF(ISNUMBER(Q1117),IF(R1117="R","@Entity@Table(name = ""reg_"&amp;LOWER(J1117)&amp;""")@XmlRootElement","")&amp;VLOOKUP(J1117,Blocos!D:I,6,0)&amp;Apoio!$E$1&amp;Y1117,""))</f>
        <v>@Campos(posicao = 19, tipo = 'R')@Column(name = "VL_PIS")private BigDecimal vlPis;</v>
      </c>
      <c r="X1117" s="190" t="str">
        <f>IF(ISNUMBER(Q1117),COUNTIF(Blocos!G:G,J1117),"")</f>
        <v/>
      </c>
      <c r="Y1117" s="190" t="str">
        <f>IF(OR(X1117=0,X1117=""),"",VLOOKUP(SUMIFS(Blocos!A:A,Blocos!H:H,'EFD REGISTROS e Campos (2)'!X1117,Blocos!G:G,'EFD REGISTROS e Campos (2)'!J1117),Blocos!A:L,12,0))</f>
        <v/>
      </c>
      <c r="Z1117" s="190" t="str">
        <f>IF(ISNUMBER(Q1118),VLOOKUP(J1117,Blocos!D:G,4,0),"")</f>
        <v/>
      </c>
      <c r="AA1117" s="190" t="str">
        <f>IF(ISNUMBER(Q1117),CONCATENATE("CREATE TABLE ""reg_",LOWER(J1117),""" (""ID"" bigint NOT NULL AUTO_INCREMENT,  ""HASHFILE"" varchar(255) DEFAULT NULL, ""ID_PAI"" bigint NOT NULL,"),IF(Q1117="Campo",CONCATENATE("""",L1117,""" ",VLOOKUP(R1117,Apoio!A:C,3,0)),""))&amp;IF(Z1117="","",CONCATENATE("PRIMARY KEY (""ID""), KEY ""FK_reg_",LOWER(Z1117),"_ID_PAI"" (""ID_PAI""), CONSTRAINT ""FK_reg_",LOWER(Z1117),"_ID_PAI"" FOREIGN KEY (""ID_PAI"") REFERENCES ""reg_",LOWER(Z1117),""" (""ID"")) ENGINE=InnoDB AUTO_INCREMENT=105774 DEFAULT CHARSET=utf8mb4 COLLATE=utf8mb4_0900_ai_ci;"))</f>
        <v>"VL_PIS" decimal(15,6) DEFAULT NULL,</v>
      </c>
      <c r="AB1117" s="190" t="str">
        <f t="shared" si="126"/>
        <v>`reg_c510`.`VL_PIS`,</v>
      </c>
    </row>
    <row r="1118" spans="1:28" ht="14.5" hidden="1" customHeight="1" x14ac:dyDescent="0.3">
      <c r="J1118" s="187" t="str">
        <f t="shared" si="121"/>
        <v>C510</v>
      </c>
      <c r="K1118" s="181">
        <v>20</v>
      </c>
      <c r="L1118" s="289" t="s">
        <v>588</v>
      </c>
      <c r="M1118" s="182" t="s">
        <v>857</v>
      </c>
      <c r="N1118" s="181" t="s">
        <v>32</v>
      </c>
      <c r="O1118" s="181" t="s">
        <v>28</v>
      </c>
      <c r="P1118" s="181">
        <v>2</v>
      </c>
      <c r="Q1118" s="192" t="str">
        <f t="shared" si="122"/>
        <v>Campo</v>
      </c>
      <c r="R1118" s="192" t="s">
        <v>3606</v>
      </c>
      <c r="S1118" s="191" t="str">
        <f t="shared" si="123"/>
        <v/>
      </c>
      <c r="T1118" s="192" t="str">
        <f t="shared" si="124"/>
        <v>&lt;campo posicao="20"&gt;
&lt;coluna&gt;VL_COFINS&lt;/coluna&gt;
&lt;descricao&gt;Valor da COFINS&lt;/descricao&gt;
&lt;tipo&gt;R&lt;/tipo&gt;
&lt;/campo&gt;</v>
      </c>
      <c r="U1118" s="192" t="str">
        <f t="shared" si="120"/>
        <v>&lt;campo posicao="20"&gt;
&lt;coluna&gt;VL_COFINS&lt;/coluna&gt;
&lt;descricao&gt;Valor da COFINS&lt;/descricao&gt;
&lt;tipo&gt;R&lt;/tipo&gt;
&lt;/campo&gt;</v>
      </c>
      <c r="V1118" s="192" t="str">
        <f t="shared" si="125"/>
        <v>{"Column21", "VL_COFINS"},</v>
      </c>
      <c r="W1118" s="191" t="str">
        <f>IF(Q1118="Campo","@Campos(posicao = "&amp;K1118&amp;", tipo = '"&amp;R1118&amp;"')@Column(name = """&amp;L1118&amp;""")"&amp;IF(R1118="D","@Temporal(TemporalType.DATE)","")&amp;"private "&amp;VLOOKUP(TEXT(R1118,"@"),Apoio!A:B,2,0)&amp;" "&amp;SUBSTITUTE(LOWER(LEFT(L1118,1))&amp;RIGHT(PROPER(L1118),LEN(L1118)-1),"_","")&amp;";",IF(ISNUMBER(Q1118),IF(R1118="R","@Entity@Table(name = ""reg_"&amp;LOWER(J1118)&amp;""")@XmlRootElement","")&amp;VLOOKUP(J1118,Blocos!D:I,6,0)&amp;Apoio!$E$1&amp;Y1118,""))</f>
        <v>@Campos(posicao = 20, tipo = 'R')@Column(name = "VL_COFINS")private BigDecimal vlCofins;</v>
      </c>
      <c r="X1118" s="190" t="str">
        <f>IF(ISNUMBER(Q1118),COUNTIF(Blocos!G:G,J1118),"")</f>
        <v/>
      </c>
      <c r="Y1118" s="190" t="str">
        <f>IF(OR(X1118=0,X1118=""),"",VLOOKUP(SUMIFS(Blocos!A:A,Blocos!H:H,'EFD REGISTROS e Campos (2)'!X1118,Blocos!G:G,'EFD REGISTROS e Campos (2)'!J1118),Blocos!A:L,12,0))</f>
        <v/>
      </c>
      <c r="Z1118" s="190" t="str">
        <f>IF(ISNUMBER(Q1119),VLOOKUP(J1118,Blocos!D:G,4,0),"")</f>
        <v/>
      </c>
      <c r="AA1118" s="190" t="str">
        <f>IF(ISNUMBER(Q1118),CONCATENATE("CREATE TABLE ""reg_",LOWER(J1118),""" (""ID"" bigint NOT NULL AUTO_INCREMENT,  ""HASHFILE"" varchar(255) DEFAULT NULL, ""ID_PAI"" bigint NOT NULL,"),IF(Q1118="Campo",CONCATENATE("""",L1118,""" ",VLOOKUP(R1118,Apoio!A:C,3,0)),""))&amp;IF(Z1118="","",CONCATENATE("PRIMARY KEY (""ID""), KEY ""FK_reg_",LOWER(Z1118),"_ID_PAI"" (""ID_PAI""), CONSTRAINT ""FK_reg_",LOWER(Z1118),"_ID_PAI"" FOREIGN KEY (""ID_PAI"") REFERENCES ""reg_",LOWER(Z1118),""" (""ID"")) ENGINE=InnoDB AUTO_INCREMENT=105774 DEFAULT CHARSET=utf8mb4 COLLATE=utf8mb4_0900_ai_ci;"))</f>
        <v>"VL_COFINS" decimal(15,6) DEFAULT NULL,</v>
      </c>
      <c r="AB1118" s="190" t="str">
        <f t="shared" si="126"/>
        <v>`reg_c510`.`VL_COFINS`,</v>
      </c>
    </row>
    <row r="1119" spans="1:28" ht="14.5" hidden="1" customHeight="1" x14ac:dyDescent="0.3">
      <c r="J1119" s="187" t="str">
        <f t="shared" si="121"/>
        <v>C510</v>
      </c>
      <c r="K1119" s="181">
        <v>21</v>
      </c>
      <c r="L1119" s="289" t="s">
        <v>246</v>
      </c>
      <c r="M1119" s="182" t="s">
        <v>858</v>
      </c>
      <c r="N1119" s="181" t="s">
        <v>27</v>
      </c>
      <c r="O1119" s="181" t="s">
        <v>28</v>
      </c>
      <c r="P1119" s="181" t="s">
        <v>28</v>
      </c>
      <c r="Q1119" s="192" t="str">
        <f t="shared" si="122"/>
        <v>Campo</v>
      </c>
      <c r="R1119" s="192" t="s">
        <v>27</v>
      </c>
      <c r="S1119" s="191" t="str">
        <f t="shared" si="123"/>
        <v/>
      </c>
      <c r="T1119" s="192" t="str">
        <f t="shared" si="124"/>
        <v>&lt;campo posicao="21"&gt;
&lt;coluna&gt;COD_CTA&lt;/coluna&gt;
&lt;descricao&gt;Código da conta analítica contábil debitada/creditada&lt;/descricao&gt;
&lt;tipo&gt;C&lt;/tipo&gt;
&lt;/campo&gt;</v>
      </c>
      <c r="U1119" s="192" t="str">
        <f t="shared" si="120"/>
        <v>&lt;campo posicao="21"&gt;
&lt;coluna&gt;COD_CTA&lt;/coluna&gt;
&lt;descricao&gt;Código da conta analítica contábil debitada/creditada&lt;/descricao&gt;
&lt;tipo&gt;C&lt;/tipo&gt;
&lt;/campo&gt;</v>
      </c>
      <c r="V1119" s="192" t="str">
        <f t="shared" si="125"/>
        <v>{"Column22", "COD_CTA"},</v>
      </c>
      <c r="W1119" s="191" t="str">
        <f>IF(Q1119="Campo","@Campos(posicao = "&amp;K1119&amp;", tipo = '"&amp;R1119&amp;"')@Column(name = """&amp;L1119&amp;""")"&amp;IF(R1119="D","@Temporal(TemporalType.DATE)","")&amp;"private "&amp;VLOOKUP(TEXT(R1119,"@"),Apoio!A:B,2,0)&amp;" "&amp;SUBSTITUTE(LOWER(LEFT(L1119,1))&amp;RIGHT(PROPER(L1119),LEN(L1119)-1),"_","")&amp;";",IF(ISNUMBER(Q1119),IF(R1119="R","@Entity@Table(name = ""reg_"&amp;LOWER(J1119)&amp;""")@XmlRootElement","")&amp;VLOOKUP(J1119,Blocos!D:I,6,0)&amp;Apoio!$E$1&amp;Y1119,""))</f>
        <v>@Campos(posicao = 21, tipo = 'C')@Column(name = "COD_CTA")private String codCta;</v>
      </c>
      <c r="X1119" s="190" t="str">
        <f>IF(ISNUMBER(Q1119),COUNTIF(Blocos!G:G,J1119),"")</f>
        <v/>
      </c>
      <c r="Y1119" s="190" t="str">
        <f>IF(OR(X1119=0,X1119=""),"",VLOOKUP(SUMIFS(Blocos!A:A,Blocos!H:H,'EFD REGISTROS e Campos (2)'!X1119,Blocos!G:G,'EFD REGISTROS e Campos (2)'!J1119),Blocos!A:L,12,0))</f>
        <v/>
      </c>
      <c r="Z1119" s="190" t="str">
        <f>IF(ISNUMBER(Q1120),VLOOKUP(J1119,Blocos!D:G,4,0),"")</f>
        <v>C500</v>
      </c>
      <c r="AA1119" s="190" t="str">
        <f>IF(ISNUMBER(Q1119),CONCATENATE("CREATE TABLE ""reg_",LOWER(J1119),""" (""ID"" bigint NOT NULL AUTO_INCREMENT,  ""HASHFILE"" varchar(255) DEFAULT NULL, ""ID_PAI"" bigint NOT NULL,"),IF(Q1119="Campo",CONCATENATE("""",L1119,""" ",VLOOKUP(R1119,Apoio!A:C,3,0)),""))&amp;IF(Z1119="","",CONCATENATE("PRIMARY KEY (""ID""), KEY ""FK_reg_",LOWER(Z1119),"_ID_PAI"" (""ID_PAI""), CONSTRAINT ""FK_reg_",LOWER(Z1119),"_ID_PAI"" FOREIGN KEY (""ID_PAI"") REFERENCES ""reg_",LOWER(Z1119),""" (""ID"")) ENGINE=InnoDB AUTO_INCREMENT=105774 DEFAULT CHARSET=utf8mb4 COLLATE=utf8mb4_0900_ai_ci;"))</f>
        <v>"COD_CTA" varchar(255) DEFAULT NULL,PRIMARY KEY ("ID"), KEY "FK_reg_c500_ID_PAI" ("ID_PAI"), CONSTRAINT "FK_reg_c500_ID_PAI" FOREIGN KEY ("ID_PAI") REFERENCES "reg_c500" ("ID")) ENGINE=InnoDB AUTO_INCREMENT=105774 DEFAULT CHARSET=utf8mb4 COLLATE=utf8mb4_0900_ai_ci;</v>
      </c>
      <c r="AB1119" s="190" t="str">
        <f t="shared" si="126"/>
        <v>`reg_c510`.`COD_CTA`,FROM `efdicms`.`reg_c510`;"</v>
      </c>
    </row>
    <row r="1120" spans="1:28" ht="14.5" hidden="1" customHeight="1" collapsed="1" x14ac:dyDescent="0.3">
      <c r="A1120" s="180" t="s">
        <v>22</v>
      </c>
      <c r="E1120" s="180" t="s">
        <v>1689</v>
      </c>
      <c r="I1120" s="180" t="s">
        <v>144</v>
      </c>
      <c r="J1120" s="187" t="str">
        <f t="shared" si="121"/>
        <v>C590</v>
      </c>
      <c r="K1120" s="195" t="s">
        <v>1690</v>
      </c>
      <c r="Q1120" s="192">
        <f t="shared" si="122"/>
        <v>3</v>
      </c>
      <c r="S1120" s="191" t="str">
        <f t="shared" si="123"/>
        <v>&lt;/registro&gt;
&lt;registro codigo="C590" perfil="ABC" nivel="3"&gt;</v>
      </c>
      <c r="T1120" s="192" t="str">
        <f t="shared" si="124"/>
        <v/>
      </c>
      <c r="U1120" s="192" t="str">
        <f t="shared" si="120"/>
        <v>&lt;/registro&gt;
&lt;registro codigo="C590" perfil="ABC" nivel="3"&gt;</v>
      </c>
      <c r="V1120" s="192" t="str">
        <f t="shared" si="125"/>
        <v/>
      </c>
      <c r="W1120" s="191" t="str">
        <f>IF(Q1120="Campo","@Campos(posicao = "&amp;K1120&amp;", tipo = '"&amp;R1120&amp;"')@Column(name = """&amp;L1120&amp;""")"&amp;IF(R1120="D","@Temporal(TemporalType.DATE)","")&amp;"private "&amp;VLOOKUP(TEXT(R1120,"@"),Apoio!A:B,2,0)&amp;" "&amp;SUBSTITUTE(LOWER(LEFT(L1120,1))&amp;RIGHT(PROPER(L1120),LEN(L1120)-1),"_","")&amp;";",IF(ISNUMBER(Q1120),IF(R1120="R","@Entity@Table(name = ""reg_"&amp;LOWER(J1120)&amp;""")@XmlRootElement","")&amp;VLOOKUP(J1120,Blocos!D:I,6,0)&amp;Apoio!$E$1&amp;Y1120,""))</f>
        <v>@Registros(nivel = 3) public class RegC590 implements Serializable { private static final long serialVersionUID = 1L; @Id @GeneratedValue(strategy = GenerationType.IDENTITY) @Basic(optional = false) @Column(name = "ID" ) private Long id;@ManyToOne(fetch = FetchType.LAZY) @JoinColumn(name = "ID_PAI", nullable = false) private RegC500 idPai; public RegC500 getIdPai() {return idPai;}public void setIdPai(Object idPai) {this.idPai = (RegC500) idPai;}public RegC590() { } public RegC590(Long id) { this.id = id; } public RegC590(Long id, RegC500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RegC591 regC591;public RegC591 getRegC591() {return regC591;}public void setRegC591(RegC591 regC591) {this.regC591 = regC591;}</v>
      </c>
      <c r="X1120" s="190">
        <f>IF(ISNUMBER(Q1120),COUNTIF(Blocos!G:G,J1120),"")</f>
        <v>1</v>
      </c>
      <c r="Y1120" s="190" t="str">
        <f>IF(OR(X1120=0,X1120=""),"",VLOOKUP(SUMIFS(Blocos!A:A,Blocos!H:H,'EFD REGISTROS e Campos (2)'!X1120,Blocos!G:G,'EFD REGISTROS e Campos (2)'!J1120),Blocos!A:L,12,0))</f>
        <v>@OneToOne(optional = true, cascade = CascadeType.ALL, fetch = FetchType.LAZY, mappedBy = "idPai")private  RegC591 regC591;public RegC591 getRegC591() {return regC591;}public void setRegC591(RegC591 regC591) {this.regC591 = regC591;}</v>
      </c>
      <c r="Z1120" s="190" t="str">
        <f>IF(ISNUMBER(Q1121),VLOOKUP(J1120,Blocos!D:G,4,0),"")</f>
        <v/>
      </c>
      <c r="AA1120" s="190" t="str">
        <f>IF(ISNUMBER(Q1120),CONCATENATE("CREATE TABLE ""reg_",LOWER(J1120),""" (""ID"" bigint NOT NULL AUTO_INCREMENT,  ""HASHFILE"" varchar(255) DEFAULT NULL, ""ID_PAI"" bigint NOT NULL,"),IF(Q1120="Campo",CONCATENATE("""",L1120,""" ",VLOOKUP(R1120,Apoio!A:C,3,0)),""))&amp;IF(Z1120="","",CONCATENATE("PRIMARY KEY (""ID""), KEY ""FK_reg_",LOWER(Z1120),"_ID_PAI"" (""ID_PAI""), CONSTRAINT ""FK_reg_",LOWER(Z1120),"_ID_PAI"" FOREIGN KEY (""ID_PAI"") REFERENCES ""reg_",LOWER(Z1120),""" (""ID"")) ENGINE=InnoDB AUTO_INCREMENT=105774 DEFAULT CHARSET=utf8mb4 COLLATE=utf8mb4_0900_ai_ci;"))</f>
        <v>CREATE TABLE "reg_c590" ("ID" bigint NOT NULL AUTO_INCREMENT,  "HASHFILE" varchar(255) DEFAULT NULL, "ID_PAI" bigint NOT NULL,</v>
      </c>
      <c r="AB1120" s="190" t="str">
        <f t="shared" si="126"/>
        <v/>
      </c>
    </row>
    <row r="1121" spans="1:28" ht="14.5" hidden="1" customHeight="1" x14ac:dyDescent="0.3">
      <c r="J1121" s="187" t="str">
        <f t="shared" si="121"/>
        <v>C590</v>
      </c>
      <c r="K1121" s="181">
        <v>1</v>
      </c>
      <c r="L1121" s="289" t="s">
        <v>25</v>
      </c>
      <c r="M1121" s="182" t="s">
        <v>1691</v>
      </c>
      <c r="N1121" s="181" t="s">
        <v>27</v>
      </c>
      <c r="O1121" s="181">
        <v>4</v>
      </c>
      <c r="P1121" s="181" t="s">
        <v>28</v>
      </c>
      <c r="Q1121" s="192" t="str">
        <f t="shared" si="122"/>
        <v>Campo</v>
      </c>
      <c r="R1121" s="192" t="s">
        <v>27</v>
      </c>
      <c r="S1121" s="191" t="str">
        <f t="shared" si="123"/>
        <v/>
      </c>
      <c r="T1121" s="192" t="str">
        <f t="shared" si="124"/>
        <v>&lt;campo posicao="1"&gt;
&lt;coluna&gt;REG&lt;/coluna&gt;
&lt;descricao&gt;Texto fixo contendo "C590"&lt;/descricao&gt;
&lt;tipo&gt;C&lt;/tipo&gt;
&lt;/campo&gt;</v>
      </c>
      <c r="U1121" s="192" t="str">
        <f t="shared" si="120"/>
        <v>&lt;campo posicao="1"&gt;
&lt;coluna&gt;REG&lt;/coluna&gt;
&lt;descricao&gt;Texto fixo contendo "C590"&lt;/descricao&gt;
&lt;tipo&gt;C&lt;/tipo&gt;
&lt;/campo&gt;</v>
      </c>
      <c r="V1121" s="192" t="str">
        <f t="shared" si="125"/>
        <v>{"Column2", "REG"},</v>
      </c>
      <c r="W1121" s="191" t="str">
        <f>IF(Q1121="Campo","@Campos(posicao = "&amp;K1121&amp;", tipo = '"&amp;R1121&amp;"')@Column(name = """&amp;L1121&amp;""")"&amp;IF(R1121="D","@Temporal(TemporalType.DATE)","")&amp;"private "&amp;VLOOKUP(TEXT(R1121,"@"),Apoio!A:B,2,0)&amp;" "&amp;SUBSTITUTE(LOWER(LEFT(L1121,1))&amp;RIGHT(PROPER(L1121),LEN(L1121)-1),"_","")&amp;";",IF(ISNUMBER(Q1121),IF(R1121="R","@Entity@Table(name = ""reg_"&amp;LOWER(J1121)&amp;""")@XmlRootElement","")&amp;VLOOKUP(J1121,Blocos!D:I,6,0)&amp;Apoio!$E$1&amp;Y1121,""))</f>
        <v>@Campos(posicao = 1, tipo = 'C')@Column(name = "REG")private String reg;</v>
      </c>
      <c r="X1121" s="190" t="str">
        <f>IF(ISNUMBER(Q1121),COUNTIF(Blocos!G:G,J1121),"")</f>
        <v/>
      </c>
      <c r="Y1121" s="190" t="str">
        <f>IF(OR(X1121=0,X1121=""),"",VLOOKUP(SUMIFS(Blocos!A:A,Blocos!H:H,'EFD REGISTROS e Campos (2)'!X1121,Blocos!G:G,'EFD REGISTROS e Campos (2)'!J1121),Blocos!A:L,12,0))</f>
        <v/>
      </c>
      <c r="Z1121" s="190" t="str">
        <f>IF(ISNUMBER(Q1122),VLOOKUP(J1121,Blocos!D:G,4,0),"")</f>
        <v/>
      </c>
      <c r="AA1121" s="190" t="str">
        <f>IF(ISNUMBER(Q1121),CONCATENATE("CREATE TABLE ""reg_",LOWER(J1121),""" (""ID"" bigint NOT NULL AUTO_INCREMENT,  ""HASHFILE"" varchar(255) DEFAULT NULL, ""ID_PAI"" bigint NOT NULL,"),IF(Q1121="Campo",CONCATENATE("""",L1121,""" ",VLOOKUP(R1121,Apoio!A:C,3,0)),""))&amp;IF(Z1121="","",CONCATENATE("PRIMARY KEY (""ID""), KEY ""FK_reg_",LOWER(Z1121),"_ID_PAI"" (""ID_PAI""), CONSTRAINT ""FK_reg_",LOWER(Z1121),"_ID_PAI"" FOREIGN KEY (""ID_PAI"") REFERENCES ""reg_",LOWER(Z1121),""" (""ID"")) ENGINE=InnoDB AUTO_INCREMENT=105774 DEFAULT CHARSET=utf8mb4 COLLATE=utf8mb4_0900_ai_ci;"))</f>
        <v>"REG" varchar(255) DEFAULT NULL,</v>
      </c>
      <c r="AB1121" s="190" t="str">
        <f t="shared" si="126"/>
        <v>USE `efdicms`;SELECT `reg_c590`.`REG`,</v>
      </c>
    </row>
    <row r="1122" spans="1:28" ht="14.5" hidden="1" customHeight="1" x14ac:dyDescent="0.3">
      <c r="J1122" s="187" t="str">
        <f t="shared" si="121"/>
        <v>C590</v>
      </c>
      <c r="K1122" s="181">
        <v>2</v>
      </c>
      <c r="L1122" s="289" t="s">
        <v>813</v>
      </c>
      <c r="M1122" s="182" t="s">
        <v>1577</v>
      </c>
      <c r="N1122" s="181" t="s">
        <v>27</v>
      </c>
      <c r="O1122" s="181" t="s">
        <v>33</v>
      </c>
      <c r="P1122" s="181" t="s">
        <v>28</v>
      </c>
      <c r="Q1122" s="192" t="str">
        <f t="shared" si="122"/>
        <v>Campo</v>
      </c>
      <c r="R1122" s="192" t="s">
        <v>27</v>
      </c>
      <c r="S1122" s="191" t="str">
        <f t="shared" si="123"/>
        <v/>
      </c>
      <c r="T1122" s="192" t="str">
        <f t="shared" si="124"/>
        <v>&lt;campo posicao="2"&gt;
&lt;coluna&gt;CST_ICMS&lt;/coluna&gt;
&lt;descricao&gt;Código da Situação Tributária, conforme a Tabela indicada no item 4.3.1.&lt;/descricao&gt;
&lt;tipo&gt;C&lt;/tipo&gt;
&lt;/campo&gt;</v>
      </c>
      <c r="U1122" s="192" t="str">
        <f t="shared" si="120"/>
        <v>&lt;campo posicao="2"&gt;
&lt;coluna&gt;CST_ICMS&lt;/coluna&gt;
&lt;descricao&gt;Código da Situação Tributária, conforme a Tabela indicada no item 4.3.1.&lt;/descricao&gt;
&lt;tipo&gt;C&lt;/tipo&gt;
&lt;/campo&gt;</v>
      </c>
      <c r="V1122" s="192" t="str">
        <f t="shared" si="125"/>
        <v>{"Column3", "CST_ICMS"},</v>
      </c>
      <c r="W1122" s="191" t="str">
        <f>IF(Q1122="Campo","@Campos(posicao = "&amp;K1122&amp;", tipo = '"&amp;R1122&amp;"')@Column(name = """&amp;L1122&amp;""")"&amp;IF(R1122="D","@Temporal(TemporalType.DATE)","")&amp;"private "&amp;VLOOKUP(TEXT(R1122,"@"),Apoio!A:B,2,0)&amp;" "&amp;SUBSTITUTE(LOWER(LEFT(L1122,1))&amp;RIGHT(PROPER(L1122),LEN(L1122)-1),"_","")&amp;";",IF(ISNUMBER(Q1122),IF(R1122="R","@Entity@Table(name = ""reg_"&amp;LOWER(J1122)&amp;""")@XmlRootElement","")&amp;VLOOKUP(J1122,Blocos!D:I,6,0)&amp;Apoio!$E$1&amp;Y1122,""))</f>
        <v>@Campos(posicao = 2, tipo = 'C')@Column(name = "CST_ICMS")private String cstIcms;</v>
      </c>
      <c r="X1122" s="190" t="str">
        <f>IF(ISNUMBER(Q1122),COUNTIF(Blocos!G:G,J1122),"")</f>
        <v/>
      </c>
      <c r="Y1122" s="190" t="str">
        <f>IF(OR(X1122=0,X1122=""),"",VLOOKUP(SUMIFS(Blocos!A:A,Blocos!H:H,'EFD REGISTROS e Campos (2)'!X1122,Blocos!G:G,'EFD REGISTROS e Campos (2)'!J1122),Blocos!A:L,12,0))</f>
        <v/>
      </c>
      <c r="Z1122" s="190" t="str">
        <f>IF(ISNUMBER(Q1123),VLOOKUP(J1122,Blocos!D:G,4,0),"")</f>
        <v/>
      </c>
      <c r="AA1122" s="190" t="str">
        <f>IF(ISNUMBER(Q1122),CONCATENATE("CREATE TABLE ""reg_",LOWER(J1122),""" (""ID"" bigint NOT NULL AUTO_INCREMENT,  ""HASHFILE"" varchar(255) DEFAULT NULL, ""ID_PAI"" bigint NOT NULL,"),IF(Q1122="Campo",CONCATENATE("""",L1122,""" ",VLOOKUP(R1122,Apoio!A:C,3,0)),""))&amp;IF(Z1122="","",CONCATENATE("PRIMARY KEY (""ID""), KEY ""FK_reg_",LOWER(Z1122),"_ID_PAI"" (""ID_PAI""), CONSTRAINT ""FK_reg_",LOWER(Z1122),"_ID_PAI"" FOREIGN KEY (""ID_PAI"") REFERENCES ""reg_",LOWER(Z1122),""" (""ID"")) ENGINE=InnoDB AUTO_INCREMENT=105774 DEFAULT CHARSET=utf8mb4 COLLATE=utf8mb4_0900_ai_ci;"))</f>
        <v>"CST_ICMS" varchar(255) DEFAULT NULL,</v>
      </c>
      <c r="AB1122" s="190" t="str">
        <f t="shared" si="126"/>
        <v>`reg_c590`.`CST_ICMS`,</v>
      </c>
    </row>
    <row r="1123" spans="1:28" ht="14.5" hidden="1" customHeight="1" x14ac:dyDescent="0.3">
      <c r="J1123" s="187" t="str">
        <f t="shared" si="121"/>
        <v>C590</v>
      </c>
      <c r="K1123" s="181">
        <v>3</v>
      </c>
      <c r="L1123" s="289" t="s">
        <v>815</v>
      </c>
      <c r="M1123" s="182" t="s">
        <v>1134</v>
      </c>
      <c r="N1123" s="181" t="s">
        <v>27</v>
      </c>
      <c r="O1123" s="181" t="s">
        <v>235</v>
      </c>
      <c r="P1123" s="181" t="s">
        <v>28</v>
      </c>
      <c r="Q1123" s="192" t="str">
        <f t="shared" si="122"/>
        <v>Campo</v>
      </c>
      <c r="R1123" s="192" t="s">
        <v>27</v>
      </c>
      <c r="S1123" s="191" t="str">
        <f t="shared" si="123"/>
        <v/>
      </c>
      <c r="T1123" s="192" t="str">
        <f t="shared" si="124"/>
        <v>&lt;campo posicao="3"&gt;
&lt;coluna&gt;CFOP&lt;/coluna&gt;
&lt;descricao&gt;Código Fiscal de Operação e Prestação do agrupamento de itens&lt;/descricao&gt;
&lt;tipo&gt;C&lt;/tipo&gt;
&lt;/campo&gt;</v>
      </c>
      <c r="U1123" s="192" t="str">
        <f t="shared" si="120"/>
        <v>&lt;campo posicao="3"&gt;
&lt;coluna&gt;CFOP&lt;/coluna&gt;
&lt;descricao&gt;Código Fiscal de Operação e Prestação do agrupamento de itens&lt;/descricao&gt;
&lt;tipo&gt;C&lt;/tipo&gt;
&lt;/campo&gt;</v>
      </c>
      <c r="V1123" s="192" t="str">
        <f t="shared" si="125"/>
        <v>{"Column4", "CFOP"},</v>
      </c>
      <c r="W1123" s="191" t="str">
        <f>IF(Q1123="Campo","@Campos(posicao = "&amp;K1123&amp;", tipo = '"&amp;R1123&amp;"')@Column(name = """&amp;L1123&amp;""")"&amp;IF(R1123="D","@Temporal(TemporalType.DATE)","")&amp;"private "&amp;VLOOKUP(TEXT(R1123,"@"),Apoio!A:B,2,0)&amp;" "&amp;SUBSTITUTE(LOWER(LEFT(L1123,1))&amp;RIGHT(PROPER(L1123),LEN(L1123)-1),"_","")&amp;";",IF(ISNUMBER(Q1123),IF(R1123="R","@Entity@Table(name = ""reg_"&amp;LOWER(J1123)&amp;""")@XmlRootElement","")&amp;VLOOKUP(J1123,Blocos!D:I,6,0)&amp;Apoio!$E$1&amp;Y1123,""))</f>
        <v>@Campos(posicao = 3, tipo = 'C')@Column(name = "CFOP")private String cfop;</v>
      </c>
      <c r="X1123" s="190" t="str">
        <f>IF(ISNUMBER(Q1123),COUNTIF(Blocos!G:G,J1123),"")</f>
        <v/>
      </c>
      <c r="Y1123" s="190" t="str">
        <f>IF(OR(X1123=0,X1123=""),"",VLOOKUP(SUMIFS(Blocos!A:A,Blocos!H:H,'EFD REGISTROS e Campos (2)'!X1123,Blocos!G:G,'EFD REGISTROS e Campos (2)'!J1123),Blocos!A:L,12,0))</f>
        <v/>
      </c>
      <c r="Z1123" s="190" t="str">
        <f>IF(ISNUMBER(Q1124),VLOOKUP(J1123,Blocos!D:G,4,0),"")</f>
        <v/>
      </c>
      <c r="AA1123" s="190" t="str">
        <f>IF(ISNUMBER(Q1123),CONCATENATE("CREATE TABLE ""reg_",LOWER(J1123),""" (""ID"" bigint NOT NULL AUTO_INCREMENT,  ""HASHFILE"" varchar(255) DEFAULT NULL, ""ID_PAI"" bigint NOT NULL,"),IF(Q1123="Campo",CONCATENATE("""",L1123,""" ",VLOOKUP(R1123,Apoio!A:C,3,0)),""))&amp;IF(Z1123="","",CONCATENATE("PRIMARY KEY (""ID""), KEY ""FK_reg_",LOWER(Z1123),"_ID_PAI"" (""ID_PAI""), CONSTRAINT ""FK_reg_",LOWER(Z1123),"_ID_PAI"" FOREIGN KEY (""ID_PAI"") REFERENCES ""reg_",LOWER(Z1123),""" (""ID"")) ENGINE=InnoDB AUTO_INCREMENT=105774 DEFAULT CHARSET=utf8mb4 COLLATE=utf8mb4_0900_ai_ci;"))</f>
        <v>"CFOP" varchar(255) DEFAULT NULL,</v>
      </c>
      <c r="AB1123" s="190" t="str">
        <f t="shared" si="126"/>
        <v>`reg_c590`.`CFOP`,</v>
      </c>
    </row>
    <row r="1124" spans="1:28" ht="14.5" hidden="1" customHeight="1" x14ac:dyDescent="0.3">
      <c r="J1124" s="187" t="str">
        <f t="shared" si="121"/>
        <v>C590</v>
      </c>
      <c r="K1124" s="181">
        <v>4</v>
      </c>
      <c r="L1124" s="289" t="s">
        <v>196</v>
      </c>
      <c r="M1124" s="182" t="s">
        <v>818</v>
      </c>
      <c r="N1124" s="181" t="s">
        <v>32</v>
      </c>
      <c r="O1124" s="181">
        <v>6</v>
      </c>
      <c r="P1124" s="181">
        <v>2</v>
      </c>
      <c r="Q1124" s="192" t="str">
        <f t="shared" si="122"/>
        <v>Campo</v>
      </c>
      <c r="R1124" s="192" t="s">
        <v>3606</v>
      </c>
      <c r="S1124" s="191" t="str">
        <f t="shared" si="123"/>
        <v/>
      </c>
      <c r="T1124" s="192" t="str">
        <f t="shared" si="124"/>
        <v>&lt;campo posicao="4"&gt;
&lt;coluna&gt;ALIQ_ICMS&lt;/coluna&gt;
&lt;descricao&gt;Alíquota do ICMS&lt;/descricao&gt;
&lt;tipo&gt;R&lt;/tipo&gt;
&lt;/campo&gt;</v>
      </c>
      <c r="U1124" s="192" t="str">
        <f t="shared" si="120"/>
        <v>&lt;campo posicao="4"&gt;
&lt;coluna&gt;ALIQ_ICMS&lt;/coluna&gt;
&lt;descricao&gt;Alíquota do ICMS&lt;/descricao&gt;
&lt;tipo&gt;R&lt;/tipo&gt;
&lt;/campo&gt;</v>
      </c>
      <c r="V1124" s="192" t="str">
        <f t="shared" si="125"/>
        <v>{"Column5", "ALIQ_ICMS"},</v>
      </c>
      <c r="W1124" s="191" t="str">
        <f>IF(Q1124="Campo","@Campos(posicao = "&amp;K1124&amp;", tipo = '"&amp;R1124&amp;"')@Column(name = """&amp;L1124&amp;""")"&amp;IF(R1124="D","@Temporal(TemporalType.DATE)","")&amp;"private "&amp;VLOOKUP(TEXT(R1124,"@"),Apoio!A:B,2,0)&amp;" "&amp;SUBSTITUTE(LOWER(LEFT(L1124,1))&amp;RIGHT(PROPER(L1124),LEN(L1124)-1),"_","")&amp;";",IF(ISNUMBER(Q1124),IF(R1124="R","@Entity@Table(name = ""reg_"&amp;LOWER(J1124)&amp;""")@XmlRootElement","")&amp;VLOOKUP(J1124,Blocos!D:I,6,0)&amp;Apoio!$E$1&amp;Y1124,""))</f>
        <v>@Campos(posicao = 4, tipo = 'R')@Column(name = "ALIQ_ICMS")private BigDecimal aliqIcms;</v>
      </c>
      <c r="X1124" s="190" t="str">
        <f>IF(ISNUMBER(Q1124),COUNTIF(Blocos!G:G,J1124),"")</f>
        <v/>
      </c>
      <c r="Y1124" s="190" t="str">
        <f>IF(OR(X1124=0,X1124=""),"",VLOOKUP(SUMIFS(Blocos!A:A,Blocos!H:H,'EFD REGISTROS e Campos (2)'!X1124,Blocos!G:G,'EFD REGISTROS e Campos (2)'!J1124),Blocos!A:L,12,0))</f>
        <v/>
      </c>
      <c r="Z1124" s="190" t="str">
        <f>IF(ISNUMBER(Q1125),VLOOKUP(J1124,Blocos!D:G,4,0),"")</f>
        <v/>
      </c>
      <c r="AA1124" s="190" t="str">
        <f>IF(ISNUMBER(Q1124),CONCATENATE("CREATE TABLE ""reg_",LOWER(J1124),""" (""ID"" bigint NOT NULL AUTO_INCREMENT,  ""HASHFILE"" varchar(255) DEFAULT NULL, ""ID_PAI"" bigint NOT NULL,"),IF(Q1124="Campo",CONCATENATE("""",L1124,""" ",VLOOKUP(R1124,Apoio!A:C,3,0)),""))&amp;IF(Z1124="","",CONCATENATE("PRIMARY KEY (""ID""), KEY ""FK_reg_",LOWER(Z1124),"_ID_PAI"" (""ID_PAI""), CONSTRAINT ""FK_reg_",LOWER(Z1124),"_ID_PAI"" FOREIGN KEY (""ID_PAI"") REFERENCES ""reg_",LOWER(Z1124),""" (""ID"")) ENGINE=InnoDB AUTO_INCREMENT=105774 DEFAULT CHARSET=utf8mb4 COLLATE=utf8mb4_0900_ai_ci;"))</f>
        <v>"ALIQ_ICMS" decimal(15,6) DEFAULT NULL,</v>
      </c>
      <c r="AB1124" s="190" t="str">
        <f t="shared" si="126"/>
        <v>`reg_c590`.`ALIQ_ICMS`,</v>
      </c>
    </row>
    <row r="1125" spans="1:28" ht="14.5" hidden="1" customHeight="1" x14ac:dyDescent="0.3">
      <c r="J1125" s="187" t="str">
        <f t="shared" si="121"/>
        <v>C590</v>
      </c>
      <c r="K1125" s="181">
        <v>5</v>
      </c>
      <c r="L1125" s="289" t="s">
        <v>1135</v>
      </c>
      <c r="M1125" s="182" t="s">
        <v>1693</v>
      </c>
      <c r="N1125" s="181" t="s">
        <v>32</v>
      </c>
      <c r="O1125" s="181" t="s">
        <v>28</v>
      </c>
      <c r="P1125" s="181">
        <v>2</v>
      </c>
      <c r="Q1125" s="192" t="str">
        <f t="shared" si="122"/>
        <v>Campo</v>
      </c>
      <c r="R1125" s="192" t="s">
        <v>3606</v>
      </c>
      <c r="S1125" s="191" t="str">
        <f t="shared" si="123"/>
        <v/>
      </c>
      <c r="T1125" s="192" t="str">
        <f t="shared" si="124"/>
        <v>&lt;campo posicao="5"&gt;
&lt;coluna&gt;VL_OPR&lt;/coluna&gt;
&lt;descricao&gt;Valor da operação correspondente à combinação de CST_ICMS, CFOP, e alíquota do ICMS.&lt;/descricao&gt;
&lt;tipo&gt;R&lt;/tipo&gt;
&lt;/campo&gt;</v>
      </c>
      <c r="U1125" s="192" t="str">
        <f t="shared" si="120"/>
        <v>&lt;campo posicao="5"&gt;
&lt;coluna&gt;VL_OPR&lt;/coluna&gt;
&lt;descricao&gt;Valor da operação correspondente à combinação de CST_ICMS, CFOP, e alíquota do ICMS.&lt;/descricao&gt;
&lt;tipo&gt;R&lt;/tipo&gt;
&lt;/campo&gt;</v>
      </c>
      <c r="V1125" s="192" t="str">
        <f t="shared" si="125"/>
        <v>{"Column6", "VL_OPR"},</v>
      </c>
      <c r="W1125" s="191" t="str">
        <f>IF(Q1125="Campo","@Campos(posicao = "&amp;K1125&amp;", tipo = '"&amp;R1125&amp;"')@Column(name = """&amp;L1125&amp;""")"&amp;IF(R1125="D","@Temporal(TemporalType.DATE)","")&amp;"private "&amp;VLOOKUP(TEXT(R1125,"@"),Apoio!A:B,2,0)&amp;" "&amp;SUBSTITUTE(LOWER(LEFT(L1125,1))&amp;RIGHT(PROPER(L1125),LEN(L1125)-1),"_","")&amp;";",IF(ISNUMBER(Q1125),IF(R1125="R","@Entity@Table(name = ""reg_"&amp;LOWER(J1125)&amp;""")@XmlRootElement","")&amp;VLOOKUP(J1125,Blocos!D:I,6,0)&amp;Apoio!$E$1&amp;Y1125,""))</f>
        <v>@Campos(posicao = 5, tipo = 'R')@Column(name = "VL_OPR")private BigDecimal vlOpr;</v>
      </c>
      <c r="X1125" s="190" t="str">
        <f>IF(ISNUMBER(Q1125),COUNTIF(Blocos!G:G,J1125),"")</f>
        <v/>
      </c>
      <c r="Y1125" s="190" t="str">
        <f>IF(OR(X1125=0,X1125=""),"",VLOOKUP(SUMIFS(Blocos!A:A,Blocos!H:H,'EFD REGISTROS e Campos (2)'!X1125,Blocos!G:G,'EFD REGISTROS e Campos (2)'!J1125),Blocos!A:L,12,0))</f>
        <v/>
      </c>
      <c r="Z1125" s="190" t="str">
        <f>IF(ISNUMBER(Q1126),VLOOKUP(J1125,Blocos!D:G,4,0),"")</f>
        <v/>
      </c>
      <c r="AA1125" s="190" t="str">
        <f>IF(ISNUMBER(Q1125),CONCATENATE("CREATE TABLE ""reg_",LOWER(J1125),""" (""ID"" bigint NOT NULL AUTO_INCREMENT,  ""HASHFILE"" varchar(255) DEFAULT NULL, ""ID_PAI"" bigint NOT NULL,"),IF(Q1125="Campo",CONCATENATE("""",L1125,""" ",VLOOKUP(R1125,Apoio!A:C,3,0)),""))&amp;IF(Z1125="","",CONCATENATE("PRIMARY KEY (""ID""), KEY ""FK_reg_",LOWER(Z1125),"_ID_PAI"" (""ID_PAI""), CONSTRAINT ""FK_reg_",LOWER(Z1125),"_ID_PAI"" FOREIGN KEY (""ID_PAI"") REFERENCES ""reg_",LOWER(Z1125),""" (""ID"")) ENGINE=InnoDB AUTO_INCREMENT=105774 DEFAULT CHARSET=utf8mb4 COLLATE=utf8mb4_0900_ai_ci;"))</f>
        <v>"VL_OPR" decimal(15,6) DEFAULT NULL,</v>
      </c>
      <c r="AB1125" s="190" t="str">
        <f t="shared" si="126"/>
        <v>`reg_c590`.`VL_OPR`,</v>
      </c>
    </row>
    <row r="1126" spans="1:28" ht="14.5" hidden="1" customHeight="1" x14ac:dyDescent="0.3">
      <c r="J1126" s="187" t="str">
        <f t="shared" si="121"/>
        <v>C590</v>
      </c>
      <c r="K1126" s="181">
        <v>6</v>
      </c>
      <c r="L1126" s="289" t="s">
        <v>576</v>
      </c>
      <c r="M1126" s="182" t="s">
        <v>1137</v>
      </c>
      <c r="N1126" s="181" t="s">
        <v>32</v>
      </c>
      <c r="O1126" s="181" t="s">
        <v>28</v>
      </c>
      <c r="P1126" s="181">
        <v>2</v>
      </c>
      <c r="Q1126" s="192" t="str">
        <f t="shared" si="122"/>
        <v>Campo</v>
      </c>
      <c r="R1126" s="192" t="s">
        <v>3606</v>
      </c>
      <c r="S1126" s="191" t="str">
        <f t="shared" si="123"/>
        <v/>
      </c>
      <c r="T1126" s="192" t="str">
        <f t="shared" si="124"/>
        <v>&lt;campo posicao="6"&gt;
&lt;coluna&gt;VL_BC_ICMS&lt;/coluna&gt;
&lt;descricao&gt;Parcela correspondente ao "Valor da base de cálculo do ICMS" referente à combinação de CST_ICMS, CFOP e alíquota do ICMS.&lt;/descricao&gt;
&lt;tipo&gt;R&lt;/tipo&gt;
&lt;/campo&gt;</v>
      </c>
      <c r="U1126" s="192" t="str">
        <f t="shared" si="120"/>
        <v>&lt;campo posicao="6"&gt;
&lt;coluna&gt;VL_BC_ICMS&lt;/coluna&gt;
&lt;descricao&gt;Parcela correspondente ao "Valor da base de cálculo do ICMS" referente à combinação de CST_ICMS, CFOP e alíquota do ICMS.&lt;/descricao&gt;
&lt;tipo&gt;R&lt;/tipo&gt;
&lt;/campo&gt;</v>
      </c>
      <c r="V1126" s="192" t="str">
        <f t="shared" si="125"/>
        <v>{"Column7", "VL_BC_ICMS"},</v>
      </c>
      <c r="W1126" s="191" t="str">
        <f>IF(Q1126="Campo","@Campos(posicao = "&amp;K1126&amp;", tipo = '"&amp;R1126&amp;"')@Column(name = """&amp;L1126&amp;""")"&amp;IF(R1126="D","@Temporal(TemporalType.DATE)","")&amp;"private "&amp;VLOOKUP(TEXT(R1126,"@"),Apoio!A:B,2,0)&amp;" "&amp;SUBSTITUTE(LOWER(LEFT(L1126,1))&amp;RIGHT(PROPER(L1126),LEN(L1126)-1),"_","")&amp;";",IF(ISNUMBER(Q1126),IF(R1126="R","@Entity@Table(name = ""reg_"&amp;LOWER(J1126)&amp;""")@XmlRootElement","")&amp;VLOOKUP(J1126,Blocos!D:I,6,0)&amp;Apoio!$E$1&amp;Y1126,""))</f>
        <v>@Campos(posicao = 6, tipo = 'R')@Column(name = "VL_BC_ICMS")private BigDecimal vlBcIcms;</v>
      </c>
      <c r="X1126" s="190" t="str">
        <f>IF(ISNUMBER(Q1126),COUNTIF(Blocos!G:G,J1126),"")</f>
        <v/>
      </c>
      <c r="Y1126" s="190" t="str">
        <f>IF(OR(X1126=0,X1126=""),"",VLOOKUP(SUMIFS(Blocos!A:A,Blocos!H:H,'EFD REGISTROS e Campos (2)'!X1126,Blocos!G:G,'EFD REGISTROS e Campos (2)'!J1126),Blocos!A:L,12,0))</f>
        <v/>
      </c>
      <c r="Z1126" s="190" t="str">
        <f>IF(ISNUMBER(Q1127),VLOOKUP(J1126,Blocos!D:G,4,0),"")</f>
        <v/>
      </c>
      <c r="AA1126" s="190" t="str">
        <f>IF(ISNUMBER(Q1126),CONCATENATE("CREATE TABLE ""reg_",LOWER(J1126),""" (""ID"" bigint NOT NULL AUTO_INCREMENT,  ""HASHFILE"" varchar(255) DEFAULT NULL, ""ID_PAI"" bigint NOT NULL,"),IF(Q1126="Campo",CONCATENATE("""",L1126,""" ",VLOOKUP(R1126,Apoio!A:C,3,0)),""))&amp;IF(Z1126="","",CONCATENATE("PRIMARY KEY (""ID""), KEY ""FK_reg_",LOWER(Z1126),"_ID_PAI"" (""ID_PAI""), CONSTRAINT ""FK_reg_",LOWER(Z1126),"_ID_PAI"" FOREIGN KEY (""ID_PAI"") REFERENCES ""reg_",LOWER(Z1126),""" (""ID"")) ENGINE=InnoDB AUTO_INCREMENT=105774 DEFAULT CHARSET=utf8mb4 COLLATE=utf8mb4_0900_ai_ci;"))</f>
        <v>"VL_BC_ICMS" decimal(15,6) DEFAULT NULL,</v>
      </c>
      <c r="AB1126" s="190" t="str">
        <f t="shared" si="126"/>
        <v>`reg_c590`.`VL_BC_ICMS`,</v>
      </c>
    </row>
    <row r="1127" spans="1:28" ht="14.5" hidden="1" customHeight="1" x14ac:dyDescent="0.3">
      <c r="J1127" s="187" t="str">
        <f t="shared" si="121"/>
        <v>C590</v>
      </c>
      <c r="K1127" s="181">
        <v>7</v>
      </c>
      <c r="L1127" s="289" t="s">
        <v>578</v>
      </c>
      <c r="M1127" s="182" t="s">
        <v>1694</v>
      </c>
      <c r="N1127" s="181" t="s">
        <v>32</v>
      </c>
      <c r="O1127" s="181" t="s">
        <v>28</v>
      </c>
      <c r="P1127" s="181">
        <v>2</v>
      </c>
      <c r="Q1127" s="192" t="str">
        <f t="shared" si="122"/>
        <v>Campo</v>
      </c>
      <c r="R1127" s="192" t="s">
        <v>3606</v>
      </c>
      <c r="S1127" s="191" t="str">
        <f t="shared" si="123"/>
        <v/>
      </c>
      <c r="T1127" s="192" t="str">
        <f t="shared" si="124"/>
        <v>&lt;campo posicao="7"&gt;
&lt;coluna&gt;VL_ICMS&lt;/coluna&gt;
&lt;descricao&gt;Parcela correspondente ao "Valor do ICMS" referente à combinação de CST_ICMS, CFOP e alíquota do ICMS.&lt;/descricao&gt;
&lt;tipo&gt;R&lt;/tipo&gt;
&lt;/campo&gt;</v>
      </c>
      <c r="U1127" s="192" t="str">
        <f t="shared" si="120"/>
        <v>&lt;campo posicao="7"&gt;
&lt;coluna&gt;VL_ICMS&lt;/coluna&gt;
&lt;descricao&gt;Parcela correspondente ao "Valor do ICMS" referente à combinação de CST_ICMS, CFOP e alíquota do ICMS.&lt;/descricao&gt;
&lt;tipo&gt;R&lt;/tipo&gt;
&lt;/campo&gt;</v>
      </c>
      <c r="V1127" s="192" t="str">
        <f t="shared" si="125"/>
        <v>{"Column8", "VL_ICMS"},</v>
      </c>
      <c r="W1127" s="191" t="str">
        <f>IF(Q1127="Campo","@Campos(posicao = "&amp;K1127&amp;", tipo = '"&amp;R1127&amp;"')@Column(name = """&amp;L1127&amp;""")"&amp;IF(R1127="D","@Temporal(TemporalType.DATE)","")&amp;"private "&amp;VLOOKUP(TEXT(R1127,"@"),Apoio!A:B,2,0)&amp;" "&amp;SUBSTITUTE(LOWER(LEFT(L1127,1))&amp;RIGHT(PROPER(L1127),LEN(L1127)-1),"_","")&amp;";",IF(ISNUMBER(Q1127),IF(R1127="R","@Entity@Table(name = ""reg_"&amp;LOWER(J1127)&amp;""")@XmlRootElement","")&amp;VLOOKUP(J1127,Blocos!D:I,6,0)&amp;Apoio!$E$1&amp;Y1127,""))</f>
        <v>@Campos(posicao = 7, tipo = 'R')@Column(name = "VL_ICMS")private BigDecimal vlIcms;</v>
      </c>
      <c r="X1127" s="190" t="str">
        <f>IF(ISNUMBER(Q1127),COUNTIF(Blocos!G:G,J1127),"")</f>
        <v/>
      </c>
      <c r="Y1127" s="190" t="str">
        <f>IF(OR(X1127=0,X1127=""),"",VLOOKUP(SUMIFS(Blocos!A:A,Blocos!H:H,'EFD REGISTROS e Campos (2)'!X1127,Blocos!G:G,'EFD REGISTROS e Campos (2)'!J1127),Blocos!A:L,12,0))</f>
        <v/>
      </c>
      <c r="Z1127" s="190" t="str">
        <f>IF(ISNUMBER(Q1128),VLOOKUP(J1127,Blocos!D:G,4,0),"")</f>
        <v/>
      </c>
      <c r="AA1127" s="190" t="str">
        <f>IF(ISNUMBER(Q1127),CONCATENATE("CREATE TABLE ""reg_",LOWER(J1127),""" (""ID"" bigint NOT NULL AUTO_INCREMENT,  ""HASHFILE"" varchar(255) DEFAULT NULL, ""ID_PAI"" bigint NOT NULL,"),IF(Q1127="Campo",CONCATENATE("""",L1127,""" ",VLOOKUP(R1127,Apoio!A:C,3,0)),""))&amp;IF(Z1127="","",CONCATENATE("PRIMARY KEY (""ID""), KEY ""FK_reg_",LOWER(Z1127),"_ID_PAI"" (""ID_PAI""), CONSTRAINT ""FK_reg_",LOWER(Z1127),"_ID_PAI"" FOREIGN KEY (""ID_PAI"") REFERENCES ""reg_",LOWER(Z1127),""" (""ID"")) ENGINE=InnoDB AUTO_INCREMENT=105774 DEFAULT CHARSET=utf8mb4 COLLATE=utf8mb4_0900_ai_ci;"))</f>
        <v>"VL_ICMS" decimal(15,6) DEFAULT NULL,</v>
      </c>
      <c r="AB1127" s="190" t="str">
        <f t="shared" si="126"/>
        <v>`reg_c590`.`VL_ICMS`,</v>
      </c>
    </row>
    <row r="1128" spans="1:28" ht="14.5" hidden="1" customHeight="1" x14ac:dyDescent="0.3">
      <c r="J1128" s="187" t="str">
        <f t="shared" si="121"/>
        <v>C590</v>
      </c>
      <c r="K1128" s="181">
        <v>8</v>
      </c>
      <c r="L1128" s="289" t="s">
        <v>580</v>
      </c>
      <c r="M1128" s="182" t="s">
        <v>1139</v>
      </c>
      <c r="N1128" s="181" t="s">
        <v>32</v>
      </c>
      <c r="O1128" s="181" t="s">
        <v>28</v>
      </c>
      <c r="P1128" s="181">
        <v>2</v>
      </c>
      <c r="Q1128" s="192" t="str">
        <f t="shared" si="122"/>
        <v>Campo</v>
      </c>
      <c r="R1128" s="192" t="s">
        <v>3606</v>
      </c>
      <c r="S1128" s="191" t="str">
        <f t="shared" si="123"/>
        <v/>
      </c>
      <c r="T1128" s="192" t="str">
        <f t="shared" si="124"/>
        <v>&lt;campo posicao="8"&gt;
&lt;coluna&gt;VL_BC_ICMS_ST&lt;/coluna&gt;
&lt;descricao&gt;Parcela correspondente ao "Valor da base de cálculo do ICMS" da substituição tributária referente à combinação de CST_ICMS, CFOP e alíquota do ICMS.&lt;/descricao&gt;
&lt;tipo&gt;R&lt;/tipo&gt;
&lt;/campo&gt;</v>
      </c>
      <c r="U1128" s="192" t="str">
        <f t="shared" si="120"/>
        <v>&lt;campo posicao="8"&gt;
&lt;coluna&gt;VL_BC_ICMS_ST&lt;/coluna&gt;
&lt;descricao&gt;Parcela correspondente ao "Valor da base de cálculo do ICMS" da substituição tributária referente à combinação de CST_ICMS, CFOP e alíquota do ICMS.&lt;/descricao&gt;
&lt;tipo&gt;R&lt;/tipo&gt;
&lt;/campo&gt;</v>
      </c>
      <c r="V1128" s="192" t="str">
        <f t="shared" si="125"/>
        <v>{"Column9", "VL_BC_ICMS_ST"},</v>
      </c>
      <c r="W1128" s="191" t="str">
        <f>IF(Q1128="Campo","@Campos(posicao = "&amp;K1128&amp;", tipo = '"&amp;R1128&amp;"')@Column(name = """&amp;L1128&amp;""")"&amp;IF(R1128="D","@Temporal(TemporalType.DATE)","")&amp;"private "&amp;VLOOKUP(TEXT(R1128,"@"),Apoio!A:B,2,0)&amp;" "&amp;SUBSTITUTE(LOWER(LEFT(L1128,1))&amp;RIGHT(PROPER(L1128),LEN(L1128)-1),"_","")&amp;";",IF(ISNUMBER(Q1128),IF(R1128="R","@Entity@Table(name = ""reg_"&amp;LOWER(J1128)&amp;""")@XmlRootElement","")&amp;VLOOKUP(J1128,Blocos!D:I,6,0)&amp;Apoio!$E$1&amp;Y1128,""))</f>
        <v>@Campos(posicao = 8, tipo = 'R')@Column(name = "VL_BC_ICMS_ST")private BigDecimal vlBcIcmsSt;</v>
      </c>
      <c r="X1128" s="190" t="str">
        <f>IF(ISNUMBER(Q1128),COUNTIF(Blocos!G:G,J1128),"")</f>
        <v/>
      </c>
      <c r="Y1128" s="190" t="str">
        <f>IF(OR(X1128=0,X1128=""),"",VLOOKUP(SUMIFS(Blocos!A:A,Blocos!H:H,'EFD REGISTROS e Campos (2)'!X1128,Blocos!G:G,'EFD REGISTROS e Campos (2)'!J1128),Blocos!A:L,12,0))</f>
        <v/>
      </c>
      <c r="Z1128" s="190" t="str">
        <f>IF(ISNUMBER(Q1129),VLOOKUP(J1128,Blocos!D:G,4,0),"")</f>
        <v/>
      </c>
      <c r="AA1128" s="190" t="str">
        <f>IF(ISNUMBER(Q1128),CONCATENATE("CREATE TABLE ""reg_",LOWER(J1128),""" (""ID"" bigint NOT NULL AUTO_INCREMENT,  ""HASHFILE"" varchar(255) DEFAULT NULL, ""ID_PAI"" bigint NOT NULL,"),IF(Q1128="Campo",CONCATENATE("""",L1128,""" ",VLOOKUP(R1128,Apoio!A:C,3,0)),""))&amp;IF(Z1128="","",CONCATENATE("PRIMARY KEY (""ID""), KEY ""FK_reg_",LOWER(Z1128),"_ID_PAI"" (""ID_PAI""), CONSTRAINT ""FK_reg_",LOWER(Z1128),"_ID_PAI"" FOREIGN KEY (""ID_PAI"") REFERENCES ""reg_",LOWER(Z1128),""" (""ID"")) ENGINE=InnoDB AUTO_INCREMENT=105774 DEFAULT CHARSET=utf8mb4 COLLATE=utf8mb4_0900_ai_ci;"))</f>
        <v>"VL_BC_ICMS_ST" decimal(15,6) DEFAULT NULL,</v>
      </c>
      <c r="AB1128" s="190" t="str">
        <f t="shared" si="126"/>
        <v>`reg_c590`.`VL_BC_ICMS_ST`,</v>
      </c>
    </row>
    <row r="1129" spans="1:28" ht="14.5" hidden="1" customHeight="1" x14ac:dyDescent="0.3">
      <c r="J1129" s="187" t="str">
        <f t="shared" si="121"/>
        <v>C590</v>
      </c>
      <c r="K1129" s="181">
        <v>9</v>
      </c>
      <c r="L1129" s="289" t="s">
        <v>582</v>
      </c>
      <c r="M1129" s="182" t="s">
        <v>1695</v>
      </c>
      <c r="N1129" s="181" t="s">
        <v>32</v>
      </c>
      <c r="O1129" s="181" t="s">
        <v>28</v>
      </c>
      <c r="P1129" s="181">
        <v>2</v>
      </c>
      <c r="Q1129" s="192" t="str">
        <f t="shared" si="122"/>
        <v>Campo</v>
      </c>
      <c r="R1129" s="192" t="s">
        <v>3606</v>
      </c>
      <c r="S1129" s="191" t="str">
        <f t="shared" si="123"/>
        <v/>
      </c>
      <c r="T1129" s="192" t="str">
        <f t="shared" si="124"/>
        <v>&lt;campo posicao="9"&gt;
&lt;coluna&gt;VL_ICMS_ST&lt;/coluna&gt;
&lt;descricao&gt;Parcela correspondente ao valor creditado/debitado do ICMS da substituição tributária, referente à combinação de CST_ICMS,  CFOP, e alíquota do ICMS.&lt;/descricao&gt;
&lt;tipo&gt;R&lt;/tipo&gt;
&lt;/campo&gt;</v>
      </c>
      <c r="U1129" s="192" t="str">
        <f t="shared" si="120"/>
        <v>&lt;campo posicao="9"&gt;
&lt;coluna&gt;VL_ICMS_ST&lt;/coluna&gt;
&lt;descricao&gt;Parcela correspondente ao valor creditado/debitado do ICMS da substituição tributária, referente à combinação de CST_ICMS,  CFOP, e alíquota do ICMS.&lt;/descricao&gt;
&lt;tipo&gt;R&lt;/tipo&gt;
&lt;/campo&gt;</v>
      </c>
      <c r="V1129" s="192" t="str">
        <f t="shared" si="125"/>
        <v>{"Column10", "VL_ICMS_ST"},</v>
      </c>
      <c r="W1129" s="191" t="str">
        <f>IF(Q1129="Campo","@Campos(posicao = "&amp;K1129&amp;", tipo = '"&amp;R1129&amp;"')@Column(name = """&amp;L1129&amp;""")"&amp;IF(R1129="D","@Temporal(TemporalType.DATE)","")&amp;"private "&amp;VLOOKUP(TEXT(R1129,"@"),Apoio!A:B,2,0)&amp;" "&amp;SUBSTITUTE(LOWER(LEFT(L1129,1))&amp;RIGHT(PROPER(L1129),LEN(L1129)-1),"_","")&amp;";",IF(ISNUMBER(Q1129),IF(R1129="R","@Entity@Table(name = ""reg_"&amp;LOWER(J1129)&amp;""")@XmlRootElement","")&amp;VLOOKUP(J1129,Blocos!D:I,6,0)&amp;Apoio!$E$1&amp;Y1129,""))</f>
        <v>@Campos(posicao = 9, tipo = 'R')@Column(name = "VL_ICMS_ST")private BigDecimal vlIcmsSt;</v>
      </c>
      <c r="X1129" s="190" t="str">
        <f>IF(ISNUMBER(Q1129),COUNTIF(Blocos!G:G,J1129),"")</f>
        <v/>
      </c>
      <c r="Y1129" s="190" t="str">
        <f>IF(OR(X1129=0,X1129=""),"",VLOOKUP(SUMIFS(Blocos!A:A,Blocos!H:H,'EFD REGISTROS e Campos (2)'!X1129,Blocos!G:G,'EFD REGISTROS e Campos (2)'!J1129),Blocos!A:L,12,0))</f>
        <v/>
      </c>
      <c r="Z1129" s="190" t="str">
        <f>IF(ISNUMBER(Q1130),VLOOKUP(J1129,Blocos!D:G,4,0),"")</f>
        <v/>
      </c>
      <c r="AA1129" s="190" t="str">
        <f>IF(ISNUMBER(Q1129),CONCATENATE("CREATE TABLE ""reg_",LOWER(J1129),""" (""ID"" bigint NOT NULL AUTO_INCREMENT,  ""HASHFILE"" varchar(255) DEFAULT NULL, ""ID_PAI"" bigint NOT NULL,"),IF(Q1129="Campo",CONCATENATE("""",L1129,""" ",VLOOKUP(R1129,Apoio!A:C,3,0)),""))&amp;IF(Z1129="","",CONCATENATE("PRIMARY KEY (""ID""), KEY ""FK_reg_",LOWER(Z1129),"_ID_PAI"" (""ID_PAI""), CONSTRAINT ""FK_reg_",LOWER(Z1129),"_ID_PAI"" FOREIGN KEY (""ID_PAI"") REFERENCES ""reg_",LOWER(Z1129),""" (""ID"")) ENGINE=InnoDB AUTO_INCREMENT=105774 DEFAULT CHARSET=utf8mb4 COLLATE=utf8mb4_0900_ai_ci;"))</f>
        <v>"VL_ICMS_ST" decimal(15,6) DEFAULT NULL,</v>
      </c>
      <c r="AB1129" s="190" t="str">
        <f t="shared" si="126"/>
        <v>`reg_c590`.`VL_ICMS_ST`,</v>
      </c>
    </row>
    <row r="1130" spans="1:28" ht="14.5" hidden="1" customHeight="1" x14ac:dyDescent="0.3">
      <c r="J1130" s="187" t="str">
        <f t="shared" si="121"/>
        <v>C590</v>
      </c>
      <c r="K1130" s="181">
        <v>10</v>
      </c>
      <c r="L1130" s="289" t="s">
        <v>1141</v>
      </c>
      <c r="M1130" s="182" t="s">
        <v>1142</v>
      </c>
      <c r="N1130" s="181" t="s">
        <v>32</v>
      </c>
      <c r="O1130" s="181" t="s">
        <v>28</v>
      </c>
      <c r="P1130" s="181">
        <v>2</v>
      </c>
      <c r="Q1130" s="192" t="str">
        <f t="shared" si="122"/>
        <v>Campo</v>
      </c>
      <c r="R1130" s="192" t="s">
        <v>3606</v>
      </c>
      <c r="S1130" s="191" t="str">
        <f t="shared" si="123"/>
        <v/>
      </c>
      <c r="T1130" s="192" t="str">
        <f t="shared" si="124"/>
        <v>&lt;campo posicao="10"&gt;
&lt;coluna&gt;VL_RED_BC&lt;/coluna&gt;
&lt;descricao&gt;Valor não tributado em função da redução da base de cálculo do ICMS, referente à combinação de CST_ICMS, CFOP e alíquota do ICMS.&lt;/descricao&gt;
&lt;tipo&gt;R&lt;/tipo&gt;
&lt;/campo&gt;</v>
      </c>
      <c r="U1130" s="192" t="str">
        <f t="shared" si="120"/>
        <v>&lt;campo posicao="10"&gt;
&lt;coluna&gt;VL_RED_BC&lt;/coluna&gt;
&lt;descricao&gt;Valor não tributado em função da redução da base de cálculo do ICMS, referente à combinação de CST_ICMS, CFOP e alíquota do ICMS.&lt;/descricao&gt;
&lt;tipo&gt;R&lt;/tipo&gt;
&lt;/campo&gt;</v>
      </c>
      <c r="V1130" s="192" t="str">
        <f t="shared" si="125"/>
        <v>{"Column11", "VL_RED_BC"},</v>
      </c>
      <c r="W1130" s="191" t="str">
        <f>IF(Q1130="Campo","@Campos(posicao = "&amp;K1130&amp;", tipo = '"&amp;R1130&amp;"')@Column(name = """&amp;L1130&amp;""")"&amp;IF(R1130="D","@Temporal(TemporalType.DATE)","")&amp;"private "&amp;VLOOKUP(TEXT(R1130,"@"),Apoio!A:B,2,0)&amp;" "&amp;SUBSTITUTE(LOWER(LEFT(L1130,1))&amp;RIGHT(PROPER(L1130),LEN(L1130)-1),"_","")&amp;";",IF(ISNUMBER(Q1130),IF(R1130="R","@Entity@Table(name = ""reg_"&amp;LOWER(J1130)&amp;""")@XmlRootElement","")&amp;VLOOKUP(J1130,Blocos!D:I,6,0)&amp;Apoio!$E$1&amp;Y1130,""))</f>
        <v>@Campos(posicao = 10, tipo = 'R')@Column(name = "VL_RED_BC")private BigDecimal vlRedBc;</v>
      </c>
      <c r="X1130" s="190" t="str">
        <f>IF(ISNUMBER(Q1130),COUNTIF(Blocos!G:G,J1130),"")</f>
        <v/>
      </c>
      <c r="Y1130" s="190" t="str">
        <f>IF(OR(X1130=0,X1130=""),"",VLOOKUP(SUMIFS(Blocos!A:A,Blocos!H:H,'EFD REGISTROS e Campos (2)'!X1130,Blocos!G:G,'EFD REGISTROS e Campos (2)'!J1130),Blocos!A:L,12,0))</f>
        <v/>
      </c>
      <c r="Z1130" s="190" t="str">
        <f>IF(ISNUMBER(Q1131),VLOOKUP(J1130,Blocos!D:G,4,0),"")</f>
        <v/>
      </c>
      <c r="AA1130" s="190" t="str">
        <f>IF(ISNUMBER(Q1130),CONCATENATE("CREATE TABLE ""reg_",LOWER(J1130),""" (""ID"" bigint NOT NULL AUTO_INCREMENT,  ""HASHFILE"" varchar(255) DEFAULT NULL, ""ID_PAI"" bigint NOT NULL,"),IF(Q1130="Campo",CONCATENATE("""",L1130,""" ",VLOOKUP(R1130,Apoio!A:C,3,0)),""))&amp;IF(Z1130="","",CONCATENATE("PRIMARY KEY (""ID""), KEY ""FK_reg_",LOWER(Z1130),"_ID_PAI"" (""ID_PAI""), CONSTRAINT ""FK_reg_",LOWER(Z1130),"_ID_PAI"" FOREIGN KEY (""ID_PAI"") REFERENCES ""reg_",LOWER(Z1130),""" (""ID"")) ENGINE=InnoDB AUTO_INCREMENT=105774 DEFAULT CHARSET=utf8mb4 COLLATE=utf8mb4_0900_ai_ci;"))</f>
        <v>"VL_RED_BC" decimal(15,6) DEFAULT NULL,</v>
      </c>
      <c r="AB1130" s="190" t="str">
        <f t="shared" si="126"/>
        <v>`reg_c590`.`VL_RED_BC`,</v>
      </c>
    </row>
    <row r="1131" spans="1:28" ht="14.5" hidden="1" customHeight="1" x14ac:dyDescent="0.3">
      <c r="J1131" s="187" t="str">
        <f t="shared" si="121"/>
        <v>C590</v>
      </c>
      <c r="K1131" s="181">
        <v>11</v>
      </c>
      <c r="L1131" s="289" t="s">
        <v>276</v>
      </c>
      <c r="M1131" s="182" t="s">
        <v>381</v>
      </c>
      <c r="N1131" s="181" t="s">
        <v>27</v>
      </c>
      <c r="O1131" s="181">
        <v>6</v>
      </c>
      <c r="P1131" s="181" t="s">
        <v>28</v>
      </c>
      <c r="Q1131" s="192" t="str">
        <f t="shared" si="122"/>
        <v>Campo</v>
      </c>
      <c r="R1131" s="192" t="s">
        <v>27</v>
      </c>
      <c r="S1131" s="191" t="str">
        <f t="shared" si="123"/>
        <v/>
      </c>
      <c r="T1131" s="192" t="str">
        <f t="shared" si="124"/>
        <v>&lt;campo posicao="11"&gt;
&lt;coluna&gt;COD_OBS&lt;/coluna&gt;
&lt;descricao&gt;Código da observação do lançamento fiscal (campo 02 do Registro 0460)&lt;/descricao&gt;
&lt;tipo&gt;C&lt;/tipo&gt;
&lt;/campo&gt;</v>
      </c>
      <c r="U1131" s="192" t="str">
        <f t="shared" ref="U1131:U1194" si="127">S1131&amp;T1131</f>
        <v>&lt;campo posicao="11"&gt;
&lt;coluna&gt;COD_OBS&lt;/coluna&gt;
&lt;descricao&gt;Código da observação do lançamento fiscal (campo 02 do Registro 0460)&lt;/descricao&gt;
&lt;tipo&gt;C&lt;/tipo&gt;
&lt;/campo&gt;</v>
      </c>
      <c r="V1131" s="192" t="str">
        <f t="shared" si="125"/>
        <v>{"Column12", "COD_OBS"},</v>
      </c>
      <c r="W1131" s="191" t="str">
        <f>IF(Q1131="Campo","@Campos(posicao = "&amp;K1131&amp;", tipo = '"&amp;R1131&amp;"')@Column(name = """&amp;L1131&amp;""")"&amp;IF(R1131="D","@Temporal(TemporalType.DATE)","")&amp;"private "&amp;VLOOKUP(TEXT(R1131,"@"),Apoio!A:B,2,0)&amp;" "&amp;SUBSTITUTE(LOWER(LEFT(L1131,1))&amp;RIGHT(PROPER(L1131),LEN(L1131)-1),"_","")&amp;";",IF(ISNUMBER(Q1131),IF(R1131="R","@Entity@Table(name = ""reg_"&amp;LOWER(J1131)&amp;""")@XmlRootElement","")&amp;VLOOKUP(J1131,Blocos!D:I,6,0)&amp;Apoio!$E$1&amp;Y1131,""))</f>
        <v>@Campos(posicao = 11, tipo = 'C')@Column(name = "COD_OBS")private String codObs;</v>
      </c>
      <c r="X1131" s="190" t="str">
        <f>IF(ISNUMBER(Q1131),COUNTIF(Blocos!G:G,J1131),"")</f>
        <v/>
      </c>
      <c r="Y1131" s="190" t="str">
        <f>IF(OR(X1131=0,X1131=""),"",VLOOKUP(SUMIFS(Blocos!A:A,Blocos!H:H,'EFD REGISTROS e Campos (2)'!X1131,Blocos!G:G,'EFD REGISTROS e Campos (2)'!J1131),Blocos!A:L,12,0))</f>
        <v/>
      </c>
      <c r="Z1131" s="190" t="str">
        <f>IF(ISNUMBER(Q1132),VLOOKUP(J1131,Blocos!D:G,4,0),"")</f>
        <v>C500</v>
      </c>
      <c r="AA1131" s="190" t="str">
        <f>IF(ISNUMBER(Q1131),CONCATENATE("CREATE TABLE ""reg_",LOWER(J1131),""" (""ID"" bigint NOT NULL AUTO_INCREMENT,  ""HASHFILE"" varchar(255) DEFAULT NULL, ""ID_PAI"" bigint NOT NULL,"),IF(Q1131="Campo",CONCATENATE("""",L1131,""" ",VLOOKUP(R1131,Apoio!A:C,3,0)),""))&amp;IF(Z1131="","",CONCATENATE("PRIMARY KEY (""ID""), KEY ""FK_reg_",LOWER(Z1131),"_ID_PAI"" (""ID_PAI""), CONSTRAINT ""FK_reg_",LOWER(Z1131),"_ID_PAI"" FOREIGN KEY (""ID_PAI"") REFERENCES ""reg_",LOWER(Z1131),""" (""ID"")) ENGINE=InnoDB AUTO_INCREMENT=105774 DEFAULT CHARSET=utf8mb4 COLLATE=utf8mb4_0900_ai_ci;"))</f>
        <v>"COD_OBS" varchar(255) DEFAULT NULL,PRIMARY KEY ("ID"), KEY "FK_reg_c500_ID_PAI" ("ID_PAI"), CONSTRAINT "FK_reg_c500_ID_PAI" FOREIGN KEY ("ID_PAI") REFERENCES "reg_c500" ("ID")) ENGINE=InnoDB AUTO_INCREMENT=105774 DEFAULT CHARSET=utf8mb4 COLLATE=utf8mb4_0900_ai_ci;</v>
      </c>
      <c r="AB1131" s="190" t="str">
        <f t="shared" si="126"/>
        <v>`reg_c590`.`COD_OBS`,FROM `efdicms`.`reg_c590`;"</v>
      </c>
    </row>
    <row r="1132" spans="1:28" ht="14.5" hidden="1" customHeight="1" collapsed="1" x14ac:dyDescent="0.3">
      <c r="A1132" s="180" t="s">
        <v>22</v>
      </c>
      <c r="F1132" s="180" t="s">
        <v>1696</v>
      </c>
      <c r="I1132" s="180" t="s">
        <v>209</v>
      </c>
      <c r="J1132" s="187" t="str">
        <f t="shared" si="121"/>
        <v>C591</v>
      </c>
      <c r="K1132" s="195" t="s">
        <v>1697</v>
      </c>
      <c r="Q1132" s="192">
        <f t="shared" si="122"/>
        <v>4</v>
      </c>
      <c r="S1132" s="191" t="str">
        <f t="shared" si="123"/>
        <v>&lt;/registro&gt;
&lt;registro codigo="C591" perfil="ABC" nivel="4"&gt;</v>
      </c>
      <c r="T1132" s="192" t="str">
        <f t="shared" si="124"/>
        <v/>
      </c>
      <c r="U1132" s="192" t="str">
        <f t="shared" si="127"/>
        <v>&lt;/registro&gt;
&lt;registro codigo="C591" perfil="ABC" nivel="4"&gt;</v>
      </c>
      <c r="V1132" s="192" t="str">
        <f t="shared" si="125"/>
        <v/>
      </c>
      <c r="W1132" s="191" t="str">
        <f>IF(Q1132="Campo","@Campos(posicao = "&amp;K1132&amp;", tipo = '"&amp;R1132&amp;"')@Column(name = """&amp;L1132&amp;""")"&amp;IF(R1132="D","@Temporal(TemporalType.DATE)","")&amp;"private "&amp;VLOOKUP(TEXT(R1132,"@"),Apoio!A:B,2,0)&amp;" "&amp;SUBSTITUTE(LOWER(LEFT(L1132,1))&amp;RIGHT(PROPER(L1132),LEN(L1132)-1),"_","")&amp;";",IF(ISNUMBER(Q1132),IF(R1132="R","@Entity@Table(name = ""reg_"&amp;LOWER(J1132)&amp;""")@XmlRootElement","")&amp;VLOOKUP(J1132,Blocos!D:I,6,0)&amp;Apoio!$E$1&amp;Y1132,""))</f>
        <v>@Registros(nivel = 4) public class RegC591 implements Serializable { private static final long serialVersionUID = 1L; @Id @GeneratedValue(strategy = GenerationType.IDENTITY) @Basic(optional = false) @Column(name = "ID" ) private Long id;@OneToOne(fetch = FetchType.LAZY) @JoinColumn(name = "ID_PAI", nullable = false) private RegC590 idPai; public RegC590 getIdPai() {return idPai;}public void setIdPai(Object idPai) {this.idPai = (RegC590) idPai;}public RegC591() { } public RegC591(Long id) { this.id = id; } public RegC591(Long id, RegC590 idPai, long linha, String hash) { this.id = id; this.idPai = idPai; this.linha = linha; this.hash = hash; }public Long getId() { return id; } public void setId(Long id) { this.id = id; }@Basic(optional = false)@Column(name = "LINHA")private long linha;@Basic(optional = false)@Column(name = "HASH")private String hash;</v>
      </c>
      <c r="X1132" s="190">
        <f>IF(ISNUMBER(Q1132),COUNTIF(Blocos!G:G,J1132),"")</f>
        <v>0</v>
      </c>
      <c r="Y1132" s="190" t="str">
        <f>IF(OR(X1132=0,X1132=""),"",VLOOKUP(SUMIFS(Blocos!A:A,Blocos!H:H,'EFD REGISTROS e Campos (2)'!X1132,Blocos!G:G,'EFD REGISTROS e Campos (2)'!J1132),Blocos!A:L,12,0))</f>
        <v/>
      </c>
      <c r="Z1132" s="190" t="str">
        <f>IF(ISNUMBER(Q1133),VLOOKUP(J1132,Blocos!D:G,4,0),"")</f>
        <v/>
      </c>
      <c r="AA1132" s="190" t="str">
        <f>IF(ISNUMBER(Q1132),CONCATENATE("CREATE TABLE ""reg_",LOWER(J1132),""" (""ID"" bigint NOT NULL AUTO_INCREMENT,  ""HASHFILE"" varchar(255) DEFAULT NULL, ""ID_PAI"" bigint NOT NULL,"),IF(Q1132="Campo",CONCATENATE("""",L1132,""" ",VLOOKUP(R1132,Apoio!A:C,3,0)),""))&amp;IF(Z1132="","",CONCATENATE("PRIMARY KEY (""ID""), KEY ""FK_reg_",LOWER(Z1132),"_ID_PAI"" (""ID_PAI""), CONSTRAINT ""FK_reg_",LOWER(Z1132),"_ID_PAI"" FOREIGN KEY (""ID_PAI"") REFERENCES ""reg_",LOWER(Z1132),""" (""ID"")) ENGINE=InnoDB AUTO_INCREMENT=105774 DEFAULT CHARSET=utf8mb4 COLLATE=utf8mb4_0900_ai_ci;"))</f>
        <v>CREATE TABLE "reg_c591" ("ID" bigint NOT NULL AUTO_INCREMENT,  "HASHFILE" varchar(255) DEFAULT NULL, "ID_PAI" bigint NOT NULL,</v>
      </c>
      <c r="AB1132" s="190" t="str">
        <f t="shared" si="126"/>
        <v/>
      </c>
    </row>
    <row r="1133" spans="1:28" ht="14.5" hidden="1" customHeight="1" x14ac:dyDescent="0.3">
      <c r="J1133" s="187" t="str">
        <f t="shared" si="121"/>
        <v>C591</v>
      </c>
      <c r="K1133" s="181">
        <v>1</v>
      </c>
      <c r="L1133" s="289" t="s">
        <v>25</v>
      </c>
      <c r="M1133" s="182" t="s">
        <v>1698</v>
      </c>
      <c r="N1133" s="181" t="s">
        <v>27</v>
      </c>
      <c r="O1133" s="181">
        <v>4</v>
      </c>
      <c r="P1133" s="181" t="s">
        <v>28</v>
      </c>
      <c r="Q1133" s="192" t="str">
        <f t="shared" si="122"/>
        <v>Campo</v>
      </c>
      <c r="R1133" s="192" t="s">
        <v>27</v>
      </c>
      <c r="S1133" s="191" t="str">
        <f t="shared" si="123"/>
        <v/>
      </c>
      <c r="T1133" s="192" t="str">
        <f t="shared" si="124"/>
        <v>&lt;campo posicao="1"&gt;
&lt;coluna&gt;REG&lt;/coluna&gt;
&lt;descricao&gt;Texto fixo contendo "C591"&lt;/descricao&gt;
&lt;tipo&gt;C&lt;/tipo&gt;
&lt;/campo&gt;</v>
      </c>
      <c r="U1133" s="192" t="str">
        <f t="shared" si="127"/>
        <v>&lt;campo posicao="1"&gt;
&lt;coluna&gt;REG&lt;/coluna&gt;
&lt;descricao&gt;Texto fixo contendo "C591"&lt;/descricao&gt;
&lt;tipo&gt;C&lt;/tipo&gt;
&lt;/campo&gt;</v>
      </c>
      <c r="V1133" s="192" t="str">
        <f t="shared" si="125"/>
        <v>{"Column2", "REG"},</v>
      </c>
      <c r="W1133" s="191" t="str">
        <f>IF(Q1133="Campo","@Campos(posicao = "&amp;K1133&amp;", tipo = '"&amp;R1133&amp;"')@Column(name = """&amp;L1133&amp;""")"&amp;IF(R1133="D","@Temporal(TemporalType.DATE)","")&amp;"private "&amp;VLOOKUP(TEXT(R1133,"@"),Apoio!A:B,2,0)&amp;" "&amp;SUBSTITUTE(LOWER(LEFT(L1133,1))&amp;RIGHT(PROPER(L1133),LEN(L1133)-1),"_","")&amp;";",IF(ISNUMBER(Q1133),IF(R1133="R","@Entity@Table(name = ""reg_"&amp;LOWER(J1133)&amp;""")@XmlRootElement","")&amp;VLOOKUP(J1133,Blocos!D:I,6,0)&amp;Apoio!$E$1&amp;Y1133,""))</f>
        <v>@Campos(posicao = 1, tipo = 'C')@Column(name = "REG")private String reg;</v>
      </c>
      <c r="X1133" s="190" t="str">
        <f>IF(ISNUMBER(Q1133),COUNTIF(Blocos!G:G,J1133),"")</f>
        <v/>
      </c>
      <c r="Y1133" s="190" t="str">
        <f>IF(OR(X1133=0,X1133=""),"",VLOOKUP(SUMIFS(Blocos!A:A,Blocos!H:H,'EFD REGISTROS e Campos (2)'!X1133,Blocos!G:G,'EFD REGISTROS e Campos (2)'!J1133),Blocos!A:L,12,0))</f>
        <v/>
      </c>
      <c r="Z1133" s="190" t="str">
        <f>IF(ISNUMBER(Q1134),VLOOKUP(J1133,Blocos!D:G,4,0),"")</f>
        <v/>
      </c>
      <c r="AA1133" s="190" t="str">
        <f>IF(ISNUMBER(Q1133),CONCATENATE("CREATE TABLE ""reg_",LOWER(J1133),""" (""ID"" bigint NOT NULL AUTO_INCREMENT,  ""HASHFILE"" varchar(255) DEFAULT NULL, ""ID_PAI"" bigint NOT NULL,"),IF(Q1133="Campo",CONCATENATE("""",L1133,""" ",VLOOKUP(R1133,Apoio!A:C,3,0)),""))&amp;IF(Z1133="","",CONCATENATE("PRIMARY KEY (""ID""), KEY ""FK_reg_",LOWER(Z1133),"_ID_PAI"" (""ID_PAI""), CONSTRAINT ""FK_reg_",LOWER(Z1133),"_ID_PAI"" FOREIGN KEY (""ID_PAI"") REFERENCES ""reg_",LOWER(Z1133),""" (""ID"")) ENGINE=InnoDB AUTO_INCREMENT=105774 DEFAULT CHARSET=utf8mb4 COLLATE=utf8mb4_0900_ai_ci;"))</f>
        <v>"REG" varchar(255) DEFAULT NULL,</v>
      </c>
      <c r="AB1133" s="190" t="str">
        <f t="shared" si="126"/>
        <v>USE `efdicms`;SELECT `reg_c591`.`REG`,</v>
      </c>
    </row>
    <row r="1134" spans="1:28" ht="14.5" hidden="1" customHeight="1" x14ac:dyDescent="0.3">
      <c r="J1134" s="187" t="str">
        <f t="shared" si="121"/>
        <v>C591</v>
      </c>
      <c r="K1134" s="181">
        <v>2</v>
      </c>
      <c r="L1134" s="289" t="s">
        <v>1147</v>
      </c>
      <c r="M1134" s="182" t="s">
        <v>1148</v>
      </c>
      <c r="N1134" s="181" t="s">
        <v>32</v>
      </c>
      <c r="O1134" s="181" t="s">
        <v>28</v>
      </c>
      <c r="P1134" s="181">
        <v>2</v>
      </c>
      <c r="Q1134" s="192" t="str">
        <f t="shared" si="122"/>
        <v>Campo</v>
      </c>
      <c r="R1134" s="192" t="s">
        <v>3606</v>
      </c>
      <c r="S1134" s="191" t="str">
        <f t="shared" si="123"/>
        <v/>
      </c>
      <c r="T1134" s="192" t="str">
        <f t="shared" si="124"/>
        <v>&lt;campo posicao="2"&gt;
&lt;coluna&gt;VL_FCP_OP&lt;/coluna&gt;
&lt;descricao&gt;Valor do Fundo de Combate à Pobreza (FCP) vinculado à operação própria, na combinação de CST_ICMS, CFOP e alíquota do ICMS&lt;/descricao&gt;
&lt;tipo&gt;R&lt;/tipo&gt;
&lt;/campo&gt;</v>
      </c>
      <c r="U1134" s="192" t="str">
        <f t="shared" si="127"/>
        <v>&lt;campo posicao="2"&gt;
&lt;coluna&gt;VL_FCP_OP&lt;/coluna&gt;
&lt;descricao&gt;Valor do Fundo de Combate à Pobreza (FCP) vinculado à operação própria, na combinação de CST_ICMS, CFOP e alíquota do ICMS&lt;/descricao&gt;
&lt;tipo&gt;R&lt;/tipo&gt;
&lt;/campo&gt;</v>
      </c>
      <c r="V1134" s="192" t="str">
        <f t="shared" si="125"/>
        <v>{"Column3", "VL_FCP_OP"},</v>
      </c>
      <c r="W1134" s="191" t="str">
        <f>IF(Q1134="Campo","@Campos(posicao = "&amp;K1134&amp;", tipo = '"&amp;R1134&amp;"')@Column(name = """&amp;L1134&amp;""")"&amp;IF(R1134="D","@Temporal(TemporalType.DATE)","")&amp;"private "&amp;VLOOKUP(TEXT(R1134,"@"),Apoio!A:B,2,0)&amp;" "&amp;SUBSTITUTE(LOWER(LEFT(L1134,1))&amp;RIGHT(PROPER(L1134),LEN(L1134)-1),"_","")&amp;";",IF(ISNUMBER(Q1134),IF(R1134="R","@Entity@Table(name = ""reg_"&amp;LOWER(J1134)&amp;""")@XmlRootElement","")&amp;VLOOKUP(J1134,Blocos!D:I,6,0)&amp;Apoio!$E$1&amp;Y1134,""))</f>
        <v>@Campos(posicao = 2, tipo = 'R')@Column(name = "VL_FCP_OP")private BigDecimal vlFcpOp;</v>
      </c>
      <c r="X1134" s="190" t="str">
        <f>IF(ISNUMBER(Q1134),COUNTIF(Blocos!G:G,J1134),"")</f>
        <v/>
      </c>
      <c r="Y1134" s="190" t="str">
        <f>IF(OR(X1134=0,X1134=""),"",VLOOKUP(SUMIFS(Blocos!A:A,Blocos!H:H,'EFD REGISTROS e Campos (2)'!X1134,Blocos!G:G,'EFD REGISTROS e Campos (2)'!J1134),Blocos!A:L,12,0))</f>
        <v/>
      </c>
      <c r="Z1134" s="190" t="str">
        <f>IF(ISNUMBER(Q1135),VLOOKUP(J1134,Blocos!D:G,4,0),"")</f>
        <v/>
      </c>
      <c r="AA1134" s="190" t="str">
        <f>IF(ISNUMBER(Q1134),CONCATENATE("CREATE TABLE ""reg_",LOWER(J1134),""" (""ID"" bigint NOT NULL AUTO_INCREMENT,  ""HASHFILE"" varchar(255) DEFAULT NULL, ""ID_PAI"" bigint NOT NULL,"),IF(Q1134="Campo",CONCATENATE("""",L1134,""" ",VLOOKUP(R1134,Apoio!A:C,3,0)),""))&amp;IF(Z1134="","",CONCATENATE("PRIMARY KEY (""ID""), KEY ""FK_reg_",LOWER(Z1134),"_ID_PAI"" (""ID_PAI""), CONSTRAINT ""FK_reg_",LOWER(Z1134),"_ID_PAI"" FOREIGN KEY (""ID_PAI"") REFERENCES ""reg_",LOWER(Z1134),""" (""ID"")) ENGINE=InnoDB AUTO_INCREMENT=105774 DEFAULT CHARSET=utf8mb4 COLLATE=utf8mb4_0900_ai_ci;"))</f>
        <v>"VL_FCP_OP" decimal(15,6) DEFAULT NULL,</v>
      </c>
      <c r="AB1134" s="190" t="str">
        <f t="shared" si="126"/>
        <v>`reg_c591`.`VL_FCP_OP`,</v>
      </c>
    </row>
    <row r="1135" spans="1:28" ht="14.5" hidden="1" customHeight="1" x14ac:dyDescent="0.3">
      <c r="J1135" s="187" t="str">
        <f t="shared" si="121"/>
        <v>C591</v>
      </c>
      <c r="K1135" s="181">
        <v>3</v>
      </c>
      <c r="L1135" s="289" t="s">
        <v>1149</v>
      </c>
      <c r="M1135" s="182" t="s">
        <v>1150</v>
      </c>
      <c r="N1135" s="181" t="s">
        <v>32</v>
      </c>
      <c r="O1135" s="181" t="s">
        <v>28</v>
      </c>
      <c r="P1135" s="181">
        <v>2</v>
      </c>
      <c r="Q1135" s="192" t="str">
        <f t="shared" si="122"/>
        <v>Campo</v>
      </c>
      <c r="R1135" s="192" t="s">
        <v>3606</v>
      </c>
      <c r="S1135" s="191" t="str">
        <f t="shared" si="123"/>
        <v/>
      </c>
      <c r="T1135" s="192" t="str">
        <f t="shared" si="124"/>
        <v>&lt;campo posicao="3"&gt;
&lt;coluna&gt;VL_FCP_ST&lt;/coluna&gt;
&lt;descricao&gt;Valor do Fundo de Combate à Pobreza (FCP) vinculado à operação de substituição tributária, na combinação de CST_ICMS, CFOP e alíquota do ICMS&lt;/descricao&gt;
&lt;tipo&gt;R&lt;/tipo&gt;
&lt;/campo&gt;</v>
      </c>
      <c r="U1135" s="192" t="str">
        <f t="shared" si="127"/>
        <v>&lt;campo posicao="3"&gt;
&lt;coluna&gt;VL_FCP_ST&lt;/coluna&gt;
&lt;descricao&gt;Valor do Fundo de Combate à Pobreza (FCP) vinculado à operação de substituição tributária, na combinação de CST_ICMS, CFOP e alíquota do ICMS&lt;/descricao&gt;
&lt;tipo&gt;R&lt;/tipo&gt;
&lt;/campo&gt;</v>
      </c>
      <c r="V1135" s="192" t="str">
        <f t="shared" si="125"/>
        <v>{"Column4", "VL_FCP_ST"},</v>
      </c>
      <c r="W1135" s="191" t="str">
        <f>IF(Q1135="Campo","@Campos(posicao = "&amp;K1135&amp;", tipo = '"&amp;R1135&amp;"')@Column(name = """&amp;L1135&amp;""")"&amp;IF(R1135="D","@Temporal(TemporalType.DATE)","")&amp;"private "&amp;VLOOKUP(TEXT(R1135,"@"),Apoio!A:B,2,0)&amp;" "&amp;SUBSTITUTE(LOWER(LEFT(L1135,1))&amp;RIGHT(PROPER(L1135),LEN(L1135)-1),"_","")&amp;";",IF(ISNUMBER(Q1135),IF(R1135="R","@Entity@Table(name = ""reg_"&amp;LOWER(J1135)&amp;""")@XmlRootElement","")&amp;VLOOKUP(J1135,Blocos!D:I,6,0)&amp;Apoio!$E$1&amp;Y1135,""))</f>
        <v>@Campos(posicao = 3, tipo = 'R')@Column(name = "VL_FCP_ST")private BigDecimal vlFcpSt;</v>
      </c>
      <c r="X1135" s="190" t="str">
        <f>IF(ISNUMBER(Q1135),COUNTIF(Blocos!G:G,J1135),"")</f>
        <v/>
      </c>
      <c r="Y1135" s="190" t="str">
        <f>IF(OR(X1135=0,X1135=""),"",VLOOKUP(SUMIFS(Blocos!A:A,Blocos!H:H,'EFD REGISTROS e Campos (2)'!X1135,Blocos!G:G,'EFD REGISTROS e Campos (2)'!J1135),Blocos!A:L,12,0))</f>
        <v/>
      </c>
      <c r="Z1135" s="190" t="str">
        <f>IF(ISNUMBER(Q1136),VLOOKUP(J1135,Blocos!D:G,4,0),"")</f>
        <v>C590</v>
      </c>
      <c r="AA1135" s="190" t="str">
        <f>IF(ISNUMBER(Q1135),CONCATENATE("CREATE TABLE ""reg_",LOWER(J1135),""" (""ID"" bigint NOT NULL AUTO_INCREMENT,  ""HASHFILE"" varchar(255) DEFAULT NULL, ""ID_PAI"" bigint NOT NULL,"),IF(Q1135="Campo",CONCATENATE("""",L1135,""" ",VLOOKUP(R1135,Apoio!A:C,3,0)),""))&amp;IF(Z1135="","",CONCATENATE("PRIMARY KEY (""ID""), KEY ""FK_reg_",LOWER(Z1135),"_ID_PAI"" (""ID_PAI""), CONSTRAINT ""FK_reg_",LOWER(Z1135),"_ID_PAI"" FOREIGN KEY (""ID_PAI"") REFERENCES ""reg_",LOWER(Z1135),""" (""ID"")) ENGINE=InnoDB AUTO_INCREMENT=105774 DEFAULT CHARSET=utf8mb4 COLLATE=utf8mb4_0900_ai_ci;"))</f>
        <v>"VL_FCP_ST" decimal(15,6) DEFAULT NULL,PRIMARY KEY ("ID"), KEY "FK_reg_c590_ID_PAI" ("ID_PAI"), CONSTRAINT "FK_reg_c590_ID_PAI" FOREIGN KEY ("ID_PAI") REFERENCES "reg_c590" ("ID")) ENGINE=InnoDB AUTO_INCREMENT=105774 DEFAULT CHARSET=utf8mb4 COLLATE=utf8mb4_0900_ai_ci;</v>
      </c>
      <c r="AB1135" s="190" t="str">
        <f t="shared" si="126"/>
        <v>`reg_c591`.`VL_FCP_ST`,FROM `efdicms`.`reg_c591`;"</v>
      </c>
    </row>
    <row r="1136" spans="1:28" ht="14.5" hidden="1" customHeight="1" collapsed="1" x14ac:dyDescent="0.3">
      <c r="A1136" s="180" t="s">
        <v>22</v>
      </c>
      <c r="E1136" s="180" t="s">
        <v>1699</v>
      </c>
      <c r="I1136" s="180" t="s">
        <v>144</v>
      </c>
      <c r="J1136" s="187" t="str">
        <f t="shared" si="121"/>
        <v>C595</v>
      </c>
      <c r="K1136" s="195" t="s">
        <v>1700</v>
      </c>
      <c r="Q1136" s="192">
        <f t="shared" si="122"/>
        <v>3</v>
      </c>
      <c r="S1136" s="191" t="str">
        <f t="shared" si="123"/>
        <v>&lt;/registro&gt;
&lt;registro codigo="C595" perfil="ABC" nivel="3"&gt;</v>
      </c>
      <c r="T1136" s="192" t="str">
        <f t="shared" si="124"/>
        <v/>
      </c>
      <c r="U1136" s="192" t="str">
        <f t="shared" si="127"/>
        <v>&lt;/registro&gt;
&lt;registro codigo="C595" perfil="ABC" nivel="3"&gt;</v>
      </c>
      <c r="V1136" s="192" t="str">
        <f t="shared" si="125"/>
        <v/>
      </c>
      <c r="W1136" s="191" t="str">
        <f>IF(Q1136="Campo","@Campos(posicao = "&amp;K1136&amp;", tipo = '"&amp;R1136&amp;"')@Column(name = """&amp;L1136&amp;""")"&amp;IF(R1136="D","@Temporal(TemporalType.DATE)","")&amp;"private "&amp;VLOOKUP(TEXT(R1136,"@"),Apoio!A:B,2,0)&amp;" "&amp;SUBSTITUTE(LOWER(LEFT(L1136,1))&amp;RIGHT(PROPER(L1136),LEN(L1136)-1),"_","")&amp;";",IF(ISNUMBER(Q1136),IF(R1136="R","@Entity@Table(name = ""reg_"&amp;LOWER(J1136)&amp;""")@XmlRootElement","")&amp;VLOOKUP(J1136,Blocos!D:I,6,0)&amp;Apoio!$E$1&amp;Y1136,""))</f>
        <v>@Registros(nivel = 3) public class RegC595 implements Serializable { private static final long serialVersionUID = 1L; @Id @GeneratedValue(strategy = GenerationType.IDENTITY) @Basic(optional = false) @Column(name = "ID" ) private Long id;@ManyToOne(fetch = FetchType.LAZY) @JoinColumn(name = "ID_PAI", nullable = false) private RegC500 idPai; public RegC500 getIdPai() {return idPai;}public void setIdPai(Object idPai) {this.idPai = (RegC500) idPai;}public RegC595() { } public RegC595(Long id) { this.id = id; } public RegC595(Long id, RegC500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List&lt;RegC597&gt; regC597;public List&lt;RegC597&gt; getRegC597() {return regC597;}public void setRegC597(List&lt;RegC597&gt; regC597) {this.regC597 = regC597;}</v>
      </c>
      <c r="X1136" s="190">
        <f>IF(ISNUMBER(Q1136),COUNTIF(Blocos!G:G,J1136),"")</f>
        <v>1</v>
      </c>
      <c r="Y1136" s="190" t="str">
        <f>IF(OR(X1136=0,X1136=""),"",VLOOKUP(SUMIFS(Blocos!A:A,Blocos!H:H,'EFD REGISTROS e Campos (2)'!X1136,Blocos!G:G,'EFD REGISTROS e Campos (2)'!J1136),Blocos!A:L,12,0))</f>
        <v>@OneToMany( cascade = CascadeType.ALL, fetch = FetchType.LAZY, mappedBy = "idPai")private  List&lt;RegC597&gt; regC597;public List&lt;RegC597&gt; getRegC597() {return regC597;}public void setRegC597(List&lt;RegC597&gt; regC597) {this.regC597 = regC597;}</v>
      </c>
      <c r="Z1136" s="190" t="str">
        <f>IF(ISNUMBER(Q1137),VLOOKUP(J1136,Blocos!D:G,4,0),"")</f>
        <v/>
      </c>
      <c r="AA1136" s="190" t="str">
        <f>IF(ISNUMBER(Q1136),CONCATENATE("CREATE TABLE ""reg_",LOWER(J1136),""" (""ID"" bigint NOT NULL AUTO_INCREMENT,  ""HASHFILE"" varchar(255) DEFAULT NULL, ""ID_PAI"" bigint NOT NULL,"),IF(Q1136="Campo",CONCATENATE("""",L1136,""" ",VLOOKUP(R1136,Apoio!A:C,3,0)),""))&amp;IF(Z1136="","",CONCATENATE("PRIMARY KEY (""ID""), KEY ""FK_reg_",LOWER(Z1136),"_ID_PAI"" (""ID_PAI""), CONSTRAINT ""FK_reg_",LOWER(Z1136),"_ID_PAI"" FOREIGN KEY (""ID_PAI"") REFERENCES ""reg_",LOWER(Z1136),""" (""ID"")) ENGINE=InnoDB AUTO_INCREMENT=105774 DEFAULT CHARSET=utf8mb4 COLLATE=utf8mb4_0900_ai_ci;"))</f>
        <v>CREATE TABLE "reg_c595" ("ID" bigint NOT NULL AUTO_INCREMENT,  "HASHFILE" varchar(255) DEFAULT NULL, "ID_PAI" bigint NOT NULL,</v>
      </c>
      <c r="AB1136" s="190" t="str">
        <f t="shared" si="126"/>
        <v/>
      </c>
    </row>
    <row r="1137" spans="1:28" ht="14.5" hidden="1" customHeight="1" x14ac:dyDescent="0.3">
      <c r="J1137" s="187" t="str">
        <f t="shared" si="121"/>
        <v>C595</v>
      </c>
      <c r="K1137" s="181">
        <v>1</v>
      </c>
      <c r="L1137" s="289" t="s">
        <v>25</v>
      </c>
      <c r="M1137" s="182" t="s">
        <v>1701</v>
      </c>
      <c r="N1137" s="181" t="s">
        <v>27</v>
      </c>
      <c r="O1137" s="181">
        <v>4</v>
      </c>
      <c r="P1137" s="181" t="s">
        <v>28</v>
      </c>
      <c r="Q1137" s="192" t="str">
        <f t="shared" si="122"/>
        <v>Campo</v>
      </c>
      <c r="R1137" s="192" t="s">
        <v>27</v>
      </c>
      <c r="S1137" s="191" t="str">
        <f t="shared" si="123"/>
        <v/>
      </c>
      <c r="T1137" s="192" t="str">
        <f t="shared" si="124"/>
        <v>&lt;campo posicao="1"&gt;
&lt;coluna&gt;REG&lt;/coluna&gt;
&lt;descricao&gt;Texto fixo contendo "C595"&lt;/descricao&gt;
&lt;tipo&gt;C&lt;/tipo&gt;
&lt;/campo&gt;</v>
      </c>
      <c r="U1137" s="192" t="str">
        <f t="shared" si="127"/>
        <v>&lt;campo posicao="1"&gt;
&lt;coluna&gt;REG&lt;/coluna&gt;
&lt;descricao&gt;Texto fixo contendo "C595"&lt;/descricao&gt;
&lt;tipo&gt;C&lt;/tipo&gt;
&lt;/campo&gt;</v>
      </c>
      <c r="V1137" s="192" t="str">
        <f t="shared" si="125"/>
        <v>{"Column2", "REG"},</v>
      </c>
      <c r="W1137" s="191" t="str">
        <f>IF(Q1137="Campo","@Campos(posicao = "&amp;K1137&amp;", tipo = '"&amp;R1137&amp;"')@Column(name = """&amp;L1137&amp;""")"&amp;IF(R1137="D","@Temporal(TemporalType.DATE)","")&amp;"private "&amp;VLOOKUP(TEXT(R1137,"@"),Apoio!A:B,2,0)&amp;" "&amp;SUBSTITUTE(LOWER(LEFT(L1137,1))&amp;RIGHT(PROPER(L1137),LEN(L1137)-1),"_","")&amp;";",IF(ISNUMBER(Q1137),IF(R1137="R","@Entity@Table(name = ""reg_"&amp;LOWER(J1137)&amp;""")@XmlRootElement","")&amp;VLOOKUP(J1137,Blocos!D:I,6,0)&amp;Apoio!$E$1&amp;Y1137,""))</f>
        <v>@Campos(posicao = 1, tipo = 'C')@Column(name = "REG")private String reg;</v>
      </c>
      <c r="X1137" s="190" t="str">
        <f>IF(ISNUMBER(Q1137),COUNTIF(Blocos!G:G,J1137),"")</f>
        <v/>
      </c>
      <c r="Y1137" s="190" t="str">
        <f>IF(OR(X1137=0,X1137=""),"",VLOOKUP(SUMIFS(Blocos!A:A,Blocos!H:H,'EFD REGISTROS e Campos (2)'!X1137,Blocos!G:G,'EFD REGISTROS e Campos (2)'!J1137),Blocos!A:L,12,0))</f>
        <v/>
      </c>
      <c r="Z1137" s="190" t="str">
        <f>IF(ISNUMBER(Q1138),VLOOKUP(J1137,Blocos!D:G,4,0),"")</f>
        <v/>
      </c>
      <c r="AA1137" s="190" t="str">
        <f>IF(ISNUMBER(Q1137),CONCATENATE("CREATE TABLE ""reg_",LOWER(J1137),""" (""ID"" bigint NOT NULL AUTO_INCREMENT,  ""HASHFILE"" varchar(255) DEFAULT NULL, ""ID_PAI"" bigint NOT NULL,"),IF(Q1137="Campo",CONCATENATE("""",L1137,""" ",VLOOKUP(R1137,Apoio!A:C,3,0)),""))&amp;IF(Z1137="","",CONCATENATE("PRIMARY KEY (""ID""), KEY ""FK_reg_",LOWER(Z1137),"_ID_PAI"" (""ID_PAI""), CONSTRAINT ""FK_reg_",LOWER(Z1137),"_ID_PAI"" FOREIGN KEY (""ID_PAI"") REFERENCES ""reg_",LOWER(Z1137),""" (""ID"")) ENGINE=InnoDB AUTO_INCREMENT=105774 DEFAULT CHARSET=utf8mb4 COLLATE=utf8mb4_0900_ai_ci;"))</f>
        <v>"REG" varchar(255) DEFAULT NULL,</v>
      </c>
      <c r="AB1137" s="190" t="str">
        <f t="shared" si="126"/>
        <v>USE `efdicms`;SELECT `reg_c595`.`REG`,</v>
      </c>
    </row>
    <row r="1138" spans="1:28" ht="14.5" hidden="1" customHeight="1" x14ac:dyDescent="0.3">
      <c r="J1138" s="187" t="str">
        <f t="shared" si="121"/>
        <v>C595</v>
      </c>
      <c r="K1138" s="181">
        <v>2</v>
      </c>
      <c r="L1138" s="289" t="s">
        <v>276</v>
      </c>
      <c r="M1138" s="182" t="s">
        <v>381</v>
      </c>
      <c r="N1138" s="181" t="s">
        <v>27</v>
      </c>
      <c r="O1138" s="181">
        <v>6</v>
      </c>
      <c r="P1138" s="181" t="s">
        <v>28</v>
      </c>
      <c r="Q1138" s="192" t="str">
        <f t="shared" si="122"/>
        <v>Campo</v>
      </c>
      <c r="R1138" s="192" t="s">
        <v>27</v>
      </c>
      <c r="S1138" s="191" t="str">
        <f t="shared" si="123"/>
        <v/>
      </c>
      <c r="T1138" s="192" t="str">
        <f t="shared" si="124"/>
        <v>&lt;campo posicao="2"&gt;
&lt;coluna&gt;COD_OBS&lt;/coluna&gt;
&lt;descricao&gt;Código da observação do lançamento fiscal (campo 02 do Registro 0460)&lt;/descricao&gt;
&lt;tipo&gt;C&lt;/tipo&gt;
&lt;/campo&gt;</v>
      </c>
      <c r="U1138" s="192" t="str">
        <f t="shared" si="127"/>
        <v>&lt;campo posicao="2"&gt;
&lt;coluna&gt;COD_OBS&lt;/coluna&gt;
&lt;descricao&gt;Código da observação do lançamento fiscal (campo 02 do Registro 0460)&lt;/descricao&gt;
&lt;tipo&gt;C&lt;/tipo&gt;
&lt;/campo&gt;</v>
      </c>
      <c r="V1138" s="192" t="str">
        <f t="shared" si="125"/>
        <v>{"Column3", "COD_OBS"},</v>
      </c>
      <c r="W1138" s="191" t="str">
        <f>IF(Q1138="Campo","@Campos(posicao = "&amp;K1138&amp;", tipo = '"&amp;R1138&amp;"')@Column(name = """&amp;L1138&amp;""")"&amp;IF(R1138="D","@Temporal(TemporalType.DATE)","")&amp;"private "&amp;VLOOKUP(TEXT(R1138,"@"),Apoio!A:B,2,0)&amp;" "&amp;SUBSTITUTE(LOWER(LEFT(L1138,1))&amp;RIGHT(PROPER(L1138),LEN(L1138)-1),"_","")&amp;";",IF(ISNUMBER(Q1138),IF(R1138="R","@Entity@Table(name = ""reg_"&amp;LOWER(J1138)&amp;""")@XmlRootElement","")&amp;VLOOKUP(J1138,Blocos!D:I,6,0)&amp;Apoio!$E$1&amp;Y1138,""))</f>
        <v>@Campos(posicao = 2, tipo = 'C')@Column(name = "COD_OBS")private String codObs;</v>
      </c>
      <c r="X1138" s="190" t="str">
        <f>IF(ISNUMBER(Q1138),COUNTIF(Blocos!G:G,J1138),"")</f>
        <v/>
      </c>
      <c r="Y1138" s="190" t="str">
        <f>IF(OR(X1138=0,X1138=""),"",VLOOKUP(SUMIFS(Blocos!A:A,Blocos!H:H,'EFD REGISTROS e Campos (2)'!X1138,Blocos!G:G,'EFD REGISTROS e Campos (2)'!J1138),Blocos!A:L,12,0))</f>
        <v/>
      </c>
      <c r="Z1138" s="190" t="str">
        <f>IF(ISNUMBER(Q1139),VLOOKUP(J1138,Blocos!D:G,4,0),"")</f>
        <v/>
      </c>
      <c r="AA1138" s="190" t="str">
        <f>IF(ISNUMBER(Q1138),CONCATENATE("CREATE TABLE ""reg_",LOWER(J1138),""" (""ID"" bigint NOT NULL AUTO_INCREMENT,  ""HASHFILE"" varchar(255) DEFAULT NULL, ""ID_PAI"" bigint NOT NULL,"),IF(Q1138="Campo",CONCATENATE("""",L1138,""" ",VLOOKUP(R1138,Apoio!A:C,3,0)),""))&amp;IF(Z1138="","",CONCATENATE("PRIMARY KEY (""ID""), KEY ""FK_reg_",LOWER(Z1138),"_ID_PAI"" (""ID_PAI""), CONSTRAINT ""FK_reg_",LOWER(Z1138),"_ID_PAI"" FOREIGN KEY (""ID_PAI"") REFERENCES ""reg_",LOWER(Z1138),""" (""ID"")) ENGINE=InnoDB AUTO_INCREMENT=105774 DEFAULT CHARSET=utf8mb4 COLLATE=utf8mb4_0900_ai_ci;"))</f>
        <v>"COD_OBS" varchar(255) DEFAULT NULL,</v>
      </c>
      <c r="AB1138" s="190" t="str">
        <f t="shared" si="126"/>
        <v>`reg_c595`.`COD_OBS`,</v>
      </c>
    </row>
    <row r="1139" spans="1:28" ht="14.5" hidden="1" customHeight="1" x14ac:dyDescent="0.3">
      <c r="J1139" s="187" t="str">
        <f t="shared" si="121"/>
        <v>C595</v>
      </c>
      <c r="K1139" s="181">
        <v>3</v>
      </c>
      <c r="L1139" s="289" t="s">
        <v>617</v>
      </c>
      <c r="M1139" s="182" t="s">
        <v>1156</v>
      </c>
      <c r="N1139" s="181" t="s">
        <v>27</v>
      </c>
      <c r="O1139" s="181" t="s">
        <v>28</v>
      </c>
      <c r="P1139" s="181" t="s">
        <v>28</v>
      </c>
      <c r="Q1139" s="192" t="str">
        <f t="shared" si="122"/>
        <v>Campo</v>
      </c>
      <c r="R1139" s="192" t="s">
        <v>27</v>
      </c>
      <c r="S1139" s="191" t="str">
        <f t="shared" si="123"/>
        <v/>
      </c>
      <c r="T1139" s="192" t="str">
        <f t="shared" si="124"/>
        <v>&lt;campo posicao="3"&gt;
&lt;coluna&gt;TXT_COMPL&lt;/coluna&gt;
&lt;descricao&gt;Descrição complementar do código de observação.&lt;/descricao&gt;
&lt;tipo&gt;C&lt;/tipo&gt;
&lt;/campo&gt;</v>
      </c>
      <c r="U1139" s="192" t="str">
        <f t="shared" si="127"/>
        <v>&lt;campo posicao="3"&gt;
&lt;coluna&gt;TXT_COMPL&lt;/coluna&gt;
&lt;descricao&gt;Descrição complementar do código de observação.&lt;/descricao&gt;
&lt;tipo&gt;C&lt;/tipo&gt;
&lt;/campo&gt;</v>
      </c>
      <c r="V1139" s="192" t="str">
        <f t="shared" si="125"/>
        <v>{"Column4", "TXT_COMPL"},</v>
      </c>
      <c r="W1139" s="191" t="str">
        <f>IF(Q1139="Campo","@Campos(posicao = "&amp;K1139&amp;", tipo = '"&amp;R1139&amp;"')@Column(name = """&amp;L1139&amp;""")"&amp;IF(R1139="D","@Temporal(TemporalType.DATE)","")&amp;"private "&amp;VLOOKUP(TEXT(R1139,"@"),Apoio!A:B,2,0)&amp;" "&amp;SUBSTITUTE(LOWER(LEFT(L1139,1))&amp;RIGHT(PROPER(L1139),LEN(L1139)-1),"_","")&amp;";",IF(ISNUMBER(Q1139),IF(R1139="R","@Entity@Table(name = ""reg_"&amp;LOWER(J1139)&amp;""")@XmlRootElement","")&amp;VLOOKUP(J1139,Blocos!D:I,6,0)&amp;Apoio!$E$1&amp;Y1139,""))</f>
        <v>@Campos(posicao = 3, tipo = 'C')@Column(name = "TXT_COMPL")private String txtCompl;</v>
      </c>
      <c r="X1139" s="190" t="str">
        <f>IF(ISNUMBER(Q1139),COUNTIF(Blocos!G:G,J1139),"")</f>
        <v/>
      </c>
      <c r="Y1139" s="190" t="str">
        <f>IF(OR(X1139=0,X1139=""),"",VLOOKUP(SUMIFS(Blocos!A:A,Blocos!H:H,'EFD REGISTROS e Campos (2)'!X1139,Blocos!G:G,'EFD REGISTROS e Campos (2)'!J1139),Blocos!A:L,12,0))</f>
        <v/>
      </c>
      <c r="Z1139" s="190" t="str">
        <f>IF(ISNUMBER(Q1140),VLOOKUP(J1139,Blocos!D:G,4,0),"")</f>
        <v>C500</v>
      </c>
      <c r="AA1139" s="190" t="str">
        <f>IF(ISNUMBER(Q1139),CONCATENATE("CREATE TABLE ""reg_",LOWER(J1139),""" (""ID"" bigint NOT NULL AUTO_INCREMENT,  ""HASHFILE"" varchar(255) DEFAULT NULL, ""ID_PAI"" bigint NOT NULL,"),IF(Q1139="Campo",CONCATENATE("""",L1139,""" ",VLOOKUP(R1139,Apoio!A:C,3,0)),""))&amp;IF(Z1139="","",CONCATENATE("PRIMARY KEY (""ID""), KEY ""FK_reg_",LOWER(Z1139),"_ID_PAI"" (""ID_PAI""), CONSTRAINT ""FK_reg_",LOWER(Z1139),"_ID_PAI"" FOREIGN KEY (""ID_PAI"") REFERENCES ""reg_",LOWER(Z1139),""" (""ID"")) ENGINE=InnoDB AUTO_INCREMENT=105774 DEFAULT CHARSET=utf8mb4 COLLATE=utf8mb4_0900_ai_ci;"))</f>
        <v>"TXT_COMPL" varchar(255) DEFAULT NULL,PRIMARY KEY ("ID"), KEY "FK_reg_c500_ID_PAI" ("ID_PAI"), CONSTRAINT "FK_reg_c500_ID_PAI" FOREIGN KEY ("ID_PAI") REFERENCES "reg_c500" ("ID")) ENGINE=InnoDB AUTO_INCREMENT=105774 DEFAULT CHARSET=utf8mb4 COLLATE=utf8mb4_0900_ai_ci;</v>
      </c>
      <c r="AB1139" s="190" t="str">
        <f t="shared" si="126"/>
        <v>`reg_c595`.`TXT_COMPL`,FROM `efdicms`.`reg_c595`;"</v>
      </c>
    </row>
    <row r="1140" spans="1:28" ht="14.5" hidden="1" customHeight="1" collapsed="1" x14ac:dyDescent="0.3">
      <c r="A1140" s="180" t="s">
        <v>22</v>
      </c>
      <c r="F1140" s="180" t="s">
        <v>1702</v>
      </c>
      <c r="I1140" s="180" t="s">
        <v>144</v>
      </c>
      <c r="J1140" s="187" t="str">
        <f t="shared" si="121"/>
        <v>C597</v>
      </c>
      <c r="K1140" s="195" t="s">
        <v>1703</v>
      </c>
      <c r="Q1140" s="192">
        <f t="shared" si="122"/>
        <v>4</v>
      </c>
      <c r="S1140" s="191" t="str">
        <f t="shared" si="123"/>
        <v>&lt;/registro&gt;
&lt;registro codigo="C597" perfil="ABC" nivel="4"&gt;</v>
      </c>
      <c r="T1140" s="192" t="str">
        <f t="shared" si="124"/>
        <v/>
      </c>
      <c r="U1140" s="192" t="str">
        <f t="shared" si="127"/>
        <v>&lt;/registro&gt;
&lt;registro codigo="C597" perfil="ABC" nivel="4"&gt;</v>
      </c>
      <c r="V1140" s="192" t="str">
        <f t="shared" si="125"/>
        <v/>
      </c>
      <c r="W1140" s="191" t="str">
        <f>IF(Q1140="Campo","@Campos(posicao = "&amp;K1140&amp;", tipo = '"&amp;R1140&amp;"')@Column(name = """&amp;L1140&amp;""")"&amp;IF(R1140="D","@Temporal(TemporalType.DATE)","")&amp;"private "&amp;VLOOKUP(TEXT(R1140,"@"),Apoio!A:B,2,0)&amp;" "&amp;SUBSTITUTE(LOWER(LEFT(L1140,1))&amp;RIGHT(PROPER(L1140),LEN(L1140)-1),"_","")&amp;";",IF(ISNUMBER(Q1140),IF(R1140="R","@Entity@Table(name = ""reg_"&amp;LOWER(J1140)&amp;""")@XmlRootElement","")&amp;VLOOKUP(J1140,Blocos!D:I,6,0)&amp;Apoio!$E$1&amp;Y1140,""))</f>
        <v>@Registros(nivel = 4) public class RegC597 implements Serializable { private static final long serialVersionUID = 1L; @Id @GeneratedValue(strategy = GenerationType.IDENTITY) @Basic(optional = false) @Column(name = "ID" ) private Long id;@ManyToOne(fetch = FetchType.LAZY) @JoinColumn(name = "ID_PAI", nullable = false) private RegC595 idPai; public RegC595 getIdPai() {return idPai;}public void setIdPai(Object idPai) {this.idPai = (RegC595) idPai;}public RegC597() { } public RegC597(Long id) { this.id = id; } public RegC597(Long id, RegC595 idPai, long linha, String hash) { this.id = id; this.idPai = idPai; this.linha = linha; this.hash = hash; }public Long getId() { return id; } public void setId(Long id) { this.id = id; }@Basic(optional = false)@Column(name = "LINHA")private long linha;@Basic(optional = false)@Column(name = "HASH")private String hash;</v>
      </c>
      <c r="X1140" s="190">
        <f>IF(ISNUMBER(Q1140),COUNTIF(Blocos!G:G,J1140),"")</f>
        <v>0</v>
      </c>
      <c r="Y1140" s="190" t="str">
        <f>IF(OR(X1140=0,X1140=""),"",VLOOKUP(SUMIFS(Blocos!A:A,Blocos!H:H,'EFD REGISTROS e Campos (2)'!X1140,Blocos!G:G,'EFD REGISTROS e Campos (2)'!J1140),Blocos!A:L,12,0))</f>
        <v/>
      </c>
      <c r="Z1140" s="190" t="str">
        <f>IF(ISNUMBER(Q1141),VLOOKUP(J1140,Blocos!D:G,4,0),"")</f>
        <v/>
      </c>
      <c r="AA1140" s="190" t="str">
        <f>IF(ISNUMBER(Q1140),CONCATENATE("CREATE TABLE ""reg_",LOWER(J1140),""" (""ID"" bigint NOT NULL AUTO_INCREMENT,  ""HASHFILE"" varchar(255) DEFAULT NULL, ""ID_PAI"" bigint NOT NULL,"),IF(Q1140="Campo",CONCATENATE("""",L1140,""" ",VLOOKUP(R1140,Apoio!A:C,3,0)),""))&amp;IF(Z1140="","",CONCATENATE("PRIMARY KEY (""ID""), KEY ""FK_reg_",LOWER(Z1140),"_ID_PAI"" (""ID_PAI""), CONSTRAINT ""FK_reg_",LOWER(Z1140),"_ID_PAI"" FOREIGN KEY (""ID_PAI"") REFERENCES ""reg_",LOWER(Z1140),""" (""ID"")) ENGINE=InnoDB AUTO_INCREMENT=105774 DEFAULT CHARSET=utf8mb4 COLLATE=utf8mb4_0900_ai_ci;"))</f>
        <v>CREATE TABLE "reg_c597" ("ID" bigint NOT NULL AUTO_INCREMENT,  "HASHFILE" varchar(255) DEFAULT NULL, "ID_PAI" bigint NOT NULL,</v>
      </c>
      <c r="AB1140" s="190" t="str">
        <f t="shared" si="126"/>
        <v/>
      </c>
    </row>
    <row r="1141" spans="1:28" ht="14.5" hidden="1" customHeight="1" x14ac:dyDescent="0.3">
      <c r="J1141" s="187" t="str">
        <f t="shared" si="121"/>
        <v>C597</v>
      </c>
      <c r="K1141" s="181">
        <v>1</v>
      </c>
      <c r="L1141" s="289" t="s">
        <v>25</v>
      </c>
      <c r="M1141" s="182" t="s">
        <v>1704</v>
      </c>
      <c r="N1141" s="181" t="s">
        <v>27</v>
      </c>
      <c r="O1141" s="181">
        <v>4</v>
      </c>
      <c r="P1141" s="181" t="s">
        <v>28</v>
      </c>
      <c r="Q1141" s="192" t="str">
        <f t="shared" si="122"/>
        <v>Campo</v>
      </c>
      <c r="R1141" s="192" t="s">
        <v>27</v>
      </c>
      <c r="S1141" s="191" t="str">
        <f t="shared" si="123"/>
        <v/>
      </c>
      <c r="T1141" s="192" t="str">
        <f t="shared" si="124"/>
        <v>&lt;campo posicao="1"&gt;
&lt;coluna&gt;REG&lt;/coluna&gt;
&lt;descricao&gt;Texto fixo contendo "C597"&lt;/descricao&gt;
&lt;tipo&gt;C&lt;/tipo&gt;
&lt;/campo&gt;</v>
      </c>
      <c r="U1141" s="192" t="str">
        <f t="shared" si="127"/>
        <v>&lt;campo posicao="1"&gt;
&lt;coluna&gt;REG&lt;/coluna&gt;
&lt;descricao&gt;Texto fixo contendo "C597"&lt;/descricao&gt;
&lt;tipo&gt;C&lt;/tipo&gt;
&lt;/campo&gt;</v>
      </c>
      <c r="V1141" s="192" t="str">
        <f t="shared" si="125"/>
        <v>{"Column2", "REG"},</v>
      </c>
      <c r="W1141" s="191" t="str">
        <f>IF(Q1141="Campo","@Campos(posicao = "&amp;K1141&amp;", tipo = '"&amp;R1141&amp;"')@Column(name = """&amp;L1141&amp;""")"&amp;IF(R1141="D","@Temporal(TemporalType.DATE)","")&amp;"private "&amp;VLOOKUP(TEXT(R1141,"@"),Apoio!A:B,2,0)&amp;" "&amp;SUBSTITUTE(LOWER(LEFT(L1141,1))&amp;RIGHT(PROPER(L1141),LEN(L1141)-1),"_","")&amp;";",IF(ISNUMBER(Q1141),IF(R1141="R","@Entity@Table(name = ""reg_"&amp;LOWER(J1141)&amp;""")@XmlRootElement","")&amp;VLOOKUP(J1141,Blocos!D:I,6,0)&amp;Apoio!$E$1&amp;Y1141,""))</f>
        <v>@Campos(posicao = 1, tipo = 'C')@Column(name = "REG")private String reg;</v>
      </c>
      <c r="X1141" s="190" t="str">
        <f>IF(ISNUMBER(Q1141),COUNTIF(Blocos!G:G,J1141),"")</f>
        <v/>
      </c>
      <c r="Y1141" s="190" t="str">
        <f>IF(OR(X1141=0,X1141=""),"",VLOOKUP(SUMIFS(Blocos!A:A,Blocos!H:H,'EFD REGISTROS e Campos (2)'!X1141,Blocos!G:G,'EFD REGISTROS e Campos (2)'!J1141),Blocos!A:L,12,0))</f>
        <v/>
      </c>
      <c r="Z1141" s="190" t="str">
        <f>IF(ISNUMBER(Q1142),VLOOKUP(J1141,Blocos!D:G,4,0),"")</f>
        <v/>
      </c>
      <c r="AA1141" s="190" t="str">
        <f>IF(ISNUMBER(Q1141),CONCATENATE("CREATE TABLE ""reg_",LOWER(J1141),""" (""ID"" bigint NOT NULL AUTO_INCREMENT,  ""HASHFILE"" varchar(255) DEFAULT NULL, ""ID_PAI"" bigint NOT NULL,"),IF(Q1141="Campo",CONCATENATE("""",L1141,""" ",VLOOKUP(R1141,Apoio!A:C,3,0)),""))&amp;IF(Z1141="","",CONCATENATE("PRIMARY KEY (""ID""), KEY ""FK_reg_",LOWER(Z1141),"_ID_PAI"" (""ID_PAI""), CONSTRAINT ""FK_reg_",LOWER(Z1141),"_ID_PAI"" FOREIGN KEY (""ID_PAI"") REFERENCES ""reg_",LOWER(Z1141),""" (""ID"")) ENGINE=InnoDB AUTO_INCREMENT=105774 DEFAULT CHARSET=utf8mb4 COLLATE=utf8mb4_0900_ai_ci;"))</f>
        <v>"REG" varchar(255) DEFAULT NULL,</v>
      </c>
      <c r="AB1141" s="190" t="str">
        <f t="shared" si="126"/>
        <v>USE `efdicms`;SELECT `reg_c597`.`REG`,</v>
      </c>
    </row>
    <row r="1142" spans="1:28" ht="14.5" hidden="1" customHeight="1" x14ac:dyDescent="0.3">
      <c r="J1142" s="187" t="str">
        <f t="shared" si="121"/>
        <v>C597</v>
      </c>
      <c r="K1142" s="181">
        <v>2</v>
      </c>
      <c r="L1142" s="289" t="s">
        <v>1160</v>
      </c>
      <c r="M1142" s="182" t="s">
        <v>1161</v>
      </c>
      <c r="N1142" s="181" t="s">
        <v>27</v>
      </c>
      <c r="O1142" s="181" t="s">
        <v>1162</v>
      </c>
      <c r="P1142" s="181" t="s">
        <v>28</v>
      </c>
      <c r="Q1142" s="192" t="str">
        <f t="shared" si="122"/>
        <v>Campo</v>
      </c>
      <c r="R1142" s="192" t="s">
        <v>27</v>
      </c>
      <c r="S1142" s="191" t="str">
        <f t="shared" si="123"/>
        <v/>
      </c>
      <c r="T1142" s="192" t="str">
        <f t="shared" si="124"/>
        <v>&lt;campo posicao="2"&gt;
&lt;coluna&gt;COD_AJ&lt;/coluna&gt;
&lt;descricao&gt;Código do ajustes/benefício/incentivo, conforme tabela indicada no item 5.3.&lt;/descricao&gt;
&lt;tipo&gt;C&lt;/tipo&gt;
&lt;/campo&gt;</v>
      </c>
      <c r="U1142" s="192" t="str">
        <f t="shared" si="127"/>
        <v>&lt;campo posicao="2"&gt;
&lt;coluna&gt;COD_AJ&lt;/coluna&gt;
&lt;descricao&gt;Código do ajustes/benefício/incentivo, conforme tabela indicada no item 5.3.&lt;/descricao&gt;
&lt;tipo&gt;C&lt;/tipo&gt;
&lt;/campo&gt;</v>
      </c>
      <c r="V1142" s="192" t="str">
        <f t="shared" si="125"/>
        <v>{"Column3", "COD_AJ"},</v>
      </c>
      <c r="W1142" s="191" t="str">
        <f>IF(Q1142="Campo","@Campos(posicao = "&amp;K1142&amp;", tipo = '"&amp;R1142&amp;"')@Column(name = """&amp;L1142&amp;""")"&amp;IF(R1142="D","@Temporal(TemporalType.DATE)","")&amp;"private "&amp;VLOOKUP(TEXT(R1142,"@"),Apoio!A:B,2,0)&amp;" "&amp;SUBSTITUTE(LOWER(LEFT(L1142,1))&amp;RIGHT(PROPER(L1142),LEN(L1142)-1),"_","")&amp;";",IF(ISNUMBER(Q1142),IF(R1142="R","@Entity@Table(name = ""reg_"&amp;LOWER(J1142)&amp;""")@XmlRootElement","")&amp;VLOOKUP(J1142,Blocos!D:I,6,0)&amp;Apoio!$E$1&amp;Y1142,""))</f>
        <v>@Campos(posicao = 2, tipo = 'C')@Column(name = "COD_AJ")private String codAj;</v>
      </c>
      <c r="X1142" s="190" t="str">
        <f>IF(ISNUMBER(Q1142),COUNTIF(Blocos!G:G,J1142),"")</f>
        <v/>
      </c>
      <c r="Y1142" s="190" t="str">
        <f>IF(OR(X1142=0,X1142=""),"",VLOOKUP(SUMIFS(Blocos!A:A,Blocos!H:H,'EFD REGISTROS e Campos (2)'!X1142,Blocos!G:G,'EFD REGISTROS e Campos (2)'!J1142),Blocos!A:L,12,0))</f>
        <v/>
      </c>
      <c r="Z1142" s="190" t="str">
        <f>IF(ISNUMBER(Q1143),VLOOKUP(J1142,Blocos!D:G,4,0),"")</f>
        <v/>
      </c>
      <c r="AA1142" s="190" t="str">
        <f>IF(ISNUMBER(Q1142),CONCATENATE("CREATE TABLE ""reg_",LOWER(J1142),""" (""ID"" bigint NOT NULL AUTO_INCREMENT,  ""HASHFILE"" varchar(255) DEFAULT NULL, ""ID_PAI"" bigint NOT NULL,"),IF(Q1142="Campo",CONCATENATE("""",L1142,""" ",VLOOKUP(R1142,Apoio!A:C,3,0)),""))&amp;IF(Z1142="","",CONCATENATE("PRIMARY KEY (""ID""), KEY ""FK_reg_",LOWER(Z1142),"_ID_PAI"" (""ID_PAI""), CONSTRAINT ""FK_reg_",LOWER(Z1142),"_ID_PAI"" FOREIGN KEY (""ID_PAI"") REFERENCES ""reg_",LOWER(Z1142),""" (""ID"")) ENGINE=InnoDB AUTO_INCREMENT=105774 DEFAULT CHARSET=utf8mb4 COLLATE=utf8mb4_0900_ai_ci;"))</f>
        <v>"COD_AJ" varchar(255) DEFAULT NULL,</v>
      </c>
      <c r="AB1142" s="190" t="str">
        <f t="shared" si="126"/>
        <v>`reg_c597`.`COD_AJ`,</v>
      </c>
    </row>
    <row r="1143" spans="1:28" ht="14.5" hidden="1" customHeight="1" x14ac:dyDescent="0.3">
      <c r="J1143" s="187" t="str">
        <f t="shared" si="121"/>
        <v>C597</v>
      </c>
      <c r="K1143" s="181">
        <v>3</v>
      </c>
      <c r="L1143" s="289" t="s">
        <v>1445</v>
      </c>
      <c r="M1143" s="182" t="s">
        <v>1446</v>
      </c>
      <c r="N1143" s="181" t="s">
        <v>27</v>
      </c>
      <c r="O1143" s="181" t="s">
        <v>28</v>
      </c>
      <c r="P1143" s="181" t="s">
        <v>28</v>
      </c>
      <c r="Q1143" s="192" t="str">
        <f t="shared" si="122"/>
        <v>Campo</v>
      </c>
      <c r="R1143" s="192" t="s">
        <v>27</v>
      </c>
      <c r="S1143" s="191" t="str">
        <f t="shared" si="123"/>
        <v/>
      </c>
      <c r="T1143" s="192" t="str">
        <f t="shared" si="124"/>
        <v>&lt;campo posicao="3"&gt;
&lt;coluna&gt;DESCR_COMPL_AJ&lt;/coluna&gt;
&lt;descricao&gt;Descrição complementar do ajuste do documento fiscal&lt;/descricao&gt;
&lt;tipo&gt;C&lt;/tipo&gt;
&lt;/campo&gt;</v>
      </c>
      <c r="U1143" s="192" t="str">
        <f t="shared" si="127"/>
        <v>&lt;campo posicao="3"&gt;
&lt;coluna&gt;DESCR_COMPL_AJ&lt;/coluna&gt;
&lt;descricao&gt;Descrição complementar do ajuste do documento fiscal&lt;/descricao&gt;
&lt;tipo&gt;C&lt;/tipo&gt;
&lt;/campo&gt;</v>
      </c>
      <c r="V1143" s="192" t="str">
        <f t="shared" si="125"/>
        <v>{"Column4", "DESCR_COMPL_AJ"},</v>
      </c>
      <c r="W1143" s="191" t="str">
        <f>IF(Q1143="Campo","@Campos(posicao = "&amp;K1143&amp;", tipo = '"&amp;R1143&amp;"')@Column(name = """&amp;L1143&amp;""")"&amp;IF(R1143="D","@Temporal(TemporalType.DATE)","")&amp;"private "&amp;VLOOKUP(TEXT(R1143,"@"),Apoio!A:B,2,0)&amp;" "&amp;SUBSTITUTE(LOWER(LEFT(L1143,1))&amp;RIGHT(PROPER(L1143),LEN(L1143)-1),"_","")&amp;";",IF(ISNUMBER(Q1143),IF(R1143="R","@Entity@Table(name = ""reg_"&amp;LOWER(J1143)&amp;""")@XmlRootElement","")&amp;VLOOKUP(J1143,Blocos!D:I,6,0)&amp;Apoio!$E$1&amp;Y1143,""))</f>
        <v>@Campos(posicao = 3, tipo = 'C')@Column(name = "DESCR_COMPL_AJ")private String descrComplAj;</v>
      </c>
      <c r="X1143" s="190" t="str">
        <f>IF(ISNUMBER(Q1143),COUNTIF(Blocos!G:G,J1143),"")</f>
        <v/>
      </c>
      <c r="Y1143" s="190" t="str">
        <f>IF(OR(X1143=0,X1143=""),"",VLOOKUP(SUMIFS(Blocos!A:A,Blocos!H:H,'EFD REGISTROS e Campos (2)'!X1143,Blocos!G:G,'EFD REGISTROS e Campos (2)'!J1143),Blocos!A:L,12,0))</f>
        <v/>
      </c>
      <c r="Z1143" s="190" t="str">
        <f>IF(ISNUMBER(Q1144),VLOOKUP(J1143,Blocos!D:G,4,0),"")</f>
        <v/>
      </c>
      <c r="AA1143" s="190" t="str">
        <f>IF(ISNUMBER(Q1143),CONCATENATE("CREATE TABLE ""reg_",LOWER(J1143),""" (""ID"" bigint NOT NULL AUTO_INCREMENT,  ""HASHFILE"" varchar(255) DEFAULT NULL, ""ID_PAI"" bigint NOT NULL,"),IF(Q1143="Campo",CONCATENATE("""",L1143,""" ",VLOOKUP(R1143,Apoio!A:C,3,0)),""))&amp;IF(Z1143="","",CONCATENATE("PRIMARY KEY (""ID""), KEY ""FK_reg_",LOWER(Z1143),"_ID_PAI"" (""ID_PAI""), CONSTRAINT ""FK_reg_",LOWER(Z1143),"_ID_PAI"" FOREIGN KEY (""ID_PAI"") REFERENCES ""reg_",LOWER(Z1143),""" (""ID"")) ENGINE=InnoDB AUTO_INCREMENT=105774 DEFAULT CHARSET=utf8mb4 COLLATE=utf8mb4_0900_ai_ci;"))</f>
        <v>"DESCR_COMPL_AJ" varchar(255) DEFAULT NULL,</v>
      </c>
      <c r="AB1143" s="190" t="str">
        <f t="shared" si="126"/>
        <v>`reg_c597`.`DESCR_COMPL_AJ`,</v>
      </c>
    </row>
    <row r="1144" spans="1:28" ht="14.5" hidden="1" customHeight="1" x14ac:dyDescent="0.3">
      <c r="J1144" s="187" t="str">
        <f t="shared" si="121"/>
        <v>C597</v>
      </c>
      <c r="K1144" s="181">
        <v>4</v>
      </c>
      <c r="L1144" s="289" t="s">
        <v>163</v>
      </c>
      <c r="M1144" s="182" t="s">
        <v>801</v>
      </c>
      <c r="N1144" s="181" t="s">
        <v>27</v>
      </c>
      <c r="O1144" s="181">
        <v>60</v>
      </c>
      <c r="P1144" s="181" t="s">
        <v>28</v>
      </c>
      <c r="Q1144" s="192" t="str">
        <f t="shared" si="122"/>
        <v>Campo</v>
      </c>
      <c r="R1144" s="192" t="s">
        <v>27</v>
      </c>
      <c r="S1144" s="191" t="str">
        <f t="shared" si="123"/>
        <v/>
      </c>
      <c r="T1144" s="192" t="str">
        <f t="shared" si="124"/>
        <v>&lt;campo posicao="4"&gt;
&lt;coluna&gt;COD_ITEM&lt;/coluna&gt;
&lt;descricao&gt;Código do item (campo 02 do Registro 0200)&lt;/descricao&gt;
&lt;tipo&gt;C&lt;/tipo&gt;
&lt;/campo&gt;</v>
      </c>
      <c r="U1144" s="192" t="str">
        <f t="shared" si="127"/>
        <v>&lt;campo posicao="4"&gt;
&lt;coluna&gt;COD_ITEM&lt;/coluna&gt;
&lt;descricao&gt;Código do item (campo 02 do Registro 0200)&lt;/descricao&gt;
&lt;tipo&gt;C&lt;/tipo&gt;
&lt;/campo&gt;</v>
      </c>
      <c r="V1144" s="192" t="str">
        <f t="shared" si="125"/>
        <v>{"Column5", "COD_ITEM"},</v>
      </c>
      <c r="W1144" s="191" t="str">
        <f>IF(Q1144="Campo","@Campos(posicao = "&amp;K1144&amp;", tipo = '"&amp;R1144&amp;"')@Column(name = """&amp;L1144&amp;""")"&amp;IF(R1144="D","@Temporal(TemporalType.DATE)","")&amp;"private "&amp;VLOOKUP(TEXT(R1144,"@"),Apoio!A:B,2,0)&amp;" "&amp;SUBSTITUTE(LOWER(LEFT(L1144,1))&amp;RIGHT(PROPER(L1144),LEN(L1144)-1),"_","")&amp;";",IF(ISNUMBER(Q1144),IF(R1144="R","@Entity@Table(name = ""reg_"&amp;LOWER(J1144)&amp;""")@XmlRootElement","")&amp;VLOOKUP(J1144,Blocos!D:I,6,0)&amp;Apoio!$E$1&amp;Y1144,""))</f>
        <v>@Campos(posicao = 4, tipo = 'C')@Column(name = "COD_ITEM")private String codItem;</v>
      </c>
      <c r="X1144" s="190" t="str">
        <f>IF(ISNUMBER(Q1144),COUNTIF(Blocos!G:G,J1144),"")</f>
        <v/>
      </c>
      <c r="Y1144" s="190" t="str">
        <f>IF(OR(X1144=0,X1144=""),"",VLOOKUP(SUMIFS(Blocos!A:A,Blocos!H:H,'EFD REGISTROS e Campos (2)'!X1144,Blocos!G:G,'EFD REGISTROS e Campos (2)'!J1144),Blocos!A:L,12,0))</f>
        <v/>
      </c>
      <c r="Z1144" s="190" t="str">
        <f>IF(ISNUMBER(Q1145),VLOOKUP(J1144,Blocos!D:G,4,0),"")</f>
        <v/>
      </c>
      <c r="AA1144" s="190" t="str">
        <f>IF(ISNUMBER(Q1144),CONCATENATE("CREATE TABLE ""reg_",LOWER(J1144),""" (""ID"" bigint NOT NULL AUTO_INCREMENT,  ""HASHFILE"" varchar(255) DEFAULT NULL, ""ID_PAI"" bigint NOT NULL,"),IF(Q1144="Campo",CONCATENATE("""",L1144,""" ",VLOOKUP(R1144,Apoio!A:C,3,0)),""))&amp;IF(Z1144="","",CONCATENATE("PRIMARY KEY (""ID""), KEY ""FK_reg_",LOWER(Z1144),"_ID_PAI"" (""ID_PAI""), CONSTRAINT ""FK_reg_",LOWER(Z1144),"_ID_PAI"" FOREIGN KEY (""ID_PAI"") REFERENCES ""reg_",LOWER(Z1144),""" (""ID"")) ENGINE=InnoDB AUTO_INCREMENT=105774 DEFAULT CHARSET=utf8mb4 COLLATE=utf8mb4_0900_ai_ci;"))</f>
        <v>"COD_ITEM" varchar(255) DEFAULT NULL,</v>
      </c>
      <c r="AB1144" s="190" t="str">
        <f t="shared" si="126"/>
        <v>`reg_c597`.`COD_ITEM`,</v>
      </c>
    </row>
    <row r="1145" spans="1:28" ht="14.5" hidden="1" customHeight="1" x14ac:dyDescent="0.3">
      <c r="J1145" s="187" t="str">
        <f t="shared" si="121"/>
        <v>C597</v>
      </c>
      <c r="K1145" s="181">
        <v>5</v>
      </c>
      <c r="L1145" s="289" t="s">
        <v>576</v>
      </c>
      <c r="M1145" s="182" t="s">
        <v>1447</v>
      </c>
      <c r="N1145" s="181" t="s">
        <v>32</v>
      </c>
      <c r="O1145" s="181" t="s">
        <v>28</v>
      </c>
      <c r="P1145" s="181">
        <v>2</v>
      </c>
      <c r="Q1145" s="192" t="str">
        <f t="shared" si="122"/>
        <v>Campo</v>
      </c>
      <c r="R1145" s="192" t="s">
        <v>3606</v>
      </c>
      <c r="S1145" s="191" t="str">
        <f t="shared" si="123"/>
        <v/>
      </c>
      <c r="T1145" s="192" t="str">
        <f t="shared" si="124"/>
        <v>&lt;campo posicao="5"&gt;
&lt;coluna&gt;VL_BC_ICMS&lt;/coluna&gt;
&lt;descricao&gt;Base de cálculo do ICMS ou do ICMS ST&lt;/descricao&gt;
&lt;tipo&gt;R&lt;/tipo&gt;
&lt;/campo&gt;</v>
      </c>
      <c r="U1145" s="192" t="str">
        <f t="shared" si="127"/>
        <v>&lt;campo posicao="5"&gt;
&lt;coluna&gt;VL_BC_ICMS&lt;/coluna&gt;
&lt;descricao&gt;Base de cálculo do ICMS ou do ICMS ST&lt;/descricao&gt;
&lt;tipo&gt;R&lt;/tipo&gt;
&lt;/campo&gt;</v>
      </c>
      <c r="V1145" s="192" t="str">
        <f t="shared" si="125"/>
        <v>{"Column6", "VL_BC_ICMS"},</v>
      </c>
      <c r="W1145" s="191" t="str">
        <f>IF(Q1145="Campo","@Campos(posicao = "&amp;K1145&amp;", tipo = '"&amp;R1145&amp;"')@Column(name = """&amp;L1145&amp;""")"&amp;IF(R1145="D","@Temporal(TemporalType.DATE)","")&amp;"private "&amp;VLOOKUP(TEXT(R1145,"@"),Apoio!A:B,2,0)&amp;" "&amp;SUBSTITUTE(LOWER(LEFT(L1145,1))&amp;RIGHT(PROPER(L1145),LEN(L1145)-1),"_","")&amp;";",IF(ISNUMBER(Q1145),IF(R1145="R","@Entity@Table(name = ""reg_"&amp;LOWER(J1145)&amp;""")@XmlRootElement","")&amp;VLOOKUP(J1145,Blocos!D:I,6,0)&amp;Apoio!$E$1&amp;Y1145,""))</f>
        <v>@Campos(posicao = 5, tipo = 'R')@Column(name = "VL_BC_ICMS")private BigDecimal vlBcIcms;</v>
      </c>
      <c r="X1145" s="190" t="str">
        <f>IF(ISNUMBER(Q1145),COUNTIF(Blocos!G:G,J1145),"")</f>
        <v/>
      </c>
      <c r="Y1145" s="190" t="str">
        <f>IF(OR(X1145=0,X1145=""),"",VLOOKUP(SUMIFS(Blocos!A:A,Blocos!H:H,'EFD REGISTROS e Campos (2)'!X1145,Blocos!G:G,'EFD REGISTROS e Campos (2)'!J1145),Blocos!A:L,12,0))</f>
        <v/>
      </c>
      <c r="Z1145" s="190" t="str">
        <f>IF(ISNUMBER(Q1146),VLOOKUP(J1145,Blocos!D:G,4,0),"")</f>
        <v/>
      </c>
      <c r="AA1145" s="190" t="str">
        <f>IF(ISNUMBER(Q1145),CONCATENATE("CREATE TABLE ""reg_",LOWER(J1145),""" (""ID"" bigint NOT NULL AUTO_INCREMENT,  ""HASHFILE"" varchar(255) DEFAULT NULL, ""ID_PAI"" bigint NOT NULL,"),IF(Q1145="Campo",CONCATENATE("""",L1145,""" ",VLOOKUP(R1145,Apoio!A:C,3,0)),""))&amp;IF(Z1145="","",CONCATENATE("PRIMARY KEY (""ID""), KEY ""FK_reg_",LOWER(Z1145),"_ID_PAI"" (""ID_PAI""), CONSTRAINT ""FK_reg_",LOWER(Z1145),"_ID_PAI"" FOREIGN KEY (""ID_PAI"") REFERENCES ""reg_",LOWER(Z1145),""" (""ID"")) ENGINE=InnoDB AUTO_INCREMENT=105774 DEFAULT CHARSET=utf8mb4 COLLATE=utf8mb4_0900_ai_ci;"))</f>
        <v>"VL_BC_ICMS" decimal(15,6) DEFAULT NULL,</v>
      </c>
      <c r="AB1145" s="190" t="str">
        <f t="shared" si="126"/>
        <v>`reg_c597`.`VL_BC_ICMS`,</v>
      </c>
    </row>
    <row r="1146" spans="1:28" ht="14.5" hidden="1" customHeight="1" x14ac:dyDescent="0.3">
      <c r="J1146" s="187" t="str">
        <f t="shared" si="121"/>
        <v>C597</v>
      </c>
      <c r="K1146" s="181">
        <v>6</v>
      </c>
      <c r="L1146" s="289" t="s">
        <v>196</v>
      </c>
      <c r="M1146" s="182" t="s">
        <v>818</v>
      </c>
      <c r="N1146" s="181" t="s">
        <v>32</v>
      </c>
      <c r="O1146" s="181">
        <v>6</v>
      </c>
      <c r="P1146" s="181">
        <v>2</v>
      </c>
      <c r="Q1146" s="192" t="str">
        <f t="shared" si="122"/>
        <v>Campo</v>
      </c>
      <c r="R1146" s="192" t="s">
        <v>3606</v>
      </c>
      <c r="S1146" s="191" t="str">
        <f t="shared" si="123"/>
        <v/>
      </c>
      <c r="T1146" s="192" t="str">
        <f t="shared" si="124"/>
        <v>&lt;campo posicao="6"&gt;
&lt;coluna&gt;ALIQ_ICMS&lt;/coluna&gt;
&lt;descricao&gt;Alíquota do ICMS&lt;/descricao&gt;
&lt;tipo&gt;R&lt;/tipo&gt;
&lt;/campo&gt;</v>
      </c>
      <c r="U1146" s="192" t="str">
        <f t="shared" si="127"/>
        <v>&lt;campo posicao="6"&gt;
&lt;coluna&gt;ALIQ_ICMS&lt;/coluna&gt;
&lt;descricao&gt;Alíquota do ICMS&lt;/descricao&gt;
&lt;tipo&gt;R&lt;/tipo&gt;
&lt;/campo&gt;</v>
      </c>
      <c r="V1146" s="192" t="str">
        <f t="shared" si="125"/>
        <v>{"Column7", "ALIQ_ICMS"},</v>
      </c>
      <c r="W1146" s="191" t="str">
        <f>IF(Q1146="Campo","@Campos(posicao = "&amp;K1146&amp;", tipo = '"&amp;R1146&amp;"')@Column(name = """&amp;L1146&amp;""")"&amp;IF(R1146="D","@Temporal(TemporalType.DATE)","")&amp;"private "&amp;VLOOKUP(TEXT(R1146,"@"),Apoio!A:B,2,0)&amp;" "&amp;SUBSTITUTE(LOWER(LEFT(L1146,1))&amp;RIGHT(PROPER(L1146),LEN(L1146)-1),"_","")&amp;";",IF(ISNUMBER(Q1146),IF(R1146="R","@Entity@Table(name = ""reg_"&amp;LOWER(J1146)&amp;""")@XmlRootElement","")&amp;VLOOKUP(J1146,Blocos!D:I,6,0)&amp;Apoio!$E$1&amp;Y1146,""))</f>
        <v>@Campos(posicao = 6, tipo = 'R')@Column(name = "ALIQ_ICMS")private BigDecimal aliqIcms;</v>
      </c>
      <c r="X1146" s="190" t="str">
        <f>IF(ISNUMBER(Q1146),COUNTIF(Blocos!G:G,J1146),"")</f>
        <v/>
      </c>
      <c r="Y1146" s="190" t="str">
        <f>IF(OR(X1146=0,X1146=""),"",VLOOKUP(SUMIFS(Blocos!A:A,Blocos!H:H,'EFD REGISTROS e Campos (2)'!X1146,Blocos!G:G,'EFD REGISTROS e Campos (2)'!J1146),Blocos!A:L,12,0))</f>
        <v/>
      </c>
      <c r="Z1146" s="190" t="str">
        <f>IF(ISNUMBER(Q1147),VLOOKUP(J1146,Blocos!D:G,4,0),"")</f>
        <v/>
      </c>
      <c r="AA1146" s="190" t="str">
        <f>IF(ISNUMBER(Q1146),CONCATENATE("CREATE TABLE ""reg_",LOWER(J1146),""" (""ID"" bigint NOT NULL AUTO_INCREMENT,  ""HASHFILE"" varchar(255) DEFAULT NULL, ""ID_PAI"" bigint NOT NULL,"),IF(Q1146="Campo",CONCATENATE("""",L1146,""" ",VLOOKUP(R1146,Apoio!A:C,3,0)),""))&amp;IF(Z1146="","",CONCATENATE("PRIMARY KEY (""ID""), KEY ""FK_reg_",LOWER(Z1146),"_ID_PAI"" (""ID_PAI""), CONSTRAINT ""FK_reg_",LOWER(Z1146),"_ID_PAI"" FOREIGN KEY (""ID_PAI"") REFERENCES ""reg_",LOWER(Z1146),""" (""ID"")) ENGINE=InnoDB AUTO_INCREMENT=105774 DEFAULT CHARSET=utf8mb4 COLLATE=utf8mb4_0900_ai_ci;"))</f>
        <v>"ALIQ_ICMS" decimal(15,6) DEFAULT NULL,</v>
      </c>
      <c r="AB1146" s="190" t="str">
        <f t="shared" si="126"/>
        <v>`reg_c597`.`ALIQ_ICMS`,</v>
      </c>
    </row>
    <row r="1147" spans="1:28" ht="14.5" hidden="1" customHeight="1" x14ac:dyDescent="0.3">
      <c r="J1147" s="187" t="str">
        <f t="shared" si="121"/>
        <v>C597</v>
      </c>
      <c r="K1147" s="181">
        <v>7</v>
      </c>
      <c r="L1147" s="289" t="s">
        <v>578</v>
      </c>
      <c r="M1147" s="182" t="s">
        <v>1448</v>
      </c>
      <c r="N1147" s="181" t="s">
        <v>32</v>
      </c>
      <c r="O1147" s="181" t="s">
        <v>28</v>
      </c>
      <c r="P1147" s="181">
        <v>2</v>
      </c>
      <c r="Q1147" s="192" t="str">
        <f t="shared" si="122"/>
        <v>Campo</v>
      </c>
      <c r="R1147" s="192" t="s">
        <v>3606</v>
      </c>
      <c r="S1147" s="191" t="str">
        <f t="shared" si="123"/>
        <v/>
      </c>
      <c r="T1147" s="192" t="str">
        <f t="shared" si="124"/>
        <v>&lt;campo posicao="7"&gt;
&lt;coluna&gt;VL_ICMS&lt;/coluna&gt;
&lt;descricao&gt;Valor do ICMS ou do ICMS ST&lt;/descricao&gt;
&lt;tipo&gt;R&lt;/tipo&gt;
&lt;/campo&gt;</v>
      </c>
      <c r="U1147" s="192" t="str">
        <f t="shared" si="127"/>
        <v>&lt;campo posicao="7"&gt;
&lt;coluna&gt;VL_ICMS&lt;/coluna&gt;
&lt;descricao&gt;Valor do ICMS ou do ICMS ST&lt;/descricao&gt;
&lt;tipo&gt;R&lt;/tipo&gt;
&lt;/campo&gt;</v>
      </c>
      <c r="V1147" s="192" t="str">
        <f t="shared" si="125"/>
        <v>{"Column8", "VL_ICMS"},</v>
      </c>
      <c r="W1147" s="191" t="str">
        <f>IF(Q1147="Campo","@Campos(posicao = "&amp;K1147&amp;", tipo = '"&amp;R1147&amp;"')@Column(name = """&amp;L1147&amp;""")"&amp;IF(R1147="D","@Temporal(TemporalType.DATE)","")&amp;"private "&amp;VLOOKUP(TEXT(R1147,"@"),Apoio!A:B,2,0)&amp;" "&amp;SUBSTITUTE(LOWER(LEFT(L1147,1))&amp;RIGHT(PROPER(L1147),LEN(L1147)-1),"_","")&amp;";",IF(ISNUMBER(Q1147),IF(R1147="R","@Entity@Table(name = ""reg_"&amp;LOWER(J1147)&amp;""")@XmlRootElement","")&amp;VLOOKUP(J1147,Blocos!D:I,6,0)&amp;Apoio!$E$1&amp;Y1147,""))</f>
        <v>@Campos(posicao = 7, tipo = 'R')@Column(name = "VL_ICMS")private BigDecimal vlIcms;</v>
      </c>
      <c r="X1147" s="190" t="str">
        <f>IF(ISNUMBER(Q1147),COUNTIF(Blocos!G:G,J1147),"")</f>
        <v/>
      </c>
      <c r="Y1147" s="190" t="str">
        <f>IF(OR(X1147=0,X1147=""),"",VLOOKUP(SUMIFS(Blocos!A:A,Blocos!H:H,'EFD REGISTROS e Campos (2)'!X1147,Blocos!G:G,'EFD REGISTROS e Campos (2)'!J1147),Blocos!A:L,12,0))</f>
        <v/>
      </c>
      <c r="Z1147" s="190" t="str">
        <f>IF(ISNUMBER(Q1148),VLOOKUP(J1147,Blocos!D:G,4,0),"")</f>
        <v/>
      </c>
      <c r="AA1147" s="190" t="str">
        <f>IF(ISNUMBER(Q1147),CONCATENATE("CREATE TABLE ""reg_",LOWER(J1147),""" (""ID"" bigint NOT NULL AUTO_INCREMENT,  ""HASHFILE"" varchar(255) DEFAULT NULL, ""ID_PAI"" bigint NOT NULL,"),IF(Q1147="Campo",CONCATENATE("""",L1147,""" ",VLOOKUP(R1147,Apoio!A:C,3,0)),""))&amp;IF(Z1147="","",CONCATENATE("PRIMARY KEY (""ID""), KEY ""FK_reg_",LOWER(Z1147),"_ID_PAI"" (""ID_PAI""), CONSTRAINT ""FK_reg_",LOWER(Z1147),"_ID_PAI"" FOREIGN KEY (""ID_PAI"") REFERENCES ""reg_",LOWER(Z1147),""" (""ID"")) ENGINE=InnoDB AUTO_INCREMENT=105774 DEFAULT CHARSET=utf8mb4 COLLATE=utf8mb4_0900_ai_ci;"))</f>
        <v>"VL_ICMS" decimal(15,6) DEFAULT NULL,</v>
      </c>
      <c r="AB1147" s="190" t="str">
        <f t="shared" si="126"/>
        <v>`reg_c597`.`VL_ICMS`,</v>
      </c>
    </row>
    <row r="1148" spans="1:28" ht="14.5" hidden="1" customHeight="1" x14ac:dyDescent="0.3">
      <c r="J1148" s="187" t="str">
        <f t="shared" si="121"/>
        <v>C597</v>
      </c>
      <c r="K1148" s="181">
        <v>8</v>
      </c>
      <c r="L1148" s="289" t="s">
        <v>1449</v>
      </c>
      <c r="M1148" s="182" t="s">
        <v>1705</v>
      </c>
      <c r="N1148" s="181" t="s">
        <v>32</v>
      </c>
      <c r="O1148" s="181" t="s">
        <v>28</v>
      </c>
      <c r="P1148" s="181">
        <v>2</v>
      </c>
      <c r="Q1148" s="192" t="str">
        <f t="shared" si="122"/>
        <v>Campo</v>
      </c>
      <c r="R1148" s="192" t="s">
        <v>3606</v>
      </c>
      <c r="S1148" s="191" t="str">
        <f t="shared" si="123"/>
        <v/>
      </c>
      <c r="T1148" s="192" t="str">
        <f t="shared" si="124"/>
        <v>&lt;campo posicao="8"&gt;
&lt;coluna&gt;VL_OUTROS&lt;/coluna&gt;
&lt;descricao&gt;Outros valores&lt;/descricao&gt;
&lt;tipo&gt;R&lt;/tipo&gt;
&lt;/campo&gt;</v>
      </c>
      <c r="U1148" s="192" t="str">
        <f t="shared" si="127"/>
        <v>&lt;campo posicao="8"&gt;
&lt;coluna&gt;VL_OUTROS&lt;/coluna&gt;
&lt;descricao&gt;Outros valores&lt;/descricao&gt;
&lt;tipo&gt;R&lt;/tipo&gt;
&lt;/campo&gt;</v>
      </c>
      <c r="V1148" s="192" t="str">
        <f t="shared" si="125"/>
        <v>{"Column9", "VL_OUTROS"},</v>
      </c>
      <c r="W1148" s="191" t="str">
        <f>IF(Q1148="Campo","@Campos(posicao = "&amp;K1148&amp;", tipo = '"&amp;R1148&amp;"')@Column(name = """&amp;L1148&amp;""")"&amp;IF(R1148="D","@Temporal(TemporalType.DATE)","")&amp;"private "&amp;VLOOKUP(TEXT(R1148,"@"),Apoio!A:B,2,0)&amp;" "&amp;SUBSTITUTE(LOWER(LEFT(L1148,1))&amp;RIGHT(PROPER(L1148),LEN(L1148)-1),"_","")&amp;";",IF(ISNUMBER(Q1148),IF(R1148="R","@Entity@Table(name = ""reg_"&amp;LOWER(J1148)&amp;""")@XmlRootElement","")&amp;VLOOKUP(J1148,Blocos!D:I,6,0)&amp;Apoio!$E$1&amp;Y1148,""))</f>
        <v>@Campos(posicao = 8, tipo = 'R')@Column(name = "VL_OUTROS")private BigDecimal vlOutros;</v>
      </c>
      <c r="X1148" s="190" t="str">
        <f>IF(ISNUMBER(Q1148),COUNTIF(Blocos!G:G,J1148),"")</f>
        <v/>
      </c>
      <c r="Y1148" s="190" t="str">
        <f>IF(OR(X1148=0,X1148=""),"",VLOOKUP(SUMIFS(Blocos!A:A,Blocos!H:H,'EFD REGISTROS e Campos (2)'!X1148,Blocos!G:G,'EFD REGISTROS e Campos (2)'!J1148),Blocos!A:L,12,0))</f>
        <v/>
      </c>
      <c r="Z1148" s="190" t="str">
        <f>IF(ISNUMBER(Q1149),VLOOKUP(J1148,Blocos!D:G,4,0),"")</f>
        <v>C595</v>
      </c>
      <c r="AA1148" s="190" t="str">
        <f>IF(ISNUMBER(Q1148),CONCATENATE("CREATE TABLE ""reg_",LOWER(J1148),""" (""ID"" bigint NOT NULL AUTO_INCREMENT,  ""HASHFILE"" varchar(255) DEFAULT NULL, ""ID_PAI"" bigint NOT NULL,"),IF(Q1148="Campo",CONCATENATE("""",L1148,""" ",VLOOKUP(R1148,Apoio!A:C,3,0)),""))&amp;IF(Z1148="","",CONCATENATE("PRIMARY KEY (""ID""), KEY ""FK_reg_",LOWER(Z1148),"_ID_PAI"" (""ID_PAI""), CONSTRAINT ""FK_reg_",LOWER(Z1148),"_ID_PAI"" FOREIGN KEY (""ID_PAI"") REFERENCES ""reg_",LOWER(Z1148),""" (""ID"")) ENGINE=InnoDB AUTO_INCREMENT=105774 DEFAULT CHARSET=utf8mb4 COLLATE=utf8mb4_0900_ai_ci;"))</f>
        <v>"VL_OUTROS" decimal(15,6) DEFAULT NULL,PRIMARY KEY ("ID"), KEY "FK_reg_c595_ID_PAI" ("ID_PAI"), CONSTRAINT "FK_reg_c595_ID_PAI" FOREIGN KEY ("ID_PAI") REFERENCES "reg_c595" ("ID")) ENGINE=InnoDB AUTO_INCREMENT=105774 DEFAULT CHARSET=utf8mb4 COLLATE=utf8mb4_0900_ai_ci;</v>
      </c>
      <c r="AB1148" s="190" t="str">
        <f t="shared" si="126"/>
        <v>`reg_c597`.`VL_OUTROS`,FROM `efdicms`.`reg_c597`;"</v>
      </c>
    </row>
    <row r="1149" spans="1:28" ht="14.5" hidden="1" customHeight="1" collapsed="1" x14ac:dyDescent="0.3">
      <c r="A1149" s="180" t="s">
        <v>1471</v>
      </c>
      <c r="D1149" s="180" t="s">
        <v>1706</v>
      </c>
      <c r="I1149" s="180" t="s">
        <v>108</v>
      </c>
      <c r="J1149" s="187" t="str">
        <f t="shared" si="121"/>
        <v>C600</v>
      </c>
      <c r="K1149" s="195" t="s">
        <v>1707</v>
      </c>
      <c r="Q1149" s="192">
        <f t="shared" si="122"/>
        <v>2</v>
      </c>
      <c r="S1149" s="191" t="str">
        <f t="shared" si="123"/>
        <v>&lt;/registro&gt;
&lt;registro codigo="C600" perfil="B" nivel="2"&gt;</v>
      </c>
      <c r="T1149" s="192" t="str">
        <f t="shared" si="124"/>
        <v/>
      </c>
      <c r="U1149" s="192" t="str">
        <f t="shared" si="127"/>
        <v>&lt;/registro&gt;
&lt;registro codigo="C600" perfil="B" nivel="2"&gt;</v>
      </c>
      <c r="V1149" s="192" t="str">
        <f t="shared" si="125"/>
        <v/>
      </c>
      <c r="W1149" s="191" t="str">
        <f>IF(Q1149="Campo","@Campos(posicao = "&amp;K1149&amp;", tipo = '"&amp;R1149&amp;"')@Column(name = """&amp;L1149&amp;""")"&amp;IF(R1149="D","@Temporal(TemporalType.DATE)","")&amp;"private "&amp;VLOOKUP(TEXT(R1149,"@"),Apoio!A:B,2,0)&amp;" "&amp;SUBSTITUTE(LOWER(LEFT(L1149,1))&amp;RIGHT(PROPER(L1149),LEN(L1149)-1),"_","")&amp;";",IF(ISNUMBER(Q1149),IF(R1149="R","@Entity@Table(name = ""reg_"&amp;LOWER(J1149)&amp;""")@XmlRootElement","")&amp;VLOOKUP(J1149,Blocos!D:I,6,0)&amp;Apoio!$E$1&amp;Y1149,""))</f>
        <v>@Registros(nivel = 2) public class RegC600 implements Serializable { private static final long serialVersionUID = 1L; @Id @GeneratedValue(strategy = GenerationType.IDENTITY) @Basic(optional = false) @Column(name = "ID" ) private Long id;@ManyToOne(fetch = FetchType.LAZY) @JoinColumn(name = "ID_PAI", nullable = false) private RegC001 idPai; public RegC001 getIdPai() {return idPai;}public void setIdPai(Object idPai) {this.idPai = (RegC001) idPai;}public RegC600() { } public RegC600(Long id) { this.id = id; } public RegC600(Long id, RegC001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List&lt;RegC601&gt; regC601;public List&lt;RegC601&gt; getRegC601() {return regC601;}public void setRegC601(List&lt;RegC601&gt; regC601) {this.regC601 = regC601;}@OneToMany( cascade = CascadeType.ALL, fetch = FetchType.LAZY, mappedBy = "idPai")private  List&lt;RegC610&gt; regC610;public List&lt;RegC610&gt; getRegC610() {return regC610;}public void setRegC610(List&lt;RegC610&gt; regC610) {this.regC610 = regC610;}@OneToMany( cascade = CascadeType.ALL, fetch = FetchType.LAZY, mappedBy = "idPai")private  List&lt;RegC690&gt; regC690;public List&lt;RegC690&gt; getRegC690() {return regC690;}public void setRegC690(List&lt;RegC690&gt; regC690) {this.regC690 = regC690;}</v>
      </c>
      <c r="X1149" s="190">
        <f>IF(ISNUMBER(Q1149),COUNTIF(Blocos!G:G,J1149),"")</f>
        <v>3</v>
      </c>
      <c r="Y1149" s="190" t="str">
        <f>IF(OR(X1149=0,X1149=""),"",VLOOKUP(SUMIFS(Blocos!A:A,Blocos!H:H,'EFD REGISTROS e Campos (2)'!X1149,Blocos!G:G,'EFD REGISTROS e Campos (2)'!J1149),Blocos!A:L,12,0))</f>
        <v>@OneToMany( cascade = CascadeType.ALL, fetch = FetchType.LAZY, mappedBy = "idPai")private  List&lt;RegC601&gt; regC601;public List&lt;RegC601&gt; getRegC601() {return regC601;}public void setRegC601(List&lt;RegC601&gt; regC601) {this.regC601 = regC601;}@OneToMany( cascade = CascadeType.ALL, fetch = FetchType.LAZY, mappedBy = "idPai")private  List&lt;RegC610&gt; regC610;public List&lt;RegC610&gt; getRegC610() {return regC610;}public void setRegC610(List&lt;RegC610&gt; regC610) {this.regC610 = regC610;}@OneToMany( cascade = CascadeType.ALL, fetch = FetchType.LAZY, mappedBy = "idPai")private  List&lt;RegC690&gt; regC690;public List&lt;RegC690&gt; getRegC690() {return regC690;}public void setRegC690(List&lt;RegC690&gt; regC690) {this.regC690 = regC690;}</v>
      </c>
      <c r="Z1149" s="190" t="str">
        <f>IF(ISNUMBER(Q1150),VLOOKUP(J1149,Blocos!D:G,4,0),"")</f>
        <v/>
      </c>
      <c r="AA1149" s="190" t="str">
        <f>IF(ISNUMBER(Q1149),CONCATENATE("CREATE TABLE ""reg_",LOWER(J1149),""" (""ID"" bigint NOT NULL AUTO_INCREMENT,  ""HASHFILE"" varchar(255) DEFAULT NULL, ""ID_PAI"" bigint NOT NULL,"),IF(Q1149="Campo",CONCATENATE("""",L1149,""" ",VLOOKUP(R1149,Apoio!A:C,3,0)),""))&amp;IF(Z1149="","",CONCATENATE("PRIMARY KEY (""ID""), KEY ""FK_reg_",LOWER(Z1149),"_ID_PAI"" (""ID_PAI""), CONSTRAINT ""FK_reg_",LOWER(Z1149),"_ID_PAI"" FOREIGN KEY (""ID_PAI"") REFERENCES ""reg_",LOWER(Z1149),""" (""ID"")) ENGINE=InnoDB AUTO_INCREMENT=105774 DEFAULT CHARSET=utf8mb4 COLLATE=utf8mb4_0900_ai_ci;"))</f>
        <v>CREATE TABLE "reg_c600" ("ID" bigint NOT NULL AUTO_INCREMENT,  "HASHFILE" varchar(255) DEFAULT NULL, "ID_PAI" bigint NOT NULL,</v>
      </c>
      <c r="AB1149" s="190" t="str">
        <f t="shared" si="126"/>
        <v/>
      </c>
    </row>
    <row r="1150" spans="1:28" ht="14.5" hidden="1" customHeight="1" x14ac:dyDescent="0.3">
      <c r="J1150" s="187" t="str">
        <f t="shared" si="121"/>
        <v>C600</v>
      </c>
      <c r="K1150" s="181">
        <v>1</v>
      </c>
      <c r="L1150" s="289" t="s">
        <v>25</v>
      </c>
      <c r="M1150" s="182" t="s">
        <v>1708</v>
      </c>
      <c r="N1150" s="181" t="s">
        <v>27</v>
      </c>
      <c r="O1150" s="181">
        <v>4</v>
      </c>
      <c r="P1150" s="181" t="s">
        <v>28</v>
      </c>
      <c r="Q1150" s="192" t="str">
        <f t="shared" si="122"/>
        <v>Campo</v>
      </c>
      <c r="R1150" s="192" t="s">
        <v>27</v>
      </c>
      <c r="S1150" s="191" t="str">
        <f t="shared" si="123"/>
        <v/>
      </c>
      <c r="T1150" s="192" t="str">
        <f t="shared" si="124"/>
        <v>&lt;campo posicao="1"&gt;
&lt;coluna&gt;REG&lt;/coluna&gt;
&lt;descricao&gt;Texto fixo contendo "C600"&lt;/descricao&gt;
&lt;tipo&gt;C&lt;/tipo&gt;
&lt;/campo&gt;</v>
      </c>
      <c r="U1150" s="192" t="str">
        <f t="shared" si="127"/>
        <v>&lt;campo posicao="1"&gt;
&lt;coluna&gt;REG&lt;/coluna&gt;
&lt;descricao&gt;Texto fixo contendo "C600"&lt;/descricao&gt;
&lt;tipo&gt;C&lt;/tipo&gt;
&lt;/campo&gt;</v>
      </c>
      <c r="V1150" s="192" t="str">
        <f t="shared" si="125"/>
        <v>{"Column2", "REG"},</v>
      </c>
      <c r="W1150" s="191" t="str">
        <f>IF(Q1150="Campo","@Campos(posicao = "&amp;K1150&amp;", tipo = '"&amp;R1150&amp;"')@Column(name = """&amp;L1150&amp;""")"&amp;IF(R1150="D","@Temporal(TemporalType.DATE)","")&amp;"private "&amp;VLOOKUP(TEXT(R1150,"@"),Apoio!A:B,2,0)&amp;" "&amp;SUBSTITUTE(LOWER(LEFT(L1150,1))&amp;RIGHT(PROPER(L1150),LEN(L1150)-1),"_","")&amp;";",IF(ISNUMBER(Q1150),IF(R1150="R","@Entity@Table(name = ""reg_"&amp;LOWER(J1150)&amp;""")@XmlRootElement","")&amp;VLOOKUP(J1150,Blocos!D:I,6,0)&amp;Apoio!$E$1&amp;Y1150,""))</f>
        <v>@Campos(posicao = 1, tipo = 'C')@Column(name = "REG")private String reg;</v>
      </c>
      <c r="X1150" s="190" t="str">
        <f>IF(ISNUMBER(Q1150),COUNTIF(Blocos!G:G,J1150),"")</f>
        <v/>
      </c>
      <c r="Y1150" s="190" t="str">
        <f>IF(OR(X1150=0,X1150=""),"",VLOOKUP(SUMIFS(Blocos!A:A,Blocos!H:H,'EFD REGISTROS e Campos (2)'!X1150,Blocos!G:G,'EFD REGISTROS e Campos (2)'!J1150),Blocos!A:L,12,0))</f>
        <v/>
      </c>
      <c r="Z1150" s="190" t="str">
        <f>IF(ISNUMBER(Q1151),VLOOKUP(J1150,Blocos!D:G,4,0),"")</f>
        <v/>
      </c>
      <c r="AA1150" s="190" t="str">
        <f>IF(ISNUMBER(Q1150),CONCATENATE("CREATE TABLE ""reg_",LOWER(J1150),""" (""ID"" bigint NOT NULL AUTO_INCREMENT,  ""HASHFILE"" varchar(255) DEFAULT NULL, ""ID_PAI"" bigint NOT NULL,"),IF(Q1150="Campo",CONCATENATE("""",L1150,""" ",VLOOKUP(R1150,Apoio!A:C,3,0)),""))&amp;IF(Z1150="","",CONCATENATE("PRIMARY KEY (""ID""), KEY ""FK_reg_",LOWER(Z1150),"_ID_PAI"" (""ID_PAI""), CONSTRAINT ""FK_reg_",LOWER(Z1150),"_ID_PAI"" FOREIGN KEY (""ID_PAI"") REFERENCES ""reg_",LOWER(Z1150),""" (""ID"")) ENGINE=InnoDB AUTO_INCREMENT=105774 DEFAULT CHARSET=utf8mb4 COLLATE=utf8mb4_0900_ai_ci;"))</f>
        <v>"REG" varchar(255) DEFAULT NULL,</v>
      </c>
      <c r="AB1150" s="190" t="str">
        <f t="shared" si="126"/>
        <v>USE `efdicms`;SELECT `reg_c600`.`REG`,</v>
      </c>
    </row>
    <row r="1151" spans="1:28" ht="14.5" hidden="1" customHeight="1" x14ac:dyDescent="0.3">
      <c r="J1151" s="187" t="str">
        <f t="shared" si="121"/>
        <v>C600</v>
      </c>
      <c r="K1151" s="181">
        <v>2</v>
      </c>
      <c r="L1151" s="289" t="s">
        <v>344</v>
      </c>
      <c r="M1151" s="182" t="s">
        <v>534</v>
      </c>
      <c r="N1151" s="181" t="s">
        <v>27</v>
      </c>
      <c r="O1151" s="181" t="s">
        <v>54</v>
      </c>
      <c r="P1151" s="181" t="s">
        <v>28</v>
      </c>
      <c r="Q1151" s="192" t="str">
        <f t="shared" si="122"/>
        <v>Campo</v>
      </c>
      <c r="R1151" s="192" t="s">
        <v>27</v>
      </c>
      <c r="S1151" s="191" t="str">
        <f t="shared" si="123"/>
        <v/>
      </c>
      <c r="T1151" s="192" t="str">
        <f t="shared" si="124"/>
        <v>&lt;campo posicao="2"&gt;
&lt;coluna&gt;COD_MOD&lt;/coluna&gt;
&lt;descricao&gt;Código do modelo do documento fiscal, conforme a Tabela 4.1.1 &lt;/descricao&gt;
&lt;tipo&gt;C&lt;/tipo&gt;
&lt;/campo&gt;</v>
      </c>
      <c r="U1151" s="192" t="str">
        <f t="shared" si="127"/>
        <v>&lt;campo posicao="2"&gt;
&lt;coluna&gt;COD_MOD&lt;/coluna&gt;
&lt;descricao&gt;Código do modelo do documento fiscal, conforme a Tabela 4.1.1 &lt;/descricao&gt;
&lt;tipo&gt;C&lt;/tipo&gt;
&lt;/campo&gt;</v>
      </c>
      <c r="V1151" s="192" t="str">
        <f t="shared" si="125"/>
        <v>{"Column3", "COD_MOD"},</v>
      </c>
      <c r="W1151" s="191" t="str">
        <f>IF(Q1151="Campo","@Campos(posicao = "&amp;K1151&amp;", tipo = '"&amp;R1151&amp;"')@Column(name = """&amp;L1151&amp;""")"&amp;IF(R1151="D","@Temporal(TemporalType.DATE)","")&amp;"private "&amp;VLOOKUP(TEXT(R1151,"@"),Apoio!A:B,2,0)&amp;" "&amp;SUBSTITUTE(LOWER(LEFT(L1151,1))&amp;RIGHT(PROPER(L1151),LEN(L1151)-1),"_","")&amp;";",IF(ISNUMBER(Q1151),IF(R1151="R","@Entity@Table(name = ""reg_"&amp;LOWER(J1151)&amp;""")@XmlRootElement","")&amp;VLOOKUP(J1151,Blocos!D:I,6,0)&amp;Apoio!$E$1&amp;Y1151,""))</f>
        <v>@Campos(posicao = 2, tipo = 'C')@Column(name = "COD_MOD")private String codMod;</v>
      </c>
      <c r="X1151" s="190" t="str">
        <f>IF(ISNUMBER(Q1151),COUNTIF(Blocos!G:G,J1151),"")</f>
        <v/>
      </c>
      <c r="Y1151" s="190" t="str">
        <f>IF(OR(X1151=0,X1151=""),"",VLOOKUP(SUMIFS(Blocos!A:A,Blocos!H:H,'EFD REGISTROS e Campos (2)'!X1151,Blocos!G:G,'EFD REGISTROS e Campos (2)'!J1151),Blocos!A:L,12,0))</f>
        <v/>
      </c>
      <c r="Z1151" s="190" t="str">
        <f>IF(ISNUMBER(Q1152),VLOOKUP(J1151,Blocos!D:G,4,0),"")</f>
        <v/>
      </c>
      <c r="AA1151" s="190" t="str">
        <f>IF(ISNUMBER(Q1151),CONCATENATE("CREATE TABLE ""reg_",LOWER(J1151),""" (""ID"" bigint NOT NULL AUTO_INCREMENT,  ""HASHFILE"" varchar(255) DEFAULT NULL, ""ID_PAI"" bigint NOT NULL,"),IF(Q1151="Campo",CONCATENATE("""",L1151,""" ",VLOOKUP(R1151,Apoio!A:C,3,0)),""))&amp;IF(Z1151="","",CONCATENATE("PRIMARY KEY (""ID""), KEY ""FK_reg_",LOWER(Z1151),"_ID_PAI"" (""ID_PAI""), CONSTRAINT ""FK_reg_",LOWER(Z1151),"_ID_PAI"" FOREIGN KEY (""ID_PAI"") REFERENCES ""reg_",LOWER(Z1151),""" (""ID"")) ENGINE=InnoDB AUTO_INCREMENT=105774 DEFAULT CHARSET=utf8mb4 COLLATE=utf8mb4_0900_ai_ci;"))</f>
        <v>"COD_MOD" varchar(255) DEFAULT NULL,</v>
      </c>
      <c r="AB1151" s="190" t="str">
        <f t="shared" si="126"/>
        <v>`reg_c600`.`COD_MOD`,</v>
      </c>
    </row>
    <row r="1152" spans="1:28" ht="14.5" hidden="1" customHeight="1" x14ac:dyDescent="0.3">
      <c r="J1152" s="187" t="str">
        <f t="shared" ref="J1152:J1215" si="128">IF(A1152="",J1151,CONCATENATE(B1152,C1152,D1152,E1152,F1152,G1152,H1152))</f>
        <v>C600</v>
      </c>
      <c r="K1152" s="181">
        <v>3</v>
      </c>
      <c r="L1152" s="289" t="s">
        <v>57</v>
      </c>
      <c r="M1152" s="182" t="s">
        <v>1709</v>
      </c>
      <c r="N1152" s="181" t="s">
        <v>27</v>
      </c>
      <c r="O1152" s="181" t="s">
        <v>59</v>
      </c>
      <c r="P1152" s="181" t="s">
        <v>28</v>
      </c>
      <c r="Q1152" s="192" t="str">
        <f t="shared" si="122"/>
        <v>Campo</v>
      </c>
      <c r="R1152" s="192" t="s">
        <v>27</v>
      </c>
      <c r="S1152" s="191" t="str">
        <f t="shared" si="123"/>
        <v/>
      </c>
      <c r="T1152" s="192" t="str">
        <f t="shared" si="124"/>
        <v>&lt;campo posicao="3"&gt;
&lt;coluna&gt;COD_MUN&lt;/coluna&gt;
&lt;descricao&gt;Código do município dos pontos de consumo, conforme a tabela IBGE&lt;/descricao&gt;
&lt;tipo&gt;C&lt;/tipo&gt;
&lt;/campo&gt;</v>
      </c>
      <c r="U1152" s="192" t="str">
        <f t="shared" si="127"/>
        <v>&lt;campo posicao="3"&gt;
&lt;coluna&gt;COD_MUN&lt;/coluna&gt;
&lt;descricao&gt;Código do município dos pontos de consumo, conforme a tabela IBGE&lt;/descricao&gt;
&lt;tipo&gt;C&lt;/tipo&gt;
&lt;/campo&gt;</v>
      </c>
      <c r="V1152" s="192" t="str">
        <f t="shared" si="125"/>
        <v>{"Column4", "COD_MUN"},</v>
      </c>
      <c r="W1152" s="191" t="str">
        <f>IF(Q1152="Campo","@Campos(posicao = "&amp;K1152&amp;", tipo = '"&amp;R1152&amp;"')@Column(name = """&amp;L1152&amp;""")"&amp;IF(R1152="D","@Temporal(TemporalType.DATE)","")&amp;"private "&amp;VLOOKUP(TEXT(R1152,"@"),Apoio!A:B,2,0)&amp;" "&amp;SUBSTITUTE(LOWER(LEFT(L1152,1))&amp;RIGHT(PROPER(L1152),LEN(L1152)-1),"_","")&amp;";",IF(ISNUMBER(Q1152),IF(R1152="R","@Entity@Table(name = ""reg_"&amp;LOWER(J1152)&amp;""")@XmlRootElement","")&amp;VLOOKUP(J1152,Blocos!D:I,6,0)&amp;Apoio!$E$1&amp;Y1152,""))</f>
        <v>@Campos(posicao = 3, tipo = 'C')@Column(name = "COD_MUN")private String codMun;</v>
      </c>
      <c r="X1152" s="190" t="str">
        <f>IF(ISNUMBER(Q1152),COUNTIF(Blocos!G:G,J1152),"")</f>
        <v/>
      </c>
      <c r="Y1152" s="190" t="str">
        <f>IF(OR(X1152=0,X1152=""),"",VLOOKUP(SUMIFS(Blocos!A:A,Blocos!H:H,'EFD REGISTROS e Campos (2)'!X1152,Blocos!G:G,'EFD REGISTROS e Campos (2)'!J1152),Blocos!A:L,12,0))</f>
        <v/>
      </c>
      <c r="Z1152" s="190" t="str">
        <f>IF(ISNUMBER(Q1153),VLOOKUP(J1152,Blocos!D:G,4,0),"")</f>
        <v/>
      </c>
      <c r="AA1152" s="190" t="str">
        <f>IF(ISNUMBER(Q1152),CONCATENATE("CREATE TABLE ""reg_",LOWER(J1152),""" (""ID"" bigint NOT NULL AUTO_INCREMENT,  ""HASHFILE"" varchar(255) DEFAULT NULL, ""ID_PAI"" bigint NOT NULL,"),IF(Q1152="Campo",CONCATENATE("""",L1152,""" ",VLOOKUP(R1152,Apoio!A:C,3,0)),""))&amp;IF(Z1152="","",CONCATENATE("PRIMARY KEY (""ID""), KEY ""FK_reg_",LOWER(Z1152),"_ID_PAI"" (""ID_PAI""), CONSTRAINT ""FK_reg_",LOWER(Z1152),"_ID_PAI"" FOREIGN KEY (""ID_PAI"") REFERENCES ""reg_",LOWER(Z1152),""" (""ID"")) ENGINE=InnoDB AUTO_INCREMENT=105774 DEFAULT CHARSET=utf8mb4 COLLATE=utf8mb4_0900_ai_ci;"))</f>
        <v>"COD_MUN" varchar(255) DEFAULT NULL,</v>
      </c>
      <c r="AB1152" s="190" t="str">
        <f t="shared" si="126"/>
        <v>`reg_c600`.`COD_MUN`,</v>
      </c>
    </row>
    <row r="1153" spans="10:28" ht="14.5" hidden="1" customHeight="1" x14ac:dyDescent="0.3">
      <c r="J1153" s="187" t="str">
        <f t="shared" si="128"/>
        <v>C600</v>
      </c>
      <c r="K1153" s="181">
        <v>4</v>
      </c>
      <c r="L1153" s="289" t="s">
        <v>348</v>
      </c>
      <c r="M1153" s="182" t="s">
        <v>349</v>
      </c>
      <c r="N1153" s="181" t="s">
        <v>27</v>
      </c>
      <c r="O1153" s="181">
        <v>4</v>
      </c>
      <c r="P1153" s="181" t="s">
        <v>28</v>
      </c>
      <c r="Q1153" s="192" t="str">
        <f t="shared" si="122"/>
        <v>Campo</v>
      </c>
      <c r="R1153" s="192" t="s">
        <v>27</v>
      </c>
      <c r="S1153" s="191" t="str">
        <f t="shared" si="123"/>
        <v/>
      </c>
      <c r="T1153" s="192" t="str">
        <f t="shared" si="124"/>
        <v>&lt;campo posicao="4"&gt;
&lt;coluna&gt;SER&lt;/coluna&gt;
&lt;descricao&gt;Série do documento fiscal&lt;/descricao&gt;
&lt;tipo&gt;C&lt;/tipo&gt;
&lt;/campo&gt;</v>
      </c>
      <c r="U1153" s="192" t="str">
        <f t="shared" si="127"/>
        <v>&lt;campo posicao="4"&gt;
&lt;coluna&gt;SER&lt;/coluna&gt;
&lt;descricao&gt;Série do documento fiscal&lt;/descricao&gt;
&lt;tipo&gt;C&lt;/tipo&gt;
&lt;/campo&gt;</v>
      </c>
      <c r="V1153" s="192" t="str">
        <f t="shared" si="125"/>
        <v>{"Column5", "SER"},</v>
      </c>
      <c r="W1153" s="191" t="str">
        <f>IF(Q1153="Campo","@Campos(posicao = "&amp;K1153&amp;", tipo = '"&amp;R1153&amp;"')@Column(name = """&amp;L1153&amp;""")"&amp;IF(R1153="D","@Temporal(TemporalType.DATE)","")&amp;"private "&amp;VLOOKUP(TEXT(R1153,"@"),Apoio!A:B,2,0)&amp;" "&amp;SUBSTITUTE(LOWER(LEFT(L1153,1))&amp;RIGHT(PROPER(L1153),LEN(L1153)-1),"_","")&amp;";",IF(ISNUMBER(Q1153),IF(R1153="R","@Entity@Table(name = ""reg_"&amp;LOWER(J1153)&amp;""")@XmlRootElement","")&amp;VLOOKUP(J1153,Blocos!D:I,6,0)&amp;Apoio!$E$1&amp;Y1153,""))</f>
        <v>@Campos(posicao = 4, tipo = 'C')@Column(name = "SER")private String ser;</v>
      </c>
      <c r="X1153" s="190" t="str">
        <f>IF(ISNUMBER(Q1153),COUNTIF(Blocos!G:G,J1153),"")</f>
        <v/>
      </c>
      <c r="Y1153" s="190" t="str">
        <f>IF(OR(X1153=0,X1153=""),"",VLOOKUP(SUMIFS(Blocos!A:A,Blocos!H:H,'EFD REGISTROS e Campos (2)'!X1153,Blocos!G:G,'EFD REGISTROS e Campos (2)'!J1153),Blocos!A:L,12,0))</f>
        <v/>
      </c>
      <c r="Z1153" s="190" t="str">
        <f>IF(ISNUMBER(Q1154),VLOOKUP(J1153,Blocos!D:G,4,0),"")</f>
        <v/>
      </c>
      <c r="AA1153" s="190" t="str">
        <f>IF(ISNUMBER(Q1153),CONCATENATE("CREATE TABLE ""reg_",LOWER(J1153),""" (""ID"" bigint NOT NULL AUTO_INCREMENT,  ""HASHFILE"" varchar(255) DEFAULT NULL, ""ID_PAI"" bigint NOT NULL,"),IF(Q1153="Campo",CONCATENATE("""",L1153,""" ",VLOOKUP(R1153,Apoio!A:C,3,0)),""))&amp;IF(Z1153="","",CONCATENATE("PRIMARY KEY (""ID""), KEY ""FK_reg_",LOWER(Z1153),"_ID_PAI"" (""ID_PAI""), CONSTRAINT ""FK_reg_",LOWER(Z1153),"_ID_PAI"" FOREIGN KEY (""ID_PAI"") REFERENCES ""reg_",LOWER(Z1153),""" (""ID"")) ENGINE=InnoDB AUTO_INCREMENT=105774 DEFAULT CHARSET=utf8mb4 COLLATE=utf8mb4_0900_ai_ci;"))</f>
        <v>"SER" varchar(255) DEFAULT NULL,</v>
      </c>
      <c r="AB1153" s="190" t="str">
        <f t="shared" si="126"/>
        <v>`reg_c600`.`SER`,</v>
      </c>
    </row>
    <row r="1154" spans="10:28" ht="14.5" hidden="1" customHeight="1" x14ac:dyDescent="0.3">
      <c r="J1154" s="187" t="str">
        <f t="shared" si="128"/>
        <v>C600</v>
      </c>
      <c r="K1154" s="181">
        <v>5</v>
      </c>
      <c r="L1154" s="289" t="s">
        <v>654</v>
      </c>
      <c r="M1154" s="182" t="s">
        <v>655</v>
      </c>
      <c r="N1154" s="181" t="s">
        <v>32</v>
      </c>
      <c r="O1154" s="181">
        <v>3</v>
      </c>
      <c r="P1154" s="181" t="s">
        <v>28</v>
      </c>
      <c r="Q1154" s="192" t="str">
        <f t="shared" si="122"/>
        <v>Campo</v>
      </c>
      <c r="R1154" s="192" t="s">
        <v>3607</v>
      </c>
      <c r="S1154" s="191" t="str">
        <f t="shared" si="123"/>
        <v/>
      </c>
      <c r="T1154" s="192" t="str">
        <f t="shared" si="124"/>
        <v>&lt;campo posicao="5"&gt;
&lt;coluna&gt;SUB&lt;/coluna&gt;
&lt;descricao&gt;Subsérie do documento fiscal&lt;/descricao&gt;
&lt;tipo&gt;I&lt;/tipo&gt;
&lt;/campo&gt;</v>
      </c>
      <c r="U1154" s="192" t="str">
        <f t="shared" si="127"/>
        <v>&lt;campo posicao="5"&gt;
&lt;coluna&gt;SUB&lt;/coluna&gt;
&lt;descricao&gt;Subsérie do documento fiscal&lt;/descricao&gt;
&lt;tipo&gt;I&lt;/tipo&gt;
&lt;/campo&gt;</v>
      </c>
      <c r="V1154" s="192" t="str">
        <f t="shared" si="125"/>
        <v>{"Column6", "SUB"},</v>
      </c>
      <c r="W1154" s="191" t="str">
        <f>IF(Q1154="Campo","@Campos(posicao = "&amp;K1154&amp;", tipo = '"&amp;R1154&amp;"')@Column(name = """&amp;L1154&amp;""")"&amp;IF(R1154="D","@Temporal(TemporalType.DATE)","")&amp;"private "&amp;VLOOKUP(TEXT(R1154,"@"),Apoio!A:B,2,0)&amp;" "&amp;SUBSTITUTE(LOWER(LEFT(L1154,1))&amp;RIGHT(PROPER(L1154),LEN(L1154)-1),"_","")&amp;";",IF(ISNUMBER(Q1154),IF(R1154="R","@Entity@Table(name = ""reg_"&amp;LOWER(J1154)&amp;""")@XmlRootElement","")&amp;VLOOKUP(J1154,Blocos!D:I,6,0)&amp;Apoio!$E$1&amp;Y1154,""))</f>
        <v>@Campos(posicao = 5, tipo = 'I')@Column(name = "SUB")private int sub;</v>
      </c>
      <c r="X1154" s="190" t="str">
        <f>IF(ISNUMBER(Q1154),COUNTIF(Blocos!G:G,J1154),"")</f>
        <v/>
      </c>
      <c r="Y1154" s="190" t="str">
        <f>IF(OR(X1154=0,X1154=""),"",VLOOKUP(SUMIFS(Blocos!A:A,Blocos!H:H,'EFD REGISTROS e Campos (2)'!X1154,Blocos!G:G,'EFD REGISTROS e Campos (2)'!J1154),Blocos!A:L,12,0))</f>
        <v/>
      </c>
      <c r="Z1154" s="190" t="str">
        <f>IF(ISNUMBER(Q1155),VLOOKUP(J1154,Blocos!D:G,4,0),"")</f>
        <v/>
      </c>
      <c r="AA1154" s="190" t="str">
        <f>IF(ISNUMBER(Q1154),CONCATENATE("CREATE TABLE ""reg_",LOWER(J1154),""" (""ID"" bigint NOT NULL AUTO_INCREMENT,  ""HASHFILE"" varchar(255) DEFAULT NULL, ""ID_PAI"" bigint NOT NULL,"),IF(Q1154="Campo",CONCATENATE("""",L1154,""" ",VLOOKUP(R1154,Apoio!A:C,3,0)),""))&amp;IF(Z1154="","",CONCATENATE("PRIMARY KEY (""ID""), KEY ""FK_reg_",LOWER(Z1154),"_ID_PAI"" (""ID_PAI""), CONSTRAINT ""FK_reg_",LOWER(Z1154),"_ID_PAI"" FOREIGN KEY (""ID_PAI"") REFERENCES ""reg_",LOWER(Z1154),""" (""ID"")) ENGINE=InnoDB AUTO_INCREMENT=105774 DEFAULT CHARSET=utf8mb4 COLLATE=utf8mb4_0900_ai_ci;"))</f>
        <v>"SUB" int DEFAULT NULL,</v>
      </c>
      <c r="AB1154" s="190" t="str">
        <f t="shared" si="126"/>
        <v>`reg_c600`.`SUB`,</v>
      </c>
    </row>
    <row r="1155" spans="10:28" ht="14.5" hidden="1" customHeight="1" x14ac:dyDescent="0.3">
      <c r="J1155" s="187" t="str">
        <f t="shared" si="128"/>
        <v>C600</v>
      </c>
      <c r="K1155" s="196">
        <v>6</v>
      </c>
      <c r="L1155" s="285" t="s">
        <v>1608</v>
      </c>
      <c r="M1155" s="182" t="s">
        <v>1609</v>
      </c>
      <c r="N1155" s="196" t="s">
        <v>27</v>
      </c>
      <c r="O1155" s="196" t="s">
        <v>54</v>
      </c>
      <c r="P1155" s="196" t="s">
        <v>28</v>
      </c>
      <c r="Q1155" s="192" t="str">
        <f t="shared" ref="Q1155:Q1218" si="129">IF(B1155&lt;&gt;"",0,IF(C1155&lt;&gt;"",1,IF(D1155&lt;&gt;"",2,IF(E1155&lt;&gt;"",3,IF(F1155&lt;&gt;"",4,IF(G1155&lt;&gt;"",5,IF(H1155&lt;&gt;"",6,IF(ISNUMBER(K1155),"Campo",""))))))))</f>
        <v>Campo</v>
      </c>
      <c r="R1155" s="192" t="s">
        <v>27</v>
      </c>
      <c r="S1155" s="191" t="str">
        <f t="shared" ref="S1155:S1218" si="130">IFERROR(IF(ISNUMBER(Q1155),CONCATENATE("&lt;/registro&gt;
&lt;registro codigo=""",CONCATENATE(B1155,C1155,D1155,E1155,F1155,G1155,H1155),""" perfil=""",A1155,""" nivel=""",Q1155,"""&gt;"),""),"")</f>
        <v/>
      </c>
      <c r="T1155" s="192" t="str">
        <f t="shared" ref="T1155:T1218" si="131">IF(Q1155="Campo",CONCATENATE("&lt;campo posicao=""",K1155,"""&gt;
&lt;coluna&gt;",SUBSTITUTE(L1155," ",""),"&lt;/coluna&gt;
&lt;descricao&gt;",M1155,"&lt;/descricao&gt;
&lt;tipo&gt;",R1155,"&lt;/tipo&gt;
&lt;/campo&gt;"),"")</f>
        <v>&lt;campo posicao="6"&gt;
&lt;coluna&gt;COD_CONS&lt;/coluna&gt;
&lt;descricao&gt;- Código de classe de consumo de energia elétrica ou gás:&lt;/descricao&gt;
&lt;tipo&gt;C&lt;/tipo&gt;
&lt;/campo&gt;</v>
      </c>
      <c r="U1155" s="192" t="str">
        <f t="shared" si="127"/>
        <v>&lt;campo posicao="6"&gt;
&lt;coluna&gt;COD_CONS&lt;/coluna&gt;
&lt;descricao&gt;- Código de classe de consumo de energia elétrica ou gás:&lt;/descricao&gt;
&lt;tipo&gt;C&lt;/tipo&gt;
&lt;/campo&gt;</v>
      </c>
      <c r="V1155" s="192" t="str">
        <f t="shared" ref="V1155:V1218" si="132">IF(ISNUMBER(K1155),CONCATENATE("{""Column",K1155+1,""", """,L1155,"""},",""),"")</f>
        <v>{"Column7", "COD_CONS"},</v>
      </c>
      <c r="W1155" s="191" t="str">
        <f>IF(Q1155="Campo","@Campos(posicao = "&amp;K1155&amp;", tipo = '"&amp;R1155&amp;"')@Column(name = """&amp;L1155&amp;""")"&amp;IF(R1155="D","@Temporal(TemporalType.DATE)","")&amp;"private "&amp;VLOOKUP(TEXT(R1155,"@"),Apoio!A:B,2,0)&amp;" "&amp;SUBSTITUTE(LOWER(LEFT(L1155,1))&amp;RIGHT(PROPER(L1155),LEN(L1155)-1),"_","")&amp;";",IF(ISNUMBER(Q1155),IF(R1155="R","@Entity@Table(name = ""reg_"&amp;LOWER(J1155)&amp;""")@XmlRootElement","")&amp;VLOOKUP(J1155,Blocos!D:I,6,0)&amp;Apoio!$E$1&amp;Y1155,""))</f>
        <v>@Campos(posicao = 6, tipo = 'C')@Column(name = "COD_CONS")private String codCons;</v>
      </c>
      <c r="X1155" s="190" t="str">
        <f>IF(ISNUMBER(Q1155),COUNTIF(Blocos!G:G,J1155),"")</f>
        <v/>
      </c>
      <c r="Y1155" s="190" t="str">
        <f>IF(OR(X1155=0,X1155=""),"",VLOOKUP(SUMIFS(Blocos!A:A,Blocos!H:H,'EFD REGISTROS e Campos (2)'!X1155,Blocos!G:G,'EFD REGISTROS e Campos (2)'!J1155),Blocos!A:L,12,0))</f>
        <v/>
      </c>
      <c r="Z1155" s="190" t="str">
        <f>IF(ISNUMBER(Q1156),VLOOKUP(J1155,Blocos!D:G,4,0),"")</f>
        <v/>
      </c>
      <c r="AA1155" s="190" t="str">
        <f>IF(ISNUMBER(Q1155),CONCATENATE("CREATE TABLE ""reg_",LOWER(J1155),""" (""ID"" bigint NOT NULL AUTO_INCREMENT,  ""HASHFILE"" varchar(255) DEFAULT NULL, ""ID_PAI"" bigint NOT NULL,"),IF(Q1155="Campo",CONCATENATE("""",L1155,""" ",VLOOKUP(R1155,Apoio!A:C,3,0)),""))&amp;IF(Z1155="","",CONCATENATE("PRIMARY KEY (""ID""), KEY ""FK_reg_",LOWER(Z1155),"_ID_PAI"" (""ID_PAI""), CONSTRAINT ""FK_reg_",LOWER(Z1155),"_ID_PAI"" FOREIGN KEY (""ID_PAI"") REFERENCES ""reg_",LOWER(Z1155),""" (""ID"")) ENGINE=InnoDB AUTO_INCREMENT=105774 DEFAULT CHARSET=utf8mb4 COLLATE=utf8mb4_0900_ai_ci;"))</f>
        <v>"COD_CONS" varchar(255) DEFAULT NULL,</v>
      </c>
      <c r="AB1155" s="190" t="str">
        <f t="shared" si="126"/>
        <v>`reg_c600`.`COD_CONS`,</v>
      </c>
    </row>
    <row r="1156" spans="10:28" ht="14.5" hidden="1" customHeight="1" x14ac:dyDescent="0.3">
      <c r="J1156" s="187" t="str">
        <f t="shared" si="128"/>
        <v>C600</v>
      </c>
      <c r="K1156" s="196"/>
      <c r="L1156" s="285"/>
      <c r="M1156" s="182" t="s">
        <v>1610</v>
      </c>
      <c r="N1156" s="196"/>
      <c r="O1156" s="196"/>
      <c r="P1156" s="196"/>
      <c r="Q1156" s="192" t="str">
        <f t="shared" si="129"/>
        <v/>
      </c>
      <c r="S1156" s="191" t="str">
        <f t="shared" si="130"/>
        <v/>
      </c>
      <c r="T1156" s="192" t="str">
        <f t="shared" si="131"/>
        <v/>
      </c>
      <c r="U1156" s="192" t="str">
        <f t="shared" si="127"/>
        <v/>
      </c>
      <c r="V1156" s="192" t="str">
        <f t="shared" si="132"/>
        <v/>
      </c>
      <c r="W1156" s="191" t="str">
        <f>IF(Q1156="Campo","@Campos(posicao = "&amp;K1156&amp;", tipo = '"&amp;R1156&amp;"')@Column(name = """&amp;L1156&amp;""")"&amp;IF(R1156="D","@Temporal(TemporalType.DATE)","")&amp;"private "&amp;VLOOKUP(TEXT(R1156,"@"),Apoio!A:B,2,0)&amp;" "&amp;SUBSTITUTE(LOWER(LEFT(L1156,1))&amp;RIGHT(PROPER(L1156),LEN(L1156)-1),"_","")&amp;";",IF(ISNUMBER(Q1156),IF(R1156="R","@Entity@Table(name = ""reg_"&amp;LOWER(J1156)&amp;""")@XmlRootElement","")&amp;VLOOKUP(J1156,Blocos!D:I,6,0)&amp;Apoio!$E$1&amp;Y1156,""))</f>
        <v/>
      </c>
      <c r="X1156" s="190" t="str">
        <f>IF(ISNUMBER(Q1156),COUNTIF(Blocos!G:G,J1156),"")</f>
        <v/>
      </c>
      <c r="Y1156" s="190" t="str">
        <f>IF(OR(X1156=0,X1156=""),"",VLOOKUP(SUMIFS(Blocos!A:A,Blocos!H:H,'EFD REGISTROS e Campos (2)'!X1156,Blocos!G:G,'EFD REGISTROS e Campos (2)'!J1156),Blocos!A:L,12,0))</f>
        <v/>
      </c>
      <c r="Z1156" s="190" t="str">
        <f>IF(ISNUMBER(Q1157),VLOOKUP(J1156,Blocos!D:G,4,0),"")</f>
        <v/>
      </c>
      <c r="AA1156" s="190" t="str">
        <f>IF(ISNUMBER(Q1156),CONCATENATE("CREATE TABLE ""reg_",LOWER(J1156),""" (""ID"" bigint NOT NULL AUTO_INCREMENT,  ""HASHFILE"" varchar(255) DEFAULT NULL, ""ID_PAI"" bigint NOT NULL,"),IF(Q1156="Campo",CONCATENATE("""",L1156,""" ",VLOOKUP(R1156,Apoio!A:C,3,0)),""))&amp;IF(Z1156="","",CONCATENATE("PRIMARY KEY (""ID""), KEY ""FK_reg_",LOWER(Z1156),"_ID_PAI"" (""ID_PAI""), CONSTRAINT ""FK_reg_",LOWER(Z1156),"_ID_PAI"" FOREIGN KEY (""ID_PAI"") REFERENCES ""reg_",LOWER(Z1156),""" (""ID"")) ENGINE=InnoDB AUTO_INCREMENT=105774 DEFAULT CHARSET=utf8mb4 COLLATE=utf8mb4_0900_ai_ci;"))</f>
        <v/>
      </c>
      <c r="AB1156" s="190" t="str">
        <f t="shared" ref="AB1156:AB1219" si="133">IF(Q1156="Campo",CONCATENATE(IF(K1156=1,"USE `efdicms`;SELECT ",""),"`reg_",LOWER(J1156),"`.`",L1156,"`,"),"")&amp;IF(J1156&lt;&gt;J1157,CONCATENATE("FROM `efdicms`.`reg_",LOWER(J1156),"`;"""),"")</f>
        <v/>
      </c>
    </row>
    <row r="1157" spans="10:28" ht="14.5" hidden="1" customHeight="1" x14ac:dyDescent="0.3">
      <c r="J1157" s="187" t="str">
        <f t="shared" si="128"/>
        <v>C600</v>
      </c>
      <c r="K1157" s="196"/>
      <c r="L1157" s="285"/>
      <c r="M1157" s="182" t="s">
        <v>1611</v>
      </c>
      <c r="N1157" s="196"/>
      <c r="O1157" s="196"/>
      <c r="P1157" s="196"/>
      <c r="Q1157" s="192" t="str">
        <f t="shared" si="129"/>
        <v/>
      </c>
      <c r="S1157" s="191" t="str">
        <f t="shared" si="130"/>
        <v/>
      </c>
      <c r="T1157" s="192" t="str">
        <f t="shared" si="131"/>
        <v/>
      </c>
      <c r="U1157" s="192" t="str">
        <f t="shared" si="127"/>
        <v/>
      </c>
      <c r="V1157" s="192" t="str">
        <f t="shared" si="132"/>
        <v/>
      </c>
      <c r="W1157" s="191" t="str">
        <f>IF(Q1157="Campo","@Campos(posicao = "&amp;K1157&amp;", tipo = '"&amp;R1157&amp;"')@Column(name = """&amp;L1157&amp;""")"&amp;IF(R1157="D","@Temporal(TemporalType.DATE)","")&amp;"private "&amp;VLOOKUP(TEXT(R1157,"@"),Apoio!A:B,2,0)&amp;" "&amp;SUBSTITUTE(LOWER(LEFT(L1157,1))&amp;RIGHT(PROPER(L1157),LEN(L1157)-1),"_","")&amp;";",IF(ISNUMBER(Q1157),IF(R1157="R","@Entity@Table(name = ""reg_"&amp;LOWER(J1157)&amp;""")@XmlRootElement","")&amp;VLOOKUP(J1157,Blocos!D:I,6,0)&amp;Apoio!$E$1&amp;Y1157,""))</f>
        <v/>
      </c>
      <c r="X1157" s="190" t="str">
        <f>IF(ISNUMBER(Q1157),COUNTIF(Blocos!G:G,J1157),"")</f>
        <v/>
      </c>
      <c r="Y1157" s="190" t="str">
        <f>IF(OR(X1157=0,X1157=""),"",VLOOKUP(SUMIFS(Blocos!A:A,Blocos!H:H,'EFD REGISTROS e Campos (2)'!X1157,Blocos!G:G,'EFD REGISTROS e Campos (2)'!J1157),Blocos!A:L,12,0))</f>
        <v/>
      </c>
      <c r="Z1157" s="190" t="str">
        <f>IF(ISNUMBER(Q1158),VLOOKUP(J1157,Blocos!D:G,4,0),"")</f>
        <v/>
      </c>
      <c r="AA1157" s="190" t="str">
        <f>IF(ISNUMBER(Q1157),CONCATENATE("CREATE TABLE ""reg_",LOWER(J1157),""" (""ID"" bigint NOT NULL AUTO_INCREMENT,  ""HASHFILE"" varchar(255) DEFAULT NULL, ""ID_PAI"" bigint NOT NULL,"),IF(Q1157="Campo",CONCATENATE("""",L1157,""" ",VLOOKUP(R1157,Apoio!A:C,3,0)),""))&amp;IF(Z1157="","",CONCATENATE("PRIMARY KEY (""ID""), KEY ""FK_reg_",LOWER(Z1157),"_ID_PAI"" (""ID_PAI""), CONSTRAINT ""FK_reg_",LOWER(Z1157),"_ID_PAI"" FOREIGN KEY (""ID_PAI"") REFERENCES ""reg_",LOWER(Z1157),""" (""ID"")) ENGINE=InnoDB AUTO_INCREMENT=105774 DEFAULT CHARSET=utf8mb4 COLLATE=utf8mb4_0900_ai_ci;"))</f>
        <v/>
      </c>
      <c r="AB1157" s="190" t="str">
        <f t="shared" si="133"/>
        <v/>
      </c>
    </row>
    <row r="1158" spans="10:28" ht="14.5" hidden="1" customHeight="1" x14ac:dyDescent="0.3">
      <c r="J1158" s="187" t="str">
        <f t="shared" si="128"/>
        <v>C600</v>
      </c>
      <c r="K1158" s="196"/>
      <c r="L1158" s="285"/>
      <c r="M1158" s="182" t="s">
        <v>1612</v>
      </c>
      <c r="N1158" s="196"/>
      <c r="O1158" s="196"/>
      <c r="P1158" s="196"/>
      <c r="Q1158" s="192" t="str">
        <f t="shared" si="129"/>
        <v/>
      </c>
      <c r="S1158" s="191" t="str">
        <f t="shared" si="130"/>
        <v/>
      </c>
      <c r="T1158" s="192" t="str">
        <f t="shared" si="131"/>
        <v/>
      </c>
      <c r="U1158" s="192" t="str">
        <f t="shared" si="127"/>
        <v/>
      </c>
      <c r="V1158" s="192" t="str">
        <f t="shared" si="132"/>
        <v/>
      </c>
      <c r="W1158" s="191" t="str">
        <f>IF(Q1158="Campo","@Campos(posicao = "&amp;K1158&amp;", tipo = '"&amp;R1158&amp;"')@Column(name = """&amp;L1158&amp;""")"&amp;IF(R1158="D","@Temporal(TemporalType.DATE)","")&amp;"private "&amp;VLOOKUP(TEXT(R1158,"@"),Apoio!A:B,2,0)&amp;" "&amp;SUBSTITUTE(LOWER(LEFT(L1158,1))&amp;RIGHT(PROPER(L1158),LEN(L1158)-1),"_","")&amp;";",IF(ISNUMBER(Q1158),IF(R1158="R","@Entity@Table(name = ""reg_"&amp;LOWER(J1158)&amp;""")@XmlRootElement","")&amp;VLOOKUP(J1158,Blocos!D:I,6,0)&amp;Apoio!$E$1&amp;Y1158,""))</f>
        <v/>
      </c>
      <c r="X1158" s="190" t="str">
        <f>IF(ISNUMBER(Q1158),COUNTIF(Blocos!G:G,J1158),"")</f>
        <v/>
      </c>
      <c r="Y1158" s="190" t="str">
        <f>IF(OR(X1158=0,X1158=""),"",VLOOKUP(SUMIFS(Blocos!A:A,Blocos!H:H,'EFD REGISTROS e Campos (2)'!X1158,Blocos!G:G,'EFD REGISTROS e Campos (2)'!J1158),Blocos!A:L,12,0))</f>
        <v/>
      </c>
      <c r="Z1158" s="190" t="str">
        <f>IF(ISNUMBER(Q1159),VLOOKUP(J1158,Blocos!D:G,4,0),"")</f>
        <v/>
      </c>
      <c r="AA1158" s="190" t="str">
        <f>IF(ISNUMBER(Q1158),CONCATENATE("CREATE TABLE ""reg_",LOWER(J1158),""" (""ID"" bigint NOT NULL AUTO_INCREMENT,  ""HASHFILE"" varchar(255) DEFAULT NULL, ""ID_PAI"" bigint NOT NULL,"),IF(Q1158="Campo",CONCATENATE("""",L1158,""" ",VLOOKUP(R1158,Apoio!A:C,3,0)),""))&amp;IF(Z1158="","",CONCATENATE("PRIMARY KEY (""ID""), KEY ""FK_reg_",LOWER(Z1158),"_ID_PAI"" (""ID_PAI""), CONSTRAINT ""FK_reg_",LOWER(Z1158),"_ID_PAI"" FOREIGN KEY (""ID_PAI"") REFERENCES ""reg_",LOWER(Z1158),""" (""ID"")) ENGINE=InnoDB AUTO_INCREMENT=105774 DEFAULT CHARSET=utf8mb4 COLLATE=utf8mb4_0900_ai_ci;"))</f>
        <v/>
      </c>
      <c r="AB1158" s="190" t="str">
        <f t="shared" si="133"/>
        <v/>
      </c>
    </row>
    <row r="1159" spans="10:28" ht="14.5" hidden="1" customHeight="1" x14ac:dyDescent="0.3">
      <c r="J1159" s="187" t="str">
        <f t="shared" si="128"/>
        <v>C600</v>
      </c>
      <c r="K1159" s="196"/>
      <c r="L1159" s="285"/>
      <c r="M1159" s="182" t="s">
        <v>1613</v>
      </c>
      <c r="N1159" s="196"/>
      <c r="O1159" s="196"/>
      <c r="P1159" s="196"/>
      <c r="Q1159" s="192" t="str">
        <f t="shared" si="129"/>
        <v/>
      </c>
      <c r="S1159" s="191" t="str">
        <f t="shared" si="130"/>
        <v/>
      </c>
      <c r="T1159" s="192" t="str">
        <f t="shared" si="131"/>
        <v/>
      </c>
      <c r="U1159" s="192" t="str">
        <f t="shared" si="127"/>
        <v/>
      </c>
      <c r="V1159" s="192" t="str">
        <f t="shared" si="132"/>
        <v/>
      </c>
      <c r="W1159" s="191" t="str">
        <f>IF(Q1159="Campo","@Campos(posicao = "&amp;K1159&amp;", tipo = '"&amp;R1159&amp;"')@Column(name = """&amp;L1159&amp;""")"&amp;IF(R1159="D","@Temporal(TemporalType.DATE)","")&amp;"private "&amp;VLOOKUP(TEXT(R1159,"@"),Apoio!A:B,2,0)&amp;" "&amp;SUBSTITUTE(LOWER(LEFT(L1159,1))&amp;RIGHT(PROPER(L1159),LEN(L1159)-1),"_","")&amp;";",IF(ISNUMBER(Q1159),IF(R1159="R","@Entity@Table(name = ""reg_"&amp;LOWER(J1159)&amp;""")@XmlRootElement","")&amp;VLOOKUP(J1159,Blocos!D:I,6,0)&amp;Apoio!$E$1&amp;Y1159,""))</f>
        <v/>
      </c>
      <c r="X1159" s="190" t="str">
        <f>IF(ISNUMBER(Q1159),COUNTIF(Blocos!G:G,J1159),"")</f>
        <v/>
      </c>
      <c r="Y1159" s="190" t="str">
        <f>IF(OR(X1159=0,X1159=""),"",VLOOKUP(SUMIFS(Blocos!A:A,Blocos!H:H,'EFD REGISTROS e Campos (2)'!X1159,Blocos!G:G,'EFD REGISTROS e Campos (2)'!J1159),Blocos!A:L,12,0))</f>
        <v/>
      </c>
      <c r="Z1159" s="190" t="str">
        <f>IF(ISNUMBER(Q1160),VLOOKUP(J1159,Blocos!D:G,4,0),"")</f>
        <v/>
      </c>
      <c r="AA1159" s="190" t="str">
        <f>IF(ISNUMBER(Q1159),CONCATENATE("CREATE TABLE ""reg_",LOWER(J1159),""" (""ID"" bigint NOT NULL AUTO_INCREMENT,  ""HASHFILE"" varchar(255) DEFAULT NULL, ""ID_PAI"" bigint NOT NULL,"),IF(Q1159="Campo",CONCATENATE("""",L1159,""" ",VLOOKUP(R1159,Apoio!A:C,3,0)),""))&amp;IF(Z1159="","",CONCATENATE("PRIMARY KEY (""ID""), KEY ""FK_reg_",LOWER(Z1159),"_ID_PAI"" (""ID_PAI""), CONSTRAINT ""FK_reg_",LOWER(Z1159),"_ID_PAI"" FOREIGN KEY (""ID_PAI"") REFERENCES ""reg_",LOWER(Z1159),""" (""ID"")) ENGINE=InnoDB AUTO_INCREMENT=105774 DEFAULT CHARSET=utf8mb4 COLLATE=utf8mb4_0900_ai_ci;"))</f>
        <v/>
      </c>
      <c r="AB1159" s="190" t="str">
        <f t="shared" si="133"/>
        <v/>
      </c>
    </row>
    <row r="1160" spans="10:28" ht="14.5" hidden="1" customHeight="1" x14ac:dyDescent="0.3">
      <c r="J1160" s="187" t="str">
        <f t="shared" si="128"/>
        <v>C600</v>
      </c>
      <c r="K1160" s="196"/>
      <c r="L1160" s="285"/>
      <c r="M1160" s="182" t="s">
        <v>1614</v>
      </c>
      <c r="N1160" s="196"/>
      <c r="O1160" s="196"/>
      <c r="P1160" s="196"/>
      <c r="Q1160" s="192" t="str">
        <f t="shared" si="129"/>
        <v/>
      </c>
      <c r="S1160" s="191" t="str">
        <f t="shared" si="130"/>
        <v/>
      </c>
      <c r="T1160" s="192" t="str">
        <f t="shared" si="131"/>
        <v/>
      </c>
      <c r="U1160" s="192" t="str">
        <f t="shared" si="127"/>
        <v/>
      </c>
      <c r="V1160" s="192" t="str">
        <f t="shared" si="132"/>
        <v/>
      </c>
      <c r="W1160" s="191" t="str">
        <f>IF(Q1160="Campo","@Campos(posicao = "&amp;K1160&amp;", tipo = '"&amp;R1160&amp;"')@Column(name = """&amp;L1160&amp;""")"&amp;IF(R1160="D","@Temporal(TemporalType.DATE)","")&amp;"private "&amp;VLOOKUP(TEXT(R1160,"@"),Apoio!A:B,2,0)&amp;" "&amp;SUBSTITUTE(LOWER(LEFT(L1160,1))&amp;RIGHT(PROPER(L1160),LEN(L1160)-1),"_","")&amp;";",IF(ISNUMBER(Q1160),IF(R1160="R","@Entity@Table(name = ""reg_"&amp;LOWER(J1160)&amp;""")@XmlRootElement","")&amp;VLOOKUP(J1160,Blocos!D:I,6,0)&amp;Apoio!$E$1&amp;Y1160,""))</f>
        <v/>
      </c>
      <c r="X1160" s="190" t="str">
        <f>IF(ISNUMBER(Q1160),COUNTIF(Blocos!G:G,J1160),"")</f>
        <v/>
      </c>
      <c r="Y1160" s="190" t="str">
        <f>IF(OR(X1160=0,X1160=""),"",VLOOKUP(SUMIFS(Blocos!A:A,Blocos!H:H,'EFD REGISTROS e Campos (2)'!X1160,Blocos!G:G,'EFD REGISTROS e Campos (2)'!J1160),Blocos!A:L,12,0))</f>
        <v/>
      </c>
      <c r="Z1160" s="190" t="str">
        <f>IF(ISNUMBER(Q1161),VLOOKUP(J1160,Blocos!D:G,4,0),"")</f>
        <v/>
      </c>
      <c r="AA1160" s="190" t="str">
        <f>IF(ISNUMBER(Q1160),CONCATENATE("CREATE TABLE ""reg_",LOWER(J1160),""" (""ID"" bigint NOT NULL AUTO_INCREMENT,  ""HASHFILE"" varchar(255) DEFAULT NULL, ""ID_PAI"" bigint NOT NULL,"),IF(Q1160="Campo",CONCATENATE("""",L1160,""" ",VLOOKUP(R1160,Apoio!A:C,3,0)),""))&amp;IF(Z1160="","",CONCATENATE("PRIMARY KEY (""ID""), KEY ""FK_reg_",LOWER(Z1160),"_ID_PAI"" (""ID_PAI""), CONSTRAINT ""FK_reg_",LOWER(Z1160),"_ID_PAI"" FOREIGN KEY (""ID_PAI"") REFERENCES ""reg_",LOWER(Z1160),""" (""ID"")) ENGINE=InnoDB AUTO_INCREMENT=105774 DEFAULT CHARSET=utf8mb4 COLLATE=utf8mb4_0900_ai_ci;"))</f>
        <v/>
      </c>
      <c r="AB1160" s="190" t="str">
        <f t="shared" si="133"/>
        <v/>
      </c>
    </row>
    <row r="1161" spans="10:28" ht="14.5" hidden="1" customHeight="1" x14ac:dyDescent="0.3">
      <c r="J1161" s="187" t="str">
        <f t="shared" si="128"/>
        <v>C600</v>
      </c>
      <c r="K1161" s="196"/>
      <c r="L1161" s="285"/>
      <c r="M1161" s="182" t="s">
        <v>1615</v>
      </c>
      <c r="N1161" s="196"/>
      <c r="O1161" s="196"/>
      <c r="P1161" s="196"/>
      <c r="Q1161" s="192" t="str">
        <f t="shared" si="129"/>
        <v/>
      </c>
      <c r="S1161" s="191" t="str">
        <f t="shared" si="130"/>
        <v/>
      </c>
      <c r="T1161" s="192" t="str">
        <f t="shared" si="131"/>
        <v/>
      </c>
      <c r="U1161" s="192" t="str">
        <f t="shared" si="127"/>
        <v/>
      </c>
      <c r="V1161" s="192" t="str">
        <f t="shared" si="132"/>
        <v/>
      </c>
      <c r="W1161" s="191" t="str">
        <f>IF(Q1161="Campo","@Campos(posicao = "&amp;K1161&amp;", tipo = '"&amp;R1161&amp;"')@Column(name = """&amp;L1161&amp;""")"&amp;IF(R1161="D","@Temporal(TemporalType.DATE)","")&amp;"private "&amp;VLOOKUP(TEXT(R1161,"@"),Apoio!A:B,2,0)&amp;" "&amp;SUBSTITUTE(LOWER(LEFT(L1161,1))&amp;RIGHT(PROPER(L1161),LEN(L1161)-1),"_","")&amp;";",IF(ISNUMBER(Q1161),IF(R1161="R","@Entity@Table(name = ""reg_"&amp;LOWER(J1161)&amp;""")@XmlRootElement","")&amp;VLOOKUP(J1161,Blocos!D:I,6,0)&amp;Apoio!$E$1&amp;Y1161,""))</f>
        <v/>
      </c>
      <c r="X1161" s="190" t="str">
        <f>IF(ISNUMBER(Q1161),COUNTIF(Blocos!G:G,J1161),"")</f>
        <v/>
      </c>
      <c r="Y1161" s="190" t="str">
        <f>IF(OR(X1161=0,X1161=""),"",VLOOKUP(SUMIFS(Blocos!A:A,Blocos!H:H,'EFD REGISTROS e Campos (2)'!X1161,Blocos!G:G,'EFD REGISTROS e Campos (2)'!J1161),Blocos!A:L,12,0))</f>
        <v/>
      </c>
      <c r="Z1161" s="190" t="str">
        <f>IF(ISNUMBER(Q1162),VLOOKUP(J1161,Blocos!D:G,4,0),"")</f>
        <v/>
      </c>
      <c r="AA1161" s="190" t="str">
        <f>IF(ISNUMBER(Q1161),CONCATENATE("CREATE TABLE ""reg_",LOWER(J1161),""" (""ID"" bigint NOT NULL AUTO_INCREMENT,  ""HASHFILE"" varchar(255) DEFAULT NULL, ""ID_PAI"" bigint NOT NULL,"),IF(Q1161="Campo",CONCATENATE("""",L1161,""" ",VLOOKUP(R1161,Apoio!A:C,3,0)),""))&amp;IF(Z1161="","",CONCATENATE("PRIMARY KEY (""ID""), KEY ""FK_reg_",LOWER(Z1161),"_ID_PAI"" (""ID_PAI""), CONSTRAINT ""FK_reg_",LOWER(Z1161),"_ID_PAI"" FOREIGN KEY (""ID_PAI"") REFERENCES ""reg_",LOWER(Z1161),""" (""ID"")) ENGINE=InnoDB AUTO_INCREMENT=105774 DEFAULT CHARSET=utf8mb4 COLLATE=utf8mb4_0900_ai_ci;"))</f>
        <v/>
      </c>
      <c r="AB1161" s="190" t="str">
        <f t="shared" si="133"/>
        <v/>
      </c>
    </row>
    <row r="1162" spans="10:28" ht="14.5" hidden="1" customHeight="1" x14ac:dyDescent="0.3">
      <c r="J1162" s="187" t="str">
        <f t="shared" si="128"/>
        <v>C600</v>
      </c>
      <c r="K1162" s="196"/>
      <c r="L1162" s="285"/>
      <c r="M1162" s="182" t="s">
        <v>1616</v>
      </c>
      <c r="N1162" s="196"/>
      <c r="O1162" s="196"/>
      <c r="P1162" s="196"/>
      <c r="Q1162" s="192" t="str">
        <f t="shared" si="129"/>
        <v/>
      </c>
      <c r="S1162" s="191" t="str">
        <f t="shared" si="130"/>
        <v/>
      </c>
      <c r="T1162" s="192" t="str">
        <f t="shared" si="131"/>
        <v/>
      </c>
      <c r="U1162" s="192" t="str">
        <f t="shared" si="127"/>
        <v/>
      </c>
      <c r="V1162" s="192" t="str">
        <f t="shared" si="132"/>
        <v/>
      </c>
      <c r="W1162" s="191" t="str">
        <f>IF(Q1162="Campo","@Campos(posicao = "&amp;K1162&amp;", tipo = '"&amp;R1162&amp;"')@Column(name = """&amp;L1162&amp;""")"&amp;IF(R1162="D","@Temporal(TemporalType.DATE)","")&amp;"private "&amp;VLOOKUP(TEXT(R1162,"@"),Apoio!A:B,2,0)&amp;" "&amp;SUBSTITUTE(LOWER(LEFT(L1162,1))&amp;RIGHT(PROPER(L1162),LEN(L1162)-1),"_","")&amp;";",IF(ISNUMBER(Q1162),IF(R1162="R","@Entity@Table(name = ""reg_"&amp;LOWER(J1162)&amp;""")@XmlRootElement","")&amp;VLOOKUP(J1162,Blocos!D:I,6,0)&amp;Apoio!$E$1&amp;Y1162,""))</f>
        <v/>
      </c>
      <c r="X1162" s="190" t="str">
        <f>IF(ISNUMBER(Q1162),COUNTIF(Blocos!G:G,J1162),"")</f>
        <v/>
      </c>
      <c r="Y1162" s="190" t="str">
        <f>IF(OR(X1162=0,X1162=""),"",VLOOKUP(SUMIFS(Blocos!A:A,Blocos!H:H,'EFD REGISTROS e Campos (2)'!X1162,Blocos!G:G,'EFD REGISTROS e Campos (2)'!J1162),Blocos!A:L,12,0))</f>
        <v/>
      </c>
      <c r="Z1162" s="190" t="str">
        <f>IF(ISNUMBER(Q1163),VLOOKUP(J1162,Blocos!D:G,4,0),"")</f>
        <v/>
      </c>
      <c r="AA1162" s="190" t="str">
        <f>IF(ISNUMBER(Q1162),CONCATENATE("CREATE TABLE ""reg_",LOWER(J1162),""" (""ID"" bigint NOT NULL AUTO_INCREMENT,  ""HASHFILE"" varchar(255) DEFAULT NULL, ""ID_PAI"" bigint NOT NULL,"),IF(Q1162="Campo",CONCATENATE("""",L1162,""" ",VLOOKUP(R1162,Apoio!A:C,3,0)),""))&amp;IF(Z1162="","",CONCATENATE("PRIMARY KEY (""ID""), KEY ""FK_reg_",LOWER(Z1162),"_ID_PAI"" (""ID_PAI""), CONSTRAINT ""FK_reg_",LOWER(Z1162),"_ID_PAI"" FOREIGN KEY (""ID_PAI"") REFERENCES ""reg_",LOWER(Z1162),""" (""ID"")) ENGINE=InnoDB AUTO_INCREMENT=105774 DEFAULT CHARSET=utf8mb4 COLLATE=utf8mb4_0900_ai_ci;"))</f>
        <v/>
      </c>
      <c r="AB1162" s="190" t="str">
        <f t="shared" si="133"/>
        <v/>
      </c>
    </row>
    <row r="1163" spans="10:28" ht="14.5" hidden="1" customHeight="1" x14ac:dyDescent="0.3">
      <c r="J1163" s="187" t="str">
        <f t="shared" si="128"/>
        <v>C600</v>
      </c>
      <c r="K1163" s="196"/>
      <c r="L1163" s="285"/>
      <c r="M1163" s="182" t="s">
        <v>1617</v>
      </c>
      <c r="N1163" s="196"/>
      <c r="O1163" s="196"/>
      <c r="P1163" s="196"/>
      <c r="Q1163" s="192" t="str">
        <f t="shared" si="129"/>
        <v/>
      </c>
      <c r="S1163" s="191" t="str">
        <f t="shared" si="130"/>
        <v/>
      </c>
      <c r="T1163" s="192" t="str">
        <f t="shared" si="131"/>
        <v/>
      </c>
      <c r="U1163" s="192" t="str">
        <f t="shared" si="127"/>
        <v/>
      </c>
      <c r="V1163" s="192" t="str">
        <f t="shared" si="132"/>
        <v/>
      </c>
      <c r="W1163" s="191" t="str">
        <f>IF(Q1163="Campo","@Campos(posicao = "&amp;K1163&amp;", tipo = '"&amp;R1163&amp;"')@Column(name = """&amp;L1163&amp;""")"&amp;IF(R1163="D","@Temporal(TemporalType.DATE)","")&amp;"private "&amp;VLOOKUP(TEXT(R1163,"@"),Apoio!A:B,2,0)&amp;" "&amp;SUBSTITUTE(LOWER(LEFT(L1163,1))&amp;RIGHT(PROPER(L1163),LEN(L1163)-1),"_","")&amp;";",IF(ISNUMBER(Q1163),IF(R1163="R","@Entity@Table(name = ""reg_"&amp;LOWER(J1163)&amp;""")@XmlRootElement","")&amp;VLOOKUP(J1163,Blocos!D:I,6,0)&amp;Apoio!$E$1&amp;Y1163,""))</f>
        <v/>
      </c>
      <c r="X1163" s="190" t="str">
        <f>IF(ISNUMBER(Q1163),COUNTIF(Blocos!G:G,J1163),"")</f>
        <v/>
      </c>
      <c r="Y1163" s="190" t="str">
        <f>IF(OR(X1163=0,X1163=""),"",VLOOKUP(SUMIFS(Blocos!A:A,Blocos!H:H,'EFD REGISTROS e Campos (2)'!X1163,Blocos!G:G,'EFD REGISTROS e Campos (2)'!J1163),Blocos!A:L,12,0))</f>
        <v/>
      </c>
      <c r="Z1163" s="190" t="str">
        <f>IF(ISNUMBER(Q1164),VLOOKUP(J1163,Blocos!D:G,4,0),"")</f>
        <v/>
      </c>
      <c r="AA1163" s="190" t="str">
        <f>IF(ISNUMBER(Q1163),CONCATENATE("CREATE TABLE ""reg_",LOWER(J1163),""" (""ID"" bigint NOT NULL AUTO_INCREMENT,  ""HASHFILE"" varchar(255) DEFAULT NULL, ""ID_PAI"" bigint NOT NULL,"),IF(Q1163="Campo",CONCATENATE("""",L1163,""" ",VLOOKUP(R1163,Apoio!A:C,3,0)),""))&amp;IF(Z1163="","",CONCATENATE("PRIMARY KEY (""ID""), KEY ""FK_reg_",LOWER(Z1163),"_ID_PAI"" (""ID_PAI""), CONSTRAINT ""FK_reg_",LOWER(Z1163),"_ID_PAI"" FOREIGN KEY (""ID_PAI"") REFERENCES ""reg_",LOWER(Z1163),""" (""ID"")) ENGINE=InnoDB AUTO_INCREMENT=105774 DEFAULT CHARSET=utf8mb4 COLLATE=utf8mb4_0900_ai_ci;"))</f>
        <v/>
      </c>
      <c r="AB1163" s="190" t="str">
        <f t="shared" si="133"/>
        <v/>
      </c>
    </row>
    <row r="1164" spans="10:28" ht="14.5" hidden="1" customHeight="1" x14ac:dyDescent="0.3">
      <c r="J1164" s="187" t="str">
        <f t="shared" si="128"/>
        <v>C600</v>
      </c>
      <c r="K1164" s="196"/>
      <c r="L1164" s="285"/>
      <c r="M1164" s="182" t="s">
        <v>1618</v>
      </c>
      <c r="N1164" s="196"/>
      <c r="O1164" s="196"/>
      <c r="P1164" s="196"/>
      <c r="Q1164" s="192" t="str">
        <f t="shared" si="129"/>
        <v/>
      </c>
      <c r="S1164" s="191" t="str">
        <f t="shared" si="130"/>
        <v/>
      </c>
      <c r="T1164" s="192" t="str">
        <f t="shared" si="131"/>
        <v/>
      </c>
      <c r="U1164" s="192" t="str">
        <f t="shared" si="127"/>
        <v/>
      </c>
      <c r="V1164" s="192" t="str">
        <f t="shared" si="132"/>
        <v/>
      </c>
      <c r="W1164" s="191" t="str">
        <f>IF(Q1164="Campo","@Campos(posicao = "&amp;K1164&amp;", tipo = '"&amp;R1164&amp;"')@Column(name = """&amp;L1164&amp;""")"&amp;IF(R1164="D","@Temporal(TemporalType.DATE)","")&amp;"private "&amp;VLOOKUP(TEXT(R1164,"@"),Apoio!A:B,2,0)&amp;" "&amp;SUBSTITUTE(LOWER(LEFT(L1164,1))&amp;RIGHT(PROPER(L1164),LEN(L1164)-1),"_","")&amp;";",IF(ISNUMBER(Q1164),IF(R1164="R","@Entity@Table(name = ""reg_"&amp;LOWER(J1164)&amp;""")@XmlRootElement","")&amp;VLOOKUP(J1164,Blocos!D:I,6,0)&amp;Apoio!$E$1&amp;Y1164,""))</f>
        <v/>
      </c>
      <c r="X1164" s="190" t="str">
        <f>IF(ISNUMBER(Q1164),COUNTIF(Blocos!G:G,J1164),"")</f>
        <v/>
      </c>
      <c r="Y1164" s="190" t="str">
        <f>IF(OR(X1164=0,X1164=""),"",VLOOKUP(SUMIFS(Blocos!A:A,Blocos!H:H,'EFD REGISTROS e Campos (2)'!X1164,Blocos!G:G,'EFD REGISTROS e Campos (2)'!J1164),Blocos!A:L,12,0))</f>
        <v/>
      </c>
      <c r="Z1164" s="190" t="str">
        <f>IF(ISNUMBER(Q1165),VLOOKUP(J1164,Blocos!D:G,4,0),"")</f>
        <v/>
      </c>
      <c r="AA1164" s="190" t="str">
        <f>IF(ISNUMBER(Q1164),CONCATENATE("CREATE TABLE ""reg_",LOWER(J1164),""" (""ID"" bigint NOT NULL AUTO_INCREMENT,  ""HASHFILE"" varchar(255) DEFAULT NULL, ""ID_PAI"" bigint NOT NULL,"),IF(Q1164="Campo",CONCATENATE("""",L1164,""" ",VLOOKUP(R1164,Apoio!A:C,3,0)),""))&amp;IF(Z1164="","",CONCATENATE("PRIMARY KEY (""ID""), KEY ""FK_reg_",LOWER(Z1164),"_ID_PAI"" (""ID_PAI""), CONSTRAINT ""FK_reg_",LOWER(Z1164),"_ID_PAI"" FOREIGN KEY (""ID_PAI"") REFERENCES ""reg_",LOWER(Z1164),""" (""ID"")) ENGINE=InnoDB AUTO_INCREMENT=105774 DEFAULT CHARSET=utf8mb4 COLLATE=utf8mb4_0900_ai_ci;"))</f>
        <v/>
      </c>
      <c r="AB1164" s="190" t="str">
        <f t="shared" si="133"/>
        <v/>
      </c>
    </row>
    <row r="1165" spans="10:28" ht="14.5" hidden="1" customHeight="1" x14ac:dyDescent="0.3">
      <c r="J1165" s="187" t="str">
        <f t="shared" si="128"/>
        <v>C600</v>
      </c>
      <c r="K1165" s="181">
        <v>7</v>
      </c>
      <c r="L1165" s="289" t="s">
        <v>1710</v>
      </c>
      <c r="M1165" s="182" t="s">
        <v>1711</v>
      </c>
      <c r="N1165" s="181" t="s">
        <v>32</v>
      </c>
      <c r="O1165" s="181" t="s">
        <v>28</v>
      </c>
      <c r="P1165" s="181" t="s">
        <v>28</v>
      </c>
      <c r="Q1165" s="192" t="str">
        <f t="shared" si="129"/>
        <v>Campo</v>
      </c>
      <c r="R1165" s="192" t="s">
        <v>3607</v>
      </c>
      <c r="S1165" s="191" t="str">
        <f t="shared" si="130"/>
        <v/>
      </c>
      <c r="T1165" s="192" t="str">
        <f t="shared" si="131"/>
        <v>&lt;campo posicao="7"&gt;
&lt;coluna&gt;QTD_CONS&lt;/coluna&gt;
&lt;descricao&gt;Quantidade de documentos consolidados neste registro&lt;/descricao&gt;
&lt;tipo&gt;I&lt;/tipo&gt;
&lt;/campo&gt;</v>
      </c>
      <c r="U1165" s="192" t="str">
        <f t="shared" si="127"/>
        <v>&lt;campo posicao="7"&gt;
&lt;coluna&gt;QTD_CONS&lt;/coluna&gt;
&lt;descricao&gt;Quantidade de documentos consolidados neste registro&lt;/descricao&gt;
&lt;tipo&gt;I&lt;/tipo&gt;
&lt;/campo&gt;</v>
      </c>
      <c r="V1165" s="192" t="str">
        <f t="shared" si="132"/>
        <v>{"Column8", "QTD_CONS"},</v>
      </c>
      <c r="W1165" s="191" t="str">
        <f>IF(Q1165="Campo","@Campos(posicao = "&amp;K1165&amp;", tipo = '"&amp;R1165&amp;"')@Column(name = """&amp;L1165&amp;""")"&amp;IF(R1165="D","@Temporal(TemporalType.DATE)","")&amp;"private "&amp;VLOOKUP(TEXT(R1165,"@"),Apoio!A:B,2,0)&amp;" "&amp;SUBSTITUTE(LOWER(LEFT(L1165,1))&amp;RIGHT(PROPER(L1165),LEN(L1165)-1),"_","")&amp;";",IF(ISNUMBER(Q1165),IF(R1165="R","@Entity@Table(name = ""reg_"&amp;LOWER(J1165)&amp;""")@XmlRootElement","")&amp;VLOOKUP(J1165,Blocos!D:I,6,0)&amp;Apoio!$E$1&amp;Y1165,""))</f>
        <v>@Campos(posicao = 7, tipo = 'I')@Column(name = "QTD_CONS")private int qtdCons;</v>
      </c>
      <c r="X1165" s="190" t="str">
        <f>IF(ISNUMBER(Q1165),COUNTIF(Blocos!G:G,J1165),"")</f>
        <v/>
      </c>
      <c r="Y1165" s="190" t="str">
        <f>IF(OR(X1165=0,X1165=""),"",VLOOKUP(SUMIFS(Blocos!A:A,Blocos!H:H,'EFD REGISTROS e Campos (2)'!X1165,Blocos!G:G,'EFD REGISTROS e Campos (2)'!J1165),Blocos!A:L,12,0))</f>
        <v/>
      </c>
      <c r="Z1165" s="190" t="str">
        <f>IF(ISNUMBER(Q1166),VLOOKUP(J1165,Blocos!D:G,4,0),"")</f>
        <v/>
      </c>
      <c r="AA1165" s="190" t="str">
        <f>IF(ISNUMBER(Q1165),CONCATENATE("CREATE TABLE ""reg_",LOWER(J1165),""" (""ID"" bigint NOT NULL AUTO_INCREMENT,  ""HASHFILE"" varchar(255) DEFAULT NULL, ""ID_PAI"" bigint NOT NULL,"),IF(Q1165="Campo",CONCATENATE("""",L1165,""" ",VLOOKUP(R1165,Apoio!A:C,3,0)),""))&amp;IF(Z1165="","",CONCATENATE("PRIMARY KEY (""ID""), KEY ""FK_reg_",LOWER(Z1165),"_ID_PAI"" (""ID_PAI""), CONSTRAINT ""FK_reg_",LOWER(Z1165),"_ID_PAI"" FOREIGN KEY (""ID_PAI"") REFERENCES ""reg_",LOWER(Z1165),""" (""ID"")) ENGINE=InnoDB AUTO_INCREMENT=105774 DEFAULT CHARSET=utf8mb4 COLLATE=utf8mb4_0900_ai_ci;"))</f>
        <v>"QTD_CONS" int DEFAULT NULL,</v>
      </c>
      <c r="AB1165" s="190" t="str">
        <f t="shared" si="133"/>
        <v>`reg_c600`.`QTD_CONS`,</v>
      </c>
    </row>
    <row r="1166" spans="10:28" ht="14.5" hidden="1" customHeight="1" x14ac:dyDescent="0.3">
      <c r="J1166" s="187" t="str">
        <f t="shared" si="128"/>
        <v>C600</v>
      </c>
      <c r="K1166" s="181">
        <v>8</v>
      </c>
      <c r="L1166" s="289" t="s">
        <v>407</v>
      </c>
      <c r="M1166" s="182" t="s">
        <v>408</v>
      </c>
      <c r="N1166" s="181" t="s">
        <v>32</v>
      </c>
      <c r="O1166" s="181" t="s">
        <v>28</v>
      </c>
      <c r="P1166" s="181" t="s">
        <v>28</v>
      </c>
      <c r="Q1166" s="192" t="str">
        <f t="shared" si="129"/>
        <v>Campo</v>
      </c>
      <c r="R1166" s="192" t="s">
        <v>3607</v>
      </c>
      <c r="S1166" s="191" t="str">
        <f t="shared" si="130"/>
        <v/>
      </c>
      <c r="T1166" s="192" t="str">
        <f t="shared" si="131"/>
        <v>&lt;campo posicao="8"&gt;
&lt;coluna&gt;QTD_CANC&lt;/coluna&gt;
&lt;descricao&gt;Quantidade de documentos cancelados&lt;/descricao&gt;
&lt;tipo&gt;I&lt;/tipo&gt;
&lt;/campo&gt;</v>
      </c>
      <c r="U1166" s="192" t="str">
        <f t="shared" si="127"/>
        <v>&lt;campo posicao="8"&gt;
&lt;coluna&gt;QTD_CANC&lt;/coluna&gt;
&lt;descricao&gt;Quantidade de documentos cancelados&lt;/descricao&gt;
&lt;tipo&gt;I&lt;/tipo&gt;
&lt;/campo&gt;</v>
      </c>
      <c r="V1166" s="192" t="str">
        <f t="shared" si="132"/>
        <v>{"Column9", "QTD_CANC"},</v>
      </c>
      <c r="W1166" s="191" t="str">
        <f>IF(Q1166="Campo","@Campos(posicao = "&amp;K1166&amp;", tipo = '"&amp;R1166&amp;"')@Column(name = """&amp;L1166&amp;""")"&amp;IF(R1166="D","@Temporal(TemporalType.DATE)","")&amp;"private "&amp;VLOOKUP(TEXT(R1166,"@"),Apoio!A:B,2,0)&amp;" "&amp;SUBSTITUTE(LOWER(LEFT(L1166,1))&amp;RIGHT(PROPER(L1166),LEN(L1166)-1),"_","")&amp;";",IF(ISNUMBER(Q1166),IF(R1166="R","@Entity@Table(name = ""reg_"&amp;LOWER(J1166)&amp;""")@XmlRootElement","")&amp;VLOOKUP(J1166,Blocos!D:I,6,0)&amp;Apoio!$E$1&amp;Y1166,""))</f>
        <v>@Campos(posicao = 8, tipo = 'I')@Column(name = "QTD_CANC")private int qtdCanc;</v>
      </c>
      <c r="X1166" s="190" t="str">
        <f>IF(ISNUMBER(Q1166),COUNTIF(Blocos!G:G,J1166),"")</f>
        <v/>
      </c>
      <c r="Y1166" s="190" t="str">
        <f>IF(OR(X1166=0,X1166=""),"",VLOOKUP(SUMIFS(Blocos!A:A,Blocos!H:H,'EFD REGISTROS e Campos (2)'!X1166,Blocos!G:G,'EFD REGISTROS e Campos (2)'!J1166),Blocos!A:L,12,0))</f>
        <v/>
      </c>
      <c r="Z1166" s="190" t="str">
        <f>IF(ISNUMBER(Q1167),VLOOKUP(J1166,Blocos!D:G,4,0),"")</f>
        <v/>
      </c>
      <c r="AA1166" s="190" t="str">
        <f>IF(ISNUMBER(Q1166),CONCATENATE("CREATE TABLE ""reg_",LOWER(J1166),""" (""ID"" bigint NOT NULL AUTO_INCREMENT,  ""HASHFILE"" varchar(255) DEFAULT NULL, ""ID_PAI"" bigint NOT NULL,"),IF(Q1166="Campo",CONCATENATE("""",L1166,""" ",VLOOKUP(R1166,Apoio!A:C,3,0)),""))&amp;IF(Z1166="","",CONCATENATE("PRIMARY KEY (""ID""), KEY ""FK_reg_",LOWER(Z1166),"_ID_PAI"" (""ID_PAI""), CONSTRAINT ""FK_reg_",LOWER(Z1166),"_ID_PAI"" FOREIGN KEY (""ID_PAI"") REFERENCES ""reg_",LOWER(Z1166),""" (""ID"")) ENGINE=InnoDB AUTO_INCREMENT=105774 DEFAULT CHARSET=utf8mb4 COLLATE=utf8mb4_0900_ai_ci;"))</f>
        <v>"QTD_CANC" int DEFAULT NULL,</v>
      </c>
      <c r="AB1166" s="190" t="str">
        <f t="shared" si="133"/>
        <v>`reg_c600`.`QTD_CANC`,</v>
      </c>
    </row>
    <row r="1167" spans="10:28" ht="14.5" hidden="1" customHeight="1" x14ac:dyDescent="0.3">
      <c r="J1167" s="187" t="str">
        <f t="shared" si="128"/>
        <v>C600</v>
      </c>
      <c r="K1167" s="181">
        <v>9</v>
      </c>
      <c r="L1167" s="289" t="s">
        <v>357</v>
      </c>
      <c r="M1167" s="182" t="s">
        <v>1712</v>
      </c>
      <c r="N1167" s="181" t="s">
        <v>32</v>
      </c>
      <c r="O1167" s="181" t="s">
        <v>40</v>
      </c>
      <c r="P1167" s="181" t="s">
        <v>28</v>
      </c>
      <c r="Q1167" s="192" t="str">
        <f t="shared" si="129"/>
        <v>Campo</v>
      </c>
      <c r="R1167" s="192" t="s">
        <v>3605</v>
      </c>
      <c r="S1167" s="191" t="str">
        <f t="shared" si="130"/>
        <v/>
      </c>
      <c r="T1167" s="192" t="str">
        <f t="shared" si="131"/>
        <v>&lt;campo posicao="9"&gt;
&lt;coluna&gt;DT_DOC&lt;/coluna&gt;
&lt;descricao&gt;Data dos documentos consolidados&lt;/descricao&gt;
&lt;tipo&gt;D&lt;/tipo&gt;
&lt;/campo&gt;</v>
      </c>
      <c r="U1167" s="192" t="str">
        <f t="shared" si="127"/>
        <v>&lt;campo posicao="9"&gt;
&lt;coluna&gt;DT_DOC&lt;/coluna&gt;
&lt;descricao&gt;Data dos documentos consolidados&lt;/descricao&gt;
&lt;tipo&gt;D&lt;/tipo&gt;
&lt;/campo&gt;</v>
      </c>
      <c r="V1167" s="192" t="str">
        <f t="shared" si="132"/>
        <v>{"Column10", "DT_DOC"},</v>
      </c>
      <c r="W1167" s="191" t="str">
        <f>IF(Q1167="Campo","@Campos(posicao = "&amp;K1167&amp;", tipo = '"&amp;R1167&amp;"')@Column(name = """&amp;L1167&amp;""")"&amp;IF(R1167="D","@Temporal(TemporalType.DATE)","")&amp;"private "&amp;VLOOKUP(TEXT(R1167,"@"),Apoio!A:B,2,0)&amp;" "&amp;SUBSTITUTE(LOWER(LEFT(L1167,1))&amp;RIGHT(PROPER(L1167),LEN(L1167)-1),"_","")&amp;";",IF(ISNUMBER(Q1167),IF(R1167="R","@Entity@Table(name = ""reg_"&amp;LOWER(J1167)&amp;""")@XmlRootElement","")&amp;VLOOKUP(J1167,Blocos!D:I,6,0)&amp;Apoio!$E$1&amp;Y1167,""))</f>
        <v>@Campos(posicao = 9, tipo = 'D')@Column(name = "DT_DOC")@Temporal(TemporalType.DATE)private Date dtDoc;</v>
      </c>
      <c r="X1167" s="190" t="str">
        <f>IF(ISNUMBER(Q1167),COUNTIF(Blocos!G:G,J1167),"")</f>
        <v/>
      </c>
      <c r="Y1167" s="190" t="str">
        <f>IF(OR(X1167=0,X1167=""),"",VLOOKUP(SUMIFS(Blocos!A:A,Blocos!H:H,'EFD REGISTROS e Campos (2)'!X1167,Blocos!G:G,'EFD REGISTROS e Campos (2)'!J1167),Blocos!A:L,12,0))</f>
        <v/>
      </c>
      <c r="Z1167" s="190" t="str">
        <f>IF(ISNUMBER(Q1168),VLOOKUP(J1167,Blocos!D:G,4,0),"")</f>
        <v/>
      </c>
      <c r="AA1167" s="190" t="str">
        <f>IF(ISNUMBER(Q1167),CONCATENATE("CREATE TABLE ""reg_",LOWER(J1167),""" (""ID"" bigint NOT NULL AUTO_INCREMENT,  ""HASHFILE"" varchar(255) DEFAULT NULL, ""ID_PAI"" bigint NOT NULL,"),IF(Q1167="Campo",CONCATENATE("""",L1167,""" ",VLOOKUP(R1167,Apoio!A:C,3,0)),""))&amp;IF(Z1167="","",CONCATENATE("PRIMARY KEY (""ID""), KEY ""FK_reg_",LOWER(Z1167),"_ID_PAI"" (""ID_PAI""), CONSTRAINT ""FK_reg_",LOWER(Z1167),"_ID_PAI"" FOREIGN KEY (""ID_PAI"") REFERENCES ""reg_",LOWER(Z1167),""" (""ID"")) ENGINE=InnoDB AUTO_INCREMENT=105774 DEFAULT CHARSET=utf8mb4 COLLATE=utf8mb4_0900_ai_ci;"))</f>
        <v>"DT_DOC" date DEFAULT NULL,</v>
      </c>
      <c r="AB1167" s="190" t="str">
        <f t="shared" si="133"/>
        <v>`reg_c600`.`DT_DOC`,</v>
      </c>
    </row>
    <row r="1168" spans="10:28" ht="14.5" hidden="1" customHeight="1" x14ac:dyDescent="0.3">
      <c r="J1168" s="187" t="str">
        <f t="shared" si="128"/>
        <v>C600</v>
      </c>
      <c r="K1168" s="181">
        <v>10</v>
      </c>
      <c r="L1168" s="289" t="s">
        <v>537</v>
      </c>
      <c r="M1168" s="182" t="s">
        <v>1713</v>
      </c>
      <c r="N1168" s="181" t="s">
        <v>32</v>
      </c>
      <c r="O1168" s="181" t="s">
        <v>28</v>
      </c>
      <c r="P1168" s="181">
        <v>2</v>
      </c>
      <c r="Q1168" s="192" t="str">
        <f t="shared" si="129"/>
        <v>Campo</v>
      </c>
      <c r="R1168" s="192" t="s">
        <v>3606</v>
      </c>
      <c r="S1168" s="191" t="str">
        <f t="shared" si="130"/>
        <v/>
      </c>
      <c r="T1168" s="192" t="str">
        <f t="shared" si="131"/>
        <v>&lt;campo posicao="10"&gt;
&lt;coluna&gt;VL_DOC&lt;/coluna&gt;
&lt;descricao&gt;Valor total dos documentos&lt;/descricao&gt;
&lt;tipo&gt;R&lt;/tipo&gt;
&lt;/campo&gt;</v>
      </c>
      <c r="U1168" s="192" t="str">
        <f t="shared" si="127"/>
        <v>&lt;campo posicao="10"&gt;
&lt;coluna&gt;VL_DOC&lt;/coluna&gt;
&lt;descricao&gt;Valor total dos documentos&lt;/descricao&gt;
&lt;tipo&gt;R&lt;/tipo&gt;
&lt;/campo&gt;</v>
      </c>
      <c r="V1168" s="192" t="str">
        <f t="shared" si="132"/>
        <v>{"Column11", "VL_DOC"},</v>
      </c>
      <c r="W1168" s="191" t="str">
        <f>IF(Q1168="Campo","@Campos(posicao = "&amp;K1168&amp;", tipo = '"&amp;R1168&amp;"')@Column(name = """&amp;L1168&amp;""")"&amp;IF(R1168="D","@Temporal(TemporalType.DATE)","")&amp;"private "&amp;VLOOKUP(TEXT(R1168,"@"),Apoio!A:B,2,0)&amp;" "&amp;SUBSTITUTE(LOWER(LEFT(L1168,1))&amp;RIGHT(PROPER(L1168),LEN(L1168)-1),"_","")&amp;";",IF(ISNUMBER(Q1168),IF(R1168="R","@Entity@Table(name = ""reg_"&amp;LOWER(J1168)&amp;""")@XmlRootElement","")&amp;VLOOKUP(J1168,Blocos!D:I,6,0)&amp;Apoio!$E$1&amp;Y1168,""))</f>
        <v>@Campos(posicao = 10, tipo = 'R')@Column(name = "VL_DOC")private BigDecimal vlDoc;</v>
      </c>
      <c r="X1168" s="190" t="str">
        <f>IF(ISNUMBER(Q1168),COUNTIF(Blocos!G:G,J1168),"")</f>
        <v/>
      </c>
      <c r="Y1168" s="190" t="str">
        <f>IF(OR(X1168=0,X1168=""),"",VLOOKUP(SUMIFS(Blocos!A:A,Blocos!H:H,'EFD REGISTROS e Campos (2)'!X1168,Blocos!G:G,'EFD REGISTROS e Campos (2)'!J1168),Blocos!A:L,12,0))</f>
        <v/>
      </c>
      <c r="Z1168" s="190" t="str">
        <f>IF(ISNUMBER(Q1169),VLOOKUP(J1168,Blocos!D:G,4,0),"")</f>
        <v/>
      </c>
      <c r="AA1168" s="190" t="str">
        <f>IF(ISNUMBER(Q1168),CONCATENATE("CREATE TABLE ""reg_",LOWER(J1168),""" (""ID"" bigint NOT NULL AUTO_INCREMENT,  ""HASHFILE"" varchar(255) DEFAULT NULL, ""ID_PAI"" bigint NOT NULL,"),IF(Q1168="Campo",CONCATENATE("""",L1168,""" ",VLOOKUP(R1168,Apoio!A:C,3,0)),""))&amp;IF(Z1168="","",CONCATENATE("PRIMARY KEY (""ID""), KEY ""FK_reg_",LOWER(Z1168),"_ID_PAI"" (""ID_PAI""), CONSTRAINT ""FK_reg_",LOWER(Z1168),"_ID_PAI"" FOREIGN KEY (""ID_PAI"") REFERENCES ""reg_",LOWER(Z1168),""" (""ID"")) ENGINE=InnoDB AUTO_INCREMENT=105774 DEFAULT CHARSET=utf8mb4 COLLATE=utf8mb4_0900_ai_ci;"))</f>
        <v>"VL_DOC" decimal(15,6) DEFAULT NULL,</v>
      </c>
      <c r="AB1168" s="190" t="str">
        <f t="shared" si="133"/>
        <v>`reg_c600`.`VL_DOC`,</v>
      </c>
    </row>
    <row r="1169" spans="1:28" ht="14.5" hidden="1" customHeight="1" x14ac:dyDescent="0.3">
      <c r="J1169" s="187" t="str">
        <f t="shared" si="128"/>
        <v>C600</v>
      </c>
      <c r="K1169" s="181">
        <v>11</v>
      </c>
      <c r="L1169" s="289" t="s">
        <v>546</v>
      </c>
      <c r="M1169" s="182" t="s">
        <v>1591</v>
      </c>
      <c r="N1169" s="181" t="s">
        <v>32</v>
      </c>
      <c r="O1169" s="181" t="s">
        <v>28</v>
      </c>
      <c r="P1169" s="181">
        <v>2</v>
      </c>
      <c r="Q1169" s="192" t="str">
        <f t="shared" si="129"/>
        <v>Campo</v>
      </c>
      <c r="R1169" s="192" t="s">
        <v>3606</v>
      </c>
      <c r="S1169" s="191" t="str">
        <f t="shared" si="130"/>
        <v/>
      </c>
      <c r="T1169" s="192" t="str">
        <f t="shared" si="131"/>
        <v>&lt;campo posicao="11"&gt;
&lt;coluna&gt;VL_DESC&lt;/coluna&gt;
&lt;descricao&gt;Valor acumulado dos descontos&lt;/descricao&gt;
&lt;tipo&gt;R&lt;/tipo&gt;
&lt;/campo&gt;</v>
      </c>
      <c r="U1169" s="192" t="str">
        <f t="shared" si="127"/>
        <v>&lt;campo posicao="11"&gt;
&lt;coluna&gt;VL_DESC&lt;/coluna&gt;
&lt;descricao&gt;Valor acumulado dos descontos&lt;/descricao&gt;
&lt;tipo&gt;R&lt;/tipo&gt;
&lt;/campo&gt;</v>
      </c>
      <c r="V1169" s="192" t="str">
        <f t="shared" si="132"/>
        <v>{"Column12", "VL_DESC"},</v>
      </c>
      <c r="W1169" s="191" t="str">
        <f>IF(Q1169="Campo","@Campos(posicao = "&amp;K1169&amp;", tipo = '"&amp;R1169&amp;"')@Column(name = """&amp;L1169&amp;""")"&amp;IF(R1169="D","@Temporal(TemporalType.DATE)","")&amp;"private "&amp;VLOOKUP(TEXT(R1169,"@"),Apoio!A:B,2,0)&amp;" "&amp;SUBSTITUTE(LOWER(LEFT(L1169,1))&amp;RIGHT(PROPER(L1169),LEN(L1169)-1),"_","")&amp;";",IF(ISNUMBER(Q1169),IF(R1169="R","@Entity@Table(name = ""reg_"&amp;LOWER(J1169)&amp;""")@XmlRootElement","")&amp;VLOOKUP(J1169,Blocos!D:I,6,0)&amp;Apoio!$E$1&amp;Y1169,""))</f>
        <v>@Campos(posicao = 11, tipo = 'R')@Column(name = "VL_DESC")private BigDecimal vlDesc;</v>
      </c>
      <c r="X1169" s="190" t="str">
        <f>IF(ISNUMBER(Q1169),COUNTIF(Blocos!G:G,J1169),"")</f>
        <v/>
      </c>
      <c r="Y1169" s="190" t="str">
        <f>IF(OR(X1169=0,X1169=""),"",VLOOKUP(SUMIFS(Blocos!A:A,Blocos!H:H,'EFD REGISTROS e Campos (2)'!X1169,Blocos!G:G,'EFD REGISTROS e Campos (2)'!J1169),Blocos!A:L,12,0))</f>
        <v/>
      </c>
      <c r="Z1169" s="190" t="str">
        <f>IF(ISNUMBER(Q1170),VLOOKUP(J1169,Blocos!D:G,4,0),"")</f>
        <v/>
      </c>
      <c r="AA1169" s="190" t="str">
        <f>IF(ISNUMBER(Q1169),CONCATENATE("CREATE TABLE ""reg_",LOWER(J1169),""" (""ID"" bigint NOT NULL AUTO_INCREMENT,  ""HASHFILE"" varchar(255) DEFAULT NULL, ""ID_PAI"" bigint NOT NULL,"),IF(Q1169="Campo",CONCATENATE("""",L1169,""" ",VLOOKUP(R1169,Apoio!A:C,3,0)),""))&amp;IF(Z1169="","",CONCATENATE("PRIMARY KEY (""ID""), KEY ""FK_reg_",LOWER(Z1169),"_ID_PAI"" (""ID_PAI""), CONSTRAINT ""FK_reg_",LOWER(Z1169),"_ID_PAI"" FOREIGN KEY (""ID_PAI"") REFERENCES ""reg_",LOWER(Z1169),""" (""ID"")) ENGINE=InnoDB AUTO_INCREMENT=105774 DEFAULT CHARSET=utf8mb4 COLLATE=utf8mb4_0900_ai_ci;"))</f>
        <v>"VL_DESC" decimal(15,6) DEFAULT NULL,</v>
      </c>
      <c r="AB1169" s="190" t="str">
        <f t="shared" si="133"/>
        <v>`reg_c600`.`VL_DESC`,</v>
      </c>
    </row>
    <row r="1170" spans="1:28" ht="14.5" hidden="1" customHeight="1" x14ac:dyDescent="0.3">
      <c r="J1170" s="187" t="str">
        <f t="shared" si="128"/>
        <v>C600</v>
      </c>
      <c r="K1170" s="181">
        <v>12</v>
      </c>
      <c r="L1170" s="289" t="s">
        <v>1714</v>
      </c>
      <c r="M1170" s="182" t="s">
        <v>1715</v>
      </c>
      <c r="N1170" s="181" t="s">
        <v>27</v>
      </c>
      <c r="O1170" s="181" t="s">
        <v>28</v>
      </c>
      <c r="P1170" s="181" t="s">
        <v>28</v>
      </c>
      <c r="Q1170" s="192" t="str">
        <f t="shared" si="129"/>
        <v>Campo</v>
      </c>
      <c r="R1170" s="192" t="s">
        <v>27</v>
      </c>
      <c r="S1170" s="191" t="str">
        <f t="shared" si="130"/>
        <v/>
      </c>
      <c r="T1170" s="192" t="str">
        <f t="shared" si="131"/>
        <v>&lt;campo posicao="12"&gt;
&lt;coluna&gt;CONS&lt;/coluna&gt;
&lt;descricao&gt;Consumo total acumulado, em kWh (Código 06)&lt;/descricao&gt;
&lt;tipo&gt;C&lt;/tipo&gt;
&lt;/campo&gt;</v>
      </c>
      <c r="U1170" s="192" t="str">
        <f t="shared" si="127"/>
        <v>&lt;campo posicao="12"&gt;
&lt;coluna&gt;CONS&lt;/coluna&gt;
&lt;descricao&gt;Consumo total acumulado, em kWh (Código 06)&lt;/descricao&gt;
&lt;tipo&gt;C&lt;/tipo&gt;
&lt;/campo&gt;</v>
      </c>
      <c r="V1170" s="192" t="str">
        <f t="shared" si="132"/>
        <v>{"Column13", "CONS"},</v>
      </c>
      <c r="W1170" s="191" t="str">
        <f>IF(Q1170="Campo","@Campos(posicao = "&amp;K1170&amp;", tipo = '"&amp;R1170&amp;"')@Column(name = """&amp;L1170&amp;""")"&amp;IF(R1170="D","@Temporal(TemporalType.DATE)","")&amp;"private "&amp;VLOOKUP(TEXT(R1170,"@"),Apoio!A:B,2,0)&amp;" "&amp;SUBSTITUTE(LOWER(LEFT(L1170,1))&amp;RIGHT(PROPER(L1170),LEN(L1170)-1),"_","")&amp;";",IF(ISNUMBER(Q1170),IF(R1170="R","@Entity@Table(name = ""reg_"&amp;LOWER(J1170)&amp;""")@XmlRootElement","")&amp;VLOOKUP(J1170,Blocos!D:I,6,0)&amp;Apoio!$E$1&amp;Y1170,""))</f>
        <v>@Campos(posicao = 12, tipo = 'C')@Column(name = "CONS")private String cons;</v>
      </c>
      <c r="X1170" s="190" t="str">
        <f>IF(ISNUMBER(Q1170),COUNTIF(Blocos!G:G,J1170),"")</f>
        <v/>
      </c>
      <c r="Y1170" s="190" t="str">
        <f>IF(OR(X1170=0,X1170=""),"",VLOOKUP(SUMIFS(Blocos!A:A,Blocos!H:H,'EFD REGISTROS e Campos (2)'!X1170,Blocos!G:G,'EFD REGISTROS e Campos (2)'!J1170),Blocos!A:L,12,0))</f>
        <v/>
      </c>
      <c r="Z1170" s="190" t="str">
        <f>IF(ISNUMBER(Q1171),VLOOKUP(J1170,Blocos!D:G,4,0),"")</f>
        <v/>
      </c>
      <c r="AA1170" s="190" t="str">
        <f>IF(ISNUMBER(Q1170),CONCATENATE("CREATE TABLE ""reg_",LOWER(J1170),""" (""ID"" bigint NOT NULL AUTO_INCREMENT,  ""HASHFILE"" varchar(255) DEFAULT NULL, ""ID_PAI"" bigint NOT NULL,"),IF(Q1170="Campo",CONCATENATE("""",L1170,""" ",VLOOKUP(R1170,Apoio!A:C,3,0)),""))&amp;IF(Z1170="","",CONCATENATE("PRIMARY KEY (""ID""), KEY ""FK_reg_",LOWER(Z1170),"_ID_PAI"" (""ID_PAI""), CONSTRAINT ""FK_reg_",LOWER(Z1170),"_ID_PAI"" FOREIGN KEY (""ID_PAI"") REFERENCES ""reg_",LOWER(Z1170),""" (""ID"")) ENGINE=InnoDB AUTO_INCREMENT=105774 DEFAULT CHARSET=utf8mb4 COLLATE=utf8mb4_0900_ai_ci;"))</f>
        <v>"CONS" varchar(255) DEFAULT NULL,</v>
      </c>
      <c r="AB1170" s="190" t="str">
        <f t="shared" si="133"/>
        <v>`reg_c600`.`CONS`,</v>
      </c>
    </row>
    <row r="1171" spans="1:28" ht="14.5" hidden="1" customHeight="1" x14ac:dyDescent="0.3">
      <c r="J1171" s="187" t="str">
        <f t="shared" si="128"/>
        <v>C600</v>
      </c>
      <c r="K1171" s="181">
        <v>13</v>
      </c>
      <c r="L1171" s="289" t="s">
        <v>1619</v>
      </c>
      <c r="M1171" s="182" t="s">
        <v>1716</v>
      </c>
      <c r="N1171" s="181" t="s">
        <v>32</v>
      </c>
      <c r="O1171" s="181" t="s">
        <v>28</v>
      </c>
      <c r="P1171" s="181">
        <v>2</v>
      </c>
      <c r="Q1171" s="192" t="str">
        <f t="shared" si="129"/>
        <v>Campo</v>
      </c>
      <c r="R1171" s="192" t="s">
        <v>3606</v>
      </c>
      <c r="S1171" s="191" t="str">
        <f t="shared" si="130"/>
        <v/>
      </c>
      <c r="T1171" s="192" t="str">
        <f t="shared" si="131"/>
        <v>&lt;campo posicao="13"&gt;
&lt;coluna&gt;VL_FORN&lt;/coluna&gt;
&lt;descricao&gt;Valor acumulado do fornecimento&lt;/descricao&gt;
&lt;tipo&gt;R&lt;/tipo&gt;
&lt;/campo&gt;</v>
      </c>
      <c r="U1171" s="192" t="str">
        <f t="shared" si="127"/>
        <v>&lt;campo posicao="13"&gt;
&lt;coluna&gt;VL_FORN&lt;/coluna&gt;
&lt;descricao&gt;Valor acumulado do fornecimento&lt;/descricao&gt;
&lt;tipo&gt;R&lt;/tipo&gt;
&lt;/campo&gt;</v>
      </c>
      <c r="V1171" s="192" t="str">
        <f t="shared" si="132"/>
        <v>{"Column14", "VL_FORN"},</v>
      </c>
      <c r="W1171" s="191" t="str">
        <f>IF(Q1171="Campo","@Campos(posicao = "&amp;K1171&amp;", tipo = '"&amp;R1171&amp;"')@Column(name = """&amp;L1171&amp;""")"&amp;IF(R1171="D","@Temporal(TemporalType.DATE)","")&amp;"private "&amp;VLOOKUP(TEXT(R1171,"@"),Apoio!A:B,2,0)&amp;" "&amp;SUBSTITUTE(LOWER(LEFT(L1171,1))&amp;RIGHT(PROPER(L1171),LEN(L1171)-1),"_","")&amp;";",IF(ISNUMBER(Q1171),IF(R1171="R","@Entity@Table(name = ""reg_"&amp;LOWER(J1171)&amp;""")@XmlRootElement","")&amp;VLOOKUP(J1171,Blocos!D:I,6,0)&amp;Apoio!$E$1&amp;Y1171,""))</f>
        <v>@Campos(posicao = 13, tipo = 'R')@Column(name = "VL_FORN")private BigDecimal vlForn;</v>
      </c>
      <c r="X1171" s="190" t="str">
        <f>IF(ISNUMBER(Q1171),COUNTIF(Blocos!G:G,J1171),"")</f>
        <v/>
      </c>
      <c r="Y1171" s="190" t="str">
        <f>IF(OR(X1171=0,X1171=""),"",VLOOKUP(SUMIFS(Blocos!A:A,Blocos!H:H,'EFD REGISTROS e Campos (2)'!X1171,Blocos!G:G,'EFD REGISTROS e Campos (2)'!J1171),Blocos!A:L,12,0))</f>
        <v/>
      </c>
      <c r="Z1171" s="190" t="str">
        <f>IF(ISNUMBER(Q1172),VLOOKUP(J1171,Blocos!D:G,4,0),"")</f>
        <v/>
      </c>
      <c r="AA1171" s="190" t="str">
        <f>IF(ISNUMBER(Q1171),CONCATENATE("CREATE TABLE ""reg_",LOWER(J1171),""" (""ID"" bigint NOT NULL AUTO_INCREMENT,  ""HASHFILE"" varchar(255) DEFAULT NULL, ""ID_PAI"" bigint NOT NULL,"),IF(Q1171="Campo",CONCATENATE("""",L1171,""" ",VLOOKUP(R1171,Apoio!A:C,3,0)),""))&amp;IF(Z1171="","",CONCATENATE("PRIMARY KEY (""ID""), KEY ""FK_reg_",LOWER(Z1171),"_ID_PAI"" (""ID_PAI""), CONSTRAINT ""FK_reg_",LOWER(Z1171),"_ID_PAI"" FOREIGN KEY (""ID_PAI"") REFERENCES ""reg_",LOWER(Z1171),""" (""ID"")) ENGINE=InnoDB AUTO_INCREMENT=105774 DEFAULT CHARSET=utf8mb4 COLLATE=utf8mb4_0900_ai_ci;"))</f>
        <v>"VL_FORN" decimal(15,6) DEFAULT NULL,</v>
      </c>
      <c r="AB1171" s="190" t="str">
        <f t="shared" si="133"/>
        <v>`reg_c600`.`VL_FORN`,</v>
      </c>
    </row>
    <row r="1172" spans="1:28" ht="14.5" hidden="1" customHeight="1" x14ac:dyDescent="0.3">
      <c r="J1172" s="187" t="str">
        <f t="shared" si="128"/>
        <v>C600</v>
      </c>
      <c r="K1172" s="181">
        <v>14</v>
      </c>
      <c r="L1172" s="289" t="s">
        <v>727</v>
      </c>
      <c r="M1172" s="182" t="s">
        <v>1717</v>
      </c>
      <c r="N1172" s="181" t="s">
        <v>32</v>
      </c>
      <c r="O1172" s="181" t="s">
        <v>28</v>
      </c>
      <c r="P1172" s="181">
        <v>2</v>
      </c>
      <c r="Q1172" s="192" t="str">
        <f t="shared" si="129"/>
        <v>Campo</v>
      </c>
      <c r="R1172" s="192" t="s">
        <v>3606</v>
      </c>
      <c r="S1172" s="191" t="str">
        <f t="shared" si="130"/>
        <v/>
      </c>
      <c r="T1172" s="192" t="str">
        <f t="shared" si="131"/>
        <v>&lt;campo posicao="14"&gt;
&lt;coluna&gt;VL_SERV_NT&lt;/coluna&gt;
&lt;descricao&gt;Valor acumulado dos serviços não-tributados pelo ICMS&lt;/descricao&gt;
&lt;tipo&gt;R&lt;/tipo&gt;
&lt;/campo&gt;</v>
      </c>
      <c r="U1172" s="192" t="str">
        <f t="shared" si="127"/>
        <v>&lt;campo posicao="14"&gt;
&lt;coluna&gt;VL_SERV_NT&lt;/coluna&gt;
&lt;descricao&gt;Valor acumulado dos serviços não-tributados pelo ICMS&lt;/descricao&gt;
&lt;tipo&gt;R&lt;/tipo&gt;
&lt;/campo&gt;</v>
      </c>
      <c r="V1172" s="192" t="str">
        <f t="shared" si="132"/>
        <v>{"Column15", "VL_SERV_NT"},</v>
      </c>
      <c r="W1172" s="191" t="str">
        <f>IF(Q1172="Campo","@Campos(posicao = "&amp;K1172&amp;", tipo = '"&amp;R1172&amp;"')@Column(name = """&amp;L1172&amp;""")"&amp;IF(R1172="D","@Temporal(TemporalType.DATE)","")&amp;"private "&amp;VLOOKUP(TEXT(R1172,"@"),Apoio!A:B,2,0)&amp;" "&amp;SUBSTITUTE(LOWER(LEFT(L1172,1))&amp;RIGHT(PROPER(L1172),LEN(L1172)-1),"_","")&amp;";",IF(ISNUMBER(Q1172),IF(R1172="R","@Entity@Table(name = ""reg_"&amp;LOWER(J1172)&amp;""")@XmlRootElement","")&amp;VLOOKUP(J1172,Blocos!D:I,6,0)&amp;Apoio!$E$1&amp;Y1172,""))</f>
        <v>@Campos(posicao = 14, tipo = 'R')@Column(name = "VL_SERV_NT")private BigDecimal vlServNt;</v>
      </c>
      <c r="X1172" s="190" t="str">
        <f>IF(ISNUMBER(Q1172),COUNTIF(Blocos!G:G,J1172),"")</f>
        <v/>
      </c>
      <c r="Y1172" s="190" t="str">
        <f>IF(OR(X1172=0,X1172=""),"",VLOOKUP(SUMIFS(Blocos!A:A,Blocos!H:H,'EFD REGISTROS e Campos (2)'!X1172,Blocos!G:G,'EFD REGISTROS e Campos (2)'!J1172),Blocos!A:L,12,0))</f>
        <v/>
      </c>
      <c r="Z1172" s="190" t="str">
        <f>IF(ISNUMBER(Q1173),VLOOKUP(J1172,Blocos!D:G,4,0),"")</f>
        <v/>
      </c>
      <c r="AA1172" s="190" t="str">
        <f>IF(ISNUMBER(Q1172),CONCATENATE("CREATE TABLE ""reg_",LOWER(J1172),""" (""ID"" bigint NOT NULL AUTO_INCREMENT,  ""HASHFILE"" varchar(255) DEFAULT NULL, ""ID_PAI"" bigint NOT NULL,"),IF(Q1172="Campo",CONCATENATE("""",L1172,""" ",VLOOKUP(R1172,Apoio!A:C,3,0)),""))&amp;IF(Z1172="","",CONCATENATE("PRIMARY KEY (""ID""), KEY ""FK_reg_",LOWER(Z1172),"_ID_PAI"" (""ID_PAI""), CONSTRAINT ""FK_reg_",LOWER(Z1172),"_ID_PAI"" FOREIGN KEY (""ID_PAI"") REFERENCES ""reg_",LOWER(Z1172),""" (""ID"")) ENGINE=InnoDB AUTO_INCREMENT=105774 DEFAULT CHARSET=utf8mb4 COLLATE=utf8mb4_0900_ai_ci;"))</f>
        <v>"VL_SERV_NT" decimal(15,6) DEFAULT NULL,</v>
      </c>
      <c r="AB1172" s="190" t="str">
        <f t="shared" si="133"/>
        <v>`reg_c600`.`VL_SERV_NT`,</v>
      </c>
    </row>
    <row r="1173" spans="1:28" ht="14.5" hidden="1" customHeight="1" x14ac:dyDescent="0.3">
      <c r="J1173" s="187" t="str">
        <f t="shared" si="128"/>
        <v>C600</v>
      </c>
      <c r="K1173" s="181">
        <v>15</v>
      </c>
      <c r="L1173" s="289" t="s">
        <v>1622</v>
      </c>
      <c r="M1173" s="182" t="s">
        <v>1718</v>
      </c>
      <c r="N1173" s="181" t="s">
        <v>32</v>
      </c>
      <c r="O1173" s="181" t="s">
        <v>28</v>
      </c>
      <c r="P1173" s="181">
        <v>2</v>
      </c>
      <c r="Q1173" s="192" t="str">
        <f t="shared" si="129"/>
        <v>Campo</v>
      </c>
      <c r="R1173" s="192" t="s">
        <v>3606</v>
      </c>
      <c r="S1173" s="191" t="str">
        <f t="shared" si="130"/>
        <v/>
      </c>
      <c r="T1173" s="192" t="str">
        <f t="shared" si="131"/>
        <v>&lt;campo posicao="15"&gt;
&lt;coluna&gt;VL_TERC&lt;/coluna&gt;
&lt;descricao&gt;Valores cobrados em nome de terceiros&lt;/descricao&gt;
&lt;tipo&gt;R&lt;/tipo&gt;
&lt;/campo&gt;</v>
      </c>
      <c r="U1173" s="192" t="str">
        <f t="shared" si="127"/>
        <v>&lt;campo posicao="15"&gt;
&lt;coluna&gt;VL_TERC&lt;/coluna&gt;
&lt;descricao&gt;Valores cobrados em nome de terceiros&lt;/descricao&gt;
&lt;tipo&gt;R&lt;/tipo&gt;
&lt;/campo&gt;</v>
      </c>
      <c r="V1173" s="192" t="str">
        <f t="shared" si="132"/>
        <v>{"Column16", "VL_TERC"},</v>
      </c>
      <c r="W1173" s="191" t="str">
        <f>IF(Q1173="Campo","@Campos(posicao = "&amp;K1173&amp;", tipo = '"&amp;R1173&amp;"')@Column(name = """&amp;L1173&amp;""")"&amp;IF(R1173="D","@Temporal(TemporalType.DATE)","")&amp;"private "&amp;VLOOKUP(TEXT(R1173,"@"),Apoio!A:B,2,0)&amp;" "&amp;SUBSTITUTE(LOWER(LEFT(L1173,1))&amp;RIGHT(PROPER(L1173),LEN(L1173)-1),"_","")&amp;";",IF(ISNUMBER(Q1173),IF(R1173="R","@Entity@Table(name = ""reg_"&amp;LOWER(J1173)&amp;""")@XmlRootElement","")&amp;VLOOKUP(J1173,Blocos!D:I,6,0)&amp;Apoio!$E$1&amp;Y1173,""))</f>
        <v>@Campos(posicao = 15, tipo = 'R')@Column(name = "VL_TERC")private BigDecimal vlTerc;</v>
      </c>
      <c r="X1173" s="190" t="str">
        <f>IF(ISNUMBER(Q1173),COUNTIF(Blocos!G:G,J1173),"")</f>
        <v/>
      </c>
      <c r="Y1173" s="190" t="str">
        <f>IF(OR(X1173=0,X1173=""),"",VLOOKUP(SUMIFS(Blocos!A:A,Blocos!H:H,'EFD REGISTROS e Campos (2)'!X1173,Blocos!G:G,'EFD REGISTROS e Campos (2)'!J1173),Blocos!A:L,12,0))</f>
        <v/>
      </c>
      <c r="Z1173" s="190" t="str">
        <f>IF(ISNUMBER(Q1174),VLOOKUP(J1173,Blocos!D:G,4,0),"")</f>
        <v/>
      </c>
      <c r="AA1173" s="190" t="str">
        <f>IF(ISNUMBER(Q1173),CONCATENATE("CREATE TABLE ""reg_",LOWER(J1173),""" (""ID"" bigint NOT NULL AUTO_INCREMENT,  ""HASHFILE"" varchar(255) DEFAULT NULL, ""ID_PAI"" bigint NOT NULL,"),IF(Q1173="Campo",CONCATENATE("""",L1173,""" ",VLOOKUP(R1173,Apoio!A:C,3,0)),""))&amp;IF(Z1173="","",CONCATENATE("PRIMARY KEY (""ID""), KEY ""FK_reg_",LOWER(Z1173),"_ID_PAI"" (""ID_PAI""), CONSTRAINT ""FK_reg_",LOWER(Z1173),"_ID_PAI"" FOREIGN KEY (""ID_PAI"") REFERENCES ""reg_",LOWER(Z1173),""" (""ID"")) ENGINE=InnoDB AUTO_INCREMENT=105774 DEFAULT CHARSET=utf8mb4 COLLATE=utf8mb4_0900_ai_ci;"))</f>
        <v>"VL_TERC" decimal(15,6) DEFAULT NULL,</v>
      </c>
      <c r="AB1173" s="190" t="str">
        <f t="shared" si="133"/>
        <v>`reg_c600`.`VL_TERC`,</v>
      </c>
    </row>
    <row r="1174" spans="1:28" ht="14.5" hidden="1" customHeight="1" x14ac:dyDescent="0.3">
      <c r="J1174" s="187" t="str">
        <f t="shared" si="128"/>
        <v>C600</v>
      </c>
      <c r="K1174" s="181">
        <v>16</v>
      </c>
      <c r="L1174" s="289" t="s">
        <v>640</v>
      </c>
      <c r="M1174" s="182" t="s">
        <v>1719</v>
      </c>
      <c r="N1174" s="181" t="s">
        <v>32</v>
      </c>
      <c r="O1174" s="181" t="s">
        <v>28</v>
      </c>
      <c r="P1174" s="181">
        <v>2</v>
      </c>
      <c r="Q1174" s="192" t="str">
        <f t="shared" si="129"/>
        <v>Campo</v>
      </c>
      <c r="R1174" s="192" t="s">
        <v>3606</v>
      </c>
      <c r="S1174" s="191" t="str">
        <f t="shared" si="130"/>
        <v/>
      </c>
      <c r="T1174" s="192" t="str">
        <f t="shared" si="131"/>
        <v>&lt;campo posicao="16"&gt;
&lt;coluna&gt;VL_DA&lt;/coluna&gt;
&lt;descricao&gt;Valor acumulado das despesas acessórias&lt;/descricao&gt;
&lt;tipo&gt;R&lt;/tipo&gt;
&lt;/campo&gt;</v>
      </c>
      <c r="U1174" s="192" t="str">
        <f t="shared" si="127"/>
        <v>&lt;campo posicao="16"&gt;
&lt;coluna&gt;VL_DA&lt;/coluna&gt;
&lt;descricao&gt;Valor acumulado das despesas acessórias&lt;/descricao&gt;
&lt;tipo&gt;R&lt;/tipo&gt;
&lt;/campo&gt;</v>
      </c>
      <c r="V1174" s="192" t="str">
        <f t="shared" si="132"/>
        <v>{"Column17", "VL_DA"},</v>
      </c>
      <c r="W1174" s="191" t="str">
        <f>IF(Q1174="Campo","@Campos(posicao = "&amp;K1174&amp;", tipo = '"&amp;R1174&amp;"')@Column(name = """&amp;L1174&amp;""")"&amp;IF(R1174="D","@Temporal(TemporalType.DATE)","")&amp;"private "&amp;VLOOKUP(TEXT(R1174,"@"),Apoio!A:B,2,0)&amp;" "&amp;SUBSTITUTE(LOWER(LEFT(L1174,1))&amp;RIGHT(PROPER(L1174),LEN(L1174)-1),"_","")&amp;";",IF(ISNUMBER(Q1174),IF(R1174="R","@Entity@Table(name = ""reg_"&amp;LOWER(J1174)&amp;""")@XmlRootElement","")&amp;VLOOKUP(J1174,Blocos!D:I,6,0)&amp;Apoio!$E$1&amp;Y1174,""))</f>
        <v>@Campos(posicao = 16, tipo = 'R')@Column(name = "VL_DA")private BigDecimal vlDa;</v>
      </c>
      <c r="X1174" s="190" t="str">
        <f>IF(ISNUMBER(Q1174),COUNTIF(Blocos!G:G,J1174),"")</f>
        <v/>
      </c>
      <c r="Y1174" s="190" t="str">
        <f>IF(OR(X1174=0,X1174=""),"",VLOOKUP(SUMIFS(Blocos!A:A,Blocos!H:H,'EFD REGISTROS e Campos (2)'!X1174,Blocos!G:G,'EFD REGISTROS e Campos (2)'!J1174),Blocos!A:L,12,0))</f>
        <v/>
      </c>
      <c r="Z1174" s="190" t="str">
        <f>IF(ISNUMBER(Q1175),VLOOKUP(J1174,Blocos!D:G,4,0),"")</f>
        <v/>
      </c>
      <c r="AA1174" s="190" t="str">
        <f>IF(ISNUMBER(Q1174),CONCATENATE("CREATE TABLE ""reg_",LOWER(J1174),""" (""ID"" bigint NOT NULL AUTO_INCREMENT,  ""HASHFILE"" varchar(255) DEFAULT NULL, ""ID_PAI"" bigint NOT NULL,"),IF(Q1174="Campo",CONCATENATE("""",L1174,""" ",VLOOKUP(R1174,Apoio!A:C,3,0)),""))&amp;IF(Z1174="","",CONCATENATE("PRIMARY KEY (""ID""), KEY ""FK_reg_",LOWER(Z1174),"_ID_PAI"" (""ID_PAI""), CONSTRAINT ""FK_reg_",LOWER(Z1174),"_ID_PAI"" FOREIGN KEY (""ID_PAI"") REFERENCES ""reg_",LOWER(Z1174),""" (""ID"")) ENGINE=InnoDB AUTO_INCREMENT=105774 DEFAULT CHARSET=utf8mb4 COLLATE=utf8mb4_0900_ai_ci;"))</f>
        <v>"VL_DA" decimal(15,6) DEFAULT NULL,</v>
      </c>
      <c r="AB1174" s="190" t="str">
        <f t="shared" si="133"/>
        <v>`reg_c600`.`VL_DA`,</v>
      </c>
    </row>
    <row r="1175" spans="1:28" ht="14.5" hidden="1" customHeight="1" x14ac:dyDescent="0.3">
      <c r="J1175" s="187" t="str">
        <f t="shared" si="128"/>
        <v>C600</v>
      </c>
      <c r="K1175" s="181">
        <v>17</v>
      </c>
      <c r="L1175" s="289" t="s">
        <v>576</v>
      </c>
      <c r="M1175" s="182" t="s">
        <v>1478</v>
      </c>
      <c r="N1175" s="181" t="s">
        <v>32</v>
      </c>
      <c r="O1175" s="181" t="s">
        <v>28</v>
      </c>
      <c r="P1175" s="181">
        <v>2</v>
      </c>
      <c r="Q1175" s="192" t="str">
        <f t="shared" si="129"/>
        <v>Campo</v>
      </c>
      <c r="R1175" s="192" t="s">
        <v>3606</v>
      </c>
      <c r="S1175" s="191" t="str">
        <f t="shared" si="130"/>
        <v/>
      </c>
      <c r="T1175" s="192" t="str">
        <f t="shared" si="131"/>
        <v>&lt;campo posicao="17"&gt;
&lt;coluna&gt;VL_BC_ICMS&lt;/coluna&gt;
&lt;descricao&gt;Valor acumulado da base de cálculo do ICMS&lt;/descricao&gt;
&lt;tipo&gt;R&lt;/tipo&gt;
&lt;/campo&gt;</v>
      </c>
      <c r="U1175" s="192" t="str">
        <f t="shared" si="127"/>
        <v>&lt;campo posicao="17"&gt;
&lt;coluna&gt;VL_BC_ICMS&lt;/coluna&gt;
&lt;descricao&gt;Valor acumulado da base de cálculo do ICMS&lt;/descricao&gt;
&lt;tipo&gt;R&lt;/tipo&gt;
&lt;/campo&gt;</v>
      </c>
      <c r="V1175" s="192" t="str">
        <f t="shared" si="132"/>
        <v>{"Column18", "VL_BC_ICMS"},</v>
      </c>
      <c r="W1175" s="191" t="str">
        <f>IF(Q1175="Campo","@Campos(posicao = "&amp;K1175&amp;", tipo = '"&amp;R1175&amp;"')@Column(name = """&amp;L1175&amp;""")"&amp;IF(R1175="D","@Temporal(TemporalType.DATE)","")&amp;"private "&amp;VLOOKUP(TEXT(R1175,"@"),Apoio!A:B,2,0)&amp;" "&amp;SUBSTITUTE(LOWER(LEFT(L1175,1))&amp;RIGHT(PROPER(L1175),LEN(L1175)-1),"_","")&amp;";",IF(ISNUMBER(Q1175),IF(R1175="R","@Entity@Table(name = ""reg_"&amp;LOWER(J1175)&amp;""")@XmlRootElement","")&amp;VLOOKUP(J1175,Blocos!D:I,6,0)&amp;Apoio!$E$1&amp;Y1175,""))</f>
        <v>@Campos(posicao = 17, tipo = 'R')@Column(name = "VL_BC_ICMS")private BigDecimal vlBcIcms;</v>
      </c>
      <c r="X1175" s="190" t="str">
        <f>IF(ISNUMBER(Q1175),COUNTIF(Blocos!G:G,J1175),"")</f>
        <v/>
      </c>
      <c r="Y1175" s="190" t="str">
        <f>IF(OR(X1175=0,X1175=""),"",VLOOKUP(SUMIFS(Blocos!A:A,Blocos!H:H,'EFD REGISTROS e Campos (2)'!X1175,Blocos!G:G,'EFD REGISTROS e Campos (2)'!J1175),Blocos!A:L,12,0))</f>
        <v/>
      </c>
      <c r="Z1175" s="190" t="str">
        <f>IF(ISNUMBER(Q1176),VLOOKUP(J1175,Blocos!D:G,4,0),"")</f>
        <v/>
      </c>
      <c r="AA1175" s="190" t="str">
        <f>IF(ISNUMBER(Q1175),CONCATENATE("CREATE TABLE ""reg_",LOWER(J1175),""" (""ID"" bigint NOT NULL AUTO_INCREMENT,  ""HASHFILE"" varchar(255) DEFAULT NULL, ""ID_PAI"" bigint NOT NULL,"),IF(Q1175="Campo",CONCATENATE("""",L1175,""" ",VLOOKUP(R1175,Apoio!A:C,3,0)),""))&amp;IF(Z1175="","",CONCATENATE("PRIMARY KEY (""ID""), KEY ""FK_reg_",LOWER(Z1175),"_ID_PAI"" (""ID_PAI""), CONSTRAINT ""FK_reg_",LOWER(Z1175),"_ID_PAI"" FOREIGN KEY (""ID_PAI"") REFERENCES ""reg_",LOWER(Z1175),""" (""ID"")) ENGINE=InnoDB AUTO_INCREMENT=105774 DEFAULT CHARSET=utf8mb4 COLLATE=utf8mb4_0900_ai_ci;"))</f>
        <v>"VL_BC_ICMS" decimal(15,6) DEFAULT NULL,</v>
      </c>
      <c r="AB1175" s="190" t="str">
        <f t="shared" si="133"/>
        <v>`reg_c600`.`VL_BC_ICMS`,</v>
      </c>
    </row>
    <row r="1176" spans="1:28" ht="14.5" hidden="1" customHeight="1" x14ac:dyDescent="0.3">
      <c r="J1176" s="187" t="str">
        <f t="shared" si="128"/>
        <v>C600</v>
      </c>
      <c r="K1176" s="181">
        <v>18</v>
      </c>
      <c r="L1176" s="289" t="s">
        <v>578</v>
      </c>
      <c r="M1176" s="182" t="s">
        <v>1596</v>
      </c>
      <c r="N1176" s="181" t="s">
        <v>32</v>
      </c>
      <c r="O1176" s="181" t="s">
        <v>28</v>
      </c>
      <c r="P1176" s="181">
        <v>2</v>
      </c>
      <c r="Q1176" s="192" t="str">
        <f t="shared" si="129"/>
        <v>Campo</v>
      </c>
      <c r="R1176" s="192" t="s">
        <v>3606</v>
      </c>
      <c r="S1176" s="191" t="str">
        <f t="shared" si="130"/>
        <v/>
      </c>
      <c r="T1176" s="192" t="str">
        <f t="shared" si="131"/>
        <v>&lt;campo posicao="18"&gt;
&lt;coluna&gt;VL_ICMS&lt;/coluna&gt;
&lt;descricao&gt;Valor acumulado do ICMS&lt;/descricao&gt;
&lt;tipo&gt;R&lt;/tipo&gt;
&lt;/campo&gt;</v>
      </c>
      <c r="U1176" s="192" t="str">
        <f t="shared" si="127"/>
        <v>&lt;campo posicao="18"&gt;
&lt;coluna&gt;VL_ICMS&lt;/coluna&gt;
&lt;descricao&gt;Valor acumulado do ICMS&lt;/descricao&gt;
&lt;tipo&gt;R&lt;/tipo&gt;
&lt;/campo&gt;</v>
      </c>
      <c r="V1176" s="192" t="str">
        <f t="shared" si="132"/>
        <v>{"Column19", "VL_ICMS"},</v>
      </c>
      <c r="W1176" s="191" t="str">
        <f>IF(Q1176="Campo","@Campos(posicao = "&amp;K1176&amp;", tipo = '"&amp;R1176&amp;"')@Column(name = """&amp;L1176&amp;""")"&amp;IF(R1176="D","@Temporal(TemporalType.DATE)","")&amp;"private "&amp;VLOOKUP(TEXT(R1176,"@"),Apoio!A:B,2,0)&amp;" "&amp;SUBSTITUTE(LOWER(LEFT(L1176,1))&amp;RIGHT(PROPER(L1176),LEN(L1176)-1),"_","")&amp;";",IF(ISNUMBER(Q1176),IF(R1176="R","@Entity@Table(name = ""reg_"&amp;LOWER(J1176)&amp;""")@XmlRootElement","")&amp;VLOOKUP(J1176,Blocos!D:I,6,0)&amp;Apoio!$E$1&amp;Y1176,""))</f>
        <v>@Campos(posicao = 18, tipo = 'R')@Column(name = "VL_ICMS")private BigDecimal vlIcms;</v>
      </c>
      <c r="X1176" s="190" t="str">
        <f>IF(ISNUMBER(Q1176),COUNTIF(Blocos!G:G,J1176),"")</f>
        <v/>
      </c>
      <c r="Y1176" s="190" t="str">
        <f>IF(OR(X1176=0,X1176=""),"",VLOOKUP(SUMIFS(Blocos!A:A,Blocos!H:H,'EFD REGISTROS e Campos (2)'!X1176,Blocos!G:G,'EFD REGISTROS e Campos (2)'!J1176),Blocos!A:L,12,0))</f>
        <v/>
      </c>
      <c r="Z1176" s="190" t="str">
        <f>IF(ISNUMBER(Q1177),VLOOKUP(J1176,Blocos!D:G,4,0),"")</f>
        <v/>
      </c>
      <c r="AA1176" s="190" t="str">
        <f>IF(ISNUMBER(Q1176),CONCATENATE("CREATE TABLE ""reg_",LOWER(J1176),""" (""ID"" bigint NOT NULL AUTO_INCREMENT,  ""HASHFILE"" varchar(255) DEFAULT NULL, ""ID_PAI"" bigint NOT NULL,"),IF(Q1176="Campo",CONCATENATE("""",L1176,""" ",VLOOKUP(R1176,Apoio!A:C,3,0)),""))&amp;IF(Z1176="","",CONCATENATE("PRIMARY KEY (""ID""), KEY ""FK_reg_",LOWER(Z1176),"_ID_PAI"" (""ID_PAI""), CONSTRAINT ""FK_reg_",LOWER(Z1176),"_ID_PAI"" FOREIGN KEY (""ID_PAI"") REFERENCES ""reg_",LOWER(Z1176),""" (""ID"")) ENGINE=InnoDB AUTO_INCREMENT=105774 DEFAULT CHARSET=utf8mb4 COLLATE=utf8mb4_0900_ai_ci;"))</f>
        <v>"VL_ICMS" decimal(15,6) DEFAULT NULL,</v>
      </c>
      <c r="AB1176" s="190" t="str">
        <f t="shared" si="133"/>
        <v>`reg_c600`.`VL_ICMS`,</v>
      </c>
    </row>
    <row r="1177" spans="1:28" ht="14.5" hidden="1" customHeight="1" x14ac:dyDescent="0.3">
      <c r="J1177" s="187" t="str">
        <f t="shared" si="128"/>
        <v>C600</v>
      </c>
      <c r="K1177" s="181">
        <v>19</v>
      </c>
      <c r="L1177" s="289" t="s">
        <v>580</v>
      </c>
      <c r="M1177" s="182" t="s">
        <v>1625</v>
      </c>
      <c r="N1177" s="181" t="s">
        <v>32</v>
      </c>
      <c r="O1177" s="181" t="s">
        <v>28</v>
      </c>
      <c r="P1177" s="181">
        <v>2</v>
      </c>
      <c r="Q1177" s="192" t="str">
        <f t="shared" si="129"/>
        <v>Campo</v>
      </c>
      <c r="R1177" s="192" t="s">
        <v>3606</v>
      </c>
      <c r="S1177" s="191" t="str">
        <f t="shared" si="130"/>
        <v/>
      </c>
      <c r="T1177" s="192" t="str">
        <f t="shared" si="131"/>
        <v>&lt;campo posicao="19"&gt;
&lt;coluna&gt;VL_BC_ICMS_ST&lt;/coluna&gt;
&lt;descricao&gt;Valor acumulado da base de cálculo do ICMS substituição tributária&lt;/descricao&gt;
&lt;tipo&gt;R&lt;/tipo&gt;
&lt;/campo&gt;</v>
      </c>
      <c r="U1177" s="192" t="str">
        <f t="shared" si="127"/>
        <v>&lt;campo posicao="19"&gt;
&lt;coluna&gt;VL_BC_ICMS_ST&lt;/coluna&gt;
&lt;descricao&gt;Valor acumulado da base de cálculo do ICMS substituição tributária&lt;/descricao&gt;
&lt;tipo&gt;R&lt;/tipo&gt;
&lt;/campo&gt;</v>
      </c>
      <c r="V1177" s="192" t="str">
        <f t="shared" si="132"/>
        <v>{"Column20", "VL_BC_ICMS_ST"},</v>
      </c>
      <c r="W1177" s="191" t="str">
        <f>IF(Q1177="Campo","@Campos(posicao = "&amp;K1177&amp;", tipo = '"&amp;R1177&amp;"')@Column(name = """&amp;L1177&amp;""")"&amp;IF(R1177="D","@Temporal(TemporalType.DATE)","")&amp;"private "&amp;VLOOKUP(TEXT(R1177,"@"),Apoio!A:B,2,0)&amp;" "&amp;SUBSTITUTE(LOWER(LEFT(L1177,1))&amp;RIGHT(PROPER(L1177),LEN(L1177)-1),"_","")&amp;";",IF(ISNUMBER(Q1177),IF(R1177="R","@Entity@Table(name = ""reg_"&amp;LOWER(J1177)&amp;""")@XmlRootElement","")&amp;VLOOKUP(J1177,Blocos!D:I,6,0)&amp;Apoio!$E$1&amp;Y1177,""))</f>
        <v>@Campos(posicao = 19, tipo = 'R')@Column(name = "VL_BC_ICMS_ST")private BigDecimal vlBcIcmsSt;</v>
      </c>
      <c r="X1177" s="190" t="str">
        <f>IF(ISNUMBER(Q1177),COUNTIF(Blocos!G:G,J1177),"")</f>
        <v/>
      </c>
      <c r="Y1177" s="190" t="str">
        <f>IF(OR(X1177=0,X1177=""),"",VLOOKUP(SUMIFS(Blocos!A:A,Blocos!H:H,'EFD REGISTROS e Campos (2)'!X1177,Blocos!G:G,'EFD REGISTROS e Campos (2)'!J1177),Blocos!A:L,12,0))</f>
        <v/>
      </c>
      <c r="Z1177" s="190" t="str">
        <f>IF(ISNUMBER(Q1178),VLOOKUP(J1177,Blocos!D:G,4,0),"")</f>
        <v/>
      </c>
      <c r="AA1177" s="190" t="str">
        <f>IF(ISNUMBER(Q1177),CONCATENATE("CREATE TABLE ""reg_",LOWER(J1177),""" (""ID"" bigint NOT NULL AUTO_INCREMENT,  ""HASHFILE"" varchar(255) DEFAULT NULL, ""ID_PAI"" bigint NOT NULL,"),IF(Q1177="Campo",CONCATENATE("""",L1177,""" ",VLOOKUP(R1177,Apoio!A:C,3,0)),""))&amp;IF(Z1177="","",CONCATENATE("PRIMARY KEY (""ID""), KEY ""FK_reg_",LOWER(Z1177),"_ID_PAI"" (""ID_PAI""), CONSTRAINT ""FK_reg_",LOWER(Z1177),"_ID_PAI"" FOREIGN KEY (""ID_PAI"") REFERENCES ""reg_",LOWER(Z1177),""" (""ID"")) ENGINE=InnoDB AUTO_INCREMENT=105774 DEFAULT CHARSET=utf8mb4 COLLATE=utf8mb4_0900_ai_ci;"))</f>
        <v>"VL_BC_ICMS_ST" decimal(15,6) DEFAULT NULL,</v>
      </c>
      <c r="AB1177" s="190" t="str">
        <f t="shared" si="133"/>
        <v>`reg_c600`.`VL_BC_ICMS_ST`,</v>
      </c>
    </row>
    <row r="1178" spans="1:28" ht="14.5" hidden="1" customHeight="1" x14ac:dyDescent="0.3">
      <c r="J1178" s="187" t="str">
        <f t="shared" si="128"/>
        <v>C600</v>
      </c>
      <c r="K1178" s="181">
        <v>20</v>
      </c>
      <c r="L1178" s="289" t="s">
        <v>582</v>
      </c>
      <c r="M1178" s="182" t="s">
        <v>1626</v>
      </c>
      <c r="N1178" s="181" t="s">
        <v>32</v>
      </c>
      <c r="O1178" s="181" t="s">
        <v>28</v>
      </c>
      <c r="P1178" s="181">
        <v>2</v>
      </c>
      <c r="Q1178" s="192" t="str">
        <f t="shared" si="129"/>
        <v>Campo</v>
      </c>
      <c r="R1178" s="192" t="s">
        <v>3606</v>
      </c>
      <c r="S1178" s="191" t="str">
        <f t="shared" si="130"/>
        <v/>
      </c>
      <c r="T1178" s="192" t="str">
        <f t="shared" si="131"/>
        <v>&lt;campo posicao="20"&gt;
&lt;coluna&gt;VL_ICMS_ST&lt;/coluna&gt;
&lt;descricao&gt;Valor acumulado do ICMS retido por substituição tributária&lt;/descricao&gt;
&lt;tipo&gt;R&lt;/tipo&gt;
&lt;/campo&gt;</v>
      </c>
      <c r="U1178" s="192" t="str">
        <f t="shared" si="127"/>
        <v>&lt;campo posicao="20"&gt;
&lt;coluna&gt;VL_ICMS_ST&lt;/coluna&gt;
&lt;descricao&gt;Valor acumulado do ICMS retido por substituição tributária&lt;/descricao&gt;
&lt;tipo&gt;R&lt;/tipo&gt;
&lt;/campo&gt;</v>
      </c>
      <c r="V1178" s="192" t="str">
        <f t="shared" si="132"/>
        <v>{"Column21", "VL_ICMS_ST"},</v>
      </c>
      <c r="W1178" s="191" t="str">
        <f>IF(Q1178="Campo","@Campos(posicao = "&amp;K1178&amp;", tipo = '"&amp;R1178&amp;"')@Column(name = """&amp;L1178&amp;""")"&amp;IF(R1178="D","@Temporal(TemporalType.DATE)","")&amp;"private "&amp;VLOOKUP(TEXT(R1178,"@"),Apoio!A:B,2,0)&amp;" "&amp;SUBSTITUTE(LOWER(LEFT(L1178,1))&amp;RIGHT(PROPER(L1178),LEN(L1178)-1),"_","")&amp;";",IF(ISNUMBER(Q1178),IF(R1178="R","@Entity@Table(name = ""reg_"&amp;LOWER(J1178)&amp;""")@XmlRootElement","")&amp;VLOOKUP(J1178,Blocos!D:I,6,0)&amp;Apoio!$E$1&amp;Y1178,""))</f>
        <v>@Campos(posicao = 20, tipo = 'R')@Column(name = "VL_ICMS_ST")private BigDecimal vlIcmsSt;</v>
      </c>
      <c r="X1178" s="190" t="str">
        <f>IF(ISNUMBER(Q1178),COUNTIF(Blocos!G:G,J1178),"")</f>
        <v/>
      </c>
      <c r="Y1178" s="190" t="str">
        <f>IF(OR(X1178=0,X1178=""),"",VLOOKUP(SUMIFS(Blocos!A:A,Blocos!H:H,'EFD REGISTROS e Campos (2)'!X1178,Blocos!G:G,'EFD REGISTROS e Campos (2)'!J1178),Blocos!A:L,12,0))</f>
        <v/>
      </c>
      <c r="Z1178" s="190" t="str">
        <f>IF(ISNUMBER(Q1179),VLOOKUP(J1178,Blocos!D:G,4,0),"")</f>
        <v/>
      </c>
      <c r="AA1178" s="190" t="str">
        <f>IF(ISNUMBER(Q1178),CONCATENATE("CREATE TABLE ""reg_",LOWER(J1178),""" (""ID"" bigint NOT NULL AUTO_INCREMENT,  ""HASHFILE"" varchar(255) DEFAULT NULL, ""ID_PAI"" bigint NOT NULL,"),IF(Q1178="Campo",CONCATENATE("""",L1178,""" ",VLOOKUP(R1178,Apoio!A:C,3,0)),""))&amp;IF(Z1178="","",CONCATENATE("PRIMARY KEY (""ID""), KEY ""FK_reg_",LOWER(Z1178),"_ID_PAI"" (""ID_PAI""), CONSTRAINT ""FK_reg_",LOWER(Z1178),"_ID_PAI"" FOREIGN KEY (""ID_PAI"") REFERENCES ""reg_",LOWER(Z1178),""" (""ID"")) ENGINE=InnoDB AUTO_INCREMENT=105774 DEFAULT CHARSET=utf8mb4 COLLATE=utf8mb4_0900_ai_ci;"))</f>
        <v>"VL_ICMS_ST" decimal(15,6) DEFAULT NULL,</v>
      </c>
      <c r="AB1178" s="190" t="str">
        <f t="shared" si="133"/>
        <v>`reg_c600`.`VL_ICMS_ST`,</v>
      </c>
    </row>
    <row r="1179" spans="1:28" ht="14.5" hidden="1" customHeight="1" x14ac:dyDescent="0.3">
      <c r="J1179" s="187" t="str">
        <f t="shared" si="128"/>
        <v>C600</v>
      </c>
      <c r="K1179" s="181">
        <v>21</v>
      </c>
      <c r="L1179" s="289" t="s">
        <v>586</v>
      </c>
      <c r="M1179" s="182" t="s">
        <v>1481</v>
      </c>
      <c r="N1179" s="181" t="s">
        <v>32</v>
      </c>
      <c r="O1179" s="181" t="s">
        <v>28</v>
      </c>
      <c r="P1179" s="181">
        <v>2</v>
      </c>
      <c r="Q1179" s="192" t="str">
        <f t="shared" si="129"/>
        <v>Campo</v>
      </c>
      <c r="R1179" s="192" t="s">
        <v>3606</v>
      </c>
      <c r="S1179" s="191" t="str">
        <f t="shared" si="130"/>
        <v/>
      </c>
      <c r="T1179" s="192" t="str">
        <f t="shared" si="131"/>
        <v>&lt;campo posicao="21"&gt;
&lt;coluna&gt;VL_PIS&lt;/coluna&gt;
&lt;descricao&gt;Valor acumulado do PIS&lt;/descricao&gt;
&lt;tipo&gt;R&lt;/tipo&gt;
&lt;/campo&gt;</v>
      </c>
      <c r="U1179" s="192" t="str">
        <f t="shared" si="127"/>
        <v>&lt;campo posicao="21"&gt;
&lt;coluna&gt;VL_PIS&lt;/coluna&gt;
&lt;descricao&gt;Valor acumulado do PIS&lt;/descricao&gt;
&lt;tipo&gt;R&lt;/tipo&gt;
&lt;/campo&gt;</v>
      </c>
      <c r="V1179" s="192" t="str">
        <f t="shared" si="132"/>
        <v>{"Column22", "VL_PIS"},</v>
      </c>
      <c r="W1179" s="191" t="str">
        <f>IF(Q1179="Campo","@Campos(posicao = "&amp;K1179&amp;", tipo = '"&amp;R1179&amp;"')@Column(name = """&amp;L1179&amp;""")"&amp;IF(R1179="D","@Temporal(TemporalType.DATE)","")&amp;"private "&amp;VLOOKUP(TEXT(R1179,"@"),Apoio!A:B,2,0)&amp;" "&amp;SUBSTITUTE(LOWER(LEFT(L1179,1))&amp;RIGHT(PROPER(L1179),LEN(L1179)-1),"_","")&amp;";",IF(ISNUMBER(Q1179),IF(R1179="R","@Entity@Table(name = ""reg_"&amp;LOWER(J1179)&amp;""")@XmlRootElement","")&amp;VLOOKUP(J1179,Blocos!D:I,6,0)&amp;Apoio!$E$1&amp;Y1179,""))</f>
        <v>@Campos(posicao = 21, tipo = 'R')@Column(name = "VL_PIS")private BigDecimal vlPis;</v>
      </c>
      <c r="X1179" s="190" t="str">
        <f>IF(ISNUMBER(Q1179),COUNTIF(Blocos!G:G,J1179),"")</f>
        <v/>
      </c>
      <c r="Y1179" s="190" t="str">
        <f>IF(OR(X1179=0,X1179=""),"",VLOOKUP(SUMIFS(Blocos!A:A,Blocos!H:H,'EFD REGISTROS e Campos (2)'!X1179,Blocos!G:G,'EFD REGISTROS e Campos (2)'!J1179),Blocos!A:L,12,0))</f>
        <v/>
      </c>
      <c r="Z1179" s="190" t="str">
        <f>IF(ISNUMBER(Q1180),VLOOKUP(J1179,Blocos!D:G,4,0),"")</f>
        <v/>
      </c>
      <c r="AA1179" s="190" t="str">
        <f>IF(ISNUMBER(Q1179),CONCATENATE("CREATE TABLE ""reg_",LOWER(J1179),""" (""ID"" bigint NOT NULL AUTO_INCREMENT,  ""HASHFILE"" varchar(255) DEFAULT NULL, ""ID_PAI"" bigint NOT NULL,"),IF(Q1179="Campo",CONCATENATE("""",L1179,""" ",VLOOKUP(R1179,Apoio!A:C,3,0)),""))&amp;IF(Z1179="","",CONCATENATE("PRIMARY KEY (""ID""), KEY ""FK_reg_",LOWER(Z1179),"_ID_PAI"" (""ID_PAI""), CONSTRAINT ""FK_reg_",LOWER(Z1179),"_ID_PAI"" FOREIGN KEY (""ID_PAI"") REFERENCES ""reg_",LOWER(Z1179),""" (""ID"")) ENGINE=InnoDB AUTO_INCREMENT=105774 DEFAULT CHARSET=utf8mb4 COLLATE=utf8mb4_0900_ai_ci;"))</f>
        <v>"VL_PIS" decimal(15,6) DEFAULT NULL,</v>
      </c>
      <c r="AB1179" s="190" t="str">
        <f t="shared" si="133"/>
        <v>`reg_c600`.`VL_PIS`,</v>
      </c>
    </row>
    <row r="1180" spans="1:28" ht="14.5" hidden="1" customHeight="1" x14ac:dyDescent="0.3">
      <c r="J1180" s="187" t="str">
        <f t="shared" si="128"/>
        <v>C600</v>
      </c>
      <c r="K1180" s="181">
        <v>22</v>
      </c>
      <c r="L1180" s="289" t="s">
        <v>588</v>
      </c>
      <c r="M1180" s="182" t="s">
        <v>1720</v>
      </c>
      <c r="N1180" s="181" t="s">
        <v>32</v>
      </c>
      <c r="O1180" s="181" t="s">
        <v>28</v>
      </c>
      <c r="P1180" s="181">
        <v>2</v>
      </c>
      <c r="Q1180" s="192" t="str">
        <f t="shared" si="129"/>
        <v>Campo</v>
      </c>
      <c r="R1180" s="192" t="s">
        <v>3606</v>
      </c>
      <c r="S1180" s="191" t="str">
        <f t="shared" si="130"/>
        <v/>
      </c>
      <c r="T1180" s="192" t="str">
        <f t="shared" si="131"/>
        <v>&lt;campo posicao="22"&gt;
&lt;coluna&gt;VL_COFINS&lt;/coluna&gt;
&lt;descricao&gt;Valor acumulado COFINS&lt;/descricao&gt;
&lt;tipo&gt;R&lt;/tipo&gt;
&lt;/campo&gt;</v>
      </c>
      <c r="U1180" s="192" t="str">
        <f t="shared" si="127"/>
        <v>&lt;campo posicao="22"&gt;
&lt;coluna&gt;VL_COFINS&lt;/coluna&gt;
&lt;descricao&gt;Valor acumulado COFINS&lt;/descricao&gt;
&lt;tipo&gt;R&lt;/tipo&gt;
&lt;/campo&gt;</v>
      </c>
      <c r="V1180" s="192" t="str">
        <f t="shared" si="132"/>
        <v>{"Column23", "VL_COFINS"},</v>
      </c>
      <c r="W1180" s="191" t="str">
        <f>IF(Q1180="Campo","@Campos(posicao = "&amp;K1180&amp;", tipo = '"&amp;R1180&amp;"')@Column(name = """&amp;L1180&amp;""")"&amp;IF(R1180="D","@Temporal(TemporalType.DATE)","")&amp;"private "&amp;VLOOKUP(TEXT(R1180,"@"),Apoio!A:B,2,0)&amp;" "&amp;SUBSTITUTE(LOWER(LEFT(L1180,1))&amp;RIGHT(PROPER(L1180),LEN(L1180)-1),"_","")&amp;";",IF(ISNUMBER(Q1180),IF(R1180="R","@Entity@Table(name = ""reg_"&amp;LOWER(J1180)&amp;""")@XmlRootElement","")&amp;VLOOKUP(J1180,Blocos!D:I,6,0)&amp;Apoio!$E$1&amp;Y1180,""))</f>
        <v>@Campos(posicao = 22, tipo = 'R')@Column(name = "VL_COFINS")private BigDecimal vlCofins;</v>
      </c>
      <c r="X1180" s="190" t="str">
        <f>IF(ISNUMBER(Q1180),COUNTIF(Blocos!G:G,J1180),"")</f>
        <v/>
      </c>
      <c r="Y1180" s="190" t="str">
        <f>IF(OR(X1180=0,X1180=""),"",VLOOKUP(SUMIFS(Blocos!A:A,Blocos!H:H,'EFD REGISTROS e Campos (2)'!X1180,Blocos!G:G,'EFD REGISTROS e Campos (2)'!J1180),Blocos!A:L,12,0))</f>
        <v/>
      </c>
      <c r="Z1180" s="190" t="str">
        <f>IF(ISNUMBER(Q1181),VLOOKUP(J1180,Blocos!D:G,4,0),"")</f>
        <v>C001</v>
      </c>
      <c r="AA1180" s="190" t="str">
        <f>IF(ISNUMBER(Q1180),CONCATENATE("CREATE TABLE ""reg_",LOWER(J1180),""" (""ID"" bigint NOT NULL AUTO_INCREMENT,  ""HASHFILE"" varchar(255) DEFAULT NULL, ""ID_PAI"" bigint NOT NULL,"),IF(Q1180="Campo",CONCATENATE("""",L1180,""" ",VLOOKUP(R1180,Apoio!A:C,3,0)),""))&amp;IF(Z1180="","",CONCATENATE("PRIMARY KEY (""ID""), KEY ""FK_reg_",LOWER(Z1180),"_ID_PAI"" (""ID_PAI""), CONSTRAINT ""FK_reg_",LOWER(Z1180),"_ID_PAI"" FOREIGN KEY (""ID_PAI"") REFERENCES ""reg_",LOWER(Z1180),""" (""ID"")) ENGINE=InnoDB AUTO_INCREMENT=105774 DEFAULT CHARSET=utf8mb4 COLLATE=utf8mb4_0900_ai_ci;"))</f>
        <v>"VL_COFINS" decimal(15,6) DEFAULT NULL,PRIMARY KEY ("ID"), KEY "FK_reg_c001_ID_PAI" ("ID_PAI"), CONSTRAINT "FK_reg_c001_ID_PAI" FOREIGN KEY ("ID_PAI") REFERENCES "reg_c001" ("ID")) ENGINE=InnoDB AUTO_INCREMENT=105774 DEFAULT CHARSET=utf8mb4 COLLATE=utf8mb4_0900_ai_ci;</v>
      </c>
      <c r="AB1180" s="190" t="str">
        <f t="shared" si="133"/>
        <v>`reg_c600`.`VL_COFINS`,FROM `efdicms`.`reg_c600`;"</v>
      </c>
    </row>
    <row r="1181" spans="1:28" ht="14.5" hidden="1" customHeight="1" collapsed="1" x14ac:dyDescent="0.3">
      <c r="A1181" s="180" t="s">
        <v>1471</v>
      </c>
      <c r="E1181" s="180" t="s">
        <v>1721</v>
      </c>
      <c r="I1181" s="180" t="s">
        <v>144</v>
      </c>
      <c r="J1181" s="187" t="str">
        <f t="shared" si="128"/>
        <v>C601</v>
      </c>
      <c r="K1181" s="195" t="s">
        <v>1722</v>
      </c>
      <c r="Q1181" s="192">
        <f t="shared" si="129"/>
        <v>3</v>
      </c>
      <c r="S1181" s="191" t="str">
        <f t="shared" si="130"/>
        <v>&lt;/registro&gt;
&lt;registro codigo="C601" perfil="B" nivel="3"&gt;</v>
      </c>
      <c r="T1181" s="192" t="str">
        <f t="shared" si="131"/>
        <v/>
      </c>
      <c r="U1181" s="192" t="str">
        <f t="shared" si="127"/>
        <v>&lt;/registro&gt;
&lt;registro codigo="C601" perfil="B" nivel="3"&gt;</v>
      </c>
      <c r="V1181" s="192" t="str">
        <f t="shared" si="132"/>
        <v/>
      </c>
      <c r="W1181" s="191" t="str">
        <f>IF(Q1181="Campo","@Campos(posicao = "&amp;K1181&amp;", tipo = '"&amp;R1181&amp;"')@Column(name = """&amp;L1181&amp;""")"&amp;IF(R1181="D","@Temporal(TemporalType.DATE)","")&amp;"private "&amp;VLOOKUP(TEXT(R1181,"@"),Apoio!A:B,2,0)&amp;" "&amp;SUBSTITUTE(LOWER(LEFT(L1181,1))&amp;RIGHT(PROPER(L1181),LEN(L1181)-1),"_","")&amp;";",IF(ISNUMBER(Q1181),IF(R1181="R","@Entity@Table(name = ""reg_"&amp;LOWER(J1181)&amp;""")@XmlRootElement","")&amp;VLOOKUP(J1181,Blocos!D:I,6,0)&amp;Apoio!$E$1&amp;Y1181,""))</f>
        <v>@Registros(nivel = 3) public class RegC601 implements Serializable { private static final long serialVersionUID = 1L; @Id @GeneratedValue(strategy = GenerationType.IDENTITY) @Basic(optional = false) @Column(name = "ID" ) private Long id;@ManyToOne(fetch = FetchType.LAZY) @JoinColumn(name = "ID_PAI", nullable = false) private RegC600 idPai; public RegC600 getIdPai() {return idPai;}public void setIdPai(Object idPai) {this.idPai = (RegC600) idPai;}public RegC601() { } public RegC601(Long id) { this.id = id; } public RegC601(Long id, RegC600 idPai, long linha, String hash) { this.id = id; this.idPai = idPai; this.linha = linha; this.hash = hash; }public Long getId() { return id; } public void setId(Long id) { this.id = id; }@Basic(optional = false)@Column(name = "LINHA")private long linha;@Basic(optional = false)@Column(name = "HASH")private String hash;</v>
      </c>
      <c r="X1181" s="190">
        <f>IF(ISNUMBER(Q1181),COUNTIF(Blocos!G:G,J1181),"")</f>
        <v>0</v>
      </c>
      <c r="Y1181" s="190" t="str">
        <f>IF(OR(X1181=0,X1181=""),"",VLOOKUP(SUMIFS(Blocos!A:A,Blocos!H:H,'EFD REGISTROS e Campos (2)'!X1181,Blocos!G:G,'EFD REGISTROS e Campos (2)'!J1181),Blocos!A:L,12,0))</f>
        <v/>
      </c>
      <c r="Z1181" s="190" t="str">
        <f>IF(ISNUMBER(Q1182),VLOOKUP(J1181,Blocos!D:G,4,0),"")</f>
        <v/>
      </c>
      <c r="AA1181" s="190" t="str">
        <f>IF(ISNUMBER(Q1181),CONCATENATE("CREATE TABLE ""reg_",LOWER(J1181),""" (""ID"" bigint NOT NULL AUTO_INCREMENT,  ""HASHFILE"" varchar(255) DEFAULT NULL, ""ID_PAI"" bigint NOT NULL,"),IF(Q1181="Campo",CONCATENATE("""",L1181,""" ",VLOOKUP(R1181,Apoio!A:C,3,0)),""))&amp;IF(Z1181="","",CONCATENATE("PRIMARY KEY (""ID""), KEY ""FK_reg_",LOWER(Z1181),"_ID_PAI"" (""ID_PAI""), CONSTRAINT ""FK_reg_",LOWER(Z1181),"_ID_PAI"" FOREIGN KEY (""ID_PAI"") REFERENCES ""reg_",LOWER(Z1181),""" (""ID"")) ENGINE=InnoDB AUTO_INCREMENT=105774 DEFAULT CHARSET=utf8mb4 COLLATE=utf8mb4_0900_ai_ci;"))</f>
        <v>CREATE TABLE "reg_c601" ("ID" bigint NOT NULL AUTO_INCREMENT,  "HASHFILE" varchar(255) DEFAULT NULL, "ID_PAI" bigint NOT NULL,</v>
      </c>
      <c r="AB1181" s="190" t="str">
        <f t="shared" si="133"/>
        <v/>
      </c>
    </row>
    <row r="1182" spans="1:28" ht="14.5" hidden="1" customHeight="1" x14ac:dyDescent="0.3">
      <c r="J1182" s="187" t="str">
        <f t="shared" si="128"/>
        <v>C601</v>
      </c>
      <c r="K1182" s="181">
        <v>1</v>
      </c>
      <c r="L1182" s="289" t="s">
        <v>25</v>
      </c>
      <c r="M1182" s="182" t="s">
        <v>1723</v>
      </c>
      <c r="N1182" s="181" t="s">
        <v>27</v>
      </c>
      <c r="O1182" s="181">
        <v>4</v>
      </c>
      <c r="P1182" s="181" t="s">
        <v>28</v>
      </c>
      <c r="Q1182" s="192" t="str">
        <f t="shared" si="129"/>
        <v>Campo</v>
      </c>
      <c r="R1182" s="192" t="s">
        <v>27</v>
      </c>
      <c r="S1182" s="191" t="str">
        <f t="shared" si="130"/>
        <v/>
      </c>
      <c r="T1182" s="192" t="str">
        <f t="shared" si="131"/>
        <v>&lt;campo posicao="1"&gt;
&lt;coluna&gt;REG&lt;/coluna&gt;
&lt;descricao&gt;Texto fixo contendo "C601"&lt;/descricao&gt;
&lt;tipo&gt;C&lt;/tipo&gt;
&lt;/campo&gt;</v>
      </c>
      <c r="U1182" s="192" t="str">
        <f t="shared" si="127"/>
        <v>&lt;campo posicao="1"&gt;
&lt;coluna&gt;REG&lt;/coluna&gt;
&lt;descricao&gt;Texto fixo contendo "C601"&lt;/descricao&gt;
&lt;tipo&gt;C&lt;/tipo&gt;
&lt;/campo&gt;</v>
      </c>
      <c r="V1182" s="192" t="str">
        <f t="shared" si="132"/>
        <v>{"Column2", "REG"},</v>
      </c>
      <c r="W1182" s="191" t="str">
        <f>IF(Q1182="Campo","@Campos(posicao = "&amp;K1182&amp;", tipo = '"&amp;R1182&amp;"')@Column(name = """&amp;L1182&amp;""")"&amp;IF(R1182="D","@Temporal(TemporalType.DATE)","")&amp;"private "&amp;VLOOKUP(TEXT(R1182,"@"),Apoio!A:B,2,0)&amp;" "&amp;SUBSTITUTE(LOWER(LEFT(L1182,1))&amp;RIGHT(PROPER(L1182),LEN(L1182)-1),"_","")&amp;";",IF(ISNUMBER(Q1182),IF(R1182="R","@Entity@Table(name = ""reg_"&amp;LOWER(J1182)&amp;""")@XmlRootElement","")&amp;VLOOKUP(J1182,Blocos!D:I,6,0)&amp;Apoio!$E$1&amp;Y1182,""))</f>
        <v>@Campos(posicao = 1, tipo = 'C')@Column(name = "REG")private String reg;</v>
      </c>
      <c r="X1182" s="190" t="str">
        <f>IF(ISNUMBER(Q1182),COUNTIF(Blocos!G:G,J1182),"")</f>
        <v/>
      </c>
      <c r="Y1182" s="190" t="str">
        <f>IF(OR(X1182=0,X1182=""),"",VLOOKUP(SUMIFS(Blocos!A:A,Blocos!H:H,'EFD REGISTROS e Campos (2)'!X1182,Blocos!G:G,'EFD REGISTROS e Campos (2)'!J1182),Blocos!A:L,12,0))</f>
        <v/>
      </c>
      <c r="Z1182" s="190" t="str">
        <f>IF(ISNUMBER(Q1183),VLOOKUP(J1182,Blocos!D:G,4,0),"")</f>
        <v/>
      </c>
      <c r="AA1182" s="190" t="str">
        <f>IF(ISNUMBER(Q1182),CONCATENATE("CREATE TABLE ""reg_",LOWER(J1182),""" (""ID"" bigint NOT NULL AUTO_INCREMENT,  ""HASHFILE"" varchar(255) DEFAULT NULL, ""ID_PAI"" bigint NOT NULL,"),IF(Q1182="Campo",CONCATENATE("""",L1182,""" ",VLOOKUP(R1182,Apoio!A:C,3,0)),""))&amp;IF(Z1182="","",CONCATENATE("PRIMARY KEY (""ID""), KEY ""FK_reg_",LOWER(Z1182),"_ID_PAI"" (""ID_PAI""), CONSTRAINT ""FK_reg_",LOWER(Z1182),"_ID_PAI"" FOREIGN KEY (""ID_PAI"") REFERENCES ""reg_",LOWER(Z1182),""" (""ID"")) ENGINE=InnoDB AUTO_INCREMENT=105774 DEFAULT CHARSET=utf8mb4 COLLATE=utf8mb4_0900_ai_ci;"))</f>
        <v>"REG" varchar(255) DEFAULT NULL,</v>
      </c>
      <c r="AB1182" s="190" t="str">
        <f t="shared" si="133"/>
        <v>USE `efdicms`;SELECT `reg_c601`.`REG`,</v>
      </c>
    </row>
    <row r="1183" spans="1:28" ht="14.5" hidden="1" customHeight="1" x14ac:dyDescent="0.3">
      <c r="J1183" s="187" t="str">
        <f t="shared" si="128"/>
        <v>C601</v>
      </c>
      <c r="K1183" s="181">
        <v>2</v>
      </c>
      <c r="L1183" s="289" t="s">
        <v>1462</v>
      </c>
      <c r="M1183" s="182" t="s">
        <v>1463</v>
      </c>
      <c r="N1183" s="181" t="s">
        <v>32</v>
      </c>
      <c r="O1183" s="181">
        <v>9</v>
      </c>
      <c r="P1183" s="181" t="s">
        <v>28</v>
      </c>
      <c r="Q1183" s="192" t="str">
        <f t="shared" si="129"/>
        <v>Campo</v>
      </c>
      <c r="R1183" s="192" t="s">
        <v>3607</v>
      </c>
      <c r="S1183" s="191" t="str">
        <f t="shared" si="130"/>
        <v/>
      </c>
      <c r="T1183" s="192" t="str">
        <f t="shared" si="131"/>
        <v>&lt;campo posicao="2"&gt;
&lt;coluna&gt;NUM_DOC_CANC&lt;/coluna&gt;
&lt;descricao&gt;Número do documento fiscal cancelado&lt;/descricao&gt;
&lt;tipo&gt;I&lt;/tipo&gt;
&lt;/campo&gt;</v>
      </c>
      <c r="U1183" s="192" t="str">
        <f t="shared" si="127"/>
        <v>&lt;campo posicao="2"&gt;
&lt;coluna&gt;NUM_DOC_CANC&lt;/coluna&gt;
&lt;descricao&gt;Número do documento fiscal cancelado&lt;/descricao&gt;
&lt;tipo&gt;I&lt;/tipo&gt;
&lt;/campo&gt;</v>
      </c>
      <c r="V1183" s="192" t="str">
        <f t="shared" si="132"/>
        <v>{"Column3", "NUM_DOC_CANC"},</v>
      </c>
      <c r="W1183" s="191" t="str">
        <f>IF(Q1183="Campo","@Campos(posicao = "&amp;K1183&amp;", tipo = '"&amp;R1183&amp;"')@Column(name = """&amp;L1183&amp;""")"&amp;IF(R1183="D","@Temporal(TemporalType.DATE)","")&amp;"private "&amp;VLOOKUP(TEXT(R1183,"@"),Apoio!A:B,2,0)&amp;" "&amp;SUBSTITUTE(LOWER(LEFT(L1183,1))&amp;RIGHT(PROPER(L1183),LEN(L1183)-1),"_","")&amp;";",IF(ISNUMBER(Q1183),IF(R1183="R","@Entity@Table(name = ""reg_"&amp;LOWER(J1183)&amp;""")@XmlRootElement","")&amp;VLOOKUP(J1183,Blocos!D:I,6,0)&amp;Apoio!$E$1&amp;Y1183,""))</f>
        <v>@Campos(posicao = 2, tipo = 'I')@Column(name = "NUM_DOC_CANC")private int numDocCanc;</v>
      </c>
      <c r="X1183" s="190" t="str">
        <f>IF(ISNUMBER(Q1183),COUNTIF(Blocos!G:G,J1183),"")</f>
        <v/>
      </c>
      <c r="Y1183" s="190" t="str">
        <f>IF(OR(X1183=0,X1183=""),"",VLOOKUP(SUMIFS(Blocos!A:A,Blocos!H:H,'EFD REGISTROS e Campos (2)'!X1183,Blocos!G:G,'EFD REGISTROS e Campos (2)'!J1183),Blocos!A:L,12,0))</f>
        <v/>
      </c>
      <c r="Z1183" s="190" t="str">
        <f>IF(ISNUMBER(Q1184),VLOOKUP(J1183,Blocos!D:G,4,0),"")</f>
        <v>C600</v>
      </c>
      <c r="AA1183" s="190" t="str">
        <f>IF(ISNUMBER(Q1183),CONCATENATE("CREATE TABLE ""reg_",LOWER(J1183),""" (""ID"" bigint NOT NULL AUTO_INCREMENT,  ""HASHFILE"" varchar(255) DEFAULT NULL, ""ID_PAI"" bigint NOT NULL,"),IF(Q1183="Campo",CONCATENATE("""",L1183,""" ",VLOOKUP(R1183,Apoio!A:C,3,0)),""))&amp;IF(Z1183="","",CONCATENATE("PRIMARY KEY (""ID""), KEY ""FK_reg_",LOWER(Z1183),"_ID_PAI"" (""ID_PAI""), CONSTRAINT ""FK_reg_",LOWER(Z1183),"_ID_PAI"" FOREIGN KEY (""ID_PAI"") REFERENCES ""reg_",LOWER(Z1183),""" (""ID"")) ENGINE=InnoDB AUTO_INCREMENT=105774 DEFAULT CHARSET=utf8mb4 COLLATE=utf8mb4_0900_ai_ci;"))</f>
        <v>"NUM_DOC_CANC" int DEFAULT NULL,PRIMARY KEY ("ID"), KEY "FK_reg_c600_ID_PAI" ("ID_PAI"), CONSTRAINT "FK_reg_c600_ID_PAI" FOREIGN KEY ("ID_PAI") REFERENCES "reg_c600" ("ID")) ENGINE=InnoDB AUTO_INCREMENT=105774 DEFAULT CHARSET=utf8mb4 COLLATE=utf8mb4_0900_ai_ci;</v>
      </c>
      <c r="AB1183" s="190" t="str">
        <f t="shared" si="133"/>
        <v>`reg_c601`.`NUM_DOC_CANC`,FROM `efdicms`.`reg_c601`;"</v>
      </c>
    </row>
    <row r="1184" spans="1:28" ht="14.5" hidden="1" customHeight="1" collapsed="1" x14ac:dyDescent="0.3">
      <c r="A1184" s="180" t="s">
        <v>1471</v>
      </c>
      <c r="E1184" s="180" t="s">
        <v>1724</v>
      </c>
      <c r="I1184" s="180" t="s">
        <v>144</v>
      </c>
      <c r="J1184" s="187" t="str">
        <f t="shared" si="128"/>
        <v>C610</v>
      </c>
      <c r="K1184" s="195" t="s">
        <v>1725</v>
      </c>
      <c r="Q1184" s="192">
        <f t="shared" si="129"/>
        <v>3</v>
      </c>
      <c r="S1184" s="191" t="str">
        <f t="shared" si="130"/>
        <v>&lt;/registro&gt;
&lt;registro codigo="C610" perfil="B" nivel="3"&gt;</v>
      </c>
      <c r="T1184" s="192" t="str">
        <f t="shared" si="131"/>
        <v/>
      </c>
      <c r="U1184" s="192" t="str">
        <f t="shared" si="127"/>
        <v>&lt;/registro&gt;
&lt;registro codigo="C610" perfil="B" nivel="3"&gt;</v>
      </c>
      <c r="V1184" s="192" t="str">
        <f t="shared" si="132"/>
        <v/>
      </c>
      <c r="W1184" s="191" t="str">
        <f>IF(Q1184="Campo","@Campos(posicao = "&amp;K1184&amp;", tipo = '"&amp;R1184&amp;"')@Column(name = """&amp;L1184&amp;""")"&amp;IF(R1184="D","@Temporal(TemporalType.DATE)","")&amp;"private "&amp;VLOOKUP(TEXT(R1184,"@"),Apoio!A:B,2,0)&amp;" "&amp;SUBSTITUTE(LOWER(LEFT(L1184,1))&amp;RIGHT(PROPER(L1184),LEN(L1184)-1),"_","")&amp;";",IF(ISNUMBER(Q1184),IF(R1184="R","@Entity@Table(name = ""reg_"&amp;LOWER(J1184)&amp;""")@XmlRootElement","")&amp;VLOOKUP(J1184,Blocos!D:I,6,0)&amp;Apoio!$E$1&amp;Y1184,""))</f>
        <v>@Registros(nivel = 3) public class RegC610 implements Serializable { private static final long serialVersionUID = 1L; @Id @GeneratedValue(strategy = GenerationType.IDENTITY) @Basic(optional = false) @Column(name = "ID" ) private Long id;@ManyToOne(fetch = FetchType.LAZY) @JoinColumn(name = "ID_PAI", nullable = false) private RegC600 idPai; public RegC600 getIdPai() {return idPai;}public void setIdPai(Object idPai) {this.idPai = (RegC600) idPai;}public RegC610() { } public RegC610(Long id) { this.id = id; } public RegC610(Long id, RegC600 idPai, long linha, String hash) { this.id = id; this.idPai = idPai; this.linha = linha; this.hash = hash; }public Long getId() { return id; } public void setId(Long id) { this.id = id; }@Basic(optional = false)@Column(name = "LINHA")private long linha;@Basic(optional = false)@Column(name = "HASH")private String hash;</v>
      </c>
      <c r="X1184" s="190">
        <f>IF(ISNUMBER(Q1184),COUNTIF(Blocos!G:G,J1184),"")</f>
        <v>0</v>
      </c>
      <c r="Y1184" s="190" t="str">
        <f>IF(OR(X1184=0,X1184=""),"",VLOOKUP(SUMIFS(Blocos!A:A,Blocos!H:H,'EFD REGISTROS e Campos (2)'!X1184,Blocos!G:G,'EFD REGISTROS e Campos (2)'!J1184),Blocos!A:L,12,0))</f>
        <v/>
      </c>
      <c r="Z1184" s="190" t="str">
        <f>IF(ISNUMBER(Q1185),VLOOKUP(J1184,Blocos!D:G,4,0),"")</f>
        <v/>
      </c>
      <c r="AA1184" s="190" t="str">
        <f>IF(ISNUMBER(Q1184),CONCATENATE("CREATE TABLE ""reg_",LOWER(J1184),""" (""ID"" bigint NOT NULL AUTO_INCREMENT,  ""HASHFILE"" varchar(255) DEFAULT NULL, ""ID_PAI"" bigint NOT NULL,"),IF(Q1184="Campo",CONCATENATE("""",L1184,""" ",VLOOKUP(R1184,Apoio!A:C,3,0)),""))&amp;IF(Z1184="","",CONCATENATE("PRIMARY KEY (""ID""), KEY ""FK_reg_",LOWER(Z1184),"_ID_PAI"" (""ID_PAI""), CONSTRAINT ""FK_reg_",LOWER(Z1184),"_ID_PAI"" FOREIGN KEY (""ID_PAI"") REFERENCES ""reg_",LOWER(Z1184),""" (""ID"")) ENGINE=InnoDB AUTO_INCREMENT=105774 DEFAULT CHARSET=utf8mb4 COLLATE=utf8mb4_0900_ai_ci;"))</f>
        <v>CREATE TABLE "reg_c610" ("ID" bigint NOT NULL AUTO_INCREMENT,  "HASHFILE" varchar(255) DEFAULT NULL, "ID_PAI" bigint NOT NULL,</v>
      </c>
      <c r="AB1184" s="190" t="str">
        <f t="shared" si="133"/>
        <v/>
      </c>
    </row>
    <row r="1185" spans="10:28" ht="14.5" hidden="1" customHeight="1" x14ac:dyDescent="0.3">
      <c r="J1185" s="187" t="str">
        <f t="shared" si="128"/>
        <v>C610</v>
      </c>
      <c r="K1185" s="181">
        <v>1</v>
      </c>
      <c r="L1185" s="289" t="s">
        <v>25</v>
      </c>
      <c r="M1185" s="182" t="s">
        <v>1726</v>
      </c>
      <c r="N1185" s="181" t="s">
        <v>27</v>
      </c>
      <c r="O1185" s="181">
        <v>4</v>
      </c>
      <c r="P1185" s="181" t="s">
        <v>28</v>
      </c>
      <c r="Q1185" s="192" t="str">
        <f t="shared" si="129"/>
        <v>Campo</v>
      </c>
      <c r="R1185" s="192" t="s">
        <v>27</v>
      </c>
      <c r="S1185" s="191" t="str">
        <f t="shared" si="130"/>
        <v/>
      </c>
      <c r="T1185" s="192" t="str">
        <f t="shared" si="131"/>
        <v>&lt;campo posicao="1"&gt;
&lt;coluna&gt;REG&lt;/coluna&gt;
&lt;descricao&gt;Texto fixo contendo "C610"&lt;/descricao&gt;
&lt;tipo&gt;C&lt;/tipo&gt;
&lt;/campo&gt;</v>
      </c>
      <c r="U1185" s="192" t="str">
        <f t="shared" si="127"/>
        <v>&lt;campo posicao="1"&gt;
&lt;coluna&gt;REG&lt;/coluna&gt;
&lt;descricao&gt;Texto fixo contendo "C610"&lt;/descricao&gt;
&lt;tipo&gt;C&lt;/tipo&gt;
&lt;/campo&gt;</v>
      </c>
      <c r="V1185" s="192" t="str">
        <f t="shared" si="132"/>
        <v>{"Column2", "REG"},</v>
      </c>
      <c r="W1185" s="191" t="str">
        <f>IF(Q1185="Campo","@Campos(posicao = "&amp;K1185&amp;", tipo = '"&amp;R1185&amp;"')@Column(name = """&amp;L1185&amp;""")"&amp;IF(R1185="D","@Temporal(TemporalType.DATE)","")&amp;"private "&amp;VLOOKUP(TEXT(R1185,"@"),Apoio!A:B,2,0)&amp;" "&amp;SUBSTITUTE(LOWER(LEFT(L1185,1))&amp;RIGHT(PROPER(L1185),LEN(L1185)-1),"_","")&amp;";",IF(ISNUMBER(Q1185),IF(R1185="R","@Entity@Table(name = ""reg_"&amp;LOWER(J1185)&amp;""")@XmlRootElement","")&amp;VLOOKUP(J1185,Blocos!D:I,6,0)&amp;Apoio!$E$1&amp;Y1185,""))</f>
        <v>@Campos(posicao = 1, tipo = 'C')@Column(name = "REG")private String reg;</v>
      </c>
      <c r="X1185" s="190" t="str">
        <f>IF(ISNUMBER(Q1185),COUNTIF(Blocos!G:G,J1185),"")</f>
        <v/>
      </c>
      <c r="Y1185" s="190" t="str">
        <f>IF(OR(X1185=0,X1185=""),"",VLOOKUP(SUMIFS(Blocos!A:A,Blocos!H:H,'EFD REGISTROS e Campos (2)'!X1185,Blocos!G:G,'EFD REGISTROS e Campos (2)'!J1185),Blocos!A:L,12,0))</f>
        <v/>
      </c>
      <c r="Z1185" s="190" t="str">
        <f>IF(ISNUMBER(Q1186),VLOOKUP(J1185,Blocos!D:G,4,0),"")</f>
        <v/>
      </c>
      <c r="AA1185" s="190" t="str">
        <f>IF(ISNUMBER(Q1185),CONCATENATE("CREATE TABLE ""reg_",LOWER(J1185),""" (""ID"" bigint NOT NULL AUTO_INCREMENT,  ""HASHFILE"" varchar(255) DEFAULT NULL, ""ID_PAI"" bigint NOT NULL,"),IF(Q1185="Campo",CONCATENATE("""",L1185,""" ",VLOOKUP(R1185,Apoio!A:C,3,0)),""))&amp;IF(Z1185="","",CONCATENATE("PRIMARY KEY (""ID""), KEY ""FK_reg_",LOWER(Z1185),"_ID_PAI"" (""ID_PAI""), CONSTRAINT ""FK_reg_",LOWER(Z1185),"_ID_PAI"" FOREIGN KEY (""ID_PAI"") REFERENCES ""reg_",LOWER(Z1185),""" (""ID"")) ENGINE=InnoDB AUTO_INCREMENT=105774 DEFAULT CHARSET=utf8mb4 COLLATE=utf8mb4_0900_ai_ci;"))</f>
        <v>"REG" varchar(255) DEFAULT NULL,</v>
      </c>
      <c r="AB1185" s="190" t="str">
        <f t="shared" si="133"/>
        <v>USE `efdicms`;SELECT `reg_c610`.`REG`,</v>
      </c>
    </row>
    <row r="1186" spans="10:28" ht="14.5" hidden="1" customHeight="1" x14ac:dyDescent="0.3">
      <c r="J1186" s="187" t="str">
        <f t="shared" si="128"/>
        <v>C610</v>
      </c>
      <c r="K1186" s="181">
        <v>2</v>
      </c>
      <c r="L1186" s="289" t="s">
        <v>1680</v>
      </c>
      <c r="M1186" s="182" t="s">
        <v>1727</v>
      </c>
      <c r="N1186" s="181" t="s">
        <v>27</v>
      </c>
      <c r="O1186" s="181" t="s">
        <v>235</v>
      </c>
      <c r="P1186" s="181" t="s">
        <v>28</v>
      </c>
      <c r="Q1186" s="192" t="str">
        <f t="shared" si="129"/>
        <v>Campo</v>
      </c>
      <c r="R1186" s="192" t="s">
        <v>27</v>
      </c>
      <c r="S1186" s="191" t="str">
        <f t="shared" si="130"/>
        <v/>
      </c>
      <c r="T1186" s="192" t="str">
        <f t="shared" si="131"/>
        <v>&lt;campo posicao="2"&gt;
&lt;coluna&gt;COD_CLASS&lt;/coluna&gt;
&lt;descricao&gt;Código de classificação do item de energia elétrica, conforme Tabela 4.4.1&lt;/descricao&gt;
&lt;tipo&gt;C&lt;/tipo&gt;
&lt;/campo&gt;</v>
      </c>
      <c r="U1186" s="192" t="str">
        <f t="shared" si="127"/>
        <v>&lt;campo posicao="2"&gt;
&lt;coluna&gt;COD_CLASS&lt;/coluna&gt;
&lt;descricao&gt;Código de classificação do item de energia elétrica, conforme Tabela 4.4.1&lt;/descricao&gt;
&lt;tipo&gt;C&lt;/tipo&gt;
&lt;/campo&gt;</v>
      </c>
      <c r="V1186" s="192" t="str">
        <f t="shared" si="132"/>
        <v>{"Column3", "COD_CLASS"},</v>
      </c>
      <c r="W1186" s="191" t="str">
        <f>IF(Q1186="Campo","@Campos(posicao = "&amp;K1186&amp;", tipo = '"&amp;R1186&amp;"')@Column(name = """&amp;L1186&amp;""")"&amp;IF(R1186="D","@Temporal(TemporalType.DATE)","")&amp;"private "&amp;VLOOKUP(TEXT(R1186,"@"),Apoio!A:B,2,0)&amp;" "&amp;SUBSTITUTE(LOWER(LEFT(L1186,1))&amp;RIGHT(PROPER(L1186),LEN(L1186)-1),"_","")&amp;";",IF(ISNUMBER(Q1186),IF(R1186="R","@Entity@Table(name = ""reg_"&amp;LOWER(J1186)&amp;""")@XmlRootElement","")&amp;VLOOKUP(J1186,Blocos!D:I,6,0)&amp;Apoio!$E$1&amp;Y1186,""))</f>
        <v>@Campos(posicao = 2, tipo = 'C')@Column(name = "COD_CLASS")private String codClass;</v>
      </c>
      <c r="X1186" s="190" t="str">
        <f>IF(ISNUMBER(Q1186),COUNTIF(Blocos!G:G,J1186),"")</f>
        <v/>
      </c>
      <c r="Y1186" s="190" t="str">
        <f>IF(OR(X1186=0,X1186=""),"",VLOOKUP(SUMIFS(Blocos!A:A,Blocos!H:H,'EFD REGISTROS e Campos (2)'!X1186,Blocos!G:G,'EFD REGISTROS e Campos (2)'!J1186),Blocos!A:L,12,0))</f>
        <v/>
      </c>
      <c r="Z1186" s="190" t="str">
        <f>IF(ISNUMBER(Q1187),VLOOKUP(J1186,Blocos!D:G,4,0),"")</f>
        <v/>
      </c>
      <c r="AA1186" s="190" t="str">
        <f>IF(ISNUMBER(Q1186),CONCATENATE("CREATE TABLE ""reg_",LOWER(J1186),""" (""ID"" bigint NOT NULL AUTO_INCREMENT,  ""HASHFILE"" varchar(255) DEFAULT NULL, ""ID_PAI"" bigint NOT NULL,"),IF(Q1186="Campo",CONCATENATE("""",L1186,""" ",VLOOKUP(R1186,Apoio!A:C,3,0)),""))&amp;IF(Z1186="","",CONCATENATE("PRIMARY KEY (""ID""), KEY ""FK_reg_",LOWER(Z1186),"_ID_PAI"" (""ID_PAI""), CONSTRAINT ""FK_reg_",LOWER(Z1186),"_ID_PAI"" FOREIGN KEY (""ID_PAI"") REFERENCES ""reg_",LOWER(Z1186),""" (""ID"")) ENGINE=InnoDB AUTO_INCREMENT=105774 DEFAULT CHARSET=utf8mb4 COLLATE=utf8mb4_0900_ai_ci;"))</f>
        <v>"COD_CLASS" varchar(255) DEFAULT NULL,</v>
      </c>
      <c r="AB1186" s="190" t="str">
        <f t="shared" si="133"/>
        <v>`reg_c610`.`COD_CLASS`,</v>
      </c>
    </row>
    <row r="1187" spans="10:28" ht="14.5" hidden="1" customHeight="1" x14ac:dyDescent="0.3">
      <c r="J1187" s="187" t="str">
        <f t="shared" si="128"/>
        <v>C610</v>
      </c>
      <c r="K1187" s="181">
        <v>3</v>
      </c>
      <c r="L1187" s="289" t="s">
        <v>163</v>
      </c>
      <c r="M1187" s="182" t="s">
        <v>801</v>
      </c>
      <c r="N1187" s="181" t="s">
        <v>27</v>
      </c>
      <c r="O1187" s="181">
        <v>60</v>
      </c>
      <c r="P1187" s="181" t="s">
        <v>28</v>
      </c>
      <c r="Q1187" s="192" t="str">
        <f t="shared" si="129"/>
        <v>Campo</v>
      </c>
      <c r="R1187" s="192" t="s">
        <v>27</v>
      </c>
      <c r="S1187" s="191" t="str">
        <f t="shared" si="130"/>
        <v/>
      </c>
      <c r="T1187" s="192" t="str">
        <f t="shared" si="131"/>
        <v>&lt;campo posicao="3"&gt;
&lt;coluna&gt;COD_ITEM&lt;/coluna&gt;
&lt;descricao&gt;Código do item (campo 02 do Registro 0200)&lt;/descricao&gt;
&lt;tipo&gt;C&lt;/tipo&gt;
&lt;/campo&gt;</v>
      </c>
      <c r="U1187" s="192" t="str">
        <f t="shared" si="127"/>
        <v>&lt;campo posicao="3"&gt;
&lt;coluna&gt;COD_ITEM&lt;/coluna&gt;
&lt;descricao&gt;Código do item (campo 02 do Registro 0200)&lt;/descricao&gt;
&lt;tipo&gt;C&lt;/tipo&gt;
&lt;/campo&gt;</v>
      </c>
      <c r="V1187" s="192" t="str">
        <f t="shared" si="132"/>
        <v>{"Column4", "COD_ITEM"},</v>
      </c>
      <c r="W1187" s="191" t="str">
        <f>IF(Q1187="Campo","@Campos(posicao = "&amp;K1187&amp;", tipo = '"&amp;R1187&amp;"')@Column(name = """&amp;L1187&amp;""")"&amp;IF(R1187="D","@Temporal(TemporalType.DATE)","")&amp;"private "&amp;VLOOKUP(TEXT(R1187,"@"),Apoio!A:B,2,0)&amp;" "&amp;SUBSTITUTE(LOWER(LEFT(L1187,1))&amp;RIGHT(PROPER(L1187),LEN(L1187)-1),"_","")&amp;";",IF(ISNUMBER(Q1187),IF(R1187="R","@Entity@Table(name = ""reg_"&amp;LOWER(J1187)&amp;""")@XmlRootElement","")&amp;VLOOKUP(J1187,Blocos!D:I,6,0)&amp;Apoio!$E$1&amp;Y1187,""))</f>
        <v>@Campos(posicao = 3, tipo = 'C')@Column(name = "COD_ITEM")private String codItem;</v>
      </c>
      <c r="X1187" s="190" t="str">
        <f>IF(ISNUMBER(Q1187),COUNTIF(Blocos!G:G,J1187),"")</f>
        <v/>
      </c>
      <c r="Y1187" s="190" t="str">
        <f>IF(OR(X1187=0,X1187=""),"",VLOOKUP(SUMIFS(Blocos!A:A,Blocos!H:H,'EFD REGISTROS e Campos (2)'!X1187,Blocos!G:G,'EFD REGISTROS e Campos (2)'!J1187),Blocos!A:L,12,0))</f>
        <v/>
      </c>
      <c r="Z1187" s="190" t="str">
        <f>IF(ISNUMBER(Q1188),VLOOKUP(J1187,Blocos!D:G,4,0),"")</f>
        <v/>
      </c>
      <c r="AA1187" s="190" t="str">
        <f>IF(ISNUMBER(Q1187),CONCATENATE("CREATE TABLE ""reg_",LOWER(J1187),""" (""ID"" bigint NOT NULL AUTO_INCREMENT,  ""HASHFILE"" varchar(255) DEFAULT NULL, ""ID_PAI"" bigint NOT NULL,"),IF(Q1187="Campo",CONCATENATE("""",L1187,""" ",VLOOKUP(R1187,Apoio!A:C,3,0)),""))&amp;IF(Z1187="","",CONCATENATE("PRIMARY KEY (""ID""), KEY ""FK_reg_",LOWER(Z1187),"_ID_PAI"" (""ID_PAI""), CONSTRAINT ""FK_reg_",LOWER(Z1187),"_ID_PAI"" FOREIGN KEY (""ID_PAI"") REFERENCES ""reg_",LOWER(Z1187),""" (""ID"")) ENGINE=InnoDB AUTO_INCREMENT=105774 DEFAULT CHARSET=utf8mb4 COLLATE=utf8mb4_0900_ai_ci;"))</f>
        <v>"COD_ITEM" varchar(255) DEFAULT NULL,</v>
      </c>
      <c r="AB1187" s="190" t="str">
        <f t="shared" si="133"/>
        <v>`reg_c610`.`COD_ITEM`,</v>
      </c>
    </row>
    <row r="1188" spans="10:28" ht="14.5" hidden="1" customHeight="1" x14ac:dyDescent="0.3">
      <c r="J1188" s="187" t="str">
        <f t="shared" si="128"/>
        <v>C610</v>
      </c>
      <c r="K1188" s="181">
        <v>4</v>
      </c>
      <c r="L1188" s="289" t="s">
        <v>804</v>
      </c>
      <c r="M1188" s="182" t="s">
        <v>1475</v>
      </c>
      <c r="N1188" s="181" t="s">
        <v>32</v>
      </c>
      <c r="O1188" s="181" t="s">
        <v>28</v>
      </c>
      <c r="P1188" s="181">
        <v>3</v>
      </c>
      <c r="Q1188" s="192" t="str">
        <f t="shared" si="129"/>
        <v>Campo</v>
      </c>
      <c r="R1188" s="192" t="s">
        <v>3606</v>
      </c>
      <c r="S1188" s="191" t="str">
        <f t="shared" si="130"/>
        <v/>
      </c>
      <c r="T1188" s="192" t="str">
        <f t="shared" si="131"/>
        <v>&lt;campo posicao="4"&gt;
&lt;coluna&gt;QTD&lt;/coluna&gt;
&lt;descricao&gt;Quantidade acumulada do item&lt;/descricao&gt;
&lt;tipo&gt;R&lt;/tipo&gt;
&lt;/campo&gt;</v>
      </c>
      <c r="U1188" s="192" t="str">
        <f t="shared" si="127"/>
        <v>&lt;campo posicao="4"&gt;
&lt;coluna&gt;QTD&lt;/coluna&gt;
&lt;descricao&gt;Quantidade acumulada do item&lt;/descricao&gt;
&lt;tipo&gt;R&lt;/tipo&gt;
&lt;/campo&gt;</v>
      </c>
      <c r="V1188" s="192" t="str">
        <f t="shared" si="132"/>
        <v>{"Column5", "QTD"},</v>
      </c>
      <c r="W1188" s="191" t="str">
        <f>IF(Q1188="Campo","@Campos(posicao = "&amp;K1188&amp;", tipo = '"&amp;R1188&amp;"')@Column(name = """&amp;L1188&amp;""")"&amp;IF(R1188="D","@Temporal(TemporalType.DATE)","")&amp;"private "&amp;VLOOKUP(TEXT(R1188,"@"),Apoio!A:B,2,0)&amp;" "&amp;SUBSTITUTE(LOWER(LEFT(L1188,1))&amp;RIGHT(PROPER(L1188),LEN(L1188)-1),"_","")&amp;";",IF(ISNUMBER(Q1188),IF(R1188="R","@Entity@Table(name = ""reg_"&amp;LOWER(J1188)&amp;""")@XmlRootElement","")&amp;VLOOKUP(J1188,Blocos!D:I,6,0)&amp;Apoio!$E$1&amp;Y1188,""))</f>
        <v>@Campos(posicao = 4, tipo = 'R')@Column(name = "QTD")private BigDecimal qtd;</v>
      </c>
      <c r="X1188" s="190" t="str">
        <f>IF(ISNUMBER(Q1188),COUNTIF(Blocos!G:G,J1188),"")</f>
        <v/>
      </c>
      <c r="Y1188" s="190" t="str">
        <f>IF(OR(X1188=0,X1188=""),"",VLOOKUP(SUMIFS(Blocos!A:A,Blocos!H:H,'EFD REGISTROS e Campos (2)'!X1188,Blocos!G:G,'EFD REGISTROS e Campos (2)'!J1188),Blocos!A:L,12,0))</f>
        <v/>
      </c>
      <c r="Z1188" s="190" t="str">
        <f>IF(ISNUMBER(Q1189),VLOOKUP(J1188,Blocos!D:G,4,0),"")</f>
        <v/>
      </c>
      <c r="AA1188" s="190" t="str">
        <f>IF(ISNUMBER(Q1188),CONCATENATE("CREATE TABLE ""reg_",LOWER(J1188),""" (""ID"" bigint NOT NULL AUTO_INCREMENT,  ""HASHFILE"" varchar(255) DEFAULT NULL, ""ID_PAI"" bigint NOT NULL,"),IF(Q1188="Campo",CONCATENATE("""",L1188,""" ",VLOOKUP(R1188,Apoio!A:C,3,0)),""))&amp;IF(Z1188="","",CONCATENATE("PRIMARY KEY (""ID""), KEY ""FK_reg_",LOWER(Z1188),"_ID_PAI"" (""ID_PAI""), CONSTRAINT ""FK_reg_",LOWER(Z1188),"_ID_PAI"" FOREIGN KEY (""ID_PAI"") REFERENCES ""reg_",LOWER(Z1188),""" (""ID"")) ENGINE=InnoDB AUTO_INCREMENT=105774 DEFAULT CHARSET=utf8mb4 COLLATE=utf8mb4_0900_ai_ci;"))</f>
        <v>"QTD" decimal(15,6) DEFAULT NULL,</v>
      </c>
      <c r="AB1188" s="190" t="str">
        <f t="shared" si="133"/>
        <v>`reg_c610`.`QTD`,</v>
      </c>
    </row>
    <row r="1189" spans="10:28" ht="14.5" hidden="1" customHeight="1" x14ac:dyDescent="0.3">
      <c r="J1189" s="187" t="str">
        <f t="shared" si="128"/>
        <v>C610</v>
      </c>
      <c r="K1189" s="181">
        <v>5</v>
      </c>
      <c r="L1189" s="289" t="s">
        <v>156</v>
      </c>
      <c r="M1189" s="182" t="s">
        <v>1590</v>
      </c>
      <c r="N1189" s="181" t="s">
        <v>27</v>
      </c>
      <c r="O1189" s="181">
        <v>6</v>
      </c>
      <c r="P1189" s="181" t="s">
        <v>28</v>
      </c>
      <c r="Q1189" s="192" t="str">
        <f t="shared" si="129"/>
        <v>Campo</v>
      </c>
      <c r="R1189" s="192" t="s">
        <v>27</v>
      </c>
      <c r="S1189" s="191" t="str">
        <f t="shared" si="130"/>
        <v/>
      </c>
      <c r="T1189" s="192" t="str">
        <f t="shared" si="131"/>
        <v>&lt;campo posicao="5"&gt;
&lt;coluna&gt;UNID&lt;/coluna&gt;
&lt;descricao&gt;Unidade do item  (Campo 02 do registro 0190)&lt;/descricao&gt;
&lt;tipo&gt;C&lt;/tipo&gt;
&lt;/campo&gt;</v>
      </c>
      <c r="U1189" s="192" t="str">
        <f t="shared" si="127"/>
        <v>&lt;campo posicao="5"&gt;
&lt;coluna&gt;UNID&lt;/coluna&gt;
&lt;descricao&gt;Unidade do item  (Campo 02 do registro 0190)&lt;/descricao&gt;
&lt;tipo&gt;C&lt;/tipo&gt;
&lt;/campo&gt;</v>
      </c>
      <c r="V1189" s="192" t="str">
        <f t="shared" si="132"/>
        <v>{"Column6", "UNID"},</v>
      </c>
      <c r="W1189" s="191" t="str">
        <f>IF(Q1189="Campo","@Campos(posicao = "&amp;K1189&amp;", tipo = '"&amp;R1189&amp;"')@Column(name = """&amp;L1189&amp;""")"&amp;IF(R1189="D","@Temporal(TemporalType.DATE)","")&amp;"private "&amp;VLOOKUP(TEXT(R1189,"@"),Apoio!A:B,2,0)&amp;" "&amp;SUBSTITUTE(LOWER(LEFT(L1189,1))&amp;RIGHT(PROPER(L1189),LEN(L1189)-1),"_","")&amp;";",IF(ISNUMBER(Q1189),IF(R1189="R","@Entity@Table(name = ""reg_"&amp;LOWER(J1189)&amp;""")@XmlRootElement","")&amp;VLOOKUP(J1189,Blocos!D:I,6,0)&amp;Apoio!$E$1&amp;Y1189,""))</f>
        <v>@Campos(posicao = 5, tipo = 'C')@Column(name = "UNID")private String unid;</v>
      </c>
      <c r="X1189" s="190" t="str">
        <f>IF(ISNUMBER(Q1189),COUNTIF(Blocos!G:G,J1189),"")</f>
        <v/>
      </c>
      <c r="Y1189" s="190" t="str">
        <f>IF(OR(X1189=0,X1189=""),"",VLOOKUP(SUMIFS(Blocos!A:A,Blocos!H:H,'EFD REGISTROS e Campos (2)'!X1189,Blocos!G:G,'EFD REGISTROS e Campos (2)'!J1189),Blocos!A:L,12,0))</f>
        <v/>
      </c>
      <c r="Z1189" s="190" t="str">
        <f>IF(ISNUMBER(Q1190),VLOOKUP(J1189,Blocos!D:G,4,0),"")</f>
        <v/>
      </c>
      <c r="AA1189" s="190" t="str">
        <f>IF(ISNUMBER(Q1189),CONCATENATE("CREATE TABLE ""reg_",LOWER(J1189),""" (""ID"" bigint NOT NULL AUTO_INCREMENT,  ""HASHFILE"" varchar(255) DEFAULT NULL, ""ID_PAI"" bigint NOT NULL,"),IF(Q1189="Campo",CONCATENATE("""",L1189,""" ",VLOOKUP(R1189,Apoio!A:C,3,0)),""))&amp;IF(Z1189="","",CONCATENATE("PRIMARY KEY (""ID""), KEY ""FK_reg_",LOWER(Z1189),"_ID_PAI"" (""ID_PAI""), CONSTRAINT ""FK_reg_",LOWER(Z1189),"_ID_PAI"" FOREIGN KEY (""ID_PAI"") REFERENCES ""reg_",LOWER(Z1189),""" (""ID"")) ENGINE=InnoDB AUTO_INCREMENT=105774 DEFAULT CHARSET=utf8mb4 COLLATE=utf8mb4_0900_ai_ci;"))</f>
        <v>"UNID" varchar(255) DEFAULT NULL,</v>
      </c>
      <c r="AB1189" s="190" t="str">
        <f t="shared" si="133"/>
        <v>`reg_c610`.`UNID`,</v>
      </c>
    </row>
    <row r="1190" spans="10:28" ht="14.5" hidden="1" customHeight="1" x14ac:dyDescent="0.3">
      <c r="J1190" s="187" t="str">
        <f t="shared" si="128"/>
        <v>C610</v>
      </c>
      <c r="K1190" s="181">
        <v>6</v>
      </c>
      <c r="L1190" s="289" t="s">
        <v>807</v>
      </c>
      <c r="M1190" s="182" t="s">
        <v>1476</v>
      </c>
      <c r="N1190" s="181" t="s">
        <v>32</v>
      </c>
      <c r="O1190" s="181" t="s">
        <v>28</v>
      </c>
      <c r="P1190" s="181">
        <v>2</v>
      </c>
      <c r="Q1190" s="192" t="str">
        <f t="shared" si="129"/>
        <v>Campo</v>
      </c>
      <c r="R1190" s="192" t="s">
        <v>3606</v>
      </c>
      <c r="S1190" s="191" t="str">
        <f t="shared" si="130"/>
        <v/>
      </c>
      <c r="T1190" s="192" t="str">
        <f t="shared" si="131"/>
        <v>&lt;campo posicao="6"&gt;
&lt;coluna&gt;VL_ITEM&lt;/coluna&gt;
&lt;descricao&gt;Valor acumulado do item&lt;/descricao&gt;
&lt;tipo&gt;R&lt;/tipo&gt;
&lt;/campo&gt;</v>
      </c>
      <c r="U1190" s="192" t="str">
        <f t="shared" si="127"/>
        <v>&lt;campo posicao="6"&gt;
&lt;coluna&gt;VL_ITEM&lt;/coluna&gt;
&lt;descricao&gt;Valor acumulado do item&lt;/descricao&gt;
&lt;tipo&gt;R&lt;/tipo&gt;
&lt;/campo&gt;</v>
      </c>
      <c r="V1190" s="192" t="str">
        <f t="shared" si="132"/>
        <v>{"Column7", "VL_ITEM"},</v>
      </c>
      <c r="W1190" s="191" t="str">
        <f>IF(Q1190="Campo","@Campos(posicao = "&amp;K1190&amp;", tipo = '"&amp;R1190&amp;"')@Column(name = """&amp;L1190&amp;""")"&amp;IF(R1190="D","@Temporal(TemporalType.DATE)","")&amp;"private "&amp;VLOOKUP(TEXT(R1190,"@"),Apoio!A:B,2,0)&amp;" "&amp;SUBSTITUTE(LOWER(LEFT(L1190,1))&amp;RIGHT(PROPER(L1190),LEN(L1190)-1),"_","")&amp;";",IF(ISNUMBER(Q1190),IF(R1190="R","@Entity@Table(name = ""reg_"&amp;LOWER(J1190)&amp;""")@XmlRootElement","")&amp;VLOOKUP(J1190,Blocos!D:I,6,0)&amp;Apoio!$E$1&amp;Y1190,""))</f>
        <v>@Campos(posicao = 6, tipo = 'R')@Column(name = "VL_ITEM")private BigDecimal vlItem;</v>
      </c>
      <c r="X1190" s="190" t="str">
        <f>IF(ISNUMBER(Q1190),COUNTIF(Blocos!G:G,J1190),"")</f>
        <v/>
      </c>
      <c r="Y1190" s="190" t="str">
        <f>IF(OR(X1190=0,X1190=""),"",VLOOKUP(SUMIFS(Blocos!A:A,Blocos!H:H,'EFD REGISTROS e Campos (2)'!X1190,Blocos!G:G,'EFD REGISTROS e Campos (2)'!J1190),Blocos!A:L,12,0))</f>
        <v/>
      </c>
      <c r="Z1190" s="190" t="str">
        <f>IF(ISNUMBER(Q1191),VLOOKUP(J1190,Blocos!D:G,4,0),"")</f>
        <v/>
      </c>
      <c r="AA1190" s="190" t="str">
        <f>IF(ISNUMBER(Q1190),CONCATENATE("CREATE TABLE ""reg_",LOWER(J1190),""" (""ID"" bigint NOT NULL AUTO_INCREMENT,  ""HASHFILE"" varchar(255) DEFAULT NULL, ""ID_PAI"" bigint NOT NULL,"),IF(Q1190="Campo",CONCATENATE("""",L1190,""" ",VLOOKUP(R1190,Apoio!A:C,3,0)),""))&amp;IF(Z1190="","",CONCATENATE("PRIMARY KEY (""ID""), KEY ""FK_reg_",LOWER(Z1190),"_ID_PAI"" (""ID_PAI""), CONSTRAINT ""FK_reg_",LOWER(Z1190),"_ID_PAI"" FOREIGN KEY (""ID_PAI"") REFERENCES ""reg_",LOWER(Z1190),""" (""ID"")) ENGINE=InnoDB AUTO_INCREMENT=105774 DEFAULT CHARSET=utf8mb4 COLLATE=utf8mb4_0900_ai_ci;"))</f>
        <v>"VL_ITEM" decimal(15,6) DEFAULT NULL,</v>
      </c>
      <c r="AB1190" s="190" t="str">
        <f t="shared" si="133"/>
        <v>`reg_c610`.`VL_ITEM`,</v>
      </c>
    </row>
    <row r="1191" spans="10:28" ht="14.5" hidden="1" customHeight="1" x14ac:dyDescent="0.3">
      <c r="J1191" s="187" t="str">
        <f t="shared" si="128"/>
        <v>C610</v>
      </c>
      <c r="K1191" s="181">
        <v>7</v>
      </c>
      <c r="L1191" s="289" t="s">
        <v>546</v>
      </c>
      <c r="M1191" s="182" t="s">
        <v>1591</v>
      </c>
      <c r="N1191" s="181" t="s">
        <v>32</v>
      </c>
      <c r="O1191" s="181" t="s">
        <v>28</v>
      </c>
      <c r="P1191" s="181">
        <v>2</v>
      </c>
      <c r="Q1191" s="192" t="str">
        <f t="shared" si="129"/>
        <v>Campo</v>
      </c>
      <c r="R1191" s="192" t="s">
        <v>3606</v>
      </c>
      <c r="S1191" s="191" t="str">
        <f t="shared" si="130"/>
        <v/>
      </c>
      <c r="T1191" s="192" t="str">
        <f t="shared" si="131"/>
        <v>&lt;campo posicao="7"&gt;
&lt;coluna&gt;VL_DESC&lt;/coluna&gt;
&lt;descricao&gt;Valor acumulado dos descontos&lt;/descricao&gt;
&lt;tipo&gt;R&lt;/tipo&gt;
&lt;/campo&gt;</v>
      </c>
      <c r="U1191" s="192" t="str">
        <f t="shared" si="127"/>
        <v>&lt;campo posicao="7"&gt;
&lt;coluna&gt;VL_DESC&lt;/coluna&gt;
&lt;descricao&gt;Valor acumulado dos descontos&lt;/descricao&gt;
&lt;tipo&gt;R&lt;/tipo&gt;
&lt;/campo&gt;</v>
      </c>
      <c r="V1191" s="192" t="str">
        <f t="shared" si="132"/>
        <v>{"Column8", "VL_DESC"},</v>
      </c>
      <c r="W1191" s="191" t="str">
        <f>IF(Q1191="Campo","@Campos(posicao = "&amp;K1191&amp;", tipo = '"&amp;R1191&amp;"')@Column(name = """&amp;L1191&amp;""")"&amp;IF(R1191="D","@Temporal(TemporalType.DATE)","")&amp;"private "&amp;VLOOKUP(TEXT(R1191,"@"),Apoio!A:B,2,0)&amp;" "&amp;SUBSTITUTE(LOWER(LEFT(L1191,1))&amp;RIGHT(PROPER(L1191),LEN(L1191)-1),"_","")&amp;";",IF(ISNUMBER(Q1191),IF(R1191="R","@Entity@Table(name = ""reg_"&amp;LOWER(J1191)&amp;""")@XmlRootElement","")&amp;VLOOKUP(J1191,Blocos!D:I,6,0)&amp;Apoio!$E$1&amp;Y1191,""))</f>
        <v>@Campos(posicao = 7, tipo = 'R')@Column(name = "VL_DESC")private BigDecimal vlDesc;</v>
      </c>
      <c r="X1191" s="190" t="str">
        <f>IF(ISNUMBER(Q1191),COUNTIF(Blocos!G:G,J1191),"")</f>
        <v/>
      </c>
      <c r="Y1191" s="190" t="str">
        <f>IF(OR(X1191=0,X1191=""),"",VLOOKUP(SUMIFS(Blocos!A:A,Blocos!H:H,'EFD REGISTROS e Campos (2)'!X1191,Blocos!G:G,'EFD REGISTROS e Campos (2)'!J1191),Blocos!A:L,12,0))</f>
        <v/>
      </c>
      <c r="Z1191" s="190" t="str">
        <f>IF(ISNUMBER(Q1192),VLOOKUP(J1191,Blocos!D:G,4,0),"")</f>
        <v/>
      </c>
      <c r="AA1191" s="190" t="str">
        <f>IF(ISNUMBER(Q1191),CONCATENATE("CREATE TABLE ""reg_",LOWER(J1191),""" (""ID"" bigint NOT NULL AUTO_INCREMENT,  ""HASHFILE"" varchar(255) DEFAULT NULL, ""ID_PAI"" bigint NOT NULL,"),IF(Q1191="Campo",CONCATENATE("""",L1191,""" ",VLOOKUP(R1191,Apoio!A:C,3,0)),""))&amp;IF(Z1191="","",CONCATENATE("PRIMARY KEY (""ID""), KEY ""FK_reg_",LOWER(Z1191),"_ID_PAI"" (""ID_PAI""), CONSTRAINT ""FK_reg_",LOWER(Z1191),"_ID_PAI"" FOREIGN KEY (""ID_PAI"") REFERENCES ""reg_",LOWER(Z1191),""" (""ID"")) ENGINE=InnoDB AUTO_INCREMENT=105774 DEFAULT CHARSET=utf8mb4 COLLATE=utf8mb4_0900_ai_ci;"))</f>
        <v>"VL_DESC" decimal(15,6) DEFAULT NULL,</v>
      </c>
      <c r="AB1191" s="190" t="str">
        <f t="shared" si="133"/>
        <v>`reg_c610`.`VL_DESC`,</v>
      </c>
    </row>
    <row r="1192" spans="10:28" ht="14.5" hidden="1" customHeight="1" x14ac:dyDescent="0.3">
      <c r="J1192" s="187" t="str">
        <f t="shared" si="128"/>
        <v>C610</v>
      </c>
      <c r="K1192" s="181">
        <v>8</v>
      </c>
      <c r="L1192" s="289" t="s">
        <v>813</v>
      </c>
      <c r="M1192" s="182" t="s">
        <v>1133</v>
      </c>
      <c r="N1192" s="181" t="s">
        <v>27</v>
      </c>
      <c r="O1192" s="181" t="s">
        <v>33</v>
      </c>
      <c r="P1192" s="181" t="s">
        <v>28</v>
      </c>
      <c r="Q1192" s="192" t="str">
        <f t="shared" si="129"/>
        <v>Campo</v>
      </c>
      <c r="R1192" s="192" t="s">
        <v>27</v>
      </c>
      <c r="S1192" s="191" t="str">
        <f t="shared" si="130"/>
        <v/>
      </c>
      <c r="T1192" s="192" t="str">
        <f t="shared" si="131"/>
        <v>&lt;campo posicao="8"&gt;
&lt;coluna&gt;CST_ICMS&lt;/coluna&gt;
&lt;descricao&gt;Código da Situação Tributária, conforme a Tabela indicada no item 4.3.1&lt;/descricao&gt;
&lt;tipo&gt;C&lt;/tipo&gt;
&lt;/campo&gt;</v>
      </c>
      <c r="U1192" s="192" t="str">
        <f t="shared" si="127"/>
        <v>&lt;campo posicao="8"&gt;
&lt;coluna&gt;CST_ICMS&lt;/coluna&gt;
&lt;descricao&gt;Código da Situação Tributária, conforme a Tabela indicada no item 4.3.1&lt;/descricao&gt;
&lt;tipo&gt;C&lt;/tipo&gt;
&lt;/campo&gt;</v>
      </c>
      <c r="V1192" s="192" t="str">
        <f t="shared" si="132"/>
        <v>{"Column9", "CST_ICMS"},</v>
      </c>
      <c r="W1192" s="191" t="str">
        <f>IF(Q1192="Campo","@Campos(posicao = "&amp;K1192&amp;", tipo = '"&amp;R1192&amp;"')@Column(name = """&amp;L1192&amp;""")"&amp;IF(R1192="D","@Temporal(TemporalType.DATE)","")&amp;"private "&amp;VLOOKUP(TEXT(R1192,"@"),Apoio!A:B,2,0)&amp;" "&amp;SUBSTITUTE(LOWER(LEFT(L1192,1))&amp;RIGHT(PROPER(L1192),LEN(L1192)-1),"_","")&amp;";",IF(ISNUMBER(Q1192),IF(R1192="R","@Entity@Table(name = ""reg_"&amp;LOWER(J1192)&amp;""")@XmlRootElement","")&amp;VLOOKUP(J1192,Blocos!D:I,6,0)&amp;Apoio!$E$1&amp;Y1192,""))</f>
        <v>@Campos(posicao = 8, tipo = 'C')@Column(name = "CST_ICMS")private String cstIcms;</v>
      </c>
      <c r="X1192" s="190" t="str">
        <f>IF(ISNUMBER(Q1192),COUNTIF(Blocos!G:G,J1192),"")</f>
        <v/>
      </c>
      <c r="Y1192" s="190" t="str">
        <f>IF(OR(X1192=0,X1192=""),"",VLOOKUP(SUMIFS(Blocos!A:A,Blocos!H:H,'EFD REGISTROS e Campos (2)'!X1192,Blocos!G:G,'EFD REGISTROS e Campos (2)'!J1192),Blocos!A:L,12,0))</f>
        <v/>
      </c>
      <c r="Z1192" s="190" t="str">
        <f>IF(ISNUMBER(Q1193),VLOOKUP(J1192,Blocos!D:G,4,0),"")</f>
        <v/>
      </c>
      <c r="AA1192" s="190" t="str">
        <f>IF(ISNUMBER(Q1192),CONCATENATE("CREATE TABLE ""reg_",LOWER(J1192),""" (""ID"" bigint NOT NULL AUTO_INCREMENT,  ""HASHFILE"" varchar(255) DEFAULT NULL, ""ID_PAI"" bigint NOT NULL,"),IF(Q1192="Campo",CONCATENATE("""",L1192,""" ",VLOOKUP(R1192,Apoio!A:C,3,0)),""))&amp;IF(Z1192="","",CONCATENATE("PRIMARY KEY (""ID""), KEY ""FK_reg_",LOWER(Z1192),"_ID_PAI"" (""ID_PAI""), CONSTRAINT ""FK_reg_",LOWER(Z1192),"_ID_PAI"" FOREIGN KEY (""ID_PAI"") REFERENCES ""reg_",LOWER(Z1192),""" (""ID"")) ENGINE=InnoDB AUTO_INCREMENT=105774 DEFAULT CHARSET=utf8mb4 COLLATE=utf8mb4_0900_ai_ci;"))</f>
        <v>"CST_ICMS" varchar(255) DEFAULT NULL,</v>
      </c>
      <c r="AB1192" s="190" t="str">
        <f t="shared" si="133"/>
        <v>`reg_c610`.`CST_ICMS`,</v>
      </c>
    </row>
    <row r="1193" spans="10:28" ht="14.5" hidden="1" customHeight="1" x14ac:dyDescent="0.3">
      <c r="J1193" s="187" t="str">
        <f t="shared" si="128"/>
        <v>C610</v>
      </c>
      <c r="K1193" s="181">
        <v>9</v>
      </c>
      <c r="L1193" s="289" t="s">
        <v>815</v>
      </c>
      <c r="M1193" s="182" t="s">
        <v>1728</v>
      </c>
      <c r="N1193" s="181" t="s">
        <v>27</v>
      </c>
      <c r="O1193" s="181" t="s">
        <v>235</v>
      </c>
      <c r="P1193" s="181" t="s">
        <v>28</v>
      </c>
      <c r="Q1193" s="192" t="str">
        <f t="shared" si="129"/>
        <v>Campo</v>
      </c>
      <c r="R1193" s="192" t="s">
        <v>27</v>
      </c>
      <c r="S1193" s="191" t="str">
        <f t="shared" si="130"/>
        <v/>
      </c>
      <c r="T1193" s="192" t="str">
        <f t="shared" si="131"/>
        <v>&lt;campo posicao="9"&gt;
&lt;coluna&gt;CFOP&lt;/coluna&gt;
&lt;descricao&gt;Código Fiscal de Operação e Prestação conforme tabela indicada no item 4.2.2.&lt;/descricao&gt;
&lt;tipo&gt;C&lt;/tipo&gt;
&lt;/campo&gt;</v>
      </c>
      <c r="U1193" s="192" t="str">
        <f t="shared" si="127"/>
        <v>&lt;campo posicao="9"&gt;
&lt;coluna&gt;CFOP&lt;/coluna&gt;
&lt;descricao&gt;Código Fiscal de Operação e Prestação conforme tabela indicada no item 4.2.2.&lt;/descricao&gt;
&lt;tipo&gt;C&lt;/tipo&gt;
&lt;/campo&gt;</v>
      </c>
      <c r="V1193" s="192" t="str">
        <f t="shared" si="132"/>
        <v>{"Column10", "CFOP"},</v>
      </c>
      <c r="W1193" s="191" t="str">
        <f>IF(Q1193="Campo","@Campos(posicao = "&amp;K1193&amp;", tipo = '"&amp;R1193&amp;"')@Column(name = """&amp;L1193&amp;""")"&amp;IF(R1193="D","@Temporal(TemporalType.DATE)","")&amp;"private "&amp;VLOOKUP(TEXT(R1193,"@"),Apoio!A:B,2,0)&amp;" "&amp;SUBSTITUTE(LOWER(LEFT(L1193,1))&amp;RIGHT(PROPER(L1193),LEN(L1193)-1),"_","")&amp;";",IF(ISNUMBER(Q1193),IF(R1193="R","@Entity@Table(name = ""reg_"&amp;LOWER(J1193)&amp;""")@XmlRootElement","")&amp;VLOOKUP(J1193,Blocos!D:I,6,0)&amp;Apoio!$E$1&amp;Y1193,""))</f>
        <v>@Campos(posicao = 9, tipo = 'C')@Column(name = "CFOP")private String cfop;</v>
      </c>
      <c r="X1193" s="190" t="str">
        <f>IF(ISNUMBER(Q1193),COUNTIF(Blocos!G:G,J1193),"")</f>
        <v/>
      </c>
      <c r="Y1193" s="190" t="str">
        <f>IF(OR(X1193=0,X1193=""),"",VLOOKUP(SUMIFS(Blocos!A:A,Blocos!H:H,'EFD REGISTROS e Campos (2)'!X1193,Blocos!G:G,'EFD REGISTROS e Campos (2)'!J1193),Blocos!A:L,12,0))</f>
        <v/>
      </c>
      <c r="Z1193" s="190" t="str">
        <f>IF(ISNUMBER(Q1194),VLOOKUP(J1193,Blocos!D:G,4,0),"")</f>
        <v/>
      </c>
      <c r="AA1193" s="190" t="str">
        <f>IF(ISNUMBER(Q1193),CONCATENATE("CREATE TABLE ""reg_",LOWER(J1193),""" (""ID"" bigint NOT NULL AUTO_INCREMENT,  ""HASHFILE"" varchar(255) DEFAULT NULL, ""ID_PAI"" bigint NOT NULL,"),IF(Q1193="Campo",CONCATENATE("""",L1193,""" ",VLOOKUP(R1193,Apoio!A:C,3,0)),""))&amp;IF(Z1193="","",CONCATENATE("PRIMARY KEY (""ID""), KEY ""FK_reg_",LOWER(Z1193),"_ID_PAI"" (""ID_PAI""), CONSTRAINT ""FK_reg_",LOWER(Z1193),"_ID_PAI"" FOREIGN KEY (""ID_PAI"") REFERENCES ""reg_",LOWER(Z1193),""" (""ID"")) ENGINE=InnoDB AUTO_INCREMENT=105774 DEFAULT CHARSET=utf8mb4 COLLATE=utf8mb4_0900_ai_ci;"))</f>
        <v>"CFOP" varchar(255) DEFAULT NULL,</v>
      </c>
      <c r="AB1193" s="190" t="str">
        <f t="shared" si="133"/>
        <v>`reg_c610`.`CFOP`,</v>
      </c>
    </row>
    <row r="1194" spans="10:28" ht="14.5" hidden="1" customHeight="1" x14ac:dyDescent="0.3">
      <c r="J1194" s="187" t="str">
        <f t="shared" si="128"/>
        <v>C610</v>
      </c>
      <c r="K1194" s="181">
        <v>10</v>
      </c>
      <c r="L1194" s="289" t="s">
        <v>196</v>
      </c>
      <c r="M1194" s="182" t="s">
        <v>818</v>
      </c>
      <c r="N1194" s="181" t="s">
        <v>32</v>
      </c>
      <c r="O1194" s="181">
        <v>6</v>
      </c>
      <c r="P1194" s="181">
        <v>2</v>
      </c>
      <c r="Q1194" s="192" t="str">
        <f t="shared" si="129"/>
        <v>Campo</v>
      </c>
      <c r="R1194" s="192" t="s">
        <v>3606</v>
      </c>
      <c r="S1194" s="191" t="str">
        <f t="shared" si="130"/>
        <v/>
      </c>
      <c r="T1194" s="192" t="str">
        <f t="shared" si="131"/>
        <v>&lt;campo posicao="10"&gt;
&lt;coluna&gt;ALIQ_ICMS&lt;/coluna&gt;
&lt;descricao&gt;Alíquota do ICMS&lt;/descricao&gt;
&lt;tipo&gt;R&lt;/tipo&gt;
&lt;/campo&gt;</v>
      </c>
      <c r="U1194" s="192" t="str">
        <f t="shared" si="127"/>
        <v>&lt;campo posicao="10"&gt;
&lt;coluna&gt;ALIQ_ICMS&lt;/coluna&gt;
&lt;descricao&gt;Alíquota do ICMS&lt;/descricao&gt;
&lt;tipo&gt;R&lt;/tipo&gt;
&lt;/campo&gt;</v>
      </c>
      <c r="V1194" s="192" t="str">
        <f t="shared" si="132"/>
        <v>{"Column11", "ALIQ_ICMS"},</v>
      </c>
      <c r="W1194" s="191" t="str">
        <f>IF(Q1194="Campo","@Campos(posicao = "&amp;K1194&amp;", tipo = '"&amp;R1194&amp;"')@Column(name = """&amp;L1194&amp;""")"&amp;IF(R1194="D","@Temporal(TemporalType.DATE)","")&amp;"private "&amp;VLOOKUP(TEXT(R1194,"@"),Apoio!A:B,2,0)&amp;" "&amp;SUBSTITUTE(LOWER(LEFT(L1194,1))&amp;RIGHT(PROPER(L1194),LEN(L1194)-1),"_","")&amp;";",IF(ISNUMBER(Q1194),IF(R1194="R","@Entity@Table(name = ""reg_"&amp;LOWER(J1194)&amp;""")@XmlRootElement","")&amp;VLOOKUP(J1194,Blocos!D:I,6,0)&amp;Apoio!$E$1&amp;Y1194,""))</f>
        <v>@Campos(posicao = 10, tipo = 'R')@Column(name = "ALIQ_ICMS")private BigDecimal aliqIcms;</v>
      </c>
      <c r="X1194" s="190" t="str">
        <f>IF(ISNUMBER(Q1194),COUNTIF(Blocos!G:G,J1194),"")</f>
        <v/>
      </c>
      <c r="Y1194" s="190" t="str">
        <f>IF(OR(X1194=0,X1194=""),"",VLOOKUP(SUMIFS(Blocos!A:A,Blocos!H:H,'EFD REGISTROS e Campos (2)'!X1194,Blocos!G:G,'EFD REGISTROS e Campos (2)'!J1194),Blocos!A:L,12,0))</f>
        <v/>
      </c>
      <c r="Z1194" s="190" t="str">
        <f>IF(ISNUMBER(Q1195),VLOOKUP(J1194,Blocos!D:G,4,0),"")</f>
        <v/>
      </c>
      <c r="AA1194" s="190" t="str">
        <f>IF(ISNUMBER(Q1194),CONCATENATE("CREATE TABLE ""reg_",LOWER(J1194),""" (""ID"" bigint NOT NULL AUTO_INCREMENT,  ""HASHFILE"" varchar(255) DEFAULT NULL, ""ID_PAI"" bigint NOT NULL,"),IF(Q1194="Campo",CONCATENATE("""",L1194,""" ",VLOOKUP(R1194,Apoio!A:C,3,0)),""))&amp;IF(Z1194="","",CONCATENATE("PRIMARY KEY (""ID""), KEY ""FK_reg_",LOWER(Z1194),"_ID_PAI"" (""ID_PAI""), CONSTRAINT ""FK_reg_",LOWER(Z1194),"_ID_PAI"" FOREIGN KEY (""ID_PAI"") REFERENCES ""reg_",LOWER(Z1194),""" (""ID"")) ENGINE=InnoDB AUTO_INCREMENT=105774 DEFAULT CHARSET=utf8mb4 COLLATE=utf8mb4_0900_ai_ci;"))</f>
        <v>"ALIQ_ICMS" decimal(15,6) DEFAULT NULL,</v>
      </c>
      <c r="AB1194" s="190" t="str">
        <f t="shared" si="133"/>
        <v>`reg_c610`.`ALIQ_ICMS`,</v>
      </c>
    </row>
    <row r="1195" spans="10:28" ht="14.5" hidden="1" customHeight="1" x14ac:dyDescent="0.3">
      <c r="J1195" s="187" t="str">
        <f t="shared" si="128"/>
        <v>C610</v>
      </c>
      <c r="K1195" s="181">
        <v>11</v>
      </c>
      <c r="L1195" s="289" t="s">
        <v>576</v>
      </c>
      <c r="M1195" s="182" t="s">
        <v>1478</v>
      </c>
      <c r="N1195" s="181" t="s">
        <v>32</v>
      </c>
      <c r="O1195" s="181" t="s">
        <v>28</v>
      </c>
      <c r="P1195" s="181">
        <v>2</v>
      </c>
      <c r="Q1195" s="192" t="str">
        <f t="shared" si="129"/>
        <v>Campo</v>
      </c>
      <c r="R1195" s="192" t="s">
        <v>3606</v>
      </c>
      <c r="S1195" s="191" t="str">
        <f t="shared" si="130"/>
        <v/>
      </c>
      <c r="T1195" s="192" t="str">
        <f t="shared" si="131"/>
        <v>&lt;campo posicao="11"&gt;
&lt;coluna&gt;VL_BC_ICMS&lt;/coluna&gt;
&lt;descricao&gt;Valor acumulado da base de cálculo do ICMS&lt;/descricao&gt;
&lt;tipo&gt;R&lt;/tipo&gt;
&lt;/campo&gt;</v>
      </c>
      <c r="U1195" s="192" t="str">
        <f t="shared" ref="U1195:U1258" si="134">S1195&amp;T1195</f>
        <v>&lt;campo posicao="11"&gt;
&lt;coluna&gt;VL_BC_ICMS&lt;/coluna&gt;
&lt;descricao&gt;Valor acumulado da base de cálculo do ICMS&lt;/descricao&gt;
&lt;tipo&gt;R&lt;/tipo&gt;
&lt;/campo&gt;</v>
      </c>
      <c r="V1195" s="192" t="str">
        <f t="shared" si="132"/>
        <v>{"Column12", "VL_BC_ICMS"},</v>
      </c>
      <c r="W1195" s="191" t="str">
        <f>IF(Q1195="Campo","@Campos(posicao = "&amp;K1195&amp;", tipo = '"&amp;R1195&amp;"')@Column(name = """&amp;L1195&amp;""")"&amp;IF(R1195="D","@Temporal(TemporalType.DATE)","")&amp;"private "&amp;VLOOKUP(TEXT(R1195,"@"),Apoio!A:B,2,0)&amp;" "&amp;SUBSTITUTE(LOWER(LEFT(L1195,1))&amp;RIGHT(PROPER(L1195),LEN(L1195)-1),"_","")&amp;";",IF(ISNUMBER(Q1195),IF(R1195="R","@Entity@Table(name = ""reg_"&amp;LOWER(J1195)&amp;""")@XmlRootElement","")&amp;VLOOKUP(J1195,Blocos!D:I,6,0)&amp;Apoio!$E$1&amp;Y1195,""))</f>
        <v>@Campos(posicao = 11, tipo = 'R')@Column(name = "VL_BC_ICMS")private BigDecimal vlBcIcms;</v>
      </c>
      <c r="X1195" s="190" t="str">
        <f>IF(ISNUMBER(Q1195),COUNTIF(Blocos!G:G,J1195),"")</f>
        <v/>
      </c>
      <c r="Y1195" s="190" t="str">
        <f>IF(OR(X1195=0,X1195=""),"",VLOOKUP(SUMIFS(Blocos!A:A,Blocos!H:H,'EFD REGISTROS e Campos (2)'!X1195,Blocos!G:G,'EFD REGISTROS e Campos (2)'!J1195),Blocos!A:L,12,0))</f>
        <v/>
      </c>
      <c r="Z1195" s="190" t="str">
        <f>IF(ISNUMBER(Q1196),VLOOKUP(J1195,Blocos!D:G,4,0),"")</f>
        <v/>
      </c>
      <c r="AA1195" s="190" t="str">
        <f>IF(ISNUMBER(Q1195),CONCATENATE("CREATE TABLE ""reg_",LOWER(J1195),""" (""ID"" bigint NOT NULL AUTO_INCREMENT,  ""HASHFILE"" varchar(255) DEFAULT NULL, ""ID_PAI"" bigint NOT NULL,"),IF(Q1195="Campo",CONCATENATE("""",L1195,""" ",VLOOKUP(R1195,Apoio!A:C,3,0)),""))&amp;IF(Z1195="","",CONCATENATE("PRIMARY KEY (""ID""), KEY ""FK_reg_",LOWER(Z1195),"_ID_PAI"" (""ID_PAI""), CONSTRAINT ""FK_reg_",LOWER(Z1195),"_ID_PAI"" FOREIGN KEY (""ID_PAI"") REFERENCES ""reg_",LOWER(Z1195),""" (""ID"")) ENGINE=InnoDB AUTO_INCREMENT=105774 DEFAULT CHARSET=utf8mb4 COLLATE=utf8mb4_0900_ai_ci;"))</f>
        <v>"VL_BC_ICMS" decimal(15,6) DEFAULT NULL,</v>
      </c>
      <c r="AB1195" s="190" t="str">
        <f t="shared" si="133"/>
        <v>`reg_c610`.`VL_BC_ICMS`,</v>
      </c>
    </row>
    <row r="1196" spans="10:28" ht="14.5" hidden="1" customHeight="1" x14ac:dyDescent="0.3">
      <c r="J1196" s="187" t="str">
        <f t="shared" si="128"/>
        <v>C610</v>
      </c>
      <c r="K1196" s="181">
        <v>12</v>
      </c>
      <c r="L1196" s="289" t="s">
        <v>578</v>
      </c>
      <c r="M1196" s="182" t="s">
        <v>1479</v>
      </c>
      <c r="N1196" s="181" t="s">
        <v>32</v>
      </c>
      <c r="O1196" s="181" t="s">
        <v>28</v>
      </c>
      <c r="P1196" s="181">
        <v>2</v>
      </c>
      <c r="Q1196" s="192" t="str">
        <f t="shared" si="129"/>
        <v>Campo</v>
      </c>
      <c r="R1196" s="192" t="s">
        <v>3606</v>
      </c>
      <c r="S1196" s="191" t="str">
        <f t="shared" si="130"/>
        <v/>
      </c>
      <c r="T1196" s="192" t="str">
        <f t="shared" si="131"/>
        <v>&lt;campo posicao="12"&gt;
&lt;coluna&gt;VL_ICMS&lt;/coluna&gt;
&lt;descricao&gt;Valor acumulado do ICMS debitado&lt;/descricao&gt;
&lt;tipo&gt;R&lt;/tipo&gt;
&lt;/campo&gt;</v>
      </c>
      <c r="U1196" s="192" t="str">
        <f t="shared" si="134"/>
        <v>&lt;campo posicao="12"&gt;
&lt;coluna&gt;VL_ICMS&lt;/coluna&gt;
&lt;descricao&gt;Valor acumulado do ICMS debitado&lt;/descricao&gt;
&lt;tipo&gt;R&lt;/tipo&gt;
&lt;/campo&gt;</v>
      </c>
      <c r="V1196" s="192" t="str">
        <f t="shared" si="132"/>
        <v>{"Column13", "VL_ICMS"},</v>
      </c>
      <c r="W1196" s="191" t="str">
        <f>IF(Q1196="Campo","@Campos(posicao = "&amp;K1196&amp;", tipo = '"&amp;R1196&amp;"')@Column(name = """&amp;L1196&amp;""")"&amp;IF(R1196="D","@Temporal(TemporalType.DATE)","")&amp;"private "&amp;VLOOKUP(TEXT(R1196,"@"),Apoio!A:B,2,0)&amp;" "&amp;SUBSTITUTE(LOWER(LEFT(L1196,1))&amp;RIGHT(PROPER(L1196),LEN(L1196)-1),"_","")&amp;";",IF(ISNUMBER(Q1196),IF(R1196="R","@Entity@Table(name = ""reg_"&amp;LOWER(J1196)&amp;""")@XmlRootElement","")&amp;VLOOKUP(J1196,Blocos!D:I,6,0)&amp;Apoio!$E$1&amp;Y1196,""))</f>
        <v>@Campos(posicao = 12, tipo = 'R')@Column(name = "VL_ICMS")private BigDecimal vlIcms;</v>
      </c>
      <c r="X1196" s="190" t="str">
        <f>IF(ISNUMBER(Q1196),COUNTIF(Blocos!G:G,J1196),"")</f>
        <v/>
      </c>
      <c r="Y1196" s="190" t="str">
        <f>IF(OR(X1196=0,X1196=""),"",VLOOKUP(SUMIFS(Blocos!A:A,Blocos!H:H,'EFD REGISTROS e Campos (2)'!X1196,Blocos!G:G,'EFD REGISTROS e Campos (2)'!J1196),Blocos!A:L,12,0))</f>
        <v/>
      </c>
      <c r="Z1196" s="190" t="str">
        <f>IF(ISNUMBER(Q1197),VLOOKUP(J1196,Blocos!D:G,4,0),"")</f>
        <v/>
      </c>
      <c r="AA1196" s="190" t="str">
        <f>IF(ISNUMBER(Q1196),CONCATENATE("CREATE TABLE ""reg_",LOWER(J1196),""" (""ID"" bigint NOT NULL AUTO_INCREMENT,  ""HASHFILE"" varchar(255) DEFAULT NULL, ""ID_PAI"" bigint NOT NULL,"),IF(Q1196="Campo",CONCATENATE("""",L1196,""" ",VLOOKUP(R1196,Apoio!A:C,3,0)),""))&amp;IF(Z1196="","",CONCATENATE("PRIMARY KEY (""ID""), KEY ""FK_reg_",LOWER(Z1196),"_ID_PAI"" (""ID_PAI""), CONSTRAINT ""FK_reg_",LOWER(Z1196),"_ID_PAI"" FOREIGN KEY (""ID_PAI"") REFERENCES ""reg_",LOWER(Z1196),""" (""ID"")) ENGINE=InnoDB AUTO_INCREMENT=105774 DEFAULT CHARSET=utf8mb4 COLLATE=utf8mb4_0900_ai_ci;"))</f>
        <v>"VL_ICMS" decimal(15,6) DEFAULT NULL,</v>
      </c>
      <c r="AB1196" s="190" t="str">
        <f t="shared" si="133"/>
        <v>`reg_c610`.`VL_ICMS`,</v>
      </c>
    </row>
    <row r="1197" spans="10:28" ht="14.5" hidden="1" customHeight="1" x14ac:dyDescent="0.3">
      <c r="J1197" s="187" t="str">
        <f t="shared" si="128"/>
        <v>C610</v>
      </c>
      <c r="K1197" s="181">
        <v>13</v>
      </c>
      <c r="L1197" s="289" t="s">
        <v>580</v>
      </c>
      <c r="M1197" s="182" t="s">
        <v>581</v>
      </c>
      <c r="N1197" s="181" t="s">
        <v>32</v>
      </c>
      <c r="O1197" s="181" t="s">
        <v>28</v>
      </c>
      <c r="P1197" s="181">
        <v>2</v>
      </c>
      <c r="Q1197" s="192" t="str">
        <f t="shared" si="129"/>
        <v>Campo</v>
      </c>
      <c r="R1197" s="192" t="s">
        <v>3606</v>
      </c>
      <c r="S1197" s="191" t="str">
        <f t="shared" si="130"/>
        <v/>
      </c>
      <c r="T1197" s="192" t="str">
        <f t="shared" si="131"/>
        <v>&lt;campo posicao="13"&gt;
&lt;coluna&gt;VL_BC_ICMS_ST&lt;/coluna&gt;
&lt;descricao&gt;Valor da base de cálculo do ICMS substituição tributária&lt;/descricao&gt;
&lt;tipo&gt;R&lt;/tipo&gt;
&lt;/campo&gt;</v>
      </c>
      <c r="U1197" s="192" t="str">
        <f t="shared" si="134"/>
        <v>&lt;campo posicao="13"&gt;
&lt;coluna&gt;VL_BC_ICMS_ST&lt;/coluna&gt;
&lt;descricao&gt;Valor da base de cálculo do ICMS substituição tributária&lt;/descricao&gt;
&lt;tipo&gt;R&lt;/tipo&gt;
&lt;/campo&gt;</v>
      </c>
      <c r="V1197" s="192" t="str">
        <f t="shared" si="132"/>
        <v>{"Column14", "VL_BC_ICMS_ST"},</v>
      </c>
      <c r="W1197" s="191" t="str">
        <f>IF(Q1197="Campo","@Campos(posicao = "&amp;K1197&amp;", tipo = '"&amp;R1197&amp;"')@Column(name = """&amp;L1197&amp;""")"&amp;IF(R1197="D","@Temporal(TemporalType.DATE)","")&amp;"private "&amp;VLOOKUP(TEXT(R1197,"@"),Apoio!A:B,2,0)&amp;" "&amp;SUBSTITUTE(LOWER(LEFT(L1197,1))&amp;RIGHT(PROPER(L1197),LEN(L1197)-1),"_","")&amp;";",IF(ISNUMBER(Q1197),IF(R1197="R","@Entity@Table(name = ""reg_"&amp;LOWER(J1197)&amp;""")@XmlRootElement","")&amp;VLOOKUP(J1197,Blocos!D:I,6,0)&amp;Apoio!$E$1&amp;Y1197,""))</f>
        <v>@Campos(posicao = 13, tipo = 'R')@Column(name = "VL_BC_ICMS_ST")private BigDecimal vlBcIcmsSt;</v>
      </c>
      <c r="X1197" s="190" t="str">
        <f>IF(ISNUMBER(Q1197),COUNTIF(Blocos!G:G,J1197),"")</f>
        <v/>
      </c>
      <c r="Y1197" s="190" t="str">
        <f>IF(OR(X1197=0,X1197=""),"",VLOOKUP(SUMIFS(Blocos!A:A,Blocos!H:H,'EFD REGISTROS e Campos (2)'!X1197,Blocos!G:G,'EFD REGISTROS e Campos (2)'!J1197),Blocos!A:L,12,0))</f>
        <v/>
      </c>
      <c r="Z1197" s="190" t="str">
        <f>IF(ISNUMBER(Q1198),VLOOKUP(J1197,Blocos!D:G,4,0),"")</f>
        <v/>
      </c>
      <c r="AA1197" s="190" t="str">
        <f>IF(ISNUMBER(Q1197),CONCATENATE("CREATE TABLE ""reg_",LOWER(J1197),""" (""ID"" bigint NOT NULL AUTO_INCREMENT,  ""HASHFILE"" varchar(255) DEFAULT NULL, ""ID_PAI"" bigint NOT NULL,"),IF(Q1197="Campo",CONCATENATE("""",L1197,""" ",VLOOKUP(R1197,Apoio!A:C,3,0)),""))&amp;IF(Z1197="","",CONCATENATE("PRIMARY KEY (""ID""), KEY ""FK_reg_",LOWER(Z1197),"_ID_PAI"" (""ID_PAI""), CONSTRAINT ""FK_reg_",LOWER(Z1197),"_ID_PAI"" FOREIGN KEY (""ID_PAI"") REFERENCES ""reg_",LOWER(Z1197),""" (""ID"")) ENGINE=InnoDB AUTO_INCREMENT=105774 DEFAULT CHARSET=utf8mb4 COLLATE=utf8mb4_0900_ai_ci;"))</f>
        <v>"VL_BC_ICMS_ST" decimal(15,6) DEFAULT NULL,</v>
      </c>
      <c r="AB1197" s="190" t="str">
        <f t="shared" si="133"/>
        <v>`reg_c610`.`VL_BC_ICMS_ST`,</v>
      </c>
    </row>
    <row r="1198" spans="10:28" ht="14.5" hidden="1" customHeight="1" x14ac:dyDescent="0.3">
      <c r="J1198" s="187" t="str">
        <f t="shared" si="128"/>
        <v>C610</v>
      </c>
      <c r="K1198" s="181">
        <v>14</v>
      </c>
      <c r="L1198" s="289" t="s">
        <v>582</v>
      </c>
      <c r="M1198" s="182" t="s">
        <v>583</v>
      </c>
      <c r="N1198" s="181" t="s">
        <v>32</v>
      </c>
      <c r="O1198" s="181" t="s">
        <v>28</v>
      </c>
      <c r="P1198" s="181">
        <v>2</v>
      </c>
      <c r="Q1198" s="192" t="str">
        <f t="shared" si="129"/>
        <v>Campo</v>
      </c>
      <c r="R1198" s="192" t="s">
        <v>3606</v>
      </c>
      <c r="S1198" s="191" t="str">
        <f t="shared" si="130"/>
        <v/>
      </c>
      <c r="T1198" s="192" t="str">
        <f t="shared" si="131"/>
        <v>&lt;campo posicao="14"&gt;
&lt;coluna&gt;VL_ICMS_ST&lt;/coluna&gt;
&lt;descricao&gt;Valor do ICMS retido por substituição tributária&lt;/descricao&gt;
&lt;tipo&gt;R&lt;/tipo&gt;
&lt;/campo&gt;</v>
      </c>
      <c r="U1198" s="192" t="str">
        <f t="shared" si="134"/>
        <v>&lt;campo posicao="14"&gt;
&lt;coluna&gt;VL_ICMS_ST&lt;/coluna&gt;
&lt;descricao&gt;Valor do ICMS retido por substituição tributária&lt;/descricao&gt;
&lt;tipo&gt;R&lt;/tipo&gt;
&lt;/campo&gt;</v>
      </c>
      <c r="V1198" s="192" t="str">
        <f t="shared" si="132"/>
        <v>{"Column15", "VL_ICMS_ST"},</v>
      </c>
      <c r="W1198" s="191" t="str">
        <f>IF(Q1198="Campo","@Campos(posicao = "&amp;K1198&amp;", tipo = '"&amp;R1198&amp;"')@Column(name = """&amp;L1198&amp;""")"&amp;IF(R1198="D","@Temporal(TemporalType.DATE)","")&amp;"private "&amp;VLOOKUP(TEXT(R1198,"@"),Apoio!A:B,2,0)&amp;" "&amp;SUBSTITUTE(LOWER(LEFT(L1198,1))&amp;RIGHT(PROPER(L1198),LEN(L1198)-1),"_","")&amp;";",IF(ISNUMBER(Q1198),IF(R1198="R","@Entity@Table(name = ""reg_"&amp;LOWER(J1198)&amp;""")@XmlRootElement","")&amp;VLOOKUP(J1198,Blocos!D:I,6,0)&amp;Apoio!$E$1&amp;Y1198,""))</f>
        <v>@Campos(posicao = 14, tipo = 'R')@Column(name = "VL_ICMS_ST")private BigDecimal vlIcmsSt;</v>
      </c>
      <c r="X1198" s="190" t="str">
        <f>IF(ISNUMBER(Q1198),COUNTIF(Blocos!G:G,J1198),"")</f>
        <v/>
      </c>
      <c r="Y1198" s="190" t="str">
        <f>IF(OR(X1198=0,X1198=""),"",VLOOKUP(SUMIFS(Blocos!A:A,Blocos!H:H,'EFD REGISTROS e Campos (2)'!X1198,Blocos!G:G,'EFD REGISTROS e Campos (2)'!J1198),Blocos!A:L,12,0))</f>
        <v/>
      </c>
      <c r="Z1198" s="190" t="str">
        <f>IF(ISNUMBER(Q1199),VLOOKUP(J1198,Blocos!D:G,4,0),"")</f>
        <v/>
      </c>
      <c r="AA1198" s="190" t="str">
        <f>IF(ISNUMBER(Q1198),CONCATENATE("CREATE TABLE ""reg_",LOWER(J1198),""" (""ID"" bigint NOT NULL AUTO_INCREMENT,  ""HASHFILE"" varchar(255) DEFAULT NULL, ""ID_PAI"" bigint NOT NULL,"),IF(Q1198="Campo",CONCATENATE("""",L1198,""" ",VLOOKUP(R1198,Apoio!A:C,3,0)),""))&amp;IF(Z1198="","",CONCATENATE("PRIMARY KEY (""ID""), KEY ""FK_reg_",LOWER(Z1198),"_ID_PAI"" (""ID_PAI""), CONSTRAINT ""FK_reg_",LOWER(Z1198),"_ID_PAI"" FOREIGN KEY (""ID_PAI"") REFERENCES ""reg_",LOWER(Z1198),""" (""ID"")) ENGINE=InnoDB AUTO_INCREMENT=105774 DEFAULT CHARSET=utf8mb4 COLLATE=utf8mb4_0900_ai_ci;"))</f>
        <v>"VL_ICMS_ST" decimal(15,6) DEFAULT NULL,</v>
      </c>
      <c r="AB1198" s="190" t="str">
        <f t="shared" si="133"/>
        <v>`reg_c610`.`VL_ICMS_ST`,</v>
      </c>
    </row>
    <row r="1199" spans="10:28" ht="14.5" hidden="1" customHeight="1" x14ac:dyDescent="0.3">
      <c r="J1199" s="187" t="str">
        <f t="shared" si="128"/>
        <v>C610</v>
      </c>
      <c r="K1199" s="181">
        <v>15</v>
      </c>
      <c r="L1199" s="289" t="s">
        <v>586</v>
      </c>
      <c r="M1199" s="182" t="s">
        <v>846</v>
      </c>
      <c r="N1199" s="181" t="s">
        <v>32</v>
      </c>
      <c r="O1199" s="181" t="s">
        <v>28</v>
      </c>
      <c r="P1199" s="181">
        <v>2</v>
      </c>
      <c r="Q1199" s="192" t="str">
        <f t="shared" si="129"/>
        <v>Campo</v>
      </c>
      <c r="R1199" s="192" t="s">
        <v>3606</v>
      </c>
      <c r="S1199" s="191" t="str">
        <f t="shared" si="130"/>
        <v/>
      </c>
      <c r="T1199" s="192" t="str">
        <f t="shared" si="131"/>
        <v>&lt;campo posicao="15"&gt;
&lt;coluna&gt;VL_PIS&lt;/coluna&gt;
&lt;descricao&gt;Valor do PIS&lt;/descricao&gt;
&lt;tipo&gt;R&lt;/tipo&gt;
&lt;/campo&gt;</v>
      </c>
      <c r="U1199" s="192" t="str">
        <f t="shared" si="134"/>
        <v>&lt;campo posicao="15"&gt;
&lt;coluna&gt;VL_PIS&lt;/coluna&gt;
&lt;descricao&gt;Valor do PIS&lt;/descricao&gt;
&lt;tipo&gt;R&lt;/tipo&gt;
&lt;/campo&gt;</v>
      </c>
      <c r="V1199" s="192" t="str">
        <f t="shared" si="132"/>
        <v>{"Column16", "VL_PIS"},</v>
      </c>
      <c r="W1199" s="191" t="str">
        <f>IF(Q1199="Campo","@Campos(posicao = "&amp;K1199&amp;", tipo = '"&amp;R1199&amp;"')@Column(name = """&amp;L1199&amp;""")"&amp;IF(R1199="D","@Temporal(TemporalType.DATE)","")&amp;"private "&amp;VLOOKUP(TEXT(R1199,"@"),Apoio!A:B,2,0)&amp;" "&amp;SUBSTITUTE(LOWER(LEFT(L1199,1))&amp;RIGHT(PROPER(L1199),LEN(L1199)-1),"_","")&amp;";",IF(ISNUMBER(Q1199),IF(R1199="R","@Entity@Table(name = ""reg_"&amp;LOWER(J1199)&amp;""")@XmlRootElement","")&amp;VLOOKUP(J1199,Blocos!D:I,6,0)&amp;Apoio!$E$1&amp;Y1199,""))</f>
        <v>@Campos(posicao = 15, tipo = 'R')@Column(name = "VL_PIS")private BigDecimal vlPis;</v>
      </c>
      <c r="X1199" s="190" t="str">
        <f>IF(ISNUMBER(Q1199),COUNTIF(Blocos!G:G,J1199),"")</f>
        <v/>
      </c>
      <c r="Y1199" s="190" t="str">
        <f>IF(OR(X1199=0,X1199=""),"",VLOOKUP(SUMIFS(Blocos!A:A,Blocos!H:H,'EFD REGISTROS e Campos (2)'!X1199,Blocos!G:G,'EFD REGISTROS e Campos (2)'!J1199),Blocos!A:L,12,0))</f>
        <v/>
      </c>
      <c r="Z1199" s="190" t="str">
        <f>IF(ISNUMBER(Q1200),VLOOKUP(J1199,Blocos!D:G,4,0),"")</f>
        <v/>
      </c>
      <c r="AA1199" s="190" t="str">
        <f>IF(ISNUMBER(Q1199),CONCATENATE("CREATE TABLE ""reg_",LOWER(J1199),""" (""ID"" bigint NOT NULL AUTO_INCREMENT,  ""HASHFILE"" varchar(255) DEFAULT NULL, ""ID_PAI"" bigint NOT NULL,"),IF(Q1199="Campo",CONCATENATE("""",L1199,""" ",VLOOKUP(R1199,Apoio!A:C,3,0)),""))&amp;IF(Z1199="","",CONCATENATE("PRIMARY KEY (""ID""), KEY ""FK_reg_",LOWER(Z1199),"_ID_PAI"" (""ID_PAI""), CONSTRAINT ""FK_reg_",LOWER(Z1199),"_ID_PAI"" FOREIGN KEY (""ID_PAI"") REFERENCES ""reg_",LOWER(Z1199),""" (""ID"")) ENGINE=InnoDB AUTO_INCREMENT=105774 DEFAULT CHARSET=utf8mb4 COLLATE=utf8mb4_0900_ai_ci;"))</f>
        <v>"VL_PIS" decimal(15,6) DEFAULT NULL,</v>
      </c>
      <c r="AB1199" s="190" t="str">
        <f t="shared" si="133"/>
        <v>`reg_c610`.`VL_PIS`,</v>
      </c>
    </row>
    <row r="1200" spans="10:28" ht="14.5" hidden="1" customHeight="1" x14ac:dyDescent="0.3">
      <c r="J1200" s="187" t="str">
        <f t="shared" si="128"/>
        <v>C610</v>
      </c>
      <c r="K1200" s="181">
        <v>16</v>
      </c>
      <c r="L1200" s="289" t="s">
        <v>588</v>
      </c>
      <c r="M1200" s="182" t="s">
        <v>857</v>
      </c>
      <c r="N1200" s="181" t="s">
        <v>32</v>
      </c>
      <c r="O1200" s="181" t="s">
        <v>28</v>
      </c>
      <c r="P1200" s="181">
        <v>2</v>
      </c>
      <c r="Q1200" s="192" t="str">
        <f t="shared" si="129"/>
        <v>Campo</v>
      </c>
      <c r="R1200" s="192" t="s">
        <v>3606</v>
      </c>
      <c r="S1200" s="191" t="str">
        <f t="shared" si="130"/>
        <v/>
      </c>
      <c r="T1200" s="192" t="str">
        <f t="shared" si="131"/>
        <v>&lt;campo posicao="16"&gt;
&lt;coluna&gt;VL_COFINS&lt;/coluna&gt;
&lt;descricao&gt;Valor da COFINS&lt;/descricao&gt;
&lt;tipo&gt;R&lt;/tipo&gt;
&lt;/campo&gt;</v>
      </c>
      <c r="U1200" s="192" t="str">
        <f t="shared" si="134"/>
        <v>&lt;campo posicao="16"&gt;
&lt;coluna&gt;VL_COFINS&lt;/coluna&gt;
&lt;descricao&gt;Valor da COFINS&lt;/descricao&gt;
&lt;tipo&gt;R&lt;/tipo&gt;
&lt;/campo&gt;</v>
      </c>
      <c r="V1200" s="192" t="str">
        <f t="shared" si="132"/>
        <v>{"Column17", "VL_COFINS"},</v>
      </c>
      <c r="W1200" s="191" t="str">
        <f>IF(Q1200="Campo","@Campos(posicao = "&amp;K1200&amp;", tipo = '"&amp;R1200&amp;"')@Column(name = """&amp;L1200&amp;""")"&amp;IF(R1200="D","@Temporal(TemporalType.DATE)","")&amp;"private "&amp;VLOOKUP(TEXT(R1200,"@"),Apoio!A:B,2,0)&amp;" "&amp;SUBSTITUTE(LOWER(LEFT(L1200,1))&amp;RIGHT(PROPER(L1200),LEN(L1200)-1),"_","")&amp;";",IF(ISNUMBER(Q1200),IF(R1200="R","@Entity@Table(name = ""reg_"&amp;LOWER(J1200)&amp;""")@XmlRootElement","")&amp;VLOOKUP(J1200,Blocos!D:I,6,0)&amp;Apoio!$E$1&amp;Y1200,""))</f>
        <v>@Campos(posicao = 16, tipo = 'R')@Column(name = "VL_COFINS")private BigDecimal vlCofins;</v>
      </c>
      <c r="X1200" s="190" t="str">
        <f>IF(ISNUMBER(Q1200),COUNTIF(Blocos!G:G,J1200),"")</f>
        <v/>
      </c>
      <c r="Y1200" s="190" t="str">
        <f>IF(OR(X1200=0,X1200=""),"",VLOOKUP(SUMIFS(Blocos!A:A,Blocos!H:H,'EFD REGISTROS e Campos (2)'!X1200,Blocos!G:G,'EFD REGISTROS e Campos (2)'!J1200),Blocos!A:L,12,0))</f>
        <v/>
      </c>
      <c r="Z1200" s="190" t="str">
        <f>IF(ISNUMBER(Q1201),VLOOKUP(J1200,Blocos!D:G,4,0),"")</f>
        <v/>
      </c>
      <c r="AA1200" s="190" t="str">
        <f>IF(ISNUMBER(Q1200),CONCATENATE("CREATE TABLE ""reg_",LOWER(J1200),""" (""ID"" bigint NOT NULL AUTO_INCREMENT,  ""HASHFILE"" varchar(255) DEFAULT NULL, ""ID_PAI"" bigint NOT NULL,"),IF(Q1200="Campo",CONCATENATE("""",L1200,""" ",VLOOKUP(R1200,Apoio!A:C,3,0)),""))&amp;IF(Z1200="","",CONCATENATE("PRIMARY KEY (""ID""), KEY ""FK_reg_",LOWER(Z1200),"_ID_PAI"" (""ID_PAI""), CONSTRAINT ""FK_reg_",LOWER(Z1200),"_ID_PAI"" FOREIGN KEY (""ID_PAI"") REFERENCES ""reg_",LOWER(Z1200),""" (""ID"")) ENGINE=InnoDB AUTO_INCREMENT=105774 DEFAULT CHARSET=utf8mb4 COLLATE=utf8mb4_0900_ai_ci;"))</f>
        <v>"VL_COFINS" decimal(15,6) DEFAULT NULL,</v>
      </c>
      <c r="AB1200" s="190" t="str">
        <f t="shared" si="133"/>
        <v>`reg_c610`.`VL_COFINS`,</v>
      </c>
    </row>
    <row r="1201" spans="1:28" ht="14.5" hidden="1" customHeight="1" x14ac:dyDescent="0.3">
      <c r="J1201" s="187" t="str">
        <f t="shared" si="128"/>
        <v>C610</v>
      </c>
      <c r="K1201" s="181">
        <v>17</v>
      </c>
      <c r="L1201" s="289" t="s">
        <v>246</v>
      </c>
      <c r="M1201" s="182" t="s">
        <v>858</v>
      </c>
      <c r="N1201" s="181" t="s">
        <v>27</v>
      </c>
      <c r="O1201" s="181" t="s">
        <v>28</v>
      </c>
      <c r="P1201" s="181" t="s">
        <v>28</v>
      </c>
      <c r="Q1201" s="192" t="str">
        <f t="shared" si="129"/>
        <v>Campo</v>
      </c>
      <c r="R1201" s="192" t="s">
        <v>27</v>
      </c>
      <c r="S1201" s="191" t="str">
        <f t="shared" si="130"/>
        <v/>
      </c>
      <c r="T1201" s="192" t="str">
        <f t="shared" si="131"/>
        <v>&lt;campo posicao="17"&gt;
&lt;coluna&gt;COD_CTA&lt;/coluna&gt;
&lt;descricao&gt;Código da conta analítica contábil debitada/creditada&lt;/descricao&gt;
&lt;tipo&gt;C&lt;/tipo&gt;
&lt;/campo&gt;</v>
      </c>
      <c r="U1201" s="192" t="str">
        <f t="shared" si="134"/>
        <v>&lt;campo posicao="17"&gt;
&lt;coluna&gt;COD_CTA&lt;/coluna&gt;
&lt;descricao&gt;Código da conta analítica contábil debitada/creditada&lt;/descricao&gt;
&lt;tipo&gt;C&lt;/tipo&gt;
&lt;/campo&gt;</v>
      </c>
      <c r="V1201" s="192" t="str">
        <f t="shared" si="132"/>
        <v>{"Column18", "COD_CTA"},</v>
      </c>
      <c r="W1201" s="191" t="str">
        <f>IF(Q1201="Campo","@Campos(posicao = "&amp;K1201&amp;", tipo = '"&amp;R1201&amp;"')@Column(name = """&amp;L1201&amp;""")"&amp;IF(R1201="D","@Temporal(TemporalType.DATE)","")&amp;"private "&amp;VLOOKUP(TEXT(R1201,"@"),Apoio!A:B,2,0)&amp;" "&amp;SUBSTITUTE(LOWER(LEFT(L1201,1))&amp;RIGHT(PROPER(L1201),LEN(L1201)-1),"_","")&amp;";",IF(ISNUMBER(Q1201),IF(R1201="R","@Entity@Table(name = ""reg_"&amp;LOWER(J1201)&amp;""")@XmlRootElement","")&amp;VLOOKUP(J1201,Blocos!D:I,6,0)&amp;Apoio!$E$1&amp;Y1201,""))</f>
        <v>@Campos(posicao = 17, tipo = 'C')@Column(name = "COD_CTA")private String codCta;</v>
      </c>
      <c r="X1201" s="190" t="str">
        <f>IF(ISNUMBER(Q1201),COUNTIF(Blocos!G:G,J1201),"")</f>
        <v/>
      </c>
      <c r="Y1201" s="190" t="str">
        <f>IF(OR(X1201=0,X1201=""),"",VLOOKUP(SUMIFS(Blocos!A:A,Blocos!H:H,'EFD REGISTROS e Campos (2)'!X1201,Blocos!G:G,'EFD REGISTROS e Campos (2)'!J1201),Blocos!A:L,12,0))</f>
        <v/>
      </c>
      <c r="Z1201" s="190" t="str">
        <f>IF(ISNUMBER(Q1202),VLOOKUP(J1201,Blocos!D:G,4,0),"")</f>
        <v>C600</v>
      </c>
      <c r="AA1201" s="190" t="str">
        <f>IF(ISNUMBER(Q1201),CONCATENATE("CREATE TABLE ""reg_",LOWER(J1201),""" (""ID"" bigint NOT NULL AUTO_INCREMENT,  ""HASHFILE"" varchar(255) DEFAULT NULL, ""ID_PAI"" bigint NOT NULL,"),IF(Q1201="Campo",CONCATENATE("""",L1201,""" ",VLOOKUP(R1201,Apoio!A:C,3,0)),""))&amp;IF(Z1201="","",CONCATENATE("PRIMARY KEY (""ID""), KEY ""FK_reg_",LOWER(Z1201),"_ID_PAI"" (""ID_PAI""), CONSTRAINT ""FK_reg_",LOWER(Z1201),"_ID_PAI"" FOREIGN KEY (""ID_PAI"") REFERENCES ""reg_",LOWER(Z1201),""" (""ID"")) ENGINE=InnoDB AUTO_INCREMENT=105774 DEFAULT CHARSET=utf8mb4 COLLATE=utf8mb4_0900_ai_ci;"))</f>
        <v>"COD_CTA" varchar(255) DEFAULT NULL,PRIMARY KEY ("ID"), KEY "FK_reg_c600_ID_PAI" ("ID_PAI"), CONSTRAINT "FK_reg_c600_ID_PAI" FOREIGN KEY ("ID_PAI") REFERENCES "reg_c600" ("ID")) ENGINE=InnoDB AUTO_INCREMENT=105774 DEFAULT CHARSET=utf8mb4 COLLATE=utf8mb4_0900_ai_ci;</v>
      </c>
      <c r="AB1201" s="190" t="str">
        <f t="shared" si="133"/>
        <v>`reg_c610`.`COD_CTA`,FROM `efdicms`.`reg_c610`;"</v>
      </c>
    </row>
    <row r="1202" spans="1:28" ht="14.5" hidden="1" customHeight="1" collapsed="1" x14ac:dyDescent="0.3">
      <c r="A1202" s="180" t="s">
        <v>1471</v>
      </c>
      <c r="E1202" s="180" t="s">
        <v>1729</v>
      </c>
      <c r="I1202" s="180" t="s">
        <v>144</v>
      </c>
      <c r="J1202" s="187" t="str">
        <f t="shared" si="128"/>
        <v>C690</v>
      </c>
      <c r="K1202" s="195" t="s">
        <v>1730</v>
      </c>
      <c r="Q1202" s="192">
        <f t="shared" si="129"/>
        <v>3</v>
      </c>
      <c r="S1202" s="191" t="str">
        <f t="shared" si="130"/>
        <v>&lt;/registro&gt;
&lt;registro codigo="C690" perfil="B" nivel="3"&gt;</v>
      </c>
      <c r="T1202" s="192" t="str">
        <f t="shared" si="131"/>
        <v/>
      </c>
      <c r="U1202" s="192" t="str">
        <f t="shared" si="134"/>
        <v>&lt;/registro&gt;
&lt;registro codigo="C690" perfil="B" nivel="3"&gt;</v>
      </c>
      <c r="V1202" s="192" t="str">
        <f t="shared" si="132"/>
        <v/>
      </c>
      <c r="W1202" s="191" t="str">
        <f>IF(Q1202="Campo","@Campos(posicao = "&amp;K1202&amp;", tipo = '"&amp;R1202&amp;"')@Column(name = """&amp;L1202&amp;""")"&amp;IF(R1202="D","@Temporal(TemporalType.DATE)","")&amp;"private "&amp;VLOOKUP(TEXT(R1202,"@"),Apoio!A:B,2,0)&amp;" "&amp;SUBSTITUTE(LOWER(LEFT(L1202,1))&amp;RIGHT(PROPER(L1202),LEN(L1202)-1),"_","")&amp;";",IF(ISNUMBER(Q1202),IF(R1202="R","@Entity@Table(name = ""reg_"&amp;LOWER(J1202)&amp;""")@XmlRootElement","")&amp;VLOOKUP(J1202,Blocos!D:I,6,0)&amp;Apoio!$E$1&amp;Y1202,""))</f>
        <v>@Registros(nivel = 3) public class RegC690 implements Serializable { private static final long serialVersionUID = 1L; @Id @GeneratedValue(strategy = GenerationType.IDENTITY) @Basic(optional = false) @Column(name = "ID" ) private Long id;@ManyToOne(fetch = FetchType.LAZY) @JoinColumn(name = "ID_PAI", nullable = false) private RegC600 idPai; public RegC600 getIdPai() {return idPai;}public void setIdPai(Object idPai) {this.idPai = (RegC600) idPai;}public RegC690() { } public RegC690(Long id) { this.id = id; } public RegC690(Long id, RegC600 idPai, long linha, String hash) { this.id = id; this.idPai = idPai; this.linha = linha; this.hash = hash; }public Long getId() { return id; } public void setId(Long id) { this.id = id; }@Basic(optional = false)@Column(name = "LINHA")private long linha;@Basic(optional = false)@Column(name = "HASH")private String hash;</v>
      </c>
      <c r="X1202" s="190">
        <f>IF(ISNUMBER(Q1202),COUNTIF(Blocos!G:G,J1202),"")</f>
        <v>0</v>
      </c>
      <c r="Y1202" s="190" t="str">
        <f>IF(OR(X1202=0,X1202=""),"",VLOOKUP(SUMIFS(Blocos!A:A,Blocos!H:H,'EFD REGISTROS e Campos (2)'!X1202,Blocos!G:G,'EFD REGISTROS e Campos (2)'!J1202),Blocos!A:L,12,0))</f>
        <v/>
      </c>
      <c r="Z1202" s="190" t="str">
        <f>IF(ISNUMBER(Q1203),VLOOKUP(J1202,Blocos!D:G,4,0),"")</f>
        <v/>
      </c>
      <c r="AA1202" s="190" t="str">
        <f>IF(ISNUMBER(Q1202),CONCATENATE("CREATE TABLE ""reg_",LOWER(J1202),""" (""ID"" bigint NOT NULL AUTO_INCREMENT,  ""HASHFILE"" varchar(255) DEFAULT NULL, ""ID_PAI"" bigint NOT NULL,"),IF(Q1202="Campo",CONCATENATE("""",L1202,""" ",VLOOKUP(R1202,Apoio!A:C,3,0)),""))&amp;IF(Z1202="","",CONCATENATE("PRIMARY KEY (""ID""), KEY ""FK_reg_",LOWER(Z1202),"_ID_PAI"" (""ID_PAI""), CONSTRAINT ""FK_reg_",LOWER(Z1202),"_ID_PAI"" FOREIGN KEY (""ID_PAI"") REFERENCES ""reg_",LOWER(Z1202),""" (""ID"")) ENGINE=InnoDB AUTO_INCREMENT=105774 DEFAULT CHARSET=utf8mb4 COLLATE=utf8mb4_0900_ai_ci;"))</f>
        <v>CREATE TABLE "reg_c690" ("ID" bigint NOT NULL AUTO_INCREMENT,  "HASHFILE" varchar(255) DEFAULT NULL, "ID_PAI" bigint NOT NULL,</v>
      </c>
      <c r="AB1202" s="190" t="str">
        <f t="shared" si="133"/>
        <v/>
      </c>
    </row>
    <row r="1203" spans="1:28" ht="14.5" hidden="1" customHeight="1" x14ac:dyDescent="0.3">
      <c r="J1203" s="187" t="str">
        <f t="shared" si="128"/>
        <v>C690</v>
      </c>
      <c r="K1203" s="181">
        <v>1</v>
      </c>
      <c r="L1203" s="289" t="s">
        <v>25</v>
      </c>
      <c r="M1203" s="182" t="s">
        <v>1731</v>
      </c>
      <c r="N1203" s="181" t="s">
        <v>27</v>
      </c>
      <c r="O1203" s="181">
        <v>4</v>
      </c>
      <c r="P1203" s="181" t="s">
        <v>28</v>
      </c>
      <c r="Q1203" s="192" t="str">
        <f t="shared" si="129"/>
        <v>Campo</v>
      </c>
      <c r="R1203" s="192" t="s">
        <v>27</v>
      </c>
      <c r="S1203" s="191" t="str">
        <f t="shared" si="130"/>
        <v/>
      </c>
      <c r="T1203" s="192" t="str">
        <f t="shared" si="131"/>
        <v>&lt;campo posicao="1"&gt;
&lt;coluna&gt;REG&lt;/coluna&gt;
&lt;descricao&gt;Texto fixo contendo "C690"&lt;/descricao&gt;
&lt;tipo&gt;C&lt;/tipo&gt;
&lt;/campo&gt;</v>
      </c>
      <c r="U1203" s="192" t="str">
        <f t="shared" si="134"/>
        <v>&lt;campo posicao="1"&gt;
&lt;coluna&gt;REG&lt;/coluna&gt;
&lt;descricao&gt;Texto fixo contendo "C690"&lt;/descricao&gt;
&lt;tipo&gt;C&lt;/tipo&gt;
&lt;/campo&gt;</v>
      </c>
      <c r="V1203" s="192" t="str">
        <f t="shared" si="132"/>
        <v>{"Column2", "REG"},</v>
      </c>
      <c r="W1203" s="191" t="str">
        <f>IF(Q1203="Campo","@Campos(posicao = "&amp;K1203&amp;", tipo = '"&amp;R1203&amp;"')@Column(name = """&amp;L1203&amp;""")"&amp;IF(R1203="D","@Temporal(TemporalType.DATE)","")&amp;"private "&amp;VLOOKUP(TEXT(R1203,"@"),Apoio!A:B,2,0)&amp;" "&amp;SUBSTITUTE(LOWER(LEFT(L1203,1))&amp;RIGHT(PROPER(L1203),LEN(L1203)-1),"_","")&amp;";",IF(ISNUMBER(Q1203),IF(R1203="R","@Entity@Table(name = ""reg_"&amp;LOWER(J1203)&amp;""")@XmlRootElement","")&amp;VLOOKUP(J1203,Blocos!D:I,6,0)&amp;Apoio!$E$1&amp;Y1203,""))</f>
        <v>@Campos(posicao = 1, tipo = 'C')@Column(name = "REG")private String reg;</v>
      </c>
      <c r="X1203" s="190" t="str">
        <f>IF(ISNUMBER(Q1203),COUNTIF(Blocos!G:G,J1203),"")</f>
        <v/>
      </c>
      <c r="Y1203" s="190" t="str">
        <f>IF(OR(X1203=0,X1203=""),"",VLOOKUP(SUMIFS(Blocos!A:A,Blocos!H:H,'EFD REGISTROS e Campos (2)'!X1203,Blocos!G:G,'EFD REGISTROS e Campos (2)'!J1203),Blocos!A:L,12,0))</f>
        <v/>
      </c>
      <c r="Z1203" s="190" t="str">
        <f>IF(ISNUMBER(Q1204),VLOOKUP(J1203,Blocos!D:G,4,0),"")</f>
        <v/>
      </c>
      <c r="AA1203" s="190" t="str">
        <f>IF(ISNUMBER(Q1203),CONCATENATE("CREATE TABLE ""reg_",LOWER(J1203),""" (""ID"" bigint NOT NULL AUTO_INCREMENT,  ""HASHFILE"" varchar(255) DEFAULT NULL, ""ID_PAI"" bigint NOT NULL,"),IF(Q1203="Campo",CONCATENATE("""",L1203,""" ",VLOOKUP(R1203,Apoio!A:C,3,0)),""))&amp;IF(Z1203="","",CONCATENATE("PRIMARY KEY (""ID""), KEY ""FK_reg_",LOWER(Z1203),"_ID_PAI"" (""ID_PAI""), CONSTRAINT ""FK_reg_",LOWER(Z1203),"_ID_PAI"" FOREIGN KEY (""ID_PAI"") REFERENCES ""reg_",LOWER(Z1203),""" (""ID"")) ENGINE=InnoDB AUTO_INCREMENT=105774 DEFAULT CHARSET=utf8mb4 COLLATE=utf8mb4_0900_ai_ci;"))</f>
        <v>"REG" varchar(255) DEFAULT NULL,</v>
      </c>
      <c r="AB1203" s="190" t="str">
        <f t="shared" si="133"/>
        <v>USE `efdicms`;SELECT `reg_c690`.`REG`,</v>
      </c>
    </row>
    <row r="1204" spans="1:28" ht="14.5" hidden="1" customHeight="1" x14ac:dyDescent="0.3">
      <c r="J1204" s="187" t="str">
        <f t="shared" si="128"/>
        <v>C690</v>
      </c>
      <c r="K1204" s="181">
        <v>2</v>
      </c>
      <c r="L1204" s="289" t="s">
        <v>813</v>
      </c>
      <c r="M1204" s="182" t="s">
        <v>1732</v>
      </c>
      <c r="N1204" s="181" t="s">
        <v>27</v>
      </c>
      <c r="O1204" s="181" t="s">
        <v>33</v>
      </c>
      <c r="P1204" s="181" t="s">
        <v>28</v>
      </c>
      <c r="Q1204" s="192" t="str">
        <f t="shared" si="129"/>
        <v>Campo</v>
      </c>
      <c r="R1204" s="192" t="s">
        <v>27</v>
      </c>
      <c r="S1204" s="191" t="str">
        <f t="shared" si="130"/>
        <v/>
      </c>
      <c r="T1204" s="192" t="str">
        <f t="shared" si="131"/>
        <v>&lt;campo posicao="2"&gt;
&lt;coluna&gt;CST_ICMS&lt;/coluna&gt;
&lt;descricao&gt;Código da Situação Tributária, conforme a tabela indicada no item 4.3.1&lt;/descricao&gt;
&lt;tipo&gt;C&lt;/tipo&gt;
&lt;/campo&gt;</v>
      </c>
      <c r="U1204" s="192" t="str">
        <f t="shared" si="134"/>
        <v>&lt;campo posicao="2"&gt;
&lt;coluna&gt;CST_ICMS&lt;/coluna&gt;
&lt;descricao&gt;Código da Situação Tributária, conforme a tabela indicada no item 4.3.1&lt;/descricao&gt;
&lt;tipo&gt;C&lt;/tipo&gt;
&lt;/campo&gt;</v>
      </c>
      <c r="V1204" s="192" t="str">
        <f t="shared" si="132"/>
        <v>{"Column3", "CST_ICMS"},</v>
      </c>
      <c r="W1204" s="191" t="str">
        <f>IF(Q1204="Campo","@Campos(posicao = "&amp;K1204&amp;", tipo = '"&amp;R1204&amp;"')@Column(name = """&amp;L1204&amp;""")"&amp;IF(R1204="D","@Temporal(TemporalType.DATE)","")&amp;"private "&amp;VLOOKUP(TEXT(R1204,"@"),Apoio!A:B,2,0)&amp;" "&amp;SUBSTITUTE(LOWER(LEFT(L1204,1))&amp;RIGHT(PROPER(L1204),LEN(L1204)-1),"_","")&amp;";",IF(ISNUMBER(Q1204),IF(R1204="R","@Entity@Table(name = ""reg_"&amp;LOWER(J1204)&amp;""")@XmlRootElement","")&amp;VLOOKUP(J1204,Blocos!D:I,6,0)&amp;Apoio!$E$1&amp;Y1204,""))</f>
        <v>@Campos(posicao = 2, tipo = 'C')@Column(name = "CST_ICMS")private String cstIcms;</v>
      </c>
      <c r="X1204" s="190" t="str">
        <f>IF(ISNUMBER(Q1204),COUNTIF(Blocos!G:G,J1204),"")</f>
        <v/>
      </c>
      <c r="Y1204" s="190" t="str">
        <f>IF(OR(X1204=0,X1204=""),"",VLOOKUP(SUMIFS(Blocos!A:A,Blocos!H:H,'EFD REGISTROS e Campos (2)'!X1204,Blocos!G:G,'EFD REGISTROS e Campos (2)'!J1204),Blocos!A:L,12,0))</f>
        <v/>
      </c>
      <c r="Z1204" s="190" t="str">
        <f>IF(ISNUMBER(Q1205),VLOOKUP(J1204,Blocos!D:G,4,0),"")</f>
        <v/>
      </c>
      <c r="AA1204" s="190" t="str">
        <f>IF(ISNUMBER(Q1204),CONCATENATE("CREATE TABLE ""reg_",LOWER(J1204),""" (""ID"" bigint NOT NULL AUTO_INCREMENT,  ""HASHFILE"" varchar(255) DEFAULT NULL, ""ID_PAI"" bigint NOT NULL,"),IF(Q1204="Campo",CONCATENATE("""",L1204,""" ",VLOOKUP(R1204,Apoio!A:C,3,0)),""))&amp;IF(Z1204="","",CONCATENATE("PRIMARY KEY (""ID""), KEY ""FK_reg_",LOWER(Z1204),"_ID_PAI"" (""ID_PAI""), CONSTRAINT ""FK_reg_",LOWER(Z1204),"_ID_PAI"" FOREIGN KEY (""ID_PAI"") REFERENCES ""reg_",LOWER(Z1204),""" (""ID"")) ENGINE=InnoDB AUTO_INCREMENT=105774 DEFAULT CHARSET=utf8mb4 COLLATE=utf8mb4_0900_ai_ci;"))</f>
        <v>"CST_ICMS" varchar(255) DEFAULT NULL,</v>
      </c>
      <c r="AB1204" s="190" t="str">
        <f t="shared" si="133"/>
        <v>`reg_c690`.`CST_ICMS`,</v>
      </c>
    </row>
    <row r="1205" spans="1:28" ht="14.5" hidden="1" customHeight="1" x14ac:dyDescent="0.3">
      <c r="J1205" s="187" t="str">
        <f t="shared" si="128"/>
        <v>C690</v>
      </c>
      <c r="K1205" s="181">
        <v>3</v>
      </c>
      <c r="L1205" s="289" t="s">
        <v>815</v>
      </c>
      <c r="M1205" s="182" t="s">
        <v>1733</v>
      </c>
      <c r="N1205" s="181" t="s">
        <v>27</v>
      </c>
      <c r="O1205" s="181" t="s">
        <v>235</v>
      </c>
      <c r="P1205" s="181" t="s">
        <v>28</v>
      </c>
      <c r="Q1205" s="192" t="str">
        <f t="shared" si="129"/>
        <v>Campo</v>
      </c>
      <c r="R1205" s="192" t="s">
        <v>27</v>
      </c>
      <c r="S1205" s="191" t="str">
        <f t="shared" si="130"/>
        <v/>
      </c>
      <c r="T1205" s="192" t="str">
        <f t="shared" si="131"/>
        <v>&lt;campo posicao="3"&gt;
&lt;coluna&gt;CFOP&lt;/coluna&gt;
&lt;descricao&gt;Código Fiscal de Operação e Prestação, conforme a tabela indicada no item 4.2.2&lt;/descricao&gt;
&lt;tipo&gt;C&lt;/tipo&gt;
&lt;/campo&gt;</v>
      </c>
      <c r="U1205" s="192" t="str">
        <f t="shared" si="134"/>
        <v>&lt;campo posicao="3"&gt;
&lt;coluna&gt;CFOP&lt;/coluna&gt;
&lt;descricao&gt;Código Fiscal de Operação e Prestação, conforme a tabela indicada no item 4.2.2&lt;/descricao&gt;
&lt;tipo&gt;C&lt;/tipo&gt;
&lt;/campo&gt;</v>
      </c>
      <c r="V1205" s="192" t="str">
        <f t="shared" si="132"/>
        <v>{"Column4", "CFOP"},</v>
      </c>
      <c r="W1205" s="191" t="str">
        <f>IF(Q1205="Campo","@Campos(posicao = "&amp;K1205&amp;", tipo = '"&amp;R1205&amp;"')@Column(name = """&amp;L1205&amp;""")"&amp;IF(R1205="D","@Temporal(TemporalType.DATE)","")&amp;"private "&amp;VLOOKUP(TEXT(R1205,"@"),Apoio!A:B,2,0)&amp;" "&amp;SUBSTITUTE(LOWER(LEFT(L1205,1))&amp;RIGHT(PROPER(L1205),LEN(L1205)-1),"_","")&amp;";",IF(ISNUMBER(Q1205),IF(R1205="R","@Entity@Table(name = ""reg_"&amp;LOWER(J1205)&amp;""")@XmlRootElement","")&amp;VLOOKUP(J1205,Blocos!D:I,6,0)&amp;Apoio!$E$1&amp;Y1205,""))</f>
        <v>@Campos(posicao = 3, tipo = 'C')@Column(name = "CFOP")private String cfop;</v>
      </c>
      <c r="X1205" s="190" t="str">
        <f>IF(ISNUMBER(Q1205),COUNTIF(Blocos!G:G,J1205),"")</f>
        <v/>
      </c>
      <c r="Y1205" s="190" t="str">
        <f>IF(OR(X1205=0,X1205=""),"",VLOOKUP(SUMIFS(Blocos!A:A,Blocos!H:H,'EFD REGISTROS e Campos (2)'!X1205,Blocos!G:G,'EFD REGISTROS e Campos (2)'!J1205),Blocos!A:L,12,0))</f>
        <v/>
      </c>
      <c r="Z1205" s="190" t="str">
        <f>IF(ISNUMBER(Q1206),VLOOKUP(J1205,Blocos!D:G,4,0),"")</f>
        <v/>
      </c>
      <c r="AA1205" s="190" t="str">
        <f>IF(ISNUMBER(Q1205),CONCATENATE("CREATE TABLE ""reg_",LOWER(J1205),""" (""ID"" bigint NOT NULL AUTO_INCREMENT,  ""HASHFILE"" varchar(255) DEFAULT NULL, ""ID_PAI"" bigint NOT NULL,"),IF(Q1205="Campo",CONCATENATE("""",L1205,""" ",VLOOKUP(R1205,Apoio!A:C,3,0)),""))&amp;IF(Z1205="","",CONCATENATE("PRIMARY KEY (""ID""), KEY ""FK_reg_",LOWER(Z1205),"_ID_PAI"" (""ID_PAI""), CONSTRAINT ""FK_reg_",LOWER(Z1205),"_ID_PAI"" FOREIGN KEY (""ID_PAI"") REFERENCES ""reg_",LOWER(Z1205),""" (""ID"")) ENGINE=InnoDB AUTO_INCREMENT=105774 DEFAULT CHARSET=utf8mb4 COLLATE=utf8mb4_0900_ai_ci;"))</f>
        <v>"CFOP" varchar(255) DEFAULT NULL,</v>
      </c>
      <c r="AB1205" s="190" t="str">
        <f t="shared" si="133"/>
        <v>`reg_c690`.`CFOP`,</v>
      </c>
    </row>
    <row r="1206" spans="1:28" ht="14.5" hidden="1" customHeight="1" x14ac:dyDescent="0.3">
      <c r="J1206" s="187" t="str">
        <f t="shared" si="128"/>
        <v>C690</v>
      </c>
      <c r="K1206" s="181">
        <v>4</v>
      </c>
      <c r="L1206" s="289" t="s">
        <v>196</v>
      </c>
      <c r="M1206" s="182" t="s">
        <v>818</v>
      </c>
      <c r="N1206" s="181" t="s">
        <v>32</v>
      </c>
      <c r="O1206" s="181">
        <v>6</v>
      </c>
      <c r="P1206" s="181">
        <v>2</v>
      </c>
      <c r="Q1206" s="192" t="str">
        <f t="shared" si="129"/>
        <v>Campo</v>
      </c>
      <c r="R1206" s="192" t="s">
        <v>3606</v>
      </c>
      <c r="S1206" s="191" t="str">
        <f t="shared" si="130"/>
        <v/>
      </c>
      <c r="T1206" s="192" t="str">
        <f t="shared" si="131"/>
        <v>&lt;campo posicao="4"&gt;
&lt;coluna&gt;ALIQ_ICMS&lt;/coluna&gt;
&lt;descricao&gt;Alíquota do ICMS&lt;/descricao&gt;
&lt;tipo&gt;R&lt;/tipo&gt;
&lt;/campo&gt;</v>
      </c>
      <c r="U1206" s="192" t="str">
        <f t="shared" si="134"/>
        <v>&lt;campo posicao="4"&gt;
&lt;coluna&gt;ALIQ_ICMS&lt;/coluna&gt;
&lt;descricao&gt;Alíquota do ICMS&lt;/descricao&gt;
&lt;tipo&gt;R&lt;/tipo&gt;
&lt;/campo&gt;</v>
      </c>
      <c r="V1206" s="192" t="str">
        <f t="shared" si="132"/>
        <v>{"Column5", "ALIQ_ICMS"},</v>
      </c>
      <c r="W1206" s="191" t="str">
        <f>IF(Q1206="Campo","@Campos(posicao = "&amp;K1206&amp;", tipo = '"&amp;R1206&amp;"')@Column(name = """&amp;L1206&amp;""")"&amp;IF(R1206="D","@Temporal(TemporalType.DATE)","")&amp;"private "&amp;VLOOKUP(TEXT(R1206,"@"),Apoio!A:B,2,0)&amp;" "&amp;SUBSTITUTE(LOWER(LEFT(L1206,1))&amp;RIGHT(PROPER(L1206),LEN(L1206)-1),"_","")&amp;";",IF(ISNUMBER(Q1206),IF(R1206="R","@Entity@Table(name = ""reg_"&amp;LOWER(J1206)&amp;""")@XmlRootElement","")&amp;VLOOKUP(J1206,Blocos!D:I,6,0)&amp;Apoio!$E$1&amp;Y1206,""))</f>
        <v>@Campos(posicao = 4, tipo = 'R')@Column(name = "ALIQ_ICMS")private BigDecimal aliqIcms;</v>
      </c>
      <c r="X1206" s="190" t="str">
        <f>IF(ISNUMBER(Q1206),COUNTIF(Blocos!G:G,J1206),"")</f>
        <v/>
      </c>
      <c r="Y1206" s="190" t="str">
        <f>IF(OR(X1206=0,X1206=""),"",VLOOKUP(SUMIFS(Blocos!A:A,Blocos!H:H,'EFD REGISTROS e Campos (2)'!X1206,Blocos!G:G,'EFD REGISTROS e Campos (2)'!J1206),Blocos!A:L,12,0))</f>
        <v/>
      </c>
      <c r="Z1206" s="190" t="str">
        <f>IF(ISNUMBER(Q1207),VLOOKUP(J1206,Blocos!D:G,4,0),"")</f>
        <v/>
      </c>
      <c r="AA1206" s="190" t="str">
        <f>IF(ISNUMBER(Q1206),CONCATENATE("CREATE TABLE ""reg_",LOWER(J1206),""" (""ID"" bigint NOT NULL AUTO_INCREMENT,  ""HASHFILE"" varchar(255) DEFAULT NULL, ""ID_PAI"" bigint NOT NULL,"),IF(Q1206="Campo",CONCATENATE("""",L1206,""" ",VLOOKUP(R1206,Apoio!A:C,3,0)),""))&amp;IF(Z1206="","",CONCATENATE("PRIMARY KEY (""ID""), KEY ""FK_reg_",LOWER(Z1206),"_ID_PAI"" (""ID_PAI""), CONSTRAINT ""FK_reg_",LOWER(Z1206),"_ID_PAI"" FOREIGN KEY (""ID_PAI"") REFERENCES ""reg_",LOWER(Z1206),""" (""ID"")) ENGINE=InnoDB AUTO_INCREMENT=105774 DEFAULT CHARSET=utf8mb4 COLLATE=utf8mb4_0900_ai_ci;"))</f>
        <v>"ALIQ_ICMS" decimal(15,6) DEFAULT NULL,</v>
      </c>
      <c r="AB1206" s="190" t="str">
        <f t="shared" si="133"/>
        <v>`reg_c690`.`ALIQ_ICMS`,</v>
      </c>
    </row>
    <row r="1207" spans="1:28" ht="14.5" hidden="1" customHeight="1" x14ac:dyDescent="0.3">
      <c r="J1207" s="187" t="str">
        <f t="shared" si="128"/>
        <v>C690</v>
      </c>
      <c r="K1207" s="181">
        <v>5</v>
      </c>
      <c r="L1207" s="289" t="s">
        <v>1135</v>
      </c>
      <c r="M1207" s="182" t="s">
        <v>1693</v>
      </c>
      <c r="N1207" s="181" t="s">
        <v>32</v>
      </c>
      <c r="O1207" s="181" t="s">
        <v>28</v>
      </c>
      <c r="P1207" s="181">
        <v>2</v>
      </c>
      <c r="Q1207" s="192" t="str">
        <f t="shared" si="129"/>
        <v>Campo</v>
      </c>
      <c r="R1207" s="192" t="s">
        <v>3606</v>
      </c>
      <c r="S1207" s="191" t="str">
        <f t="shared" si="130"/>
        <v/>
      </c>
      <c r="T1207" s="192" t="str">
        <f t="shared" si="131"/>
        <v>&lt;campo posicao="5"&gt;
&lt;coluna&gt;VL_OPR&lt;/coluna&gt;
&lt;descricao&gt;Valor da operação correspondente à combinação de CST_ICMS, CFOP, e alíquota do ICMS.&lt;/descricao&gt;
&lt;tipo&gt;R&lt;/tipo&gt;
&lt;/campo&gt;</v>
      </c>
      <c r="U1207" s="192" t="str">
        <f t="shared" si="134"/>
        <v>&lt;campo posicao="5"&gt;
&lt;coluna&gt;VL_OPR&lt;/coluna&gt;
&lt;descricao&gt;Valor da operação correspondente à combinação de CST_ICMS, CFOP, e alíquota do ICMS.&lt;/descricao&gt;
&lt;tipo&gt;R&lt;/tipo&gt;
&lt;/campo&gt;</v>
      </c>
      <c r="V1207" s="192" t="str">
        <f t="shared" si="132"/>
        <v>{"Column6", "VL_OPR"},</v>
      </c>
      <c r="W1207" s="191" t="str">
        <f>IF(Q1207="Campo","@Campos(posicao = "&amp;K1207&amp;", tipo = '"&amp;R1207&amp;"')@Column(name = """&amp;L1207&amp;""")"&amp;IF(R1207="D","@Temporal(TemporalType.DATE)","")&amp;"private "&amp;VLOOKUP(TEXT(R1207,"@"),Apoio!A:B,2,0)&amp;" "&amp;SUBSTITUTE(LOWER(LEFT(L1207,1))&amp;RIGHT(PROPER(L1207),LEN(L1207)-1),"_","")&amp;";",IF(ISNUMBER(Q1207),IF(R1207="R","@Entity@Table(name = ""reg_"&amp;LOWER(J1207)&amp;""")@XmlRootElement","")&amp;VLOOKUP(J1207,Blocos!D:I,6,0)&amp;Apoio!$E$1&amp;Y1207,""))</f>
        <v>@Campos(posicao = 5, tipo = 'R')@Column(name = "VL_OPR")private BigDecimal vlOpr;</v>
      </c>
      <c r="X1207" s="190" t="str">
        <f>IF(ISNUMBER(Q1207),COUNTIF(Blocos!G:G,J1207),"")</f>
        <v/>
      </c>
      <c r="Y1207" s="190" t="str">
        <f>IF(OR(X1207=0,X1207=""),"",VLOOKUP(SUMIFS(Blocos!A:A,Blocos!H:H,'EFD REGISTROS e Campos (2)'!X1207,Blocos!G:G,'EFD REGISTROS e Campos (2)'!J1207),Blocos!A:L,12,0))</f>
        <v/>
      </c>
      <c r="Z1207" s="190" t="str">
        <f>IF(ISNUMBER(Q1208),VLOOKUP(J1207,Blocos!D:G,4,0),"")</f>
        <v/>
      </c>
      <c r="AA1207" s="190" t="str">
        <f>IF(ISNUMBER(Q1207),CONCATENATE("CREATE TABLE ""reg_",LOWER(J1207),""" (""ID"" bigint NOT NULL AUTO_INCREMENT,  ""HASHFILE"" varchar(255) DEFAULT NULL, ""ID_PAI"" bigint NOT NULL,"),IF(Q1207="Campo",CONCATENATE("""",L1207,""" ",VLOOKUP(R1207,Apoio!A:C,3,0)),""))&amp;IF(Z1207="","",CONCATENATE("PRIMARY KEY (""ID""), KEY ""FK_reg_",LOWER(Z1207),"_ID_PAI"" (""ID_PAI""), CONSTRAINT ""FK_reg_",LOWER(Z1207),"_ID_PAI"" FOREIGN KEY (""ID_PAI"") REFERENCES ""reg_",LOWER(Z1207),""" (""ID"")) ENGINE=InnoDB AUTO_INCREMENT=105774 DEFAULT CHARSET=utf8mb4 COLLATE=utf8mb4_0900_ai_ci;"))</f>
        <v>"VL_OPR" decimal(15,6) DEFAULT NULL,</v>
      </c>
      <c r="AB1207" s="190" t="str">
        <f t="shared" si="133"/>
        <v>`reg_c690`.`VL_OPR`,</v>
      </c>
    </row>
    <row r="1208" spans="1:28" ht="14.5" hidden="1" customHeight="1" x14ac:dyDescent="0.3">
      <c r="J1208" s="187" t="str">
        <f t="shared" si="128"/>
        <v>C690</v>
      </c>
      <c r="K1208" s="181">
        <v>6</v>
      </c>
      <c r="L1208" s="289" t="s">
        <v>576</v>
      </c>
      <c r="M1208" s="182" t="s">
        <v>1734</v>
      </c>
      <c r="N1208" s="181" t="s">
        <v>32</v>
      </c>
      <c r="O1208" s="181" t="s">
        <v>28</v>
      </c>
      <c r="P1208" s="181">
        <v>2</v>
      </c>
      <c r="Q1208" s="192" t="str">
        <f t="shared" si="129"/>
        <v>Campo</v>
      </c>
      <c r="R1208" s="192" t="s">
        <v>3606</v>
      </c>
      <c r="S1208" s="191" t="str">
        <f t="shared" si="130"/>
        <v/>
      </c>
      <c r="T1208" s="192" t="str">
        <f t="shared" si="131"/>
        <v>&lt;campo posicao="6"&gt;
&lt;coluna&gt;VL_BC_ICMS&lt;/coluna&gt;
&lt;descricao&gt;Parcela correspondente ao "Valor da base de cálculo do ICMS" referente à combinação CST_ICMS, CFOP  e alíquota do ICMS&lt;/descricao&gt;
&lt;tipo&gt;R&lt;/tipo&gt;
&lt;/campo&gt;</v>
      </c>
      <c r="U1208" s="192" t="str">
        <f t="shared" si="134"/>
        <v>&lt;campo posicao="6"&gt;
&lt;coluna&gt;VL_BC_ICMS&lt;/coluna&gt;
&lt;descricao&gt;Parcela correspondente ao "Valor da base de cálculo do ICMS" referente à combinação CST_ICMS, CFOP  e alíquota do ICMS&lt;/descricao&gt;
&lt;tipo&gt;R&lt;/tipo&gt;
&lt;/campo&gt;</v>
      </c>
      <c r="V1208" s="192" t="str">
        <f t="shared" si="132"/>
        <v>{"Column7", "VL_BC_ICMS"},</v>
      </c>
      <c r="W1208" s="191" t="str">
        <f>IF(Q1208="Campo","@Campos(posicao = "&amp;K1208&amp;", tipo = '"&amp;R1208&amp;"')@Column(name = """&amp;L1208&amp;""")"&amp;IF(R1208="D","@Temporal(TemporalType.DATE)","")&amp;"private "&amp;VLOOKUP(TEXT(R1208,"@"),Apoio!A:B,2,0)&amp;" "&amp;SUBSTITUTE(LOWER(LEFT(L1208,1))&amp;RIGHT(PROPER(L1208),LEN(L1208)-1),"_","")&amp;";",IF(ISNUMBER(Q1208),IF(R1208="R","@Entity@Table(name = ""reg_"&amp;LOWER(J1208)&amp;""")@XmlRootElement","")&amp;VLOOKUP(J1208,Blocos!D:I,6,0)&amp;Apoio!$E$1&amp;Y1208,""))</f>
        <v>@Campos(posicao = 6, tipo = 'R')@Column(name = "VL_BC_ICMS")private BigDecimal vlBcIcms;</v>
      </c>
      <c r="X1208" s="190" t="str">
        <f>IF(ISNUMBER(Q1208),COUNTIF(Blocos!G:G,J1208),"")</f>
        <v/>
      </c>
      <c r="Y1208" s="190" t="str">
        <f>IF(OR(X1208=0,X1208=""),"",VLOOKUP(SUMIFS(Blocos!A:A,Blocos!H:H,'EFD REGISTROS e Campos (2)'!X1208,Blocos!G:G,'EFD REGISTROS e Campos (2)'!J1208),Blocos!A:L,12,0))</f>
        <v/>
      </c>
      <c r="Z1208" s="190" t="str">
        <f>IF(ISNUMBER(Q1209),VLOOKUP(J1208,Blocos!D:G,4,0),"")</f>
        <v/>
      </c>
      <c r="AA1208" s="190" t="str">
        <f>IF(ISNUMBER(Q1208),CONCATENATE("CREATE TABLE ""reg_",LOWER(J1208),""" (""ID"" bigint NOT NULL AUTO_INCREMENT,  ""HASHFILE"" varchar(255) DEFAULT NULL, ""ID_PAI"" bigint NOT NULL,"),IF(Q1208="Campo",CONCATENATE("""",L1208,""" ",VLOOKUP(R1208,Apoio!A:C,3,0)),""))&amp;IF(Z1208="","",CONCATENATE("PRIMARY KEY (""ID""), KEY ""FK_reg_",LOWER(Z1208),"_ID_PAI"" (""ID_PAI""), CONSTRAINT ""FK_reg_",LOWER(Z1208),"_ID_PAI"" FOREIGN KEY (""ID_PAI"") REFERENCES ""reg_",LOWER(Z1208),""" (""ID"")) ENGINE=InnoDB AUTO_INCREMENT=105774 DEFAULT CHARSET=utf8mb4 COLLATE=utf8mb4_0900_ai_ci;"))</f>
        <v>"VL_BC_ICMS" decimal(15,6) DEFAULT NULL,</v>
      </c>
      <c r="AB1208" s="190" t="str">
        <f t="shared" si="133"/>
        <v>`reg_c690`.`VL_BC_ICMS`,</v>
      </c>
    </row>
    <row r="1209" spans="1:28" ht="14.5" hidden="1" customHeight="1" x14ac:dyDescent="0.3">
      <c r="J1209" s="187" t="str">
        <f t="shared" si="128"/>
        <v>C690</v>
      </c>
      <c r="K1209" s="181">
        <v>7</v>
      </c>
      <c r="L1209" s="289" t="s">
        <v>578</v>
      </c>
      <c r="M1209" s="182" t="s">
        <v>1735</v>
      </c>
      <c r="N1209" s="181" t="s">
        <v>32</v>
      </c>
      <c r="O1209" s="181" t="s">
        <v>28</v>
      </c>
      <c r="P1209" s="181">
        <v>2</v>
      </c>
      <c r="Q1209" s="192" t="str">
        <f t="shared" si="129"/>
        <v>Campo</v>
      </c>
      <c r="R1209" s="192" t="s">
        <v>3606</v>
      </c>
      <c r="S1209" s="191" t="str">
        <f t="shared" si="130"/>
        <v/>
      </c>
      <c r="T1209" s="192" t="str">
        <f t="shared" si="131"/>
        <v>&lt;campo posicao="7"&gt;
&lt;coluna&gt;VL_ICMS&lt;/coluna&gt;
&lt;descricao&gt;Parcela correspondente ao "Valor do ICMS" referente à combinação CST_ICMS, CFOP e alíquota do ICMS&lt;/descricao&gt;
&lt;tipo&gt;R&lt;/tipo&gt;
&lt;/campo&gt;</v>
      </c>
      <c r="U1209" s="192" t="str">
        <f t="shared" si="134"/>
        <v>&lt;campo posicao="7"&gt;
&lt;coluna&gt;VL_ICMS&lt;/coluna&gt;
&lt;descricao&gt;Parcela correspondente ao "Valor do ICMS" referente à combinação CST_ICMS, CFOP e alíquota do ICMS&lt;/descricao&gt;
&lt;tipo&gt;R&lt;/tipo&gt;
&lt;/campo&gt;</v>
      </c>
      <c r="V1209" s="192" t="str">
        <f t="shared" si="132"/>
        <v>{"Column8", "VL_ICMS"},</v>
      </c>
      <c r="W1209" s="191" t="str">
        <f>IF(Q1209="Campo","@Campos(posicao = "&amp;K1209&amp;", tipo = '"&amp;R1209&amp;"')@Column(name = """&amp;L1209&amp;""")"&amp;IF(R1209="D","@Temporal(TemporalType.DATE)","")&amp;"private "&amp;VLOOKUP(TEXT(R1209,"@"),Apoio!A:B,2,0)&amp;" "&amp;SUBSTITUTE(LOWER(LEFT(L1209,1))&amp;RIGHT(PROPER(L1209),LEN(L1209)-1),"_","")&amp;";",IF(ISNUMBER(Q1209),IF(R1209="R","@Entity@Table(name = ""reg_"&amp;LOWER(J1209)&amp;""")@XmlRootElement","")&amp;VLOOKUP(J1209,Blocos!D:I,6,0)&amp;Apoio!$E$1&amp;Y1209,""))</f>
        <v>@Campos(posicao = 7, tipo = 'R')@Column(name = "VL_ICMS")private BigDecimal vlIcms;</v>
      </c>
      <c r="X1209" s="190" t="str">
        <f>IF(ISNUMBER(Q1209),COUNTIF(Blocos!G:G,J1209),"")</f>
        <v/>
      </c>
      <c r="Y1209" s="190" t="str">
        <f>IF(OR(X1209=0,X1209=""),"",VLOOKUP(SUMIFS(Blocos!A:A,Blocos!H:H,'EFD REGISTROS e Campos (2)'!X1209,Blocos!G:G,'EFD REGISTROS e Campos (2)'!J1209),Blocos!A:L,12,0))</f>
        <v/>
      </c>
      <c r="Z1209" s="190" t="str">
        <f>IF(ISNUMBER(Q1210),VLOOKUP(J1209,Blocos!D:G,4,0),"")</f>
        <v/>
      </c>
      <c r="AA1209" s="190" t="str">
        <f>IF(ISNUMBER(Q1209),CONCATENATE("CREATE TABLE ""reg_",LOWER(J1209),""" (""ID"" bigint NOT NULL AUTO_INCREMENT,  ""HASHFILE"" varchar(255) DEFAULT NULL, ""ID_PAI"" bigint NOT NULL,"),IF(Q1209="Campo",CONCATENATE("""",L1209,""" ",VLOOKUP(R1209,Apoio!A:C,3,0)),""))&amp;IF(Z1209="","",CONCATENATE("PRIMARY KEY (""ID""), KEY ""FK_reg_",LOWER(Z1209),"_ID_PAI"" (""ID_PAI""), CONSTRAINT ""FK_reg_",LOWER(Z1209),"_ID_PAI"" FOREIGN KEY (""ID_PAI"") REFERENCES ""reg_",LOWER(Z1209),""" (""ID"")) ENGINE=InnoDB AUTO_INCREMENT=105774 DEFAULT CHARSET=utf8mb4 COLLATE=utf8mb4_0900_ai_ci;"))</f>
        <v>"VL_ICMS" decimal(15,6) DEFAULT NULL,</v>
      </c>
      <c r="AB1209" s="190" t="str">
        <f t="shared" si="133"/>
        <v>`reg_c690`.`VL_ICMS`,</v>
      </c>
    </row>
    <row r="1210" spans="1:28" ht="14.5" hidden="1" customHeight="1" x14ac:dyDescent="0.3">
      <c r="J1210" s="187" t="str">
        <f t="shared" si="128"/>
        <v>C690</v>
      </c>
      <c r="K1210" s="181">
        <v>8</v>
      </c>
      <c r="L1210" s="289" t="s">
        <v>1141</v>
      </c>
      <c r="M1210" s="182" t="s">
        <v>1142</v>
      </c>
      <c r="N1210" s="181" t="s">
        <v>32</v>
      </c>
      <c r="O1210" s="181" t="s">
        <v>28</v>
      </c>
      <c r="P1210" s="181">
        <v>2</v>
      </c>
      <c r="Q1210" s="192" t="str">
        <f t="shared" si="129"/>
        <v>Campo</v>
      </c>
      <c r="R1210" s="192" t="s">
        <v>3606</v>
      </c>
      <c r="S1210" s="191" t="str">
        <f t="shared" si="130"/>
        <v/>
      </c>
      <c r="T1210" s="192" t="str">
        <f t="shared" si="131"/>
        <v>&lt;campo posicao="8"&gt;
&lt;coluna&gt;VL_RED_BC&lt;/coluna&gt;
&lt;descricao&gt;Valor não tributado em função da redução da base de cálculo do ICMS, referente à combinação de CST_ICMS, CFOP e alíquota do ICMS.&lt;/descricao&gt;
&lt;tipo&gt;R&lt;/tipo&gt;
&lt;/campo&gt;</v>
      </c>
      <c r="U1210" s="192" t="str">
        <f t="shared" si="134"/>
        <v>&lt;campo posicao="8"&gt;
&lt;coluna&gt;VL_RED_BC&lt;/coluna&gt;
&lt;descricao&gt;Valor não tributado em função da redução da base de cálculo do ICMS, referente à combinação de CST_ICMS, CFOP e alíquota do ICMS.&lt;/descricao&gt;
&lt;tipo&gt;R&lt;/tipo&gt;
&lt;/campo&gt;</v>
      </c>
      <c r="V1210" s="192" t="str">
        <f t="shared" si="132"/>
        <v>{"Column9", "VL_RED_BC"},</v>
      </c>
      <c r="W1210" s="191" t="str">
        <f>IF(Q1210="Campo","@Campos(posicao = "&amp;K1210&amp;", tipo = '"&amp;R1210&amp;"')@Column(name = """&amp;L1210&amp;""")"&amp;IF(R1210="D","@Temporal(TemporalType.DATE)","")&amp;"private "&amp;VLOOKUP(TEXT(R1210,"@"),Apoio!A:B,2,0)&amp;" "&amp;SUBSTITUTE(LOWER(LEFT(L1210,1))&amp;RIGHT(PROPER(L1210),LEN(L1210)-1),"_","")&amp;";",IF(ISNUMBER(Q1210),IF(R1210="R","@Entity@Table(name = ""reg_"&amp;LOWER(J1210)&amp;""")@XmlRootElement","")&amp;VLOOKUP(J1210,Blocos!D:I,6,0)&amp;Apoio!$E$1&amp;Y1210,""))</f>
        <v>@Campos(posicao = 8, tipo = 'R')@Column(name = "VL_RED_BC")private BigDecimal vlRedBc;</v>
      </c>
      <c r="X1210" s="190" t="str">
        <f>IF(ISNUMBER(Q1210),COUNTIF(Blocos!G:G,J1210),"")</f>
        <v/>
      </c>
      <c r="Y1210" s="190" t="str">
        <f>IF(OR(X1210=0,X1210=""),"",VLOOKUP(SUMIFS(Blocos!A:A,Blocos!H:H,'EFD REGISTROS e Campos (2)'!X1210,Blocos!G:G,'EFD REGISTROS e Campos (2)'!J1210),Blocos!A:L,12,0))</f>
        <v/>
      </c>
      <c r="Z1210" s="190" t="str">
        <f>IF(ISNUMBER(Q1211),VLOOKUP(J1210,Blocos!D:G,4,0),"")</f>
        <v/>
      </c>
      <c r="AA1210" s="190" t="str">
        <f>IF(ISNUMBER(Q1210),CONCATENATE("CREATE TABLE ""reg_",LOWER(J1210),""" (""ID"" bigint NOT NULL AUTO_INCREMENT,  ""HASHFILE"" varchar(255) DEFAULT NULL, ""ID_PAI"" bigint NOT NULL,"),IF(Q1210="Campo",CONCATENATE("""",L1210,""" ",VLOOKUP(R1210,Apoio!A:C,3,0)),""))&amp;IF(Z1210="","",CONCATENATE("PRIMARY KEY (""ID""), KEY ""FK_reg_",LOWER(Z1210),"_ID_PAI"" (""ID_PAI""), CONSTRAINT ""FK_reg_",LOWER(Z1210),"_ID_PAI"" FOREIGN KEY (""ID_PAI"") REFERENCES ""reg_",LOWER(Z1210),""" (""ID"")) ENGINE=InnoDB AUTO_INCREMENT=105774 DEFAULT CHARSET=utf8mb4 COLLATE=utf8mb4_0900_ai_ci;"))</f>
        <v>"VL_RED_BC" decimal(15,6) DEFAULT NULL,</v>
      </c>
      <c r="AB1210" s="190" t="str">
        <f t="shared" si="133"/>
        <v>`reg_c690`.`VL_RED_BC`,</v>
      </c>
    </row>
    <row r="1211" spans="1:28" ht="14.5" hidden="1" customHeight="1" x14ac:dyDescent="0.3">
      <c r="J1211" s="187" t="str">
        <f t="shared" si="128"/>
        <v>C690</v>
      </c>
      <c r="K1211" s="181">
        <v>9</v>
      </c>
      <c r="L1211" s="289" t="s">
        <v>580</v>
      </c>
      <c r="M1211" s="182" t="s">
        <v>581</v>
      </c>
      <c r="N1211" s="181" t="s">
        <v>32</v>
      </c>
      <c r="O1211" s="181" t="s">
        <v>28</v>
      </c>
      <c r="P1211" s="181">
        <v>2</v>
      </c>
      <c r="Q1211" s="192" t="str">
        <f t="shared" si="129"/>
        <v>Campo</v>
      </c>
      <c r="R1211" s="192" t="s">
        <v>3606</v>
      </c>
      <c r="S1211" s="191" t="str">
        <f t="shared" si="130"/>
        <v/>
      </c>
      <c r="T1211" s="192" t="str">
        <f t="shared" si="131"/>
        <v>&lt;campo posicao="9"&gt;
&lt;coluna&gt;VL_BC_ICMS_ST&lt;/coluna&gt;
&lt;descricao&gt;Valor da base de cálculo do ICMS substituição tributária&lt;/descricao&gt;
&lt;tipo&gt;R&lt;/tipo&gt;
&lt;/campo&gt;</v>
      </c>
      <c r="U1211" s="192" t="str">
        <f t="shared" si="134"/>
        <v>&lt;campo posicao="9"&gt;
&lt;coluna&gt;VL_BC_ICMS_ST&lt;/coluna&gt;
&lt;descricao&gt;Valor da base de cálculo do ICMS substituição tributária&lt;/descricao&gt;
&lt;tipo&gt;R&lt;/tipo&gt;
&lt;/campo&gt;</v>
      </c>
      <c r="V1211" s="192" t="str">
        <f t="shared" si="132"/>
        <v>{"Column10", "VL_BC_ICMS_ST"},</v>
      </c>
      <c r="W1211" s="191" t="str">
        <f>IF(Q1211="Campo","@Campos(posicao = "&amp;K1211&amp;", tipo = '"&amp;R1211&amp;"')@Column(name = """&amp;L1211&amp;""")"&amp;IF(R1211="D","@Temporal(TemporalType.DATE)","")&amp;"private "&amp;VLOOKUP(TEXT(R1211,"@"),Apoio!A:B,2,0)&amp;" "&amp;SUBSTITUTE(LOWER(LEFT(L1211,1))&amp;RIGHT(PROPER(L1211),LEN(L1211)-1),"_","")&amp;";",IF(ISNUMBER(Q1211),IF(R1211="R","@Entity@Table(name = ""reg_"&amp;LOWER(J1211)&amp;""")@XmlRootElement","")&amp;VLOOKUP(J1211,Blocos!D:I,6,0)&amp;Apoio!$E$1&amp;Y1211,""))</f>
        <v>@Campos(posicao = 9, tipo = 'R')@Column(name = "VL_BC_ICMS_ST")private BigDecimal vlBcIcmsSt;</v>
      </c>
      <c r="X1211" s="190" t="str">
        <f>IF(ISNUMBER(Q1211),COUNTIF(Blocos!G:G,J1211),"")</f>
        <v/>
      </c>
      <c r="Y1211" s="190" t="str">
        <f>IF(OR(X1211=0,X1211=""),"",VLOOKUP(SUMIFS(Blocos!A:A,Blocos!H:H,'EFD REGISTROS e Campos (2)'!X1211,Blocos!G:G,'EFD REGISTROS e Campos (2)'!J1211),Blocos!A:L,12,0))</f>
        <v/>
      </c>
      <c r="Z1211" s="190" t="str">
        <f>IF(ISNUMBER(Q1212),VLOOKUP(J1211,Blocos!D:G,4,0),"")</f>
        <v/>
      </c>
      <c r="AA1211" s="190" t="str">
        <f>IF(ISNUMBER(Q1211),CONCATENATE("CREATE TABLE ""reg_",LOWER(J1211),""" (""ID"" bigint NOT NULL AUTO_INCREMENT,  ""HASHFILE"" varchar(255) DEFAULT NULL, ""ID_PAI"" bigint NOT NULL,"),IF(Q1211="Campo",CONCATENATE("""",L1211,""" ",VLOOKUP(R1211,Apoio!A:C,3,0)),""))&amp;IF(Z1211="","",CONCATENATE("PRIMARY KEY (""ID""), KEY ""FK_reg_",LOWER(Z1211),"_ID_PAI"" (""ID_PAI""), CONSTRAINT ""FK_reg_",LOWER(Z1211),"_ID_PAI"" FOREIGN KEY (""ID_PAI"") REFERENCES ""reg_",LOWER(Z1211),""" (""ID"")) ENGINE=InnoDB AUTO_INCREMENT=105774 DEFAULT CHARSET=utf8mb4 COLLATE=utf8mb4_0900_ai_ci;"))</f>
        <v>"VL_BC_ICMS_ST" decimal(15,6) DEFAULT NULL,</v>
      </c>
      <c r="AB1211" s="190" t="str">
        <f t="shared" si="133"/>
        <v>`reg_c690`.`VL_BC_ICMS_ST`,</v>
      </c>
    </row>
    <row r="1212" spans="1:28" ht="14.5" hidden="1" customHeight="1" x14ac:dyDescent="0.3">
      <c r="J1212" s="187" t="str">
        <f t="shared" si="128"/>
        <v>C690</v>
      </c>
      <c r="K1212" s="181">
        <v>10</v>
      </c>
      <c r="L1212" s="289" t="s">
        <v>582</v>
      </c>
      <c r="M1212" s="182" t="s">
        <v>583</v>
      </c>
      <c r="N1212" s="181" t="s">
        <v>32</v>
      </c>
      <c r="O1212" s="181" t="s">
        <v>28</v>
      </c>
      <c r="P1212" s="181">
        <v>2</v>
      </c>
      <c r="Q1212" s="192" t="str">
        <f t="shared" si="129"/>
        <v>Campo</v>
      </c>
      <c r="R1212" s="192" t="s">
        <v>3606</v>
      </c>
      <c r="S1212" s="191" t="str">
        <f t="shared" si="130"/>
        <v/>
      </c>
      <c r="T1212" s="192" t="str">
        <f t="shared" si="131"/>
        <v>&lt;campo posicao="10"&gt;
&lt;coluna&gt;VL_ICMS_ST&lt;/coluna&gt;
&lt;descricao&gt;Valor do ICMS retido por substituição tributária&lt;/descricao&gt;
&lt;tipo&gt;R&lt;/tipo&gt;
&lt;/campo&gt;</v>
      </c>
      <c r="U1212" s="192" t="str">
        <f t="shared" si="134"/>
        <v>&lt;campo posicao="10"&gt;
&lt;coluna&gt;VL_ICMS_ST&lt;/coluna&gt;
&lt;descricao&gt;Valor do ICMS retido por substituição tributária&lt;/descricao&gt;
&lt;tipo&gt;R&lt;/tipo&gt;
&lt;/campo&gt;</v>
      </c>
      <c r="V1212" s="192" t="str">
        <f t="shared" si="132"/>
        <v>{"Column11", "VL_ICMS_ST"},</v>
      </c>
      <c r="W1212" s="191" t="str">
        <f>IF(Q1212="Campo","@Campos(posicao = "&amp;K1212&amp;", tipo = '"&amp;R1212&amp;"')@Column(name = """&amp;L1212&amp;""")"&amp;IF(R1212="D","@Temporal(TemporalType.DATE)","")&amp;"private "&amp;VLOOKUP(TEXT(R1212,"@"),Apoio!A:B,2,0)&amp;" "&amp;SUBSTITUTE(LOWER(LEFT(L1212,1))&amp;RIGHT(PROPER(L1212),LEN(L1212)-1),"_","")&amp;";",IF(ISNUMBER(Q1212),IF(R1212="R","@Entity@Table(name = ""reg_"&amp;LOWER(J1212)&amp;""")@XmlRootElement","")&amp;VLOOKUP(J1212,Blocos!D:I,6,0)&amp;Apoio!$E$1&amp;Y1212,""))</f>
        <v>@Campos(posicao = 10, tipo = 'R')@Column(name = "VL_ICMS_ST")private BigDecimal vlIcmsSt;</v>
      </c>
      <c r="X1212" s="190" t="str">
        <f>IF(ISNUMBER(Q1212),COUNTIF(Blocos!G:G,J1212),"")</f>
        <v/>
      </c>
      <c r="Y1212" s="190" t="str">
        <f>IF(OR(X1212=0,X1212=""),"",VLOOKUP(SUMIFS(Blocos!A:A,Blocos!H:H,'EFD REGISTROS e Campos (2)'!X1212,Blocos!G:G,'EFD REGISTROS e Campos (2)'!J1212),Blocos!A:L,12,0))</f>
        <v/>
      </c>
      <c r="Z1212" s="190" t="str">
        <f>IF(ISNUMBER(Q1213),VLOOKUP(J1212,Blocos!D:G,4,0),"")</f>
        <v/>
      </c>
      <c r="AA1212" s="190" t="str">
        <f>IF(ISNUMBER(Q1212),CONCATENATE("CREATE TABLE ""reg_",LOWER(J1212),""" (""ID"" bigint NOT NULL AUTO_INCREMENT,  ""HASHFILE"" varchar(255) DEFAULT NULL, ""ID_PAI"" bigint NOT NULL,"),IF(Q1212="Campo",CONCATENATE("""",L1212,""" ",VLOOKUP(R1212,Apoio!A:C,3,0)),""))&amp;IF(Z1212="","",CONCATENATE("PRIMARY KEY (""ID""), KEY ""FK_reg_",LOWER(Z1212),"_ID_PAI"" (""ID_PAI""), CONSTRAINT ""FK_reg_",LOWER(Z1212),"_ID_PAI"" FOREIGN KEY (""ID_PAI"") REFERENCES ""reg_",LOWER(Z1212),""" (""ID"")) ENGINE=InnoDB AUTO_INCREMENT=105774 DEFAULT CHARSET=utf8mb4 COLLATE=utf8mb4_0900_ai_ci;"))</f>
        <v>"VL_ICMS_ST" decimal(15,6) DEFAULT NULL,</v>
      </c>
      <c r="AB1212" s="190" t="str">
        <f t="shared" si="133"/>
        <v>`reg_c690`.`VL_ICMS_ST`,</v>
      </c>
    </row>
    <row r="1213" spans="1:28" ht="14.5" hidden="1" customHeight="1" x14ac:dyDescent="0.3">
      <c r="J1213" s="187" t="str">
        <f t="shared" si="128"/>
        <v>C690</v>
      </c>
      <c r="K1213" s="181">
        <v>11</v>
      </c>
      <c r="L1213" s="289" t="s">
        <v>276</v>
      </c>
      <c r="M1213" s="182" t="s">
        <v>381</v>
      </c>
      <c r="N1213" s="181" t="s">
        <v>27</v>
      </c>
      <c r="O1213" s="181">
        <v>6</v>
      </c>
      <c r="P1213" s="181" t="s">
        <v>28</v>
      </c>
      <c r="Q1213" s="192" t="str">
        <f t="shared" si="129"/>
        <v>Campo</v>
      </c>
      <c r="R1213" s="192" t="s">
        <v>27</v>
      </c>
      <c r="S1213" s="191" t="str">
        <f t="shared" si="130"/>
        <v/>
      </c>
      <c r="T1213" s="192" t="str">
        <f t="shared" si="131"/>
        <v>&lt;campo posicao="11"&gt;
&lt;coluna&gt;COD_OBS&lt;/coluna&gt;
&lt;descricao&gt;Código da observação do lançamento fiscal (campo 02 do Registro 0460)&lt;/descricao&gt;
&lt;tipo&gt;C&lt;/tipo&gt;
&lt;/campo&gt;</v>
      </c>
      <c r="U1213" s="192" t="str">
        <f t="shared" si="134"/>
        <v>&lt;campo posicao="11"&gt;
&lt;coluna&gt;COD_OBS&lt;/coluna&gt;
&lt;descricao&gt;Código da observação do lançamento fiscal (campo 02 do Registro 0460)&lt;/descricao&gt;
&lt;tipo&gt;C&lt;/tipo&gt;
&lt;/campo&gt;</v>
      </c>
      <c r="V1213" s="192" t="str">
        <f t="shared" si="132"/>
        <v>{"Column12", "COD_OBS"},</v>
      </c>
      <c r="W1213" s="191" t="str">
        <f>IF(Q1213="Campo","@Campos(posicao = "&amp;K1213&amp;", tipo = '"&amp;R1213&amp;"')@Column(name = """&amp;L1213&amp;""")"&amp;IF(R1213="D","@Temporal(TemporalType.DATE)","")&amp;"private "&amp;VLOOKUP(TEXT(R1213,"@"),Apoio!A:B,2,0)&amp;" "&amp;SUBSTITUTE(LOWER(LEFT(L1213,1))&amp;RIGHT(PROPER(L1213),LEN(L1213)-1),"_","")&amp;";",IF(ISNUMBER(Q1213),IF(R1213="R","@Entity@Table(name = ""reg_"&amp;LOWER(J1213)&amp;""")@XmlRootElement","")&amp;VLOOKUP(J1213,Blocos!D:I,6,0)&amp;Apoio!$E$1&amp;Y1213,""))</f>
        <v>@Campos(posicao = 11, tipo = 'C')@Column(name = "COD_OBS")private String codObs;</v>
      </c>
      <c r="X1213" s="190" t="str">
        <f>IF(ISNUMBER(Q1213),COUNTIF(Blocos!G:G,J1213),"")</f>
        <v/>
      </c>
      <c r="Y1213" s="190" t="str">
        <f>IF(OR(X1213=0,X1213=""),"",VLOOKUP(SUMIFS(Blocos!A:A,Blocos!H:H,'EFD REGISTROS e Campos (2)'!X1213,Blocos!G:G,'EFD REGISTROS e Campos (2)'!J1213),Blocos!A:L,12,0))</f>
        <v/>
      </c>
      <c r="Z1213" s="190" t="str">
        <f>IF(ISNUMBER(Q1214),VLOOKUP(J1213,Blocos!D:G,4,0),"")</f>
        <v>C600</v>
      </c>
      <c r="AA1213" s="190" t="str">
        <f>IF(ISNUMBER(Q1213),CONCATENATE("CREATE TABLE ""reg_",LOWER(J1213),""" (""ID"" bigint NOT NULL AUTO_INCREMENT,  ""HASHFILE"" varchar(255) DEFAULT NULL, ""ID_PAI"" bigint NOT NULL,"),IF(Q1213="Campo",CONCATENATE("""",L1213,""" ",VLOOKUP(R1213,Apoio!A:C,3,0)),""))&amp;IF(Z1213="","",CONCATENATE("PRIMARY KEY (""ID""), KEY ""FK_reg_",LOWER(Z1213),"_ID_PAI"" (""ID_PAI""), CONSTRAINT ""FK_reg_",LOWER(Z1213),"_ID_PAI"" FOREIGN KEY (""ID_PAI"") REFERENCES ""reg_",LOWER(Z1213),""" (""ID"")) ENGINE=InnoDB AUTO_INCREMENT=105774 DEFAULT CHARSET=utf8mb4 COLLATE=utf8mb4_0900_ai_ci;"))</f>
        <v>"COD_OBS" varchar(255) DEFAULT NULL,PRIMARY KEY ("ID"), KEY "FK_reg_c600_ID_PAI" ("ID_PAI"), CONSTRAINT "FK_reg_c600_ID_PAI" FOREIGN KEY ("ID_PAI") REFERENCES "reg_c600" ("ID")) ENGINE=InnoDB AUTO_INCREMENT=105774 DEFAULT CHARSET=utf8mb4 COLLATE=utf8mb4_0900_ai_ci;</v>
      </c>
      <c r="AB1213" s="190" t="str">
        <f t="shared" si="133"/>
        <v>`reg_c690`.`COD_OBS`,FROM `efdicms`.`reg_c690`;"</v>
      </c>
    </row>
    <row r="1214" spans="1:28" ht="14.5" hidden="1" customHeight="1" collapsed="1" x14ac:dyDescent="0.3">
      <c r="A1214" s="180" t="s">
        <v>115</v>
      </c>
      <c r="D1214" s="180" t="s">
        <v>1736</v>
      </c>
      <c r="I1214" s="180" t="s">
        <v>108</v>
      </c>
      <c r="J1214" s="187" t="str">
        <f t="shared" si="128"/>
        <v>C700</v>
      </c>
      <c r="K1214" s="195" t="s">
        <v>1737</v>
      </c>
      <c r="Q1214" s="192">
        <f t="shared" si="129"/>
        <v>2</v>
      </c>
      <c r="S1214" s="191" t="str">
        <f t="shared" si="130"/>
        <v>&lt;/registro&gt;
&lt;registro codigo="C700" perfil="AB" nivel="2"&gt;</v>
      </c>
      <c r="T1214" s="192" t="str">
        <f t="shared" si="131"/>
        <v/>
      </c>
      <c r="U1214" s="192" t="str">
        <f t="shared" si="134"/>
        <v>&lt;/registro&gt;
&lt;registro codigo="C700" perfil="AB" nivel="2"&gt;</v>
      </c>
      <c r="V1214" s="192" t="str">
        <f t="shared" si="132"/>
        <v/>
      </c>
      <c r="W1214" s="191" t="str">
        <f>IF(Q1214="Campo","@Campos(posicao = "&amp;K1214&amp;", tipo = '"&amp;R1214&amp;"')@Column(name = """&amp;L1214&amp;""")"&amp;IF(R1214="D","@Temporal(TemporalType.DATE)","")&amp;"private "&amp;VLOOKUP(TEXT(R1214,"@"),Apoio!A:B,2,0)&amp;" "&amp;SUBSTITUTE(LOWER(LEFT(L1214,1))&amp;RIGHT(PROPER(L1214),LEN(L1214)-1),"_","")&amp;";",IF(ISNUMBER(Q1214),IF(R1214="R","@Entity@Table(name = ""reg_"&amp;LOWER(J1214)&amp;""")@XmlRootElement","")&amp;VLOOKUP(J1214,Blocos!D:I,6,0)&amp;Apoio!$E$1&amp;Y1214,""))</f>
        <v>@Registros(nivel = 2) public class RegC700 implements Serializable { private static final long serialVersionUID = 1L; @Id @GeneratedValue(strategy = GenerationType.IDENTITY) @Basic(optional = false) @Column(name = "ID" ) private Long id;@ManyToOne(fetch = FetchType.LAZY) @JoinColumn(name = "ID_PAI", nullable = false) private RegC001 idPai; public RegC001 getIdPai() {return idPai;}public void setIdPai(Object idPai) {this.idPai = (RegC001) idPai;}public RegC700() { } public RegC700(Long id) { this.id = id; } public RegC700(Long id, RegC001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List&lt;RegC790&gt; regC790;public List&lt;RegC790&gt; getRegC790() {return regC790;}public void setRegC790(List&lt;RegC790&gt; regC790) {this.regC790 = regC790;}</v>
      </c>
      <c r="X1214" s="190">
        <f>IF(ISNUMBER(Q1214),COUNTIF(Blocos!G:G,J1214),"")</f>
        <v>1</v>
      </c>
      <c r="Y1214" s="190" t="str">
        <f>IF(OR(X1214=0,X1214=""),"",VLOOKUP(SUMIFS(Blocos!A:A,Blocos!H:H,'EFD REGISTROS e Campos (2)'!X1214,Blocos!G:G,'EFD REGISTROS e Campos (2)'!J1214),Blocos!A:L,12,0))</f>
        <v>@OneToMany( cascade = CascadeType.ALL, fetch = FetchType.LAZY, mappedBy = "idPai")private  List&lt;RegC790&gt; regC790;public List&lt;RegC790&gt; getRegC790() {return regC790;}public void setRegC790(List&lt;RegC790&gt; regC790) {this.regC790 = regC790;}</v>
      </c>
      <c r="Z1214" s="190" t="str">
        <f>IF(ISNUMBER(Q1215),VLOOKUP(J1214,Blocos!D:G,4,0),"")</f>
        <v/>
      </c>
      <c r="AA1214" s="190" t="str">
        <f>IF(ISNUMBER(Q1214),CONCATENATE("CREATE TABLE ""reg_",LOWER(J1214),""" (""ID"" bigint NOT NULL AUTO_INCREMENT,  ""HASHFILE"" varchar(255) DEFAULT NULL, ""ID_PAI"" bigint NOT NULL,"),IF(Q1214="Campo",CONCATENATE("""",L1214,""" ",VLOOKUP(R1214,Apoio!A:C,3,0)),""))&amp;IF(Z1214="","",CONCATENATE("PRIMARY KEY (""ID""), KEY ""FK_reg_",LOWER(Z1214),"_ID_PAI"" (""ID_PAI""), CONSTRAINT ""FK_reg_",LOWER(Z1214),"_ID_PAI"" FOREIGN KEY (""ID_PAI"") REFERENCES ""reg_",LOWER(Z1214),""" (""ID"")) ENGINE=InnoDB AUTO_INCREMENT=105774 DEFAULT CHARSET=utf8mb4 COLLATE=utf8mb4_0900_ai_ci;"))</f>
        <v>CREATE TABLE "reg_c700" ("ID" bigint NOT NULL AUTO_INCREMENT,  "HASHFILE" varchar(255) DEFAULT NULL, "ID_PAI" bigint NOT NULL,</v>
      </c>
      <c r="AB1214" s="190" t="str">
        <f t="shared" si="133"/>
        <v/>
      </c>
    </row>
    <row r="1215" spans="1:28" ht="14.5" hidden="1" customHeight="1" x14ac:dyDescent="0.3">
      <c r="J1215" s="187" t="str">
        <f t="shared" si="128"/>
        <v>C700</v>
      </c>
      <c r="K1215" s="181">
        <v>1</v>
      </c>
      <c r="L1215" s="289" t="s">
        <v>25</v>
      </c>
      <c r="M1215" s="182" t="s">
        <v>1738</v>
      </c>
      <c r="N1215" s="181" t="s">
        <v>27</v>
      </c>
      <c r="O1215" s="181">
        <v>4</v>
      </c>
      <c r="P1215" s="181" t="s">
        <v>28</v>
      </c>
      <c r="Q1215" s="192" t="str">
        <f t="shared" si="129"/>
        <v>Campo</v>
      </c>
      <c r="R1215" s="192" t="s">
        <v>27</v>
      </c>
      <c r="S1215" s="191" t="str">
        <f t="shared" si="130"/>
        <v/>
      </c>
      <c r="T1215" s="192" t="str">
        <f t="shared" si="131"/>
        <v>&lt;campo posicao="1"&gt;
&lt;coluna&gt;REG&lt;/coluna&gt;
&lt;descricao&gt;Texto fixo contendo "C700"&lt;/descricao&gt;
&lt;tipo&gt;C&lt;/tipo&gt;
&lt;/campo&gt;</v>
      </c>
      <c r="U1215" s="192" t="str">
        <f t="shared" si="134"/>
        <v>&lt;campo posicao="1"&gt;
&lt;coluna&gt;REG&lt;/coluna&gt;
&lt;descricao&gt;Texto fixo contendo "C700"&lt;/descricao&gt;
&lt;tipo&gt;C&lt;/tipo&gt;
&lt;/campo&gt;</v>
      </c>
      <c r="V1215" s="192" t="str">
        <f t="shared" si="132"/>
        <v>{"Column2", "REG"},</v>
      </c>
      <c r="W1215" s="191" t="str">
        <f>IF(Q1215="Campo","@Campos(posicao = "&amp;K1215&amp;", tipo = '"&amp;R1215&amp;"')@Column(name = """&amp;L1215&amp;""")"&amp;IF(R1215="D","@Temporal(TemporalType.DATE)","")&amp;"private "&amp;VLOOKUP(TEXT(R1215,"@"),Apoio!A:B,2,0)&amp;" "&amp;SUBSTITUTE(LOWER(LEFT(L1215,1))&amp;RIGHT(PROPER(L1215),LEN(L1215)-1),"_","")&amp;";",IF(ISNUMBER(Q1215),IF(R1215="R","@Entity@Table(name = ""reg_"&amp;LOWER(J1215)&amp;""")@XmlRootElement","")&amp;VLOOKUP(J1215,Blocos!D:I,6,0)&amp;Apoio!$E$1&amp;Y1215,""))</f>
        <v>@Campos(posicao = 1, tipo = 'C')@Column(name = "REG")private String reg;</v>
      </c>
      <c r="X1215" s="190" t="str">
        <f>IF(ISNUMBER(Q1215),COUNTIF(Blocos!G:G,J1215),"")</f>
        <v/>
      </c>
      <c r="Y1215" s="190" t="str">
        <f>IF(OR(X1215=0,X1215=""),"",VLOOKUP(SUMIFS(Blocos!A:A,Blocos!H:H,'EFD REGISTROS e Campos (2)'!X1215,Blocos!G:G,'EFD REGISTROS e Campos (2)'!J1215),Blocos!A:L,12,0))</f>
        <v/>
      </c>
      <c r="Z1215" s="190" t="str">
        <f>IF(ISNUMBER(Q1216),VLOOKUP(J1215,Blocos!D:G,4,0),"")</f>
        <v/>
      </c>
      <c r="AA1215" s="190" t="str">
        <f>IF(ISNUMBER(Q1215),CONCATENATE("CREATE TABLE ""reg_",LOWER(J1215),""" (""ID"" bigint NOT NULL AUTO_INCREMENT,  ""HASHFILE"" varchar(255) DEFAULT NULL, ""ID_PAI"" bigint NOT NULL,"),IF(Q1215="Campo",CONCATENATE("""",L1215,""" ",VLOOKUP(R1215,Apoio!A:C,3,0)),""))&amp;IF(Z1215="","",CONCATENATE("PRIMARY KEY (""ID""), KEY ""FK_reg_",LOWER(Z1215),"_ID_PAI"" (""ID_PAI""), CONSTRAINT ""FK_reg_",LOWER(Z1215),"_ID_PAI"" FOREIGN KEY (""ID_PAI"") REFERENCES ""reg_",LOWER(Z1215),""" (""ID"")) ENGINE=InnoDB AUTO_INCREMENT=105774 DEFAULT CHARSET=utf8mb4 COLLATE=utf8mb4_0900_ai_ci;"))</f>
        <v>"REG" varchar(255) DEFAULT NULL,</v>
      </c>
      <c r="AB1215" s="190" t="str">
        <f t="shared" si="133"/>
        <v>USE `efdicms`;SELECT `reg_c700`.`REG`,</v>
      </c>
    </row>
    <row r="1216" spans="1:28" ht="14.5" hidden="1" customHeight="1" x14ac:dyDescent="0.3">
      <c r="J1216" s="187" t="str">
        <f t="shared" ref="J1216:J1279" si="135">IF(A1216="",J1215,CONCATENATE(B1216,C1216,D1216,E1216,F1216,G1216,H1216))</f>
        <v>C700</v>
      </c>
      <c r="K1216" s="181">
        <v>2</v>
      </c>
      <c r="L1216" s="289" t="s">
        <v>344</v>
      </c>
      <c r="M1216" s="182" t="s">
        <v>534</v>
      </c>
      <c r="N1216" s="181" t="s">
        <v>27</v>
      </c>
      <c r="O1216" s="181" t="s">
        <v>54</v>
      </c>
      <c r="P1216" s="181" t="s">
        <v>28</v>
      </c>
      <c r="Q1216" s="192" t="str">
        <f t="shared" si="129"/>
        <v>Campo</v>
      </c>
      <c r="R1216" s="192" t="s">
        <v>27</v>
      </c>
      <c r="S1216" s="191" t="str">
        <f t="shared" si="130"/>
        <v/>
      </c>
      <c r="T1216" s="192" t="str">
        <f t="shared" si="131"/>
        <v>&lt;campo posicao="2"&gt;
&lt;coluna&gt;COD_MOD&lt;/coluna&gt;
&lt;descricao&gt;Código do modelo do documento fiscal, conforme a Tabela 4.1.1 &lt;/descricao&gt;
&lt;tipo&gt;C&lt;/tipo&gt;
&lt;/campo&gt;</v>
      </c>
      <c r="U1216" s="192" t="str">
        <f t="shared" si="134"/>
        <v>&lt;campo posicao="2"&gt;
&lt;coluna&gt;COD_MOD&lt;/coluna&gt;
&lt;descricao&gt;Código do modelo do documento fiscal, conforme a Tabela 4.1.1 &lt;/descricao&gt;
&lt;tipo&gt;C&lt;/tipo&gt;
&lt;/campo&gt;</v>
      </c>
      <c r="V1216" s="192" t="str">
        <f t="shared" si="132"/>
        <v>{"Column3", "COD_MOD"},</v>
      </c>
      <c r="W1216" s="191" t="str">
        <f>IF(Q1216="Campo","@Campos(posicao = "&amp;K1216&amp;", tipo = '"&amp;R1216&amp;"')@Column(name = """&amp;L1216&amp;""")"&amp;IF(R1216="D","@Temporal(TemporalType.DATE)","")&amp;"private "&amp;VLOOKUP(TEXT(R1216,"@"),Apoio!A:B,2,0)&amp;" "&amp;SUBSTITUTE(LOWER(LEFT(L1216,1))&amp;RIGHT(PROPER(L1216),LEN(L1216)-1),"_","")&amp;";",IF(ISNUMBER(Q1216),IF(R1216="R","@Entity@Table(name = ""reg_"&amp;LOWER(J1216)&amp;""")@XmlRootElement","")&amp;VLOOKUP(J1216,Blocos!D:I,6,0)&amp;Apoio!$E$1&amp;Y1216,""))</f>
        <v>@Campos(posicao = 2, tipo = 'C')@Column(name = "COD_MOD")private String codMod;</v>
      </c>
      <c r="X1216" s="190" t="str">
        <f>IF(ISNUMBER(Q1216),COUNTIF(Blocos!G:G,J1216),"")</f>
        <v/>
      </c>
      <c r="Y1216" s="190" t="str">
        <f>IF(OR(X1216=0,X1216=""),"",VLOOKUP(SUMIFS(Blocos!A:A,Blocos!H:H,'EFD REGISTROS e Campos (2)'!X1216,Blocos!G:G,'EFD REGISTROS e Campos (2)'!J1216),Blocos!A:L,12,0))</f>
        <v/>
      </c>
      <c r="Z1216" s="190" t="str">
        <f>IF(ISNUMBER(Q1217),VLOOKUP(J1216,Blocos!D:G,4,0),"")</f>
        <v/>
      </c>
      <c r="AA1216" s="190" t="str">
        <f>IF(ISNUMBER(Q1216),CONCATENATE("CREATE TABLE ""reg_",LOWER(J1216),""" (""ID"" bigint NOT NULL AUTO_INCREMENT,  ""HASHFILE"" varchar(255) DEFAULT NULL, ""ID_PAI"" bigint NOT NULL,"),IF(Q1216="Campo",CONCATENATE("""",L1216,""" ",VLOOKUP(R1216,Apoio!A:C,3,0)),""))&amp;IF(Z1216="","",CONCATENATE("PRIMARY KEY (""ID""), KEY ""FK_reg_",LOWER(Z1216),"_ID_PAI"" (""ID_PAI""), CONSTRAINT ""FK_reg_",LOWER(Z1216),"_ID_PAI"" FOREIGN KEY (""ID_PAI"") REFERENCES ""reg_",LOWER(Z1216),""" (""ID"")) ENGINE=InnoDB AUTO_INCREMENT=105774 DEFAULT CHARSET=utf8mb4 COLLATE=utf8mb4_0900_ai_ci;"))</f>
        <v>"COD_MOD" varchar(255) DEFAULT NULL,</v>
      </c>
      <c r="AB1216" s="190" t="str">
        <f t="shared" si="133"/>
        <v>`reg_c700`.`COD_MOD`,</v>
      </c>
    </row>
    <row r="1217" spans="1:28" ht="14.5" hidden="1" customHeight="1" x14ac:dyDescent="0.3">
      <c r="J1217" s="187" t="str">
        <f t="shared" si="135"/>
        <v>C700</v>
      </c>
      <c r="K1217" s="181">
        <v>3</v>
      </c>
      <c r="L1217" s="289" t="s">
        <v>348</v>
      </c>
      <c r="M1217" s="182" t="s">
        <v>349</v>
      </c>
      <c r="N1217" s="181" t="s">
        <v>27</v>
      </c>
      <c r="O1217" s="181">
        <v>4</v>
      </c>
      <c r="P1217" s="181" t="s">
        <v>28</v>
      </c>
      <c r="Q1217" s="192" t="str">
        <f t="shared" si="129"/>
        <v>Campo</v>
      </c>
      <c r="R1217" s="192" t="s">
        <v>27</v>
      </c>
      <c r="S1217" s="191" t="str">
        <f t="shared" si="130"/>
        <v/>
      </c>
      <c r="T1217" s="192" t="str">
        <f t="shared" si="131"/>
        <v>&lt;campo posicao="3"&gt;
&lt;coluna&gt;SER&lt;/coluna&gt;
&lt;descricao&gt;Série do documento fiscal&lt;/descricao&gt;
&lt;tipo&gt;C&lt;/tipo&gt;
&lt;/campo&gt;</v>
      </c>
      <c r="U1217" s="192" t="str">
        <f t="shared" si="134"/>
        <v>&lt;campo posicao="3"&gt;
&lt;coluna&gt;SER&lt;/coluna&gt;
&lt;descricao&gt;Série do documento fiscal&lt;/descricao&gt;
&lt;tipo&gt;C&lt;/tipo&gt;
&lt;/campo&gt;</v>
      </c>
      <c r="V1217" s="192" t="str">
        <f t="shared" si="132"/>
        <v>{"Column4", "SER"},</v>
      </c>
      <c r="W1217" s="191" t="str">
        <f>IF(Q1217="Campo","@Campos(posicao = "&amp;K1217&amp;", tipo = '"&amp;R1217&amp;"')@Column(name = """&amp;L1217&amp;""")"&amp;IF(R1217="D","@Temporal(TemporalType.DATE)","")&amp;"private "&amp;VLOOKUP(TEXT(R1217,"@"),Apoio!A:B,2,0)&amp;" "&amp;SUBSTITUTE(LOWER(LEFT(L1217,1))&amp;RIGHT(PROPER(L1217),LEN(L1217)-1),"_","")&amp;";",IF(ISNUMBER(Q1217),IF(R1217="R","@Entity@Table(name = ""reg_"&amp;LOWER(J1217)&amp;""")@XmlRootElement","")&amp;VLOOKUP(J1217,Blocos!D:I,6,0)&amp;Apoio!$E$1&amp;Y1217,""))</f>
        <v>@Campos(posicao = 3, tipo = 'C')@Column(name = "SER")private String ser;</v>
      </c>
      <c r="X1217" s="190" t="str">
        <f>IF(ISNUMBER(Q1217),COUNTIF(Blocos!G:G,J1217),"")</f>
        <v/>
      </c>
      <c r="Y1217" s="190" t="str">
        <f>IF(OR(X1217=0,X1217=""),"",VLOOKUP(SUMIFS(Blocos!A:A,Blocos!H:H,'EFD REGISTROS e Campos (2)'!X1217,Blocos!G:G,'EFD REGISTROS e Campos (2)'!J1217),Blocos!A:L,12,0))</f>
        <v/>
      </c>
      <c r="Z1217" s="190" t="str">
        <f>IF(ISNUMBER(Q1218),VLOOKUP(J1217,Blocos!D:G,4,0),"")</f>
        <v/>
      </c>
      <c r="AA1217" s="190" t="str">
        <f>IF(ISNUMBER(Q1217),CONCATENATE("CREATE TABLE ""reg_",LOWER(J1217),""" (""ID"" bigint NOT NULL AUTO_INCREMENT,  ""HASHFILE"" varchar(255) DEFAULT NULL, ""ID_PAI"" bigint NOT NULL,"),IF(Q1217="Campo",CONCATENATE("""",L1217,""" ",VLOOKUP(R1217,Apoio!A:C,3,0)),""))&amp;IF(Z1217="","",CONCATENATE("PRIMARY KEY (""ID""), KEY ""FK_reg_",LOWER(Z1217),"_ID_PAI"" (""ID_PAI""), CONSTRAINT ""FK_reg_",LOWER(Z1217),"_ID_PAI"" FOREIGN KEY (""ID_PAI"") REFERENCES ""reg_",LOWER(Z1217),""" (""ID"")) ENGINE=InnoDB AUTO_INCREMENT=105774 DEFAULT CHARSET=utf8mb4 COLLATE=utf8mb4_0900_ai_ci;"))</f>
        <v>"SER" varchar(255) DEFAULT NULL,</v>
      </c>
      <c r="AB1217" s="190" t="str">
        <f t="shared" si="133"/>
        <v>`reg_c700`.`SER`,</v>
      </c>
    </row>
    <row r="1218" spans="1:28" ht="14.5" hidden="1" customHeight="1" x14ac:dyDescent="0.3">
      <c r="J1218" s="187" t="str">
        <f t="shared" si="135"/>
        <v>C700</v>
      </c>
      <c r="K1218" s="181">
        <v>4</v>
      </c>
      <c r="L1218" s="289" t="s">
        <v>1739</v>
      </c>
      <c r="M1218" s="182" t="s">
        <v>1740</v>
      </c>
      <c r="N1218" s="181" t="s">
        <v>32</v>
      </c>
      <c r="O1218" s="181">
        <v>9</v>
      </c>
      <c r="P1218" s="181" t="s">
        <v>28</v>
      </c>
      <c r="Q1218" s="192" t="str">
        <f t="shared" si="129"/>
        <v>Campo</v>
      </c>
      <c r="R1218" s="192" t="s">
        <v>3607</v>
      </c>
      <c r="S1218" s="191" t="str">
        <f t="shared" si="130"/>
        <v/>
      </c>
      <c r="T1218" s="192" t="str">
        <f t="shared" si="131"/>
        <v>&lt;campo posicao="4"&gt;
&lt;coluna&gt;NRO_ORD_INI&lt;/coluna&gt;
&lt;descricao&gt;Número de ordem inicial&lt;/descricao&gt;
&lt;tipo&gt;I&lt;/tipo&gt;
&lt;/campo&gt;</v>
      </c>
      <c r="U1218" s="192" t="str">
        <f t="shared" si="134"/>
        <v>&lt;campo posicao="4"&gt;
&lt;coluna&gt;NRO_ORD_INI&lt;/coluna&gt;
&lt;descricao&gt;Número de ordem inicial&lt;/descricao&gt;
&lt;tipo&gt;I&lt;/tipo&gt;
&lt;/campo&gt;</v>
      </c>
      <c r="V1218" s="192" t="str">
        <f t="shared" si="132"/>
        <v>{"Column5", "NRO_ORD_INI"},</v>
      </c>
      <c r="W1218" s="191" t="str">
        <f>IF(Q1218="Campo","@Campos(posicao = "&amp;K1218&amp;", tipo = '"&amp;R1218&amp;"')@Column(name = """&amp;L1218&amp;""")"&amp;IF(R1218="D","@Temporal(TemporalType.DATE)","")&amp;"private "&amp;VLOOKUP(TEXT(R1218,"@"),Apoio!A:B,2,0)&amp;" "&amp;SUBSTITUTE(LOWER(LEFT(L1218,1))&amp;RIGHT(PROPER(L1218),LEN(L1218)-1),"_","")&amp;";",IF(ISNUMBER(Q1218),IF(R1218="R","@Entity@Table(name = ""reg_"&amp;LOWER(J1218)&amp;""")@XmlRootElement","")&amp;VLOOKUP(J1218,Blocos!D:I,6,0)&amp;Apoio!$E$1&amp;Y1218,""))</f>
        <v>@Campos(posicao = 4, tipo = 'I')@Column(name = "NRO_ORD_INI")private int nroOrdIni;</v>
      </c>
      <c r="X1218" s="190" t="str">
        <f>IF(ISNUMBER(Q1218),COUNTIF(Blocos!G:G,J1218),"")</f>
        <v/>
      </c>
      <c r="Y1218" s="190" t="str">
        <f>IF(OR(X1218=0,X1218=""),"",VLOOKUP(SUMIFS(Blocos!A:A,Blocos!H:H,'EFD REGISTROS e Campos (2)'!X1218,Blocos!G:G,'EFD REGISTROS e Campos (2)'!J1218),Blocos!A:L,12,0))</f>
        <v/>
      </c>
      <c r="Z1218" s="190" t="str">
        <f>IF(ISNUMBER(Q1219),VLOOKUP(J1218,Blocos!D:G,4,0),"")</f>
        <v/>
      </c>
      <c r="AA1218" s="190" t="str">
        <f>IF(ISNUMBER(Q1218),CONCATENATE("CREATE TABLE ""reg_",LOWER(J1218),""" (""ID"" bigint NOT NULL AUTO_INCREMENT,  ""HASHFILE"" varchar(255) DEFAULT NULL, ""ID_PAI"" bigint NOT NULL,"),IF(Q1218="Campo",CONCATENATE("""",L1218,""" ",VLOOKUP(R1218,Apoio!A:C,3,0)),""))&amp;IF(Z1218="","",CONCATENATE("PRIMARY KEY (""ID""), KEY ""FK_reg_",LOWER(Z1218),"_ID_PAI"" (""ID_PAI""), CONSTRAINT ""FK_reg_",LOWER(Z1218),"_ID_PAI"" FOREIGN KEY (""ID_PAI"") REFERENCES ""reg_",LOWER(Z1218),""" (""ID"")) ENGINE=InnoDB AUTO_INCREMENT=105774 DEFAULT CHARSET=utf8mb4 COLLATE=utf8mb4_0900_ai_ci;"))</f>
        <v>"NRO_ORD_INI" int DEFAULT NULL,</v>
      </c>
      <c r="AB1218" s="190" t="str">
        <f t="shared" si="133"/>
        <v>`reg_c700`.`NRO_ORD_INI`,</v>
      </c>
    </row>
    <row r="1219" spans="1:28" ht="14.5" hidden="1" customHeight="1" x14ac:dyDescent="0.3">
      <c r="J1219" s="187" t="str">
        <f t="shared" si="135"/>
        <v>C700</v>
      </c>
      <c r="K1219" s="181">
        <v>5</v>
      </c>
      <c r="L1219" s="289" t="s">
        <v>1741</v>
      </c>
      <c r="M1219" s="182" t="s">
        <v>1742</v>
      </c>
      <c r="N1219" s="181" t="s">
        <v>32</v>
      </c>
      <c r="O1219" s="181">
        <v>9</v>
      </c>
      <c r="P1219" s="181" t="s">
        <v>28</v>
      </c>
      <c r="Q1219" s="192" t="str">
        <f t="shared" ref="Q1219:Q1282" si="136">IF(B1219&lt;&gt;"",0,IF(C1219&lt;&gt;"",1,IF(D1219&lt;&gt;"",2,IF(E1219&lt;&gt;"",3,IF(F1219&lt;&gt;"",4,IF(G1219&lt;&gt;"",5,IF(H1219&lt;&gt;"",6,IF(ISNUMBER(K1219),"Campo",""))))))))</f>
        <v>Campo</v>
      </c>
      <c r="R1219" s="192" t="s">
        <v>3607</v>
      </c>
      <c r="S1219" s="191" t="str">
        <f t="shared" ref="S1219:S1282" si="137">IFERROR(IF(ISNUMBER(Q1219),CONCATENATE("&lt;/registro&gt;
&lt;registro codigo=""",CONCATENATE(B1219,C1219,D1219,E1219,F1219,G1219,H1219),""" perfil=""",A1219,""" nivel=""",Q1219,"""&gt;"),""),"")</f>
        <v/>
      </c>
      <c r="T1219" s="192" t="str">
        <f t="shared" ref="T1219:T1282" si="138">IF(Q1219="Campo",CONCATENATE("&lt;campo posicao=""",K1219,"""&gt;
&lt;coluna&gt;",SUBSTITUTE(L1219," ",""),"&lt;/coluna&gt;
&lt;descricao&gt;",M1219,"&lt;/descricao&gt;
&lt;tipo&gt;",R1219,"&lt;/tipo&gt;
&lt;/campo&gt;"),"")</f>
        <v>&lt;campo posicao="5"&gt;
&lt;coluna&gt;NRO_ORD_FIN&lt;/coluna&gt;
&lt;descricao&gt;Número de ordem final&lt;/descricao&gt;
&lt;tipo&gt;I&lt;/tipo&gt;
&lt;/campo&gt;</v>
      </c>
      <c r="U1219" s="192" t="str">
        <f t="shared" si="134"/>
        <v>&lt;campo posicao="5"&gt;
&lt;coluna&gt;NRO_ORD_FIN&lt;/coluna&gt;
&lt;descricao&gt;Número de ordem final&lt;/descricao&gt;
&lt;tipo&gt;I&lt;/tipo&gt;
&lt;/campo&gt;</v>
      </c>
      <c r="V1219" s="192" t="str">
        <f t="shared" ref="V1219:V1282" si="139">IF(ISNUMBER(K1219),CONCATENATE("{""Column",K1219+1,""", """,L1219,"""},",""),"")</f>
        <v>{"Column6", "NRO_ORD_FIN"},</v>
      </c>
      <c r="W1219" s="191" t="str">
        <f>IF(Q1219="Campo","@Campos(posicao = "&amp;K1219&amp;", tipo = '"&amp;R1219&amp;"')@Column(name = """&amp;L1219&amp;""")"&amp;IF(R1219="D","@Temporal(TemporalType.DATE)","")&amp;"private "&amp;VLOOKUP(TEXT(R1219,"@"),Apoio!A:B,2,0)&amp;" "&amp;SUBSTITUTE(LOWER(LEFT(L1219,1))&amp;RIGHT(PROPER(L1219),LEN(L1219)-1),"_","")&amp;";",IF(ISNUMBER(Q1219),IF(R1219="R","@Entity@Table(name = ""reg_"&amp;LOWER(J1219)&amp;""")@XmlRootElement","")&amp;VLOOKUP(J1219,Blocos!D:I,6,0)&amp;Apoio!$E$1&amp;Y1219,""))</f>
        <v>@Campos(posicao = 5, tipo = 'I')@Column(name = "NRO_ORD_FIN")private int nroOrdFin;</v>
      </c>
      <c r="X1219" s="190" t="str">
        <f>IF(ISNUMBER(Q1219),COUNTIF(Blocos!G:G,J1219),"")</f>
        <v/>
      </c>
      <c r="Y1219" s="190" t="str">
        <f>IF(OR(X1219=0,X1219=""),"",VLOOKUP(SUMIFS(Blocos!A:A,Blocos!H:H,'EFD REGISTROS e Campos (2)'!X1219,Blocos!G:G,'EFD REGISTROS e Campos (2)'!J1219),Blocos!A:L,12,0))</f>
        <v/>
      </c>
      <c r="Z1219" s="190" t="str">
        <f>IF(ISNUMBER(Q1220),VLOOKUP(J1219,Blocos!D:G,4,0),"")</f>
        <v/>
      </c>
      <c r="AA1219" s="190" t="str">
        <f>IF(ISNUMBER(Q1219),CONCATENATE("CREATE TABLE ""reg_",LOWER(J1219),""" (""ID"" bigint NOT NULL AUTO_INCREMENT,  ""HASHFILE"" varchar(255) DEFAULT NULL, ""ID_PAI"" bigint NOT NULL,"),IF(Q1219="Campo",CONCATENATE("""",L1219,""" ",VLOOKUP(R1219,Apoio!A:C,3,0)),""))&amp;IF(Z1219="","",CONCATENATE("PRIMARY KEY (""ID""), KEY ""FK_reg_",LOWER(Z1219),"_ID_PAI"" (""ID_PAI""), CONSTRAINT ""FK_reg_",LOWER(Z1219),"_ID_PAI"" FOREIGN KEY (""ID_PAI"") REFERENCES ""reg_",LOWER(Z1219),""" (""ID"")) ENGINE=InnoDB AUTO_INCREMENT=105774 DEFAULT CHARSET=utf8mb4 COLLATE=utf8mb4_0900_ai_ci;"))</f>
        <v>"NRO_ORD_FIN" int DEFAULT NULL,</v>
      </c>
      <c r="AB1219" s="190" t="str">
        <f t="shared" si="133"/>
        <v>`reg_c700`.`NRO_ORD_FIN`,</v>
      </c>
    </row>
    <row r="1220" spans="1:28" ht="14.5" hidden="1" customHeight="1" x14ac:dyDescent="0.3">
      <c r="J1220" s="187" t="str">
        <f t="shared" si="135"/>
        <v>C700</v>
      </c>
      <c r="K1220" s="181">
        <v>6</v>
      </c>
      <c r="L1220" s="289" t="s">
        <v>1743</v>
      </c>
      <c r="M1220" s="182" t="s">
        <v>1744</v>
      </c>
      <c r="N1220" s="181" t="s">
        <v>32</v>
      </c>
      <c r="O1220" s="181" t="s">
        <v>40</v>
      </c>
      <c r="P1220" s="181" t="s">
        <v>28</v>
      </c>
      <c r="Q1220" s="192" t="str">
        <f t="shared" si="136"/>
        <v>Campo</v>
      </c>
      <c r="R1220" s="192" t="s">
        <v>3605</v>
      </c>
      <c r="S1220" s="191" t="str">
        <f t="shared" si="137"/>
        <v/>
      </c>
      <c r="T1220" s="192" t="str">
        <f t="shared" si="138"/>
        <v>&lt;campo posicao="6"&gt;
&lt;coluna&gt;DT_DOC_INI&lt;/coluna&gt;
&lt;descricao&gt;Data de emissão inicial dos documentos / Data inicial de vencimento da fatura&lt;/descricao&gt;
&lt;tipo&gt;D&lt;/tipo&gt;
&lt;/campo&gt;</v>
      </c>
      <c r="U1220" s="192" t="str">
        <f t="shared" si="134"/>
        <v>&lt;campo posicao="6"&gt;
&lt;coluna&gt;DT_DOC_INI&lt;/coluna&gt;
&lt;descricao&gt;Data de emissão inicial dos documentos / Data inicial de vencimento da fatura&lt;/descricao&gt;
&lt;tipo&gt;D&lt;/tipo&gt;
&lt;/campo&gt;</v>
      </c>
      <c r="V1220" s="192" t="str">
        <f t="shared" si="139"/>
        <v>{"Column7", "DT_DOC_INI"},</v>
      </c>
      <c r="W1220" s="191" t="str">
        <f>IF(Q1220="Campo","@Campos(posicao = "&amp;K1220&amp;", tipo = '"&amp;R1220&amp;"')@Column(name = """&amp;L1220&amp;""")"&amp;IF(R1220="D","@Temporal(TemporalType.DATE)","")&amp;"private "&amp;VLOOKUP(TEXT(R1220,"@"),Apoio!A:B,2,0)&amp;" "&amp;SUBSTITUTE(LOWER(LEFT(L1220,1))&amp;RIGHT(PROPER(L1220),LEN(L1220)-1),"_","")&amp;";",IF(ISNUMBER(Q1220),IF(R1220="R","@Entity@Table(name = ""reg_"&amp;LOWER(J1220)&amp;""")@XmlRootElement","")&amp;VLOOKUP(J1220,Blocos!D:I,6,0)&amp;Apoio!$E$1&amp;Y1220,""))</f>
        <v>@Campos(posicao = 6, tipo = 'D')@Column(name = "DT_DOC_INI")@Temporal(TemporalType.DATE)private Date dtDocIni;</v>
      </c>
      <c r="X1220" s="190" t="str">
        <f>IF(ISNUMBER(Q1220),COUNTIF(Blocos!G:G,J1220),"")</f>
        <v/>
      </c>
      <c r="Y1220" s="190" t="str">
        <f>IF(OR(X1220=0,X1220=""),"",VLOOKUP(SUMIFS(Blocos!A:A,Blocos!H:H,'EFD REGISTROS e Campos (2)'!X1220,Blocos!G:G,'EFD REGISTROS e Campos (2)'!J1220),Blocos!A:L,12,0))</f>
        <v/>
      </c>
      <c r="Z1220" s="190" t="str">
        <f>IF(ISNUMBER(Q1221),VLOOKUP(J1220,Blocos!D:G,4,0),"")</f>
        <v/>
      </c>
      <c r="AA1220" s="190" t="str">
        <f>IF(ISNUMBER(Q1220),CONCATENATE("CREATE TABLE ""reg_",LOWER(J1220),""" (""ID"" bigint NOT NULL AUTO_INCREMENT,  ""HASHFILE"" varchar(255) DEFAULT NULL, ""ID_PAI"" bigint NOT NULL,"),IF(Q1220="Campo",CONCATENATE("""",L1220,""" ",VLOOKUP(R1220,Apoio!A:C,3,0)),""))&amp;IF(Z1220="","",CONCATENATE("PRIMARY KEY (""ID""), KEY ""FK_reg_",LOWER(Z1220),"_ID_PAI"" (""ID_PAI""), CONSTRAINT ""FK_reg_",LOWER(Z1220),"_ID_PAI"" FOREIGN KEY (""ID_PAI"") REFERENCES ""reg_",LOWER(Z1220),""" (""ID"")) ENGINE=InnoDB AUTO_INCREMENT=105774 DEFAULT CHARSET=utf8mb4 COLLATE=utf8mb4_0900_ai_ci;"))</f>
        <v>"DT_DOC_INI" date DEFAULT NULL,</v>
      </c>
      <c r="AB1220" s="190" t="str">
        <f t="shared" ref="AB1220:AB1283" si="140">IF(Q1220="Campo",CONCATENATE(IF(K1220=1,"USE `efdicms`;SELECT ",""),"`reg_",LOWER(J1220),"`.`",L1220,"`,"),"")&amp;IF(J1220&lt;&gt;J1221,CONCATENATE("FROM `efdicms`.`reg_",LOWER(J1220),"`;"""),"")</f>
        <v>`reg_c700`.`DT_DOC_INI`,</v>
      </c>
    </row>
    <row r="1221" spans="1:28" ht="14.5" hidden="1" customHeight="1" x14ac:dyDescent="0.3">
      <c r="J1221" s="187" t="str">
        <f t="shared" si="135"/>
        <v>C700</v>
      </c>
      <c r="K1221" s="181">
        <v>7</v>
      </c>
      <c r="L1221" s="289" t="s">
        <v>1745</v>
      </c>
      <c r="M1221" s="182" t="s">
        <v>1746</v>
      </c>
      <c r="N1221" s="181" t="s">
        <v>32</v>
      </c>
      <c r="O1221" s="181" t="s">
        <v>40</v>
      </c>
      <c r="P1221" s="181" t="s">
        <v>28</v>
      </c>
      <c r="Q1221" s="192" t="str">
        <f t="shared" si="136"/>
        <v>Campo</v>
      </c>
      <c r="R1221" s="192" t="s">
        <v>3605</v>
      </c>
      <c r="S1221" s="191" t="str">
        <f t="shared" si="137"/>
        <v/>
      </c>
      <c r="T1221" s="192" t="str">
        <f t="shared" si="138"/>
        <v>&lt;campo posicao="7"&gt;
&lt;coluna&gt;DT_DOC_FIN&lt;/coluna&gt;
&lt;descricao&gt;Data de emissão final dos documentos / Data final do vencimento da fatura&lt;/descricao&gt;
&lt;tipo&gt;D&lt;/tipo&gt;
&lt;/campo&gt;</v>
      </c>
      <c r="U1221" s="192" t="str">
        <f t="shared" si="134"/>
        <v>&lt;campo posicao="7"&gt;
&lt;coluna&gt;DT_DOC_FIN&lt;/coluna&gt;
&lt;descricao&gt;Data de emissão final dos documentos / Data final do vencimento da fatura&lt;/descricao&gt;
&lt;tipo&gt;D&lt;/tipo&gt;
&lt;/campo&gt;</v>
      </c>
      <c r="V1221" s="192" t="str">
        <f t="shared" si="139"/>
        <v>{"Column8", "DT_DOC_FIN"},</v>
      </c>
      <c r="W1221" s="191" t="str">
        <f>IF(Q1221="Campo","@Campos(posicao = "&amp;K1221&amp;", tipo = '"&amp;R1221&amp;"')@Column(name = """&amp;L1221&amp;""")"&amp;IF(R1221="D","@Temporal(TemporalType.DATE)","")&amp;"private "&amp;VLOOKUP(TEXT(R1221,"@"),Apoio!A:B,2,0)&amp;" "&amp;SUBSTITUTE(LOWER(LEFT(L1221,1))&amp;RIGHT(PROPER(L1221),LEN(L1221)-1),"_","")&amp;";",IF(ISNUMBER(Q1221),IF(R1221="R","@Entity@Table(name = ""reg_"&amp;LOWER(J1221)&amp;""")@XmlRootElement","")&amp;VLOOKUP(J1221,Blocos!D:I,6,0)&amp;Apoio!$E$1&amp;Y1221,""))</f>
        <v>@Campos(posicao = 7, tipo = 'D')@Column(name = "DT_DOC_FIN")@Temporal(TemporalType.DATE)private Date dtDocFin;</v>
      </c>
      <c r="X1221" s="190" t="str">
        <f>IF(ISNUMBER(Q1221),COUNTIF(Blocos!G:G,J1221),"")</f>
        <v/>
      </c>
      <c r="Y1221" s="190" t="str">
        <f>IF(OR(X1221=0,X1221=""),"",VLOOKUP(SUMIFS(Blocos!A:A,Blocos!H:H,'EFD REGISTROS e Campos (2)'!X1221,Blocos!G:G,'EFD REGISTROS e Campos (2)'!J1221),Blocos!A:L,12,0))</f>
        <v/>
      </c>
      <c r="Z1221" s="190" t="str">
        <f>IF(ISNUMBER(Q1222),VLOOKUP(J1221,Blocos!D:G,4,0),"")</f>
        <v/>
      </c>
      <c r="AA1221" s="190" t="str">
        <f>IF(ISNUMBER(Q1221),CONCATENATE("CREATE TABLE ""reg_",LOWER(J1221),""" (""ID"" bigint NOT NULL AUTO_INCREMENT,  ""HASHFILE"" varchar(255) DEFAULT NULL, ""ID_PAI"" bigint NOT NULL,"),IF(Q1221="Campo",CONCATENATE("""",L1221,""" ",VLOOKUP(R1221,Apoio!A:C,3,0)),""))&amp;IF(Z1221="","",CONCATENATE("PRIMARY KEY (""ID""), KEY ""FK_reg_",LOWER(Z1221),"_ID_PAI"" (""ID_PAI""), CONSTRAINT ""FK_reg_",LOWER(Z1221),"_ID_PAI"" FOREIGN KEY (""ID_PAI"") REFERENCES ""reg_",LOWER(Z1221),""" (""ID"")) ENGINE=InnoDB AUTO_INCREMENT=105774 DEFAULT CHARSET=utf8mb4 COLLATE=utf8mb4_0900_ai_ci;"))</f>
        <v>"DT_DOC_FIN" date DEFAULT NULL,</v>
      </c>
      <c r="AB1221" s="190" t="str">
        <f t="shared" si="140"/>
        <v>`reg_c700`.`DT_DOC_FIN`,</v>
      </c>
    </row>
    <row r="1222" spans="1:28" ht="14.5" hidden="1" customHeight="1" x14ac:dyDescent="0.3">
      <c r="J1222" s="187" t="str">
        <f t="shared" si="135"/>
        <v>C700</v>
      </c>
      <c r="K1222" s="181">
        <v>8</v>
      </c>
      <c r="L1222" s="289" t="s">
        <v>1747</v>
      </c>
      <c r="M1222" s="182" t="s">
        <v>1748</v>
      </c>
      <c r="N1222" s="181" t="s">
        <v>27</v>
      </c>
      <c r="O1222" s="181">
        <v>33</v>
      </c>
      <c r="P1222" s="181" t="s">
        <v>28</v>
      </c>
      <c r="Q1222" s="192" t="str">
        <f t="shared" si="136"/>
        <v>Campo</v>
      </c>
      <c r="R1222" s="192" t="s">
        <v>27</v>
      </c>
      <c r="S1222" s="191" t="str">
        <f t="shared" si="137"/>
        <v/>
      </c>
      <c r="T1222" s="192" t="str">
        <f t="shared" si="138"/>
        <v>&lt;campo posicao="8"&gt;
&lt;coluna&gt;NOM_MEST&lt;/coluna&gt;
&lt;descricao&gt;Nome do arquivo Mestre de Documento Fiscal&lt;/descricao&gt;
&lt;tipo&gt;C&lt;/tipo&gt;
&lt;/campo&gt;</v>
      </c>
      <c r="U1222" s="192" t="str">
        <f t="shared" si="134"/>
        <v>&lt;campo posicao="8"&gt;
&lt;coluna&gt;NOM_MEST&lt;/coluna&gt;
&lt;descricao&gt;Nome do arquivo Mestre de Documento Fiscal&lt;/descricao&gt;
&lt;tipo&gt;C&lt;/tipo&gt;
&lt;/campo&gt;</v>
      </c>
      <c r="V1222" s="192" t="str">
        <f t="shared" si="139"/>
        <v>{"Column9", "NOM_MEST"},</v>
      </c>
      <c r="W1222" s="191" t="str">
        <f>IF(Q1222="Campo","@Campos(posicao = "&amp;K1222&amp;", tipo = '"&amp;R1222&amp;"')@Column(name = """&amp;L1222&amp;""")"&amp;IF(R1222="D","@Temporal(TemporalType.DATE)","")&amp;"private "&amp;VLOOKUP(TEXT(R1222,"@"),Apoio!A:B,2,0)&amp;" "&amp;SUBSTITUTE(LOWER(LEFT(L1222,1))&amp;RIGHT(PROPER(L1222),LEN(L1222)-1),"_","")&amp;";",IF(ISNUMBER(Q1222),IF(R1222="R","@Entity@Table(name = ""reg_"&amp;LOWER(J1222)&amp;""")@XmlRootElement","")&amp;VLOOKUP(J1222,Blocos!D:I,6,0)&amp;Apoio!$E$1&amp;Y1222,""))</f>
        <v>@Campos(posicao = 8, tipo = 'C')@Column(name = "NOM_MEST")private String nomMest;</v>
      </c>
      <c r="X1222" s="190" t="str">
        <f>IF(ISNUMBER(Q1222),COUNTIF(Blocos!G:G,J1222),"")</f>
        <v/>
      </c>
      <c r="Y1222" s="190" t="str">
        <f>IF(OR(X1222=0,X1222=""),"",VLOOKUP(SUMIFS(Blocos!A:A,Blocos!H:H,'EFD REGISTROS e Campos (2)'!X1222,Blocos!G:G,'EFD REGISTROS e Campos (2)'!J1222),Blocos!A:L,12,0))</f>
        <v/>
      </c>
      <c r="Z1222" s="190" t="str">
        <f>IF(ISNUMBER(Q1223),VLOOKUP(J1222,Blocos!D:G,4,0),"")</f>
        <v/>
      </c>
      <c r="AA1222" s="190" t="str">
        <f>IF(ISNUMBER(Q1222),CONCATENATE("CREATE TABLE ""reg_",LOWER(J1222),""" (""ID"" bigint NOT NULL AUTO_INCREMENT,  ""HASHFILE"" varchar(255) DEFAULT NULL, ""ID_PAI"" bigint NOT NULL,"),IF(Q1222="Campo",CONCATENATE("""",L1222,""" ",VLOOKUP(R1222,Apoio!A:C,3,0)),""))&amp;IF(Z1222="","",CONCATENATE("PRIMARY KEY (""ID""), KEY ""FK_reg_",LOWER(Z1222),"_ID_PAI"" (""ID_PAI""), CONSTRAINT ""FK_reg_",LOWER(Z1222),"_ID_PAI"" FOREIGN KEY (""ID_PAI"") REFERENCES ""reg_",LOWER(Z1222),""" (""ID"")) ENGINE=InnoDB AUTO_INCREMENT=105774 DEFAULT CHARSET=utf8mb4 COLLATE=utf8mb4_0900_ai_ci;"))</f>
        <v>"NOM_MEST" varchar(255) DEFAULT NULL,</v>
      </c>
      <c r="AB1222" s="190" t="str">
        <f t="shared" si="140"/>
        <v>`reg_c700`.`NOM_MEST`,</v>
      </c>
    </row>
    <row r="1223" spans="1:28" ht="14.5" hidden="1" customHeight="1" x14ac:dyDescent="0.3">
      <c r="J1223" s="187" t="str">
        <f t="shared" si="135"/>
        <v>C700</v>
      </c>
      <c r="K1223" s="181">
        <v>9</v>
      </c>
      <c r="L1223" s="289" t="s">
        <v>1749</v>
      </c>
      <c r="M1223" s="182" t="s">
        <v>1750</v>
      </c>
      <c r="N1223" s="181" t="s">
        <v>27</v>
      </c>
      <c r="O1223" s="181">
        <v>32</v>
      </c>
      <c r="P1223" s="181" t="s">
        <v>28</v>
      </c>
      <c r="Q1223" s="192" t="str">
        <f t="shared" si="136"/>
        <v>Campo</v>
      </c>
      <c r="R1223" s="192" t="s">
        <v>27</v>
      </c>
      <c r="S1223" s="191" t="str">
        <f t="shared" si="137"/>
        <v/>
      </c>
      <c r="T1223" s="192" t="str">
        <f t="shared" si="138"/>
        <v>&lt;campo posicao="9"&gt;
&lt;coluna&gt;CHV_COD_DIG&lt;/coluna&gt;
&lt;descricao&gt;Chave de codificação digital do arquivo Mestre de Documento Fiscal&lt;/descricao&gt;
&lt;tipo&gt;C&lt;/tipo&gt;
&lt;/campo&gt;</v>
      </c>
      <c r="U1223" s="192" t="str">
        <f t="shared" si="134"/>
        <v>&lt;campo posicao="9"&gt;
&lt;coluna&gt;CHV_COD_DIG&lt;/coluna&gt;
&lt;descricao&gt;Chave de codificação digital do arquivo Mestre de Documento Fiscal&lt;/descricao&gt;
&lt;tipo&gt;C&lt;/tipo&gt;
&lt;/campo&gt;</v>
      </c>
      <c r="V1223" s="192" t="str">
        <f t="shared" si="139"/>
        <v>{"Column10", "CHV_COD_DIG"},</v>
      </c>
      <c r="W1223" s="191" t="str">
        <f>IF(Q1223="Campo","@Campos(posicao = "&amp;K1223&amp;", tipo = '"&amp;R1223&amp;"')@Column(name = """&amp;L1223&amp;""")"&amp;IF(R1223="D","@Temporal(TemporalType.DATE)","")&amp;"private "&amp;VLOOKUP(TEXT(R1223,"@"),Apoio!A:B,2,0)&amp;" "&amp;SUBSTITUTE(LOWER(LEFT(L1223,1))&amp;RIGHT(PROPER(L1223),LEN(L1223)-1),"_","")&amp;";",IF(ISNUMBER(Q1223),IF(R1223="R","@Entity@Table(name = ""reg_"&amp;LOWER(J1223)&amp;""")@XmlRootElement","")&amp;VLOOKUP(J1223,Blocos!D:I,6,0)&amp;Apoio!$E$1&amp;Y1223,""))</f>
        <v>@Campos(posicao = 9, tipo = 'C')@Column(name = "CHV_COD_DIG")private String chvCodDig;</v>
      </c>
      <c r="X1223" s="190" t="str">
        <f>IF(ISNUMBER(Q1223),COUNTIF(Blocos!G:G,J1223),"")</f>
        <v/>
      </c>
      <c r="Y1223" s="190" t="str">
        <f>IF(OR(X1223=0,X1223=""),"",VLOOKUP(SUMIFS(Blocos!A:A,Blocos!H:H,'EFD REGISTROS e Campos (2)'!X1223,Blocos!G:G,'EFD REGISTROS e Campos (2)'!J1223),Blocos!A:L,12,0))</f>
        <v/>
      </c>
      <c r="Z1223" s="190" t="str">
        <f>IF(ISNUMBER(Q1224),VLOOKUP(J1223,Blocos!D:G,4,0),"")</f>
        <v>C001</v>
      </c>
      <c r="AA1223" s="190" t="str">
        <f>IF(ISNUMBER(Q1223),CONCATENATE("CREATE TABLE ""reg_",LOWER(J1223),""" (""ID"" bigint NOT NULL AUTO_INCREMENT,  ""HASHFILE"" varchar(255) DEFAULT NULL, ""ID_PAI"" bigint NOT NULL,"),IF(Q1223="Campo",CONCATENATE("""",L1223,""" ",VLOOKUP(R1223,Apoio!A:C,3,0)),""))&amp;IF(Z1223="","",CONCATENATE("PRIMARY KEY (""ID""), KEY ""FK_reg_",LOWER(Z1223),"_ID_PAI"" (""ID_PAI""), CONSTRAINT ""FK_reg_",LOWER(Z1223),"_ID_PAI"" FOREIGN KEY (""ID_PAI"") REFERENCES ""reg_",LOWER(Z1223),""" (""ID"")) ENGINE=InnoDB AUTO_INCREMENT=105774 DEFAULT CHARSET=utf8mb4 COLLATE=utf8mb4_0900_ai_ci;"))</f>
        <v>"CHV_COD_DIG" varchar(255) DEFAULT NULL,PRIMARY KEY ("ID"), KEY "FK_reg_c001_ID_PAI" ("ID_PAI"), CONSTRAINT "FK_reg_c001_ID_PAI" FOREIGN KEY ("ID_PAI") REFERENCES "reg_c001" ("ID")) ENGINE=InnoDB AUTO_INCREMENT=105774 DEFAULT CHARSET=utf8mb4 COLLATE=utf8mb4_0900_ai_ci;</v>
      </c>
      <c r="AB1223" s="190" t="str">
        <f t="shared" si="140"/>
        <v>`reg_c700`.`CHV_COD_DIG`,FROM `efdicms`.`reg_c700`;"</v>
      </c>
    </row>
    <row r="1224" spans="1:28" ht="14.5" hidden="1" customHeight="1" collapsed="1" x14ac:dyDescent="0.3">
      <c r="A1224" s="180" t="s">
        <v>115</v>
      </c>
      <c r="E1224" s="180" t="s">
        <v>1751</v>
      </c>
      <c r="I1224" s="180" t="s">
        <v>144</v>
      </c>
      <c r="J1224" s="187" t="str">
        <f t="shared" si="135"/>
        <v>C790</v>
      </c>
      <c r="K1224" s="195" t="s">
        <v>1752</v>
      </c>
      <c r="Q1224" s="192">
        <f t="shared" si="136"/>
        <v>3</v>
      </c>
      <c r="S1224" s="191" t="str">
        <f t="shared" si="137"/>
        <v>&lt;/registro&gt;
&lt;registro codigo="C790" perfil="AB" nivel="3"&gt;</v>
      </c>
      <c r="T1224" s="192" t="str">
        <f t="shared" si="138"/>
        <v/>
      </c>
      <c r="U1224" s="192" t="str">
        <f t="shared" si="134"/>
        <v>&lt;/registro&gt;
&lt;registro codigo="C790" perfil="AB" nivel="3"&gt;</v>
      </c>
      <c r="V1224" s="192" t="str">
        <f t="shared" si="139"/>
        <v/>
      </c>
      <c r="W1224" s="191" t="str">
        <f>IF(Q1224="Campo","@Campos(posicao = "&amp;K1224&amp;", tipo = '"&amp;R1224&amp;"')@Column(name = """&amp;L1224&amp;""")"&amp;IF(R1224="D","@Temporal(TemporalType.DATE)","")&amp;"private "&amp;VLOOKUP(TEXT(R1224,"@"),Apoio!A:B,2,0)&amp;" "&amp;SUBSTITUTE(LOWER(LEFT(L1224,1))&amp;RIGHT(PROPER(L1224),LEN(L1224)-1),"_","")&amp;";",IF(ISNUMBER(Q1224),IF(R1224="R","@Entity@Table(name = ""reg_"&amp;LOWER(J1224)&amp;""")@XmlRootElement","")&amp;VLOOKUP(J1224,Blocos!D:I,6,0)&amp;Apoio!$E$1&amp;Y1224,""))</f>
        <v>@Registros(nivel = 3) public class RegC790 implements Serializable { private static final long serialVersionUID = 1L; @Id @GeneratedValue(strategy = GenerationType.IDENTITY) @Basic(optional = false) @Column(name = "ID" ) private Long id;@ManyToOne(fetch = FetchType.LAZY) @JoinColumn(name = "ID_PAI", nullable = false) private RegC700 idPai; public RegC700 getIdPai() {return idPai;}public void setIdPai(Object idPai) {this.idPai = (RegC700) idPai;}public RegC790() { } public RegC790(Long id) { this.id = id; } public RegC790(Long id, RegC700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List&lt;RegC791&gt; regC791;public List&lt;RegC791&gt; getRegC791() {return regC791;}public void setRegC791(List&lt;RegC791&gt; regC791) {this.regC791 = regC791;}</v>
      </c>
      <c r="X1224" s="190">
        <f>IF(ISNUMBER(Q1224),COUNTIF(Blocos!G:G,J1224),"")</f>
        <v>1</v>
      </c>
      <c r="Y1224" s="190" t="str">
        <f>IF(OR(X1224=0,X1224=""),"",VLOOKUP(SUMIFS(Blocos!A:A,Blocos!H:H,'EFD REGISTROS e Campos (2)'!X1224,Blocos!G:G,'EFD REGISTROS e Campos (2)'!J1224),Blocos!A:L,12,0))</f>
        <v>@OneToMany( cascade = CascadeType.ALL, fetch = FetchType.LAZY, mappedBy = "idPai")private  List&lt;RegC791&gt; regC791;public List&lt;RegC791&gt; getRegC791() {return regC791;}public void setRegC791(List&lt;RegC791&gt; regC791) {this.regC791 = regC791;}</v>
      </c>
      <c r="Z1224" s="190" t="str">
        <f>IF(ISNUMBER(Q1225),VLOOKUP(J1224,Blocos!D:G,4,0),"")</f>
        <v/>
      </c>
      <c r="AA1224" s="190" t="str">
        <f>IF(ISNUMBER(Q1224),CONCATENATE("CREATE TABLE ""reg_",LOWER(J1224),""" (""ID"" bigint NOT NULL AUTO_INCREMENT,  ""HASHFILE"" varchar(255) DEFAULT NULL, ""ID_PAI"" bigint NOT NULL,"),IF(Q1224="Campo",CONCATENATE("""",L1224,""" ",VLOOKUP(R1224,Apoio!A:C,3,0)),""))&amp;IF(Z1224="","",CONCATENATE("PRIMARY KEY (""ID""), KEY ""FK_reg_",LOWER(Z1224),"_ID_PAI"" (""ID_PAI""), CONSTRAINT ""FK_reg_",LOWER(Z1224),"_ID_PAI"" FOREIGN KEY (""ID_PAI"") REFERENCES ""reg_",LOWER(Z1224),""" (""ID"")) ENGINE=InnoDB AUTO_INCREMENT=105774 DEFAULT CHARSET=utf8mb4 COLLATE=utf8mb4_0900_ai_ci;"))</f>
        <v>CREATE TABLE "reg_c790" ("ID" bigint NOT NULL AUTO_INCREMENT,  "HASHFILE" varchar(255) DEFAULT NULL, "ID_PAI" bigint NOT NULL,</v>
      </c>
      <c r="AB1224" s="190" t="str">
        <f t="shared" si="140"/>
        <v/>
      </c>
    </row>
    <row r="1225" spans="1:28" ht="14.5" hidden="1" customHeight="1" x14ac:dyDescent="0.3">
      <c r="J1225" s="187" t="str">
        <f t="shared" si="135"/>
        <v>C790</v>
      </c>
      <c r="K1225" s="181">
        <v>1</v>
      </c>
      <c r="L1225" s="289" t="s">
        <v>25</v>
      </c>
      <c r="M1225" s="182" t="s">
        <v>1753</v>
      </c>
      <c r="N1225" s="181" t="s">
        <v>27</v>
      </c>
      <c r="O1225" s="181">
        <v>4</v>
      </c>
      <c r="P1225" s="181" t="s">
        <v>28</v>
      </c>
      <c r="Q1225" s="192" t="str">
        <f t="shared" si="136"/>
        <v>Campo</v>
      </c>
      <c r="R1225" s="192" t="s">
        <v>27</v>
      </c>
      <c r="S1225" s="191" t="str">
        <f t="shared" si="137"/>
        <v/>
      </c>
      <c r="T1225" s="192" t="str">
        <f t="shared" si="138"/>
        <v>&lt;campo posicao="1"&gt;
&lt;coluna&gt;REG&lt;/coluna&gt;
&lt;descricao&gt;Texto fixo contendo "C790"&lt;/descricao&gt;
&lt;tipo&gt;C&lt;/tipo&gt;
&lt;/campo&gt;</v>
      </c>
      <c r="U1225" s="192" t="str">
        <f t="shared" si="134"/>
        <v>&lt;campo posicao="1"&gt;
&lt;coluna&gt;REG&lt;/coluna&gt;
&lt;descricao&gt;Texto fixo contendo "C790"&lt;/descricao&gt;
&lt;tipo&gt;C&lt;/tipo&gt;
&lt;/campo&gt;</v>
      </c>
      <c r="V1225" s="192" t="str">
        <f t="shared" si="139"/>
        <v>{"Column2", "REG"},</v>
      </c>
      <c r="W1225" s="191" t="str">
        <f>IF(Q1225="Campo","@Campos(posicao = "&amp;K1225&amp;", tipo = '"&amp;R1225&amp;"')@Column(name = """&amp;L1225&amp;""")"&amp;IF(R1225="D","@Temporal(TemporalType.DATE)","")&amp;"private "&amp;VLOOKUP(TEXT(R1225,"@"),Apoio!A:B,2,0)&amp;" "&amp;SUBSTITUTE(LOWER(LEFT(L1225,1))&amp;RIGHT(PROPER(L1225),LEN(L1225)-1),"_","")&amp;";",IF(ISNUMBER(Q1225),IF(R1225="R","@Entity@Table(name = ""reg_"&amp;LOWER(J1225)&amp;""")@XmlRootElement","")&amp;VLOOKUP(J1225,Blocos!D:I,6,0)&amp;Apoio!$E$1&amp;Y1225,""))</f>
        <v>@Campos(posicao = 1, tipo = 'C')@Column(name = "REG")private String reg;</v>
      </c>
      <c r="X1225" s="190" t="str">
        <f>IF(ISNUMBER(Q1225),COUNTIF(Blocos!G:G,J1225),"")</f>
        <v/>
      </c>
      <c r="Y1225" s="190" t="str">
        <f>IF(OR(X1225=0,X1225=""),"",VLOOKUP(SUMIFS(Blocos!A:A,Blocos!H:H,'EFD REGISTROS e Campos (2)'!X1225,Blocos!G:G,'EFD REGISTROS e Campos (2)'!J1225),Blocos!A:L,12,0))</f>
        <v/>
      </c>
      <c r="Z1225" s="190" t="str">
        <f>IF(ISNUMBER(Q1226),VLOOKUP(J1225,Blocos!D:G,4,0),"")</f>
        <v/>
      </c>
      <c r="AA1225" s="190" t="str">
        <f>IF(ISNUMBER(Q1225),CONCATENATE("CREATE TABLE ""reg_",LOWER(J1225),""" (""ID"" bigint NOT NULL AUTO_INCREMENT,  ""HASHFILE"" varchar(255) DEFAULT NULL, ""ID_PAI"" bigint NOT NULL,"),IF(Q1225="Campo",CONCATENATE("""",L1225,""" ",VLOOKUP(R1225,Apoio!A:C,3,0)),""))&amp;IF(Z1225="","",CONCATENATE("PRIMARY KEY (""ID""), KEY ""FK_reg_",LOWER(Z1225),"_ID_PAI"" (""ID_PAI""), CONSTRAINT ""FK_reg_",LOWER(Z1225),"_ID_PAI"" FOREIGN KEY (""ID_PAI"") REFERENCES ""reg_",LOWER(Z1225),""" (""ID"")) ENGINE=InnoDB AUTO_INCREMENT=105774 DEFAULT CHARSET=utf8mb4 COLLATE=utf8mb4_0900_ai_ci;"))</f>
        <v>"REG" varchar(255) DEFAULT NULL,</v>
      </c>
      <c r="AB1225" s="190" t="str">
        <f t="shared" si="140"/>
        <v>USE `efdicms`;SELECT `reg_c790`.`REG`,</v>
      </c>
    </row>
    <row r="1226" spans="1:28" ht="14.5" hidden="1" customHeight="1" x14ac:dyDescent="0.3">
      <c r="J1226" s="187" t="str">
        <f t="shared" si="135"/>
        <v>C790</v>
      </c>
      <c r="K1226" s="181">
        <v>2</v>
      </c>
      <c r="L1226" s="289" t="s">
        <v>813</v>
      </c>
      <c r="M1226" s="182" t="s">
        <v>1732</v>
      </c>
      <c r="N1226" s="181" t="s">
        <v>27</v>
      </c>
      <c r="O1226" s="181" t="s">
        <v>33</v>
      </c>
      <c r="P1226" s="181" t="s">
        <v>28</v>
      </c>
      <c r="Q1226" s="192" t="str">
        <f t="shared" si="136"/>
        <v>Campo</v>
      </c>
      <c r="R1226" s="192" t="s">
        <v>27</v>
      </c>
      <c r="S1226" s="191" t="str">
        <f t="shared" si="137"/>
        <v/>
      </c>
      <c r="T1226" s="192" t="str">
        <f t="shared" si="138"/>
        <v>&lt;campo posicao="2"&gt;
&lt;coluna&gt;CST_ICMS&lt;/coluna&gt;
&lt;descricao&gt;Código da Situação Tributária, conforme a tabela indicada no item 4.3.1&lt;/descricao&gt;
&lt;tipo&gt;C&lt;/tipo&gt;
&lt;/campo&gt;</v>
      </c>
      <c r="U1226" s="192" t="str">
        <f t="shared" si="134"/>
        <v>&lt;campo posicao="2"&gt;
&lt;coluna&gt;CST_ICMS&lt;/coluna&gt;
&lt;descricao&gt;Código da Situação Tributária, conforme a tabela indicada no item 4.3.1&lt;/descricao&gt;
&lt;tipo&gt;C&lt;/tipo&gt;
&lt;/campo&gt;</v>
      </c>
      <c r="V1226" s="192" t="str">
        <f t="shared" si="139"/>
        <v>{"Column3", "CST_ICMS"},</v>
      </c>
      <c r="W1226" s="191" t="str">
        <f>IF(Q1226="Campo","@Campos(posicao = "&amp;K1226&amp;", tipo = '"&amp;R1226&amp;"')@Column(name = """&amp;L1226&amp;""")"&amp;IF(R1226="D","@Temporal(TemporalType.DATE)","")&amp;"private "&amp;VLOOKUP(TEXT(R1226,"@"),Apoio!A:B,2,0)&amp;" "&amp;SUBSTITUTE(LOWER(LEFT(L1226,1))&amp;RIGHT(PROPER(L1226),LEN(L1226)-1),"_","")&amp;";",IF(ISNUMBER(Q1226),IF(R1226="R","@Entity@Table(name = ""reg_"&amp;LOWER(J1226)&amp;""")@XmlRootElement","")&amp;VLOOKUP(J1226,Blocos!D:I,6,0)&amp;Apoio!$E$1&amp;Y1226,""))</f>
        <v>@Campos(posicao = 2, tipo = 'C')@Column(name = "CST_ICMS")private String cstIcms;</v>
      </c>
      <c r="X1226" s="190" t="str">
        <f>IF(ISNUMBER(Q1226),COUNTIF(Blocos!G:G,J1226),"")</f>
        <v/>
      </c>
      <c r="Y1226" s="190" t="str">
        <f>IF(OR(X1226=0,X1226=""),"",VLOOKUP(SUMIFS(Blocos!A:A,Blocos!H:H,'EFD REGISTROS e Campos (2)'!X1226,Blocos!G:G,'EFD REGISTROS e Campos (2)'!J1226),Blocos!A:L,12,0))</f>
        <v/>
      </c>
      <c r="Z1226" s="190" t="str">
        <f>IF(ISNUMBER(Q1227),VLOOKUP(J1226,Blocos!D:G,4,0),"")</f>
        <v/>
      </c>
      <c r="AA1226" s="190" t="str">
        <f>IF(ISNUMBER(Q1226),CONCATENATE("CREATE TABLE ""reg_",LOWER(J1226),""" (""ID"" bigint NOT NULL AUTO_INCREMENT,  ""HASHFILE"" varchar(255) DEFAULT NULL, ""ID_PAI"" bigint NOT NULL,"),IF(Q1226="Campo",CONCATENATE("""",L1226,""" ",VLOOKUP(R1226,Apoio!A:C,3,0)),""))&amp;IF(Z1226="","",CONCATENATE("PRIMARY KEY (""ID""), KEY ""FK_reg_",LOWER(Z1226),"_ID_PAI"" (""ID_PAI""), CONSTRAINT ""FK_reg_",LOWER(Z1226),"_ID_PAI"" FOREIGN KEY (""ID_PAI"") REFERENCES ""reg_",LOWER(Z1226),""" (""ID"")) ENGINE=InnoDB AUTO_INCREMENT=105774 DEFAULT CHARSET=utf8mb4 COLLATE=utf8mb4_0900_ai_ci;"))</f>
        <v>"CST_ICMS" varchar(255) DEFAULT NULL,</v>
      </c>
      <c r="AB1226" s="190" t="str">
        <f t="shared" si="140"/>
        <v>`reg_c790`.`CST_ICMS`,</v>
      </c>
    </row>
    <row r="1227" spans="1:28" ht="14.5" hidden="1" customHeight="1" x14ac:dyDescent="0.3">
      <c r="J1227" s="187" t="str">
        <f t="shared" si="135"/>
        <v>C790</v>
      </c>
      <c r="K1227" s="181">
        <v>3</v>
      </c>
      <c r="L1227" s="289" t="s">
        <v>815</v>
      </c>
      <c r="M1227" s="182" t="s">
        <v>1733</v>
      </c>
      <c r="N1227" s="181" t="s">
        <v>27</v>
      </c>
      <c r="O1227" s="181" t="s">
        <v>235</v>
      </c>
      <c r="P1227" s="181" t="s">
        <v>28</v>
      </c>
      <c r="Q1227" s="192" t="str">
        <f t="shared" si="136"/>
        <v>Campo</v>
      </c>
      <c r="R1227" s="192" t="s">
        <v>27</v>
      </c>
      <c r="S1227" s="191" t="str">
        <f t="shared" si="137"/>
        <v/>
      </c>
      <c r="T1227" s="192" t="str">
        <f t="shared" si="138"/>
        <v>&lt;campo posicao="3"&gt;
&lt;coluna&gt;CFOP&lt;/coluna&gt;
&lt;descricao&gt;Código Fiscal de Operação e Prestação, conforme a tabela indicada no item 4.2.2&lt;/descricao&gt;
&lt;tipo&gt;C&lt;/tipo&gt;
&lt;/campo&gt;</v>
      </c>
      <c r="U1227" s="192" t="str">
        <f t="shared" si="134"/>
        <v>&lt;campo posicao="3"&gt;
&lt;coluna&gt;CFOP&lt;/coluna&gt;
&lt;descricao&gt;Código Fiscal de Operação e Prestação, conforme a tabela indicada no item 4.2.2&lt;/descricao&gt;
&lt;tipo&gt;C&lt;/tipo&gt;
&lt;/campo&gt;</v>
      </c>
      <c r="V1227" s="192" t="str">
        <f t="shared" si="139"/>
        <v>{"Column4", "CFOP"},</v>
      </c>
      <c r="W1227" s="191" t="str">
        <f>IF(Q1227="Campo","@Campos(posicao = "&amp;K1227&amp;", tipo = '"&amp;R1227&amp;"')@Column(name = """&amp;L1227&amp;""")"&amp;IF(R1227="D","@Temporal(TemporalType.DATE)","")&amp;"private "&amp;VLOOKUP(TEXT(R1227,"@"),Apoio!A:B,2,0)&amp;" "&amp;SUBSTITUTE(LOWER(LEFT(L1227,1))&amp;RIGHT(PROPER(L1227),LEN(L1227)-1),"_","")&amp;";",IF(ISNUMBER(Q1227),IF(R1227="R","@Entity@Table(name = ""reg_"&amp;LOWER(J1227)&amp;""")@XmlRootElement","")&amp;VLOOKUP(J1227,Blocos!D:I,6,0)&amp;Apoio!$E$1&amp;Y1227,""))</f>
        <v>@Campos(posicao = 3, tipo = 'C')@Column(name = "CFOP")private String cfop;</v>
      </c>
      <c r="X1227" s="190" t="str">
        <f>IF(ISNUMBER(Q1227),COUNTIF(Blocos!G:G,J1227),"")</f>
        <v/>
      </c>
      <c r="Y1227" s="190" t="str">
        <f>IF(OR(X1227=0,X1227=""),"",VLOOKUP(SUMIFS(Blocos!A:A,Blocos!H:H,'EFD REGISTROS e Campos (2)'!X1227,Blocos!G:G,'EFD REGISTROS e Campos (2)'!J1227),Blocos!A:L,12,0))</f>
        <v/>
      </c>
      <c r="Z1227" s="190" t="str">
        <f>IF(ISNUMBER(Q1228),VLOOKUP(J1227,Blocos!D:G,4,0),"")</f>
        <v/>
      </c>
      <c r="AA1227" s="190" t="str">
        <f>IF(ISNUMBER(Q1227),CONCATENATE("CREATE TABLE ""reg_",LOWER(J1227),""" (""ID"" bigint NOT NULL AUTO_INCREMENT,  ""HASHFILE"" varchar(255) DEFAULT NULL, ""ID_PAI"" bigint NOT NULL,"),IF(Q1227="Campo",CONCATENATE("""",L1227,""" ",VLOOKUP(R1227,Apoio!A:C,3,0)),""))&amp;IF(Z1227="","",CONCATENATE("PRIMARY KEY (""ID""), KEY ""FK_reg_",LOWER(Z1227),"_ID_PAI"" (""ID_PAI""), CONSTRAINT ""FK_reg_",LOWER(Z1227),"_ID_PAI"" FOREIGN KEY (""ID_PAI"") REFERENCES ""reg_",LOWER(Z1227),""" (""ID"")) ENGINE=InnoDB AUTO_INCREMENT=105774 DEFAULT CHARSET=utf8mb4 COLLATE=utf8mb4_0900_ai_ci;"))</f>
        <v>"CFOP" varchar(255) DEFAULT NULL,</v>
      </c>
      <c r="AB1227" s="190" t="str">
        <f t="shared" si="140"/>
        <v>`reg_c790`.`CFOP`,</v>
      </c>
    </row>
    <row r="1228" spans="1:28" ht="14.5" hidden="1" customHeight="1" x14ac:dyDescent="0.3">
      <c r="J1228" s="187" t="str">
        <f t="shared" si="135"/>
        <v>C790</v>
      </c>
      <c r="K1228" s="181">
        <v>4</v>
      </c>
      <c r="L1228" s="289" t="s">
        <v>196</v>
      </c>
      <c r="M1228" s="182" t="s">
        <v>818</v>
      </c>
      <c r="N1228" s="181" t="s">
        <v>32</v>
      </c>
      <c r="O1228" s="181">
        <v>6</v>
      </c>
      <c r="P1228" s="181">
        <v>2</v>
      </c>
      <c r="Q1228" s="192" t="str">
        <f t="shared" si="136"/>
        <v>Campo</v>
      </c>
      <c r="R1228" s="192" t="s">
        <v>3606</v>
      </c>
      <c r="S1228" s="191" t="str">
        <f t="shared" si="137"/>
        <v/>
      </c>
      <c r="T1228" s="192" t="str">
        <f t="shared" si="138"/>
        <v>&lt;campo posicao="4"&gt;
&lt;coluna&gt;ALIQ_ICMS&lt;/coluna&gt;
&lt;descricao&gt;Alíquota do ICMS&lt;/descricao&gt;
&lt;tipo&gt;R&lt;/tipo&gt;
&lt;/campo&gt;</v>
      </c>
      <c r="U1228" s="192" t="str">
        <f t="shared" si="134"/>
        <v>&lt;campo posicao="4"&gt;
&lt;coluna&gt;ALIQ_ICMS&lt;/coluna&gt;
&lt;descricao&gt;Alíquota do ICMS&lt;/descricao&gt;
&lt;tipo&gt;R&lt;/tipo&gt;
&lt;/campo&gt;</v>
      </c>
      <c r="V1228" s="192" t="str">
        <f t="shared" si="139"/>
        <v>{"Column5", "ALIQ_ICMS"},</v>
      </c>
      <c r="W1228" s="191" t="str">
        <f>IF(Q1228="Campo","@Campos(posicao = "&amp;K1228&amp;", tipo = '"&amp;R1228&amp;"')@Column(name = """&amp;L1228&amp;""")"&amp;IF(R1228="D","@Temporal(TemporalType.DATE)","")&amp;"private "&amp;VLOOKUP(TEXT(R1228,"@"),Apoio!A:B,2,0)&amp;" "&amp;SUBSTITUTE(LOWER(LEFT(L1228,1))&amp;RIGHT(PROPER(L1228),LEN(L1228)-1),"_","")&amp;";",IF(ISNUMBER(Q1228),IF(R1228="R","@Entity@Table(name = ""reg_"&amp;LOWER(J1228)&amp;""")@XmlRootElement","")&amp;VLOOKUP(J1228,Blocos!D:I,6,0)&amp;Apoio!$E$1&amp;Y1228,""))</f>
        <v>@Campos(posicao = 4, tipo = 'R')@Column(name = "ALIQ_ICMS")private BigDecimal aliqIcms;</v>
      </c>
      <c r="X1228" s="190" t="str">
        <f>IF(ISNUMBER(Q1228),COUNTIF(Blocos!G:G,J1228),"")</f>
        <v/>
      </c>
      <c r="Y1228" s="190" t="str">
        <f>IF(OR(X1228=0,X1228=""),"",VLOOKUP(SUMIFS(Blocos!A:A,Blocos!H:H,'EFD REGISTROS e Campos (2)'!X1228,Blocos!G:G,'EFD REGISTROS e Campos (2)'!J1228),Blocos!A:L,12,0))</f>
        <v/>
      </c>
      <c r="Z1228" s="190" t="str">
        <f>IF(ISNUMBER(Q1229),VLOOKUP(J1228,Blocos!D:G,4,0),"")</f>
        <v/>
      </c>
      <c r="AA1228" s="190" t="str">
        <f>IF(ISNUMBER(Q1228),CONCATENATE("CREATE TABLE ""reg_",LOWER(J1228),""" (""ID"" bigint NOT NULL AUTO_INCREMENT,  ""HASHFILE"" varchar(255) DEFAULT NULL, ""ID_PAI"" bigint NOT NULL,"),IF(Q1228="Campo",CONCATENATE("""",L1228,""" ",VLOOKUP(R1228,Apoio!A:C,3,0)),""))&amp;IF(Z1228="","",CONCATENATE("PRIMARY KEY (""ID""), KEY ""FK_reg_",LOWER(Z1228),"_ID_PAI"" (""ID_PAI""), CONSTRAINT ""FK_reg_",LOWER(Z1228),"_ID_PAI"" FOREIGN KEY (""ID_PAI"") REFERENCES ""reg_",LOWER(Z1228),""" (""ID"")) ENGINE=InnoDB AUTO_INCREMENT=105774 DEFAULT CHARSET=utf8mb4 COLLATE=utf8mb4_0900_ai_ci;"))</f>
        <v>"ALIQ_ICMS" decimal(15,6) DEFAULT NULL,</v>
      </c>
      <c r="AB1228" s="190" t="str">
        <f t="shared" si="140"/>
        <v>`reg_c790`.`ALIQ_ICMS`,</v>
      </c>
    </row>
    <row r="1229" spans="1:28" ht="14.5" hidden="1" customHeight="1" x14ac:dyDescent="0.3">
      <c r="J1229" s="187" t="str">
        <f t="shared" si="135"/>
        <v>C790</v>
      </c>
      <c r="K1229" s="181">
        <v>5</v>
      </c>
      <c r="L1229" s="289" t="s">
        <v>1135</v>
      </c>
      <c r="M1229" s="182" t="s">
        <v>1693</v>
      </c>
      <c r="N1229" s="181" t="s">
        <v>32</v>
      </c>
      <c r="O1229" s="181" t="s">
        <v>28</v>
      </c>
      <c r="P1229" s="181">
        <v>2</v>
      </c>
      <c r="Q1229" s="192" t="str">
        <f t="shared" si="136"/>
        <v>Campo</v>
      </c>
      <c r="R1229" s="192" t="s">
        <v>3606</v>
      </c>
      <c r="S1229" s="191" t="str">
        <f t="shared" si="137"/>
        <v/>
      </c>
      <c r="T1229" s="192" t="str">
        <f t="shared" si="138"/>
        <v>&lt;campo posicao="5"&gt;
&lt;coluna&gt;VL_OPR&lt;/coluna&gt;
&lt;descricao&gt;Valor da operação correspondente à combinação de CST_ICMS, CFOP, e alíquota do ICMS.&lt;/descricao&gt;
&lt;tipo&gt;R&lt;/tipo&gt;
&lt;/campo&gt;</v>
      </c>
      <c r="U1229" s="192" t="str">
        <f t="shared" si="134"/>
        <v>&lt;campo posicao="5"&gt;
&lt;coluna&gt;VL_OPR&lt;/coluna&gt;
&lt;descricao&gt;Valor da operação correspondente à combinação de CST_ICMS, CFOP, e alíquota do ICMS.&lt;/descricao&gt;
&lt;tipo&gt;R&lt;/tipo&gt;
&lt;/campo&gt;</v>
      </c>
      <c r="V1229" s="192" t="str">
        <f t="shared" si="139"/>
        <v>{"Column6", "VL_OPR"},</v>
      </c>
      <c r="W1229" s="191" t="str">
        <f>IF(Q1229="Campo","@Campos(posicao = "&amp;K1229&amp;", tipo = '"&amp;R1229&amp;"')@Column(name = """&amp;L1229&amp;""")"&amp;IF(R1229="D","@Temporal(TemporalType.DATE)","")&amp;"private "&amp;VLOOKUP(TEXT(R1229,"@"),Apoio!A:B,2,0)&amp;" "&amp;SUBSTITUTE(LOWER(LEFT(L1229,1))&amp;RIGHT(PROPER(L1229),LEN(L1229)-1),"_","")&amp;";",IF(ISNUMBER(Q1229),IF(R1229="R","@Entity@Table(name = ""reg_"&amp;LOWER(J1229)&amp;""")@XmlRootElement","")&amp;VLOOKUP(J1229,Blocos!D:I,6,0)&amp;Apoio!$E$1&amp;Y1229,""))</f>
        <v>@Campos(posicao = 5, tipo = 'R')@Column(name = "VL_OPR")private BigDecimal vlOpr;</v>
      </c>
      <c r="X1229" s="190" t="str">
        <f>IF(ISNUMBER(Q1229),COUNTIF(Blocos!G:G,J1229),"")</f>
        <v/>
      </c>
      <c r="Y1229" s="190" t="str">
        <f>IF(OR(X1229=0,X1229=""),"",VLOOKUP(SUMIFS(Blocos!A:A,Blocos!H:H,'EFD REGISTROS e Campos (2)'!X1229,Blocos!G:G,'EFD REGISTROS e Campos (2)'!J1229),Blocos!A:L,12,0))</f>
        <v/>
      </c>
      <c r="Z1229" s="190" t="str">
        <f>IF(ISNUMBER(Q1230),VLOOKUP(J1229,Blocos!D:G,4,0),"")</f>
        <v/>
      </c>
      <c r="AA1229" s="190" t="str">
        <f>IF(ISNUMBER(Q1229),CONCATENATE("CREATE TABLE ""reg_",LOWER(J1229),""" (""ID"" bigint NOT NULL AUTO_INCREMENT,  ""HASHFILE"" varchar(255) DEFAULT NULL, ""ID_PAI"" bigint NOT NULL,"),IF(Q1229="Campo",CONCATENATE("""",L1229,""" ",VLOOKUP(R1229,Apoio!A:C,3,0)),""))&amp;IF(Z1229="","",CONCATENATE("PRIMARY KEY (""ID""), KEY ""FK_reg_",LOWER(Z1229),"_ID_PAI"" (""ID_PAI""), CONSTRAINT ""FK_reg_",LOWER(Z1229),"_ID_PAI"" FOREIGN KEY (""ID_PAI"") REFERENCES ""reg_",LOWER(Z1229),""" (""ID"")) ENGINE=InnoDB AUTO_INCREMENT=105774 DEFAULT CHARSET=utf8mb4 COLLATE=utf8mb4_0900_ai_ci;"))</f>
        <v>"VL_OPR" decimal(15,6) DEFAULT NULL,</v>
      </c>
      <c r="AB1229" s="190" t="str">
        <f t="shared" si="140"/>
        <v>`reg_c790`.`VL_OPR`,</v>
      </c>
    </row>
    <row r="1230" spans="1:28" ht="14.5" hidden="1" customHeight="1" x14ac:dyDescent="0.3">
      <c r="J1230" s="187" t="str">
        <f t="shared" si="135"/>
        <v>C790</v>
      </c>
      <c r="K1230" s="181">
        <v>6</v>
      </c>
      <c r="L1230" s="289" t="s">
        <v>576</v>
      </c>
      <c r="M1230" s="182" t="s">
        <v>1754</v>
      </c>
      <c r="N1230" s="181" t="s">
        <v>32</v>
      </c>
      <c r="O1230" s="181" t="s">
        <v>28</v>
      </c>
      <c r="P1230" s="181">
        <v>2</v>
      </c>
      <c r="Q1230" s="192" t="str">
        <f t="shared" si="136"/>
        <v>Campo</v>
      </c>
      <c r="R1230" s="192" t="s">
        <v>3606</v>
      </c>
      <c r="S1230" s="191" t="str">
        <f t="shared" si="137"/>
        <v/>
      </c>
      <c r="T1230" s="192" t="str">
        <f t="shared" si="138"/>
        <v>&lt;campo posicao="6"&gt;
&lt;coluna&gt;VL_BC_ICMS&lt;/coluna&gt;
&lt;descricao&gt;Parcela correspondente ao "Valor da base de cálculo do ICMS" referente à combinação CST_ICMS, CFOP, e alíquota do ICMS&lt;/descricao&gt;
&lt;tipo&gt;R&lt;/tipo&gt;
&lt;/campo&gt;</v>
      </c>
      <c r="U1230" s="192" t="str">
        <f t="shared" si="134"/>
        <v>&lt;campo posicao="6"&gt;
&lt;coluna&gt;VL_BC_ICMS&lt;/coluna&gt;
&lt;descricao&gt;Parcela correspondente ao "Valor da base de cálculo do ICMS" referente à combinação CST_ICMS, CFOP, e alíquota do ICMS&lt;/descricao&gt;
&lt;tipo&gt;R&lt;/tipo&gt;
&lt;/campo&gt;</v>
      </c>
      <c r="V1230" s="192" t="str">
        <f t="shared" si="139"/>
        <v>{"Column7", "VL_BC_ICMS"},</v>
      </c>
      <c r="W1230" s="191" t="str">
        <f>IF(Q1230="Campo","@Campos(posicao = "&amp;K1230&amp;", tipo = '"&amp;R1230&amp;"')@Column(name = """&amp;L1230&amp;""")"&amp;IF(R1230="D","@Temporal(TemporalType.DATE)","")&amp;"private "&amp;VLOOKUP(TEXT(R1230,"@"),Apoio!A:B,2,0)&amp;" "&amp;SUBSTITUTE(LOWER(LEFT(L1230,1))&amp;RIGHT(PROPER(L1230),LEN(L1230)-1),"_","")&amp;";",IF(ISNUMBER(Q1230),IF(R1230="R","@Entity@Table(name = ""reg_"&amp;LOWER(J1230)&amp;""")@XmlRootElement","")&amp;VLOOKUP(J1230,Blocos!D:I,6,0)&amp;Apoio!$E$1&amp;Y1230,""))</f>
        <v>@Campos(posicao = 6, tipo = 'R')@Column(name = "VL_BC_ICMS")private BigDecimal vlBcIcms;</v>
      </c>
      <c r="X1230" s="190" t="str">
        <f>IF(ISNUMBER(Q1230),COUNTIF(Blocos!G:G,J1230),"")</f>
        <v/>
      </c>
      <c r="Y1230" s="190" t="str">
        <f>IF(OR(X1230=0,X1230=""),"",VLOOKUP(SUMIFS(Blocos!A:A,Blocos!H:H,'EFD REGISTROS e Campos (2)'!X1230,Blocos!G:G,'EFD REGISTROS e Campos (2)'!J1230),Blocos!A:L,12,0))</f>
        <v/>
      </c>
      <c r="Z1230" s="190" t="str">
        <f>IF(ISNUMBER(Q1231),VLOOKUP(J1230,Blocos!D:G,4,0),"")</f>
        <v/>
      </c>
      <c r="AA1230" s="190" t="str">
        <f>IF(ISNUMBER(Q1230),CONCATENATE("CREATE TABLE ""reg_",LOWER(J1230),""" (""ID"" bigint NOT NULL AUTO_INCREMENT,  ""HASHFILE"" varchar(255) DEFAULT NULL, ""ID_PAI"" bigint NOT NULL,"),IF(Q1230="Campo",CONCATENATE("""",L1230,""" ",VLOOKUP(R1230,Apoio!A:C,3,0)),""))&amp;IF(Z1230="","",CONCATENATE("PRIMARY KEY (""ID""), KEY ""FK_reg_",LOWER(Z1230),"_ID_PAI"" (""ID_PAI""), CONSTRAINT ""FK_reg_",LOWER(Z1230),"_ID_PAI"" FOREIGN KEY (""ID_PAI"") REFERENCES ""reg_",LOWER(Z1230),""" (""ID"")) ENGINE=InnoDB AUTO_INCREMENT=105774 DEFAULT CHARSET=utf8mb4 COLLATE=utf8mb4_0900_ai_ci;"))</f>
        <v>"VL_BC_ICMS" decimal(15,6) DEFAULT NULL,</v>
      </c>
      <c r="AB1230" s="190" t="str">
        <f t="shared" si="140"/>
        <v>`reg_c790`.`VL_BC_ICMS`,</v>
      </c>
    </row>
    <row r="1231" spans="1:28" ht="14.5" hidden="1" customHeight="1" x14ac:dyDescent="0.3">
      <c r="J1231" s="187" t="str">
        <f t="shared" si="135"/>
        <v>C790</v>
      </c>
      <c r="K1231" s="181">
        <v>7</v>
      </c>
      <c r="L1231" s="289" t="s">
        <v>578</v>
      </c>
      <c r="M1231" s="182" t="s">
        <v>1755</v>
      </c>
      <c r="N1231" s="181" t="s">
        <v>32</v>
      </c>
      <c r="O1231" s="181" t="s">
        <v>28</v>
      </c>
      <c r="P1231" s="181">
        <v>2</v>
      </c>
      <c r="Q1231" s="192" t="str">
        <f t="shared" si="136"/>
        <v>Campo</v>
      </c>
      <c r="R1231" s="192" t="s">
        <v>3606</v>
      </c>
      <c r="S1231" s="191" t="str">
        <f t="shared" si="137"/>
        <v/>
      </c>
      <c r="T1231" s="192" t="str">
        <f t="shared" si="138"/>
        <v>&lt;campo posicao="7"&gt;
&lt;coluna&gt;VL_ICMS&lt;/coluna&gt;
&lt;descricao&gt;Parcela correspondente ao "Valor do ICMS" referente à combinação CST_ICMS,  CFOP e alíquota do ICMS&lt;/descricao&gt;
&lt;tipo&gt;R&lt;/tipo&gt;
&lt;/campo&gt;</v>
      </c>
      <c r="U1231" s="192" t="str">
        <f t="shared" si="134"/>
        <v>&lt;campo posicao="7"&gt;
&lt;coluna&gt;VL_ICMS&lt;/coluna&gt;
&lt;descricao&gt;Parcela correspondente ao "Valor do ICMS" referente à combinação CST_ICMS,  CFOP e alíquota do ICMS&lt;/descricao&gt;
&lt;tipo&gt;R&lt;/tipo&gt;
&lt;/campo&gt;</v>
      </c>
      <c r="V1231" s="192" t="str">
        <f t="shared" si="139"/>
        <v>{"Column8", "VL_ICMS"},</v>
      </c>
      <c r="W1231" s="191" t="str">
        <f>IF(Q1231="Campo","@Campos(posicao = "&amp;K1231&amp;", tipo = '"&amp;R1231&amp;"')@Column(name = """&amp;L1231&amp;""")"&amp;IF(R1231="D","@Temporal(TemporalType.DATE)","")&amp;"private "&amp;VLOOKUP(TEXT(R1231,"@"),Apoio!A:B,2,0)&amp;" "&amp;SUBSTITUTE(LOWER(LEFT(L1231,1))&amp;RIGHT(PROPER(L1231),LEN(L1231)-1),"_","")&amp;";",IF(ISNUMBER(Q1231),IF(R1231="R","@Entity@Table(name = ""reg_"&amp;LOWER(J1231)&amp;""")@XmlRootElement","")&amp;VLOOKUP(J1231,Blocos!D:I,6,0)&amp;Apoio!$E$1&amp;Y1231,""))</f>
        <v>@Campos(posicao = 7, tipo = 'R')@Column(name = "VL_ICMS")private BigDecimal vlIcms;</v>
      </c>
      <c r="X1231" s="190" t="str">
        <f>IF(ISNUMBER(Q1231),COUNTIF(Blocos!G:G,J1231),"")</f>
        <v/>
      </c>
      <c r="Y1231" s="190" t="str">
        <f>IF(OR(X1231=0,X1231=""),"",VLOOKUP(SUMIFS(Blocos!A:A,Blocos!H:H,'EFD REGISTROS e Campos (2)'!X1231,Blocos!G:G,'EFD REGISTROS e Campos (2)'!J1231),Blocos!A:L,12,0))</f>
        <v/>
      </c>
      <c r="Z1231" s="190" t="str">
        <f>IF(ISNUMBER(Q1232),VLOOKUP(J1231,Blocos!D:G,4,0),"")</f>
        <v/>
      </c>
      <c r="AA1231" s="190" t="str">
        <f>IF(ISNUMBER(Q1231),CONCATENATE("CREATE TABLE ""reg_",LOWER(J1231),""" (""ID"" bigint NOT NULL AUTO_INCREMENT,  ""HASHFILE"" varchar(255) DEFAULT NULL, ""ID_PAI"" bigint NOT NULL,"),IF(Q1231="Campo",CONCATENATE("""",L1231,""" ",VLOOKUP(R1231,Apoio!A:C,3,0)),""))&amp;IF(Z1231="","",CONCATENATE("PRIMARY KEY (""ID""), KEY ""FK_reg_",LOWER(Z1231),"_ID_PAI"" (""ID_PAI""), CONSTRAINT ""FK_reg_",LOWER(Z1231),"_ID_PAI"" FOREIGN KEY (""ID_PAI"") REFERENCES ""reg_",LOWER(Z1231),""" (""ID"")) ENGINE=InnoDB AUTO_INCREMENT=105774 DEFAULT CHARSET=utf8mb4 COLLATE=utf8mb4_0900_ai_ci;"))</f>
        <v>"VL_ICMS" decimal(15,6) DEFAULT NULL,</v>
      </c>
      <c r="AB1231" s="190" t="str">
        <f t="shared" si="140"/>
        <v>`reg_c790`.`VL_ICMS`,</v>
      </c>
    </row>
    <row r="1232" spans="1:28" ht="14.5" hidden="1" customHeight="1" x14ac:dyDescent="0.3">
      <c r="J1232" s="187" t="str">
        <f t="shared" si="135"/>
        <v>C790</v>
      </c>
      <c r="K1232" s="181">
        <v>8</v>
      </c>
      <c r="L1232" s="289" t="s">
        <v>580</v>
      </c>
      <c r="M1232" s="182" t="s">
        <v>581</v>
      </c>
      <c r="N1232" s="181" t="s">
        <v>32</v>
      </c>
      <c r="O1232" s="181" t="s">
        <v>28</v>
      </c>
      <c r="P1232" s="181">
        <v>2</v>
      </c>
      <c r="Q1232" s="192" t="str">
        <f t="shared" si="136"/>
        <v>Campo</v>
      </c>
      <c r="R1232" s="192" t="s">
        <v>3606</v>
      </c>
      <c r="S1232" s="191" t="str">
        <f t="shared" si="137"/>
        <v/>
      </c>
      <c r="T1232" s="192" t="str">
        <f t="shared" si="138"/>
        <v>&lt;campo posicao="8"&gt;
&lt;coluna&gt;VL_BC_ICMS_ST&lt;/coluna&gt;
&lt;descricao&gt;Valor da base de cálculo do ICMS substituição tributária&lt;/descricao&gt;
&lt;tipo&gt;R&lt;/tipo&gt;
&lt;/campo&gt;</v>
      </c>
      <c r="U1232" s="192" t="str">
        <f t="shared" si="134"/>
        <v>&lt;campo posicao="8"&gt;
&lt;coluna&gt;VL_BC_ICMS_ST&lt;/coluna&gt;
&lt;descricao&gt;Valor da base de cálculo do ICMS substituição tributária&lt;/descricao&gt;
&lt;tipo&gt;R&lt;/tipo&gt;
&lt;/campo&gt;</v>
      </c>
      <c r="V1232" s="192" t="str">
        <f t="shared" si="139"/>
        <v>{"Column9", "VL_BC_ICMS_ST"},</v>
      </c>
      <c r="W1232" s="191" t="str">
        <f>IF(Q1232="Campo","@Campos(posicao = "&amp;K1232&amp;", tipo = '"&amp;R1232&amp;"')@Column(name = """&amp;L1232&amp;""")"&amp;IF(R1232="D","@Temporal(TemporalType.DATE)","")&amp;"private "&amp;VLOOKUP(TEXT(R1232,"@"),Apoio!A:B,2,0)&amp;" "&amp;SUBSTITUTE(LOWER(LEFT(L1232,1))&amp;RIGHT(PROPER(L1232),LEN(L1232)-1),"_","")&amp;";",IF(ISNUMBER(Q1232),IF(R1232="R","@Entity@Table(name = ""reg_"&amp;LOWER(J1232)&amp;""")@XmlRootElement","")&amp;VLOOKUP(J1232,Blocos!D:I,6,0)&amp;Apoio!$E$1&amp;Y1232,""))</f>
        <v>@Campos(posicao = 8, tipo = 'R')@Column(name = "VL_BC_ICMS_ST")private BigDecimal vlBcIcmsSt;</v>
      </c>
      <c r="X1232" s="190" t="str">
        <f>IF(ISNUMBER(Q1232),COUNTIF(Blocos!G:G,J1232),"")</f>
        <v/>
      </c>
      <c r="Y1232" s="190" t="str">
        <f>IF(OR(X1232=0,X1232=""),"",VLOOKUP(SUMIFS(Blocos!A:A,Blocos!H:H,'EFD REGISTROS e Campos (2)'!X1232,Blocos!G:G,'EFD REGISTROS e Campos (2)'!J1232),Blocos!A:L,12,0))</f>
        <v/>
      </c>
      <c r="Z1232" s="190" t="str">
        <f>IF(ISNUMBER(Q1233),VLOOKUP(J1232,Blocos!D:G,4,0),"")</f>
        <v/>
      </c>
      <c r="AA1232" s="190" t="str">
        <f>IF(ISNUMBER(Q1232),CONCATENATE("CREATE TABLE ""reg_",LOWER(J1232),""" (""ID"" bigint NOT NULL AUTO_INCREMENT,  ""HASHFILE"" varchar(255) DEFAULT NULL, ""ID_PAI"" bigint NOT NULL,"),IF(Q1232="Campo",CONCATENATE("""",L1232,""" ",VLOOKUP(R1232,Apoio!A:C,3,0)),""))&amp;IF(Z1232="","",CONCATENATE("PRIMARY KEY (""ID""), KEY ""FK_reg_",LOWER(Z1232),"_ID_PAI"" (""ID_PAI""), CONSTRAINT ""FK_reg_",LOWER(Z1232),"_ID_PAI"" FOREIGN KEY (""ID_PAI"") REFERENCES ""reg_",LOWER(Z1232),""" (""ID"")) ENGINE=InnoDB AUTO_INCREMENT=105774 DEFAULT CHARSET=utf8mb4 COLLATE=utf8mb4_0900_ai_ci;"))</f>
        <v>"VL_BC_ICMS_ST" decimal(15,6) DEFAULT NULL,</v>
      </c>
      <c r="AB1232" s="190" t="str">
        <f t="shared" si="140"/>
        <v>`reg_c790`.`VL_BC_ICMS_ST`,</v>
      </c>
    </row>
    <row r="1233" spans="1:28" ht="14.5" hidden="1" customHeight="1" x14ac:dyDescent="0.3">
      <c r="J1233" s="187" t="str">
        <f t="shared" si="135"/>
        <v>C790</v>
      </c>
      <c r="K1233" s="181">
        <v>9</v>
      </c>
      <c r="L1233" s="289" t="s">
        <v>582</v>
      </c>
      <c r="M1233" s="182" t="s">
        <v>583</v>
      </c>
      <c r="N1233" s="181" t="s">
        <v>32</v>
      </c>
      <c r="O1233" s="181" t="s">
        <v>28</v>
      </c>
      <c r="P1233" s="181">
        <v>2</v>
      </c>
      <c r="Q1233" s="192" t="str">
        <f t="shared" si="136"/>
        <v>Campo</v>
      </c>
      <c r="R1233" s="192" t="s">
        <v>3606</v>
      </c>
      <c r="S1233" s="191" t="str">
        <f t="shared" si="137"/>
        <v/>
      </c>
      <c r="T1233" s="192" t="str">
        <f t="shared" si="138"/>
        <v>&lt;campo posicao="9"&gt;
&lt;coluna&gt;VL_ICMS_ST&lt;/coluna&gt;
&lt;descricao&gt;Valor do ICMS retido por substituição tributária&lt;/descricao&gt;
&lt;tipo&gt;R&lt;/tipo&gt;
&lt;/campo&gt;</v>
      </c>
      <c r="U1233" s="192" t="str">
        <f t="shared" si="134"/>
        <v>&lt;campo posicao="9"&gt;
&lt;coluna&gt;VL_ICMS_ST&lt;/coluna&gt;
&lt;descricao&gt;Valor do ICMS retido por substituição tributária&lt;/descricao&gt;
&lt;tipo&gt;R&lt;/tipo&gt;
&lt;/campo&gt;</v>
      </c>
      <c r="V1233" s="192" t="str">
        <f t="shared" si="139"/>
        <v>{"Column10", "VL_ICMS_ST"},</v>
      </c>
      <c r="W1233" s="191" t="str">
        <f>IF(Q1233="Campo","@Campos(posicao = "&amp;K1233&amp;", tipo = '"&amp;R1233&amp;"')@Column(name = """&amp;L1233&amp;""")"&amp;IF(R1233="D","@Temporal(TemporalType.DATE)","")&amp;"private "&amp;VLOOKUP(TEXT(R1233,"@"),Apoio!A:B,2,0)&amp;" "&amp;SUBSTITUTE(LOWER(LEFT(L1233,1))&amp;RIGHT(PROPER(L1233),LEN(L1233)-1),"_","")&amp;";",IF(ISNUMBER(Q1233),IF(R1233="R","@Entity@Table(name = ""reg_"&amp;LOWER(J1233)&amp;""")@XmlRootElement","")&amp;VLOOKUP(J1233,Blocos!D:I,6,0)&amp;Apoio!$E$1&amp;Y1233,""))</f>
        <v>@Campos(posicao = 9, tipo = 'R')@Column(name = "VL_ICMS_ST")private BigDecimal vlIcmsSt;</v>
      </c>
      <c r="X1233" s="190" t="str">
        <f>IF(ISNUMBER(Q1233),COUNTIF(Blocos!G:G,J1233),"")</f>
        <v/>
      </c>
      <c r="Y1233" s="190" t="str">
        <f>IF(OR(X1233=0,X1233=""),"",VLOOKUP(SUMIFS(Blocos!A:A,Blocos!H:H,'EFD REGISTROS e Campos (2)'!X1233,Blocos!G:G,'EFD REGISTROS e Campos (2)'!J1233),Blocos!A:L,12,0))</f>
        <v/>
      </c>
      <c r="Z1233" s="190" t="str">
        <f>IF(ISNUMBER(Q1234),VLOOKUP(J1233,Blocos!D:G,4,0),"")</f>
        <v/>
      </c>
      <c r="AA1233" s="190" t="str">
        <f>IF(ISNUMBER(Q1233),CONCATENATE("CREATE TABLE ""reg_",LOWER(J1233),""" (""ID"" bigint NOT NULL AUTO_INCREMENT,  ""HASHFILE"" varchar(255) DEFAULT NULL, ""ID_PAI"" bigint NOT NULL,"),IF(Q1233="Campo",CONCATENATE("""",L1233,""" ",VLOOKUP(R1233,Apoio!A:C,3,0)),""))&amp;IF(Z1233="","",CONCATENATE("PRIMARY KEY (""ID""), KEY ""FK_reg_",LOWER(Z1233),"_ID_PAI"" (""ID_PAI""), CONSTRAINT ""FK_reg_",LOWER(Z1233),"_ID_PAI"" FOREIGN KEY (""ID_PAI"") REFERENCES ""reg_",LOWER(Z1233),""" (""ID"")) ENGINE=InnoDB AUTO_INCREMENT=105774 DEFAULT CHARSET=utf8mb4 COLLATE=utf8mb4_0900_ai_ci;"))</f>
        <v>"VL_ICMS_ST" decimal(15,6) DEFAULT NULL,</v>
      </c>
      <c r="AB1233" s="190" t="str">
        <f t="shared" si="140"/>
        <v>`reg_c790`.`VL_ICMS_ST`,</v>
      </c>
    </row>
    <row r="1234" spans="1:28" ht="14.5" hidden="1" customHeight="1" x14ac:dyDescent="0.3">
      <c r="J1234" s="187" t="str">
        <f t="shared" si="135"/>
        <v>C790</v>
      </c>
      <c r="K1234" s="181">
        <v>10</v>
      </c>
      <c r="L1234" s="289" t="s">
        <v>1141</v>
      </c>
      <c r="M1234" s="182" t="s">
        <v>1756</v>
      </c>
      <c r="N1234" s="181" t="s">
        <v>32</v>
      </c>
      <c r="O1234" s="181" t="s">
        <v>28</v>
      </c>
      <c r="P1234" s="181">
        <v>2</v>
      </c>
      <c r="Q1234" s="192" t="str">
        <f t="shared" si="136"/>
        <v>Campo</v>
      </c>
      <c r="R1234" s="192" t="s">
        <v>3606</v>
      </c>
      <c r="S1234" s="191" t="str">
        <f t="shared" si="137"/>
        <v/>
      </c>
      <c r="T1234" s="192" t="str">
        <f t="shared" si="138"/>
        <v>&lt;campo posicao="10"&gt;
&lt;coluna&gt;VL_RED_BC&lt;/coluna&gt;
&lt;descricao&gt;Valor não tributado em função da redução da base de cálculo do ICMS, referente à combinação de CST_ICMS, CFOP e alíquota do ICMS..&lt;/descricao&gt;
&lt;tipo&gt;R&lt;/tipo&gt;
&lt;/campo&gt;</v>
      </c>
      <c r="U1234" s="192" t="str">
        <f t="shared" si="134"/>
        <v>&lt;campo posicao="10"&gt;
&lt;coluna&gt;VL_RED_BC&lt;/coluna&gt;
&lt;descricao&gt;Valor não tributado em função da redução da base de cálculo do ICMS, referente à combinação de CST_ICMS, CFOP e alíquota do ICMS..&lt;/descricao&gt;
&lt;tipo&gt;R&lt;/tipo&gt;
&lt;/campo&gt;</v>
      </c>
      <c r="V1234" s="192" t="str">
        <f t="shared" si="139"/>
        <v>{"Column11", "VL_RED_BC"},</v>
      </c>
      <c r="W1234" s="191" t="str">
        <f>IF(Q1234="Campo","@Campos(posicao = "&amp;K1234&amp;", tipo = '"&amp;R1234&amp;"')@Column(name = """&amp;L1234&amp;""")"&amp;IF(R1234="D","@Temporal(TemporalType.DATE)","")&amp;"private "&amp;VLOOKUP(TEXT(R1234,"@"),Apoio!A:B,2,0)&amp;" "&amp;SUBSTITUTE(LOWER(LEFT(L1234,1))&amp;RIGHT(PROPER(L1234),LEN(L1234)-1),"_","")&amp;";",IF(ISNUMBER(Q1234),IF(R1234="R","@Entity@Table(name = ""reg_"&amp;LOWER(J1234)&amp;""")@XmlRootElement","")&amp;VLOOKUP(J1234,Blocos!D:I,6,0)&amp;Apoio!$E$1&amp;Y1234,""))</f>
        <v>@Campos(posicao = 10, tipo = 'R')@Column(name = "VL_RED_BC")private BigDecimal vlRedBc;</v>
      </c>
      <c r="X1234" s="190" t="str">
        <f>IF(ISNUMBER(Q1234),COUNTIF(Blocos!G:G,J1234),"")</f>
        <v/>
      </c>
      <c r="Y1234" s="190" t="str">
        <f>IF(OR(X1234=0,X1234=""),"",VLOOKUP(SUMIFS(Blocos!A:A,Blocos!H:H,'EFD REGISTROS e Campos (2)'!X1234,Blocos!G:G,'EFD REGISTROS e Campos (2)'!J1234),Blocos!A:L,12,0))</f>
        <v/>
      </c>
      <c r="Z1234" s="190" t="str">
        <f>IF(ISNUMBER(Q1235),VLOOKUP(J1234,Blocos!D:G,4,0),"")</f>
        <v/>
      </c>
      <c r="AA1234" s="190" t="str">
        <f>IF(ISNUMBER(Q1234),CONCATENATE("CREATE TABLE ""reg_",LOWER(J1234),""" (""ID"" bigint NOT NULL AUTO_INCREMENT,  ""HASHFILE"" varchar(255) DEFAULT NULL, ""ID_PAI"" bigint NOT NULL,"),IF(Q1234="Campo",CONCATENATE("""",L1234,""" ",VLOOKUP(R1234,Apoio!A:C,3,0)),""))&amp;IF(Z1234="","",CONCATENATE("PRIMARY KEY (""ID""), KEY ""FK_reg_",LOWER(Z1234),"_ID_PAI"" (""ID_PAI""), CONSTRAINT ""FK_reg_",LOWER(Z1234),"_ID_PAI"" FOREIGN KEY (""ID_PAI"") REFERENCES ""reg_",LOWER(Z1234),""" (""ID"")) ENGINE=InnoDB AUTO_INCREMENT=105774 DEFAULT CHARSET=utf8mb4 COLLATE=utf8mb4_0900_ai_ci;"))</f>
        <v>"VL_RED_BC" decimal(15,6) DEFAULT NULL,</v>
      </c>
      <c r="AB1234" s="190" t="str">
        <f t="shared" si="140"/>
        <v>`reg_c790`.`VL_RED_BC`,</v>
      </c>
    </row>
    <row r="1235" spans="1:28" ht="14.5" hidden="1" customHeight="1" x14ac:dyDescent="0.3">
      <c r="J1235" s="187" t="str">
        <f t="shared" si="135"/>
        <v>C790</v>
      </c>
      <c r="K1235" s="181">
        <v>11</v>
      </c>
      <c r="L1235" s="289" t="s">
        <v>276</v>
      </c>
      <c r="M1235" s="182" t="s">
        <v>381</v>
      </c>
      <c r="N1235" s="181" t="s">
        <v>27</v>
      </c>
      <c r="O1235" s="181">
        <v>6</v>
      </c>
      <c r="P1235" s="181" t="s">
        <v>28</v>
      </c>
      <c r="Q1235" s="192" t="str">
        <f t="shared" si="136"/>
        <v>Campo</v>
      </c>
      <c r="R1235" s="192" t="s">
        <v>27</v>
      </c>
      <c r="S1235" s="191" t="str">
        <f t="shared" si="137"/>
        <v/>
      </c>
      <c r="T1235" s="192" t="str">
        <f t="shared" si="138"/>
        <v>&lt;campo posicao="11"&gt;
&lt;coluna&gt;COD_OBS&lt;/coluna&gt;
&lt;descricao&gt;Código da observação do lançamento fiscal (campo 02 do Registro 0460)&lt;/descricao&gt;
&lt;tipo&gt;C&lt;/tipo&gt;
&lt;/campo&gt;</v>
      </c>
      <c r="U1235" s="192" t="str">
        <f t="shared" si="134"/>
        <v>&lt;campo posicao="11"&gt;
&lt;coluna&gt;COD_OBS&lt;/coluna&gt;
&lt;descricao&gt;Código da observação do lançamento fiscal (campo 02 do Registro 0460)&lt;/descricao&gt;
&lt;tipo&gt;C&lt;/tipo&gt;
&lt;/campo&gt;</v>
      </c>
      <c r="V1235" s="192" t="str">
        <f t="shared" si="139"/>
        <v>{"Column12", "COD_OBS"},</v>
      </c>
      <c r="W1235" s="191" t="str">
        <f>IF(Q1235="Campo","@Campos(posicao = "&amp;K1235&amp;", tipo = '"&amp;R1235&amp;"')@Column(name = """&amp;L1235&amp;""")"&amp;IF(R1235="D","@Temporal(TemporalType.DATE)","")&amp;"private "&amp;VLOOKUP(TEXT(R1235,"@"),Apoio!A:B,2,0)&amp;" "&amp;SUBSTITUTE(LOWER(LEFT(L1235,1))&amp;RIGHT(PROPER(L1235),LEN(L1235)-1),"_","")&amp;";",IF(ISNUMBER(Q1235),IF(R1235="R","@Entity@Table(name = ""reg_"&amp;LOWER(J1235)&amp;""")@XmlRootElement","")&amp;VLOOKUP(J1235,Blocos!D:I,6,0)&amp;Apoio!$E$1&amp;Y1235,""))</f>
        <v>@Campos(posicao = 11, tipo = 'C')@Column(name = "COD_OBS")private String codObs;</v>
      </c>
      <c r="X1235" s="190" t="str">
        <f>IF(ISNUMBER(Q1235),COUNTIF(Blocos!G:G,J1235),"")</f>
        <v/>
      </c>
      <c r="Y1235" s="190" t="str">
        <f>IF(OR(X1235=0,X1235=""),"",VLOOKUP(SUMIFS(Blocos!A:A,Blocos!H:H,'EFD REGISTROS e Campos (2)'!X1235,Blocos!G:G,'EFD REGISTROS e Campos (2)'!J1235),Blocos!A:L,12,0))</f>
        <v/>
      </c>
      <c r="Z1235" s="190" t="str">
        <f>IF(ISNUMBER(Q1236),VLOOKUP(J1235,Blocos!D:G,4,0),"")</f>
        <v>C700</v>
      </c>
      <c r="AA1235" s="190" t="str">
        <f>IF(ISNUMBER(Q1235),CONCATENATE("CREATE TABLE ""reg_",LOWER(J1235),""" (""ID"" bigint NOT NULL AUTO_INCREMENT,  ""HASHFILE"" varchar(255) DEFAULT NULL, ""ID_PAI"" bigint NOT NULL,"),IF(Q1235="Campo",CONCATENATE("""",L1235,""" ",VLOOKUP(R1235,Apoio!A:C,3,0)),""))&amp;IF(Z1235="","",CONCATENATE("PRIMARY KEY (""ID""), KEY ""FK_reg_",LOWER(Z1235),"_ID_PAI"" (""ID_PAI""), CONSTRAINT ""FK_reg_",LOWER(Z1235),"_ID_PAI"" FOREIGN KEY (""ID_PAI"") REFERENCES ""reg_",LOWER(Z1235),""" (""ID"")) ENGINE=InnoDB AUTO_INCREMENT=105774 DEFAULT CHARSET=utf8mb4 COLLATE=utf8mb4_0900_ai_ci;"))</f>
        <v>"COD_OBS" varchar(255) DEFAULT NULL,PRIMARY KEY ("ID"), KEY "FK_reg_c700_ID_PAI" ("ID_PAI"), CONSTRAINT "FK_reg_c700_ID_PAI" FOREIGN KEY ("ID_PAI") REFERENCES "reg_c700" ("ID")) ENGINE=InnoDB AUTO_INCREMENT=105774 DEFAULT CHARSET=utf8mb4 COLLATE=utf8mb4_0900_ai_ci;</v>
      </c>
      <c r="AB1235" s="190" t="str">
        <f t="shared" si="140"/>
        <v>`reg_c790`.`COD_OBS`,FROM `efdicms`.`reg_c790`;"</v>
      </c>
    </row>
    <row r="1236" spans="1:28" ht="14.5" hidden="1" customHeight="1" collapsed="1" x14ac:dyDescent="0.3">
      <c r="A1236" s="180" t="s">
        <v>115</v>
      </c>
      <c r="F1236" s="180" t="s">
        <v>1757</v>
      </c>
      <c r="I1236" s="180" t="s">
        <v>144</v>
      </c>
      <c r="J1236" s="187" t="str">
        <f t="shared" si="135"/>
        <v>C791</v>
      </c>
      <c r="K1236" s="195" t="s">
        <v>1758</v>
      </c>
      <c r="Q1236" s="192">
        <f t="shared" si="136"/>
        <v>4</v>
      </c>
      <c r="S1236" s="191" t="str">
        <f t="shared" si="137"/>
        <v>&lt;/registro&gt;
&lt;registro codigo="C791" perfil="AB" nivel="4"&gt;</v>
      </c>
      <c r="T1236" s="192" t="str">
        <f t="shared" si="138"/>
        <v/>
      </c>
      <c r="U1236" s="192" t="str">
        <f t="shared" si="134"/>
        <v>&lt;/registro&gt;
&lt;registro codigo="C791" perfil="AB" nivel="4"&gt;</v>
      </c>
      <c r="V1236" s="192" t="str">
        <f t="shared" si="139"/>
        <v/>
      </c>
      <c r="W1236" s="191" t="str">
        <f>IF(Q1236="Campo","@Campos(posicao = "&amp;K1236&amp;", tipo = '"&amp;R1236&amp;"')@Column(name = """&amp;L1236&amp;""")"&amp;IF(R1236="D","@Temporal(TemporalType.DATE)","")&amp;"private "&amp;VLOOKUP(TEXT(R1236,"@"),Apoio!A:B,2,0)&amp;" "&amp;SUBSTITUTE(LOWER(LEFT(L1236,1))&amp;RIGHT(PROPER(L1236),LEN(L1236)-1),"_","")&amp;";",IF(ISNUMBER(Q1236),IF(R1236="R","@Entity@Table(name = ""reg_"&amp;LOWER(J1236)&amp;""")@XmlRootElement","")&amp;VLOOKUP(J1236,Blocos!D:I,6,0)&amp;Apoio!$E$1&amp;Y1236,""))</f>
        <v>@Registros(nivel = 4) public class RegC791 implements Serializable { private static final long serialVersionUID = 1L; @Id @GeneratedValue(strategy = GenerationType.IDENTITY) @Basic(optional = false) @Column(name = "ID" ) private Long id;@ManyToOne(fetch = FetchType.LAZY) @JoinColumn(name = "ID_PAI", nullable = false) private RegC790 idPai; public RegC790 getIdPai() {return idPai;}public void setIdPai(Object idPai) {this.idPai = (RegC790) idPai;}public RegC791() { } public RegC791(Long id) { this.id = id; } public RegC791(Long id, RegC790 idPai, long linha, String hash) { this.id = id; this.idPai = idPai; this.linha = linha; this.hash = hash; }public Long getId() { return id; } public void setId(Long id) { this.id = id; }@Basic(optional = false)@Column(name = "LINHA")private long linha;@Basic(optional = false)@Column(name = "HASH")private String hash;</v>
      </c>
      <c r="X1236" s="190">
        <f>IF(ISNUMBER(Q1236),COUNTIF(Blocos!G:G,J1236),"")</f>
        <v>0</v>
      </c>
      <c r="Y1236" s="190" t="str">
        <f>IF(OR(X1236=0,X1236=""),"",VLOOKUP(SUMIFS(Blocos!A:A,Blocos!H:H,'EFD REGISTROS e Campos (2)'!X1236,Blocos!G:G,'EFD REGISTROS e Campos (2)'!J1236),Blocos!A:L,12,0))</f>
        <v/>
      </c>
      <c r="Z1236" s="190" t="str">
        <f>IF(ISNUMBER(Q1237),VLOOKUP(J1236,Blocos!D:G,4,0),"")</f>
        <v/>
      </c>
      <c r="AA1236" s="190" t="str">
        <f>IF(ISNUMBER(Q1236),CONCATENATE("CREATE TABLE ""reg_",LOWER(J1236),""" (""ID"" bigint NOT NULL AUTO_INCREMENT,  ""HASHFILE"" varchar(255) DEFAULT NULL, ""ID_PAI"" bigint NOT NULL,"),IF(Q1236="Campo",CONCATENATE("""",L1236,""" ",VLOOKUP(R1236,Apoio!A:C,3,0)),""))&amp;IF(Z1236="","",CONCATENATE("PRIMARY KEY (""ID""), KEY ""FK_reg_",LOWER(Z1236),"_ID_PAI"" (""ID_PAI""), CONSTRAINT ""FK_reg_",LOWER(Z1236),"_ID_PAI"" FOREIGN KEY (""ID_PAI"") REFERENCES ""reg_",LOWER(Z1236),""" (""ID"")) ENGINE=InnoDB AUTO_INCREMENT=105774 DEFAULT CHARSET=utf8mb4 COLLATE=utf8mb4_0900_ai_ci;"))</f>
        <v>CREATE TABLE "reg_c791" ("ID" bigint NOT NULL AUTO_INCREMENT,  "HASHFILE" varchar(255) DEFAULT NULL, "ID_PAI" bigint NOT NULL,</v>
      </c>
      <c r="AB1236" s="190" t="str">
        <f t="shared" si="140"/>
        <v/>
      </c>
    </row>
    <row r="1237" spans="1:28" ht="14.5" hidden="1" customHeight="1" x14ac:dyDescent="0.3">
      <c r="J1237" s="187" t="str">
        <f t="shared" si="135"/>
        <v>C791</v>
      </c>
      <c r="K1237" s="181">
        <v>1</v>
      </c>
      <c r="L1237" s="289" t="s">
        <v>25</v>
      </c>
      <c r="M1237" s="182" t="s">
        <v>1759</v>
      </c>
      <c r="N1237" s="181" t="s">
        <v>27</v>
      </c>
      <c r="O1237" s="181">
        <v>4</v>
      </c>
      <c r="P1237" s="181" t="s">
        <v>28</v>
      </c>
      <c r="Q1237" s="192" t="str">
        <f t="shared" si="136"/>
        <v>Campo</v>
      </c>
      <c r="R1237" s="192" t="s">
        <v>27</v>
      </c>
      <c r="S1237" s="191" t="str">
        <f t="shared" si="137"/>
        <v/>
      </c>
      <c r="T1237" s="192" t="str">
        <f t="shared" si="138"/>
        <v>&lt;campo posicao="1"&gt;
&lt;coluna&gt;REG&lt;/coluna&gt;
&lt;descricao&gt;Texto fixo contendo "C791"&lt;/descricao&gt;
&lt;tipo&gt;C&lt;/tipo&gt;
&lt;/campo&gt;</v>
      </c>
      <c r="U1237" s="192" t="str">
        <f t="shared" si="134"/>
        <v>&lt;campo posicao="1"&gt;
&lt;coluna&gt;REG&lt;/coluna&gt;
&lt;descricao&gt;Texto fixo contendo "C791"&lt;/descricao&gt;
&lt;tipo&gt;C&lt;/tipo&gt;
&lt;/campo&gt;</v>
      </c>
      <c r="V1237" s="192" t="str">
        <f t="shared" si="139"/>
        <v>{"Column2", "REG"},</v>
      </c>
      <c r="W1237" s="191" t="str">
        <f>IF(Q1237="Campo","@Campos(posicao = "&amp;K1237&amp;", tipo = '"&amp;R1237&amp;"')@Column(name = """&amp;L1237&amp;""")"&amp;IF(R1237="D","@Temporal(TemporalType.DATE)","")&amp;"private "&amp;VLOOKUP(TEXT(R1237,"@"),Apoio!A:B,2,0)&amp;" "&amp;SUBSTITUTE(LOWER(LEFT(L1237,1))&amp;RIGHT(PROPER(L1237),LEN(L1237)-1),"_","")&amp;";",IF(ISNUMBER(Q1237),IF(R1237="R","@Entity@Table(name = ""reg_"&amp;LOWER(J1237)&amp;""")@XmlRootElement","")&amp;VLOOKUP(J1237,Blocos!D:I,6,0)&amp;Apoio!$E$1&amp;Y1237,""))</f>
        <v>@Campos(posicao = 1, tipo = 'C')@Column(name = "REG")private String reg;</v>
      </c>
      <c r="X1237" s="190" t="str">
        <f>IF(ISNUMBER(Q1237),COUNTIF(Blocos!G:G,J1237),"")</f>
        <v/>
      </c>
      <c r="Y1237" s="190" t="str">
        <f>IF(OR(X1237=0,X1237=""),"",VLOOKUP(SUMIFS(Blocos!A:A,Blocos!H:H,'EFD REGISTROS e Campos (2)'!X1237,Blocos!G:G,'EFD REGISTROS e Campos (2)'!J1237),Blocos!A:L,12,0))</f>
        <v/>
      </c>
      <c r="Z1237" s="190" t="str">
        <f>IF(ISNUMBER(Q1238),VLOOKUP(J1237,Blocos!D:G,4,0),"")</f>
        <v/>
      </c>
      <c r="AA1237" s="190" t="str">
        <f>IF(ISNUMBER(Q1237),CONCATENATE("CREATE TABLE ""reg_",LOWER(J1237),""" (""ID"" bigint NOT NULL AUTO_INCREMENT,  ""HASHFILE"" varchar(255) DEFAULT NULL, ""ID_PAI"" bigint NOT NULL,"),IF(Q1237="Campo",CONCATENATE("""",L1237,""" ",VLOOKUP(R1237,Apoio!A:C,3,0)),""))&amp;IF(Z1237="","",CONCATENATE("PRIMARY KEY (""ID""), KEY ""FK_reg_",LOWER(Z1237),"_ID_PAI"" (""ID_PAI""), CONSTRAINT ""FK_reg_",LOWER(Z1237),"_ID_PAI"" FOREIGN KEY (""ID_PAI"") REFERENCES ""reg_",LOWER(Z1237),""" (""ID"")) ENGINE=InnoDB AUTO_INCREMENT=105774 DEFAULT CHARSET=utf8mb4 COLLATE=utf8mb4_0900_ai_ci;"))</f>
        <v>"REG" varchar(255) DEFAULT NULL,</v>
      </c>
      <c r="AB1237" s="190" t="str">
        <f t="shared" si="140"/>
        <v>USE `efdicms`;SELECT `reg_c791`.`REG`,</v>
      </c>
    </row>
    <row r="1238" spans="1:28" ht="14.5" hidden="1" customHeight="1" x14ac:dyDescent="0.3">
      <c r="J1238" s="187" t="str">
        <f t="shared" si="135"/>
        <v>C791</v>
      </c>
      <c r="K1238" s="181">
        <v>2</v>
      </c>
      <c r="L1238" s="289" t="s">
        <v>52</v>
      </c>
      <c r="M1238" s="182" t="s">
        <v>1760</v>
      </c>
      <c r="N1238" s="181" t="s">
        <v>27</v>
      </c>
      <c r="O1238" s="181" t="s">
        <v>54</v>
      </c>
      <c r="P1238" s="181" t="s">
        <v>28</v>
      </c>
      <c r="Q1238" s="192" t="str">
        <f t="shared" si="136"/>
        <v>Campo</v>
      </c>
      <c r="R1238" s="192" t="s">
        <v>27</v>
      </c>
      <c r="S1238" s="191" t="str">
        <f t="shared" si="137"/>
        <v/>
      </c>
      <c r="T1238" s="192" t="str">
        <f t="shared" si="138"/>
        <v>&lt;campo posicao="2"&gt;
&lt;coluna&gt;UF&lt;/coluna&gt;
&lt;descricao&gt;Sigla da unidade da federação a que se refere a retenção ST&lt;/descricao&gt;
&lt;tipo&gt;C&lt;/tipo&gt;
&lt;/campo&gt;</v>
      </c>
      <c r="U1238" s="192" t="str">
        <f t="shared" si="134"/>
        <v>&lt;campo posicao="2"&gt;
&lt;coluna&gt;UF&lt;/coluna&gt;
&lt;descricao&gt;Sigla da unidade da federação a que se refere a retenção ST&lt;/descricao&gt;
&lt;tipo&gt;C&lt;/tipo&gt;
&lt;/campo&gt;</v>
      </c>
      <c r="V1238" s="192" t="str">
        <f t="shared" si="139"/>
        <v>{"Column3", "UF"},</v>
      </c>
      <c r="W1238" s="191" t="str">
        <f>IF(Q1238="Campo","@Campos(posicao = "&amp;K1238&amp;", tipo = '"&amp;R1238&amp;"')@Column(name = """&amp;L1238&amp;""")"&amp;IF(R1238="D","@Temporal(TemporalType.DATE)","")&amp;"private "&amp;VLOOKUP(TEXT(R1238,"@"),Apoio!A:B,2,0)&amp;" "&amp;SUBSTITUTE(LOWER(LEFT(L1238,1))&amp;RIGHT(PROPER(L1238),LEN(L1238)-1),"_","")&amp;";",IF(ISNUMBER(Q1238),IF(R1238="R","@Entity@Table(name = ""reg_"&amp;LOWER(J1238)&amp;""")@XmlRootElement","")&amp;VLOOKUP(J1238,Blocos!D:I,6,0)&amp;Apoio!$E$1&amp;Y1238,""))</f>
        <v>@Campos(posicao = 2, tipo = 'C')@Column(name = "UF")private String uf;</v>
      </c>
      <c r="X1238" s="190" t="str">
        <f>IF(ISNUMBER(Q1238),COUNTIF(Blocos!G:G,J1238),"")</f>
        <v/>
      </c>
      <c r="Y1238" s="190" t="str">
        <f>IF(OR(X1238=0,X1238=""),"",VLOOKUP(SUMIFS(Blocos!A:A,Blocos!H:H,'EFD REGISTROS e Campos (2)'!X1238,Blocos!G:G,'EFD REGISTROS e Campos (2)'!J1238),Blocos!A:L,12,0))</f>
        <v/>
      </c>
      <c r="Z1238" s="190" t="str">
        <f>IF(ISNUMBER(Q1239),VLOOKUP(J1238,Blocos!D:G,4,0),"")</f>
        <v/>
      </c>
      <c r="AA1238" s="190" t="str">
        <f>IF(ISNUMBER(Q1238),CONCATENATE("CREATE TABLE ""reg_",LOWER(J1238),""" (""ID"" bigint NOT NULL AUTO_INCREMENT,  ""HASHFILE"" varchar(255) DEFAULT NULL, ""ID_PAI"" bigint NOT NULL,"),IF(Q1238="Campo",CONCATENATE("""",L1238,""" ",VLOOKUP(R1238,Apoio!A:C,3,0)),""))&amp;IF(Z1238="","",CONCATENATE("PRIMARY KEY (""ID""), KEY ""FK_reg_",LOWER(Z1238),"_ID_PAI"" (""ID_PAI""), CONSTRAINT ""FK_reg_",LOWER(Z1238),"_ID_PAI"" FOREIGN KEY (""ID_PAI"") REFERENCES ""reg_",LOWER(Z1238),""" (""ID"")) ENGINE=InnoDB AUTO_INCREMENT=105774 DEFAULT CHARSET=utf8mb4 COLLATE=utf8mb4_0900_ai_ci;"))</f>
        <v>"UF" varchar(255) DEFAULT NULL,</v>
      </c>
      <c r="AB1238" s="190" t="str">
        <f t="shared" si="140"/>
        <v>`reg_c791`.`UF`,</v>
      </c>
    </row>
    <row r="1239" spans="1:28" ht="14.5" hidden="1" customHeight="1" x14ac:dyDescent="0.3">
      <c r="J1239" s="187" t="str">
        <f t="shared" si="135"/>
        <v>C791</v>
      </c>
      <c r="K1239" s="181">
        <v>3</v>
      </c>
      <c r="L1239" s="289" t="s">
        <v>580</v>
      </c>
      <c r="M1239" s="182" t="s">
        <v>581</v>
      </c>
      <c r="N1239" s="181" t="s">
        <v>32</v>
      </c>
      <c r="O1239" s="181" t="s">
        <v>28</v>
      </c>
      <c r="P1239" s="181">
        <v>2</v>
      </c>
      <c r="Q1239" s="192" t="str">
        <f t="shared" si="136"/>
        <v>Campo</v>
      </c>
      <c r="R1239" s="192" t="s">
        <v>3606</v>
      </c>
      <c r="S1239" s="191" t="str">
        <f t="shared" si="137"/>
        <v/>
      </c>
      <c r="T1239" s="192" t="str">
        <f t="shared" si="138"/>
        <v>&lt;campo posicao="3"&gt;
&lt;coluna&gt;VL_BC_ICMS_ST&lt;/coluna&gt;
&lt;descricao&gt;Valor da base de cálculo do ICMS substituição tributária&lt;/descricao&gt;
&lt;tipo&gt;R&lt;/tipo&gt;
&lt;/campo&gt;</v>
      </c>
      <c r="U1239" s="192" t="str">
        <f t="shared" si="134"/>
        <v>&lt;campo posicao="3"&gt;
&lt;coluna&gt;VL_BC_ICMS_ST&lt;/coluna&gt;
&lt;descricao&gt;Valor da base de cálculo do ICMS substituição tributária&lt;/descricao&gt;
&lt;tipo&gt;R&lt;/tipo&gt;
&lt;/campo&gt;</v>
      </c>
      <c r="V1239" s="192" t="str">
        <f t="shared" si="139"/>
        <v>{"Column4", "VL_BC_ICMS_ST"},</v>
      </c>
      <c r="W1239" s="191" t="str">
        <f>IF(Q1239="Campo","@Campos(posicao = "&amp;K1239&amp;", tipo = '"&amp;R1239&amp;"')@Column(name = """&amp;L1239&amp;""")"&amp;IF(R1239="D","@Temporal(TemporalType.DATE)","")&amp;"private "&amp;VLOOKUP(TEXT(R1239,"@"),Apoio!A:B,2,0)&amp;" "&amp;SUBSTITUTE(LOWER(LEFT(L1239,1))&amp;RIGHT(PROPER(L1239),LEN(L1239)-1),"_","")&amp;";",IF(ISNUMBER(Q1239),IF(R1239="R","@Entity@Table(name = ""reg_"&amp;LOWER(J1239)&amp;""")@XmlRootElement","")&amp;VLOOKUP(J1239,Blocos!D:I,6,0)&amp;Apoio!$E$1&amp;Y1239,""))</f>
        <v>@Campos(posicao = 3, tipo = 'R')@Column(name = "VL_BC_ICMS_ST")private BigDecimal vlBcIcmsSt;</v>
      </c>
      <c r="X1239" s="190" t="str">
        <f>IF(ISNUMBER(Q1239),COUNTIF(Blocos!G:G,J1239),"")</f>
        <v/>
      </c>
      <c r="Y1239" s="190" t="str">
        <f>IF(OR(X1239=0,X1239=""),"",VLOOKUP(SUMIFS(Blocos!A:A,Blocos!H:H,'EFD REGISTROS e Campos (2)'!X1239,Blocos!G:G,'EFD REGISTROS e Campos (2)'!J1239),Blocos!A:L,12,0))</f>
        <v/>
      </c>
      <c r="Z1239" s="190" t="str">
        <f>IF(ISNUMBER(Q1240),VLOOKUP(J1239,Blocos!D:G,4,0),"")</f>
        <v/>
      </c>
      <c r="AA1239" s="190" t="str">
        <f>IF(ISNUMBER(Q1239),CONCATENATE("CREATE TABLE ""reg_",LOWER(J1239),""" (""ID"" bigint NOT NULL AUTO_INCREMENT,  ""HASHFILE"" varchar(255) DEFAULT NULL, ""ID_PAI"" bigint NOT NULL,"),IF(Q1239="Campo",CONCATENATE("""",L1239,""" ",VLOOKUP(R1239,Apoio!A:C,3,0)),""))&amp;IF(Z1239="","",CONCATENATE("PRIMARY KEY (""ID""), KEY ""FK_reg_",LOWER(Z1239),"_ID_PAI"" (""ID_PAI""), CONSTRAINT ""FK_reg_",LOWER(Z1239),"_ID_PAI"" FOREIGN KEY (""ID_PAI"") REFERENCES ""reg_",LOWER(Z1239),""" (""ID"")) ENGINE=InnoDB AUTO_INCREMENT=105774 DEFAULT CHARSET=utf8mb4 COLLATE=utf8mb4_0900_ai_ci;"))</f>
        <v>"VL_BC_ICMS_ST" decimal(15,6) DEFAULT NULL,</v>
      </c>
      <c r="AB1239" s="190" t="str">
        <f t="shared" si="140"/>
        <v>`reg_c791`.`VL_BC_ICMS_ST`,</v>
      </c>
    </row>
    <row r="1240" spans="1:28" ht="14.5" hidden="1" customHeight="1" x14ac:dyDescent="0.3">
      <c r="J1240" s="187" t="str">
        <f t="shared" si="135"/>
        <v>C791</v>
      </c>
      <c r="K1240" s="181">
        <v>4</v>
      </c>
      <c r="L1240" s="289" t="s">
        <v>582</v>
      </c>
      <c r="M1240" s="182" t="s">
        <v>583</v>
      </c>
      <c r="N1240" s="181" t="s">
        <v>32</v>
      </c>
      <c r="O1240" s="181" t="s">
        <v>28</v>
      </c>
      <c r="P1240" s="181">
        <v>2</v>
      </c>
      <c r="Q1240" s="192" t="str">
        <f t="shared" si="136"/>
        <v>Campo</v>
      </c>
      <c r="R1240" s="192" t="s">
        <v>3606</v>
      </c>
      <c r="S1240" s="191" t="str">
        <f t="shared" si="137"/>
        <v/>
      </c>
      <c r="T1240" s="192" t="str">
        <f t="shared" si="138"/>
        <v>&lt;campo posicao="4"&gt;
&lt;coluna&gt;VL_ICMS_ST&lt;/coluna&gt;
&lt;descricao&gt;Valor do ICMS retido por substituição tributária&lt;/descricao&gt;
&lt;tipo&gt;R&lt;/tipo&gt;
&lt;/campo&gt;</v>
      </c>
      <c r="U1240" s="192" t="str">
        <f t="shared" si="134"/>
        <v>&lt;campo posicao="4"&gt;
&lt;coluna&gt;VL_ICMS_ST&lt;/coluna&gt;
&lt;descricao&gt;Valor do ICMS retido por substituição tributária&lt;/descricao&gt;
&lt;tipo&gt;R&lt;/tipo&gt;
&lt;/campo&gt;</v>
      </c>
      <c r="V1240" s="192" t="str">
        <f t="shared" si="139"/>
        <v>{"Column5", "VL_ICMS_ST"},</v>
      </c>
      <c r="W1240" s="191" t="str">
        <f>IF(Q1240="Campo","@Campos(posicao = "&amp;K1240&amp;", tipo = '"&amp;R1240&amp;"')@Column(name = """&amp;L1240&amp;""")"&amp;IF(R1240="D","@Temporal(TemporalType.DATE)","")&amp;"private "&amp;VLOOKUP(TEXT(R1240,"@"),Apoio!A:B,2,0)&amp;" "&amp;SUBSTITUTE(LOWER(LEFT(L1240,1))&amp;RIGHT(PROPER(L1240),LEN(L1240)-1),"_","")&amp;";",IF(ISNUMBER(Q1240),IF(R1240="R","@Entity@Table(name = ""reg_"&amp;LOWER(J1240)&amp;""")@XmlRootElement","")&amp;VLOOKUP(J1240,Blocos!D:I,6,0)&amp;Apoio!$E$1&amp;Y1240,""))</f>
        <v>@Campos(posicao = 4, tipo = 'R')@Column(name = "VL_ICMS_ST")private BigDecimal vlIcmsSt;</v>
      </c>
      <c r="X1240" s="190" t="str">
        <f>IF(ISNUMBER(Q1240),COUNTIF(Blocos!G:G,J1240),"")</f>
        <v/>
      </c>
      <c r="Y1240" s="190" t="str">
        <f>IF(OR(X1240=0,X1240=""),"",VLOOKUP(SUMIFS(Blocos!A:A,Blocos!H:H,'EFD REGISTROS e Campos (2)'!X1240,Blocos!G:G,'EFD REGISTROS e Campos (2)'!J1240),Blocos!A:L,12,0))</f>
        <v/>
      </c>
      <c r="Z1240" s="190" t="str">
        <f>IF(ISNUMBER(Q1241),VLOOKUP(J1240,Blocos!D:G,4,0),"")</f>
        <v>C790</v>
      </c>
      <c r="AA1240" s="190" t="str">
        <f>IF(ISNUMBER(Q1240),CONCATENATE("CREATE TABLE ""reg_",LOWER(J1240),""" (""ID"" bigint NOT NULL AUTO_INCREMENT,  ""HASHFILE"" varchar(255) DEFAULT NULL, ""ID_PAI"" bigint NOT NULL,"),IF(Q1240="Campo",CONCATENATE("""",L1240,""" ",VLOOKUP(R1240,Apoio!A:C,3,0)),""))&amp;IF(Z1240="","",CONCATENATE("PRIMARY KEY (""ID""), KEY ""FK_reg_",LOWER(Z1240),"_ID_PAI"" (""ID_PAI""), CONSTRAINT ""FK_reg_",LOWER(Z1240),"_ID_PAI"" FOREIGN KEY (""ID_PAI"") REFERENCES ""reg_",LOWER(Z1240),""" (""ID"")) ENGINE=InnoDB AUTO_INCREMENT=105774 DEFAULT CHARSET=utf8mb4 COLLATE=utf8mb4_0900_ai_ci;"))</f>
        <v>"VL_ICMS_ST" decimal(15,6) DEFAULT NULL,PRIMARY KEY ("ID"), KEY "FK_reg_c790_ID_PAI" ("ID_PAI"), CONSTRAINT "FK_reg_c790_ID_PAI" FOREIGN KEY ("ID_PAI") REFERENCES "reg_c790" ("ID")) ENGINE=InnoDB AUTO_INCREMENT=105774 DEFAULT CHARSET=utf8mb4 COLLATE=utf8mb4_0900_ai_ci;</v>
      </c>
      <c r="AB1240" s="190" t="str">
        <f t="shared" si="140"/>
        <v>`reg_c791`.`VL_ICMS_ST`,FROM `efdicms`.`reg_c791`;"</v>
      </c>
    </row>
    <row r="1241" spans="1:28" ht="14.5" hidden="1" customHeight="1" collapsed="1" x14ac:dyDescent="0.3">
      <c r="A1241" s="180" t="s">
        <v>1497</v>
      </c>
      <c r="D1241" s="180" t="s">
        <v>1761</v>
      </c>
      <c r="I1241" s="180" t="s">
        <v>108</v>
      </c>
      <c r="J1241" s="187" t="str">
        <f t="shared" si="135"/>
        <v>C800</v>
      </c>
      <c r="K1241" s="195" t="s">
        <v>1762</v>
      </c>
      <c r="Q1241" s="192">
        <f t="shared" si="136"/>
        <v>2</v>
      </c>
      <c r="S1241" s="191" t="str">
        <f t="shared" si="137"/>
        <v>&lt;/registro&gt;
&lt;registro codigo="C800" perfil="A" nivel="2"&gt;</v>
      </c>
      <c r="T1241" s="192" t="str">
        <f t="shared" si="138"/>
        <v/>
      </c>
      <c r="U1241" s="192" t="str">
        <f t="shared" si="134"/>
        <v>&lt;/registro&gt;
&lt;registro codigo="C800" perfil="A" nivel="2"&gt;</v>
      </c>
      <c r="V1241" s="192" t="str">
        <f t="shared" si="139"/>
        <v/>
      </c>
      <c r="W1241" s="191" t="str">
        <f>IF(Q1241="Campo","@Campos(posicao = "&amp;K1241&amp;", tipo = '"&amp;R1241&amp;"')@Column(name = """&amp;L1241&amp;""")"&amp;IF(R1241="D","@Temporal(TemporalType.DATE)","")&amp;"private "&amp;VLOOKUP(TEXT(R1241,"@"),Apoio!A:B,2,0)&amp;" "&amp;SUBSTITUTE(LOWER(LEFT(L1241,1))&amp;RIGHT(PROPER(L1241),LEN(L1241)-1),"_","")&amp;";",IF(ISNUMBER(Q1241),IF(R1241="R","@Entity@Table(name = ""reg_"&amp;LOWER(J1241)&amp;""")@XmlRootElement","")&amp;VLOOKUP(J1241,Blocos!D:I,6,0)&amp;Apoio!$E$1&amp;Y1241,""))</f>
        <v>@Registros(nivel = 2) public class RegC800 implements Serializable { private static final long serialVersionUID = 1L; @Id @GeneratedValue(strategy = GenerationType.IDENTITY) @Basic(optional = false) @Column(name = "ID" ) private Long id;@ManyToOne(fetch = FetchType.LAZY) @JoinColumn(name = "ID_PAI", nullable = false) private RegC001 idPai; public RegC001 getIdPai() {return idPai;}public void setIdPai(Object idPai) {this.idPai = (RegC001) idPai;}public RegC800() { } public RegC800(Long id) { this.id = id; } public RegC800(Long id, RegC001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List&lt;RegC810&gt; regC810;public List&lt;RegC810&gt; getRegC810() {return regC810;}public void setRegC810(List&lt;RegC810&gt; regC810) {this.regC810 = regC810;}@OneToMany( cascade = CascadeType.ALL, fetch = FetchType.LAZY, mappedBy = "idPai")private  List&lt;RegC850&gt; regC850;public List&lt;RegC850&gt; getRegC850() {return regC850;}public void setRegC850(List&lt;RegC850&gt; regC850) {this.regC850 = regC850;}@OneToMany( cascade = CascadeType.ALL, fetch = FetchType.LAZY, mappedBy = "idPai")private  List&lt;RegC855&gt; regC855;public List&lt;RegC855&gt; getRegC855() {return regC855;}public void setRegC855(List&lt;RegC855&gt; regC855) {this.regC855 = regC855;}</v>
      </c>
      <c r="X1241" s="190">
        <f>IF(ISNUMBER(Q1241),COUNTIF(Blocos!G:G,J1241),"")</f>
        <v>3</v>
      </c>
      <c r="Y1241" s="190" t="str">
        <f>IF(OR(X1241=0,X1241=""),"",VLOOKUP(SUMIFS(Blocos!A:A,Blocos!H:H,'EFD REGISTROS e Campos (2)'!X1241,Blocos!G:G,'EFD REGISTROS e Campos (2)'!J1241),Blocos!A:L,12,0))</f>
        <v>@OneToMany( cascade = CascadeType.ALL, fetch = FetchType.LAZY, mappedBy = "idPai")private  List&lt;RegC810&gt; regC810;public List&lt;RegC810&gt; getRegC810() {return regC810;}public void setRegC810(List&lt;RegC810&gt; regC810) {this.regC810 = regC810;}@OneToMany( cascade = CascadeType.ALL, fetch = FetchType.LAZY, mappedBy = "idPai")private  List&lt;RegC850&gt; regC850;public List&lt;RegC850&gt; getRegC850() {return regC850;}public void setRegC850(List&lt;RegC850&gt; regC850) {this.regC850 = regC850;}@OneToMany( cascade = CascadeType.ALL, fetch = FetchType.LAZY, mappedBy = "idPai")private  List&lt;RegC855&gt; regC855;public List&lt;RegC855&gt; getRegC855() {return regC855;}public void setRegC855(List&lt;RegC855&gt; regC855) {this.regC855 = regC855;}</v>
      </c>
      <c r="Z1241" s="190" t="str">
        <f>IF(ISNUMBER(Q1242),VLOOKUP(J1241,Blocos!D:G,4,0),"")</f>
        <v/>
      </c>
      <c r="AA1241" s="190" t="str">
        <f>IF(ISNUMBER(Q1241),CONCATENATE("CREATE TABLE ""reg_",LOWER(J1241),""" (""ID"" bigint NOT NULL AUTO_INCREMENT,  ""HASHFILE"" varchar(255) DEFAULT NULL, ""ID_PAI"" bigint NOT NULL,"),IF(Q1241="Campo",CONCATENATE("""",L1241,""" ",VLOOKUP(R1241,Apoio!A:C,3,0)),""))&amp;IF(Z1241="","",CONCATENATE("PRIMARY KEY (""ID""), KEY ""FK_reg_",LOWER(Z1241),"_ID_PAI"" (""ID_PAI""), CONSTRAINT ""FK_reg_",LOWER(Z1241),"_ID_PAI"" FOREIGN KEY (""ID_PAI"") REFERENCES ""reg_",LOWER(Z1241),""" (""ID"")) ENGINE=InnoDB AUTO_INCREMENT=105774 DEFAULT CHARSET=utf8mb4 COLLATE=utf8mb4_0900_ai_ci;"))</f>
        <v>CREATE TABLE "reg_c800" ("ID" bigint NOT NULL AUTO_INCREMENT,  "HASHFILE" varchar(255) DEFAULT NULL, "ID_PAI" bigint NOT NULL,</v>
      </c>
      <c r="AB1241" s="190" t="str">
        <f t="shared" si="140"/>
        <v/>
      </c>
    </row>
    <row r="1242" spans="1:28" ht="14.5" hidden="1" customHeight="1" x14ac:dyDescent="0.3">
      <c r="J1242" s="187" t="str">
        <f t="shared" si="135"/>
        <v>C800</v>
      </c>
      <c r="K1242" s="181">
        <v>1</v>
      </c>
      <c r="L1242" s="289" t="s">
        <v>25</v>
      </c>
      <c r="M1242" s="182" t="s">
        <v>1763</v>
      </c>
      <c r="N1242" s="181" t="s">
        <v>27</v>
      </c>
      <c r="O1242" s="181">
        <v>4</v>
      </c>
      <c r="P1242" s="181" t="s">
        <v>28</v>
      </c>
      <c r="Q1242" s="192" t="str">
        <f t="shared" si="136"/>
        <v>Campo</v>
      </c>
      <c r="R1242" s="192" t="s">
        <v>27</v>
      </c>
      <c r="S1242" s="191" t="str">
        <f t="shared" si="137"/>
        <v/>
      </c>
      <c r="T1242" s="192" t="str">
        <f t="shared" si="138"/>
        <v>&lt;campo posicao="1"&gt;
&lt;coluna&gt;REG&lt;/coluna&gt;
&lt;descricao&gt;Texto fixo contendo "C800"&lt;/descricao&gt;
&lt;tipo&gt;C&lt;/tipo&gt;
&lt;/campo&gt;</v>
      </c>
      <c r="U1242" s="192" t="str">
        <f t="shared" si="134"/>
        <v>&lt;campo posicao="1"&gt;
&lt;coluna&gt;REG&lt;/coluna&gt;
&lt;descricao&gt;Texto fixo contendo "C800"&lt;/descricao&gt;
&lt;tipo&gt;C&lt;/tipo&gt;
&lt;/campo&gt;</v>
      </c>
      <c r="V1242" s="192" t="str">
        <f t="shared" si="139"/>
        <v>{"Column2", "REG"},</v>
      </c>
      <c r="W1242" s="191" t="str">
        <f>IF(Q1242="Campo","@Campos(posicao = "&amp;K1242&amp;", tipo = '"&amp;R1242&amp;"')@Column(name = """&amp;L1242&amp;""")"&amp;IF(R1242="D","@Temporal(TemporalType.DATE)","")&amp;"private "&amp;VLOOKUP(TEXT(R1242,"@"),Apoio!A:B,2,0)&amp;" "&amp;SUBSTITUTE(LOWER(LEFT(L1242,1))&amp;RIGHT(PROPER(L1242),LEN(L1242)-1),"_","")&amp;";",IF(ISNUMBER(Q1242),IF(R1242="R","@Entity@Table(name = ""reg_"&amp;LOWER(J1242)&amp;""")@XmlRootElement","")&amp;VLOOKUP(J1242,Blocos!D:I,6,0)&amp;Apoio!$E$1&amp;Y1242,""))</f>
        <v>@Campos(posicao = 1, tipo = 'C')@Column(name = "REG")private String reg;</v>
      </c>
      <c r="X1242" s="190" t="str">
        <f>IF(ISNUMBER(Q1242),COUNTIF(Blocos!G:G,J1242),"")</f>
        <v/>
      </c>
      <c r="Y1242" s="190" t="str">
        <f>IF(OR(X1242=0,X1242=""),"",VLOOKUP(SUMIFS(Blocos!A:A,Blocos!H:H,'EFD REGISTROS e Campos (2)'!X1242,Blocos!G:G,'EFD REGISTROS e Campos (2)'!J1242),Blocos!A:L,12,0))</f>
        <v/>
      </c>
      <c r="Z1242" s="190" t="str">
        <f>IF(ISNUMBER(Q1243),VLOOKUP(J1242,Blocos!D:G,4,0),"")</f>
        <v/>
      </c>
      <c r="AA1242" s="190" t="str">
        <f>IF(ISNUMBER(Q1242),CONCATENATE("CREATE TABLE ""reg_",LOWER(J1242),""" (""ID"" bigint NOT NULL AUTO_INCREMENT,  ""HASHFILE"" varchar(255) DEFAULT NULL, ""ID_PAI"" bigint NOT NULL,"),IF(Q1242="Campo",CONCATENATE("""",L1242,""" ",VLOOKUP(R1242,Apoio!A:C,3,0)),""))&amp;IF(Z1242="","",CONCATENATE("PRIMARY KEY (""ID""), KEY ""FK_reg_",LOWER(Z1242),"_ID_PAI"" (""ID_PAI""), CONSTRAINT ""FK_reg_",LOWER(Z1242),"_ID_PAI"" FOREIGN KEY (""ID_PAI"") REFERENCES ""reg_",LOWER(Z1242),""" (""ID"")) ENGINE=InnoDB AUTO_INCREMENT=105774 DEFAULT CHARSET=utf8mb4 COLLATE=utf8mb4_0900_ai_ci;"))</f>
        <v>"REG" varchar(255) DEFAULT NULL,</v>
      </c>
      <c r="AB1242" s="190" t="str">
        <f t="shared" si="140"/>
        <v>USE `efdicms`;SELECT `reg_c800`.`REG`,</v>
      </c>
    </row>
    <row r="1243" spans="1:28" ht="14.5" hidden="1" customHeight="1" x14ac:dyDescent="0.3">
      <c r="J1243" s="187" t="str">
        <f t="shared" si="135"/>
        <v>C800</v>
      </c>
      <c r="K1243" s="181">
        <v>2</v>
      </c>
      <c r="L1243" s="289" t="s">
        <v>344</v>
      </c>
      <c r="M1243" s="182" t="s">
        <v>701</v>
      </c>
      <c r="N1243" s="181" t="s">
        <v>27</v>
      </c>
      <c r="O1243" s="181">
        <v>2</v>
      </c>
      <c r="P1243" s="181" t="s">
        <v>28</v>
      </c>
      <c r="Q1243" s="192" t="str">
        <f t="shared" si="136"/>
        <v>Campo</v>
      </c>
      <c r="R1243" s="192" t="s">
        <v>27</v>
      </c>
      <c r="S1243" s="191" t="str">
        <f t="shared" si="137"/>
        <v/>
      </c>
      <c r="T1243" s="192" t="str">
        <f t="shared" si="138"/>
        <v>&lt;campo posicao="2"&gt;
&lt;coluna&gt;COD_MOD&lt;/coluna&gt;
&lt;descricao&gt;Código do modelo do documento fiscal, conforme a Tabela 4.1.1&lt;/descricao&gt;
&lt;tipo&gt;C&lt;/tipo&gt;
&lt;/campo&gt;</v>
      </c>
      <c r="U1243" s="192" t="str">
        <f t="shared" si="134"/>
        <v>&lt;campo posicao="2"&gt;
&lt;coluna&gt;COD_MOD&lt;/coluna&gt;
&lt;descricao&gt;Código do modelo do documento fiscal, conforme a Tabela 4.1.1&lt;/descricao&gt;
&lt;tipo&gt;C&lt;/tipo&gt;
&lt;/campo&gt;</v>
      </c>
      <c r="V1243" s="192" t="str">
        <f t="shared" si="139"/>
        <v>{"Column3", "COD_MOD"},</v>
      </c>
      <c r="W1243" s="191" t="str">
        <f>IF(Q1243="Campo","@Campos(posicao = "&amp;K1243&amp;", tipo = '"&amp;R1243&amp;"')@Column(name = """&amp;L1243&amp;""")"&amp;IF(R1243="D","@Temporal(TemporalType.DATE)","")&amp;"private "&amp;VLOOKUP(TEXT(R1243,"@"),Apoio!A:B,2,0)&amp;" "&amp;SUBSTITUTE(LOWER(LEFT(L1243,1))&amp;RIGHT(PROPER(L1243),LEN(L1243)-1),"_","")&amp;";",IF(ISNUMBER(Q1243),IF(R1243="R","@Entity@Table(name = ""reg_"&amp;LOWER(J1243)&amp;""")@XmlRootElement","")&amp;VLOOKUP(J1243,Blocos!D:I,6,0)&amp;Apoio!$E$1&amp;Y1243,""))</f>
        <v>@Campos(posicao = 2, tipo = 'C')@Column(name = "COD_MOD")private String codMod;</v>
      </c>
      <c r="X1243" s="190" t="str">
        <f>IF(ISNUMBER(Q1243),COUNTIF(Blocos!G:G,J1243),"")</f>
        <v/>
      </c>
      <c r="Y1243" s="190" t="str">
        <f>IF(OR(X1243=0,X1243=""),"",VLOOKUP(SUMIFS(Blocos!A:A,Blocos!H:H,'EFD REGISTROS e Campos (2)'!X1243,Blocos!G:G,'EFD REGISTROS e Campos (2)'!J1243),Blocos!A:L,12,0))</f>
        <v/>
      </c>
      <c r="Z1243" s="190" t="str">
        <f>IF(ISNUMBER(Q1244),VLOOKUP(J1243,Blocos!D:G,4,0),"")</f>
        <v/>
      </c>
      <c r="AA1243" s="190" t="str">
        <f>IF(ISNUMBER(Q1243),CONCATENATE("CREATE TABLE ""reg_",LOWER(J1243),""" (""ID"" bigint NOT NULL AUTO_INCREMENT,  ""HASHFILE"" varchar(255) DEFAULT NULL, ""ID_PAI"" bigint NOT NULL,"),IF(Q1243="Campo",CONCATENATE("""",L1243,""" ",VLOOKUP(R1243,Apoio!A:C,3,0)),""))&amp;IF(Z1243="","",CONCATENATE("PRIMARY KEY (""ID""), KEY ""FK_reg_",LOWER(Z1243),"_ID_PAI"" (""ID_PAI""), CONSTRAINT ""FK_reg_",LOWER(Z1243),"_ID_PAI"" FOREIGN KEY (""ID_PAI"") REFERENCES ""reg_",LOWER(Z1243),""" (""ID"")) ENGINE=InnoDB AUTO_INCREMENT=105774 DEFAULT CHARSET=utf8mb4 COLLATE=utf8mb4_0900_ai_ci;"))</f>
        <v>"COD_MOD" varchar(255) DEFAULT NULL,</v>
      </c>
      <c r="AB1243" s="190" t="str">
        <f t="shared" si="140"/>
        <v>`reg_c800`.`COD_MOD`,</v>
      </c>
    </row>
    <row r="1244" spans="1:28" ht="14.5" hidden="1" customHeight="1" x14ac:dyDescent="0.3">
      <c r="J1244" s="187" t="str">
        <f t="shared" si="135"/>
        <v>C800</v>
      </c>
      <c r="K1244" s="181">
        <v>3</v>
      </c>
      <c r="L1244" s="289" t="s">
        <v>346</v>
      </c>
      <c r="M1244" s="182" t="s">
        <v>347</v>
      </c>
      <c r="N1244" s="181" t="s">
        <v>27</v>
      </c>
      <c r="O1244" s="181">
        <v>2</v>
      </c>
      <c r="P1244" s="181" t="s">
        <v>28</v>
      </c>
      <c r="Q1244" s="192" t="str">
        <f t="shared" si="136"/>
        <v>Campo</v>
      </c>
      <c r="R1244" s="192" t="s">
        <v>27</v>
      </c>
      <c r="S1244" s="191" t="str">
        <f t="shared" si="137"/>
        <v/>
      </c>
      <c r="T1244" s="192" t="str">
        <f t="shared" si="138"/>
        <v>&lt;campo posicao="3"&gt;
&lt;coluna&gt;COD_SIT&lt;/coluna&gt;
&lt;descricao&gt;Código da situação do documento fiscal, conforme a Tabela 4.1.2&lt;/descricao&gt;
&lt;tipo&gt;C&lt;/tipo&gt;
&lt;/campo&gt;</v>
      </c>
      <c r="U1244" s="192" t="str">
        <f t="shared" si="134"/>
        <v>&lt;campo posicao="3"&gt;
&lt;coluna&gt;COD_SIT&lt;/coluna&gt;
&lt;descricao&gt;Código da situação do documento fiscal, conforme a Tabela 4.1.2&lt;/descricao&gt;
&lt;tipo&gt;C&lt;/tipo&gt;
&lt;/campo&gt;</v>
      </c>
      <c r="V1244" s="192" t="str">
        <f t="shared" si="139"/>
        <v>{"Column4", "COD_SIT"},</v>
      </c>
      <c r="W1244" s="191" t="str">
        <f>IF(Q1244="Campo","@Campos(posicao = "&amp;K1244&amp;", tipo = '"&amp;R1244&amp;"')@Column(name = """&amp;L1244&amp;""")"&amp;IF(R1244="D","@Temporal(TemporalType.DATE)","")&amp;"private "&amp;VLOOKUP(TEXT(R1244,"@"),Apoio!A:B,2,0)&amp;" "&amp;SUBSTITUTE(LOWER(LEFT(L1244,1))&amp;RIGHT(PROPER(L1244),LEN(L1244)-1),"_","")&amp;";",IF(ISNUMBER(Q1244),IF(R1244="R","@Entity@Table(name = ""reg_"&amp;LOWER(J1244)&amp;""")@XmlRootElement","")&amp;VLOOKUP(J1244,Blocos!D:I,6,0)&amp;Apoio!$E$1&amp;Y1244,""))</f>
        <v>@Campos(posicao = 3, tipo = 'C')@Column(name = "COD_SIT")private String codSit;</v>
      </c>
      <c r="X1244" s="190" t="str">
        <f>IF(ISNUMBER(Q1244),COUNTIF(Blocos!G:G,J1244),"")</f>
        <v/>
      </c>
      <c r="Y1244" s="190" t="str">
        <f>IF(OR(X1244=0,X1244=""),"",VLOOKUP(SUMIFS(Blocos!A:A,Blocos!H:H,'EFD REGISTROS e Campos (2)'!X1244,Blocos!G:G,'EFD REGISTROS e Campos (2)'!J1244),Blocos!A:L,12,0))</f>
        <v/>
      </c>
      <c r="Z1244" s="190" t="str">
        <f>IF(ISNUMBER(Q1245),VLOOKUP(J1244,Blocos!D:G,4,0),"")</f>
        <v/>
      </c>
      <c r="AA1244" s="190" t="str">
        <f>IF(ISNUMBER(Q1244),CONCATENATE("CREATE TABLE ""reg_",LOWER(J1244),""" (""ID"" bigint NOT NULL AUTO_INCREMENT,  ""HASHFILE"" varchar(255) DEFAULT NULL, ""ID_PAI"" bigint NOT NULL,"),IF(Q1244="Campo",CONCATENATE("""",L1244,""" ",VLOOKUP(R1244,Apoio!A:C,3,0)),""))&amp;IF(Z1244="","",CONCATENATE("PRIMARY KEY (""ID""), KEY ""FK_reg_",LOWER(Z1244),"_ID_PAI"" (""ID_PAI""), CONSTRAINT ""FK_reg_",LOWER(Z1244),"_ID_PAI"" FOREIGN KEY (""ID_PAI"") REFERENCES ""reg_",LOWER(Z1244),""" (""ID"")) ENGINE=InnoDB AUTO_INCREMENT=105774 DEFAULT CHARSET=utf8mb4 COLLATE=utf8mb4_0900_ai_ci;"))</f>
        <v>"COD_SIT" varchar(255) DEFAULT NULL,</v>
      </c>
      <c r="AB1244" s="190" t="str">
        <f t="shared" si="140"/>
        <v>`reg_c800`.`COD_SIT`,</v>
      </c>
    </row>
    <row r="1245" spans="1:28" ht="14.5" hidden="1" customHeight="1" x14ac:dyDescent="0.3">
      <c r="J1245" s="187" t="str">
        <f t="shared" si="135"/>
        <v>C800</v>
      </c>
      <c r="K1245" s="181">
        <v>4</v>
      </c>
      <c r="L1245" s="289" t="s">
        <v>706</v>
      </c>
      <c r="M1245" s="182" t="s">
        <v>1764</v>
      </c>
      <c r="N1245" s="181" t="s">
        <v>32</v>
      </c>
      <c r="O1245" s="181">
        <v>6</v>
      </c>
      <c r="P1245" s="181" t="s">
        <v>28</v>
      </c>
      <c r="Q1245" s="192" t="str">
        <f t="shared" si="136"/>
        <v>Campo</v>
      </c>
      <c r="R1245" s="192" t="s">
        <v>3607</v>
      </c>
      <c r="S1245" s="191" t="str">
        <f t="shared" si="137"/>
        <v/>
      </c>
      <c r="T1245" s="192" t="str">
        <f t="shared" si="138"/>
        <v>&lt;campo posicao="4"&gt;
&lt;coluna&gt;NUM_CFE&lt;/coluna&gt;
&lt;descricao&gt;Número do Cupom Fiscal Eletrônico&lt;/descricao&gt;
&lt;tipo&gt;I&lt;/tipo&gt;
&lt;/campo&gt;</v>
      </c>
      <c r="U1245" s="192" t="str">
        <f t="shared" si="134"/>
        <v>&lt;campo posicao="4"&gt;
&lt;coluna&gt;NUM_CFE&lt;/coluna&gt;
&lt;descricao&gt;Número do Cupom Fiscal Eletrônico&lt;/descricao&gt;
&lt;tipo&gt;I&lt;/tipo&gt;
&lt;/campo&gt;</v>
      </c>
      <c r="V1245" s="192" t="str">
        <f t="shared" si="139"/>
        <v>{"Column5", "NUM_CFE"},</v>
      </c>
      <c r="W1245" s="191" t="str">
        <f>IF(Q1245="Campo","@Campos(posicao = "&amp;K1245&amp;", tipo = '"&amp;R1245&amp;"')@Column(name = """&amp;L1245&amp;""")"&amp;IF(R1245="D","@Temporal(TemporalType.DATE)","")&amp;"private "&amp;VLOOKUP(TEXT(R1245,"@"),Apoio!A:B,2,0)&amp;" "&amp;SUBSTITUTE(LOWER(LEFT(L1245,1))&amp;RIGHT(PROPER(L1245),LEN(L1245)-1),"_","")&amp;";",IF(ISNUMBER(Q1245),IF(R1245="R","@Entity@Table(name = ""reg_"&amp;LOWER(J1245)&amp;""")@XmlRootElement","")&amp;VLOOKUP(J1245,Blocos!D:I,6,0)&amp;Apoio!$E$1&amp;Y1245,""))</f>
        <v>@Campos(posicao = 4, tipo = 'I')@Column(name = "NUM_CFE")private int numCfe;</v>
      </c>
      <c r="X1245" s="190" t="str">
        <f>IF(ISNUMBER(Q1245),COUNTIF(Blocos!G:G,J1245),"")</f>
        <v/>
      </c>
      <c r="Y1245" s="190" t="str">
        <f>IF(OR(X1245=0,X1245=""),"",VLOOKUP(SUMIFS(Blocos!A:A,Blocos!H:H,'EFD REGISTROS e Campos (2)'!X1245,Blocos!G:G,'EFD REGISTROS e Campos (2)'!J1245),Blocos!A:L,12,0))</f>
        <v/>
      </c>
      <c r="Z1245" s="190" t="str">
        <f>IF(ISNUMBER(Q1246),VLOOKUP(J1245,Blocos!D:G,4,0),"")</f>
        <v/>
      </c>
      <c r="AA1245" s="190" t="str">
        <f>IF(ISNUMBER(Q1245),CONCATENATE("CREATE TABLE ""reg_",LOWER(J1245),""" (""ID"" bigint NOT NULL AUTO_INCREMENT,  ""HASHFILE"" varchar(255) DEFAULT NULL, ""ID_PAI"" bigint NOT NULL,"),IF(Q1245="Campo",CONCATENATE("""",L1245,""" ",VLOOKUP(R1245,Apoio!A:C,3,0)),""))&amp;IF(Z1245="","",CONCATENATE("PRIMARY KEY (""ID""), KEY ""FK_reg_",LOWER(Z1245),"_ID_PAI"" (""ID_PAI""), CONSTRAINT ""FK_reg_",LOWER(Z1245),"_ID_PAI"" FOREIGN KEY (""ID_PAI"") REFERENCES ""reg_",LOWER(Z1245),""" (""ID"")) ENGINE=InnoDB AUTO_INCREMENT=105774 DEFAULT CHARSET=utf8mb4 COLLATE=utf8mb4_0900_ai_ci;"))</f>
        <v>"NUM_CFE" int DEFAULT NULL,</v>
      </c>
      <c r="AB1245" s="190" t="str">
        <f t="shared" si="140"/>
        <v>`reg_c800`.`NUM_CFE`,</v>
      </c>
    </row>
    <row r="1246" spans="1:28" ht="14.5" hidden="1" customHeight="1" x14ac:dyDescent="0.3">
      <c r="J1246" s="187" t="str">
        <f t="shared" si="135"/>
        <v>C800</v>
      </c>
      <c r="K1246" s="181">
        <v>5</v>
      </c>
      <c r="L1246" s="289" t="s">
        <v>357</v>
      </c>
      <c r="M1246" s="182" t="s">
        <v>1765</v>
      </c>
      <c r="N1246" s="181" t="s">
        <v>32</v>
      </c>
      <c r="O1246" s="181">
        <v>8</v>
      </c>
      <c r="P1246" s="181" t="s">
        <v>28</v>
      </c>
      <c r="Q1246" s="192" t="str">
        <f t="shared" si="136"/>
        <v>Campo</v>
      </c>
      <c r="R1246" s="192" t="s">
        <v>3605</v>
      </c>
      <c r="S1246" s="191" t="str">
        <f t="shared" si="137"/>
        <v/>
      </c>
      <c r="T1246" s="192" t="str">
        <f t="shared" si="138"/>
        <v>&lt;campo posicao="5"&gt;
&lt;coluna&gt;DT_DOC&lt;/coluna&gt;
&lt;descricao&gt;Data da emissão do Cupom Fiscal Eletrônico&lt;/descricao&gt;
&lt;tipo&gt;D&lt;/tipo&gt;
&lt;/campo&gt;</v>
      </c>
      <c r="U1246" s="192" t="str">
        <f t="shared" si="134"/>
        <v>&lt;campo posicao="5"&gt;
&lt;coluna&gt;DT_DOC&lt;/coluna&gt;
&lt;descricao&gt;Data da emissão do Cupom Fiscal Eletrônico&lt;/descricao&gt;
&lt;tipo&gt;D&lt;/tipo&gt;
&lt;/campo&gt;</v>
      </c>
      <c r="V1246" s="192" t="str">
        <f t="shared" si="139"/>
        <v>{"Column6", "DT_DOC"},</v>
      </c>
      <c r="W1246" s="191" t="str">
        <f>IF(Q1246="Campo","@Campos(posicao = "&amp;K1246&amp;", tipo = '"&amp;R1246&amp;"')@Column(name = """&amp;L1246&amp;""")"&amp;IF(R1246="D","@Temporal(TemporalType.DATE)","")&amp;"private "&amp;VLOOKUP(TEXT(R1246,"@"),Apoio!A:B,2,0)&amp;" "&amp;SUBSTITUTE(LOWER(LEFT(L1246,1))&amp;RIGHT(PROPER(L1246),LEN(L1246)-1),"_","")&amp;";",IF(ISNUMBER(Q1246),IF(R1246="R","@Entity@Table(name = ""reg_"&amp;LOWER(J1246)&amp;""")@XmlRootElement","")&amp;VLOOKUP(J1246,Blocos!D:I,6,0)&amp;Apoio!$E$1&amp;Y1246,""))</f>
        <v>@Campos(posicao = 5, tipo = 'D')@Column(name = "DT_DOC")@Temporal(TemporalType.DATE)private Date dtDoc;</v>
      </c>
      <c r="X1246" s="190" t="str">
        <f>IF(ISNUMBER(Q1246),COUNTIF(Blocos!G:G,J1246),"")</f>
        <v/>
      </c>
      <c r="Y1246" s="190" t="str">
        <f>IF(OR(X1246=0,X1246=""),"",VLOOKUP(SUMIFS(Blocos!A:A,Blocos!H:H,'EFD REGISTROS e Campos (2)'!X1246,Blocos!G:G,'EFD REGISTROS e Campos (2)'!J1246),Blocos!A:L,12,0))</f>
        <v/>
      </c>
      <c r="Z1246" s="190" t="str">
        <f>IF(ISNUMBER(Q1247),VLOOKUP(J1246,Blocos!D:G,4,0),"")</f>
        <v/>
      </c>
      <c r="AA1246" s="190" t="str">
        <f>IF(ISNUMBER(Q1246),CONCATENATE("CREATE TABLE ""reg_",LOWER(J1246),""" (""ID"" bigint NOT NULL AUTO_INCREMENT,  ""HASHFILE"" varchar(255) DEFAULT NULL, ""ID_PAI"" bigint NOT NULL,"),IF(Q1246="Campo",CONCATENATE("""",L1246,""" ",VLOOKUP(R1246,Apoio!A:C,3,0)),""))&amp;IF(Z1246="","",CONCATENATE("PRIMARY KEY (""ID""), KEY ""FK_reg_",LOWER(Z1246),"_ID_PAI"" (""ID_PAI""), CONSTRAINT ""FK_reg_",LOWER(Z1246),"_ID_PAI"" FOREIGN KEY (""ID_PAI"") REFERENCES ""reg_",LOWER(Z1246),""" (""ID"")) ENGINE=InnoDB AUTO_INCREMENT=105774 DEFAULT CHARSET=utf8mb4 COLLATE=utf8mb4_0900_ai_ci;"))</f>
        <v>"DT_DOC" date DEFAULT NULL,</v>
      </c>
      <c r="AB1246" s="190" t="str">
        <f t="shared" si="140"/>
        <v>`reg_c800`.`DT_DOC`,</v>
      </c>
    </row>
    <row r="1247" spans="1:28" ht="14.5" hidden="1" customHeight="1" x14ac:dyDescent="0.3">
      <c r="J1247" s="187" t="str">
        <f t="shared" si="135"/>
        <v>C800</v>
      </c>
      <c r="K1247" s="181">
        <v>6</v>
      </c>
      <c r="L1247" s="289" t="s">
        <v>1766</v>
      </c>
      <c r="M1247" s="182" t="s">
        <v>1767</v>
      </c>
      <c r="N1247" s="181" t="s">
        <v>32</v>
      </c>
      <c r="O1247" s="181" t="s">
        <v>28</v>
      </c>
      <c r="P1247" s="181">
        <v>2</v>
      </c>
      <c r="Q1247" s="192" t="str">
        <f t="shared" si="136"/>
        <v>Campo</v>
      </c>
      <c r="R1247" s="192" t="s">
        <v>3606</v>
      </c>
      <c r="S1247" s="191" t="str">
        <f t="shared" si="137"/>
        <v/>
      </c>
      <c r="T1247" s="192" t="str">
        <f t="shared" si="138"/>
        <v>&lt;campo posicao="6"&gt;
&lt;coluna&gt;VL_CFE&lt;/coluna&gt;
&lt;descricao&gt;Valor total do Cupom Fiscal Eletrônico&lt;/descricao&gt;
&lt;tipo&gt;R&lt;/tipo&gt;
&lt;/campo&gt;</v>
      </c>
      <c r="U1247" s="192" t="str">
        <f t="shared" si="134"/>
        <v>&lt;campo posicao="6"&gt;
&lt;coluna&gt;VL_CFE&lt;/coluna&gt;
&lt;descricao&gt;Valor total do Cupom Fiscal Eletrônico&lt;/descricao&gt;
&lt;tipo&gt;R&lt;/tipo&gt;
&lt;/campo&gt;</v>
      </c>
      <c r="V1247" s="192" t="str">
        <f t="shared" si="139"/>
        <v>{"Column7", "VL_CFE"},</v>
      </c>
      <c r="W1247" s="191" t="str">
        <f>IF(Q1247="Campo","@Campos(posicao = "&amp;K1247&amp;", tipo = '"&amp;R1247&amp;"')@Column(name = """&amp;L1247&amp;""")"&amp;IF(R1247="D","@Temporal(TemporalType.DATE)","")&amp;"private "&amp;VLOOKUP(TEXT(R1247,"@"),Apoio!A:B,2,0)&amp;" "&amp;SUBSTITUTE(LOWER(LEFT(L1247,1))&amp;RIGHT(PROPER(L1247),LEN(L1247)-1),"_","")&amp;";",IF(ISNUMBER(Q1247),IF(R1247="R","@Entity@Table(name = ""reg_"&amp;LOWER(J1247)&amp;""")@XmlRootElement","")&amp;VLOOKUP(J1247,Blocos!D:I,6,0)&amp;Apoio!$E$1&amp;Y1247,""))</f>
        <v>@Campos(posicao = 6, tipo = 'R')@Column(name = "VL_CFE")private BigDecimal vlCfe;</v>
      </c>
      <c r="X1247" s="190" t="str">
        <f>IF(ISNUMBER(Q1247),COUNTIF(Blocos!G:G,J1247),"")</f>
        <v/>
      </c>
      <c r="Y1247" s="190" t="str">
        <f>IF(OR(X1247=0,X1247=""),"",VLOOKUP(SUMIFS(Blocos!A:A,Blocos!H:H,'EFD REGISTROS e Campos (2)'!X1247,Blocos!G:G,'EFD REGISTROS e Campos (2)'!J1247),Blocos!A:L,12,0))</f>
        <v/>
      </c>
      <c r="Z1247" s="190" t="str">
        <f>IF(ISNUMBER(Q1248),VLOOKUP(J1247,Blocos!D:G,4,0),"")</f>
        <v/>
      </c>
      <c r="AA1247" s="190" t="str">
        <f>IF(ISNUMBER(Q1247),CONCATENATE("CREATE TABLE ""reg_",LOWER(J1247),""" (""ID"" bigint NOT NULL AUTO_INCREMENT,  ""HASHFILE"" varchar(255) DEFAULT NULL, ""ID_PAI"" bigint NOT NULL,"),IF(Q1247="Campo",CONCATENATE("""",L1247,""" ",VLOOKUP(R1247,Apoio!A:C,3,0)),""))&amp;IF(Z1247="","",CONCATENATE("PRIMARY KEY (""ID""), KEY ""FK_reg_",LOWER(Z1247),"_ID_PAI"" (""ID_PAI""), CONSTRAINT ""FK_reg_",LOWER(Z1247),"_ID_PAI"" FOREIGN KEY (""ID_PAI"") REFERENCES ""reg_",LOWER(Z1247),""" (""ID"")) ENGINE=InnoDB AUTO_INCREMENT=105774 DEFAULT CHARSET=utf8mb4 COLLATE=utf8mb4_0900_ai_ci;"))</f>
        <v>"VL_CFE" decimal(15,6) DEFAULT NULL,</v>
      </c>
      <c r="AB1247" s="190" t="str">
        <f t="shared" si="140"/>
        <v>`reg_c800`.`VL_CFE`,</v>
      </c>
    </row>
    <row r="1248" spans="1:28" ht="14.5" hidden="1" customHeight="1" x14ac:dyDescent="0.3">
      <c r="J1248" s="187" t="str">
        <f t="shared" si="135"/>
        <v>C800</v>
      </c>
      <c r="K1248" s="181">
        <v>7</v>
      </c>
      <c r="L1248" s="289" t="s">
        <v>586</v>
      </c>
      <c r="M1248" s="182" t="s">
        <v>587</v>
      </c>
      <c r="N1248" s="181" t="s">
        <v>32</v>
      </c>
      <c r="O1248" s="181" t="s">
        <v>28</v>
      </c>
      <c r="P1248" s="181">
        <v>2</v>
      </c>
      <c r="Q1248" s="192" t="str">
        <f t="shared" si="136"/>
        <v>Campo</v>
      </c>
      <c r="R1248" s="192" t="s">
        <v>3606</v>
      </c>
      <c r="S1248" s="191" t="str">
        <f t="shared" si="137"/>
        <v/>
      </c>
      <c r="T1248" s="192" t="str">
        <f t="shared" si="138"/>
        <v>&lt;campo posicao="7"&gt;
&lt;coluna&gt;VL_PIS&lt;/coluna&gt;
&lt;descricao&gt;Valor total do PIS&lt;/descricao&gt;
&lt;tipo&gt;R&lt;/tipo&gt;
&lt;/campo&gt;</v>
      </c>
      <c r="U1248" s="192" t="str">
        <f t="shared" si="134"/>
        <v>&lt;campo posicao="7"&gt;
&lt;coluna&gt;VL_PIS&lt;/coluna&gt;
&lt;descricao&gt;Valor total do PIS&lt;/descricao&gt;
&lt;tipo&gt;R&lt;/tipo&gt;
&lt;/campo&gt;</v>
      </c>
      <c r="V1248" s="192" t="str">
        <f t="shared" si="139"/>
        <v>{"Column8", "VL_PIS"},</v>
      </c>
      <c r="W1248" s="191" t="str">
        <f>IF(Q1248="Campo","@Campos(posicao = "&amp;K1248&amp;", tipo = '"&amp;R1248&amp;"')@Column(name = """&amp;L1248&amp;""")"&amp;IF(R1248="D","@Temporal(TemporalType.DATE)","")&amp;"private "&amp;VLOOKUP(TEXT(R1248,"@"),Apoio!A:B,2,0)&amp;" "&amp;SUBSTITUTE(LOWER(LEFT(L1248,1))&amp;RIGHT(PROPER(L1248),LEN(L1248)-1),"_","")&amp;";",IF(ISNUMBER(Q1248),IF(R1248="R","@Entity@Table(name = ""reg_"&amp;LOWER(J1248)&amp;""")@XmlRootElement","")&amp;VLOOKUP(J1248,Blocos!D:I,6,0)&amp;Apoio!$E$1&amp;Y1248,""))</f>
        <v>@Campos(posicao = 7, tipo = 'R')@Column(name = "VL_PIS")private BigDecimal vlPis;</v>
      </c>
      <c r="X1248" s="190" t="str">
        <f>IF(ISNUMBER(Q1248),COUNTIF(Blocos!G:G,J1248),"")</f>
        <v/>
      </c>
      <c r="Y1248" s="190" t="str">
        <f>IF(OR(X1248=0,X1248=""),"",VLOOKUP(SUMIFS(Blocos!A:A,Blocos!H:H,'EFD REGISTROS e Campos (2)'!X1248,Blocos!G:G,'EFD REGISTROS e Campos (2)'!J1248),Blocos!A:L,12,0))</f>
        <v/>
      </c>
      <c r="Z1248" s="190" t="str">
        <f>IF(ISNUMBER(Q1249),VLOOKUP(J1248,Blocos!D:G,4,0),"")</f>
        <v/>
      </c>
      <c r="AA1248" s="190" t="str">
        <f>IF(ISNUMBER(Q1248),CONCATENATE("CREATE TABLE ""reg_",LOWER(J1248),""" (""ID"" bigint NOT NULL AUTO_INCREMENT,  ""HASHFILE"" varchar(255) DEFAULT NULL, ""ID_PAI"" bigint NOT NULL,"),IF(Q1248="Campo",CONCATENATE("""",L1248,""" ",VLOOKUP(R1248,Apoio!A:C,3,0)),""))&amp;IF(Z1248="","",CONCATENATE("PRIMARY KEY (""ID""), KEY ""FK_reg_",LOWER(Z1248),"_ID_PAI"" (""ID_PAI""), CONSTRAINT ""FK_reg_",LOWER(Z1248),"_ID_PAI"" FOREIGN KEY (""ID_PAI"") REFERENCES ""reg_",LOWER(Z1248),""" (""ID"")) ENGINE=InnoDB AUTO_INCREMENT=105774 DEFAULT CHARSET=utf8mb4 COLLATE=utf8mb4_0900_ai_ci;"))</f>
        <v>"VL_PIS" decimal(15,6) DEFAULT NULL,</v>
      </c>
      <c r="AB1248" s="190" t="str">
        <f t="shared" si="140"/>
        <v>`reg_c800`.`VL_PIS`,</v>
      </c>
    </row>
    <row r="1249" spans="1:28" ht="14.5" hidden="1" customHeight="1" x14ac:dyDescent="0.3">
      <c r="J1249" s="187" t="str">
        <f t="shared" si="135"/>
        <v>C800</v>
      </c>
      <c r="K1249" s="181">
        <v>8</v>
      </c>
      <c r="L1249" s="289" t="s">
        <v>588</v>
      </c>
      <c r="M1249" s="182" t="s">
        <v>589</v>
      </c>
      <c r="N1249" s="181" t="s">
        <v>32</v>
      </c>
      <c r="O1249" s="181" t="s">
        <v>28</v>
      </c>
      <c r="P1249" s="181">
        <v>2</v>
      </c>
      <c r="Q1249" s="192" t="str">
        <f t="shared" si="136"/>
        <v>Campo</v>
      </c>
      <c r="R1249" s="192" t="s">
        <v>3606</v>
      </c>
      <c r="S1249" s="191" t="str">
        <f t="shared" si="137"/>
        <v/>
      </c>
      <c r="T1249" s="192" t="str">
        <f t="shared" si="138"/>
        <v>&lt;campo posicao="8"&gt;
&lt;coluna&gt;VL_COFINS&lt;/coluna&gt;
&lt;descricao&gt;Valor total da COFINS&lt;/descricao&gt;
&lt;tipo&gt;R&lt;/tipo&gt;
&lt;/campo&gt;</v>
      </c>
      <c r="U1249" s="192" t="str">
        <f t="shared" si="134"/>
        <v>&lt;campo posicao="8"&gt;
&lt;coluna&gt;VL_COFINS&lt;/coluna&gt;
&lt;descricao&gt;Valor total da COFINS&lt;/descricao&gt;
&lt;tipo&gt;R&lt;/tipo&gt;
&lt;/campo&gt;</v>
      </c>
      <c r="V1249" s="192" t="str">
        <f t="shared" si="139"/>
        <v>{"Column9", "VL_COFINS"},</v>
      </c>
      <c r="W1249" s="191" t="str">
        <f>IF(Q1249="Campo","@Campos(posicao = "&amp;K1249&amp;", tipo = '"&amp;R1249&amp;"')@Column(name = """&amp;L1249&amp;""")"&amp;IF(R1249="D","@Temporal(TemporalType.DATE)","")&amp;"private "&amp;VLOOKUP(TEXT(R1249,"@"),Apoio!A:B,2,0)&amp;" "&amp;SUBSTITUTE(LOWER(LEFT(L1249,1))&amp;RIGHT(PROPER(L1249),LEN(L1249)-1),"_","")&amp;";",IF(ISNUMBER(Q1249),IF(R1249="R","@Entity@Table(name = ""reg_"&amp;LOWER(J1249)&amp;""")@XmlRootElement","")&amp;VLOOKUP(J1249,Blocos!D:I,6,0)&amp;Apoio!$E$1&amp;Y1249,""))</f>
        <v>@Campos(posicao = 8, tipo = 'R')@Column(name = "VL_COFINS")private BigDecimal vlCofins;</v>
      </c>
      <c r="X1249" s="190" t="str">
        <f>IF(ISNUMBER(Q1249),COUNTIF(Blocos!G:G,J1249),"")</f>
        <v/>
      </c>
      <c r="Y1249" s="190" t="str">
        <f>IF(OR(X1249=0,X1249=""),"",VLOOKUP(SUMIFS(Blocos!A:A,Blocos!H:H,'EFD REGISTROS e Campos (2)'!X1249,Blocos!G:G,'EFD REGISTROS e Campos (2)'!J1249),Blocos!A:L,12,0))</f>
        <v/>
      </c>
      <c r="Z1249" s="190" t="str">
        <f>IF(ISNUMBER(Q1250),VLOOKUP(J1249,Blocos!D:G,4,0),"")</f>
        <v/>
      </c>
      <c r="AA1249" s="190" t="str">
        <f>IF(ISNUMBER(Q1249),CONCATENATE("CREATE TABLE ""reg_",LOWER(J1249),""" (""ID"" bigint NOT NULL AUTO_INCREMENT,  ""HASHFILE"" varchar(255) DEFAULT NULL, ""ID_PAI"" bigint NOT NULL,"),IF(Q1249="Campo",CONCATENATE("""",L1249,""" ",VLOOKUP(R1249,Apoio!A:C,3,0)),""))&amp;IF(Z1249="","",CONCATENATE("PRIMARY KEY (""ID""), KEY ""FK_reg_",LOWER(Z1249),"_ID_PAI"" (""ID_PAI""), CONSTRAINT ""FK_reg_",LOWER(Z1249),"_ID_PAI"" FOREIGN KEY (""ID_PAI"") REFERENCES ""reg_",LOWER(Z1249),""" (""ID"")) ENGINE=InnoDB AUTO_INCREMENT=105774 DEFAULT CHARSET=utf8mb4 COLLATE=utf8mb4_0900_ai_ci;"))</f>
        <v>"VL_COFINS" decimal(15,6) DEFAULT NULL,</v>
      </c>
      <c r="AB1249" s="190" t="str">
        <f t="shared" si="140"/>
        <v>`reg_c800`.`VL_COFINS`,</v>
      </c>
    </row>
    <row r="1250" spans="1:28" ht="14.5" hidden="1" customHeight="1" x14ac:dyDescent="0.3">
      <c r="J1250" s="187" t="str">
        <f t="shared" si="135"/>
        <v>C800</v>
      </c>
      <c r="K1250" s="181">
        <v>9</v>
      </c>
      <c r="L1250" s="289" t="s">
        <v>1502</v>
      </c>
      <c r="M1250" s="182" t="s">
        <v>1503</v>
      </c>
      <c r="N1250" s="181" t="s">
        <v>27</v>
      </c>
      <c r="O1250" s="181">
        <v>14</v>
      </c>
      <c r="P1250" s="181" t="s">
        <v>28</v>
      </c>
      <c r="Q1250" s="192" t="str">
        <f t="shared" si="136"/>
        <v>Campo</v>
      </c>
      <c r="R1250" s="192" t="s">
        <v>27</v>
      </c>
      <c r="S1250" s="191" t="str">
        <f t="shared" si="137"/>
        <v/>
      </c>
      <c r="T1250" s="192" t="str">
        <f t="shared" si="138"/>
        <v>&lt;campo posicao="9"&gt;
&lt;coluna&gt;CNPJ_CPF&lt;/coluna&gt;
&lt;descricao&gt;CNPJ ou CPF do destinatário&lt;/descricao&gt;
&lt;tipo&gt;C&lt;/tipo&gt;
&lt;/campo&gt;</v>
      </c>
      <c r="U1250" s="192" t="str">
        <f t="shared" si="134"/>
        <v>&lt;campo posicao="9"&gt;
&lt;coluna&gt;CNPJ_CPF&lt;/coluna&gt;
&lt;descricao&gt;CNPJ ou CPF do destinatário&lt;/descricao&gt;
&lt;tipo&gt;C&lt;/tipo&gt;
&lt;/campo&gt;</v>
      </c>
      <c r="V1250" s="192" t="str">
        <f t="shared" si="139"/>
        <v>{"Column10", "CNPJ_CPF"},</v>
      </c>
      <c r="W1250" s="191" t="str">
        <f>IF(Q1250="Campo","@Campos(posicao = "&amp;K1250&amp;", tipo = '"&amp;R1250&amp;"')@Column(name = """&amp;L1250&amp;""")"&amp;IF(R1250="D","@Temporal(TemporalType.DATE)","")&amp;"private "&amp;VLOOKUP(TEXT(R1250,"@"),Apoio!A:B,2,0)&amp;" "&amp;SUBSTITUTE(LOWER(LEFT(L1250,1))&amp;RIGHT(PROPER(L1250),LEN(L1250)-1),"_","")&amp;";",IF(ISNUMBER(Q1250),IF(R1250="R","@Entity@Table(name = ""reg_"&amp;LOWER(J1250)&amp;""")@XmlRootElement","")&amp;VLOOKUP(J1250,Blocos!D:I,6,0)&amp;Apoio!$E$1&amp;Y1250,""))</f>
        <v>@Campos(posicao = 9, tipo = 'C')@Column(name = "CNPJ_CPF")private String cnpjCpf;</v>
      </c>
      <c r="X1250" s="190" t="str">
        <f>IF(ISNUMBER(Q1250),COUNTIF(Blocos!G:G,J1250),"")</f>
        <v/>
      </c>
      <c r="Y1250" s="190" t="str">
        <f>IF(OR(X1250=0,X1250=""),"",VLOOKUP(SUMIFS(Blocos!A:A,Blocos!H:H,'EFD REGISTROS e Campos (2)'!X1250,Blocos!G:G,'EFD REGISTROS e Campos (2)'!J1250),Blocos!A:L,12,0))</f>
        <v/>
      </c>
      <c r="Z1250" s="190" t="str">
        <f>IF(ISNUMBER(Q1251),VLOOKUP(J1250,Blocos!D:G,4,0),"")</f>
        <v/>
      </c>
      <c r="AA1250" s="190" t="str">
        <f>IF(ISNUMBER(Q1250),CONCATENATE("CREATE TABLE ""reg_",LOWER(J1250),""" (""ID"" bigint NOT NULL AUTO_INCREMENT,  ""HASHFILE"" varchar(255) DEFAULT NULL, ""ID_PAI"" bigint NOT NULL,"),IF(Q1250="Campo",CONCATENATE("""",L1250,""" ",VLOOKUP(R1250,Apoio!A:C,3,0)),""))&amp;IF(Z1250="","",CONCATENATE("PRIMARY KEY (""ID""), KEY ""FK_reg_",LOWER(Z1250),"_ID_PAI"" (""ID_PAI""), CONSTRAINT ""FK_reg_",LOWER(Z1250),"_ID_PAI"" FOREIGN KEY (""ID_PAI"") REFERENCES ""reg_",LOWER(Z1250),""" (""ID"")) ENGINE=InnoDB AUTO_INCREMENT=105774 DEFAULT CHARSET=utf8mb4 COLLATE=utf8mb4_0900_ai_ci;"))</f>
        <v>"CNPJ_CPF" varchar(255) DEFAULT NULL,</v>
      </c>
      <c r="AB1250" s="190" t="str">
        <f t="shared" si="140"/>
        <v>`reg_c800`.`CNPJ_CPF`,</v>
      </c>
    </row>
    <row r="1251" spans="1:28" ht="14.5" hidden="1" customHeight="1" x14ac:dyDescent="0.3">
      <c r="J1251" s="187" t="str">
        <f t="shared" si="135"/>
        <v>C800</v>
      </c>
      <c r="K1251" s="181">
        <v>10</v>
      </c>
      <c r="L1251" s="289" t="s">
        <v>702</v>
      </c>
      <c r="M1251" s="182" t="s">
        <v>703</v>
      </c>
      <c r="N1251" s="181" t="s">
        <v>32</v>
      </c>
      <c r="O1251" s="181">
        <v>9</v>
      </c>
      <c r="P1251" s="181" t="s">
        <v>28</v>
      </c>
      <c r="Q1251" s="192" t="str">
        <f t="shared" si="136"/>
        <v>Campo</v>
      </c>
      <c r="R1251" s="192" t="s">
        <v>3607</v>
      </c>
      <c r="S1251" s="191" t="str">
        <f t="shared" si="137"/>
        <v/>
      </c>
      <c r="T1251" s="192" t="str">
        <f t="shared" si="138"/>
        <v>&lt;campo posicao="10"&gt;
&lt;coluna&gt;NR_SAT&lt;/coluna&gt;
&lt;descricao&gt;Número de Série do equipamento SAT&lt;/descricao&gt;
&lt;tipo&gt;I&lt;/tipo&gt;
&lt;/campo&gt;</v>
      </c>
      <c r="U1251" s="192" t="str">
        <f t="shared" si="134"/>
        <v>&lt;campo posicao="10"&gt;
&lt;coluna&gt;NR_SAT&lt;/coluna&gt;
&lt;descricao&gt;Número de Série do equipamento SAT&lt;/descricao&gt;
&lt;tipo&gt;I&lt;/tipo&gt;
&lt;/campo&gt;</v>
      </c>
      <c r="V1251" s="192" t="str">
        <f t="shared" si="139"/>
        <v>{"Column11", "NR_SAT"},</v>
      </c>
      <c r="W1251" s="191" t="str">
        <f>IF(Q1251="Campo","@Campos(posicao = "&amp;K1251&amp;", tipo = '"&amp;R1251&amp;"')@Column(name = """&amp;L1251&amp;""")"&amp;IF(R1251="D","@Temporal(TemporalType.DATE)","")&amp;"private "&amp;VLOOKUP(TEXT(R1251,"@"),Apoio!A:B,2,0)&amp;" "&amp;SUBSTITUTE(LOWER(LEFT(L1251,1))&amp;RIGHT(PROPER(L1251),LEN(L1251)-1),"_","")&amp;";",IF(ISNUMBER(Q1251),IF(R1251="R","@Entity@Table(name = ""reg_"&amp;LOWER(J1251)&amp;""")@XmlRootElement","")&amp;VLOOKUP(J1251,Blocos!D:I,6,0)&amp;Apoio!$E$1&amp;Y1251,""))</f>
        <v>@Campos(posicao = 10, tipo = 'I')@Column(name = "NR_SAT")private int nrSat;</v>
      </c>
      <c r="X1251" s="190" t="str">
        <f>IF(ISNUMBER(Q1251),COUNTIF(Blocos!G:G,J1251),"")</f>
        <v/>
      </c>
      <c r="Y1251" s="190" t="str">
        <f>IF(OR(X1251=0,X1251=""),"",VLOOKUP(SUMIFS(Blocos!A:A,Blocos!H:H,'EFD REGISTROS e Campos (2)'!X1251,Blocos!G:G,'EFD REGISTROS e Campos (2)'!J1251),Blocos!A:L,12,0))</f>
        <v/>
      </c>
      <c r="Z1251" s="190" t="str">
        <f>IF(ISNUMBER(Q1252),VLOOKUP(J1251,Blocos!D:G,4,0),"")</f>
        <v/>
      </c>
      <c r="AA1251" s="190" t="str">
        <f>IF(ISNUMBER(Q1251),CONCATENATE("CREATE TABLE ""reg_",LOWER(J1251),""" (""ID"" bigint NOT NULL AUTO_INCREMENT,  ""HASHFILE"" varchar(255) DEFAULT NULL, ""ID_PAI"" bigint NOT NULL,"),IF(Q1251="Campo",CONCATENATE("""",L1251,""" ",VLOOKUP(R1251,Apoio!A:C,3,0)),""))&amp;IF(Z1251="","",CONCATENATE("PRIMARY KEY (""ID""), KEY ""FK_reg_",LOWER(Z1251),"_ID_PAI"" (""ID_PAI""), CONSTRAINT ""FK_reg_",LOWER(Z1251),"_ID_PAI"" FOREIGN KEY (""ID_PAI"") REFERENCES ""reg_",LOWER(Z1251),""" (""ID"")) ENGINE=InnoDB AUTO_INCREMENT=105774 DEFAULT CHARSET=utf8mb4 COLLATE=utf8mb4_0900_ai_ci;"))</f>
        <v>"NR_SAT" int DEFAULT NULL,</v>
      </c>
      <c r="AB1251" s="190" t="str">
        <f t="shared" si="140"/>
        <v>`reg_c800`.`NR_SAT`,</v>
      </c>
    </row>
    <row r="1252" spans="1:28" ht="14.5" hidden="1" customHeight="1" x14ac:dyDescent="0.3">
      <c r="J1252" s="187" t="str">
        <f t="shared" si="135"/>
        <v>C800</v>
      </c>
      <c r="K1252" s="181">
        <v>11</v>
      </c>
      <c r="L1252" s="289" t="s">
        <v>704</v>
      </c>
      <c r="M1252" s="182" t="s">
        <v>705</v>
      </c>
      <c r="N1252" s="181" t="s">
        <v>27</v>
      </c>
      <c r="O1252" s="181">
        <v>44</v>
      </c>
      <c r="P1252" s="181" t="s">
        <v>28</v>
      </c>
      <c r="Q1252" s="192" t="str">
        <f t="shared" si="136"/>
        <v>Campo</v>
      </c>
      <c r="R1252" s="192" t="s">
        <v>27</v>
      </c>
      <c r="S1252" s="191" t="str">
        <f t="shared" si="137"/>
        <v/>
      </c>
      <c r="T1252" s="192" t="str">
        <f t="shared" si="138"/>
        <v>&lt;campo posicao="11"&gt;
&lt;coluna&gt;CHV_CFE&lt;/coluna&gt;
&lt;descricao&gt;Chave do Cupom Fiscal Eletrônico&lt;/descricao&gt;
&lt;tipo&gt;C&lt;/tipo&gt;
&lt;/campo&gt;</v>
      </c>
      <c r="U1252" s="192" t="str">
        <f t="shared" si="134"/>
        <v>&lt;campo posicao="11"&gt;
&lt;coluna&gt;CHV_CFE&lt;/coluna&gt;
&lt;descricao&gt;Chave do Cupom Fiscal Eletrônico&lt;/descricao&gt;
&lt;tipo&gt;C&lt;/tipo&gt;
&lt;/campo&gt;</v>
      </c>
      <c r="V1252" s="192" t="str">
        <f t="shared" si="139"/>
        <v>{"Column12", "CHV_CFE"},</v>
      </c>
      <c r="W1252" s="191" t="str">
        <f>IF(Q1252="Campo","@Campos(posicao = "&amp;K1252&amp;", tipo = '"&amp;R1252&amp;"')@Column(name = """&amp;L1252&amp;""")"&amp;IF(R1252="D","@Temporal(TemporalType.DATE)","")&amp;"private "&amp;VLOOKUP(TEXT(R1252,"@"),Apoio!A:B,2,0)&amp;" "&amp;SUBSTITUTE(LOWER(LEFT(L1252,1))&amp;RIGHT(PROPER(L1252),LEN(L1252)-1),"_","")&amp;";",IF(ISNUMBER(Q1252),IF(R1252="R","@Entity@Table(name = ""reg_"&amp;LOWER(J1252)&amp;""")@XmlRootElement","")&amp;VLOOKUP(J1252,Blocos!D:I,6,0)&amp;Apoio!$E$1&amp;Y1252,""))</f>
        <v>@Campos(posicao = 11, tipo = 'C')@Column(name = "CHV_CFE")private String chvCfe;</v>
      </c>
      <c r="X1252" s="190" t="str">
        <f>IF(ISNUMBER(Q1252),COUNTIF(Blocos!G:G,J1252),"")</f>
        <v/>
      </c>
      <c r="Y1252" s="190" t="str">
        <f>IF(OR(X1252=0,X1252=""),"",VLOOKUP(SUMIFS(Blocos!A:A,Blocos!H:H,'EFD REGISTROS e Campos (2)'!X1252,Blocos!G:G,'EFD REGISTROS e Campos (2)'!J1252),Blocos!A:L,12,0))</f>
        <v/>
      </c>
      <c r="Z1252" s="190" t="str">
        <f>IF(ISNUMBER(Q1253),VLOOKUP(J1252,Blocos!D:G,4,0),"")</f>
        <v/>
      </c>
      <c r="AA1252" s="190" t="str">
        <f>IF(ISNUMBER(Q1252),CONCATENATE("CREATE TABLE ""reg_",LOWER(J1252),""" (""ID"" bigint NOT NULL AUTO_INCREMENT,  ""HASHFILE"" varchar(255) DEFAULT NULL, ""ID_PAI"" bigint NOT NULL,"),IF(Q1252="Campo",CONCATENATE("""",L1252,""" ",VLOOKUP(R1252,Apoio!A:C,3,0)),""))&amp;IF(Z1252="","",CONCATENATE("PRIMARY KEY (""ID""), KEY ""FK_reg_",LOWER(Z1252),"_ID_PAI"" (""ID_PAI""), CONSTRAINT ""FK_reg_",LOWER(Z1252),"_ID_PAI"" FOREIGN KEY (""ID_PAI"") REFERENCES ""reg_",LOWER(Z1252),""" (""ID"")) ENGINE=InnoDB AUTO_INCREMENT=105774 DEFAULT CHARSET=utf8mb4 COLLATE=utf8mb4_0900_ai_ci;"))</f>
        <v>"CHV_CFE" varchar(255) DEFAULT NULL,</v>
      </c>
      <c r="AB1252" s="190" t="str">
        <f t="shared" si="140"/>
        <v>`reg_c800`.`CHV_CFE`,</v>
      </c>
    </row>
    <row r="1253" spans="1:28" ht="14.5" hidden="1" customHeight="1" x14ac:dyDescent="0.3">
      <c r="J1253" s="187" t="str">
        <f t="shared" si="135"/>
        <v>C800</v>
      </c>
      <c r="K1253" s="181">
        <v>12</v>
      </c>
      <c r="L1253" s="289" t="s">
        <v>546</v>
      </c>
      <c r="M1253" s="182" t="s">
        <v>1768</v>
      </c>
      <c r="N1253" s="181" t="s">
        <v>32</v>
      </c>
      <c r="O1253" s="181" t="s">
        <v>28</v>
      </c>
      <c r="P1253" s="181">
        <v>2</v>
      </c>
      <c r="Q1253" s="192" t="str">
        <f t="shared" si="136"/>
        <v>Campo</v>
      </c>
      <c r="R1253" s="192" t="s">
        <v>3606</v>
      </c>
      <c r="S1253" s="191" t="str">
        <f t="shared" si="137"/>
        <v/>
      </c>
      <c r="T1253" s="192" t="str">
        <f t="shared" si="138"/>
        <v>&lt;campo posicao="12"&gt;
&lt;coluna&gt;VL_DESC&lt;/coluna&gt;
&lt;descricao&gt;Valor total de descontos&lt;/descricao&gt;
&lt;tipo&gt;R&lt;/tipo&gt;
&lt;/campo&gt;</v>
      </c>
      <c r="U1253" s="192" t="str">
        <f t="shared" si="134"/>
        <v>&lt;campo posicao="12"&gt;
&lt;coluna&gt;VL_DESC&lt;/coluna&gt;
&lt;descricao&gt;Valor total de descontos&lt;/descricao&gt;
&lt;tipo&gt;R&lt;/tipo&gt;
&lt;/campo&gt;</v>
      </c>
      <c r="V1253" s="192" t="str">
        <f t="shared" si="139"/>
        <v>{"Column13", "VL_DESC"},</v>
      </c>
      <c r="W1253" s="191" t="str">
        <f>IF(Q1253="Campo","@Campos(posicao = "&amp;K1253&amp;", tipo = '"&amp;R1253&amp;"')@Column(name = """&amp;L1253&amp;""")"&amp;IF(R1253="D","@Temporal(TemporalType.DATE)","")&amp;"private "&amp;VLOOKUP(TEXT(R1253,"@"),Apoio!A:B,2,0)&amp;" "&amp;SUBSTITUTE(LOWER(LEFT(L1253,1))&amp;RIGHT(PROPER(L1253),LEN(L1253)-1),"_","")&amp;";",IF(ISNUMBER(Q1253),IF(R1253="R","@Entity@Table(name = ""reg_"&amp;LOWER(J1253)&amp;""")@XmlRootElement","")&amp;VLOOKUP(J1253,Blocos!D:I,6,0)&amp;Apoio!$E$1&amp;Y1253,""))</f>
        <v>@Campos(posicao = 12, tipo = 'R')@Column(name = "VL_DESC")private BigDecimal vlDesc;</v>
      </c>
      <c r="X1253" s="190" t="str">
        <f>IF(ISNUMBER(Q1253),COUNTIF(Blocos!G:G,J1253),"")</f>
        <v/>
      </c>
      <c r="Y1253" s="190" t="str">
        <f>IF(OR(X1253=0,X1253=""),"",VLOOKUP(SUMIFS(Blocos!A:A,Blocos!H:H,'EFD REGISTROS e Campos (2)'!X1253,Blocos!G:G,'EFD REGISTROS e Campos (2)'!J1253),Blocos!A:L,12,0))</f>
        <v/>
      </c>
      <c r="Z1253" s="190" t="str">
        <f>IF(ISNUMBER(Q1254),VLOOKUP(J1253,Blocos!D:G,4,0),"")</f>
        <v/>
      </c>
      <c r="AA1253" s="190" t="str">
        <f>IF(ISNUMBER(Q1253),CONCATENATE("CREATE TABLE ""reg_",LOWER(J1253),""" (""ID"" bigint NOT NULL AUTO_INCREMENT,  ""HASHFILE"" varchar(255) DEFAULT NULL, ""ID_PAI"" bigint NOT NULL,"),IF(Q1253="Campo",CONCATENATE("""",L1253,""" ",VLOOKUP(R1253,Apoio!A:C,3,0)),""))&amp;IF(Z1253="","",CONCATENATE("PRIMARY KEY (""ID""), KEY ""FK_reg_",LOWER(Z1253),"_ID_PAI"" (""ID_PAI""), CONSTRAINT ""FK_reg_",LOWER(Z1253),"_ID_PAI"" FOREIGN KEY (""ID_PAI"") REFERENCES ""reg_",LOWER(Z1253),""" (""ID"")) ENGINE=InnoDB AUTO_INCREMENT=105774 DEFAULT CHARSET=utf8mb4 COLLATE=utf8mb4_0900_ai_ci;"))</f>
        <v>"VL_DESC" decimal(15,6) DEFAULT NULL,</v>
      </c>
      <c r="AB1253" s="190" t="str">
        <f t="shared" si="140"/>
        <v>`reg_c800`.`VL_DESC`,</v>
      </c>
    </row>
    <row r="1254" spans="1:28" ht="14.5" hidden="1" customHeight="1" x14ac:dyDescent="0.3">
      <c r="J1254" s="187" t="str">
        <f t="shared" si="135"/>
        <v>C800</v>
      </c>
      <c r="K1254" s="181">
        <v>13</v>
      </c>
      <c r="L1254" s="289" t="s">
        <v>550</v>
      </c>
      <c r="M1254" s="182" t="s">
        <v>551</v>
      </c>
      <c r="N1254" s="181" t="s">
        <v>32</v>
      </c>
      <c r="O1254" s="181" t="s">
        <v>28</v>
      </c>
      <c r="P1254" s="181">
        <v>2</v>
      </c>
      <c r="Q1254" s="192" t="str">
        <f t="shared" si="136"/>
        <v>Campo</v>
      </c>
      <c r="R1254" s="192" t="s">
        <v>3606</v>
      </c>
      <c r="S1254" s="191" t="str">
        <f t="shared" si="137"/>
        <v/>
      </c>
      <c r="T1254" s="192" t="str">
        <f t="shared" si="138"/>
        <v>&lt;campo posicao="13"&gt;
&lt;coluna&gt;VL_MERC&lt;/coluna&gt;
&lt;descricao&gt;Valor total das mercadorias e serviços&lt;/descricao&gt;
&lt;tipo&gt;R&lt;/tipo&gt;
&lt;/campo&gt;</v>
      </c>
      <c r="U1254" s="192" t="str">
        <f t="shared" si="134"/>
        <v>&lt;campo posicao="13"&gt;
&lt;coluna&gt;VL_MERC&lt;/coluna&gt;
&lt;descricao&gt;Valor total das mercadorias e serviços&lt;/descricao&gt;
&lt;tipo&gt;R&lt;/tipo&gt;
&lt;/campo&gt;</v>
      </c>
      <c r="V1254" s="192" t="str">
        <f t="shared" si="139"/>
        <v>{"Column14", "VL_MERC"},</v>
      </c>
      <c r="W1254" s="191" t="str">
        <f>IF(Q1254="Campo","@Campos(posicao = "&amp;K1254&amp;", tipo = '"&amp;R1254&amp;"')@Column(name = """&amp;L1254&amp;""")"&amp;IF(R1254="D","@Temporal(TemporalType.DATE)","")&amp;"private "&amp;VLOOKUP(TEXT(R1254,"@"),Apoio!A:B,2,0)&amp;" "&amp;SUBSTITUTE(LOWER(LEFT(L1254,1))&amp;RIGHT(PROPER(L1254),LEN(L1254)-1),"_","")&amp;";",IF(ISNUMBER(Q1254),IF(R1254="R","@Entity@Table(name = ""reg_"&amp;LOWER(J1254)&amp;""")@XmlRootElement","")&amp;VLOOKUP(J1254,Blocos!D:I,6,0)&amp;Apoio!$E$1&amp;Y1254,""))</f>
        <v>@Campos(posicao = 13, tipo = 'R')@Column(name = "VL_MERC")private BigDecimal vlMerc;</v>
      </c>
      <c r="X1254" s="190" t="str">
        <f>IF(ISNUMBER(Q1254),COUNTIF(Blocos!G:G,J1254),"")</f>
        <v/>
      </c>
      <c r="Y1254" s="190" t="str">
        <f>IF(OR(X1254=0,X1254=""),"",VLOOKUP(SUMIFS(Blocos!A:A,Blocos!H:H,'EFD REGISTROS e Campos (2)'!X1254,Blocos!G:G,'EFD REGISTROS e Campos (2)'!J1254),Blocos!A:L,12,0))</f>
        <v/>
      </c>
      <c r="Z1254" s="190" t="str">
        <f>IF(ISNUMBER(Q1255),VLOOKUP(J1254,Blocos!D:G,4,0),"")</f>
        <v/>
      </c>
      <c r="AA1254" s="190" t="str">
        <f>IF(ISNUMBER(Q1254),CONCATENATE("CREATE TABLE ""reg_",LOWER(J1254),""" (""ID"" bigint NOT NULL AUTO_INCREMENT,  ""HASHFILE"" varchar(255) DEFAULT NULL, ""ID_PAI"" bigint NOT NULL,"),IF(Q1254="Campo",CONCATENATE("""",L1254,""" ",VLOOKUP(R1254,Apoio!A:C,3,0)),""))&amp;IF(Z1254="","",CONCATENATE("PRIMARY KEY (""ID""), KEY ""FK_reg_",LOWER(Z1254),"_ID_PAI"" (""ID_PAI""), CONSTRAINT ""FK_reg_",LOWER(Z1254),"_ID_PAI"" FOREIGN KEY (""ID_PAI"") REFERENCES ""reg_",LOWER(Z1254),""" (""ID"")) ENGINE=InnoDB AUTO_INCREMENT=105774 DEFAULT CHARSET=utf8mb4 COLLATE=utf8mb4_0900_ai_ci;"))</f>
        <v>"VL_MERC" decimal(15,6) DEFAULT NULL,</v>
      </c>
      <c r="AB1254" s="190" t="str">
        <f t="shared" si="140"/>
        <v>`reg_c800`.`VL_MERC`,</v>
      </c>
    </row>
    <row r="1255" spans="1:28" ht="14.5" hidden="1" customHeight="1" x14ac:dyDescent="0.3">
      <c r="J1255" s="187" t="str">
        <f t="shared" si="135"/>
        <v>C800</v>
      </c>
      <c r="K1255" s="181">
        <v>14</v>
      </c>
      <c r="L1255" s="289" t="s">
        <v>574</v>
      </c>
      <c r="M1255" s="182" t="s">
        <v>1769</v>
      </c>
      <c r="N1255" s="181" t="s">
        <v>32</v>
      </c>
      <c r="O1255" s="181" t="s">
        <v>28</v>
      </c>
      <c r="P1255" s="181">
        <v>2</v>
      </c>
      <c r="Q1255" s="192" t="str">
        <f t="shared" si="136"/>
        <v>Campo</v>
      </c>
      <c r="R1255" s="192" t="s">
        <v>3606</v>
      </c>
      <c r="S1255" s="191" t="str">
        <f t="shared" si="137"/>
        <v/>
      </c>
      <c r="T1255" s="192" t="str">
        <f t="shared" si="138"/>
        <v>&lt;campo posicao="14"&gt;
&lt;coluna&gt;VL_OUT_DA&lt;/coluna&gt;
&lt;descricao&gt;Valor total de  outras despesas acessórias e acréscimos&lt;/descricao&gt;
&lt;tipo&gt;R&lt;/tipo&gt;
&lt;/campo&gt;</v>
      </c>
      <c r="U1255" s="192" t="str">
        <f t="shared" si="134"/>
        <v>&lt;campo posicao="14"&gt;
&lt;coluna&gt;VL_OUT_DA&lt;/coluna&gt;
&lt;descricao&gt;Valor total de  outras despesas acessórias e acréscimos&lt;/descricao&gt;
&lt;tipo&gt;R&lt;/tipo&gt;
&lt;/campo&gt;</v>
      </c>
      <c r="V1255" s="192" t="str">
        <f t="shared" si="139"/>
        <v>{"Column15", "VL_OUT_DA"},</v>
      </c>
      <c r="W1255" s="191" t="str">
        <f>IF(Q1255="Campo","@Campos(posicao = "&amp;K1255&amp;", tipo = '"&amp;R1255&amp;"')@Column(name = """&amp;L1255&amp;""")"&amp;IF(R1255="D","@Temporal(TemporalType.DATE)","")&amp;"private "&amp;VLOOKUP(TEXT(R1255,"@"),Apoio!A:B,2,0)&amp;" "&amp;SUBSTITUTE(LOWER(LEFT(L1255,1))&amp;RIGHT(PROPER(L1255),LEN(L1255)-1),"_","")&amp;";",IF(ISNUMBER(Q1255),IF(R1255="R","@Entity@Table(name = ""reg_"&amp;LOWER(J1255)&amp;""")@XmlRootElement","")&amp;VLOOKUP(J1255,Blocos!D:I,6,0)&amp;Apoio!$E$1&amp;Y1255,""))</f>
        <v>@Campos(posicao = 14, tipo = 'R')@Column(name = "VL_OUT_DA")private BigDecimal vlOutDa;</v>
      </c>
      <c r="X1255" s="190" t="str">
        <f>IF(ISNUMBER(Q1255),COUNTIF(Blocos!G:G,J1255),"")</f>
        <v/>
      </c>
      <c r="Y1255" s="190" t="str">
        <f>IF(OR(X1255=0,X1255=""),"",VLOOKUP(SUMIFS(Blocos!A:A,Blocos!H:H,'EFD REGISTROS e Campos (2)'!X1255,Blocos!G:G,'EFD REGISTROS e Campos (2)'!J1255),Blocos!A:L,12,0))</f>
        <v/>
      </c>
      <c r="Z1255" s="190" t="str">
        <f>IF(ISNUMBER(Q1256),VLOOKUP(J1255,Blocos!D:G,4,0),"")</f>
        <v/>
      </c>
      <c r="AA1255" s="190" t="str">
        <f>IF(ISNUMBER(Q1255),CONCATENATE("CREATE TABLE ""reg_",LOWER(J1255),""" (""ID"" bigint NOT NULL AUTO_INCREMENT,  ""HASHFILE"" varchar(255) DEFAULT NULL, ""ID_PAI"" bigint NOT NULL,"),IF(Q1255="Campo",CONCATENATE("""",L1255,""" ",VLOOKUP(R1255,Apoio!A:C,3,0)),""))&amp;IF(Z1255="","",CONCATENATE("PRIMARY KEY (""ID""), KEY ""FK_reg_",LOWER(Z1255),"_ID_PAI"" (""ID_PAI""), CONSTRAINT ""FK_reg_",LOWER(Z1255),"_ID_PAI"" FOREIGN KEY (""ID_PAI"") REFERENCES ""reg_",LOWER(Z1255),""" (""ID"")) ENGINE=InnoDB AUTO_INCREMENT=105774 DEFAULT CHARSET=utf8mb4 COLLATE=utf8mb4_0900_ai_ci;"))</f>
        <v>"VL_OUT_DA" decimal(15,6) DEFAULT NULL,</v>
      </c>
      <c r="AB1255" s="190" t="str">
        <f t="shared" si="140"/>
        <v>`reg_c800`.`VL_OUT_DA`,</v>
      </c>
    </row>
    <row r="1256" spans="1:28" ht="14.5" hidden="1" customHeight="1" x14ac:dyDescent="0.3">
      <c r="J1256" s="187" t="str">
        <f t="shared" si="135"/>
        <v>C800</v>
      </c>
      <c r="K1256" s="181">
        <v>15</v>
      </c>
      <c r="L1256" s="289" t="s">
        <v>578</v>
      </c>
      <c r="M1256" s="182" t="s">
        <v>579</v>
      </c>
      <c r="N1256" s="181" t="s">
        <v>32</v>
      </c>
      <c r="O1256" s="181" t="s">
        <v>28</v>
      </c>
      <c r="P1256" s="181">
        <v>2</v>
      </c>
      <c r="Q1256" s="192" t="str">
        <f t="shared" si="136"/>
        <v>Campo</v>
      </c>
      <c r="R1256" s="192" t="s">
        <v>3606</v>
      </c>
      <c r="S1256" s="191" t="str">
        <f t="shared" si="137"/>
        <v/>
      </c>
      <c r="T1256" s="192" t="str">
        <f t="shared" si="138"/>
        <v>&lt;campo posicao="15"&gt;
&lt;coluna&gt;VL_ICMS&lt;/coluna&gt;
&lt;descricao&gt;Valor do ICMS&lt;/descricao&gt;
&lt;tipo&gt;R&lt;/tipo&gt;
&lt;/campo&gt;</v>
      </c>
      <c r="U1256" s="192" t="str">
        <f t="shared" si="134"/>
        <v>&lt;campo posicao="15"&gt;
&lt;coluna&gt;VL_ICMS&lt;/coluna&gt;
&lt;descricao&gt;Valor do ICMS&lt;/descricao&gt;
&lt;tipo&gt;R&lt;/tipo&gt;
&lt;/campo&gt;</v>
      </c>
      <c r="V1256" s="192" t="str">
        <f t="shared" si="139"/>
        <v>{"Column16", "VL_ICMS"},</v>
      </c>
      <c r="W1256" s="191" t="str">
        <f>IF(Q1256="Campo","@Campos(posicao = "&amp;K1256&amp;", tipo = '"&amp;R1256&amp;"')@Column(name = """&amp;L1256&amp;""")"&amp;IF(R1256="D","@Temporal(TemporalType.DATE)","")&amp;"private "&amp;VLOOKUP(TEXT(R1256,"@"),Apoio!A:B,2,0)&amp;" "&amp;SUBSTITUTE(LOWER(LEFT(L1256,1))&amp;RIGHT(PROPER(L1256),LEN(L1256)-1),"_","")&amp;";",IF(ISNUMBER(Q1256),IF(R1256="R","@Entity@Table(name = ""reg_"&amp;LOWER(J1256)&amp;""")@XmlRootElement","")&amp;VLOOKUP(J1256,Blocos!D:I,6,0)&amp;Apoio!$E$1&amp;Y1256,""))</f>
        <v>@Campos(posicao = 15, tipo = 'R')@Column(name = "VL_ICMS")private BigDecimal vlIcms;</v>
      </c>
      <c r="X1256" s="190" t="str">
        <f>IF(ISNUMBER(Q1256),COUNTIF(Blocos!G:G,J1256),"")</f>
        <v/>
      </c>
      <c r="Y1256" s="190" t="str">
        <f>IF(OR(X1256=0,X1256=""),"",VLOOKUP(SUMIFS(Blocos!A:A,Blocos!H:H,'EFD REGISTROS e Campos (2)'!X1256,Blocos!G:G,'EFD REGISTROS e Campos (2)'!J1256),Blocos!A:L,12,0))</f>
        <v/>
      </c>
      <c r="Z1256" s="190" t="str">
        <f>IF(ISNUMBER(Q1257),VLOOKUP(J1256,Blocos!D:G,4,0),"")</f>
        <v/>
      </c>
      <c r="AA1256" s="190" t="str">
        <f>IF(ISNUMBER(Q1256),CONCATENATE("CREATE TABLE ""reg_",LOWER(J1256),""" (""ID"" bigint NOT NULL AUTO_INCREMENT,  ""HASHFILE"" varchar(255) DEFAULT NULL, ""ID_PAI"" bigint NOT NULL,"),IF(Q1256="Campo",CONCATENATE("""",L1256,""" ",VLOOKUP(R1256,Apoio!A:C,3,0)),""))&amp;IF(Z1256="","",CONCATENATE("PRIMARY KEY (""ID""), KEY ""FK_reg_",LOWER(Z1256),"_ID_PAI"" (""ID_PAI""), CONSTRAINT ""FK_reg_",LOWER(Z1256),"_ID_PAI"" FOREIGN KEY (""ID_PAI"") REFERENCES ""reg_",LOWER(Z1256),""" (""ID"")) ENGINE=InnoDB AUTO_INCREMENT=105774 DEFAULT CHARSET=utf8mb4 COLLATE=utf8mb4_0900_ai_ci;"))</f>
        <v>"VL_ICMS" decimal(15,6) DEFAULT NULL,</v>
      </c>
      <c r="AB1256" s="190" t="str">
        <f t="shared" si="140"/>
        <v>`reg_c800`.`VL_ICMS`,</v>
      </c>
    </row>
    <row r="1257" spans="1:28" ht="14.5" hidden="1" customHeight="1" x14ac:dyDescent="0.3">
      <c r="J1257" s="187" t="str">
        <f t="shared" si="135"/>
        <v>C800</v>
      </c>
      <c r="K1257" s="181">
        <v>16</v>
      </c>
      <c r="L1257" s="289" t="s">
        <v>590</v>
      </c>
      <c r="M1257" s="182" t="s">
        <v>1770</v>
      </c>
      <c r="N1257" s="181" t="s">
        <v>32</v>
      </c>
      <c r="O1257" s="181" t="s">
        <v>28</v>
      </c>
      <c r="P1257" s="181">
        <v>2</v>
      </c>
      <c r="Q1257" s="192" t="str">
        <f t="shared" si="136"/>
        <v>Campo</v>
      </c>
      <c r="R1257" s="192" t="s">
        <v>3606</v>
      </c>
      <c r="S1257" s="191" t="str">
        <f t="shared" si="137"/>
        <v/>
      </c>
      <c r="T1257" s="192" t="str">
        <f t="shared" si="138"/>
        <v>&lt;campo posicao="16"&gt;
&lt;coluna&gt;VL_PIS_ST&lt;/coluna&gt;
&lt;descricao&gt;Valor total do PIS retido por subst. trib.&lt;/descricao&gt;
&lt;tipo&gt;R&lt;/tipo&gt;
&lt;/campo&gt;</v>
      </c>
      <c r="U1257" s="192" t="str">
        <f t="shared" si="134"/>
        <v>&lt;campo posicao="16"&gt;
&lt;coluna&gt;VL_PIS_ST&lt;/coluna&gt;
&lt;descricao&gt;Valor total do PIS retido por subst. trib.&lt;/descricao&gt;
&lt;tipo&gt;R&lt;/tipo&gt;
&lt;/campo&gt;</v>
      </c>
      <c r="V1257" s="192" t="str">
        <f t="shared" si="139"/>
        <v>{"Column17", "VL_PIS_ST"},</v>
      </c>
      <c r="W1257" s="191" t="str">
        <f>IF(Q1257="Campo","@Campos(posicao = "&amp;K1257&amp;", tipo = '"&amp;R1257&amp;"')@Column(name = """&amp;L1257&amp;""")"&amp;IF(R1257="D","@Temporal(TemporalType.DATE)","")&amp;"private "&amp;VLOOKUP(TEXT(R1257,"@"),Apoio!A:B,2,0)&amp;" "&amp;SUBSTITUTE(LOWER(LEFT(L1257,1))&amp;RIGHT(PROPER(L1257),LEN(L1257)-1),"_","")&amp;";",IF(ISNUMBER(Q1257),IF(R1257="R","@Entity@Table(name = ""reg_"&amp;LOWER(J1257)&amp;""")@XmlRootElement","")&amp;VLOOKUP(J1257,Blocos!D:I,6,0)&amp;Apoio!$E$1&amp;Y1257,""))</f>
        <v>@Campos(posicao = 16, tipo = 'R')@Column(name = "VL_PIS_ST")private BigDecimal vlPisSt;</v>
      </c>
      <c r="X1257" s="190" t="str">
        <f>IF(ISNUMBER(Q1257),COUNTIF(Blocos!G:G,J1257),"")</f>
        <v/>
      </c>
      <c r="Y1257" s="190" t="str">
        <f>IF(OR(X1257=0,X1257=""),"",VLOOKUP(SUMIFS(Blocos!A:A,Blocos!H:H,'EFD REGISTROS e Campos (2)'!X1257,Blocos!G:G,'EFD REGISTROS e Campos (2)'!J1257),Blocos!A:L,12,0))</f>
        <v/>
      </c>
      <c r="Z1257" s="190" t="str">
        <f>IF(ISNUMBER(Q1258),VLOOKUP(J1257,Blocos!D:G,4,0),"")</f>
        <v/>
      </c>
      <c r="AA1257" s="190" t="str">
        <f>IF(ISNUMBER(Q1257),CONCATENATE("CREATE TABLE ""reg_",LOWER(J1257),""" (""ID"" bigint NOT NULL AUTO_INCREMENT,  ""HASHFILE"" varchar(255) DEFAULT NULL, ""ID_PAI"" bigint NOT NULL,"),IF(Q1257="Campo",CONCATENATE("""",L1257,""" ",VLOOKUP(R1257,Apoio!A:C,3,0)),""))&amp;IF(Z1257="","",CONCATENATE("PRIMARY KEY (""ID""), KEY ""FK_reg_",LOWER(Z1257),"_ID_PAI"" (""ID_PAI""), CONSTRAINT ""FK_reg_",LOWER(Z1257),"_ID_PAI"" FOREIGN KEY (""ID_PAI"") REFERENCES ""reg_",LOWER(Z1257),""" (""ID"")) ENGINE=InnoDB AUTO_INCREMENT=105774 DEFAULT CHARSET=utf8mb4 COLLATE=utf8mb4_0900_ai_ci;"))</f>
        <v>"VL_PIS_ST" decimal(15,6) DEFAULT NULL,</v>
      </c>
      <c r="AB1257" s="190" t="str">
        <f t="shared" si="140"/>
        <v>`reg_c800`.`VL_PIS_ST`,</v>
      </c>
    </row>
    <row r="1258" spans="1:28" ht="14.5" hidden="1" customHeight="1" x14ac:dyDescent="0.3">
      <c r="J1258" s="187" t="str">
        <f t="shared" si="135"/>
        <v>C800</v>
      </c>
      <c r="K1258" s="181">
        <v>17</v>
      </c>
      <c r="L1258" s="289" t="s">
        <v>592</v>
      </c>
      <c r="M1258" s="182" t="s">
        <v>1771</v>
      </c>
      <c r="N1258" s="181" t="s">
        <v>32</v>
      </c>
      <c r="O1258" s="181" t="s">
        <v>28</v>
      </c>
      <c r="P1258" s="181">
        <v>2</v>
      </c>
      <c r="Q1258" s="192" t="str">
        <f t="shared" si="136"/>
        <v>Campo</v>
      </c>
      <c r="R1258" s="192" t="s">
        <v>3606</v>
      </c>
      <c r="S1258" s="191" t="str">
        <f t="shared" si="137"/>
        <v/>
      </c>
      <c r="T1258" s="192" t="str">
        <f t="shared" si="138"/>
        <v>&lt;campo posicao="17"&gt;
&lt;coluna&gt;VL_COFINS_ST&lt;/coluna&gt;
&lt;descricao&gt;Valor total da COFINS retido por subst. trib.&lt;/descricao&gt;
&lt;tipo&gt;R&lt;/tipo&gt;
&lt;/campo&gt;</v>
      </c>
      <c r="U1258" s="192" t="str">
        <f t="shared" si="134"/>
        <v>&lt;campo posicao="17"&gt;
&lt;coluna&gt;VL_COFINS_ST&lt;/coluna&gt;
&lt;descricao&gt;Valor total da COFINS retido por subst. trib.&lt;/descricao&gt;
&lt;tipo&gt;R&lt;/tipo&gt;
&lt;/campo&gt;</v>
      </c>
      <c r="V1258" s="192" t="str">
        <f t="shared" si="139"/>
        <v>{"Column18", "VL_COFINS_ST"},</v>
      </c>
      <c r="W1258" s="191" t="str">
        <f>IF(Q1258="Campo","@Campos(posicao = "&amp;K1258&amp;", tipo = '"&amp;R1258&amp;"')@Column(name = """&amp;L1258&amp;""")"&amp;IF(R1258="D","@Temporal(TemporalType.DATE)","")&amp;"private "&amp;VLOOKUP(TEXT(R1258,"@"),Apoio!A:B,2,0)&amp;" "&amp;SUBSTITUTE(LOWER(LEFT(L1258,1))&amp;RIGHT(PROPER(L1258),LEN(L1258)-1),"_","")&amp;";",IF(ISNUMBER(Q1258),IF(R1258="R","@Entity@Table(name = ""reg_"&amp;LOWER(J1258)&amp;""")@XmlRootElement","")&amp;VLOOKUP(J1258,Blocos!D:I,6,0)&amp;Apoio!$E$1&amp;Y1258,""))</f>
        <v>@Campos(posicao = 17, tipo = 'R')@Column(name = "VL_COFINS_ST")private BigDecimal vlCofinsSt;</v>
      </c>
      <c r="X1258" s="190" t="str">
        <f>IF(ISNUMBER(Q1258),COUNTIF(Blocos!G:G,J1258),"")</f>
        <v/>
      </c>
      <c r="Y1258" s="190" t="str">
        <f>IF(OR(X1258=0,X1258=""),"",VLOOKUP(SUMIFS(Blocos!A:A,Blocos!H:H,'EFD REGISTROS e Campos (2)'!X1258,Blocos!G:G,'EFD REGISTROS e Campos (2)'!J1258),Blocos!A:L,12,0))</f>
        <v/>
      </c>
      <c r="Z1258" s="190" t="str">
        <f>IF(ISNUMBER(Q1259),VLOOKUP(J1258,Blocos!D:G,4,0),"")</f>
        <v>C001</v>
      </c>
      <c r="AA1258" s="190" t="str">
        <f>IF(ISNUMBER(Q1258),CONCATENATE("CREATE TABLE ""reg_",LOWER(J1258),""" (""ID"" bigint NOT NULL AUTO_INCREMENT,  ""HASHFILE"" varchar(255) DEFAULT NULL, ""ID_PAI"" bigint NOT NULL,"),IF(Q1258="Campo",CONCATENATE("""",L1258,""" ",VLOOKUP(R1258,Apoio!A:C,3,0)),""))&amp;IF(Z1258="","",CONCATENATE("PRIMARY KEY (""ID""), KEY ""FK_reg_",LOWER(Z1258),"_ID_PAI"" (""ID_PAI""), CONSTRAINT ""FK_reg_",LOWER(Z1258),"_ID_PAI"" FOREIGN KEY (""ID_PAI"") REFERENCES ""reg_",LOWER(Z1258),""" (""ID"")) ENGINE=InnoDB AUTO_INCREMENT=105774 DEFAULT CHARSET=utf8mb4 COLLATE=utf8mb4_0900_ai_ci;"))</f>
        <v>"VL_COFINS_ST" decimal(15,6) DEFAULT NULL,PRIMARY KEY ("ID"), KEY "FK_reg_c001_ID_PAI" ("ID_PAI"), CONSTRAINT "FK_reg_c001_ID_PAI" FOREIGN KEY ("ID_PAI") REFERENCES "reg_c001" ("ID")) ENGINE=InnoDB AUTO_INCREMENT=105774 DEFAULT CHARSET=utf8mb4 COLLATE=utf8mb4_0900_ai_ci;</v>
      </c>
      <c r="AB1258" s="190" t="str">
        <f t="shared" si="140"/>
        <v>`reg_c800`.`VL_COFINS_ST`,FROM `efdicms`.`reg_c800`;"</v>
      </c>
    </row>
    <row r="1259" spans="1:28" ht="14.5" hidden="1" customHeight="1" collapsed="1" x14ac:dyDescent="0.3">
      <c r="A1259" s="180" t="s">
        <v>1497</v>
      </c>
      <c r="D1259" s="184"/>
      <c r="E1259" s="180" t="s">
        <v>1772</v>
      </c>
      <c r="I1259" s="180" t="s">
        <v>144</v>
      </c>
      <c r="J1259" s="187" t="str">
        <f t="shared" si="135"/>
        <v>C810</v>
      </c>
      <c r="K1259" s="195" t="s">
        <v>1773</v>
      </c>
      <c r="Q1259" s="192">
        <f t="shared" si="136"/>
        <v>3</v>
      </c>
      <c r="S1259" s="191" t="str">
        <f t="shared" si="137"/>
        <v>&lt;/registro&gt;
&lt;registro codigo="C810" perfil="A" nivel="3"&gt;</v>
      </c>
      <c r="T1259" s="192" t="str">
        <f t="shared" si="138"/>
        <v/>
      </c>
      <c r="U1259" s="192" t="str">
        <f t="shared" ref="U1259:U1335" si="141">S1259&amp;T1259</f>
        <v>&lt;/registro&gt;
&lt;registro codigo="C810" perfil="A" nivel="3"&gt;</v>
      </c>
      <c r="V1259" s="192" t="str">
        <f t="shared" si="139"/>
        <v/>
      </c>
      <c r="W1259" s="191" t="str">
        <f>IF(Q1259="Campo","@Campos(posicao = "&amp;K1259&amp;", tipo = '"&amp;R1259&amp;"')@Column(name = """&amp;L1259&amp;""")"&amp;IF(R1259="D","@Temporal(TemporalType.DATE)","")&amp;"private "&amp;VLOOKUP(TEXT(R1259,"@"),Apoio!A:B,2,0)&amp;" "&amp;SUBSTITUTE(LOWER(LEFT(L1259,1))&amp;RIGHT(PROPER(L1259),LEN(L1259)-1),"_","")&amp;";",IF(ISNUMBER(Q1259),IF(R1259="R","@Entity@Table(name = ""reg_"&amp;LOWER(J1259)&amp;""")@XmlRootElement","")&amp;VLOOKUP(J1259,Blocos!D:I,6,0)&amp;Apoio!$E$1&amp;Y1259,""))</f>
        <v>@Registros(nivel = 3) public class RegC810 implements Serializable { private static final long serialVersionUID = 1L; @Id @GeneratedValue(strategy = GenerationType.IDENTITY) @Basic(optional = false) @Column(name = "ID" ) private Long id;@ManyToOne(fetch = FetchType.LAZY) @JoinColumn(name = "ID_PAI", nullable = false) private RegC800 idPai; public RegC800 getIdPai() {return idPai;}public void setIdPai(Object idPai) {this.idPai = (RegC800) idPai;}public RegC810() { } public RegC810(Long id) { this.id = id; } public RegC810(Long id, RegC800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RegC815 regC815;public RegC815 getRegC815() {return regC815;}public void setRegC815(RegC815 regC815) {this.regC815 = regC815;}</v>
      </c>
      <c r="X1259" s="190">
        <f>IF(ISNUMBER(Q1259),COUNTIF(Blocos!G:G,J1259),"")</f>
        <v>1</v>
      </c>
      <c r="Y1259" s="190" t="str">
        <f>IF(OR(X1259=0,X1259=""),"",VLOOKUP(SUMIFS(Blocos!A:A,Blocos!H:H,'EFD REGISTROS e Campos (2)'!X1259,Blocos!G:G,'EFD REGISTROS e Campos (2)'!J1259),Blocos!A:L,12,0))</f>
        <v>@OneToOne(optional = true, cascade = CascadeType.ALL, fetch = FetchType.LAZY, mappedBy = "idPai")private  RegC815 regC815;public RegC815 getRegC815() {return regC815;}public void setRegC815(RegC815 regC815) {this.regC815 = regC815;}</v>
      </c>
      <c r="Z1259" s="190" t="str">
        <f>IF(ISNUMBER(Q1260),VLOOKUP(J1259,Blocos!D:G,4,0),"")</f>
        <v/>
      </c>
      <c r="AA1259" s="190" t="str">
        <f>IF(ISNUMBER(Q1259),CONCATENATE("CREATE TABLE ""reg_",LOWER(J1259),""" (""ID"" bigint NOT NULL AUTO_INCREMENT,  ""HASHFILE"" varchar(255) DEFAULT NULL, ""ID_PAI"" bigint NOT NULL,"),IF(Q1259="Campo",CONCATENATE("""",L1259,""" ",VLOOKUP(R1259,Apoio!A:C,3,0)),""))&amp;IF(Z1259="","",CONCATENATE("PRIMARY KEY (""ID""), KEY ""FK_reg_",LOWER(Z1259),"_ID_PAI"" (""ID_PAI""), CONSTRAINT ""FK_reg_",LOWER(Z1259),"_ID_PAI"" FOREIGN KEY (""ID_PAI"") REFERENCES ""reg_",LOWER(Z1259),""" (""ID"")) ENGINE=InnoDB AUTO_INCREMENT=105774 DEFAULT CHARSET=utf8mb4 COLLATE=utf8mb4_0900_ai_ci;"))</f>
        <v>CREATE TABLE "reg_c810" ("ID" bigint NOT NULL AUTO_INCREMENT,  "HASHFILE" varchar(255) DEFAULT NULL, "ID_PAI" bigint NOT NULL,</v>
      </c>
      <c r="AB1259" s="190" t="str">
        <f t="shared" si="140"/>
        <v/>
      </c>
    </row>
    <row r="1260" spans="1:28" ht="14.5" hidden="1" customHeight="1" x14ac:dyDescent="0.3">
      <c r="J1260" s="187" t="str">
        <f t="shared" si="135"/>
        <v>C810</v>
      </c>
      <c r="K1260" s="181">
        <v>1</v>
      </c>
      <c r="L1260" s="289" t="s">
        <v>25</v>
      </c>
      <c r="M1260" s="182" t="s">
        <v>1774</v>
      </c>
      <c r="N1260" s="181" t="s">
        <v>27</v>
      </c>
      <c r="O1260" s="181">
        <v>4</v>
      </c>
      <c r="P1260" s="181" t="s">
        <v>28</v>
      </c>
      <c r="Q1260" s="192" t="str">
        <f t="shared" si="136"/>
        <v>Campo</v>
      </c>
      <c r="R1260" s="192" t="s">
        <v>27</v>
      </c>
      <c r="S1260" s="191" t="str">
        <f t="shared" si="137"/>
        <v/>
      </c>
      <c r="T1260" s="192" t="str">
        <f t="shared" si="138"/>
        <v>&lt;campo posicao="1"&gt;
&lt;coluna&gt;REG&lt;/coluna&gt;
&lt;descricao&gt;Texto fixo contendo "C810”&lt;/descricao&gt;
&lt;tipo&gt;C&lt;/tipo&gt;
&lt;/campo&gt;</v>
      </c>
      <c r="U1260" s="192" t="str">
        <f t="shared" si="141"/>
        <v>&lt;campo posicao="1"&gt;
&lt;coluna&gt;REG&lt;/coluna&gt;
&lt;descricao&gt;Texto fixo contendo "C810”&lt;/descricao&gt;
&lt;tipo&gt;C&lt;/tipo&gt;
&lt;/campo&gt;</v>
      </c>
      <c r="V1260" s="192" t="str">
        <f t="shared" si="139"/>
        <v>{"Column2", "REG"},</v>
      </c>
      <c r="W1260" s="191" t="str">
        <f>IF(Q1260="Campo","@Campos(posicao = "&amp;K1260&amp;", tipo = '"&amp;R1260&amp;"')@Column(name = """&amp;L1260&amp;""")"&amp;IF(R1260="D","@Temporal(TemporalType.DATE)","")&amp;"private "&amp;VLOOKUP(TEXT(R1260,"@"),Apoio!A:B,2,0)&amp;" "&amp;SUBSTITUTE(LOWER(LEFT(L1260,1))&amp;RIGHT(PROPER(L1260),LEN(L1260)-1),"_","")&amp;";",IF(ISNUMBER(Q1260),IF(R1260="R","@Entity@Table(name = ""reg_"&amp;LOWER(J1260)&amp;""")@XmlRootElement","")&amp;VLOOKUP(J1260,Blocos!D:I,6,0)&amp;Apoio!$E$1&amp;Y1260,""))</f>
        <v>@Campos(posicao = 1, tipo = 'C')@Column(name = "REG")private String reg;</v>
      </c>
      <c r="X1260" s="190" t="str">
        <f>IF(ISNUMBER(Q1260),COUNTIF(Blocos!G:G,J1260),"")</f>
        <v/>
      </c>
      <c r="Y1260" s="190" t="str">
        <f>IF(OR(X1260=0,X1260=""),"",VLOOKUP(SUMIFS(Blocos!A:A,Blocos!H:H,'EFD REGISTROS e Campos (2)'!X1260,Blocos!G:G,'EFD REGISTROS e Campos (2)'!J1260),Blocos!A:L,12,0))</f>
        <v/>
      </c>
      <c r="Z1260" s="190" t="str">
        <f>IF(ISNUMBER(Q1261),VLOOKUP(J1260,Blocos!D:G,4,0),"")</f>
        <v/>
      </c>
      <c r="AA1260" s="190" t="str">
        <f>IF(ISNUMBER(Q1260),CONCATENATE("CREATE TABLE ""reg_",LOWER(J1260),""" (""ID"" bigint NOT NULL AUTO_INCREMENT,  ""HASHFILE"" varchar(255) DEFAULT NULL, ""ID_PAI"" bigint NOT NULL,"),IF(Q1260="Campo",CONCATENATE("""",L1260,""" ",VLOOKUP(R1260,Apoio!A:C,3,0)),""))&amp;IF(Z1260="","",CONCATENATE("PRIMARY KEY (""ID""), KEY ""FK_reg_",LOWER(Z1260),"_ID_PAI"" (""ID_PAI""), CONSTRAINT ""FK_reg_",LOWER(Z1260),"_ID_PAI"" FOREIGN KEY (""ID_PAI"") REFERENCES ""reg_",LOWER(Z1260),""" (""ID"")) ENGINE=InnoDB AUTO_INCREMENT=105774 DEFAULT CHARSET=utf8mb4 COLLATE=utf8mb4_0900_ai_ci;"))</f>
        <v>"REG" varchar(255) DEFAULT NULL,</v>
      </c>
      <c r="AB1260" s="190" t="str">
        <f t="shared" si="140"/>
        <v>USE `efdicms`;SELECT `reg_c810`.`REG`,</v>
      </c>
    </row>
    <row r="1261" spans="1:28" ht="14.5" hidden="1" customHeight="1" x14ac:dyDescent="0.3">
      <c r="J1261" s="187" t="str">
        <f t="shared" si="135"/>
        <v>C810</v>
      </c>
      <c r="K1261" s="181">
        <v>2</v>
      </c>
      <c r="L1261" s="289" t="s">
        <v>799</v>
      </c>
      <c r="M1261" s="182" t="s">
        <v>1775</v>
      </c>
      <c r="N1261" s="181" t="s">
        <v>32</v>
      </c>
      <c r="O1261" s="181">
        <v>3</v>
      </c>
      <c r="P1261" s="181" t="s">
        <v>28</v>
      </c>
      <c r="Q1261" s="192" t="str">
        <f t="shared" si="136"/>
        <v>Campo</v>
      </c>
      <c r="R1261" s="192" t="s">
        <v>3607</v>
      </c>
      <c r="S1261" s="191" t="str">
        <f t="shared" si="137"/>
        <v/>
      </c>
      <c r="T1261" s="192" t="str">
        <f t="shared" si="138"/>
        <v>&lt;campo posicao="2"&gt;
&lt;coluna&gt;NUM_ITEM&lt;/coluna&gt;
&lt;descricao&gt;Número do item no documento fiscal&lt;/descricao&gt;
&lt;tipo&gt;I&lt;/tipo&gt;
&lt;/campo&gt;</v>
      </c>
      <c r="U1261" s="192" t="str">
        <f t="shared" si="141"/>
        <v>&lt;campo posicao="2"&gt;
&lt;coluna&gt;NUM_ITEM&lt;/coluna&gt;
&lt;descricao&gt;Número do item no documento fiscal&lt;/descricao&gt;
&lt;tipo&gt;I&lt;/tipo&gt;
&lt;/campo&gt;</v>
      </c>
      <c r="V1261" s="192" t="str">
        <f t="shared" si="139"/>
        <v>{"Column3", "NUM_ITEM"},</v>
      </c>
      <c r="W1261" s="191" t="str">
        <f>IF(Q1261="Campo","@Campos(posicao = "&amp;K1261&amp;", tipo = '"&amp;R1261&amp;"')@Column(name = """&amp;L1261&amp;""")"&amp;IF(R1261="D","@Temporal(TemporalType.DATE)","")&amp;"private "&amp;VLOOKUP(TEXT(R1261,"@"),Apoio!A:B,2,0)&amp;" "&amp;SUBSTITUTE(LOWER(LEFT(L1261,1))&amp;RIGHT(PROPER(L1261),LEN(L1261)-1),"_","")&amp;";",IF(ISNUMBER(Q1261),IF(R1261="R","@Entity@Table(name = ""reg_"&amp;LOWER(J1261)&amp;""")@XmlRootElement","")&amp;VLOOKUP(J1261,Blocos!D:I,6,0)&amp;Apoio!$E$1&amp;Y1261,""))</f>
        <v>@Campos(posicao = 2, tipo = 'I')@Column(name = "NUM_ITEM")private int numItem;</v>
      </c>
      <c r="X1261" s="190" t="str">
        <f>IF(ISNUMBER(Q1261),COUNTIF(Blocos!G:G,J1261),"")</f>
        <v/>
      </c>
      <c r="Y1261" s="190" t="str">
        <f>IF(OR(X1261=0,X1261=""),"",VLOOKUP(SUMIFS(Blocos!A:A,Blocos!H:H,'EFD REGISTROS e Campos (2)'!X1261,Blocos!G:G,'EFD REGISTROS e Campos (2)'!J1261),Blocos!A:L,12,0))</f>
        <v/>
      </c>
      <c r="Z1261" s="190" t="str">
        <f>IF(ISNUMBER(Q1262),VLOOKUP(J1261,Blocos!D:G,4,0),"")</f>
        <v/>
      </c>
      <c r="AA1261" s="190" t="str">
        <f>IF(ISNUMBER(Q1261),CONCATENATE("CREATE TABLE ""reg_",LOWER(J1261),""" (""ID"" bigint NOT NULL AUTO_INCREMENT,  ""HASHFILE"" varchar(255) DEFAULT NULL, ""ID_PAI"" bigint NOT NULL,"),IF(Q1261="Campo",CONCATENATE("""",L1261,""" ",VLOOKUP(R1261,Apoio!A:C,3,0)),""))&amp;IF(Z1261="","",CONCATENATE("PRIMARY KEY (""ID""), KEY ""FK_reg_",LOWER(Z1261),"_ID_PAI"" (""ID_PAI""), CONSTRAINT ""FK_reg_",LOWER(Z1261),"_ID_PAI"" FOREIGN KEY (""ID_PAI"") REFERENCES ""reg_",LOWER(Z1261),""" (""ID"")) ENGINE=InnoDB AUTO_INCREMENT=105774 DEFAULT CHARSET=utf8mb4 COLLATE=utf8mb4_0900_ai_ci;"))</f>
        <v>"NUM_ITEM" int DEFAULT NULL,</v>
      </c>
      <c r="AB1261" s="190" t="str">
        <f t="shared" si="140"/>
        <v>`reg_c810`.`NUM_ITEM`,</v>
      </c>
    </row>
    <row r="1262" spans="1:28" ht="14.5" hidden="1" customHeight="1" x14ac:dyDescent="0.3">
      <c r="J1262" s="187" t="str">
        <f t="shared" si="135"/>
        <v>C810</v>
      </c>
      <c r="K1262" s="181">
        <v>3</v>
      </c>
      <c r="L1262" s="289" t="s">
        <v>163</v>
      </c>
      <c r="M1262" s="182" t="s">
        <v>801</v>
      </c>
      <c r="N1262" s="181" t="s">
        <v>27</v>
      </c>
      <c r="O1262" s="181">
        <v>60</v>
      </c>
      <c r="P1262" s="181" t="s">
        <v>28</v>
      </c>
      <c r="Q1262" s="192" t="str">
        <f t="shared" si="136"/>
        <v>Campo</v>
      </c>
      <c r="R1262" s="192" t="s">
        <v>27</v>
      </c>
      <c r="S1262" s="191" t="str">
        <f t="shared" si="137"/>
        <v/>
      </c>
      <c r="T1262" s="192" t="str">
        <f t="shared" si="138"/>
        <v>&lt;campo posicao="3"&gt;
&lt;coluna&gt;COD_ITEM&lt;/coluna&gt;
&lt;descricao&gt;Código do item (campo 02 do Registro 0200)&lt;/descricao&gt;
&lt;tipo&gt;C&lt;/tipo&gt;
&lt;/campo&gt;</v>
      </c>
      <c r="U1262" s="192" t="str">
        <f t="shared" si="141"/>
        <v>&lt;campo posicao="3"&gt;
&lt;coluna&gt;COD_ITEM&lt;/coluna&gt;
&lt;descricao&gt;Código do item (campo 02 do Registro 0200)&lt;/descricao&gt;
&lt;tipo&gt;C&lt;/tipo&gt;
&lt;/campo&gt;</v>
      </c>
      <c r="V1262" s="192" t="str">
        <f t="shared" si="139"/>
        <v>{"Column4", "COD_ITEM"},</v>
      </c>
      <c r="W1262" s="191" t="str">
        <f>IF(Q1262="Campo","@Campos(posicao = "&amp;K1262&amp;", tipo = '"&amp;R1262&amp;"')@Column(name = """&amp;L1262&amp;""")"&amp;IF(R1262="D","@Temporal(TemporalType.DATE)","")&amp;"private "&amp;VLOOKUP(TEXT(R1262,"@"),Apoio!A:B,2,0)&amp;" "&amp;SUBSTITUTE(LOWER(LEFT(L1262,1))&amp;RIGHT(PROPER(L1262),LEN(L1262)-1),"_","")&amp;";",IF(ISNUMBER(Q1262),IF(R1262="R","@Entity@Table(name = ""reg_"&amp;LOWER(J1262)&amp;""")@XmlRootElement","")&amp;VLOOKUP(J1262,Blocos!D:I,6,0)&amp;Apoio!$E$1&amp;Y1262,""))</f>
        <v>@Campos(posicao = 3, tipo = 'C')@Column(name = "COD_ITEM")private String codItem;</v>
      </c>
      <c r="X1262" s="190" t="str">
        <f>IF(ISNUMBER(Q1262),COUNTIF(Blocos!G:G,J1262),"")</f>
        <v/>
      </c>
      <c r="Y1262" s="190" t="str">
        <f>IF(OR(X1262=0,X1262=""),"",VLOOKUP(SUMIFS(Blocos!A:A,Blocos!H:H,'EFD REGISTROS e Campos (2)'!X1262,Blocos!G:G,'EFD REGISTROS e Campos (2)'!J1262),Blocos!A:L,12,0))</f>
        <v/>
      </c>
      <c r="Z1262" s="190" t="str">
        <f>IF(ISNUMBER(Q1263),VLOOKUP(J1262,Blocos!D:G,4,0),"")</f>
        <v/>
      </c>
      <c r="AA1262" s="190" t="str">
        <f>IF(ISNUMBER(Q1262),CONCATENATE("CREATE TABLE ""reg_",LOWER(J1262),""" (""ID"" bigint NOT NULL AUTO_INCREMENT,  ""HASHFILE"" varchar(255) DEFAULT NULL, ""ID_PAI"" bigint NOT NULL,"),IF(Q1262="Campo",CONCATENATE("""",L1262,""" ",VLOOKUP(R1262,Apoio!A:C,3,0)),""))&amp;IF(Z1262="","",CONCATENATE("PRIMARY KEY (""ID""), KEY ""FK_reg_",LOWER(Z1262),"_ID_PAI"" (""ID_PAI""), CONSTRAINT ""FK_reg_",LOWER(Z1262),"_ID_PAI"" FOREIGN KEY (""ID_PAI"") REFERENCES ""reg_",LOWER(Z1262),""" (""ID"")) ENGINE=InnoDB AUTO_INCREMENT=105774 DEFAULT CHARSET=utf8mb4 COLLATE=utf8mb4_0900_ai_ci;"))</f>
        <v>"COD_ITEM" varchar(255) DEFAULT NULL,</v>
      </c>
      <c r="AB1262" s="190" t="str">
        <f t="shared" si="140"/>
        <v>`reg_c810`.`COD_ITEM`,</v>
      </c>
    </row>
    <row r="1263" spans="1:28" ht="14.5" hidden="1" customHeight="1" x14ac:dyDescent="0.3">
      <c r="J1263" s="187" t="str">
        <f t="shared" si="135"/>
        <v>C810</v>
      </c>
      <c r="K1263" s="181">
        <v>4</v>
      </c>
      <c r="L1263" s="289" t="s">
        <v>804</v>
      </c>
      <c r="M1263" s="182" t="s">
        <v>805</v>
      </c>
      <c r="N1263" s="181" t="s">
        <v>32</v>
      </c>
      <c r="O1263" s="181" t="s">
        <v>28</v>
      </c>
      <c r="P1263" s="181">
        <v>5</v>
      </c>
      <c r="Q1263" s="192" t="str">
        <f t="shared" si="136"/>
        <v>Campo</v>
      </c>
      <c r="R1263" s="192" t="s">
        <v>3606</v>
      </c>
      <c r="S1263" s="191" t="str">
        <f t="shared" si="137"/>
        <v/>
      </c>
      <c r="T1263" s="192" t="str">
        <f t="shared" si="138"/>
        <v>&lt;campo posicao="4"&gt;
&lt;coluna&gt;QTD&lt;/coluna&gt;
&lt;descricao&gt;Quantidade do item&lt;/descricao&gt;
&lt;tipo&gt;R&lt;/tipo&gt;
&lt;/campo&gt;</v>
      </c>
      <c r="U1263" s="192" t="str">
        <f t="shared" si="141"/>
        <v>&lt;campo posicao="4"&gt;
&lt;coluna&gt;QTD&lt;/coluna&gt;
&lt;descricao&gt;Quantidade do item&lt;/descricao&gt;
&lt;tipo&gt;R&lt;/tipo&gt;
&lt;/campo&gt;</v>
      </c>
      <c r="V1263" s="192" t="str">
        <f t="shared" si="139"/>
        <v>{"Column5", "QTD"},</v>
      </c>
      <c r="W1263" s="191" t="str">
        <f>IF(Q1263="Campo","@Campos(posicao = "&amp;K1263&amp;", tipo = '"&amp;R1263&amp;"')@Column(name = """&amp;L1263&amp;""")"&amp;IF(R1263="D","@Temporal(TemporalType.DATE)","")&amp;"private "&amp;VLOOKUP(TEXT(R1263,"@"),Apoio!A:B,2,0)&amp;" "&amp;SUBSTITUTE(LOWER(LEFT(L1263,1))&amp;RIGHT(PROPER(L1263),LEN(L1263)-1),"_","")&amp;";",IF(ISNUMBER(Q1263),IF(R1263="R","@Entity@Table(name = ""reg_"&amp;LOWER(J1263)&amp;""")@XmlRootElement","")&amp;VLOOKUP(J1263,Blocos!D:I,6,0)&amp;Apoio!$E$1&amp;Y1263,""))</f>
        <v>@Campos(posicao = 4, tipo = 'R')@Column(name = "QTD")private BigDecimal qtd;</v>
      </c>
      <c r="X1263" s="190" t="str">
        <f>IF(ISNUMBER(Q1263),COUNTIF(Blocos!G:G,J1263),"")</f>
        <v/>
      </c>
      <c r="Y1263" s="190" t="str">
        <f>IF(OR(X1263=0,X1263=""),"",VLOOKUP(SUMIFS(Blocos!A:A,Blocos!H:H,'EFD REGISTROS e Campos (2)'!X1263,Blocos!G:G,'EFD REGISTROS e Campos (2)'!J1263),Blocos!A:L,12,0))</f>
        <v/>
      </c>
      <c r="Z1263" s="190" t="str">
        <f>IF(ISNUMBER(Q1264),VLOOKUP(J1263,Blocos!D:G,4,0),"")</f>
        <v/>
      </c>
      <c r="AA1263" s="190" t="str">
        <f>IF(ISNUMBER(Q1263),CONCATENATE("CREATE TABLE ""reg_",LOWER(J1263),""" (""ID"" bigint NOT NULL AUTO_INCREMENT,  ""HASHFILE"" varchar(255) DEFAULT NULL, ""ID_PAI"" bigint NOT NULL,"),IF(Q1263="Campo",CONCATENATE("""",L1263,""" ",VLOOKUP(R1263,Apoio!A:C,3,0)),""))&amp;IF(Z1263="","",CONCATENATE("PRIMARY KEY (""ID""), KEY ""FK_reg_",LOWER(Z1263),"_ID_PAI"" (""ID_PAI""), CONSTRAINT ""FK_reg_",LOWER(Z1263),"_ID_PAI"" FOREIGN KEY (""ID_PAI"") REFERENCES ""reg_",LOWER(Z1263),""" (""ID"")) ENGINE=InnoDB AUTO_INCREMENT=105774 DEFAULT CHARSET=utf8mb4 COLLATE=utf8mb4_0900_ai_ci;"))</f>
        <v>"QTD" decimal(15,6) DEFAULT NULL,</v>
      </c>
      <c r="AB1263" s="190" t="str">
        <f t="shared" si="140"/>
        <v>`reg_c810`.`QTD`,</v>
      </c>
    </row>
    <row r="1264" spans="1:28" ht="14.5" hidden="1" customHeight="1" x14ac:dyDescent="0.3">
      <c r="J1264" s="187" t="str">
        <f t="shared" si="135"/>
        <v>C810</v>
      </c>
      <c r="K1264" s="181">
        <v>5</v>
      </c>
      <c r="L1264" s="289" t="s">
        <v>156</v>
      </c>
      <c r="M1264" s="182" t="s">
        <v>806</v>
      </c>
      <c r="N1264" s="181" t="s">
        <v>27</v>
      </c>
      <c r="O1264" s="181">
        <v>6</v>
      </c>
      <c r="P1264" s="181" t="s">
        <v>28</v>
      </c>
      <c r="Q1264" s="192" t="str">
        <f t="shared" si="136"/>
        <v>Campo</v>
      </c>
      <c r="R1264" s="192" t="s">
        <v>27</v>
      </c>
      <c r="S1264" s="191" t="str">
        <f t="shared" si="137"/>
        <v/>
      </c>
      <c r="T1264" s="192" t="str">
        <f t="shared" si="138"/>
        <v>&lt;campo posicao="5"&gt;
&lt;coluna&gt;UNID&lt;/coluna&gt;
&lt;descricao&gt;Unidade do item (Campo 02 do registro 0190)&lt;/descricao&gt;
&lt;tipo&gt;C&lt;/tipo&gt;
&lt;/campo&gt;</v>
      </c>
      <c r="U1264" s="192" t="str">
        <f t="shared" si="141"/>
        <v>&lt;campo posicao="5"&gt;
&lt;coluna&gt;UNID&lt;/coluna&gt;
&lt;descricao&gt;Unidade do item (Campo 02 do registro 0190)&lt;/descricao&gt;
&lt;tipo&gt;C&lt;/tipo&gt;
&lt;/campo&gt;</v>
      </c>
      <c r="V1264" s="192" t="str">
        <f t="shared" si="139"/>
        <v>{"Column6", "UNID"},</v>
      </c>
      <c r="W1264" s="191" t="str">
        <f>IF(Q1264="Campo","@Campos(posicao = "&amp;K1264&amp;", tipo = '"&amp;R1264&amp;"')@Column(name = """&amp;L1264&amp;""")"&amp;IF(R1264="D","@Temporal(TemporalType.DATE)","")&amp;"private "&amp;VLOOKUP(TEXT(R1264,"@"),Apoio!A:B,2,0)&amp;" "&amp;SUBSTITUTE(LOWER(LEFT(L1264,1))&amp;RIGHT(PROPER(L1264),LEN(L1264)-1),"_","")&amp;";",IF(ISNUMBER(Q1264),IF(R1264="R","@Entity@Table(name = ""reg_"&amp;LOWER(J1264)&amp;""")@XmlRootElement","")&amp;VLOOKUP(J1264,Blocos!D:I,6,0)&amp;Apoio!$E$1&amp;Y1264,""))</f>
        <v>@Campos(posicao = 5, tipo = 'C')@Column(name = "UNID")private String unid;</v>
      </c>
      <c r="X1264" s="190" t="str">
        <f>IF(ISNUMBER(Q1264),COUNTIF(Blocos!G:G,J1264),"")</f>
        <v/>
      </c>
      <c r="Y1264" s="190" t="str">
        <f>IF(OR(X1264=0,X1264=""),"",VLOOKUP(SUMIFS(Blocos!A:A,Blocos!H:H,'EFD REGISTROS e Campos (2)'!X1264,Blocos!G:G,'EFD REGISTROS e Campos (2)'!J1264),Blocos!A:L,12,0))</f>
        <v/>
      </c>
      <c r="Z1264" s="190" t="str">
        <f>IF(ISNUMBER(Q1265),VLOOKUP(J1264,Blocos!D:G,4,0),"")</f>
        <v/>
      </c>
      <c r="AA1264" s="190" t="str">
        <f>IF(ISNUMBER(Q1264),CONCATENATE("CREATE TABLE ""reg_",LOWER(J1264),""" (""ID"" bigint NOT NULL AUTO_INCREMENT,  ""HASHFILE"" varchar(255) DEFAULT NULL, ""ID_PAI"" bigint NOT NULL,"),IF(Q1264="Campo",CONCATENATE("""",L1264,""" ",VLOOKUP(R1264,Apoio!A:C,3,0)),""))&amp;IF(Z1264="","",CONCATENATE("PRIMARY KEY (""ID""), KEY ""FK_reg_",LOWER(Z1264),"_ID_PAI"" (""ID_PAI""), CONSTRAINT ""FK_reg_",LOWER(Z1264),"_ID_PAI"" FOREIGN KEY (""ID_PAI"") REFERENCES ""reg_",LOWER(Z1264),""" (""ID"")) ENGINE=InnoDB AUTO_INCREMENT=105774 DEFAULT CHARSET=utf8mb4 COLLATE=utf8mb4_0900_ai_ci;"))</f>
        <v>"UNID" varchar(255) DEFAULT NULL,</v>
      </c>
      <c r="AB1264" s="190" t="str">
        <f t="shared" si="140"/>
        <v>`reg_c810`.`UNID`,</v>
      </c>
    </row>
    <row r="1265" spans="1:28" ht="14.5" hidden="1" customHeight="1" x14ac:dyDescent="0.3">
      <c r="J1265" s="187" t="str">
        <f t="shared" si="135"/>
        <v>C810</v>
      </c>
      <c r="K1265" s="181">
        <v>6</v>
      </c>
      <c r="L1265" s="289" t="s">
        <v>807</v>
      </c>
      <c r="M1265" s="182" t="s">
        <v>808</v>
      </c>
      <c r="N1265" s="181" t="s">
        <v>32</v>
      </c>
      <c r="O1265" s="181"/>
      <c r="P1265" s="181">
        <v>2</v>
      </c>
      <c r="Q1265" s="192" t="str">
        <f t="shared" si="136"/>
        <v>Campo</v>
      </c>
      <c r="R1265" s="192" t="s">
        <v>3606</v>
      </c>
      <c r="S1265" s="191" t="str">
        <f t="shared" si="137"/>
        <v/>
      </c>
      <c r="T1265" s="192" t="str">
        <f t="shared" si="138"/>
        <v>&lt;campo posicao="6"&gt;
&lt;coluna&gt;VL_ITEM&lt;/coluna&gt;
&lt;descricao&gt;Valor total do item (mercadorias ou serviços)&lt;/descricao&gt;
&lt;tipo&gt;R&lt;/tipo&gt;
&lt;/campo&gt;</v>
      </c>
      <c r="U1265" s="192" t="str">
        <f t="shared" si="141"/>
        <v>&lt;campo posicao="6"&gt;
&lt;coluna&gt;VL_ITEM&lt;/coluna&gt;
&lt;descricao&gt;Valor total do item (mercadorias ou serviços)&lt;/descricao&gt;
&lt;tipo&gt;R&lt;/tipo&gt;
&lt;/campo&gt;</v>
      </c>
      <c r="V1265" s="192" t="str">
        <f t="shared" si="139"/>
        <v>{"Column7", "VL_ITEM"},</v>
      </c>
      <c r="W1265" s="191" t="str">
        <f>IF(Q1265="Campo","@Campos(posicao = "&amp;K1265&amp;", tipo = '"&amp;R1265&amp;"')@Column(name = """&amp;L1265&amp;""")"&amp;IF(R1265="D","@Temporal(TemporalType.DATE)","")&amp;"private "&amp;VLOOKUP(TEXT(R1265,"@"),Apoio!A:B,2,0)&amp;" "&amp;SUBSTITUTE(LOWER(LEFT(L1265,1))&amp;RIGHT(PROPER(L1265),LEN(L1265)-1),"_","")&amp;";",IF(ISNUMBER(Q1265),IF(R1265="R","@Entity@Table(name = ""reg_"&amp;LOWER(J1265)&amp;""")@XmlRootElement","")&amp;VLOOKUP(J1265,Blocos!D:I,6,0)&amp;Apoio!$E$1&amp;Y1265,""))</f>
        <v>@Campos(posicao = 6, tipo = 'R')@Column(name = "VL_ITEM")private BigDecimal vlItem;</v>
      </c>
      <c r="X1265" s="190" t="str">
        <f>IF(ISNUMBER(Q1265),COUNTIF(Blocos!G:G,J1265),"")</f>
        <v/>
      </c>
      <c r="Y1265" s="190" t="str">
        <f>IF(OR(X1265=0,X1265=""),"",VLOOKUP(SUMIFS(Blocos!A:A,Blocos!H:H,'EFD REGISTROS e Campos (2)'!X1265,Blocos!G:G,'EFD REGISTROS e Campos (2)'!J1265),Blocos!A:L,12,0))</f>
        <v/>
      </c>
      <c r="Z1265" s="190" t="str">
        <f>IF(ISNUMBER(Q1266),VLOOKUP(J1265,Blocos!D:G,4,0),"")</f>
        <v/>
      </c>
      <c r="AA1265" s="190" t="str">
        <f>IF(ISNUMBER(Q1265),CONCATENATE("CREATE TABLE ""reg_",LOWER(J1265),""" (""ID"" bigint NOT NULL AUTO_INCREMENT,  ""HASHFILE"" varchar(255) DEFAULT NULL, ""ID_PAI"" bigint NOT NULL,"),IF(Q1265="Campo",CONCATENATE("""",L1265,""" ",VLOOKUP(R1265,Apoio!A:C,3,0)),""))&amp;IF(Z1265="","",CONCATENATE("PRIMARY KEY (""ID""), KEY ""FK_reg_",LOWER(Z1265),"_ID_PAI"" (""ID_PAI""), CONSTRAINT ""FK_reg_",LOWER(Z1265),"_ID_PAI"" FOREIGN KEY (""ID_PAI"") REFERENCES ""reg_",LOWER(Z1265),""" (""ID"")) ENGINE=InnoDB AUTO_INCREMENT=105774 DEFAULT CHARSET=utf8mb4 COLLATE=utf8mb4_0900_ai_ci;"))</f>
        <v>"VL_ITEM" decimal(15,6) DEFAULT NULL,</v>
      </c>
      <c r="AB1265" s="190" t="str">
        <f t="shared" si="140"/>
        <v>`reg_c810`.`VL_ITEM`,</v>
      </c>
    </row>
    <row r="1266" spans="1:28" ht="14.5" hidden="1" customHeight="1" x14ac:dyDescent="0.3">
      <c r="J1266" s="187" t="str">
        <f t="shared" si="135"/>
        <v>C810</v>
      </c>
      <c r="K1266" s="181">
        <v>7</v>
      </c>
      <c r="L1266" s="289" t="s">
        <v>813</v>
      </c>
      <c r="M1266" s="182" t="s">
        <v>1082</v>
      </c>
      <c r="N1266" s="181" t="s">
        <v>27</v>
      </c>
      <c r="O1266" s="181" t="s">
        <v>33</v>
      </c>
      <c r="P1266" s="181" t="s">
        <v>28</v>
      </c>
      <c r="Q1266" s="192" t="str">
        <f t="shared" si="136"/>
        <v>Campo</v>
      </c>
      <c r="R1266" s="192" t="s">
        <v>27</v>
      </c>
      <c r="S1266" s="191" t="str">
        <f t="shared" si="137"/>
        <v/>
      </c>
      <c r="T1266" s="192" t="str">
        <f t="shared" si="138"/>
        <v>&lt;campo posicao="7"&gt;
&lt;coluna&gt;CST_ICMS&lt;/coluna&gt;
&lt;descricao&gt;Código da Situação Tributária referente ao ICMS&lt;/descricao&gt;
&lt;tipo&gt;C&lt;/tipo&gt;
&lt;/campo&gt;</v>
      </c>
      <c r="U1266" s="192" t="str">
        <f t="shared" si="141"/>
        <v>&lt;campo posicao="7"&gt;
&lt;coluna&gt;CST_ICMS&lt;/coluna&gt;
&lt;descricao&gt;Código da Situação Tributária referente ao ICMS&lt;/descricao&gt;
&lt;tipo&gt;C&lt;/tipo&gt;
&lt;/campo&gt;</v>
      </c>
      <c r="V1266" s="192" t="str">
        <f t="shared" si="139"/>
        <v>{"Column8", "CST_ICMS"},</v>
      </c>
      <c r="W1266" s="191" t="str">
        <f>IF(Q1266="Campo","@Campos(posicao = "&amp;K1266&amp;", tipo = '"&amp;R1266&amp;"')@Column(name = """&amp;L1266&amp;""")"&amp;IF(R1266="D","@Temporal(TemporalType.DATE)","")&amp;"private "&amp;VLOOKUP(TEXT(R1266,"@"),Apoio!A:B,2,0)&amp;" "&amp;SUBSTITUTE(LOWER(LEFT(L1266,1))&amp;RIGHT(PROPER(L1266),LEN(L1266)-1),"_","")&amp;";",IF(ISNUMBER(Q1266),IF(R1266="R","@Entity@Table(name = ""reg_"&amp;LOWER(J1266)&amp;""")@XmlRootElement","")&amp;VLOOKUP(J1266,Blocos!D:I,6,0)&amp;Apoio!$E$1&amp;Y1266,""))</f>
        <v>@Campos(posicao = 7, tipo = 'C')@Column(name = "CST_ICMS")private String cstIcms;</v>
      </c>
      <c r="X1266" s="190" t="str">
        <f>IF(ISNUMBER(Q1266),COUNTIF(Blocos!G:G,J1266),"")</f>
        <v/>
      </c>
      <c r="Y1266" s="190" t="str">
        <f>IF(OR(X1266=0,X1266=""),"",VLOOKUP(SUMIFS(Blocos!A:A,Blocos!H:H,'EFD REGISTROS e Campos (2)'!X1266,Blocos!G:G,'EFD REGISTROS e Campos (2)'!J1266),Blocos!A:L,12,0))</f>
        <v/>
      </c>
      <c r="Z1266" s="190" t="str">
        <f>IF(ISNUMBER(Q1267),VLOOKUP(J1266,Blocos!D:G,4,0),"")</f>
        <v/>
      </c>
      <c r="AA1266" s="190" t="str">
        <f>IF(ISNUMBER(Q1266),CONCATENATE("CREATE TABLE ""reg_",LOWER(J1266),""" (""ID"" bigint NOT NULL AUTO_INCREMENT,  ""HASHFILE"" varchar(255) DEFAULT NULL, ""ID_PAI"" bigint NOT NULL,"),IF(Q1266="Campo",CONCATENATE("""",L1266,""" ",VLOOKUP(R1266,Apoio!A:C,3,0)),""))&amp;IF(Z1266="","",CONCATENATE("PRIMARY KEY (""ID""), KEY ""FK_reg_",LOWER(Z1266),"_ID_PAI"" (""ID_PAI""), CONSTRAINT ""FK_reg_",LOWER(Z1266),"_ID_PAI"" FOREIGN KEY (""ID_PAI"") REFERENCES ""reg_",LOWER(Z1266),""" (""ID"")) ENGINE=InnoDB AUTO_INCREMENT=105774 DEFAULT CHARSET=utf8mb4 COLLATE=utf8mb4_0900_ai_ci;"))</f>
        <v>"CST_ICMS" varchar(255) DEFAULT NULL,</v>
      </c>
      <c r="AB1266" s="190" t="str">
        <f t="shared" si="140"/>
        <v>`reg_c810`.`CST_ICMS`,</v>
      </c>
    </row>
    <row r="1267" spans="1:28" ht="14.5" hidden="1" customHeight="1" x14ac:dyDescent="0.3">
      <c r="J1267" s="187" t="str">
        <f t="shared" si="135"/>
        <v>C810</v>
      </c>
      <c r="K1267" s="181">
        <v>8</v>
      </c>
      <c r="L1267" s="289" t="s">
        <v>815</v>
      </c>
      <c r="M1267" s="182" t="s">
        <v>816</v>
      </c>
      <c r="N1267" s="181" t="s">
        <v>27</v>
      </c>
      <c r="O1267" s="181" t="s">
        <v>235</v>
      </c>
      <c r="P1267" s="181" t="s">
        <v>28</v>
      </c>
      <c r="Q1267" s="192" t="str">
        <f t="shared" si="136"/>
        <v>Campo</v>
      </c>
      <c r="R1267" s="192" t="s">
        <v>27</v>
      </c>
      <c r="S1267" s="191" t="str">
        <f t="shared" si="137"/>
        <v/>
      </c>
      <c r="T1267" s="192" t="str">
        <f t="shared" si="138"/>
        <v>&lt;campo posicao="8"&gt;
&lt;coluna&gt;CFOP&lt;/coluna&gt;
&lt;descricao&gt;Código Fiscal de Operação e Prestação&lt;/descricao&gt;
&lt;tipo&gt;C&lt;/tipo&gt;
&lt;/campo&gt;</v>
      </c>
      <c r="U1267" s="192" t="str">
        <f t="shared" si="141"/>
        <v>&lt;campo posicao="8"&gt;
&lt;coluna&gt;CFOP&lt;/coluna&gt;
&lt;descricao&gt;Código Fiscal de Operação e Prestação&lt;/descricao&gt;
&lt;tipo&gt;C&lt;/tipo&gt;
&lt;/campo&gt;</v>
      </c>
      <c r="V1267" s="192" t="str">
        <f t="shared" si="139"/>
        <v>{"Column9", "CFOP"},</v>
      </c>
      <c r="W1267" s="191" t="str">
        <f>IF(Q1267="Campo","@Campos(posicao = "&amp;K1267&amp;", tipo = '"&amp;R1267&amp;"')@Column(name = """&amp;L1267&amp;""")"&amp;IF(R1267="D","@Temporal(TemporalType.DATE)","")&amp;"private "&amp;VLOOKUP(TEXT(R1267,"@"),Apoio!A:B,2,0)&amp;" "&amp;SUBSTITUTE(LOWER(LEFT(L1267,1))&amp;RIGHT(PROPER(L1267),LEN(L1267)-1),"_","")&amp;";",IF(ISNUMBER(Q1267),IF(R1267="R","@Entity@Table(name = ""reg_"&amp;LOWER(J1267)&amp;""")@XmlRootElement","")&amp;VLOOKUP(J1267,Blocos!D:I,6,0)&amp;Apoio!$E$1&amp;Y1267,""))</f>
        <v>@Campos(posicao = 8, tipo = 'C')@Column(name = "CFOP")private String cfop;</v>
      </c>
      <c r="X1267" s="190" t="str">
        <f>IF(ISNUMBER(Q1267),COUNTIF(Blocos!G:G,J1267),"")</f>
        <v/>
      </c>
      <c r="Y1267" s="190" t="str">
        <f>IF(OR(X1267=0,X1267=""),"",VLOOKUP(SUMIFS(Blocos!A:A,Blocos!H:H,'EFD REGISTROS e Campos (2)'!X1267,Blocos!G:G,'EFD REGISTROS e Campos (2)'!J1267),Blocos!A:L,12,0))</f>
        <v/>
      </c>
      <c r="Z1267" s="190" t="str">
        <f>IF(ISNUMBER(Q1268),VLOOKUP(J1267,Blocos!D:G,4,0),"")</f>
        <v>C800</v>
      </c>
      <c r="AA1267" s="190" t="str">
        <f>IF(ISNUMBER(Q1267),CONCATENATE("CREATE TABLE ""reg_",LOWER(J1267),""" (""ID"" bigint NOT NULL AUTO_INCREMENT,  ""HASHFILE"" varchar(255) DEFAULT NULL, ""ID_PAI"" bigint NOT NULL,"),IF(Q1267="Campo",CONCATENATE("""",L1267,""" ",VLOOKUP(R1267,Apoio!A:C,3,0)),""))&amp;IF(Z1267="","",CONCATENATE("PRIMARY KEY (""ID""), KEY ""FK_reg_",LOWER(Z1267),"_ID_PAI"" (""ID_PAI""), CONSTRAINT ""FK_reg_",LOWER(Z1267),"_ID_PAI"" FOREIGN KEY (""ID_PAI"") REFERENCES ""reg_",LOWER(Z1267),""" (""ID"")) ENGINE=InnoDB AUTO_INCREMENT=105774 DEFAULT CHARSET=utf8mb4 COLLATE=utf8mb4_0900_ai_ci;"))</f>
        <v>"CFOP" varchar(255) DEFAULT NULL,PRIMARY KEY ("ID"), KEY "FK_reg_c800_ID_PAI" ("ID_PAI"), CONSTRAINT "FK_reg_c800_ID_PAI" FOREIGN KEY ("ID_PAI") REFERENCES "reg_c800" ("ID")) ENGINE=InnoDB AUTO_INCREMENT=105774 DEFAULT CHARSET=utf8mb4 COLLATE=utf8mb4_0900_ai_ci;</v>
      </c>
      <c r="AB1267" s="190" t="str">
        <f t="shared" si="140"/>
        <v>`reg_c810`.`CFOP`,FROM `efdicms`.`reg_c810`;"</v>
      </c>
    </row>
    <row r="1268" spans="1:28" ht="14.5" hidden="1" customHeight="1" collapsed="1" x14ac:dyDescent="0.3">
      <c r="A1268" s="180" t="s">
        <v>1497</v>
      </c>
      <c r="D1268" s="184"/>
      <c r="F1268" s="180" t="s">
        <v>1776</v>
      </c>
      <c r="I1268" s="180" t="s">
        <v>209</v>
      </c>
      <c r="J1268" s="187" t="str">
        <f t="shared" si="135"/>
        <v>C815</v>
      </c>
      <c r="K1268" s="195" t="s">
        <v>1777</v>
      </c>
      <c r="Q1268" s="192">
        <f t="shared" si="136"/>
        <v>4</v>
      </c>
      <c r="S1268" s="191" t="str">
        <f t="shared" si="137"/>
        <v>&lt;/registro&gt;
&lt;registro codigo="C815" perfil="A" nivel="4"&gt;</v>
      </c>
      <c r="T1268" s="192" t="str">
        <f t="shared" si="138"/>
        <v/>
      </c>
      <c r="U1268" s="192" t="str">
        <f t="shared" si="141"/>
        <v>&lt;/registro&gt;
&lt;registro codigo="C815" perfil="A" nivel="4"&gt;</v>
      </c>
      <c r="V1268" s="192" t="str">
        <f t="shared" si="139"/>
        <v/>
      </c>
      <c r="W1268" s="191" t="str">
        <f>IF(Q1268="Campo","@Campos(posicao = "&amp;K1268&amp;", tipo = '"&amp;R1268&amp;"')@Column(name = """&amp;L1268&amp;""")"&amp;IF(R1268="D","@Temporal(TemporalType.DATE)","")&amp;"private "&amp;VLOOKUP(TEXT(R1268,"@"),Apoio!A:B,2,0)&amp;" "&amp;SUBSTITUTE(LOWER(LEFT(L1268,1))&amp;RIGHT(PROPER(L1268),LEN(L1268)-1),"_","")&amp;";",IF(ISNUMBER(Q1268),IF(R1268="R","@Entity@Table(name = ""reg_"&amp;LOWER(J1268)&amp;""")@XmlRootElement","")&amp;VLOOKUP(J1268,Blocos!D:I,6,0)&amp;Apoio!$E$1&amp;Y1268,""))</f>
        <v>@Registros(nivel = 4) public class RegC815 implements Serializable { private static final long serialVersionUID = 1L; @Id @GeneratedValue(strategy = GenerationType.IDENTITY) @Basic(optional = false) @Column(name = "ID" ) private Long id;@OneToOne(fetch = FetchType.LAZY) @JoinColumn(name = "ID_PAI", nullable = false) private RegC810 idPai; public RegC810 getIdPai() {return idPai;}public void setIdPai(Object idPai) {this.idPai = (RegC810) idPai;}public RegC815() { } public RegC815(Long id) { this.id = id; } public RegC815(Long id, RegC810 idPai, long linha, String hash) { this.id = id; this.idPai = idPai; this.linha = linha; this.hash = hash; }public Long getId() { return id; } public void setId(Long id) { this.id = id; }@Basic(optional = false)@Column(name = "LINHA")private long linha;@Basic(optional = false)@Column(name = "HASH")private String hash;</v>
      </c>
      <c r="X1268" s="190">
        <f>IF(ISNUMBER(Q1268),COUNTIF(Blocos!G:G,J1268),"")</f>
        <v>0</v>
      </c>
      <c r="Y1268" s="190" t="str">
        <f>IF(OR(X1268=0,X1268=""),"",VLOOKUP(SUMIFS(Blocos!A:A,Blocos!H:H,'EFD REGISTROS e Campos (2)'!X1268,Blocos!G:G,'EFD REGISTROS e Campos (2)'!J1268),Blocos!A:L,12,0))</f>
        <v/>
      </c>
      <c r="Z1268" s="190" t="str">
        <f>IF(ISNUMBER(Q1269),VLOOKUP(J1268,Blocos!D:G,4,0),"")</f>
        <v/>
      </c>
      <c r="AA1268" s="190" t="str">
        <f>IF(ISNUMBER(Q1268),CONCATENATE("CREATE TABLE ""reg_",LOWER(J1268),""" (""ID"" bigint NOT NULL AUTO_INCREMENT,  ""HASHFILE"" varchar(255) DEFAULT NULL, ""ID_PAI"" bigint NOT NULL,"),IF(Q1268="Campo",CONCATENATE("""",L1268,""" ",VLOOKUP(R1268,Apoio!A:C,3,0)),""))&amp;IF(Z1268="","",CONCATENATE("PRIMARY KEY (""ID""), KEY ""FK_reg_",LOWER(Z1268),"_ID_PAI"" (""ID_PAI""), CONSTRAINT ""FK_reg_",LOWER(Z1268),"_ID_PAI"" FOREIGN KEY (""ID_PAI"") REFERENCES ""reg_",LOWER(Z1268),""" (""ID"")) ENGINE=InnoDB AUTO_INCREMENT=105774 DEFAULT CHARSET=utf8mb4 COLLATE=utf8mb4_0900_ai_ci;"))</f>
        <v>CREATE TABLE "reg_c815" ("ID" bigint NOT NULL AUTO_INCREMENT,  "HASHFILE" varchar(255) DEFAULT NULL, "ID_PAI" bigint NOT NULL,</v>
      </c>
      <c r="AB1268" s="190" t="str">
        <f t="shared" si="140"/>
        <v/>
      </c>
    </row>
    <row r="1269" spans="1:28" ht="14.5" hidden="1" customHeight="1" x14ac:dyDescent="0.3">
      <c r="J1269" s="187" t="str">
        <f t="shared" si="135"/>
        <v>C815</v>
      </c>
      <c r="K1269" s="181">
        <v>1</v>
      </c>
      <c r="L1269" s="289" t="s">
        <v>25</v>
      </c>
      <c r="M1269" s="182" t="s">
        <v>1778</v>
      </c>
      <c r="N1269" s="181" t="s">
        <v>27</v>
      </c>
      <c r="O1269" s="181">
        <v>4</v>
      </c>
      <c r="P1269" s="181" t="s">
        <v>28</v>
      </c>
      <c r="Q1269" s="192" t="str">
        <f t="shared" si="136"/>
        <v>Campo</v>
      </c>
      <c r="R1269" s="192" t="s">
        <v>27</v>
      </c>
      <c r="S1269" s="191" t="str">
        <f t="shared" si="137"/>
        <v/>
      </c>
      <c r="T1269" s="192" t="str">
        <f t="shared" si="138"/>
        <v>&lt;campo posicao="1"&gt;
&lt;coluna&gt;REG&lt;/coluna&gt;
&lt;descricao&gt;Texto fixo contendo "C815”&lt;/descricao&gt;
&lt;tipo&gt;C&lt;/tipo&gt;
&lt;/campo&gt;</v>
      </c>
      <c r="U1269" s="192" t="str">
        <f t="shared" si="141"/>
        <v>&lt;campo posicao="1"&gt;
&lt;coluna&gt;REG&lt;/coluna&gt;
&lt;descricao&gt;Texto fixo contendo "C815”&lt;/descricao&gt;
&lt;tipo&gt;C&lt;/tipo&gt;
&lt;/campo&gt;</v>
      </c>
      <c r="V1269" s="192" t="str">
        <f t="shared" si="139"/>
        <v>{"Column2", "REG"},</v>
      </c>
      <c r="W1269" s="191" t="str">
        <f>IF(Q1269="Campo","@Campos(posicao = "&amp;K1269&amp;", tipo = '"&amp;R1269&amp;"')@Column(name = """&amp;L1269&amp;""")"&amp;IF(R1269="D","@Temporal(TemporalType.DATE)","")&amp;"private "&amp;VLOOKUP(TEXT(R1269,"@"),Apoio!A:B,2,0)&amp;" "&amp;SUBSTITUTE(LOWER(LEFT(L1269,1))&amp;RIGHT(PROPER(L1269),LEN(L1269)-1),"_","")&amp;";",IF(ISNUMBER(Q1269),IF(R1269="R","@Entity@Table(name = ""reg_"&amp;LOWER(J1269)&amp;""")@XmlRootElement","")&amp;VLOOKUP(J1269,Blocos!D:I,6,0)&amp;Apoio!$E$1&amp;Y1269,""))</f>
        <v>@Campos(posicao = 1, tipo = 'C')@Column(name = "REG")private String reg;</v>
      </c>
      <c r="X1269" s="190" t="str">
        <f>IF(ISNUMBER(Q1269),COUNTIF(Blocos!G:G,J1269),"")</f>
        <v/>
      </c>
      <c r="Y1269" s="190" t="str">
        <f>IF(OR(X1269=0,X1269=""),"",VLOOKUP(SUMIFS(Blocos!A:A,Blocos!H:H,'EFD REGISTROS e Campos (2)'!X1269,Blocos!G:G,'EFD REGISTROS e Campos (2)'!J1269),Blocos!A:L,12,0))</f>
        <v/>
      </c>
      <c r="Z1269" s="190" t="str">
        <f>IF(ISNUMBER(Q1270),VLOOKUP(J1269,Blocos!D:G,4,0),"")</f>
        <v/>
      </c>
      <c r="AA1269" s="190" t="str">
        <f>IF(ISNUMBER(Q1269),CONCATENATE("CREATE TABLE ""reg_",LOWER(J1269),""" (""ID"" bigint NOT NULL AUTO_INCREMENT,  ""HASHFILE"" varchar(255) DEFAULT NULL, ""ID_PAI"" bigint NOT NULL,"),IF(Q1269="Campo",CONCATENATE("""",L1269,""" ",VLOOKUP(R1269,Apoio!A:C,3,0)),""))&amp;IF(Z1269="","",CONCATENATE("PRIMARY KEY (""ID""), KEY ""FK_reg_",LOWER(Z1269),"_ID_PAI"" (""ID_PAI""), CONSTRAINT ""FK_reg_",LOWER(Z1269),"_ID_PAI"" FOREIGN KEY (""ID_PAI"") REFERENCES ""reg_",LOWER(Z1269),""" (""ID"")) ENGINE=InnoDB AUTO_INCREMENT=105774 DEFAULT CHARSET=utf8mb4 COLLATE=utf8mb4_0900_ai_ci;"))</f>
        <v>"REG" varchar(255) DEFAULT NULL,</v>
      </c>
      <c r="AB1269" s="190" t="str">
        <f t="shared" si="140"/>
        <v>USE `efdicms`;SELECT `reg_c815`.`REG`,</v>
      </c>
    </row>
    <row r="1270" spans="1:28" ht="14.5" hidden="1" customHeight="1" x14ac:dyDescent="0.3">
      <c r="J1270" s="187" t="str">
        <f t="shared" si="135"/>
        <v>C815</v>
      </c>
      <c r="K1270" s="181">
        <v>2</v>
      </c>
      <c r="L1270" s="289" t="s">
        <v>1042</v>
      </c>
      <c r="M1270" s="182" t="s">
        <v>1043</v>
      </c>
      <c r="N1270" s="181" t="s">
        <v>27</v>
      </c>
      <c r="O1270" s="181" t="s">
        <v>1044</v>
      </c>
      <c r="P1270" s="181" t="s">
        <v>28</v>
      </c>
      <c r="Q1270" s="192" t="str">
        <f t="shared" si="136"/>
        <v>Campo</v>
      </c>
      <c r="R1270" s="192" t="s">
        <v>27</v>
      </c>
      <c r="S1270" s="191" t="str">
        <f t="shared" si="137"/>
        <v/>
      </c>
      <c r="T1270" s="192" t="str">
        <f t="shared" si="138"/>
        <v>&lt;campo posicao="2"&gt;
&lt;coluna&gt;COD_MOT_REST_COMPL&lt;/coluna&gt;
&lt;descricao&gt;Código do motivo da restituição ou complementação conforme Tabela 5.7&lt;/descricao&gt;
&lt;tipo&gt;C&lt;/tipo&gt;
&lt;/campo&gt;</v>
      </c>
      <c r="U1270" s="192" t="str">
        <f t="shared" si="141"/>
        <v>&lt;campo posicao="2"&gt;
&lt;coluna&gt;COD_MOT_REST_COMPL&lt;/coluna&gt;
&lt;descricao&gt;Código do motivo da restituição ou complementação conforme Tabela 5.7&lt;/descricao&gt;
&lt;tipo&gt;C&lt;/tipo&gt;
&lt;/campo&gt;</v>
      </c>
      <c r="V1270" s="192" t="str">
        <f t="shared" si="139"/>
        <v>{"Column3", "COD_MOT_REST_COMPL"},</v>
      </c>
      <c r="W1270" s="191" t="str">
        <f>IF(Q1270="Campo","@Campos(posicao = "&amp;K1270&amp;", tipo = '"&amp;R1270&amp;"')@Column(name = """&amp;L1270&amp;""")"&amp;IF(R1270="D","@Temporal(TemporalType.DATE)","")&amp;"private "&amp;VLOOKUP(TEXT(R1270,"@"),Apoio!A:B,2,0)&amp;" "&amp;SUBSTITUTE(LOWER(LEFT(L1270,1))&amp;RIGHT(PROPER(L1270),LEN(L1270)-1),"_","")&amp;";",IF(ISNUMBER(Q1270),IF(R1270="R","@Entity@Table(name = ""reg_"&amp;LOWER(J1270)&amp;""")@XmlRootElement","")&amp;VLOOKUP(J1270,Blocos!D:I,6,0)&amp;Apoio!$E$1&amp;Y1270,""))</f>
        <v>@Campos(posicao = 2, tipo = 'C')@Column(name = "COD_MOT_REST_COMPL")private String codMotRestCompl;</v>
      </c>
      <c r="X1270" s="190" t="str">
        <f>IF(ISNUMBER(Q1270),COUNTIF(Blocos!G:G,J1270),"")</f>
        <v/>
      </c>
      <c r="Y1270" s="190" t="str">
        <f>IF(OR(X1270=0,X1270=""),"",VLOOKUP(SUMIFS(Blocos!A:A,Blocos!H:H,'EFD REGISTROS e Campos (2)'!X1270,Blocos!G:G,'EFD REGISTROS e Campos (2)'!J1270),Blocos!A:L,12,0))</f>
        <v/>
      </c>
      <c r="Z1270" s="190" t="str">
        <f>IF(ISNUMBER(Q1271),VLOOKUP(J1270,Blocos!D:G,4,0),"")</f>
        <v/>
      </c>
      <c r="AA1270" s="190" t="str">
        <f>IF(ISNUMBER(Q1270),CONCATENATE("CREATE TABLE ""reg_",LOWER(J1270),""" (""ID"" bigint NOT NULL AUTO_INCREMENT,  ""HASHFILE"" varchar(255) DEFAULT NULL, ""ID_PAI"" bigint NOT NULL,"),IF(Q1270="Campo",CONCATENATE("""",L1270,""" ",VLOOKUP(R1270,Apoio!A:C,3,0)),""))&amp;IF(Z1270="","",CONCATENATE("PRIMARY KEY (""ID""), KEY ""FK_reg_",LOWER(Z1270),"_ID_PAI"" (""ID_PAI""), CONSTRAINT ""FK_reg_",LOWER(Z1270),"_ID_PAI"" FOREIGN KEY (""ID_PAI"") REFERENCES ""reg_",LOWER(Z1270),""" (""ID"")) ENGINE=InnoDB AUTO_INCREMENT=105774 DEFAULT CHARSET=utf8mb4 COLLATE=utf8mb4_0900_ai_ci;"))</f>
        <v>"COD_MOT_REST_COMPL" varchar(255) DEFAULT NULL,</v>
      </c>
      <c r="AB1270" s="190" t="str">
        <f t="shared" si="140"/>
        <v>`reg_c815`.`COD_MOT_REST_COMPL`,</v>
      </c>
    </row>
    <row r="1271" spans="1:28" ht="14.5" hidden="1" customHeight="1" x14ac:dyDescent="0.3">
      <c r="J1271" s="187" t="str">
        <f t="shared" si="135"/>
        <v>C815</v>
      </c>
      <c r="K1271" s="181">
        <v>3</v>
      </c>
      <c r="L1271" s="289" t="s">
        <v>1023</v>
      </c>
      <c r="M1271" s="182" t="s">
        <v>805</v>
      </c>
      <c r="N1271" s="181" t="s">
        <v>32</v>
      </c>
      <c r="O1271" s="181" t="s">
        <v>28</v>
      </c>
      <c r="P1271" s="181">
        <v>6</v>
      </c>
      <c r="Q1271" s="192" t="str">
        <f t="shared" si="136"/>
        <v>Campo</v>
      </c>
      <c r="R1271" s="192" t="s">
        <v>3606</v>
      </c>
      <c r="S1271" s="191" t="str">
        <f t="shared" si="137"/>
        <v/>
      </c>
      <c r="T1271" s="192" t="str">
        <f t="shared" si="138"/>
        <v>&lt;campo posicao="3"&gt;
&lt;coluna&gt;QUANT_CONV&lt;/coluna&gt;
&lt;descricao&gt;Quantidade do item&lt;/descricao&gt;
&lt;tipo&gt;R&lt;/tipo&gt;
&lt;/campo&gt;</v>
      </c>
      <c r="U1271" s="192" t="str">
        <f t="shared" si="141"/>
        <v>&lt;campo posicao="3"&gt;
&lt;coluna&gt;QUANT_CONV&lt;/coluna&gt;
&lt;descricao&gt;Quantidade do item&lt;/descricao&gt;
&lt;tipo&gt;R&lt;/tipo&gt;
&lt;/campo&gt;</v>
      </c>
      <c r="V1271" s="192" t="str">
        <f t="shared" si="139"/>
        <v>{"Column4", "QUANT_CONV"},</v>
      </c>
      <c r="W1271" s="191" t="str">
        <f>IF(Q1271="Campo","@Campos(posicao = "&amp;K1271&amp;", tipo = '"&amp;R1271&amp;"')@Column(name = """&amp;L1271&amp;""")"&amp;IF(R1271="D","@Temporal(TemporalType.DATE)","")&amp;"private "&amp;VLOOKUP(TEXT(R1271,"@"),Apoio!A:B,2,0)&amp;" "&amp;SUBSTITUTE(LOWER(LEFT(L1271,1))&amp;RIGHT(PROPER(L1271),LEN(L1271)-1),"_","")&amp;";",IF(ISNUMBER(Q1271),IF(R1271="R","@Entity@Table(name = ""reg_"&amp;LOWER(J1271)&amp;""")@XmlRootElement","")&amp;VLOOKUP(J1271,Blocos!D:I,6,0)&amp;Apoio!$E$1&amp;Y1271,""))</f>
        <v>@Campos(posicao = 3, tipo = 'R')@Column(name = "QUANT_CONV")private BigDecimal quantConv;</v>
      </c>
      <c r="X1271" s="190" t="str">
        <f>IF(ISNUMBER(Q1271),COUNTIF(Blocos!G:G,J1271),"")</f>
        <v/>
      </c>
      <c r="Y1271" s="190" t="str">
        <f>IF(OR(X1271=0,X1271=""),"",VLOOKUP(SUMIFS(Blocos!A:A,Blocos!H:H,'EFD REGISTROS e Campos (2)'!X1271,Blocos!G:G,'EFD REGISTROS e Campos (2)'!J1271),Blocos!A:L,12,0))</f>
        <v/>
      </c>
      <c r="Z1271" s="190" t="str">
        <f>IF(ISNUMBER(Q1272),VLOOKUP(J1271,Blocos!D:G,4,0),"")</f>
        <v/>
      </c>
      <c r="AA1271" s="190" t="str">
        <f>IF(ISNUMBER(Q1271),CONCATENATE("CREATE TABLE ""reg_",LOWER(J1271),""" (""ID"" bigint NOT NULL AUTO_INCREMENT,  ""HASHFILE"" varchar(255) DEFAULT NULL, ""ID_PAI"" bigint NOT NULL,"),IF(Q1271="Campo",CONCATENATE("""",L1271,""" ",VLOOKUP(R1271,Apoio!A:C,3,0)),""))&amp;IF(Z1271="","",CONCATENATE("PRIMARY KEY (""ID""), KEY ""FK_reg_",LOWER(Z1271),"_ID_PAI"" (""ID_PAI""), CONSTRAINT ""FK_reg_",LOWER(Z1271),"_ID_PAI"" FOREIGN KEY (""ID_PAI"") REFERENCES ""reg_",LOWER(Z1271),""" (""ID"")) ENGINE=InnoDB AUTO_INCREMENT=105774 DEFAULT CHARSET=utf8mb4 COLLATE=utf8mb4_0900_ai_ci;"))</f>
        <v>"QUANT_CONV" decimal(15,6) DEFAULT NULL,</v>
      </c>
      <c r="AB1271" s="190" t="str">
        <f t="shared" si="140"/>
        <v>`reg_c815`.`QUANT_CONV`,</v>
      </c>
    </row>
    <row r="1272" spans="1:28" ht="14.5" hidden="1" customHeight="1" x14ac:dyDescent="0.3">
      <c r="J1272" s="187" t="str">
        <f t="shared" si="135"/>
        <v>C815</v>
      </c>
      <c r="K1272" s="181">
        <v>4</v>
      </c>
      <c r="L1272" s="289" t="s">
        <v>156</v>
      </c>
      <c r="M1272" s="182" t="s">
        <v>1025</v>
      </c>
      <c r="N1272" s="181" t="s">
        <v>27</v>
      </c>
      <c r="O1272" s="181">
        <v>6</v>
      </c>
      <c r="P1272" s="181"/>
      <c r="Q1272" s="192" t="str">
        <f t="shared" si="136"/>
        <v>Campo</v>
      </c>
      <c r="R1272" s="192" t="s">
        <v>27</v>
      </c>
      <c r="S1272" s="191" t="str">
        <f t="shared" si="137"/>
        <v/>
      </c>
      <c r="T1272" s="192" t="str">
        <f t="shared" si="138"/>
        <v>&lt;campo posicao="4"&gt;
&lt;coluna&gt;UNID&lt;/coluna&gt;
&lt;descricao&gt;Unidade adotada para informar o campo QUANT_CONV.&lt;/descricao&gt;
&lt;tipo&gt;C&lt;/tipo&gt;
&lt;/campo&gt;</v>
      </c>
      <c r="U1272" s="192" t="str">
        <f t="shared" si="141"/>
        <v>&lt;campo posicao="4"&gt;
&lt;coluna&gt;UNID&lt;/coluna&gt;
&lt;descricao&gt;Unidade adotada para informar o campo QUANT_CONV.&lt;/descricao&gt;
&lt;tipo&gt;C&lt;/tipo&gt;
&lt;/campo&gt;</v>
      </c>
      <c r="V1272" s="192" t="str">
        <f t="shared" si="139"/>
        <v>{"Column5", "UNID"},</v>
      </c>
      <c r="W1272" s="191" t="str">
        <f>IF(Q1272="Campo","@Campos(posicao = "&amp;K1272&amp;", tipo = '"&amp;R1272&amp;"')@Column(name = """&amp;L1272&amp;""")"&amp;IF(R1272="D","@Temporal(TemporalType.DATE)","")&amp;"private "&amp;VLOOKUP(TEXT(R1272,"@"),Apoio!A:B,2,0)&amp;" "&amp;SUBSTITUTE(LOWER(LEFT(L1272,1))&amp;RIGHT(PROPER(L1272),LEN(L1272)-1),"_","")&amp;";",IF(ISNUMBER(Q1272),IF(R1272="R","@Entity@Table(name = ""reg_"&amp;LOWER(J1272)&amp;""")@XmlRootElement","")&amp;VLOOKUP(J1272,Blocos!D:I,6,0)&amp;Apoio!$E$1&amp;Y1272,""))</f>
        <v>@Campos(posicao = 4, tipo = 'C')@Column(name = "UNID")private String unid;</v>
      </c>
      <c r="X1272" s="190" t="str">
        <f>IF(ISNUMBER(Q1272),COUNTIF(Blocos!G:G,J1272),"")</f>
        <v/>
      </c>
      <c r="Y1272" s="190" t="str">
        <f>IF(OR(X1272=0,X1272=""),"",VLOOKUP(SUMIFS(Blocos!A:A,Blocos!H:H,'EFD REGISTROS e Campos (2)'!X1272,Blocos!G:G,'EFD REGISTROS e Campos (2)'!J1272),Blocos!A:L,12,0))</f>
        <v/>
      </c>
      <c r="Z1272" s="190" t="str">
        <f>IF(ISNUMBER(Q1273),VLOOKUP(J1272,Blocos!D:G,4,0),"")</f>
        <v/>
      </c>
      <c r="AA1272" s="190" t="str">
        <f>IF(ISNUMBER(Q1272),CONCATENATE("CREATE TABLE ""reg_",LOWER(J1272),""" (""ID"" bigint NOT NULL AUTO_INCREMENT,  ""HASHFILE"" varchar(255) DEFAULT NULL, ""ID_PAI"" bigint NOT NULL,"),IF(Q1272="Campo",CONCATENATE("""",L1272,""" ",VLOOKUP(R1272,Apoio!A:C,3,0)),""))&amp;IF(Z1272="","",CONCATENATE("PRIMARY KEY (""ID""), KEY ""FK_reg_",LOWER(Z1272),"_ID_PAI"" (""ID_PAI""), CONSTRAINT ""FK_reg_",LOWER(Z1272),"_ID_PAI"" FOREIGN KEY (""ID_PAI"") REFERENCES ""reg_",LOWER(Z1272),""" (""ID"")) ENGINE=InnoDB AUTO_INCREMENT=105774 DEFAULT CHARSET=utf8mb4 COLLATE=utf8mb4_0900_ai_ci;"))</f>
        <v>"UNID" varchar(255) DEFAULT NULL,</v>
      </c>
      <c r="AB1272" s="190" t="str">
        <f t="shared" si="140"/>
        <v>`reg_c815`.`UNID`,</v>
      </c>
    </row>
    <row r="1273" spans="1:28" ht="14.5" hidden="1" customHeight="1" x14ac:dyDescent="0.3">
      <c r="J1273" s="187" t="str">
        <f t="shared" si="135"/>
        <v>C815</v>
      </c>
      <c r="K1273" s="181">
        <v>5</v>
      </c>
      <c r="L1273" s="289" t="s">
        <v>1026</v>
      </c>
      <c r="M1273" s="182" t="s">
        <v>1027</v>
      </c>
      <c r="N1273" s="181" t="s">
        <v>32</v>
      </c>
      <c r="O1273" s="181" t="s">
        <v>28</v>
      </c>
      <c r="P1273" s="181">
        <v>6</v>
      </c>
      <c r="Q1273" s="192" t="str">
        <f t="shared" si="136"/>
        <v>Campo</v>
      </c>
      <c r="R1273" s="192" t="s">
        <v>3606</v>
      </c>
      <c r="S1273" s="191" t="str">
        <f t="shared" si="137"/>
        <v/>
      </c>
      <c r="T1273" s="192" t="str">
        <f t="shared" si="138"/>
        <v>&lt;campo posicao="5"&gt;
&lt;coluna&gt;VL_UNIT_CONV&lt;/coluna&gt;
&lt;descricao&gt;Valor unitário da mercadoria, considerando a unidade utilizada para informar o campo “QUANT_CONV”.&lt;/descricao&gt;
&lt;tipo&gt;R&lt;/tipo&gt;
&lt;/campo&gt;</v>
      </c>
      <c r="U1273" s="192" t="str">
        <f t="shared" si="141"/>
        <v>&lt;campo posicao="5"&gt;
&lt;coluna&gt;VL_UNIT_CONV&lt;/coluna&gt;
&lt;descricao&gt;Valor unitário da mercadoria, considerando a unidade utilizada para informar o campo “QUANT_CONV”.&lt;/descricao&gt;
&lt;tipo&gt;R&lt;/tipo&gt;
&lt;/campo&gt;</v>
      </c>
      <c r="V1273" s="192" t="str">
        <f t="shared" si="139"/>
        <v>{"Column6", "VL_UNIT_CONV"},</v>
      </c>
      <c r="W1273" s="191" t="str">
        <f>IF(Q1273="Campo","@Campos(posicao = "&amp;K1273&amp;", tipo = '"&amp;R1273&amp;"')@Column(name = """&amp;L1273&amp;""")"&amp;IF(R1273="D","@Temporal(TemporalType.DATE)","")&amp;"private "&amp;VLOOKUP(TEXT(R1273,"@"),Apoio!A:B,2,0)&amp;" "&amp;SUBSTITUTE(LOWER(LEFT(L1273,1))&amp;RIGHT(PROPER(L1273),LEN(L1273)-1),"_","")&amp;";",IF(ISNUMBER(Q1273),IF(R1273="R","@Entity@Table(name = ""reg_"&amp;LOWER(J1273)&amp;""")@XmlRootElement","")&amp;VLOOKUP(J1273,Blocos!D:I,6,0)&amp;Apoio!$E$1&amp;Y1273,""))</f>
        <v>@Campos(posicao = 5, tipo = 'R')@Column(name = "VL_UNIT_CONV")private BigDecimal vlUnitConv;</v>
      </c>
      <c r="X1273" s="190" t="str">
        <f>IF(ISNUMBER(Q1273),COUNTIF(Blocos!G:G,J1273),"")</f>
        <v/>
      </c>
      <c r="Y1273" s="190" t="str">
        <f>IF(OR(X1273=0,X1273=""),"",VLOOKUP(SUMIFS(Blocos!A:A,Blocos!H:H,'EFD REGISTROS e Campos (2)'!X1273,Blocos!G:G,'EFD REGISTROS e Campos (2)'!J1273),Blocos!A:L,12,0))</f>
        <v/>
      </c>
      <c r="Z1273" s="190" t="str">
        <f>IF(ISNUMBER(Q1274),VLOOKUP(J1273,Blocos!D:G,4,0),"")</f>
        <v/>
      </c>
      <c r="AA1273" s="190" t="str">
        <f>IF(ISNUMBER(Q1273),CONCATENATE("CREATE TABLE ""reg_",LOWER(J1273),""" (""ID"" bigint NOT NULL AUTO_INCREMENT,  ""HASHFILE"" varchar(255) DEFAULT NULL, ""ID_PAI"" bigint NOT NULL,"),IF(Q1273="Campo",CONCATENATE("""",L1273,""" ",VLOOKUP(R1273,Apoio!A:C,3,0)),""))&amp;IF(Z1273="","",CONCATENATE("PRIMARY KEY (""ID""), KEY ""FK_reg_",LOWER(Z1273),"_ID_PAI"" (""ID_PAI""), CONSTRAINT ""FK_reg_",LOWER(Z1273),"_ID_PAI"" FOREIGN KEY (""ID_PAI"") REFERENCES ""reg_",LOWER(Z1273),""" (""ID"")) ENGINE=InnoDB AUTO_INCREMENT=105774 DEFAULT CHARSET=utf8mb4 COLLATE=utf8mb4_0900_ai_ci;"))</f>
        <v>"VL_UNIT_CONV" decimal(15,6) DEFAULT NULL,</v>
      </c>
      <c r="AB1273" s="190" t="str">
        <f t="shared" si="140"/>
        <v>`reg_c815`.`VL_UNIT_CONV`,</v>
      </c>
    </row>
    <row r="1274" spans="1:28" ht="14.5" hidden="1" customHeight="1" x14ac:dyDescent="0.3">
      <c r="J1274" s="187" t="str">
        <f t="shared" si="135"/>
        <v>C815</v>
      </c>
      <c r="K1274" s="181">
        <v>6</v>
      </c>
      <c r="L1274" s="289" t="s">
        <v>3981</v>
      </c>
      <c r="M1274" s="182" t="s">
        <v>1488</v>
      </c>
      <c r="N1274" s="181" t="s">
        <v>32</v>
      </c>
      <c r="O1274" s="181" t="s">
        <v>28</v>
      </c>
      <c r="P1274" s="181">
        <v>6</v>
      </c>
      <c r="Q1274" s="192" t="str">
        <f t="shared" si="136"/>
        <v>Campo</v>
      </c>
      <c r="R1274" s="192" t="s">
        <v>3606</v>
      </c>
      <c r="S1274" s="191" t="str">
        <f t="shared" si="137"/>
        <v/>
      </c>
      <c r="T1274" s="192" t="str">
        <f t="shared" si="138"/>
        <v>&lt;campo posicao="6"&gt;
&lt;coluna&gt;VL_UNIT_ICMS_NA_OPERACAO_CONV&lt;/coluna&gt;
&lt;descricao&gt;Valor unitário para o ICMS na operação, caso não houvesse a ST, considerando unidade utilizada para informar o campo “QUANT_CONV”, aplicando-se a mesma redução da base de cálculo do ICMS ST na tributação, se houver.&lt;/descricao&gt;
&lt;tipo&gt;R&lt;/tipo&gt;
&lt;/campo&gt;</v>
      </c>
      <c r="U1274" s="192" t="str">
        <f t="shared" si="141"/>
        <v>&lt;campo posicao="6"&gt;
&lt;coluna&gt;VL_UNIT_ICMS_NA_OPERACAO_CONV&lt;/coluna&gt;
&lt;descricao&gt;Valor unitário para o ICMS na operação, caso não houvesse a ST, considerando unidade utilizada para informar o campo “QUANT_CONV”, aplicando-se a mesma redução da base de cálculo do ICMS ST na tributação, se houver.&lt;/descricao&gt;
&lt;tipo&gt;R&lt;/tipo&gt;
&lt;/campo&gt;</v>
      </c>
      <c r="V1274" s="192" t="str">
        <f t="shared" si="139"/>
        <v>{"Column7", "VL_UNIT_ICMS_NA_OPERACAO_CONV"},</v>
      </c>
      <c r="W1274" s="191" t="str">
        <f>IF(Q1274="Campo","@Campos(posicao = "&amp;K1274&amp;", tipo = '"&amp;R1274&amp;"')@Column(name = """&amp;L1274&amp;""")"&amp;IF(R1274="D","@Temporal(TemporalType.DATE)","")&amp;"private "&amp;VLOOKUP(TEXT(R1274,"@"),Apoio!A:B,2,0)&amp;" "&amp;SUBSTITUTE(LOWER(LEFT(L1274,1))&amp;RIGHT(PROPER(L1274),LEN(L1274)-1),"_","")&amp;";",IF(ISNUMBER(Q1274),IF(R1274="R","@Entity@Table(name = ""reg_"&amp;LOWER(J1274)&amp;""")@XmlRootElement","")&amp;VLOOKUP(J1274,Blocos!D:I,6,0)&amp;Apoio!$E$1&amp;Y1274,""))</f>
        <v>@Campos(posicao = 6, tipo = 'R')@Column(name = "VL_UNIT_ICMS_NA_OPERACAO_CONV")private BigDecimal vlUnitIcmsNaOperacaoConv;</v>
      </c>
      <c r="X1274" s="190" t="str">
        <f>IF(ISNUMBER(Q1274),COUNTIF(Blocos!G:G,J1274),"")</f>
        <v/>
      </c>
      <c r="Y1274" s="190" t="str">
        <f>IF(OR(X1274=0,X1274=""),"",VLOOKUP(SUMIFS(Blocos!A:A,Blocos!H:H,'EFD REGISTROS e Campos (2)'!X1274,Blocos!G:G,'EFD REGISTROS e Campos (2)'!J1274),Blocos!A:L,12,0))</f>
        <v/>
      </c>
      <c r="Z1274" s="190" t="str">
        <f>IF(ISNUMBER(Q1275),VLOOKUP(J1274,Blocos!D:G,4,0),"")</f>
        <v/>
      </c>
      <c r="AA1274" s="190" t="str">
        <f>IF(ISNUMBER(Q1274),CONCATENATE("CREATE TABLE ""reg_",LOWER(J1274),""" (""ID"" bigint NOT NULL AUTO_INCREMENT,  ""HASHFILE"" varchar(255) DEFAULT NULL, ""ID_PAI"" bigint NOT NULL,"),IF(Q1274="Campo",CONCATENATE("""",L1274,""" ",VLOOKUP(R1274,Apoio!A:C,3,0)),""))&amp;IF(Z1274="","",CONCATENATE("PRIMARY KEY (""ID""), KEY ""FK_reg_",LOWER(Z1274),"_ID_PAI"" (""ID_PAI""), CONSTRAINT ""FK_reg_",LOWER(Z1274),"_ID_PAI"" FOREIGN KEY (""ID_PAI"") REFERENCES ""reg_",LOWER(Z1274),""" (""ID"")) ENGINE=InnoDB AUTO_INCREMENT=105774 DEFAULT CHARSET=utf8mb4 COLLATE=utf8mb4_0900_ai_ci;"))</f>
        <v>"VL_UNIT_ICMS_NA_OPERACAO_CONV" decimal(15,6) DEFAULT NULL,</v>
      </c>
      <c r="AB1274" s="190" t="str">
        <f t="shared" si="140"/>
        <v>`reg_c815`.`VL_UNIT_ICMS_NA_OPERACAO_CONV`,</v>
      </c>
    </row>
    <row r="1275" spans="1:28" ht="14.5" hidden="1" customHeight="1" x14ac:dyDescent="0.3">
      <c r="J1275" s="187" t="str">
        <f t="shared" si="135"/>
        <v>C815</v>
      </c>
      <c r="K1275" s="181">
        <v>7</v>
      </c>
      <c r="L1275" s="289" t="s">
        <v>3978</v>
      </c>
      <c r="M1275" s="182" t="s">
        <v>1489</v>
      </c>
      <c r="N1275" s="181" t="s">
        <v>32</v>
      </c>
      <c r="O1275" s="181" t="s">
        <v>28</v>
      </c>
      <c r="P1275" s="181">
        <v>6</v>
      </c>
      <c r="Q1275" s="192" t="str">
        <f t="shared" si="136"/>
        <v>Campo</v>
      </c>
      <c r="R1275" s="192" t="s">
        <v>3606</v>
      </c>
      <c r="S1275" s="191" t="str">
        <f t="shared" si="137"/>
        <v/>
      </c>
      <c r="T1275" s="192" t="str">
        <f t="shared" si="138"/>
        <v>&lt;campo posicao="7"&gt;
&lt;coluna&gt;VL_UNIT_ICMS_OP_CONV&lt;/coluna&gt;
&lt;descricao&gt;Valor unitário do ICMS OP calculado conforme a legislação de cada UF, considerando a unidade utilizada para informar o campo “QUANT_CONV”, utilizado para cálculo de ressarcimento/restituição de ST, no desfazimento da substituição tributária, quando se utiliza a fórmula descrita nas instruções de preenchimento do campo 11, no item a1).
&lt;/descricao&gt;
&lt;tipo&gt;R&lt;/tipo&gt;
&lt;/campo&gt;</v>
      </c>
      <c r="U1275" s="192" t="str">
        <f t="shared" si="141"/>
        <v>&lt;campo posicao="7"&gt;
&lt;coluna&gt;VL_UNIT_ICMS_OP_CONV&lt;/coluna&gt;
&lt;descricao&gt;Valor unitário do ICMS OP calculado conforme a legislação de cada UF, considerando a unidade utilizada para informar o campo “QUANT_CONV”, utilizado para cálculo de ressarcimento/restituição de ST, no desfazimento da substituição tributária, quando se utiliza a fórmula descrita nas instruções de preenchimento do campo 11, no item a1).
&lt;/descricao&gt;
&lt;tipo&gt;R&lt;/tipo&gt;
&lt;/campo&gt;</v>
      </c>
      <c r="V1275" s="192" t="str">
        <f t="shared" si="139"/>
        <v>{"Column8", "VL_UNIT_ICMS_OP_CONV"},</v>
      </c>
      <c r="W1275" s="191" t="str">
        <f>IF(Q1275="Campo","@Campos(posicao = "&amp;K1275&amp;", tipo = '"&amp;R1275&amp;"')@Column(name = """&amp;L1275&amp;""")"&amp;IF(R1275="D","@Temporal(TemporalType.DATE)","")&amp;"private "&amp;VLOOKUP(TEXT(R1275,"@"),Apoio!A:B,2,0)&amp;" "&amp;SUBSTITUTE(LOWER(LEFT(L1275,1))&amp;RIGHT(PROPER(L1275),LEN(L1275)-1),"_","")&amp;";",IF(ISNUMBER(Q1275),IF(R1275="R","@Entity@Table(name = ""reg_"&amp;LOWER(J1275)&amp;""")@XmlRootElement","")&amp;VLOOKUP(J1275,Blocos!D:I,6,0)&amp;Apoio!$E$1&amp;Y1275,""))</f>
        <v>@Campos(posicao = 7, tipo = 'R')@Column(name = "VL_UNIT_ICMS_OP_CONV")private BigDecimal vlUnitIcmsOpConv;</v>
      </c>
      <c r="X1275" s="190" t="str">
        <f>IF(ISNUMBER(Q1275),COUNTIF(Blocos!G:G,J1275),"")</f>
        <v/>
      </c>
      <c r="Y1275" s="190" t="str">
        <f>IF(OR(X1275=0,X1275=""),"",VLOOKUP(SUMIFS(Blocos!A:A,Blocos!H:H,'EFD REGISTROS e Campos (2)'!X1275,Blocos!G:G,'EFD REGISTROS e Campos (2)'!J1275),Blocos!A:L,12,0))</f>
        <v/>
      </c>
      <c r="Z1275" s="190" t="str">
        <f>IF(ISNUMBER(Q1276),VLOOKUP(J1275,Blocos!D:G,4,0),"")</f>
        <v/>
      </c>
      <c r="AA1275" s="190" t="str">
        <f>IF(ISNUMBER(Q1275),CONCATENATE("CREATE TABLE ""reg_",LOWER(J1275),""" (""ID"" bigint NOT NULL AUTO_INCREMENT,  ""HASHFILE"" varchar(255) DEFAULT NULL, ""ID_PAI"" bigint NOT NULL,"),IF(Q1275="Campo",CONCATENATE("""",L1275,""" ",VLOOKUP(R1275,Apoio!A:C,3,0)),""))&amp;IF(Z1275="","",CONCATENATE("PRIMARY KEY (""ID""), KEY ""FK_reg_",LOWER(Z1275),"_ID_PAI"" (""ID_PAI""), CONSTRAINT ""FK_reg_",LOWER(Z1275),"_ID_PAI"" FOREIGN KEY (""ID_PAI"") REFERENCES ""reg_",LOWER(Z1275),""" (""ID"")) ENGINE=InnoDB AUTO_INCREMENT=105774 DEFAULT CHARSET=utf8mb4 COLLATE=utf8mb4_0900_ai_ci;"))</f>
        <v>"VL_UNIT_ICMS_OP_CONV" decimal(15,6) DEFAULT NULL,</v>
      </c>
      <c r="AB1275" s="190" t="str">
        <f t="shared" si="140"/>
        <v>`reg_c815`.`VL_UNIT_ICMS_OP_CONV`,</v>
      </c>
    </row>
    <row r="1276" spans="1:28" ht="14.5" hidden="1" customHeight="1" x14ac:dyDescent="0.3">
      <c r="J1276" s="187" t="str">
        <f t="shared" si="135"/>
        <v>C815</v>
      </c>
      <c r="K1276" s="181">
        <v>8</v>
      </c>
      <c r="L1276" s="289" t="s">
        <v>3982</v>
      </c>
      <c r="M1276" s="182" t="s">
        <v>1779</v>
      </c>
      <c r="N1276" s="181" t="s">
        <v>32</v>
      </c>
      <c r="O1276" s="181" t="s">
        <v>28</v>
      </c>
      <c r="P1276" s="181">
        <v>6</v>
      </c>
      <c r="Q1276" s="192" t="str">
        <f t="shared" si="136"/>
        <v>Campo</v>
      </c>
      <c r="R1276" s="192" t="s">
        <v>3606</v>
      </c>
      <c r="S1276" s="191" t="str">
        <f t="shared" si="137"/>
        <v/>
      </c>
      <c r="T1276" s="192" t="str">
        <f t="shared" si="138"/>
        <v>&lt;campo posicao="8"&gt;
&lt;coluna&gt;VL_UNIT_ICMS_OP_ESTOQUE_CONV&lt;/coluna&gt;
&lt;descricao&gt;Valor médio unitário do ICMS que o contribuinte teria se creditado referente à operação de entrada das mercadorias em estoque caso estivesse submetida ao regime comum de tributação, calculado conforme a legislação de cada UF, considerando a utilizada para informar o campo “QUANT_CONV”&lt;/descricao&gt;
&lt;tipo&gt;R&lt;/tipo&gt;
&lt;/campo&gt;</v>
      </c>
      <c r="U1276" s="192" t="str">
        <f t="shared" si="141"/>
        <v>&lt;campo posicao="8"&gt;
&lt;coluna&gt;VL_UNIT_ICMS_OP_ESTOQUE_CONV&lt;/coluna&gt;
&lt;descricao&gt;Valor médio unitário do ICMS que o contribuinte teria se creditado referente à operação de entrada das mercadorias em estoque caso estivesse submetida ao regime comum de tributação, calculado conforme a legislação de cada UF, considerando a utilizada para informar o campo “QUANT_CONV”&lt;/descricao&gt;
&lt;tipo&gt;R&lt;/tipo&gt;
&lt;/campo&gt;</v>
      </c>
      <c r="V1276" s="192" t="str">
        <f t="shared" si="139"/>
        <v>{"Column9", "VL_UNIT_ICMS_OP_ESTOQUE_CONV"},</v>
      </c>
      <c r="W1276" s="191" t="str">
        <f>IF(Q1276="Campo","@Campos(posicao = "&amp;K1276&amp;", tipo = '"&amp;R1276&amp;"')@Column(name = """&amp;L1276&amp;""")"&amp;IF(R1276="D","@Temporal(TemporalType.DATE)","")&amp;"private "&amp;VLOOKUP(TEXT(R1276,"@"),Apoio!A:B,2,0)&amp;" "&amp;SUBSTITUTE(LOWER(LEFT(L1276,1))&amp;RIGHT(PROPER(L1276),LEN(L1276)-1),"_","")&amp;";",IF(ISNUMBER(Q1276),IF(R1276="R","@Entity@Table(name = ""reg_"&amp;LOWER(J1276)&amp;""")@XmlRootElement","")&amp;VLOOKUP(J1276,Blocos!D:I,6,0)&amp;Apoio!$E$1&amp;Y1276,""))</f>
        <v>@Campos(posicao = 8, tipo = 'R')@Column(name = "VL_UNIT_ICMS_OP_ESTOQUE_CONV")private BigDecimal vlUnitIcmsOpEstoqueConv;</v>
      </c>
      <c r="X1276" s="190" t="str">
        <f>IF(ISNUMBER(Q1276),COUNTIF(Blocos!G:G,J1276),"")</f>
        <v/>
      </c>
      <c r="Y1276" s="190" t="str">
        <f>IF(OR(X1276=0,X1276=""),"",VLOOKUP(SUMIFS(Blocos!A:A,Blocos!H:H,'EFD REGISTROS e Campos (2)'!X1276,Blocos!G:G,'EFD REGISTROS e Campos (2)'!J1276),Blocos!A:L,12,0))</f>
        <v/>
      </c>
      <c r="Z1276" s="190" t="str">
        <f>IF(ISNUMBER(Q1277),VLOOKUP(J1276,Blocos!D:G,4,0),"")</f>
        <v/>
      </c>
      <c r="AA1276" s="190" t="str">
        <f>IF(ISNUMBER(Q1276),CONCATENATE("CREATE TABLE ""reg_",LOWER(J1276),""" (""ID"" bigint NOT NULL AUTO_INCREMENT,  ""HASHFILE"" varchar(255) DEFAULT NULL, ""ID_PAI"" bigint NOT NULL,"),IF(Q1276="Campo",CONCATENATE("""",L1276,""" ",VLOOKUP(R1276,Apoio!A:C,3,0)),""))&amp;IF(Z1276="","",CONCATENATE("PRIMARY KEY (""ID""), KEY ""FK_reg_",LOWER(Z1276),"_ID_PAI"" (""ID_PAI""), CONSTRAINT ""FK_reg_",LOWER(Z1276),"_ID_PAI"" FOREIGN KEY (""ID_PAI"") REFERENCES ""reg_",LOWER(Z1276),""" (""ID"")) ENGINE=InnoDB AUTO_INCREMENT=105774 DEFAULT CHARSET=utf8mb4 COLLATE=utf8mb4_0900_ai_ci;"))</f>
        <v>"VL_UNIT_ICMS_OP_ESTOQUE_CONV" decimal(15,6) DEFAULT NULL,</v>
      </c>
      <c r="AB1276" s="190" t="str">
        <f t="shared" si="140"/>
        <v>`reg_c815`.`VL_UNIT_ICMS_OP_ESTOQUE_CONV`,</v>
      </c>
    </row>
    <row r="1277" spans="1:28" ht="14.5" hidden="1" customHeight="1" x14ac:dyDescent="0.3">
      <c r="J1277" s="187" t="str">
        <f t="shared" si="135"/>
        <v>C815</v>
      </c>
      <c r="K1277" s="181">
        <v>9</v>
      </c>
      <c r="L1277" s="289" t="s">
        <v>1780</v>
      </c>
      <c r="M1277" s="182" t="s">
        <v>1491</v>
      </c>
      <c r="N1277" s="181" t="s">
        <v>32</v>
      </c>
      <c r="O1277" s="181" t="s">
        <v>28</v>
      </c>
      <c r="P1277" s="181">
        <v>6</v>
      </c>
      <c r="Q1277" s="192" t="str">
        <f t="shared" si="136"/>
        <v>Campo</v>
      </c>
      <c r="R1277" s="192" t="s">
        <v>3606</v>
      </c>
      <c r="S1277" s="191" t="str">
        <f t="shared" si="137"/>
        <v/>
      </c>
      <c r="T1277" s="192" t="str">
        <f t="shared" si="138"/>
        <v>&lt;campo posicao="9"&gt;
&lt;coluna&gt;VL_UNIT_ICMS_ST_ESTOQUE_CONV&lt;/coluna&gt;
&lt;descricao&gt;Valor médio unitário do ICMS ST, incluindo FCP ST, das mercadorias em estoque, considerando unidade utilizada para informar o campo “QUANT_CONV”.&lt;/descricao&gt;
&lt;tipo&gt;R&lt;/tipo&gt;
&lt;/campo&gt;</v>
      </c>
      <c r="U1277" s="192" t="str">
        <f t="shared" si="141"/>
        <v>&lt;campo posicao="9"&gt;
&lt;coluna&gt;VL_UNIT_ICMS_ST_ESTOQUE_CONV&lt;/coluna&gt;
&lt;descricao&gt;Valor médio unitário do ICMS ST, incluindo FCP ST, das mercadorias em estoque, considerando unidade utilizada para informar o campo “QUANT_CONV”.&lt;/descricao&gt;
&lt;tipo&gt;R&lt;/tipo&gt;
&lt;/campo&gt;</v>
      </c>
      <c r="V1277" s="192" t="str">
        <f t="shared" si="139"/>
        <v>{"Column10", "VL_UNIT_ICMS_ST_ESTOQUE_CONV"},</v>
      </c>
      <c r="W1277" s="191" t="str">
        <f>IF(Q1277="Campo","@Campos(posicao = "&amp;K1277&amp;", tipo = '"&amp;R1277&amp;"')@Column(name = """&amp;L1277&amp;""")"&amp;IF(R1277="D","@Temporal(TemporalType.DATE)","")&amp;"private "&amp;VLOOKUP(TEXT(R1277,"@"),Apoio!A:B,2,0)&amp;" "&amp;SUBSTITUTE(LOWER(LEFT(L1277,1))&amp;RIGHT(PROPER(L1277),LEN(L1277)-1),"_","")&amp;";",IF(ISNUMBER(Q1277),IF(R1277="R","@Entity@Table(name = ""reg_"&amp;LOWER(J1277)&amp;""")@XmlRootElement","")&amp;VLOOKUP(J1277,Blocos!D:I,6,0)&amp;Apoio!$E$1&amp;Y1277,""))</f>
        <v>@Campos(posicao = 9, tipo = 'R')@Column(name = "VL_UNIT_ICMS_ST_ESTOQUE_CONV")private BigDecimal vlUnitIcmsStEstoqueConv;</v>
      </c>
      <c r="X1277" s="190" t="str">
        <f>IF(ISNUMBER(Q1277),COUNTIF(Blocos!G:G,J1277),"")</f>
        <v/>
      </c>
      <c r="Y1277" s="190" t="str">
        <f>IF(OR(X1277=0,X1277=""),"",VLOOKUP(SUMIFS(Blocos!A:A,Blocos!H:H,'EFD REGISTROS e Campos (2)'!X1277,Blocos!G:G,'EFD REGISTROS e Campos (2)'!J1277),Blocos!A:L,12,0))</f>
        <v/>
      </c>
      <c r="Z1277" s="190" t="str">
        <f>IF(ISNUMBER(Q1278),VLOOKUP(J1277,Blocos!D:G,4,0),"")</f>
        <v/>
      </c>
      <c r="AA1277" s="190" t="str">
        <f>IF(ISNUMBER(Q1277),CONCATENATE("CREATE TABLE ""reg_",LOWER(J1277),""" (""ID"" bigint NOT NULL AUTO_INCREMENT,  ""HASHFILE"" varchar(255) DEFAULT NULL, ""ID_PAI"" bigint NOT NULL,"),IF(Q1277="Campo",CONCATENATE("""",L1277,""" ",VLOOKUP(R1277,Apoio!A:C,3,0)),""))&amp;IF(Z1277="","",CONCATENATE("PRIMARY KEY (""ID""), KEY ""FK_reg_",LOWER(Z1277),"_ID_PAI"" (""ID_PAI""), CONSTRAINT ""FK_reg_",LOWER(Z1277),"_ID_PAI"" FOREIGN KEY (""ID_PAI"") REFERENCES ""reg_",LOWER(Z1277),""" (""ID"")) ENGINE=InnoDB AUTO_INCREMENT=105774 DEFAULT CHARSET=utf8mb4 COLLATE=utf8mb4_0900_ai_ci;"))</f>
        <v>"VL_UNIT_ICMS_ST_ESTOQUE_CONV" decimal(15,6) DEFAULT NULL,</v>
      </c>
      <c r="AB1277" s="190" t="str">
        <f t="shared" si="140"/>
        <v>`reg_c815`.`VL_UNIT_ICMS_ST_ESTOQUE_CONV`,</v>
      </c>
    </row>
    <row r="1278" spans="1:28" ht="14.5" hidden="1" customHeight="1" x14ac:dyDescent="0.3">
      <c r="J1278" s="187" t="str">
        <f t="shared" si="135"/>
        <v>C815</v>
      </c>
      <c r="K1278" s="181">
        <v>10</v>
      </c>
      <c r="L1278" s="289" t="s">
        <v>1492</v>
      </c>
      <c r="M1278" s="182" t="s">
        <v>1559</v>
      </c>
      <c r="N1278" s="181" t="s">
        <v>32</v>
      </c>
      <c r="O1278" s="181" t="s">
        <v>28</v>
      </c>
      <c r="P1278" s="181">
        <v>6</v>
      </c>
      <c r="Q1278" s="192" t="str">
        <f t="shared" si="136"/>
        <v>Campo</v>
      </c>
      <c r="R1278" s="192" t="s">
        <v>3606</v>
      </c>
      <c r="S1278" s="191" t="str">
        <f t="shared" si="137"/>
        <v/>
      </c>
      <c r="T1278" s="192" t="str">
        <f t="shared" si="138"/>
        <v>&lt;campo posicao="10"&gt;
&lt;coluna&gt;VL_UNIT_FCP_ICMS_ST_ESTOQUE_CONV&lt;/coluna&gt;
&lt;descricao&gt;Valor médio unitário do FCP ST agregado ao ICMS das mercadorias em estoque, considerando unidade utilizada para informar
o campo “QUANT_CONV”.&lt;/descricao&gt;
&lt;tipo&gt;R&lt;/tipo&gt;
&lt;/campo&gt;</v>
      </c>
      <c r="U1278" s="192" t="str">
        <f t="shared" si="141"/>
        <v>&lt;campo posicao="10"&gt;
&lt;coluna&gt;VL_UNIT_FCP_ICMS_ST_ESTOQUE_CONV&lt;/coluna&gt;
&lt;descricao&gt;Valor médio unitário do FCP ST agregado ao ICMS das mercadorias em estoque, considerando unidade utilizada para informar
o campo “QUANT_CONV”.&lt;/descricao&gt;
&lt;tipo&gt;R&lt;/tipo&gt;
&lt;/campo&gt;</v>
      </c>
      <c r="V1278" s="192" t="str">
        <f t="shared" si="139"/>
        <v>{"Column11", "VL_UNIT_FCP_ICMS_ST_ESTOQUE_CONV"},</v>
      </c>
      <c r="W1278" s="191" t="str">
        <f>IF(Q1278="Campo","@Campos(posicao = "&amp;K1278&amp;", tipo = '"&amp;R1278&amp;"')@Column(name = """&amp;L1278&amp;""")"&amp;IF(R1278="D","@Temporal(TemporalType.DATE)","")&amp;"private "&amp;VLOOKUP(TEXT(R1278,"@"),Apoio!A:B,2,0)&amp;" "&amp;SUBSTITUTE(LOWER(LEFT(L1278,1))&amp;RIGHT(PROPER(L1278),LEN(L1278)-1),"_","")&amp;";",IF(ISNUMBER(Q1278),IF(R1278="R","@Entity@Table(name = ""reg_"&amp;LOWER(J1278)&amp;""")@XmlRootElement","")&amp;VLOOKUP(J1278,Blocos!D:I,6,0)&amp;Apoio!$E$1&amp;Y1278,""))</f>
        <v>@Campos(posicao = 10, tipo = 'R')@Column(name = "VL_UNIT_FCP_ICMS_ST_ESTOQUE_CONV")private BigDecimal vlUnitFcpIcmsStEstoqueConv;</v>
      </c>
      <c r="X1278" s="190" t="str">
        <f>IF(ISNUMBER(Q1278),COUNTIF(Blocos!G:G,J1278),"")</f>
        <v/>
      </c>
      <c r="Y1278" s="190" t="str">
        <f>IF(OR(X1278=0,X1278=""),"",VLOOKUP(SUMIFS(Blocos!A:A,Blocos!H:H,'EFD REGISTROS e Campos (2)'!X1278,Blocos!G:G,'EFD REGISTROS e Campos (2)'!J1278),Blocos!A:L,12,0))</f>
        <v/>
      </c>
      <c r="Z1278" s="190" t="str">
        <f>IF(ISNUMBER(Q1279),VLOOKUP(J1278,Blocos!D:G,4,0),"")</f>
        <v/>
      </c>
      <c r="AA1278" s="190" t="str">
        <f>IF(ISNUMBER(Q1278),CONCATENATE("CREATE TABLE ""reg_",LOWER(J1278),""" (""ID"" bigint NOT NULL AUTO_INCREMENT,  ""HASHFILE"" varchar(255) DEFAULT NULL, ""ID_PAI"" bigint NOT NULL,"),IF(Q1278="Campo",CONCATENATE("""",L1278,""" ",VLOOKUP(R1278,Apoio!A:C,3,0)),""))&amp;IF(Z1278="","",CONCATENATE("PRIMARY KEY (""ID""), KEY ""FK_reg_",LOWER(Z1278),"_ID_PAI"" (""ID_PAI""), CONSTRAINT ""FK_reg_",LOWER(Z1278),"_ID_PAI"" FOREIGN KEY (""ID_PAI"") REFERENCES ""reg_",LOWER(Z1278),""" (""ID"")) ENGINE=InnoDB AUTO_INCREMENT=105774 DEFAULT CHARSET=utf8mb4 COLLATE=utf8mb4_0900_ai_ci;"))</f>
        <v>"VL_UNIT_FCP_ICMS_ST_ESTOQUE_CONV" decimal(15,6) DEFAULT NULL,</v>
      </c>
      <c r="AB1278" s="190" t="str">
        <f t="shared" si="140"/>
        <v>`reg_c815`.`VL_UNIT_FCP_ICMS_ST_ESTOQUE_CONV`,</v>
      </c>
    </row>
    <row r="1279" spans="1:28" ht="14.5" hidden="1" customHeight="1" x14ac:dyDescent="0.3">
      <c r="J1279" s="187" t="str">
        <f t="shared" si="135"/>
        <v>C815</v>
      </c>
      <c r="K1279" s="181">
        <v>11</v>
      </c>
      <c r="L1279" s="289" t="s">
        <v>1071</v>
      </c>
      <c r="M1279" s="182" t="s">
        <v>1094</v>
      </c>
      <c r="N1279" s="181" t="s">
        <v>32</v>
      </c>
      <c r="O1279" s="181" t="s">
        <v>28</v>
      </c>
      <c r="P1279" s="181">
        <v>6</v>
      </c>
      <c r="Q1279" s="192" t="str">
        <f t="shared" si="136"/>
        <v>Campo</v>
      </c>
      <c r="R1279" s="192" t="s">
        <v>3606</v>
      </c>
      <c r="S1279" s="191" t="str">
        <f t="shared" si="137"/>
        <v/>
      </c>
      <c r="T1279" s="192" t="str">
        <f t="shared" si="138"/>
        <v>&lt;campo posicao="11"&gt;
&lt;coluna&gt;VL_UNIT_ICMS_ST_CONV_REST&lt;/coluna&gt;
&lt;descricao&gt;Valor unitário do total do ICMS ST, incluindo FCP ST, a ser restituído/ressarcido, calculado conforme a legislação de cada UF, considerando a unidade utilizada para informar o campo “QUANT_CONV”.&lt;/descricao&gt;
&lt;tipo&gt;R&lt;/tipo&gt;
&lt;/campo&gt;</v>
      </c>
      <c r="U1279" s="192" t="str">
        <f t="shared" si="141"/>
        <v>&lt;campo posicao="11"&gt;
&lt;coluna&gt;VL_UNIT_ICMS_ST_CONV_REST&lt;/coluna&gt;
&lt;descricao&gt;Valor unitário do total do ICMS ST, incluindo FCP ST, a ser restituído/ressarcido, calculado conforme a legislação de cada UF, considerando a unidade utilizada para informar o campo “QUANT_CONV”.&lt;/descricao&gt;
&lt;tipo&gt;R&lt;/tipo&gt;
&lt;/campo&gt;</v>
      </c>
      <c r="V1279" s="192" t="str">
        <f t="shared" si="139"/>
        <v>{"Column12", "VL_UNIT_ICMS_ST_CONV_REST"},</v>
      </c>
      <c r="W1279" s="191" t="str">
        <f>IF(Q1279="Campo","@Campos(posicao = "&amp;K1279&amp;", tipo = '"&amp;R1279&amp;"')@Column(name = """&amp;L1279&amp;""")"&amp;IF(R1279="D","@Temporal(TemporalType.DATE)","")&amp;"private "&amp;VLOOKUP(TEXT(R1279,"@"),Apoio!A:B,2,0)&amp;" "&amp;SUBSTITUTE(LOWER(LEFT(L1279,1))&amp;RIGHT(PROPER(L1279),LEN(L1279)-1),"_","")&amp;";",IF(ISNUMBER(Q1279),IF(R1279="R","@Entity@Table(name = ""reg_"&amp;LOWER(J1279)&amp;""")@XmlRootElement","")&amp;VLOOKUP(J1279,Blocos!D:I,6,0)&amp;Apoio!$E$1&amp;Y1279,""))</f>
        <v>@Campos(posicao = 11, tipo = 'R')@Column(name = "VL_UNIT_ICMS_ST_CONV_REST")private BigDecimal vlUnitIcmsStConvRest;</v>
      </c>
      <c r="X1279" s="190" t="str">
        <f>IF(ISNUMBER(Q1279),COUNTIF(Blocos!G:G,J1279),"")</f>
        <v/>
      </c>
      <c r="Y1279" s="190" t="str">
        <f>IF(OR(X1279=0,X1279=""),"",VLOOKUP(SUMIFS(Blocos!A:A,Blocos!H:H,'EFD REGISTROS e Campos (2)'!X1279,Blocos!G:G,'EFD REGISTROS e Campos (2)'!J1279),Blocos!A:L,12,0))</f>
        <v/>
      </c>
      <c r="Z1279" s="190" t="str">
        <f>IF(ISNUMBER(Q1280),VLOOKUP(J1279,Blocos!D:G,4,0),"")</f>
        <v/>
      </c>
      <c r="AA1279" s="190" t="str">
        <f>IF(ISNUMBER(Q1279),CONCATENATE("CREATE TABLE ""reg_",LOWER(J1279),""" (""ID"" bigint NOT NULL AUTO_INCREMENT,  ""HASHFILE"" varchar(255) DEFAULT NULL, ""ID_PAI"" bigint NOT NULL,"),IF(Q1279="Campo",CONCATENATE("""",L1279,""" ",VLOOKUP(R1279,Apoio!A:C,3,0)),""))&amp;IF(Z1279="","",CONCATENATE("PRIMARY KEY (""ID""), KEY ""FK_reg_",LOWER(Z1279),"_ID_PAI"" (""ID_PAI""), CONSTRAINT ""FK_reg_",LOWER(Z1279),"_ID_PAI"" FOREIGN KEY (""ID_PAI"") REFERENCES ""reg_",LOWER(Z1279),""" (""ID"")) ENGINE=InnoDB AUTO_INCREMENT=105774 DEFAULT CHARSET=utf8mb4 COLLATE=utf8mb4_0900_ai_ci;"))</f>
        <v>"VL_UNIT_ICMS_ST_CONV_REST" decimal(15,6) DEFAULT NULL,</v>
      </c>
      <c r="AB1279" s="190" t="str">
        <f t="shared" si="140"/>
        <v>`reg_c815`.`VL_UNIT_ICMS_ST_CONV_REST`,</v>
      </c>
    </row>
    <row r="1280" spans="1:28" ht="14.5" hidden="1" customHeight="1" x14ac:dyDescent="0.3">
      <c r="J1280" s="187" t="str">
        <f t="shared" ref="J1280:J1343" si="142">IF(A1280="",J1279,CONCATENATE(B1280,C1280,D1280,E1280,F1280,G1280,H1280))</f>
        <v>C815</v>
      </c>
      <c r="K1280" s="181">
        <v>12</v>
      </c>
      <c r="L1280" s="289" t="s">
        <v>1073</v>
      </c>
      <c r="M1280" s="182" t="s">
        <v>1074</v>
      </c>
      <c r="N1280" s="181" t="s">
        <v>32</v>
      </c>
      <c r="O1280" s="181" t="s">
        <v>28</v>
      </c>
      <c r="P1280" s="181">
        <v>6</v>
      </c>
      <c r="Q1280" s="192" t="str">
        <f t="shared" si="136"/>
        <v>Campo</v>
      </c>
      <c r="R1280" s="192" t="s">
        <v>3606</v>
      </c>
      <c r="S1280" s="191" t="str">
        <f t="shared" si="137"/>
        <v/>
      </c>
      <c r="T1280" s="192" t="str">
        <f t="shared" si="138"/>
        <v>&lt;campo posicao="12"&gt;
&lt;coluna&gt;VL_UNIT_FCP_ST_CONV_REST&lt;/coluna&gt;
&lt;descricao&gt;Valor unitário correspondente à parcela de ICMS FCP ST que compõe o campo “VL_UNIT_ICMS_ST_CONV_REST”, considerando a unidade utilizada para informar o campo “QUANT_CONV”.&lt;/descricao&gt;
&lt;tipo&gt;R&lt;/tipo&gt;
&lt;/campo&gt;</v>
      </c>
      <c r="U1280" s="192" t="str">
        <f t="shared" si="141"/>
        <v>&lt;campo posicao="12"&gt;
&lt;coluna&gt;VL_UNIT_FCP_ST_CONV_REST&lt;/coluna&gt;
&lt;descricao&gt;Valor unitário correspondente à parcela de ICMS FCP ST que compõe o campo “VL_UNIT_ICMS_ST_CONV_REST”, considerando a unidade utilizada para informar o campo “QUANT_CONV”.&lt;/descricao&gt;
&lt;tipo&gt;R&lt;/tipo&gt;
&lt;/campo&gt;</v>
      </c>
      <c r="V1280" s="192" t="str">
        <f t="shared" si="139"/>
        <v>{"Column13", "VL_UNIT_FCP_ST_CONV_REST"},</v>
      </c>
      <c r="W1280" s="191" t="str">
        <f>IF(Q1280="Campo","@Campos(posicao = "&amp;K1280&amp;", tipo = '"&amp;R1280&amp;"')@Column(name = """&amp;L1280&amp;""")"&amp;IF(R1280="D","@Temporal(TemporalType.DATE)","")&amp;"private "&amp;VLOOKUP(TEXT(R1280,"@"),Apoio!A:B,2,0)&amp;" "&amp;SUBSTITUTE(LOWER(LEFT(L1280,1))&amp;RIGHT(PROPER(L1280),LEN(L1280)-1),"_","")&amp;";",IF(ISNUMBER(Q1280),IF(R1280="R","@Entity@Table(name = ""reg_"&amp;LOWER(J1280)&amp;""")@XmlRootElement","")&amp;VLOOKUP(J1280,Blocos!D:I,6,0)&amp;Apoio!$E$1&amp;Y1280,""))</f>
        <v>@Campos(posicao = 12, tipo = 'R')@Column(name = "VL_UNIT_FCP_ST_CONV_REST")private BigDecimal vlUnitFcpStConvRest;</v>
      </c>
      <c r="X1280" s="190" t="str">
        <f>IF(ISNUMBER(Q1280),COUNTIF(Blocos!G:G,J1280),"")</f>
        <v/>
      </c>
      <c r="Y1280" s="190" t="str">
        <f>IF(OR(X1280=0,X1280=""),"",VLOOKUP(SUMIFS(Blocos!A:A,Blocos!H:H,'EFD REGISTROS e Campos (2)'!X1280,Blocos!G:G,'EFD REGISTROS e Campos (2)'!J1280),Blocos!A:L,12,0))</f>
        <v/>
      </c>
      <c r="Z1280" s="190" t="str">
        <f>IF(ISNUMBER(Q1281),VLOOKUP(J1280,Blocos!D:G,4,0),"")</f>
        <v/>
      </c>
      <c r="AA1280" s="190" t="str">
        <f>IF(ISNUMBER(Q1280),CONCATENATE("CREATE TABLE ""reg_",LOWER(J1280),""" (""ID"" bigint NOT NULL AUTO_INCREMENT,  ""HASHFILE"" varchar(255) DEFAULT NULL, ""ID_PAI"" bigint NOT NULL,"),IF(Q1280="Campo",CONCATENATE("""",L1280,""" ",VLOOKUP(R1280,Apoio!A:C,3,0)),""))&amp;IF(Z1280="","",CONCATENATE("PRIMARY KEY (""ID""), KEY ""FK_reg_",LOWER(Z1280),"_ID_PAI"" (""ID_PAI""), CONSTRAINT ""FK_reg_",LOWER(Z1280),"_ID_PAI"" FOREIGN KEY (""ID_PAI"") REFERENCES ""reg_",LOWER(Z1280),""" (""ID"")) ENGINE=InnoDB AUTO_INCREMENT=105774 DEFAULT CHARSET=utf8mb4 COLLATE=utf8mb4_0900_ai_ci;"))</f>
        <v>"VL_UNIT_FCP_ST_CONV_REST" decimal(15,6) DEFAULT NULL,</v>
      </c>
      <c r="AB1280" s="190" t="str">
        <f t="shared" si="140"/>
        <v>`reg_c815`.`VL_UNIT_FCP_ST_CONV_REST`,</v>
      </c>
    </row>
    <row r="1281" spans="1:28" ht="14.5" hidden="1" customHeight="1" x14ac:dyDescent="0.3">
      <c r="J1281" s="187" t="str">
        <f t="shared" si="142"/>
        <v>C815</v>
      </c>
      <c r="K1281" s="181">
        <v>13</v>
      </c>
      <c r="L1281" s="289" t="s">
        <v>1075</v>
      </c>
      <c r="M1281" s="182" t="s">
        <v>1097</v>
      </c>
      <c r="N1281" s="181" t="s">
        <v>32</v>
      </c>
      <c r="O1281" s="181" t="s">
        <v>28</v>
      </c>
      <c r="P1281" s="181">
        <v>6</v>
      </c>
      <c r="Q1281" s="192" t="str">
        <f t="shared" si="136"/>
        <v>Campo</v>
      </c>
      <c r="R1281" s="192" t="s">
        <v>3606</v>
      </c>
      <c r="S1281" s="191" t="str">
        <f t="shared" si="137"/>
        <v/>
      </c>
      <c r="T1281" s="192" t="str">
        <f t="shared" si="138"/>
        <v>&lt;campo posicao="13"&gt;
&lt;coluna&gt;VL_UNIT_ICMS_ST_CONV_COMPL&lt;/coluna&gt;
&lt;descricao&gt;Valor unitário do complemento do ICMS, incluindo FCP ST, considerando a unidade utilizada para informar o campo “QUANT_CONV”.&lt;/descricao&gt;
&lt;tipo&gt;R&lt;/tipo&gt;
&lt;/campo&gt;</v>
      </c>
      <c r="U1281" s="192" t="str">
        <f t="shared" si="141"/>
        <v>&lt;campo posicao="13"&gt;
&lt;coluna&gt;VL_UNIT_ICMS_ST_CONV_COMPL&lt;/coluna&gt;
&lt;descricao&gt;Valor unitário do complemento do ICMS, incluindo FCP ST, considerando a unidade utilizada para informar o campo “QUANT_CONV”.&lt;/descricao&gt;
&lt;tipo&gt;R&lt;/tipo&gt;
&lt;/campo&gt;</v>
      </c>
      <c r="V1281" s="192" t="str">
        <f t="shared" si="139"/>
        <v>{"Column14", "VL_UNIT_ICMS_ST_CONV_COMPL"},</v>
      </c>
      <c r="W1281" s="191" t="str">
        <f>IF(Q1281="Campo","@Campos(posicao = "&amp;K1281&amp;", tipo = '"&amp;R1281&amp;"')@Column(name = """&amp;L1281&amp;""")"&amp;IF(R1281="D","@Temporal(TemporalType.DATE)","")&amp;"private "&amp;VLOOKUP(TEXT(R1281,"@"),Apoio!A:B,2,0)&amp;" "&amp;SUBSTITUTE(LOWER(LEFT(L1281,1))&amp;RIGHT(PROPER(L1281),LEN(L1281)-1),"_","")&amp;";",IF(ISNUMBER(Q1281),IF(R1281="R","@Entity@Table(name = ""reg_"&amp;LOWER(J1281)&amp;""")@XmlRootElement","")&amp;VLOOKUP(J1281,Blocos!D:I,6,0)&amp;Apoio!$E$1&amp;Y1281,""))</f>
        <v>@Campos(posicao = 13, tipo = 'R')@Column(name = "VL_UNIT_ICMS_ST_CONV_COMPL")private BigDecimal vlUnitIcmsStConvCompl;</v>
      </c>
      <c r="X1281" s="190" t="str">
        <f>IF(ISNUMBER(Q1281),COUNTIF(Blocos!G:G,J1281),"")</f>
        <v/>
      </c>
      <c r="Y1281" s="190" t="str">
        <f>IF(OR(X1281=0,X1281=""),"",VLOOKUP(SUMIFS(Blocos!A:A,Blocos!H:H,'EFD REGISTROS e Campos (2)'!X1281,Blocos!G:G,'EFD REGISTROS e Campos (2)'!J1281),Blocos!A:L,12,0))</f>
        <v/>
      </c>
      <c r="Z1281" s="190" t="str">
        <f>IF(ISNUMBER(Q1282),VLOOKUP(J1281,Blocos!D:G,4,0),"")</f>
        <v/>
      </c>
      <c r="AA1281" s="190" t="str">
        <f>IF(ISNUMBER(Q1281),CONCATENATE("CREATE TABLE ""reg_",LOWER(J1281),""" (""ID"" bigint NOT NULL AUTO_INCREMENT,  ""HASHFILE"" varchar(255) DEFAULT NULL, ""ID_PAI"" bigint NOT NULL,"),IF(Q1281="Campo",CONCATENATE("""",L1281,""" ",VLOOKUP(R1281,Apoio!A:C,3,0)),""))&amp;IF(Z1281="","",CONCATENATE("PRIMARY KEY (""ID""), KEY ""FK_reg_",LOWER(Z1281),"_ID_PAI"" (""ID_PAI""), CONSTRAINT ""FK_reg_",LOWER(Z1281),"_ID_PAI"" FOREIGN KEY (""ID_PAI"") REFERENCES ""reg_",LOWER(Z1281),""" (""ID"")) ENGINE=InnoDB AUTO_INCREMENT=105774 DEFAULT CHARSET=utf8mb4 COLLATE=utf8mb4_0900_ai_ci;"))</f>
        <v>"VL_UNIT_ICMS_ST_CONV_COMPL" decimal(15,6) DEFAULT NULL,</v>
      </c>
      <c r="AB1281" s="190" t="str">
        <f t="shared" si="140"/>
        <v>`reg_c815`.`VL_UNIT_ICMS_ST_CONV_COMPL`,</v>
      </c>
    </row>
    <row r="1282" spans="1:28" ht="14.5" hidden="1" customHeight="1" x14ac:dyDescent="0.3">
      <c r="J1282" s="187" t="str">
        <f t="shared" si="142"/>
        <v>C815</v>
      </c>
      <c r="K1282" s="181">
        <v>14</v>
      </c>
      <c r="L1282" s="289" t="s">
        <v>1077</v>
      </c>
      <c r="M1282" s="182" t="s">
        <v>1783</v>
      </c>
      <c r="N1282" s="181" t="s">
        <v>32</v>
      </c>
      <c r="O1282" s="181" t="s">
        <v>28</v>
      </c>
      <c r="P1282" s="181">
        <v>6</v>
      </c>
      <c r="Q1282" s="192" t="str">
        <f t="shared" si="136"/>
        <v>Campo</v>
      </c>
      <c r="R1282" s="192" t="s">
        <v>3606</v>
      </c>
      <c r="S1282" s="191" t="str">
        <f t="shared" si="137"/>
        <v/>
      </c>
      <c r="T1282" s="192" t="str">
        <f t="shared" si="138"/>
        <v>&lt;campo posicao="14"&gt;
&lt;coluna&gt;VL_UNIT_FCP_ST_CONV_COMPL&lt;/coluna&gt;
&lt;descricao&gt;Valor unitário correspondente à parcela de ICMS FCP ST que compõe o campo “VL_UNIT_ICMS_ST_CONV_COMPL” , considerando unidade utilizada para informar o campo “QUANT_CONV”.&lt;/descricao&gt;
&lt;tipo&gt;R&lt;/tipo&gt;
&lt;/campo&gt;</v>
      </c>
      <c r="U1282" s="192" t="str">
        <f t="shared" si="141"/>
        <v>&lt;campo posicao="14"&gt;
&lt;coluna&gt;VL_UNIT_FCP_ST_CONV_COMPL&lt;/coluna&gt;
&lt;descricao&gt;Valor unitário correspondente à parcela de ICMS FCP ST que compõe o campo “VL_UNIT_ICMS_ST_CONV_COMPL” , considerando unidade utilizada para informar o campo “QUANT_CONV”.&lt;/descricao&gt;
&lt;tipo&gt;R&lt;/tipo&gt;
&lt;/campo&gt;</v>
      </c>
      <c r="V1282" s="192" t="str">
        <f t="shared" si="139"/>
        <v>{"Column15", "VL_UNIT_FCP_ST_CONV_COMPL"},</v>
      </c>
      <c r="W1282" s="191" t="str">
        <f>IF(Q1282="Campo","@Campos(posicao = "&amp;K1282&amp;", tipo = '"&amp;R1282&amp;"')@Column(name = """&amp;L1282&amp;""")"&amp;IF(R1282="D","@Temporal(TemporalType.DATE)","")&amp;"private "&amp;VLOOKUP(TEXT(R1282,"@"),Apoio!A:B,2,0)&amp;" "&amp;SUBSTITUTE(LOWER(LEFT(L1282,1))&amp;RIGHT(PROPER(L1282),LEN(L1282)-1),"_","")&amp;";",IF(ISNUMBER(Q1282),IF(R1282="R","@Entity@Table(name = ""reg_"&amp;LOWER(J1282)&amp;""")@XmlRootElement","")&amp;VLOOKUP(J1282,Blocos!D:I,6,0)&amp;Apoio!$E$1&amp;Y1282,""))</f>
        <v>@Campos(posicao = 14, tipo = 'R')@Column(name = "VL_UNIT_FCP_ST_CONV_COMPL")private BigDecimal vlUnitFcpStConvCompl;</v>
      </c>
      <c r="X1282" s="190" t="str">
        <f>IF(ISNUMBER(Q1282),COUNTIF(Blocos!G:G,J1282),"")</f>
        <v/>
      </c>
      <c r="Y1282" s="190" t="str">
        <f>IF(OR(X1282=0,X1282=""),"",VLOOKUP(SUMIFS(Blocos!A:A,Blocos!H:H,'EFD REGISTROS e Campos (2)'!X1282,Blocos!G:G,'EFD REGISTROS e Campos (2)'!J1282),Blocos!A:L,12,0))</f>
        <v/>
      </c>
      <c r="Z1282" s="190" t="str">
        <f>IF(ISNUMBER(Q1283),VLOOKUP(J1282,Blocos!D:G,4,0),"")</f>
        <v>C810</v>
      </c>
      <c r="AA1282" s="190" t="str">
        <f>IF(ISNUMBER(Q1282),CONCATENATE("CREATE TABLE ""reg_",LOWER(J1282),""" (""ID"" bigint NOT NULL AUTO_INCREMENT,  ""HASHFILE"" varchar(255) DEFAULT NULL, ""ID_PAI"" bigint NOT NULL,"),IF(Q1282="Campo",CONCATENATE("""",L1282,""" ",VLOOKUP(R1282,Apoio!A:C,3,0)),""))&amp;IF(Z1282="","",CONCATENATE("PRIMARY KEY (""ID""), KEY ""FK_reg_",LOWER(Z1282),"_ID_PAI"" (""ID_PAI""), CONSTRAINT ""FK_reg_",LOWER(Z1282),"_ID_PAI"" FOREIGN KEY (""ID_PAI"") REFERENCES ""reg_",LOWER(Z1282),""" (""ID"")) ENGINE=InnoDB AUTO_INCREMENT=105774 DEFAULT CHARSET=utf8mb4 COLLATE=utf8mb4_0900_ai_ci;"))</f>
        <v>"VL_UNIT_FCP_ST_CONV_COMPL" decimal(15,6) DEFAULT NULL,PRIMARY KEY ("ID"), KEY "FK_reg_c810_ID_PAI" ("ID_PAI"), CONSTRAINT "FK_reg_c810_ID_PAI" FOREIGN KEY ("ID_PAI") REFERENCES "reg_c810" ("ID")) ENGINE=InnoDB AUTO_INCREMENT=105774 DEFAULT CHARSET=utf8mb4 COLLATE=utf8mb4_0900_ai_ci;</v>
      </c>
      <c r="AB1282" s="190" t="str">
        <f t="shared" si="140"/>
        <v>`reg_c815`.`VL_UNIT_FCP_ST_CONV_COMPL`,FROM `efdicms`.`reg_c815`;"</v>
      </c>
    </row>
    <row r="1283" spans="1:28" ht="14.5" hidden="1" customHeight="1" collapsed="1" x14ac:dyDescent="0.3">
      <c r="A1283" s="180" t="s">
        <v>1497</v>
      </c>
      <c r="E1283" s="180" t="s">
        <v>1784</v>
      </c>
      <c r="I1283" s="180" t="s">
        <v>144</v>
      </c>
      <c r="J1283" s="187" t="str">
        <f t="shared" si="142"/>
        <v>C850</v>
      </c>
      <c r="K1283" s="195" t="s">
        <v>1785</v>
      </c>
      <c r="Q1283" s="192">
        <f t="shared" ref="Q1283:Q1346" si="143">IF(B1283&lt;&gt;"",0,IF(C1283&lt;&gt;"",1,IF(D1283&lt;&gt;"",2,IF(E1283&lt;&gt;"",3,IF(F1283&lt;&gt;"",4,IF(G1283&lt;&gt;"",5,IF(H1283&lt;&gt;"",6,IF(ISNUMBER(K1283),"Campo",""))))))))</f>
        <v>3</v>
      </c>
      <c r="S1283" s="191" t="str">
        <f t="shared" ref="S1283:S1293" si="144">IFERROR(IF(ISNUMBER(Q1283),CONCATENATE("&lt;/registro&gt;
&lt;registro codigo=""",CONCATENATE(B1283,C1283,D1283,E1283,F1283,G1283,H1283),""" perfil=""",A1283,""" nivel=""",Q1283,"""&gt;"),""),"")</f>
        <v>&lt;/registro&gt;
&lt;registro codigo="C850" perfil="A" nivel="3"&gt;</v>
      </c>
      <c r="T1283" s="192" t="str">
        <f t="shared" ref="T1283:T1293" si="145">IF(Q1283="Campo",CONCATENATE("&lt;campo posicao=""",K1283,"""&gt;
&lt;coluna&gt;",SUBSTITUTE(L1283," ",""),"&lt;/coluna&gt;
&lt;descricao&gt;",M1283,"&lt;/descricao&gt;
&lt;tipo&gt;",R1283,"&lt;/tipo&gt;
&lt;/campo&gt;"),"")</f>
        <v/>
      </c>
      <c r="U1283" s="192" t="str">
        <f t="shared" si="141"/>
        <v>&lt;/registro&gt;
&lt;registro codigo="C850" perfil="A" nivel="3"&gt;</v>
      </c>
      <c r="V1283" s="192" t="str">
        <f t="shared" ref="V1283:V1293" si="146">IF(ISNUMBER(K1283),CONCATENATE("{""Column",K1283+1,""", """,L1283,"""},",""),"")</f>
        <v/>
      </c>
      <c r="W1283" s="191" t="str">
        <f>IF(Q1283="Campo","@Campos(posicao = "&amp;K1283&amp;", tipo = '"&amp;R1283&amp;"')@Column(name = """&amp;L1283&amp;""")"&amp;IF(R1283="D","@Temporal(TemporalType.DATE)","")&amp;"private "&amp;VLOOKUP(TEXT(R1283,"@"),Apoio!A:B,2,0)&amp;" "&amp;SUBSTITUTE(LOWER(LEFT(L1283,1))&amp;RIGHT(PROPER(L1283),LEN(L1283)-1),"_","")&amp;";",IF(ISNUMBER(Q1283),IF(R1283="R","@Entity@Table(name = ""reg_"&amp;LOWER(J1283)&amp;""")@XmlRootElement","")&amp;VLOOKUP(J1283,Blocos!D:I,6,0)&amp;Apoio!$E$1&amp;Y1283,""))</f>
        <v>@Registros(nivel = 3) public class RegC850 implements Serializable { private static final long serialVersionUID = 1L; @Id @GeneratedValue(strategy = GenerationType.IDENTITY) @Basic(optional = false) @Column(name = "ID" ) private Long id;@ManyToOne(fetch = FetchType.LAZY) @JoinColumn(name = "ID_PAI", nullable = false) private RegC800 idPai; public RegC800 getIdPai() {return idPai;}public void setIdPai(Object idPai) {this.idPai = (RegC800) idPai;}public RegC850() { } public RegC850(Long id) { this.id = id; } public RegC850(Long id, RegC800 idPai, long linha, String hash) { this.id = id; this.idPai = idPai; this.linha = linha; this.hash = hash; }public Long getId() { return id; } public void setId(Long id) { this.id = id; }@Basic(optional = false)@Column(name = "LINHA")private long linha;@Basic(optional = false)@Column(name = "HASH")private String hash;</v>
      </c>
      <c r="X1283" s="190">
        <f>IF(ISNUMBER(Q1283),COUNTIF(Blocos!G:G,J1283),"")</f>
        <v>0</v>
      </c>
      <c r="Y1283" s="190" t="str">
        <f>IF(OR(X1283=0,X1283=""),"",VLOOKUP(SUMIFS(Blocos!A:A,Blocos!H:H,'EFD REGISTROS e Campos (2)'!X1283,Blocos!G:G,'EFD REGISTROS e Campos (2)'!J1283),Blocos!A:L,12,0))</f>
        <v/>
      </c>
      <c r="Z1283" s="190" t="str">
        <f>IF(ISNUMBER(Q1284),VLOOKUP(J1283,Blocos!D:G,4,0),"")</f>
        <v/>
      </c>
      <c r="AA1283" s="190" t="str">
        <f>IF(ISNUMBER(Q1283),CONCATENATE("CREATE TABLE ""reg_",LOWER(J1283),""" (""ID"" bigint NOT NULL AUTO_INCREMENT,  ""HASHFILE"" varchar(255) DEFAULT NULL, ""ID_PAI"" bigint NOT NULL,"),IF(Q1283="Campo",CONCATENATE("""",L1283,""" ",VLOOKUP(R1283,Apoio!A:C,3,0)),""))&amp;IF(Z1283="","",CONCATENATE("PRIMARY KEY (""ID""), KEY ""FK_reg_",LOWER(Z1283),"_ID_PAI"" (""ID_PAI""), CONSTRAINT ""FK_reg_",LOWER(Z1283),"_ID_PAI"" FOREIGN KEY (""ID_PAI"") REFERENCES ""reg_",LOWER(Z1283),""" (""ID"")) ENGINE=InnoDB AUTO_INCREMENT=105774 DEFAULT CHARSET=utf8mb4 COLLATE=utf8mb4_0900_ai_ci;"))</f>
        <v>CREATE TABLE "reg_c850" ("ID" bigint NOT NULL AUTO_INCREMENT,  "HASHFILE" varchar(255) DEFAULT NULL, "ID_PAI" bigint NOT NULL,</v>
      </c>
      <c r="AB1283" s="190" t="str">
        <f t="shared" si="140"/>
        <v/>
      </c>
    </row>
    <row r="1284" spans="1:28" ht="14.5" hidden="1" customHeight="1" x14ac:dyDescent="0.3">
      <c r="J1284" s="187" t="str">
        <f t="shared" si="142"/>
        <v>C850</v>
      </c>
      <c r="K1284" s="181">
        <v>1</v>
      </c>
      <c r="L1284" s="289" t="s">
        <v>25</v>
      </c>
      <c r="M1284" s="182" t="s">
        <v>1786</v>
      </c>
      <c r="N1284" s="181" t="s">
        <v>27</v>
      </c>
      <c r="O1284" s="181">
        <v>4</v>
      </c>
      <c r="P1284" s="181" t="s">
        <v>28</v>
      </c>
      <c r="Q1284" s="192" t="str">
        <f t="shared" si="143"/>
        <v>Campo</v>
      </c>
      <c r="R1284" s="192" t="s">
        <v>27</v>
      </c>
      <c r="S1284" s="191" t="str">
        <f t="shared" si="144"/>
        <v/>
      </c>
      <c r="T1284" s="192" t="str">
        <f t="shared" si="145"/>
        <v>&lt;campo posicao="1"&gt;
&lt;coluna&gt;REG&lt;/coluna&gt;
&lt;descricao&gt;Texto fixo contendo "C850"&lt;/descricao&gt;
&lt;tipo&gt;C&lt;/tipo&gt;
&lt;/campo&gt;</v>
      </c>
      <c r="U1284" s="192" t="str">
        <f t="shared" si="141"/>
        <v>&lt;campo posicao="1"&gt;
&lt;coluna&gt;REG&lt;/coluna&gt;
&lt;descricao&gt;Texto fixo contendo "C850"&lt;/descricao&gt;
&lt;tipo&gt;C&lt;/tipo&gt;
&lt;/campo&gt;</v>
      </c>
      <c r="V1284" s="192" t="str">
        <f t="shared" si="146"/>
        <v>{"Column2", "REG"},</v>
      </c>
      <c r="W1284" s="191" t="str">
        <f>IF(Q1284="Campo","@Campos(posicao = "&amp;K1284&amp;", tipo = '"&amp;R1284&amp;"')@Column(name = """&amp;L1284&amp;""")"&amp;IF(R1284="D","@Temporal(TemporalType.DATE)","")&amp;"private "&amp;VLOOKUP(TEXT(R1284,"@"),Apoio!A:B,2,0)&amp;" "&amp;SUBSTITUTE(LOWER(LEFT(L1284,1))&amp;RIGHT(PROPER(L1284),LEN(L1284)-1),"_","")&amp;";",IF(ISNUMBER(Q1284),IF(R1284="R","@Entity@Table(name = ""reg_"&amp;LOWER(J1284)&amp;""")@XmlRootElement","")&amp;VLOOKUP(J1284,Blocos!D:I,6,0)&amp;Apoio!$E$1&amp;Y1284,""))</f>
        <v>@Campos(posicao = 1, tipo = 'C')@Column(name = "REG")private String reg;</v>
      </c>
      <c r="X1284" s="190" t="str">
        <f>IF(ISNUMBER(Q1284),COUNTIF(Blocos!G:G,J1284),"")</f>
        <v/>
      </c>
      <c r="Y1284" s="190" t="str">
        <f>IF(OR(X1284=0,X1284=""),"",VLOOKUP(SUMIFS(Blocos!A:A,Blocos!H:H,'EFD REGISTROS e Campos (2)'!X1284,Blocos!G:G,'EFD REGISTROS e Campos (2)'!J1284),Blocos!A:L,12,0))</f>
        <v/>
      </c>
      <c r="Z1284" s="190" t="str">
        <f>IF(ISNUMBER(Q1285),VLOOKUP(J1284,Blocos!D:G,4,0),"")</f>
        <v/>
      </c>
      <c r="AA1284" s="190" t="str">
        <f>IF(ISNUMBER(Q1284),CONCATENATE("CREATE TABLE ""reg_",LOWER(J1284),""" (""ID"" bigint NOT NULL AUTO_INCREMENT,  ""HASHFILE"" varchar(255) DEFAULT NULL, ""ID_PAI"" bigint NOT NULL,"),IF(Q1284="Campo",CONCATENATE("""",L1284,""" ",VLOOKUP(R1284,Apoio!A:C,3,0)),""))&amp;IF(Z1284="","",CONCATENATE("PRIMARY KEY (""ID""), KEY ""FK_reg_",LOWER(Z1284),"_ID_PAI"" (""ID_PAI""), CONSTRAINT ""FK_reg_",LOWER(Z1284),"_ID_PAI"" FOREIGN KEY (""ID_PAI"") REFERENCES ""reg_",LOWER(Z1284),""" (""ID"")) ENGINE=InnoDB AUTO_INCREMENT=105774 DEFAULT CHARSET=utf8mb4 COLLATE=utf8mb4_0900_ai_ci;"))</f>
        <v>"REG" varchar(255) DEFAULT NULL,</v>
      </c>
      <c r="AB1284" s="190" t="str">
        <f t="shared" ref="AB1284:AB1347" si="147">IF(Q1284="Campo",CONCATENATE(IF(K1284=1,"USE `efdicms`;SELECT ",""),"`reg_",LOWER(J1284),"`.`",L1284,"`,"),"")&amp;IF(J1284&lt;&gt;J1285,CONCATENATE("FROM `efdicms`.`reg_",LOWER(J1284),"`;"""),"")</f>
        <v>USE `efdicms`;SELECT `reg_c850`.`REG`,</v>
      </c>
    </row>
    <row r="1285" spans="1:28" ht="14.5" hidden="1" customHeight="1" x14ac:dyDescent="0.3">
      <c r="J1285" s="187" t="str">
        <f t="shared" si="142"/>
        <v>C850</v>
      </c>
      <c r="K1285" s="181">
        <v>2</v>
      </c>
      <c r="L1285" s="289" t="s">
        <v>813</v>
      </c>
      <c r="M1285" s="182" t="s">
        <v>1133</v>
      </c>
      <c r="N1285" s="181" t="s">
        <v>27</v>
      </c>
      <c r="O1285" s="181">
        <v>3</v>
      </c>
      <c r="P1285" s="181" t="s">
        <v>28</v>
      </c>
      <c r="Q1285" s="192" t="str">
        <f t="shared" si="143"/>
        <v>Campo</v>
      </c>
      <c r="R1285" s="192" t="s">
        <v>27</v>
      </c>
      <c r="S1285" s="191" t="str">
        <f t="shared" si="144"/>
        <v/>
      </c>
      <c r="T1285" s="192" t="str">
        <f t="shared" si="145"/>
        <v>&lt;campo posicao="2"&gt;
&lt;coluna&gt;CST_ICMS&lt;/coluna&gt;
&lt;descricao&gt;Código da Situação Tributária, conforme a Tabela indicada no item 4.3.1&lt;/descricao&gt;
&lt;tipo&gt;C&lt;/tipo&gt;
&lt;/campo&gt;</v>
      </c>
      <c r="U1285" s="192" t="str">
        <f t="shared" si="141"/>
        <v>&lt;campo posicao="2"&gt;
&lt;coluna&gt;CST_ICMS&lt;/coluna&gt;
&lt;descricao&gt;Código da Situação Tributária, conforme a Tabela indicada no item 4.3.1&lt;/descricao&gt;
&lt;tipo&gt;C&lt;/tipo&gt;
&lt;/campo&gt;</v>
      </c>
      <c r="V1285" s="192" t="str">
        <f t="shared" si="146"/>
        <v>{"Column3", "CST_ICMS"},</v>
      </c>
      <c r="W1285" s="191" t="str">
        <f>IF(Q1285="Campo","@Campos(posicao = "&amp;K1285&amp;", tipo = '"&amp;R1285&amp;"')@Column(name = """&amp;L1285&amp;""")"&amp;IF(R1285="D","@Temporal(TemporalType.DATE)","")&amp;"private "&amp;VLOOKUP(TEXT(R1285,"@"),Apoio!A:B,2,0)&amp;" "&amp;SUBSTITUTE(LOWER(LEFT(L1285,1))&amp;RIGHT(PROPER(L1285),LEN(L1285)-1),"_","")&amp;";",IF(ISNUMBER(Q1285),IF(R1285="R","@Entity@Table(name = ""reg_"&amp;LOWER(J1285)&amp;""")@XmlRootElement","")&amp;VLOOKUP(J1285,Blocos!D:I,6,0)&amp;Apoio!$E$1&amp;Y1285,""))</f>
        <v>@Campos(posicao = 2, tipo = 'C')@Column(name = "CST_ICMS")private String cstIcms;</v>
      </c>
      <c r="X1285" s="190" t="str">
        <f>IF(ISNUMBER(Q1285),COUNTIF(Blocos!G:G,J1285),"")</f>
        <v/>
      </c>
      <c r="Y1285" s="190" t="str">
        <f>IF(OR(X1285=0,X1285=""),"",VLOOKUP(SUMIFS(Blocos!A:A,Blocos!H:H,'EFD REGISTROS e Campos (2)'!X1285,Blocos!G:G,'EFD REGISTROS e Campos (2)'!J1285),Blocos!A:L,12,0))</f>
        <v/>
      </c>
      <c r="Z1285" s="190" t="str">
        <f>IF(ISNUMBER(Q1286),VLOOKUP(J1285,Blocos!D:G,4,0),"")</f>
        <v/>
      </c>
      <c r="AA1285" s="190" t="str">
        <f>IF(ISNUMBER(Q1285),CONCATENATE("CREATE TABLE ""reg_",LOWER(J1285),""" (""ID"" bigint NOT NULL AUTO_INCREMENT,  ""HASHFILE"" varchar(255) DEFAULT NULL, ""ID_PAI"" bigint NOT NULL,"),IF(Q1285="Campo",CONCATENATE("""",L1285,""" ",VLOOKUP(R1285,Apoio!A:C,3,0)),""))&amp;IF(Z1285="","",CONCATENATE("PRIMARY KEY (""ID""), KEY ""FK_reg_",LOWER(Z1285),"_ID_PAI"" (""ID_PAI""), CONSTRAINT ""FK_reg_",LOWER(Z1285),"_ID_PAI"" FOREIGN KEY (""ID_PAI"") REFERENCES ""reg_",LOWER(Z1285),""" (""ID"")) ENGINE=InnoDB AUTO_INCREMENT=105774 DEFAULT CHARSET=utf8mb4 COLLATE=utf8mb4_0900_ai_ci;"))</f>
        <v>"CST_ICMS" varchar(255) DEFAULT NULL,</v>
      </c>
      <c r="AB1285" s="190" t="str">
        <f t="shared" si="147"/>
        <v>`reg_c850`.`CST_ICMS`,</v>
      </c>
    </row>
    <row r="1286" spans="1:28" ht="14.5" hidden="1" customHeight="1" x14ac:dyDescent="0.3">
      <c r="J1286" s="187" t="str">
        <f t="shared" si="142"/>
        <v>C850</v>
      </c>
      <c r="K1286" s="181">
        <v>3</v>
      </c>
      <c r="L1286" s="289" t="s">
        <v>815</v>
      </c>
      <c r="M1286" s="182" t="s">
        <v>1134</v>
      </c>
      <c r="N1286" s="181" t="s">
        <v>27</v>
      </c>
      <c r="O1286" s="181">
        <v>4</v>
      </c>
      <c r="P1286" s="181" t="s">
        <v>28</v>
      </c>
      <c r="Q1286" s="192" t="str">
        <f t="shared" si="143"/>
        <v>Campo</v>
      </c>
      <c r="R1286" s="192" t="s">
        <v>27</v>
      </c>
      <c r="S1286" s="191" t="str">
        <f t="shared" si="144"/>
        <v/>
      </c>
      <c r="T1286" s="192" t="str">
        <f t="shared" si="145"/>
        <v>&lt;campo posicao="3"&gt;
&lt;coluna&gt;CFOP&lt;/coluna&gt;
&lt;descricao&gt;Código Fiscal de Operação e Prestação do agrupamento de itens&lt;/descricao&gt;
&lt;tipo&gt;C&lt;/tipo&gt;
&lt;/campo&gt;</v>
      </c>
      <c r="U1286" s="192" t="str">
        <f t="shared" si="141"/>
        <v>&lt;campo posicao="3"&gt;
&lt;coluna&gt;CFOP&lt;/coluna&gt;
&lt;descricao&gt;Código Fiscal de Operação e Prestação do agrupamento de itens&lt;/descricao&gt;
&lt;tipo&gt;C&lt;/tipo&gt;
&lt;/campo&gt;</v>
      </c>
      <c r="V1286" s="192" t="str">
        <f t="shared" si="146"/>
        <v>{"Column4", "CFOP"},</v>
      </c>
      <c r="W1286" s="191" t="str">
        <f>IF(Q1286="Campo","@Campos(posicao = "&amp;K1286&amp;", tipo = '"&amp;R1286&amp;"')@Column(name = """&amp;L1286&amp;""")"&amp;IF(R1286="D","@Temporal(TemporalType.DATE)","")&amp;"private "&amp;VLOOKUP(TEXT(R1286,"@"),Apoio!A:B,2,0)&amp;" "&amp;SUBSTITUTE(LOWER(LEFT(L1286,1))&amp;RIGHT(PROPER(L1286),LEN(L1286)-1),"_","")&amp;";",IF(ISNUMBER(Q1286),IF(R1286="R","@Entity@Table(name = ""reg_"&amp;LOWER(J1286)&amp;""")@XmlRootElement","")&amp;VLOOKUP(J1286,Blocos!D:I,6,0)&amp;Apoio!$E$1&amp;Y1286,""))</f>
        <v>@Campos(posicao = 3, tipo = 'C')@Column(name = "CFOP")private String cfop;</v>
      </c>
      <c r="X1286" s="190" t="str">
        <f>IF(ISNUMBER(Q1286),COUNTIF(Blocos!G:G,J1286),"")</f>
        <v/>
      </c>
      <c r="Y1286" s="190" t="str">
        <f>IF(OR(X1286=0,X1286=""),"",VLOOKUP(SUMIFS(Blocos!A:A,Blocos!H:H,'EFD REGISTROS e Campos (2)'!X1286,Blocos!G:G,'EFD REGISTROS e Campos (2)'!J1286),Blocos!A:L,12,0))</f>
        <v/>
      </c>
      <c r="Z1286" s="190" t="str">
        <f>IF(ISNUMBER(Q1287),VLOOKUP(J1286,Blocos!D:G,4,0),"")</f>
        <v/>
      </c>
      <c r="AA1286" s="190" t="str">
        <f>IF(ISNUMBER(Q1286),CONCATENATE("CREATE TABLE ""reg_",LOWER(J1286),""" (""ID"" bigint NOT NULL AUTO_INCREMENT,  ""HASHFILE"" varchar(255) DEFAULT NULL, ""ID_PAI"" bigint NOT NULL,"),IF(Q1286="Campo",CONCATENATE("""",L1286,""" ",VLOOKUP(R1286,Apoio!A:C,3,0)),""))&amp;IF(Z1286="","",CONCATENATE("PRIMARY KEY (""ID""), KEY ""FK_reg_",LOWER(Z1286),"_ID_PAI"" (""ID_PAI""), CONSTRAINT ""FK_reg_",LOWER(Z1286),"_ID_PAI"" FOREIGN KEY (""ID_PAI"") REFERENCES ""reg_",LOWER(Z1286),""" (""ID"")) ENGINE=InnoDB AUTO_INCREMENT=105774 DEFAULT CHARSET=utf8mb4 COLLATE=utf8mb4_0900_ai_ci;"))</f>
        <v>"CFOP" varchar(255) DEFAULT NULL,</v>
      </c>
      <c r="AB1286" s="190" t="str">
        <f t="shared" si="147"/>
        <v>`reg_c850`.`CFOP`,</v>
      </c>
    </row>
    <row r="1287" spans="1:28" ht="14.5" hidden="1" customHeight="1" x14ac:dyDescent="0.3">
      <c r="J1287" s="187" t="str">
        <f t="shared" si="142"/>
        <v>C850</v>
      </c>
      <c r="K1287" s="181">
        <v>4</v>
      </c>
      <c r="L1287" s="289" t="s">
        <v>196</v>
      </c>
      <c r="M1287" s="182" t="s">
        <v>818</v>
      </c>
      <c r="N1287" s="181" t="s">
        <v>32</v>
      </c>
      <c r="O1287" s="181">
        <v>6</v>
      </c>
      <c r="P1287" s="181">
        <v>2</v>
      </c>
      <c r="Q1287" s="192" t="str">
        <f t="shared" si="143"/>
        <v>Campo</v>
      </c>
      <c r="R1287" s="192" t="s">
        <v>3606</v>
      </c>
      <c r="S1287" s="191" t="str">
        <f t="shared" si="144"/>
        <v/>
      </c>
      <c r="T1287" s="192" t="str">
        <f t="shared" si="145"/>
        <v>&lt;campo posicao="4"&gt;
&lt;coluna&gt;ALIQ_ICMS&lt;/coluna&gt;
&lt;descricao&gt;Alíquota do ICMS&lt;/descricao&gt;
&lt;tipo&gt;R&lt;/tipo&gt;
&lt;/campo&gt;</v>
      </c>
      <c r="U1287" s="192" t="str">
        <f t="shared" si="141"/>
        <v>&lt;campo posicao="4"&gt;
&lt;coluna&gt;ALIQ_ICMS&lt;/coluna&gt;
&lt;descricao&gt;Alíquota do ICMS&lt;/descricao&gt;
&lt;tipo&gt;R&lt;/tipo&gt;
&lt;/campo&gt;</v>
      </c>
      <c r="V1287" s="192" t="str">
        <f t="shared" si="146"/>
        <v>{"Column5", "ALIQ_ICMS"},</v>
      </c>
      <c r="W1287" s="191" t="str">
        <f>IF(Q1287="Campo","@Campos(posicao = "&amp;K1287&amp;", tipo = '"&amp;R1287&amp;"')@Column(name = """&amp;L1287&amp;""")"&amp;IF(R1287="D","@Temporal(TemporalType.DATE)","")&amp;"private "&amp;VLOOKUP(TEXT(R1287,"@"),Apoio!A:B,2,0)&amp;" "&amp;SUBSTITUTE(LOWER(LEFT(L1287,1))&amp;RIGHT(PROPER(L1287),LEN(L1287)-1),"_","")&amp;";",IF(ISNUMBER(Q1287),IF(R1287="R","@Entity@Table(name = ""reg_"&amp;LOWER(J1287)&amp;""")@XmlRootElement","")&amp;VLOOKUP(J1287,Blocos!D:I,6,0)&amp;Apoio!$E$1&amp;Y1287,""))</f>
        <v>@Campos(posicao = 4, tipo = 'R')@Column(name = "ALIQ_ICMS")private BigDecimal aliqIcms;</v>
      </c>
      <c r="X1287" s="190" t="str">
        <f>IF(ISNUMBER(Q1287),COUNTIF(Blocos!G:G,J1287),"")</f>
        <v/>
      </c>
      <c r="Y1287" s="190" t="str">
        <f>IF(OR(X1287=0,X1287=""),"",VLOOKUP(SUMIFS(Blocos!A:A,Blocos!H:H,'EFD REGISTROS e Campos (2)'!X1287,Blocos!G:G,'EFD REGISTROS e Campos (2)'!J1287),Blocos!A:L,12,0))</f>
        <v/>
      </c>
      <c r="Z1287" s="190" t="str">
        <f>IF(ISNUMBER(Q1288),VLOOKUP(J1287,Blocos!D:G,4,0),"")</f>
        <v/>
      </c>
      <c r="AA1287" s="190" t="str">
        <f>IF(ISNUMBER(Q1287),CONCATENATE("CREATE TABLE ""reg_",LOWER(J1287),""" (""ID"" bigint NOT NULL AUTO_INCREMENT,  ""HASHFILE"" varchar(255) DEFAULT NULL, ""ID_PAI"" bigint NOT NULL,"),IF(Q1287="Campo",CONCATENATE("""",L1287,""" ",VLOOKUP(R1287,Apoio!A:C,3,0)),""))&amp;IF(Z1287="","",CONCATENATE("PRIMARY KEY (""ID""), KEY ""FK_reg_",LOWER(Z1287),"_ID_PAI"" (""ID_PAI""), CONSTRAINT ""FK_reg_",LOWER(Z1287),"_ID_PAI"" FOREIGN KEY (""ID_PAI"") REFERENCES ""reg_",LOWER(Z1287),""" (""ID"")) ENGINE=InnoDB AUTO_INCREMENT=105774 DEFAULT CHARSET=utf8mb4 COLLATE=utf8mb4_0900_ai_ci;"))</f>
        <v>"ALIQ_ICMS" decimal(15,6) DEFAULT NULL,</v>
      </c>
      <c r="AB1287" s="190" t="str">
        <f t="shared" si="147"/>
        <v>`reg_c850`.`ALIQ_ICMS`,</v>
      </c>
    </row>
    <row r="1288" spans="1:28" ht="14.5" hidden="1" customHeight="1" x14ac:dyDescent="0.3">
      <c r="J1288" s="187" t="str">
        <f t="shared" si="142"/>
        <v>C850</v>
      </c>
      <c r="K1288" s="181">
        <v>5</v>
      </c>
      <c r="L1288" s="289" t="s">
        <v>1135</v>
      </c>
      <c r="M1288" s="182" t="s">
        <v>1787</v>
      </c>
      <c r="N1288" s="181" t="s">
        <v>32</v>
      </c>
      <c r="O1288" s="181" t="s">
        <v>28</v>
      </c>
      <c r="P1288" s="181">
        <v>2</v>
      </c>
      <c r="Q1288" s="192" t="str">
        <f t="shared" si="143"/>
        <v>Campo</v>
      </c>
      <c r="R1288" s="192" t="s">
        <v>3606</v>
      </c>
      <c r="S1288" s="191" t="str">
        <f t="shared" si="144"/>
        <v/>
      </c>
      <c r="T1288" s="192" t="str">
        <f t="shared" si="145"/>
        <v>&lt;campo posicao="5"&gt;
&lt;coluna&gt;VL_OPR&lt;/coluna&gt;
&lt;descricao&gt;“Valor total do CF-e” na combinação de CST_ICMS, CFOP e alíquota do ICMS, correspondente ao somatório do valor líquido dos itens.&lt;/descricao&gt;
&lt;tipo&gt;R&lt;/tipo&gt;
&lt;/campo&gt;</v>
      </c>
      <c r="U1288" s="192" t="str">
        <f t="shared" si="141"/>
        <v>&lt;campo posicao="5"&gt;
&lt;coluna&gt;VL_OPR&lt;/coluna&gt;
&lt;descricao&gt;“Valor total do CF-e” na combinação de CST_ICMS, CFOP e alíquota do ICMS, correspondente ao somatório do valor líquido dos itens.&lt;/descricao&gt;
&lt;tipo&gt;R&lt;/tipo&gt;
&lt;/campo&gt;</v>
      </c>
      <c r="V1288" s="192" t="str">
        <f t="shared" si="146"/>
        <v>{"Column6", "VL_OPR"},</v>
      </c>
      <c r="W1288" s="191" t="str">
        <f>IF(Q1288="Campo","@Campos(posicao = "&amp;K1288&amp;", tipo = '"&amp;R1288&amp;"')@Column(name = """&amp;L1288&amp;""")"&amp;IF(R1288="D","@Temporal(TemporalType.DATE)","")&amp;"private "&amp;VLOOKUP(TEXT(R1288,"@"),Apoio!A:B,2,0)&amp;" "&amp;SUBSTITUTE(LOWER(LEFT(L1288,1))&amp;RIGHT(PROPER(L1288),LEN(L1288)-1),"_","")&amp;";",IF(ISNUMBER(Q1288),IF(R1288="R","@Entity@Table(name = ""reg_"&amp;LOWER(J1288)&amp;""")@XmlRootElement","")&amp;VLOOKUP(J1288,Blocos!D:I,6,0)&amp;Apoio!$E$1&amp;Y1288,""))</f>
        <v>@Campos(posicao = 5, tipo = 'R')@Column(name = "VL_OPR")private BigDecimal vlOpr;</v>
      </c>
      <c r="X1288" s="190" t="str">
        <f>IF(ISNUMBER(Q1288),COUNTIF(Blocos!G:G,J1288),"")</f>
        <v/>
      </c>
      <c r="Y1288" s="190" t="str">
        <f>IF(OR(X1288=0,X1288=""),"",VLOOKUP(SUMIFS(Blocos!A:A,Blocos!H:H,'EFD REGISTROS e Campos (2)'!X1288,Blocos!G:G,'EFD REGISTROS e Campos (2)'!J1288),Blocos!A:L,12,0))</f>
        <v/>
      </c>
      <c r="Z1288" s="190" t="str">
        <f>IF(ISNUMBER(Q1289),VLOOKUP(J1288,Blocos!D:G,4,0),"")</f>
        <v/>
      </c>
      <c r="AA1288" s="190" t="str">
        <f>IF(ISNUMBER(Q1288),CONCATENATE("CREATE TABLE ""reg_",LOWER(J1288),""" (""ID"" bigint NOT NULL AUTO_INCREMENT,  ""HASHFILE"" varchar(255) DEFAULT NULL, ""ID_PAI"" bigint NOT NULL,"),IF(Q1288="Campo",CONCATENATE("""",L1288,""" ",VLOOKUP(R1288,Apoio!A:C,3,0)),""))&amp;IF(Z1288="","",CONCATENATE("PRIMARY KEY (""ID""), KEY ""FK_reg_",LOWER(Z1288),"_ID_PAI"" (""ID_PAI""), CONSTRAINT ""FK_reg_",LOWER(Z1288),"_ID_PAI"" FOREIGN KEY (""ID_PAI"") REFERENCES ""reg_",LOWER(Z1288),""" (""ID"")) ENGINE=InnoDB AUTO_INCREMENT=105774 DEFAULT CHARSET=utf8mb4 COLLATE=utf8mb4_0900_ai_ci;"))</f>
        <v>"VL_OPR" decimal(15,6) DEFAULT NULL,</v>
      </c>
      <c r="AB1288" s="190" t="str">
        <f t="shared" si="147"/>
        <v>`reg_c850`.`VL_OPR`,</v>
      </c>
    </row>
    <row r="1289" spans="1:28" ht="14.5" hidden="1" customHeight="1" x14ac:dyDescent="0.3">
      <c r="J1289" s="187" t="str">
        <f t="shared" si="142"/>
        <v>C850</v>
      </c>
      <c r="K1289" s="181">
        <v>6</v>
      </c>
      <c r="L1289" s="289" t="s">
        <v>576</v>
      </c>
      <c r="M1289" s="182" t="s">
        <v>1468</v>
      </c>
      <c r="N1289" s="181" t="s">
        <v>32</v>
      </c>
      <c r="O1289" s="181" t="s">
        <v>28</v>
      </c>
      <c r="P1289" s="181">
        <v>2</v>
      </c>
      <c r="Q1289" s="192" t="str">
        <f t="shared" si="143"/>
        <v>Campo</v>
      </c>
      <c r="R1289" s="192" t="s">
        <v>3606</v>
      </c>
      <c r="S1289" s="191" t="str">
        <f t="shared" si="144"/>
        <v/>
      </c>
      <c r="T1289" s="192" t="str">
        <f t="shared" si="145"/>
        <v>&lt;campo posicao="6"&gt;
&lt;coluna&gt;VL_BC_ICMS&lt;/coluna&gt;
&lt;descricao&gt;Valor acumulado da base de cálculo do ICMS, referente à combinação de CST_ICMS, CFOP, e alíquota do ICMS.&lt;/descricao&gt;
&lt;tipo&gt;R&lt;/tipo&gt;
&lt;/campo&gt;</v>
      </c>
      <c r="U1289" s="192" t="str">
        <f t="shared" si="141"/>
        <v>&lt;campo posicao="6"&gt;
&lt;coluna&gt;VL_BC_ICMS&lt;/coluna&gt;
&lt;descricao&gt;Valor acumulado da base de cálculo do ICMS, referente à combinação de CST_ICMS, CFOP, e alíquota do ICMS.&lt;/descricao&gt;
&lt;tipo&gt;R&lt;/tipo&gt;
&lt;/campo&gt;</v>
      </c>
      <c r="V1289" s="192" t="str">
        <f t="shared" si="146"/>
        <v>{"Column7", "VL_BC_ICMS"},</v>
      </c>
      <c r="W1289" s="191" t="str">
        <f>IF(Q1289="Campo","@Campos(posicao = "&amp;K1289&amp;", tipo = '"&amp;R1289&amp;"')@Column(name = """&amp;L1289&amp;""")"&amp;IF(R1289="D","@Temporal(TemporalType.DATE)","")&amp;"private "&amp;VLOOKUP(TEXT(R1289,"@"),Apoio!A:B,2,0)&amp;" "&amp;SUBSTITUTE(LOWER(LEFT(L1289,1))&amp;RIGHT(PROPER(L1289),LEN(L1289)-1),"_","")&amp;";",IF(ISNUMBER(Q1289),IF(R1289="R","@Entity@Table(name = ""reg_"&amp;LOWER(J1289)&amp;""")@XmlRootElement","")&amp;VLOOKUP(J1289,Blocos!D:I,6,0)&amp;Apoio!$E$1&amp;Y1289,""))</f>
        <v>@Campos(posicao = 6, tipo = 'R')@Column(name = "VL_BC_ICMS")private BigDecimal vlBcIcms;</v>
      </c>
      <c r="X1289" s="190" t="str">
        <f>IF(ISNUMBER(Q1289),COUNTIF(Blocos!G:G,J1289),"")</f>
        <v/>
      </c>
      <c r="Y1289" s="190" t="str">
        <f>IF(OR(X1289=0,X1289=""),"",VLOOKUP(SUMIFS(Blocos!A:A,Blocos!H:H,'EFD REGISTROS e Campos (2)'!X1289,Blocos!G:G,'EFD REGISTROS e Campos (2)'!J1289),Blocos!A:L,12,0))</f>
        <v/>
      </c>
      <c r="Z1289" s="190" t="str">
        <f>IF(ISNUMBER(Q1290),VLOOKUP(J1289,Blocos!D:G,4,0),"")</f>
        <v/>
      </c>
      <c r="AA1289" s="190" t="str">
        <f>IF(ISNUMBER(Q1289),CONCATENATE("CREATE TABLE ""reg_",LOWER(J1289),""" (""ID"" bigint NOT NULL AUTO_INCREMENT,  ""HASHFILE"" varchar(255) DEFAULT NULL, ""ID_PAI"" bigint NOT NULL,"),IF(Q1289="Campo",CONCATENATE("""",L1289,""" ",VLOOKUP(R1289,Apoio!A:C,3,0)),""))&amp;IF(Z1289="","",CONCATENATE("PRIMARY KEY (""ID""), KEY ""FK_reg_",LOWER(Z1289),"_ID_PAI"" (""ID_PAI""), CONSTRAINT ""FK_reg_",LOWER(Z1289),"_ID_PAI"" FOREIGN KEY (""ID_PAI"") REFERENCES ""reg_",LOWER(Z1289),""" (""ID"")) ENGINE=InnoDB AUTO_INCREMENT=105774 DEFAULT CHARSET=utf8mb4 COLLATE=utf8mb4_0900_ai_ci;"))</f>
        <v>"VL_BC_ICMS" decimal(15,6) DEFAULT NULL,</v>
      </c>
      <c r="AB1289" s="190" t="str">
        <f t="shared" si="147"/>
        <v>`reg_c850`.`VL_BC_ICMS`,</v>
      </c>
    </row>
    <row r="1290" spans="1:28" ht="14.5" hidden="1" customHeight="1" x14ac:dyDescent="0.3">
      <c r="J1290" s="187" t="str">
        <f t="shared" si="142"/>
        <v>C850</v>
      </c>
      <c r="K1290" s="181">
        <v>7</v>
      </c>
      <c r="L1290" s="289" t="s">
        <v>578</v>
      </c>
      <c r="M1290" s="182" t="s">
        <v>1694</v>
      </c>
      <c r="N1290" s="181" t="s">
        <v>32</v>
      </c>
      <c r="O1290" s="181" t="s">
        <v>28</v>
      </c>
      <c r="P1290" s="181">
        <v>2</v>
      </c>
      <c r="Q1290" s="192" t="str">
        <f t="shared" si="143"/>
        <v>Campo</v>
      </c>
      <c r="R1290" s="192" t="s">
        <v>3606</v>
      </c>
      <c r="S1290" s="191" t="str">
        <f t="shared" si="144"/>
        <v/>
      </c>
      <c r="T1290" s="192" t="str">
        <f t="shared" si="145"/>
        <v>&lt;campo posicao="7"&gt;
&lt;coluna&gt;VL_ICMS&lt;/coluna&gt;
&lt;descricao&gt;Parcela correspondente ao "Valor do ICMS" referente à combinação de CST_ICMS, CFOP e alíquota do ICMS.&lt;/descricao&gt;
&lt;tipo&gt;R&lt;/tipo&gt;
&lt;/campo&gt;</v>
      </c>
      <c r="U1290" s="192" t="str">
        <f t="shared" si="141"/>
        <v>&lt;campo posicao="7"&gt;
&lt;coluna&gt;VL_ICMS&lt;/coluna&gt;
&lt;descricao&gt;Parcela correspondente ao "Valor do ICMS" referente à combinação de CST_ICMS, CFOP e alíquota do ICMS.&lt;/descricao&gt;
&lt;tipo&gt;R&lt;/tipo&gt;
&lt;/campo&gt;</v>
      </c>
      <c r="V1290" s="192" t="str">
        <f t="shared" si="146"/>
        <v>{"Column8", "VL_ICMS"},</v>
      </c>
      <c r="W1290" s="191" t="str">
        <f>IF(Q1290="Campo","@Campos(posicao = "&amp;K1290&amp;", tipo = '"&amp;R1290&amp;"')@Column(name = """&amp;L1290&amp;""")"&amp;IF(R1290="D","@Temporal(TemporalType.DATE)","")&amp;"private "&amp;VLOOKUP(TEXT(R1290,"@"),Apoio!A:B,2,0)&amp;" "&amp;SUBSTITUTE(LOWER(LEFT(L1290,1))&amp;RIGHT(PROPER(L1290),LEN(L1290)-1),"_","")&amp;";",IF(ISNUMBER(Q1290),IF(R1290="R","@Entity@Table(name = ""reg_"&amp;LOWER(J1290)&amp;""")@XmlRootElement","")&amp;VLOOKUP(J1290,Blocos!D:I,6,0)&amp;Apoio!$E$1&amp;Y1290,""))</f>
        <v>@Campos(posicao = 7, tipo = 'R')@Column(name = "VL_ICMS")private BigDecimal vlIcms;</v>
      </c>
      <c r="X1290" s="190" t="str">
        <f>IF(ISNUMBER(Q1290),COUNTIF(Blocos!G:G,J1290),"")</f>
        <v/>
      </c>
      <c r="Y1290" s="190" t="str">
        <f>IF(OR(X1290=0,X1290=""),"",VLOOKUP(SUMIFS(Blocos!A:A,Blocos!H:H,'EFD REGISTROS e Campos (2)'!X1290,Blocos!G:G,'EFD REGISTROS e Campos (2)'!J1290),Blocos!A:L,12,0))</f>
        <v/>
      </c>
      <c r="Z1290" s="190" t="str">
        <f>IF(ISNUMBER(Q1291),VLOOKUP(J1290,Blocos!D:G,4,0),"")</f>
        <v/>
      </c>
      <c r="AA1290" s="190" t="str">
        <f>IF(ISNUMBER(Q1290),CONCATENATE("CREATE TABLE ""reg_",LOWER(J1290),""" (""ID"" bigint NOT NULL AUTO_INCREMENT,  ""HASHFILE"" varchar(255) DEFAULT NULL, ""ID_PAI"" bigint NOT NULL,"),IF(Q1290="Campo",CONCATENATE("""",L1290,""" ",VLOOKUP(R1290,Apoio!A:C,3,0)),""))&amp;IF(Z1290="","",CONCATENATE("PRIMARY KEY (""ID""), KEY ""FK_reg_",LOWER(Z1290),"_ID_PAI"" (""ID_PAI""), CONSTRAINT ""FK_reg_",LOWER(Z1290),"_ID_PAI"" FOREIGN KEY (""ID_PAI"") REFERENCES ""reg_",LOWER(Z1290),""" (""ID"")) ENGINE=InnoDB AUTO_INCREMENT=105774 DEFAULT CHARSET=utf8mb4 COLLATE=utf8mb4_0900_ai_ci;"))</f>
        <v>"VL_ICMS" decimal(15,6) DEFAULT NULL,</v>
      </c>
      <c r="AB1290" s="190" t="str">
        <f t="shared" si="147"/>
        <v>`reg_c850`.`VL_ICMS`,</v>
      </c>
    </row>
    <row r="1291" spans="1:28" ht="14.5" hidden="1" customHeight="1" x14ac:dyDescent="0.3">
      <c r="J1291" s="187" t="str">
        <f t="shared" si="142"/>
        <v>C850</v>
      </c>
      <c r="K1291" s="181">
        <v>8</v>
      </c>
      <c r="L1291" s="289" t="s">
        <v>276</v>
      </c>
      <c r="M1291" s="182" t="s">
        <v>1788</v>
      </c>
      <c r="N1291" s="181" t="s">
        <v>27</v>
      </c>
      <c r="O1291" s="181">
        <v>6</v>
      </c>
      <c r="P1291" s="181" t="s">
        <v>28</v>
      </c>
      <c r="Q1291" s="192" t="str">
        <f t="shared" si="143"/>
        <v>Campo</v>
      </c>
      <c r="R1291" s="192" t="s">
        <v>27</v>
      </c>
      <c r="S1291" s="191" t="str">
        <f t="shared" si="144"/>
        <v/>
      </c>
      <c r="T1291" s="192" t="str">
        <f t="shared" si="145"/>
        <v>&lt;campo posicao="8"&gt;
&lt;coluna&gt;COD_OBS&lt;/coluna&gt;
&lt;descricao&gt;Código da observação do lançamento fiscal (campo 02 do registro 0460)&lt;/descricao&gt;
&lt;tipo&gt;C&lt;/tipo&gt;
&lt;/campo&gt;</v>
      </c>
      <c r="U1291" s="192" t="str">
        <f t="shared" si="141"/>
        <v>&lt;campo posicao="8"&gt;
&lt;coluna&gt;COD_OBS&lt;/coluna&gt;
&lt;descricao&gt;Código da observação do lançamento fiscal (campo 02 do registro 0460)&lt;/descricao&gt;
&lt;tipo&gt;C&lt;/tipo&gt;
&lt;/campo&gt;</v>
      </c>
      <c r="V1291" s="192" t="str">
        <f t="shared" si="146"/>
        <v>{"Column9", "COD_OBS"},</v>
      </c>
      <c r="W1291" s="191" t="str">
        <f>IF(Q1291="Campo","@Campos(posicao = "&amp;K1291&amp;", tipo = '"&amp;R1291&amp;"')@Column(name = """&amp;L1291&amp;""")"&amp;IF(R1291="D","@Temporal(TemporalType.DATE)","")&amp;"private "&amp;VLOOKUP(TEXT(R1291,"@"),Apoio!A:B,2,0)&amp;" "&amp;SUBSTITUTE(LOWER(LEFT(L1291,1))&amp;RIGHT(PROPER(L1291),LEN(L1291)-1),"_","")&amp;";",IF(ISNUMBER(Q1291),IF(R1291="R","@Entity@Table(name = ""reg_"&amp;LOWER(J1291)&amp;""")@XmlRootElement","")&amp;VLOOKUP(J1291,Blocos!D:I,6,0)&amp;Apoio!$E$1&amp;Y1291,""))</f>
        <v>@Campos(posicao = 8, tipo = 'C')@Column(name = "COD_OBS")private String codObs;</v>
      </c>
      <c r="X1291" s="190" t="str">
        <f>IF(ISNUMBER(Q1291),COUNTIF(Blocos!G:G,J1291),"")</f>
        <v/>
      </c>
      <c r="Y1291" s="190" t="str">
        <f>IF(OR(X1291=0,X1291=""),"",VLOOKUP(SUMIFS(Blocos!A:A,Blocos!H:H,'EFD REGISTROS e Campos (2)'!X1291,Blocos!G:G,'EFD REGISTROS e Campos (2)'!J1291),Blocos!A:L,12,0))</f>
        <v/>
      </c>
      <c r="Z1291" s="190" t="str">
        <f>IF(ISNUMBER(Q1292),VLOOKUP(J1291,Blocos!D:G,4,0),"")</f>
        <v>C800</v>
      </c>
      <c r="AA1291" s="190" t="str">
        <f>IF(ISNUMBER(Q1291),CONCATENATE("CREATE TABLE ""reg_",LOWER(J1291),""" (""ID"" bigint NOT NULL AUTO_INCREMENT,  ""HASHFILE"" varchar(255) DEFAULT NULL, ""ID_PAI"" bigint NOT NULL,"),IF(Q1291="Campo",CONCATENATE("""",L1291,""" ",VLOOKUP(R1291,Apoio!A:C,3,0)),""))&amp;IF(Z1291="","",CONCATENATE("PRIMARY KEY (""ID""), KEY ""FK_reg_",LOWER(Z1291),"_ID_PAI"" (""ID_PAI""), CONSTRAINT ""FK_reg_",LOWER(Z1291),"_ID_PAI"" FOREIGN KEY (""ID_PAI"") REFERENCES ""reg_",LOWER(Z1291),""" (""ID"")) ENGINE=InnoDB AUTO_INCREMENT=105774 DEFAULT CHARSET=utf8mb4 COLLATE=utf8mb4_0900_ai_ci;"))</f>
        <v>"COD_OBS" varchar(255) DEFAULT NULL,PRIMARY KEY ("ID"), KEY "FK_reg_c800_ID_PAI" ("ID_PAI"), CONSTRAINT "FK_reg_c800_ID_PAI" FOREIGN KEY ("ID_PAI") REFERENCES "reg_c800" ("ID")) ENGINE=InnoDB AUTO_INCREMENT=105774 DEFAULT CHARSET=utf8mb4 COLLATE=utf8mb4_0900_ai_ci;</v>
      </c>
      <c r="AB1291" s="190" t="str">
        <f t="shared" si="147"/>
        <v>`reg_c850`.`COD_OBS`,FROM `efdicms`.`reg_c850`;"</v>
      </c>
    </row>
    <row r="1292" spans="1:28" ht="14.5" hidden="1" customHeight="1" x14ac:dyDescent="0.35">
      <c r="A1292" s="282" t="s">
        <v>1497</v>
      </c>
      <c r="B1292" s="282"/>
      <c r="C1292" s="282"/>
      <c r="D1292" s="282"/>
      <c r="E1292" s="282" t="s">
        <v>3801</v>
      </c>
      <c r="G1292" s="282"/>
      <c r="H1292" s="282"/>
      <c r="I1292" s="282" t="s">
        <v>144</v>
      </c>
      <c r="J1292" s="187" t="str">
        <f t="shared" si="142"/>
        <v>C855</v>
      </c>
      <c r="K1292" t="s">
        <v>4007</v>
      </c>
      <c r="L1292" s="318"/>
      <c r="M1292" s="319"/>
      <c r="N1292" s="317"/>
      <c r="O1292" s="317"/>
      <c r="P1292" s="317"/>
      <c r="Q1292" s="192">
        <f t="shared" si="143"/>
        <v>3</v>
      </c>
      <c r="S1292" s="191" t="str">
        <f t="shared" si="144"/>
        <v>&lt;/registro&gt;
&lt;registro codigo="C855" perfil="A" nivel="3"&gt;</v>
      </c>
      <c r="T1292" s="192" t="str">
        <f t="shared" si="145"/>
        <v/>
      </c>
      <c r="U1292" s="192" t="str">
        <f t="shared" ref="U1292:U1293" si="148">S1292&amp;T1292</f>
        <v>&lt;/registro&gt;
&lt;registro codigo="C855" perfil="A" nivel="3"&gt;</v>
      </c>
      <c r="V1292" s="192" t="str">
        <f t="shared" si="146"/>
        <v/>
      </c>
      <c r="W1292" s="191" t="str">
        <f>IF(Q1292="Campo","@Campos(posicao = "&amp;K1292&amp;", tipo = '"&amp;R1292&amp;"')@Column(name = """&amp;L1292&amp;""")"&amp;IF(R1292="D","@Temporal(TemporalType.DATE)","")&amp;"private "&amp;VLOOKUP(TEXT(R1292,"@"),Apoio!A:B,2,0)&amp;" "&amp;SUBSTITUTE(LOWER(LEFT(L1292,1))&amp;RIGHT(PROPER(L1292),LEN(L1292)-1),"_","")&amp;";",IF(ISNUMBER(Q1292),IF(R1292="R","@Entity@Table(name = ""reg_"&amp;LOWER(J1292)&amp;""")@XmlRootElement","")&amp;VLOOKUP(J1292,Blocos!D:I,6,0)&amp;Apoio!$E$1&amp;Y1292,""))</f>
        <v>@Registros(nivel = 3) public class RegC855 implements Serializable { private static final long serialVersionUID = 1L; @Id @GeneratedValue(strategy = GenerationType.IDENTITY) @Basic(optional = false) @Column(name = "ID" ) private Long id;@ManyToOne(fetch = FetchType.LAZY) @JoinColumn(name = "ID_PAI", nullable = false) private RegC800 idPai; public RegC800 getIdPai() {return idPai;}public void setIdPai(Object idPai) {this.idPai = (RegC800) idPai;}public RegC855() { } public RegC855(Long id) { this.id = id; } public RegC855(Long id, RegC800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List&lt;RegC857&gt; regC857;public List&lt;RegC857&gt; getRegC857() {return regC857;}public void setRegC857(List&lt;RegC857&gt; regC857) {this.regC857 = regC857;}</v>
      </c>
      <c r="X1292" s="190">
        <f>IF(ISNUMBER(Q1292),COUNTIF(Blocos!G:G,J1292),"")</f>
        <v>1</v>
      </c>
      <c r="Y1292" s="190" t="str">
        <f>IF(OR(X1292=0,X1292=""),"",VLOOKUP(SUMIFS(Blocos!A:A,Blocos!H:H,'EFD REGISTROS e Campos (2)'!X1292,Blocos!G:G,'EFD REGISTROS e Campos (2)'!J1292),Blocos!A:L,12,0))</f>
        <v>@OneToMany( cascade = CascadeType.ALL, fetch = FetchType.LAZY, mappedBy = "idPai")private  List&lt;RegC857&gt; regC857;public List&lt;RegC857&gt; getRegC857() {return regC857;}public void setRegC857(List&lt;RegC857&gt; regC857) {this.regC857 = regC857;}</v>
      </c>
      <c r="Z1292" s="190" t="str">
        <f>IF(ISNUMBER(Q1293),VLOOKUP(J1292,Blocos!D:G,4,0),"")</f>
        <v/>
      </c>
      <c r="AA1292" s="190" t="str">
        <f>IF(ISNUMBER(Q1292),CONCATENATE("CREATE TABLE ""reg_",LOWER(J1292),""" (""ID"" bigint NOT NULL AUTO_INCREMENT,  ""HASHFILE"" varchar(255) DEFAULT NULL, ""ID_PAI"" bigint NOT NULL,"),IF(Q1292="Campo",CONCATENATE("""",L1292,""" ",VLOOKUP(R1292,Apoio!A:C,3,0)),""))&amp;IF(Z1292="","",CONCATENATE("PRIMARY KEY (""ID""), KEY ""FK_reg_",LOWER(Z1292),"_ID_PAI"" (""ID_PAI""), CONSTRAINT ""FK_reg_",LOWER(Z1292),"_ID_PAI"" FOREIGN KEY (""ID_PAI"") REFERENCES ""reg_",LOWER(Z1292),""" (""ID"")) ENGINE=InnoDB AUTO_INCREMENT=105774 DEFAULT CHARSET=utf8mb4 COLLATE=utf8mb4_0900_ai_ci;"))</f>
        <v>CREATE TABLE "reg_c855" ("ID" bigint NOT NULL AUTO_INCREMENT,  "HASHFILE" varchar(255) DEFAULT NULL, "ID_PAI" bigint NOT NULL,</v>
      </c>
      <c r="AB1292" s="190" t="str">
        <f t="shared" si="147"/>
        <v/>
      </c>
    </row>
    <row r="1293" spans="1:28" ht="14.5" hidden="1" customHeight="1" x14ac:dyDescent="0.35">
      <c r="A1293" s="282"/>
      <c r="B1293" s="282"/>
      <c r="C1293" s="282"/>
      <c r="D1293" s="282"/>
      <c r="E1293" s="282"/>
      <c r="F1293" s="282"/>
      <c r="G1293" s="282"/>
      <c r="H1293" s="282"/>
      <c r="I1293" s="282"/>
      <c r="J1293" s="187" t="str">
        <f t="shared" si="142"/>
        <v>C855</v>
      </c>
      <c r="K1293" s="317">
        <v>1</v>
      </c>
      <c r="L1293" s="318" t="s">
        <v>25</v>
      </c>
      <c r="M1293" t="s">
        <v>4008</v>
      </c>
      <c r="N1293" s="317" t="s">
        <v>27</v>
      </c>
      <c r="O1293" s="317">
        <v>4</v>
      </c>
      <c r="P1293" s="317" t="s">
        <v>28</v>
      </c>
      <c r="Q1293" s="192" t="str">
        <f t="shared" si="143"/>
        <v>Campo</v>
      </c>
      <c r="R1293" s="192" t="s">
        <v>27</v>
      </c>
      <c r="S1293" s="191" t="str">
        <f t="shared" si="144"/>
        <v/>
      </c>
      <c r="T1293" s="192" t="str">
        <f t="shared" si="145"/>
        <v>&lt;campo posicao="1"&gt;
&lt;coluna&gt;REG&lt;/coluna&gt;
&lt;descricao&gt;Texto fixo contendo "C855"&lt;/descricao&gt;
&lt;tipo&gt;C&lt;/tipo&gt;
&lt;/campo&gt;</v>
      </c>
      <c r="U1293" s="192" t="str">
        <f t="shared" si="148"/>
        <v>&lt;campo posicao="1"&gt;
&lt;coluna&gt;REG&lt;/coluna&gt;
&lt;descricao&gt;Texto fixo contendo "C855"&lt;/descricao&gt;
&lt;tipo&gt;C&lt;/tipo&gt;
&lt;/campo&gt;</v>
      </c>
      <c r="V1293" s="192" t="str">
        <f t="shared" si="146"/>
        <v>{"Column2", "REG"},</v>
      </c>
      <c r="W1293" s="191" t="str">
        <f>IF(Q1293="Campo","@Campos(posicao = "&amp;K1293&amp;", tipo = '"&amp;R1293&amp;"')@Column(name = """&amp;L1293&amp;""")"&amp;IF(R1293="D","@Temporal(TemporalType.DATE)","")&amp;"private "&amp;VLOOKUP(TEXT(R1293,"@"),Apoio!A:B,2,0)&amp;" "&amp;SUBSTITUTE(LOWER(LEFT(L1293,1))&amp;RIGHT(PROPER(L1293),LEN(L1293)-1),"_","")&amp;";",IF(ISNUMBER(Q1293),IF(R1293="R","@Entity@Table(name = ""reg_"&amp;LOWER(J1293)&amp;""")@XmlRootElement","")&amp;VLOOKUP(J1293,Blocos!D:I,6,0)&amp;Apoio!$E$1&amp;Y1293,""))</f>
        <v>@Campos(posicao = 1, tipo = 'C')@Column(name = "REG")private String reg;</v>
      </c>
      <c r="X1293" s="190" t="str">
        <f>IF(ISNUMBER(Q1293),COUNTIF(Blocos!G:G,J1293),"")</f>
        <v/>
      </c>
      <c r="Y1293" s="190" t="str">
        <f>IF(OR(X1293=0,X1293=""),"",VLOOKUP(SUMIFS(Blocos!A:A,Blocos!H:H,'EFD REGISTROS e Campos (2)'!X1293,Blocos!G:G,'EFD REGISTROS e Campos (2)'!J1293),Blocos!A:L,12,0))</f>
        <v/>
      </c>
      <c r="Z1293" s="190" t="str">
        <f>IF(ISNUMBER(Q1294),VLOOKUP(J1293,Blocos!D:G,4,0),"")</f>
        <v/>
      </c>
      <c r="AA1293" s="190" t="str">
        <f>IF(ISNUMBER(Q1293),CONCATENATE("CREATE TABLE ""reg_",LOWER(J1293),""" (""ID"" bigint NOT NULL AUTO_INCREMENT,  ""HASHFILE"" varchar(255) DEFAULT NULL, ""ID_PAI"" bigint NOT NULL,"),IF(Q1293="Campo",CONCATENATE("""",L1293,""" ",VLOOKUP(R1293,Apoio!A:C,3,0)),""))&amp;IF(Z1293="","",CONCATENATE("PRIMARY KEY (""ID""), KEY ""FK_reg_",LOWER(Z1293),"_ID_PAI"" (""ID_PAI""), CONSTRAINT ""FK_reg_",LOWER(Z1293),"_ID_PAI"" FOREIGN KEY (""ID_PAI"") REFERENCES ""reg_",LOWER(Z1293),""" (""ID"")) ENGINE=InnoDB AUTO_INCREMENT=105774 DEFAULT CHARSET=utf8mb4 COLLATE=utf8mb4_0900_ai_ci;"))</f>
        <v>"REG" varchar(255) DEFAULT NULL,</v>
      </c>
      <c r="AB1293" s="190" t="str">
        <f t="shared" si="147"/>
        <v>USE `efdicms`;SELECT `reg_c855`.`REG`,</v>
      </c>
    </row>
    <row r="1294" spans="1:28" ht="14.5" hidden="1" customHeight="1" x14ac:dyDescent="0.3">
      <c r="A1294" s="282"/>
      <c r="B1294" s="282"/>
      <c r="C1294" s="282"/>
      <c r="D1294" s="282"/>
      <c r="E1294" s="282"/>
      <c r="F1294" s="282"/>
      <c r="G1294" s="282"/>
      <c r="H1294" s="282"/>
      <c r="I1294" s="282"/>
      <c r="J1294" s="187" t="str">
        <f t="shared" si="142"/>
        <v>C855</v>
      </c>
      <c r="K1294" s="317">
        <v>2</v>
      </c>
      <c r="L1294" s="318" t="s">
        <v>276</v>
      </c>
      <c r="M1294" s="319" t="s">
        <v>4009</v>
      </c>
      <c r="N1294" s="317" t="s">
        <v>27</v>
      </c>
      <c r="O1294" s="317">
        <v>6</v>
      </c>
      <c r="P1294" s="317" t="s">
        <v>28</v>
      </c>
      <c r="Q1294" s="192" t="str">
        <f t="shared" si="143"/>
        <v>Campo</v>
      </c>
      <c r="R1294" s="192" t="s">
        <v>27</v>
      </c>
      <c r="W1294" s="191" t="str">
        <f>IF(Q1294="Campo","@Campos(posicao = "&amp;K1294&amp;", tipo = '"&amp;R1294&amp;"')@Column(name = """&amp;L1294&amp;""")"&amp;IF(R1294="D","@Temporal(TemporalType.DATE)","")&amp;"private "&amp;VLOOKUP(TEXT(R1294,"@"),Apoio!A:B,2,0)&amp;" "&amp;SUBSTITUTE(LOWER(LEFT(L1294,1))&amp;RIGHT(PROPER(L1294),LEN(L1294)-1),"_","")&amp;";",IF(ISNUMBER(Q1294),IF(R1294="R","@Entity@Table(name = ""reg_"&amp;LOWER(J1294)&amp;""")@XmlRootElement","")&amp;VLOOKUP(J1294,Blocos!D:I,6,0)&amp;Apoio!$E$1&amp;Y1294,""))</f>
        <v>@Campos(posicao = 2, tipo = 'C')@Column(name = "COD_OBS")private String codObs;</v>
      </c>
      <c r="X1294" s="190" t="str">
        <f>IF(ISNUMBER(Q1294),COUNTIF(Blocos!G:G,J1294),"")</f>
        <v/>
      </c>
      <c r="Y1294" s="190" t="str">
        <f>IF(OR(X1294=0,X1294=""),"",VLOOKUP(SUMIFS(Blocos!A:A,Blocos!H:H,'EFD REGISTROS e Campos (2)'!X1294,Blocos!G:G,'EFD REGISTROS e Campos (2)'!J1294),Blocos!A:L,12,0))</f>
        <v/>
      </c>
      <c r="Z1294" s="190" t="str">
        <f>IF(ISNUMBER(Q1295),VLOOKUP(J1294,Blocos!D:G,4,0),"")</f>
        <v/>
      </c>
      <c r="AA1294" s="190" t="str">
        <f>IF(ISNUMBER(Q1294),CONCATENATE("CREATE TABLE ""reg_",LOWER(J1294),""" (""ID"" bigint NOT NULL AUTO_INCREMENT,  ""HASHFILE"" varchar(255) DEFAULT NULL, ""ID_PAI"" bigint NOT NULL,"),IF(Q1294="Campo",CONCATENATE("""",L1294,""" ",VLOOKUP(R1294,Apoio!A:C,3,0)),""))&amp;IF(Z1294="","",CONCATENATE("PRIMARY KEY (""ID""), KEY ""FK_reg_",LOWER(Z1294),"_ID_PAI"" (""ID_PAI""), CONSTRAINT ""FK_reg_",LOWER(Z1294),"_ID_PAI"" FOREIGN KEY (""ID_PAI"") REFERENCES ""reg_",LOWER(Z1294),""" (""ID"")) ENGINE=InnoDB AUTO_INCREMENT=105774 DEFAULT CHARSET=utf8mb4 COLLATE=utf8mb4_0900_ai_ci;"))</f>
        <v>"COD_OBS" varchar(255) DEFAULT NULL,</v>
      </c>
      <c r="AB1294" s="190" t="str">
        <f t="shared" si="147"/>
        <v>`reg_c855`.`COD_OBS`,</v>
      </c>
    </row>
    <row r="1295" spans="1:28" ht="14.5" hidden="1" customHeight="1" x14ac:dyDescent="0.3">
      <c r="A1295" s="282"/>
      <c r="B1295" s="282"/>
      <c r="C1295" s="282"/>
      <c r="D1295" s="282"/>
      <c r="E1295" s="282"/>
      <c r="F1295" s="282"/>
      <c r="G1295" s="282"/>
      <c r="H1295" s="282"/>
      <c r="I1295" s="282"/>
      <c r="J1295" s="187" t="str">
        <f t="shared" si="142"/>
        <v>C855</v>
      </c>
      <c r="K1295" s="317">
        <v>3</v>
      </c>
      <c r="L1295" s="318" t="s">
        <v>617</v>
      </c>
      <c r="M1295" s="319" t="s">
        <v>4010</v>
      </c>
      <c r="N1295" s="317" t="s">
        <v>27</v>
      </c>
      <c r="O1295" s="317" t="s">
        <v>28</v>
      </c>
      <c r="P1295" s="317" t="s">
        <v>28</v>
      </c>
      <c r="Q1295" s="192" t="str">
        <f t="shared" si="143"/>
        <v>Campo</v>
      </c>
      <c r="R1295" s="192" t="s">
        <v>27</v>
      </c>
      <c r="W1295" s="191" t="str">
        <f>IF(Q1295="Campo","@Campos(posicao = "&amp;K1295&amp;", tipo = '"&amp;R1295&amp;"')@Column(name = """&amp;L1295&amp;""")"&amp;IF(R1295="D","@Temporal(TemporalType.DATE)","")&amp;"private "&amp;VLOOKUP(TEXT(R1295,"@"),Apoio!A:B,2,0)&amp;" "&amp;SUBSTITUTE(LOWER(LEFT(L1295,1))&amp;RIGHT(PROPER(L1295),LEN(L1295)-1),"_","")&amp;";",IF(ISNUMBER(Q1295),IF(R1295="R","@Entity@Table(name = ""reg_"&amp;LOWER(J1295)&amp;""")@XmlRootElement","")&amp;VLOOKUP(J1295,Blocos!D:I,6,0)&amp;Apoio!$E$1&amp;Y1295,""))</f>
        <v>@Campos(posicao = 3, tipo = 'C')@Column(name = "TXT_COMPL")private String txtCompl;</v>
      </c>
      <c r="X1295" s="190" t="str">
        <f>IF(ISNUMBER(Q1295),COUNTIF(Blocos!G:G,J1295),"")</f>
        <v/>
      </c>
      <c r="Y1295" s="190" t="str">
        <f>IF(OR(X1295=0,X1295=""),"",VLOOKUP(SUMIFS(Blocos!A:A,Blocos!H:H,'EFD REGISTROS e Campos (2)'!X1295,Blocos!G:G,'EFD REGISTROS e Campos (2)'!J1295),Blocos!A:L,12,0))</f>
        <v/>
      </c>
      <c r="Z1295" s="190" t="str">
        <f>IF(ISNUMBER(Q1296),VLOOKUP(J1295,Blocos!D:G,4,0),"")</f>
        <v>C800</v>
      </c>
      <c r="AA1295" s="190" t="str">
        <f>IF(ISNUMBER(Q1295),CONCATENATE("CREATE TABLE ""reg_",LOWER(J1295),""" (""ID"" bigint NOT NULL AUTO_INCREMENT,  ""HASHFILE"" varchar(255) DEFAULT NULL, ""ID_PAI"" bigint NOT NULL,"),IF(Q1295="Campo",CONCATENATE("""",L1295,""" ",VLOOKUP(R1295,Apoio!A:C,3,0)),""))&amp;IF(Z1295="","",CONCATENATE("PRIMARY KEY (""ID""), KEY ""FK_reg_",LOWER(Z1295),"_ID_PAI"" (""ID_PAI""), CONSTRAINT ""FK_reg_",LOWER(Z1295),"_ID_PAI"" FOREIGN KEY (""ID_PAI"") REFERENCES ""reg_",LOWER(Z1295),""" (""ID"")) ENGINE=InnoDB AUTO_INCREMENT=105774 DEFAULT CHARSET=utf8mb4 COLLATE=utf8mb4_0900_ai_ci;"))</f>
        <v>"TXT_COMPL" varchar(255) DEFAULT NULL,PRIMARY KEY ("ID"), KEY "FK_reg_c800_ID_PAI" ("ID_PAI"), CONSTRAINT "FK_reg_c800_ID_PAI" FOREIGN KEY ("ID_PAI") REFERENCES "reg_c800" ("ID")) ENGINE=InnoDB AUTO_INCREMENT=105774 DEFAULT CHARSET=utf8mb4 COLLATE=utf8mb4_0900_ai_ci;</v>
      </c>
      <c r="AB1295" s="190" t="str">
        <f t="shared" si="147"/>
        <v>`reg_c855`.`TXT_COMPL`,FROM `efdicms`.`reg_c855`;"</v>
      </c>
    </row>
    <row r="1296" spans="1:28" ht="14.5" hidden="1" customHeight="1" x14ac:dyDescent="0.35">
      <c r="A1296" s="282" t="s">
        <v>1497</v>
      </c>
      <c r="B1296" s="282"/>
      <c r="C1296" s="282"/>
      <c r="D1296" s="282"/>
      <c r="E1296" s="282" t="s">
        <v>3802</v>
      </c>
      <c r="F1296" s="282"/>
      <c r="G1296" s="282"/>
      <c r="H1296" s="282"/>
      <c r="I1296" s="282" t="s">
        <v>144</v>
      </c>
      <c r="J1296" s="187" t="str">
        <f t="shared" si="142"/>
        <v>C857</v>
      </c>
      <c r="K1296" t="s">
        <v>4011</v>
      </c>
      <c r="L1296" s="318"/>
      <c r="M1296" s="319"/>
      <c r="N1296" s="317"/>
      <c r="O1296" s="317"/>
      <c r="P1296" s="317"/>
      <c r="Q1296" s="192">
        <f t="shared" si="143"/>
        <v>3</v>
      </c>
      <c r="W1296" s="191" t="str">
        <f>IF(Q1296="Campo","@Campos(posicao = "&amp;K1296&amp;", tipo = '"&amp;R1296&amp;"')@Column(name = """&amp;L1296&amp;""")"&amp;IF(R1296="D","@Temporal(TemporalType.DATE)","")&amp;"private "&amp;VLOOKUP(TEXT(R1296,"@"),Apoio!A:B,2,0)&amp;" "&amp;SUBSTITUTE(LOWER(LEFT(L1296,1))&amp;RIGHT(PROPER(L1296),LEN(L1296)-1),"_","")&amp;";",IF(ISNUMBER(Q1296),IF(R1296="R","@Entity@Table(name = ""reg_"&amp;LOWER(J1296)&amp;""")@XmlRootElement","")&amp;VLOOKUP(J1296,Blocos!D:I,6,0)&amp;Apoio!$E$1&amp;Y1296,""))</f>
        <v>@Registros(nivel = 4) public class RegC857 implements Serializable { private static final long serialVersionUID = 1L; @Id @GeneratedValue(strategy = GenerationType.IDENTITY) @Basic(optional = false) @Column(name = "ID" ) private Long id;@ManyToOne(fetch = FetchType.LAZY) @JoinColumn(name = "ID_PAI", nullable = false) private RegC855 idPai; public RegC855 getIdPai() {return idPai;}public void setIdPai(Object idPai) {this.idPai = (RegC855) idPai;}public RegC857() { } public RegC857(Long id) { this.id = id; } public RegC857(Long id, RegC855 idPai, long linha, String hash) { this.id = id; this.idPai = idPai; this.linha = linha; this.hash = hash; }public Long getId() { return id; } public void setId(Long id) { this.id = id; }@Basic(optional = false)@Column(name = "LINHA")private long linha;@Basic(optional = false)@Column(name = "HASH")private String hash;</v>
      </c>
      <c r="X1296" s="190">
        <f>IF(ISNUMBER(Q1296),COUNTIF(Blocos!G:G,J1296),"")</f>
        <v>0</v>
      </c>
      <c r="Y1296" s="190" t="str">
        <f>IF(OR(X1296=0,X1296=""),"",VLOOKUP(SUMIFS(Blocos!A:A,Blocos!H:H,'EFD REGISTROS e Campos (2)'!X1296,Blocos!G:G,'EFD REGISTROS e Campos (2)'!J1296),Blocos!A:L,12,0))</f>
        <v/>
      </c>
      <c r="Z1296" s="190" t="str">
        <f>IF(ISNUMBER(Q1297),VLOOKUP(J1296,Blocos!D:G,4,0),"")</f>
        <v/>
      </c>
      <c r="AA1296" s="190" t="str">
        <f>IF(ISNUMBER(Q1296),CONCATENATE("CREATE TABLE ""reg_",LOWER(J1296),""" (""ID"" bigint NOT NULL AUTO_INCREMENT,  ""HASHFILE"" varchar(255) DEFAULT NULL, ""ID_PAI"" bigint NOT NULL,"),IF(Q1296="Campo",CONCATENATE("""",L1296,""" ",VLOOKUP(R1296,Apoio!A:C,3,0)),""))&amp;IF(Z1296="","",CONCATENATE("PRIMARY KEY (""ID""), KEY ""FK_reg_",LOWER(Z1296),"_ID_PAI"" (""ID_PAI""), CONSTRAINT ""FK_reg_",LOWER(Z1296),"_ID_PAI"" FOREIGN KEY (""ID_PAI"") REFERENCES ""reg_",LOWER(Z1296),""" (""ID"")) ENGINE=InnoDB AUTO_INCREMENT=105774 DEFAULT CHARSET=utf8mb4 COLLATE=utf8mb4_0900_ai_ci;"))</f>
        <v>CREATE TABLE "reg_c857" ("ID" bigint NOT NULL AUTO_INCREMENT,  "HASHFILE" varchar(255) DEFAULT NULL, "ID_PAI" bigint NOT NULL,</v>
      </c>
      <c r="AB1296" s="190" t="str">
        <f t="shared" si="147"/>
        <v/>
      </c>
    </row>
    <row r="1297" spans="1:28" ht="14.5" hidden="1" customHeight="1" x14ac:dyDescent="0.3">
      <c r="A1297" s="282"/>
      <c r="B1297" s="282"/>
      <c r="C1297" s="282"/>
      <c r="D1297" s="282"/>
      <c r="E1297" s="282"/>
      <c r="F1297" s="282"/>
      <c r="G1297" s="282"/>
      <c r="H1297" s="282"/>
      <c r="I1297" s="282"/>
      <c r="J1297" s="187" t="str">
        <f t="shared" si="142"/>
        <v>C857</v>
      </c>
      <c r="K1297" s="317">
        <v>1</v>
      </c>
      <c r="L1297" s="318" t="s">
        <v>25</v>
      </c>
      <c r="M1297" s="319"/>
      <c r="N1297" s="317" t="s">
        <v>27</v>
      </c>
      <c r="O1297" s="317">
        <v>4</v>
      </c>
      <c r="P1297" s="317"/>
      <c r="Q1297" s="192" t="str">
        <f t="shared" si="143"/>
        <v>Campo</v>
      </c>
      <c r="R1297" s="192" t="s">
        <v>27</v>
      </c>
      <c r="W1297" s="191" t="str">
        <f>IF(Q1297="Campo","@Campos(posicao = "&amp;K1297&amp;", tipo = '"&amp;R1297&amp;"')@Column(name = """&amp;L1297&amp;""")"&amp;IF(R1297="D","@Temporal(TemporalType.DATE)","")&amp;"private "&amp;VLOOKUP(TEXT(R1297,"@"),Apoio!A:B,2,0)&amp;" "&amp;SUBSTITUTE(LOWER(LEFT(L1297,1))&amp;RIGHT(PROPER(L1297),LEN(L1297)-1),"_","")&amp;";",IF(ISNUMBER(Q1297),IF(R1297="R","@Entity@Table(name = ""reg_"&amp;LOWER(J1297)&amp;""")@XmlRootElement","")&amp;VLOOKUP(J1297,Blocos!D:I,6,0)&amp;Apoio!$E$1&amp;Y1297,""))</f>
        <v>@Campos(posicao = 1, tipo = 'C')@Column(name = "REG")private String reg;</v>
      </c>
      <c r="X1297" s="190" t="str">
        <f>IF(ISNUMBER(Q1297),COUNTIF(Blocos!G:G,J1297),"")</f>
        <v/>
      </c>
      <c r="Y1297" s="190" t="str">
        <f>IF(OR(X1297=0,X1297=""),"",VLOOKUP(SUMIFS(Blocos!A:A,Blocos!H:H,'EFD REGISTROS e Campos (2)'!X1297,Blocos!G:G,'EFD REGISTROS e Campos (2)'!J1297),Blocos!A:L,12,0))</f>
        <v/>
      </c>
      <c r="Z1297" s="190" t="str">
        <f>IF(ISNUMBER(Q1298),VLOOKUP(J1297,Blocos!D:G,4,0),"")</f>
        <v/>
      </c>
      <c r="AA1297" s="190" t="str">
        <f>IF(ISNUMBER(Q1297),CONCATENATE("CREATE TABLE ""reg_",LOWER(J1297),""" (""ID"" bigint NOT NULL AUTO_INCREMENT,  ""HASHFILE"" varchar(255) DEFAULT NULL, ""ID_PAI"" bigint NOT NULL,"),IF(Q1297="Campo",CONCATENATE("""",L1297,""" ",VLOOKUP(R1297,Apoio!A:C,3,0)),""))&amp;IF(Z1297="","",CONCATENATE("PRIMARY KEY (""ID""), KEY ""FK_reg_",LOWER(Z1297),"_ID_PAI"" (""ID_PAI""), CONSTRAINT ""FK_reg_",LOWER(Z1297),"_ID_PAI"" FOREIGN KEY (""ID_PAI"") REFERENCES ""reg_",LOWER(Z1297),""" (""ID"")) ENGINE=InnoDB AUTO_INCREMENT=105774 DEFAULT CHARSET=utf8mb4 COLLATE=utf8mb4_0900_ai_ci;"))</f>
        <v>"REG" varchar(255) DEFAULT NULL,</v>
      </c>
      <c r="AB1297" s="190" t="str">
        <f t="shared" si="147"/>
        <v>USE `efdicms`;SELECT `reg_c857`.`REG`,</v>
      </c>
    </row>
    <row r="1298" spans="1:28" ht="14.5" hidden="1" customHeight="1" x14ac:dyDescent="0.3">
      <c r="A1298" s="282"/>
      <c r="B1298" s="282"/>
      <c r="C1298" s="282"/>
      <c r="D1298" s="282"/>
      <c r="E1298" s="282"/>
      <c r="F1298" s="282"/>
      <c r="G1298" s="282"/>
      <c r="H1298" s="282"/>
      <c r="I1298" s="282"/>
      <c r="J1298" s="187" t="str">
        <f t="shared" si="142"/>
        <v>C857</v>
      </c>
      <c r="K1298" s="317">
        <v>2</v>
      </c>
      <c r="L1298" s="318" t="s">
        <v>1160</v>
      </c>
      <c r="M1298" s="319"/>
      <c r="N1298" s="317" t="s">
        <v>27</v>
      </c>
      <c r="O1298" s="317">
        <v>10</v>
      </c>
      <c r="P1298" s="317"/>
      <c r="Q1298" s="192" t="str">
        <f t="shared" si="143"/>
        <v>Campo</v>
      </c>
      <c r="R1298" s="192" t="s">
        <v>27</v>
      </c>
      <c r="W1298" s="191" t="str">
        <f>IF(Q1298="Campo","@Campos(posicao = "&amp;K1298&amp;", tipo = '"&amp;R1298&amp;"')@Column(name = """&amp;L1298&amp;""")"&amp;IF(R1298="D","@Temporal(TemporalType.DATE)","")&amp;"private "&amp;VLOOKUP(TEXT(R1298,"@"),Apoio!A:B,2,0)&amp;" "&amp;SUBSTITUTE(LOWER(LEFT(L1298,1))&amp;RIGHT(PROPER(L1298),LEN(L1298)-1),"_","")&amp;";",IF(ISNUMBER(Q1298),IF(R1298="R","@Entity@Table(name = ""reg_"&amp;LOWER(J1298)&amp;""")@XmlRootElement","")&amp;VLOOKUP(J1298,Blocos!D:I,6,0)&amp;Apoio!$E$1&amp;Y1298,""))</f>
        <v>@Campos(posicao = 2, tipo = 'C')@Column(name = "COD_AJ")private String codAj;</v>
      </c>
      <c r="X1298" s="190" t="str">
        <f>IF(ISNUMBER(Q1298),COUNTIF(Blocos!G:G,J1298),"")</f>
        <v/>
      </c>
      <c r="Y1298" s="190" t="str">
        <f>IF(OR(X1298=0,X1298=""),"",VLOOKUP(SUMIFS(Blocos!A:A,Blocos!H:H,'EFD REGISTROS e Campos (2)'!X1298,Blocos!G:G,'EFD REGISTROS e Campos (2)'!J1298),Blocos!A:L,12,0))</f>
        <v/>
      </c>
      <c r="Z1298" s="190" t="str">
        <f>IF(ISNUMBER(Q1299),VLOOKUP(J1298,Blocos!D:G,4,0),"")</f>
        <v/>
      </c>
      <c r="AA1298" s="190" t="str">
        <f>IF(ISNUMBER(Q1298),CONCATENATE("CREATE TABLE ""reg_",LOWER(J1298),""" (""ID"" bigint NOT NULL AUTO_INCREMENT,  ""HASHFILE"" varchar(255) DEFAULT NULL, ""ID_PAI"" bigint NOT NULL,"),IF(Q1298="Campo",CONCATENATE("""",L1298,""" ",VLOOKUP(R1298,Apoio!A:C,3,0)),""))&amp;IF(Z1298="","",CONCATENATE("PRIMARY KEY (""ID""), KEY ""FK_reg_",LOWER(Z1298),"_ID_PAI"" (""ID_PAI""), CONSTRAINT ""FK_reg_",LOWER(Z1298),"_ID_PAI"" FOREIGN KEY (""ID_PAI"") REFERENCES ""reg_",LOWER(Z1298),""" (""ID"")) ENGINE=InnoDB AUTO_INCREMENT=105774 DEFAULT CHARSET=utf8mb4 COLLATE=utf8mb4_0900_ai_ci;"))</f>
        <v>"COD_AJ" varchar(255) DEFAULT NULL,</v>
      </c>
      <c r="AB1298" s="190" t="str">
        <f t="shared" si="147"/>
        <v>`reg_c857`.`COD_AJ`,</v>
      </c>
    </row>
    <row r="1299" spans="1:28" ht="14.5" hidden="1" customHeight="1" x14ac:dyDescent="0.3">
      <c r="A1299" s="282"/>
      <c r="B1299" s="282"/>
      <c r="C1299" s="282"/>
      <c r="D1299" s="282"/>
      <c r="E1299" s="282"/>
      <c r="F1299" s="282"/>
      <c r="G1299" s="282"/>
      <c r="H1299" s="282"/>
      <c r="I1299" s="282"/>
      <c r="J1299" s="187" t="str">
        <f t="shared" si="142"/>
        <v>C857</v>
      </c>
      <c r="K1299" s="317">
        <v>3</v>
      </c>
      <c r="L1299" s="318" t="s">
        <v>1445</v>
      </c>
      <c r="M1299" s="319"/>
      <c r="N1299" s="317" t="s">
        <v>27</v>
      </c>
      <c r="O1299" s="317" t="s">
        <v>28</v>
      </c>
      <c r="P1299" s="317"/>
      <c r="Q1299" s="192" t="str">
        <f t="shared" si="143"/>
        <v>Campo</v>
      </c>
      <c r="R1299" s="192" t="s">
        <v>27</v>
      </c>
      <c r="W1299" s="191" t="str">
        <f>IF(Q1299="Campo","@Campos(posicao = "&amp;K1299&amp;", tipo = '"&amp;R1299&amp;"')@Column(name = """&amp;L1299&amp;""")"&amp;IF(R1299="D","@Temporal(TemporalType.DATE)","")&amp;"private "&amp;VLOOKUP(TEXT(R1299,"@"),Apoio!A:B,2,0)&amp;" "&amp;SUBSTITUTE(LOWER(LEFT(L1299,1))&amp;RIGHT(PROPER(L1299),LEN(L1299)-1),"_","")&amp;";",IF(ISNUMBER(Q1299),IF(R1299="R","@Entity@Table(name = ""reg_"&amp;LOWER(J1299)&amp;""")@XmlRootElement","")&amp;VLOOKUP(J1299,Blocos!D:I,6,0)&amp;Apoio!$E$1&amp;Y1299,""))</f>
        <v>@Campos(posicao = 3, tipo = 'C')@Column(name = "DESCR_COMPL_AJ")private String descrComplAj;</v>
      </c>
      <c r="X1299" s="190" t="str">
        <f>IF(ISNUMBER(Q1299),COUNTIF(Blocos!G:G,J1299),"")</f>
        <v/>
      </c>
      <c r="Y1299" s="190" t="str">
        <f>IF(OR(X1299=0,X1299=""),"",VLOOKUP(SUMIFS(Blocos!A:A,Blocos!H:H,'EFD REGISTROS e Campos (2)'!X1299,Blocos!G:G,'EFD REGISTROS e Campos (2)'!J1299),Blocos!A:L,12,0))</f>
        <v/>
      </c>
      <c r="Z1299" s="190" t="str">
        <f>IF(ISNUMBER(Q1300),VLOOKUP(J1299,Blocos!D:G,4,0),"")</f>
        <v/>
      </c>
      <c r="AA1299" s="190" t="str">
        <f>IF(ISNUMBER(Q1299),CONCATENATE("CREATE TABLE ""reg_",LOWER(J1299),""" (""ID"" bigint NOT NULL AUTO_INCREMENT,  ""HASHFILE"" varchar(255) DEFAULT NULL, ""ID_PAI"" bigint NOT NULL,"),IF(Q1299="Campo",CONCATENATE("""",L1299,""" ",VLOOKUP(R1299,Apoio!A:C,3,0)),""))&amp;IF(Z1299="","",CONCATENATE("PRIMARY KEY (""ID""), KEY ""FK_reg_",LOWER(Z1299),"_ID_PAI"" (""ID_PAI""), CONSTRAINT ""FK_reg_",LOWER(Z1299),"_ID_PAI"" FOREIGN KEY (""ID_PAI"") REFERENCES ""reg_",LOWER(Z1299),""" (""ID"")) ENGINE=InnoDB AUTO_INCREMENT=105774 DEFAULT CHARSET=utf8mb4 COLLATE=utf8mb4_0900_ai_ci;"))</f>
        <v>"DESCR_COMPL_AJ" varchar(255) DEFAULT NULL,</v>
      </c>
      <c r="AB1299" s="190" t="str">
        <f t="shared" si="147"/>
        <v>`reg_c857`.`DESCR_COMPL_AJ`,</v>
      </c>
    </row>
    <row r="1300" spans="1:28" ht="14.5" hidden="1" customHeight="1" x14ac:dyDescent="0.3">
      <c r="A1300" s="282"/>
      <c r="B1300" s="282"/>
      <c r="C1300" s="282"/>
      <c r="D1300" s="282"/>
      <c r="E1300" s="282"/>
      <c r="F1300" s="282"/>
      <c r="G1300" s="282"/>
      <c r="H1300" s="282"/>
      <c r="I1300" s="282"/>
      <c r="J1300" s="187" t="str">
        <f t="shared" si="142"/>
        <v>C857</v>
      </c>
      <c r="K1300" s="317">
        <v>4</v>
      </c>
      <c r="L1300" s="318" t="s">
        <v>163</v>
      </c>
      <c r="M1300" s="319"/>
      <c r="N1300" s="317" t="s">
        <v>27</v>
      </c>
      <c r="O1300" s="317">
        <v>60</v>
      </c>
      <c r="P1300" s="317"/>
      <c r="Q1300" s="192" t="str">
        <f t="shared" si="143"/>
        <v>Campo</v>
      </c>
      <c r="R1300" s="192" t="s">
        <v>27</v>
      </c>
      <c r="W1300" s="191" t="str">
        <f>IF(Q1300="Campo","@Campos(posicao = "&amp;K1300&amp;", tipo = '"&amp;R1300&amp;"')@Column(name = """&amp;L1300&amp;""")"&amp;IF(R1300="D","@Temporal(TemporalType.DATE)","")&amp;"private "&amp;VLOOKUP(TEXT(R1300,"@"),Apoio!A:B,2,0)&amp;" "&amp;SUBSTITUTE(LOWER(LEFT(L1300,1))&amp;RIGHT(PROPER(L1300),LEN(L1300)-1),"_","")&amp;";",IF(ISNUMBER(Q1300),IF(R1300="R","@Entity@Table(name = ""reg_"&amp;LOWER(J1300)&amp;""")@XmlRootElement","")&amp;VLOOKUP(J1300,Blocos!D:I,6,0)&amp;Apoio!$E$1&amp;Y1300,""))</f>
        <v>@Campos(posicao = 4, tipo = 'C')@Column(name = "COD_ITEM")private String codItem;</v>
      </c>
      <c r="X1300" s="190" t="str">
        <f>IF(ISNUMBER(Q1300),COUNTIF(Blocos!G:G,J1300),"")</f>
        <v/>
      </c>
      <c r="Y1300" s="190" t="str">
        <f>IF(OR(X1300=0,X1300=""),"",VLOOKUP(SUMIFS(Blocos!A:A,Blocos!H:H,'EFD REGISTROS e Campos (2)'!X1300,Blocos!G:G,'EFD REGISTROS e Campos (2)'!J1300),Blocos!A:L,12,0))</f>
        <v/>
      </c>
      <c r="Z1300" s="190" t="str">
        <f>IF(ISNUMBER(Q1301),VLOOKUP(J1300,Blocos!D:G,4,0),"")</f>
        <v/>
      </c>
      <c r="AA1300" s="190" t="str">
        <f>IF(ISNUMBER(Q1300),CONCATENATE("CREATE TABLE ""reg_",LOWER(J1300),""" (""ID"" bigint NOT NULL AUTO_INCREMENT,  ""HASHFILE"" varchar(255) DEFAULT NULL, ""ID_PAI"" bigint NOT NULL,"),IF(Q1300="Campo",CONCATENATE("""",L1300,""" ",VLOOKUP(R1300,Apoio!A:C,3,0)),""))&amp;IF(Z1300="","",CONCATENATE("PRIMARY KEY (""ID""), KEY ""FK_reg_",LOWER(Z1300),"_ID_PAI"" (""ID_PAI""), CONSTRAINT ""FK_reg_",LOWER(Z1300),"_ID_PAI"" FOREIGN KEY (""ID_PAI"") REFERENCES ""reg_",LOWER(Z1300),""" (""ID"")) ENGINE=InnoDB AUTO_INCREMENT=105774 DEFAULT CHARSET=utf8mb4 COLLATE=utf8mb4_0900_ai_ci;"))</f>
        <v>"COD_ITEM" varchar(255) DEFAULT NULL,</v>
      </c>
      <c r="AB1300" s="190" t="str">
        <f t="shared" si="147"/>
        <v>`reg_c857`.`COD_ITEM`,</v>
      </c>
    </row>
    <row r="1301" spans="1:28" ht="14.5" hidden="1" customHeight="1" x14ac:dyDescent="0.3">
      <c r="A1301" s="282"/>
      <c r="B1301" s="282"/>
      <c r="C1301" s="282"/>
      <c r="D1301" s="282"/>
      <c r="E1301" s="282"/>
      <c r="F1301" s="282"/>
      <c r="G1301" s="282"/>
      <c r="H1301" s="282"/>
      <c r="I1301" s="282"/>
      <c r="J1301" s="187" t="str">
        <f t="shared" si="142"/>
        <v>C857</v>
      </c>
      <c r="K1301" s="317">
        <v>5</v>
      </c>
      <c r="L1301" s="318" t="s">
        <v>576</v>
      </c>
      <c r="M1301" s="319"/>
      <c r="N1301" s="317" t="s">
        <v>32</v>
      </c>
      <c r="O1301" s="317" t="s">
        <v>28</v>
      </c>
      <c r="P1301" s="317">
        <v>2</v>
      </c>
      <c r="Q1301" s="192" t="str">
        <f t="shared" si="143"/>
        <v>Campo</v>
      </c>
      <c r="R1301" s="192" t="s">
        <v>3606</v>
      </c>
      <c r="W1301" s="191" t="str">
        <f>IF(Q1301="Campo","@Campos(posicao = "&amp;K1301&amp;", tipo = '"&amp;R1301&amp;"')@Column(name = """&amp;L1301&amp;""")"&amp;IF(R1301="D","@Temporal(TemporalType.DATE)","")&amp;"private "&amp;VLOOKUP(TEXT(R1301,"@"),Apoio!A:B,2,0)&amp;" "&amp;SUBSTITUTE(LOWER(LEFT(L1301,1))&amp;RIGHT(PROPER(L1301),LEN(L1301)-1),"_","")&amp;";",IF(ISNUMBER(Q1301),IF(R1301="R","@Entity@Table(name = ""reg_"&amp;LOWER(J1301)&amp;""")@XmlRootElement","")&amp;VLOOKUP(J1301,Blocos!D:I,6,0)&amp;Apoio!$E$1&amp;Y1301,""))</f>
        <v>@Campos(posicao = 5, tipo = 'R')@Column(name = "VL_BC_ICMS")private BigDecimal vlBcIcms;</v>
      </c>
      <c r="X1301" s="190" t="str">
        <f>IF(ISNUMBER(Q1301),COUNTIF(Blocos!G:G,J1301),"")</f>
        <v/>
      </c>
      <c r="Y1301" s="190" t="str">
        <f>IF(OR(X1301=0,X1301=""),"",VLOOKUP(SUMIFS(Blocos!A:A,Blocos!H:H,'EFD REGISTROS e Campos (2)'!X1301,Blocos!G:G,'EFD REGISTROS e Campos (2)'!J1301),Blocos!A:L,12,0))</f>
        <v/>
      </c>
      <c r="Z1301" s="190" t="str">
        <f>IF(ISNUMBER(Q1302),VLOOKUP(J1301,Blocos!D:G,4,0),"")</f>
        <v/>
      </c>
      <c r="AA1301" s="190" t="str">
        <f>IF(ISNUMBER(Q1301),CONCATENATE("CREATE TABLE ""reg_",LOWER(J1301),""" (""ID"" bigint NOT NULL AUTO_INCREMENT,  ""HASHFILE"" varchar(255) DEFAULT NULL, ""ID_PAI"" bigint NOT NULL,"),IF(Q1301="Campo",CONCATENATE("""",L1301,""" ",VLOOKUP(R1301,Apoio!A:C,3,0)),""))&amp;IF(Z1301="","",CONCATENATE("PRIMARY KEY (""ID""), KEY ""FK_reg_",LOWER(Z1301),"_ID_PAI"" (""ID_PAI""), CONSTRAINT ""FK_reg_",LOWER(Z1301),"_ID_PAI"" FOREIGN KEY (""ID_PAI"") REFERENCES ""reg_",LOWER(Z1301),""" (""ID"")) ENGINE=InnoDB AUTO_INCREMENT=105774 DEFAULT CHARSET=utf8mb4 COLLATE=utf8mb4_0900_ai_ci;"))</f>
        <v>"VL_BC_ICMS" decimal(15,6) DEFAULT NULL,</v>
      </c>
      <c r="AB1301" s="190" t="str">
        <f t="shared" si="147"/>
        <v>`reg_c857`.`VL_BC_ICMS`,</v>
      </c>
    </row>
    <row r="1302" spans="1:28" ht="14.5" hidden="1" customHeight="1" x14ac:dyDescent="0.3">
      <c r="A1302" s="282"/>
      <c r="B1302" s="282"/>
      <c r="C1302" s="282"/>
      <c r="D1302" s="282"/>
      <c r="E1302" s="282"/>
      <c r="F1302" s="282"/>
      <c r="G1302" s="282"/>
      <c r="H1302" s="282"/>
      <c r="I1302" s="282"/>
      <c r="J1302" s="187" t="str">
        <f t="shared" si="142"/>
        <v>C857</v>
      </c>
      <c r="K1302" s="317">
        <v>6</v>
      </c>
      <c r="L1302" s="318" t="s">
        <v>196</v>
      </c>
      <c r="M1302" s="319"/>
      <c r="N1302" s="317" t="s">
        <v>32</v>
      </c>
      <c r="O1302" s="317">
        <v>6</v>
      </c>
      <c r="P1302" s="317">
        <v>2</v>
      </c>
      <c r="Q1302" s="192" t="str">
        <f t="shared" si="143"/>
        <v>Campo</v>
      </c>
      <c r="R1302" s="192" t="s">
        <v>3606</v>
      </c>
      <c r="W1302" s="191" t="str">
        <f>IF(Q1302="Campo","@Campos(posicao = "&amp;K1302&amp;", tipo = '"&amp;R1302&amp;"')@Column(name = """&amp;L1302&amp;""")"&amp;IF(R1302="D","@Temporal(TemporalType.DATE)","")&amp;"private "&amp;VLOOKUP(TEXT(R1302,"@"),Apoio!A:B,2,0)&amp;" "&amp;SUBSTITUTE(LOWER(LEFT(L1302,1))&amp;RIGHT(PROPER(L1302),LEN(L1302)-1),"_","")&amp;";",IF(ISNUMBER(Q1302),IF(R1302="R","@Entity@Table(name = ""reg_"&amp;LOWER(J1302)&amp;""")@XmlRootElement","")&amp;VLOOKUP(J1302,Blocos!D:I,6,0)&amp;Apoio!$E$1&amp;Y1302,""))</f>
        <v>@Campos(posicao = 6, tipo = 'R')@Column(name = "ALIQ_ICMS")private BigDecimal aliqIcms;</v>
      </c>
      <c r="X1302" s="190" t="str">
        <f>IF(ISNUMBER(Q1302),COUNTIF(Blocos!G:G,J1302),"")</f>
        <v/>
      </c>
      <c r="Y1302" s="190" t="str">
        <f>IF(OR(X1302=0,X1302=""),"",VLOOKUP(SUMIFS(Blocos!A:A,Blocos!H:H,'EFD REGISTROS e Campos (2)'!X1302,Blocos!G:G,'EFD REGISTROS e Campos (2)'!J1302),Blocos!A:L,12,0))</f>
        <v/>
      </c>
      <c r="Z1302" s="190" t="str">
        <f>IF(ISNUMBER(Q1303),VLOOKUP(J1302,Blocos!D:G,4,0),"")</f>
        <v/>
      </c>
      <c r="AA1302" s="190" t="str">
        <f>IF(ISNUMBER(Q1302),CONCATENATE("CREATE TABLE ""reg_",LOWER(J1302),""" (""ID"" bigint NOT NULL AUTO_INCREMENT,  ""HASHFILE"" varchar(255) DEFAULT NULL, ""ID_PAI"" bigint NOT NULL,"),IF(Q1302="Campo",CONCATENATE("""",L1302,""" ",VLOOKUP(R1302,Apoio!A:C,3,0)),""))&amp;IF(Z1302="","",CONCATENATE("PRIMARY KEY (""ID""), KEY ""FK_reg_",LOWER(Z1302),"_ID_PAI"" (""ID_PAI""), CONSTRAINT ""FK_reg_",LOWER(Z1302),"_ID_PAI"" FOREIGN KEY (""ID_PAI"") REFERENCES ""reg_",LOWER(Z1302),""" (""ID"")) ENGINE=InnoDB AUTO_INCREMENT=105774 DEFAULT CHARSET=utf8mb4 COLLATE=utf8mb4_0900_ai_ci;"))</f>
        <v>"ALIQ_ICMS" decimal(15,6) DEFAULT NULL,</v>
      </c>
      <c r="AB1302" s="190" t="str">
        <f t="shared" si="147"/>
        <v>`reg_c857`.`ALIQ_ICMS`,</v>
      </c>
    </row>
    <row r="1303" spans="1:28" ht="14.5" hidden="1" customHeight="1" x14ac:dyDescent="0.3">
      <c r="A1303" s="282"/>
      <c r="B1303" s="282"/>
      <c r="C1303" s="282"/>
      <c r="D1303" s="282"/>
      <c r="E1303" s="282"/>
      <c r="F1303" s="282"/>
      <c r="G1303" s="282"/>
      <c r="H1303" s="282"/>
      <c r="I1303" s="282"/>
      <c r="J1303" s="187" t="str">
        <f t="shared" si="142"/>
        <v>C857</v>
      </c>
      <c r="K1303" s="317">
        <v>7</v>
      </c>
      <c r="L1303" s="318" t="s">
        <v>578</v>
      </c>
      <c r="M1303" s="319"/>
      <c r="N1303" s="317" t="s">
        <v>32</v>
      </c>
      <c r="O1303" s="317" t="s">
        <v>28</v>
      </c>
      <c r="P1303" s="317">
        <v>2</v>
      </c>
      <c r="Q1303" s="192" t="str">
        <f t="shared" si="143"/>
        <v>Campo</v>
      </c>
      <c r="R1303" s="192" t="s">
        <v>3606</v>
      </c>
      <c r="W1303" s="191" t="str">
        <f>IF(Q1303="Campo","@Campos(posicao = "&amp;K1303&amp;", tipo = '"&amp;R1303&amp;"')@Column(name = """&amp;L1303&amp;""")"&amp;IF(R1303="D","@Temporal(TemporalType.DATE)","")&amp;"private "&amp;VLOOKUP(TEXT(R1303,"@"),Apoio!A:B,2,0)&amp;" "&amp;SUBSTITUTE(LOWER(LEFT(L1303,1))&amp;RIGHT(PROPER(L1303),LEN(L1303)-1),"_","")&amp;";",IF(ISNUMBER(Q1303),IF(R1303="R","@Entity@Table(name = ""reg_"&amp;LOWER(J1303)&amp;""")@XmlRootElement","")&amp;VLOOKUP(J1303,Blocos!D:I,6,0)&amp;Apoio!$E$1&amp;Y1303,""))</f>
        <v>@Campos(posicao = 7, tipo = 'R')@Column(name = "VL_ICMS")private BigDecimal vlIcms;</v>
      </c>
      <c r="X1303" s="190" t="str">
        <f>IF(ISNUMBER(Q1303),COUNTIF(Blocos!G:G,J1303),"")</f>
        <v/>
      </c>
      <c r="Y1303" s="190" t="str">
        <f>IF(OR(X1303=0,X1303=""),"",VLOOKUP(SUMIFS(Blocos!A:A,Blocos!H:H,'EFD REGISTROS e Campos (2)'!X1303,Blocos!G:G,'EFD REGISTROS e Campos (2)'!J1303),Blocos!A:L,12,0))</f>
        <v/>
      </c>
      <c r="Z1303" s="190" t="str">
        <f>IF(ISNUMBER(Q1304),VLOOKUP(J1303,Blocos!D:G,4,0),"")</f>
        <v/>
      </c>
      <c r="AA1303" s="190" t="str">
        <f>IF(ISNUMBER(Q1303),CONCATENATE("CREATE TABLE ""reg_",LOWER(J1303),""" (""ID"" bigint NOT NULL AUTO_INCREMENT,  ""HASHFILE"" varchar(255) DEFAULT NULL, ""ID_PAI"" bigint NOT NULL,"),IF(Q1303="Campo",CONCATENATE("""",L1303,""" ",VLOOKUP(R1303,Apoio!A:C,3,0)),""))&amp;IF(Z1303="","",CONCATENATE("PRIMARY KEY (""ID""), KEY ""FK_reg_",LOWER(Z1303),"_ID_PAI"" (""ID_PAI""), CONSTRAINT ""FK_reg_",LOWER(Z1303),"_ID_PAI"" FOREIGN KEY (""ID_PAI"") REFERENCES ""reg_",LOWER(Z1303),""" (""ID"")) ENGINE=InnoDB AUTO_INCREMENT=105774 DEFAULT CHARSET=utf8mb4 COLLATE=utf8mb4_0900_ai_ci;"))</f>
        <v>"VL_ICMS" decimal(15,6) DEFAULT NULL,</v>
      </c>
      <c r="AB1303" s="190" t="str">
        <f t="shared" si="147"/>
        <v>`reg_c857`.`VL_ICMS`,</v>
      </c>
    </row>
    <row r="1304" spans="1:28" ht="14.5" hidden="1" customHeight="1" x14ac:dyDescent="0.3">
      <c r="A1304" s="282"/>
      <c r="B1304" s="282"/>
      <c r="C1304" s="282"/>
      <c r="D1304" s="282"/>
      <c r="E1304" s="282"/>
      <c r="F1304" s="282"/>
      <c r="G1304" s="282"/>
      <c r="H1304" s="282"/>
      <c r="I1304" s="282"/>
      <c r="J1304" s="187" t="str">
        <f t="shared" si="142"/>
        <v>C857</v>
      </c>
      <c r="K1304" s="317">
        <v>8</v>
      </c>
      <c r="L1304" s="318" t="s">
        <v>1449</v>
      </c>
      <c r="M1304" s="319"/>
      <c r="N1304" s="317" t="s">
        <v>32</v>
      </c>
      <c r="O1304" s="317" t="s">
        <v>28</v>
      </c>
      <c r="P1304" s="317">
        <v>2</v>
      </c>
      <c r="Q1304" s="192" t="str">
        <f t="shared" si="143"/>
        <v>Campo</v>
      </c>
      <c r="R1304" s="192" t="s">
        <v>3606</v>
      </c>
      <c r="W1304" s="191" t="str">
        <f>IF(Q1304="Campo","@Campos(posicao = "&amp;K1304&amp;", tipo = '"&amp;R1304&amp;"')@Column(name = """&amp;L1304&amp;""")"&amp;IF(R1304="D","@Temporal(TemporalType.DATE)","")&amp;"private "&amp;VLOOKUP(TEXT(R1304,"@"),Apoio!A:B,2,0)&amp;" "&amp;SUBSTITUTE(LOWER(LEFT(L1304,1))&amp;RIGHT(PROPER(L1304),LEN(L1304)-1),"_","")&amp;";",IF(ISNUMBER(Q1304),IF(R1304="R","@Entity@Table(name = ""reg_"&amp;LOWER(J1304)&amp;""")@XmlRootElement","")&amp;VLOOKUP(J1304,Blocos!D:I,6,0)&amp;Apoio!$E$1&amp;Y1304,""))</f>
        <v>@Campos(posicao = 8, tipo = 'R')@Column(name = "VL_OUTROS")private BigDecimal vlOutros;</v>
      </c>
      <c r="X1304" s="190" t="str">
        <f>IF(ISNUMBER(Q1304),COUNTIF(Blocos!G:G,J1304),"")</f>
        <v/>
      </c>
      <c r="Y1304" s="190" t="str">
        <f>IF(OR(X1304=0,X1304=""),"",VLOOKUP(SUMIFS(Blocos!A:A,Blocos!H:H,'EFD REGISTROS e Campos (2)'!X1304,Blocos!G:G,'EFD REGISTROS e Campos (2)'!J1304),Blocos!A:L,12,0))</f>
        <v/>
      </c>
      <c r="Z1304" s="190" t="str">
        <f>IF(ISNUMBER(Q1305),VLOOKUP(J1304,Blocos!D:G,4,0),"")</f>
        <v>C855</v>
      </c>
      <c r="AA1304" s="190" t="str">
        <f>IF(ISNUMBER(Q1304),CONCATENATE("CREATE TABLE ""reg_",LOWER(J1304),""" (""ID"" bigint NOT NULL AUTO_INCREMENT,  ""HASHFILE"" varchar(255) DEFAULT NULL, ""ID_PAI"" bigint NOT NULL,"),IF(Q1304="Campo",CONCATENATE("""",L1304,""" ",VLOOKUP(R1304,Apoio!A:C,3,0)),""))&amp;IF(Z1304="","",CONCATENATE("PRIMARY KEY (""ID""), KEY ""FK_reg_",LOWER(Z1304),"_ID_PAI"" (""ID_PAI""), CONSTRAINT ""FK_reg_",LOWER(Z1304),"_ID_PAI"" FOREIGN KEY (""ID_PAI"") REFERENCES ""reg_",LOWER(Z1304),""" (""ID"")) ENGINE=InnoDB AUTO_INCREMENT=105774 DEFAULT CHARSET=utf8mb4 COLLATE=utf8mb4_0900_ai_ci;"))</f>
        <v>"VL_OUTROS" decimal(15,6) DEFAULT NULL,PRIMARY KEY ("ID"), KEY "FK_reg_c855_ID_PAI" ("ID_PAI"), CONSTRAINT "FK_reg_c855_ID_PAI" FOREIGN KEY ("ID_PAI") REFERENCES "reg_c855" ("ID")) ENGINE=InnoDB AUTO_INCREMENT=105774 DEFAULT CHARSET=utf8mb4 COLLATE=utf8mb4_0900_ai_ci;</v>
      </c>
      <c r="AB1304" s="190" t="str">
        <f t="shared" si="147"/>
        <v>`reg_c857`.`VL_OUTROS`,FROM `efdicms`.`reg_c857`;"</v>
      </c>
    </row>
    <row r="1305" spans="1:28" ht="14.5" hidden="1" customHeight="1" collapsed="1" x14ac:dyDescent="0.3">
      <c r="A1305" s="180" t="s">
        <v>1451</v>
      </c>
      <c r="D1305" s="180" t="s">
        <v>1789</v>
      </c>
      <c r="I1305" s="180" t="s">
        <v>108</v>
      </c>
      <c r="J1305" s="187" t="str">
        <f t="shared" si="142"/>
        <v>C860</v>
      </c>
      <c r="K1305" s="195" t="s">
        <v>1790</v>
      </c>
      <c r="Q1305" s="192">
        <f t="shared" si="143"/>
        <v>2</v>
      </c>
      <c r="W1305" s="191" t="str">
        <f>IF(Q1305="Campo","@Campos(posicao = "&amp;K1305&amp;", tipo = '"&amp;R1305&amp;"')@Column(name = """&amp;L1305&amp;""")"&amp;IF(R1305="D","@Temporal(TemporalType.DATE)","")&amp;"private "&amp;VLOOKUP(TEXT(R1305,"@"),Apoio!A:B,2,0)&amp;" "&amp;SUBSTITUTE(LOWER(LEFT(L1305,1))&amp;RIGHT(PROPER(L1305),LEN(L1305)-1),"_","")&amp;";",IF(ISNUMBER(Q1305),IF(R1305="R","@Entity@Table(name = ""reg_"&amp;LOWER(J1305)&amp;""")@XmlRootElement","")&amp;VLOOKUP(J1305,Blocos!D:I,6,0)&amp;Apoio!$E$1&amp;Y1305,""))</f>
        <v>@Registros(nivel = 2) public class RegC860 implements Serializable { private static final long serialVersionUID = 1L; @Id @GeneratedValue(strategy = GenerationType.IDENTITY) @Basic(optional = false) @Column(name = "ID" ) private Long id;@ManyToOne(fetch = FetchType.LAZY) @JoinColumn(name = "ID_PAI", nullable = false) private RegC001 idPai; public RegC001 getIdPai() {return idPai;}public void setIdPai(Object idPai) {this.idPai = (RegC001) idPai;}public RegC860() { } public RegC860(Long id) { this.id = id; } public RegC860(Long id, RegC001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List&lt;RegC870&gt; regC870;public List&lt;RegC870&gt; getRegC870() {return regC870;}public void setRegC870(List&lt;RegC870&gt; regC870) {this.regC870 = regC870;}@OneToMany( cascade = CascadeType.ALL, fetch = FetchType.LAZY, mappedBy = "idPai")private  List&lt;RegC890&gt; regC890;public List&lt;RegC890&gt; getRegC890() {return regC890;}public void setRegC890(List&lt;RegC890&gt; regC890) {this.regC890 = regC890;}@OneToMany( cascade = CascadeType.ALL, fetch = FetchType.LAZY, mappedBy = "idPai")private  List&lt;RegC895&gt; regC895;public List&lt;RegC895&gt; getRegC895() {return regC895;}public void setRegC895(List&lt;RegC895&gt; regC895) {this.regC895 = regC895;}</v>
      </c>
      <c r="X1305" s="190">
        <f>IF(ISNUMBER(Q1305),COUNTIF(Blocos!G:G,J1305),"")</f>
        <v>3</v>
      </c>
      <c r="Y1305" s="190" t="str">
        <f>IF(OR(X1305=0,X1305=""),"",VLOOKUP(SUMIFS(Blocos!A:A,Blocos!H:H,'EFD REGISTROS e Campos (2)'!X1305,Blocos!G:G,'EFD REGISTROS e Campos (2)'!J1305),Blocos!A:L,12,0))</f>
        <v>@OneToMany( cascade = CascadeType.ALL, fetch = FetchType.LAZY, mappedBy = "idPai")private  List&lt;RegC870&gt; regC870;public List&lt;RegC870&gt; getRegC870() {return regC870;}public void setRegC870(List&lt;RegC870&gt; regC870) {this.regC870 = regC870;}@OneToMany( cascade = CascadeType.ALL, fetch = FetchType.LAZY, mappedBy = "idPai")private  List&lt;RegC890&gt; regC890;public List&lt;RegC890&gt; getRegC890() {return regC890;}public void setRegC890(List&lt;RegC890&gt; regC890) {this.regC890 = regC890;}@OneToMany( cascade = CascadeType.ALL, fetch = FetchType.LAZY, mappedBy = "idPai")private  List&lt;RegC895&gt; regC895;public List&lt;RegC895&gt; getRegC895() {return regC895;}public void setRegC895(List&lt;RegC895&gt; regC895) {this.regC895 = regC895;}</v>
      </c>
      <c r="Z1305" s="190" t="str">
        <f>IF(ISNUMBER(Q1306),VLOOKUP(J1305,Blocos!D:G,4,0),"")</f>
        <v/>
      </c>
      <c r="AA1305" s="190" t="str">
        <f>IF(ISNUMBER(Q1305),CONCATENATE("CREATE TABLE ""reg_",LOWER(J1305),""" (""ID"" bigint NOT NULL AUTO_INCREMENT,  ""HASHFILE"" varchar(255) DEFAULT NULL, ""ID_PAI"" bigint NOT NULL,"),IF(Q1305="Campo",CONCATENATE("""",L1305,""" ",VLOOKUP(R1305,Apoio!A:C,3,0)),""))&amp;IF(Z1305="","",CONCATENATE("PRIMARY KEY (""ID""), KEY ""FK_reg_",LOWER(Z1305),"_ID_PAI"" (""ID_PAI""), CONSTRAINT ""FK_reg_",LOWER(Z1305),"_ID_PAI"" FOREIGN KEY (""ID_PAI"") REFERENCES ""reg_",LOWER(Z1305),""" (""ID"")) ENGINE=InnoDB AUTO_INCREMENT=105774 DEFAULT CHARSET=utf8mb4 COLLATE=utf8mb4_0900_ai_ci;"))</f>
        <v>CREATE TABLE "reg_c860" ("ID" bigint NOT NULL AUTO_INCREMENT,  "HASHFILE" varchar(255) DEFAULT NULL, "ID_PAI" bigint NOT NULL,</v>
      </c>
      <c r="AB1305" s="190" t="str">
        <f t="shared" si="147"/>
        <v/>
      </c>
    </row>
    <row r="1306" spans="1:28" ht="14.5" hidden="1" customHeight="1" x14ac:dyDescent="0.3">
      <c r="J1306" s="187" t="str">
        <f t="shared" si="142"/>
        <v>C860</v>
      </c>
      <c r="K1306" s="181">
        <v>1</v>
      </c>
      <c r="L1306" s="289" t="s">
        <v>25</v>
      </c>
      <c r="M1306" s="182" t="s">
        <v>1791</v>
      </c>
      <c r="N1306" s="181" t="s">
        <v>27</v>
      </c>
      <c r="O1306" s="181">
        <v>4</v>
      </c>
      <c r="P1306" s="181" t="s">
        <v>28</v>
      </c>
      <c r="Q1306" s="192" t="str">
        <f t="shared" si="143"/>
        <v>Campo</v>
      </c>
      <c r="R1306" s="192" t="s">
        <v>27</v>
      </c>
      <c r="S1306" s="191" t="str">
        <f t="shared" ref="S1306:S1342" si="149">IFERROR(IF(ISNUMBER(Q1306),CONCATENATE("&lt;/registro&gt;
&lt;registro codigo=""",CONCATENATE(B1306,C1306,D1306,E1306,F1306,G1306,H1306),""" perfil=""",A1306,""" nivel=""",Q1306,"""&gt;"),""),"")</f>
        <v/>
      </c>
      <c r="T1306" s="192" t="str">
        <f t="shared" ref="T1306:T1342" si="150">IF(Q1306="Campo",CONCATENATE("&lt;campo posicao=""",K1306,"""&gt;
&lt;coluna&gt;",SUBSTITUTE(L1306," ",""),"&lt;/coluna&gt;
&lt;descricao&gt;",M1306,"&lt;/descricao&gt;
&lt;tipo&gt;",R1306,"&lt;/tipo&gt;
&lt;/campo&gt;"),"")</f>
        <v>&lt;campo posicao="1"&gt;
&lt;coluna&gt;REG&lt;/coluna&gt;
&lt;descricao&gt;Texto fixo contendo "C860"&lt;/descricao&gt;
&lt;tipo&gt;C&lt;/tipo&gt;
&lt;/campo&gt;</v>
      </c>
      <c r="U1306" s="192" t="str">
        <f t="shared" si="141"/>
        <v>&lt;campo posicao="1"&gt;
&lt;coluna&gt;REG&lt;/coluna&gt;
&lt;descricao&gt;Texto fixo contendo "C860"&lt;/descricao&gt;
&lt;tipo&gt;C&lt;/tipo&gt;
&lt;/campo&gt;</v>
      </c>
      <c r="V1306" s="192" t="str">
        <f t="shared" ref="V1306:V1342" si="151">IF(ISNUMBER(K1306),CONCATENATE("{""Column",K1306+1,""", """,L1306,"""},",""),"")</f>
        <v>{"Column2", "REG"},</v>
      </c>
      <c r="W1306" s="191" t="str">
        <f>IF(Q1306="Campo","@Campos(posicao = "&amp;K1306&amp;", tipo = '"&amp;R1306&amp;"')@Column(name = """&amp;L1306&amp;""")"&amp;IF(R1306="D","@Temporal(TemporalType.DATE)","")&amp;"private "&amp;VLOOKUP(TEXT(R1306,"@"),Apoio!A:B,2,0)&amp;" "&amp;SUBSTITUTE(LOWER(LEFT(L1306,1))&amp;RIGHT(PROPER(L1306),LEN(L1306)-1),"_","")&amp;";",IF(ISNUMBER(Q1306),IF(R1306="R","@Entity@Table(name = ""reg_"&amp;LOWER(J1306)&amp;""")@XmlRootElement","")&amp;VLOOKUP(J1306,Blocos!D:I,6,0)&amp;Apoio!$E$1&amp;Y1306,""))</f>
        <v>@Campos(posicao = 1, tipo = 'C')@Column(name = "REG")private String reg;</v>
      </c>
      <c r="X1306" s="190" t="str">
        <f>IF(ISNUMBER(Q1306),COUNTIF(Blocos!G:G,J1306),"")</f>
        <v/>
      </c>
      <c r="Y1306" s="190" t="str">
        <f>IF(OR(X1306=0,X1306=""),"",VLOOKUP(SUMIFS(Blocos!A:A,Blocos!H:H,'EFD REGISTROS e Campos (2)'!X1306,Blocos!G:G,'EFD REGISTROS e Campos (2)'!J1306),Blocos!A:L,12,0))</f>
        <v/>
      </c>
      <c r="Z1306" s="190" t="str">
        <f>IF(ISNUMBER(Q1307),VLOOKUP(J1306,Blocos!D:G,4,0),"")</f>
        <v/>
      </c>
      <c r="AA1306" s="190" t="str">
        <f>IF(ISNUMBER(Q1306),CONCATENATE("CREATE TABLE ""reg_",LOWER(J1306),""" (""ID"" bigint NOT NULL AUTO_INCREMENT,  ""HASHFILE"" varchar(255) DEFAULT NULL, ""ID_PAI"" bigint NOT NULL,"),IF(Q1306="Campo",CONCATENATE("""",L1306,""" ",VLOOKUP(R1306,Apoio!A:C,3,0)),""))&amp;IF(Z1306="","",CONCATENATE("PRIMARY KEY (""ID""), KEY ""FK_reg_",LOWER(Z1306),"_ID_PAI"" (""ID_PAI""), CONSTRAINT ""FK_reg_",LOWER(Z1306),"_ID_PAI"" FOREIGN KEY (""ID_PAI"") REFERENCES ""reg_",LOWER(Z1306),""" (""ID"")) ENGINE=InnoDB AUTO_INCREMENT=105774 DEFAULT CHARSET=utf8mb4 COLLATE=utf8mb4_0900_ai_ci;"))</f>
        <v>"REG" varchar(255) DEFAULT NULL,</v>
      </c>
      <c r="AB1306" s="190" t="str">
        <f t="shared" si="147"/>
        <v>USE `efdicms`;SELECT `reg_c860`.`REG`,</v>
      </c>
    </row>
    <row r="1307" spans="1:28" ht="14.5" hidden="1" customHeight="1" x14ac:dyDescent="0.3">
      <c r="J1307" s="187" t="str">
        <f t="shared" si="142"/>
        <v>C860</v>
      </c>
      <c r="K1307" s="181">
        <v>2</v>
      </c>
      <c r="L1307" s="289" t="s">
        <v>344</v>
      </c>
      <c r="M1307" s="182" t="s">
        <v>701</v>
      </c>
      <c r="N1307" s="181" t="s">
        <v>27</v>
      </c>
      <c r="O1307" s="181">
        <v>2</v>
      </c>
      <c r="P1307" s="181" t="s">
        <v>28</v>
      </c>
      <c r="Q1307" s="192" t="str">
        <f t="shared" si="143"/>
        <v>Campo</v>
      </c>
      <c r="R1307" s="192" t="s">
        <v>27</v>
      </c>
      <c r="S1307" s="191" t="str">
        <f t="shared" si="149"/>
        <v/>
      </c>
      <c r="T1307" s="192" t="str">
        <f t="shared" si="150"/>
        <v>&lt;campo posicao="2"&gt;
&lt;coluna&gt;COD_MOD&lt;/coluna&gt;
&lt;descricao&gt;Código do modelo do documento fiscal, conforme a Tabela 4.1.1&lt;/descricao&gt;
&lt;tipo&gt;C&lt;/tipo&gt;
&lt;/campo&gt;</v>
      </c>
      <c r="U1307" s="192" t="str">
        <f t="shared" si="141"/>
        <v>&lt;campo posicao="2"&gt;
&lt;coluna&gt;COD_MOD&lt;/coluna&gt;
&lt;descricao&gt;Código do modelo do documento fiscal, conforme a Tabela 4.1.1&lt;/descricao&gt;
&lt;tipo&gt;C&lt;/tipo&gt;
&lt;/campo&gt;</v>
      </c>
      <c r="V1307" s="192" t="str">
        <f t="shared" si="151"/>
        <v>{"Column3", "COD_MOD"},</v>
      </c>
      <c r="W1307" s="191" t="str">
        <f>IF(Q1307="Campo","@Campos(posicao = "&amp;K1307&amp;", tipo = '"&amp;R1307&amp;"')@Column(name = """&amp;L1307&amp;""")"&amp;IF(R1307="D","@Temporal(TemporalType.DATE)","")&amp;"private "&amp;VLOOKUP(TEXT(R1307,"@"),Apoio!A:B,2,0)&amp;" "&amp;SUBSTITUTE(LOWER(LEFT(L1307,1))&amp;RIGHT(PROPER(L1307),LEN(L1307)-1),"_","")&amp;";",IF(ISNUMBER(Q1307),IF(R1307="R","@Entity@Table(name = ""reg_"&amp;LOWER(J1307)&amp;""")@XmlRootElement","")&amp;VLOOKUP(J1307,Blocos!D:I,6,0)&amp;Apoio!$E$1&amp;Y1307,""))</f>
        <v>@Campos(posicao = 2, tipo = 'C')@Column(name = "COD_MOD")private String codMod;</v>
      </c>
      <c r="X1307" s="190" t="str">
        <f>IF(ISNUMBER(Q1307),COUNTIF(Blocos!G:G,J1307),"")</f>
        <v/>
      </c>
      <c r="Y1307" s="190" t="str">
        <f>IF(OR(X1307=0,X1307=""),"",VLOOKUP(SUMIFS(Blocos!A:A,Blocos!H:H,'EFD REGISTROS e Campos (2)'!X1307,Blocos!G:G,'EFD REGISTROS e Campos (2)'!J1307),Blocos!A:L,12,0))</f>
        <v/>
      </c>
      <c r="Z1307" s="190" t="str">
        <f>IF(ISNUMBER(Q1308),VLOOKUP(J1307,Blocos!D:G,4,0),"")</f>
        <v/>
      </c>
      <c r="AA1307" s="190" t="str">
        <f>IF(ISNUMBER(Q1307),CONCATENATE("CREATE TABLE ""reg_",LOWER(J1307),""" (""ID"" bigint NOT NULL AUTO_INCREMENT,  ""HASHFILE"" varchar(255) DEFAULT NULL, ""ID_PAI"" bigint NOT NULL,"),IF(Q1307="Campo",CONCATENATE("""",L1307,""" ",VLOOKUP(R1307,Apoio!A:C,3,0)),""))&amp;IF(Z1307="","",CONCATENATE("PRIMARY KEY (""ID""), KEY ""FK_reg_",LOWER(Z1307),"_ID_PAI"" (""ID_PAI""), CONSTRAINT ""FK_reg_",LOWER(Z1307),"_ID_PAI"" FOREIGN KEY (""ID_PAI"") REFERENCES ""reg_",LOWER(Z1307),""" (""ID"")) ENGINE=InnoDB AUTO_INCREMENT=105774 DEFAULT CHARSET=utf8mb4 COLLATE=utf8mb4_0900_ai_ci;"))</f>
        <v>"COD_MOD" varchar(255) DEFAULT NULL,</v>
      </c>
      <c r="AB1307" s="190" t="str">
        <f t="shared" si="147"/>
        <v>`reg_c860`.`COD_MOD`,</v>
      </c>
    </row>
    <row r="1308" spans="1:28" ht="14.5" hidden="1" customHeight="1" x14ac:dyDescent="0.3">
      <c r="J1308" s="187" t="str">
        <f t="shared" si="142"/>
        <v>C860</v>
      </c>
      <c r="K1308" s="181">
        <v>3</v>
      </c>
      <c r="L1308" s="289" t="s">
        <v>702</v>
      </c>
      <c r="M1308" s="182" t="s">
        <v>703</v>
      </c>
      <c r="N1308" s="181" t="s">
        <v>32</v>
      </c>
      <c r="O1308" s="181">
        <v>9</v>
      </c>
      <c r="P1308" s="181" t="s">
        <v>28</v>
      </c>
      <c r="Q1308" s="192" t="str">
        <f t="shared" si="143"/>
        <v>Campo</v>
      </c>
      <c r="R1308" s="192" t="s">
        <v>3607</v>
      </c>
      <c r="S1308" s="191" t="str">
        <f t="shared" si="149"/>
        <v/>
      </c>
      <c r="T1308" s="192" t="str">
        <f t="shared" si="150"/>
        <v>&lt;campo posicao="3"&gt;
&lt;coluna&gt;NR_SAT&lt;/coluna&gt;
&lt;descricao&gt;Número de Série do equipamento SAT&lt;/descricao&gt;
&lt;tipo&gt;I&lt;/tipo&gt;
&lt;/campo&gt;</v>
      </c>
      <c r="U1308" s="192" t="str">
        <f t="shared" si="141"/>
        <v>&lt;campo posicao="3"&gt;
&lt;coluna&gt;NR_SAT&lt;/coluna&gt;
&lt;descricao&gt;Número de Série do equipamento SAT&lt;/descricao&gt;
&lt;tipo&gt;I&lt;/tipo&gt;
&lt;/campo&gt;</v>
      </c>
      <c r="V1308" s="192" t="str">
        <f t="shared" si="151"/>
        <v>{"Column4", "NR_SAT"},</v>
      </c>
      <c r="W1308" s="191" t="str">
        <f>IF(Q1308="Campo","@Campos(posicao = "&amp;K1308&amp;", tipo = '"&amp;R1308&amp;"')@Column(name = """&amp;L1308&amp;""")"&amp;IF(R1308="D","@Temporal(TemporalType.DATE)","")&amp;"private "&amp;VLOOKUP(TEXT(R1308,"@"),Apoio!A:B,2,0)&amp;" "&amp;SUBSTITUTE(LOWER(LEFT(L1308,1))&amp;RIGHT(PROPER(L1308),LEN(L1308)-1),"_","")&amp;";",IF(ISNUMBER(Q1308),IF(R1308="R","@Entity@Table(name = ""reg_"&amp;LOWER(J1308)&amp;""")@XmlRootElement","")&amp;VLOOKUP(J1308,Blocos!D:I,6,0)&amp;Apoio!$E$1&amp;Y1308,""))</f>
        <v>@Campos(posicao = 3, tipo = 'I')@Column(name = "NR_SAT")private int nrSat;</v>
      </c>
      <c r="X1308" s="190" t="str">
        <f>IF(ISNUMBER(Q1308),COUNTIF(Blocos!G:G,J1308),"")</f>
        <v/>
      </c>
      <c r="Y1308" s="190" t="str">
        <f>IF(OR(X1308=0,X1308=""),"",VLOOKUP(SUMIFS(Blocos!A:A,Blocos!H:H,'EFD REGISTROS e Campos (2)'!X1308,Blocos!G:G,'EFD REGISTROS e Campos (2)'!J1308),Blocos!A:L,12,0))</f>
        <v/>
      </c>
      <c r="Z1308" s="190" t="str">
        <f>IF(ISNUMBER(Q1309),VLOOKUP(J1308,Blocos!D:G,4,0),"")</f>
        <v/>
      </c>
      <c r="AA1308" s="190" t="str">
        <f>IF(ISNUMBER(Q1308),CONCATENATE("CREATE TABLE ""reg_",LOWER(J1308),""" (""ID"" bigint NOT NULL AUTO_INCREMENT,  ""HASHFILE"" varchar(255) DEFAULT NULL, ""ID_PAI"" bigint NOT NULL,"),IF(Q1308="Campo",CONCATENATE("""",L1308,""" ",VLOOKUP(R1308,Apoio!A:C,3,0)),""))&amp;IF(Z1308="","",CONCATENATE("PRIMARY KEY (""ID""), KEY ""FK_reg_",LOWER(Z1308),"_ID_PAI"" (""ID_PAI""), CONSTRAINT ""FK_reg_",LOWER(Z1308),"_ID_PAI"" FOREIGN KEY (""ID_PAI"") REFERENCES ""reg_",LOWER(Z1308),""" (""ID"")) ENGINE=InnoDB AUTO_INCREMENT=105774 DEFAULT CHARSET=utf8mb4 COLLATE=utf8mb4_0900_ai_ci;"))</f>
        <v>"NR_SAT" int DEFAULT NULL,</v>
      </c>
      <c r="AB1308" s="190" t="str">
        <f t="shared" si="147"/>
        <v>`reg_c860`.`NR_SAT`,</v>
      </c>
    </row>
    <row r="1309" spans="1:28" ht="14.5" hidden="1" customHeight="1" x14ac:dyDescent="0.3">
      <c r="J1309" s="187" t="str">
        <f t="shared" si="142"/>
        <v>C860</v>
      </c>
      <c r="K1309" s="181">
        <v>4</v>
      </c>
      <c r="L1309" s="289" t="s">
        <v>357</v>
      </c>
      <c r="M1309" s="182" t="s">
        <v>406</v>
      </c>
      <c r="N1309" s="181" t="s">
        <v>32</v>
      </c>
      <c r="O1309" s="181">
        <v>8</v>
      </c>
      <c r="P1309" s="181" t="s">
        <v>28</v>
      </c>
      <c r="Q1309" s="192" t="str">
        <f t="shared" si="143"/>
        <v>Campo</v>
      </c>
      <c r="R1309" s="192" t="s">
        <v>3605</v>
      </c>
      <c r="S1309" s="191" t="str">
        <f t="shared" si="149"/>
        <v/>
      </c>
      <c r="T1309" s="192" t="str">
        <f t="shared" si="150"/>
        <v>&lt;campo posicao="4"&gt;
&lt;coluna&gt;DT_DOC&lt;/coluna&gt;
&lt;descricao&gt;Data de emissão dos documentos fiscais&lt;/descricao&gt;
&lt;tipo&gt;D&lt;/tipo&gt;
&lt;/campo&gt;</v>
      </c>
      <c r="U1309" s="192" t="str">
        <f t="shared" si="141"/>
        <v>&lt;campo posicao="4"&gt;
&lt;coluna&gt;DT_DOC&lt;/coluna&gt;
&lt;descricao&gt;Data de emissão dos documentos fiscais&lt;/descricao&gt;
&lt;tipo&gt;D&lt;/tipo&gt;
&lt;/campo&gt;</v>
      </c>
      <c r="V1309" s="192" t="str">
        <f t="shared" si="151"/>
        <v>{"Column5", "DT_DOC"},</v>
      </c>
      <c r="W1309" s="191" t="str">
        <f>IF(Q1309="Campo","@Campos(posicao = "&amp;K1309&amp;", tipo = '"&amp;R1309&amp;"')@Column(name = """&amp;L1309&amp;""")"&amp;IF(R1309="D","@Temporal(TemporalType.DATE)","")&amp;"private "&amp;VLOOKUP(TEXT(R1309,"@"),Apoio!A:B,2,0)&amp;" "&amp;SUBSTITUTE(LOWER(LEFT(L1309,1))&amp;RIGHT(PROPER(L1309),LEN(L1309)-1),"_","")&amp;";",IF(ISNUMBER(Q1309),IF(R1309="R","@Entity@Table(name = ""reg_"&amp;LOWER(J1309)&amp;""")@XmlRootElement","")&amp;VLOOKUP(J1309,Blocos!D:I,6,0)&amp;Apoio!$E$1&amp;Y1309,""))</f>
        <v>@Campos(posicao = 4, tipo = 'D')@Column(name = "DT_DOC")@Temporal(TemporalType.DATE)private Date dtDoc;</v>
      </c>
      <c r="X1309" s="190" t="str">
        <f>IF(ISNUMBER(Q1309),COUNTIF(Blocos!G:G,J1309),"")</f>
        <v/>
      </c>
      <c r="Y1309" s="190" t="str">
        <f>IF(OR(X1309=0,X1309=""),"",VLOOKUP(SUMIFS(Blocos!A:A,Blocos!H:H,'EFD REGISTROS e Campos (2)'!X1309,Blocos!G:G,'EFD REGISTROS e Campos (2)'!J1309),Blocos!A:L,12,0))</f>
        <v/>
      </c>
      <c r="Z1309" s="190" t="str">
        <f>IF(ISNUMBER(Q1310),VLOOKUP(J1309,Blocos!D:G,4,0),"")</f>
        <v/>
      </c>
      <c r="AA1309" s="190" t="str">
        <f>IF(ISNUMBER(Q1309),CONCATENATE("CREATE TABLE ""reg_",LOWER(J1309),""" (""ID"" bigint NOT NULL AUTO_INCREMENT,  ""HASHFILE"" varchar(255) DEFAULT NULL, ""ID_PAI"" bigint NOT NULL,"),IF(Q1309="Campo",CONCATENATE("""",L1309,""" ",VLOOKUP(R1309,Apoio!A:C,3,0)),""))&amp;IF(Z1309="","",CONCATENATE("PRIMARY KEY (""ID""), KEY ""FK_reg_",LOWER(Z1309),"_ID_PAI"" (""ID_PAI""), CONSTRAINT ""FK_reg_",LOWER(Z1309),"_ID_PAI"" FOREIGN KEY (""ID_PAI"") REFERENCES ""reg_",LOWER(Z1309),""" (""ID"")) ENGINE=InnoDB AUTO_INCREMENT=105774 DEFAULT CHARSET=utf8mb4 COLLATE=utf8mb4_0900_ai_ci;"))</f>
        <v>"DT_DOC" date DEFAULT NULL,</v>
      </c>
      <c r="AB1309" s="190" t="str">
        <f t="shared" si="147"/>
        <v>`reg_c860`.`DT_DOC`,</v>
      </c>
    </row>
    <row r="1310" spans="1:28" ht="14.5" hidden="1" customHeight="1" x14ac:dyDescent="0.3">
      <c r="J1310" s="187" t="str">
        <f t="shared" si="142"/>
        <v>C860</v>
      </c>
      <c r="K1310" s="181">
        <v>5</v>
      </c>
      <c r="L1310" s="289" t="s">
        <v>1792</v>
      </c>
      <c r="M1310" s="182" t="s">
        <v>1793</v>
      </c>
      <c r="N1310" s="181" t="s">
        <v>32</v>
      </c>
      <c r="O1310" s="181">
        <v>6</v>
      </c>
      <c r="P1310" s="181" t="s">
        <v>28</v>
      </c>
      <c r="Q1310" s="192" t="str">
        <f t="shared" si="143"/>
        <v>Campo</v>
      </c>
      <c r="R1310" s="192" t="s">
        <v>3607</v>
      </c>
      <c r="S1310" s="191" t="str">
        <f t="shared" si="149"/>
        <v/>
      </c>
      <c r="T1310" s="192" t="str">
        <f t="shared" si="150"/>
        <v>&lt;campo posicao="5"&gt;
&lt;coluna&gt;DOC_INI&lt;/coluna&gt;
&lt;descricao&gt;Número do documento inicial&lt;/descricao&gt;
&lt;tipo&gt;I&lt;/tipo&gt;
&lt;/campo&gt;</v>
      </c>
      <c r="U1310" s="192" t="str">
        <f t="shared" si="141"/>
        <v>&lt;campo posicao="5"&gt;
&lt;coluna&gt;DOC_INI&lt;/coluna&gt;
&lt;descricao&gt;Número do documento inicial&lt;/descricao&gt;
&lt;tipo&gt;I&lt;/tipo&gt;
&lt;/campo&gt;</v>
      </c>
      <c r="V1310" s="192" t="str">
        <f t="shared" si="151"/>
        <v>{"Column6", "DOC_INI"},</v>
      </c>
      <c r="W1310" s="191" t="str">
        <f>IF(Q1310="Campo","@Campos(posicao = "&amp;K1310&amp;", tipo = '"&amp;R1310&amp;"')@Column(name = """&amp;L1310&amp;""")"&amp;IF(R1310="D","@Temporal(TemporalType.DATE)","")&amp;"private "&amp;VLOOKUP(TEXT(R1310,"@"),Apoio!A:B,2,0)&amp;" "&amp;SUBSTITUTE(LOWER(LEFT(L1310,1))&amp;RIGHT(PROPER(L1310),LEN(L1310)-1),"_","")&amp;";",IF(ISNUMBER(Q1310),IF(R1310="R","@Entity@Table(name = ""reg_"&amp;LOWER(J1310)&amp;""")@XmlRootElement","")&amp;VLOOKUP(J1310,Blocos!D:I,6,0)&amp;Apoio!$E$1&amp;Y1310,""))</f>
        <v>@Campos(posicao = 5, tipo = 'I')@Column(name = "DOC_INI")private int docIni;</v>
      </c>
      <c r="X1310" s="190" t="str">
        <f>IF(ISNUMBER(Q1310),COUNTIF(Blocos!G:G,J1310),"")</f>
        <v/>
      </c>
      <c r="Y1310" s="190" t="str">
        <f>IF(OR(X1310=0,X1310=""),"",VLOOKUP(SUMIFS(Blocos!A:A,Blocos!H:H,'EFD REGISTROS e Campos (2)'!X1310,Blocos!G:G,'EFD REGISTROS e Campos (2)'!J1310),Blocos!A:L,12,0))</f>
        <v/>
      </c>
      <c r="Z1310" s="190" t="str">
        <f>IF(ISNUMBER(Q1311),VLOOKUP(J1310,Blocos!D:G,4,0),"")</f>
        <v/>
      </c>
      <c r="AA1310" s="190" t="str">
        <f>IF(ISNUMBER(Q1310),CONCATENATE("CREATE TABLE ""reg_",LOWER(J1310),""" (""ID"" bigint NOT NULL AUTO_INCREMENT,  ""HASHFILE"" varchar(255) DEFAULT NULL, ""ID_PAI"" bigint NOT NULL,"),IF(Q1310="Campo",CONCATENATE("""",L1310,""" ",VLOOKUP(R1310,Apoio!A:C,3,0)),""))&amp;IF(Z1310="","",CONCATENATE("PRIMARY KEY (""ID""), KEY ""FK_reg_",LOWER(Z1310),"_ID_PAI"" (""ID_PAI""), CONSTRAINT ""FK_reg_",LOWER(Z1310),"_ID_PAI"" FOREIGN KEY (""ID_PAI"") REFERENCES ""reg_",LOWER(Z1310),""" (""ID"")) ENGINE=InnoDB AUTO_INCREMENT=105774 DEFAULT CHARSET=utf8mb4 COLLATE=utf8mb4_0900_ai_ci;"))</f>
        <v>"DOC_INI" int DEFAULT NULL,</v>
      </c>
      <c r="AB1310" s="190" t="str">
        <f t="shared" si="147"/>
        <v>`reg_c860`.`DOC_INI`,</v>
      </c>
    </row>
    <row r="1311" spans="1:28" ht="14.5" hidden="1" customHeight="1" x14ac:dyDescent="0.3">
      <c r="J1311" s="187" t="str">
        <f t="shared" si="142"/>
        <v>C860</v>
      </c>
      <c r="K1311" s="217">
        <v>6</v>
      </c>
      <c r="L1311" s="291" t="s">
        <v>1794</v>
      </c>
      <c r="M1311" s="214" t="s">
        <v>1795</v>
      </c>
      <c r="N1311" s="217" t="s">
        <v>32</v>
      </c>
      <c r="O1311" s="217">
        <v>6</v>
      </c>
      <c r="P1311" s="217" t="s">
        <v>28</v>
      </c>
      <c r="Q1311" s="192" t="str">
        <f t="shared" si="143"/>
        <v>Campo</v>
      </c>
      <c r="R1311" s="192" t="s">
        <v>3607</v>
      </c>
      <c r="S1311" s="191" t="str">
        <f t="shared" si="149"/>
        <v/>
      </c>
      <c r="T1311" s="192" t="str">
        <f t="shared" si="150"/>
        <v>&lt;campo posicao="6"&gt;
&lt;coluna&gt;DOC_FIM&lt;/coluna&gt;
&lt;descricao&gt;Número do documento final&lt;/descricao&gt;
&lt;tipo&gt;I&lt;/tipo&gt;
&lt;/campo&gt;</v>
      </c>
      <c r="U1311" s="192" t="str">
        <f t="shared" si="141"/>
        <v>&lt;campo posicao="6"&gt;
&lt;coluna&gt;DOC_FIM&lt;/coluna&gt;
&lt;descricao&gt;Número do documento final&lt;/descricao&gt;
&lt;tipo&gt;I&lt;/tipo&gt;
&lt;/campo&gt;</v>
      </c>
      <c r="V1311" s="192" t="str">
        <f t="shared" si="151"/>
        <v>{"Column7", "DOC_FIM"},</v>
      </c>
      <c r="W1311" s="191" t="str">
        <f>IF(Q1311="Campo","@Campos(posicao = "&amp;K1311&amp;", tipo = '"&amp;R1311&amp;"')@Column(name = """&amp;L1311&amp;""")"&amp;IF(R1311="D","@Temporal(TemporalType.DATE)","")&amp;"private "&amp;VLOOKUP(TEXT(R1311,"@"),Apoio!A:B,2,0)&amp;" "&amp;SUBSTITUTE(LOWER(LEFT(L1311,1))&amp;RIGHT(PROPER(L1311),LEN(L1311)-1),"_","")&amp;";",IF(ISNUMBER(Q1311),IF(R1311="R","@Entity@Table(name = ""reg_"&amp;LOWER(J1311)&amp;""")@XmlRootElement","")&amp;VLOOKUP(J1311,Blocos!D:I,6,0)&amp;Apoio!$E$1&amp;Y1311,""))</f>
        <v>@Campos(posicao = 6, tipo = 'I')@Column(name = "DOC_FIM")private int docFim;</v>
      </c>
      <c r="X1311" s="190" t="str">
        <f>IF(ISNUMBER(Q1311),COUNTIF(Blocos!G:G,J1311),"")</f>
        <v/>
      </c>
      <c r="Y1311" s="190" t="str">
        <f>IF(OR(X1311=0,X1311=""),"",VLOOKUP(SUMIFS(Blocos!A:A,Blocos!H:H,'EFD REGISTROS e Campos (2)'!X1311,Blocos!G:G,'EFD REGISTROS e Campos (2)'!J1311),Blocos!A:L,12,0))</f>
        <v/>
      </c>
      <c r="Z1311" s="190" t="str">
        <f>IF(ISNUMBER(Q1312),VLOOKUP(J1311,Blocos!D:G,4,0),"")</f>
        <v>C001</v>
      </c>
      <c r="AA1311" s="190" t="str">
        <f>IF(ISNUMBER(Q1311),CONCATENATE("CREATE TABLE ""reg_",LOWER(J1311),""" (""ID"" bigint NOT NULL AUTO_INCREMENT,  ""HASHFILE"" varchar(255) DEFAULT NULL, ""ID_PAI"" bigint NOT NULL,"),IF(Q1311="Campo",CONCATENATE("""",L1311,""" ",VLOOKUP(R1311,Apoio!A:C,3,0)),""))&amp;IF(Z1311="","",CONCATENATE("PRIMARY KEY (""ID""), KEY ""FK_reg_",LOWER(Z1311),"_ID_PAI"" (""ID_PAI""), CONSTRAINT ""FK_reg_",LOWER(Z1311),"_ID_PAI"" FOREIGN KEY (""ID_PAI"") REFERENCES ""reg_",LOWER(Z1311),""" (""ID"")) ENGINE=InnoDB AUTO_INCREMENT=105774 DEFAULT CHARSET=utf8mb4 COLLATE=utf8mb4_0900_ai_ci;"))</f>
        <v>"DOC_FIM" int DEFAULT NULL,PRIMARY KEY ("ID"), KEY "FK_reg_c001_ID_PAI" ("ID_PAI"), CONSTRAINT "FK_reg_c001_ID_PAI" FOREIGN KEY ("ID_PAI") REFERENCES "reg_c001" ("ID")) ENGINE=InnoDB AUTO_INCREMENT=105774 DEFAULT CHARSET=utf8mb4 COLLATE=utf8mb4_0900_ai_ci;</v>
      </c>
      <c r="AB1311" s="190" t="str">
        <f t="shared" si="147"/>
        <v>`reg_c860`.`DOC_FIM`,FROM `efdicms`.`reg_c860`;"</v>
      </c>
    </row>
    <row r="1312" spans="1:28" ht="14.5" hidden="1" customHeight="1" collapsed="1" x14ac:dyDescent="0.3">
      <c r="A1312" s="195" t="s">
        <v>1471</v>
      </c>
      <c r="B1312" s="195"/>
      <c r="C1312" s="195"/>
      <c r="D1312" s="195"/>
      <c r="E1312" s="195" t="s">
        <v>1796</v>
      </c>
      <c r="F1312" s="195"/>
      <c r="G1312" s="195"/>
      <c r="H1312" s="195"/>
      <c r="I1312" s="195" t="s">
        <v>144</v>
      </c>
      <c r="J1312" s="187" t="str">
        <f t="shared" si="142"/>
        <v>C870</v>
      </c>
      <c r="K1312" s="195" t="s">
        <v>1797</v>
      </c>
      <c r="L1312" s="245"/>
      <c r="M1312" s="246"/>
      <c r="N1312" s="247"/>
      <c r="O1312" s="247"/>
      <c r="P1312" s="247"/>
      <c r="Q1312" s="192">
        <f t="shared" si="143"/>
        <v>3</v>
      </c>
      <c r="S1312" s="191" t="str">
        <f t="shared" si="149"/>
        <v>&lt;/registro&gt;
&lt;registro codigo="C870" perfil="B" nivel="3"&gt;</v>
      </c>
      <c r="T1312" s="192" t="str">
        <f t="shared" si="150"/>
        <v/>
      </c>
      <c r="U1312" s="192" t="str">
        <f t="shared" si="141"/>
        <v>&lt;/registro&gt;
&lt;registro codigo="C870" perfil="B" nivel="3"&gt;</v>
      </c>
      <c r="V1312" s="192" t="str">
        <f t="shared" si="151"/>
        <v/>
      </c>
      <c r="W1312" s="191" t="str">
        <f>IF(Q1312="Campo","@Campos(posicao = "&amp;K1312&amp;", tipo = '"&amp;R1312&amp;"')@Column(name = """&amp;L1312&amp;""")"&amp;IF(R1312="D","@Temporal(TemporalType.DATE)","")&amp;"private "&amp;VLOOKUP(TEXT(R1312,"@"),Apoio!A:B,2,0)&amp;" "&amp;SUBSTITUTE(LOWER(LEFT(L1312,1))&amp;RIGHT(PROPER(L1312),LEN(L1312)-1),"_","")&amp;";",IF(ISNUMBER(Q1312),IF(R1312="R","@Entity@Table(name = ""reg_"&amp;LOWER(J1312)&amp;""")@XmlRootElement","")&amp;VLOOKUP(J1312,Blocos!D:I,6,0)&amp;Apoio!$E$1&amp;Y1312,""))</f>
        <v>@Registros(nivel = 3) public class RegC870 implements Serializable { private static final long serialVersionUID = 1L; @Id @GeneratedValue(strategy = GenerationType.IDENTITY) @Basic(optional = false) @Column(name = "ID" ) private Long id;@ManyToOne(fetch = FetchType.LAZY) @JoinColumn(name = "ID_PAI", nullable = false) private RegC860 idPai; public RegC860 getIdPai() {return idPai;}public void setIdPai(Object idPai) {this.idPai = (RegC860) idPai;}public RegC870() { } public RegC870(Long id) { this.id = id; } public RegC870(Long id, RegC860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RegC880 regC880;public RegC880 getRegC880() {return regC880;}public void setRegC880(RegC880 regC880) {this.regC880 = regC880;}</v>
      </c>
      <c r="X1312" s="190">
        <f>IF(ISNUMBER(Q1312),COUNTIF(Blocos!G:G,J1312),"")</f>
        <v>1</v>
      </c>
      <c r="Y1312" s="190" t="str">
        <f>IF(OR(X1312=0,X1312=""),"",VLOOKUP(SUMIFS(Blocos!A:A,Blocos!H:H,'EFD REGISTROS e Campos (2)'!X1312,Blocos!G:G,'EFD REGISTROS e Campos (2)'!J1312),Blocos!A:L,12,0))</f>
        <v>@OneToOne(optional = true, cascade = CascadeType.ALL, fetch = FetchType.LAZY, mappedBy = "idPai")private  RegC880 regC880;public RegC880 getRegC880() {return regC880;}public void setRegC880(RegC880 regC880) {this.regC880 = regC880;}</v>
      </c>
      <c r="Z1312" s="190" t="str">
        <f>IF(ISNUMBER(Q1313),VLOOKUP(J1312,Blocos!D:G,4,0),"")</f>
        <v/>
      </c>
      <c r="AA1312" s="190" t="str">
        <f>IF(ISNUMBER(Q1312),CONCATENATE("CREATE TABLE ""reg_",LOWER(J1312),""" (""ID"" bigint NOT NULL AUTO_INCREMENT,  ""HASHFILE"" varchar(255) DEFAULT NULL, ""ID_PAI"" bigint NOT NULL,"),IF(Q1312="Campo",CONCATENATE("""",L1312,""" ",VLOOKUP(R1312,Apoio!A:C,3,0)),""))&amp;IF(Z1312="","",CONCATENATE("PRIMARY KEY (""ID""), KEY ""FK_reg_",LOWER(Z1312),"_ID_PAI"" (""ID_PAI""), CONSTRAINT ""FK_reg_",LOWER(Z1312),"_ID_PAI"" FOREIGN KEY (""ID_PAI"") REFERENCES ""reg_",LOWER(Z1312),""" (""ID"")) ENGINE=InnoDB AUTO_INCREMENT=105774 DEFAULT CHARSET=utf8mb4 COLLATE=utf8mb4_0900_ai_ci;"))</f>
        <v>CREATE TABLE "reg_c870" ("ID" bigint NOT NULL AUTO_INCREMENT,  "HASHFILE" varchar(255) DEFAULT NULL, "ID_PAI" bigint NOT NULL,</v>
      </c>
      <c r="AB1312" s="190" t="str">
        <f t="shared" si="147"/>
        <v/>
      </c>
    </row>
    <row r="1313" spans="1:28" ht="14.5" hidden="1" customHeight="1" x14ac:dyDescent="0.3">
      <c r="J1313" s="187" t="str">
        <f t="shared" si="142"/>
        <v>C870</v>
      </c>
      <c r="K1313" s="181">
        <v>1</v>
      </c>
      <c r="L1313" s="289" t="s">
        <v>25</v>
      </c>
      <c r="M1313" s="204" t="s">
        <v>1798</v>
      </c>
      <c r="N1313" s="181" t="s">
        <v>27</v>
      </c>
      <c r="O1313" s="181" t="s">
        <v>1799</v>
      </c>
      <c r="P1313" s="181" t="s">
        <v>28</v>
      </c>
      <c r="Q1313" s="192" t="str">
        <f t="shared" si="143"/>
        <v>Campo</v>
      </c>
      <c r="R1313" s="192" t="s">
        <v>27</v>
      </c>
      <c r="S1313" s="191" t="str">
        <f t="shared" si="149"/>
        <v/>
      </c>
      <c r="T1313" s="192" t="str">
        <f t="shared" si="150"/>
        <v>&lt;campo posicao="1"&gt;
&lt;coluna&gt;REG&lt;/coluna&gt;
&lt;descricao&gt;Texto fixo contendo "C870”&lt;/descricao&gt;
&lt;tipo&gt;C&lt;/tipo&gt;
&lt;/campo&gt;</v>
      </c>
      <c r="U1313" s="192" t="str">
        <f t="shared" si="141"/>
        <v>&lt;campo posicao="1"&gt;
&lt;coluna&gt;REG&lt;/coluna&gt;
&lt;descricao&gt;Texto fixo contendo "C870”&lt;/descricao&gt;
&lt;tipo&gt;C&lt;/tipo&gt;
&lt;/campo&gt;</v>
      </c>
      <c r="V1313" s="192" t="str">
        <f t="shared" si="151"/>
        <v>{"Column2", "REG"},</v>
      </c>
      <c r="W1313" s="191" t="str">
        <f>IF(Q1313="Campo","@Campos(posicao = "&amp;K1313&amp;", tipo = '"&amp;R1313&amp;"')@Column(name = """&amp;L1313&amp;""")"&amp;IF(R1313="D","@Temporal(TemporalType.DATE)","")&amp;"private "&amp;VLOOKUP(TEXT(R1313,"@"),Apoio!A:B,2,0)&amp;" "&amp;SUBSTITUTE(LOWER(LEFT(L1313,1))&amp;RIGHT(PROPER(L1313),LEN(L1313)-1),"_","")&amp;";",IF(ISNUMBER(Q1313),IF(R1313="R","@Entity@Table(name = ""reg_"&amp;LOWER(J1313)&amp;""")@XmlRootElement","")&amp;VLOOKUP(J1313,Blocos!D:I,6,0)&amp;Apoio!$E$1&amp;Y1313,""))</f>
        <v>@Campos(posicao = 1, tipo = 'C')@Column(name = "REG")private String reg;</v>
      </c>
      <c r="X1313" s="190" t="str">
        <f>IF(ISNUMBER(Q1313),COUNTIF(Blocos!G:G,J1313),"")</f>
        <v/>
      </c>
      <c r="Y1313" s="190" t="str">
        <f>IF(OR(X1313=0,X1313=""),"",VLOOKUP(SUMIFS(Blocos!A:A,Blocos!H:H,'EFD REGISTROS e Campos (2)'!X1313,Blocos!G:G,'EFD REGISTROS e Campos (2)'!J1313),Blocos!A:L,12,0))</f>
        <v/>
      </c>
      <c r="Z1313" s="190" t="str">
        <f>IF(ISNUMBER(Q1314),VLOOKUP(J1313,Blocos!D:G,4,0),"")</f>
        <v/>
      </c>
      <c r="AA1313" s="190" t="str">
        <f>IF(ISNUMBER(Q1313),CONCATENATE("CREATE TABLE ""reg_",LOWER(J1313),""" (""ID"" bigint NOT NULL AUTO_INCREMENT,  ""HASHFILE"" varchar(255) DEFAULT NULL, ""ID_PAI"" bigint NOT NULL,"),IF(Q1313="Campo",CONCATENATE("""",L1313,""" ",VLOOKUP(R1313,Apoio!A:C,3,0)),""))&amp;IF(Z1313="","",CONCATENATE("PRIMARY KEY (""ID""), KEY ""FK_reg_",LOWER(Z1313),"_ID_PAI"" (""ID_PAI""), CONSTRAINT ""FK_reg_",LOWER(Z1313),"_ID_PAI"" FOREIGN KEY (""ID_PAI"") REFERENCES ""reg_",LOWER(Z1313),""" (""ID"")) ENGINE=InnoDB AUTO_INCREMENT=105774 DEFAULT CHARSET=utf8mb4 COLLATE=utf8mb4_0900_ai_ci;"))</f>
        <v>"REG" varchar(255) DEFAULT NULL,</v>
      </c>
      <c r="AB1313" s="190" t="str">
        <f t="shared" si="147"/>
        <v>USE `efdicms`;SELECT `reg_c870`.`REG`,</v>
      </c>
    </row>
    <row r="1314" spans="1:28" ht="14.5" hidden="1" customHeight="1" x14ac:dyDescent="0.3">
      <c r="J1314" s="187" t="str">
        <f t="shared" si="142"/>
        <v>C870</v>
      </c>
      <c r="K1314" s="181">
        <v>2</v>
      </c>
      <c r="L1314" s="289" t="s">
        <v>163</v>
      </c>
      <c r="M1314" s="204" t="s">
        <v>801</v>
      </c>
      <c r="N1314" s="181" t="s">
        <v>27</v>
      </c>
      <c r="O1314" s="181">
        <v>60</v>
      </c>
      <c r="P1314" s="181" t="s">
        <v>28</v>
      </c>
      <c r="Q1314" s="192" t="str">
        <f t="shared" si="143"/>
        <v>Campo</v>
      </c>
      <c r="R1314" s="192" t="s">
        <v>27</v>
      </c>
      <c r="S1314" s="191" t="str">
        <f t="shared" si="149"/>
        <v/>
      </c>
      <c r="T1314" s="192" t="str">
        <f t="shared" si="150"/>
        <v>&lt;campo posicao="2"&gt;
&lt;coluna&gt;COD_ITEM&lt;/coluna&gt;
&lt;descricao&gt;Código do item (campo 02 do Registro 0200)&lt;/descricao&gt;
&lt;tipo&gt;C&lt;/tipo&gt;
&lt;/campo&gt;</v>
      </c>
      <c r="U1314" s="192" t="str">
        <f t="shared" si="141"/>
        <v>&lt;campo posicao="2"&gt;
&lt;coluna&gt;COD_ITEM&lt;/coluna&gt;
&lt;descricao&gt;Código do item (campo 02 do Registro 0200)&lt;/descricao&gt;
&lt;tipo&gt;C&lt;/tipo&gt;
&lt;/campo&gt;</v>
      </c>
      <c r="V1314" s="192" t="str">
        <f t="shared" si="151"/>
        <v>{"Column3", "COD_ITEM"},</v>
      </c>
      <c r="W1314" s="191" t="str">
        <f>IF(Q1314="Campo","@Campos(posicao = "&amp;K1314&amp;", tipo = '"&amp;R1314&amp;"')@Column(name = """&amp;L1314&amp;""")"&amp;IF(R1314="D","@Temporal(TemporalType.DATE)","")&amp;"private "&amp;VLOOKUP(TEXT(R1314,"@"),Apoio!A:B,2,0)&amp;" "&amp;SUBSTITUTE(LOWER(LEFT(L1314,1))&amp;RIGHT(PROPER(L1314),LEN(L1314)-1),"_","")&amp;";",IF(ISNUMBER(Q1314),IF(R1314="R","@Entity@Table(name = ""reg_"&amp;LOWER(J1314)&amp;""")@XmlRootElement","")&amp;VLOOKUP(J1314,Blocos!D:I,6,0)&amp;Apoio!$E$1&amp;Y1314,""))</f>
        <v>@Campos(posicao = 2, tipo = 'C')@Column(name = "COD_ITEM")private String codItem;</v>
      </c>
      <c r="X1314" s="190" t="str">
        <f>IF(ISNUMBER(Q1314),COUNTIF(Blocos!G:G,J1314),"")</f>
        <v/>
      </c>
      <c r="Y1314" s="190" t="str">
        <f>IF(OR(X1314=0,X1314=""),"",VLOOKUP(SUMIFS(Blocos!A:A,Blocos!H:H,'EFD REGISTROS e Campos (2)'!X1314,Blocos!G:G,'EFD REGISTROS e Campos (2)'!J1314),Blocos!A:L,12,0))</f>
        <v/>
      </c>
      <c r="Z1314" s="190" t="str">
        <f>IF(ISNUMBER(Q1315),VLOOKUP(J1314,Blocos!D:G,4,0),"")</f>
        <v/>
      </c>
      <c r="AA1314" s="190" t="str">
        <f>IF(ISNUMBER(Q1314),CONCATENATE("CREATE TABLE ""reg_",LOWER(J1314),""" (""ID"" bigint NOT NULL AUTO_INCREMENT,  ""HASHFILE"" varchar(255) DEFAULT NULL, ""ID_PAI"" bigint NOT NULL,"),IF(Q1314="Campo",CONCATENATE("""",L1314,""" ",VLOOKUP(R1314,Apoio!A:C,3,0)),""))&amp;IF(Z1314="","",CONCATENATE("PRIMARY KEY (""ID""), KEY ""FK_reg_",LOWER(Z1314),"_ID_PAI"" (""ID_PAI""), CONSTRAINT ""FK_reg_",LOWER(Z1314),"_ID_PAI"" FOREIGN KEY (""ID_PAI"") REFERENCES ""reg_",LOWER(Z1314),""" (""ID"")) ENGINE=InnoDB AUTO_INCREMENT=105774 DEFAULT CHARSET=utf8mb4 COLLATE=utf8mb4_0900_ai_ci;"))</f>
        <v>"COD_ITEM" varchar(255) DEFAULT NULL,</v>
      </c>
      <c r="AB1314" s="190" t="str">
        <f t="shared" si="147"/>
        <v>`reg_c870`.`COD_ITEM`,</v>
      </c>
    </row>
    <row r="1315" spans="1:28" ht="14.5" hidden="1" customHeight="1" x14ac:dyDescent="0.3">
      <c r="J1315" s="187" t="str">
        <f t="shared" si="142"/>
        <v>C870</v>
      </c>
      <c r="K1315" s="181">
        <v>3</v>
      </c>
      <c r="L1315" s="289" t="s">
        <v>804</v>
      </c>
      <c r="M1315" s="204" t="s">
        <v>805</v>
      </c>
      <c r="N1315" s="181" t="s">
        <v>32</v>
      </c>
      <c r="O1315" s="181" t="s">
        <v>28</v>
      </c>
      <c r="P1315" s="181">
        <v>5</v>
      </c>
      <c r="Q1315" s="192" t="str">
        <f t="shared" si="143"/>
        <v>Campo</v>
      </c>
      <c r="R1315" s="192" t="s">
        <v>3606</v>
      </c>
      <c r="S1315" s="191" t="str">
        <f t="shared" si="149"/>
        <v/>
      </c>
      <c r="T1315" s="192" t="str">
        <f t="shared" si="150"/>
        <v>&lt;campo posicao="3"&gt;
&lt;coluna&gt;QTD&lt;/coluna&gt;
&lt;descricao&gt;Quantidade do item&lt;/descricao&gt;
&lt;tipo&gt;R&lt;/tipo&gt;
&lt;/campo&gt;</v>
      </c>
      <c r="U1315" s="192" t="str">
        <f t="shared" si="141"/>
        <v>&lt;campo posicao="3"&gt;
&lt;coluna&gt;QTD&lt;/coluna&gt;
&lt;descricao&gt;Quantidade do item&lt;/descricao&gt;
&lt;tipo&gt;R&lt;/tipo&gt;
&lt;/campo&gt;</v>
      </c>
      <c r="V1315" s="192" t="str">
        <f t="shared" si="151"/>
        <v>{"Column4", "QTD"},</v>
      </c>
      <c r="W1315" s="191" t="str">
        <f>IF(Q1315="Campo","@Campos(posicao = "&amp;K1315&amp;", tipo = '"&amp;R1315&amp;"')@Column(name = """&amp;L1315&amp;""")"&amp;IF(R1315="D","@Temporal(TemporalType.DATE)","")&amp;"private "&amp;VLOOKUP(TEXT(R1315,"@"),Apoio!A:B,2,0)&amp;" "&amp;SUBSTITUTE(LOWER(LEFT(L1315,1))&amp;RIGHT(PROPER(L1315),LEN(L1315)-1),"_","")&amp;";",IF(ISNUMBER(Q1315),IF(R1315="R","@Entity@Table(name = ""reg_"&amp;LOWER(J1315)&amp;""")@XmlRootElement","")&amp;VLOOKUP(J1315,Blocos!D:I,6,0)&amp;Apoio!$E$1&amp;Y1315,""))</f>
        <v>@Campos(posicao = 3, tipo = 'R')@Column(name = "QTD")private BigDecimal qtd;</v>
      </c>
      <c r="X1315" s="190" t="str">
        <f>IF(ISNUMBER(Q1315),COUNTIF(Blocos!G:G,J1315),"")</f>
        <v/>
      </c>
      <c r="Y1315" s="190" t="str">
        <f>IF(OR(X1315=0,X1315=""),"",VLOOKUP(SUMIFS(Blocos!A:A,Blocos!H:H,'EFD REGISTROS e Campos (2)'!X1315,Blocos!G:G,'EFD REGISTROS e Campos (2)'!J1315),Blocos!A:L,12,0))</f>
        <v/>
      </c>
      <c r="Z1315" s="190" t="str">
        <f>IF(ISNUMBER(Q1316),VLOOKUP(J1315,Blocos!D:G,4,0),"")</f>
        <v/>
      </c>
      <c r="AA1315" s="190" t="str">
        <f>IF(ISNUMBER(Q1315),CONCATENATE("CREATE TABLE ""reg_",LOWER(J1315),""" (""ID"" bigint NOT NULL AUTO_INCREMENT,  ""HASHFILE"" varchar(255) DEFAULT NULL, ""ID_PAI"" bigint NOT NULL,"),IF(Q1315="Campo",CONCATENATE("""",L1315,""" ",VLOOKUP(R1315,Apoio!A:C,3,0)),""))&amp;IF(Z1315="","",CONCATENATE("PRIMARY KEY (""ID""), KEY ""FK_reg_",LOWER(Z1315),"_ID_PAI"" (""ID_PAI""), CONSTRAINT ""FK_reg_",LOWER(Z1315),"_ID_PAI"" FOREIGN KEY (""ID_PAI"") REFERENCES ""reg_",LOWER(Z1315),""" (""ID"")) ENGINE=InnoDB AUTO_INCREMENT=105774 DEFAULT CHARSET=utf8mb4 COLLATE=utf8mb4_0900_ai_ci;"))</f>
        <v>"QTD" decimal(15,6) DEFAULT NULL,</v>
      </c>
      <c r="AB1315" s="190" t="str">
        <f t="shared" si="147"/>
        <v>`reg_c870`.`QTD`,</v>
      </c>
    </row>
    <row r="1316" spans="1:28" ht="14.5" hidden="1" customHeight="1" x14ac:dyDescent="0.3">
      <c r="J1316" s="187" t="str">
        <f t="shared" si="142"/>
        <v>C870</v>
      </c>
      <c r="K1316" s="181">
        <v>4</v>
      </c>
      <c r="L1316" s="289" t="s">
        <v>156</v>
      </c>
      <c r="M1316" s="204" t="s">
        <v>806</v>
      </c>
      <c r="N1316" s="181" t="s">
        <v>27</v>
      </c>
      <c r="O1316" s="181">
        <v>6</v>
      </c>
      <c r="P1316" s="181" t="s">
        <v>28</v>
      </c>
      <c r="Q1316" s="192" t="str">
        <f t="shared" si="143"/>
        <v>Campo</v>
      </c>
      <c r="R1316" s="192" t="s">
        <v>27</v>
      </c>
      <c r="S1316" s="191" t="str">
        <f t="shared" si="149"/>
        <v/>
      </c>
      <c r="T1316" s="192" t="str">
        <f t="shared" si="150"/>
        <v>&lt;campo posicao="4"&gt;
&lt;coluna&gt;UNID&lt;/coluna&gt;
&lt;descricao&gt;Unidade do item (Campo 02 do registro 0190)&lt;/descricao&gt;
&lt;tipo&gt;C&lt;/tipo&gt;
&lt;/campo&gt;</v>
      </c>
      <c r="U1316" s="192" t="str">
        <f t="shared" si="141"/>
        <v>&lt;campo posicao="4"&gt;
&lt;coluna&gt;UNID&lt;/coluna&gt;
&lt;descricao&gt;Unidade do item (Campo 02 do registro 0190)&lt;/descricao&gt;
&lt;tipo&gt;C&lt;/tipo&gt;
&lt;/campo&gt;</v>
      </c>
      <c r="V1316" s="192" t="str">
        <f t="shared" si="151"/>
        <v>{"Column5", "UNID"},</v>
      </c>
      <c r="W1316" s="191" t="str">
        <f>IF(Q1316="Campo","@Campos(posicao = "&amp;K1316&amp;", tipo = '"&amp;R1316&amp;"')@Column(name = """&amp;L1316&amp;""")"&amp;IF(R1316="D","@Temporal(TemporalType.DATE)","")&amp;"private "&amp;VLOOKUP(TEXT(R1316,"@"),Apoio!A:B,2,0)&amp;" "&amp;SUBSTITUTE(LOWER(LEFT(L1316,1))&amp;RIGHT(PROPER(L1316),LEN(L1316)-1),"_","")&amp;";",IF(ISNUMBER(Q1316),IF(R1316="R","@Entity@Table(name = ""reg_"&amp;LOWER(J1316)&amp;""")@XmlRootElement","")&amp;VLOOKUP(J1316,Blocos!D:I,6,0)&amp;Apoio!$E$1&amp;Y1316,""))</f>
        <v>@Campos(posicao = 4, tipo = 'C')@Column(name = "UNID")private String unid;</v>
      </c>
      <c r="X1316" s="190" t="str">
        <f>IF(ISNUMBER(Q1316),COUNTIF(Blocos!G:G,J1316),"")</f>
        <v/>
      </c>
      <c r="Y1316" s="190" t="str">
        <f>IF(OR(X1316=0,X1316=""),"",VLOOKUP(SUMIFS(Blocos!A:A,Blocos!H:H,'EFD REGISTROS e Campos (2)'!X1316,Blocos!G:G,'EFD REGISTROS e Campos (2)'!J1316),Blocos!A:L,12,0))</f>
        <v/>
      </c>
      <c r="Z1316" s="190" t="str">
        <f>IF(ISNUMBER(Q1317),VLOOKUP(J1316,Blocos!D:G,4,0),"")</f>
        <v/>
      </c>
      <c r="AA1316" s="190" t="str">
        <f>IF(ISNUMBER(Q1316),CONCATENATE("CREATE TABLE ""reg_",LOWER(J1316),""" (""ID"" bigint NOT NULL AUTO_INCREMENT,  ""HASHFILE"" varchar(255) DEFAULT NULL, ""ID_PAI"" bigint NOT NULL,"),IF(Q1316="Campo",CONCATENATE("""",L1316,""" ",VLOOKUP(R1316,Apoio!A:C,3,0)),""))&amp;IF(Z1316="","",CONCATENATE("PRIMARY KEY (""ID""), KEY ""FK_reg_",LOWER(Z1316),"_ID_PAI"" (""ID_PAI""), CONSTRAINT ""FK_reg_",LOWER(Z1316),"_ID_PAI"" FOREIGN KEY (""ID_PAI"") REFERENCES ""reg_",LOWER(Z1316),""" (""ID"")) ENGINE=InnoDB AUTO_INCREMENT=105774 DEFAULT CHARSET=utf8mb4 COLLATE=utf8mb4_0900_ai_ci;"))</f>
        <v>"UNID" varchar(255) DEFAULT NULL,</v>
      </c>
      <c r="AB1316" s="190" t="str">
        <f t="shared" si="147"/>
        <v>`reg_c870`.`UNID`,</v>
      </c>
    </row>
    <row r="1317" spans="1:28" ht="14.5" hidden="1" customHeight="1" x14ac:dyDescent="0.3">
      <c r="J1317" s="187" t="str">
        <f t="shared" si="142"/>
        <v>C870</v>
      </c>
      <c r="K1317" s="181">
        <v>5</v>
      </c>
      <c r="L1317" s="289" t="s">
        <v>813</v>
      </c>
      <c r="M1317" s="204" t="s">
        <v>1082</v>
      </c>
      <c r="N1317" s="181" t="s">
        <v>27</v>
      </c>
      <c r="O1317" s="181" t="s">
        <v>33</v>
      </c>
      <c r="P1317" s="181" t="s">
        <v>28</v>
      </c>
      <c r="Q1317" s="192" t="str">
        <f t="shared" si="143"/>
        <v>Campo</v>
      </c>
      <c r="R1317" s="192" t="s">
        <v>27</v>
      </c>
      <c r="S1317" s="191" t="str">
        <f t="shared" si="149"/>
        <v/>
      </c>
      <c r="T1317" s="192" t="str">
        <f t="shared" si="150"/>
        <v>&lt;campo posicao="5"&gt;
&lt;coluna&gt;CST_ICMS&lt;/coluna&gt;
&lt;descricao&gt;Código da Situação Tributária referente ao ICMS&lt;/descricao&gt;
&lt;tipo&gt;C&lt;/tipo&gt;
&lt;/campo&gt;</v>
      </c>
      <c r="U1317" s="192" t="str">
        <f t="shared" si="141"/>
        <v>&lt;campo posicao="5"&gt;
&lt;coluna&gt;CST_ICMS&lt;/coluna&gt;
&lt;descricao&gt;Código da Situação Tributária referente ao ICMS&lt;/descricao&gt;
&lt;tipo&gt;C&lt;/tipo&gt;
&lt;/campo&gt;</v>
      </c>
      <c r="V1317" s="192" t="str">
        <f t="shared" si="151"/>
        <v>{"Column6", "CST_ICMS"},</v>
      </c>
      <c r="W1317" s="191" t="str">
        <f>IF(Q1317="Campo","@Campos(posicao = "&amp;K1317&amp;", tipo = '"&amp;R1317&amp;"')@Column(name = """&amp;L1317&amp;""")"&amp;IF(R1317="D","@Temporal(TemporalType.DATE)","")&amp;"private "&amp;VLOOKUP(TEXT(R1317,"@"),Apoio!A:B,2,0)&amp;" "&amp;SUBSTITUTE(LOWER(LEFT(L1317,1))&amp;RIGHT(PROPER(L1317),LEN(L1317)-1),"_","")&amp;";",IF(ISNUMBER(Q1317),IF(R1317="R","@Entity@Table(name = ""reg_"&amp;LOWER(J1317)&amp;""")@XmlRootElement","")&amp;VLOOKUP(J1317,Blocos!D:I,6,0)&amp;Apoio!$E$1&amp;Y1317,""))</f>
        <v>@Campos(posicao = 5, tipo = 'C')@Column(name = "CST_ICMS")private String cstIcms;</v>
      </c>
      <c r="X1317" s="190" t="str">
        <f>IF(ISNUMBER(Q1317),COUNTIF(Blocos!G:G,J1317),"")</f>
        <v/>
      </c>
      <c r="Y1317" s="190" t="str">
        <f>IF(OR(X1317=0,X1317=""),"",VLOOKUP(SUMIFS(Blocos!A:A,Blocos!H:H,'EFD REGISTROS e Campos (2)'!X1317,Blocos!G:G,'EFD REGISTROS e Campos (2)'!J1317),Blocos!A:L,12,0))</f>
        <v/>
      </c>
      <c r="Z1317" s="190" t="str">
        <f>IF(ISNUMBER(Q1318),VLOOKUP(J1317,Blocos!D:G,4,0),"")</f>
        <v/>
      </c>
      <c r="AA1317" s="190" t="str">
        <f>IF(ISNUMBER(Q1317),CONCATENATE("CREATE TABLE ""reg_",LOWER(J1317),""" (""ID"" bigint NOT NULL AUTO_INCREMENT,  ""HASHFILE"" varchar(255) DEFAULT NULL, ""ID_PAI"" bigint NOT NULL,"),IF(Q1317="Campo",CONCATENATE("""",L1317,""" ",VLOOKUP(R1317,Apoio!A:C,3,0)),""))&amp;IF(Z1317="","",CONCATENATE("PRIMARY KEY (""ID""), KEY ""FK_reg_",LOWER(Z1317),"_ID_PAI"" (""ID_PAI""), CONSTRAINT ""FK_reg_",LOWER(Z1317),"_ID_PAI"" FOREIGN KEY (""ID_PAI"") REFERENCES ""reg_",LOWER(Z1317),""" (""ID"")) ENGINE=InnoDB AUTO_INCREMENT=105774 DEFAULT CHARSET=utf8mb4 COLLATE=utf8mb4_0900_ai_ci;"))</f>
        <v>"CST_ICMS" varchar(255) DEFAULT NULL,</v>
      </c>
      <c r="AB1317" s="190" t="str">
        <f t="shared" si="147"/>
        <v>`reg_c870`.`CST_ICMS`,</v>
      </c>
    </row>
    <row r="1318" spans="1:28" ht="14.5" hidden="1" customHeight="1" x14ac:dyDescent="0.3">
      <c r="J1318" s="187" t="str">
        <f t="shared" si="142"/>
        <v>C870</v>
      </c>
      <c r="K1318" s="181">
        <v>6</v>
      </c>
      <c r="L1318" s="289" t="s">
        <v>815</v>
      </c>
      <c r="M1318" s="204" t="s">
        <v>816</v>
      </c>
      <c r="N1318" s="181" t="s">
        <v>27</v>
      </c>
      <c r="O1318" s="181" t="s">
        <v>235</v>
      </c>
      <c r="P1318" s="181" t="s">
        <v>28</v>
      </c>
      <c r="Q1318" s="192" t="str">
        <f t="shared" si="143"/>
        <v>Campo</v>
      </c>
      <c r="R1318" s="192" t="s">
        <v>27</v>
      </c>
      <c r="S1318" s="191" t="str">
        <f t="shared" si="149"/>
        <v/>
      </c>
      <c r="T1318" s="192" t="str">
        <f t="shared" si="150"/>
        <v>&lt;campo posicao="6"&gt;
&lt;coluna&gt;CFOP&lt;/coluna&gt;
&lt;descricao&gt;Código Fiscal de Operação e Prestação&lt;/descricao&gt;
&lt;tipo&gt;C&lt;/tipo&gt;
&lt;/campo&gt;</v>
      </c>
      <c r="U1318" s="192" t="str">
        <f t="shared" si="141"/>
        <v>&lt;campo posicao="6"&gt;
&lt;coluna&gt;CFOP&lt;/coluna&gt;
&lt;descricao&gt;Código Fiscal de Operação e Prestação&lt;/descricao&gt;
&lt;tipo&gt;C&lt;/tipo&gt;
&lt;/campo&gt;</v>
      </c>
      <c r="V1318" s="192" t="str">
        <f t="shared" si="151"/>
        <v>{"Column7", "CFOP"},</v>
      </c>
      <c r="W1318" s="191" t="str">
        <f>IF(Q1318="Campo","@Campos(posicao = "&amp;K1318&amp;", tipo = '"&amp;R1318&amp;"')@Column(name = """&amp;L1318&amp;""")"&amp;IF(R1318="D","@Temporal(TemporalType.DATE)","")&amp;"private "&amp;VLOOKUP(TEXT(R1318,"@"),Apoio!A:B,2,0)&amp;" "&amp;SUBSTITUTE(LOWER(LEFT(L1318,1))&amp;RIGHT(PROPER(L1318),LEN(L1318)-1),"_","")&amp;";",IF(ISNUMBER(Q1318),IF(R1318="R","@Entity@Table(name = ""reg_"&amp;LOWER(J1318)&amp;""")@XmlRootElement","")&amp;VLOOKUP(J1318,Blocos!D:I,6,0)&amp;Apoio!$E$1&amp;Y1318,""))</f>
        <v>@Campos(posicao = 6, tipo = 'C')@Column(name = "CFOP")private String cfop;</v>
      </c>
      <c r="X1318" s="190" t="str">
        <f>IF(ISNUMBER(Q1318),COUNTIF(Blocos!G:G,J1318),"")</f>
        <v/>
      </c>
      <c r="Y1318" s="190" t="str">
        <f>IF(OR(X1318=0,X1318=""),"",VLOOKUP(SUMIFS(Blocos!A:A,Blocos!H:H,'EFD REGISTROS e Campos (2)'!X1318,Blocos!G:G,'EFD REGISTROS e Campos (2)'!J1318),Blocos!A:L,12,0))</f>
        <v/>
      </c>
      <c r="Z1318" s="190" t="str">
        <f>IF(ISNUMBER(Q1319),VLOOKUP(J1318,Blocos!D:G,4,0),"")</f>
        <v>C860</v>
      </c>
      <c r="AA1318" s="190" t="str">
        <f>IF(ISNUMBER(Q1318),CONCATENATE("CREATE TABLE ""reg_",LOWER(J1318),""" (""ID"" bigint NOT NULL AUTO_INCREMENT,  ""HASHFILE"" varchar(255) DEFAULT NULL, ""ID_PAI"" bigint NOT NULL,"),IF(Q1318="Campo",CONCATENATE("""",L1318,""" ",VLOOKUP(R1318,Apoio!A:C,3,0)),""))&amp;IF(Z1318="","",CONCATENATE("PRIMARY KEY (""ID""), KEY ""FK_reg_",LOWER(Z1318),"_ID_PAI"" (""ID_PAI""), CONSTRAINT ""FK_reg_",LOWER(Z1318),"_ID_PAI"" FOREIGN KEY (""ID_PAI"") REFERENCES ""reg_",LOWER(Z1318),""" (""ID"")) ENGINE=InnoDB AUTO_INCREMENT=105774 DEFAULT CHARSET=utf8mb4 COLLATE=utf8mb4_0900_ai_ci;"))</f>
        <v>"CFOP" varchar(255) DEFAULT NULL,PRIMARY KEY ("ID"), KEY "FK_reg_c860_ID_PAI" ("ID_PAI"), CONSTRAINT "FK_reg_c860_ID_PAI" FOREIGN KEY ("ID_PAI") REFERENCES "reg_c860" ("ID")) ENGINE=InnoDB AUTO_INCREMENT=105774 DEFAULT CHARSET=utf8mb4 COLLATE=utf8mb4_0900_ai_ci;</v>
      </c>
      <c r="AB1318" s="190" t="str">
        <f t="shared" si="147"/>
        <v>`reg_c870`.`CFOP`,FROM `efdicms`.`reg_c870`;"</v>
      </c>
    </row>
    <row r="1319" spans="1:28" ht="14.5" hidden="1" customHeight="1" collapsed="1" x14ac:dyDescent="0.3">
      <c r="A1319" s="195" t="s">
        <v>1471</v>
      </c>
      <c r="B1319" s="195"/>
      <c r="C1319" s="195"/>
      <c r="D1319" s="195"/>
      <c r="E1319" s="195"/>
      <c r="F1319" s="195" t="s">
        <v>1800</v>
      </c>
      <c r="G1319" s="195"/>
      <c r="H1319" s="195"/>
      <c r="I1319" s="195" t="s">
        <v>209</v>
      </c>
      <c r="J1319" s="187" t="str">
        <f t="shared" si="142"/>
        <v>C880</v>
      </c>
      <c r="K1319" s="195" t="s">
        <v>1777</v>
      </c>
      <c r="L1319" s="245"/>
      <c r="M1319" s="246"/>
      <c r="N1319" s="247"/>
      <c r="O1319" s="247"/>
      <c r="P1319" s="247"/>
      <c r="Q1319" s="192">
        <f t="shared" si="143"/>
        <v>4</v>
      </c>
      <c r="S1319" s="191" t="str">
        <f t="shared" si="149"/>
        <v>&lt;/registro&gt;
&lt;registro codigo="C880" perfil="B" nivel="4"&gt;</v>
      </c>
      <c r="T1319" s="192" t="str">
        <f t="shared" si="150"/>
        <v/>
      </c>
      <c r="U1319" s="192" t="str">
        <f t="shared" si="141"/>
        <v>&lt;/registro&gt;
&lt;registro codigo="C880" perfil="B" nivel="4"&gt;</v>
      </c>
      <c r="V1319" s="192" t="str">
        <f t="shared" si="151"/>
        <v/>
      </c>
      <c r="W1319" s="191" t="str">
        <f>IF(Q1319="Campo","@Campos(posicao = "&amp;K1319&amp;", tipo = '"&amp;R1319&amp;"')@Column(name = """&amp;L1319&amp;""")"&amp;IF(R1319="D","@Temporal(TemporalType.DATE)","")&amp;"private "&amp;VLOOKUP(TEXT(R1319,"@"),Apoio!A:B,2,0)&amp;" "&amp;SUBSTITUTE(LOWER(LEFT(L1319,1))&amp;RIGHT(PROPER(L1319),LEN(L1319)-1),"_","")&amp;";",IF(ISNUMBER(Q1319),IF(R1319="R","@Entity@Table(name = ""reg_"&amp;LOWER(J1319)&amp;""")@XmlRootElement","")&amp;VLOOKUP(J1319,Blocos!D:I,6,0)&amp;Apoio!$E$1&amp;Y1319,""))</f>
        <v>@Registros(nivel = 4) public class RegC880 implements Serializable { private static final long serialVersionUID = 1L; @Id @GeneratedValue(strategy = GenerationType.IDENTITY) @Basic(optional = false) @Column(name = "ID" ) private Long id;@OneToOne(fetch = FetchType.LAZY) @JoinColumn(name = "ID_PAI", nullable = false) private RegC870 idPai; public RegC870 getIdPai() {return idPai;}public void setIdPai(Object idPai) {this.idPai = (RegC870) idPai;}public RegC880() { } public RegC880(Long id) { this.id = id; } public RegC880(Long id, RegC870 idPai, long linha, String hash) { this.id = id; this.idPai = idPai; this.linha = linha; this.hash = hash; }public Long getId() { return id; } public void setId(Long id) { this.id = id; }@Basic(optional = false)@Column(name = "LINHA")private long linha;@Basic(optional = false)@Column(name = "HASH")private String hash;</v>
      </c>
      <c r="X1319" s="190">
        <f>IF(ISNUMBER(Q1319),COUNTIF(Blocos!G:G,J1319),"")</f>
        <v>0</v>
      </c>
      <c r="Y1319" s="190" t="str">
        <f>IF(OR(X1319=0,X1319=""),"",VLOOKUP(SUMIFS(Blocos!A:A,Blocos!H:H,'EFD REGISTROS e Campos (2)'!X1319,Blocos!G:G,'EFD REGISTROS e Campos (2)'!J1319),Blocos!A:L,12,0))</f>
        <v/>
      </c>
      <c r="Z1319" s="190" t="str">
        <f>IF(ISNUMBER(Q1320),VLOOKUP(J1319,Blocos!D:G,4,0),"")</f>
        <v/>
      </c>
      <c r="AA1319" s="190" t="str">
        <f>IF(ISNUMBER(Q1319),CONCATENATE("CREATE TABLE ""reg_",LOWER(J1319),""" (""ID"" bigint NOT NULL AUTO_INCREMENT,  ""HASHFILE"" varchar(255) DEFAULT NULL, ""ID_PAI"" bigint NOT NULL,"),IF(Q1319="Campo",CONCATENATE("""",L1319,""" ",VLOOKUP(R1319,Apoio!A:C,3,0)),""))&amp;IF(Z1319="","",CONCATENATE("PRIMARY KEY (""ID""), KEY ""FK_reg_",LOWER(Z1319),"_ID_PAI"" (""ID_PAI""), CONSTRAINT ""FK_reg_",LOWER(Z1319),"_ID_PAI"" FOREIGN KEY (""ID_PAI"") REFERENCES ""reg_",LOWER(Z1319),""" (""ID"")) ENGINE=InnoDB AUTO_INCREMENT=105774 DEFAULT CHARSET=utf8mb4 COLLATE=utf8mb4_0900_ai_ci;"))</f>
        <v>CREATE TABLE "reg_c880" ("ID" bigint NOT NULL AUTO_INCREMENT,  "HASHFILE" varchar(255) DEFAULT NULL, "ID_PAI" bigint NOT NULL,</v>
      </c>
      <c r="AB1319" s="190" t="str">
        <f t="shared" si="147"/>
        <v/>
      </c>
    </row>
    <row r="1320" spans="1:28" ht="14.5" hidden="1" customHeight="1" x14ac:dyDescent="0.3">
      <c r="J1320" s="187" t="str">
        <f t="shared" si="142"/>
        <v>C880</v>
      </c>
      <c r="K1320" s="181">
        <v>1</v>
      </c>
      <c r="L1320" s="289" t="s">
        <v>25</v>
      </c>
      <c r="M1320" s="182" t="s">
        <v>1801</v>
      </c>
      <c r="N1320" s="181" t="s">
        <v>27</v>
      </c>
      <c r="O1320" s="181">
        <v>4</v>
      </c>
      <c r="P1320" s="181" t="s">
        <v>28</v>
      </c>
      <c r="Q1320" s="192" t="str">
        <f t="shared" si="143"/>
        <v>Campo</v>
      </c>
      <c r="R1320" s="192" t="s">
        <v>27</v>
      </c>
      <c r="S1320" s="191" t="str">
        <f t="shared" si="149"/>
        <v/>
      </c>
      <c r="T1320" s="192" t="str">
        <f t="shared" si="150"/>
        <v>&lt;campo posicao="1"&gt;
&lt;coluna&gt;REG&lt;/coluna&gt;
&lt;descricao&gt;Texto fixo contendo "C880”&lt;/descricao&gt;
&lt;tipo&gt;C&lt;/tipo&gt;
&lt;/campo&gt;</v>
      </c>
      <c r="U1320" s="192" t="str">
        <f t="shared" si="141"/>
        <v>&lt;campo posicao="1"&gt;
&lt;coluna&gt;REG&lt;/coluna&gt;
&lt;descricao&gt;Texto fixo contendo "C880”&lt;/descricao&gt;
&lt;tipo&gt;C&lt;/tipo&gt;
&lt;/campo&gt;</v>
      </c>
      <c r="V1320" s="192" t="str">
        <f t="shared" si="151"/>
        <v>{"Column2", "REG"},</v>
      </c>
      <c r="W1320" s="191" t="str">
        <f>IF(Q1320="Campo","@Campos(posicao = "&amp;K1320&amp;", tipo = '"&amp;R1320&amp;"')@Column(name = """&amp;L1320&amp;""")"&amp;IF(R1320="D","@Temporal(TemporalType.DATE)","")&amp;"private "&amp;VLOOKUP(TEXT(R1320,"@"),Apoio!A:B,2,0)&amp;" "&amp;SUBSTITUTE(LOWER(LEFT(L1320,1))&amp;RIGHT(PROPER(L1320),LEN(L1320)-1),"_","")&amp;";",IF(ISNUMBER(Q1320),IF(R1320="R","@Entity@Table(name = ""reg_"&amp;LOWER(J1320)&amp;""")@XmlRootElement","")&amp;VLOOKUP(J1320,Blocos!D:I,6,0)&amp;Apoio!$E$1&amp;Y1320,""))</f>
        <v>@Campos(posicao = 1, tipo = 'C')@Column(name = "REG")private String reg;</v>
      </c>
      <c r="X1320" s="190" t="str">
        <f>IF(ISNUMBER(Q1320),COUNTIF(Blocos!G:G,J1320),"")</f>
        <v/>
      </c>
      <c r="Y1320" s="190" t="str">
        <f>IF(OR(X1320=0,X1320=""),"",VLOOKUP(SUMIFS(Blocos!A:A,Blocos!H:H,'EFD REGISTROS e Campos (2)'!X1320,Blocos!G:G,'EFD REGISTROS e Campos (2)'!J1320),Blocos!A:L,12,0))</f>
        <v/>
      </c>
      <c r="Z1320" s="190" t="str">
        <f>IF(ISNUMBER(Q1321),VLOOKUP(J1320,Blocos!D:G,4,0),"")</f>
        <v/>
      </c>
      <c r="AA1320" s="190" t="str">
        <f>IF(ISNUMBER(Q1320),CONCATENATE("CREATE TABLE ""reg_",LOWER(J1320),""" (""ID"" bigint NOT NULL AUTO_INCREMENT,  ""HASHFILE"" varchar(255) DEFAULT NULL, ""ID_PAI"" bigint NOT NULL,"),IF(Q1320="Campo",CONCATENATE("""",L1320,""" ",VLOOKUP(R1320,Apoio!A:C,3,0)),""))&amp;IF(Z1320="","",CONCATENATE("PRIMARY KEY (""ID""), KEY ""FK_reg_",LOWER(Z1320),"_ID_PAI"" (""ID_PAI""), CONSTRAINT ""FK_reg_",LOWER(Z1320),"_ID_PAI"" FOREIGN KEY (""ID_PAI"") REFERENCES ""reg_",LOWER(Z1320),""" (""ID"")) ENGINE=InnoDB AUTO_INCREMENT=105774 DEFAULT CHARSET=utf8mb4 COLLATE=utf8mb4_0900_ai_ci;"))</f>
        <v>"REG" varchar(255) DEFAULT NULL,</v>
      </c>
      <c r="AB1320" s="190" t="str">
        <f t="shared" si="147"/>
        <v>USE `efdicms`;SELECT `reg_c880`.`REG`,</v>
      </c>
    </row>
    <row r="1321" spans="1:28" ht="14.5" hidden="1" customHeight="1" x14ac:dyDescent="0.3">
      <c r="J1321" s="187" t="str">
        <f t="shared" si="142"/>
        <v>C880</v>
      </c>
      <c r="K1321" s="181">
        <v>2</v>
      </c>
      <c r="L1321" s="289" t="s">
        <v>1042</v>
      </c>
      <c r="M1321" s="182" t="s">
        <v>1043</v>
      </c>
      <c r="N1321" s="181" t="s">
        <v>27</v>
      </c>
      <c r="O1321" s="181" t="s">
        <v>1044</v>
      </c>
      <c r="P1321" s="181" t="s">
        <v>28</v>
      </c>
      <c r="Q1321" s="192" t="str">
        <f t="shared" si="143"/>
        <v>Campo</v>
      </c>
      <c r="R1321" s="192" t="s">
        <v>27</v>
      </c>
      <c r="S1321" s="191" t="str">
        <f t="shared" si="149"/>
        <v/>
      </c>
      <c r="T1321" s="192" t="str">
        <f t="shared" si="150"/>
        <v>&lt;campo posicao="2"&gt;
&lt;coluna&gt;COD_MOT_REST_COMPL&lt;/coluna&gt;
&lt;descricao&gt;Código do motivo da restituição ou complementação conforme Tabela 5.7&lt;/descricao&gt;
&lt;tipo&gt;C&lt;/tipo&gt;
&lt;/campo&gt;</v>
      </c>
      <c r="U1321" s="192" t="str">
        <f t="shared" si="141"/>
        <v>&lt;campo posicao="2"&gt;
&lt;coluna&gt;COD_MOT_REST_COMPL&lt;/coluna&gt;
&lt;descricao&gt;Código do motivo da restituição ou complementação conforme Tabela 5.7&lt;/descricao&gt;
&lt;tipo&gt;C&lt;/tipo&gt;
&lt;/campo&gt;</v>
      </c>
      <c r="V1321" s="192" t="str">
        <f t="shared" si="151"/>
        <v>{"Column3", "COD_MOT_REST_COMPL"},</v>
      </c>
      <c r="W1321" s="191" t="str">
        <f>IF(Q1321="Campo","@Campos(posicao = "&amp;K1321&amp;", tipo = '"&amp;R1321&amp;"')@Column(name = """&amp;L1321&amp;""")"&amp;IF(R1321="D","@Temporal(TemporalType.DATE)","")&amp;"private "&amp;VLOOKUP(TEXT(R1321,"@"),Apoio!A:B,2,0)&amp;" "&amp;SUBSTITUTE(LOWER(LEFT(L1321,1))&amp;RIGHT(PROPER(L1321),LEN(L1321)-1),"_","")&amp;";",IF(ISNUMBER(Q1321),IF(R1321="R","@Entity@Table(name = ""reg_"&amp;LOWER(J1321)&amp;""")@XmlRootElement","")&amp;VLOOKUP(J1321,Blocos!D:I,6,0)&amp;Apoio!$E$1&amp;Y1321,""))</f>
        <v>@Campos(posicao = 2, tipo = 'C')@Column(name = "COD_MOT_REST_COMPL")private String codMotRestCompl;</v>
      </c>
      <c r="X1321" s="190" t="str">
        <f>IF(ISNUMBER(Q1321),COUNTIF(Blocos!G:G,J1321),"")</f>
        <v/>
      </c>
      <c r="Y1321" s="190" t="str">
        <f>IF(OR(X1321=0,X1321=""),"",VLOOKUP(SUMIFS(Blocos!A:A,Blocos!H:H,'EFD REGISTROS e Campos (2)'!X1321,Blocos!G:G,'EFD REGISTROS e Campos (2)'!J1321),Blocos!A:L,12,0))</f>
        <v/>
      </c>
      <c r="Z1321" s="190" t="str">
        <f>IF(ISNUMBER(Q1322),VLOOKUP(J1321,Blocos!D:G,4,0),"")</f>
        <v/>
      </c>
      <c r="AA1321" s="190" t="str">
        <f>IF(ISNUMBER(Q1321),CONCATENATE("CREATE TABLE ""reg_",LOWER(J1321),""" (""ID"" bigint NOT NULL AUTO_INCREMENT,  ""HASHFILE"" varchar(255) DEFAULT NULL, ""ID_PAI"" bigint NOT NULL,"),IF(Q1321="Campo",CONCATENATE("""",L1321,""" ",VLOOKUP(R1321,Apoio!A:C,3,0)),""))&amp;IF(Z1321="","",CONCATENATE("PRIMARY KEY (""ID""), KEY ""FK_reg_",LOWER(Z1321),"_ID_PAI"" (""ID_PAI""), CONSTRAINT ""FK_reg_",LOWER(Z1321),"_ID_PAI"" FOREIGN KEY (""ID_PAI"") REFERENCES ""reg_",LOWER(Z1321),""" (""ID"")) ENGINE=InnoDB AUTO_INCREMENT=105774 DEFAULT CHARSET=utf8mb4 COLLATE=utf8mb4_0900_ai_ci;"))</f>
        <v>"COD_MOT_REST_COMPL" varchar(255) DEFAULT NULL,</v>
      </c>
      <c r="AB1321" s="190" t="str">
        <f t="shared" si="147"/>
        <v>`reg_c880`.`COD_MOT_REST_COMPL`,</v>
      </c>
    </row>
    <row r="1322" spans="1:28" ht="14.5" hidden="1" customHeight="1" x14ac:dyDescent="0.3">
      <c r="J1322" s="187" t="str">
        <f t="shared" si="142"/>
        <v>C880</v>
      </c>
      <c r="K1322" s="181">
        <v>3</v>
      </c>
      <c r="L1322" s="289" t="s">
        <v>1023</v>
      </c>
      <c r="M1322" s="182" t="s">
        <v>805</v>
      </c>
      <c r="N1322" s="181" t="s">
        <v>32</v>
      </c>
      <c r="O1322" s="181" t="s">
        <v>28</v>
      </c>
      <c r="P1322" s="181">
        <v>6</v>
      </c>
      <c r="Q1322" s="192" t="str">
        <f t="shared" si="143"/>
        <v>Campo</v>
      </c>
      <c r="R1322" s="192" t="s">
        <v>3606</v>
      </c>
      <c r="S1322" s="191" t="str">
        <f t="shared" si="149"/>
        <v/>
      </c>
      <c r="T1322" s="192" t="str">
        <f t="shared" si="150"/>
        <v>&lt;campo posicao="3"&gt;
&lt;coluna&gt;QUANT_CONV&lt;/coluna&gt;
&lt;descricao&gt;Quantidade do item&lt;/descricao&gt;
&lt;tipo&gt;R&lt;/tipo&gt;
&lt;/campo&gt;</v>
      </c>
      <c r="U1322" s="192" t="str">
        <f t="shared" si="141"/>
        <v>&lt;campo posicao="3"&gt;
&lt;coluna&gt;QUANT_CONV&lt;/coluna&gt;
&lt;descricao&gt;Quantidade do item&lt;/descricao&gt;
&lt;tipo&gt;R&lt;/tipo&gt;
&lt;/campo&gt;</v>
      </c>
      <c r="V1322" s="192" t="str">
        <f t="shared" si="151"/>
        <v>{"Column4", "QUANT_CONV"},</v>
      </c>
      <c r="W1322" s="191" t="str">
        <f>IF(Q1322="Campo","@Campos(posicao = "&amp;K1322&amp;", tipo = '"&amp;R1322&amp;"')@Column(name = """&amp;L1322&amp;""")"&amp;IF(R1322="D","@Temporal(TemporalType.DATE)","")&amp;"private "&amp;VLOOKUP(TEXT(R1322,"@"),Apoio!A:B,2,0)&amp;" "&amp;SUBSTITUTE(LOWER(LEFT(L1322,1))&amp;RIGHT(PROPER(L1322),LEN(L1322)-1),"_","")&amp;";",IF(ISNUMBER(Q1322),IF(R1322="R","@Entity@Table(name = ""reg_"&amp;LOWER(J1322)&amp;""")@XmlRootElement","")&amp;VLOOKUP(J1322,Blocos!D:I,6,0)&amp;Apoio!$E$1&amp;Y1322,""))</f>
        <v>@Campos(posicao = 3, tipo = 'R')@Column(name = "QUANT_CONV")private BigDecimal quantConv;</v>
      </c>
      <c r="X1322" s="190" t="str">
        <f>IF(ISNUMBER(Q1322),COUNTIF(Blocos!G:G,J1322),"")</f>
        <v/>
      </c>
      <c r="Y1322" s="190" t="str">
        <f>IF(OR(X1322=0,X1322=""),"",VLOOKUP(SUMIFS(Blocos!A:A,Blocos!H:H,'EFD REGISTROS e Campos (2)'!X1322,Blocos!G:G,'EFD REGISTROS e Campos (2)'!J1322),Blocos!A:L,12,0))</f>
        <v/>
      </c>
      <c r="Z1322" s="190" t="str">
        <f>IF(ISNUMBER(Q1323),VLOOKUP(J1322,Blocos!D:G,4,0),"")</f>
        <v/>
      </c>
      <c r="AA1322" s="190" t="str">
        <f>IF(ISNUMBER(Q1322),CONCATENATE("CREATE TABLE ""reg_",LOWER(J1322),""" (""ID"" bigint NOT NULL AUTO_INCREMENT,  ""HASHFILE"" varchar(255) DEFAULT NULL, ""ID_PAI"" bigint NOT NULL,"),IF(Q1322="Campo",CONCATENATE("""",L1322,""" ",VLOOKUP(R1322,Apoio!A:C,3,0)),""))&amp;IF(Z1322="","",CONCATENATE("PRIMARY KEY (""ID""), KEY ""FK_reg_",LOWER(Z1322),"_ID_PAI"" (""ID_PAI""), CONSTRAINT ""FK_reg_",LOWER(Z1322),"_ID_PAI"" FOREIGN KEY (""ID_PAI"") REFERENCES ""reg_",LOWER(Z1322),""" (""ID"")) ENGINE=InnoDB AUTO_INCREMENT=105774 DEFAULT CHARSET=utf8mb4 COLLATE=utf8mb4_0900_ai_ci;"))</f>
        <v>"QUANT_CONV" decimal(15,6) DEFAULT NULL,</v>
      </c>
      <c r="AB1322" s="190" t="str">
        <f t="shared" si="147"/>
        <v>`reg_c880`.`QUANT_CONV`,</v>
      </c>
    </row>
    <row r="1323" spans="1:28" ht="14.5" hidden="1" customHeight="1" x14ac:dyDescent="0.3">
      <c r="J1323" s="187" t="str">
        <f t="shared" si="142"/>
        <v>C880</v>
      </c>
      <c r="K1323" s="181">
        <v>4</v>
      </c>
      <c r="L1323" s="289" t="s">
        <v>156</v>
      </c>
      <c r="M1323" s="182" t="s">
        <v>1025</v>
      </c>
      <c r="N1323" s="181" t="s">
        <v>27</v>
      </c>
      <c r="O1323" s="181">
        <v>6</v>
      </c>
      <c r="P1323" s="181"/>
      <c r="Q1323" s="192" t="str">
        <f t="shared" si="143"/>
        <v>Campo</v>
      </c>
      <c r="R1323" s="192" t="s">
        <v>27</v>
      </c>
      <c r="S1323" s="191" t="str">
        <f t="shared" si="149"/>
        <v/>
      </c>
      <c r="T1323" s="192" t="str">
        <f t="shared" si="150"/>
        <v>&lt;campo posicao="4"&gt;
&lt;coluna&gt;UNID&lt;/coluna&gt;
&lt;descricao&gt;Unidade adotada para informar o campo QUANT_CONV.&lt;/descricao&gt;
&lt;tipo&gt;C&lt;/tipo&gt;
&lt;/campo&gt;</v>
      </c>
      <c r="U1323" s="192" t="str">
        <f t="shared" si="141"/>
        <v>&lt;campo posicao="4"&gt;
&lt;coluna&gt;UNID&lt;/coluna&gt;
&lt;descricao&gt;Unidade adotada para informar o campo QUANT_CONV.&lt;/descricao&gt;
&lt;tipo&gt;C&lt;/tipo&gt;
&lt;/campo&gt;</v>
      </c>
      <c r="V1323" s="192" t="str">
        <f t="shared" si="151"/>
        <v>{"Column5", "UNID"},</v>
      </c>
      <c r="W1323" s="191" t="str">
        <f>IF(Q1323="Campo","@Campos(posicao = "&amp;K1323&amp;", tipo = '"&amp;R1323&amp;"')@Column(name = """&amp;L1323&amp;""")"&amp;IF(R1323="D","@Temporal(TemporalType.DATE)","")&amp;"private "&amp;VLOOKUP(TEXT(R1323,"@"),Apoio!A:B,2,0)&amp;" "&amp;SUBSTITUTE(LOWER(LEFT(L1323,1))&amp;RIGHT(PROPER(L1323),LEN(L1323)-1),"_","")&amp;";",IF(ISNUMBER(Q1323),IF(R1323="R","@Entity@Table(name = ""reg_"&amp;LOWER(J1323)&amp;""")@XmlRootElement","")&amp;VLOOKUP(J1323,Blocos!D:I,6,0)&amp;Apoio!$E$1&amp;Y1323,""))</f>
        <v>@Campos(posicao = 4, tipo = 'C')@Column(name = "UNID")private String unid;</v>
      </c>
      <c r="X1323" s="190" t="str">
        <f>IF(ISNUMBER(Q1323),COUNTIF(Blocos!G:G,J1323),"")</f>
        <v/>
      </c>
      <c r="Y1323" s="190" t="str">
        <f>IF(OR(X1323=0,X1323=""),"",VLOOKUP(SUMIFS(Blocos!A:A,Blocos!H:H,'EFD REGISTROS e Campos (2)'!X1323,Blocos!G:G,'EFD REGISTROS e Campos (2)'!J1323),Blocos!A:L,12,0))</f>
        <v/>
      </c>
      <c r="Z1323" s="190" t="str">
        <f>IF(ISNUMBER(Q1324),VLOOKUP(J1323,Blocos!D:G,4,0),"")</f>
        <v/>
      </c>
      <c r="AA1323" s="190" t="str">
        <f>IF(ISNUMBER(Q1323),CONCATENATE("CREATE TABLE ""reg_",LOWER(J1323),""" (""ID"" bigint NOT NULL AUTO_INCREMENT,  ""HASHFILE"" varchar(255) DEFAULT NULL, ""ID_PAI"" bigint NOT NULL,"),IF(Q1323="Campo",CONCATENATE("""",L1323,""" ",VLOOKUP(R1323,Apoio!A:C,3,0)),""))&amp;IF(Z1323="","",CONCATENATE("PRIMARY KEY (""ID""), KEY ""FK_reg_",LOWER(Z1323),"_ID_PAI"" (""ID_PAI""), CONSTRAINT ""FK_reg_",LOWER(Z1323),"_ID_PAI"" FOREIGN KEY (""ID_PAI"") REFERENCES ""reg_",LOWER(Z1323),""" (""ID"")) ENGINE=InnoDB AUTO_INCREMENT=105774 DEFAULT CHARSET=utf8mb4 COLLATE=utf8mb4_0900_ai_ci;"))</f>
        <v>"UNID" varchar(255) DEFAULT NULL,</v>
      </c>
      <c r="AB1323" s="190" t="str">
        <f t="shared" si="147"/>
        <v>`reg_c880`.`UNID`,</v>
      </c>
    </row>
    <row r="1324" spans="1:28" ht="14.5" hidden="1" customHeight="1" x14ac:dyDescent="0.3">
      <c r="J1324" s="187" t="str">
        <f t="shared" si="142"/>
        <v>C880</v>
      </c>
      <c r="K1324" s="181">
        <v>5</v>
      </c>
      <c r="L1324" s="289" t="s">
        <v>1026</v>
      </c>
      <c r="M1324" s="182" t="s">
        <v>1027</v>
      </c>
      <c r="N1324" s="181" t="s">
        <v>32</v>
      </c>
      <c r="O1324" s="181" t="s">
        <v>28</v>
      </c>
      <c r="P1324" s="181">
        <v>3</v>
      </c>
      <c r="Q1324" s="192" t="str">
        <f t="shared" si="143"/>
        <v>Campo</v>
      </c>
      <c r="R1324" s="192" t="s">
        <v>3606</v>
      </c>
      <c r="S1324" s="191" t="str">
        <f t="shared" si="149"/>
        <v/>
      </c>
      <c r="T1324" s="192" t="str">
        <f t="shared" si="150"/>
        <v>&lt;campo posicao="5"&gt;
&lt;coluna&gt;VL_UNIT_CONV&lt;/coluna&gt;
&lt;descricao&gt;Valor unitário da mercadoria, considerando a unidade utilizada para informar o campo “QUANT_CONV”.&lt;/descricao&gt;
&lt;tipo&gt;R&lt;/tipo&gt;
&lt;/campo&gt;</v>
      </c>
      <c r="U1324" s="192" t="str">
        <f t="shared" si="141"/>
        <v>&lt;campo posicao="5"&gt;
&lt;coluna&gt;VL_UNIT_CONV&lt;/coluna&gt;
&lt;descricao&gt;Valor unitário da mercadoria, considerando a unidade utilizada para informar o campo “QUANT_CONV”.&lt;/descricao&gt;
&lt;tipo&gt;R&lt;/tipo&gt;
&lt;/campo&gt;</v>
      </c>
      <c r="V1324" s="192" t="str">
        <f t="shared" si="151"/>
        <v>{"Column6", "VL_UNIT_CONV"},</v>
      </c>
      <c r="W1324" s="191" t="str">
        <f>IF(Q1324="Campo","@Campos(posicao = "&amp;K1324&amp;", tipo = '"&amp;R1324&amp;"')@Column(name = """&amp;L1324&amp;""")"&amp;IF(R1324="D","@Temporal(TemporalType.DATE)","")&amp;"private "&amp;VLOOKUP(TEXT(R1324,"@"),Apoio!A:B,2,0)&amp;" "&amp;SUBSTITUTE(LOWER(LEFT(L1324,1))&amp;RIGHT(PROPER(L1324),LEN(L1324)-1),"_","")&amp;";",IF(ISNUMBER(Q1324),IF(R1324="R","@Entity@Table(name = ""reg_"&amp;LOWER(J1324)&amp;""")@XmlRootElement","")&amp;VLOOKUP(J1324,Blocos!D:I,6,0)&amp;Apoio!$E$1&amp;Y1324,""))</f>
        <v>@Campos(posicao = 5, tipo = 'R')@Column(name = "VL_UNIT_CONV")private BigDecimal vlUnitConv;</v>
      </c>
      <c r="X1324" s="190" t="str">
        <f>IF(ISNUMBER(Q1324),COUNTIF(Blocos!G:G,J1324),"")</f>
        <v/>
      </c>
      <c r="Y1324" s="190" t="str">
        <f>IF(OR(X1324=0,X1324=""),"",VLOOKUP(SUMIFS(Blocos!A:A,Blocos!H:H,'EFD REGISTROS e Campos (2)'!X1324,Blocos!G:G,'EFD REGISTROS e Campos (2)'!J1324),Blocos!A:L,12,0))</f>
        <v/>
      </c>
      <c r="Z1324" s="190" t="str">
        <f>IF(ISNUMBER(Q1325),VLOOKUP(J1324,Blocos!D:G,4,0),"")</f>
        <v/>
      </c>
      <c r="AA1324" s="190" t="str">
        <f>IF(ISNUMBER(Q1324),CONCATENATE("CREATE TABLE ""reg_",LOWER(J1324),""" (""ID"" bigint NOT NULL AUTO_INCREMENT,  ""HASHFILE"" varchar(255) DEFAULT NULL, ""ID_PAI"" bigint NOT NULL,"),IF(Q1324="Campo",CONCATENATE("""",L1324,""" ",VLOOKUP(R1324,Apoio!A:C,3,0)),""))&amp;IF(Z1324="","",CONCATENATE("PRIMARY KEY (""ID""), KEY ""FK_reg_",LOWER(Z1324),"_ID_PAI"" (""ID_PAI""), CONSTRAINT ""FK_reg_",LOWER(Z1324),"_ID_PAI"" FOREIGN KEY (""ID_PAI"") REFERENCES ""reg_",LOWER(Z1324),""" (""ID"")) ENGINE=InnoDB AUTO_INCREMENT=105774 DEFAULT CHARSET=utf8mb4 COLLATE=utf8mb4_0900_ai_ci;"))</f>
        <v>"VL_UNIT_CONV" decimal(15,6) DEFAULT NULL,</v>
      </c>
      <c r="AB1324" s="190" t="str">
        <f t="shared" si="147"/>
        <v>`reg_c880`.`VL_UNIT_CONV`,</v>
      </c>
    </row>
    <row r="1325" spans="1:28" ht="14.5" hidden="1" customHeight="1" x14ac:dyDescent="0.3">
      <c r="J1325" s="187" t="str">
        <f t="shared" si="142"/>
        <v>C880</v>
      </c>
      <c r="K1325" s="181">
        <v>6</v>
      </c>
      <c r="L1325" s="289" t="s">
        <v>3981</v>
      </c>
      <c r="M1325" s="182" t="s">
        <v>1488</v>
      </c>
      <c r="N1325" s="181" t="s">
        <v>32</v>
      </c>
      <c r="O1325" s="181" t="s">
        <v>28</v>
      </c>
      <c r="P1325" s="181">
        <v>3</v>
      </c>
      <c r="Q1325" s="192" t="str">
        <f t="shared" si="143"/>
        <v>Campo</v>
      </c>
      <c r="R1325" s="192" t="s">
        <v>3606</v>
      </c>
      <c r="S1325" s="191" t="str">
        <f t="shared" si="149"/>
        <v/>
      </c>
      <c r="T1325" s="192" t="str">
        <f t="shared" si="150"/>
        <v>&lt;campo posicao="6"&gt;
&lt;coluna&gt;VL_UNIT_ICMS_NA_OPERACAO_CONV&lt;/coluna&gt;
&lt;descricao&gt;Valor unitário para o ICMS na operação, caso não houvesse a ST, considerando unidade utilizada para informar o campo “QUANT_CONV”, aplicando-se a mesma redução da base de cálculo do ICMS ST na tributação, se houver.&lt;/descricao&gt;
&lt;tipo&gt;R&lt;/tipo&gt;
&lt;/campo&gt;</v>
      </c>
      <c r="U1325" s="192" t="str">
        <f t="shared" si="141"/>
        <v>&lt;campo posicao="6"&gt;
&lt;coluna&gt;VL_UNIT_ICMS_NA_OPERACAO_CONV&lt;/coluna&gt;
&lt;descricao&gt;Valor unitário para o ICMS na operação, caso não houvesse a ST, considerando unidade utilizada para informar o campo “QUANT_CONV”, aplicando-se a mesma redução da base de cálculo do ICMS ST na tributação, se houver.&lt;/descricao&gt;
&lt;tipo&gt;R&lt;/tipo&gt;
&lt;/campo&gt;</v>
      </c>
      <c r="V1325" s="192" t="str">
        <f t="shared" si="151"/>
        <v>{"Column7", "VL_UNIT_ICMS_NA_OPERACAO_CONV"},</v>
      </c>
      <c r="W1325" s="191" t="str">
        <f>IF(Q1325="Campo","@Campos(posicao = "&amp;K1325&amp;", tipo = '"&amp;R1325&amp;"')@Column(name = """&amp;L1325&amp;""")"&amp;IF(R1325="D","@Temporal(TemporalType.DATE)","")&amp;"private "&amp;VLOOKUP(TEXT(R1325,"@"),Apoio!A:B,2,0)&amp;" "&amp;SUBSTITUTE(LOWER(LEFT(L1325,1))&amp;RIGHT(PROPER(L1325),LEN(L1325)-1),"_","")&amp;";",IF(ISNUMBER(Q1325),IF(R1325="R","@Entity@Table(name = ""reg_"&amp;LOWER(J1325)&amp;""")@XmlRootElement","")&amp;VLOOKUP(J1325,Blocos!D:I,6,0)&amp;Apoio!$E$1&amp;Y1325,""))</f>
        <v>@Campos(posicao = 6, tipo = 'R')@Column(name = "VL_UNIT_ICMS_NA_OPERACAO_CONV")private BigDecimal vlUnitIcmsNaOperacaoConv;</v>
      </c>
      <c r="X1325" s="190" t="str">
        <f>IF(ISNUMBER(Q1325),COUNTIF(Blocos!G:G,J1325),"")</f>
        <v/>
      </c>
      <c r="Y1325" s="190" t="str">
        <f>IF(OR(X1325=0,X1325=""),"",VLOOKUP(SUMIFS(Blocos!A:A,Blocos!H:H,'EFD REGISTROS e Campos (2)'!X1325,Blocos!G:G,'EFD REGISTROS e Campos (2)'!J1325),Blocos!A:L,12,0))</f>
        <v/>
      </c>
      <c r="Z1325" s="190" t="str">
        <f>IF(ISNUMBER(Q1326),VLOOKUP(J1325,Blocos!D:G,4,0),"")</f>
        <v/>
      </c>
      <c r="AA1325" s="190" t="str">
        <f>IF(ISNUMBER(Q1325),CONCATENATE("CREATE TABLE ""reg_",LOWER(J1325),""" (""ID"" bigint NOT NULL AUTO_INCREMENT,  ""HASHFILE"" varchar(255) DEFAULT NULL, ""ID_PAI"" bigint NOT NULL,"),IF(Q1325="Campo",CONCATENATE("""",L1325,""" ",VLOOKUP(R1325,Apoio!A:C,3,0)),""))&amp;IF(Z1325="","",CONCATENATE("PRIMARY KEY (""ID""), KEY ""FK_reg_",LOWER(Z1325),"_ID_PAI"" (""ID_PAI""), CONSTRAINT ""FK_reg_",LOWER(Z1325),"_ID_PAI"" FOREIGN KEY (""ID_PAI"") REFERENCES ""reg_",LOWER(Z1325),""" (""ID"")) ENGINE=InnoDB AUTO_INCREMENT=105774 DEFAULT CHARSET=utf8mb4 COLLATE=utf8mb4_0900_ai_ci;"))</f>
        <v>"VL_UNIT_ICMS_NA_OPERACAO_CONV" decimal(15,6) DEFAULT NULL,</v>
      </c>
      <c r="AB1325" s="190" t="str">
        <f t="shared" si="147"/>
        <v>`reg_c880`.`VL_UNIT_ICMS_NA_OPERACAO_CONV`,</v>
      </c>
    </row>
    <row r="1326" spans="1:28" ht="14.5" hidden="1" customHeight="1" x14ac:dyDescent="0.3">
      <c r="J1326" s="187" t="str">
        <f t="shared" si="142"/>
        <v>C880</v>
      </c>
      <c r="K1326" s="181">
        <v>7</v>
      </c>
      <c r="L1326" s="289" t="s">
        <v>3978</v>
      </c>
      <c r="M1326" s="182" t="s">
        <v>1489</v>
      </c>
      <c r="N1326" s="181" t="s">
        <v>32</v>
      </c>
      <c r="O1326" s="181" t="s">
        <v>28</v>
      </c>
      <c r="P1326" s="181">
        <v>3</v>
      </c>
      <c r="Q1326" s="192" t="str">
        <f t="shared" si="143"/>
        <v>Campo</v>
      </c>
      <c r="R1326" s="192" t="s">
        <v>3606</v>
      </c>
      <c r="S1326" s="191" t="str">
        <f t="shared" si="149"/>
        <v/>
      </c>
      <c r="T1326" s="192" t="str">
        <f t="shared" si="150"/>
        <v>&lt;campo posicao="7"&gt;
&lt;coluna&gt;VL_UNIT_ICMS_OP_CONV&lt;/coluna&gt;
&lt;descricao&gt;Valor unitário do ICMS OP calculado conforme a legislação de cada UF, considerando a unidade utilizada para informar o campo “QUANT_CONV”, utilizado para cálculo de ressarcimento/restituição de ST, no desfazimento da substituição tributária, quando se utiliza a fórmula descrita nas instruções de preenchimento do campo 11, no item a1).
&lt;/descricao&gt;
&lt;tipo&gt;R&lt;/tipo&gt;
&lt;/campo&gt;</v>
      </c>
      <c r="U1326" s="192" t="str">
        <f t="shared" si="141"/>
        <v>&lt;campo posicao="7"&gt;
&lt;coluna&gt;VL_UNIT_ICMS_OP_CONV&lt;/coluna&gt;
&lt;descricao&gt;Valor unitário do ICMS OP calculado conforme a legislação de cada UF, considerando a unidade utilizada para informar o campo “QUANT_CONV”, utilizado para cálculo de ressarcimento/restituição de ST, no desfazimento da substituição tributária, quando se utiliza a fórmula descrita nas instruções de preenchimento do campo 11, no item a1).
&lt;/descricao&gt;
&lt;tipo&gt;R&lt;/tipo&gt;
&lt;/campo&gt;</v>
      </c>
      <c r="V1326" s="192" t="str">
        <f t="shared" si="151"/>
        <v>{"Column8", "VL_UNIT_ICMS_OP_CONV"},</v>
      </c>
      <c r="W1326" s="191" t="str">
        <f>IF(Q1326="Campo","@Campos(posicao = "&amp;K1326&amp;", tipo = '"&amp;R1326&amp;"')@Column(name = """&amp;L1326&amp;""")"&amp;IF(R1326="D","@Temporal(TemporalType.DATE)","")&amp;"private "&amp;VLOOKUP(TEXT(R1326,"@"),Apoio!A:B,2,0)&amp;" "&amp;SUBSTITUTE(LOWER(LEFT(L1326,1))&amp;RIGHT(PROPER(L1326),LEN(L1326)-1),"_","")&amp;";",IF(ISNUMBER(Q1326),IF(R1326="R","@Entity@Table(name = ""reg_"&amp;LOWER(J1326)&amp;""")@XmlRootElement","")&amp;VLOOKUP(J1326,Blocos!D:I,6,0)&amp;Apoio!$E$1&amp;Y1326,""))</f>
        <v>@Campos(posicao = 7, tipo = 'R')@Column(name = "VL_UNIT_ICMS_OP_CONV")private BigDecimal vlUnitIcmsOpConv;</v>
      </c>
      <c r="X1326" s="190" t="str">
        <f>IF(ISNUMBER(Q1326),COUNTIF(Blocos!G:G,J1326),"")</f>
        <v/>
      </c>
      <c r="Y1326" s="190" t="str">
        <f>IF(OR(X1326=0,X1326=""),"",VLOOKUP(SUMIFS(Blocos!A:A,Blocos!H:H,'EFD REGISTROS e Campos (2)'!X1326,Blocos!G:G,'EFD REGISTROS e Campos (2)'!J1326),Blocos!A:L,12,0))</f>
        <v/>
      </c>
      <c r="Z1326" s="190" t="str">
        <f>IF(ISNUMBER(Q1327),VLOOKUP(J1326,Blocos!D:G,4,0),"")</f>
        <v/>
      </c>
      <c r="AA1326" s="190" t="str">
        <f>IF(ISNUMBER(Q1326),CONCATENATE("CREATE TABLE ""reg_",LOWER(J1326),""" (""ID"" bigint NOT NULL AUTO_INCREMENT,  ""HASHFILE"" varchar(255) DEFAULT NULL, ""ID_PAI"" bigint NOT NULL,"),IF(Q1326="Campo",CONCATENATE("""",L1326,""" ",VLOOKUP(R1326,Apoio!A:C,3,0)),""))&amp;IF(Z1326="","",CONCATENATE("PRIMARY KEY (""ID""), KEY ""FK_reg_",LOWER(Z1326),"_ID_PAI"" (""ID_PAI""), CONSTRAINT ""FK_reg_",LOWER(Z1326),"_ID_PAI"" FOREIGN KEY (""ID_PAI"") REFERENCES ""reg_",LOWER(Z1326),""" (""ID"")) ENGINE=InnoDB AUTO_INCREMENT=105774 DEFAULT CHARSET=utf8mb4 COLLATE=utf8mb4_0900_ai_ci;"))</f>
        <v>"VL_UNIT_ICMS_OP_CONV" decimal(15,6) DEFAULT NULL,</v>
      </c>
      <c r="AB1326" s="190" t="str">
        <f t="shared" si="147"/>
        <v>`reg_c880`.`VL_UNIT_ICMS_OP_CONV`,</v>
      </c>
    </row>
    <row r="1327" spans="1:28" ht="14.5" hidden="1" customHeight="1" x14ac:dyDescent="0.3">
      <c r="J1327" s="187" t="str">
        <f t="shared" si="142"/>
        <v>C880</v>
      </c>
      <c r="K1327" s="181">
        <v>8</v>
      </c>
      <c r="L1327" s="289" t="s">
        <v>3982</v>
      </c>
      <c r="M1327" s="182" t="s">
        <v>1802</v>
      </c>
      <c r="N1327" s="181" t="s">
        <v>32</v>
      </c>
      <c r="O1327" s="181" t="s">
        <v>28</v>
      </c>
      <c r="P1327" s="181">
        <v>3</v>
      </c>
      <c r="Q1327" s="192" t="str">
        <f t="shared" si="143"/>
        <v>Campo</v>
      </c>
      <c r="R1327" s="192" t="s">
        <v>3606</v>
      </c>
      <c r="S1327" s="191" t="str">
        <f t="shared" si="149"/>
        <v/>
      </c>
      <c r="T1327" s="192" t="str">
        <f t="shared" si="150"/>
        <v>&lt;campo posicao="8"&gt;
&lt;coluna&gt;VL_UNIT_ICMS_OP_ESTOQUE_CONV&lt;/coluna&gt;
&lt;descricao&gt;Valor médio unitário do ICMS que o contribuinte teria se creditado referente à operação de entrada das mercadorias em estoque caso estivesse submetida ao regime comum de tributação, calculado conforme a legislação de cada UF, considerando a unidade utilizada para informar o campo “QUANT_CONV”&lt;/descricao&gt;
&lt;tipo&gt;R&lt;/tipo&gt;
&lt;/campo&gt;</v>
      </c>
      <c r="U1327" s="192" t="str">
        <f t="shared" si="141"/>
        <v>&lt;campo posicao="8"&gt;
&lt;coluna&gt;VL_UNIT_ICMS_OP_ESTOQUE_CONV&lt;/coluna&gt;
&lt;descricao&gt;Valor médio unitário do ICMS que o contribuinte teria se creditado referente à operação de entrada das mercadorias em estoque caso estivesse submetida ao regime comum de tributação, calculado conforme a legislação de cada UF, considerando a unidade utilizada para informar o campo “QUANT_CONV”&lt;/descricao&gt;
&lt;tipo&gt;R&lt;/tipo&gt;
&lt;/campo&gt;</v>
      </c>
      <c r="V1327" s="192" t="str">
        <f t="shared" si="151"/>
        <v>{"Column9", "VL_UNIT_ICMS_OP_ESTOQUE_CONV"},</v>
      </c>
      <c r="W1327" s="191" t="str">
        <f>IF(Q1327="Campo","@Campos(posicao = "&amp;K1327&amp;", tipo = '"&amp;R1327&amp;"')@Column(name = """&amp;L1327&amp;""")"&amp;IF(R1327="D","@Temporal(TemporalType.DATE)","")&amp;"private "&amp;VLOOKUP(TEXT(R1327,"@"),Apoio!A:B,2,0)&amp;" "&amp;SUBSTITUTE(LOWER(LEFT(L1327,1))&amp;RIGHT(PROPER(L1327),LEN(L1327)-1),"_","")&amp;";",IF(ISNUMBER(Q1327),IF(R1327="R","@Entity@Table(name = ""reg_"&amp;LOWER(J1327)&amp;""")@XmlRootElement","")&amp;VLOOKUP(J1327,Blocos!D:I,6,0)&amp;Apoio!$E$1&amp;Y1327,""))</f>
        <v>@Campos(posicao = 8, tipo = 'R')@Column(name = "VL_UNIT_ICMS_OP_ESTOQUE_CONV")private BigDecimal vlUnitIcmsOpEstoqueConv;</v>
      </c>
      <c r="X1327" s="190" t="str">
        <f>IF(ISNUMBER(Q1327),COUNTIF(Blocos!G:G,J1327),"")</f>
        <v/>
      </c>
      <c r="Y1327" s="190" t="str">
        <f>IF(OR(X1327=0,X1327=""),"",VLOOKUP(SUMIFS(Blocos!A:A,Blocos!H:H,'EFD REGISTROS e Campos (2)'!X1327,Blocos!G:G,'EFD REGISTROS e Campos (2)'!J1327),Blocos!A:L,12,0))</f>
        <v/>
      </c>
      <c r="Z1327" s="190" t="str">
        <f>IF(ISNUMBER(Q1328),VLOOKUP(J1327,Blocos!D:G,4,0),"")</f>
        <v/>
      </c>
      <c r="AA1327" s="190" t="str">
        <f>IF(ISNUMBER(Q1327),CONCATENATE("CREATE TABLE ""reg_",LOWER(J1327),""" (""ID"" bigint NOT NULL AUTO_INCREMENT,  ""HASHFILE"" varchar(255) DEFAULT NULL, ""ID_PAI"" bigint NOT NULL,"),IF(Q1327="Campo",CONCATENATE("""",L1327,""" ",VLOOKUP(R1327,Apoio!A:C,3,0)),""))&amp;IF(Z1327="","",CONCATENATE("PRIMARY KEY (""ID""), KEY ""FK_reg_",LOWER(Z1327),"_ID_PAI"" (""ID_PAI""), CONSTRAINT ""FK_reg_",LOWER(Z1327),"_ID_PAI"" FOREIGN KEY (""ID_PAI"") REFERENCES ""reg_",LOWER(Z1327),""" (""ID"")) ENGINE=InnoDB AUTO_INCREMENT=105774 DEFAULT CHARSET=utf8mb4 COLLATE=utf8mb4_0900_ai_ci;"))</f>
        <v>"VL_UNIT_ICMS_OP_ESTOQUE_CONV" decimal(15,6) DEFAULT NULL,</v>
      </c>
      <c r="AB1327" s="190" t="str">
        <f t="shared" si="147"/>
        <v>`reg_c880`.`VL_UNIT_ICMS_OP_ESTOQUE_CONV`,</v>
      </c>
    </row>
    <row r="1328" spans="1:28" ht="14.5" hidden="1" customHeight="1" x14ac:dyDescent="0.3">
      <c r="J1328" s="187" t="str">
        <f t="shared" si="142"/>
        <v>C880</v>
      </c>
      <c r="K1328" s="181">
        <v>9</v>
      </c>
      <c r="L1328" s="289" t="s">
        <v>1780</v>
      </c>
      <c r="M1328" s="182" t="s">
        <v>1491</v>
      </c>
      <c r="N1328" s="181" t="s">
        <v>32</v>
      </c>
      <c r="O1328" s="181" t="s">
        <v>28</v>
      </c>
      <c r="P1328" s="181">
        <v>3</v>
      </c>
      <c r="Q1328" s="192" t="str">
        <f t="shared" si="143"/>
        <v>Campo</v>
      </c>
      <c r="R1328" s="192" t="s">
        <v>3606</v>
      </c>
      <c r="S1328" s="191" t="str">
        <f t="shared" si="149"/>
        <v/>
      </c>
      <c r="T1328" s="192" t="str">
        <f t="shared" si="150"/>
        <v>&lt;campo posicao="9"&gt;
&lt;coluna&gt;VL_UNIT_ICMS_ST_ESTOQUE_CONV&lt;/coluna&gt;
&lt;descricao&gt;Valor médio unitário do ICMS ST, incluindo FCP ST, das mercadorias em estoque, considerando unidade utilizada para informar o campo “QUANT_CONV”.&lt;/descricao&gt;
&lt;tipo&gt;R&lt;/tipo&gt;
&lt;/campo&gt;</v>
      </c>
      <c r="U1328" s="192" t="str">
        <f t="shared" si="141"/>
        <v>&lt;campo posicao="9"&gt;
&lt;coluna&gt;VL_UNIT_ICMS_ST_ESTOQUE_CONV&lt;/coluna&gt;
&lt;descricao&gt;Valor médio unitário do ICMS ST, incluindo FCP ST, das mercadorias em estoque, considerando unidade utilizada para informar o campo “QUANT_CONV”.&lt;/descricao&gt;
&lt;tipo&gt;R&lt;/tipo&gt;
&lt;/campo&gt;</v>
      </c>
      <c r="V1328" s="192" t="str">
        <f t="shared" si="151"/>
        <v>{"Column10", "VL_UNIT_ICMS_ST_ESTOQUE_CONV"},</v>
      </c>
      <c r="W1328" s="191" t="str">
        <f>IF(Q1328="Campo","@Campos(posicao = "&amp;K1328&amp;", tipo = '"&amp;R1328&amp;"')@Column(name = """&amp;L1328&amp;""")"&amp;IF(R1328="D","@Temporal(TemporalType.DATE)","")&amp;"private "&amp;VLOOKUP(TEXT(R1328,"@"),Apoio!A:B,2,0)&amp;" "&amp;SUBSTITUTE(LOWER(LEFT(L1328,1))&amp;RIGHT(PROPER(L1328),LEN(L1328)-1),"_","")&amp;";",IF(ISNUMBER(Q1328),IF(R1328="R","@Entity@Table(name = ""reg_"&amp;LOWER(J1328)&amp;""")@XmlRootElement","")&amp;VLOOKUP(J1328,Blocos!D:I,6,0)&amp;Apoio!$E$1&amp;Y1328,""))</f>
        <v>@Campos(posicao = 9, tipo = 'R')@Column(name = "VL_UNIT_ICMS_ST_ESTOQUE_CONV")private BigDecimal vlUnitIcmsStEstoqueConv;</v>
      </c>
      <c r="X1328" s="190" t="str">
        <f>IF(ISNUMBER(Q1328),COUNTIF(Blocos!G:G,J1328),"")</f>
        <v/>
      </c>
      <c r="Y1328" s="190" t="str">
        <f>IF(OR(X1328=0,X1328=""),"",VLOOKUP(SUMIFS(Blocos!A:A,Blocos!H:H,'EFD REGISTROS e Campos (2)'!X1328,Blocos!G:G,'EFD REGISTROS e Campos (2)'!J1328),Blocos!A:L,12,0))</f>
        <v/>
      </c>
      <c r="Z1328" s="190" t="str">
        <f>IF(ISNUMBER(Q1329),VLOOKUP(J1328,Blocos!D:G,4,0),"")</f>
        <v/>
      </c>
      <c r="AA1328" s="190" t="str">
        <f>IF(ISNUMBER(Q1328),CONCATENATE("CREATE TABLE ""reg_",LOWER(J1328),""" (""ID"" bigint NOT NULL AUTO_INCREMENT,  ""HASHFILE"" varchar(255) DEFAULT NULL, ""ID_PAI"" bigint NOT NULL,"),IF(Q1328="Campo",CONCATENATE("""",L1328,""" ",VLOOKUP(R1328,Apoio!A:C,3,0)),""))&amp;IF(Z1328="","",CONCATENATE("PRIMARY KEY (""ID""), KEY ""FK_reg_",LOWER(Z1328),"_ID_PAI"" (""ID_PAI""), CONSTRAINT ""FK_reg_",LOWER(Z1328),"_ID_PAI"" FOREIGN KEY (""ID_PAI"") REFERENCES ""reg_",LOWER(Z1328),""" (""ID"")) ENGINE=InnoDB AUTO_INCREMENT=105774 DEFAULT CHARSET=utf8mb4 COLLATE=utf8mb4_0900_ai_ci;"))</f>
        <v>"VL_UNIT_ICMS_ST_ESTOQUE_CONV" decimal(15,6) DEFAULT NULL,</v>
      </c>
      <c r="AB1328" s="190" t="str">
        <f t="shared" si="147"/>
        <v>`reg_c880`.`VL_UNIT_ICMS_ST_ESTOQUE_CONV`,</v>
      </c>
    </row>
    <row r="1329" spans="1:28" ht="14.5" hidden="1" customHeight="1" x14ac:dyDescent="0.3">
      <c r="J1329" s="187" t="str">
        <f t="shared" si="142"/>
        <v>C880</v>
      </c>
      <c r="K1329" s="181">
        <v>10</v>
      </c>
      <c r="L1329" s="289" t="s">
        <v>1492</v>
      </c>
      <c r="M1329" s="182" t="s">
        <v>1559</v>
      </c>
      <c r="N1329" s="181" t="s">
        <v>32</v>
      </c>
      <c r="O1329" s="181" t="s">
        <v>28</v>
      </c>
      <c r="P1329" s="181">
        <v>3</v>
      </c>
      <c r="Q1329" s="192" t="str">
        <f t="shared" si="143"/>
        <v>Campo</v>
      </c>
      <c r="R1329" s="192" t="s">
        <v>3606</v>
      </c>
      <c r="S1329" s="191" t="str">
        <f t="shared" si="149"/>
        <v/>
      </c>
      <c r="T1329" s="192" t="str">
        <f t="shared" si="150"/>
        <v>&lt;campo posicao="10"&gt;
&lt;coluna&gt;VL_UNIT_FCP_ICMS_ST_ESTOQUE_CONV&lt;/coluna&gt;
&lt;descricao&gt;Valor médio unitário do FCP ST agregado ao ICMS das mercadorias em estoque, considerando unidade utilizada para informar
o campo “QUANT_CONV”.&lt;/descricao&gt;
&lt;tipo&gt;R&lt;/tipo&gt;
&lt;/campo&gt;</v>
      </c>
      <c r="U1329" s="192" t="str">
        <f t="shared" si="141"/>
        <v>&lt;campo posicao="10"&gt;
&lt;coluna&gt;VL_UNIT_FCP_ICMS_ST_ESTOQUE_CONV&lt;/coluna&gt;
&lt;descricao&gt;Valor médio unitário do FCP ST agregado ao ICMS das mercadorias em estoque, considerando unidade utilizada para informar
o campo “QUANT_CONV”.&lt;/descricao&gt;
&lt;tipo&gt;R&lt;/tipo&gt;
&lt;/campo&gt;</v>
      </c>
      <c r="V1329" s="192" t="str">
        <f t="shared" si="151"/>
        <v>{"Column11", "VL_UNIT_FCP_ICMS_ST_ESTOQUE_CONV"},</v>
      </c>
      <c r="W1329" s="191" t="str">
        <f>IF(Q1329="Campo","@Campos(posicao = "&amp;K1329&amp;", tipo = '"&amp;R1329&amp;"')@Column(name = """&amp;L1329&amp;""")"&amp;IF(R1329="D","@Temporal(TemporalType.DATE)","")&amp;"private "&amp;VLOOKUP(TEXT(R1329,"@"),Apoio!A:B,2,0)&amp;" "&amp;SUBSTITUTE(LOWER(LEFT(L1329,1))&amp;RIGHT(PROPER(L1329),LEN(L1329)-1),"_","")&amp;";",IF(ISNUMBER(Q1329),IF(R1329="R","@Entity@Table(name = ""reg_"&amp;LOWER(J1329)&amp;""")@XmlRootElement","")&amp;VLOOKUP(J1329,Blocos!D:I,6,0)&amp;Apoio!$E$1&amp;Y1329,""))</f>
        <v>@Campos(posicao = 10, tipo = 'R')@Column(name = "VL_UNIT_FCP_ICMS_ST_ESTOQUE_CONV")private BigDecimal vlUnitFcpIcmsStEstoqueConv;</v>
      </c>
      <c r="X1329" s="190" t="str">
        <f>IF(ISNUMBER(Q1329),COUNTIF(Blocos!G:G,J1329),"")</f>
        <v/>
      </c>
      <c r="Y1329" s="190" t="str">
        <f>IF(OR(X1329=0,X1329=""),"",VLOOKUP(SUMIFS(Blocos!A:A,Blocos!H:H,'EFD REGISTROS e Campos (2)'!X1329,Blocos!G:G,'EFD REGISTROS e Campos (2)'!J1329),Blocos!A:L,12,0))</f>
        <v/>
      </c>
      <c r="Z1329" s="190" t="str">
        <f>IF(ISNUMBER(Q1330),VLOOKUP(J1329,Blocos!D:G,4,0),"")</f>
        <v/>
      </c>
      <c r="AA1329" s="190" t="str">
        <f>IF(ISNUMBER(Q1329),CONCATENATE("CREATE TABLE ""reg_",LOWER(J1329),""" (""ID"" bigint NOT NULL AUTO_INCREMENT,  ""HASHFILE"" varchar(255) DEFAULT NULL, ""ID_PAI"" bigint NOT NULL,"),IF(Q1329="Campo",CONCATENATE("""",L1329,""" ",VLOOKUP(R1329,Apoio!A:C,3,0)),""))&amp;IF(Z1329="","",CONCATENATE("PRIMARY KEY (""ID""), KEY ""FK_reg_",LOWER(Z1329),"_ID_PAI"" (""ID_PAI""), CONSTRAINT ""FK_reg_",LOWER(Z1329),"_ID_PAI"" FOREIGN KEY (""ID_PAI"") REFERENCES ""reg_",LOWER(Z1329),""" (""ID"")) ENGINE=InnoDB AUTO_INCREMENT=105774 DEFAULT CHARSET=utf8mb4 COLLATE=utf8mb4_0900_ai_ci;"))</f>
        <v>"VL_UNIT_FCP_ICMS_ST_ESTOQUE_CONV" decimal(15,6) DEFAULT NULL,</v>
      </c>
      <c r="AB1329" s="190" t="str">
        <f t="shared" si="147"/>
        <v>`reg_c880`.`VL_UNIT_FCP_ICMS_ST_ESTOQUE_CONV`,</v>
      </c>
    </row>
    <row r="1330" spans="1:28" ht="14.5" hidden="1" customHeight="1" x14ac:dyDescent="0.3">
      <c r="J1330" s="187" t="str">
        <f t="shared" si="142"/>
        <v>C880</v>
      </c>
      <c r="K1330" s="181">
        <v>11</v>
      </c>
      <c r="L1330" s="289" t="s">
        <v>1071</v>
      </c>
      <c r="M1330" s="182" t="s">
        <v>1094</v>
      </c>
      <c r="N1330" s="181" t="s">
        <v>32</v>
      </c>
      <c r="O1330" s="181" t="s">
        <v>28</v>
      </c>
      <c r="P1330" s="181">
        <v>3</v>
      </c>
      <c r="Q1330" s="192" t="str">
        <f t="shared" si="143"/>
        <v>Campo</v>
      </c>
      <c r="R1330" s="192" t="s">
        <v>3606</v>
      </c>
      <c r="S1330" s="191" t="str">
        <f t="shared" si="149"/>
        <v/>
      </c>
      <c r="T1330" s="192" t="str">
        <f t="shared" si="150"/>
        <v>&lt;campo posicao="11"&gt;
&lt;coluna&gt;VL_UNIT_ICMS_ST_CONV_REST&lt;/coluna&gt;
&lt;descricao&gt;Valor unitário do total do ICMS ST, incluindo FCP ST, a ser restituído/ressarcido, calculado conforme a legislação de cada UF, considerando a unidade utilizada para informar o campo “QUANT_CONV”.&lt;/descricao&gt;
&lt;tipo&gt;R&lt;/tipo&gt;
&lt;/campo&gt;</v>
      </c>
      <c r="U1330" s="192" t="str">
        <f t="shared" si="141"/>
        <v>&lt;campo posicao="11"&gt;
&lt;coluna&gt;VL_UNIT_ICMS_ST_CONV_REST&lt;/coluna&gt;
&lt;descricao&gt;Valor unitário do total do ICMS ST, incluindo FCP ST, a ser restituído/ressarcido, calculado conforme a legislação de cada UF, considerando a unidade utilizada para informar o campo “QUANT_CONV”.&lt;/descricao&gt;
&lt;tipo&gt;R&lt;/tipo&gt;
&lt;/campo&gt;</v>
      </c>
      <c r="V1330" s="192" t="str">
        <f t="shared" si="151"/>
        <v>{"Column12", "VL_UNIT_ICMS_ST_CONV_REST"},</v>
      </c>
      <c r="W1330" s="191" t="str">
        <f>IF(Q1330="Campo","@Campos(posicao = "&amp;K1330&amp;", tipo = '"&amp;R1330&amp;"')@Column(name = """&amp;L1330&amp;""")"&amp;IF(R1330="D","@Temporal(TemporalType.DATE)","")&amp;"private "&amp;VLOOKUP(TEXT(R1330,"@"),Apoio!A:B,2,0)&amp;" "&amp;SUBSTITUTE(LOWER(LEFT(L1330,1))&amp;RIGHT(PROPER(L1330),LEN(L1330)-1),"_","")&amp;";",IF(ISNUMBER(Q1330),IF(R1330="R","@Entity@Table(name = ""reg_"&amp;LOWER(J1330)&amp;""")@XmlRootElement","")&amp;VLOOKUP(J1330,Blocos!D:I,6,0)&amp;Apoio!$E$1&amp;Y1330,""))</f>
        <v>@Campos(posicao = 11, tipo = 'R')@Column(name = "VL_UNIT_ICMS_ST_CONV_REST")private BigDecimal vlUnitIcmsStConvRest;</v>
      </c>
      <c r="X1330" s="190" t="str">
        <f>IF(ISNUMBER(Q1330),COUNTIF(Blocos!G:G,J1330),"")</f>
        <v/>
      </c>
      <c r="Y1330" s="190" t="str">
        <f>IF(OR(X1330=0,X1330=""),"",VLOOKUP(SUMIFS(Blocos!A:A,Blocos!H:H,'EFD REGISTROS e Campos (2)'!X1330,Blocos!G:G,'EFD REGISTROS e Campos (2)'!J1330),Blocos!A:L,12,0))</f>
        <v/>
      </c>
      <c r="Z1330" s="190" t="str">
        <f>IF(ISNUMBER(Q1331),VLOOKUP(J1330,Blocos!D:G,4,0),"")</f>
        <v/>
      </c>
      <c r="AA1330" s="190" t="str">
        <f>IF(ISNUMBER(Q1330),CONCATENATE("CREATE TABLE ""reg_",LOWER(J1330),""" (""ID"" bigint NOT NULL AUTO_INCREMENT,  ""HASHFILE"" varchar(255) DEFAULT NULL, ""ID_PAI"" bigint NOT NULL,"),IF(Q1330="Campo",CONCATENATE("""",L1330,""" ",VLOOKUP(R1330,Apoio!A:C,3,0)),""))&amp;IF(Z1330="","",CONCATENATE("PRIMARY KEY (""ID""), KEY ""FK_reg_",LOWER(Z1330),"_ID_PAI"" (""ID_PAI""), CONSTRAINT ""FK_reg_",LOWER(Z1330),"_ID_PAI"" FOREIGN KEY (""ID_PAI"") REFERENCES ""reg_",LOWER(Z1330),""" (""ID"")) ENGINE=InnoDB AUTO_INCREMENT=105774 DEFAULT CHARSET=utf8mb4 COLLATE=utf8mb4_0900_ai_ci;"))</f>
        <v>"VL_UNIT_ICMS_ST_CONV_REST" decimal(15,6) DEFAULT NULL,</v>
      </c>
      <c r="AB1330" s="190" t="str">
        <f t="shared" si="147"/>
        <v>`reg_c880`.`VL_UNIT_ICMS_ST_CONV_REST`,</v>
      </c>
    </row>
    <row r="1331" spans="1:28" ht="14.5" hidden="1" customHeight="1" x14ac:dyDescent="0.3">
      <c r="J1331" s="187" t="str">
        <f t="shared" si="142"/>
        <v>C880</v>
      </c>
      <c r="K1331" s="181">
        <v>12</v>
      </c>
      <c r="L1331" s="289" t="s">
        <v>1073</v>
      </c>
      <c r="M1331" s="182" t="s">
        <v>1074</v>
      </c>
      <c r="N1331" s="181" t="s">
        <v>32</v>
      </c>
      <c r="O1331" s="181" t="s">
        <v>28</v>
      </c>
      <c r="P1331" s="181">
        <v>3</v>
      </c>
      <c r="Q1331" s="192" t="str">
        <f t="shared" si="143"/>
        <v>Campo</v>
      </c>
      <c r="R1331" s="192" t="s">
        <v>3606</v>
      </c>
      <c r="S1331" s="191" t="str">
        <f t="shared" si="149"/>
        <v/>
      </c>
      <c r="T1331" s="192" t="str">
        <f t="shared" si="150"/>
        <v>&lt;campo posicao="12"&gt;
&lt;coluna&gt;VL_UNIT_FCP_ST_CONV_REST&lt;/coluna&gt;
&lt;descricao&gt;Valor unitário correspondente à parcela de ICMS FCP ST que compõe o campo “VL_UNIT_ICMS_ST_CONV_REST”, considerando a unidade utilizada para informar o campo “QUANT_CONV”.&lt;/descricao&gt;
&lt;tipo&gt;R&lt;/tipo&gt;
&lt;/campo&gt;</v>
      </c>
      <c r="U1331" s="192" t="str">
        <f t="shared" si="141"/>
        <v>&lt;campo posicao="12"&gt;
&lt;coluna&gt;VL_UNIT_FCP_ST_CONV_REST&lt;/coluna&gt;
&lt;descricao&gt;Valor unitário correspondente à parcela de ICMS FCP ST que compõe o campo “VL_UNIT_ICMS_ST_CONV_REST”, considerando a unidade utilizada para informar o campo “QUANT_CONV”.&lt;/descricao&gt;
&lt;tipo&gt;R&lt;/tipo&gt;
&lt;/campo&gt;</v>
      </c>
      <c r="V1331" s="192" t="str">
        <f t="shared" si="151"/>
        <v>{"Column13", "VL_UNIT_FCP_ST_CONV_REST"},</v>
      </c>
      <c r="W1331" s="191" t="str">
        <f>IF(Q1331="Campo","@Campos(posicao = "&amp;K1331&amp;", tipo = '"&amp;R1331&amp;"')@Column(name = """&amp;L1331&amp;""")"&amp;IF(R1331="D","@Temporal(TemporalType.DATE)","")&amp;"private "&amp;VLOOKUP(TEXT(R1331,"@"),Apoio!A:B,2,0)&amp;" "&amp;SUBSTITUTE(LOWER(LEFT(L1331,1))&amp;RIGHT(PROPER(L1331),LEN(L1331)-1),"_","")&amp;";",IF(ISNUMBER(Q1331),IF(R1331="R","@Entity@Table(name = ""reg_"&amp;LOWER(J1331)&amp;""")@XmlRootElement","")&amp;VLOOKUP(J1331,Blocos!D:I,6,0)&amp;Apoio!$E$1&amp;Y1331,""))</f>
        <v>@Campos(posicao = 12, tipo = 'R')@Column(name = "VL_UNIT_FCP_ST_CONV_REST")private BigDecimal vlUnitFcpStConvRest;</v>
      </c>
      <c r="X1331" s="190" t="str">
        <f>IF(ISNUMBER(Q1331),COUNTIF(Blocos!G:G,J1331),"")</f>
        <v/>
      </c>
      <c r="Y1331" s="190" t="str">
        <f>IF(OR(X1331=0,X1331=""),"",VLOOKUP(SUMIFS(Blocos!A:A,Blocos!H:H,'EFD REGISTROS e Campos (2)'!X1331,Blocos!G:G,'EFD REGISTROS e Campos (2)'!J1331),Blocos!A:L,12,0))</f>
        <v/>
      </c>
      <c r="Z1331" s="190" t="str">
        <f>IF(ISNUMBER(Q1332),VLOOKUP(J1331,Blocos!D:G,4,0),"")</f>
        <v/>
      </c>
      <c r="AA1331" s="190" t="str">
        <f>IF(ISNUMBER(Q1331),CONCATENATE("CREATE TABLE ""reg_",LOWER(J1331),""" (""ID"" bigint NOT NULL AUTO_INCREMENT,  ""HASHFILE"" varchar(255) DEFAULT NULL, ""ID_PAI"" bigint NOT NULL,"),IF(Q1331="Campo",CONCATENATE("""",L1331,""" ",VLOOKUP(R1331,Apoio!A:C,3,0)),""))&amp;IF(Z1331="","",CONCATENATE("PRIMARY KEY (""ID""), KEY ""FK_reg_",LOWER(Z1331),"_ID_PAI"" (""ID_PAI""), CONSTRAINT ""FK_reg_",LOWER(Z1331),"_ID_PAI"" FOREIGN KEY (""ID_PAI"") REFERENCES ""reg_",LOWER(Z1331),""" (""ID"")) ENGINE=InnoDB AUTO_INCREMENT=105774 DEFAULT CHARSET=utf8mb4 COLLATE=utf8mb4_0900_ai_ci;"))</f>
        <v>"VL_UNIT_FCP_ST_CONV_REST" decimal(15,6) DEFAULT NULL,</v>
      </c>
      <c r="AB1331" s="190" t="str">
        <f t="shared" si="147"/>
        <v>`reg_c880`.`VL_UNIT_FCP_ST_CONV_REST`,</v>
      </c>
    </row>
    <row r="1332" spans="1:28" ht="14.5" hidden="1" customHeight="1" x14ac:dyDescent="0.3">
      <c r="J1332" s="187" t="str">
        <f t="shared" si="142"/>
        <v>C880</v>
      </c>
      <c r="K1332" s="181">
        <v>13</v>
      </c>
      <c r="L1332" s="289" t="s">
        <v>1075</v>
      </c>
      <c r="M1332" s="182" t="s">
        <v>1097</v>
      </c>
      <c r="N1332" s="181" t="s">
        <v>32</v>
      </c>
      <c r="O1332" s="181" t="s">
        <v>28</v>
      </c>
      <c r="P1332" s="181">
        <v>3</v>
      </c>
      <c r="Q1332" s="192" t="str">
        <f t="shared" si="143"/>
        <v>Campo</v>
      </c>
      <c r="R1332" s="192" t="s">
        <v>3606</v>
      </c>
      <c r="S1332" s="191" t="str">
        <f t="shared" si="149"/>
        <v/>
      </c>
      <c r="T1332" s="192" t="str">
        <f t="shared" si="150"/>
        <v>&lt;campo posicao="13"&gt;
&lt;coluna&gt;VL_UNIT_ICMS_ST_CONV_COMPL&lt;/coluna&gt;
&lt;descricao&gt;Valor unitário do complemento do ICMS, incluindo FCP ST, considerando a unidade utilizada para informar o campo “QUANT_CONV”.&lt;/descricao&gt;
&lt;tipo&gt;R&lt;/tipo&gt;
&lt;/campo&gt;</v>
      </c>
      <c r="U1332" s="192" t="str">
        <f t="shared" si="141"/>
        <v>&lt;campo posicao="13"&gt;
&lt;coluna&gt;VL_UNIT_ICMS_ST_CONV_COMPL&lt;/coluna&gt;
&lt;descricao&gt;Valor unitário do complemento do ICMS, incluindo FCP ST, considerando a unidade utilizada para informar o campo “QUANT_CONV”.&lt;/descricao&gt;
&lt;tipo&gt;R&lt;/tipo&gt;
&lt;/campo&gt;</v>
      </c>
      <c r="V1332" s="192" t="str">
        <f t="shared" si="151"/>
        <v>{"Column14", "VL_UNIT_ICMS_ST_CONV_COMPL"},</v>
      </c>
      <c r="W1332" s="191" t="str">
        <f>IF(Q1332="Campo","@Campos(posicao = "&amp;K1332&amp;", tipo = '"&amp;R1332&amp;"')@Column(name = """&amp;L1332&amp;""")"&amp;IF(R1332="D","@Temporal(TemporalType.DATE)","")&amp;"private "&amp;VLOOKUP(TEXT(R1332,"@"),Apoio!A:B,2,0)&amp;" "&amp;SUBSTITUTE(LOWER(LEFT(L1332,1))&amp;RIGHT(PROPER(L1332),LEN(L1332)-1),"_","")&amp;";",IF(ISNUMBER(Q1332),IF(R1332="R","@Entity@Table(name = ""reg_"&amp;LOWER(J1332)&amp;""")@XmlRootElement","")&amp;VLOOKUP(J1332,Blocos!D:I,6,0)&amp;Apoio!$E$1&amp;Y1332,""))</f>
        <v>@Campos(posicao = 13, tipo = 'R')@Column(name = "VL_UNIT_ICMS_ST_CONV_COMPL")private BigDecimal vlUnitIcmsStConvCompl;</v>
      </c>
      <c r="X1332" s="190" t="str">
        <f>IF(ISNUMBER(Q1332),COUNTIF(Blocos!G:G,J1332),"")</f>
        <v/>
      </c>
      <c r="Y1332" s="190" t="str">
        <f>IF(OR(X1332=0,X1332=""),"",VLOOKUP(SUMIFS(Blocos!A:A,Blocos!H:H,'EFD REGISTROS e Campos (2)'!X1332,Blocos!G:G,'EFD REGISTROS e Campos (2)'!J1332),Blocos!A:L,12,0))</f>
        <v/>
      </c>
      <c r="Z1332" s="190" t="str">
        <f>IF(ISNUMBER(Q1333),VLOOKUP(J1332,Blocos!D:G,4,0),"")</f>
        <v/>
      </c>
      <c r="AA1332" s="190" t="str">
        <f>IF(ISNUMBER(Q1332),CONCATENATE("CREATE TABLE ""reg_",LOWER(J1332),""" (""ID"" bigint NOT NULL AUTO_INCREMENT,  ""HASHFILE"" varchar(255) DEFAULT NULL, ""ID_PAI"" bigint NOT NULL,"),IF(Q1332="Campo",CONCATENATE("""",L1332,""" ",VLOOKUP(R1332,Apoio!A:C,3,0)),""))&amp;IF(Z1332="","",CONCATENATE("PRIMARY KEY (""ID""), KEY ""FK_reg_",LOWER(Z1332),"_ID_PAI"" (""ID_PAI""), CONSTRAINT ""FK_reg_",LOWER(Z1332),"_ID_PAI"" FOREIGN KEY (""ID_PAI"") REFERENCES ""reg_",LOWER(Z1332),""" (""ID"")) ENGINE=InnoDB AUTO_INCREMENT=105774 DEFAULT CHARSET=utf8mb4 COLLATE=utf8mb4_0900_ai_ci;"))</f>
        <v>"VL_UNIT_ICMS_ST_CONV_COMPL" decimal(15,6) DEFAULT NULL,</v>
      </c>
      <c r="AB1332" s="190" t="str">
        <f t="shared" si="147"/>
        <v>`reg_c880`.`VL_UNIT_ICMS_ST_CONV_COMPL`,</v>
      </c>
    </row>
    <row r="1333" spans="1:28" ht="14.5" hidden="1" customHeight="1" x14ac:dyDescent="0.3">
      <c r="J1333" s="187" t="str">
        <f t="shared" si="142"/>
        <v>C880</v>
      </c>
      <c r="K1333" s="181">
        <v>14</v>
      </c>
      <c r="L1333" s="289" t="s">
        <v>1077</v>
      </c>
      <c r="M1333" s="182" t="s">
        <v>1783</v>
      </c>
      <c r="N1333" s="181" t="s">
        <v>32</v>
      </c>
      <c r="O1333" s="181" t="s">
        <v>28</v>
      </c>
      <c r="P1333" s="181">
        <v>3</v>
      </c>
      <c r="Q1333" s="192" t="str">
        <f t="shared" si="143"/>
        <v>Campo</v>
      </c>
      <c r="R1333" s="192" t="s">
        <v>3606</v>
      </c>
      <c r="S1333" s="191" t="str">
        <f t="shared" si="149"/>
        <v/>
      </c>
      <c r="T1333" s="192" t="str">
        <f t="shared" si="150"/>
        <v>&lt;campo posicao="14"&gt;
&lt;coluna&gt;VL_UNIT_FCP_ST_CONV_COMPL&lt;/coluna&gt;
&lt;descricao&gt;Valor unitário correspondente à parcela de ICMS FCP ST que compõe o campo “VL_UNIT_ICMS_ST_CONV_COMPL” , considerando unidade utilizada para informar o campo “QUANT_CONV”.&lt;/descricao&gt;
&lt;tipo&gt;R&lt;/tipo&gt;
&lt;/campo&gt;</v>
      </c>
      <c r="U1333" s="192" t="str">
        <f t="shared" si="141"/>
        <v>&lt;campo posicao="14"&gt;
&lt;coluna&gt;VL_UNIT_FCP_ST_CONV_COMPL&lt;/coluna&gt;
&lt;descricao&gt;Valor unitário correspondente à parcela de ICMS FCP ST que compõe o campo “VL_UNIT_ICMS_ST_CONV_COMPL” , considerando unidade utilizada para informar o campo “QUANT_CONV”.&lt;/descricao&gt;
&lt;tipo&gt;R&lt;/tipo&gt;
&lt;/campo&gt;</v>
      </c>
      <c r="V1333" s="192" t="str">
        <f t="shared" si="151"/>
        <v>{"Column15", "VL_UNIT_FCP_ST_CONV_COMPL"},</v>
      </c>
      <c r="W1333" s="191" t="str">
        <f>IF(Q1333="Campo","@Campos(posicao = "&amp;K1333&amp;", tipo = '"&amp;R1333&amp;"')@Column(name = """&amp;L1333&amp;""")"&amp;IF(R1333="D","@Temporal(TemporalType.DATE)","")&amp;"private "&amp;VLOOKUP(TEXT(R1333,"@"),Apoio!A:B,2,0)&amp;" "&amp;SUBSTITUTE(LOWER(LEFT(L1333,1))&amp;RIGHT(PROPER(L1333),LEN(L1333)-1),"_","")&amp;";",IF(ISNUMBER(Q1333),IF(R1333="R","@Entity@Table(name = ""reg_"&amp;LOWER(J1333)&amp;""")@XmlRootElement","")&amp;VLOOKUP(J1333,Blocos!D:I,6,0)&amp;Apoio!$E$1&amp;Y1333,""))</f>
        <v>@Campos(posicao = 14, tipo = 'R')@Column(name = "VL_UNIT_FCP_ST_CONV_COMPL")private BigDecimal vlUnitFcpStConvCompl;</v>
      </c>
      <c r="X1333" s="190" t="str">
        <f>IF(ISNUMBER(Q1333),COUNTIF(Blocos!G:G,J1333),"")</f>
        <v/>
      </c>
      <c r="Y1333" s="190" t="str">
        <f>IF(OR(X1333=0,X1333=""),"",VLOOKUP(SUMIFS(Blocos!A:A,Blocos!H:H,'EFD REGISTROS e Campos (2)'!X1333,Blocos!G:G,'EFD REGISTROS e Campos (2)'!J1333),Blocos!A:L,12,0))</f>
        <v/>
      </c>
      <c r="Z1333" s="190" t="str">
        <f>IF(ISNUMBER(Q1334),VLOOKUP(J1333,Blocos!D:G,4,0),"")</f>
        <v>C870</v>
      </c>
      <c r="AA1333" s="190" t="str">
        <f>IF(ISNUMBER(Q1333),CONCATENATE("CREATE TABLE ""reg_",LOWER(J1333),""" (""ID"" bigint NOT NULL AUTO_INCREMENT,  ""HASHFILE"" varchar(255) DEFAULT NULL, ""ID_PAI"" bigint NOT NULL,"),IF(Q1333="Campo",CONCATENATE("""",L1333,""" ",VLOOKUP(R1333,Apoio!A:C,3,0)),""))&amp;IF(Z1333="","",CONCATENATE("PRIMARY KEY (""ID""), KEY ""FK_reg_",LOWER(Z1333),"_ID_PAI"" (""ID_PAI""), CONSTRAINT ""FK_reg_",LOWER(Z1333),"_ID_PAI"" FOREIGN KEY (""ID_PAI"") REFERENCES ""reg_",LOWER(Z1333),""" (""ID"")) ENGINE=InnoDB AUTO_INCREMENT=105774 DEFAULT CHARSET=utf8mb4 COLLATE=utf8mb4_0900_ai_ci;"))</f>
        <v>"VL_UNIT_FCP_ST_CONV_COMPL" decimal(15,6) DEFAULT NULL,PRIMARY KEY ("ID"), KEY "FK_reg_c870_ID_PAI" ("ID_PAI"), CONSTRAINT "FK_reg_c870_ID_PAI" FOREIGN KEY ("ID_PAI") REFERENCES "reg_c870" ("ID")) ENGINE=InnoDB AUTO_INCREMENT=105774 DEFAULT CHARSET=utf8mb4 COLLATE=utf8mb4_0900_ai_ci;</v>
      </c>
      <c r="AB1333" s="190" t="str">
        <f t="shared" si="147"/>
        <v>`reg_c880`.`VL_UNIT_FCP_ST_CONV_COMPL`,FROM `efdicms`.`reg_c880`;"</v>
      </c>
    </row>
    <row r="1334" spans="1:28" ht="14.5" hidden="1" customHeight="1" collapsed="1" x14ac:dyDescent="0.3">
      <c r="A1334" s="180" t="s">
        <v>1451</v>
      </c>
      <c r="E1334" s="180" t="s">
        <v>1803</v>
      </c>
      <c r="I1334" s="180" t="s">
        <v>144</v>
      </c>
      <c r="J1334" s="187" t="str">
        <f t="shared" si="142"/>
        <v>C890</v>
      </c>
      <c r="K1334" s="195" t="s">
        <v>1804</v>
      </c>
      <c r="Q1334" s="192">
        <f t="shared" si="143"/>
        <v>3</v>
      </c>
      <c r="S1334" s="191" t="str">
        <f t="shared" si="149"/>
        <v>&lt;/registro&gt;
&lt;registro codigo="C890" perfil="BC" nivel="3"&gt;</v>
      </c>
      <c r="T1334" s="192" t="str">
        <f t="shared" si="150"/>
        <v/>
      </c>
      <c r="U1334" s="192" t="str">
        <f t="shared" si="141"/>
        <v>&lt;/registro&gt;
&lt;registro codigo="C890" perfil="BC" nivel="3"&gt;</v>
      </c>
      <c r="V1334" s="192" t="str">
        <f t="shared" si="151"/>
        <v/>
      </c>
      <c r="W1334" s="191" t="str">
        <f>IF(Q1334="Campo","@Campos(posicao = "&amp;K1334&amp;", tipo = '"&amp;R1334&amp;"')@Column(name = """&amp;L1334&amp;""")"&amp;IF(R1334="D","@Temporal(TemporalType.DATE)","")&amp;"private "&amp;VLOOKUP(TEXT(R1334,"@"),Apoio!A:B,2,0)&amp;" "&amp;SUBSTITUTE(LOWER(LEFT(L1334,1))&amp;RIGHT(PROPER(L1334),LEN(L1334)-1),"_","")&amp;";",IF(ISNUMBER(Q1334),IF(R1334="R","@Entity@Table(name = ""reg_"&amp;LOWER(J1334)&amp;""")@XmlRootElement","")&amp;VLOOKUP(J1334,Blocos!D:I,6,0)&amp;Apoio!$E$1&amp;Y1334,""))</f>
        <v>@Registros(nivel = 3) public class RegC890 implements Serializable { private static final long serialVersionUID = 1L; @Id @GeneratedValue(strategy = GenerationType.IDENTITY) @Basic(optional = false) @Column(name = "ID" ) private Long id;@ManyToOne(fetch = FetchType.LAZY) @JoinColumn(name = "ID_PAI", nullable = false) private RegC860 idPai; public RegC860 getIdPai() {return idPai;}public void setIdPai(Object idPai) {this.idPai = (RegC860) idPai;}public RegC890() { } public RegC890(Long id) { this.id = id; } public RegC890(Long id, RegC860 idPai, long linha, String hash) { this.id = id; this.idPai = idPai; this.linha = linha; this.hash = hash; }public Long getId() { return id; } public void setId(Long id) { this.id = id; }@Basic(optional = false)@Column(name = "LINHA")private long linha;@Basic(optional = false)@Column(name = "HASH")private String hash;</v>
      </c>
      <c r="X1334" s="190">
        <f>IF(ISNUMBER(Q1334),COUNTIF(Blocos!G:G,J1334),"")</f>
        <v>0</v>
      </c>
      <c r="Y1334" s="190" t="str">
        <f>IF(OR(X1334=0,X1334=""),"",VLOOKUP(SUMIFS(Blocos!A:A,Blocos!H:H,'EFD REGISTROS e Campos (2)'!X1334,Blocos!G:G,'EFD REGISTROS e Campos (2)'!J1334),Blocos!A:L,12,0))</f>
        <v/>
      </c>
      <c r="Z1334" s="190" t="str">
        <f>IF(ISNUMBER(Q1335),VLOOKUP(J1334,Blocos!D:G,4,0),"")</f>
        <v/>
      </c>
      <c r="AA1334" s="190" t="str">
        <f>IF(ISNUMBER(Q1334),CONCATENATE("CREATE TABLE ""reg_",LOWER(J1334),""" (""ID"" bigint NOT NULL AUTO_INCREMENT,  ""HASHFILE"" varchar(255) DEFAULT NULL, ""ID_PAI"" bigint NOT NULL,"),IF(Q1334="Campo",CONCATENATE("""",L1334,""" ",VLOOKUP(R1334,Apoio!A:C,3,0)),""))&amp;IF(Z1334="","",CONCATENATE("PRIMARY KEY (""ID""), KEY ""FK_reg_",LOWER(Z1334),"_ID_PAI"" (""ID_PAI""), CONSTRAINT ""FK_reg_",LOWER(Z1334),"_ID_PAI"" FOREIGN KEY (""ID_PAI"") REFERENCES ""reg_",LOWER(Z1334),""" (""ID"")) ENGINE=InnoDB AUTO_INCREMENT=105774 DEFAULT CHARSET=utf8mb4 COLLATE=utf8mb4_0900_ai_ci;"))</f>
        <v>CREATE TABLE "reg_c890" ("ID" bigint NOT NULL AUTO_INCREMENT,  "HASHFILE" varchar(255) DEFAULT NULL, "ID_PAI" bigint NOT NULL,</v>
      </c>
      <c r="AB1334" s="190" t="str">
        <f t="shared" si="147"/>
        <v/>
      </c>
    </row>
    <row r="1335" spans="1:28" ht="14.5" hidden="1" customHeight="1" x14ac:dyDescent="0.3">
      <c r="J1335" s="187" t="str">
        <f t="shared" si="142"/>
        <v>C890</v>
      </c>
      <c r="K1335" s="181">
        <v>1</v>
      </c>
      <c r="L1335" s="289" t="s">
        <v>25</v>
      </c>
      <c r="M1335" s="182" t="s">
        <v>1805</v>
      </c>
      <c r="N1335" s="181" t="s">
        <v>27</v>
      </c>
      <c r="O1335" s="181">
        <v>4</v>
      </c>
      <c r="P1335" s="181" t="s">
        <v>28</v>
      </c>
      <c r="Q1335" s="192" t="str">
        <f t="shared" si="143"/>
        <v>Campo</v>
      </c>
      <c r="R1335" s="192" t="s">
        <v>27</v>
      </c>
      <c r="S1335" s="191" t="str">
        <f t="shared" si="149"/>
        <v/>
      </c>
      <c r="T1335" s="192" t="str">
        <f t="shared" si="150"/>
        <v>&lt;campo posicao="1"&gt;
&lt;coluna&gt;REG&lt;/coluna&gt;
&lt;descricao&gt;Texto fixo contendo "C890"&lt;/descricao&gt;
&lt;tipo&gt;C&lt;/tipo&gt;
&lt;/campo&gt;</v>
      </c>
      <c r="U1335" s="192" t="str">
        <f t="shared" si="141"/>
        <v>&lt;campo posicao="1"&gt;
&lt;coluna&gt;REG&lt;/coluna&gt;
&lt;descricao&gt;Texto fixo contendo "C890"&lt;/descricao&gt;
&lt;tipo&gt;C&lt;/tipo&gt;
&lt;/campo&gt;</v>
      </c>
      <c r="V1335" s="192" t="str">
        <f t="shared" si="151"/>
        <v>{"Column2", "REG"},</v>
      </c>
      <c r="W1335" s="191" t="str">
        <f>IF(Q1335="Campo","@Campos(posicao = "&amp;K1335&amp;", tipo = '"&amp;R1335&amp;"')@Column(name = """&amp;L1335&amp;""")"&amp;IF(R1335="D","@Temporal(TemporalType.DATE)","")&amp;"private "&amp;VLOOKUP(TEXT(R1335,"@"),Apoio!A:B,2,0)&amp;" "&amp;SUBSTITUTE(LOWER(LEFT(L1335,1))&amp;RIGHT(PROPER(L1335),LEN(L1335)-1),"_","")&amp;";",IF(ISNUMBER(Q1335),IF(R1335="R","@Entity@Table(name = ""reg_"&amp;LOWER(J1335)&amp;""")@XmlRootElement","")&amp;VLOOKUP(J1335,Blocos!D:I,6,0)&amp;Apoio!$E$1&amp;Y1335,""))</f>
        <v>@Campos(posicao = 1, tipo = 'C')@Column(name = "REG")private String reg;</v>
      </c>
      <c r="X1335" s="190" t="str">
        <f>IF(ISNUMBER(Q1335),COUNTIF(Blocos!G:G,J1335),"")</f>
        <v/>
      </c>
      <c r="Y1335" s="190" t="str">
        <f>IF(OR(X1335=0,X1335=""),"",VLOOKUP(SUMIFS(Blocos!A:A,Blocos!H:H,'EFD REGISTROS e Campos (2)'!X1335,Blocos!G:G,'EFD REGISTROS e Campos (2)'!J1335),Blocos!A:L,12,0))</f>
        <v/>
      </c>
      <c r="Z1335" s="190" t="str">
        <f>IF(ISNUMBER(Q1336),VLOOKUP(J1335,Blocos!D:G,4,0),"")</f>
        <v/>
      </c>
      <c r="AA1335" s="190" t="str">
        <f>IF(ISNUMBER(Q1335),CONCATENATE("CREATE TABLE ""reg_",LOWER(J1335),""" (""ID"" bigint NOT NULL AUTO_INCREMENT,  ""HASHFILE"" varchar(255) DEFAULT NULL, ""ID_PAI"" bigint NOT NULL,"),IF(Q1335="Campo",CONCATENATE("""",L1335,""" ",VLOOKUP(R1335,Apoio!A:C,3,0)),""))&amp;IF(Z1335="","",CONCATENATE("PRIMARY KEY (""ID""), KEY ""FK_reg_",LOWER(Z1335),"_ID_PAI"" (""ID_PAI""), CONSTRAINT ""FK_reg_",LOWER(Z1335),"_ID_PAI"" FOREIGN KEY (""ID_PAI"") REFERENCES ""reg_",LOWER(Z1335),""" (""ID"")) ENGINE=InnoDB AUTO_INCREMENT=105774 DEFAULT CHARSET=utf8mb4 COLLATE=utf8mb4_0900_ai_ci;"))</f>
        <v>"REG" varchar(255) DEFAULT NULL,</v>
      </c>
      <c r="AB1335" s="190" t="str">
        <f t="shared" si="147"/>
        <v>USE `efdicms`;SELECT `reg_c890`.`REG`,</v>
      </c>
    </row>
    <row r="1336" spans="1:28" ht="14.5" hidden="1" customHeight="1" x14ac:dyDescent="0.3">
      <c r="J1336" s="187" t="str">
        <f t="shared" si="142"/>
        <v>C890</v>
      </c>
      <c r="K1336" s="181">
        <v>2</v>
      </c>
      <c r="L1336" s="289" t="s">
        <v>813</v>
      </c>
      <c r="M1336" s="182" t="s">
        <v>1133</v>
      </c>
      <c r="N1336" s="181" t="s">
        <v>27</v>
      </c>
      <c r="O1336" s="181">
        <v>3</v>
      </c>
      <c r="P1336" s="181" t="s">
        <v>28</v>
      </c>
      <c r="Q1336" s="192" t="str">
        <f t="shared" si="143"/>
        <v>Campo</v>
      </c>
      <c r="R1336" s="192" t="s">
        <v>27</v>
      </c>
      <c r="S1336" s="191" t="str">
        <f t="shared" si="149"/>
        <v/>
      </c>
      <c r="T1336" s="192" t="str">
        <f t="shared" si="150"/>
        <v>&lt;campo posicao="2"&gt;
&lt;coluna&gt;CST_ICMS&lt;/coluna&gt;
&lt;descricao&gt;Código da Situação Tributária, conforme a Tabela indicada no item 4.3.1&lt;/descricao&gt;
&lt;tipo&gt;C&lt;/tipo&gt;
&lt;/campo&gt;</v>
      </c>
      <c r="U1336" s="192" t="str">
        <f t="shared" ref="U1336:U1412" si="152">S1336&amp;T1336</f>
        <v>&lt;campo posicao="2"&gt;
&lt;coluna&gt;CST_ICMS&lt;/coluna&gt;
&lt;descricao&gt;Código da Situação Tributária, conforme a Tabela indicada no item 4.3.1&lt;/descricao&gt;
&lt;tipo&gt;C&lt;/tipo&gt;
&lt;/campo&gt;</v>
      </c>
      <c r="V1336" s="192" t="str">
        <f t="shared" si="151"/>
        <v>{"Column3", "CST_ICMS"},</v>
      </c>
      <c r="W1336" s="191" t="str">
        <f>IF(Q1336="Campo","@Campos(posicao = "&amp;K1336&amp;", tipo = '"&amp;R1336&amp;"')@Column(name = """&amp;L1336&amp;""")"&amp;IF(R1336="D","@Temporal(TemporalType.DATE)","")&amp;"private "&amp;VLOOKUP(TEXT(R1336,"@"),Apoio!A:B,2,0)&amp;" "&amp;SUBSTITUTE(LOWER(LEFT(L1336,1))&amp;RIGHT(PROPER(L1336),LEN(L1336)-1),"_","")&amp;";",IF(ISNUMBER(Q1336),IF(R1336="R","@Entity@Table(name = ""reg_"&amp;LOWER(J1336)&amp;""")@XmlRootElement","")&amp;VLOOKUP(J1336,Blocos!D:I,6,0)&amp;Apoio!$E$1&amp;Y1336,""))</f>
        <v>@Campos(posicao = 2, tipo = 'C')@Column(name = "CST_ICMS")private String cstIcms;</v>
      </c>
      <c r="X1336" s="190" t="str">
        <f>IF(ISNUMBER(Q1336),COUNTIF(Blocos!G:G,J1336),"")</f>
        <v/>
      </c>
      <c r="Y1336" s="190" t="str">
        <f>IF(OR(X1336=0,X1336=""),"",VLOOKUP(SUMIFS(Blocos!A:A,Blocos!H:H,'EFD REGISTROS e Campos (2)'!X1336,Blocos!G:G,'EFD REGISTROS e Campos (2)'!J1336),Blocos!A:L,12,0))</f>
        <v/>
      </c>
      <c r="Z1336" s="190" t="str">
        <f>IF(ISNUMBER(Q1337),VLOOKUP(J1336,Blocos!D:G,4,0),"")</f>
        <v/>
      </c>
      <c r="AA1336" s="190" t="str">
        <f>IF(ISNUMBER(Q1336),CONCATENATE("CREATE TABLE ""reg_",LOWER(J1336),""" (""ID"" bigint NOT NULL AUTO_INCREMENT,  ""HASHFILE"" varchar(255) DEFAULT NULL, ""ID_PAI"" bigint NOT NULL,"),IF(Q1336="Campo",CONCATENATE("""",L1336,""" ",VLOOKUP(R1336,Apoio!A:C,3,0)),""))&amp;IF(Z1336="","",CONCATENATE("PRIMARY KEY (""ID""), KEY ""FK_reg_",LOWER(Z1336),"_ID_PAI"" (""ID_PAI""), CONSTRAINT ""FK_reg_",LOWER(Z1336),"_ID_PAI"" FOREIGN KEY (""ID_PAI"") REFERENCES ""reg_",LOWER(Z1336),""" (""ID"")) ENGINE=InnoDB AUTO_INCREMENT=105774 DEFAULT CHARSET=utf8mb4 COLLATE=utf8mb4_0900_ai_ci;"))</f>
        <v>"CST_ICMS" varchar(255) DEFAULT NULL,</v>
      </c>
      <c r="AB1336" s="190" t="str">
        <f t="shared" si="147"/>
        <v>`reg_c890`.`CST_ICMS`,</v>
      </c>
    </row>
    <row r="1337" spans="1:28" ht="14.5" hidden="1" customHeight="1" x14ac:dyDescent="0.3">
      <c r="J1337" s="187" t="str">
        <f t="shared" si="142"/>
        <v>C890</v>
      </c>
      <c r="K1337" s="181">
        <v>3</v>
      </c>
      <c r="L1337" s="289" t="s">
        <v>815</v>
      </c>
      <c r="M1337" s="182" t="s">
        <v>1134</v>
      </c>
      <c r="N1337" s="181" t="s">
        <v>27</v>
      </c>
      <c r="O1337" s="181">
        <v>4</v>
      </c>
      <c r="P1337" s="181" t="s">
        <v>28</v>
      </c>
      <c r="Q1337" s="192" t="str">
        <f t="shared" si="143"/>
        <v>Campo</v>
      </c>
      <c r="R1337" s="192" t="s">
        <v>27</v>
      </c>
      <c r="S1337" s="191" t="str">
        <f t="shared" si="149"/>
        <v/>
      </c>
      <c r="T1337" s="192" t="str">
        <f t="shared" si="150"/>
        <v>&lt;campo posicao="3"&gt;
&lt;coluna&gt;CFOP&lt;/coluna&gt;
&lt;descricao&gt;Código Fiscal de Operação e Prestação do agrupamento de itens&lt;/descricao&gt;
&lt;tipo&gt;C&lt;/tipo&gt;
&lt;/campo&gt;</v>
      </c>
      <c r="U1337" s="192" t="str">
        <f t="shared" si="152"/>
        <v>&lt;campo posicao="3"&gt;
&lt;coluna&gt;CFOP&lt;/coluna&gt;
&lt;descricao&gt;Código Fiscal de Operação e Prestação do agrupamento de itens&lt;/descricao&gt;
&lt;tipo&gt;C&lt;/tipo&gt;
&lt;/campo&gt;</v>
      </c>
      <c r="V1337" s="192" t="str">
        <f t="shared" si="151"/>
        <v>{"Column4", "CFOP"},</v>
      </c>
      <c r="W1337" s="191" t="str">
        <f>IF(Q1337="Campo","@Campos(posicao = "&amp;K1337&amp;", tipo = '"&amp;R1337&amp;"')@Column(name = """&amp;L1337&amp;""")"&amp;IF(R1337="D","@Temporal(TemporalType.DATE)","")&amp;"private "&amp;VLOOKUP(TEXT(R1337,"@"),Apoio!A:B,2,0)&amp;" "&amp;SUBSTITUTE(LOWER(LEFT(L1337,1))&amp;RIGHT(PROPER(L1337),LEN(L1337)-1),"_","")&amp;";",IF(ISNUMBER(Q1337),IF(R1337="R","@Entity@Table(name = ""reg_"&amp;LOWER(J1337)&amp;""")@XmlRootElement","")&amp;VLOOKUP(J1337,Blocos!D:I,6,0)&amp;Apoio!$E$1&amp;Y1337,""))</f>
        <v>@Campos(posicao = 3, tipo = 'C')@Column(name = "CFOP")private String cfop;</v>
      </c>
      <c r="X1337" s="190" t="str">
        <f>IF(ISNUMBER(Q1337),COUNTIF(Blocos!G:G,J1337),"")</f>
        <v/>
      </c>
      <c r="Y1337" s="190" t="str">
        <f>IF(OR(X1337=0,X1337=""),"",VLOOKUP(SUMIFS(Blocos!A:A,Blocos!H:H,'EFD REGISTROS e Campos (2)'!X1337,Blocos!G:G,'EFD REGISTROS e Campos (2)'!J1337),Blocos!A:L,12,0))</f>
        <v/>
      </c>
      <c r="Z1337" s="190" t="str">
        <f>IF(ISNUMBER(Q1338),VLOOKUP(J1337,Blocos!D:G,4,0),"")</f>
        <v/>
      </c>
      <c r="AA1337" s="190" t="str">
        <f>IF(ISNUMBER(Q1337),CONCATENATE("CREATE TABLE ""reg_",LOWER(J1337),""" (""ID"" bigint NOT NULL AUTO_INCREMENT,  ""HASHFILE"" varchar(255) DEFAULT NULL, ""ID_PAI"" bigint NOT NULL,"),IF(Q1337="Campo",CONCATENATE("""",L1337,""" ",VLOOKUP(R1337,Apoio!A:C,3,0)),""))&amp;IF(Z1337="","",CONCATENATE("PRIMARY KEY (""ID""), KEY ""FK_reg_",LOWER(Z1337),"_ID_PAI"" (""ID_PAI""), CONSTRAINT ""FK_reg_",LOWER(Z1337),"_ID_PAI"" FOREIGN KEY (""ID_PAI"") REFERENCES ""reg_",LOWER(Z1337),""" (""ID"")) ENGINE=InnoDB AUTO_INCREMENT=105774 DEFAULT CHARSET=utf8mb4 COLLATE=utf8mb4_0900_ai_ci;"))</f>
        <v>"CFOP" varchar(255) DEFAULT NULL,</v>
      </c>
      <c r="AB1337" s="190" t="str">
        <f t="shared" si="147"/>
        <v>`reg_c890`.`CFOP`,</v>
      </c>
    </row>
    <row r="1338" spans="1:28" ht="14.5" hidden="1" customHeight="1" x14ac:dyDescent="0.3">
      <c r="J1338" s="187" t="str">
        <f t="shared" si="142"/>
        <v>C890</v>
      </c>
      <c r="K1338" s="181">
        <v>4</v>
      </c>
      <c r="L1338" s="289" t="s">
        <v>196</v>
      </c>
      <c r="M1338" s="182" t="s">
        <v>818</v>
      </c>
      <c r="N1338" s="181" t="s">
        <v>32</v>
      </c>
      <c r="O1338" s="181">
        <v>6</v>
      </c>
      <c r="P1338" s="181">
        <v>2</v>
      </c>
      <c r="Q1338" s="192" t="str">
        <f t="shared" si="143"/>
        <v>Campo</v>
      </c>
      <c r="R1338" s="192" t="s">
        <v>3606</v>
      </c>
      <c r="S1338" s="191" t="str">
        <f t="shared" si="149"/>
        <v/>
      </c>
      <c r="T1338" s="192" t="str">
        <f t="shared" si="150"/>
        <v>&lt;campo posicao="4"&gt;
&lt;coluna&gt;ALIQ_ICMS&lt;/coluna&gt;
&lt;descricao&gt;Alíquota do ICMS&lt;/descricao&gt;
&lt;tipo&gt;R&lt;/tipo&gt;
&lt;/campo&gt;</v>
      </c>
      <c r="U1338" s="192" t="str">
        <f t="shared" si="152"/>
        <v>&lt;campo posicao="4"&gt;
&lt;coluna&gt;ALIQ_ICMS&lt;/coluna&gt;
&lt;descricao&gt;Alíquota do ICMS&lt;/descricao&gt;
&lt;tipo&gt;R&lt;/tipo&gt;
&lt;/campo&gt;</v>
      </c>
      <c r="V1338" s="192" t="str">
        <f t="shared" si="151"/>
        <v>{"Column5", "ALIQ_ICMS"},</v>
      </c>
      <c r="W1338" s="191" t="str">
        <f>IF(Q1338="Campo","@Campos(posicao = "&amp;K1338&amp;", tipo = '"&amp;R1338&amp;"')@Column(name = """&amp;L1338&amp;""")"&amp;IF(R1338="D","@Temporal(TemporalType.DATE)","")&amp;"private "&amp;VLOOKUP(TEXT(R1338,"@"),Apoio!A:B,2,0)&amp;" "&amp;SUBSTITUTE(LOWER(LEFT(L1338,1))&amp;RIGHT(PROPER(L1338),LEN(L1338)-1),"_","")&amp;";",IF(ISNUMBER(Q1338),IF(R1338="R","@Entity@Table(name = ""reg_"&amp;LOWER(J1338)&amp;""")@XmlRootElement","")&amp;VLOOKUP(J1338,Blocos!D:I,6,0)&amp;Apoio!$E$1&amp;Y1338,""))</f>
        <v>@Campos(posicao = 4, tipo = 'R')@Column(name = "ALIQ_ICMS")private BigDecimal aliqIcms;</v>
      </c>
      <c r="X1338" s="190" t="str">
        <f>IF(ISNUMBER(Q1338),COUNTIF(Blocos!G:G,J1338),"")</f>
        <v/>
      </c>
      <c r="Y1338" s="190" t="str">
        <f>IF(OR(X1338=0,X1338=""),"",VLOOKUP(SUMIFS(Blocos!A:A,Blocos!H:H,'EFD REGISTROS e Campos (2)'!X1338,Blocos!G:G,'EFD REGISTROS e Campos (2)'!J1338),Blocos!A:L,12,0))</f>
        <v/>
      </c>
      <c r="Z1338" s="190" t="str">
        <f>IF(ISNUMBER(Q1339),VLOOKUP(J1338,Blocos!D:G,4,0),"")</f>
        <v/>
      </c>
      <c r="AA1338" s="190" t="str">
        <f>IF(ISNUMBER(Q1338),CONCATENATE("CREATE TABLE ""reg_",LOWER(J1338),""" (""ID"" bigint NOT NULL AUTO_INCREMENT,  ""HASHFILE"" varchar(255) DEFAULT NULL, ""ID_PAI"" bigint NOT NULL,"),IF(Q1338="Campo",CONCATENATE("""",L1338,""" ",VLOOKUP(R1338,Apoio!A:C,3,0)),""))&amp;IF(Z1338="","",CONCATENATE("PRIMARY KEY (""ID""), KEY ""FK_reg_",LOWER(Z1338),"_ID_PAI"" (""ID_PAI""), CONSTRAINT ""FK_reg_",LOWER(Z1338),"_ID_PAI"" FOREIGN KEY (""ID_PAI"") REFERENCES ""reg_",LOWER(Z1338),""" (""ID"")) ENGINE=InnoDB AUTO_INCREMENT=105774 DEFAULT CHARSET=utf8mb4 COLLATE=utf8mb4_0900_ai_ci;"))</f>
        <v>"ALIQ_ICMS" decimal(15,6) DEFAULT NULL,</v>
      </c>
      <c r="AB1338" s="190" t="str">
        <f t="shared" si="147"/>
        <v>`reg_c890`.`ALIQ_ICMS`,</v>
      </c>
    </row>
    <row r="1339" spans="1:28" ht="14.5" hidden="1" customHeight="1" x14ac:dyDescent="0.3">
      <c r="J1339" s="187" t="str">
        <f t="shared" si="142"/>
        <v>C890</v>
      </c>
      <c r="K1339" s="181">
        <v>5</v>
      </c>
      <c r="L1339" s="289" t="s">
        <v>1135</v>
      </c>
      <c r="M1339" s="182" t="s">
        <v>1806</v>
      </c>
      <c r="N1339" s="181" t="s">
        <v>32</v>
      </c>
      <c r="O1339" s="181" t="s">
        <v>28</v>
      </c>
      <c r="P1339" s="181">
        <v>2</v>
      </c>
      <c r="Q1339" s="192" t="str">
        <f t="shared" si="143"/>
        <v>Campo</v>
      </c>
      <c r="R1339" s="192" t="s">
        <v>3606</v>
      </c>
      <c r="S1339" s="191" t="str">
        <f t="shared" si="149"/>
        <v/>
      </c>
      <c r="T1339" s="192" t="str">
        <f t="shared" si="150"/>
        <v>&lt;campo posicao="5"&gt;
&lt;coluna&gt;VL_OPR&lt;/coluna&gt;
&lt;descricao&gt;“Valor total do CF-e” na combinação de CST_ICMS, CFOP e ALÍQUOTA DO ICMS, correspondente ao somatório do valor líquido dos itens.&lt;/descricao&gt;
&lt;tipo&gt;R&lt;/tipo&gt;
&lt;/campo&gt;</v>
      </c>
      <c r="U1339" s="192" t="str">
        <f t="shared" si="152"/>
        <v>&lt;campo posicao="5"&gt;
&lt;coluna&gt;VL_OPR&lt;/coluna&gt;
&lt;descricao&gt;“Valor total do CF-e” na combinação de CST_ICMS, CFOP e ALÍQUOTA DO ICMS, correspondente ao somatório do valor líquido dos itens.&lt;/descricao&gt;
&lt;tipo&gt;R&lt;/tipo&gt;
&lt;/campo&gt;</v>
      </c>
      <c r="V1339" s="192" t="str">
        <f t="shared" si="151"/>
        <v>{"Column6", "VL_OPR"},</v>
      </c>
      <c r="W1339" s="191" t="str">
        <f>IF(Q1339="Campo","@Campos(posicao = "&amp;K1339&amp;", tipo = '"&amp;R1339&amp;"')@Column(name = """&amp;L1339&amp;""")"&amp;IF(R1339="D","@Temporal(TemporalType.DATE)","")&amp;"private "&amp;VLOOKUP(TEXT(R1339,"@"),Apoio!A:B,2,0)&amp;" "&amp;SUBSTITUTE(LOWER(LEFT(L1339,1))&amp;RIGHT(PROPER(L1339),LEN(L1339)-1),"_","")&amp;";",IF(ISNUMBER(Q1339),IF(R1339="R","@Entity@Table(name = ""reg_"&amp;LOWER(J1339)&amp;""")@XmlRootElement","")&amp;VLOOKUP(J1339,Blocos!D:I,6,0)&amp;Apoio!$E$1&amp;Y1339,""))</f>
        <v>@Campos(posicao = 5, tipo = 'R')@Column(name = "VL_OPR")private BigDecimal vlOpr;</v>
      </c>
      <c r="X1339" s="190" t="str">
        <f>IF(ISNUMBER(Q1339),COUNTIF(Blocos!G:G,J1339),"")</f>
        <v/>
      </c>
      <c r="Y1339" s="190" t="str">
        <f>IF(OR(X1339=0,X1339=""),"",VLOOKUP(SUMIFS(Blocos!A:A,Blocos!H:H,'EFD REGISTROS e Campos (2)'!X1339,Blocos!G:G,'EFD REGISTROS e Campos (2)'!J1339),Blocos!A:L,12,0))</f>
        <v/>
      </c>
      <c r="Z1339" s="190" t="str">
        <f>IF(ISNUMBER(Q1340),VLOOKUP(J1339,Blocos!D:G,4,0),"")</f>
        <v/>
      </c>
      <c r="AA1339" s="190" t="str">
        <f>IF(ISNUMBER(Q1339),CONCATENATE("CREATE TABLE ""reg_",LOWER(J1339),""" (""ID"" bigint NOT NULL AUTO_INCREMENT,  ""HASHFILE"" varchar(255) DEFAULT NULL, ""ID_PAI"" bigint NOT NULL,"),IF(Q1339="Campo",CONCATENATE("""",L1339,""" ",VLOOKUP(R1339,Apoio!A:C,3,0)),""))&amp;IF(Z1339="","",CONCATENATE("PRIMARY KEY (""ID""), KEY ""FK_reg_",LOWER(Z1339),"_ID_PAI"" (""ID_PAI""), CONSTRAINT ""FK_reg_",LOWER(Z1339),"_ID_PAI"" FOREIGN KEY (""ID_PAI"") REFERENCES ""reg_",LOWER(Z1339),""" (""ID"")) ENGINE=InnoDB AUTO_INCREMENT=105774 DEFAULT CHARSET=utf8mb4 COLLATE=utf8mb4_0900_ai_ci;"))</f>
        <v>"VL_OPR" decimal(15,6) DEFAULT NULL,</v>
      </c>
      <c r="AB1339" s="190" t="str">
        <f t="shared" si="147"/>
        <v>`reg_c890`.`VL_OPR`,</v>
      </c>
    </row>
    <row r="1340" spans="1:28" ht="14.5" hidden="1" customHeight="1" x14ac:dyDescent="0.3">
      <c r="J1340" s="187" t="str">
        <f t="shared" si="142"/>
        <v>C890</v>
      </c>
      <c r="K1340" s="181">
        <v>6</v>
      </c>
      <c r="L1340" s="289" t="s">
        <v>576</v>
      </c>
      <c r="M1340" s="182" t="s">
        <v>1807</v>
      </c>
      <c r="N1340" s="181" t="s">
        <v>32</v>
      </c>
      <c r="O1340" s="181" t="s">
        <v>28</v>
      </c>
      <c r="P1340" s="181">
        <v>2</v>
      </c>
      <c r="Q1340" s="192" t="str">
        <f t="shared" si="143"/>
        <v>Campo</v>
      </c>
      <c r="R1340" s="192" t="s">
        <v>3606</v>
      </c>
      <c r="S1340" s="191" t="str">
        <f t="shared" si="149"/>
        <v/>
      </c>
      <c r="T1340" s="192" t="str">
        <f t="shared" si="150"/>
        <v>&lt;campo posicao="6"&gt;
&lt;coluna&gt;VL_BC_ICMS&lt;/coluna&gt;
&lt;descricao&gt;Valor acumulado da base de cálculo do ICMS, referente à combinação de CST_ICMS, CFOP e ALÍQUOTA DO ICMS.&lt;/descricao&gt;
&lt;tipo&gt;R&lt;/tipo&gt;
&lt;/campo&gt;</v>
      </c>
      <c r="U1340" s="192" t="str">
        <f t="shared" si="152"/>
        <v>&lt;campo posicao="6"&gt;
&lt;coluna&gt;VL_BC_ICMS&lt;/coluna&gt;
&lt;descricao&gt;Valor acumulado da base de cálculo do ICMS, referente à combinação de CST_ICMS, CFOP e ALÍQUOTA DO ICMS.&lt;/descricao&gt;
&lt;tipo&gt;R&lt;/tipo&gt;
&lt;/campo&gt;</v>
      </c>
      <c r="V1340" s="192" t="str">
        <f t="shared" si="151"/>
        <v>{"Column7", "VL_BC_ICMS"},</v>
      </c>
      <c r="W1340" s="191" t="str">
        <f>IF(Q1340="Campo","@Campos(posicao = "&amp;K1340&amp;", tipo = '"&amp;R1340&amp;"')@Column(name = """&amp;L1340&amp;""")"&amp;IF(R1340="D","@Temporal(TemporalType.DATE)","")&amp;"private "&amp;VLOOKUP(TEXT(R1340,"@"),Apoio!A:B,2,0)&amp;" "&amp;SUBSTITUTE(LOWER(LEFT(L1340,1))&amp;RIGHT(PROPER(L1340),LEN(L1340)-1),"_","")&amp;";",IF(ISNUMBER(Q1340),IF(R1340="R","@Entity@Table(name = ""reg_"&amp;LOWER(J1340)&amp;""")@XmlRootElement","")&amp;VLOOKUP(J1340,Blocos!D:I,6,0)&amp;Apoio!$E$1&amp;Y1340,""))</f>
        <v>@Campos(posicao = 6, tipo = 'R')@Column(name = "VL_BC_ICMS")private BigDecimal vlBcIcms;</v>
      </c>
      <c r="X1340" s="190" t="str">
        <f>IF(ISNUMBER(Q1340),COUNTIF(Blocos!G:G,J1340),"")</f>
        <v/>
      </c>
      <c r="Y1340" s="190" t="str">
        <f>IF(OR(X1340=0,X1340=""),"",VLOOKUP(SUMIFS(Blocos!A:A,Blocos!H:H,'EFD REGISTROS e Campos (2)'!X1340,Blocos!G:G,'EFD REGISTROS e Campos (2)'!J1340),Blocos!A:L,12,0))</f>
        <v/>
      </c>
      <c r="Z1340" s="190" t="str">
        <f>IF(ISNUMBER(Q1341),VLOOKUP(J1340,Blocos!D:G,4,0),"")</f>
        <v/>
      </c>
      <c r="AA1340" s="190" t="str">
        <f>IF(ISNUMBER(Q1340),CONCATENATE("CREATE TABLE ""reg_",LOWER(J1340),""" (""ID"" bigint NOT NULL AUTO_INCREMENT,  ""HASHFILE"" varchar(255) DEFAULT NULL, ""ID_PAI"" bigint NOT NULL,"),IF(Q1340="Campo",CONCATENATE("""",L1340,""" ",VLOOKUP(R1340,Apoio!A:C,3,0)),""))&amp;IF(Z1340="","",CONCATENATE("PRIMARY KEY (""ID""), KEY ""FK_reg_",LOWER(Z1340),"_ID_PAI"" (""ID_PAI""), CONSTRAINT ""FK_reg_",LOWER(Z1340),"_ID_PAI"" FOREIGN KEY (""ID_PAI"") REFERENCES ""reg_",LOWER(Z1340),""" (""ID"")) ENGINE=InnoDB AUTO_INCREMENT=105774 DEFAULT CHARSET=utf8mb4 COLLATE=utf8mb4_0900_ai_ci;"))</f>
        <v>"VL_BC_ICMS" decimal(15,6) DEFAULT NULL,</v>
      </c>
      <c r="AB1340" s="190" t="str">
        <f t="shared" si="147"/>
        <v>`reg_c890`.`VL_BC_ICMS`,</v>
      </c>
    </row>
    <row r="1341" spans="1:28" ht="14.5" hidden="1" customHeight="1" x14ac:dyDescent="0.3">
      <c r="J1341" s="187" t="str">
        <f t="shared" si="142"/>
        <v>C890</v>
      </c>
      <c r="K1341" s="181">
        <v>7</v>
      </c>
      <c r="L1341" s="289" t="s">
        <v>578</v>
      </c>
      <c r="M1341" s="182" t="s">
        <v>1694</v>
      </c>
      <c r="N1341" s="181" t="s">
        <v>32</v>
      </c>
      <c r="O1341" s="181" t="s">
        <v>28</v>
      </c>
      <c r="P1341" s="181">
        <v>2</v>
      </c>
      <c r="Q1341" s="192" t="str">
        <f t="shared" si="143"/>
        <v>Campo</v>
      </c>
      <c r="R1341" s="192" t="s">
        <v>3606</v>
      </c>
      <c r="S1341" s="191" t="str">
        <f t="shared" si="149"/>
        <v/>
      </c>
      <c r="T1341" s="192" t="str">
        <f t="shared" si="150"/>
        <v>&lt;campo posicao="7"&gt;
&lt;coluna&gt;VL_ICMS&lt;/coluna&gt;
&lt;descricao&gt;Parcela correspondente ao "Valor do ICMS" referente à combinação de CST_ICMS, CFOP e alíquota do ICMS.&lt;/descricao&gt;
&lt;tipo&gt;R&lt;/tipo&gt;
&lt;/campo&gt;</v>
      </c>
      <c r="U1341" s="192" t="str">
        <f t="shared" si="152"/>
        <v>&lt;campo posicao="7"&gt;
&lt;coluna&gt;VL_ICMS&lt;/coluna&gt;
&lt;descricao&gt;Parcela correspondente ao "Valor do ICMS" referente à combinação de CST_ICMS, CFOP e alíquota do ICMS.&lt;/descricao&gt;
&lt;tipo&gt;R&lt;/tipo&gt;
&lt;/campo&gt;</v>
      </c>
      <c r="V1341" s="192" t="str">
        <f t="shared" si="151"/>
        <v>{"Column8", "VL_ICMS"},</v>
      </c>
      <c r="W1341" s="191" t="str">
        <f>IF(Q1341="Campo","@Campos(posicao = "&amp;K1341&amp;", tipo = '"&amp;R1341&amp;"')@Column(name = """&amp;L1341&amp;""")"&amp;IF(R1341="D","@Temporal(TemporalType.DATE)","")&amp;"private "&amp;VLOOKUP(TEXT(R1341,"@"),Apoio!A:B,2,0)&amp;" "&amp;SUBSTITUTE(LOWER(LEFT(L1341,1))&amp;RIGHT(PROPER(L1341),LEN(L1341)-1),"_","")&amp;";",IF(ISNUMBER(Q1341),IF(R1341="R","@Entity@Table(name = ""reg_"&amp;LOWER(J1341)&amp;""")@XmlRootElement","")&amp;VLOOKUP(J1341,Blocos!D:I,6,0)&amp;Apoio!$E$1&amp;Y1341,""))</f>
        <v>@Campos(posicao = 7, tipo = 'R')@Column(name = "VL_ICMS")private BigDecimal vlIcms;</v>
      </c>
      <c r="X1341" s="190" t="str">
        <f>IF(ISNUMBER(Q1341),COUNTIF(Blocos!G:G,J1341),"")</f>
        <v/>
      </c>
      <c r="Y1341" s="190" t="str">
        <f>IF(OR(X1341=0,X1341=""),"",VLOOKUP(SUMIFS(Blocos!A:A,Blocos!H:H,'EFD REGISTROS e Campos (2)'!X1341,Blocos!G:G,'EFD REGISTROS e Campos (2)'!J1341),Blocos!A:L,12,0))</f>
        <v/>
      </c>
      <c r="Z1341" s="190" t="str">
        <f>IF(ISNUMBER(Q1342),VLOOKUP(J1341,Blocos!D:G,4,0),"")</f>
        <v/>
      </c>
      <c r="AA1341" s="190" t="str">
        <f>IF(ISNUMBER(Q1341),CONCATENATE("CREATE TABLE ""reg_",LOWER(J1341),""" (""ID"" bigint NOT NULL AUTO_INCREMENT,  ""HASHFILE"" varchar(255) DEFAULT NULL, ""ID_PAI"" bigint NOT NULL,"),IF(Q1341="Campo",CONCATENATE("""",L1341,""" ",VLOOKUP(R1341,Apoio!A:C,3,0)),""))&amp;IF(Z1341="","",CONCATENATE("PRIMARY KEY (""ID""), KEY ""FK_reg_",LOWER(Z1341),"_ID_PAI"" (""ID_PAI""), CONSTRAINT ""FK_reg_",LOWER(Z1341),"_ID_PAI"" FOREIGN KEY (""ID_PAI"") REFERENCES ""reg_",LOWER(Z1341),""" (""ID"")) ENGINE=InnoDB AUTO_INCREMENT=105774 DEFAULT CHARSET=utf8mb4 COLLATE=utf8mb4_0900_ai_ci;"))</f>
        <v>"VL_ICMS" decimal(15,6) DEFAULT NULL,</v>
      </c>
      <c r="AB1341" s="190" t="str">
        <f t="shared" si="147"/>
        <v>`reg_c890`.`VL_ICMS`,</v>
      </c>
    </row>
    <row r="1342" spans="1:28" ht="14.5" hidden="1" customHeight="1" x14ac:dyDescent="0.3">
      <c r="J1342" s="187" t="str">
        <f t="shared" si="142"/>
        <v>C890</v>
      </c>
      <c r="K1342" s="181">
        <v>8</v>
      </c>
      <c r="L1342" s="289" t="s">
        <v>276</v>
      </c>
      <c r="M1342" s="182" t="s">
        <v>1788</v>
      </c>
      <c r="N1342" s="181" t="s">
        <v>27</v>
      </c>
      <c r="O1342" s="181">
        <v>6</v>
      </c>
      <c r="P1342" s="181" t="s">
        <v>28</v>
      </c>
      <c r="Q1342" s="192" t="str">
        <f t="shared" si="143"/>
        <v>Campo</v>
      </c>
      <c r="R1342" s="192" t="s">
        <v>27</v>
      </c>
      <c r="S1342" s="191" t="str">
        <f t="shared" si="149"/>
        <v/>
      </c>
      <c r="T1342" s="192" t="str">
        <f t="shared" si="150"/>
        <v>&lt;campo posicao="8"&gt;
&lt;coluna&gt;COD_OBS&lt;/coluna&gt;
&lt;descricao&gt;Código da observação do lançamento fiscal (campo 02 do registro 0460)&lt;/descricao&gt;
&lt;tipo&gt;C&lt;/tipo&gt;
&lt;/campo&gt;</v>
      </c>
      <c r="U1342" s="192" t="str">
        <f t="shared" si="152"/>
        <v>&lt;campo posicao="8"&gt;
&lt;coluna&gt;COD_OBS&lt;/coluna&gt;
&lt;descricao&gt;Código da observação do lançamento fiscal (campo 02 do registro 0460)&lt;/descricao&gt;
&lt;tipo&gt;C&lt;/tipo&gt;
&lt;/campo&gt;</v>
      </c>
      <c r="V1342" s="192" t="str">
        <f t="shared" si="151"/>
        <v>{"Column9", "COD_OBS"},</v>
      </c>
      <c r="W1342" s="191" t="str">
        <f>IF(Q1342="Campo","@Campos(posicao = "&amp;K1342&amp;", tipo = '"&amp;R1342&amp;"')@Column(name = """&amp;L1342&amp;""")"&amp;IF(R1342="D","@Temporal(TemporalType.DATE)","")&amp;"private "&amp;VLOOKUP(TEXT(R1342,"@"),Apoio!A:B,2,0)&amp;" "&amp;SUBSTITUTE(LOWER(LEFT(L1342,1))&amp;RIGHT(PROPER(L1342),LEN(L1342)-1),"_","")&amp;";",IF(ISNUMBER(Q1342),IF(R1342="R","@Entity@Table(name = ""reg_"&amp;LOWER(J1342)&amp;""")@XmlRootElement","")&amp;VLOOKUP(J1342,Blocos!D:I,6,0)&amp;Apoio!$E$1&amp;Y1342,""))</f>
        <v>@Campos(posicao = 8, tipo = 'C')@Column(name = "COD_OBS")private String codObs;</v>
      </c>
      <c r="X1342" s="190" t="str">
        <f>IF(ISNUMBER(Q1342),COUNTIF(Blocos!G:G,J1342),"")</f>
        <v/>
      </c>
      <c r="Y1342" s="190" t="str">
        <f>IF(OR(X1342=0,X1342=""),"",VLOOKUP(SUMIFS(Blocos!A:A,Blocos!H:H,'EFD REGISTROS e Campos (2)'!X1342,Blocos!G:G,'EFD REGISTROS e Campos (2)'!J1342),Blocos!A:L,12,0))</f>
        <v/>
      </c>
      <c r="Z1342" s="190" t="str">
        <f>IF(ISNUMBER(Q1343),VLOOKUP(J1342,Blocos!D:G,4,0),"")</f>
        <v>C860</v>
      </c>
      <c r="AA1342" s="190" t="str">
        <f>IF(ISNUMBER(Q1342),CONCATENATE("CREATE TABLE ""reg_",LOWER(J1342),""" (""ID"" bigint NOT NULL AUTO_INCREMENT,  ""HASHFILE"" varchar(255) DEFAULT NULL, ""ID_PAI"" bigint NOT NULL,"),IF(Q1342="Campo",CONCATENATE("""",L1342,""" ",VLOOKUP(R1342,Apoio!A:C,3,0)),""))&amp;IF(Z1342="","",CONCATENATE("PRIMARY KEY (""ID""), KEY ""FK_reg_",LOWER(Z1342),"_ID_PAI"" (""ID_PAI""), CONSTRAINT ""FK_reg_",LOWER(Z1342),"_ID_PAI"" FOREIGN KEY (""ID_PAI"") REFERENCES ""reg_",LOWER(Z1342),""" (""ID"")) ENGINE=InnoDB AUTO_INCREMENT=105774 DEFAULT CHARSET=utf8mb4 COLLATE=utf8mb4_0900_ai_ci;"))</f>
        <v>"COD_OBS" varchar(255) DEFAULT NULL,PRIMARY KEY ("ID"), KEY "FK_reg_c860_ID_PAI" ("ID_PAI"), CONSTRAINT "FK_reg_c860_ID_PAI" FOREIGN KEY ("ID_PAI") REFERENCES "reg_c860" ("ID")) ENGINE=InnoDB AUTO_INCREMENT=105774 DEFAULT CHARSET=utf8mb4 COLLATE=utf8mb4_0900_ai_ci;</v>
      </c>
      <c r="AB1342" s="190" t="str">
        <f t="shared" si="147"/>
        <v>`reg_c890`.`COD_OBS`,FROM `efdicms`.`reg_c890`;"</v>
      </c>
    </row>
    <row r="1343" spans="1:28" ht="14.5" hidden="1" customHeight="1" x14ac:dyDescent="0.3">
      <c r="A1343" s="282" t="s">
        <v>1451</v>
      </c>
      <c r="B1343" s="282"/>
      <c r="C1343" s="282"/>
      <c r="D1343" s="282"/>
      <c r="E1343" s="282" t="s">
        <v>3805</v>
      </c>
      <c r="F1343" s="282"/>
      <c r="G1343" s="282"/>
      <c r="H1343" s="282"/>
      <c r="I1343" s="282"/>
      <c r="J1343" s="187" t="str">
        <f t="shared" si="142"/>
        <v>C895</v>
      </c>
      <c r="K1343" s="317" t="s">
        <v>4007</v>
      </c>
      <c r="L1343" s="318"/>
      <c r="M1343" s="319"/>
      <c r="N1343" s="317"/>
      <c r="O1343" s="317"/>
      <c r="P1343" s="317"/>
      <c r="Q1343" s="192">
        <f t="shared" si="143"/>
        <v>3</v>
      </c>
      <c r="W1343" s="191" t="str">
        <f>IF(Q1343="Campo","@Campos(posicao = "&amp;K1343&amp;", tipo = '"&amp;R1343&amp;"')@Column(name = """&amp;L1343&amp;""")"&amp;IF(R1343="D","@Temporal(TemporalType.DATE)","")&amp;"private "&amp;VLOOKUP(TEXT(R1343,"@"),Apoio!A:B,2,0)&amp;" "&amp;SUBSTITUTE(LOWER(LEFT(L1343,1))&amp;RIGHT(PROPER(L1343),LEN(L1343)-1),"_","")&amp;";",IF(ISNUMBER(Q1343),IF(R1343="R","@Entity@Table(name = ""reg_"&amp;LOWER(J1343)&amp;""")@XmlRootElement","")&amp;VLOOKUP(J1343,Blocos!D:I,6,0)&amp;Apoio!$E$1&amp;Y1343,""))</f>
        <v>@Registros(nivel = 3) public class RegC895 implements Serializable { private static final long serialVersionUID = 1L; @Id @GeneratedValue(strategy = GenerationType.IDENTITY) @Basic(optional = false) @Column(name = "ID" ) private Long id;@ManyToOne(fetch = FetchType.LAZY) @JoinColumn(name = "ID_PAI", nullable = false) private RegC860 idPai; public RegC860 getIdPai() {return idPai;}public void setIdPai(Object idPai) {this.idPai = (RegC860) idPai;}public RegC895() { } public RegC895(Long id) { this.id = id; } public RegC895(Long id, RegC860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List&lt;RegC897&gt; regC897;public List&lt;RegC897&gt; getRegC897() {return regC897;}public void setRegC897(List&lt;RegC897&gt; regC897) {this.regC897 = regC897;}</v>
      </c>
      <c r="X1343" s="190">
        <f>IF(ISNUMBER(Q1343),COUNTIF(Blocos!G:G,J1343),"")</f>
        <v>1</v>
      </c>
      <c r="Y1343" s="190" t="str">
        <f>IF(OR(X1343=0,X1343=""),"",VLOOKUP(SUMIFS(Blocos!A:A,Blocos!H:H,'EFD REGISTROS e Campos (2)'!X1343,Blocos!G:G,'EFD REGISTROS e Campos (2)'!J1343),Blocos!A:L,12,0))</f>
        <v>@OneToMany( cascade = CascadeType.ALL, fetch = FetchType.LAZY, mappedBy = "idPai")private  List&lt;RegC897&gt; regC897;public List&lt;RegC897&gt; getRegC897() {return regC897;}public void setRegC897(List&lt;RegC897&gt; regC897) {this.regC897 = regC897;}</v>
      </c>
      <c r="Z1343" s="190" t="str">
        <f>IF(ISNUMBER(Q1344),VLOOKUP(J1343,Blocos!D:G,4,0),"")</f>
        <v/>
      </c>
      <c r="AA1343" s="190" t="str">
        <f>IF(ISNUMBER(Q1343),CONCATENATE("CREATE TABLE ""reg_",LOWER(J1343),""" (""ID"" bigint NOT NULL AUTO_INCREMENT,  ""HASHFILE"" varchar(255) DEFAULT NULL, ""ID_PAI"" bigint NOT NULL,"),IF(Q1343="Campo",CONCATENATE("""",L1343,""" ",VLOOKUP(R1343,Apoio!A:C,3,0)),""))&amp;IF(Z1343="","",CONCATENATE("PRIMARY KEY (""ID""), KEY ""FK_reg_",LOWER(Z1343),"_ID_PAI"" (""ID_PAI""), CONSTRAINT ""FK_reg_",LOWER(Z1343),"_ID_PAI"" FOREIGN KEY (""ID_PAI"") REFERENCES ""reg_",LOWER(Z1343),""" (""ID"")) ENGINE=InnoDB AUTO_INCREMENT=105774 DEFAULT CHARSET=utf8mb4 COLLATE=utf8mb4_0900_ai_ci;"))</f>
        <v>CREATE TABLE "reg_c895" ("ID" bigint NOT NULL AUTO_INCREMENT,  "HASHFILE" varchar(255) DEFAULT NULL, "ID_PAI" bigint NOT NULL,</v>
      </c>
      <c r="AB1343" s="190" t="str">
        <f t="shared" si="147"/>
        <v/>
      </c>
    </row>
    <row r="1344" spans="1:28" ht="14.5" hidden="1" customHeight="1" x14ac:dyDescent="0.35">
      <c r="A1344" s="282"/>
      <c r="B1344" s="282"/>
      <c r="C1344" s="282"/>
      <c r="D1344" s="282"/>
      <c r="E1344" s="282"/>
      <c r="F1344" s="282"/>
      <c r="G1344" s="282"/>
      <c r="H1344" s="282"/>
      <c r="I1344" s="282"/>
      <c r="J1344" s="187" t="str">
        <f t="shared" ref="J1344:J1407" si="153">IF(A1344="",J1343,CONCATENATE(B1344,C1344,D1344,E1344,F1344,G1344,H1344))</f>
        <v>C895</v>
      </c>
      <c r="K1344" s="317">
        <v>1</v>
      </c>
      <c r="L1344" s="318" t="s">
        <v>25</v>
      </c>
      <c r="M1344" t="s">
        <v>4008</v>
      </c>
      <c r="N1344" s="317" t="s">
        <v>27</v>
      </c>
      <c r="O1344" s="317">
        <v>4</v>
      </c>
      <c r="P1344" s="317" t="s">
        <v>28</v>
      </c>
      <c r="Q1344" s="192" t="str">
        <f t="shared" si="143"/>
        <v>Campo</v>
      </c>
      <c r="R1344" s="192" t="s">
        <v>27</v>
      </c>
      <c r="W1344" s="191" t="str">
        <f>IF(Q1344="Campo","@Campos(posicao = "&amp;K1344&amp;", tipo = '"&amp;R1344&amp;"')@Column(name = """&amp;L1344&amp;""")"&amp;IF(R1344="D","@Temporal(TemporalType.DATE)","")&amp;"private "&amp;VLOOKUP(TEXT(R1344,"@"),Apoio!A:B,2,0)&amp;" "&amp;SUBSTITUTE(LOWER(LEFT(L1344,1))&amp;RIGHT(PROPER(L1344),LEN(L1344)-1),"_","")&amp;";",IF(ISNUMBER(Q1344),IF(R1344="R","@Entity@Table(name = ""reg_"&amp;LOWER(J1344)&amp;""")@XmlRootElement","")&amp;VLOOKUP(J1344,Blocos!D:I,6,0)&amp;Apoio!$E$1&amp;Y1344,""))</f>
        <v>@Campos(posicao = 1, tipo = 'C')@Column(name = "REG")private String reg;</v>
      </c>
      <c r="X1344" s="190" t="str">
        <f>IF(ISNUMBER(Q1344),COUNTIF(Blocos!G:G,J1344),"")</f>
        <v/>
      </c>
      <c r="Y1344" s="190" t="str">
        <f>IF(OR(X1344=0,X1344=""),"",VLOOKUP(SUMIFS(Blocos!A:A,Blocos!H:H,'EFD REGISTROS e Campos (2)'!X1344,Blocos!G:G,'EFD REGISTROS e Campos (2)'!J1344),Blocos!A:L,12,0))</f>
        <v/>
      </c>
      <c r="Z1344" s="190" t="str">
        <f>IF(ISNUMBER(Q1345),VLOOKUP(J1344,Blocos!D:G,4,0),"")</f>
        <v/>
      </c>
      <c r="AA1344" s="190" t="str">
        <f>IF(ISNUMBER(Q1344),CONCATENATE("CREATE TABLE ""reg_",LOWER(J1344),""" (""ID"" bigint NOT NULL AUTO_INCREMENT,  ""HASHFILE"" varchar(255) DEFAULT NULL, ""ID_PAI"" bigint NOT NULL,"),IF(Q1344="Campo",CONCATENATE("""",L1344,""" ",VLOOKUP(R1344,Apoio!A:C,3,0)),""))&amp;IF(Z1344="","",CONCATENATE("PRIMARY KEY (""ID""), KEY ""FK_reg_",LOWER(Z1344),"_ID_PAI"" (""ID_PAI""), CONSTRAINT ""FK_reg_",LOWER(Z1344),"_ID_PAI"" FOREIGN KEY (""ID_PAI"") REFERENCES ""reg_",LOWER(Z1344),""" (""ID"")) ENGINE=InnoDB AUTO_INCREMENT=105774 DEFAULT CHARSET=utf8mb4 COLLATE=utf8mb4_0900_ai_ci;"))</f>
        <v>"REG" varchar(255) DEFAULT NULL,</v>
      </c>
      <c r="AB1344" s="190" t="str">
        <f t="shared" si="147"/>
        <v>USE `efdicms`;SELECT `reg_c895`.`REG`,</v>
      </c>
    </row>
    <row r="1345" spans="1:28" ht="14.5" hidden="1" customHeight="1" x14ac:dyDescent="0.3">
      <c r="A1345" s="282"/>
      <c r="B1345" s="282"/>
      <c r="C1345" s="282"/>
      <c r="D1345" s="282"/>
      <c r="E1345" s="282"/>
      <c r="F1345" s="282"/>
      <c r="G1345" s="282"/>
      <c r="H1345" s="282"/>
      <c r="I1345" s="282"/>
      <c r="J1345" s="187" t="str">
        <f t="shared" si="153"/>
        <v>C895</v>
      </c>
      <c r="K1345" s="317">
        <v>2</v>
      </c>
      <c r="L1345" s="318" t="s">
        <v>276</v>
      </c>
      <c r="M1345" s="319" t="s">
        <v>4009</v>
      </c>
      <c r="N1345" s="317" t="s">
        <v>27</v>
      </c>
      <c r="O1345" s="317">
        <v>6</v>
      </c>
      <c r="P1345" s="317" t="s">
        <v>28</v>
      </c>
      <c r="Q1345" s="192" t="str">
        <f t="shared" si="143"/>
        <v>Campo</v>
      </c>
      <c r="R1345" s="192" t="s">
        <v>27</v>
      </c>
      <c r="W1345" s="191" t="str">
        <f>IF(Q1345="Campo","@Campos(posicao = "&amp;K1345&amp;", tipo = '"&amp;R1345&amp;"')@Column(name = """&amp;L1345&amp;""")"&amp;IF(R1345="D","@Temporal(TemporalType.DATE)","")&amp;"private "&amp;VLOOKUP(TEXT(R1345,"@"),Apoio!A:B,2,0)&amp;" "&amp;SUBSTITUTE(LOWER(LEFT(L1345,1))&amp;RIGHT(PROPER(L1345),LEN(L1345)-1),"_","")&amp;";",IF(ISNUMBER(Q1345),IF(R1345="R","@Entity@Table(name = ""reg_"&amp;LOWER(J1345)&amp;""")@XmlRootElement","")&amp;VLOOKUP(J1345,Blocos!D:I,6,0)&amp;Apoio!$E$1&amp;Y1345,""))</f>
        <v>@Campos(posicao = 2, tipo = 'C')@Column(name = "COD_OBS")private String codObs;</v>
      </c>
      <c r="X1345" s="190" t="str">
        <f>IF(ISNUMBER(Q1345),COUNTIF(Blocos!G:G,J1345),"")</f>
        <v/>
      </c>
      <c r="Y1345" s="190" t="str">
        <f>IF(OR(X1345=0,X1345=""),"",VLOOKUP(SUMIFS(Blocos!A:A,Blocos!H:H,'EFD REGISTROS e Campos (2)'!X1345,Blocos!G:G,'EFD REGISTROS e Campos (2)'!J1345),Blocos!A:L,12,0))</f>
        <v/>
      </c>
      <c r="Z1345" s="190" t="str">
        <f>IF(ISNUMBER(Q1346),VLOOKUP(J1345,Blocos!D:G,4,0),"")</f>
        <v/>
      </c>
      <c r="AA1345" s="190" t="str">
        <f>IF(ISNUMBER(Q1345),CONCATENATE("CREATE TABLE ""reg_",LOWER(J1345),""" (""ID"" bigint NOT NULL AUTO_INCREMENT,  ""HASHFILE"" varchar(255) DEFAULT NULL, ""ID_PAI"" bigint NOT NULL,"),IF(Q1345="Campo",CONCATENATE("""",L1345,""" ",VLOOKUP(R1345,Apoio!A:C,3,0)),""))&amp;IF(Z1345="","",CONCATENATE("PRIMARY KEY (""ID""), KEY ""FK_reg_",LOWER(Z1345),"_ID_PAI"" (""ID_PAI""), CONSTRAINT ""FK_reg_",LOWER(Z1345),"_ID_PAI"" FOREIGN KEY (""ID_PAI"") REFERENCES ""reg_",LOWER(Z1345),""" (""ID"")) ENGINE=InnoDB AUTO_INCREMENT=105774 DEFAULT CHARSET=utf8mb4 COLLATE=utf8mb4_0900_ai_ci;"))</f>
        <v>"COD_OBS" varchar(255) DEFAULT NULL,</v>
      </c>
      <c r="AB1345" s="190" t="str">
        <f t="shared" si="147"/>
        <v>`reg_c895`.`COD_OBS`,</v>
      </c>
    </row>
    <row r="1346" spans="1:28" ht="14.5" hidden="1" customHeight="1" x14ac:dyDescent="0.3">
      <c r="A1346" s="282"/>
      <c r="B1346" s="282"/>
      <c r="C1346" s="282"/>
      <c r="D1346" s="282"/>
      <c r="E1346" s="282"/>
      <c r="F1346" s="282"/>
      <c r="G1346" s="282"/>
      <c r="H1346" s="282"/>
      <c r="I1346" s="282"/>
      <c r="J1346" s="187" t="str">
        <f t="shared" si="153"/>
        <v>C895</v>
      </c>
      <c r="K1346" s="317">
        <v>3</v>
      </c>
      <c r="L1346" s="318" t="s">
        <v>617</v>
      </c>
      <c r="M1346" s="319" t="s">
        <v>4010</v>
      </c>
      <c r="N1346" s="317" t="s">
        <v>27</v>
      </c>
      <c r="O1346" s="317" t="s">
        <v>28</v>
      </c>
      <c r="P1346" s="317" t="s">
        <v>28</v>
      </c>
      <c r="Q1346" s="192" t="str">
        <f t="shared" si="143"/>
        <v>Campo</v>
      </c>
      <c r="R1346" s="192" t="s">
        <v>27</v>
      </c>
      <c r="W1346" s="191" t="str">
        <f>IF(Q1346="Campo","@Campos(posicao = "&amp;K1346&amp;", tipo = '"&amp;R1346&amp;"')@Column(name = """&amp;L1346&amp;""")"&amp;IF(R1346="D","@Temporal(TemporalType.DATE)","")&amp;"private "&amp;VLOOKUP(TEXT(R1346,"@"),Apoio!A:B,2,0)&amp;" "&amp;SUBSTITUTE(LOWER(LEFT(L1346,1))&amp;RIGHT(PROPER(L1346),LEN(L1346)-1),"_","")&amp;";",IF(ISNUMBER(Q1346),IF(R1346="R","@Entity@Table(name = ""reg_"&amp;LOWER(J1346)&amp;""")@XmlRootElement","")&amp;VLOOKUP(J1346,Blocos!D:I,6,0)&amp;Apoio!$E$1&amp;Y1346,""))</f>
        <v>@Campos(posicao = 3, tipo = 'C')@Column(name = "TXT_COMPL")private String txtCompl;</v>
      </c>
      <c r="X1346" s="190" t="str">
        <f>IF(ISNUMBER(Q1346),COUNTIF(Blocos!G:G,J1346),"")</f>
        <v/>
      </c>
      <c r="Y1346" s="190" t="str">
        <f>IF(OR(X1346=0,X1346=""),"",VLOOKUP(SUMIFS(Blocos!A:A,Blocos!H:H,'EFD REGISTROS e Campos (2)'!X1346,Blocos!G:G,'EFD REGISTROS e Campos (2)'!J1346),Blocos!A:L,12,0))</f>
        <v/>
      </c>
      <c r="Z1346" s="190" t="str">
        <f>IF(ISNUMBER(Q1347),VLOOKUP(J1346,Blocos!D:G,4,0),"")</f>
        <v>C860</v>
      </c>
      <c r="AA1346" s="190" t="str">
        <f>IF(ISNUMBER(Q1346),CONCATENATE("CREATE TABLE ""reg_",LOWER(J1346),""" (""ID"" bigint NOT NULL AUTO_INCREMENT,  ""HASHFILE"" varchar(255) DEFAULT NULL, ""ID_PAI"" bigint NOT NULL,"),IF(Q1346="Campo",CONCATENATE("""",L1346,""" ",VLOOKUP(R1346,Apoio!A:C,3,0)),""))&amp;IF(Z1346="","",CONCATENATE("PRIMARY KEY (""ID""), KEY ""FK_reg_",LOWER(Z1346),"_ID_PAI"" (""ID_PAI""), CONSTRAINT ""FK_reg_",LOWER(Z1346),"_ID_PAI"" FOREIGN KEY (""ID_PAI"") REFERENCES ""reg_",LOWER(Z1346),""" (""ID"")) ENGINE=InnoDB AUTO_INCREMENT=105774 DEFAULT CHARSET=utf8mb4 COLLATE=utf8mb4_0900_ai_ci;"))</f>
        <v>"TXT_COMPL" varchar(255) DEFAULT NULL,PRIMARY KEY ("ID"), KEY "FK_reg_c860_ID_PAI" ("ID_PAI"), CONSTRAINT "FK_reg_c860_ID_PAI" FOREIGN KEY ("ID_PAI") REFERENCES "reg_c860" ("ID")) ENGINE=InnoDB AUTO_INCREMENT=105774 DEFAULT CHARSET=utf8mb4 COLLATE=utf8mb4_0900_ai_ci;</v>
      </c>
      <c r="AB1346" s="190" t="str">
        <f t="shared" si="147"/>
        <v>`reg_c895`.`TXT_COMPL`,FROM `efdicms`.`reg_c895`;"</v>
      </c>
    </row>
    <row r="1347" spans="1:28" ht="14.5" hidden="1" customHeight="1" x14ac:dyDescent="0.35">
      <c r="A1347" s="282" t="s">
        <v>1451</v>
      </c>
      <c r="B1347" s="282"/>
      <c r="C1347" s="282"/>
      <c r="D1347" s="282"/>
      <c r="E1347" s="282"/>
      <c r="F1347" s="282" t="s">
        <v>3806</v>
      </c>
      <c r="G1347" s="282"/>
      <c r="H1347" s="282"/>
      <c r="I1347" s="282"/>
      <c r="J1347" s="187" t="str">
        <f t="shared" si="153"/>
        <v>C897</v>
      </c>
      <c r="K1347" t="s">
        <v>4011</v>
      </c>
      <c r="L1347" s="318"/>
      <c r="M1347" s="319"/>
      <c r="N1347" s="317"/>
      <c r="O1347" s="317"/>
      <c r="P1347" s="317"/>
      <c r="Q1347" s="192">
        <f t="shared" ref="Q1347:Q1410" si="154">IF(B1347&lt;&gt;"",0,IF(C1347&lt;&gt;"",1,IF(D1347&lt;&gt;"",2,IF(E1347&lt;&gt;"",3,IF(F1347&lt;&gt;"",4,IF(G1347&lt;&gt;"",5,IF(H1347&lt;&gt;"",6,IF(ISNUMBER(K1347),"Campo",""))))))))</f>
        <v>4</v>
      </c>
      <c r="W1347" s="191" t="str">
        <f>IF(Q1347="Campo","@Campos(posicao = "&amp;K1347&amp;", tipo = '"&amp;R1347&amp;"')@Column(name = """&amp;L1347&amp;""")"&amp;IF(R1347="D","@Temporal(TemporalType.DATE)","")&amp;"private "&amp;VLOOKUP(TEXT(R1347,"@"),Apoio!A:B,2,0)&amp;" "&amp;SUBSTITUTE(LOWER(LEFT(L1347,1))&amp;RIGHT(PROPER(L1347),LEN(L1347)-1),"_","")&amp;";",IF(ISNUMBER(Q1347),IF(R1347="R","@Entity@Table(name = ""reg_"&amp;LOWER(J1347)&amp;""")@XmlRootElement","")&amp;VLOOKUP(J1347,Blocos!D:I,6,0)&amp;Apoio!$E$1&amp;Y1347,""))</f>
        <v>@Registros(nivel = 4) public class RegC897 implements Serializable { private static final long serialVersionUID = 1L; @Id @GeneratedValue(strategy = GenerationType.IDENTITY) @Basic(optional = false) @Column(name = "ID" ) private Long id;@ManyToOne(fetch = FetchType.LAZY) @JoinColumn(name = "ID_PAI", nullable = false) private RegC895 idPai; public RegC895 getIdPai() {return idPai;}public void setIdPai(Object idPai) {this.idPai = (RegC895) idPai;}public RegC897() { } public RegC897(Long id) { this.id = id; } public RegC897(Long id, RegC895 idPai, long linha, String hash) { this.id = id; this.idPai = idPai; this.linha = linha; this.hash = hash; }public Long getId() { return id; } public void setId(Long id) { this.id = id; }@Basic(optional = false)@Column(name = "LINHA")private long linha;@Basic(optional = false)@Column(name = "HASH")private String hash;</v>
      </c>
      <c r="X1347" s="190">
        <f>IF(ISNUMBER(Q1347),COUNTIF(Blocos!G:G,J1347),"")</f>
        <v>0</v>
      </c>
      <c r="Y1347" s="190" t="str">
        <f>IF(OR(X1347=0,X1347=""),"",VLOOKUP(SUMIFS(Blocos!A:A,Blocos!H:H,'EFD REGISTROS e Campos (2)'!X1347,Blocos!G:G,'EFD REGISTROS e Campos (2)'!J1347),Blocos!A:L,12,0))</f>
        <v/>
      </c>
      <c r="Z1347" s="190" t="str">
        <f>IF(ISNUMBER(Q1348),VLOOKUP(J1347,Blocos!D:G,4,0),"")</f>
        <v/>
      </c>
      <c r="AA1347" s="190" t="str">
        <f>IF(ISNUMBER(Q1347),CONCATENATE("CREATE TABLE ""reg_",LOWER(J1347),""" (""ID"" bigint NOT NULL AUTO_INCREMENT,  ""HASHFILE"" varchar(255) DEFAULT NULL, ""ID_PAI"" bigint NOT NULL,"),IF(Q1347="Campo",CONCATENATE("""",L1347,""" ",VLOOKUP(R1347,Apoio!A:C,3,0)),""))&amp;IF(Z1347="","",CONCATENATE("PRIMARY KEY (""ID""), KEY ""FK_reg_",LOWER(Z1347),"_ID_PAI"" (""ID_PAI""), CONSTRAINT ""FK_reg_",LOWER(Z1347),"_ID_PAI"" FOREIGN KEY (""ID_PAI"") REFERENCES ""reg_",LOWER(Z1347),""" (""ID"")) ENGINE=InnoDB AUTO_INCREMENT=105774 DEFAULT CHARSET=utf8mb4 COLLATE=utf8mb4_0900_ai_ci;"))</f>
        <v>CREATE TABLE "reg_c897" ("ID" bigint NOT NULL AUTO_INCREMENT,  "HASHFILE" varchar(255) DEFAULT NULL, "ID_PAI" bigint NOT NULL,</v>
      </c>
      <c r="AB1347" s="190" t="str">
        <f t="shared" si="147"/>
        <v/>
      </c>
    </row>
    <row r="1348" spans="1:28" ht="14.5" hidden="1" customHeight="1" x14ac:dyDescent="0.3">
      <c r="A1348" s="282"/>
      <c r="B1348" s="282"/>
      <c r="C1348" s="282"/>
      <c r="D1348" s="282"/>
      <c r="E1348" s="282"/>
      <c r="F1348" s="282"/>
      <c r="G1348" s="282"/>
      <c r="H1348" s="282"/>
      <c r="I1348" s="282"/>
      <c r="J1348" s="187" t="str">
        <f t="shared" si="153"/>
        <v>C897</v>
      </c>
      <c r="K1348" s="317">
        <v>1</v>
      </c>
      <c r="L1348" s="318" t="s">
        <v>25</v>
      </c>
      <c r="M1348" s="319"/>
      <c r="N1348" s="317" t="s">
        <v>27</v>
      </c>
      <c r="O1348" s="317">
        <v>4</v>
      </c>
      <c r="P1348" s="317"/>
      <c r="Q1348" s="192" t="str">
        <f t="shared" si="154"/>
        <v>Campo</v>
      </c>
      <c r="R1348" s="192" t="s">
        <v>27</v>
      </c>
      <c r="W1348" s="191" t="str">
        <f>IF(Q1348="Campo","@Campos(posicao = "&amp;K1348&amp;", tipo = '"&amp;R1348&amp;"')@Column(name = """&amp;L1348&amp;""")"&amp;IF(R1348="D","@Temporal(TemporalType.DATE)","")&amp;"private "&amp;VLOOKUP(TEXT(R1348,"@"),Apoio!A:B,2,0)&amp;" "&amp;SUBSTITUTE(LOWER(LEFT(L1348,1))&amp;RIGHT(PROPER(L1348),LEN(L1348)-1),"_","")&amp;";",IF(ISNUMBER(Q1348),IF(R1348="R","@Entity@Table(name = ""reg_"&amp;LOWER(J1348)&amp;""")@XmlRootElement","")&amp;VLOOKUP(J1348,Blocos!D:I,6,0)&amp;Apoio!$E$1&amp;Y1348,""))</f>
        <v>@Campos(posicao = 1, tipo = 'C')@Column(name = "REG")private String reg;</v>
      </c>
      <c r="X1348" s="190" t="str">
        <f>IF(ISNUMBER(Q1348),COUNTIF(Blocos!G:G,J1348),"")</f>
        <v/>
      </c>
      <c r="Y1348" s="190" t="str">
        <f>IF(OR(X1348=0,X1348=""),"",VLOOKUP(SUMIFS(Blocos!A:A,Blocos!H:H,'EFD REGISTROS e Campos (2)'!X1348,Blocos!G:G,'EFD REGISTROS e Campos (2)'!J1348),Blocos!A:L,12,0))</f>
        <v/>
      </c>
      <c r="Z1348" s="190" t="str">
        <f>IF(ISNUMBER(Q1349),VLOOKUP(J1348,Blocos!D:G,4,0),"")</f>
        <v/>
      </c>
      <c r="AA1348" s="190" t="str">
        <f>IF(ISNUMBER(Q1348),CONCATENATE("CREATE TABLE ""reg_",LOWER(J1348),""" (""ID"" bigint NOT NULL AUTO_INCREMENT,  ""HASHFILE"" varchar(255) DEFAULT NULL, ""ID_PAI"" bigint NOT NULL,"),IF(Q1348="Campo",CONCATENATE("""",L1348,""" ",VLOOKUP(R1348,Apoio!A:C,3,0)),""))&amp;IF(Z1348="","",CONCATENATE("PRIMARY KEY (""ID""), KEY ""FK_reg_",LOWER(Z1348),"_ID_PAI"" (""ID_PAI""), CONSTRAINT ""FK_reg_",LOWER(Z1348),"_ID_PAI"" FOREIGN KEY (""ID_PAI"") REFERENCES ""reg_",LOWER(Z1348),""" (""ID"")) ENGINE=InnoDB AUTO_INCREMENT=105774 DEFAULT CHARSET=utf8mb4 COLLATE=utf8mb4_0900_ai_ci;"))</f>
        <v>"REG" varchar(255) DEFAULT NULL,</v>
      </c>
      <c r="AB1348" s="190" t="str">
        <f t="shared" ref="AB1348:AB1411" si="155">IF(Q1348="Campo",CONCATENATE(IF(K1348=1,"USE `efdicms`;SELECT ",""),"`reg_",LOWER(J1348),"`.`",L1348,"`,"),"")&amp;IF(J1348&lt;&gt;J1349,CONCATENATE("FROM `efdicms`.`reg_",LOWER(J1348),"`;"""),"")</f>
        <v>USE `efdicms`;SELECT `reg_c897`.`REG`,</v>
      </c>
    </row>
    <row r="1349" spans="1:28" ht="14.5" hidden="1" customHeight="1" x14ac:dyDescent="0.3">
      <c r="A1349" s="282"/>
      <c r="B1349" s="282"/>
      <c r="C1349" s="282"/>
      <c r="D1349" s="282"/>
      <c r="E1349" s="282"/>
      <c r="F1349" s="282"/>
      <c r="G1349" s="282"/>
      <c r="H1349" s="282"/>
      <c r="I1349" s="282"/>
      <c r="J1349" s="187" t="str">
        <f t="shared" si="153"/>
        <v>C897</v>
      </c>
      <c r="K1349" s="317">
        <v>2</v>
      </c>
      <c r="L1349" s="318" t="s">
        <v>1160</v>
      </c>
      <c r="M1349" s="319"/>
      <c r="N1349" s="317" t="s">
        <v>27</v>
      </c>
      <c r="O1349" s="317">
        <v>10</v>
      </c>
      <c r="P1349" s="317"/>
      <c r="Q1349" s="192" t="str">
        <f t="shared" si="154"/>
        <v>Campo</v>
      </c>
      <c r="R1349" s="192" t="s">
        <v>27</v>
      </c>
      <c r="W1349" s="191" t="str">
        <f>IF(Q1349="Campo","@Campos(posicao = "&amp;K1349&amp;", tipo = '"&amp;R1349&amp;"')@Column(name = """&amp;L1349&amp;""")"&amp;IF(R1349="D","@Temporal(TemporalType.DATE)","")&amp;"private "&amp;VLOOKUP(TEXT(R1349,"@"),Apoio!A:B,2,0)&amp;" "&amp;SUBSTITUTE(LOWER(LEFT(L1349,1))&amp;RIGHT(PROPER(L1349),LEN(L1349)-1),"_","")&amp;";",IF(ISNUMBER(Q1349),IF(R1349="R","@Entity@Table(name = ""reg_"&amp;LOWER(J1349)&amp;""")@XmlRootElement","")&amp;VLOOKUP(J1349,Blocos!D:I,6,0)&amp;Apoio!$E$1&amp;Y1349,""))</f>
        <v>@Campos(posicao = 2, tipo = 'C')@Column(name = "COD_AJ")private String codAj;</v>
      </c>
      <c r="X1349" s="190" t="str">
        <f>IF(ISNUMBER(Q1349),COUNTIF(Blocos!G:G,J1349),"")</f>
        <v/>
      </c>
      <c r="Y1349" s="190" t="str">
        <f>IF(OR(X1349=0,X1349=""),"",VLOOKUP(SUMIFS(Blocos!A:A,Blocos!H:H,'EFD REGISTROS e Campos (2)'!X1349,Blocos!G:G,'EFD REGISTROS e Campos (2)'!J1349),Blocos!A:L,12,0))</f>
        <v/>
      </c>
      <c r="Z1349" s="190" t="str">
        <f>IF(ISNUMBER(Q1350),VLOOKUP(J1349,Blocos!D:G,4,0),"")</f>
        <v/>
      </c>
      <c r="AA1349" s="190" t="str">
        <f>IF(ISNUMBER(Q1349),CONCATENATE("CREATE TABLE ""reg_",LOWER(J1349),""" (""ID"" bigint NOT NULL AUTO_INCREMENT,  ""HASHFILE"" varchar(255) DEFAULT NULL, ""ID_PAI"" bigint NOT NULL,"),IF(Q1349="Campo",CONCATENATE("""",L1349,""" ",VLOOKUP(R1349,Apoio!A:C,3,0)),""))&amp;IF(Z1349="","",CONCATENATE("PRIMARY KEY (""ID""), KEY ""FK_reg_",LOWER(Z1349),"_ID_PAI"" (""ID_PAI""), CONSTRAINT ""FK_reg_",LOWER(Z1349),"_ID_PAI"" FOREIGN KEY (""ID_PAI"") REFERENCES ""reg_",LOWER(Z1349),""" (""ID"")) ENGINE=InnoDB AUTO_INCREMENT=105774 DEFAULT CHARSET=utf8mb4 COLLATE=utf8mb4_0900_ai_ci;"))</f>
        <v>"COD_AJ" varchar(255) DEFAULT NULL,</v>
      </c>
      <c r="AB1349" s="190" t="str">
        <f t="shared" si="155"/>
        <v>`reg_c897`.`COD_AJ`,</v>
      </c>
    </row>
    <row r="1350" spans="1:28" ht="14.5" hidden="1" customHeight="1" x14ac:dyDescent="0.3">
      <c r="A1350" s="282"/>
      <c r="B1350" s="282"/>
      <c r="C1350" s="282"/>
      <c r="D1350" s="282"/>
      <c r="E1350" s="282"/>
      <c r="F1350" s="282"/>
      <c r="G1350" s="282"/>
      <c r="H1350" s="282"/>
      <c r="I1350" s="282"/>
      <c r="J1350" s="187" t="str">
        <f t="shared" si="153"/>
        <v>C897</v>
      </c>
      <c r="K1350" s="317">
        <v>3</v>
      </c>
      <c r="L1350" s="318" t="s">
        <v>1445</v>
      </c>
      <c r="M1350" s="319"/>
      <c r="N1350" s="317" t="s">
        <v>27</v>
      </c>
      <c r="O1350" s="317" t="s">
        <v>28</v>
      </c>
      <c r="P1350" s="317"/>
      <c r="Q1350" s="192" t="str">
        <f t="shared" si="154"/>
        <v>Campo</v>
      </c>
      <c r="R1350" s="192" t="s">
        <v>27</v>
      </c>
      <c r="W1350" s="191" t="str">
        <f>IF(Q1350="Campo","@Campos(posicao = "&amp;K1350&amp;", tipo = '"&amp;R1350&amp;"')@Column(name = """&amp;L1350&amp;""")"&amp;IF(R1350="D","@Temporal(TemporalType.DATE)","")&amp;"private "&amp;VLOOKUP(TEXT(R1350,"@"),Apoio!A:B,2,0)&amp;" "&amp;SUBSTITUTE(LOWER(LEFT(L1350,1))&amp;RIGHT(PROPER(L1350),LEN(L1350)-1),"_","")&amp;";",IF(ISNUMBER(Q1350),IF(R1350="R","@Entity@Table(name = ""reg_"&amp;LOWER(J1350)&amp;""")@XmlRootElement","")&amp;VLOOKUP(J1350,Blocos!D:I,6,0)&amp;Apoio!$E$1&amp;Y1350,""))</f>
        <v>@Campos(posicao = 3, tipo = 'C')@Column(name = "DESCR_COMPL_AJ")private String descrComplAj;</v>
      </c>
      <c r="X1350" s="190" t="str">
        <f>IF(ISNUMBER(Q1350),COUNTIF(Blocos!G:G,J1350),"")</f>
        <v/>
      </c>
      <c r="Y1350" s="190" t="str">
        <f>IF(OR(X1350=0,X1350=""),"",VLOOKUP(SUMIFS(Blocos!A:A,Blocos!H:H,'EFD REGISTROS e Campos (2)'!X1350,Blocos!G:G,'EFD REGISTROS e Campos (2)'!J1350),Blocos!A:L,12,0))</f>
        <v/>
      </c>
      <c r="Z1350" s="190" t="str">
        <f>IF(ISNUMBER(Q1351),VLOOKUP(J1350,Blocos!D:G,4,0),"")</f>
        <v/>
      </c>
      <c r="AA1350" s="190" t="str">
        <f>IF(ISNUMBER(Q1350),CONCATENATE("CREATE TABLE ""reg_",LOWER(J1350),""" (""ID"" bigint NOT NULL AUTO_INCREMENT,  ""HASHFILE"" varchar(255) DEFAULT NULL, ""ID_PAI"" bigint NOT NULL,"),IF(Q1350="Campo",CONCATENATE("""",L1350,""" ",VLOOKUP(R1350,Apoio!A:C,3,0)),""))&amp;IF(Z1350="","",CONCATENATE("PRIMARY KEY (""ID""), KEY ""FK_reg_",LOWER(Z1350),"_ID_PAI"" (""ID_PAI""), CONSTRAINT ""FK_reg_",LOWER(Z1350),"_ID_PAI"" FOREIGN KEY (""ID_PAI"") REFERENCES ""reg_",LOWER(Z1350),""" (""ID"")) ENGINE=InnoDB AUTO_INCREMENT=105774 DEFAULT CHARSET=utf8mb4 COLLATE=utf8mb4_0900_ai_ci;"))</f>
        <v>"DESCR_COMPL_AJ" varchar(255) DEFAULT NULL,</v>
      </c>
      <c r="AB1350" s="190" t="str">
        <f t="shared" si="155"/>
        <v>`reg_c897`.`DESCR_COMPL_AJ`,</v>
      </c>
    </row>
    <row r="1351" spans="1:28" ht="14.5" hidden="1" customHeight="1" x14ac:dyDescent="0.3">
      <c r="A1351" s="282"/>
      <c r="B1351" s="282"/>
      <c r="C1351" s="282"/>
      <c r="D1351" s="282"/>
      <c r="E1351" s="282"/>
      <c r="F1351" s="282"/>
      <c r="G1351" s="282"/>
      <c r="H1351" s="282"/>
      <c r="I1351" s="282"/>
      <c r="J1351" s="187" t="str">
        <f t="shared" si="153"/>
        <v>C897</v>
      </c>
      <c r="K1351" s="317">
        <v>4</v>
      </c>
      <c r="L1351" s="318" t="s">
        <v>163</v>
      </c>
      <c r="M1351" s="319"/>
      <c r="N1351" s="317" t="s">
        <v>27</v>
      </c>
      <c r="O1351" s="317">
        <v>60</v>
      </c>
      <c r="P1351" s="317"/>
      <c r="Q1351" s="192" t="str">
        <f t="shared" si="154"/>
        <v>Campo</v>
      </c>
      <c r="R1351" s="192" t="s">
        <v>27</v>
      </c>
      <c r="W1351" s="191" t="str">
        <f>IF(Q1351="Campo","@Campos(posicao = "&amp;K1351&amp;", tipo = '"&amp;R1351&amp;"')@Column(name = """&amp;L1351&amp;""")"&amp;IF(R1351="D","@Temporal(TemporalType.DATE)","")&amp;"private "&amp;VLOOKUP(TEXT(R1351,"@"),Apoio!A:B,2,0)&amp;" "&amp;SUBSTITUTE(LOWER(LEFT(L1351,1))&amp;RIGHT(PROPER(L1351),LEN(L1351)-1),"_","")&amp;";",IF(ISNUMBER(Q1351),IF(R1351="R","@Entity@Table(name = ""reg_"&amp;LOWER(J1351)&amp;""")@XmlRootElement","")&amp;VLOOKUP(J1351,Blocos!D:I,6,0)&amp;Apoio!$E$1&amp;Y1351,""))</f>
        <v>@Campos(posicao = 4, tipo = 'C')@Column(name = "COD_ITEM")private String codItem;</v>
      </c>
      <c r="X1351" s="190" t="str">
        <f>IF(ISNUMBER(Q1351),COUNTIF(Blocos!G:G,J1351),"")</f>
        <v/>
      </c>
      <c r="Y1351" s="190" t="str">
        <f>IF(OR(X1351=0,X1351=""),"",VLOOKUP(SUMIFS(Blocos!A:A,Blocos!H:H,'EFD REGISTROS e Campos (2)'!X1351,Blocos!G:G,'EFD REGISTROS e Campos (2)'!J1351),Blocos!A:L,12,0))</f>
        <v/>
      </c>
      <c r="Z1351" s="190" t="str">
        <f>IF(ISNUMBER(Q1352),VLOOKUP(J1351,Blocos!D:G,4,0),"")</f>
        <v/>
      </c>
      <c r="AA1351" s="190" t="str">
        <f>IF(ISNUMBER(Q1351),CONCATENATE("CREATE TABLE ""reg_",LOWER(J1351),""" (""ID"" bigint NOT NULL AUTO_INCREMENT,  ""HASHFILE"" varchar(255) DEFAULT NULL, ""ID_PAI"" bigint NOT NULL,"),IF(Q1351="Campo",CONCATENATE("""",L1351,""" ",VLOOKUP(R1351,Apoio!A:C,3,0)),""))&amp;IF(Z1351="","",CONCATENATE("PRIMARY KEY (""ID""), KEY ""FK_reg_",LOWER(Z1351),"_ID_PAI"" (""ID_PAI""), CONSTRAINT ""FK_reg_",LOWER(Z1351),"_ID_PAI"" FOREIGN KEY (""ID_PAI"") REFERENCES ""reg_",LOWER(Z1351),""" (""ID"")) ENGINE=InnoDB AUTO_INCREMENT=105774 DEFAULT CHARSET=utf8mb4 COLLATE=utf8mb4_0900_ai_ci;"))</f>
        <v>"COD_ITEM" varchar(255) DEFAULT NULL,</v>
      </c>
      <c r="AB1351" s="190" t="str">
        <f t="shared" si="155"/>
        <v>`reg_c897`.`COD_ITEM`,</v>
      </c>
    </row>
    <row r="1352" spans="1:28" ht="14.5" hidden="1" customHeight="1" x14ac:dyDescent="0.3">
      <c r="A1352" s="282"/>
      <c r="B1352" s="282"/>
      <c r="C1352" s="282"/>
      <c r="D1352" s="282"/>
      <c r="E1352" s="282"/>
      <c r="F1352" s="282"/>
      <c r="G1352" s="282"/>
      <c r="H1352" s="282"/>
      <c r="I1352" s="282"/>
      <c r="J1352" s="187" t="str">
        <f t="shared" si="153"/>
        <v>C897</v>
      </c>
      <c r="K1352" s="317">
        <v>5</v>
      </c>
      <c r="L1352" s="318" t="s">
        <v>576</v>
      </c>
      <c r="M1352" s="319"/>
      <c r="N1352" s="317" t="s">
        <v>32</v>
      </c>
      <c r="O1352" s="317" t="s">
        <v>28</v>
      </c>
      <c r="P1352" s="317">
        <v>2</v>
      </c>
      <c r="Q1352" s="192" t="str">
        <f t="shared" si="154"/>
        <v>Campo</v>
      </c>
      <c r="R1352" s="192" t="s">
        <v>3606</v>
      </c>
      <c r="W1352" s="191" t="str">
        <f>IF(Q1352="Campo","@Campos(posicao = "&amp;K1352&amp;", tipo = '"&amp;R1352&amp;"')@Column(name = """&amp;L1352&amp;""")"&amp;IF(R1352="D","@Temporal(TemporalType.DATE)","")&amp;"private "&amp;VLOOKUP(TEXT(R1352,"@"),Apoio!A:B,2,0)&amp;" "&amp;SUBSTITUTE(LOWER(LEFT(L1352,1))&amp;RIGHT(PROPER(L1352),LEN(L1352)-1),"_","")&amp;";",IF(ISNUMBER(Q1352),IF(R1352="R","@Entity@Table(name = ""reg_"&amp;LOWER(J1352)&amp;""")@XmlRootElement","")&amp;VLOOKUP(J1352,Blocos!D:I,6,0)&amp;Apoio!$E$1&amp;Y1352,""))</f>
        <v>@Campos(posicao = 5, tipo = 'R')@Column(name = "VL_BC_ICMS")private BigDecimal vlBcIcms;</v>
      </c>
      <c r="X1352" s="190" t="str">
        <f>IF(ISNUMBER(Q1352),COUNTIF(Blocos!G:G,J1352),"")</f>
        <v/>
      </c>
      <c r="Y1352" s="190" t="str">
        <f>IF(OR(X1352=0,X1352=""),"",VLOOKUP(SUMIFS(Blocos!A:A,Blocos!H:H,'EFD REGISTROS e Campos (2)'!X1352,Blocos!G:G,'EFD REGISTROS e Campos (2)'!J1352),Blocos!A:L,12,0))</f>
        <v/>
      </c>
      <c r="Z1352" s="190" t="str">
        <f>IF(ISNUMBER(Q1353),VLOOKUP(J1352,Blocos!D:G,4,0),"")</f>
        <v/>
      </c>
      <c r="AA1352" s="190" t="str">
        <f>IF(ISNUMBER(Q1352),CONCATENATE("CREATE TABLE ""reg_",LOWER(J1352),""" (""ID"" bigint NOT NULL AUTO_INCREMENT,  ""HASHFILE"" varchar(255) DEFAULT NULL, ""ID_PAI"" bigint NOT NULL,"),IF(Q1352="Campo",CONCATENATE("""",L1352,""" ",VLOOKUP(R1352,Apoio!A:C,3,0)),""))&amp;IF(Z1352="","",CONCATENATE("PRIMARY KEY (""ID""), KEY ""FK_reg_",LOWER(Z1352),"_ID_PAI"" (""ID_PAI""), CONSTRAINT ""FK_reg_",LOWER(Z1352),"_ID_PAI"" FOREIGN KEY (""ID_PAI"") REFERENCES ""reg_",LOWER(Z1352),""" (""ID"")) ENGINE=InnoDB AUTO_INCREMENT=105774 DEFAULT CHARSET=utf8mb4 COLLATE=utf8mb4_0900_ai_ci;"))</f>
        <v>"VL_BC_ICMS" decimal(15,6) DEFAULT NULL,</v>
      </c>
      <c r="AB1352" s="190" t="str">
        <f t="shared" si="155"/>
        <v>`reg_c897`.`VL_BC_ICMS`,</v>
      </c>
    </row>
    <row r="1353" spans="1:28" ht="14.5" hidden="1" customHeight="1" x14ac:dyDescent="0.3">
      <c r="A1353" s="282"/>
      <c r="B1353" s="282"/>
      <c r="C1353" s="282"/>
      <c r="D1353" s="282"/>
      <c r="E1353" s="282"/>
      <c r="F1353" s="282"/>
      <c r="G1353" s="282"/>
      <c r="H1353" s="282"/>
      <c r="I1353" s="282"/>
      <c r="J1353" s="187" t="str">
        <f t="shared" si="153"/>
        <v>C897</v>
      </c>
      <c r="K1353" s="317">
        <v>6</v>
      </c>
      <c r="L1353" s="318" t="s">
        <v>196</v>
      </c>
      <c r="M1353" s="319"/>
      <c r="N1353" s="317" t="s">
        <v>32</v>
      </c>
      <c r="O1353" s="317">
        <v>6</v>
      </c>
      <c r="P1353" s="317">
        <v>2</v>
      </c>
      <c r="Q1353" s="192" t="str">
        <f t="shared" si="154"/>
        <v>Campo</v>
      </c>
      <c r="R1353" s="192" t="s">
        <v>3606</v>
      </c>
      <c r="W1353" s="191" t="str">
        <f>IF(Q1353="Campo","@Campos(posicao = "&amp;K1353&amp;", tipo = '"&amp;R1353&amp;"')@Column(name = """&amp;L1353&amp;""")"&amp;IF(R1353="D","@Temporal(TemporalType.DATE)","")&amp;"private "&amp;VLOOKUP(TEXT(R1353,"@"),Apoio!A:B,2,0)&amp;" "&amp;SUBSTITUTE(LOWER(LEFT(L1353,1))&amp;RIGHT(PROPER(L1353),LEN(L1353)-1),"_","")&amp;";",IF(ISNUMBER(Q1353),IF(R1353="R","@Entity@Table(name = ""reg_"&amp;LOWER(J1353)&amp;""")@XmlRootElement","")&amp;VLOOKUP(J1353,Blocos!D:I,6,0)&amp;Apoio!$E$1&amp;Y1353,""))</f>
        <v>@Campos(posicao = 6, tipo = 'R')@Column(name = "ALIQ_ICMS")private BigDecimal aliqIcms;</v>
      </c>
      <c r="X1353" s="190" t="str">
        <f>IF(ISNUMBER(Q1353),COUNTIF(Blocos!G:G,J1353),"")</f>
        <v/>
      </c>
      <c r="Y1353" s="190" t="str">
        <f>IF(OR(X1353=0,X1353=""),"",VLOOKUP(SUMIFS(Blocos!A:A,Blocos!H:H,'EFD REGISTROS e Campos (2)'!X1353,Blocos!G:G,'EFD REGISTROS e Campos (2)'!J1353),Blocos!A:L,12,0))</f>
        <v/>
      </c>
      <c r="Z1353" s="190" t="str">
        <f>IF(ISNUMBER(Q1354),VLOOKUP(J1353,Blocos!D:G,4,0),"")</f>
        <v/>
      </c>
      <c r="AA1353" s="190" t="str">
        <f>IF(ISNUMBER(Q1353),CONCATENATE("CREATE TABLE ""reg_",LOWER(J1353),""" (""ID"" bigint NOT NULL AUTO_INCREMENT,  ""HASHFILE"" varchar(255) DEFAULT NULL, ""ID_PAI"" bigint NOT NULL,"),IF(Q1353="Campo",CONCATENATE("""",L1353,""" ",VLOOKUP(R1353,Apoio!A:C,3,0)),""))&amp;IF(Z1353="","",CONCATENATE("PRIMARY KEY (""ID""), KEY ""FK_reg_",LOWER(Z1353),"_ID_PAI"" (""ID_PAI""), CONSTRAINT ""FK_reg_",LOWER(Z1353),"_ID_PAI"" FOREIGN KEY (""ID_PAI"") REFERENCES ""reg_",LOWER(Z1353),""" (""ID"")) ENGINE=InnoDB AUTO_INCREMENT=105774 DEFAULT CHARSET=utf8mb4 COLLATE=utf8mb4_0900_ai_ci;"))</f>
        <v>"ALIQ_ICMS" decimal(15,6) DEFAULT NULL,</v>
      </c>
      <c r="AB1353" s="190" t="str">
        <f t="shared" si="155"/>
        <v>`reg_c897`.`ALIQ_ICMS`,</v>
      </c>
    </row>
    <row r="1354" spans="1:28" ht="14.5" hidden="1" customHeight="1" x14ac:dyDescent="0.3">
      <c r="A1354" s="282"/>
      <c r="B1354" s="282"/>
      <c r="C1354" s="282"/>
      <c r="D1354" s="282"/>
      <c r="E1354" s="282"/>
      <c r="F1354" s="282"/>
      <c r="G1354" s="282"/>
      <c r="H1354" s="282"/>
      <c r="I1354" s="282"/>
      <c r="J1354" s="187" t="str">
        <f t="shared" si="153"/>
        <v>C897</v>
      </c>
      <c r="K1354" s="317">
        <v>7</v>
      </c>
      <c r="L1354" s="318" t="s">
        <v>578</v>
      </c>
      <c r="M1354" s="319"/>
      <c r="N1354" s="317" t="s">
        <v>32</v>
      </c>
      <c r="O1354" s="317" t="s">
        <v>28</v>
      </c>
      <c r="P1354" s="317">
        <v>2</v>
      </c>
      <c r="Q1354" s="192" t="str">
        <f t="shared" si="154"/>
        <v>Campo</v>
      </c>
      <c r="R1354" s="192" t="s">
        <v>3606</v>
      </c>
      <c r="W1354" s="191" t="str">
        <f>IF(Q1354="Campo","@Campos(posicao = "&amp;K1354&amp;", tipo = '"&amp;R1354&amp;"')@Column(name = """&amp;L1354&amp;""")"&amp;IF(R1354="D","@Temporal(TemporalType.DATE)","")&amp;"private "&amp;VLOOKUP(TEXT(R1354,"@"),Apoio!A:B,2,0)&amp;" "&amp;SUBSTITUTE(LOWER(LEFT(L1354,1))&amp;RIGHT(PROPER(L1354),LEN(L1354)-1),"_","")&amp;";",IF(ISNUMBER(Q1354),IF(R1354="R","@Entity@Table(name = ""reg_"&amp;LOWER(J1354)&amp;""")@XmlRootElement","")&amp;VLOOKUP(J1354,Blocos!D:I,6,0)&amp;Apoio!$E$1&amp;Y1354,""))</f>
        <v>@Campos(posicao = 7, tipo = 'R')@Column(name = "VL_ICMS")private BigDecimal vlIcms;</v>
      </c>
      <c r="X1354" s="190" t="str">
        <f>IF(ISNUMBER(Q1354),COUNTIF(Blocos!G:G,J1354),"")</f>
        <v/>
      </c>
      <c r="Y1354" s="190" t="str">
        <f>IF(OR(X1354=0,X1354=""),"",VLOOKUP(SUMIFS(Blocos!A:A,Blocos!H:H,'EFD REGISTROS e Campos (2)'!X1354,Blocos!G:G,'EFD REGISTROS e Campos (2)'!J1354),Blocos!A:L,12,0))</f>
        <v/>
      </c>
      <c r="Z1354" s="190" t="str">
        <f>IF(ISNUMBER(Q1355),VLOOKUP(J1354,Blocos!D:G,4,0),"")</f>
        <v/>
      </c>
      <c r="AA1354" s="190" t="str">
        <f>IF(ISNUMBER(Q1354),CONCATENATE("CREATE TABLE ""reg_",LOWER(J1354),""" (""ID"" bigint NOT NULL AUTO_INCREMENT,  ""HASHFILE"" varchar(255) DEFAULT NULL, ""ID_PAI"" bigint NOT NULL,"),IF(Q1354="Campo",CONCATENATE("""",L1354,""" ",VLOOKUP(R1354,Apoio!A:C,3,0)),""))&amp;IF(Z1354="","",CONCATENATE("PRIMARY KEY (""ID""), KEY ""FK_reg_",LOWER(Z1354),"_ID_PAI"" (""ID_PAI""), CONSTRAINT ""FK_reg_",LOWER(Z1354),"_ID_PAI"" FOREIGN KEY (""ID_PAI"") REFERENCES ""reg_",LOWER(Z1354),""" (""ID"")) ENGINE=InnoDB AUTO_INCREMENT=105774 DEFAULT CHARSET=utf8mb4 COLLATE=utf8mb4_0900_ai_ci;"))</f>
        <v>"VL_ICMS" decimal(15,6) DEFAULT NULL,</v>
      </c>
      <c r="AB1354" s="190" t="str">
        <f t="shared" si="155"/>
        <v>`reg_c897`.`VL_ICMS`,</v>
      </c>
    </row>
    <row r="1355" spans="1:28" ht="14.5" hidden="1" customHeight="1" x14ac:dyDescent="0.3">
      <c r="A1355" s="282"/>
      <c r="B1355" s="282"/>
      <c r="C1355" s="282"/>
      <c r="D1355" s="282"/>
      <c r="E1355" s="282"/>
      <c r="F1355" s="282"/>
      <c r="G1355" s="282"/>
      <c r="H1355" s="282"/>
      <c r="I1355" s="282"/>
      <c r="J1355" s="187" t="str">
        <f t="shared" si="153"/>
        <v>C897</v>
      </c>
      <c r="K1355" s="317">
        <v>8</v>
      </c>
      <c r="L1355" s="318" t="s">
        <v>1449</v>
      </c>
      <c r="M1355" s="319"/>
      <c r="N1355" s="317" t="s">
        <v>32</v>
      </c>
      <c r="O1355" s="317" t="s">
        <v>28</v>
      </c>
      <c r="P1355" s="317">
        <v>2</v>
      </c>
      <c r="Q1355" s="192" t="str">
        <f t="shared" si="154"/>
        <v>Campo</v>
      </c>
      <c r="R1355" s="192" t="s">
        <v>3606</v>
      </c>
      <c r="W1355" s="191" t="str">
        <f>IF(Q1355="Campo","@Campos(posicao = "&amp;K1355&amp;", tipo = '"&amp;R1355&amp;"')@Column(name = """&amp;L1355&amp;""")"&amp;IF(R1355="D","@Temporal(TemporalType.DATE)","")&amp;"private "&amp;VLOOKUP(TEXT(R1355,"@"),Apoio!A:B,2,0)&amp;" "&amp;SUBSTITUTE(LOWER(LEFT(L1355,1))&amp;RIGHT(PROPER(L1355),LEN(L1355)-1),"_","")&amp;";",IF(ISNUMBER(Q1355),IF(R1355="R","@Entity@Table(name = ""reg_"&amp;LOWER(J1355)&amp;""")@XmlRootElement","")&amp;VLOOKUP(J1355,Blocos!D:I,6,0)&amp;Apoio!$E$1&amp;Y1355,""))</f>
        <v>@Campos(posicao = 8, tipo = 'R')@Column(name = "VL_OUTROS")private BigDecimal vlOutros;</v>
      </c>
      <c r="X1355" s="190" t="str">
        <f>IF(ISNUMBER(Q1355),COUNTIF(Blocos!G:G,J1355),"")</f>
        <v/>
      </c>
      <c r="Y1355" s="190" t="str">
        <f>IF(OR(X1355=0,X1355=""),"",VLOOKUP(SUMIFS(Blocos!A:A,Blocos!H:H,'EFD REGISTROS e Campos (2)'!X1355,Blocos!G:G,'EFD REGISTROS e Campos (2)'!J1355),Blocos!A:L,12,0))</f>
        <v/>
      </c>
      <c r="Z1355" s="190" t="str">
        <f>IF(ISNUMBER(Q1356),VLOOKUP(J1355,Blocos!D:G,4,0),"")</f>
        <v>C895</v>
      </c>
      <c r="AA1355" s="190" t="str">
        <f>IF(ISNUMBER(Q1355),CONCATENATE("CREATE TABLE ""reg_",LOWER(J1355),""" (""ID"" bigint NOT NULL AUTO_INCREMENT,  ""HASHFILE"" varchar(255) DEFAULT NULL, ""ID_PAI"" bigint NOT NULL,"),IF(Q1355="Campo",CONCATENATE("""",L1355,""" ",VLOOKUP(R1355,Apoio!A:C,3,0)),""))&amp;IF(Z1355="","",CONCATENATE("PRIMARY KEY (""ID""), KEY ""FK_reg_",LOWER(Z1355),"_ID_PAI"" (""ID_PAI""), CONSTRAINT ""FK_reg_",LOWER(Z1355),"_ID_PAI"" FOREIGN KEY (""ID_PAI"") REFERENCES ""reg_",LOWER(Z1355),""" (""ID"")) ENGINE=InnoDB AUTO_INCREMENT=105774 DEFAULT CHARSET=utf8mb4 COLLATE=utf8mb4_0900_ai_ci;"))</f>
        <v>"VL_OUTROS" decimal(15,6) DEFAULT NULL,PRIMARY KEY ("ID"), KEY "FK_reg_c895_ID_PAI" ("ID_PAI"), CONSTRAINT "FK_reg_c895_ID_PAI" FOREIGN KEY ("ID_PAI") REFERENCES "reg_c895" ("ID")) ENGINE=InnoDB AUTO_INCREMENT=105774 DEFAULT CHARSET=utf8mb4 COLLATE=utf8mb4_0900_ai_ci;</v>
      </c>
      <c r="AB1355" s="190" t="str">
        <f t="shared" si="155"/>
        <v>`reg_c897`.`VL_OUTROS`,FROM `efdicms`.`reg_c897`;"</v>
      </c>
    </row>
    <row r="1356" spans="1:28" ht="14.5" hidden="1" customHeight="1" collapsed="1" x14ac:dyDescent="0.3">
      <c r="A1356" s="180" t="s">
        <v>22</v>
      </c>
      <c r="C1356" s="180" t="s">
        <v>1808</v>
      </c>
      <c r="I1356" s="180" t="s">
        <v>8</v>
      </c>
      <c r="J1356" s="187" t="str">
        <f t="shared" si="153"/>
        <v>C990</v>
      </c>
      <c r="K1356" s="195" t="s">
        <v>1809</v>
      </c>
      <c r="Q1356" s="192">
        <f t="shared" si="154"/>
        <v>1</v>
      </c>
      <c r="S1356" s="191" t="str">
        <f t="shared" ref="S1356:S1419" si="156">IFERROR(IF(ISNUMBER(Q1356),CONCATENATE("&lt;/registro&gt;
&lt;registro codigo=""",CONCATENATE(B1356,C1356,D1356,E1356,F1356,G1356,H1356),""" perfil=""",A1356,""" nivel=""",Q1356,"""&gt;"),""),"")</f>
        <v>&lt;/registro&gt;
&lt;registro codigo="C990" perfil="ABC" nivel="1"&gt;</v>
      </c>
      <c r="T1356" s="192" t="str">
        <f t="shared" ref="T1356:T1419" si="157">IF(Q1356="Campo",CONCATENATE("&lt;campo posicao=""",K1356,"""&gt;
&lt;coluna&gt;",SUBSTITUTE(L1356," ",""),"&lt;/coluna&gt;
&lt;descricao&gt;",M1356,"&lt;/descricao&gt;
&lt;tipo&gt;",R1356,"&lt;/tipo&gt;
&lt;/campo&gt;"),"")</f>
        <v/>
      </c>
      <c r="U1356" s="192" t="str">
        <f t="shared" si="152"/>
        <v>&lt;/registro&gt;
&lt;registro codigo="C990" perfil="ABC" nivel="1"&gt;</v>
      </c>
      <c r="V1356" s="192" t="str">
        <f t="shared" ref="V1356:V1419" si="158">IF(ISNUMBER(K1356),CONCATENATE("{""Column",K1356+1,""", """,L1356,"""},",""),"")</f>
        <v/>
      </c>
      <c r="W1356" s="191" t="str">
        <f>IF(Q1356="Campo","@Campos(posicao = "&amp;K1356&amp;", tipo = '"&amp;R1356&amp;"')@Column(name = """&amp;L1356&amp;""")"&amp;IF(R1356="D","@Temporal(TemporalType.DATE)","")&amp;"private "&amp;VLOOKUP(TEXT(R1356,"@"),Apoio!A:B,2,0)&amp;" "&amp;SUBSTITUTE(LOWER(LEFT(L1356,1))&amp;RIGHT(PROPER(L1356),LEN(L1356)-1),"_","")&amp;";",IF(ISNUMBER(Q1356),IF(R1356="R","@Entity@Table(name = ""reg_"&amp;LOWER(J1356)&amp;""")@XmlRootElement","")&amp;VLOOKUP(J1356,Blocos!D:I,6,0)&amp;Apoio!$E$1&amp;Y1356,""))</f>
        <v>@Registros(nivel = 1) public class RegC990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RegC990() { } public RegC990(Long id) { this.id = id; } public RegC990(Long id, Reg0000 idPai, long linha, String hash) { this.id = id; this.idPai = idPai; this.linha = linha; this.hash = hash; }public Long getId() { return id; } public void setId(Long id) { this.id = id; }@Basic(optional = false)@Column(name = "LINHA")private long linha;@Basic(optional = false)@Column(name = "HASH")private String hash;</v>
      </c>
      <c r="X1356" s="190">
        <f>IF(ISNUMBER(Q1356),COUNTIF(Blocos!G:G,J1356),"")</f>
        <v>0</v>
      </c>
      <c r="Y1356" s="190" t="str">
        <f>IF(OR(X1356=0,X1356=""),"",VLOOKUP(SUMIFS(Blocos!A:A,Blocos!H:H,'EFD REGISTROS e Campos (2)'!X1356,Blocos!G:G,'EFD REGISTROS e Campos (2)'!J1356),Blocos!A:L,12,0))</f>
        <v/>
      </c>
      <c r="Z1356" s="190" t="str">
        <f>IF(ISNUMBER(Q1357),VLOOKUP(J1356,Blocos!D:G,4,0),"")</f>
        <v/>
      </c>
      <c r="AA1356" s="190" t="str">
        <f>IF(ISNUMBER(Q1356),CONCATENATE("CREATE TABLE ""reg_",LOWER(J1356),""" (""ID"" bigint NOT NULL AUTO_INCREMENT,  ""HASHFILE"" varchar(255) DEFAULT NULL, ""ID_PAI"" bigint NOT NULL,"),IF(Q1356="Campo",CONCATENATE("""",L1356,""" ",VLOOKUP(R1356,Apoio!A:C,3,0)),""))&amp;IF(Z1356="","",CONCATENATE("PRIMARY KEY (""ID""), KEY ""FK_reg_",LOWER(Z1356),"_ID_PAI"" (""ID_PAI""), CONSTRAINT ""FK_reg_",LOWER(Z1356),"_ID_PAI"" FOREIGN KEY (""ID_PAI"") REFERENCES ""reg_",LOWER(Z1356),""" (""ID"")) ENGINE=InnoDB AUTO_INCREMENT=105774 DEFAULT CHARSET=utf8mb4 COLLATE=utf8mb4_0900_ai_ci;"))</f>
        <v>CREATE TABLE "reg_c990" ("ID" bigint NOT NULL AUTO_INCREMENT,  "HASHFILE" varchar(255) DEFAULT NULL, "ID_PAI" bigint NOT NULL,</v>
      </c>
      <c r="AB1356" s="190" t="str">
        <f t="shared" si="155"/>
        <v/>
      </c>
    </row>
    <row r="1357" spans="1:28" ht="14.5" hidden="1" customHeight="1" x14ac:dyDescent="0.3">
      <c r="J1357" s="187" t="str">
        <f t="shared" si="153"/>
        <v>C990</v>
      </c>
      <c r="K1357" s="181">
        <v>1</v>
      </c>
      <c r="L1357" s="289" t="s">
        <v>25</v>
      </c>
      <c r="M1357" s="182" t="s">
        <v>1810</v>
      </c>
      <c r="N1357" s="181" t="s">
        <v>27</v>
      </c>
      <c r="O1357" s="181">
        <v>4</v>
      </c>
      <c r="P1357" s="181" t="s">
        <v>28</v>
      </c>
      <c r="Q1357" s="192" t="str">
        <f t="shared" si="154"/>
        <v>Campo</v>
      </c>
      <c r="R1357" s="192" t="s">
        <v>27</v>
      </c>
      <c r="S1357" s="191" t="str">
        <f t="shared" si="156"/>
        <v/>
      </c>
      <c r="T1357" s="192" t="str">
        <f t="shared" si="157"/>
        <v>&lt;campo posicao="1"&gt;
&lt;coluna&gt;REG&lt;/coluna&gt;
&lt;descricao&gt;Texto fixo contendo "C990"&lt;/descricao&gt;
&lt;tipo&gt;C&lt;/tipo&gt;
&lt;/campo&gt;</v>
      </c>
      <c r="U1357" s="192" t="str">
        <f t="shared" si="152"/>
        <v>&lt;campo posicao="1"&gt;
&lt;coluna&gt;REG&lt;/coluna&gt;
&lt;descricao&gt;Texto fixo contendo "C990"&lt;/descricao&gt;
&lt;tipo&gt;C&lt;/tipo&gt;
&lt;/campo&gt;</v>
      </c>
      <c r="V1357" s="192" t="str">
        <f t="shared" si="158"/>
        <v>{"Column2", "REG"},</v>
      </c>
      <c r="W1357" s="191" t="str">
        <f>IF(Q1357="Campo","@Campos(posicao = "&amp;K1357&amp;", tipo = '"&amp;R1357&amp;"')@Column(name = """&amp;L1357&amp;""")"&amp;IF(R1357="D","@Temporal(TemporalType.DATE)","")&amp;"private "&amp;VLOOKUP(TEXT(R1357,"@"),Apoio!A:B,2,0)&amp;" "&amp;SUBSTITUTE(LOWER(LEFT(L1357,1))&amp;RIGHT(PROPER(L1357),LEN(L1357)-1),"_","")&amp;";",IF(ISNUMBER(Q1357),IF(R1357="R","@Entity@Table(name = ""reg_"&amp;LOWER(J1357)&amp;""")@XmlRootElement","")&amp;VLOOKUP(J1357,Blocos!D:I,6,0)&amp;Apoio!$E$1&amp;Y1357,""))</f>
        <v>@Campos(posicao = 1, tipo = 'C')@Column(name = "REG")private String reg;</v>
      </c>
      <c r="X1357" s="190" t="str">
        <f>IF(ISNUMBER(Q1357),COUNTIF(Blocos!G:G,J1357),"")</f>
        <v/>
      </c>
      <c r="Y1357" s="190" t="str">
        <f>IF(OR(X1357=0,X1357=""),"",VLOOKUP(SUMIFS(Blocos!A:A,Blocos!H:H,'EFD REGISTROS e Campos (2)'!X1357,Blocos!G:G,'EFD REGISTROS e Campos (2)'!J1357),Blocos!A:L,12,0))</f>
        <v/>
      </c>
      <c r="Z1357" s="190" t="str">
        <f>IF(ISNUMBER(Q1358),VLOOKUP(J1357,Blocos!D:G,4,0),"")</f>
        <v/>
      </c>
      <c r="AA1357" s="190" t="str">
        <f>IF(ISNUMBER(Q1357),CONCATENATE("CREATE TABLE ""reg_",LOWER(J1357),""" (""ID"" bigint NOT NULL AUTO_INCREMENT,  ""HASHFILE"" varchar(255) DEFAULT NULL, ""ID_PAI"" bigint NOT NULL,"),IF(Q1357="Campo",CONCATENATE("""",L1357,""" ",VLOOKUP(R1357,Apoio!A:C,3,0)),""))&amp;IF(Z1357="","",CONCATENATE("PRIMARY KEY (""ID""), KEY ""FK_reg_",LOWER(Z1357),"_ID_PAI"" (""ID_PAI""), CONSTRAINT ""FK_reg_",LOWER(Z1357),"_ID_PAI"" FOREIGN KEY (""ID_PAI"") REFERENCES ""reg_",LOWER(Z1357),""" (""ID"")) ENGINE=InnoDB AUTO_INCREMENT=105774 DEFAULT CHARSET=utf8mb4 COLLATE=utf8mb4_0900_ai_ci;"))</f>
        <v>"REG" varchar(255) DEFAULT NULL,</v>
      </c>
      <c r="AB1357" s="190" t="str">
        <f t="shared" si="155"/>
        <v>USE `efdicms`;SELECT `reg_c990`.`REG`,</v>
      </c>
    </row>
    <row r="1358" spans="1:28" ht="14.5" hidden="1" customHeight="1" x14ac:dyDescent="0.3">
      <c r="J1358" s="187" t="str">
        <f t="shared" si="153"/>
        <v>C990</v>
      </c>
      <c r="K1358" s="181">
        <v>2</v>
      </c>
      <c r="L1358" s="289" t="s">
        <v>1811</v>
      </c>
      <c r="M1358" s="182" t="s">
        <v>1812</v>
      </c>
      <c r="N1358" s="181" t="s">
        <v>27</v>
      </c>
      <c r="O1358" s="181" t="s">
        <v>28</v>
      </c>
      <c r="P1358" s="181" t="s">
        <v>28</v>
      </c>
      <c r="Q1358" s="192" t="str">
        <f t="shared" si="154"/>
        <v>Campo</v>
      </c>
      <c r="R1358" s="192" t="s">
        <v>3607</v>
      </c>
      <c r="S1358" s="191" t="str">
        <f t="shared" si="156"/>
        <v/>
      </c>
      <c r="T1358" s="192" t="str">
        <f t="shared" si="157"/>
        <v>&lt;campo posicao="2"&gt;
&lt;coluna&gt;QTD_LIN_C&lt;/coluna&gt;
&lt;descricao&gt;Quantidade total de linhas do Bloco C&lt;/descricao&gt;
&lt;tipo&gt;I&lt;/tipo&gt;
&lt;/campo&gt;</v>
      </c>
      <c r="U1358" s="192" t="str">
        <f t="shared" si="152"/>
        <v>&lt;campo posicao="2"&gt;
&lt;coluna&gt;QTD_LIN_C&lt;/coluna&gt;
&lt;descricao&gt;Quantidade total de linhas do Bloco C&lt;/descricao&gt;
&lt;tipo&gt;I&lt;/tipo&gt;
&lt;/campo&gt;</v>
      </c>
      <c r="V1358" s="192" t="str">
        <f t="shared" si="158"/>
        <v>{"Column3", "QTD_LIN_C"},</v>
      </c>
      <c r="W1358" s="191" t="str">
        <f>IF(Q1358="Campo","@Campos(posicao = "&amp;K1358&amp;", tipo = '"&amp;R1358&amp;"')@Column(name = """&amp;L1358&amp;""")"&amp;IF(R1358="D","@Temporal(TemporalType.DATE)","")&amp;"private "&amp;VLOOKUP(TEXT(R1358,"@"),Apoio!A:B,2,0)&amp;" "&amp;SUBSTITUTE(LOWER(LEFT(L1358,1))&amp;RIGHT(PROPER(L1358),LEN(L1358)-1),"_","")&amp;";",IF(ISNUMBER(Q1358),IF(R1358="R","@Entity@Table(name = ""reg_"&amp;LOWER(J1358)&amp;""")@XmlRootElement","")&amp;VLOOKUP(J1358,Blocos!D:I,6,0)&amp;Apoio!$E$1&amp;Y1358,""))</f>
        <v>@Campos(posicao = 2, tipo = 'I')@Column(name = "QTD_LIN_C")private int qtdLinC;</v>
      </c>
      <c r="X1358" s="190" t="str">
        <f>IF(ISNUMBER(Q1358),COUNTIF(Blocos!G:G,J1358),"")</f>
        <v/>
      </c>
      <c r="Y1358" s="190" t="str">
        <f>IF(OR(X1358=0,X1358=""),"",VLOOKUP(SUMIFS(Blocos!A:A,Blocos!H:H,'EFD REGISTROS e Campos (2)'!X1358,Blocos!G:G,'EFD REGISTROS e Campos (2)'!J1358),Blocos!A:L,12,0))</f>
        <v/>
      </c>
      <c r="Z1358" s="190" t="str">
        <f>IF(ISNUMBER(Q1359),VLOOKUP(J1358,Blocos!D:G,4,0),"")</f>
        <v>0000</v>
      </c>
      <c r="AA1358" s="190" t="str">
        <f>IF(ISNUMBER(Q1358),CONCATENATE("CREATE TABLE ""reg_",LOWER(J1358),""" (""ID"" bigint NOT NULL AUTO_INCREMENT,  ""HASHFILE"" varchar(255) DEFAULT NULL, ""ID_PAI"" bigint NOT NULL,"),IF(Q1358="Campo",CONCATENATE("""",L1358,""" ",VLOOKUP(R1358,Apoio!A:C,3,0)),""))&amp;IF(Z1358="","",CONCATENATE("PRIMARY KEY (""ID""), KEY ""FK_reg_",LOWER(Z1358),"_ID_PAI"" (""ID_PAI""), CONSTRAINT ""FK_reg_",LOWER(Z1358),"_ID_PAI"" FOREIGN KEY (""ID_PAI"") REFERENCES ""reg_",LOWER(Z1358),""" (""ID"")) ENGINE=InnoDB AUTO_INCREMENT=105774 DEFAULT CHARSET=utf8mb4 COLLATE=utf8mb4_0900_ai_ci;"))</f>
        <v>"QTD_LIN_C" int DEFAULT NULL,PRIMARY KEY ("ID"), KEY "FK_reg_0000_ID_PAI" ("ID_PAI"), CONSTRAINT "FK_reg_0000_ID_PAI" FOREIGN KEY ("ID_PAI") REFERENCES "reg_0000" ("ID")) ENGINE=InnoDB AUTO_INCREMENT=105774 DEFAULT CHARSET=utf8mb4 COLLATE=utf8mb4_0900_ai_ci;</v>
      </c>
      <c r="AB1358" s="190" t="str">
        <f t="shared" si="155"/>
        <v>`reg_c990`.`QTD_LIN_C`,FROM `efdicms`.`reg_c990`;"</v>
      </c>
    </row>
    <row r="1359" spans="1:28" ht="14.5" hidden="1" customHeight="1" collapsed="1" x14ac:dyDescent="0.3">
      <c r="A1359" s="180" t="s">
        <v>22</v>
      </c>
      <c r="C1359" s="180" t="s">
        <v>1813</v>
      </c>
      <c r="I1359" s="180" t="s">
        <v>8</v>
      </c>
      <c r="J1359" s="187" t="str">
        <f t="shared" si="153"/>
        <v>D001</v>
      </c>
      <c r="K1359" s="195" t="s">
        <v>1814</v>
      </c>
      <c r="Q1359" s="192">
        <f t="shared" si="154"/>
        <v>1</v>
      </c>
      <c r="S1359" s="191" t="str">
        <f t="shared" si="156"/>
        <v>&lt;/registro&gt;
&lt;registro codigo="D001" perfil="ABC" nivel="1"&gt;</v>
      </c>
      <c r="T1359" s="192" t="str">
        <f t="shared" si="157"/>
        <v/>
      </c>
      <c r="U1359" s="192" t="str">
        <f t="shared" si="152"/>
        <v>&lt;/registro&gt;
&lt;registro codigo="D001" perfil="ABC" nivel="1"&gt;</v>
      </c>
      <c r="V1359" s="192" t="str">
        <f t="shared" si="158"/>
        <v/>
      </c>
      <c r="W1359" s="191" t="str">
        <f>IF(Q1359="Campo","@Campos(posicao = "&amp;K1359&amp;", tipo = '"&amp;R1359&amp;"')@Column(name = """&amp;L1359&amp;""")"&amp;IF(R1359="D","@Temporal(TemporalType.DATE)","")&amp;"private "&amp;VLOOKUP(TEXT(R1359,"@"),Apoio!A:B,2,0)&amp;" "&amp;SUBSTITUTE(LOWER(LEFT(L1359,1))&amp;RIGHT(PROPER(L1359),LEN(L1359)-1),"_","")&amp;";",IF(ISNUMBER(Q1359),IF(R1359="R","@Entity@Table(name = ""reg_"&amp;LOWER(J1359)&amp;""")@XmlRootElement","")&amp;VLOOKUP(J1359,Blocos!D:I,6,0)&amp;Apoio!$E$1&amp;Y1359,""))</f>
        <v>@Registros(nivel = 1) public class RegD001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RegD001() { } public RegD001(Long id) { this.id = id; } public RegD001(Long id, Reg0000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List&lt;RegD100&gt; regD100;public List&lt;RegD100&gt; getRegD100() {return regD100;}public void setRegD100(List&lt;RegD100&gt; regD100) {this.regD100 = regD100;}@OneToMany( cascade = CascadeType.ALL, fetch = FetchType.LAZY, mappedBy = "idPai")private  List&lt;RegD300&gt; regD300;public List&lt;RegD300&gt; getRegD300() {return regD300;}public void setRegD300(List&lt;RegD300&gt; regD300) {this.regD300 = regD300;}@OneToMany( cascade = CascadeType.ALL, fetch = FetchType.LAZY, mappedBy = "idPai")private  List&lt;RegD350&gt; regD350;public List&lt;RegD350&gt; getRegD350() {return regD350;}public void setRegD350(List&lt;RegD350&gt; regD350) {this.regD350 = regD350;}@OneToMany( cascade = CascadeType.ALL, fetch = FetchType.LAZY, mappedBy = "idPai")private  List&lt;RegD400&gt; regD400;public List&lt;RegD400&gt; getRegD400() {return regD400;}public void setRegD400(List&lt;RegD400&gt; regD400) {this.regD400 = regD400;}@OneToMany( cascade = CascadeType.ALL, fetch = FetchType.LAZY, mappedBy = "idPai")private  List&lt;RegD500&gt; regD500;public List&lt;RegD500&gt; getRegD500() {return regD500;}public void setRegD500(List&lt;RegD500&gt; regD500) {this.regD500 = regD500;}@OneToMany( cascade = CascadeType.ALL, fetch = FetchType.LAZY, mappedBy = "idPai")private  List&lt;RegD600&gt; regD600;public List&lt;RegD600&gt; getRegD600() {return regD600;}public void setRegD600(List&lt;RegD600&gt; regD600) {this.regD600 = regD600;}@OneToMany( cascade = CascadeType.ALL, fetch = FetchType.LAZY, mappedBy = "idPai")private  List&lt;RegD695&gt; regD695;public List&lt;RegD695&gt; getRegD695() {return regD695;}public void setRegD695(List&lt;RegD695&gt; regD695) {this.regD695 = regD695;}@OneToMany( cascade = CascadeType.ALL, fetch = FetchType.LAZY, mappedBy = "idPai")private  List&lt;RegD700&gt; regD700;public List&lt;RegD700&gt; getRegD700() {return regD700;}public void setRegD700(List&lt;RegD700&gt; regD700) {this.regD700 = regD700;}@OneToMany( cascade = CascadeType.ALL, fetch = FetchType.LAZY, mappedBy = "idPai")private  List&lt;RegD750&gt; regD750;public List&lt;RegD750&gt; getRegD750() {return regD750;}public void setRegD750(List&lt;RegD750&gt; regD750) {this.regD750 = regD750;}</v>
      </c>
      <c r="X1359" s="190">
        <f>IF(ISNUMBER(Q1359),COUNTIF(Blocos!G:G,J1359),"")</f>
        <v>9</v>
      </c>
      <c r="Y1359" s="190" t="str">
        <f>IF(OR(X1359=0,X1359=""),"",VLOOKUP(SUMIFS(Blocos!A:A,Blocos!H:H,'EFD REGISTROS e Campos (2)'!X1359,Blocos!G:G,'EFD REGISTROS e Campos (2)'!J1359),Blocos!A:L,12,0))</f>
        <v>@OneToMany( cascade = CascadeType.ALL, fetch = FetchType.LAZY, mappedBy = "idPai")private  List&lt;RegD100&gt; regD100;public List&lt;RegD100&gt; getRegD100() {return regD100;}public void setRegD100(List&lt;RegD100&gt; regD100) {this.regD100 = regD100;}@OneToMany( cascade = CascadeType.ALL, fetch = FetchType.LAZY, mappedBy = "idPai")private  List&lt;RegD300&gt; regD300;public List&lt;RegD300&gt; getRegD300() {return regD300;}public void setRegD300(List&lt;RegD300&gt; regD300) {this.regD300 = regD300;}@OneToMany( cascade = CascadeType.ALL, fetch = FetchType.LAZY, mappedBy = "idPai")private  List&lt;RegD350&gt; regD350;public List&lt;RegD350&gt; getRegD350() {return regD350;}public void setRegD350(List&lt;RegD350&gt; regD350) {this.regD350 = regD350;}@OneToMany( cascade = CascadeType.ALL, fetch = FetchType.LAZY, mappedBy = "idPai")private  List&lt;RegD400&gt; regD400;public List&lt;RegD400&gt; getRegD400() {return regD400;}public void setRegD400(List&lt;RegD400&gt; regD400) {this.regD400 = regD400;}@OneToMany( cascade = CascadeType.ALL, fetch = FetchType.LAZY, mappedBy = "idPai")private  List&lt;RegD500&gt; regD500;public List&lt;RegD500&gt; getRegD500() {return regD500;}public void setRegD500(List&lt;RegD500&gt; regD500) {this.regD500 = regD500;}@OneToMany( cascade = CascadeType.ALL, fetch = FetchType.LAZY, mappedBy = "idPai")private  List&lt;RegD600&gt; regD600;public List&lt;RegD600&gt; getRegD600() {return regD600;}public void setRegD600(List&lt;RegD600&gt; regD600) {this.regD600 = regD600;}@OneToMany( cascade = CascadeType.ALL, fetch = FetchType.LAZY, mappedBy = "idPai")private  List&lt;RegD695&gt; regD695;public List&lt;RegD695&gt; getRegD695() {return regD695;}public void setRegD695(List&lt;RegD695&gt; regD695) {this.regD695 = regD695;}@OneToMany( cascade = CascadeType.ALL, fetch = FetchType.LAZY, mappedBy = "idPai")private  List&lt;RegD700&gt; regD700;public List&lt;RegD700&gt; getRegD700() {return regD700;}public void setRegD700(List&lt;RegD700&gt; regD700) {this.regD700 = regD700;}@OneToMany( cascade = CascadeType.ALL, fetch = FetchType.LAZY, mappedBy = "idPai")private  List&lt;RegD750&gt; regD750;public List&lt;RegD750&gt; getRegD750() {return regD750;}public void setRegD750(List&lt;RegD750&gt; regD750) {this.regD750 = regD750;}</v>
      </c>
      <c r="Z1359" s="190" t="str">
        <f>IF(ISNUMBER(Q1360),VLOOKUP(J1359,Blocos!D:G,4,0),"")</f>
        <v/>
      </c>
      <c r="AA1359" s="190" t="str">
        <f>IF(ISNUMBER(Q1359),CONCATENATE("CREATE TABLE ""reg_",LOWER(J1359),""" (""ID"" bigint NOT NULL AUTO_INCREMENT,  ""HASHFILE"" varchar(255) DEFAULT NULL, ""ID_PAI"" bigint NOT NULL,"),IF(Q1359="Campo",CONCATENATE("""",L1359,""" ",VLOOKUP(R1359,Apoio!A:C,3,0)),""))&amp;IF(Z1359="","",CONCATENATE("PRIMARY KEY (""ID""), KEY ""FK_reg_",LOWER(Z1359),"_ID_PAI"" (""ID_PAI""), CONSTRAINT ""FK_reg_",LOWER(Z1359),"_ID_PAI"" FOREIGN KEY (""ID_PAI"") REFERENCES ""reg_",LOWER(Z1359),""" (""ID"")) ENGINE=InnoDB AUTO_INCREMENT=105774 DEFAULT CHARSET=utf8mb4 COLLATE=utf8mb4_0900_ai_ci;"))</f>
        <v>CREATE TABLE "reg_d001" ("ID" bigint NOT NULL AUTO_INCREMENT,  "HASHFILE" varchar(255) DEFAULT NULL, "ID_PAI" bigint NOT NULL,</v>
      </c>
      <c r="AB1359" s="190" t="str">
        <f t="shared" si="155"/>
        <v/>
      </c>
    </row>
    <row r="1360" spans="1:28" ht="14.5" hidden="1" customHeight="1" x14ac:dyDescent="0.3">
      <c r="J1360" s="187" t="str">
        <f t="shared" si="153"/>
        <v>D001</v>
      </c>
      <c r="K1360" s="181">
        <v>1</v>
      </c>
      <c r="L1360" s="289" t="s">
        <v>25</v>
      </c>
      <c r="M1360" s="182" t="s">
        <v>1815</v>
      </c>
      <c r="N1360" s="181" t="s">
        <v>27</v>
      </c>
      <c r="O1360" s="181">
        <v>4</v>
      </c>
      <c r="P1360" s="181" t="s">
        <v>28</v>
      </c>
      <c r="Q1360" s="192" t="str">
        <f t="shared" si="154"/>
        <v>Campo</v>
      </c>
      <c r="R1360" s="192" t="s">
        <v>27</v>
      </c>
      <c r="S1360" s="191" t="str">
        <f t="shared" si="156"/>
        <v/>
      </c>
      <c r="T1360" s="192" t="str">
        <f t="shared" si="157"/>
        <v>&lt;campo posicao="1"&gt;
&lt;coluna&gt;REG&lt;/coluna&gt;
&lt;descricao&gt;Texto fixo contendo "D001"&lt;/descricao&gt;
&lt;tipo&gt;C&lt;/tipo&gt;
&lt;/campo&gt;</v>
      </c>
      <c r="U1360" s="192" t="str">
        <f t="shared" si="152"/>
        <v>&lt;campo posicao="1"&gt;
&lt;coluna&gt;REG&lt;/coluna&gt;
&lt;descricao&gt;Texto fixo contendo "D001"&lt;/descricao&gt;
&lt;tipo&gt;C&lt;/tipo&gt;
&lt;/campo&gt;</v>
      </c>
      <c r="V1360" s="192" t="str">
        <f t="shared" si="158"/>
        <v>{"Column2", "REG"},</v>
      </c>
      <c r="W1360" s="191" t="str">
        <f>IF(Q1360="Campo","@Campos(posicao = "&amp;K1360&amp;", tipo = '"&amp;R1360&amp;"')@Column(name = """&amp;L1360&amp;""")"&amp;IF(R1360="D","@Temporal(TemporalType.DATE)","")&amp;"private "&amp;VLOOKUP(TEXT(R1360,"@"),Apoio!A:B,2,0)&amp;" "&amp;SUBSTITUTE(LOWER(LEFT(L1360,1))&amp;RIGHT(PROPER(L1360),LEN(L1360)-1),"_","")&amp;";",IF(ISNUMBER(Q1360),IF(R1360="R","@Entity@Table(name = ""reg_"&amp;LOWER(J1360)&amp;""")@XmlRootElement","")&amp;VLOOKUP(J1360,Blocos!D:I,6,0)&amp;Apoio!$E$1&amp;Y1360,""))</f>
        <v>@Campos(posicao = 1, tipo = 'C')@Column(name = "REG")private String reg;</v>
      </c>
      <c r="X1360" s="190" t="str">
        <f>IF(ISNUMBER(Q1360),COUNTIF(Blocos!G:G,J1360),"")</f>
        <v/>
      </c>
      <c r="Y1360" s="190" t="str">
        <f>IF(OR(X1360=0,X1360=""),"",VLOOKUP(SUMIFS(Blocos!A:A,Blocos!H:H,'EFD REGISTROS e Campos (2)'!X1360,Blocos!G:G,'EFD REGISTROS e Campos (2)'!J1360),Blocos!A:L,12,0))</f>
        <v/>
      </c>
      <c r="Z1360" s="190" t="str">
        <f>IF(ISNUMBER(Q1361),VLOOKUP(J1360,Blocos!D:G,4,0),"")</f>
        <v/>
      </c>
      <c r="AA1360" s="190" t="str">
        <f>IF(ISNUMBER(Q1360),CONCATENATE("CREATE TABLE ""reg_",LOWER(J1360),""" (""ID"" bigint NOT NULL AUTO_INCREMENT,  ""HASHFILE"" varchar(255) DEFAULT NULL, ""ID_PAI"" bigint NOT NULL,"),IF(Q1360="Campo",CONCATENATE("""",L1360,""" ",VLOOKUP(R1360,Apoio!A:C,3,0)),""))&amp;IF(Z1360="","",CONCATENATE("PRIMARY KEY (""ID""), KEY ""FK_reg_",LOWER(Z1360),"_ID_PAI"" (""ID_PAI""), CONSTRAINT ""FK_reg_",LOWER(Z1360),"_ID_PAI"" FOREIGN KEY (""ID_PAI"") REFERENCES ""reg_",LOWER(Z1360),""" (""ID"")) ENGINE=InnoDB AUTO_INCREMENT=105774 DEFAULT CHARSET=utf8mb4 COLLATE=utf8mb4_0900_ai_ci;"))</f>
        <v>"REG" varchar(255) DEFAULT NULL,</v>
      </c>
      <c r="AB1360" s="190" t="str">
        <f t="shared" si="155"/>
        <v>USE `efdicms`;SELECT `reg_d001`.`REG`,</v>
      </c>
    </row>
    <row r="1361" spans="1:28" ht="14.5" hidden="1" customHeight="1" x14ac:dyDescent="0.3">
      <c r="J1361" s="187" t="str">
        <f t="shared" si="153"/>
        <v>D001</v>
      </c>
      <c r="K1361" s="196">
        <v>2</v>
      </c>
      <c r="L1361" s="285" t="s">
        <v>77</v>
      </c>
      <c r="M1361" s="182" t="s">
        <v>78</v>
      </c>
      <c r="N1361" s="196" t="s">
        <v>27</v>
      </c>
      <c r="O1361" s="196">
        <v>1</v>
      </c>
      <c r="P1361" s="196" t="s">
        <v>28</v>
      </c>
      <c r="Q1361" s="192" t="str">
        <f t="shared" si="154"/>
        <v>Campo</v>
      </c>
      <c r="R1361" s="192" t="s">
        <v>27</v>
      </c>
      <c r="S1361" s="191" t="str">
        <f t="shared" si="156"/>
        <v/>
      </c>
      <c r="T1361" s="192" t="str">
        <f t="shared" si="157"/>
        <v>&lt;campo posicao="2"&gt;
&lt;coluna&gt;IND_MOV&lt;/coluna&gt;
&lt;descricao&gt;Indicador de movimento:&lt;/descricao&gt;
&lt;tipo&gt;C&lt;/tipo&gt;
&lt;/campo&gt;</v>
      </c>
      <c r="U1361" s="192" t="str">
        <f t="shared" si="152"/>
        <v>&lt;campo posicao="2"&gt;
&lt;coluna&gt;IND_MOV&lt;/coluna&gt;
&lt;descricao&gt;Indicador de movimento:&lt;/descricao&gt;
&lt;tipo&gt;C&lt;/tipo&gt;
&lt;/campo&gt;</v>
      </c>
      <c r="V1361" s="192" t="str">
        <f t="shared" si="158"/>
        <v>{"Column3", "IND_MOV"},</v>
      </c>
      <c r="W1361" s="191" t="str">
        <f>IF(Q1361="Campo","@Campos(posicao = "&amp;K1361&amp;", tipo = '"&amp;R1361&amp;"')@Column(name = """&amp;L1361&amp;""")"&amp;IF(R1361="D","@Temporal(TemporalType.DATE)","")&amp;"private "&amp;VLOOKUP(TEXT(R1361,"@"),Apoio!A:B,2,0)&amp;" "&amp;SUBSTITUTE(LOWER(LEFT(L1361,1))&amp;RIGHT(PROPER(L1361),LEN(L1361)-1),"_","")&amp;";",IF(ISNUMBER(Q1361),IF(R1361="R","@Entity@Table(name = ""reg_"&amp;LOWER(J1361)&amp;""")@XmlRootElement","")&amp;VLOOKUP(J1361,Blocos!D:I,6,0)&amp;Apoio!$E$1&amp;Y1361,""))</f>
        <v>@Campos(posicao = 2, tipo = 'C')@Column(name = "IND_MOV")private String indMov;</v>
      </c>
      <c r="X1361" s="190" t="str">
        <f>IF(ISNUMBER(Q1361),COUNTIF(Blocos!G:G,J1361),"")</f>
        <v/>
      </c>
      <c r="Y1361" s="190" t="str">
        <f>IF(OR(X1361=0,X1361=""),"",VLOOKUP(SUMIFS(Blocos!A:A,Blocos!H:H,'EFD REGISTROS e Campos (2)'!X1361,Blocos!G:G,'EFD REGISTROS e Campos (2)'!J1361),Blocos!A:L,12,0))</f>
        <v/>
      </c>
      <c r="Z1361" s="190" t="str">
        <f>IF(ISNUMBER(Q1362),VLOOKUP(J1361,Blocos!D:G,4,0),"")</f>
        <v/>
      </c>
      <c r="AA1361" s="190" t="str">
        <f>IF(ISNUMBER(Q1361),CONCATENATE("CREATE TABLE ""reg_",LOWER(J1361),""" (""ID"" bigint NOT NULL AUTO_INCREMENT,  ""HASHFILE"" varchar(255) DEFAULT NULL, ""ID_PAI"" bigint NOT NULL,"),IF(Q1361="Campo",CONCATENATE("""",L1361,""" ",VLOOKUP(R1361,Apoio!A:C,3,0)),""))&amp;IF(Z1361="","",CONCATENATE("PRIMARY KEY (""ID""), KEY ""FK_reg_",LOWER(Z1361),"_ID_PAI"" (""ID_PAI""), CONSTRAINT ""FK_reg_",LOWER(Z1361),"_ID_PAI"" FOREIGN KEY (""ID_PAI"") REFERENCES ""reg_",LOWER(Z1361),""" (""ID"")) ENGINE=InnoDB AUTO_INCREMENT=105774 DEFAULT CHARSET=utf8mb4 COLLATE=utf8mb4_0900_ai_ci;"))</f>
        <v>"IND_MOV" varchar(255) DEFAULT NULL,</v>
      </c>
      <c r="AB1361" s="190" t="str">
        <f t="shared" si="155"/>
        <v>`reg_d001`.`IND_MOV`,</v>
      </c>
    </row>
    <row r="1362" spans="1:28" ht="14.5" hidden="1" customHeight="1" x14ac:dyDescent="0.3">
      <c r="J1362" s="187" t="str">
        <f t="shared" si="153"/>
        <v>D001</v>
      </c>
      <c r="K1362" s="196"/>
      <c r="L1362" s="285"/>
      <c r="M1362" s="182" t="s">
        <v>79</v>
      </c>
      <c r="N1362" s="196"/>
      <c r="O1362" s="196"/>
      <c r="P1362" s="196"/>
      <c r="Q1362" s="192" t="str">
        <f t="shared" si="154"/>
        <v/>
      </c>
      <c r="S1362" s="191" t="str">
        <f t="shared" si="156"/>
        <v/>
      </c>
      <c r="T1362" s="192" t="str">
        <f t="shared" si="157"/>
        <v/>
      </c>
      <c r="U1362" s="192" t="str">
        <f t="shared" si="152"/>
        <v/>
      </c>
      <c r="V1362" s="192" t="str">
        <f t="shared" si="158"/>
        <v/>
      </c>
      <c r="W1362" s="191" t="str">
        <f>IF(Q1362="Campo","@Campos(posicao = "&amp;K1362&amp;", tipo = '"&amp;R1362&amp;"')@Column(name = """&amp;L1362&amp;""")"&amp;IF(R1362="D","@Temporal(TemporalType.DATE)","")&amp;"private "&amp;VLOOKUP(TEXT(R1362,"@"),Apoio!A:B,2,0)&amp;" "&amp;SUBSTITUTE(LOWER(LEFT(L1362,1))&amp;RIGHT(PROPER(L1362),LEN(L1362)-1),"_","")&amp;";",IF(ISNUMBER(Q1362),IF(R1362="R","@Entity@Table(name = ""reg_"&amp;LOWER(J1362)&amp;""")@XmlRootElement","")&amp;VLOOKUP(J1362,Blocos!D:I,6,0)&amp;Apoio!$E$1&amp;Y1362,""))</f>
        <v/>
      </c>
      <c r="X1362" s="190" t="str">
        <f>IF(ISNUMBER(Q1362),COUNTIF(Blocos!G:G,J1362),"")</f>
        <v/>
      </c>
      <c r="Y1362" s="190" t="str">
        <f>IF(OR(X1362=0,X1362=""),"",VLOOKUP(SUMIFS(Blocos!A:A,Blocos!H:H,'EFD REGISTROS e Campos (2)'!X1362,Blocos!G:G,'EFD REGISTROS e Campos (2)'!J1362),Blocos!A:L,12,0))</f>
        <v/>
      </c>
      <c r="Z1362" s="190" t="str">
        <f>IF(ISNUMBER(Q1363),VLOOKUP(J1362,Blocos!D:G,4,0),"")</f>
        <v/>
      </c>
      <c r="AA1362" s="190" t="str">
        <f>IF(ISNUMBER(Q1362),CONCATENATE("CREATE TABLE ""reg_",LOWER(J1362),""" (""ID"" bigint NOT NULL AUTO_INCREMENT,  ""HASHFILE"" varchar(255) DEFAULT NULL, ""ID_PAI"" bigint NOT NULL,"),IF(Q1362="Campo",CONCATENATE("""",L1362,""" ",VLOOKUP(R1362,Apoio!A:C,3,0)),""))&amp;IF(Z1362="","",CONCATENATE("PRIMARY KEY (""ID""), KEY ""FK_reg_",LOWER(Z1362),"_ID_PAI"" (""ID_PAI""), CONSTRAINT ""FK_reg_",LOWER(Z1362),"_ID_PAI"" FOREIGN KEY (""ID_PAI"") REFERENCES ""reg_",LOWER(Z1362),""" (""ID"")) ENGINE=InnoDB AUTO_INCREMENT=105774 DEFAULT CHARSET=utf8mb4 COLLATE=utf8mb4_0900_ai_ci;"))</f>
        <v/>
      </c>
      <c r="AB1362" s="190" t="str">
        <f t="shared" si="155"/>
        <v/>
      </c>
    </row>
    <row r="1363" spans="1:28" ht="14.5" hidden="1" customHeight="1" x14ac:dyDescent="0.3">
      <c r="J1363" s="187" t="str">
        <f t="shared" si="153"/>
        <v>D001</v>
      </c>
      <c r="K1363" s="196"/>
      <c r="L1363" s="285"/>
      <c r="M1363" s="182" t="s">
        <v>328</v>
      </c>
      <c r="N1363" s="196"/>
      <c r="O1363" s="196"/>
      <c r="P1363" s="196"/>
      <c r="Q1363" s="192" t="str">
        <f t="shared" si="154"/>
        <v/>
      </c>
      <c r="S1363" s="191" t="str">
        <f t="shared" si="156"/>
        <v/>
      </c>
      <c r="T1363" s="192" t="str">
        <f t="shared" si="157"/>
        <v/>
      </c>
      <c r="U1363" s="192" t="str">
        <f t="shared" si="152"/>
        <v/>
      </c>
      <c r="V1363" s="192" t="str">
        <f t="shared" si="158"/>
        <v/>
      </c>
      <c r="W1363" s="191" t="str">
        <f>IF(Q1363="Campo","@Campos(posicao = "&amp;K1363&amp;", tipo = '"&amp;R1363&amp;"')@Column(name = """&amp;L1363&amp;""")"&amp;IF(R1363="D","@Temporal(TemporalType.DATE)","")&amp;"private "&amp;VLOOKUP(TEXT(R1363,"@"),Apoio!A:B,2,0)&amp;" "&amp;SUBSTITUTE(LOWER(LEFT(L1363,1))&amp;RIGHT(PROPER(L1363),LEN(L1363)-1),"_","")&amp;";",IF(ISNUMBER(Q1363),IF(R1363="R","@Entity@Table(name = ""reg_"&amp;LOWER(J1363)&amp;""")@XmlRootElement","")&amp;VLOOKUP(J1363,Blocos!D:I,6,0)&amp;Apoio!$E$1&amp;Y1363,""))</f>
        <v/>
      </c>
      <c r="X1363" s="190" t="str">
        <f>IF(ISNUMBER(Q1363),COUNTIF(Blocos!G:G,J1363),"")</f>
        <v/>
      </c>
      <c r="Y1363" s="190" t="str">
        <f>IF(OR(X1363=0,X1363=""),"",VLOOKUP(SUMIFS(Blocos!A:A,Blocos!H:H,'EFD REGISTROS e Campos (2)'!X1363,Blocos!G:G,'EFD REGISTROS e Campos (2)'!J1363),Blocos!A:L,12,0))</f>
        <v/>
      </c>
      <c r="Z1363" s="190" t="str">
        <f>IF(ISNUMBER(Q1364),VLOOKUP(J1363,Blocos!D:G,4,0),"")</f>
        <v>0000</v>
      </c>
      <c r="AA1363" s="190" t="str">
        <f>IF(ISNUMBER(Q1363),CONCATENATE("CREATE TABLE ""reg_",LOWER(J1363),""" (""ID"" bigint NOT NULL AUTO_INCREMENT,  ""HASHFILE"" varchar(255) DEFAULT NULL, ""ID_PAI"" bigint NOT NULL,"),IF(Q1363="Campo",CONCATENATE("""",L1363,""" ",VLOOKUP(R1363,Apoio!A:C,3,0)),""))&amp;IF(Z1363="","",CONCATENATE("PRIMARY KEY (""ID""), KEY ""FK_reg_",LOWER(Z1363),"_ID_PAI"" (""ID_PAI""), CONSTRAINT ""FK_reg_",LOWER(Z1363),"_ID_PAI"" FOREIGN KEY (""ID_PAI"") REFERENCES ""reg_",LOWER(Z1363),""" (""ID"")) ENGINE=InnoDB AUTO_INCREMENT=105774 DEFAULT CHARSET=utf8mb4 COLLATE=utf8mb4_0900_ai_ci;"))</f>
        <v>PRIMARY KEY ("ID"), KEY "FK_reg_0000_ID_PAI" ("ID_PAI"), CONSTRAINT "FK_reg_0000_ID_PAI" FOREIGN KEY ("ID_PAI") REFERENCES "reg_0000" ("ID")) ENGINE=InnoDB AUTO_INCREMENT=105774 DEFAULT CHARSET=utf8mb4 COLLATE=utf8mb4_0900_ai_ci;</v>
      </c>
      <c r="AB1363" s="190" t="str">
        <f t="shared" si="155"/>
        <v>FROM `efdicms`.`reg_d001`;"</v>
      </c>
    </row>
    <row r="1364" spans="1:28" ht="14.5" hidden="1" customHeight="1" collapsed="1" x14ac:dyDescent="0.3">
      <c r="A1364" s="180" t="s">
        <v>22</v>
      </c>
      <c r="D1364" s="180" t="s">
        <v>1816</v>
      </c>
      <c r="I1364" s="180" t="s">
        <v>108</v>
      </c>
      <c r="J1364" s="187" t="str">
        <f t="shared" si="153"/>
        <v>D100</v>
      </c>
      <c r="K1364" s="195" t="s">
        <v>1817</v>
      </c>
      <c r="Q1364" s="192">
        <f t="shared" si="154"/>
        <v>2</v>
      </c>
      <c r="S1364" s="191" t="str">
        <f t="shared" si="156"/>
        <v>&lt;/registro&gt;
&lt;registro codigo="D100" perfil="ABC" nivel="2"&gt;</v>
      </c>
      <c r="T1364" s="192" t="str">
        <f t="shared" si="157"/>
        <v/>
      </c>
      <c r="U1364" s="192" t="str">
        <f t="shared" si="152"/>
        <v>&lt;/registro&gt;
&lt;registro codigo="D100" perfil="ABC" nivel="2"&gt;</v>
      </c>
      <c r="V1364" s="192" t="str">
        <f t="shared" si="158"/>
        <v/>
      </c>
      <c r="W1364" s="191" t="str">
        <f>IF(Q1364="Campo","@Campos(posicao = "&amp;K1364&amp;", tipo = '"&amp;R1364&amp;"')@Column(name = """&amp;L1364&amp;""")"&amp;IF(R1364="D","@Temporal(TemporalType.DATE)","")&amp;"private "&amp;VLOOKUP(TEXT(R1364,"@"),Apoio!A:B,2,0)&amp;" "&amp;SUBSTITUTE(LOWER(LEFT(L1364,1))&amp;RIGHT(PROPER(L1364),LEN(L1364)-1),"_","")&amp;";",IF(ISNUMBER(Q1364),IF(R1364="R","@Entity@Table(name = ""reg_"&amp;LOWER(J1364)&amp;""")@XmlRootElement","")&amp;VLOOKUP(J1364,Blocos!D:I,6,0)&amp;Apoio!$E$1&amp;Y1364,""))</f>
        <v>@Registros(nivel = 2) public class RegD100 implements Serializable { private static final long serialVersionUID = 1L; @Id @GeneratedValue(strategy = GenerationType.IDENTITY) @Basic(optional = false) @Column(name = "ID" ) private Long id;@ManyToOne(fetch = FetchType.LAZY) @JoinColumn(name = "ID_PAI", nullable = false) private RegD001 idPai; public RegD001 getIdPai() {return idPai;}public void setIdPai(Object idPai) {this.idPai = (RegD001) idPai;}public RegD100() { } public RegD100(Long id) { this.id = id; } public RegD100(Long id, RegD001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RegD101 regD101;public RegD101 getRegD101() {return regD101;}public void setRegD101(RegD101 regD101) {this.regD101 = regD101;}@OneToMany( cascade = CascadeType.ALL, fetch = FetchType.LAZY, mappedBy = "idPai")private  List&lt;RegD110&gt; regD110;public List&lt;RegD110&gt; getRegD110() {return regD110;}public void setRegD110(List&lt;RegD110&gt; regD110) {this.regD110 = regD110;}@OneToMany( cascade = CascadeType.ALL, fetch = FetchType.LAZY, mappedBy = "idPai")private  List&lt;RegD130&gt; regD130;public List&lt;RegD130&gt; getRegD130() {return regD130;}public void setRegD130(List&lt;RegD130&gt; regD130) {this.regD130 = regD130;}@OneToOne(optional = true, cascade = CascadeType.ALL, fetch = FetchType.LAZY, mappedBy = "idPai")private  RegD140 regD140;public RegD140 getRegD140() {return regD140;}public void setRegD140(RegD140 regD140) {this.regD140 = regD140;}@OneToOne(optional = true, cascade = CascadeType.ALL, fetch = FetchType.LAZY, mappedBy = "idPai")private  RegD150 regD150;public RegD150 getRegD150() {return regD150;}public void setRegD150(RegD150 regD150) {this.regD150 = regD150;}@OneToMany( cascade = CascadeType.ALL, fetch = FetchType.LAZY, mappedBy = "idPai")private  List&lt;RegD160&gt; regD160;public List&lt;RegD160&gt; getRegD160() {return regD160;}public void setRegD160(List&lt;RegD160&gt; regD160) {this.regD160 = regD160;}@OneToOne(optional = true, cascade = CascadeType.ALL, fetch = FetchType.LAZY, mappedBy = "idPai")private  RegD170 regD170;public RegD170 getRegD170() {return regD170;}public void setRegD170(RegD170 regD170) {this.regD170 = regD170;}@OneToMany( cascade = CascadeType.ALL, fetch = FetchType.LAZY, mappedBy = "idPai")private  List&lt;RegD180&gt; regD180;public List&lt;RegD180&gt; getRegD180() {return regD180;}public void setRegD180(List&lt;RegD180&gt; regD180) {this.regD180 = regD180;}@OneToMany( cascade = CascadeType.ALL, fetch = FetchType.LAZY, mappedBy = "idPai")private  List&lt;RegD190&gt; regD190;public List&lt;RegD190&gt; getRegD190() {return regD190;}public void setRegD190(List&lt;RegD190&gt; regD190) {this.regD190 = regD190;}@OneToMany( cascade = CascadeType.ALL, fetch = FetchType.LAZY, mappedBy = "idPai")private  List&lt;RegD195&gt; regD195;public List&lt;RegD195&gt; getRegD195() {return regD195;}public void setRegD195(List&lt;RegD195&gt; regD195) {this.regD195 = regD195;}</v>
      </c>
      <c r="X1364" s="190">
        <f>IF(ISNUMBER(Q1364),COUNTIF(Blocos!G:G,J1364),"")</f>
        <v>10</v>
      </c>
      <c r="Y1364" s="190" t="str">
        <f>IF(OR(X1364=0,X1364=""),"",VLOOKUP(SUMIFS(Blocos!A:A,Blocos!H:H,'EFD REGISTROS e Campos (2)'!X1364,Blocos!G:G,'EFD REGISTROS e Campos (2)'!J1364),Blocos!A:L,12,0))</f>
        <v>@OneToOne(optional = true, cascade = CascadeType.ALL, fetch = FetchType.LAZY, mappedBy = "idPai")private  RegD101 regD101;public RegD101 getRegD101() {return regD101;}public void setRegD101(RegD101 regD101) {this.regD101 = regD101;}@OneToMany( cascade = CascadeType.ALL, fetch = FetchType.LAZY, mappedBy = "idPai")private  List&lt;RegD110&gt; regD110;public List&lt;RegD110&gt; getRegD110() {return regD110;}public void setRegD110(List&lt;RegD110&gt; regD110) {this.regD110 = regD110;}@OneToMany( cascade = CascadeType.ALL, fetch = FetchType.LAZY, mappedBy = "idPai")private  List&lt;RegD130&gt; regD130;public List&lt;RegD130&gt; getRegD130() {return regD130;}public void setRegD130(List&lt;RegD130&gt; regD130) {this.regD130 = regD130;}@OneToOne(optional = true, cascade = CascadeType.ALL, fetch = FetchType.LAZY, mappedBy = "idPai")private  RegD140 regD140;public RegD140 getRegD140() {return regD140;}public void setRegD140(RegD140 regD140) {this.regD140 = regD140;}@OneToOne(optional = true, cascade = CascadeType.ALL, fetch = FetchType.LAZY, mappedBy = "idPai")private  RegD150 regD150;public RegD150 getRegD150() {return regD150;}public void setRegD150(RegD150 regD150) {this.regD150 = regD150;}@OneToMany( cascade = CascadeType.ALL, fetch = FetchType.LAZY, mappedBy = "idPai")private  List&lt;RegD160&gt; regD160;public List&lt;RegD160&gt; getRegD160() {return regD160;}public void setRegD160(List&lt;RegD160&gt; regD160) {this.regD160 = regD160;}@OneToOne(optional = true, cascade = CascadeType.ALL, fetch = FetchType.LAZY, mappedBy = "idPai")private  RegD170 regD170;public RegD170 getRegD170() {return regD170;}public void setRegD170(RegD170 regD170) {this.regD170 = regD170;}@OneToMany( cascade = CascadeType.ALL, fetch = FetchType.LAZY, mappedBy = "idPai")private  List&lt;RegD180&gt; regD180;public List&lt;RegD180&gt; getRegD180() {return regD180;}public void setRegD180(List&lt;RegD180&gt; regD180) {this.regD180 = regD180;}@OneToMany( cascade = CascadeType.ALL, fetch = FetchType.LAZY, mappedBy = "idPai")private  List&lt;RegD190&gt; regD190;public List&lt;RegD190&gt; getRegD190() {return regD190;}public void setRegD190(List&lt;RegD190&gt; regD190) {this.regD190 = regD190;}@OneToMany( cascade = CascadeType.ALL, fetch = FetchType.LAZY, mappedBy = "idPai")private  List&lt;RegD195&gt; regD195;public List&lt;RegD195&gt; getRegD195() {return regD195;}public void setRegD195(List&lt;RegD195&gt; regD195) {this.regD195 = regD195;}</v>
      </c>
      <c r="Z1364" s="190" t="str">
        <f>IF(ISNUMBER(Q1365),VLOOKUP(J1364,Blocos!D:G,4,0),"")</f>
        <v/>
      </c>
      <c r="AA1364" s="190" t="str">
        <f>IF(ISNUMBER(Q1364),CONCATENATE("CREATE TABLE ""reg_",LOWER(J1364),""" (""ID"" bigint NOT NULL AUTO_INCREMENT,  ""HASHFILE"" varchar(255) DEFAULT NULL, ""ID_PAI"" bigint NOT NULL,"),IF(Q1364="Campo",CONCATENATE("""",L1364,""" ",VLOOKUP(R1364,Apoio!A:C,3,0)),""))&amp;IF(Z1364="","",CONCATENATE("PRIMARY KEY (""ID""), KEY ""FK_reg_",LOWER(Z1364),"_ID_PAI"" (""ID_PAI""), CONSTRAINT ""FK_reg_",LOWER(Z1364),"_ID_PAI"" FOREIGN KEY (""ID_PAI"") REFERENCES ""reg_",LOWER(Z1364),""" (""ID"")) ENGINE=InnoDB AUTO_INCREMENT=105774 DEFAULT CHARSET=utf8mb4 COLLATE=utf8mb4_0900_ai_ci;"))</f>
        <v>CREATE TABLE "reg_d100" ("ID" bigint NOT NULL AUTO_INCREMENT,  "HASHFILE" varchar(255) DEFAULT NULL, "ID_PAI" bigint NOT NULL,</v>
      </c>
      <c r="AB1364" s="190" t="str">
        <f t="shared" si="155"/>
        <v/>
      </c>
    </row>
    <row r="1365" spans="1:28" ht="14.5" hidden="1" customHeight="1" x14ac:dyDescent="0.3">
      <c r="J1365" s="187" t="str">
        <f t="shared" si="153"/>
        <v>D100</v>
      </c>
      <c r="K1365" s="181">
        <v>1</v>
      </c>
      <c r="L1365" s="289" t="s">
        <v>25</v>
      </c>
      <c r="M1365" s="182" t="s">
        <v>1818</v>
      </c>
      <c r="N1365" s="181" t="s">
        <v>27</v>
      </c>
      <c r="O1365" s="181">
        <v>4</v>
      </c>
      <c r="P1365" s="181" t="s">
        <v>28</v>
      </c>
      <c r="Q1365" s="192" t="str">
        <f t="shared" si="154"/>
        <v>Campo</v>
      </c>
      <c r="R1365" s="192" t="s">
        <v>27</v>
      </c>
      <c r="S1365" s="191" t="str">
        <f t="shared" si="156"/>
        <v/>
      </c>
      <c r="T1365" s="192" t="str">
        <f t="shared" si="157"/>
        <v>&lt;campo posicao="1"&gt;
&lt;coluna&gt;REG&lt;/coluna&gt;
&lt;descricao&gt;Texto fixo contendo "D100"&lt;/descricao&gt;
&lt;tipo&gt;C&lt;/tipo&gt;
&lt;/campo&gt;</v>
      </c>
      <c r="U1365" s="192" t="str">
        <f t="shared" si="152"/>
        <v>&lt;campo posicao="1"&gt;
&lt;coluna&gt;REG&lt;/coluna&gt;
&lt;descricao&gt;Texto fixo contendo "D100"&lt;/descricao&gt;
&lt;tipo&gt;C&lt;/tipo&gt;
&lt;/campo&gt;</v>
      </c>
      <c r="V1365" s="192" t="str">
        <f t="shared" si="158"/>
        <v>{"Column2", "REG"},</v>
      </c>
      <c r="W1365" s="191" t="str">
        <f>IF(Q1365="Campo","@Campos(posicao = "&amp;K1365&amp;", tipo = '"&amp;R1365&amp;"')@Column(name = """&amp;L1365&amp;""")"&amp;IF(R1365="D","@Temporal(TemporalType.DATE)","")&amp;"private "&amp;VLOOKUP(TEXT(R1365,"@"),Apoio!A:B,2,0)&amp;" "&amp;SUBSTITUTE(LOWER(LEFT(L1365,1))&amp;RIGHT(PROPER(L1365),LEN(L1365)-1),"_","")&amp;";",IF(ISNUMBER(Q1365),IF(R1365="R","@Entity@Table(name = ""reg_"&amp;LOWER(J1365)&amp;""")@XmlRootElement","")&amp;VLOOKUP(J1365,Blocos!D:I,6,0)&amp;Apoio!$E$1&amp;Y1365,""))</f>
        <v>@Campos(posicao = 1, tipo = 'C')@Column(name = "REG")private String reg;</v>
      </c>
      <c r="X1365" s="190" t="str">
        <f>IF(ISNUMBER(Q1365),COUNTIF(Blocos!G:G,J1365),"")</f>
        <v/>
      </c>
      <c r="Y1365" s="190" t="str">
        <f>IF(OR(X1365=0,X1365=""),"",VLOOKUP(SUMIFS(Blocos!A:A,Blocos!H:H,'EFD REGISTROS e Campos (2)'!X1365,Blocos!G:G,'EFD REGISTROS e Campos (2)'!J1365),Blocos!A:L,12,0))</f>
        <v/>
      </c>
      <c r="Z1365" s="190" t="str">
        <f>IF(ISNUMBER(Q1366),VLOOKUP(J1365,Blocos!D:G,4,0),"")</f>
        <v/>
      </c>
      <c r="AA1365" s="190" t="str">
        <f>IF(ISNUMBER(Q1365),CONCATENATE("CREATE TABLE ""reg_",LOWER(J1365),""" (""ID"" bigint NOT NULL AUTO_INCREMENT,  ""HASHFILE"" varchar(255) DEFAULT NULL, ""ID_PAI"" bigint NOT NULL,"),IF(Q1365="Campo",CONCATENATE("""",L1365,""" ",VLOOKUP(R1365,Apoio!A:C,3,0)),""))&amp;IF(Z1365="","",CONCATENATE("PRIMARY KEY (""ID""), KEY ""FK_reg_",LOWER(Z1365),"_ID_PAI"" (""ID_PAI""), CONSTRAINT ""FK_reg_",LOWER(Z1365),"_ID_PAI"" FOREIGN KEY (""ID_PAI"") REFERENCES ""reg_",LOWER(Z1365),""" (""ID"")) ENGINE=InnoDB AUTO_INCREMENT=105774 DEFAULT CHARSET=utf8mb4 COLLATE=utf8mb4_0900_ai_ci;"))</f>
        <v>"REG" varchar(255) DEFAULT NULL,</v>
      </c>
      <c r="AB1365" s="190" t="str">
        <f t="shared" si="155"/>
        <v>USE `efdicms`;SELECT `reg_d100`.`REG`,</v>
      </c>
    </row>
    <row r="1366" spans="1:28" ht="14.5" hidden="1" customHeight="1" x14ac:dyDescent="0.3">
      <c r="J1366" s="187" t="str">
        <f t="shared" si="153"/>
        <v>D100</v>
      </c>
      <c r="K1366" s="196">
        <v>2</v>
      </c>
      <c r="L1366" s="285" t="s">
        <v>332</v>
      </c>
      <c r="M1366" s="182" t="s">
        <v>333</v>
      </c>
      <c r="N1366" s="196" t="s">
        <v>27</v>
      </c>
      <c r="O1366" s="196" t="s">
        <v>240</v>
      </c>
      <c r="P1366" s="196" t="s">
        <v>28</v>
      </c>
      <c r="Q1366" s="192" t="str">
        <f t="shared" si="154"/>
        <v>Campo</v>
      </c>
      <c r="R1366" s="192" t="s">
        <v>27</v>
      </c>
      <c r="S1366" s="191" t="str">
        <f t="shared" si="156"/>
        <v/>
      </c>
      <c r="T1366" s="192" t="str">
        <f t="shared" si="157"/>
        <v>&lt;campo posicao="2"&gt;
&lt;coluna&gt;IND_OPER&lt;/coluna&gt;
&lt;descricao&gt;Indicador do tipo de operação:&lt;/descricao&gt;
&lt;tipo&gt;C&lt;/tipo&gt;
&lt;/campo&gt;</v>
      </c>
      <c r="U1366" s="192" t="str">
        <f t="shared" si="152"/>
        <v>&lt;campo posicao="2"&gt;
&lt;coluna&gt;IND_OPER&lt;/coluna&gt;
&lt;descricao&gt;Indicador do tipo de operação:&lt;/descricao&gt;
&lt;tipo&gt;C&lt;/tipo&gt;
&lt;/campo&gt;</v>
      </c>
      <c r="V1366" s="192" t="str">
        <f t="shared" si="158"/>
        <v>{"Column3", "IND_OPER"},</v>
      </c>
      <c r="W1366" s="191" t="str">
        <f>IF(Q1366="Campo","@Campos(posicao = "&amp;K1366&amp;", tipo = '"&amp;R1366&amp;"')@Column(name = """&amp;L1366&amp;""")"&amp;IF(R1366="D","@Temporal(TemporalType.DATE)","")&amp;"private "&amp;VLOOKUP(TEXT(R1366,"@"),Apoio!A:B,2,0)&amp;" "&amp;SUBSTITUTE(LOWER(LEFT(L1366,1))&amp;RIGHT(PROPER(L1366),LEN(L1366)-1),"_","")&amp;";",IF(ISNUMBER(Q1366),IF(R1366="R","@Entity@Table(name = ""reg_"&amp;LOWER(J1366)&amp;""")@XmlRootElement","")&amp;VLOOKUP(J1366,Blocos!D:I,6,0)&amp;Apoio!$E$1&amp;Y1366,""))</f>
        <v>@Campos(posicao = 2, tipo = 'C')@Column(name = "IND_OPER")private String indOper;</v>
      </c>
      <c r="X1366" s="190" t="str">
        <f>IF(ISNUMBER(Q1366),COUNTIF(Blocos!G:G,J1366),"")</f>
        <v/>
      </c>
      <c r="Y1366" s="190" t="str">
        <f>IF(OR(X1366=0,X1366=""),"",VLOOKUP(SUMIFS(Blocos!A:A,Blocos!H:H,'EFD REGISTROS e Campos (2)'!X1366,Blocos!G:G,'EFD REGISTROS e Campos (2)'!J1366),Blocos!A:L,12,0))</f>
        <v/>
      </c>
      <c r="Z1366" s="190" t="str">
        <f>IF(ISNUMBER(Q1367),VLOOKUP(J1366,Blocos!D:G,4,0),"")</f>
        <v/>
      </c>
      <c r="AA1366" s="190" t="str">
        <f>IF(ISNUMBER(Q1366),CONCATENATE("CREATE TABLE ""reg_",LOWER(J1366),""" (""ID"" bigint NOT NULL AUTO_INCREMENT,  ""HASHFILE"" varchar(255) DEFAULT NULL, ""ID_PAI"" bigint NOT NULL,"),IF(Q1366="Campo",CONCATENATE("""",L1366,""" ",VLOOKUP(R1366,Apoio!A:C,3,0)),""))&amp;IF(Z1366="","",CONCATENATE("PRIMARY KEY (""ID""), KEY ""FK_reg_",LOWER(Z1366),"_ID_PAI"" (""ID_PAI""), CONSTRAINT ""FK_reg_",LOWER(Z1366),"_ID_PAI"" FOREIGN KEY (""ID_PAI"") REFERENCES ""reg_",LOWER(Z1366),""" (""ID"")) ENGINE=InnoDB AUTO_INCREMENT=105774 DEFAULT CHARSET=utf8mb4 COLLATE=utf8mb4_0900_ai_ci;"))</f>
        <v>"IND_OPER" varchar(255) DEFAULT NULL,</v>
      </c>
      <c r="AB1366" s="190" t="str">
        <f t="shared" si="155"/>
        <v>`reg_d100`.`IND_OPER`,</v>
      </c>
    </row>
    <row r="1367" spans="1:28" ht="14.5" hidden="1" customHeight="1" x14ac:dyDescent="0.3">
      <c r="J1367" s="187" t="str">
        <f t="shared" si="153"/>
        <v>D100</v>
      </c>
      <c r="K1367" s="196"/>
      <c r="L1367" s="285"/>
      <c r="M1367" s="182" t="s">
        <v>334</v>
      </c>
      <c r="N1367" s="196"/>
      <c r="O1367" s="196"/>
      <c r="P1367" s="196"/>
      <c r="Q1367" s="192" t="str">
        <f t="shared" si="154"/>
        <v/>
      </c>
      <c r="S1367" s="191" t="str">
        <f t="shared" si="156"/>
        <v/>
      </c>
      <c r="T1367" s="192" t="str">
        <f t="shared" si="157"/>
        <v/>
      </c>
      <c r="U1367" s="192" t="str">
        <f t="shared" si="152"/>
        <v/>
      </c>
      <c r="V1367" s="192" t="str">
        <f t="shared" si="158"/>
        <v/>
      </c>
      <c r="W1367" s="191" t="str">
        <f>IF(Q1367="Campo","@Campos(posicao = "&amp;K1367&amp;", tipo = '"&amp;R1367&amp;"')@Column(name = """&amp;L1367&amp;""")"&amp;IF(R1367="D","@Temporal(TemporalType.DATE)","")&amp;"private "&amp;VLOOKUP(TEXT(R1367,"@"),Apoio!A:B,2,0)&amp;" "&amp;SUBSTITUTE(LOWER(LEFT(L1367,1))&amp;RIGHT(PROPER(L1367),LEN(L1367)-1),"_","")&amp;";",IF(ISNUMBER(Q1367),IF(R1367="R","@Entity@Table(name = ""reg_"&amp;LOWER(J1367)&amp;""")@XmlRootElement","")&amp;VLOOKUP(J1367,Blocos!D:I,6,0)&amp;Apoio!$E$1&amp;Y1367,""))</f>
        <v/>
      </c>
      <c r="X1367" s="190" t="str">
        <f>IF(ISNUMBER(Q1367),COUNTIF(Blocos!G:G,J1367),"")</f>
        <v/>
      </c>
      <c r="Y1367" s="190" t="str">
        <f>IF(OR(X1367=0,X1367=""),"",VLOOKUP(SUMIFS(Blocos!A:A,Blocos!H:H,'EFD REGISTROS e Campos (2)'!X1367,Blocos!G:G,'EFD REGISTROS e Campos (2)'!J1367),Blocos!A:L,12,0))</f>
        <v/>
      </c>
      <c r="Z1367" s="190" t="str">
        <f>IF(ISNUMBER(Q1368),VLOOKUP(J1367,Blocos!D:G,4,0),"")</f>
        <v/>
      </c>
      <c r="AA1367" s="190" t="str">
        <f>IF(ISNUMBER(Q1367),CONCATENATE("CREATE TABLE ""reg_",LOWER(J1367),""" (""ID"" bigint NOT NULL AUTO_INCREMENT,  ""HASHFILE"" varchar(255) DEFAULT NULL, ""ID_PAI"" bigint NOT NULL,"),IF(Q1367="Campo",CONCATENATE("""",L1367,""" ",VLOOKUP(R1367,Apoio!A:C,3,0)),""))&amp;IF(Z1367="","",CONCATENATE("PRIMARY KEY (""ID""), KEY ""FK_reg_",LOWER(Z1367),"_ID_PAI"" (""ID_PAI""), CONSTRAINT ""FK_reg_",LOWER(Z1367),"_ID_PAI"" FOREIGN KEY (""ID_PAI"") REFERENCES ""reg_",LOWER(Z1367),""" (""ID"")) ENGINE=InnoDB AUTO_INCREMENT=105774 DEFAULT CHARSET=utf8mb4 COLLATE=utf8mb4_0900_ai_ci;"))</f>
        <v/>
      </c>
      <c r="AB1367" s="190" t="str">
        <f t="shared" si="155"/>
        <v/>
      </c>
    </row>
    <row r="1368" spans="1:28" ht="14.5" hidden="1" customHeight="1" x14ac:dyDescent="0.3">
      <c r="J1368" s="187" t="str">
        <f t="shared" si="153"/>
        <v>D100</v>
      </c>
      <c r="K1368" s="196"/>
      <c r="L1368" s="285"/>
      <c r="M1368" s="182" t="s">
        <v>335</v>
      </c>
      <c r="N1368" s="196"/>
      <c r="O1368" s="196"/>
      <c r="P1368" s="196"/>
      <c r="Q1368" s="192" t="str">
        <f t="shared" si="154"/>
        <v/>
      </c>
      <c r="S1368" s="191" t="str">
        <f t="shared" si="156"/>
        <v/>
      </c>
      <c r="T1368" s="192" t="str">
        <f t="shared" si="157"/>
        <v/>
      </c>
      <c r="U1368" s="192" t="str">
        <f t="shared" si="152"/>
        <v/>
      </c>
      <c r="V1368" s="192" t="str">
        <f t="shared" si="158"/>
        <v/>
      </c>
      <c r="W1368" s="191" t="str">
        <f>IF(Q1368="Campo","@Campos(posicao = "&amp;K1368&amp;", tipo = '"&amp;R1368&amp;"')@Column(name = """&amp;L1368&amp;""")"&amp;IF(R1368="D","@Temporal(TemporalType.DATE)","")&amp;"private "&amp;VLOOKUP(TEXT(R1368,"@"),Apoio!A:B,2,0)&amp;" "&amp;SUBSTITUTE(LOWER(LEFT(L1368,1))&amp;RIGHT(PROPER(L1368),LEN(L1368)-1),"_","")&amp;";",IF(ISNUMBER(Q1368),IF(R1368="R","@Entity@Table(name = ""reg_"&amp;LOWER(J1368)&amp;""")@XmlRootElement","")&amp;VLOOKUP(J1368,Blocos!D:I,6,0)&amp;Apoio!$E$1&amp;Y1368,""))</f>
        <v/>
      </c>
      <c r="X1368" s="190" t="str">
        <f>IF(ISNUMBER(Q1368),COUNTIF(Blocos!G:G,J1368),"")</f>
        <v/>
      </c>
      <c r="Y1368" s="190" t="str">
        <f>IF(OR(X1368=0,X1368=""),"",VLOOKUP(SUMIFS(Blocos!A:A,Blocos!H:H,'EFD REGISTROS e Campos (2)'!X1368,Blocos!G:G,'EFD REGISTROS e Campos (2)'!J1368),Blocos!A:L,12,0))</f>
        <v/>
      </c>
      <c r="Z1368" s="190" t="str">
        <f>IF(ISNUMBER(Q1369),VLOOKUP(J1368,Blocos!D:G,4,0),"")</f>
        <v/>
      </c>
      <c r="AA1368" s="190" t="str">
        <f>IF(ISNUMBER(Q1368),CONCATENATE("CREATE TABLE ""reg_",LOWER(J1368),""" (""ID"" bigint NOT NULL AUTO_INCREMENT,  ""HASHFILE"" varchar(255) DEFAULT NULL, ""ID_PAI"" bigint NOT NULL,"),IF(Q1368="Campo",CONCATENATE("""",L1368,""" ",VLOOKUP(R1368,Apoio!A:C,3,0)),""))&amp;IF(Z1368="","",CONCATENATE("PRIMARY KEY (""ID""), KEY ""FK_reg_",LOWER(Z1368),"_ID_PAI"" (""ID_PAI""), CONSTRAINT ""FK_reg_",LOWER(Z1368),"_ID_PAI"" FOREIGN KEY (""ID_PAI"") REFERENCES ""reg_",LOWER(Z1368),""" (""ID"")) ENGINE=InnoDB AUTO_INCREMENT=105774 DEFAULT CHARSET=utf8mb4 COLLATE=utf8mb4_0900_ai_ci;"))</f>
        <v/>
      </c>
      <c r="AB1368" s="190" t="str">
        <f t="shared" si="155"/>
        <v/>
      </c>
    </row>
    <row r="1369" spans="1:28" ht="14.5" hidden="1" customHeight="1" x14ac:dyDescent="0.3">
      <c r="J1369" s="187" t="str">
        <f t="shared" si="153"/>
        <v>D100</v>
      </c>
      <c r="K1369" s="196">
        <v>3</v>
      </c>
      <c r="L1369" s="285" t="s">
        <v>336</v>
      </c>
      <c r="M1369" s="182" t="s">
        <v>337</v>
      </c>
      <c r="N1369" s="196" t="s">
        <v>27</v>
      </c>
      <c r="O1369" s="196" t="s">
        <v>240</v>
      </c>
      <c r="P1369" s="196" t="s">
        <v>28</v>
      </c>
      <c r="Q1369" s="192" t="str">
        <f t="shared" si="154"/>
        <v>Campo</v>
      </c>
      <c r="R1369" s="192" t="s">
        <v>27</v>
      </c>
      <c r="S1369" s="191" t="str">
        <f t="shared" si="156"/>
        <v/>
      </c>
      <c r="T1369" s="192" t="str">
        <f t="shared" si="157"/>
        <v>&lt;campo posicao="3"&gt;
&lt;coluna&gt;IND_EMIT&lt;/coluna&gt;
&lt;descricao&gt;Indicador do emitente do documento fiscal:&lt;/descricao&gt;
&lt;tipo&gt;C&lt;/tipo&gt;
&lt;/campo&gt;</v>
      </c>
      <c r="U1369" s="192" t="str">
        <f t="shared" si="152"/>
        <v>&lt;campo posicao="3"&gt;
&lt;coluna&gt;IND_EMIT&lt;/coluna&gt;
&lt;descricao&gt;Indicador do emitente do documento fiscal:&lt;/descricao&gt;
&lt;tipo&gt;C&lt;/tipo&gt;
&lt;/campo&gt;</v>
      </c>
      <c r="V1369" s="192" t="str">
        <f t="shared" si="158"/>
        <v>{"Column4", "IND_EMIT"},</v>
      </c>
      <c r="W1369" s="191" t="str">
        <f>IF(Q1369="Campo","@Campos(posicao = "&amp;K1369&amp;", tipo = '"&amp;R1369&amp;"')@Column(name = """&amp;L1369&amp;""")"&amp;IF(R1369="D","@Temporal(TemporalType.DATE)","")&amp;"private "&amp;VLOOKUP(TEXT(R1369,"@"),Apoio!A:B,2,0)&amp;" "&amp;SUBSTITUTE(LOWER(LEFT(L1369,1))&amp;RIGHT(PROPER(L1369),LEN(L1369)-1),"_","")&amp;";",IF(ISNUMBER(Q1369),IF(R1369="R","@Entity@Table(name = ""reg_"&amp;LOWER(J1369)&amp;""")@XmlRootElement","")&amp;VLOOKUP(J1369,Blocos!D:I,6,0)&amp;Apoio!$E$1&amp;Y1369,""))</f>
        <v>@Campos(posicao = 3, tipo = 'C')@Column(name = "IND_EMIT")private String indEmit;</v>
      </c>
      <c r="X1369" s="190" t="str">
        <f>IF(ISNUMBER(Q1369),COUNTIF(Blocos!G:G,J1369),"")</f>
        <v/>
      </c>
      <c r="Y1369" s="190" t="str">
        <f>IF(OR(X1369=0,X1369=""),"",VLOOKUP(SUMIFS(Blocos!A:A,Blocos!H:H,'EFD REGISTROS e Campos (2)'!X1369,Blocos!G:G,'EFD REGISTROS e Campos (2)'!J1369),Blocos!A:L,12,0))</f>
        <v/>
      </c>
      <c r="Z1369" s="190" t="str">
        <f>IF(ISNUMBER(Q1370),VLOOKUP(J1369,Blocos!D:G,4,0),"")</f>
        <v/>
      </c>
      <c r="AA1369" s="190" t="str">
        <f>IF(ISNUMBER(Q1369),CONCATENATE("CREATE TABLE ""reg_",LOWER(J1369),""" (""ID"" bigint NOT NULL AUTO_INCREMENT,  ""HASHFILE"" varchar(255) DEFAULT NULL, ""ID_PAI"" bigint NOT NULL,"),IF(Q1369="Campo",CONCATENATE("""",L1369,""" ",VLOOKUP(R1369,Apoio!A:C,3,0)),""))&amp;IF(Z1369="","",CONCATENATE("PRIMARY KEY (""ID""), KEY ""FK_reg_",LOWER(Z1369),"_ID_PAI"" (""ID_PAI""), CONSTRAINT ""FK_reg_",LOWER(Z1369),"_ID_PAI"" FOREIGN KEY (""ID_PAI"") REFERENCES ""reg_",LOWER(Z1369),""" (""ID"")) ENGINE=InnoDB AUTO_INCREMENT=105774 DEFAULT CHARSET=utf8mb4 COLLATE=utf8mb4_0900_ai_ci;"))</f>
        <v>"IND_EMIT" varchar(255) DEFAULT NULL,</v>
      </c>
      <c r="AB1369" s="190" t="str">
        <f t="shared" si="155"/>
        <v>`reg_d100`.`IND_EMIT`,</v>
      </c>
    </row>
    <row r="1370" spans="1:28" ht="14.5" hidden="1" customHeight="1" x14ac:dyDescent="0.3">
      <c r="J1370" s="187" t="str">
        <f t="shared" si="153"/>
        <v>D100</v>
      </c>
      <c r="K1370" s="196"/>
      <c r="L1370" s="285"/>
      <c r="M1370" s="182" t="s">
        <v>338</v>
      </c>
      <c r="N1370" s="196"/>
      <c r="O1370" s="196"/>
      <c r="P1370" s="196"/>
      <c r="Q1370" s="192" t="str">
        <f t="shared" si="154"/>
        <v/>
      </c>
      <c r="S1370" s="191" t="str">
        <f t="shared" si="156"/>
        <v/>
      </c>
      <c r="T1370" s="192" t="str">
        <f t="shared" si="157"/>
        <v/>
      </c>
      <c r="U1370" s="192" t="str">
        <f t="shared" si="152"/>
        <v/>
      </c>
      <c r="V1370" s="192" t="str">
        <f t="shared" si="158"/>
        <v/>
      </c>
      <c r="W1370" s="191" t="str">
        <f>IF(Q1370="Campo","@Campos(posicao = "&amp;K1370&amp;", tipo = '"&amp;R1370&amp;"')@Column(name = """&amp;L1370&amp;""")"&amp;IF(R1370="D","@Temporal(TemporalType.DATE)","")&amp;"private "&amp;VLOOKUP(TEXT(R1370,"@"),Apoio!A:B,2,0)&amp;" "&amp;SUBSTITUTE(LOWER(LEFT(L1370,1))&amp;RIGHT(PROPER(L1370),LEN(L1370)-1),"_","")&amp;";",IF(ISNUMBER(Q1370),IF(R1370="R","@Entity@Table(name = ""reg_"&amp;LOWER(J1370)&amp;""")@XmlRootElement","")&amp;VLOOKUP(J1370,Blocos!D:I,6,0)&amp;Apoio!$E$1&amp;Y1370,""))</f>
        <v/>
      </c>
      <c r="X1370" s="190" t="str">
        <f>IF(ISNUMBER(Q1370),COUNTIF(Blocos!G:G,J1370),"")</f>
        <v/>
      </c>
      <c r="Y1370" s="190" t="str">
        <f>IF(OR(X1370=0,X1370=""),"",VLOOKUP(SUMIFS(Blocos!A:A,Blocos!H:H,'EFD REGISTROS e Campos (2)'!X1370,Blocos!G:G,'EFD REGISTROS e Campos (2)'!J1370),Blocos!A:L,12,0))</f>
        <v/>
      </c>
      <c r="Z1370" s="190" t="str">
        <f>IF(ISNUMBER(Q1371),VLOOKUP(J1370,Blocos!D:G,4,0),"")</f>
        <v/>
      </c>
      <c r="AA1370" s="190" t="str">
        <f>IF(ISNUMBER(Q1370),CONCATENATE("CREATE TABLE ""reg_",LOWER(J1370),""" (""ID"" bigint NOT NULL AUTO_INCREMENT,  ""HASHFILE"" varchar(255) DEFAULT NULL, ""ID_PAI"" bigint NOT NULL,"),IF(Q1370="Campo",CONCATENATE("""",L1370,""" ",VLOOKUP(R1370,Apoio!A:C,3,0)),""))&amp;IF(Z1370="","",CONCATENATE("PRIMARY KEY (""ID""), KEY ""FK_reg_",LOWER(Z1370),"_ID_PAI"" (""ID_PAI""), CONSTRAINT ""FK_reg_",LOWER(Z1370),"_ID_PAI"" FOREIGN KEY (""ID_PAI"") REFERENCES ""reg_",LOWER(Z1370),""" (""ID"")) ENGINE=InnoDB AUTO_INCREMENT=105774 DEFAULT CHARSET=utf8mb4 COLLATE=utf8mb4_0900_ai_ci;"))</f>
        <v/>
      </c>
      <c r="AB1370" s="190" t="str">
        <f t="shared" si="155"/>
        <v/>
      </c>
    </row>
    <row r="1371" spans="1:28" ht="14.5" hidden="1" customHeight="1" x14ac:dyDescent="0.3">
      <c r="J1371" s="187" t="str">
        <f t="shared" si="153"/>
        <v>D100</v>
      </c>
      <c r="K1371" s="196"/>
      <c r="L1371" s="285"/>
      <c r="M1371" s="182" t="s">
        <v>339</v>
      </c>
      <c r="N1371" s="196"/>
      <c r="O1371" s="196"/>
      <c r="P1371" s="196"/>
      <c r="Q1371" s="192" t="str">
        <f t="shared" si="154"/>
        <v/>
      </c>
      <c r="S1371" s="191" t="str">
        <f t="shared" si="156"/>
        <v/>
      </c>
      <c r="T1371" s="192" t="str">
        <f t="shared" si="157"/>
        <v/>
      </c>
      <c r="U1371" s="192" t="str">
        <f t="shared" si="152"/>
        <v/>
      </c>
      <c r="V1371" s="192" t="str">
        <f t="shared" si="158"/>
        <v/>
      </c>
      <c r="W1371" s="191" t="str">
        <f>IF(Q1371="Campo","@Campos(posicao = "&amp;K1371&amp;", tipo = '"&amp;R1371&amp;"')@Column(name = """&amp;L1371&amp;""")"&amp;IF(R1371="D","@Temporal(TemporalType.DATE)","")&amp;"private "&amp;VLOOKUP(TEXT(R1371,"@"),Apoio!A:B,2,0)&amp;" "&amp;SUBSTITUTE(LOWER(LEFT(L1371,1))&amp;RIGHT(PROPER(L1371),LEN(L1371)-1),"_","")&amp;";",IF(ISNUMBER(Q1371),IF(R1371="R","@Entity@Table(name = ""reg_"&amp;LOWER(J1371)&amp;""")@XmlRootElement","")&amp;VLOOKUP(J1371,Blocos!D:I,6,0)&amp;Apoio!$E$1&amp;Y1371,""))</f>
        <v/>
      </c>
      <c r="X1371" s="190" t="str">
        <f>IF(ISNUMBER(Q1371),COUNTIF(Blocos!G:G,J1371),"")</f>
        <v/>
      </c>
      <c r="Y1371" s="190" t="str">
        <f>IF(OR(X1371=0,X1371=""),"",VLOOKUP(SUMIFS(Blocos!A:A,Blocos!H:H,'EFD REGISTROS e Campos (2)'!X1371,Blocos!G:G,'EFD REGISTROS e Campos (2)'!J1371),Blocos!A:L,12,0))</f>
        <v/>
      </c>
      <c r="Z1371" s="190" t="str">
        <f>IF(ISNUMBER(Q1372),VLOOKUP(J1371,Blocos!D:G,4,0),"")</f>
        <v/>
      </c>
      <c r="AA1371" s="190" t="str">
        <f>IF(ISNUMBER(Q1371),CONCATENATE("CREATE TABLE ""reg_",LOWER(J1371),""" (""ID"" bigint NOT NULL AUTO_INCREMENT,  ""HASHFILE"" varchar(255) DEFAULT NULL, ""ID_PAI"" bigint NOT NULL,"),IF(Q1371="Campo",CONCATENATE("""",L1371,""" ",VLOOKUP(R1371,Apoio!A:C,3,0)),""))&amp;IF(Z1371="","",CONCATENATE("PRIMARY KEY (""ID""), KEY ""FK_reg_",LOWER(Z1371),"_ID_PAI"" (""ID_PAI""), CONSTRAINT ""FK_reg_",LOWER(Z1371),"_ID_PAI"" FOREIGN KEY (""ID_PAI"") REFERENCES ""reg_",LOWER(Z1371),""" (""ID"")) ENGINE=InnoDB AUTO_INCREMENT=105774 DEFAULT CHARSET=utf8mb4 COLLATE=utf8mb4_0900_ai_ci;"))</f>
        <v/>
      </c>
      <c r="AB1371" s="190" t="str">
        <f t="shared" si="155"/>
        <v/>
      </c>
    </row>
    <row r="1372" spans="1:28" ht="14.5" hidden="1" customHeight="1" x14ac:dyDescent="0.3">
      <c r="J1372" s="187" t="str">
        <f t="shared" si="153"/>
        <v>D100</v>
      </c>
      <c r="K1372" s="196">
        <v>4</v>
      </c>
      <c r="L1372" s="285" t="s">
        <v>129</v>
      </c>
      <c r="M1372" s="182" t="s">
        <v>340</v>
      </c>
      <c r="N1372" s="196" t="s">
        <v>27</v>
      </c>
      <c r="O1372" s="196">
        <v>60</v>
      </c>
      <c r="P1372" s="196" t="s">
        <v>28</v>
      </c>
      <c r="Q1372" s="192" t="str">
        <f t="shared" si="154"/>
        <v>Campo</v>
      </c>
      <c r="R1372" s="192" t="s">
        <v>27</v>
      </c>
      <c r="S1372" s="191" t="str">
        <f t="shared" si="156"/>
        <v/>
      </c>
      <c r="T1372" s="192" t="str">
        <f t="shared" si="157"/>
        <v>&lt;campo posicao="4"&gt;
&lt;coluna&gt;COD_PART&lt;/coluna&gt;
&lt;descricao&gt;Código do participante (campo 02 do Registro 0150):&lt;/descricao&gt;
&lt;tipo&gt;C&lt;/tipo&gt;
&lt;/campo&gt;</v>
      </c>
      <c r="U1372" s="192" t="str">
        <f t="shared" si="152"/>
        <v>&lt;campo posicao="4"&gt;
&lt;coluna&gt;COD_PART&lt;/coluna&gt;
&lt;descricao&gt;Código do participante (campo 02 do Registro 0150):&lt;/descricao&gt;
&lt;tipo&gt;C&lt;/tipo&gt;
&lt;/campo&gt;</v>
      </c>
      <c r="V1372" s="192" t="str">
        <f t="shared" si="158"/>
        <v>{"Column5", "COD_PART"},</v>
      </c>
      <c r="W1372" s="191" t="str">
        <f>IF(Q1372="Campo","@Campos(posicao = "&amp;K1372&amp;", tipo = '"&amp;R1372&amp;"')@Column(name = """&amp;L1372&amp;""")"&amp;IF(R1372="D","@Temporal(TemporalType.DATE)","")&amp;"private "&amp;VLOOKUP(TEXT(R1372,"@"),Apoio!A:B,2,0)&amp;" "&amp;SUBSTITUTE(LOWER(LEFT(L1372,1))&amp;RIGHT(PROPER(L1372),LEN(L1372)-1),"_","")&amp;";",IF(ISNUMBER(Q1372),IF(R1372="R","@Entity@Table(name = ""reg_"&amp;LOWER(J1372)&amp;""")@XmlRootElement","")&amp;VLOOKUP(J1372,Blocos!D:I,6,0)&amp;Apoio!$E$1&amp;Y1372,""))</f>
        <v>@Campos(posicao = 4, tipo = 'C')@Column(name = "COD_PART")private String codPart;</v>
      </c>
      <c r="X1372" s="190" t="str">
        <f>IF(ISNUMBER(Q1372),COUNTIF(Blocos!G:G,J1372),"")</f>
        <v/>
      </c>
      <c r="Y1372" s="190" t="str">
        <f>IF(OR(X1372=0,X1372=""),"",VLOOKUP(SUMIFS(Blocos!A:A,Blocos!H:H,'EFD REGISTROS e Campos (2)'!X1372,Blocos!G:G,'EFD REGISTROS e Campos (2)'!J1372),Blocos!A:L,12,0))</f>
        <v/>
      </c>
      <c r="Z1372" s="190" t="str">
        <f>IF(ISNUMBER(Q1373),VLOOKUP(J1372,Blocos!D:G,4,0),"")</f>
        <v/>
      </c>
      <c r="AA1372" s="190" t="str">
        <f>IF(ISNUMBER(Q1372),CONCATENATE("CREATE TABLE ""reg_",LOWER(J1372),""" (""ID"" bigint NOT NULL AUTO_INCREMENT,  ""HASHFILE"" varchar(255) DEFAULT NULL, ""ID_PAI"" bigint NOT NULL,"),IF(Q1372="Campo",CONCATENATE("""",L1372,""" ",VLOOKUP(R1372,Apoio!A:C,3,0)),""))&amp;IF(Z1372="","",CONCATENATE("PRIMARY KEY (""ID""), KEY ""FK_reg_",LOWER(Z1372),"_ID_PAI"" (""ID_PAI""), CONSTRAINT ""FK_reg_",LOWER(Z1372),"_ID_PAI"" FOREIGN KEY (""ID_PAI"") REFERENCES ""reg_",LOWER(Z1372),""" (""ID"")) ENGINE=InnoDB AUTO_INCREMENT=105774 DEFAULT CHARSET=utf8mb4 COLLATE=utf8mb4_0900_ai_ci;"))</f>
        <v>"COD_PART" varchar(255) DEFAULT NULL,</v>
      </c>
      <c r="AB1372" s="190" t="str">
        <f t="shared" si="155"/>
        <v>`reg_d100`.`COD_PART`,</v>
      </c>
    </row>
    <row r="1373" spans="1:28" ht="14.5" hidden="1" customHeight="1" x14ac:dyDescent="0.3">
      <c r="J1373" s="187" t="str">
        <f t="shared" si="153"/>
        <v>D100</v>
      </c>
      <c r="K1373" s="196"/>
      <c r="L1373" s="285"/>
      <c r="M1373" s="182" t="s">
        <v>1819</v>
      </c>
      <c r="N1373" s="196"/>
      <c r="O1373" s="196"/>
      <c r="P1373" s="196"/>
      <c r="Q1373" s="192" t="str">
        <f t="shared" si="154"/>
        <v/>
      </c>
      <c r="S1373" s="191" t="str">
        <f t="shared" si="156"/>
        <v/>
      </c>
      <c r="T1373" s="192" t="str">
        <f t="shared" si="157"/>
        <v/>
      </c>
      <c r="U1373" s="192" t="str">
        <f t="shared" si="152"/>
        <v/>
      </c>
      <c r="V1373" s="192" t="str">
        <f t="shared" si="158"/>
        <v/>
      </c>
      <c r="W1373" s="191" t="str">
        <f>IF(Q1373="Campo","@Campos(posicao = "&amp;K1373&amp;", tipo = '"&amp;R1373&amp;"')@Column(name = """&amp;L1373&amp;""")"&amp;IF(R1373="D","@Temporal(TemporalType.DATE)","")&amp;"private "&amp;VLOOKUP(TEXT(R1373,"@"),Apoio!A:B,2,0)&amp;" "&amp;SUBSTITUTE(LOWER(LEFT(L1373,1))&amp;RIGHT(PROPER(L1373),LEN(L1373)-1),"_","")&amp;";",IF(ISNUMBER(Q1373),IF(R1373="R","@Entity@Table(name = ""reg_"&amp;LOWER(J1373)&amp;""")@XmlRootElement","")&amp;VLOOKUP(J1373,Blocos!D:I,6,0)&amp;Apoio!$E$1&amp;Y1373,""))</f>
        <v/>
      </c>
      <c r="X1373" s="190" t="str">
        <f>IF(ISNUMBER(Q1373),COUNTIF(Blocos!G:G,J1373),"")</f>
        <v/>
      </c>
      <c r="Y1373" s="190" t="str">
        <f>IF(OR(X1373=0,X1373=""),"",VLOOKUP(SUMIFS(Blocos!A:A,Blocos!H:H,'EFD REGISTROS e Campos (2)'!X1373,Blocos!G:G,'EFD REGISTROS e Campos (2)'!J1373),Blocos!A:L,12,0))</f>
        <v/>
      </c>
      <c r="Z1373" s="190" t="str">
        <f>IF(ISNUMBER(Q1374),VLOOKUP(J1373,Blocos!D:G,4,0),"")</f>
        <v/>
      </c>
      <c r="AA1373" s="190" t="str">
        <f>IF(ISNUMBER(Q1373),CONCATENATE("CREATE TABLE ""reg_",LOWER(J1373),""" (""ID"" bigint NOT NULL AUTO_INCREMENT,  ""HASHFILE"" varchar(255) DEFAULT NULL, ""ID_PAI"" bigint NOT NULL,"),IF(Q1373="Campo",CONCATENATE("""",L1373,""" ",VLOOKUP(R1373,Apoio!A:C,3,0)),""))&amp;IF(Z1373="","",CONCATENATE("PRIMARY KEY (""ID""), KEY ""FK_reg_",LOWER(Z1373),"_ID_PAI"" (""ID_PAI""), CONSTRAINT ""FK_reg_",LOWER(Z1373),"_ID_PAI"" FOREIGN KEY (""ID_PAI"") REFERENCES ""reg_",LOWER(Z1373),""" (""ID"")) ENGINE=InnoDB AUTO_INCREMENT=105774 DEFAULT CHARSET=utf8mb4 COLLATE=utf8mb4_0900_ai_ci;"))</f>
        <v/>
      </c>
      <c r="AB1373" s="190" t="str">
        <f t="shared" si="155"/>
        <v/>
      </c>
    </row>
    <row r="1374" spans="1:28" ht="14.5" hidden="1" customHeight="1" x14ac:dyDescent="0.3">
      <c r="J1374" s="187" t="str">
        <f t="shared" si="153"/>
        <v>D100</v>
      </c>
      <c r="K1374" s="196"/>
      <c r="L1374" s="285"/>
      <c r="M1374" s="182" t="s">
        <v>1820</v>
      </c>
      <c r="N1374" s="196"/>
      <c r="O1374" s="196"/>
      <c r="P1374" s="196"/>
      <c r="Q1374" s="192" t="str">
        <f t="shared" si="154"/>
        <v/>
      </c>
      <c r="S1374" s="191" t="str">
        <f t="shared" si="156"/>
        <v/>
      </c>
      <c r="T1374" s="192" t="str">
        <f t="shared" si="157"/>
        <v/>
      </c>
      <c r="U1374" s="192" t="str">
        <f t="shared" si="152"/>
        <v/>
      </c>
      <c r="V1374" s="192" t="str">
        <f t="shared" si="158"/>
        <v/>
      </c>
      <c r="W1374" s="191" t="str">
        <f>IF(Q1374="Campo","@Campos(posicao = "&amp;K1374&amp;", tipo = '"&amp;R1374&amp;"')@Column(name = """&amp;L1374&amp;""")"&amp;IF(R1374="D","@Temporal(TemporalType.DATE)","")&amp;"private "&amp;VLOOKUP(TEXT(R1374,"@"),Apoio!A:B,2,0)&amp;" "&amp;SUBSTITUTE(LOWER(LEFT(L1374,1))&amp;RIGHT(PROPER(L1374),LEN(L1374)-1),"_","")&amp;";",IF(ISNUMBER(Q1374),IF(R1374="R","@Entity@Table(name = ""reg_"&amp;LOWER(J1374)&amp;""")@XmlRootElement","")&amp;VLOOKUP(J1374,Blocos!D:I,6,0)&amp;Apoio!$E$1&amp;Y1374,""))</f>
        <v/>
      </c>
      <c r="X1374" s="190" t="str">
        <f>IF(ISNUMBER(Q1374),COUNTIF(Blocos!G:G,J1374),"")</f>
        <v/>
      </c>
      <c r="Y1374" s="190" t="str">
        <f>IF(OR(X1374=0,X1374=""),"",VLOOKUP(SUMIFS(Blocos!A:A,Blocos!H:H,'EFD REGISTROS e Campos (2)'!X1374,Blocos!G:G,'EFD REGISTROS e Campos (2)'!J1374),Blocos!A:L,12,0))</f>
        <v/>
      </c>
      <c r="Z1374" s="190" t="str">
        <f>IF(ISNUMBER(Q1375),VLOOKUP(J1374,Blocos!D:G,4,0),"")</f>
        <v/>
      </c>
      <c r="AA1374" s="190" t="str">
        <f>IF(ISNUMBER(Q1374),CONCATENATE("CREATE TABLE ""reg_",LOWER(J1374),""" (""ID"" bigint NOT NULL AUTO_INCREMENT,  ""HASHFILE"" varchar(255) DEFAULT NULL, ""ID_PAI"" bigint NOT NULL,"),IF(Q1374="Campo",CONCATENATE("""",L1374,""" ",VLOOKUP(R1374,Apoio!A:C,3,0)),""))&amp;IF(Z1374="","",CONCATENATE("PRIMARY KEY (""ID""), KEY ""FK_reg_",LOWER(Z1374),"_ID_PAI"" (""ID_PAI""), CONSTRAINT ""FK_reg_",LOWER(Z1374),"_ID_PAI"" FOREIGN KEY (""ID_PAI"") REFERENCES ""reg_",LOWER(Z1374),""" (""ID"")) ENGINE=InnoDB AUTO_INCREMENT=105774 DEFAULT CHARSET=utf8mb4 COLLATE=utf8mb4_0900_ai_ci;"))</f>
        <v/>
      </c>
      <c r="AB1374" s="190" t="str">
        <f t="shared" si="155"/>
        <v/>
      </c>
    </row>
    <row r="1375" spans="1:28" ht="14.5" hidden="1" customHeight="1" x14ac:dyDescent="0.3">
      <c r="J1375" s="187" t="str">
        <f t="shared" si="153"/>
        <v>D100</v>
      </c>
      <c r="K1375" s="181">
        <v>5</v>
      </c>
      <c r="L1375" s="289" t="s">
        <v>344</v>
      </c>
      <c r="M1375" s="182" t="s">
        <v>534</v>
      </c>
      <c r="N1375" s="181" t="s">
        <v>27</v>
      </c>
      <c r="O1375" s="181" t="s">
        <v>54</v>
      </c>
      <c r="P1375" s="181" t="s">
        <v>28</v>
      </c>
      <c r="Q1375" s="192" t="str">
        <f t="shared" si="154"/>
        <v>Campo</v>
      </c>
      <c r="R1375" s="192" t="s">
        <v>27</v>
      </c>
      <c r="S1375" s="191" t="str">
        <f t="shared" si="156"/>
        <v/>
      </c>
      <c r="T1375" s="192" t="str">
        <f t="shared" si="157"/>
        <v>&lt;campo posicao="5"&gt;
&lt;coluna&gt;COD_MOD&lt;/coluna&gt;
&lt;descricao&gt;Código do modelo do documento fiscal, conforme a Tabela 4.1.1 &lt;/descricao&gt;
&lt;tipo&gt;C&lt;/tipo&gt;
&lt;/campo&gt;</v>
      </c>
      <c r="U1375" s="192" t="str">
        <f t="shared" si="152"/>
        <v>&lt;campo posicao="5"&gt;
&lt;coluna&gt;COD_MOD&lt;/coluna&gt;
&lt;descricao&gt;Código do modelo do documento fiscal, conforme a Tabela 4.1.1 &lt;/descricao&gt;
&lt;tipo&gt;C&lt;/tipo&gt;
&lt;/campo&gt;</v>
      </c>
      <c r="V1375" s="192" t="str">
        <f t="shared" si="158"/>
        <v>{"Column6", "COD_MOD"},</v>
      </c>
      <c r="W1375" s="191" t="str">
        <f>IF(Q1375="Campo","@Campos(posicao = "&amp;K1375&amp;", tipo = '"&amp;R1375&amp;"')@Column(name = """&amp;L1375&amp;""")"&amp;IF(R1375="D","@Temporal(TemporalType.DATE)","")&amp;"private "&amp;VLOOKUP(TEXT(R1375,"@"),Apoio!A:B,2,0)&amp;" "&amp;SUBSTITUTE(LOWER(LEFT(L1375,1))&amp;RIGHT(PROPER(L1375),LEN(L1375)-1),"_","")&amp;";",IF(ISNUMBER(Q1375),IF(R1375="R","@Entity@Table(name = ""reg_"&amp;LOWER(J1375)&amp;""")@XmlRootElement","")&amp;VLOOKUP(J1375,Blocos!D:I,6,0)&amp;Apoio!$E$1&amp;Y1375,""))</f>
        <v>@Campos(posicao = 5, tipo = 'C')@Column(name = "COD_MOD")private String codMod;</v>
      </c>
      <c r="X1375" s="190" t="str">
        <f>IF(ISNUMBER(Q1375),COUNTIF(Blocos!G:G,J1375),"")</f>
        <v/>
      </c>
      <c r="Y1375" s="190" t="str">
        <f>IF(OR(X1375=0,X1375=""),"",VLOOKUP(SUMIFS(Blocos!A:A,Blocos!H:H,'EFD REGISTROS e Campos (2)'!X1375,Blocos!G:G,'EFD REGISTROS e Campos (2)'!J1375),Blocos!A:L,12,0))</f>
        <v/>
      </c>
      <c r="Z1375" s="190" t="str">
        <f>IF(ISNUMBER(Q1376),VLOOKUP(J1375,Blocos!D:G,4,0),"")</f>
        <v/>
      </c>
      <c r="AA1375" s="190" t="str">
        <f>IF(ISNUMBER(Q1375),CONCATENATE("CREATE TABLE ""reg_",LOWER(J1375),""" (""ID"" bigint NOT NULL AUTO_INCREMENT,  ""HASHFILE"" varchar(255) DEFAULT NULL, ""ID_PAI"" bigint NOT NULL,"),IF(Q1375="Campo",CONCATENATE("""",L1375,""" ",VLOOKUP(R1375,Apoio!A:C,3,0)),""))&amp;IF(Z1375="","",CONCATENATE("PRIMARY KEY (""ID""), KEY ""FK_reg_",LOWER(Z1375),"_ID_PAI"" (""ID_PAI""), CONSTRAINT ""FK_reg_",LOWER(Z1375),"_ID_PAI"" FOREIGN KEY (""ID_PAI"") REFERENCES ""reg_",LOWER(Z1375),""" (""ID"")) ENGINE=InnoDB AUTO_INCREMENT=105774 DEFAULT CHARSET=utf8mb4 COLLATE=utf8mb4_0900_ai_ci;"))</f>
        <v>"COD_MOD" varchar(255) DEFAULT NULL,</v>
      </c>
      <c r="AB1375" s="190" t="str">
        <f t="shared" si="155"/>
        <v>`reg_d100`.`COD_MOD`,</v>
      </c>
    </row>
    <row r="1376" spans="1:28" ht="14.5" hidden="1" customHeight="1" x14ac:dyDescent="0.3">
      <c r="J1376" s="187" t="str">
        <f t="shared" si="153"/>
        <v>D100</v>
      </c>
      <c r="K1376" s="181">
        <v>6</v>
      </c>
      <c r="L1376" s="289" t="s">
        <v>346</v>
      </c>
      <c r="M1376" s="182" t="s">
        <v>347</v>
      </c>
      <c r="N1376" s="181" t="s">
        <v>27</v>
      </c>
      <c r="O1376" s="181" t="s">
        <v>54</v>
      </c>
      <c r="P1376" s="181" t="s">
        <v>28</v>
      </c>
      <c r="Q1376" s="192" t="str">
        <f t="shared" si="154"/>
        <v>Campo</v>
      </c>
      <c r="R1376" s="192" t="s">
        <v>27</v>
      </c>
      <c r="S1376" s="191" t="str">
        <f t="shared" si="156"/>
        <v/>
      </c>
      <c r="T1376" s="192" t="str">
        <f t="shared" si="157"/>
        <v>&lt;campo posicao="6"&gt;
&lt;coluna&gt;COD_SIT&lt;/coluna&gt;
&lt;descricao&gt;Código da situação do documento fiscal, conforme a Tabela 4.1.2&lt;/descricao&gt;
&lt;tipo&gt;C&lt;/tipo&gt;
&lt;/campo&gt;</v>
      </c>
      <c r="U1376" s="192" t="str">
        <f t="shared" si="152"/>
        <v>&lt;campo posicao="6"&gt;
&lt;coluna&gt;COD_SIT&lt;/coluna&gt;
&lt;descricao&gt;Código da situação do documento fiscal, conforme a Tabela 4.1.2&lt;/descricao&gt;
&lt;tipo&gt;C&lt;/tipo&gt;
&lt;/campo&gt;</v>
      </c>
      <c r="V1376" s="192" t="str">
        <f t="shared" si="158"/>
        <v>{"Column7", "COD_SIT"},</v>
      </c>
      <c r="W1376" s="191" t="str">
        <f>IF(Q1376="Campo","@Campos(posicao = "&amp;K1376&amp;", tipo = '"&amp;R1376&amp;"')@Column(name = """&amp;L1376&amp;""")"&amp;IF(R1376="D","@Temporal(TemporalType.DATE)","")&amp;"private "&amp;VLOOKUP(TEXT(R1376,"@"),Apoio!A:B,2,0)&amp;" "&amp;SUBSTITUTE(LOWER(LEFT(L1376,1))&amp;RIGHT(PROPER(L1376),LEN(L1376)-1),"_","")&amp;";",IF(ISNUMBER(Q1376),IF(R1376="R","@Entity@Table(name = ""reg_"&amp;LOWER(J1376)&amp;""")@XmlRootElement","")&amp;VLOOKUP(J1376,Blocos!D:I,6,0)&amp;Apoio!$E$1&amp;Y1376,""))</f>
        <v>@Campos(posicao = 6, tipo = 'C')@Column(name = "COD_SIT")private String codSit;</v>
      </c>
      <c r="X1376" s="190" t="str">
        <f>IF(ISNUMBER(Q1376),COUNTIF(Blocos!G:G,J1376),"")</f>
        <v/>
      </c>
      <c r="Y1376" s="190" t="str">
        <f>IF(OR(X1376=0,X1376=""),"",VLOOKUP(SUMIFS(Blocos!A:A,Blocos!H:H,'EFD REGISTROS e Campos (2)'!X1376,Blocos!G:G,'EFD REGISTROS e Campos (2)'!J1376),Blocos!A:L,12,0))</f>
        <v/>
      </c>
      <c r="Z1376" s="190" t="str">
        <f>IF(ISNUMBER(Q1377),VLOOKUP(J1376,Blocos!D:G,4,0),"")</f>
        <v/>
      </c>
      <c r="AA1376" s="190" t="str">
        <f>IF(ISNUMBER(Q1376),CONCATENATE("CREATE TABLE ""reg_",LOWER(J1376),""" (""ID"" bigint NOT NULL AUTO_INCREMENT,  ""HASHFILE"" varchar(255) DEFAULT NULL, ""ID_PAI"" bigint NOT NULL,"),IF(Q1376="Campo",CONCATENATE("""",L1376,""" ",VLOOKUP(R1376,Apoio!A:C,3,0)),""))&amp;IF(Z1376="","",CONCATENATE("PRIMARY KEY (""ID""), KEY ""FK_reg_",LOWER(Z1376),"_ID_PAI"" (""ID_PAI""), CONSTRAINT ""FK_reg_",LOWER(Z1376),"_ID_PAI"" FOREIGN KEY (""ID_PAI"") REFERENCES ""reg_",LOWER(Z1376),""" (""ID"")) ENGINE=InnoDB AUTO_INCREMENT=105774 DEFAULT CHARSET=utf8mb4 COLLATE=utf8mb4_0900_ai_ci;"))</f>
        <v>"COD_SIT" varchar(255) DEFAULT NULL,</v>
      </c>
      <c r="AB1376" s="190" t="str">
        <f t="shared" si="155"/>
        <v>`reg_d100`.`COD_SIT`,</v>
      </c>
    </row>
    <row r="1377" spans="10:28" ht="14.5" hidden="1" customHeight="1" x14ac:dyDescent="0.3">
      <c r="J1377" s="187" t="str">
        <f t="shared" si="153"/>
        <v>D100</v>
      </c>
      <c r="K1377" s="181">
        <v>7</v>
      </c>
      <c r="L1377" s="289" t="s">
        <v>348</v>
      </c>
      <c r="M1377" s="182" t="s">
        <v>349</v>
      </c>
      <c r="N1377" s="181" t="s">
        <v>27</v>
      </c>
      <c r="O1377" s="181">
        <v>4</v>
      </c>
      <c r="P1377" s="181" t="s">
        <v>28</v>
      </c>
      <c r="Q1377" s="192" t="str">
        <f t="shared" si="154"/>
        <v>Campo</v>
      </c>
      <c r="R1377" s="192" t="s">
        <v>27</v>
      </c>
      <c r="S1377" s="191" t="str">
        <f t="shared" si="156"/>
        <v/>
      </c>
      <c r="T1377" s="192" t="str">
        <f t="shared" si="157"/>
        <v>&lt;campo posicao="7"&gt;
&lt;coluna&gt;SER&lt;/coluna&gt;
&lt;descricao&gt;Série do documento fiscal&lt;/descricao&gt;
&lt;tipo&gt;C&lt;/tipo&gt;
&lt;/campo&gt;</v>
      </c>
      <c r="U1377" s="192" t="str">
        <f t="shared" si="152"/>
        <v>&lt;campo posicao="7"&gt;
&lt;coluna&gt;SER&lt;/coluna&gt;
&lt;descricao&gt;Série do documento fiscal&lt;/descricao&gt;
&lt;tipo&gt;C&lt;/tipo&gt;
&lt;/campo&gt;</v>
      </c>
      <c r="V1377" s="192" t="str">
        <f t="shared" si="158"/>
        <v>{"Column8", "SER"},</v>
      </c>
      <c r="W1377" s="191" t="str">
        <f>IF(Q1377="Campo","@Campos(posicao = "&amp;K1377&amp;", tipo = '"&amp;R1377&amp;"')@Column(name = """&amp;L1377&amp;""")"&amp;IF(R1377="D","@Temporal(TemporalType.DATE)","")&amp;"private "&amp;VLOOKUP(TEXT(R1377,"@"),Apoio!A:B,2,0)&amp;" "&amp;SUBSTITUTE(LOWER(LEFT(L1377,1))&amp;RIGHT(PROPER(L1377),LEN(L1377)-1),"_","")&amp;";",IF(ISNUMBER(Q1377),IF(R1377="R","@Entity@Table(name = ""reg_"&amp;LOWER(J1377)&amp;""")@XmlRootElement","")&amp;VLOOKUP(J1377,Blocos!D:I,6,0)&amp;Apoio!$E$1&amp;Y1377,""))</f>
        <v>@Campos(posicao = 7, tipo = 'C')@Column(name = "SER")private String ser;</v>
      </c>
      <c r="X1377" s="190" t="str">
        <f>IF(ISNUMBER(Q1377),COUNTIF(Blocos!G:G,J1377),"")</f>
        <v/>
      </c>
      <c r="Y1377" s="190" t="str">
        <f>IF(OR(X1377=0,X1377=""),"",VLOOKUP(SUMIFS(Blocos!A:A,Blocos!H:H,'EFD REGISTROS e Campos (2)'!X1377,Blocos!G:G,'EFD REGISTROS e Campos (2)'!J1377),Blocos!A:L,12,0))</f>
        <v/>
      </c>
      <c r="Z1377" s="190" t="str">
        <f>IF(ISNUMBER(Q1378),VLOOKUP(J1377,Blocos!D:G,4,0),"")</f>
        <v/>
      </c>
      <c r="AA1377" s="190" t="str">
        <f>IF(ISNUMBER(Q1377),CONCATENATE("CREATE TABLE ""reg_",LOWER(J1377),""" (""ID"" bigint NOT NULL AUTO_INCREMENT,  ""HASHFILE"" varchar(255) DEFAULT NULL, ""ID_PAI"" bigint NOT NULL,"),IF(Q1377="Campo",CONCATENATE("""",L1377,""" ",VLOOKUP(R1377,Apoio!A:C,3,0)),""))&amp;IF(Z1377="","",CONCATENATE("PRIMARY KEY (""ID""), KEY ""FK_reg_",LOWER(Z1377),"_ID_PAI"" (""ID_PAI""), CONSTRAINT ""FK_reg_",LOWER(Z1377),"_ID_PAI"" FOREIGN KEY (""ID_PAI"") REFERENCES ""reg_",LOWER(Z1377),""" (""ID"")) ENGINE=InnoDB AUTO_INCREMENT=105774 DEFAULT CHARSET=utf8mb4 COLLATE=utf8mb4_0900_ai_ci;"))</f>
        <v>"SER" varchar(255) DEFAULT NULL,</v>
      </c>
      <c r="AB1377" s="190" t="str">
        <f t="shared" si="155"/>
        <v>`reg_d100`.`SER`,</v>
      </c>
    </row>
    <row r="1378" spans="10:28" ht="14.5" hidden="1" customHeight="1" x14ac:dyDescent="0.3">
      <c r="J1378" s="187" t="str">
        <f t="shared" si="153"/>
        <v>D100</v>
      </c>
      <c r="K1378" s="181">
        <v>8</v>
      </c>
      <c r="L1378" s="289" t="s">
        <v>654</v>
      </c>
      <c r="M1378" s="182" t="s">
        <v>655</v>
      </c>
      <c r="N1378" s="181" t="s">
        <v>27</v>
      </c>
      <c r="O1378" s="181">
        <v>3</v>
      </c>
      <c r="P1378" s="181" t="s">
        <v>28</v>
      </c>
      <c r="Q1378" s="192" t="str">
        <f t="shared" si="154"/>
        <v>Campo</v>
      </c>
      <c r="R1378" s="192" t="s">
        <v>27</v>
      </c>
      <c r="S1378" s="191" t="str">
        <f t="shared" si="156"/>
        <v/>
      </c>
      <c r="T1378" s="192" t="str">
        <f t="shared" si="157"/>
        <v>&lt;campo posicao="8"&gt;
&lt;coluna&gt;SUB&lt;/coluna&gt;
&lt;descricao&gt;Subsérie do documento fiscal&lt;/descricao&gt;
&lt;tipo&gt;C&lt;/tipo&gt;
&lt;/campo&gt;</v>
      </c>
      <c r="U1378" s="192" t="str">
        <f t="shared" si="152"/>
        <v>&lt;campo posicao="8"&gt;
&lt;coluna&gt;SUB&lt;/coluna&gt;
&lt;descricao&gt;Subsérie do documento fiscal&lt;/descricao&gt;
&lt;tipo&gt;C&lt;/tipo&gt;
&lt;/campo&gt;</v>
      </c>
      <c r="V1378" s="192" t="str">
        <f t="shared" si="158"/>
        <v>{"Column9", "SUB"},</v>
      </c>
      <c r="W1378" s="191" t="str">
        <f>IF(Q1378="Campo","@Campos(posicao = "&amp;K1378&amp;", tipo = '"&amp;R1378&amp;"')@Column(name = """&amp;L1378&amp;""")"&amp;IF(R1378="D","@Temporal(TemporalType.DATE)","")&amp;"private "&amp;VLOOKUP(TEXT(R1378,"@"),Apoio!A:B,2,0)&amp;" "&amp;SUBSTITUTE(LOWER(LEFT(L1378,1))&amp;RIGHT(PROPER(L1378),LEN(L1378)-1),"_","")&amp;";",IF(ISNUMBER(Q1378),IF(R1378="R","@Entity@Table(name = ""reg_"&amp;LOWER(J1378)&amp;""")@XmlRootElement","")&amp;VLOOKUP(J1378,Blocos!D:I,6,0)&amp;Apoio!$E$1&amp;Y1378,""))</f>
        <v>@Campos(posicao = 8, tipo = 'C')@Column(name = "SUB")private String sub;</v>
      </c>
      <c r="X1378" s="190" t="str">
        <f>IF(ISNUMBER(Q1378),COUNTIF(Blocos!G:G,J1378),"")</f>
        <v/>
      </c>
      <c r="Y1378" s="190" t="str">
        <f>IF(OR(X1378=0,X1378=""),"",VLOOKUP(SUMIFS(Blocos!A:A,Blocos!H:H,'EFD REGISTROS e Campos (2)'!X1378,Blocos!G:G,'EFD REGISTROS e Campos (2)'!J1378),Blocos!A:L,12,0))</f>
        <v/>
      </c>
      <c r="Z1378" s="190" t="str">
        <f>IF(ISNUMBER(Q1379),VLOOKUP(J1378,Blocos!D:G,4,0),"")</f>
        <v/>
      </c>
      <c r="AA1378" s="190" t="str">
        <f>IF(ISNUMBER(Q1378),CONCATENATE("CREATE TABLE ""reg_",LOWER(J1378),""" (""ID"" bigint NOT NULL AUTO_INCREMENT,  ""HASHFILE"" varchar(255) DEFAULT NULL, ""ID_PAI"" bigint NOT NULL,"),IF(Q1378="Campo",CONCATENATE("""",L1378,""" ",VLOOKUP(R1378,Apoio!A:C,3,0)),""))&amp;IF(Z1378="","",CONCATENATE("PRIMARY KEY (""ID""), KEY ""FK_reg_",LOWER(Z1378),"_ID_PAI"" (""ID_PAI""), CONSTRAINT ""FK_reg_",LOWER(Z1378),"_ID_PAI"" FOREIGN KEY (""ID_PAI"") REFERENCES ""reg_",LOWER(Z1378),""" (""ID"")) ENGINE=InnoDB AUTO_INCREMENT=105774 DEFAULT CHARSET=utf8mb4 COLLATE=utf8mb4_0900_ai_ci;"))</f>
        <v>"SUB" varchar(255) DEFAULT NULL,</v>
      </c>
      <c r="AB1378" s="190" t="str">
        <f t="shared" si="155"/>
        <v>`reg_d100`.`SUB`,</v>
      </c>
    </row>
    <row r="1379" spans="10:28" ht="14.5" hidden="1" customHeight="1" x14ac:dyDescent="0.3">
      <c r="J1379" s="187" t="str">
        <f t="shared" si="153"/>
        <v>D100</v>
      </c>
      <c r="K1379" s="181">
        <v>9</v>
      </c>
      <c r="L1379" s="289" t="s">
        <v>351</v>
      </c>
      <c r="M1379" s="182" t="s">
        <v>352</v>
      </c>
      <c r="N1379" s="181" t="s">
        <v>32</v>
      </c>
      <c r="O1379" s="181">
        <v>9</v>
      </c>
      <c r="P1379" s="181" t="s">
        <v>28</v>
      </c>
      <c r="Q1379" s="192" t="str">
        <f t="shared" si="154"/>
        <v>Campo</v>
      </c>
      <c r="R1379" s="192" t="s">
        <v>3607</v>
      </c>
      <c r="S1379" s="191" t="str">
        <f t="shared" si="156"/>
        <v/>
      </c>
      <c r="T1379" s="192" t="str">
        <f t="shared" si="157"/>
        <v>&lt;campo posicao="9"&gt;
&lt;coluna&gt;NUM_DOC&lt;/coluna&gt;
&lt;descricao&gt;Número do documento fiscal&lt;/descricao&gt;
&lt;tipo&gt;I&lt;/tipo&gt;
&lt;/campo&gt;</v>
      </c>
      <c r="U1379" s="192" t="str">
        <f t="shared" si="152"/>
        <v>&lt;campo posicao="9"&gt;
&lt;coluna&gt;NUM_DOC&lt;/coluna&gt;
&lt;descricao&gt;Número do documento fiscal&lt;/descricao&gt;
&lt;tipo&gt;I&lt;/tipo&gt;
&lt;/campo&gt;</v>
      </c>
      <c r="V1379" s="192" t="str">
        <f t="shared" si="158"/>
        <v>{"Column10", "NUM_DOC"},</v>
      </c>
      <c r="W1379" s="191" t="str">
        <f>IF(Q1379="Campo","@Campos(posicao = "&amp;K1379&amp;", tipo = '"&amp;R1379&amp;"')@Column(name = """&amp;L1379&amp;""")"&amp;IF(R1379="D","@Temporal(TemporalType.DATE)","")&amp;"private "&amp;VLOOKUP(TEXT(R1379,"@"),Apoio!A:B,2,0)&amp;" "&amp;SUBSTITUTE(LOWER(LEFT(L1379,1))&amp;RIGHT(PROPER(L1379),LEN(L1379)-1),"_","")&amp;";",IF(ISNUMBER(Q1379),IF(R1379="R","@Entity@Table(name = ""reg_"&amp;LOWER(J1379)&amp;""")@XmlRootElement","")&amp;VLOOKUP(J1379,Blocos!D:I,6,0)&amp;Apoio!$E$1&amp;Y1379,""))</f>
        <v>@Campos(posicao = 9, tipo = 'I')@Column(name = "NUM_DOC")private int numDoc;</v>
      </c>
      <c r="X1379" s="190" t="str">
        <f>IF(ISNUMBER(Q1379),COUNTIF(Blocos!G:G,J1379),"")</f>
        <v/>
      </c>
      <c r="Y1379" s="190" t="str">
        <f>IF(OR(X1379=0,X1379=""),"",VLOOKUP(SUMIFS(Blocos!A:A,Blocos!H:H,'EFD REGISTROS e Campos (2)'!X1379,Blocos!G:G,'EFD REGISTROS e Campos (2)'!J1379),Blocos!A:L,12,0))</f>
        <v/>
      </c>
      <c r="Z1379" s="190" t="str">
        <f>IF(ISNUMBER(Q1380),VLOOKUP(J1379,Blocos!D:G,4,0),"")</f>
        <v/>
      </c>
      <c r="AA1379" s="190" t="str">
        <f>IF(ISNUMBER(Q1379),CONCATENATE("CREATE TABLE ""reg_",LOWER(J1379),""" (""ID"" bigint NOT NULL AUTO_INCREMENT,  ""HASHFILE"" varchar(255) DEFAULT NULL, ""ID_PAI"" bigint NOT NULL,"),IF(Q1379="Campo",CONCATENATE("""",L1379,""" ",VLOOKUP(R1379,Apoio!A:C,3,0)),""))&amp;IF(Z1379="","",CONCATENATE("PRIMARY KEY (""ID""), KEY ""FK_reg_",LOWER(Z1379),"_ID_PAI"" (""ID_PAI""), CONSTRAINT ""FK_reg_",LOWER(Z1379),"_ID_PAI"" FOREIGN KEY (""ID_PAI"") REFERENCES ""reg_",LOWER(Z1379),""" (""ID"")) ENGINE=InnoDB AUTO_INCREMENT=105774 DEFAULT CHARSET=utf8mb4 COLLATE=utf8mb4_0900_ai_ci;"))</f>
        <v>"NUM_DOC" int DEFAULT NULL,</v>
      </c>
      <c r="AB1379" s="190" t="str">
        <f t="shared" si="155"/>
        <v>`reg_d100`.`NUM_DOC`,</v>
      </c>
    </row>
    <row r="1380" spans="10:28" ht="14.5" hidden="1" customHeight="1" x14ac:dyDescent="0.3">
      <c r="J1380" s="187" t="str">
        <f t="shared" si="153"/>
        <v>D100</v>
      </c>
      <c r="K1380" s="181">
        <v>10</v>
      </c>
      <c r="L1380" s="289" t="s">
        <v>1821</v>
      </c>
      <c r="M1380" s="182" t="s">
        <v>1822</v>
      </c>
      <c r="N1380" s="181" t="s">
        <v>27</v>
      </c>
      <c r="O1380" s="181" t="s">
        <v>356</v>
      </c>
      <c r="P1380" s="181" t="s">
        <v>28</v>
      </c>
      <c r="Q1380" s="192" t="str">
        <f t="shared" si="154"/>
        <v>Campo</v>
      </c>
      <c r="R1380" s="192" t="s">
        <v>27</v>
      </c>
      <c r="S1380" s="191" t="str">
        <f t="shared" si="156"/>
        <v/>
      </c>
      <c r="T1380" s="192" t="str">
        <f t="shared" si="157"/>
        <v>&lt;campo posicao="10"&gt;
&lt;coluna&gt;CHV_CTE&lt;/coluna&gt;
&lt;descricao&gt;Chave do Conhecimento de Transporte Eletrônico&lt;/descricao&gt;
&lt;tipo&gt;C&lt;/tipo&gt;
&lt;/campo&gt;</v>
      </c>
      <c r="U1380" s="192" t="str">
        <f t="shared" si="152"/>
        <v>&lt;campo posicao="10"&gt;
&lt;coluna&gt;CHV_CTE&lt;/coluna&gt;
&lt;descricao&gt;Chave do Conhecimento de Transporte Eletrônico&lt;/descricao&gt;
&lt;tipo&gt;C&lt;/tipo&gt;
&lt;/campo&gt;</v>
      </c>
      <c r="V1380" s="192" t="str">
        <f t="shared" si="158"/>
        <v>{"Column11", "CHV_CTE"},</v>
      </c>
      <c r="W1380" s="191" t="str">
        <f>IF(Q1380="Campo","@Campos(posicao = "&amp;K1380&amp;", tipo = '"&amp;R1380&amp;"')@Column(name = """&amp;L1380&amp;""")"&amp;IF(R1380="D","@Temporal(TemporalType.DATE)","")&amp;"private "&amp;VLOOKUP(TEXT(R1380,"@"),Apoio!A:B,2,0)&amp;" "&amp;SUBSTITUTE(LOWER(LEFT(L1380,1))&amp;RIGHT(PROPER(L1380),LEN(L1380)-1),"_","")&amp;";",IF(ISNUMBER(Q1380),IF(R1380="R","@Entity@Table(name = ""reg_"&amp;LOWER(J1380)&amp;""")@XmlRootElement","")&amp;VLOOKUP(J1380,Blocos!D:I,6,0)&amp;Apoio!$E$1&amp;Y1380,""))</f>
        <v>@Campos(posicao = 10, tipo = 'C')@Column(name = "CHV_CTE")private String chvCte;</v>
      </c>
      <c r="X1380" s="190" t="str">
        <f>IF(ISNUMBER(Q1380),COUNTIF(Blocos!G:G,J1380),"")</f>
        <v/>
      </c>
      <c r="Y1380" s="190" t="str">
        <f>IF(OR(X1380=0,X1380=""),"",VLOOKUP(SUMIFS(Blocos!A:A,Blocos!H:H,'EFD REGISTROS e Campos (2)'!X1380,Blocos!G:G,'EFD REGISTROS e Campos (2)'!J1380),Blocos!A:L,12,0))</f>
        <v/>
      </c>
      <c r="Z1380" s="190" t="str">
        <f>IF(ISNUMBER(Q1381),VLOOKUP(J1380,Blocos!D:G,4,0),"")</f>
        <v/>
      </c>
      <c r="AA1380" s="190" t="str">
        <f>IF(ISNUMBER(Q1380),CONCATENATE("CREATE TABLE ""reg_",LOWER(J1380),""" (""ID"" bigint NOT NULL AUTO_INCREMENT,  ""HASHFILE"" varchar(255) DEFAULT NULL, ""ID_PAI"" bigint NOT NULL,"),IF(Q1380="Campo",CONCATENATE("""",L1380,""" ",VLOOKUP(R1380,Apoio!A:C,3,0)),""))&amp;IF(Z1380="","",CONCATENATE("PRIMARY KEY (""ID""), KEY ""FK_reg_",LOWER(Z1380),"_ID_PAI"" (""ID_PAI""), CONSTRAINT ""FK_reg_",LOWER(Z1380),"_ID_PAI"" FOREIGN KEY (""ID_PAI"") REFERENCES ""reg_",LOWER(Z1380),""" (""ID"")) ENGINE=InnoDB AUTO_INCREMENT=105774 DEFAULT CHARSET=utf8mb4 COLLATE=utf8mb4_0900_ai_ci;"))</f>
        <v>"CHV_CTE" varchar(255) DEFAULT NULL,</v>
      </c>
      <c r="AB1380" s="190" t="str">
        <f t="shared" si="155"/>
        <v>`reg_d100`.`CHV_CTE`,</v>
      </c>
    </row>
    <row r="1381" spans="10:28" ht="14.5" hidden="1" customHeight="1" x14ac:dyDescent="0.3">
      <c r="J1381" s="187" t="str">
        <f t="shared" si="153"/>
        <v>D100</v>
      </c>
      <c r="K1381" s="181">
        <v>11</v>
      </c>
      <c r="L1381" s="289" t="s">
        <v>357</v>
      </c>
      <c r="M1381" s="182" t="s">
        <v>667</v>
      </c>
      <c r="N1381" s="181" t="s">
        <v>32</v>
      </c>
      <c r="O1381" s="181" t="s">
        <v>40</v>
      </c>
      <c r="P1381" s="181" t="s">
        <v>28</v>
      </c>
      <c r="Q1381" s="192" t="str">
        <f t="shared" si="154"/>
        <v>Campo</v>
      </c>
      <c r="R1381" s="192" t="s">
        <v>3605</v>
      </c>
      <c r="S1381" s="191" t="str">
        <f t="shared" si="156"/>
        <v/>
      </c>
      <c r="T1381" s="192" t="str">
        <f t="shared" si="157"/>
        <v>&lt;campo posicao="11"&gt;
&lt;coluna&gt;DT_DOC&lt;/coluna&gt;
&lt;descricao&gt;Data da emissão do documento fiscal&lt;/descricao&gt;
&lt;tipo&gt;D&lt;/tipo&gt;
&lt;/campo&gt;</v>
      </c>
      <c r="U1381" s="192" t="str">
        <f t="shared" si="152"/>
        <v>&lt;campo posicao="11"&gt;
&lt;coluna&gt;DT_DOC&lt;/coluna&gt;
&lt;descricao&gt;Data da emissão do documento fiscal&lt;/descricao&gt;
&lt;tipo&gt;D&lt;/tipo&gt;
&lt;/campo&gt;</v>
      </c>
      <c r="V1381" s="192" t="str">
        <f t="shared" si="158"/>
        <v>{"Column12", "DT_DOC"},</v>
      </c>
      <c r="W1381" s="191" t="str">
        <f>IF(Q1381="Campo","@Campos(posicao = "&amp;K1381&amp;", tipo = '"&amp;R1381&amp;"')@Column(name = """&amp;L1381&amp;""")"&amp;IF(R1381="D","@Temporal(TemporalType.DATE)","")&amp;"private "&amp;VLOOKUP(TEXT(R1381,"@"),Apoio!A:B,2,0)&amp;" "&amp;SUBSTITUTE(LOWER(LEFT(L1381,1))&amp;RIGHT(PROPER(L1381),LEN(L1381)-1),"_","")&amp;";",IF(ISNUMBER(Q1381),IF(R1381="R","@Entity@Table(name = ""reg_"&amp;LOWER(J1381)&amp;""")@XmlRootElement","")&amp;VLOOKUP(J1381,Blocos!D:I,6,0)&amp;Apoio!$E$1&amp;Y1381,""))</f>
        <v>@Campos(posicao = 11, tipo = 'D')@Column(name = "DT_DOC")@Temporal(TemporalType.DATE)private Date dtDoc;</v>
      </c>
      <c r="X1381" s="190" t="str">
        <f>IF(ISNUMBER(Q1381),COUNTIF(Blocos!G:G,J1381),"")</f>
        <v/>
      </c>
      <c r="Y1381" s="190" t="str">
        <f>IF(OR(X1381=0,X1381=""),"",VLOOKUP(SUMIFS(Blocos!A:A,Blocos!H:H,'EFD REGISTROS e Campos (2)'!X1381,Blocos!G:G,'EFD REGISTROS e Campos (2)'!J1381),Blocos!A:L,12,0))</f>
        <v/>
      </c>
      <c r="Z1381" s="190" t="str">
        <f>IF(ISNUMBER(Q1382),VLOOKUP(J1381,Blocos!D:G,4,0),"")</f>
        <v/>
      </c>
      <c r="AA1381" s="190" t="str">
        <f>IF(ISNUMBER(Q1381),CONCATENATE("CREATE TABLE ""reg_",LOWER(J1381),""" (""ID"" bigint NOT NULL AUTO_INCREMENT,  ""HASHFILE"" varchar(255) DEFAULT NULL, ""ID_PAI"" bigint NOT NULL,"),IF(Q1381="Campo",CONCATENATE("""",L1381,""" ",VLOOKUP(R1381,Apoio!A:C,3,0)),""))&amp;IF(Z1381="","",CONCATENATE("PRIMARY KEY (""ID""), KEY ""FK_reg_",LOWER(Z1381),"_ID_PAI"" (""ID_PAI""), CONSTRAINT ""FK_reg_",LOWER(Z1381),"_ID_PAI"" FOREIGN KEY (""ID_PAI"") REFERENCES ""reg_",LOWER(Z1381),""" (""ID"")) ENGINE=InnoDB AUTO_INCREMENT=105774 DEFAULT CHARSET=utf8mb4 COLLATE=utf8mb4_0900_ai_ci;"))</f>
        <v>"DT_DOC" date DEFAULT NULL,</v>
      </c>
      <c r="AB1381" s="190" t="str">
        <f t="shared" si="155"/>
        <v>`reg_d100`.`DT_DOC`,</v>
      </c>
    </row>
    <row r="1382" spans="10:28" ht="14.5" hidden="1" customHeight="1" x14ac:dyDescent="0.3">
      <c r="J1382" s="187" t="str">
        <f t="shared" si="153"/>
        <v>D100</v>
      </c>
      <c r="K1382" s="181">
        <v>12</v>
      </c>
      <c r="L1382" s="289" t="s">
        <v>1823</v>
      </c>
      <c r="M1382" s="182" t="s">
        <v>1824</v>
      </c>
      <c r="N1382" s="181" t="s">
        <v>32</v>
      </c>
      <c r="O1382" s="181" t="s">
        <v>40</v>
      </c>
      <c r="P1382" s="181" t="s">
        <v>28</v>
      </c>
      <c r="Q1382" s="192" t="str">
        <f t="shared" si="154"/>
        <v>Campo</v>
      </c>
      <c r="R1382" s="192" t="s">
        <v>3605</v>
      </c>
      <c r="S1382" s="191" t="str">
        <f t="shared" si="156"/>
        <v/>
      </c>
      <c r="T1382" s="192" t="str">
        <f t="shared" si="157"/>
        <v>&lt;campo posicao="12"&gt;
&lt;coluna&gt;DT_A_P&lt;/coluna&gt;
&lt;descricao&gt;Data da aquisição ou da prestação do serviço&lt;/descricao&gt;
&lt;tipo&gt;D&lt;/tipo&gt;
&lt;/campo&gt;</v>
      </c>
      <c r="U1382" s="192" t="str">
        <f t="shared" si="152"/>
        <v>&lt;campo posicao="12"&gt;
&lt;coluna&gt;DT_A_P&lt;/coluna&gt;
&lt;descricao&gt;Data da aquisição ou da prestação do serviço&lt;/descricao&gt;
&lt;tipo&gt;D&lt;/tipo&gt;
&lt;/campo&gt;</v>
      </c>
      <c r="V1382" s="192" t="str">
        <f t="shared" si="158"/>
        <v>{"Column13", "DT_A_P"},</v>
      </c>
      <c r="W1382" s="191" t="str">
        <f>IF(Q1382="Campo","@Campos(posicao = "&amp;K1382&amp;", tipo = '"&amp;R1382&amp;"')@Column(name = """&amp;L1382&amp;""")"&amp;IF(R1382="D","@Temporal(TemporalType.DATE)","")&amp;"private "&amp;VLOOKUP(TEXT(R1382,"@"),Apoio!A:B,2,0)&amp;" "&amp;SUBSTITUTE(LOWER(LEFT(L1382,1))&amp;RIGHT(PROPER(L1382),LEN(L1382)-1),"_","")&amp;";",IF(ISNUMBER(Q1382),IF(R1382="R","@Entity@Table(name = ""reg_"&amp;LOWER(J1382)&amp;""")@XmlRootElement","")&amp;VLOOKUP(J1382,Blocos!D:I,6,0)&amp;Apoio!$E$1&amp;Y1382,""))</f>
        <v>@Campos(posicao = 12, tipo = 'D')@Column(name = "DT_A_P")@Temporal(TemporalType.DATE)private Date dtAP;</v>
      </c>
      <c r="X1382" s="190" t="str">
        <f>IF(ISNUMBER(Q1382),COUNTIF(Blocos!G:G,J1382),"")</f>
        <v/>
      </c>
      <c r="Y1382" s="190" t="str">
        <f>IF(OR(X1382=0,X1382=""),"",VLOOKUP(SUMIFS(Blocos!A:A,Blocos!H:H,'EFD REGISTROS e Campos (2)'!X1382,Blocos!G:G,'EFD REGISTROS e Campos (2)'!J1382),Blocos!A:L,12,0))</f>
        <v/>
      </c>
      <c r="Z1382" s="190" t="str">
        <f>IF(ISNUMBER(Q1383),VLOOKUP(J1382,Blocos!D:G,4,0),"")</f>
        <v/>
      </c>
      <c r="AA1382" s="190" t="str">
        <f>IF(ISNUMBER(Q1382),CONCATENATE("CREATE TABLE ""reg_",LOWER(J1382),""" (""ID"" bigint NOT NULL AUTO_INCREMENT,  ""HASHFILE"" varchar(255) DEFAULT NULL, ""ID_PAI"" bigint NOT NULL,"),IF(Q1382="Campo",CONCATENATE("""",L1382,""" ",VLOOKUP(R1382,Apoio!A:C,3,0)),""))&amp;IF(Z1382="","",CONCATENATE("PRIMARY KEY (""ID""), KEY ""FK_reg_",LOWER(Z1382),"_ID_PAI"" (""ID_PAI""), CONSTRAINT ""FK_reg_",LOWER(Z1382),"_ID_PAI"" FOREIGN KEY (""ID_PAI"") REFERENCES ""reg_",LOWER(Z1382),""" (""ID"")) ENGINE=InnoDB AUTO_INCREMENT=105774 DEFAULT CHARSET=utf8mb4 COLLATE=utf8mb4_0900_ai_ci;"))</f>
        <v>"DT_A_P" date DEFAULT NULL,</v>
      </c>
      <c r="AB1382" s="190" t="str">
        <f t="shared" si="155"/>
        <v>`reg_d100`.`DT_A_P`,</v>
      </c>
    </row>
    <row r="1383" spans="10:28" ht="14.5" hidden="1" customHeight="1" x14ac:dyDescent="0.3">
      <c r="J1383" s="187" t="str">
        <f t="shared" si="153"/>
        <v>D100</v>
      </c>
      <c r="K1383" s="181">
        <v>13</v>
      </c>
      <c r="L1383" s="289" t="s">
        <v>3636</v>
      </c>
      <c r="M1383" s="182" t="s">
        <v>1826</v>
      </c>
      <c r="N1383" s="181" t="s">
        <v>27</v>
      </c>
      <c r="O1383" s="181" t="s">
        <v>240</v>
      </c>
      <c r="P1383" s="181" t="s">
        <v>28</v>
      </c>
      <c r="Q1383" s="192" t="str">
        <f t="shared" si="154"/>
        <v>Campo</v>
      </c>
      <c r="R1383" s="192" t="s">
        <v>3607</v>
      </c>
      <c r="S1383" s="191" t="str">
        <f t="shared" si="156"/>
        <v/>
      </c>
      <c r="T1383" s="192" t="str">
        <f t="shared" si="157"/>
        <v>&lt;campo posicao="13"&gt;
&lt;coluna&gt;TP_CT_E&lt;/coluna&gt;
&lt;descricao&gt;Tipo de Conhecimento de Transporte Eletrônico conforme definido no Manual de Integração do CT-e&lt;/descricao&gt;
&lt;tipo&gt;I&lt;/tipo&gt;
&lt;/campo&gt;</v>
      </c>
      <c r="U1383" s="192" t="str">
        <f t="shared" si="152"/>
        <v>&lt;campo posicao="13"&gt;
&lt;coluna&gt;TP_CT_E&lt;/coluna&gt;
&lt;descricao&gt;Tipo de Conhecimento de Transporte Eletrônico conforme definido no Manual de Integração do CT-e&lt;/descricao&gt;
&lt;tipo&gt;I&lt;/tipo&gt;
&lt;/campo&gt;</v>
      </c>
      <c r="V1383" s="192" t="str">
        <f t="shared" si="158"/>
        <v>{"Column14", "TP_CT_E"},</v>
      </c>
      <c r="W1383" s="191" t="str">
        <f>IF(Q1383="Campo","@Campos(posicao = "&amp;K1383&amp;", tipo = '"&amp;R1383&amp;"')@Column(name = """&amp;L1383&amp;""")"&amp;IF(R1383="D","@Temporal(TemporalType.DATE)","")&amp;"private "&amp;VLOOKUP(TEXT(R1383,"@"),Apoio!A:B,2,0)&amp;" "&amp;SUBSTITUTE(LOWER(LEFT(L1383,1))&amp;RIGHT(PROPER(L1383),LEN(L1383)-1),"_","")&amp;";",IF(ISNUMBER(Q1383),IF(R1383="R","@Entity@Table(name = ""reg_"&amp;LOWER(J1383)&amp;""")@XmlRootElement","")&amp;VLOOKUP(J1383,Blocos!D:I,6,0)&amp;Apoio!$E$1&amp;Y1383,""))</f>
        <v>@Campos(posicao = 13, tipo = 'I')@Column(name = "TP_CT_E")private int tpCtE;</v>
      </c>
      <c r="X1383" s="190" t="str">
        <f>IF(ISNUMBER(Q1383),COUNTIF(Blocos!G:G,J1383),"")</f>
        <v/>
      </c>
      <c r="Y1383" s="190" t="str">
        <f>IF(OR(X1383=0,X1383=""),"",VLOOKUP(SUMIFS(Blocos!A:A,Blocos!H:H,'EFD REGISTROS e Campos (2)'!X1383,Blocos!G:G,'EFD REGISTROS e Campos (2)'!J1383),Blocos!A:L,12,0))</f>
        <v/>
      </c>
      <c r="Z1383" s="190" t="str">
        <f>IF(ISNUMBER(Q1384),VLOOKUP(J1383,Blocos!D:G,4,0),"")</f>
        <v/>
      </c>
      <c r="AA1383" s="190" t="str">
        <f>IF(ISNUMBER(Q1383),CONCATENATE("CREATE TABLE ""reg_",LOWER(J1383),""" (""ID"" bigint NOT NULL AUTO_INCREMENT,  ""HASHFILE"" varchar(255) DEFAULT NULL, ""ID_PAI"" bigint NOT NULL,"),IF(Q1383="Campo",CONCATENATE("""",L1383,""" ",VLOOKUP(R1383,Apoio!A:C,3,0)),""))&amp;IF(Z1383="","",CONCATENATE("PRIMARY KEY (""ID""), KEY ""FK_reg_",LOWER(Z1383),"_ID_PAI"" (""ID_PAI""), CONSTRAINT ""FK_reg_",LOWER(Z1383),"_ID_PAI"" FOREIGN KEY (""ID_PAI"") REFERENCES ""reg_",LOWER(Z1383),""" (""ID"")) ENGINE=InnoDB AUTO_INCREMENT=105774 DEFAULT CHARSET=utf8mb4 COLLATE=utf8mb4_0900_ai_ci;"))</f>
        <v>"TP_CT_E" int DEFAULT NULL,</v>
      </c>
      <c r="AB1383" s="190" t="str">
        <f t="shared" si="155"/>
        <v>`reg_d100`.`TP_CT_E`,</v>
      </c>
    </row>
    <row r="1384" spans="10:28" ht="14.5" hidden="1" customHeight="1" x14ac:dyDescent="0.3">
      <c r="J1384" s="187" t="str">
        <f t="shared" si="153"/>
        <v>D100</v>
      </c>
      <c r="K1384" s="181">
        <v>14</v>
      </c>
      <c r="L1384" s="289" t="s">
        <v>1827</v>
      </c>
      <c r="M1384" s="182" t="s">
        <v>1828</v>
      </c>
      <c r="N1384" s="181" t="s">
        <v>27</v>
      </c>
      <c r="O1384" s="181" t="s">
        <v>356</v>
      </c>
      <c r="P1384" s="181" t="s">
        <v>28</v>
      </c>
      <c r="Q1384" s="192" t="str">
        <f t="shared" si="154"/>
        <v>Campo</v>
      </c>
      <c r="R1384" s="192" t="s">
        <v>27</v>
      </c>
      <c r="S1384" s="191" t="str">
        <f t="shared" si="156"/>
        <v/>
      </c>
      <c r="T1384" s="192" t="str">
        <f t="shared" si="157"/>
        <v>&lt;campo posicao="14"&gt;
&lt;coluna&gt;CHV_CTE_REF&lt;/coluna&gt;
&lt;descricao&gt;Chave do Bilhete de Passagem Eletrônico substituído&lt;/descricao&gt;
&lt;tipo&gt;C&lt;/tipo&gt;
&lt;/campo&gt;</v>
      </c>
      <c r="U1384" s="192" t="str">
        <f t="shared" si="152"/>
        <v>&lt;campo posicao="14"&gt;
&lt;coluna&gt;CHV_CTE_REF&lt;/coluna&gt;
&lt;descricao&gt;Chave do Bilhete de Passagem Eletrônico substituído&lt;/descricao&gt;
&lt;tipo&gt;C&lt;/tipo&gt;
&lt;/campo&gt;</v>
      </c>
      <c r="V1384" s="192" t="str">
        <f t="shared" si="158"/>
        <v>{"Column15", "CHV_CTE_REF"},</v>
      </c>
      <c r="W1384" s="191" t="str">
        <f>IF(Q1384="Campo","@Campos(posicao = "&amp;K1384&amp;", tipo = '"&amp;R1384&amp;"')@Column(name = """&amp;L1384&amp;""")"&amp;IF(R1384="D","@Temporal(TemporalType.DATE)","")&amp;"private "&amp;VLOOKUP(TEXT(R1384,"@"),Apoio!A:B,2,0)&amp;" "&amp;SUBSTITUTE(LOWER(LEFT(L1384,1))&amp;RIGHT(PROPER(L1384),LEN(L1384)-1),"_","")&amp;";",IF(ISNUMBER(Q1384),IF(R1384="R","@Entity@Table(name = ""reg_"&amp;LOWER(J1384)&amp;""")@XmlRootElement","")&amp;VLOOKUP(J1384,Blocos!D:I,6,0)&amp;Apoio!$E$1&amp;Y1384,""))</f>
        <v>@Campos(posicao = 14, tipo = 'C')@Column(name = "CHV_CTE_REF")private String chvCteRef;</v>
      </c>
      <c r="X1384" s="190" t="str">
        <f>IF(ISNUMBER(Q1384),COUNTIF(Blocos!G:G,J1384),"")</f>
        <v/>
      </c>
      <c r="Y1384" s="190" t="str">
        <f>IF(OR(X1384=0,X1384=""),"",VLOOKUP(SUMIFS(Blocos!A:A,Blocos!H:H,'EFD REGISTROS e Campos (2)'!X1384,Blocos!G:G,'EFD REGISTROS e Campos (2)'!J1384),Blocos!A:L,12,0))</f>
        <v/>
      </c>
      <c r="Z1384" s="190" t="str">
        <f>IF(ISNUMBER(Q1385),VLOOKUP(J1384,Blocos!D:G,4,0),"")</f>
        <v/>
      </c>
      <c r="AA1384" s="190" t="str">
        <f>IF(ISNUMBER(Q1384),CONCATENATE("CREATE TABLE ""reg_",LOWER(J1384),""" (""ID"" bigint NOT NULL AUTO_INCREMENT,  ""HASHFILE"" varchar(255) DEFAULT NULL, ""ID_PAI"" bigint NOT NULL,"),IF(Q1384="Campo",CONCATENATE("""",L1384,""" ",VLOOKUP(R1384,Apoio!A:C,3,0)),""))&amp;IF(Z1384="","",CONCATENATE("PRIMARY KEY (""ID""), KEY ""FK_reg_",LOWER(Z1384),"_ID_PAI"" (""ID_PAI""), CONSTRAINT ""FK_reg_",LOWER(Z1384),"_ID_PAI"" FOREIGN KEY (""ID_PAI"") REFERENCES ""reg_",LOWER(Z1384),""" (""ID"")) ENGINE=InnoDB AUTO_INCREMENT=105774 DEFAULT CHARSET=utf8mb4 COLLATE=utf8mb4_0900_ai_ci;"))</f>
        <v>"CHV_CTE_REF" varchar(255) DEFAULT NULL,</v>
      </c>
      <c r="AB1384" s="190" t="str">
        <f t="shared" si="155"/>
        <v>`reg_d100`.`CHV_CTE_REF`,</v>
      </c>
    </row>
    <row r="1385" spans="10:28" ht="14.5" hidden="1" customHeight="1" x14ac:dyDescent="0.3">
      <c r="J1385" s="187" t="str">
        <f t="shared" si="153"/>
        <v>D100</v>
      </c>
      <c r="K1385" s="181">
        <v>15</v>
      </c>
      <c r="L1385" s="289" t="s">
        <v>537</v>
      </c>
      <c r="M1385" s="182" t="s">
        <v>538</v>
      </c>
      <c r="N1385" s="181" t="s">
        <v>32</v>
      </c>
      <c r="O1385" s="181" t="s">
        <v>28</v>
      </c>
      <c r="P1385" s="181">
        <v>2</v>
      </c>
      <c r="Q1385" s="192" t="str">
        <f t="shared" si="154"/>
        <v>Campo</v>
      </c>
      <c r="R1385" s="192" t="s">
        <v>3606</v>
      </c>
      <c r="S1385" s="191" t="str">
        <f t="shared" si="156"/>
        <v/>
      </c>
      <c r="T1385" s="192" t="str">
        <f t="shared" si="157"/>
        <v>&lt;campo posicao="15"&gt;
&lt;coluna&gt;VL_DOC&lt;/coluna&gt;
&lt;descricao&gt;Valor total do documento fiscal&lt;/descricao&gt;
&lt;tipo&gt;R&lt;/tipo&gt;
&lt;/campo&gt;</v>
      </c>
      <c r="U1385" s="192" t="str">
        <f t="shared" si="152"/>
        <v>&lt;campo posicao="15"&gt;
&lt;coluna&gt;VL_DOC&lt;/coluna&gt;
&lt;descricao&gt;Valor total do documento fiscal&lt;/descricao&gt;
&lt;tipo&gt;R&lt;/tipo&gt;
&lt;/campo&gt;</v>
      </c>
      <c r="V1385" s="192" t="str">
        <f t="shared" si="158"/>
        <v>{"Column16", "VL_DOC"},</v>
      </c>
      <c r="W1385" s="191" t="str">
        <f>IF(Q1385="Campo","@Campos(posicao = "&amp;K1385&amp;", tipo = '"&amp;R1385&amp;"')@Column(name = """&amp;L1385&amp;""")"&amp;IF(R1385="D","@Temporal(TemporalType.DATE)","")&amp;"private "&amp;VLOOKUP(TEXT(R1385,"@"),Apoio!A:B,2,0)&amp;" "&amp;SUBSTITUTE(LOWER(LEFT(L1385,1))&amp;RIGHT(PROPER(L1385),LEN(L1385)-1),"_","")&amp;";",IF(ISNUMBER(Q1385),IF(R1385="R","@Entity@Table(name = ""reg_"&amp;LOWER(J1385)&amp;""")@XmlRootElement","")&amp;VLOOKUP(J1385,Blocos!D:I,6,0)&amp;Apoio!$E$1&amp;Y1385,""))</f>
        <v>@Campos(posicao = 15, tipo = 'R')@Column(name = "VL_DOC")private BigDecimal vlDoc;</v>
      </c>
      <c r="X1385" s="190" t="str">
        <f>IF(ISNUMBER(Q1385),COUNTIF(Blocos!G:G,J1385),"")</f>
        <v/>
      </c>
      <c r="Y1385" s="190" t="str">
        <f>IF(OR(X1385=0,X1385=""),"",VLOOKUP(SUMIFS(Blocos!A:A,Blocos!H:H,'EFD REGISTROS e Campos (2)'!X1385,Blocos!G:G,'EFD REGISTROS e Campos (2)'!J1385),Blocos!A:L,12,0))</f>
        <v/>
      </c>
      <c r="Z1385" s="190" t="str">
        <f>IF(ISNUMBER(Q1386),VLOOKUP(J1385,Blocos!D:G,4,0),"")</f>
        <v/>
      </c>
      <c r="AA1385" s="190" t="str">
        <f>IF(ISNUMBER(Q1385),CONCATENATE("CREATE TABLE ""reg_",LOWER(J1385),""" (""ID"" bigint NOT NULL AUTO_INCREMENT,  ""HASHFILE"" varchar(255) DEFAULT NULL, ""ID_PAI"" bigint NOT NULL,"),IF(Q1385="Campo",CONCATENATE("""",L1385,""" ",VLOOKUP(R1385,Apoio!A:C,3,0)),""))&amp;IF(Z1385="","",CONCATENATE("PRIMARY KEY (""ID""), KEY ""FK_reg_",LOWER(Z1385),"_ID_PAI"" (""ID_PAI""), CONSTRAINT ""FK_reg_",LOWER(Z1385),"_ID_PAI"" FOREIGN KEY (""ID_PAI"") REFERENCES ""reg_",LOWER(Z1385),""" (""ID"")) ENGINE=InnoDB AUTO_INCREMENT=105774 DEFAULT CHARSET=utf8mb4 COLLATE=utf8mb4_0900_ai_ci;"))</f>
        <v>"VL_DOC" decimal(15,6) DEFAULT NULL,</v>
      </c>
      <c r="AB1385" s="190" t="str">
        <f t="shared" si="155"/>
        <v>`reg_d100`.`VL_DOC`,</v>
      </c>
    </row>
    <row r="1386" spans="10:28" ht="14.5" hidden="1" customHeight="1" x14ac:dyDescent="0.3">
      <c r="J1386" s="187" t="str">
        <f t="shared" si="153"/>
        <v>D100</v>
      </c>
      <c r="K1386" s="181">
        <v>16</v>
      </c>
      <c r="L1386" s="289" t="s">
        <v>546</v>
      </c>
      <c r="M1386" s="182" t="s">
        <v>547</v>
      </c>
      <c r="N1386" s="181" t="s">
        <v>32</v>
      </c>
      <c r="O1386" s="181" t="s">
        <v>28</v>
      </c>
      <c r="P1386" s="181">
        <v>2</v>
      </c>
      <c r="Q1386" s="192" t="str">
        <f t="shared" si="154"/>
        <v>Campo</v>
      </c>
      <c r="R1386" s="192" t="s">
        <v>3606</v>
      </c>
      <c r="S1386" s="191" t="str">
        <f t="shared" si="156"/>
        <v/>
      </c>
      <c r="T1386" s="192" t="str">
        <f t="shared" si="157"/>
        <v>&lt;campo posicao="16"&gt;
&lt;coluna&gt;VL_DESC&lt;/coluna&gt;
&lt;descricao&gt;Valor total do desconto&lt;/descricao&gt;
&lt;tipo&gt;R&lt;/tipo&gt;
&lt;/campo&gt;</v>
      </c>
      <c r="U1386" s="192" t="str">
        <f t="shared" si="152"/>
        <v>&lt;campo posicao="16"&gt;
&lt;coluna&gt;VL_DESC&lt;/coluna&gt;
&lt;descricao&gt;Valor total do desconto&lt;/descricao&gt;
&lt;tipo&gt;R&lt;/tipo&gt;
&lt;/campo&gt;</v>
      </c>
      <c r="V1386" s="192" t="str">
        <f t="shared" si="158"/>
        <v>{"Column17", "VL_DESC"},</v>
      </c>
      <c r="W1386" s="191" t="str">
        <f>IF(Q1386="Campo","@Campos(posicao = "&amp;K1386&amp;", tipo = '"&amp;R1386&amp;"')@Column(name = """&amp;L1386&amp;""")"&amp;IF(R1386="D","@Temporal(TemporalType.DATE)","")&amp;"private "&amp;VLOOKUP(TEXT(R1386,"@"),Apoio!A:B,2,0)&amp;" "&amp;SUBSTITUTE(LOWER(LEFT(L1386,1))&amp;RIGHT(PROPER(L1386),LEN(L1386)-1),"_","")&amp;";",IF(ISNUMBER(Q1386),IF(R1386="R","@Entity@Table(name = ""reg_"&amp;LOWER(J1386)&amp;""")@XmlRootElement","")&amp;VLOOKUP(J1386,Blocos!D:I,6,0)&amp;Apoio!$E$1&amp;Y1386,""))</f>
        <v>@Campos(posicao = 16, tipo = 'R')@Column(name = "VL_DESC")private BigDecimal vlDesc;</v>
      </c>
      <c r="X1386" s="190" t="str">
        <f>IF(ISNUMBER(Q1386),COUNTIF(Blocos!G:G,J1386),"")</f>
        <v/>
      </c>
      <c r="Y1386" s="190" t="str">
        <f>IF(OR(X1386=0,X1386=""),"",VLOOKUP(SUMIFS(Blocos!A:A,Blocos!H:H,'EFD REGISTROS e Campos (2)'!X1386,Blocos!G:G,'EFD REGISTROS e Campos (2)'!J1386),Blocos!A:L,12,0))</f>
        <v/>
      </c>
      <c r="Z1386" s="190" t="str">
        <f>IF(ISNUMBER(Q1387),VLOOKUP(J1386,Blocos!D:G,4,0),"")</f>
        <v/>
      </c>
      <c r="AA1386" s="190" t="str">
        <f>IF(ISNUMBER(Q1386),CONCATENATE("CREATE TABLE ""reg_",LOWER(J1386),""" (""ID"" bigint NOT NULL AUTO_INCREMENT,  ""HASHFILE"" varchar(255) DEFAULT NULL, ""ID_PAI"" bigint NOT NULL,"),IF(Q1386="Campo",CONCATENATE("""",L1386,""" ",VLOOKUP(R1386,Apoio!A:C,3,0)),""))&amp;IF(Z1386="","",CONCATENATE("PRIMARY KEY (""ID""), KEY ""FK_reg_",LOWER(Z1386),"_ID_PAI"" (""ID_PAI""), CONSTRAINT ""FK_reg_",LOWER(Z1386),"_ID_PAI"" FOREIGN KEY (""ID_PAI"") REFERENCES ""reg_",LOWER(Z1386),""" (""ID"")) ENGINE=InnoDB AUTO_INCREMENT=105774 DEFAULT CHARSET=utf8mb4 COLLATE=utf8mb4_0900_ai_ci;"))</f>
        <v>"VL_DESC" decimal(15,6) DEFAULT NULL,</v>
      </c>
      <c r="AB1386" s="190" t="str">
        <f t="shared" si="155"/>
        <v>`reg_d100`.`VL_DESC`,</v>
      </c>
    </row>
    <row r="1387" spans="10:28" ht="14.5" hidden="1" customHeight="1" x14ac:dyDescent="0.3">
      <c r="J1387" s="187" t="str">
        <f t="shared" si="153"/>
        <v>D100</v>
      </c>
      <c r="K1387" s="196">
        <v>17</v>
      </c>
      <c r="L1387" s="285" t="s">
        <v>552</v>
      </c>
      <c r="M1387" s="182" t="s">
        <v>553</v>
      </c>
      <c r="N1387" s="196" t="s">
        <v>27</v>
      </c>
      <c r="O1387" s="196" t="s">
        <v>240</v>
      </c>
      <c r="P1387" s="196" t="s">
        <v>28</v>
      </c>
      <c r="Q1387" s="192" t="str">
        <f t="shared" si="154"/>
        <v>Campo</v>
      </c>
      <c r="R1387" s="192" t="s">
        <v>27</v>
      </c>
      <c r="S1387" s="191" t="str">
        <f t="shared" si="156"/>
        <v/>
      </c>
      <c r="T1387" s="192" t="str">
        <f t="shared" si="157"/>
        <v>&lt;campo posicao="17"&gt;
&lt;coluna&gt;IND_FRT&lt;/coluna&gt;
&lt;descricao&gt;Indicador do tipo do frete:&lt;/descricao&gt;
&lt;tipo&gt;C&lt;/tipo&gt;
&lt;/campo&gt;</v>
      </c>
      <c r="U1387" s="192" t="str">
        <f t="shared" si="152"/>
        <v>&lt;campo posicao="17"&gt;
&lt;coluna&gt;IND_FRT&lt;/coluna&gt;
&lt;descricao&gt;Indicador do tipo do frete:&lt;/descricao&gt;
&lt;tipo&gt;C&lt;/tipo&gt;
&lt;/campo&gt;</v>
      </c>
      <c r="V1387" s="192" t="str">
        <f t="shared" si="158"/>
        <v>{"Column18", "IND_FRT"},</v>
      </c>
      <c r="W1387" s="191" t="str">
        <f>IF(Q1387="Campo","@Campos(posicao = "&amp;K1387&amp;", tipo = '"&amp;R1387&amp;"')@Column(name = """&amp;L1387&amp;""")"&amp;IF(R1387="D","@Temporal(TemporalType.DATE)","")&amp;"private "&amp;VLOOKUP(TEXT(R1387,"@"),Apoio!A:B,2,0)&amp;" "&amp;SUBSTITUTE(LOWER(LEFT(L1387,1))&amp;RIGHT(PROPER(L1387),LEN(L1387)-1),"_","")&amp;";",IF(ISNUMBER(Q1387),IF(R1387="R","@Entity@Table(name = ""reg_"&amp;LOWER(J1387)&amp;""")@XmlRootElement","")&amp;VLOOKUP(J1387,Blocos!D:I,6,0)&amp;Apoio!$E$1&amp;Y1387,""))</f>
        <v>@Campos(posicao = 17, tipo = 'C')@Column(name = "IND_FRT")private String indFrt;</v>
      </c>
      <c r="X1387" s="190" t="str">
        <f>IF(ISNUMBER(Q1387),COUNTIF(Blocos!G:G,J1387),"")</f>
        <v/>
      </c>
      <c r="Y1387" s="190" t="str">
        <f>IF(OR(X1387=0,X1387=""),"",VLOOKUP(SUMIFS(Blocos!A:A,Blocos!H:H,'EFD REGISTROS e Campos (2)'!X1387,Blocos!G:G,'EFD REGISTROS e Campos (2)'!J1387),Blocos!A:L,12,0))</f>
        <v/>
      </c>
      <c r="Z1387" s="190" t="str">
        <f>IF(ISNUMBER(Q1388),VLOOKUP(J1387,Blocos!D:G,4,0),"")</f>
        <v/>
      </c>
      <c r="AA1387" s="190" t="str">
        <f>IF(ISNUMBER(Q1387),CONCATENATE("CREATE TABLE ""reg_",LOWER(J1387),""" (""ID"" bigint NOT NULL AUTO_INCREMENT,  ""HASHFILE"" varchar(255) DEFAULT NULL, ""ID_PAI"" bigint NOT NULL,"),IF(Q1387="Campo",CONCATENATE("""",L1387,""" ",VLOOKUP(R1387,Apoio!A:C,3,0)),""))&amp;IF(Z1387="","",CONCATENATE("PRIMARY KEY (""ID""), KEY ""FK_reg_",LOWER(Z1387),"_ID_PAI"" (""ID_PAI""), CONSTRAINT ""FK_reg_",LOWER(Z1387),"_ID_PAI"" FOREIGN KEY (""ID_PAI"") REFERENCES ""reg_",LOWER(Z1387),""" (""ID"")) ENGINE=InnoDB AUTO_INCREMENT=105774 DEFAULT CHARSET=utf8mb4 COLLATE=utf8mb4_0900_ai_ci;"))</f>
        <v>"IND_FRT" varchar(255) DEFAULT NULL,</v>
      </c>
      <c r="AB1387" s="190" t="str">
        <f t="shared" si="155"/>
        <v>`reg_d100`.`IND_FRT`,</v>
      </c>
    </row>
    <row r="1388" spans="10:28" ht="14.5" hidden="1" customHeight="1" x14ac:dyDescent="0.3">
      <c r="J1388" s="187" t="str">
        <f t="shared" si="153"/>
        <v>D100</v>
      </c>
      <c r="K1388" s="196"/>
      <c r="L1388" s="285"/>
      <c r="M1388" s="182" t="s">
        <v>554</v>
      </c>
      <c r="N1388" s="196"/>
      <c r="O1388" s="196"/>
      <c r="P1388" s="196"/>
      <c r="Q1388" s="192" t="str">
        <f t="shared" si="154"/>
        <v/>
      </c>
      <c r="S1388" s="191" t="str">
        <f t="shared" si="156"/>
        <v/>
      </c>
      <c r="T1388" s="192" t="str">
        <f t="shared" si="157"/>
        <v/>
      </c>
      <c r="U1388" s="192" t="str">
        <f t="shared" si="152"/>
        <v/>
      </c>
      <c r="V1388" s="192" t="str">
        <f t="shared" si="158"/>
        <v/>
      </c>
      <c r="W1388" s="191" t="str">
        <f>IF(Q1388="Campo","@Campos(posicao = "&amp;K1388&amp;", tipo = '"&amp;R1388&amp;"')@Column(name = """&amp;L1388&amp;""")"&amp;IF(R1388="D","@Temporal(TemporalType.DATE)","")&amp;"private "&amp;VLOOKUP(TEXT(R1388,"@"),Apoio!A:B,2,0)&amp;" "&amp;SUBSTITUTE(LOWER(LEFT(L1388,1))&amp;RIGHT(PROPER(L1388),LEN(L1388)-1),"_","")&amp;";",IF(ISNUMBER(Q1388),IF(R1388="R","@Entity@Table(name = ""reg_"&amp;LOWER(J1388)&amp;""")@XmlRootElement","")&amp;VLOOKUP(J1388,Blocos!D:I,6,0)&amp;Apoio!$E$1&amp;Y1388,""))</f>
        <v/>
      </c>
      <c r="X1388" s="190" t="str">
        <f>IF(ISNUMBER(Q1388),COUNTIF(Blocos!G:G,J1388),"")</f>
        <v/>
      </c>
      <c r="Y1388" s="190" t="str">
        <f>IF(OR(X1388=0,X1388=""),"",VLOOKUP(SUMIFS(Blocos!A:A,Blocos!H:H,'EFD REGISTROS e Campos (2)'!X1388,Blocos!G:G,'EFD REGISTROS e Campos (2)'!J1388),Blocos!A:L,12,0))</f>
        <v/>
      </c>
      <c r="Z1388" s="190" t="str">
        <f>IF(ISNUMBER(Q1389),VLOOKUP(J1388,Blocos!D:G,4,0),"")</f>
        <v/>
      </c>
      <c r="AA1388" s="190" t="str">
        <f>IF(ISNUMBER(Q1388),CONCATENATE("CREATE TABLE ""reg_",LOWER(J1388),""" (""ID"" bigint NOT NULL AUTO_INCREMENT,  ""HASHFILE"" varchar(255) DEFAULT NULL, ""ID_PAI"" bigint NOT NULL,"),IF(Q1388="Campo",CONCATENATE("""",L1388,""" ",VLOOKUP(R1388,Apoio!A:C,3,0)),""))&amp;IF(Z1388="","",CONCATENATE("PRIMARY KEY (""ID""), KEY ""FK_reg_",LOWER(Z1388),"_ID_PAI"" (""ID_PAI""), CONSTRAINT ""FK_reg_",LOWER(Z1388),"_ID_PAI"" FOREIGN KEY (""ID_PAI"") REFERENCES ""reg_",LOWER(Z1388),""" (""ID"")) ENGINE=InnoDB AUTO_INCREMENT=105774 DEFAULT CHARSET=utf8mb4 COLLATE=utf8mb4_0900_ai_ci;"))</f>
        <v/>
      </c>
      <c r="AB1388" s="190" t="str">
        <f t="shared" si="155"/>
        <v/>
      </c>
    </row>
    <row r="1389" spans="10:28" ht="14.5" hidden="1" customHeight="1" x14ac:dyDescent="0.3">
      <c r="J1389" s="187" t="str">
        <f t="shared" si="153"/>
        <v>D100</v>
      </c>
      <c r="K1389" s="196"/>
      <c r="L1389" s="285"/>
      <c r="M1389" s="182" t="s">
        <v>555</v>
      </c>
      <c r="N1389" s="196"/>
      <c r="O1389" s="196"/>
      <c r="P1389" s="196"/>
      <c r="Q1389" s="192" t="str">
        <f t="shared" si="154"/>
        <v/>
      </c>
      <c r="S1389" s="191" t="str">
        <f t="shared" si="156"/>
        <v/>
      </c>
      <c r="T1389" s="192" t="str">
        <f t="shared" si="157"/>
        <v/>
      </c>
      <c r="U1389" s="192" t="str">
        <f t="shared" si="152"/>
        <v/>
      </c>
      <c r="V1389" s="192" t="str">
        <f t="shared" si="158"/>
        <v/>
      </c>
      <c r="W1389" s="191" t="str">
        <f>IF(Q1389="Campo","@Campos(posicao = "&amp;K1389&amp;", tipo = '"&amp;R1389&amp;"')@Column(name = """&amp;L1389&amp;""")"&amp;IF(R1389="D","@Temporal(TemporalType.DATE)","")&amp;"private "&amp;VLOOKUP(TEXT(R1389,"@"),Apoio!A:B,2,0)&amp;" "&amp;SUBSTITUTE(LOWER(LEFT(L1389,1))&amp;RIGHT(PROPER(L1389),LEN(L1389)-1),"_","")&amp;";",IF(ISNUMBER(Q1389),IF(R1389="R","@Entity@Table(name = ""reg_"&amp;LOWER(J1389)&amp;""")@XmlRootElement","")&amp;VLOOKUP(J1389,Blocos!D:I,6,0)&amp;Apoio!$E$1&amp;Y1389,""))</f>
        <v/>
      </c>
      <c r="X1389" s="190" t="str">
        <f>IF(ISNUMBER(Q1389),COUNTIF(Blocos!G:G,J1389),"")</f>
        <v/>
      </c>
      <c r="Y1389" s="190" t="str">
        <f>IF(OR(X1389=0,X1389=""),"",VLOOKUP(SUMIFS(Blocos!A:A,Blocos!H:H,'EFD REGISTROS e Campos (2)'!X1389,Blocos!G:G,'EFD REGISTROS e Campos (2)'!J1389),Blocos!A:L,12,0))</f>
        <v/>
      </c>
      <c r="Z1389" s="190" t="str">
        <f>IF(ISNUMBER(Q1390),VLOOKUP(J1389,Blocos!D:G,4,0),"")</f>
        <v/>
      </c>
      <c r="AA1389" s="190" t="str">
        <f>IF(ISNUMBER(Q1389),CONCATENATE("CREATE TABLE ""reg_",LOWER(J1389),""" (""ID"" bigint NOT NULL AUTO_INCREMENT,  ""HASHFILE"" varchar(255) DEFAULT NULL, ""ID_PAI"" bigint NOT NULL,"),IF(Q1389="Campo",CONCATENATE("""",L1389,""" ",VLOOKUP(R1389,Apoio!A:C,3,0)),""))&amp;IF(Z1389="","",CONCATENATE("PRIMARY KEY (""ID""), KEY ""FK_reg_",LOWER(Z1389),"_ID_PAI"" (""ID_PAI""), CONSTRAINT ""FK_reg_",LOWER(Z1389),"_ID_PAI"" FOREIGN KEY (""ID_PAI"") REFERENCES ""reg_",LOWER(Z1389),""" (""ID"")) ENGINE=InnoDB AUTO_INCREMENT=105774 DEFAULT CHARSET=utf8mb4 COLLATE=utf8mb4_0900_ai_ci;"))</f>
        <v/>
      </c>
      <c r="AB1389" s="190" t="str">
        <f t="shared" si="155"/>
        <v/>
      </c>
    </row>
    <row r="1390" spans="10:28" ht="14.5" hidden="1" customHeight="1" x14ac:dyDescent="0.3">
      <c r="J1390" s="187" t="str">
        <f t="shared" si="153"/>
        <v>D100</v>
      </c>
      <c r="K1390" s="196"/>
      <c r="L1390" s="285"/>
      <c r="M1390" s="182" t="s">
        <v>556</v>
      </c>
      <c r="N1390" s="196"/>
      <c r="O1390" s="196"/>
      <c r="P1390" s="196"/>
      <c r="Q1390" s="192" t="str">
        <f t="shared" si="154"/>
        <v/>
      </c>
      <c r="S1390" s="191" t="str">
        <f t="shared" si="156"/>
        <v/>
      </c>
      <c r="T1390" s="192" t="str">
        <f t="shared" si="157"/>
        <v/>
      </c>
      <c r="U1390" s="192" t="str">
        <f t="shared" si="152"/>
        <v/>
      </c>
      <c r="V1390" s="192" t="str">
        <f t="shared" si="158"/>
        <v/>
      </c>
      <c r="W1390" s="191" t="str">
        <f>IF(Q1390="Campo","@Campos(posicao = "&amp;K1390&amp;", tipo = '"&amp;R1390&amp;"')@Column(name = """&amp;L1390&amp;""")"&amp;IF(R1390="D","@Temporal(TemporalType.DATE)","")&amp;"private "&amp;VLOOKUP(TEXT(R1390,"@"),Apoio!A:B,2,0)&amp;" "&amp;SUBSTITUTE(LOWER(LEFT(L1390,1))&amp;RIGHT(PROPER(L1390),LEN(L1390)-1),"_","")&amp;";",IF(ISNUMBER(Q1390),IF(R1390="R","@Entity@Table(name = ""reg_"&amp;LOWER(J1390)&amp;""")@XmlRootElement","")&amp;VLOOKUP(J1390,Blocos!D:I,6,0)&amp;Apoio!$E$1&amp;Y1390,""))</f>
        <v/>
      </c>
      <c r="X1390" s="190" t="str">
        <f>IF(ISNUMBER(Q1390),COUNTIF(Blocos!G:G,J1390),"")</f>
        <v/>
      </c>
      <c r="Y1390" s="190" t="str">
        <f>IF(OR(X1390=0,X1390=""),"",VLOOKUP(SUMIFS(Blocos!A:A,Blocos!H:H,'EFD REGISTROS e Campos (2)'!X1390,Blocos!G:G,'EFD REGISTROS e Campos (2)'!J1390),Blocos!A:L,12,0))</f>
        <v/>
      </c>
      <c r="Z1390" s="190" t="str">
        <f>IF(ISNUMBER(Q1391),VLOOKUP(J1390,Blocos!D:G,4,0),"")</f>
        <v/>
      </c>
      <c r="AA1390" s="190" t="str">
        <f>IF(ISNUMBER(Q1390),CONCATENATE("CREATE TABLE ""reg_",LOWER(J1390),""" (""ID"" bigint NOT NULL AUTO_INCREMENT,  ""HASHFILE"" varchar(255) DEFAULT NULL, ""ID_PAI"" bigint NOT NULL,"),IF(Q1390="Campo",CONCATENATE("""",L1390,""" ",VLOOKUP(R1390,Apoio!A:C,3,0)),""))&amp;IF(Z1390="","",CONCATENATE("PRIMARY KEY (""ID""), KEY ""FK_reg_",LOWER(Z1390),"_ID_PAI"" (""ID_PAI""), CONSTRAINT ""FK_reg_",LOWER(Z1390),"_ID_PAI"" FOREIGN KEY (""ID_PAI"") REFERENCES ""reg_",LOWER(Z1390),""" (""ID"")) ENGINE=InnoDB AUTO_INCREMENT=105774 DEFAULT CHARSET=utf8mb4 COLLATE=utf8mb4_0900_ai_ci;"))</f>
        <v/>
      </c>
      <c r="AB1390" s="190" t="str">
        <f t="shared" si="155"/>
        <v/>
      </c>
    </row>
    <row r="1391" spans="10:28" ht="14.5" hidden="1" customHeight="1" x14ac:dyDescent="0.3">
      <c r="J1391" s="187" t="str">
        <f t="shared" si="153"/>
        <v>D100</v>
      </c>
      <c r="K1391" s="196"/>
      <c r="L1391" s="285"/>
      <c r="M1391" s="182" t="s">
        <v>557</v>
      </c>
      <c r="N1391" s="196"/>
      <c r="O1391" s="196"/>
      <c r="P1391" s="196"/>
      <c r="Q1391" s="192" t="str">
        <f t="shared" si="154"/>
        <v/>
      </c>
      <c r="S1391" s="191" t="str">
        <f t="shared" si="156"/>
        <v/>
      </c>
      <c r="T1391" s="192" t="str">
        <f t="shared" si="157"/>
        <v/>
      </c>
      <c r="U1391" s="192" t="str">
        <f t="shared" si="152"/>
        <v/>
      </c>
      <c r="V1391" s="192" t="str">
        <f t="shared" si="158"/>
        <v/>
      </c>
      <c r="W1391" s="191" t="str">
        <f>IF(Q1391="Campo","@Campos(posicao = "&amp;K1391&amp;", tipo = '"&amp;R1391&amp;"')@Column(name = """&amp;L1391&amp;""")"&amp;IF(R1391="D","@Temporal(TemporalType.DATE)","")&amp;"private "&amp;VLOOKUP(TEXT(R1391,"@"),Apoio!A:B,2,0)&amp;" "&amp;SUBSTITUTE(LOWER(LEFT(L1391,1))&amp;RIGHT(PROPER(L1391),LEN(L1391)-1),"_","")&amp;";",IF(ISNUMBER(Q1391),IF(R1391="R","@Entity@Table(name = ""reg_"&amp;LOWER(J1391)&amp;""")@XmlRootElement","")&amp;VLOOKUP(J1391,Blocos!D:I,6,0)&amp;Apoio!$E$1&amp;Y1391,""))</f>
        <v/>
      </c>
      <c r="X1391" s="190" t="str">
        <f>IF(ISNUMBER(Q1391),COUNTIF(Blocos!G:G,J1391),"")</f>
        <v/>
      </c>
      <c r="Y1391" s="190" t="str">
        <f>IF(OR(X1391=0,X1391=""),"",VLOOKUP(SUMIFS(Blocos!A:A,Blocos!H:H,'EFD REGISTROS e Campos (2)'!X1391,Blocos!G:G,'EFD REGISTROS e Campos (2)'!J1391),Blocos!A:L,12,0))</f>
        <v/>
      </c>
      <c r="Z1391" s="190" t="str">
        <f>IF(ISNUMBER(Q1392),VLOOKUP(J1391,Blocos!D:G,4,0),"")</f>
        <v/>
      </c>
      <c r="AA1391" s="190" t="str">
        <f>IF(ISNUMBER(Q1391),CONCATENATE("CREATE TABLE ""reg_",LOWER(J1391),""" (""ID"" bigint NOT NULL AUTO_INCREMENT,  ""HASHFILE"" varchar(255) DEFAULT NULL, ""ID_PAI"" bigint NOT NULL,"),IF(Q1391="Campo",CONCATENATE("""",L1391,""" ",VLOOKUP(R1391,Apoio!A:C,3,0)),""))&amp;IF(Z1391="","",CONCATENATE("PRIMARY KEY (""ID""), KEY ""FK_reg_",LOWER(Z1391),"_ID_PAI"" (""ID_PAI""), CONSTRAINT ""FK_reg_",LOWER(Z1391),"_ID_PAI"" FOREIGN KEY (""ID_PAI"") REFERENCES ""reg_",LOWER(Z1391),""" (""ID"")) ENGINE=InnoDB AUTO_INCREMENT=105774 DEFAULT CHARSET=utf8mb4 COLLATE=utf8mb4_0900_ai_ci;"))</f>
        <v/>
      </c>
      <c r="AB1391" s="190" t="str">
        <f t="shared" si="155"/>
        <v/>
      </c>
    </row>
    <row r="1392" spans="10:28" ht="14.5" hidden="1" customHeight="1" x14ac:dyDescent="0.3">
      <c r="J1392" s="187" t="str">
        <f t="shared" si="153"/>
        <v>D100</v>
      </c>
      <c r="K1392" s="196"/>
      <c r="L1392" s="285"/>
      <c r="M1392" s="182" t="s">
        <v>544</v>
      </c>
      <c r="N1392" s="196"/>
      <c r="O1392" s="196"/>
      <c r="P1392" s="196"/>
      <c r="Q1392" s="192" t="str">
        <f t="shared" si="154"/>
        <v/>
      </c>
      <c r="S1392" s="191" t="str">
        <f t="shared" si="156"/>
        <v/>
      </c>
      <c r="T1392" s="192" t="str">
        <f t="shared" si="157"/>
        <v/>
      </c>
      <c r="U1392" s="192" t="str">
        <f t="shared" si="152"/>
        <v/>
      </c>
      <c r="V1392" s="192" t="str">
        <f t="shared" si="158"/>
        <v/>
      </c>
      <c r="W1392" s="191" t="str">
        <f>IF(Q1392="Campo","@Campos(posicao = "&amp;K1392&amp;", tipo = '"&amp;R1392&amp;"')@Column(name = """&amp;L1392&amp;""")"&amp;IF(R1392="D","@Temporal(TemporalType.DATE)","")&amp;"private "&amp;VLOOKUP(TEXT(R1392,"@"),Apoio!A:B,2,0)&amp;" "&amp;SUBSTITUTE(LOWER(LEFT(L1392,1))&amp;RIGHT(PROPER(L1392),LEN(L1392)-1),"_","")&amp;";",IF(ISNUMBER(Q1392),IF(R1392="R","@Entity@Table(name = ""reg_"&amp;LOWER(J1392)&amp;""")@XmlRootElement","")&amp;VLOOKUP(J1392,Blocos!D:I,6,0)&amp;Apoio!$E$1&amp;Y1392,""))</f>
        <v/>
      </c>
      <c r="X1392" s="190" t="str">
        <f>IF(ISNUMBER(Q1392),COUNTIF(Blocos!G:G,J1392),"")</f>
        <v/>
      </c>
      <c r="Y1392" s="190" t="str">
        <f>IF(OR(X1392=0,X1392=""),"",VLOOKUP(SUMIFS(Blocos!A:A,Blocos!H:H,'EFD REGISTROS e Campos (2)'!X1392,Blocos!G:G,'EFD REGISTROS e Campos (2)'!J1392),Blocos!A:L,12,0))</f>
        <v/>
      </c>
      <c r="Z1392" s="190" t="str">
        <f>IF(ISNUMBER(Q1393),VLOOKUP(J1392,Blocos!D:G,4,0),"")</f>
        <v/>
      </c>
      <c r="AA1392" s="190" t="str">
        <f>IF(ISNUMBER(Q1392),CONCATENATE("CREATE TABLE ""reg_",LOWER(J1392),""" (""ID"" bigint NOT NULL AUTO_INCREMENT,  ""HASHFILE"" varchar(255) DEFAULT NULL, ""ID_PAI"" bigint NOT NULL,"),IF(Q1392="Campo",CONCATENATE("""",L1392,""" ",VLOOKUP(R1392,Apoio!A:C,3,0)),""))&amp;IF(Z1392="","",CONCATENATE("PRIMARY KEY (""ID""), KEY ""FK_reg_",LOWER(Z1392),"_ID_PAI"" (""ID_PAI""), CONSTRAINT ""FK_reg_",LOWER(Z1392),"_ID_PAI"" FOREIGN KEY (""ID_PAI"") REFERENCES ""reg_",LOWER(Z1392),""" (""ID"")) ENGINE=InnoDB AUTO_INCREMENT=105774 DEFAULT CHARSET=utf8mb4 COLLATE=utf8mb4_0900_ai_ci;"))</f>
        <v/>
      </c>
      <c r="AB1392" s="190" t="str">
        <f t="shared" si="155"/>
        <v/>
      </c>
    </row>
    <row r="1393" spans="1:28" ht="14.5" hidden="1" customHeight="1" x14ac:dyDescent="0.3">
      <c r="J1393" s="187" t="str">
        <f t="shared" si="153"/>
        <v>D100</v>
      </c>
      <c r="K1393" s="196"/>
      <c r="L1393" s="285"/>
      <c r="M1393" s="182" t="s">
        <v>553</v>
      </c>
      <c r="N1393" s="196"/>
      <c r="O1393" s="196"/>
      <c r="P1393" s="196"/>
      <c r="Q1393" s="192" t="str">
        <f t="shared" si="154"/>
        <v/>
      </c>
      <c r="S1393" s="191" t="str">
        <f t="shared" si="156"/>
        <v/>
      </c>
      <c r="T1393" s="192" t="str">
        <f t="shared" si="157"/>
        <v/>
      </c>
      <c r="U1393" s="192" t="str">
        <f t="shared" si="152"/>
        <v/>
      </c>
      <c r="V1393" s="192" t="str">
        <f t="shared" si="158"/>
        <v/>
      </c>
      <c r="W1393" s="191" t="str">
        <f>IF(Q1393="Campo","@Campos(posicao = "&amp;K1393&amp;", tipo = '"&amp;R1393&amp;"')@Column(name = """&amp;L1393&amp;""")"&amp;IF(R1393="D","@Temporal(TemporalType.DATE)","")&amp;"private "&amp;VLOOKUP(TEXT(R1393,"@"),Apoio!A:B,2,0)&amp;" "&amp;SUBSTITUTE(LOWER(LEFT(L1393,1))&amp;RIGHT(PROPER(L1393),LEN(L1393)-1),"_","")&amp;";",IF(ISNUMBER(Q1393),IF(R1393="R","@Entity@Table(name = ""reg_"&amp;LOWER(J1393)&amp;""")@XmlRootElement","")&amp;VLOOKUP(J1393,Blocos!D:I,6,0)&amp;Apoio!$E$1&amp;Y1393,""))</f>
        <v/>
      </c>
      <c r="X1393" s="190" t="str">
        <f>IF(ISNUMBER(Q1393),COUNTIF(Blocos!G:G,J1393),"")</f>
        <v/>
      </c>
      <c r="Y1393" s="190" t="str">
        <f>IF(OR(X1393=0,X1393=""),"",VLOOKUP(SUMIFS(Blocos!A:A,Blocos!H:H,'EFD REGISTROS e Campos (2)'!X1393,Blocos!G:G,'EFD REGISTROS e Campos (2)'!J1393),Blocos!A:L,12,0))</f>
        <v/>
      </c>
      <c r="Z1393" s="190" t="str">
        <f>IF(ISNUMBER(Q1394),VLOOKUP(J1393,Blocos!D:G,4,0),"")</f>
        <v/>
      </c>
      <c r="AA1393" s="190" t="str">
        <f>IF(ISNUMBER(Q1393),CONCATENATE("CREATE TABLE ""reg_",LOWER(J1393),""" (""ID"" bigint NOT NULL AUTO_INCREMENT,  ""HASHFILE"" varchar(255) DEFAULT NULL, ""ID_PAI"" bigint NOT NULL,"),IF(Q1393="Campo",CONCATENATE("""",L1393,""" ",VLOOKUP(R1393,Apoio!A:C,3,0)),""))&amp;IF(Z1393="","",CONCATENATE("PRIMARY KEY (""ID""), KEY ""FK_reg_",LOWER(Z1393),"_ID_PAI"" (""ID_PAI""), CONSTRAINT ""FK_reg_",LOWER(Z1393),"_ID_PAI"" FOREIGN KEY (""ID_PAI"") REFERENCES ""reg_",LOWER(Z1393),""" (""ID"")) ENGINE=InnoDB AUTO_INCREMENT=105774 DEFAULT CHARSET=utf8mb4 COLLATE=utf8mb4_0900_ai_ci;"))</f>
        <v/>
      </c>
      <c r="AB1393" s="190" t="str">
        <f t="shared" si="155"/>
        <v/>
      </c>
    </row>
    <row r="1394" spans="1:28" ht="14.5" hidden="1" customHeight="1" x14ac:dyDescent="0.3">
      <c r="J1394" s="187" t="str">
        <f t="shared" si="153"/>
        <v>D100</v>
      </c>
      <c r="K1394" s="196"/>
      <c r="L1394" s="285"/>
      <c r="M1394" s="182" t="s">
        <v>559</v>
      </c>
      <c r="N1394" s="196"/>
      <c r="O1394" s="196"/>
      <c r="P1394" s="196"/>
      <c r="Q1394" s="192" t="str">
        <f t="shared" si="154"/>
        <v/>
      </c>
      <c r="S1394" s="191" t="str">
        <f t="shared" si="156"/>
        <v/>
      </c>
      <c r="T1394" s="192" t="str">
        <f t="shared" si="157"/>
        <v/>
      </c>
      <c r="U1394" s="192" t="str">
        <f t="shared" si="152"/>
        <v/>
      </c>
      <c r="V1394" s="192" t="str">
        <f t="shared" si="158"/>
        <v/>
      </c>
      <c r="W1394" s="191" t="str">
        <f>IF(Q1394="Campo","@Campos(posicao = "&amp;K1394&amp;", tipo = '"&amp;R1394&amp;"')@Column(name = """&amp;L1394&amp;""")"&amp;IF(R1394="D","@Temporal(TemporalType.DATE)","")&amp;"private "&amp;VLOOKUP(TEXT(R1394,"@"),Apoio!A:B,2,0)&amp;" "&amp;SUBSTITUTE(LOWER(LEFT(L1394,1))&amp;RIGHT(PROPER(L1394),LEN(L1394)-1),"_","")&amp;";",IF(ISNUMBER(Q1394),IF(R1394="R","@Entity@Table(name = ""reg_"&amp;LOWER(J1394)&amp;""")@XmlRootElement","")&amp;VLOOKUP(J1394,Blocos!D:I,6,0)&amp;Apoio!$E$1&amp;Y1394,""))</f>
        <v/>
      </c>
      <c r="X1394" s="190" t="str">
        <f>IF(ISNUMBER(Q1394),COUNTIF(Blocos!G:G,J1394),"")</f>
        <v/>
      </c>
      <c r="Y1394" s="190" t="str">
        <f>IF(OR(X1394=0,X1394=""),"",VLOOKUP(SUMIFS(Blocos!A:A,Blocos!H:H,'EFD REGISTROS e Campos (2)'!X1394,Blocos!G:G,'EFD REGISTROS e Campos (2)'!J1394),Blocos!A:L,12,0))</f>
        <v/>
      </c>
      <c r="Z1394" s="190" t="str">
        <f>IF(ISNUMBER(Q1395),VLOOKUP(J1394,Blocos!D:G,4,0),"")</f>
        <v/>
      </c>
      <c r="AA1394" s="190" t="str">
        <f>IF(ISNUMBER(Q1394),CONCATENATE("CREATE TABLE ""reg_",LOWER(J1394),""" (""ID"" bigint NOT NULL AUTO_INCREMENT,  ""HASHFILE"" varchar(255) DEFAULT NULL, ""ID_PAI"" bigint NOT NULL,"),IF(Q1394="Campo",CONCATENATE("""",L1394,""" ",VLOOKUP(R1394,Apoio!A:C,3,0)),""))&amp;IF(Z1394="","",CONCATENATE("PRIMARY KEY (""ID""), KEY ""FK_reg_",LOWER(Z1394),"_ID_PAI"" (""ID_PAI""), CONSTRAINT ""FK_reg_",LOWER(Z1394),"_ID_PAI"" FOREIGN KEY (""ID_PAI"") REFERENCES ""reg_",LOWER(Z1394),""" (""ID"")) ENGINE=InnoDB AUTO_INCREMENT=105774 DEFAULT CHARSET=utf8mb4 COLLATE=utf8mb4_0900_ai_ci;"))</f>
        <v/>
      </c>
      <c r="AB1394" s="190" t="str">
        <f t="shared" si="155"/>
        <v/>
      </c>
    </row>
    <row r="1395" spans="1:28" ht="14.5" hidden="1" customHeight="1" x14ac:dyDescent="0.3">
      <c r="J1395" s="187" t="str">
        <f t="shared" si="153"/>
        <v>D100</v>
      </c>
      <c r="K1395" s="196"/>
      <c r="L1395" s="285"/>
      <c r="M1395" s="182" t="s">
        <v>560</v>
      </c>
      <c r="N1395" s="196"/>
      <c r="O1395" s="196"/>
      <c r="P1395" s="196"/>
      <c r="Q1395" s="192" t="str">
        <f t="shared" si="154"/>
        <v/>
      </c>
      <c r="S1395" s="191" t="str">
        <f t="shared" si="156"/>
        <v/>
      </c>
      <c r="T1395" s="192" t="str">
        <f t="shared" si="157"/>
        <v/>
      </c>
      <c r="U1395" s="192" t="str">
        <f t="shared" si="152"/>
        <v/>
      </c>
      <c r="V1395" s="192" t="str">
        <f t="shared" si="158"/>
        <v/>
      </c>
      <c r="W1395" s="191" t="str">
        <f>IF(Q1395="Campo","@Campos(posicao = "&amp;K1395&amp;", tipo = '"&amp;R1395&amp;"')@Column(name = """&amp;L1395&amp;""")"&amp;IF(R1395="D","@Temporal(TemporalType.DATE)","")&amp;"private "&amp;VLOOKUP(TEXT(R1395,"@"),Apoio!A:B,2,0)&amp;" "&amp;SUBSTITUTE(LOWER(LEFT(L1395,1))&amp;RIGHT(PROPER(L1395),LEN(L1395)-1),"_","")&amp;";",IF(ISNUMBER(Q1395),IF(R1395="R","@Entity@Table(name = ""reg_"&amp;LOWER(J1395)&amp;""")@XmlRootElement","")&amp;VLOOKUP(J1395,Blocos!D:I,6,0)&amp;Apoio!$E$1&amp;Y1395,""))</f>
        <v/>
      </c>
      <c r="X1395" s="190" t="str">
        <f>IF(ISNUMBER(Q1395),COUNTIF(Blocos!G:G,J1395),"")</f>
        <v/>
      </c>
      <c r="Y1395" s="190" t="str">
        <f>IF(OR(X1395=0,X1395=""),"",VLOOKUP(SUMIFS(Blocos!A:A,Blocos!H:H,'EFD REGISTROS e Campos (2)'!X1395,Blocos!G:G,'EFD REGISTROS e Campos (2)'!J1395),Blocos!A:L,12,0))</f>
        <v/>
      </c>
      <c r="Z1395" s="190" t="str">
        <f>IF(ISNUMBER(Q1396),VLOOKUP(J1395,Blocos!D:G,4,0),"")</f>
        <v/>
      </c>
      <c r="AA1395" s="190" t="str">
        <f>IF(ISNUMBER(Q1395),CONCATENATE("CREATE TABLE ""reg_",LOWER(J1395),""" (""ID"" bigint NOT NULL AUTO_INCREMENT,  ""HASHFILE"" varchar(255) DEFAULT NULL, ""ID_PAI"" bigint NOT NULL,"),IF(Q1395="Campo",CONCATENATE("""",L1395,""" ",VLOOKUP(R1395,Apoio!A:C,3,0)),""))&amp;IF(Z1395="","",CONCATENATE("PRIMARY KEY (""ID""), KEY ""FK_reg_",LOWER(Z1395),"_ID_PAI"" (""ID_PAI""), CONSTRAINT ""FK_reg_",LOWER(Z1395),"_ID_PAI"" FOREIGN KEY (""ID_PAI"") REFERENCES ""reg_",LOWER(Z1395),""" (""ID"")) ENGINE=InnoDB AUTO_INCREMENT=105774 DEFAULT CHARSET=utf8mb4 COLLATE=utf8mb4_0900_ai_ci;"))</f>
        <v/>
      </c>
      <c r="AB1395" s="190" t="str">
        <f t="shared" si="155"/>
        <v/>
      </c>
    </row>
    <row r="1396" spans="1:28" ht="14.5" hidden="1" customHeight="1" x14ac:dyDescent="0.3">
      <c r="J1396" s="187" t="str">
        <f t="shared" si="153"/>
        <v>D100</v>
      </c>
      <c r="K1396" s="196"/>
      <c r="L1396" s="285"/>
      <c r="M1396" s="182" t="s">
        <v>561</v>
      </c>
      <c r="N1396" s="196"/>
      <c r="O1396" s="196"/>
      <c r="P1396" s="196"/>
      <c r="Q1396" s="192" t="str">
        <f t="shared" si="154"/>
        <v/>
      </c>
      <c r="S1396" s="191" t="str">
        <f t="shared" si="156"/>
        <v/>
      </c>
      <c r="T1396" s="192" t="str">
        <f t="shared" si="157"/>
        <v/>
      </c>
      <c r="U1396" s="192" t="str">
        <f t="shared" si="152"/>
        <v/>
      </c>
      <c r="V1396" s="192" t="str">
        <f t="shared" si="158"/>
        <v/>
      </c>
      <c r="W1396" s="191" t="str">
        <f>IF(Q1396="Campo","@Campos(posicao = "&amp;K1396&amp;", tipo = '"&amp;R1396&amp;"')@Column(name = """&amp;L1396&amp;""")"&amp;IF(R1396="D","@Temporal(TemporalType.DATE)","")&amp;"private "&amp;VLOOKUP(TEXT(R1396,"@"),Apoio!A:B,2,0)&amp;" "&amp;SUBSTITUTE(LOWER(LEFT(L1396,1))&amp;RIGHT(PROPER(L1396),LEN(L1396)-1),"_","")&amp;";",IF(ISNUMBER(Q1396),IF(R1396="R","@Entity@Table(name = ""reg_"&amp;LOWER(J1396)&amp;""")@XmlRootElement","")&amp;VLOOKUP(J1396,Blocos!D:I,6,0)&amp;Apoio!$E$1&amp;Y1396,""))</f>
        <v/>
      </c>
      <c r="X1396" s="190" t="str">
        <f>IF(ISNUMBER(Q1396),COUNTIF(Blocos!G:G,J1396),"")</f>
        <v/>
      </c>
      <c r="Y1396" s="190" t="str">
        <f>IF(OR(X1396=0,X1396=""),"",VLOOKUP(SUMIFS(Blocos!A:A,Blocos!H:H,'EFD REGISTROS e Campos (2)'!X1396,Blocos!G:G,'EFD REGISTROS e Campos (2)'!J1396),Blocos!A:L,12,0))</f>
        <v/>
      </c>
      <c r="Z1396" s="190" t="str">
        <f>IF(ISNUMBER(Q1397),VLOOKUP(J1396,Blocos!D:G,4,0),"")</f>
        <v/>
      </c>
      <c r="AA1396" s="190" t="str">
        <f>IF(ISNUMBER(Q1396),CONCATENATE("CREATE TABLE ""reg_",LOWER(J1396),""" (""ID"" bigint NOT NULL AUTO_INCREMENT,  ""HASHFILE"" varchar(255) DEFAULT NULL, ""ID_PAI"" bigint NOT NULL,"),IF(Q1396="Campo",CONCATENATE("""",L1396,""" ",VLOOKUP(R1396,Apoio!A:C,3,0)),""))&amp;IF(Z1396="","",CONCATENATE("PRIMARY KEY (""ID""), KEY ""FK_reg_",LOWER(Z1396),"_ID_PAI"" (""ID_PAI""), CONSTRAINT ""FK_reg_",LOWER(Z1396),"_ID_PAI"" FOREIGN KEY (""ID_PAI"") REFERENCES ""reg_",LOWER(Z1396),""" (""ID"")) ENGINE=InnoDB AUTO_INCREMENT=105774 DEFAULT CHARSET=utf8mb4 COLLATE=utf8mb4_0900_ai_ci;"))</f>
        <v/>
      </c>
      <c r="AB1396" s="190" t="str">
        <f t="shared" si="155"/>
        <v/>
      </c>
    </row>
    <row r="1397" spans="1:28" ht="14.5" hidden="1" customHeight="1" x14ac:dyDescent="0.3">
      <c r="J1397" s="187" t="str">
        <f t="shared" si="153"/>
        <v>D100</v>
      </c>
      <c r="K1397" s="196"/>
      <c r="L1397" s="285"/>
      <c r="M1397" s="182" t="s">
        <v>557</v>
      </c>
      <c r="N1397" s="196"/>
      <c r="O1397" s="196"/>
      <c r="P1397" s="196"/>
      <c r="Q1397" s="192" t="str">
        <f t="shared" si="154"/>
        <v/>
      </c>
      <c r="S1397" s="191" t="str">
        <f t="shared" si="156"/>
        <v/>
      </c>
      <c r="T1397" s="192" t="str">
        <f t="shared" si="157"/>
        <v/>
      </c>
      <c r="U1397" s="192" t="str">
        <f t="shared" si="152"/>
        <v/>
      </c>
      <c r="V1397" s="192" t="str">
        <f t="shared" si="158"/>
        <v/>
      </c>
      <c r="W1397" s="191" t="str">
        <f>IF(Q1397="Campo","@Campos(posicao = "&amp;K1397&amp;", tipo = '"&amp;R1397&amp;"')@Column(name = """&amp;L1397&amp;""")"&amp;IF(R1397="D","@Temporal(TemporalType.DATE)","")&amp;"private "&amp;VLOOKUP(TEXT(R1397,"@"),Apoio!A:B,2,0)&amp;" "&amp;SUBSTITUTE(LOWER(LEFT(L1397,1))&amp;RIGHT(PROPER(L1397),LEN(L1397)-1),"_","")&amp;";",IF(ISNUMBER(Q1397),IF(R1397="R","@Entity@Table(name = ""reg_"&amp;LOWER(J1397)&amp;""")@XmlRootElement","")&amp;VLOOKUP(J1397,Blocos!D:I,6,0)&amp;Apoio!$E$1&amp;Y1397,""))</f>
        <v/>
      </c>
      <c r="X1397" s="190" t="str">
        <f>IF(ISNUMBER(Q1397),COUNTIF(Blocos!G:G,J1397),"")</f>
        <v/>
      </c>
      <c r="Y1397" s="190" t="str">
        <f>IF(OR(X1397=0,X1397=""),"",VLOOKUP(SUMIFS(Blocos!A:A,Blocos!H:H,'EFD REGISTROS e Campos (2)'!X1397,Blocos!G:G,'EFD REGISTROS e Campos (2)'!J1397),Blocos!A:L,12,0))</f>
        <v/>
      </c>
      <c r="Z1397" s="190" t="str">
        <f>IF(ISNUMBER(Q1398),VLOOKUP(J1397,Blocos!D:G,4,0),"")</f>
        <v/>
      </c>
      <c r="AA1397" s="190" t="str">
        <f>IF(ISNUMBER(Q1397),CONCATENATE("CREATE TABLE ""reg_",LOWER(J1397),""" (""ID"" bigint NOT NULL AUTO_INCREMENT,  ""HASHFILE"" varchar(255) DEFAULT NULL, ""ID_PAI"" bigint NOT NULL,"),IF(Q1397="Campo",CONCATENATE("""",L1397,""" ",VLOOKUP(R1397,Apoio!A:C,3,0)),""))&amp;IF(Z1397="","",CONCATENATE("PRIMARY KEY (""ID""), KEY ""FK_reg_",LOWER(Z1397),"_ID_PAI"" (""ID_PAI""), CONSTRAINT ""FK_reg_",LOWER(Z1397),"_ID_PAI"" FOREIGN KEY (""ID_PAI"") REFERENCES ""reg_",LOWER(Z1397),""" (""ID"")) ENGINE=InnoDB AUTO_INCREMENT=105774 DEFAULT CHARSET=utf8mb4 COLLATE=utf8mb4_0900_ai_ci;"))</f>
        <v/>
      </c>
      <c r="AB1397" s="190" t="str">
        <f t="shared" si="155"/>
        <v/>
      </c>
    </row>
    <row r="1398" spans="1:28" ht="14.5" hidden="1" customHeight="1" x14ac:dyDescent="0.3">
      <c r="J1398" s="187" t="str">
        <f t="shared" si="153"/>
        <v>D100</v>
      </c>
      <c r="K1398" s="181">
        <v>18</v>
      </c>
      <c r="L1398" s="289" t="s">
        <v>1829</v>
      </c>
      <c r="M1398" s="182" t="s">
        <v>1830</v>
      </c>
      <c r="N1398" s="181" t="s">
        <v>32</v>
      </c>
      <c r="O1398" s="181" t="s">
        <v>28</v>
      </c>
      <c r="P1398" s="181">
        <v>2</v>
      </c>
      <c r="Q1398" s="192" t="str">
        <f t="shared" si="154"/>
        <v>Campo</v>
      </c>
      <c r="R1398" s="192" t="s">
        <v>3606</v>
      </c>
      <c r="S1398" s="191" t="str">
        <f t="shared" si="156"/>
        <v/>
      </c>
      <c r="T1398" s="192" t="str">
        <f t="shared" si="157"/>
        <v>&lt;campo posicao="18"&gt;
&lt;coluna&gt;VL_SERV&lt;/coluna&gt;
&lt;descricao&gt;Valor total da prestação de serviço&lt;/descricao&gt;
&lt;tipo&gt;R&lt;/tipo&gt;
&lt;/campo&gt;</v>
      </c>
      <c r="U1398" s="192" t="str">
        <f t="shared" si="152"/>
        <v>&lt;campo posicao="18"&gt;
&lt;coluna&gt;VL_SERV&lt;/coluna&gt;
&lt;descricao&gt;Valor total da prestação de serviço&lt;/descricao&gt;
&lt;tipo&gt;R&lt;/tipo&gt;
&lt;/campo&gt;</v>
      </c>
      <c r="V1398" s="192" t="str">
        <f t="shared" si="158"/>
        <v>{"Column19", "VL_SERV"},</v>
      </c>
      <c r="W1398" s="191" t="str">
        <f>IF(Q1398="Campo","@Campos(posicao = "&amp;K1398&amp;", tipo = '"&amp;R1398&amp;"')@Column(name = """&amp;L1398&amp;""")"&amp;IF(R1398="D","@Temporal(TemporalType.DATE)","")&amp;"private "&amp;VLOOKUP(TEXT(R1398,"@"),Apoio!A:B,2,0)&amp;" "&amp;SUBSTITUTE(LOWER(LEFT(L1398,1))&amp;RIGHT(PROPER(L1398),LEN(L1398)-1),"_","")&amp;";",IF(ISNUMBER(Q1398),IF(R1398="R","@Entity@Table(name = ""reg_"&amp;LOWER(J1398)&amp;""")@XmlRootElement","")&amp;VLOOKUP(J1398,Blocos!D:I,6,0)&amp;Apoio!$E$1&amp;Y1398,""))</f>
        <v>@Campos(posicao = 18, tipo = 'R')@Column(name = "VL_SERV")private BigDecimal vlServ;</v>
      </c>
      <c r="X1398" s="190" t="str">
        <f>IF(ISNUMBER(Q1398),COUNTIF(Blocos!G:G,J1398),"")</f>
        <v/>
      </c>
      <c r="Y1398" s="190" t="str">
        <f>IF(OR(X1398=0,X1398=""),"",VLOOKUP(SUMIFS(Blocos!A:A,Blocos!H:H,'EFD REGISTROS e Campos (2)'!X1398,Blocos!G:G,'EFD REGISTROS e Campos (2)'!J1398),Blocos!A:L,12,0))</f>
        <v/>
      </c>
      <c r="Z1398" s="190" t="str">
        <f>IF(ISNUMBER(Q1399),VLOOKUP(J1398,Blocos!D:G,4,0),"")</f>
        <v/>
      </c>
      <c r="AA1398" s="190" t="str">
        <f>IF(ISNUMBER(Q1398),CONCATENATE("CREATE TABLE ""reg_",LOWER(J1398),""" (""ID"" bigint NOT NULL AUTO_INCREMENT,  ""HASHFILE"" varchar(255) DEFAULT NULL, ""ID_PAI"" bigint NOT NULL,"),IF(Q1398="Campo",CONCATENATE("""",L1398,""" ",VLOOKUP(R1398,Apoio!A:C,3,0)),""))&amp;IF(Z1398="","",CONCATENATE("PRIMARY KEY (""ID""), KEY ""FK_reg_",LOWER(Z1398),"_ID_PAI"" (""ID_PAI""), CONSTRAINT ""FK_reg_",LOWER(Z1398),"_ID_PAI"" FOREIGN KEY (""ID_PAI"") REFERENCES ""reg_",LOWER(Z1398),""" (""ID"")) ENGINE=InnoDB AUTO_INCREMENT=105774 DEFAULT CHARSET=utf8mb4 COLLATE=utf8mb4_0900_ai_ci;"))</f>
        <v>"VL_SERV" decimal(15,6) DEFAULT NULL,</v>
      </c>
      <c r="AB1398" s="190" t="str">
        <f t="shared" si="155"/>
        <v>`reg_d100`.`VL_SERV`,</v>
      </c>
    </row>
    <row r="1399" spans="1:28" ht="14.5" hidden="1" customHeight="1" x14ac:dyDescent="0.3">
      <c r="J1399" s="187" t="str">
        <f t="shared" si="153"/>
        <v>D100</v>
      </c>
      <c r="K1399" s="181">
        <v>19</v>
      </c>
      <c r="L1399" s="289" t="s">
        <v>576</v>
      </c>
      <c r="M1399" s="182" t="s">
        <v>577</v>
      </c>
      <c r="N1399" s="181" t="s">
        <v>32</v>
      </c>
      <c r="O1399" s="181" t="s">
        <v>28</v>
      </c>
      <c r="P1399" s="181">
        <v>2</v>
      </c>
      <c r="Q1399" s="192" t="str">
        <f t="shared" si="154"/>
        <v>Campo</v>
      </c>
      <c r="R1399" s="192" t="s">
        <v>3606</v>
      </c>
      <c r="S1399" s="191" t="str">
        <f t="shared" si="156"/>
        <v/>
      </c>
      <c r="T1399" s="192" t="str">
        <f t="shared" si="157"/>
        <v>&lt;campo posicao="19"&gt;
&lt;coluna&gt;VL_BC_ICMS&lt;/coluna&gt;
&lt;descricao&gt;Valor da base de cálculo do ICMS&lt;/descricao&gt;
&lt;tipo&gt;R&lt;/tipo&gt;
&lt;/campo&gt;</v>
      </c>
      <c r="U1399" s="192" t="str">
        <f t="shared" si="152"/>
        <v>&lt;campo posicao="19"&gt;
&lt;coluna&gt;VL_BC_ICMS&lt;/coluna&gt;
&lt;descricao&gt;Valor da base de cálculo do ICMS&lt;/descricao&gt;
&lt;tipo&gt;R&lt;/tipo&gt;
&lt;/campo&gt;</v>
      </c>
      <c r="V1399" s="192" t="str">
        <f t="shared" si="158"/>
        <v>{"Column20", "VL_BC_ICMS"},</v>
      </c>
      <c r="W1399" s="191" t="str">
        <f>IF(Q1399="Campo","@Campos(posicao = "&amp;K1399&amp;", tipo = '"&amp;R1399&amp;"')@Column(name = """&amp;L1399&amp;""")"&amp;IF(R1399="D","@Temporal(TemporalType.DATE)","")&amp;"private "&amp;VLOOKUP(TEXT(R1399,"@"),Apoio!A:B,2,0)&amp;" "&amp;SUBSTITUTE(LOWER(LEFT(L1399,1))&amp;RIGHT(PROPER(L1399),LEN(L1399)-1),"_","")&amp;";",IF(ISNUMBER(Q1399),IF(R1399="R","@Entity@Table(name = ""reg_"&amp;LOWER(J1399)&amp;""")@XmlRootElement","")&amp;VLOOKUP(J1399,Blocos!D:I,6,0)&amp;Apoio!$E$1&amp;Y1399,""))</f>
        <v>@Campos(posicao = 19, tipo = 'R')@Column(name = "VL_BC_ICMS")private BigDecimal vlBcIcms;</v>
      </c>
      <c r="X1399" s="190" t="str">
        <f>IF(ISNUMBER(Q1399),COUNTIF(Blocos!G:G,J1399),"")</f>
        <v/>
      </c>
      <c r="Y1399" s="190" t="str">
        <f>IF(OR(X1399=0,X1399=""),"",VLOOKUP(SUMIFS(Blocos!A:A,Blocos!H:H,'EFD REGISTROS e Campos (2)'!X1399,Blocos!G:G,'EFD REGISTROS e Campos (2)'!J1399),Blocos!A:L,12,0))</f>
        <v/>
      </c>
      <c r="Z1399" s="190" t="str">
        <f>IF(ISNUMBER(Q1400),VLOOKUP(J1399,Blocos!D:G,4,0),"")</f>
        <v/>
      </c>
      <c r="AA1399" s="190" t="str">
        <f>IF(ISNUMBER(Q1399),CONCATENATE("CREATE TABLE ""reg_",LOWER(J1399),""" (""ID"" bigint NOT NULL AUTO_INCREMENT,  ""HASHFILE"" varchar(255) DEFAULT NULL, ""ID_PAI"" bigint NOT NULL,"),IF(Q1399="Campo",CONCATENATE("""",L1399,""" ",VLOOKUP(R1399,Apoio!A:C,3,0)),""))&amp;IF(Z1399="","",CONCATENATE("PRIMARY KEY (""ID""), KEY ""FK_reg_",LOWER(Z1399),"_ID_PAI"" (""ID_PAI""), CONSTRAINT ""FK_reg_",LOWER(Z1399),"_ID_PAI"" FOREIGN KEY (""ID_PAI"") REFERENCES ""reg_",LOWER(Z1399),""" (""ID"")) ENGINE=InnoDB AUTO_INCREMENT=105774 DEFAULT CHARSET=utf8mb4 COLLATE=utf8mb4_0900_ai_ci;"))</f>
        <v>"VL_BC_ICMS" decimal(15,6) DEFAULT NULL,</v>
      </c>
      <c r="AB1399" s="190" t="str">
        <f t="shared" si="155"/>
        <v>`reg_d100`.`VL_BC_ICMS`,</v>
      </c>
    </row>
    <row r="1400" spans="1:28" ht="14.5" hidden="1" customHeight="1" x14ac:dyDescent="0.3">
      <c r="J1400" s="187" t="str">
        <f t="shared" si="153"/>
        <v>D100</v>
      </c>
      <c r="K1400" s="181">
        <v>20</v>
      </c>
      <c r="L1400" s="289" t="s">
        <v>578</v>
      </c>
      <c r="M1400" s="182" t="s">
        <v>579</v>
      </c>
      <c r="N1400" s="181" t="s">
        <v>32</v>
      </c>
      <c r="O1400" s="181" t="s">
        <v>28</v>
      </c>
      <c r="P1400" s="181">
        <v>2</v>
      </c>
      <c r="Q1400" s="192" t="str">
        <f t="shared" si="154"/>
        <v>Campo</v>
      </c>
      <c r="R1400" s="192" t="s">
        <v>3606</v>
      </c>
      <c r="S1400" s="191" t="str">
        <f t="shared" si="156"/>
        <v/>
      </c>
      <c r="T1400" s="192" t="str">
        <f t="shared" si="157"/>
        <v>&lt;campo posicao="20"&gt;
&lt;coluna&gt;VL_ICMS&lt;/coluna&gt;
&lt;descricao&gt;Valor do ICMS&lt;/descricao&gt;
&lt;tipo&gt;R&lt;/tipo&gt;
&lt;/campo&gt;</v>
      </c>
      <c r="U1400" s="192" t="str">
        <f t="shared" si="152"/>
        <v>&lt;campo posicao="20"&gt;
&lt;coluna&gt;VL_ICMS&lt;/coluna&gt;
&lt;descricao&gt;Valor do ICMS&lt;/descricao&gt;
&lt;tipo&gt;R&lt;/tipo&gt;
&lt;/campo&gt;</v>
      </c>
      <c r="V1400" s="192" t="str">
        <f t="shared" si="158"/>
        <v>{"Column21", "VL_ICMS"},</v>
      </c>
      <c r="W1400" s="191" t="str">
        <f>IF(Q1400="Campo","@Campos(posicao = "&amp;K1400&amp;", tipo = '"&amp;R1400&amp;"')@Column(name = """&amp;L1400&amp;""")"&amp;IF(R1400="D","@Temporal(TemporalType.DATE)","")&amp;"private "&amp;VLOOKUP(TEXT(R1400,"@"),Apoio!A:B,2,0)&amp;" "&amp;SUBSTITUTE(LOWER(LEFT(L1400,1))&amp;RIGHT(PROPER(L1400),LEN(L1400)-1),"_","")&amp;";",IF(ISNUMBER(Q1400),IF(R1400="R","@Entity@Table(name = ""reg_"&amp;LOWER(J1400)&amp;""")@XmlRootElement","")&amp;VLOOKUP(J1400,Blocos!D:I,6,0)&amp;Apoio!$E$1&amp;Y1400,""))</f>
        <v>@Campos(posicao = 20, tipo = 'R')@Column(name = "VL_ICMS")private BigDecimal vlIcms;</v>
      </c>
      <c r="X1400" s="190" t="str">
        <f>IF(ISNUMBER(Q1400),COUNTIF(Blocos!G:G,J1400),"")</f>
        <v/>
      </c>
      <c r="Y1400" s="190" t="str">
        <f>IF(OR(X1400=0,X1400=""),"",VLOOKUP(SUMIFS(Blocos!A:A,Blocos!H:H,'EFD REGISTROS e Campos (2)'!X1400,Blocos!G:G,'EFD REGISTROS e Campos (2)'!J1400),Blocos!A:L,12,0))</f>
        <v/>
      </c>
      <c r="Z1400" s="190" t="str">
        <f>IF(ISNUMBER(Q1401),VLOOKUP(J1400,Blocos!D:G,4,0),"")</f>
        <v/>
      </c>
      <c r="AA1400" s="190" t="str">
        <f>IF(ISNUMBER(Q1400),CONCATENATE("CREATE TABLE ""reg_",LOWER(J1400),""" (""ID"" bigint NOT NULL AUTO_INCREMENT,  ""HASHFILE"" varchar(255) DEFAULT NULL, ""ID_PAI"" bigint NOT NULL,"),IF(Q1400="Campo",CONCATENATE("""",L1400,""" ",VLOOKUP(R1400,Apoio!A:C,3,0)),""))&amp;IF(Z1400="","",CONCATENATE("PRIMARY KEY (""ID""), KEY ""FK_reg_",LOWER(Z1400),"_ID_PAI"" (""ID_PAI""), CONSTRAINT ""FK_reg_",LOWER(Z1400),"_ID_PAI"" FOREIGN KEY (""ID_PAI"") REFERENCES ""reg_",LOWER(Z1400),""" (""ID"")) ENGINE=InnoDB AUTO_INCREMENT=105774 DEFAULT CHARSET=utf8mb4 COLLATE=utf8mb4_0900_ai_ci;"))</f>
        <v>"VL_ICMS" decimal(15,6) DEFAULT NULL,</v>
      </c>
      <c r="AB1400" s="190" t="str">
        <f t="shared" si="155"/>
        <v>`reg_d100`.`VL_ICMS`,</v>
      </c>
    </row>
    <row r="1401" spans="1:28" ht="14.5" hidden="1" customHeight="1" x14ac:dyDescent="0.3">
      <c r="J1401" s="187" t="str">
        <f t="shared" si="153"/>
        <v>D100</v>
      </c>
      <c r="K1401" s="181">
        <v>21</v>
      </c>
      <c r="L1401" s="289" t="s">
        <v>1599</v>
      </c>
      <c r="M1401" s="182" t="s">
        <v>1831</v>
      </c>
      <c r="N1401" s="181" t="s">
        <v>32</v>
      </c>
      <c r="O1401" s="181" t="s">
        <v>28</v>
      </c>
      <c r="P1401" s="181">
        <v>2</v>
      </c>
      <c r="Q1401" s="192" t="str">
        <f t="shared" si="154"/>
        <v>Campo</v>
      </c>
      <c r="R1401" s="192" t="s">
        <v>3606</v>
      </c>
      <c r="S1401" s="191" t="str">
        <f t="shared" si="156"/>
        <v/>
      </c>
      <c r="T1401" s="192" t="str">
        <f t="shared" si="157"/>
        <v>&lt;campo posicao="21"&gt;
&lt;coluna&gt;VL_NT&lt;/coluna&gt;
&lt;descricao&gt;Valor não-tributado&lt;/descricao&gt;
&lt;tipo&gt;R&lt;/tipo&gt;
&lt;/campo&gt;</v>
      </c>
      <c r="U1401" s="192" t="str">
        <f t="shared" si="152"/>
        <v>&lt;campo posicao="21"&gt;
&lt;coluna&gt;VL_NT&lt;/coluna&gt;
&lt;descricao&gt;Valor não-tributado&lt;/descricao&gt;
&lt;tipo&gt;R&lt;/tipo&gt;
&lt;/campo&gt;</v>
      </c>
      <c r="V1401" s="192" t="str">
        <f t="shared" si="158"/>
        <v>{"Column22", "VL_NT"},</v>
      </c>
      <c r="W1401" s="191" t="str">
        <f>IF(Q1401="Campo","@Campos(posicao = "&amp;K1401&amp;", tipo = '"&amp;R1401&amp;"')@Column(name = """&amp;L1401&amp;""")"&amp;IF(R1401="D","@Temporal(TemporalType.DATE)","")&amp;"private "&amp;VLOOKUP(TEXT(R1401,"@"),Apoio!A:B,2,0)&amp;" "&amp;SUBSTITUTE(LOWER(LEFT(L1401,1))&amp;RIGHT(PROPER(L1401),LEN(L1401)-1),"_","")&amp;";",IF(ISNUMBER(Q1401),IF(R1401="R","@Entity@Table(name = ""reg_"&amp;LOWER(J1401)&amp;""")@XmlRootElement","")&amp;VLOOKUP(J1401,Blocos!D:I,6,0)&amp;Apoio!$E$1&amp;Y1401,""))</f>
        <v>@Campos(posicao = 21, tipo = 'R')@Column(name = "VL_NT")private BigDecimal vlNt;</v>
      </c>
      <c r="X1401" s="190" t="str">
        <f>IF(ISNUMBER(Q1401),COUNTIF(Blocos!G:G,J1401),"")</f>
        <v/>
      </c>
      <c r="Y1401" s="190" t="str">
        <f>IF(OR(X1401=0,X1401=""),"",VLOOKUP(SUMIFS(Blocos!A:A,Blocos!H:H,'EFD REGISTROS e Campos (2)'!X1401,Blocos!G:G,'EFD REGISTROS e Campos (2)'!J1401),Blocos!A:L,12,0))</f>
        <v/>
      </c>
      <c r="Z1401" s="190" t="str">
        <f>IF(ISNUMBER(Q1402),VLOOKUP(J1401,Blocos!D:G,4,0),"")</f>
        <v/>
      </c>
      <c r="AA1401" s="190" t="str">
        <f>IF(ISNUMBER(Q1401),CONCATENATE("CREATE TABLE ""reg_",LOWER(J1401),""" (""ID"" bigint NOT NULL AUTO_INCREMENT,  ""HASHFILE"" varchar(255) DEFAULT NULL, ""ID_PAI"" bigint NOT NULL,"),IF(Q1401="Campo",CONCATENATE("""",L1401,""" ",VLOOKUP(R1401,Apoio!A:C,3,0)),""))&amp;IF(Z1401="","",CONCATENATE("PRIMARY KEY (""ID""), KEY ""FK_reg_",LOWER(Z1401),"_ID_PAI"" (""ID_PAI""), CONSTRAINT ""FK_reg_",LOWER(Z1401),"_ID_PAI"" FOREIGN KEY (""ID_PAI"") REFERENCES ""reg_",LOWER(Z1401),""" (""ID"")) ENGINE=InnoDB AUTO_INCREMENT=105774 DEFAULT CHARSET=utf8mb4 COLLATE=utf8mb4_0900_ai_ci;"))</f>
        <v>"VL_NT" decimal(15,6) DEFAULT NULL,</v>
      </c>
      <c r="AB1401" s="190" t="str">
        <f t="shared" si="155"/>
        <v>`reg_d100`.`VL_NT`,</v>
      </c>
    </row>
    <row r="1402" spans="1:28" ht="14.5" hidden="1" customHeight="1" x14ac:dyDescent="0.3">
      <c r="J1402" s="187" t="str">
        <f t="shared" si="153"/>
        <v>D100</v>
      </c>
      <c r="K1402" s="181">
        <v>22</v>
      </c>
      <c r="L1402" s="289" t="s">
        <v>269</v>
      </c>
      <c r="M1402" s="182" t="s">
        <v>616</v>
      </c>
      <c r="N1402" s="181" t="s">
        <v>27</v>
      </c>
      <c r="O1402" s="181">
        <v>6</v>
      </c>
      <c r="P1402" s="181" t="s">
        <v>28</v>
      </c>
      <c r="Q1402" s="192" t="str">
        <f t="shared" si="154"/>
        <v>Campo</v>
      </c>
      <c r="R1402" s="192" t="s">
        <v>27</v>
      </c>
      <c r="S1402" s="191" t="str">
        <f t="shared" si="156"/>
        <v/>
      </c>
      <c r="T1402" s="192" t="str">
        <f t="shared" si="157"/>
        <v>&lt;campo posicao="22"&gt;
&lt;coluna&gt;COD_INF&lt;/coluna&gt;
&lt;descricao&gt;Código da informação complementar do documento fiscal (campo 02 do Registro 0450)&lt;/descricao&gt;
&lt;tipo&gt;C&lt;/tipo&gt;
&lt;/campo&gt;</v>
      </c>
      <c r="U1402" s="192" t="str">
        <f t="shared" si="152"/>
        <v>&lt;campo posicao="22"&gt;
&lt;coluna&gt;COD_INF&lt;/coluna&gt;
&lt;descricao&gt;Código da informação complementar do documento fiscal (campo 02 do Registro 0450)&lt;/descricao&gt;
&lt;tipo&gt;C&lt;/tipo&gt;
&lt;/campo&gt;</v>
      </c>
      <c r="V1402" s="192" t="str">
        <f t="shared" si="158"/>
        <v>{"Column23", "COD_INF"},</v>
      </c>
      <c r="W1402" s="191" t="str">
        <f>IF(Q1402="Campo","@Campos(posicao = "&amp;K1402&amp;", tipo = '"&amp;R1402&amp;"')@Column(name = """&amp;L1402&amp;""")"&amp;IF(R1402="D","@Temporal(TemporalType.DATE)","")&amp;"private "&amp;VLOOKUP(TEXT(R1402,"@"),Apoio!A:B,2,0)&amp;" "&amp;SUBSTITUTE(LOWER(LEFT(L1402,1))&amp;RIGHT(PROPER(L1402),LEN(L1402)-1),"_","")&amp;";",IF(ISNUMBER(Q1402),IF(R1402="R","@Entity@Table(name = ""reg_"&amp;LOWER(J1402)&amp;""")@XmlRootElement","")&amp;VLOOKUP(J1402,Blocos!D:I,6,0)&amp;Apoio!$E$1&amp;Y1402,""))</f>
        <v>@Campos(posicao = 22, tipo = 'C')@Column(name = "COD_INF")private String codInf;</v>
      </c>
      <c r="X1402" s="190" t="str">
        <f>IF(ISNUMBER(Q1402),COUNTIF(Blocos!G:G,J1402),"")</f>
        <v/>
      </c>
      <c r="Y1402" s="190" t="str">
        <f>IF(OR(X1402=0,X1402=""),"",VLOOKUP(SUMIFS(Blocos!A:A,Blocos!H:H,'EFD REGISTROS e Campos (2)'!X1402,Blocos!G:G,'EFD REGISTROS e Campos (2)'!J1402),Blocos!A:L,12,0))</f>
        <v/>
      </c>
      <c r="Z1402" s="190" t="str">
        <f>IF(ISNUMBER(Q1403),VLOOKUP(J1402,Blocos!D:G,4,0),"")</f>
        <v/>
      </c>
      <c r="AA1402" s="190" t="str">
        <f>IF(ISNUMBER(Q1402),CONCATENATE("CREATE TABLE ""reg_",LOWER(J1402),""" (""ID"" bigint NOT NULL AUTO_INCREMENT,  ""HASHFILE"" varchar(255) DEFAULT NULL, ""ID_PAI"" bigint NOT NULL,"),IF(Q1402="Campo",CONCATENATE("""",L1402,""" ",VLOOKUP(R1402,Apoio!A:C,3,0)),""))&amp;IF(Z1402="","",CONCATENATE("PRIMARY KEY (""ID""), KEY ""FK_reg_",LOWER(Z1402),"_ID_PAI"" (""ID_PAI""), CONSTRAINT ""FK_reg_",LOWER(Z1402),"_ID_PAI"" FOREIGN KEY (""ID_PAI"") REFERENCES ""reg_",LOWER(Z1402),""" (""ID"")) ENGINE=InnoDB AUTO_INCREMENT=105774 DEFAULT CHARSET=utf8mb4 COLLATE=utf8mb4_0900_ai_ci;"))</f>
        <v>"COD_INF" varchar(255) DEFAULT NULL,</v>
      </c>
      <c r="AB1402" s="190" t="str">
        <f t="shared" si="155"/>
        <v>`reg_d100`.`COD_INF`,</v>
      </c>
    </row>
    <row r="1403" spans="1:28" ht="14.5" hidden="1" customHeight="1" x14ac:dyDescent="0.3">
      <c r="J1403" s="187" t="str">
        <f t="shared" si="153"/>
        <v>D100</v>
      </c>
      <c r="K1403" s="181">
        <v>23</v>
      </c>
      <c r="L1403" s="289" t="s">
        <v>246</v>
      </c>
      <c r="M1403" s="182" t="s">
        <v>858</v>
      </c>
      <c r="N1403" s="181" t="s">
        <v>27</v>
      </c>
      <c r="O1403" s="181" t="s">
        <v>28</v>
      </c>
      <c r="P1403" s="181" t="s">
        <v>28</v>
      </c>
      <c r="Q1403" s="192" t="str">
        <f t="shared" si="154"/>
        <v>Campo</v>
      </c>
      <c r="R1403" s="192" t="s">
        <v>27</v>
      </c>
      <c r="S1403" s="191" t="str">
        <f t="shared" si="156"/>
        <v/>
      </c>
      <c r="T1403" s="192" t="str">
        <f t="shared" si="157"/>
        <v>&lt;campo posicao="23"&gt;
&lt;coluna&gt;COD_CTA&lt;/coluna&gt;
&lt;descricao&gt;Código da conta analítica contábil debitada/creditada&lt;/descricao&gt;
&lt;tipo&gt;C&lt;/tipo&gt;
&lt;/campo&gt;</v>
      </c>
      <c r="U1403" s="192" t="str">
        <f t="shared" si="152"/>
        <v>&lt;campo posicao="23"&gt;
&lt;coluna&gt;COD_CTA&lt;/coluna&gt;
&lt;descricao&gt;Código da conta analítica contábil debitada/creditada&lt;/descricao&gt;
&lt;tipo&gt;C&lt;/tipo&gt;
&lt;/campo&gt;</v>
      </c>
      <c r="V1403" s="192" t="str">
        <f t="shared" si="158"/>
        <v>{"Column24", "COD_CTA"},</v>
      </c>
      <c r="W1403" s="191" t="str">
        <f>IF(Q1403="Campo","@Campos(posicao = "&amp;K1403&amp;", tipo = '"&amp;R1403&amp;"')@Column(name = """&amp;L1403&amp;""")"&amp;IF(R1403="D","@Temporal(TemporalType.DATE)","")&amp;"private "&amp;VLOOKUP(TEXT(R1403,"@"),Apoio!A:B,2,0)&amp;" "&amp;SUBSTITUTE(LOWER(LEFT(L1403,1))&amp;RIGHT(PROPER(L1403),LEN(L1403)-1),"_","")&amp;";",IF(ISNUMBER(Q1403),IF(R1403="R","@Entity@Table(name = ""reg_"&amp;LOWER(J1403)&amp;""")@XmlRootElement","")&amp;VLOOKUP(J1403,Blocos!D:I,6,0)&amp;Apoio!$E$1&amp;Y1403,""))</f>
        <v>@Campos(posicao = 23, tipo = 'C')@Column(name = "COD_CTA")private String codCta;</v>
      </c>
      <c r="X1403" s="190" t="str">
        <f>IF(ISNUMBER(Q1403),COUNTIF(Blocos!G:G,J1403),"")</f>
        <v/>
      </c>
      <c r="Y1403" s="190" t="str">
        <f>IF(OR(X1403=0,X1403=""),"",VLOOKUP(SUMIFS(Blocos!A:A,Blocos!H:H,'EFD REGISTROS e Campos (2)'!X1403,Blocos!G:G,'EFD REGISTROS e Campos (2)'!J1403),Blocos!A:L,12,0))</f>
        <v/>
      </c>
      <c r="Z1403" s="190" t="str">
        <f>IF(ISNUMBER(Q1404),VLOOKUP(J1403,Blocos!D:G,4,0),"")</f>
        <v/>
      </c>
      <c r="AA1403" s="190" t="str">
        <f>IF(ISNUMBER(Q1403),CONCATENATE("CREATE TABLE ""reg_",LOWER(J1403),""" (""ID"" bigint NOT NULL AUTO_INCREMENT,  ""HASHFILE"" varchar(255) DEFAULT NULL, ""ID_PAI"" bigint NOT NULL,"),IF(Q1403="Campo",CONCATENATE("""",L1403,""" ",VLOOKUP(R1403,Apoio!A:C,3,0)),""))&amp;IF(Z1403="","",CONCATENATE("PRIMARY KEY (""ID""), KEY ""FK_reg_",LOWER(Z1403),"_ID_PAI"" (""ID_PAI""), CONSTRAINT ""FK_reg_",LOWER(Z1403),"_ID_PAI"" FOREIGN KEY (""ID_PAI"") REFERENCES ""reg_",LOWER(Z1403),""" (""ID"")) ENGINE=InnoDB AUTO_INCREMENT=105774 DEFAULT CHARSET=utf8mb4 COLLATE=utf8mb4_0900_ai_ci;"))</f>
        <v>"COD_CTA" varchar(255) DEFAULT NULL,</v>
      </c>
      <c r="AB1403" s="190" t="str">
        <f t="shared" si="155"/>
        <v>`reg_d100`.`COD_CTA`,</v>
      </c>
    </row>
    <row r="1404" spans="1:28" ht="14.5" hidden="1" customHeight="1" x14ac:dyDescent="0.3">
      <c r="J1404" s="187" t="str">
        <f t="shared" si="153"/>
        <v>D100</v>
      </c>
      <c r="K1404" s="181">
        <v>24</v>
      </c>
      <c r="L1404" s="289" t="s">
        <v>1832</v>
      </c>
      <c r="M1404" s="182" t="s">
        <v>3653</v>
      </c>
      <c r="N1404" s="181" t="s">
        <v>27</v>
      </c>
      <c r="O1404" s="181" t="s">
        <v>59</v>
      </c>
      <c r="P1404" s="181" t="s">
        <v>28</v>
      </c>
      <c r="Q1404" s="192" t="str">
        <f t="shared" si="154"/>
        <v>Campo</v>
      </c>
      <c r="R1404" s="192" t="s">
        <v>27</v>
      </c>
      <c r="S1404" s="191" t="str">
        <f t="shared" si="156"/>
        <v/>
      </c>
      <c r="T1404" s="192" t="str">
        <f t="shared" si="157"/>
        <v>&lt;campo posicao="24"&gt;
&lt;coluna&gt;COD_MUN_ORIG&lt;/coluna&gt;
&lt;descricao&gt;Código do município de origem do serviço, conforme a tabela IBGE (a partir de 01/01/2018)&lt;/descricao&gt;
&lt;tipo&gt;C&lt;/tipo&gt;
&lt;/campo&gt;</v>
      </c>
      <c r="U1404" s="192" t="str">
        <f t="shared" si="152"/>
        <v>&lt;campo posicao="24"&gt;
&lt;coluna&gt;COD_MUN_ORIG&lt;/coluna&gt;
&lt;descricao&gt;Código do município de origem do serviço, conforme a tabela IBGE (a partir de 01/01/2018)&lt;/descricao&gt;
&lt;tipo&gt;C&lt;/tipo&gt;
&lt;/campo&gt;</v>
      </c>
      <c r="V1404" s="192" t="str">
        <f t="shared" si="158"/>
        <v>{"Column25", "COD_MUN_ORIG"},</v>
      </c>
      <c r="W1404" s="191" t="str">
        <f>IF(Q1404="Campo","@Campos(posicao = "&amp;K1404&amp;", tipo = '"&amp;R1404&amp;"')@Column(name = """&amp;L1404&amp;""")"&amp;IF(R1404="D","@Temporal(TemporalType.DATE)","")&amp;"private "&amp;VLOOKUP(TEXT(R1404,"@"),Apoio!A:B,2,0)&amp;" "&amp;SUBSTITUTE(LOWER(LEFT(L1404,1))&amp;RIGHT(PROPER(L1404),LEN(L1404)-1),"_","")&amp;";",IF(ISNUMBER(Q1404),IF(R1404="R","@Entity@Table(name = ""reg_"&amp;LOWER(J1404)&amp;""")@XmlRootElement","")&amp;VLOOKUP(J1404,Blocos!D:I,6,0)&amp;Apoio!$E$1&amp;Y1404,""))</f>
        <v>@Campos(posicao = 24, tipo = 'C')@Column(name = "COD_MUN_ORIG")private String codMunOrig;</v>
      </c>
      <c r="X1404" s="190" t="str">
        <f>IF(ISNUMBER(Q1404),COUNTIF(Blocos!G:G,J1404),"")</f>
        <v/>
      </c>
      <c r="Y1404" s="190" t="str">
        <f>IF(OR(X1404=0,X1404=""),"",VLOOKUP(SUMIFS(Blocos!A:A,Blocos!H:H,'EFD REGISTROS e Campos (2)'!X1404,Blocos!G:G,'EFD REGISTROS e Campos (2)'!J1404),Blocos!A:L,12,0))</f>
        <v/>
      </c>
      <c r="Z1404" s="190" t="str">
        <f>IF(ISNUMBER(Q1405),VLOOKUP(J1404,Blocos!D:G,4,0),"")</f>
        <v/>
      </c>
      <c r="AA1404" s="190" t="str">
        <f>IF(ISNUMBER(Q1404),CONCATENATE("CREATE TABLE ""reg_",LOWER(J1404),""" (""ID"" bigint NOT NULL AUTO_INCREMENT,  ""HASHFILE"" varchar(255) DEFAULT NULL, ""ID_PAI"" bigint NOT NULL,"),IF(Q1404="Campo",CONCATENATE("""",L1404,""" ",VLOOKUP(R1404,Apoio!A:C,3,0)),""))&amp;IF(Z1404="","",CONCATENATE("PRIMARY KEY (""ID""), KEY ""FK_reg_",LOWER(Z1404),"_ID_PAI"" (""ID_PAI""), CONSTRAINT ""FK_reg_",LOWER(Z1404),"_ID_PAI"" FOREIGN KEY (""ID_PAI"") REFERENCES ""reg_",LOWER(Z1404),""" (""ID"")) ENGINE=InnoDB AUTO_INCREMENT=105774 DEFAULT CHARSET=utf8mb4 COLLATE=utf8mb4_0900_ai_ci;"))</f>
        <v>"COD_MUN_ORIG" varchar(255) DEFAULT NULL,</v>
      </c>
      <c r="AB1404" s="190" t="str">
        <f t="shared" si="155"/>
        <v>`reg_d100`.`COD_MUN_ORIG`,</v>
      </c>
    </row>
    <row r="1405" spans="1:28" ht="14.5" hidden="1" customHeight="1" x14ac:dyDescent="0.3">
      <c r="J1405" s="187" t="str">
        <f t="shared" si="153"/>
        <v>D100</v>
      </c>
      <c r="K1405" s="181">
        <v>25</v>
      </c>
      <c r="L1405" s="289" t="s">
        <v>1661</v>
      </c>
      <c r="M1405" s="182" t="s">
        <v>3654</v>
      </c>
      <c r="N1405" s="181" t="s">
        <v>27</v>
      </c>
      <c r="O1405" s="181" t="s">
        <v>59</v>
      </c>
      <c r="P1405" s="181" t="s">
        <v>28</v>
      </c>
      <c r="Q1405" s="192" t="str">
        <f t="shared" si="154"/>
        <v>Campo</v>
      </c>
      <c r="R1405" s="192" t="s">
        <v>27</v>
      </c>
      <c r="S1405" s="191" t="str">
        <f t="shared" si="156"/>
        <v/>
      </c>
      <c r="T1405" s="192" t="str">
        <f t="shared" si="157"/>
        <v>&lt;campo posicao="25"&gt;
&lt;coluna&gt;COD_MUN_DEST&lt;/coluna&gt;
&lt;descricao&gt;Código do município de destino, conforme a tabela IBGE  (a partir de 01/01/2018)&lt;/descricao&gt;
&lt;tipo&gt;C&lt;/tipo&gt;
&lt;/campo&gt;</v>
      </c>
      <c r="U1405" s="192" t="str">
        <f t="shared" si="152"/>
        <v>&lt;campo posicao="25"&gt;
&lt;coluna&gt;COD_MUN_DEST&lt;/coluna&gt;
&lt;descricao&gt;Código do município de destino, conforme a tabela IBGE  (a partir de 01/01/2018)&lt;/descricao&gt;
&lt;tipo&gt;C&lt;/tipo&gt;
&lt;/campo&gt;</v>
      </c>
      <c r="V1405" s="192" t="str">
        <f t="shared" si="158"/>
        <v>{"Column26", "COD_MUN_DEST"},</v>
      </c>
      <c r="W1405" s="191" t="str">
        <f>IF(Q1405="Campo","@Campos(posicao = "&amp;K1405&amp;", tipo = '"&amp;R1405&amp;"')@Column(name = """&amp;L1405&amp;""")"&amp;IF(R1405="D","@Temporal(TemporalType.DATE)","")&amp;"private "&amp;VLOOKUP(TEXT(R1405,"@"),Apoio!A:B,2,0)&amp;" "&amp;SUBSTITUTE(LOWER(LEFT(L1405,1))&amp;RIGHT(PROPER(L1405),LEN(L1405)-1),"_","")&amp;";",IF(ISNUMBER(Q1405),IF(R1405="R","@Entity@Table(name = ""reg_"&amp;LOWER(J1405)&amp;""")@XmlRootElement","")&amp;VLOOKUP(J1405,Blocos!D:I,6,0)&amp;Apoio!$E$1&amp;Y1405,""))</f>
        <v>@Campos(posicao = 25, tipo = 'C')@Column(name = "COD_MUN_DEST")private String codMunDest;</v>
      </c>
      <c r="X1405" s="190" t="str">
        <f>IF(ISNUMBER(Q1405),COUNTIF(Blocos!G:G,J1405),"")</f>
        <v/>
      </c>
      <c r="Y1405" s="190" t="str">
        <f>IF(OR(X1405=0,X1405=""),"",VLOOKUP(SUMIFS(Blocos!A:A,Blocos!H:H,'EFD REGISTROS e Campos (2)'!X1405,Blocos!G:G,'EFD REGISTROS e Campos (2)'!J1405),Blocos!A:L,12,0))</f>
        <v/>
      </c>
      <c r="Z1405" s="190" t="str">
        <f>IF(ISNUMBER(Q1406),VLOOKUP(J1405,Blocos!D:G,4,0),"")</f>
        <v>D001</v>
      </c>
      <c r="AA1405" s="190" t="str">
        <f>IF(ISNUMBER(Q1405),CONCATENATE("CREATE TABLE ""reg_",LOWER(J1405),""" (""ID"" bigint NOT NULL AUTO_INCREMENT,  ""HASHFILE"" varchar(255) DEFAULT NULL, ""ID_PAI"" bigint NOT NULL,"),IF(Q1405="Campo",CONCATENATE("""",L1405,""" ",VLOOKUP(R1405,Apoio!A:C,3,0)),""))&amp;IF(Z1405="","",CONCATENATE("PRIMARY KEY (""ID""), KEY ""FK_reg_",LOWER(Z1405),"_ID_PAI"" (""ID_PAI""), CONSTRAINT ""FK_reg_",LOWER(Z1405),"_ID_PAI"" FOREIGN KEY (""ID_PAI"") REFERENCES ""reg_",LOWER(Z1405),""" (""ID"")) ENGINE=InnoDB AUTO_INCREMENT=105774 DEFAULT CHARSET=utf8mb4 COLLATE=utf8mb4_0900_ai_ci;"))</f>
        <v>"COD_MUN_DEST" varchar(255) DEFAULT NULL,PRIMARY KEY ("ID"), KEY "FK_reg_d001_ID_PAI" ("ID_PAI"), CONSTRAINT "FK_reg_d001_ID_PAI" FOREIGN KEY ("ID_PAI") REFERENCES "reg_d001" ("ID")) ENGINE=InnoDB AUTO_INCREMENT=105774 DEFAULT CHARSET=utf8mb4 COLLATE=utf8mb4_0900_ai_ci;</v>
      </c>
      <c r="AB1405" s="190" t="str">
        <f t="shared" si="155"/>
        <v>`reg_d100`.`COD_MUN_DEST`,FROM `efdicms`.`reg_d100`;"</v>
      </c>
    </row>
    <row r="1406" spans="1:28" ht="14.5" hidden="1" customHeight="1" collapsed="1" x14ac:dyDescent="0.3">
      <c r="A1406" s="180" t="s">
        <v>22</v>
      </c>
      <c r="E1406" s="180" t="s">
        <v>1835</v>
      </c>
      <c r="I1406" s="180" t="s">
        <v>209</v>
      </c>
      <c r="J1406" s="187" t="str">
        <f t="shared" si="153"/>
        <v>D101</v>
      </c>
      <c r="K1406" s="195" t="s">
        <v>1836</v>
      </c>
      <c r="Q1406" s="192">
        <f t="shared" si="154"/>
        <v>3</v>
      </c>
      <c r="S1406" s="191" t="str">
        <f t="shared" si="156"/>
        <v>&lt;/registro&gt;
&lt;registro codigo="D101" perfil="ABC" nivel="3"&gt;</v>
      </c>
      <c r="T1406" s="192" t="str">
        <f t="shared" si="157"/>
        <v/>
      </c>
      <c r="U1406" s="192" t="str">
        <f t="shared" si="152"/>
        <v>&lt;/registro&gt;
&lt;registro codigo="D101" perfil="ABC" nivel="3"&gt;</v>
      </c>
      <c r="V1406" s="192" t="str">
        <f t="shared" si="158"/>
        <v/>
      </c>
      <c r="W1406" s="191" t="str">
        <f>IF(Q1406="Campo","@Campos(posicao = "&amp;K1406&amp;", tipo = '"&amp;R1406&amp;"')@Column(name = """&amp;L1406&amp;""")"&amp;IF(R1406="D","@Temporal(TemporalType.DATE)","")&amp;"private "&amp;VLOOKUP(TEXT(R1406,"@"),Apoio!A:B,2,0)&amp;" "&amp;SUBSTITUTE(LOWER(LEFT(L1406,1))&amp;RIGHT(PROPER(L1406),LEN(L1406)-1),"_","")&amp;";",IF(ISNUMBER(Q1406),IF(R1406="R","@Entity@Table(name = ""reg_"&amp;LOWER(J1406)&amp;""")@XmlRootElement","")&amp;VLOOKUP(J1406,Blocos!D:I,6,0)&amp;Apoio!$E$1&amp;Y1406,""))</f>
        <v>@Registros(nivel = 3) public class RegD101 implements Serializable { private static final long serialVersionUID = 1L; @Id @GeneratedValue(strategy = GenerationType.IDENTITY) @Basic(optional = false) @Column(name = "ID" ) private Long id;@OneToOne(fetch = FetchType.LAZY) @JoinColumn(name = "ID_PAI", nullable = false) private RegD100 idPai; public RegD100 getIdPai() {return idPai;}public void setIdPai(Object idPai) {this.idPai = (RegD100) idPai;}public RegD101() { } public RegD101(Long id) { this.id = id; } public RegD101(Long id, RegD100 idPai, long linha, String hash) { this.id = id; this.idPai = idPai; this.linha = linha; this.hash = hash; }public Long getId() { return id; } public void setId(Long id) { this.id = id; }@Basic(optional = false)@Column(name = "LINHA")private long linha;@Basic(optional = false)@Column(name = "HASH")private String hash;</v>
      </c>
      <c r="X1406" s="190">
        <f>IF(ISNUMBER(Q1406),COUNTIF(Blocos!G:G,J1406),"")</f>
        <v>0</v>
      </c>
      <c r="Y1406" s="190" t="str">
        <f>IF(OR(X1406=0,X1406=""),"",VLOOKUP(SUMIFS(Blocos!A:A,Blocos!H:H,'EFD REGISTROS e Campos (2)'!X1406,Blocos!G:G,'EFD REGISTROS e Campos (2)'!J1406),Blocos!A:L,12,0))</f>
        <v/>
      </c>
      <c r="Z1406" s="190" t="str">
        <f>IF(ISNUMBER(Q1407),VLOOKUP(J1406,Blocos!D:G,4,0),"")</f>
        <v/>
      </c>
      <c r="AA1406" s="190" t="str">
        <f>IF(ISNUMBER(Q1406),CONCATENATE("CREATE TABLE ""reg_",LOWER(J1406),""" (""ID"" bigint NOT NULL AUTO_INCREMENT,  ""HASHFILE"" varchar(255) DEFAULT NULL, ""ID_PAI"" bigint NOT NULL,"),IF(Q1406="Campo",CONCATENATE("""",L1406,""" ",VLOOKUP(R1406,Apoio!A:C,3,0)),""))&amp;IF(Z1406="","",CONCATENATE("PRIMARY KEY (""ID""), KEY ""FK_reg_",LOWER(Z1406),"_ID_PAI"" (""ID_PAI""), CONSTRAINT ""FK_reg_",LOWER(Z1406),"_ID_PAI"" FOREIGN KEY (""ID_PAI"") REFERENCES ""reg_",LOWER(Z1406),""" (""ID"")) ENGINE=InnoDB AUTO_INCREMENT=105774 DEFAULT CHARSET=utf8mb4 COLLATE=utf8mb4_0900_ai_ci;"))</f>
        <v>CREATE TABLE "reg_d101" ("ID" bigint NOT NULL AUTO_INCREMENT,  "HASHFILE" varchar(255) DEFAULT NULL, "ID_PAI" bigint NOT NULL,</v>
      </c>
      <c r="AB1406" s="190" t="str">
        <f t="shared" si="155"/>
        <v/>
      </c>
    </row>
    <row r="1407" spans="1:28" ht="14.5" hidden="1" customHeight="1" x14ac:dyDescent="0.3">
      <c r="J1407" s="187" t="str">
        <f t="shared" si="153"/>
        <v>D101</v>
      </c>
      <c r="K1407" s="181">
        <v>1</v>
      </c>
      <c r="L1407" s="289" t="s">
        <v>25</v>
      </c>
      <c r="M1407" s="182" t="s">
        <v>1837</v>
      </c>
      <c r="N1407" s="181" t="s">
        <v>27</v>
      </c>
      <c r="O1407" s="181">
        <v>4</v>
      </c>
      <c r="P1407" s="181" t="s">
        <v>28</v>
      </c>
      <c r="Q1407" s="192" t="str">
        <f t="shared" si="154"/>
        <v>Campo</v>
      </c>
      <c r="R1407" s="192" t="s">
        <v>27</v>
      </c>
      <c r="S1407" s="191" t="str">
        <f t="shared" si="156"/>
        <v/>
      </c>
      <c r="T1407" s="192" t="str">
        <f t="shared" si="157"/>
        <v>&lt;campo posicao="1"&gt;
&lt;coluna&gt;REG&lt;/coluna&gt;
&lt;descricao&gt;Texto fixo contendo "D101"&lt;/descricao&gt;
&lt;tipo&gt;C&lt;/tipo&gt;
&lt;/campo&gt;</v>
      </c>
      <c r="U1407" s="192" t="str">
        <f t="shared" si="152"/>
        <v>&lt;campo posicao="1"&gt;
&lt;coluna&gt;REG&lt;/coluna&gt;
&lt;descricao&gt;Texto fixo contendo "D101"&lt;/descricao&gt;
&lt;tipo&gt;C&lt;/tipo&gt;
&lt;/campo&gt;</v>
      </c>
      <c r="V1407" s="192" t="str">
        <f t="shared" si="158"/>
        <v>{"Column2", "REG"},</v>
      </c>
      <c r="W1407" s="191" t="str">
        <f>IF(Q1407="Campo","@Campos(posicao = "&amp;K1407&amp;", tipo = '"&amp;R1407&amp;"')@Column(name = """&amp;L1407&amp;""")"&amp;IF(R1407="D","@Temporal(TemporalType.DATE)","")&amp;"private "&amp;VLOOKUP(TEXT(R1407,"@"),Apoio!A:B,2,0)&amp;" "&amp;SUBSTITUTE(LOWER(LEFT(L1407,1))&amp;RIGHT(PROPER(L1407),LEN(L1407)-1),"_","")&amp;";",IF(ISNUMBER(Q1407),IF(R1407="R","@Entity@Table(name = ""reg_"&amp;LOWER(J1407)&amp;""")@XmlRootElement","")&amp;VLOOKUP(J1407,Blocos!D:I,6,0)&amp;Apoio!$E$1&amp;Y1407,""))</f>
        <v>@Campos(posicao = 1, tipo = 'C')@Column(name = "REG")private String reg;</v>
      </c>
      <c r="X1407" s="190" t="str">
        <f>IF(ISNUMBER(Q1407),COUNTIF(Blocos!G:G,J1407),"")</f>
        <v/>
      </c>
      <c r="Y1407" s="190" t="str">
        <f>IF(OR(X1407=0,X1407=""),"",VLOOKUP(SUMIFS(Blocos!A:A,Blocos!H:H,'EFD REGISTROS e Campos (2)'!X1407,Blocos!G:G,'EFD REGISTROS e Campos (2)'!J1407),Blocos!A:L,12,0))</f>
        <v/>
      </c>
      <c r="Z1407" s="190" t="str">
        <f>IF(ISNUMBER(Q1408),VLOOKUP(J1407,Blocos!D:G,4,0),"")</f>
        <v/>
      </c>
      <c r="AA1407" s="190" t="str">
        <f>IF(ISNUMBER(Q1407),CONCATENATE("CREATE TABLE ""reg_",LOWER(J1407),""" (""ID"" bigint NOT NULL AUTO_INCREMENT,  ""HASHFILE"" varchar(255) DEFAULT NULL, ""ID_PAI"" bigint NOT NULL,"),IF(Q1407="Campo",CONCATENATE("""",L1407,""" ",VLOOKUP(R1407,Apoio!A:C,3,0)),""))&amp;IF(Z1407="","",CONCATENATE("PRIMARY KEY (""ID""), KEY ""FK_reg_",LOWER(Z1407),"_ID_PAI"" (""ID_PAI""), CONSTRAINT ""FK_reg_",LOWER(Z1407),"_ID_PAI"" FOREIGN KEY (""ID_PAI"") REFERENCES ""reg_",LOWER(Z1407),""" (""ID"")) ENGINE=InnoDB AUTO_INCREMENT=105774 DEFAULT CHARSET=utf8mb4 COLLATE=utf8mb4_0900_ai_ci;"))</f>
        <v>"REG" varchar(255) DEFAULT NULL,</v>
      </c>
      <c r="AB1407" s="190" t="str">
        <f t="shared" si="155"/>
        <v>USE `efdicms`;SELECT `reg_d101`.`REG`,</v>
      </c>
    </row>
    <row r="1408" spans="1:28" ht="14.5" hidden="1" customHeight="1" x14ac:dyDescent="0.3">
      <c r="J1408" s="187" t="str">
        <f t="shared" ref="J1408:J1471" si="159">IF(A1408="",J1407,CONCATENATE(B1408,C1408,D1408,E1408,F1408,G1408,H1408))</f>
        <v>D101</v>
      </c>
      <c r="K1408" s="181">
        <v>2</v>
      </c>
      <c r="L1408" s="289" t="s">
        <v>597</v>
      </c>
      <c r="M1408" s="182" t="s">
        <v>598</v>
      </c>
      <c r="N1408" s="181" t="s">
        <v>32</v>
      </c>
      <c r="O1408" s="181" t="s">
        <v>28</v>
      </c>
      <c r="P1408" s="181">
        <v>2</v>
      </c>
      <c r="Q1408" s="192" t="str">
        <f t="shared" si="154"/>
        <v>Campo</v>
      </c>
      <c r="R1408" s="192" t="s">
        <v>3606</v>
      </c>
      <c r="S1408" s="191" t="str">
        <f t="shared" si="156"/>
        <v/>
      </c>
      <c r="T1408" s="192" t="str">
        <f t="shared" si="157"/>
        <v>&lt;campo posicao="2"&gt;
&lt;coluna&gt;VL_FCP_UF_DEST&lt;/coluna&gt;
&lt;descricao&gt;Valor total relativo ao Fundo de Combate à Pobreza (FCP) da UF de destino&lt;/descricao&gt;
&lt;tipo&gt;R&lt;/tipo&gt;
&lt;/campo&gt;</v>
      </c>
      <c r="U1408" s="192" t="str">
        <f t="shared" si="152"/>
        <v>&lt;campo posicao="2"&gt;
&lt;coluna&gt;VL_FCP_UF_DEST&lt;/coluna&gt;
&lt;descricao&gt;Valor total relativo ao Fundo de Combate à Pobreza (FCP) da UF de destino&lt;/descricao&gt;
&lt;tipo&gt;R&lt;/tipo&gt;
&lt;/campo&gt;</v>
      </c>
      <c r="V1408" s="192" t="str">
        <f t="shared" si="158"/>
        <v>{"Column3", "VL_FCP_UF_DEST"},</v>
      </c>
      <c r="W1408" s="191" t="str">
        <f>IF(Q1408="Campo","@Campos(posicao = "&amp;K1408&amp;", tipo = '"&amp;R1408&amp;"')@Column(name = """&amp;L1408&amp;""")"&amp;IF(R1408="D","@Temporal(TemporalType.DATE)","")&amp;"private "&amp;VLOOKUP(TEXT(R1408,"@"),Apoio!A:B,2,0)&amp;" "&amp;SUBSTITUTE(LOWER(LEFT(L1408,1))&amp;RIGHT(PROPER(L1408),LEN(L1408)-1),"_","")&amp;";",IF(ISNUMBER(Q1408),IF(R1408="R","@Entity@Table(name = ""reg_"&amp;LOWER(J1408)&amp;""")@XmlRootElement","")&amp;VLOOKUP(J1408,Blocos!D:I,6,0)&amp;Apoio!$E$1&amp;Y1408,""))</f>
        <v>@Campos(posicao = 2, tipo = 'R')@Column(name = "VL_FCP_UF_DEST")private BigDecimal vlFcpUfDest;</v>
      </c>
      <c r="X1408" s="190" t="str">
        <f>IF(ISNUMBER(Q1408),COUNTIF(Blocos!G:G,J1408),"")</f>
        <v/>
      </c>
      <c r="Y1408" s="190" t="str">
        <f>IF(OR(X1408=0,X1408=""),"",VLOOKUP(SUMIFS(Blocos!A:A,Blocos!H:H,'EFD REGISTROS e Campos (2)'!X1408,Blocos!G:G,'EFD REGISTROS e Campos (2)'!J1408),Blocos!A:L,12,0))</f>
        <v/>
      </c>
      <c r="Z1408" s="190" t="str">
        <f>IF(ISNUMBER(Q1409),VLOOKUP(J1408,Blocos!D:G,4,0),"")</f>
        <v/>
      </c>
      <c r="AA1408" s="190" t="str">
        <f>IF(ISNUMBER(Q1408),CONCATENATE("CREATE TABLE ""reg_",LOWER(J1408),""" (""ID"" bigint NOT NULL AUTO_INCREMENT,  ""HASHFILE"" varchar(255) DEFAULT NULL, ""ID_PAI"" bigint NOT NULL,"),IF(Q1408="Campo",CONCATENATE("""",L1408,""" ",VLOOKUP(R1408,Apoio!A:C,3,0)),""))&amp;IF(Z1408="","",CONCATENATE("PRIMARY KEY (""ID""), KEY ""FK_reg_",LOWER(Z1408),"_ID_PAI"" (""ID_PAI""), CONSTRAINT ""FK_reg_",LOWER(Z1408),"_ID_PAI"" FOREIGN KEY (""ID_PAI"") REFERENCES ""reg_",LOWER(Z1408),""" (""ID"")) ENGINE=InnoDB AUTO_INCREMENT=105774 DEFAULT CHARSET=utf8mb4 COLLATE=utf8mb4_0900_ai_ci;"))</f>
        <v>"VL_FCP_UF_DEST" decimal(15,6) DEFAULT NULL,</v>
      </c>
      <c r="AB1408" s="190" t="str">
        <f t="shared" si="155"/>
        <v>`reg_d101`.`VL_FCP_UF_DEST`,</v>
      </c>
    </row>
    <row r="1409" spans="1:28" ht="14.5" hidden="1" customHeight="1" x14ac:dyDescent="0.3">
      <c r="J1409" s="187" t="str">
        <f t="shared" si="159"/>
        <v>D101</v>
      </c>
      <c r="K1409" s="181">
        <v>3</v>
      </c>
      <c r="L1409" s="289" t="s">
        <v>599</v>
      </c>
      <c r="M1409" s="182" t="s">
        <v>600</v>
      </c>
      <c r="N1409" s="181" t="s">
        <v>32</v>
      </c>
      <c r="O1409" s="181" t="s">
        <v>28</v>
      </c>
      <c r="P1409" s="181">
        <v>2</v>
      </c>
      <c r="Q1409" s="192" t="str">
        <f t="shared" si="154"/>
        <v>Campo</v>
      </c>
      <c r="R1409" s="192" t="s">
        <v>3606</v>
      </c>
      <c r="S1409" s="191" t="str">
        <f t="shared" si="156"/>
        <v/>
      </c>
      <c r="T1409" s="192" t="str">
        <f t="shared" si="157"/>
        <v>&lt;campo posicao="3"&gt;
&lt;coluna&gt;VL_ICMS_UF_DEST&lt;/coluna&gt;
&lt;descricao&gt;Valor total do ICMS Interestadual para a UF de destino &lt;/descricao&gt;
&lt;tipo&gt;R&lt;/tipo&gt;
&lt;/campo&gt;</v>
      </c>
      <c r="U1409" s="192" t="str">
        <f t="shared" si="152"/>
        <v>&lt;campo posicao="3"&gt;
&lt;coluna&gt;VL_ICMS_UF_DEST&lt;/coluna&gt;
&lt;descricao&gt;Valor total do ICMS Interestadual para a UF de destino &lt;/descricao&gt;
&lt;tipo&gt;R&lt;/tipo&gt;
&lt;/campo&gt;</v>
      </c>
      <c r="V1409" s="192" t="str">
        <f t="shared" si="158"/>
        <v>{"Column4", "VL_ICMS_UF_DEST"},</v>
      </c>
      <c r="W1409" s="191" t="str">
        <f>IF(Q1409="Campo","@Campos(posicao = "&amp;K1409&amp;", tipo = '"&amp;R1409&amp;"')@Column(name = """&amp;L1409&amp;""")"&amp;IF(R1409="D","@Temporal(TemporalType.DATE)","")&amp;"private "&amp;VLOOKUP(TEXT(R1409,"@"),Apoio!A:B,2,0)&amp;" "&amp;SUBSTITUTE(LOWER(LEFT(L1409,1))&amp;RIGHT(PROPER(L1409),LEN(L1409)-1),"_","")&amp;";",IF(ISNUMBER(Q1409),IF(R1409="R","@Entity@Table(name = ""reg_"&amp;LOWER(J1409)&amp;""")@XmlRootElement","")&amp;VLOOKUP(J1409,Blocos!D:I,6,0)&amp;Apoio!$E$1&amp;Y1409,""))</f>
        <v>@Campos(posicao = 3, tipo = 'R')@Column(name = "VL_ICMS_UF_DEST")private BigDecimal vlIcmsUfDest;</v>
      </c>
      <c r="X1409" s="190" t="str">
        <f>IF(ISNUMBER(Q1409),COUNTIF(Blocos!G:G,J1409),"")</f>
        <v/>
      </c>
      <c r="Y1409" s="190" t="str">
        <f>IF(OR(X1409=0,X1409=""),"",VLOOKUP(SUMIFS(Blocos!A:A,Blocos!H:H,'EFD REGISTROS e Campos (2)'!X1409,Blocos!G:G,'EFD REGISTROS e Campos (2)'!J1409),Blocos!A:L,12,0))</f>
        <v/>
      </c>
      <c r="Z1409" s="190" t="str">
        <f>IF(ISNUMBER(Q1410),VLOOKUP(J1409,Blocos!D:G,4,0),"")</f>
        <v/>
      </c>
      <c r="AA1409" s="190" t="str">
        <f>IF(ISNUMBER(Q1409),CONCATENATE("CREATE TABLE ""reg_",LOWER(J1409),""" (""ID"" bigint NOT NULL AUTO_INCREMENT,  ""HASHFILE"" varchar(255) DEFAULT NULL, ""ID_PAI"" bigint NOT NULL,"),IF(Q1409="Campo",CONCATENATE("""",L1409,""" ",VLOOKUP(R1409,Apoio!A:C,3,0)),""))&amp;IF(Z1409="","",CONCATENATE("PRIMARY KEY (""ID""), KEY ""FK_reg_",LOWER(Z1409),"_ID_PAI"" (""ID_PAI""), CONSTRAINT ""FK_reg_",LOWER(Z1409),"_ID_PAI"" FOREIGN KEY (""ID_PAI"") REFERENCES ""reg_",LOWER(Z1409),""" (""ID"")) ENGINE=InnoDB AUTO_INCREMENT=105774 DEFAULT CHARSET=utf8mb4 COLLATE=utf8mb4_0900_ai_ci;"))</f>
        <v>"VL_ICMS_UF_DEST" decimal(15,6) DEFAULT NULL,</v>
      </c>
      <c r="AB1409" s="190" t="str">
        <f t="shared" si="155"/>
        <v>`reg_d101`.`VL_ICMS_UF_DEST`,</v>
      </c>
    </row>
    <row r="1410" spans="1:28" ht="14.5" hidden="1" customHeight="1" x14ac:dyDescent="0.3">
      <c r="J1410" s="187" t="str">
        <f t="shared" si="159"/>
        <v>D101</v>
      </c>
      <c r="K1410" s="181">
        <v>4</v>
      </c>
      <c r="L1410" s="289" t="s">
        <v>601</v>
      </c>
      <c r="M1410" s="182" t="s">
        <v>602</v>
      </c>
      <c r="N1410" s="181" t="s">
        <v>32</v>
      </c>
      <c r="O1410" s="181" t="s">
        <v>28</v>
      </c>
      <c r="P1410" s="181">
        <v>2</v>
      </c>
      <c r="Q1410" s="192" t="str">
        <f t="shared" si="154"/>
        <v>Campo</v>
      </c>
      <c r="R1410" s="192" t="s">
        <v>3606</v>
      </c>
      <c r="S1410" s="191" t="str">
        <f t="shared" si="156"/>
        <v/>
      </c>
      <c r="T1410" s="192" t="str">
        <f t="shared" si="157"/>
        <v>&lt;campo posicao="4"&gt;
&lt;coluna&gt;VL_ICMS_UF_REM&lt;/coluna&gt;
&lt;descricao&gt;Valor total do ICMS Interestadual para a UF do remetente&lt;/descricao&gt;
&lt;tipo&gt;R&lt;/tipo&gt;
&lt;/campo&gt;</v>
      </c>
      <c r="U1410" s="192" t="str">
        <f t="shared" si="152"/>
        <v>&lt;campo posicao="4"&gt;
&lt;coluna&gt;VL_ICMS_UF_REM&lt;/coluna&gt;
&lt;descricao&gt;Valor total do ICMS Interestadual para a UF do remetente&lt;/descricao&gt;
&lt;tipo&gt;R&lt;/tipo&gt;
&lt;/campo&gt;</v>
      </c>
      <c r="V1410" s="192" t="str">
        <f t="shared" si="158"/>
        <v>{"Column5", "VL_ICMS_UF_REM"},</v>
      </c>
      <c r="W1410" s="191" t="str">
        <f>IF(Q1410="Campo","@Campos(posicao = "&amp;K1410&amp;", tipo = '"&amp;R1410&amp;"')@Column(name = """&amp;L1410&amp;""")"&amp;IF(R1410="D","@Temporal(TemporalType.DATE)","")&amp;"private "&amp;VLOOKUP(TEXT(R1410,"@"),Apoio!A:B,2,0)&amp;" "&amp;SUBSTITUTE(LOWER(LEFT(L1410,1))&amp;RIGHT(PROPER(L1410),LEN(L1410)-1),"_","")&amp;";",IF(ISNUMBER(Q1410),IF(R1410="R","@Entity@Table(name = ""reg_"&amp;LOWER(J1410)&amp;""")@XmlRootElement","")&amp;VLOOKUP(J1410,Blocos!D:I,6,0)&amp;Apoio!$E$1&amp;Y1410,""))</f>
        <v>@Campos(posicao = 4, tipo = 'R')@Column(name = "VL_ICMS_UF_REM")private BigDecimal vlIcmsUfRem;</v>
      </c>
      <c r="X1410" s="190" t="str">
        <f>IF(ISNUMBER(Q1410),COUNTIF(Blocos!G:G,J1410),"")</f>
        <v/>
      </c>
      <c r="Y1410" s="190" t="str">
        <f>IF(OR(X1410=0,X1410=""),"",VLOOKUP(SUMIFS(Blocos!A:A,Blocos!H:H,'EFD REGISTROS e Campos (2)'!X1410,Blocos!G:G,'EFD REGISTROS e Campos (2)'!J1410),Blocos!A:L,12,0))</f>
        <v/>
      </c>
      <c r="Z1410" s="190" t="str">
        <f>IF(ISNUMBER(Q1411),VLOOKUP(J1410,Blocos!D:G,4,0),"")</f>
        <v>D100</v>
      </c>
      <c r="AA1410" s="190" t="str">
        <f>IF(ISNUMBER(Q1410),CONCATENATE("CREATE TABLE ""reg_",LOWER(J1410),""" (""ID"" bigint NOT NULL AUTO_INCREMENT,  ""HASHFILE"" varchar(255) DEFAULT NULL, ""ID_PAI"" bigint NOT NULL,"),IF(Q1410="Campo",CONCATENATE("""",L1410,""" ",VLOOKUP(R1410,Apoio!A:C,3,0)),""))&amp;IF(Z1410="","",CONCATENATE("PRIMARY KEY (""ID""), KEY ""FK_reg_",LOWER(Z1410),"_ID_PAI"" (""ID_PAI""), CONSTRAINT ""FK_reg_",LOWER(Z1410),"_ID_PAI"" FOREIGN KEY (""ID_PAI"") REFERENCES ""reg_",LOWER(Z1410),""" (""ID"")) ENGINE=InnoDB AUTO_INCREMENT=105774 DEFAULT CHARSET=utf8mb4 COLLATE=utf8mb4_0900_ai_ci;"))</f>
        <v>"VL_ICMS_UF_REM" decimal(15,6) DEFAULT NULL,PRIMARY KEY ("ID"), KEY "FK_reg_d100_ID_PAI" ("ID_PAI"), CONSTRAINT "FK_reg_d100_ID_PAI" FOREIGN KEY ("ID_PAI") REFERENCES "reg_d100" ("ID")) ENGINE=InnoDB AUTO_INCREMENT=105774 DEFAULT CHARSET=utf8mb4 COLLATE=utf8mb4_0900_ai_ci;</v>
      </c>
      <c r="AB1410" s="190" t="str">
        <f t="shared" si="155"/>
        <v>`reg_d101`.`VL_ICMS_UF_REM`,FROM `efdicms`.`reg_d101`;"</v>
      </c>
    </row>
    <row r="1411" spans="1:28" ht="14.5" hidden="1" customHeight="1" collapsed="1" x14ac:dyDescent="0.3">
      <c r="A1411" s="180" t="s">
        <v>115</v>
      </c>
      <c r="E1411" s="180" t="s">
        <v>1838</v>
      </c>
      <c r="I1411" s="180" t="s">
        <v>144</v>
      </c>
      <c r="J1411" s="187" t="str">
        <f t="shared" si="159"/>
        <v>D110</v>
      </c>
      <c r="K1411" s="195" t="s">
        <v>1839</v>
      </c>
      <c r="Q1411" s="192">
        <f t="shared" ref="Q1411:Q1474" si="160">IF(B1411&lt;&gt;"",0,IF(C1411&lt;&gt;"",1,IF(D1411&lt;&gt;"",2,IF(E1411&lt;&gt;"",3,IF(F1411&lt;&gt;"",4,IF(G1411&lt;&gt;"",5,IF(H1411&lt;&gt;"",6,IF(ISNUMBER(K1411),"Campo",""))))))))</f>
        <v>3</v>
      </c>
      <c r="S1411" s="191" t="str">
        <f t="shared" si="156"/>
        <v>&lt;/registro&gt;
&lt;registro codigo="D110" perfil="AB" nivel="3"&gt;</v>
      </c>
      <c r="T1411" s="192" t="str">
        <f t="shared" si="157"/>
        <v/>
      </c>
      <c r="U1411" s="192" t="str">
        <f t="shared" si="152"/>
        <v>&lt;/registro&gt;
&lt;registro codigo="D110" perfil="AB" nivel="3"&gt;</v>
      </c>
      <c r="V1411" s="192" t="str">
        <f t="shared" si="158"/>
        <v/>
      </c>
      <c r="W1411" s="191" t="str">
        <f>IF(Q1411="Campo","@Campos(posicao = "&amp;K1411&amp;", tipo = '"&amp;R1411&amp;"')@Column(name = """&amp;L1411&amp;""")"&amp;IF(R1411="D","@Temporal(TemporalType.DATE)","")&amp;"private "&amp;VLOOKUP(TEXT(R1411,"@"),Apoio!A:B,2,0)&amp;" "&amp;SUBSTITUTE(LOWER(LEFT(L1411,1))&amp;RIGHT(PROPER(L1411),LEN(L1411)-1),"_","")&amp;";",IF(ISNUMBER(Q1411),IF(R1411="R","@Entity@Table(name = ""reg_"&amp;LOWER(J1411)&amp;""")@XmlRootElement","")&amp;VLOOKUP(J1411,Blocos!D:I,6,0)&amp;Apoio!$E$1&amp;Y1411,""))</f>
        <v>@Registros(nivel = 3) public class RegD110 implements Serializable { private static final long serialVersionUID = 1L; @Id @GeneratedValue(strategy = GenerationType.IDENTITY) @Basic(optional = false) @Column(name = "ID" ) private Long id;@ManyToOne(fetch = FetchType.LAZY) @JoinColumn(name = "ID_PAI", nullable = false) private RegD100 idPai; public RegD100 getIdPai() {return idPai;}public void setIdPai(Object idPai) {this.idPai = (RegD100) idPai;}public RegD110() { } public RegD110(Long id) { this.id = id; } public RegD110(Long id, RegD100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List&lt;RegD120&gt; regD120;public List&lt;RegD120&gt; getRegD120() {return regD120;}public void setRegD120(List&lt;RegD120&gt; regD120) {this.regD120 = regD120;}</v>
      </c>
      <c r="X1411" s="190">
        <f>IF(ISNUMBER(Q1411),COUNTIF(Blocos!G:G,J1411),"")</f>
        <v>1</v>
      </c>
      <c r="Y1411" s="190" t="str">
        <f>IF(OR(X1411=0,X1411=""),"",VLOOKUP(SUMIFS(Blocos!A:A,Blocos!H:H,'EFD REGISTROS e Campos (2)'!X1411,Blocos!G:G,'EFD REGISTROS e Campos (2)'!J1411),Blocos!A:L,12,0))</f>
        <v>@OneToMany( cascade = CascadeType.ALL, fetch = FetchType.LAZY, mappedBy = "idPai")private  List&lt;RegD120&gt; regD120;public List&lt;RegD120&gt; getRegD120() {return regD120;}public void setRegD120(List&lt;RegD120&gt; regD120) {this.regD120 = regD120;}</v>
      </c>
      <c r="Z1411" s="190" t="str">
        <f>IF(ISNUMBER(Q1412),VLOOKUP(J1411,Blocos!D:G,4,0),"")</f>
        <v/>
      </c>
      <c r="AA1411" s="190" t="str">
        <f>IF(ISNUMBER(Q1411),CONCATENATE("CREATE TABLE ""reg_",LOWER(J1411),""" (""ID"" bigint NOT NULL AUTO_INCREMENT,  ""HASHFILE"" varchar(255) DEFAULT NULL, ""ID_PAI"" bigint NOT NULL,"),IF(Q1411="Campo",CONCATENATE("""",L1411,""" ",VLOOKUP(R1411,Apoio!A:C,3,0)),""))&amp;IF(Z1411="","",CONCATENATE("PRIMARY KEY (""ID""), KEY ""FK_reg_",LOWER(Z1411),"_ID_PAI"" (""ID_PAI""), CONSTRAINT ""FK_reg_",LOWER(Z1411),"_ID_PAI"" FOREIGN KEY (""ID_PAI"") REFERENCES ""reg_",LOWER(Z1411),""" (""ID"")) ENGINE=InnoDB AUTO_INCREMENT=105774 DEFAULT CHARSET=utf8mb4 COLLATE=utf8mb4_0900_ai_ci;"))</f>
        <v>CREATE TABLE "reg_d110" ("ID" bigint NOT NULL AUTO_INCREMENT,  "HASHFILE" varchar(255) DEFAULT NULL, "ID_PAI" bigint NOT NULL,</v>
      </c>
      <c r="AB1411" s="190" t="str">
        <f t="shared" si="155"/>
        <v/>
      </c>
    </row>
    <row r="1412" spans="1:28" ht="14.5" hidden="1" customHeight="1" x14ac:dyDescent="0.3">
      <c r="J1412" s="187" t="str">
        <f t="shared" si="159"/>
        <v>D110</v>
      </c>
      <c r="K1412" s="181">
        <v>1</v>
      </c>
      <c r="L1412" s="289" t="s">
        <v>25</v>
      </c>
      <c r="M1412" s="182" t="s">
        <v>1840</v>
      </c>
      <c r="N1412" s="181" t="s">
        <v>27</v>
      </c>
      <c r="O1412" s="181">
        <v>4</v>
      </c>
      <c r="P1412" s="181" t="s">
        <v>28</v>
      </c>
      <c r="Q1412" s="192" t="str">
        <f t="shared" si="160"/>
        <v>Campo</v>
      </c>
      <c r="R1412" s="192" t="s">
        <v>27</v>
      </c>
      <c r="S1412" s="191" t="str">
        <f t="shared" si="156"/>
        <v/>
      </c>
      <c r="T1412" s="192" t="str">
        <f t="shared" si="157"/>
        <v>&lt;campo posicao="1"&gt;
&lt;coluna&gt;REG&lt;/coluna&gt;
&lt;descricao&gt;Texto fixo contendo "D110"&lt;/descricao&gt;
&lt;tipo&gt;C&lt;/tipo&gt;
&lt;/campo&gt;</v>
      </c>
      <c r="U1412" s="192" t="str">
        <f t="shared" si="152"/>
        <v>&lt;campo posicao="1"&gt;
&lt;coluna&gt;REG&lt;/coluna&gt;
&lt;descricao&gt;Texto fixo contendo "D110"&lt;/descricao&gt;
&lt;tipo&gt;C&lt;/tipo&gt;
&lt;/campo&gt;</v>
      </c>
      <c r="V1412" s="192" t="str">
        <f t="shared" si="158"/>
        <v>{"Column2", "REG"},</v>
      </c>
      <c r="W1412" s="191" t="str">
        <f>IF(Q1412="Campo","@Campos(posicao = "&amp;K1412&amp;", tipo = '"&amp;R1412&amp;"')@Column(name = """&amp;L1412&amp;""")"&amp;IF(R1412="D","@Temporal(TemporalType.DATE)","")&amp;"private "&amp;VLOOKUP(TEXT(R1412,"@"),Apoio!A:B,2,0)&amp;" "&amp;SUBSTITUTE(LOWER(LEFT(L1412,1))&amp;RIGHT(PROPER(L1412),LEN(L1412)-1),"_","")&amp;";",IF(ISNUMBER(Q1412),IF(R1412="R","@Entity@Table(name = ""reg_"&amp;LOWER(J1412)&amp;""")@XmlRootElement","")&amp;VLOOKUP(J1412,Blocos!D:I,6,0)&amp;Apoio!$E$1&amp;Y1412,""))</f>
        <v>@Campos(posicao = 1, tipo = 'C')@Column(name = "REG")private String reg;</v>
      </c>
      <c r="X1412" s="190" t="str">
        <f>IF(ISNUMBER(Q1412),COUNTIF(Blocos!G:G,J1412),"")</f>
        <v/>
      </c>
      <c r="Y1412" s="190" t="str">
        <f>IF(OR(X1412=0,X1412=""),"",VLOOKUP(SUMIFS(Blocos!A:A,Blocos!H:H,'EFD REGISTROS e Campos (2)'!X1412,Blocos!G:G,'EFD REGISTROS e Campos (2)'!J1412),Blocos!A:L,12,0))</f>
        <v/>
      </c>
      <c r="Z1412" s="190" t="str">
        <f>IF(ISNUMBER(Q1413),VLOOKUP(J1412,Blocos!D:G,4,0),"")</f>
        <v/>
      </c>
      <c r="AA1412" s="190" t="str">
        <f>IF(ISNUMBER(Q1412),CONCATENATE("CREATE TABLE ""reg_",LOWER(J1412),""" (""ID"" bigint NOT NULL AUTO_INCREMENT,  ""HASHFILE"" varchar(255) DEFAULT NULL, ""ID_PAI"" bigint NOT NULL,"),IF(Q1412="Campo",CONCATENATE("""",L1412,""" ",VLOOKUP(R1412,Apoio!A:C,3,0)),""))&amp;IF(Z1412="","",CONCATENATE("PRIMARY KEY (""ID""), KEY ""FK_reg_",LOWER(Z1412),"_ID_PAI"" (""ID_PAI""), CONSTRAINT ""FK_reg_",LOWER(Z1412),"_ID_PAI"" FOREIGN KEY (""ID_PAI"") REFERENCES ""reg_",LOWER(Z1412),""" (""ID"")) ENGINE=InnoDB AUTO_INCREMENT=105774 DEFAULT CHARSET=utf8mb4 COLLATE=utf8mb4_0900_ai_ci;"))</f>
        <v>"REG" varchar(255) DEFAULT NULL,</v>
      </c>
      <c r="AB1412" s="190" t="str">
        <f t="shared" ref="AB1412:AB1475" si="161">IF(Q1412="Campo",CONCATENATE(IF(K1412=1,"USE `efdicms`;SELECT ",""),"`reg_",LOWER(J1412),"`.`",L1412,"`,"),"")&amp;IF(J1412&lt;&gt;J1413,CONCATENATE("FROM `efdicms`.`reg_",LOWER(J1412),"`;"""),"")</f>
        <v>USE `efdicms`;SELECT `reg_d110`.`REG`,</v>
      </c>
    </row>
    <row r="1413" spans="1:28" ht="14.5" hidden="1" customHeight="1" x14ac:dyDescent="0.3">
      <c r="J1413" s="187" t="str">
        <f t="shared" si="159"/>
        <v>D110</v>
      </c>
      <c r="K1413" s="181">
        <v>2</v>
      </c>
      <c r="L1413" s="289" t="s">
        <v>799</v>
      </c>
      <c r="M1413" s="182" t="s">
        <v>800</v>
      </c>
      <c r="N1413" s="181" t="s">
        <v>32</v>
      </c>
      <c r="O1413" s="181">
        <v>3</v>
      </c>
      <c r="P1413" s="181" t="s">
        <v>28</v>
      </c>
      <c r="Q1413" s="192" t="str">
        <f t="shared" si="160"/>
        <v>Campo</v>
      </c>
      <c r="R1413" s="192" t="s">
        <v>3607</v>
      </c>
      <c r="S1413" s="191" t="str">
        <f t="shared" si="156"/>
        <v/>
      </c>
      <c r="T1413" s="192" t="str">
        <f t="shared" si="157"/>
        <v>&lt;campo posicao="2"&gt;
&lt;coluna&gt;NUM_ITEM&lt;/coluna&gt;
&lt;descricao&gt;Número sequencial do item no documento fiscal&lt;/descricao&gt;
&lt;tipo&gt;I&lt;/tipo&gt;
&lt;/campo&gt;</v>
      </c>
      <c r="U1413" s="192" t="str">
        <f t="shared" ref="U1413:U1476" si="162">S1413&amp;T1413</f>
        <v>&lt;campo posicao="2"&gt;
&lt;coluna&gt;NUM_ITEM&lt;/coluna&gt;
&lt;descricao&gt;Número sequencial do item no documento fiscal&lt;/descricao&gt;
&lt;tipo&gt;I&lt;/tipo&gt;
&lt;/campo&gt;</v>
      </c>
      <c r="V1413" s="192" t="str">
        <f t="shared" si="158"/>
        <v>{"Column3", "NUM_ITEM"},</v>
      </c>
      <c r="W1413" s="191" t="str">
        <f>IF(Q1413="Campo","@Campos(posicao = "&amp;K1413&amp;", tipo = '"&amp;R1413&amp;"')@Column(name = """&amp;L1413&amp;""")"&amp;IF(R1413="D","@Temporal(TemporalType.DATE)","")&amp;"private "&amp;VLOOKUP(TEXT(R1413,"@"),Apoio!A:B,2,0)&amp;" "&amp;SUBSTITUTE(LOWER(LEFT(L1413,1))&amp;RIGHT(PROPER(L1413),LEN(L1413)-1),"_","")&amp;";",IF(ISNUMBER(Q1413),IF(R1413="R","@Entity@Table(name = ""reg_"&amp;LOWER(J1413)&amp;""")@XmlRootElement","")&amp;VLOOKUP(J1413,Blocos!D:I,6,0)&amp;Apoio!$E$1&amp;Y1413,""))</f>
        <v>@Campos(posicao = 2, tipo = 'I')@Column(name = "NUM_ITEM")private int numItem;</v>
      </c>
      <c r="X1413" s="190" t="str">
        <f>IF(ISNUMBER(Q1413),COUNTIF(Blocos!G:G,J1413),"")</f>
        <v/>
      </c>
      <c r="Y1413" s="190" t="str">
        <f>IF(OR(X1413=0,X1413=""),"",VLOOKUP(SUMIFS(Blocos!A:A,Blocos!H:H,'EFD REGISTROS e Campos (2)'!X1413,Blocos!G:G,'EFD REGISTROS e Campos (2)'!J1413),Blocos!A:L,12,0))</f>
        <v/>
      </c>
      <c r="Z1413" s="190" t="str">
        <f>IF(ISNUMBER(Q1414),VLOOKUP(J1413,Blocos!D:G,4,0),"")</f>
        <v/>
      </c>
      <c r="AA1413" s="190" t="str">
        <f>IF(ISNUMBER(Q1413),CONCATENATE("CREATE TABLE ""reg_",LOWER(J1413),""" (""ID"" bigint NOT NULL AUTO_INCREMENT,  ""HASHFILE"" varchar(255) DEFAULT NULL, ""ID_PAI"" bigint NOT NULL,"),IF(Q1413="Campo",CONCATENATE("""",L1413,""" ",VLOOKUP(R1413,Apoio!A:C,3,0)),""))&amp;IF(Z1413="","",CONCATENATE("PRIMARY KEY (""ID""), KEY ""FK_reg_",LOWER(Z1413),"_ID_PAI"" (""ID_PAI""), CONSTRAINT ""FK_reg_",LOWER(Z1413),"_ID_PAI"" FOREIGN KEY (""ID_PAI"") REFERENCES ""reg_",LOWER(Z1413),""" (""ID"")) ENGINE=InnoDB AUTO_INCREMENT=105774 DEFAULT CHARSET=utf8mb4 COLLATE=utf8mb4_0900_ai_ci;"))</f>
        <v>"NUM_ITEM" int DEFAULT NULL,</v>
      </c>
      <c r="AB1413" s="190" t="str">
        <f t="shared" si="161"/>
        <v>`reg_d110`.`NUM_ITEM`,</v>
      </c>
    </row>
    <row r="1414" spans="1:28" ht="14.5" hidden="1" customHeight="1" x14ac:dyDescent="0.3">
      <c r="J1414" s="187" t="str">
        <f t="shared" si="159"/>
        <v>D110</v>
      </c>
      <c r="K1414" s="181">
        <v>3</v>
      </c>
      <c r="L1414" s="289" t="s">
        <v>163</v>
      </c>
      <c r="M1414" s="182" t="s">
        <v>801</v>
      </c>
      <c r="N1414" s="181" t="s">
        <v>27</v>
      </c>
      <c r="O1414" s="181">
        <v>60</v>
      </c>
      <c r="P1414" s="181" t="s">
        <v>28</v>
      </c>
      <c r="Q1414" s="192" t="str">
        <f t="shared" si="160"/>
        <v>Campo</v>
      </c>
      <c r="R1414" s="192" t="s">
        <v>27</v>
      </c>
      <c r="S1414" s="191" t="str">
        <f t="shared" si="156"/>
        <v/>
      </c>
      <c r="T1414" s="192" t="str">
        <f t="shared" si="157"/>
        <v>&lt;campo posicao="3"&gt;
&lt;coluna&gt;COD_ITEM&lt;/coluna&gt;
&lt;descricao&gt;Código do item (campo 02 do Registro 0200)&lt;/descricao&gt;
&lt;tipo&gt;C&lt;/tipo&gt;
&lt;/campo&gt;</v>
      </c>
      <c r="U1414" s="192" t="str">
        <f t="shared" si="162"/>
        <v>&lt;campo posicao="3"&gt;
&lt;coluna&gt;COD_ITEM&lt;/coluna&gt;
&lt;descricao&gt;Código do item (campo 02 do Registro 0200)&lt;/descricao&gt;
&lt;tipo&gt;C&lt;/tipo&gt;
&lt;/campo&gt;</v>
      </c>
      <c r="V1414" s="192" t="str">
        <f t="shared" si="158"/>
        <v>{"Column4", "COD_ITEM"},</v>
      </c>
      <c r="W1414" s="191" t="str">
        <f>IF(Q1414="Campo","@Campos(posicao = "&amp;K1414&amp;", tipo = '"&amp;R1414&amp;"')@Column(name = """&amp;L1414&amp;""")"&amp;IF(R1414="D","@Temporal(TemporalType.DATE)","")&amp;"private "&amp;VLOOKUP(TEXT(R1414,"@"),Apoio!A:B,2,0)&amp;" "&amp;SUBSTITUTE(LOWER(LEFT(L1414,1))&amp;RIGHT(PROPER(L1414),LEN(L1414)-1),"_","")&amp;";",IF(ISNUMBER(Q1414),IF(R1414="R","@Entity@Table(name = ""reg_"&amp;LOWER(J1414)&amp;""")@XmlRootElement","")&amp;VLOOKUP(J1414,Blocos!D:I,6,0)&amp;Apoio!$E$1&amp;Y1414,""))</f>
        <v>@Campos(posicao = 3, tipo = 'C')@Column(name = "COD_ITEM")private String codItem;</v>
      </c>
      <c r="X1414" s="190" t="str">
        <f>IF(ISNUMBER(Q1414),COUNTIF(Blocos!G:G,J1414),"")</f>
        <v/>
      </c>
      <c r="Y1414" s="190" t="str">
        <f>IF(OR(X1414=0,X1414=""),"",VLOOKUP(SUMIFS(Blocos!A:A,Blocos!H:H,'EFD REGISTROS e Campos (2)'!X1414,Blocos!G:G,'EFD REGISTROS e Campos (2)'!J1414),Blocos!A:L,12,0))</f>
        <v/>
      </c>
      <c r="Z1414" s="190" t="str">
        <f>IF(ISNUMBER(Q1415),VLOOKUP(J1414,Blocos!D:G,4,0),"")</f>
        <v/>
      </c>
      <c r="AA1414" s="190" t="str">
        <f>IF(ISNUMBER(Q1414),CONCATENATE("CREATE TABLE ""reg_",LOWER(J1414),""" (""ID"" bigint NOT NULL AUTO_INCREMENT,  ""HASHFILE"" varchar(255) DEFAULT NULL, ""ID_PAI"" bigint NOT NULL,"),IF(Q1414="Campo",CONCATENATE("""",L1414,""" ",VLOOKUP(R1414,Apoio!A:C,3,0)),""))&amp;IF(Z1414="","",CONCATENATE("PRIMARY KEY (""ID""), KEY ""FK_reg_",LOWER(Z1414),"_ID_PAI"" (""ID_PAI""), CONSTRAINT ""FK_reg_",LOWER(Z1414),"_ID_PAI"" FOREIGN KEY (""ID_PAI"") REFERENCES ""reg_",LOWER(Z1414),""" (""ID"")) ENGINE=InnoDB AUTO_INCREMENT=105774 DEFAULT CHARSET=utf8mb4 COLLATE=utf8mb4_0900_ai_ci;"))</f>
        <v>"COD_ITEM" varchar(255) DEFAULT NULL,</v>
      </c>
      <c r="AB1414" s="190" t="str">
        <f t="shared" si="161"/>
        <v>`reg_d110`.`COD_ITEM`,</v>
      </c>
    </row>
    <row r="1415" spans="1:28" ht="14.5" hidden="1" customHeight="1" x14ac:dyDescent="0.3">
      <c r="J1415" s="187" t="str">
        <f t="shared" si="159"/>
        <v>D110</v>
      </c>
      <c r="K1415" s="181">
        <v>4</v>
      </c>
      <c r="L1415" s="289" t="s">
        <v>1829</v>
      </c>
      <c r="M1415" s="182" t="s">
        <v>1841</v>
      </c>
      <c r="N1415" s="181" t="s">
        <v>32</v>
      </c>
      <c r="O1415" s="181" t="s">
        <v>28</v>
      </c>
      <c r="P1415" s="181">
        <v>2</v>
      </c>
      <c r="Q1415" s="192" t="str">
        <f t="shared" si="160"/>
        <v>Campo</v>
      </c>
      <c r="R1415" s="192" t="s">
        <v>3606</v>
      </c>
      <c r="S1415" s="191" t="str">
        <f t="shared" si="156"/>
        <v/>
      </c>
      <c r="T1415" s="192" t="str">
        <f t="shared" si="157"/>
        <v>&lt;campo posicao="4"&gt;
&lt;coluna&gt;VL_SERV&lt;/coluna&gt;
&lt;descricao&gt;Valor do serviço &lt;/descricao&gt;
&lt;tipo&gt;R&lt;/tipo&gt;
&lt;/campo&gt;</v>
      </c>
      <c r="U1415" s="192" t="str">
        <f t="shared" si="162"/>
        <v>&lt;campo posicao="4"&gt;
&lt;coluna&gt;VL_SERV&lt;/coluna&gt;
&lt;descricao&gt;Valor do serviço &lt;/descricao&gt;
&lt;tipo&gt;R&lt;/tipo&gt;
&lt;/campo&gt;</v>
      </c>
      <c r="V1415" s="192" t="str">
        <f t="shared" si="158"/>
        <v>{"Column5", "VL_SERV"},</v>
      </c>
      <c r="W1415" s="191" t="str">
        <f>IF(Q1415="Campo","@Campos(posicao = "&amp;K1415&amp;", tipo = '"&amp;R1415&amp;"')@Column(name = """&amp;L1415&amp;""")"&amp;IF(R1415="D","@Temporal(TemporalType.DATE)","")&amp;"private "&amp;VLOOKUP(TEXT(R1415,"@"),Apoio!A:B,2,0)&amp;" "&amp;SUBSTITUTE(LOWER(LEFT(L1415,1))&amp;RIGHT(PROPER(L1415),LEN(L1415)-1),"_","")&amp;";",IF(ISNUMBER(Q1415),IF(R1415="R","@Entity@Table(name = ""reg_"&amp;LOWER(J1415)&amp;""")@XmlRootElement","")&amp;VLOOKUP(J1415,Blocos!D:I,6,0)&amp;Apoio!$E$1&amp;Y1415,""))</f>
        <v>@Campos(posicao = 4, tipo = 'R')@Column(name = "VL_SERV")private BigDecimal vlServ;</v>
      </c>
      <c r="X1415" s="190" t="str">
        <f>IF(ISNUMBER(Q1415),COUNTIF(Blocos!G:G,J1415),"")</f>
        <v/>
      </c>
      <c r="Y1415" s="190" t="str">
        <f>IF(OR(X1415=0,X1415=""),"",VLOOKUP(SUMIFS(Blocos!A:A,Blocos!H:H,'EFD REGISTROS e Campos (2)'!X1415,Blocos!G:G,'EFD REGISTROS e Campos (2)'!J1415),Blocos!A:L,12,0))</f>
        <v/>
      </c>
      <c r="Z1415" s="190" t="str">
        <f>IF(ISNUMBER(Q1416),VLOOKUP(J1415,Blocos!D:G,4,0),"")</f>
        <v/>
      </c>
      <c r="AA1415" s="190" t="str">
        <f>IF(ISNUMBER(Q1415),CONCATENATE("CREATE TABLE ""reg_",LOWER(J1415),""" (""ID"" bigint NOT NULL AUTO_INCREMENT,  ""HASHFILE"" varchar(255) DEFAULT NULL, ""ID_PAI"" bigint NOT NULL,"),IF(Q1415="Campo",CONCATENATE("""",L1415,""" ",VLOOKUP(R1415,Apoio!A:C,3,0)),""))&amp;IF(Z1415="","",CONCATENATE("PRIMARY KEY (""ID""), KEY ""FK_reg_",LOWER(Z1415),"_ID_PAI"" (""ID_PAI""), CONSTRAINT ""FK_reg_",LOWER(Z1415),"_ID_PAI"" FOREIGN KEY (""ID_PAI"") REFERENCES ""reg_",LOWER(Z1415),""" (""ID"")) ENGINE=InnoDB AUTO_INCREMENT=105774 DEFAULT CHARSET=utf8mb4 COLLATE=utf8mb4_0900_ai_ci;"))</f>
        <v>"VL_SERV" decimal(15,6) DEFAULT NULL,</v>
      </c>
      <c r="AB1415" s="190" t="str">
        <f t="shared" si="161"/>
        <v>`reg_d110`.`VL_SERV`,</v>
      </c>
    </row>
    <row r="1416" spans="1:28" ht="14.5" hidden="1" customHeight="1" x14ac:dyDescent="0.3">
      <c r="J1416" s="187" t="str">
        <f t="shared" si="159"/>
        <v>D110</v>
      </c>
      <c r="K1416" s="181">
        <v>5</v>
      </c>
      <c r="L1416" s="289" t="s">
        <v>1842</v>
      </c>
      <c r="M1416" s="182" t="s">
        <v>1705</v>
      </c>
      <c r="N1416" s="181" t="s">
        <v>32</v>
      </c>
      <c r="O1416" s="181" t="s">
        <v>28</v>
      </c>
      <c r="P1416" s="181">
        <v>2</v>
      </c>
      <c r="Q1416" s="192" t="str">
        <f t="shared" si="160"/>
        <v>Campo</v>
      </c>
      <c r="R1416" s="192" t="s">
        <v>3606</v>
      </c>
      <c r="S1416" s="191" t="str">
        <f t="shared" si="156"/>
        <v/>
      </c>
      <c r="T1416" s="192" t="str">
        <f t="shared" si="157"/>
        <v>&lt;campo posicao="5"&gt;
&lt;coluna&gt;VL_OUT&lt;/coluna&gt;
&lt;descricao&gt;Outros valores&lt;/descricao&gt;
&lt;tipo&gt;R&lt;/tipo&gt;
&lt;/campo&gt;</v>
      </c>
      <c r="U1416" s="192" t="str">
        <f t="shared" si="162"/>
        <v>&lt;campo posicao="5"&gt;
&lt;coluna&gt;VL_OUT&lt;/coluna&gt;
&lt;descricao&gt;Outros valores&lt;/descricao&gt;
&lt;tipo&gt;R&lt;/tipo&gt;
&lt;/campo&gt;</v>
      </c>
      <c r="V1416" s="192" t="str">
        <f t="shared" si="158"/>
        <v>{"Column6", "VL_OUT"},</v>
      </c>
      <c r="W1416" s="191" t="str">
        <f>IF(Q1416="Campo","@Campos(posicao = "&amp;K1416&amp;", tipo = '"&amp;R1416&amp;"')@Column(name = """&amp;L1416&amp;""")"&amp;IF(R1416="D","@Temporal(TemporalType.DATE)","")&amp;"private "&amp;VLOOKUP(TEXT(R1416,"@"),Apoio!A:B,2,0)&amp;" "&amp;SUBSTITUTE(LOWER(LEFT(L1416,1))&amp;RIGHT(PROPER(L1416),LEN(L1416)-1),"_","")&amp;";",IF(ISNUMBER(Q1416),IF(R1416="R","@Entity@Table(name = ""reg_"&amp;LOWER(J1416)&amp;""")@XmlRootElement","")&amp;VLOOKUP(J1416,Blocos!D:I,6,0)&amp;Apoio!$E$1&amp;Y1416,""))</f>
        <v>@Campos(posicao = 5, tipo = 'R')@Column(name = "VL_OUT")private BigDecimal vlOut;</v>
      </c>
      <c r="X1416" s="190" t="str">
        <f>IF(ISNUMBER(Q1416),COUNTIF(Blocos!G:G,J1416),"")</f>
        <v/>
      </c>
      <c r="Y1416" s="190" t="str">
        <f>IF(OR(X1416=0,X1416=""),"",VLOOKUP(SUMIFS(Blocos!A:A,Blocos!H:H,'EFD REGISTROS e Campos (2)'!X1416,Blocos!G:G,'EFD REGISTROS e Campos (2)'!J1416),Blocos!A:L,12,0))</f>
        <v/>
      </c>
      <c r="Z1416" s="190" t="str">
        <f>IF(ISNUMBER(Q1417),VLOOKUP(J1416,Blocos!D:G,4,0),"")</f>
        <v>D100</v>
      </c>
      <c r="AA1416" s="190" t="str">
        <f>IF(ISNUMBER(Q1416),CONCATENATE("CREATE TABLE ""reg_",LOWER(J1416),""" (""ID"" bigint NOT NULL AUTO_INCREMENT,  ""HASHFILE"" varchar(255) DEFAULT NULL, ""ID_PAI"" bigint NOT NULL,"),IF(Q1416="Campo",CONCATENATE("""",L1416,""" ",VLOOKUP(R1416,Apoio!A:C,3,0)),""))&amp;IF(Z1416="","",CONCATENATE("PRIMARY KEY (""ID""), KEY ""FK_reg_",LOWER(Z1416),"_ID_PAI"" (""ID_PAI""), CONSTRAINT ""FK_reg_",LOWER(Z1416),"_ID_PAI"" FOREIGN KEY (""ID_PAI"") REFERENCES ""reg_",LOWER(Z1416),""" (""ID"")) ENGINE=InnoDB AUTO_INCREMENT=105774 DEFAULT CHARSET=utf8mb4 COLLATE=utf8mb4_0900_ai_ci;"))</f>
        <v>"VL_OUT" decimal(15,6) DEFAULT NULL,PRIMARY KEY ("ID"), KEY "FK_reg_d100_ID_PAI" ("ID_PAI"), CONSTRAINT "FK_reg_d100_ID_PAI" FOREIGN KEY ("ID_PAI") REFERENCES "reg_d100" ("ID")) ENGINE=InnoDB AUTO_INCREMENT=105774 DEFAULT CHARSET=utf8mb4 COLLATE=utf8mb4_0900_ai_ci;</v>
      </c>
      <c r="AB1416" s="190" t="str">
        <f t="shared" si="161"/>
        <v>`reg_d110`.`VL_OUT`,FROM `efdicms`.`reg_d110`;"</v>
      </c>
    </row>
    <row r="1417" spans="1:28" ht="14.5" hidden="1" customHeight="1" collapsed="1" x14ac:dyDescent="0.3">
      <c r="A1417" s="180" t="s">
        <v>115</v>
      </c>
      <c r="F1417" s="180" t="s">
        <v>1843</v>
      </c>
      <c r="I1417" s="180" t="s">
        <v>144</v>
      </c>
      <c r="J1417" s="187" t="str">
        <f t="shared" si="159"/>
        <v>D120</v>
      </c>
      <c r="K1417" s="195" t="s">
        <v>1844</v>
      </c>
      <c r="Q1417" s="192">
        <f t="shared" si="160"/>
        <v>4</v>
      </c>
      <c r="S1417" s="191" t="str">
        <f t="shared" si="156"/>
        <v>&lt;/registro&gt;
&lt;registro codigo="D120" perfil="AB" nivel="4"&gt;</v>
      </c>
      <c r="T1417" s="192" t="str">
        <f t="shared" si="157"/>
        <v/>
      </c>
      <c r="U1417" s="192" t="str">
        <f t="shared" si="162"/>
        <v>&lt;/registro&gt;
&lt;registro codigo="D120" perfil="AB" nivel="4"&gt;</v>
      </c>
      <c r="V1417" s="192" t="str">
        <f t="shared" si="158"/>
        <v/>
      </c>
      <c r="W1417" s="191" t="str">
        <f>IF(Q1417="Campo","@Campos(posicao = "&amp;K1417&amp;", tipo = '"&amp;R1417&amp;"')@Column(name = """&amp;L1417&amp;""")"&amp;IF(R1417="D","@Temporal(TemporalType.DATE)","")&amp;"private "&amp;VLOOKUP(TEXT(R1417,"@"),Apoio!A:B,2,0)&amp;" "&amp;SUBSTITUTE(LOWER(LEFT(L1417,1))&amp;RIGHT(PROPER(L1417),LEN(L1417)-1),"_","")&amp;";",IF(ISNUMBER(Q1417),IF(R1417="R","@Entity@Table(name = ""reg_"&amp;LOWER(J1417)&amp;""")@XmlRootElement","")&amp;VLOOKUP(J1417,Blocos!D:I,6,0)&amp;Apoio!$E$1&amp;Y1417,""))</f>
        <v>@Registros(nivel = 4) public class RegD120 implements Serializable { private static final long serialVersionUID = 1L; @Id @GeneratedValue(strategy = GenerationType.IDENTITY) @Basic(optional = false) @Column(name = "ID" ) private Long id;@ManyToOne(fetch = FetchType.LAZY) @JoinColumn(name = "ID_PAI", nullable = false) private RegD110 idPai; public RegD110 getIdPai() {return idPai;}public void setIdPai(Object idPai) {this.idPai = (RegD110) idPai;}public RegD120() { } public RegD120(Long id) { this.id = id; } public RegD120(Long id, RegD110 idPai, long linha, String hash) { this.id = id; this.idPai = idPai; this.linha = linha; this.hash = hash; }public Long getId() { return id; } public void setId(Long id) { this.id = id; }@Basic(optional = false)@Column(name = "LINHA")private long linha;@Basic(optional = false)@Column(name = "HASH")private String hash;</v>
      </c>
      <c r="X1417" s="190">
        <f>IF(ISNUMBER(Q1417),COUNTIF(Blocos!G:G,J1417),"")</f>
        <v>0</v>
      </c>
      <c r="Y1417" s="190" t="str">
        <f>IF(OR(X1417=0,X1417=""),"",VLOOKUP(SUMIFS(Blocos!A:A,Blocos!H:H,'EFD REGISTROS e Campos (2)'!X1417,Blocos!G:G,'EFD REGISTROS e Campos (2)'!J1417),Blocos!A:L,12,0))</f>
        <v/>
      </c>
      <c r="Z1417" s="190" t="str">
        <f>IF(ISNUMBER(Q1418),VLOOKUP(J1417,Blocos!D:G,4,0),"")</f>
        <v/>
      </c>
      <c r="AA1417" s="190" t="str">
        <f>IF(ISNUMBER(Q1417),CONCATENATE("CREATE TABLE ""reg_",LOWER(J1417),""" (""ID"" bigint NOT NULL AUTO_INCREMENT,  ""HASHFILE"" varchar(255) DEFAULT NULL, ""ID_PAI"" bigint NOT NULL,"),IF(Q1417="Campo",CONCATENATE("""",L1417,""" ",VLOOKUP(R1417,Apoio!A:C,3,0)),""))&amp;IF(Z1417="","",CONCATENATE("PRIMARY KEY (""ID""), KEY ""FK_reg_",LOWER(Z1417),"_ID_PAI"" (""ID_PAI""), CONSTRAINT ""FK_reg_",LOWER(Z1417),"_ID_PAI"" FOREIGN KEY (""ID_PAI"") REFERENCES ""reg_",LOWER(Z1417),""" (""ID"")) ENGINE=InnoDB AUTO_INCREMENT=105774 DEFAULT CHARSET=utf8mb4 COLLATE=utf8mb4_0900_ai_ci;"))</f>
        <v>CREATE TABLE "reg_d120" ("ID" bigint NOT NULL AUTO_INCREMENT,  "HASHFILE" varchar(255) DEFAULT NULL, "ID_PAI" bigint NOT NULL,</v>
      </c>
      <c r="AB1417" s="190" t="str">
        <f t="shared" si="161"/>
        <v/>
      </c>
    </row>
    <row r="1418" spans="1:28" ht="14.5" hidden="1" customHeight="1" x14ac:dyDescent="0.3">
      <c r="J1418" s="187" t="str">
        <f t="shared" si="159"/>
        <v>D120</v>
      </c>
      <c r="K1418" s="181">
        <v>1</v>
      </c>
      <c r="L1418" s="289" t="s">
        <v>25</v>
      </c>
      <c r="M1418" s="182" t="s">
        <v>1845</v>
      </c>
      <c r="N1418" s="181" t="s">
        <v>27</v>
      </c>
      <c r="O1418" s="181">
        <v>4</v>
      </c>
      <c r="P1418" s="181" t="s">
        <v>28</v>
      </c>
      <c r="Q1418" s="192" t="str">
        <f t="shared" si="160"/>
        <v>Campo</v>
      </c>
      <c r="R1418" s="192" t="s">
        <v>27</v>
      </c>
      <c r="S1418" s="191" t="str">
        <f t="shared" si="156"/>
        <v/>
      </c>
      <c r="T1418" s="192" t="str">
        <f t="shared" si="157"/>
        <v>&lt;campo posicao="1"&gt;
&lt;coluna&gt;REG&lt;/coluna&gt;
&lt;descricao&gt;Texto fixo contendo "D120"&lt;/descricao&gt;
&lt;tipo&gt;C&lt;/tipo&gt;
&lt;/campo&gt;</v>
      </c>
      <c r="U1418" s="192" t="str">
        <f t="shared" si="162"/>
        <v>&lt;campo posicao="1"&gt;
&lt;coluna&gt;REG&lt;/coluna&gt;
&lt;descricao&gt;Texto fixo contendo "D120"&lt;/descricao&gt;
&lt;tipo&gt;C&lt;/tipo&gt;
&lt;/campo&gt;</v>
      </c>
      <c r="V1418" s="192" t="str">
        <f t="shared" si="158"/>
        <v>{"Column2", "REG"},</v>
      </c>
      <c r="W1418" s="191" t="str">
        <f>IF(Q1418="Campo","@Campos(posicao = "&amp;K1418&amp;", tipo = '"&amp;R1418&amp;"')@Column(name = """&amp;L1418&amp;""")"&amp;IF(R1418="D","@Temporal(TemporalType.DATE)","")&amp;"private "&amp;VLOOKUP(TEXT(R1418,"@"),Apoio!A:B,2,0)&amp;" "&amp;SUBSTITUTE(LOWER(LEFT(L1418,1))&amp;RIGHT(PROPER(L1418),LEN(L1418)-1),"_","")&amp;";",IF(ISNUMBER(Q1418),IF(R1418="R","@Entity@Table(name = ""reg_"&amp;LOWER(J1418)&amp;""")@XmlRootElement","")&amp;VLOOKUP(J1418,Blocos!D:I,6,0)&amp;Apoio!$E$1&amp;Y1418,""))</f>
        <v>@Campos(posicao = 1, tipo = 'C')@Column(name = "REG")private String reg;</v>
      </c>
      <c r="X1418" s="190" t="str">
        <f>IF(ISNUMBER(Q1418),COUNTIF(Blocos!G:G,J1418),"")</f>
        <v/>
      </c>
      <c r="Y1418" s="190" t="str">
        <f>IF(OR(X1418=0,X1418=""),"",VLOOKUP(SUMIFS(Blocos!A:A,Blocos!H:H,'EFD REGISTROS e Campos (2)'!X1418,Blocos!G:G,'EFD REGISTROS e Campos (2)'!J1418),Blocos!A:L,12,0))</f>
        <v/>
      </c>
      <c r="Z1418" s="190" t="str">
        <f>IF(ISNUMBER(Q1419),VLOOKUP(J1418,Blocos!D:G,4,0),"")</f>
        <v/>
      </c>
      <c r="AA1418" s="190" t="str">
        <f>IF(ISNUMBER(Q1418),CONCATENATE("CREATE TABLE ""reg_",LOWER(J1418),""" (""ID"" bigint NOT NULL AUTO_INCREMENT,  ""HASHFILE"" varchar(255) DEFAULT NULL, ""ID_PAI"" bigint NOT NULL,"),IF(Q1418="Campo",CONCATENATE("""",L1418,""" ",VLOOKUP(R1418,Apoio!A:C,3,0)),""))&amp;IF(Z1418="","",CONCATENATE("PRIMARY KEY (""ID""), KEY ""FK_reg_",LOWER(Z1418),"_ID_PAI"" (""ID_PAI""), CONSTRAINT ""FK_reg_",LOWER(Z1418),"_ID_PAI"" FOREIGN KEY (""ID_PAI"") REFERENCES ""reg_",LOWER(Z1418),""" (""ID"")) ENGINE=InnoDB AUTO_INCREMENT=105774 DEFAULT CHARSET=utf8mb4 COLLATE=utf8mb4_0900_ai_ci;"))</f>
        <v>"REG" varchar(255) DEFAULT NULL,</v>
      </c>
      <c r="AB1418" s="190" t="str">
        <f t="shared" si="161"/>
        <v>USE `efdicms`;SELECT `reg_d120`.`REG`,</v>
      </c>
    </row>
    <row r="1419" spans="1:28" ht="14.5" hidden="1" customHeight="1" x14ac:dyDescent="0.3">
      <c r="J1419" s="187" t="str">
        <f t="shared" si="159"/>
        <v>D120</v>
      </c>
      <c r="K1419" s="181">
        <v>2</v>
      </c>
      <c r="L1419" s="289" t="s">
        <v>1832</v>
      </c>
      <c r="M1419" s="182" t="s">
        <v>1846</v>
      </c>
      <c r="N1419" s="181" t="s">
        <v>27</v>
      </c>
      <c r="O1419" s="181" t="s">
        <v>59</v>
      </c>
      <c r="P1419" s="181" t="s">
        <v>28</v>
      </c>
      <c r="Q1419" s="192" t="str">
        <f t="shared" si="160"/>
        <v>Campo</v>
      </c>
      <c r="R1419" s="192" t="s">
        <v>27</v>
      </c>
      <c r="S1419" s="191" t="str">
        <f t="shared" si="156"/>
        <v/>
      </c>
      <c r="T1419" s="192" t="str">
        <f t="shared" si="157"/>
        <v>&lt;campo posicao="2"&gt;
&lt;coluna&gt;COD_MUN_ORIG&lt;/coluna&gt;
&lt;descricao&gt;Código do município de origem do serviço, conforme a tabela IBGE(Preencher com 9999999, se Exterior)&lt;/descricao&gt;
&lt;tipo&gt;C&lt;/tipo&gt;
&lt;/campo&gt;</v>
      </c>
      <c r="U1419" s="192" t="str">
        <f t="shared" si="162"/>
        <v>&lt;campo posicao="2"&gt;
&lt;coluna&gt;COD_MUN_ORIG&lt;/coluna&gt;
&lt;descricao&gt;Código do município de origem do serviço, conforme a tabela IBGE(Preencher com 9999999, se Exterior)&lt;/descricao&gt;
&lt;tipo&gt;C&lt;/tipo&gt;
&lt;/campo&gt;</v>
      </c>
      <c r="V1419" s="192" t="str">
        <f t="shared" si="158"/>
        <v>{"Column3", "COD_MUN_ORIG"},</v>
      </c>
      <c r="W1419" s="191" t="str">
        <f>IF(Q1419="Campo","@Campos(posicao = "&amp;K1419&amp;", tipo = '"&amp;R1419&amp;"')@Column(name = """&amp;L1419&amp;""")"&amp;IF(R1419="D","@Temporal(TemporalType.DATE)","")&amp;"private "&amp;VLOOKUP(TEXT(R1419,"@"),Apoio!A:B,2,0)&amp;" "&amp;SUBSTITUTE(LOWER(LEFT(L1419,1))&amp;RIGHT(PROPER(L1419),LEN(L1419)-1),"_","")&amp;";",IF(ISNUMBER(Q1419),IF(R1419="R","@Entity@Table(name = ""reg_"&amp;LOWER(J1419)&amp;""")@XmlRootElement","")&amp;VLOOKUP(J1419,Blocos!D:I,6,0)&amp;Apoio!$E$1&amp;Y1419,""))</f>
        <v>@Campos(posicao = 2, tipo = 'C')@Column(name = "COD_MUN_ORIG")private String codMunOrig;</v>
      </c>
      <c r="X1419" s="190" t="str">
        <f>IF(ISNUMBER(Q1419),COUNTIF(Blocos!G:G,J1419),"")</f>
        <v/>
      </c>
      <c r="Y1419" s="190" t="str">
        <f>IF(OR(X1419=0,X1419=""),"",VLOOKUP(SUMIFS(Blocos!A:A,Blocos!H:H,'EFD REGISTROS e Campos (2)'!X1419,Blocos!G:G,'EFD REGISTROS e Campos (2)'!J1419),Blocos!A:L,12,0))</f>
        <v/>
      </c>
      <c r="Z1419" s="190" t="str">
        <f>IF(ISNUMBER(Q1420),VLOOKUP(J1419,Blocos!D:G,4,0),"")</f>
        <v/>
      </c>
      <c r="AA1419" s="190" t="str">
        <f>IF(ISNUMBER(Q1419),CONCATENATE("CREATE TABLE ""reg_",LOWER(J1419),""" (""ID"" bigint NOT NULL AUTO_INCREMENT,  ""HASHFILE"" varchar(255) DEFAULT NULL, ""ID_PAI"" bigint NOT NULL,"),IF(Q1419="Campo",CONCATENATE("""",L1419,""" ",VLOOKUP(R1419,Apoio!A:C,3,0)),""))&amp;IF(Z1419="","",CONCATENATE("PRIMARY KEY (""ID""), KEY ""FK_reg_",LOWER(Z1419),"_ID_PAI"" (""ID_PAI""), CONSTRAINT ""FK_reg_",LOWER(Z1419),"_ID_PAI"" FOREIGN KEY (""ID_PAI"") REFERENCES ""reg_",LOWER(Z1419),""" (""ID"")) ENGINE=InnoDB AUTO_INCREMENT=105774 DEFAULT CHARSET=utf8mb4 COLLATE=utf8mb4_0900_ai_ci;"))</f>
        <v>"COD_MUN_ORIG" varchar(255) DEFAULT NULL,</v>
      </c>
      <c r="AB1419" s="190" t="str">
        <f t="shared" si="161"/>
        <v>`reg_d120`.`COD_MUN_ORIG`,</v>
      </c>
    </row>
    <row r="1420" spans="1:28" ht="14.5" hidden="1" customHeight="1" x14ac:dyDescent="0.3">
      <c r="J1420" s="187" t="str">
        <f t="shared" si="159"/>
        <v>D120</v>
      </c>
      <c r="K1420" s="181">
        <v>3</v>
      </c>
      <c r="L1420" s="289" t="s">
        <v>1661</v>
      </c>
      <c r="M1420" s="182" t="s">
        <v>1848</v>
      </c>
      <c r="N1420" s="181" t="s">
        <v>27</v>
      </c>
      <c r="O1420" s="181" t="s">
        <v>59</v>
      </c>
      <c r="P1420" s="181" t="s">
        <v>28</v>
      </c>
      <c r="Q1420" s="192" t="str">
        <f t="shared" si="160"/>
        <v>Campo</v>
      </c>
      <c r="R1420" s="192" t="s">
        <v>27</v>
      </c>
      <c r="S1420" s="191" t="str">
        <f t="shared" ref="S1420:S1483" si="163">IFERROR(IF(ISNUMBER(Q1420),CONCATENATE("&lt;/registro&gt;
&lt;registro codigo=""",CONCATENATE(B1420,C1420,D1420,E1420,F1420,G1420,H1420),""" perfil=""",A1420,""" nivel=""",Q1420,"""&gt;"),""),"")</f>
        <v/>
      </c>
      <c r="T1420" s="192" t="str">
        <f t="shared" ref="T1420:T1483" si="164">IF(Q1420="Campo",CONCATENATE("&lt;campo posicao=""",K1420,"""&gt;
&lt;coluna&gt;",SUBSTITUTE(L1420," ",""),"&lt;/coluna&gt;
&lt;descricao&gt;",M1420,"&lt;/descricao&gt;
&lt;tipo&gt;",R1420,"&lt;/tipo&gt;
&lt;/campo&gt;"),"")</f>
        <v>&lt;campo posicao="3"&gt;
&lt;coluna&gt;COD_MUN_DEST&lt;/coluna&gt;
&lt;descricao&gt;Código do município de destino, conforme a tabela IBGE(Preencher com 9999999, se Exterior)&lt;/descricao&gt;
&lt;tipo&gt;C&lt;/tipo&gt;
&lt;/campo&gt;</v>
      </c>
      <c r="U1420" s="192" t="str">
        <f t="shared" si="162"/>
        <v>&lt;campo posicao="3"&gt;
&lt;coluna&gt;COD_MUN_DEST&lt;/coluna&gt;
&lt;descricao&gt;Código do município de destino, conforme a tabela IBGE(Preencher com 9999999, se Exterior)&lt;/descricao&gt;
&lt;tipo&gt;C&lt;/tipo&gt;
&lt;/campo&gt;</v>
      </c>
      <c r="V1420" s="192" t="str">
        <f t="shared" ref="V1420:V1483" si="165">IF(ISNUMBER(K1420),CONCATENATE("{""Column",K1420+1,""", """,L1420,"""},",""),"")</f>
        <v>{"Column4", "COD_MUN_DEST"},</v>
      </c>
      <c r="W1420" s="191" t="str">
        <f>IF(Q1420="Campo","@Campos(posicao = "&amp;K1420&amp;", tipo = '"&amp;R1420&amp;"')@Column(name = """&amp;L1420&amp;""")"&amp;IF(R1420="D","@Temporal(TemporalType.DATE)","")&amp;"private "&amp;VLOOKUP(TEXT(R1420,"@"),Apoio!A:B,2,0)&amp;" "&amp;SUBSTITUTE(LOWER(LEFT(L1420,1))&amp;RIGHT(PROPER(L1420),LEN(L1420)-1),"_","")&amp;";",IF(ISNUMBER(Q1420),IF(R1420="R","@Entity@Table(name = ""reg_"&amp;LOWER(J1420)&amp;""")@XmlRootElement","")&amp;VLOOKUP(J1420,Blocos!D:I,6,0)&amp;Apoio!$E$1&amp;Y1420,""))</f>
        <v>@Campos(posicao = 3, tipo = 'C')@Column(name = "COD_MUN_DEST")private String codMunDest;</v>
      </c>
      <c r="X1420" s="190" t="str">
        <f>IF(ISNUMBER(Q1420),COUNTIF(Blocos!G:G,J1420),"")</f>
        <v/>
      </c>
      <c r="Y1420" s="190" t="str">
        <f>IF(OR(X1420=0,X1420=""),"",VLOOKUP(SUMIFS(Blocos!A:A,Blocos!H:H,'EFD REGISTROS e Campos (2)'!X1420,Blocos!G:G,'EFD REGISTROS e Campos (2)'!J1420),Blocos!A:L,12,0))</f>
        <v/>
      </c>
      <c r="Z1420" s="190" t="str">
        <f>IF(ISNUMBER(Q1421),VLOOKUP(J1420,Blocos!D:G,4,0),"")</f>
        <v/>
      </c>
      <c r="AA1420" s="190" t="str">
        <f>IF(ISNUMBER(Q1420),CONCATENATE("CREATE TABLE ""reg_",LOWER(J1420),""" (""ID"" bigint NOT NULL AUTO_INCREMENT,  ""HASHFILE"" varchar(255) DEFAULT NULL, ""ID_PAI"" bigint NOT NULL,"),IF(Q1420="Campo",CONCATENATE("""",L1420,""" ",VLOOKUP(R1420,Apoio!A:C,3,0)),""))&amp;IF(Z1420="","",CONCATENATE("PRIMARY KEY (""ID""), KEY ""FK_reg_",LOWER(Z1420),"_ID_PAI"" (""ID_PAI""), CONSTRAINT ""FK_reg_",LOWER(Z1420),"_ID_PAI"" FOREIGN KEY (""ID_PAI"") REFERENCES ""reg_",LOWER(Z1420),""" (""ID"")) ENGINE=InnoDB AUTO_INCREMENT=105774 DEFAULT CHARSET=utf8mb4 COLLATE=utf8mb4_0900_ai_ci;"))</f>
        <v>"COD_MUN_DEST" varchar(255) DEFAULT NULL,</v>
      </c>
      <c r="AB1420" s="190" t="str">
        <f t="shared" si="161"/>
        <v>`reg_d120`.`COD_MUN_DEST`,</v>
      </c>
    </row>
    <row r="1421" spans="1:28" ht="14.5" hidden="1" customHeight="1" x14ac:dyDescent="0.3">
      <c r="J1421" s="187" t="str">
        <f t="shared" si="159"/>
        <v>D120</v>
      </c>
      <c r="K1421" s="181">
        <v>4</v>
      </c>
      <c r="L1421" s="289" t="s">
        <v>771</v>
      </c>
      <c r="M1421" s="182" t="s">
        <v>1849</v>
      </c>
      <c r="N1421" s="181" t="s">
        <v>27</v>
      </c>
      <c r="O1421" s="181">
        <v>7</v>
      </c>
      <c r="P1421" s="181" t="s">
        <v>28</v>
      </c>
      <c r="Q1421" s="192" t="str">
        <f t="shared" si="160"/>
        <v>Campo</v>
      </c>
      <c r="R1421" s="192" t="s">
        <v>27</v>
      </c>
      <c r="S1421" s="191" t="str">
        <f t="shared" si="163"/>
        <v/>
      </c>
      <c r="T1421" s="192" t="str">
        <f t="shared" si="164"/>
        <v>&lt;campo posicao="4"&gt;
&lt;coluna&gt;VEIC_ID&lt;/coluna&gt;
&lt;descricao&gt;Placa de identificação do veículo&lt;/descricao&gt;
&lt;tipo&gt;C&lt;/tipo&gt;
&lt;/campo&gt;</v>
      </c>
      <c r="U1421" s="192" t="str">
        <f t="shared" si="162"/>
        <v>&lt;campo posicao="4"&gt;
&lt;coluna&gt;VEIC_ID&lt;/coluna&gt;
&lt;descricao&gt;Placa de identificação do veículo&lt;/descricao&gt;
&lt;tipo&gt;C&lt;/tipo&gt;
&lt;/campo&gt;</v>
      </c>
      <c r="V1421" s="192" t="str">
        <f t="shared" si="165"/>
        <v>{"Column5", "VEIC_ID"},</v>
      </c>
      <c r="W1421" s="191" t="str">
        <f>IF(Q1421="Campo","@Campos(posicao = "&amp;K1421&amp;", tipo = '"&amp;R1421&amp;"')@Column(name = """&amp;L1421&amp;""")"&amp;IF(R1421="D","@Temporal(TemporalType.DATE)","")&amp;"private "&amp;VLOOKUP(TEXT(R1421,"@"),Apoio!A:B,2,0)&amp;" "&amp;SUBSTITUTE(LOWER(LEFT(L1421,1))&amp;RIGHT(PROPER(L1421),LEN(L1421)-1),"_","")&amp;";",IF(ISNUMBER(Q1421),IF(R1421="R","@Entity@Table(name = ""reg_"&amp;LOWER(J1421)&amp;""")@XmlRootElement","")&amp;VLOOKUP(J1421,Blocos!D:I,6,0)&amp;Apoio!$E$1&amp;Y1421,""))</f>
        <v>@Campos(posicao = 4, tipo = 'C')@Column(name = "VEIC_ID")private String veicId;</v>
      </c>
      <c r="X1421" s="190" t="str">
        <f>IF(ISNUMBER(Q1421),COUNTIF(Blocos!G:G,J1421),"")</f>
        <v/>
      </c>
      <c r="Y1421" s="190" t="str">
        <f>IF(OR(X1421=0,X1421=""),"",VLOOKUP(SUMIFS(Blocos!A:A,Blocos!H:H,'EFD REGISTROS e Campos (2)'!X1421,Blocos!G:G,'EFD REGISTROS e Campos (2)'!J1421),Blocos!A:L,12,0))</f>
        <v/>
      </c>
      <c r="Z1421" s="190" t="str">
        <f>IF(ISNUMBER(Q1422),VLOOKUP(J1421,Blocos!D:G,4,0),"")</f>
        <v/>
      </c>
      <c r="AA1421" s="190" t="str">
        <f>IF(ISNUMBER(Q1421),CONCATENATE("CREATE TABLE ""reg_",LOWER(J1421),""" (""ID"" bigint NOT NULL AUTO_INCREMENT,  ""HASHFILE"" varchar(255) DEFAULT NULL, ""ID_PAI"" bigint NOT NULL,"),IF(Q1421="Campo",CONCATENATE("""",L1421,""" ",VLOOKUP(R1421,Apoio!A:C,3,0)),""))&amp;IF(Z1421="","",CONCATENATE("PRIMARY KEY (""ID""), KEY ""FK_reg_",LOWER(Z1421),"_ID_PAI"" (""ID_PAI""), CONSTRAINT ""FK_reg_",LOWER(Z1421),"_ID_PAI"" FOREIGN KEY (""ID_PAI"") REFERENCES ""reg_",LOWER(Z1421),""" (""ID"")) ENGINE=InnoDB AUTO_INCREMENT=105774 DEFAULT CHARSET=utf8mb4 COLLATE=utf8mb4_0900_ai_ci;"))</f>
        <v>"VEIC_ID" varchar(255) DEFAULT NULL,</v>
      </c>
      <c r="AB1421" s="190" t="str">
        <f t="shared" si="161"/>
        <v>`reg_d120`.`VEIC_ID`,</v>
      </c>
    </row>
    <row r="1422" spans="1:28" ht="14.5" hidden="1" customHeight="1" x14ac:dyDescent="0.3">
      <c r="J1422" s="187" t="str">
        <f t="shared" si="159"/>
        <v>D120</v>
      </c>
      <c r="K1422" s="181">
        <v>5</v>
      </c>
      <c r="L1422" s="289" t="s">
        <v>779</v>
      </c>
      <c r="M1422" s="182" t="s">
        <v>3644</v>
      </c>
      <c r="N1422" s="181" t="s">
        <v>27</v>
      </c>
      <c r="O1422" s="181">
        <v>2</v>
      </c>
      <c r="P1422" s="181" t="s">
        <v>28</v>
      </c>
      <c r="Q1422" s="192" t="str">
        <f t="shared" si="160"/>
        <v>Campo</v>
      </c>
      <c r="R1422" s="192" t="s">
        <v>27</v>
      </c>
      <c r="S1422" s="191" t="str">
        <f t="shared" si="163"/>
        <v/>
      </c>
      <c r="T1422" s="192" t="str">
        <f t="shared" si="164"/>
        <v>&lt;campo posicao="5"&gt;
&lt;coluna&gt;UF_ID&lt;/coluna&gt;
&lt;descricao&gt;Sigla da UF da placa do veículo&lt;/descricao&gt;
&lt;tipo&gt;C&lt;/tipo&gt;
&lt;/campo&gt;</v>
      </c>
      <c r="U1422" s="192" t="str">
        <f t="shared" si="162"/>
        <v>&lt;campo posicao="5"&gt;
&lt;coluna&gt;UF_ID&lt;/coluna&gt;
&lt;descricao&gt;Sigla da UF da placa do veículo&lt;/descricao&gt;
&lt;tipo&gt;C&lt;/tipo&gt;
&lt;/campo&gt;</v>
      </c>
      <c r="V1422" s="192" t="str">
        <f t="shared" si="165"/>
        <v>{"Column6", "UF_ID"},</v>
      </c>
      <c r="W1422" s="191" t="str">
        <f>IF(Q1422="Campo","@Campos(posicao = "&amp;K1422&amp;", tipo = '"&amp;R1422&amp;"')@Column(name = """&amp;L1422&amp;""")"&amp;IF(R1422="D","@Temporal(TemporalType.DATE)","")&amp;"private "&amp;VLOOKUP(TEXT(R1422,"@"),Apoio!A:B,2,0)&amp;" "&amp;SUBSTITUTE(LOWER(LEFT(L1422,1))&amp;RIGHT(PROPER(L1422),LEN(L1422)-1),"_","")&amp;";",IF(ISNUMBER(Q1422),IF(R1422="R","@Entity@Table(name = ""reg_"&amp;LOWER(J1422)&amp;""")@XmlRootElement","")&amp;VLOOKUP(J1422,Blocos!D:I,6,0)&amp;Apoio!$E$1&amp;Y1422,""))</f>
        <v>@Campos(posicao = 5, tipo = 'C')@Column(name = "UF_ID")private String ufId;</v>
      </c>
      <c r="X1422" s="190" t="str">
        <f>IF(ISNUMBER(Q1422),COUNTIF(Blocos!G:G,J1422),"")</f>
        <v/>
      </c>
      <c r="Y1422" s="190" t="str">
        <f>IF(OR(X1422=0,X1422=""),"",VLOOKUP(SUMIFS(Blocos!A:A,Blocos!H:H,'EFD REGISTROS e Campos (2)'!X1422,Blocos!G:G,'EFD REGISTROS e Campos (2)'!J1422),Blocos!A:L,12,0))</f>
        <v/>
      </c>
      <c r="Z1422" s="190" t="str">
        <f>IF(ISNUMBER(Q1423),VLOOKUP(J1422,Blocos!D:G,4,0),"")</f>
        <v>D110</v>
      </c>
      <c r="AA1422" s="190" t="str">
        <f>IF(ISNUMBER(Q1422),CONCATENATE("CREATE TABLE ""reg_",LOWER(J1422),""" (""ID"" bigint NOT NULL AUTO_INCREMENT,  ""HASHFILE"" varchar(255) DEFAULT NULL, ""ID_PAI"" bigint NOT NULL,"),IF(Q1422="Campo",CONCATENATE("""",L1422,""" ",VLOOKUP(R1422,Apoio!A:C,3,0)),""))&amp;IF(Z1422="","",CONCATENATE("PRIMARY KEY (""ID""), KEY ""FK_reg_",LOWER(Z1422),"_ID_PAI"" (""ID_PAI""), CONSTRAINT ""FK_reg_",LOWER(Z1422),"_ID_PAI"" FOREIGN KEY (""ID_PAI"") REFERENCES ""reg_",LOWER(Z1422),""" (""ID"")) ENGINE=InnoDB AUTO_INCREMENT=105774 DEFAULT CHARSET=utf8mb4 COLLATE=utf8mb4_0900_ai_ci;"))</f>
        <v>"UF_ID" varchar(255) DEFAULT NULL,PRIMARY KEY ("ID"), KEY "FK_reg_d110_ID_PAI" ("ID_PAI"), CONSTRAINT "FK_reg_d110_ID_PAI" FOREIGN KEY ("ID_PAI") REFERENCES "reg_d110" ("ID")) ENGINE=InnoDB AUTO_INCREMENT=105774 DEFAULT CHARSET=utf8mb4 COLLATE=utf8mb4_0900_ai_ci;</v>
      </c>
      <c r="AB1422" s="190" t="str">
        <f t="shared" si="161"/>
        <v>`reg_d120`.`UF_ID`,FROM `efdicms`.`reg_d120`;"</v>
      </c>
    </row>
    <row r="1423" spans="1:28" ht="14.5" hidden="1" customHeight="1" collapsed="1" x14ac:dyDescent="0.3">
      <c r="A1423" s="180" t="s">
        <v>115</v>
      </c>
      <c r="E1423" s="180" t="s">
        <v>1850</v>
      </c>
      <c r="I1423" s="180" t="s">
        <v>144</v>
      </c>
      <c r="J1423" s="187" t="str">
        <f t="shared" si="159"/>
        <v>D130</v>
      </c>
      <c r="K1423" s="195" t="s">
        <v>1851</v>
      </c>
      <c r="Q1423" s="192">
        <f t="shared" si="160"/>
        <v>3</v>
      </c>
      <c r="S1423" s="191" t="str">
        <f t="shared" si="163"/>
        <v>&lt;/registro&gt;
&lt;registro codigo="D130" perfil="AB" nivel="3"&gt;</v>
      </c>
      <c r="T1423" s="192" t="str">
        <f t="shared" si="164"/>
        <v/>
      </c>
      <c r="U1423" s="192" t="str">
        <f t="shared" si="162"/>
        <v>&lt;/registro&gt;
&lt;registro codigo="D130" perfil="AB" nivel="3"&gt;</v>
      </c>
      <c r="V1423" s="192" t="str">
        <f t="shared" si="165"/>
        <v/>
      </c>
      <c r="W1423" s="191" t="str">
        <f>IF(Q1423="Campo","@Campos(posicao = "&amp;K1423&amp;", tipo = '"&amp;R1423&amp;"')@Column(name = """&amp;L1423&amp;""")"&amp;IF(R1423="D","@Temporal(TemporalType.DATE)","")&amp;"private "&amp;VLOOKUP(TEXT(R1423,"@"),Apoio!A:B,2,0)&amp;" "&amp;SUBSTITUTE(LOWER(LEFT(L1423,1))&amp;RIGHT(PROPER(L1423),LEN(L1423)-1),"_","")&amp;";",IF(ISNUMBER(Q1423),IF(R1423="R","@Entity@Table(name = ""reg_"&amp;LOWER(J1423)&amp;""")@XmlRootElement","")&amp;VLOOKUP(J1423,Blocos!D:I,6,0)&amp;Apoio!$E$1&amp;Y1423,""))</f>
        <v>@Registros(nivel = 3) public class RegD130 implements Serializable { private static final long serialVersionUID = 1L; @Id @GeneratedValue(strategy = GenerationType.IDENTITY) @Basic(optional = false) @Column(name = "ID" ) private Long id;@ManyToOne(fetch = FetchType.LAZY) @JoinColumn(name = "ID_PAI", nullable = false) private RegD100 idPai; public RegD100 getIdPai() {return idPai;}public void setIdPai(Object idPai) {this.idPai = (RegD100) idPai;}public RegD130() { } public RegD130(Long id) { this.id = id; } public RegD130(Long id, RegD100 idPai, long linha, String hash) { this.id = id; this.idPai = idPai; this.linha = linha; this.hash = hash; }public Long getId() { return id; } public void setId(Long id) { this.id = id; }@Basic(optional = false)@Column(name = "LINHA")private long linha;@Basic(optional = false)@Column(name = "HASH")private String hash;</v>
      </c>
      <c r="X1423" s="190">
        <f>IF(ISNUMBER(Q1423),COUNTIF(Blocos!G:G,J1423),"")</f>
        <v>0</v>
      </c>
      <c r="Y1423" s="190" t="str">
        <f>IF(OR(X1423=0,X1423=""),"",VLOOKUP(SUMIFS(Blocos!A:A,Blocos!H:H,'EFD REGISTROS e Campos (2)'!X1423,Blocos!G:G,'EFD REGISTROS e Campos (2)'!J1423),Blocos!A:L,12,0))</f>
        <v/>
      </c>
      <c r="Z1423" s="190" t="str">
        <f>IF(ISNUMBER(Q1424),VLOOKUP(J1423,Blocos!D:G,4,0),"")</f>
        <v/>
      </c>
      <c r="AA1423" s="190" t="str">
        <f>IF(ISNUMBER(Q1423),CONCATENATE("CREATE TABLE ""reg_",LOWER(J1423),""" (""ID"" bigint NOT NULL AUTO_INCREMENT,  ""HASHFILE"" varchar(255) DEFAULT NULL, ""ID_PAI"" bigint NOT NULL,"),IF(Q1423="Campo",CONCATENATE("""",L1423,""" ",VLOOKUP(R1423,Apoio!A:C,3,0)),""))&amp;IF(Z1423="","",CONCATENATE("PRIMARY KEY (""ID""), KEY ""FK_reg_",LOWER(Z1423),"_ID_PAI"" (""ID_PAI""), CONSTRAINT ""FK_reg_",LOWER(Z1423),"_ID_PAI"" FOREIGN KEY (""ID_PAI"") REFERENCES ""reg_",LOWER(Z1423),""" (""ID"")) ENGINE=InnoDB AUTO_INCREMENT=105774 DEFAULT CHARSET=utf8mb4 COLLATE=utf8mb4_0900_ai_ci;"))</f>
        <v>CREATE TABLE "reg_d130" ("ID" bigint NOT NULL AUTO_INCREMENT,  "HASHFILE" varchar(255) DEFAULT NULL, "ID_PAI" bigint NOT NULL,</v>
      </c>
      <c r="AB1423" s="190" t="str">
        <f t="shared" si="161"/>
        <v/>
      </c>
    </row>
    <row r="1424" spans="1:28" ht="14.5" hidden="1" customHeight="1" x14ac:dyDescent="0.3">
      <c r="J1424" s="187" t="str">
        <f t="shared" si="159"/>
        <v>D130</v>
      </c>
      <c r="K1424" s="181">
        <v>1</v>
      </c>
      <c r="L1424" s="289" t="s">
        <v>25</v>
      </c>
      <c r="M1424" s="182" t="s">
        <v>1852</v>
      </c>
      <c r="N1424" s="181" t="s">
        <v>27</v>
      </c>
      <c r="O1424" s="181">
        <v>4</v>
      </c>
      <c r="P1424" s="181" t="s">
        <v>28</v>
      </c>
      <c r="Q1424" s="192" t="str">
        <f t="shared" si="160"/>
        <v>Campo</v>
      </c>
      <c r="R1424" s="192" t="s">
        <v>27</v>
      </c>
      <c r="S1424" s="191" t="str">
        <f t="shared" si="163"/>
        <v/>
      </c>
      <c r="T1424" s="192" t="str">
        <f t="shared" si="164"/>
        <v>&lt;campo posicao="1"&gt;
&lt;coluna&gt;REG&lt;/coluna&gt;
&lt;descricao&gt;Texto fixo contendo "D130"&lt;/descricao&gt;
&lt;tipo&gt;C&lt;/tipo&gt;
&lt;/campo&gt;</v>
      </c>
      <c r="U1424" s="192" t="str">
        <f t="shared" si="162"/>
        <v>&lt;campo posicao="1"&gt;
&lt;coluna&gt;REG&lt;/coluna&gt;
&lt;descricao&gt;Texto fixo contendo "D130"&lt;/descricao&gt;
&lt;tipo&gt;C&lt;/tipo&gt;
&lt;/campo&gt;</v>
      </c>
      <c r="V1424" s="192" t="str">
        <f t="shared" si="165"/>
        <v>{"Column2", "REG"},</v>
      </c>
      <c r="W1424" s="191" t="str">
        <f>IF(Q1424="Campo","@Campos(posicao = "&amp;K1424&amp;", tipo = '"&amp;R1424&amp;"')@Column(name = """&amp;L1424&amp;""")"&amp;IF(R1424="D","@Temporal(TemporalType.DATE)","")&amp;"private "&amp;VLOOKUP(TEXT(R1424,"@"),Apoio!A:B,2,0)&amp;" "&amp;SUBSTITUTE(LOWER(LEFT(L1424,1))&amp;RIGHT(PROPER(L1424),LEN(L1424)-1),"_","")&amp;";",IF(ISNUMBER(Q1424),IF(R1424="R","@Entity@Table(name = ""reg_"&amp;LOWER(J1424)&amp;""")@XmlRootElement","")&amp;VLOOKUP(J1424,Blocos!D:I,6,0)&amp;Apoio!$E$1&amp;Y1424,""))</f>
        <v>@Campos(posicao = 1, tipo = 'C')@Column(name = "REG")private String reg;</v>
      </c>
      <c r="X1424" s="190" t="str">
        <f>IF(ISNUMBER(Q1424),COUNTIF(Blocos!G:G,J1424),"")</f>
        <v/>
      </c>
      <c r="Y1424" s="190" t="str">
        <f>IF(OR(X1424=0,X1424=""),"",VLOOKUP(SUMIFS(Blocos!A:A,Blocos!H:H,'EFD REGISTROS e Campos (2)'!X1424,Blocos!G:G,'EFD REGISTROS e Campos (2)'!J1424),Blocos!A:L,12,0))</f>
        <v/>
      </c>
      <c r="Z1424" s="190" t="str">
        <f>IF(ISNUMBER(Q1425),VLOOKUP(J1424,Blocos!D:G,4,0),"")</f>
        <v/>
      </c>
      <c r="AA1424" s="190" t="str">
        <f>IF(ISNUMBER(Q1424),CONCATENATE("CREATE TABLE ""reg_",LOWER(J1424),""" (""ID"" bigint NOT NULL AUTO_INCREMENT,  ""HASHFILE"" varchar(255) DEFAULT NULL, ""ID_PAI"" bigint NOT NULL,"),IF(Q1424="Campo",CONCATENATE("""",L1424,""" ",VLOOKUP(R1424,Apoio!A:C,3,0)),""))&amp;IF(Z1424="","",CONCATENATE("PRIMARY KEY (""ID""), KEY ""FK_reg_",LOWER(Z1424),"_ID_PAI"" (""ID_PAI""), CONSTRAINT ""FK_reg_",LOWER(Z1424),"_ID_PAI"" FOREIGN KEY (""ID_PAI"") REFERENCES ""reg_",LOWER(Z1424),""" (""ID"")) ENGINE=InnoDB AUTO_INCREMENT=105774 DEFAULT CHARSET=utf8mb4 COLLATE=utf8mb4_0900_ai_ci;"))</f>
        <v>"REG" varchar(255) DEFAULT NULL,</v>
      </c>
      <c r="AB1424" s="190" t="str">
        <f t="shared" si="161"/>
        <v>USE `efdicms`;SELECT `reg_d130`.`REG`,</v>
      </c>
    </row>
    <row r="1425" spans="10:28" ht="14.5" hidden="1" customHeight="1" x14ac:dyDescent="0.3">
      <c r="J1425" s="187" t="str">
        <f t="shared" si="159"/>
        <v>D130</v>
      </c>
      <c r="K1425" s="196">
        <v>2</v>
      </c>
      <c r="L1425" s="285" t="s">
        <v>1853</v>
      </c>
      <c r="M1425" s="182" t="s">
        <v>340</v>
      </c>
      <c r="N1425" s="196" t="s">
        <v>27</v>
      </c>
      <c r="O1425" s="196">
        <v>60</v>
      </c>
      <c r="P1425" s="196" t="s">
        <v>28</v>
      </c>
      <c r="Q1425" s="192" t="str">
        <f t="shared" si="160"/>
        <v>Campo</v>
      </c>
      <c r="R1425" s="192" t="s">
        <v>27</v>
      </c>
      <c r="S1425" s="191" t="str">
        <f t="shared" si="163"/>
        <v/>
      </c>
      <c r="T1425" s="192" t="str">
        <f t="shared" si="164"/>
        <v>&lt;campo posicao="2"&gt;
&lt;coluna&gt;COD_PART_CONSG&lt;/coluna&gt;
&lt;descricao&gt;Código do participante (campo 02 do Registro 0150):&lt;/descricao&gt;
&lt;tipo&gt;C&lt;/tipo&gt;
&lt;/campo&gt;</v>
      </c>
      <c r="U1425" s="192" t="str">
        <f t="shared" si="162"/>
        <v>&lt;campo posicao="2"&gt;
&lt;coluna&gt;COD_PART_CONSG&lt;/coluna&gt;
&lt;descricao&gt;Código do participante (campo 02 do Registro 0150):&lt;/descricao&gt;
&lt;tipo&gt;C&lt;/tipo&gt;
&lt;/campo&gt;</v>
      </c>
      <c r="V1425" s="192" t="str">
        <f t="shared" si="165"/>
        <v>{"Column3", "COD_PART_CONSG"},</v>
      </c>
      <c r="W1425" s="191" t="str">
        <f>IF(Q1425="Campo","@Campos(posicao = "&amp;K1425&amp;", tipo = '"&amp;R1425&amp;"')@Column(name = """&amp;L1425&amp;""")"&amp;IF(R1425="D","@Temporal(TemporalType.DATE)","")&amp;"private "&amp;VLOOKUP(TEXT(R1425,"@"),Apoio!A:B,2,0)&amp;" "&amp;SUBSTITUTE(LOWER(LEFT(L1425,1))&amp;RIGHT(PROPER(L1425),LEN(L1425)-1),"_","")&amp;";",IF(ISNUMBER(Q1425),IF(R1425="R","@Entity@Table(name = ""reg_"&amp;LOWER(J1425)&amp;""")@XmlRootElement","")&amp;VLOOKUP(J1425,Blocos!D:I,6,0)&amp;Apoio!$E$1&amp;Y1425,""))</f>
        <v>@Campos(posicao = 2, tipo = 'C')@Column(name = "COD_PART_CONSG")private String codPartConsg;</v>
      </c>
      <c r="X1425" s="190" t="str">
        <f>IF(ISNUMBER(Q1425),COUNTIF(Blocos!G:G,J1425),"")</f>
        <v/>
      </c>
      <c r="Y1425" s="190" t="str">
        <f>IF(OR(X1425=0,X1425=""),"",VLOOKUP(SUMIFS(Blocos!A:A,Blocos!H:H,'EFD REGISTROS e Campos (2)'!X1425,Blocos!G:G,'EFD REGISTROS e Campos (2)'!J1425),Blocos!A:L,12,0))</f>
        <v/>
      </c>
      <c r="Z1425" s="190" t="str">
        <f>IF(ISNUMBER(Q1426),VLOOKUP(J1425,Blocos!D:G,4,0),"")</f>
        <v/>
      </c>
      <c r="AA1425" s="190" t="str">
        <f>IF(ISNUMBER(Q1425),CONCATENATE("CREATE TABLE ""reg_",LOWER(J1425),""" (""ID"" bigint NOT NULL AUTO_INCREMENT,  ""HASHFILE"" varchar(255) DEFAULT NULL, ""ID_PAI"" bigint NOT NULL,"),IF(Q1425="Campo",CONCATENATE("""",L1425,""" ",VLOOKUP(R1425,Apoio!A:C,3,0)),""))&amp;IF(Z1425="","",CONCATENATE("PRIMARY KEY (""ID""), KEY ""FK_reg_",LOWER(Z1425),"_ID_PAI"" (""ID_PAI""), CONSTRAINT ""FK_reg_",LOWER(Z1425),"_ID_PAI"" FOREIGN KEY (""ID_PAI"") REFERENCES ""reg_",LOWER(Z1425),""" (""ID"")) ENGINE=InnoDB AUTO_INCREMENT=105774 DEFAULT CHARSET=utf8mb4 COLLATE=utf8mb4_0900_ai_ci;"))</f>
        <v>"COD_PART_CONSG" varchar(255) DEFAULT NULL,</v>
      </c>
      <c r="AB1425" s="190" t="str">
        <f t="shared" si="161"/>
        <v>`reg_d130`.`COD_PART_CONSG`,</v>
      </c>
    </row>
    <row r="1426" spans="10:28" ht="14.5" hidden="1" customHeight="1" x14ac:dyDescent="0.3">
      <c r="J1426" s="187" t="str">
        <f t="shared" si="159"/>
        <v>D130</v>
      </c>
      <c r="K1426" s="196"/>
      <c r="L1426" s="285"/>
      <c r="M1426" s="182" t="s">
        <v>1854</v>
      </c>
      <c r="N1426" s="196"/>
      <c r="O1426" s="196"/>
      <c r="P1426" s="196"/>
      <c r="Q1426" s="192" t="str">
        <f t="shared" si="160"/>
        <v/>
      </c>
      <c r="S1426" s="191" t="str">
        <f t="shared" si="163"/>
        <v/>
      </c>
      <c r="T1426" s="192" t="str">
        <f t="shared" si="164"/>
        <v/>
      </c>
      <c r="U1426" s="192" t="str">
        <f t="shared" si="162"/>
        <v/>
      </c>
      <c r="V1426" s="192" t="str">
        <f t="shared" si="165"/>
        <v/>
      </c>
      <c r="W1426" s="191" t="str">
        <f>IF(Q1426="Campo","@Campos(posicao = "&amp;K1426&amp;", tipo = '"&amp;R1426&amp;"')@Column(name = """&amp;L1426&amp;""")"&amp;IF(R1426="D","@Temporal(TemporalType.DATE)","")&amp;"private "&amp;VLOOKUP(TEXT(R1426,"@"),Apoio!A:B,2,0)&amp;" "&amp;SUBSTITUTE(LOWER(LEFT(L1426,1))&amp;RIGHT(PROPER(L1426),LEN(L1426)-1),"_","")&amp;";",IF(ISNUMBER(Q1426),IF(R1426="R","@Entity@Table(name = ""reg_"&amp;LOWER(J1426)&amp;""")@XmlRootElement","")&amp;VLOOKUP(J1426,Blocos!D:I,6,0)&amp;Apoio!$E$1&amp;Y1426,""))</f>
        <v/>
      </c>
      <c r="X1426" s="190" t="str">
        <f>IF(ISNUMBER(Q1426),COUNTIF(Blocos!G:G,J1426),"")</f>
        <v/>
      </c>
      <c r="Y1426" s="190" t="str">
        <f>IF(OR(X1426=0,X1426=""),"",VLOOKUP(SUMIFS(Blocos!A:A,Blocos!H:H,'EFD REGISTROS e Campos (2)'!X1426,Blocos!G:G,'EFD REGISTROS e Campos (2)'!J1426),Blocos!A:L,12,0))</f>
        <v/>
      </c>
      <c r="Z1426" s="190" t="str">
        <f>IF(ISNUMBER(Q1427),VLOOKUP(J1426,Blocos!D:G,4,0),"")</f>
        <v/>
      </c>
      <c r="AA1426" s="190" t="str">
        <f>IF(ISNUMBER(Q1426),CONCATENATE("CREATE TABLE ""reg_",LOWER(J1426),""" (""ID"" bigint NOT NULL AUTO_INCREMENT,  ""HASHFILE"" varchar(255) DEFAULT NULL, ""ID_PAI"" bigint NOT NULL,"),IF(Q1426="Campo",CONCATENATE("""",L1426,""" ",VLOOKUP(R1426,Apoio!A:C,3,0)),""))&amp;IF(Z1426="","",CONCATENATE("PRIMARY KEY (""ID""), KEY ""FK_reg_",LOWER(Z1426),"_ID_PAI"" (""ID_PAI""), CONSTRAINT ""FK_reg_",LOWER(Z1426),"_ID_PAI"" FOREIGN KEY (""ID_PAI"") REFERENCES ""reg_",LOWER(Z1426),""" (""ID"")) ENGINE=InnoDB AUTO_INCREMENT=105774 DEFAULT CHARSET=utf8mb4 COLLATE=utf8mb4_0900_ai_ci;"))</f>
        <v/>
      </c>
      <c r="AB1426" s="190" t="str">
        <f t="shared" si="161"/>
        <v/>
      </c>
    </row>
    <row r="1427" spans="10:28" ht="14.5" hidden="1" customHeight="1" x14ac:dyDescent="0.3">
      <c r="J1427" s="187" t="str">
        <f t="shared" si="159"/>
        <v>D130</v>
      </c>
      <c r="K1427" s="196">
        <v>3</v>
      </c>
      <c r="L1427" s="285" t="s">
        <v>1855</v>
      </c>
      <c r="M1427" s="182" t="s">
        <v>340</v>
      </c>
      <c r="N1427" s="196" t="s">
        <v>27</v>
      </c>
      <c r="O1427" s="196">
        <v>60</v>
      </c>
      <c r="P1427" s="196" t="s">
        <v>28</v>
      </c>
      <c r="Q1427" s="192" t="str">
        <f t="shared" si="160"/>
        <v>Campo</v>
      </c>
      <c r="R1427" s="192" t="s">
        <v>27</v>
      </c>
      <c r="S1427" s="191" t="str">
        <f t="shared" si="163"/>
        <v/>
      </c>
      <c r="T1427" s="192" t="str">
        <f t="shared" si="164"/>
        <v>&lt;campo posicao="3"&gt;
&lt;coluna&gt;COD_PART_RED&lt;/coluna&gt;
&lt;descricao&gt;Código do participante (campo 02 do Registro 0150):&lt;/descricao&gt;
&lt;tipo&gt;C&lt;/tipo&gt;
&lt;/campo&gt;</v>
      </c>
      <c r="U1427" s="192" t="str">
        <f t="shared" si="162"/>
        <v>&lt;campo posicao="3"&gt;
&lt;coluna&gt;COD_PART_RED&lt;/coluna&gt;
&lt;descricao&gt;Código do participante (campo 02 do Registro 0150):&lt;/descricao&gt;
&lt;tipo&gt;C&lt;/tipo&gt;
&lt;/campo&gt;</v>
      </c>
      <c r="V1427" s="192" t="str">
        <f t="shared" si="165"/>
        <v>{"Column4", "COD_PART_RED"},</v>
      </c>
      <c r="W1427" s="191" t="str">
        <f>IF(Q1427="Campo","@Campos(posicao = "&amp;K1427&amp;", tipo = '"&amp;R1427&amp;"')@Column(name = """&amp;L1427&amp;""")"&amp;IF(R1427="D","@Temporal(TemporalType.DATE)","")&amp;"private "&amp;VLOOKUP(TEXT(R1427,"@"),Apoio!A:B,2,0)&amp;" "&amp;SUBSTITUTE(LOWER(LEFT(L1427,1))&amp;RIGHT(PROPER(L1427),LEN(L1427)-1),"_","")&amp;";",IF(ISNUMBER(Q1427),IF(R1427="R","@Entity@Table(name = ""reg_"&amp;LOWER(J1427)&amp;""")@XmlRootElement","")&amp;VLOOKUP(J1427,Blocos!D:I,6,0)&amp;Apoio!$E$1&amp;Y1427,""))</f>
        <v>@Campos(posicao = 3, tipo = 'C')@Column(name = "COD_PART_RED")private String codPartRed;</v>
      </c>
      <c r="X1427" s="190" t="str">
        <f>IF(ISNUMBER(Q1427),COUNTIF(Blocos!G:G,J1427),"")</f>
        <v/>
      </c>
      <c r="Y1427" s="190" t="str">
        <f>IF(OR(X1427=0,X1427=""),"",VLOOKUP(SUMIFS(Blocos!A:A,Blocos!H:H,'EFD REGISTROS e Campos (2)'!X1427,Blocos!G:G,'EFD REGISTROS e Campos (2)'!J1427),Blocos!A:L,12,0))</f>
        <v/>
      </c>
      <c r="Z1427" s="190" t="str">
        <f>IF(ISNUMBER(Q1428),VLOOKUP(J1427,Blocos!D:G,4,0),"")</f>
        <v/>
      </c>
      <c r="AA1427" s="190" t="str">
        <f>IF(ISNUMBER(Q1427),CONCATENATE("CREATE TABLE ""reg_",LOWER(J1427),""" (""ID"" bigint NOT NULL AUTO_INCREMENT,  ""HASHFILE"" varchar(255) DEFAULT NULL, ""ID_PAI"" bigint NOT NULL,"),IF(Q1427="Campo",CONCATENATE("""",L1427,""" ",VLOOKUP(R1427,Apoio!A:C,3,0)),""))&amp;IF(Z1427="","",CONCATENATE("PRIMARY KEY (""ID""), KEY ""FK_reg_",LOWER(Z1427),"_ID_PAI"" (""ID_PAI""), CONSTRAINT ""FK_reg_",LOWER(Z1427),"_ID_PAI"" FOREIGN KEY (""ID_PAI"") REFERENCES ""reg_",LOWER(Z1427),""" (""ID"")) ENGINE=InnoDB AUTO_INCREMENT=105774 DEFAULT CHARSET=utf8mb4 COLLATE=utf8mb4_0900_ai_ci;"))</f>
        <v>"COD_PART_RED" varchar(255) DEFAULT NULL,</v>
      </c>
      <c r="AB1427" s="190" t="str">
        <f t="shared" si="161"/>
        <v>`reg_d130`.`COD_PART_RED`,</v>
      </c>
    </row>
    <row r="1428" spans="10:28" ht="14.5" hidden="1" customHeight="1" x14ac:dyDescent="0.3">
      <c r="J1428" s="187" t="str">
        <f t="shared" si="159"/>
        <v>D130</v>
      </c>
      <c r="K1428" s="196"/>
      <c r="L1428" s="285"/>
      <c r="M1428" s="182" t="s">
        <v>1856</v>
      </c>
      <c r="N1428" s="196"/>
      <c r="O1428" s="196"/>
      <c r="P1428" s="196"/>
      <c r="Q1428" s="192" t="str">
        <f t="shared" si="160"/>
        <v/>
      </c>
      <c r="S1428" s="191" t="str">
        <f t="shared" si="163"/>
        <v/>
      </c>
      <c r="T1428" s="192" t="str">
        <f t="shared" si="164"/>
        <v/>
      </c>
      <c r="U1428" s="192" t="str">
        <f t="shared" si="162"/>
        <v/>
      </c>
      <c r="V1428" s="192" t="str">
        <f t="shared" si="165"/>
        <v/>
      </c>
      <c r="W1428" s="191" t="str">
        <f>IF(Q1428="Campo","@Campos(posicao = "&amp;K1428&amp;", tipo = '"&amp;R1428&amp;"')@Column(name = """&amp;L1428&amp;""")"&amp;IF(R1428="D","@Temporal(TemporalType.DATE)","")&amp;"private "&amp;VLOOKUP(TEXT(R1428,"@"),Apoio!A:B,2,0)&amp;" "&amp;SUBSTITUTE(LOWER(LEFT(L1428,1))&amp;RIGHT(PROPER(L1428),LEN(L1428)-1),"_","")&amp;";",IF(ISNUMBER(Q1428),IF(R1428="R","@Entity@Table(name = ""reg_"&amp;LOWER(J1428)&amp;""")@XmlRootElement","")&amp;VLOOKUP(J1428,Blocos!D:I,6,0)&amp;Apoio!$E$1&amp;Y1428,""))</f>
        <v/>
      </c>
      <c r="X1428" s="190" t="str">
        <f>IF(ISNUMBER(Q1428),COUNTIF(Blocos!G:G,J1428),"")</f>
        <v/>
      </c>
      <c r="Y1428" s="190" t="str">
        <f>IF(OR(X1428=0,X1428=""),"",VLOOKUP(SUMIFS(Blocos!A:A,Blocos!H:H,'EFD REGISTROS e Campos (2)'!X1428,Blocos!G:G,'EFD REGISTROS e Campos (2)'!J1428),Blocos!A:L,12,0))</f>
        <v/>
      </c>
      <c r="Z1428" s="190" t="str">
        <f>IF(ISNUMBER(Q1429),VLOOKUP(J1428,Blocos!D:G,4,0),"")</f>
        <v/>
      </c>
      <c r="AA1428" s="190" t="str">
        <f>IF(ISNUMBER(Q1428),CONCATENATE("CREATE TABLE ""reg_",LOWER(J1428),""" (""ID"" bigint NOT NULL AUTO_INCREMENT,  ""HASHFILE"" varchar(255) DEFAULT NULL, ""ID_PAI"" bigint NOT NULL,"),IF(Q1428="Campo",CONCATENATE("""",L1428,""" ",VLOOKUP(R1428,Apoio!A:C,3,0)),""))&amp;IF(Z1428="","",CONCATENATE("PRIMARY KEY (""ID""), KEY ""FK_reg_",LOWER(Z1428),"_ID_PAI"" (""ID_PAI""), CONSTRAINT ""FK_reg_",LOWER(Z1428),"_ID_PAI"" FOREIGN KEY (""ID_PAI"") REFERENCES ""reg_",LOWER(Z1428),""" (""ID"")) ENGINE=InnoDB AUTO_INCREMENT=105774 DEFAULT CHARSET=utf8mb4 COLLATE=utf8mb4_0900_ai_ci;"))</f>
        <v/>
      </c>
      <c r="AB1428" s="190" t="str">
        <f t="shared" si="161"/>
        <v/>
      </c>
    </row>
    <row r="1429" spans="10:28" ht="14.5" hidden="1" customHeight="1" x14ac:dyDescent="0.3">
      <c r="J1429" s="187" t="str">
        <f t="shared" si="159"/>
        <v>D130</v>
      </c>
      <c r="K1429" s="196">
        <v>4</v>
      </c>
      <c r="L1429" s="285" t="s">
        <v>1857</v>
      </c>
      <c r="M1429" s="182" t="s">
        <v>1858</v>
      </c>
      <c r="N1429" s="196" t="s">
        <v>27</v>
      </c>
      <c r="O1429" s="196" t="s">
        <v>240</v>
      </c>
      <c r="P1429" s="196" t="s">
        <v>28</v>
      </c>
      <c r="Q1429" s="192" t="str">
        <f t="shared" si="160"/>
        <v>Campo</v>
      </c>
      <c r="R1429" s="192" t="s">
        <v>27</v>
      </c>
      <c r="S1429" s="191" t="str">
        <f t="shared" si="163"/>
        <v/>
      </c>
      <c r="T1429" s="192" t="str">
        <f t="shared" si="164"/>
        <v>&lt;campo posicao="4"&gt;
&lt;coluna&gt;IND_FRT_RED&lt;/coluna&gt;
&lt;descricao&gt;Indicador do tipo do frete da operação de redespacho:&lt;/descricao&gt;
&lt;tipo&gt;C&lt;/tipo&gt;
&lt;/campo&gt;</v>
      </c>
      <c r="U1429" s="192" t="str">
        <f t="shared" si="162"/>
        <v>&lt;campo posicao="4"&gt;
&lt;coluna&gt;IND_FRT_RED&lt;/coluna&gt;
&lt;descricao&gt;Indicador do tipo do frete da operação de redespacho:&lt;/descricao&gt;
&lt;tipo&gt;C&lt;/tipo&gt;
&lt;/campo&gt;</v>
      </c>
      <c r="V1429" s="192" t="str">
        <f t="shared" si="165"/>
        <v>{"Column5", "IND_FRT_RED"},</v>
      </c>
      <c r="W1429" s="191" t="str">
        <f>IF(Q1429="Campo","@Campos(posicao = "&amp;K1429&amp;", tipo = '"&amp;R1429&amp;"')@Column(name = """&amp;L1429&amp;""")"&amp;IF(R1429="D","@Temporal(TemporalType.DATE)","")&amp;"private "&amp;VLOOKUP(TEXT(R1429,"@"),Apoio!A:B,2,0)&amp;" "&amp;SUBSTITUTE(LOWER(LEFT(L1429,1))&amp;RIGHT(PROPER(L1429),LEN(L1429)-1),"_","")&amp;";",IF(ISNUMBER(Q1429),IF(R1429="R","@Entity@Table(name = ""reg_"&amp;LOWER(J1429)&amp;""")@XmlRootElement","")&amp;VLOOKUP(J1429,Blocos!D:I,6,0)&amp;Apoio!$E$1&amp;Y1429,""))</f>
        <v>@Campos(posicao = 4, tipo = 'C')@Column(name = "IND_FRT_RED")private String indFrtRed;</v>
      </c>
      <c r="X1429" s="190" t="str">
        <f>IF(ISNUMBER(Q1429),COUNTIF(Blocos!G:G,J1429),"")</f>
        <v/>
      </c>
      <c r="Y1429" s="190" t="str">
        <f>IF(OR(X1429=0,X1429=""),"",VLOOKUP(SUMIFS(Blocos!A:A,Blocos!H:H,'EFD REGISTROS e Campos (2)'!X1429,Blocos!G:G,'EFD REGISTROS e Campos (2)'!J1429),Blocos!A:L,12,0))</f>
        <v/>
      </c>
      <c r="Z1429" s="190" t="str">
        <f>IF(ISNUMBER(Q1430),VLOOKUP(J1429,Blocos!D:G,4,0),"")</f>
        <v/>
      </c>
      <c r="AA1429" s="190" t="str">
        <f>IF(ISNUMBER(Q1429),CONCATENATE("CREATE TABLE ""reg_",LOWER(J1429),""" (""ID"" bigint NOT NULL AUTO_INCREMENT,  ""HASHFILE"" varchar(255) DEFAULT NULL, ""ID_PAI"" bigint NOT NULL,"),IF(Q1429="Campo",CONCATENATE("""",L1429,""" ",VLOOKUP(R1429,Apoio!A:C,3,0)),""))&amp;IF(Z1429="","",CONCATENATE("PRIMARY KEY (""ID""), KEY ""FK_reg_",LOWER(Z1429),"_ID_PAI"" (""ID_PAI""), CONSTRAINT ""FK_reg_",LOWER(Z1429),"_ID_PAI"" FOREIGN KEY (""ID_PAI"") REFERENCES ""reg_",LOWER(Z1429),""" (""ID"")) ENGINE=InnoDB AUTO_INCREMENT=105774 DEFAULT CHARSET=utf8mb4 COLLATE=utf8mb4_0900_ai_ci;"))</f>
        <v>"IND_FRT_RED" varchar(255) DEFAULT NULL,</v>
      </c>
      <c r="AB1429" s="190" t="str">
        <f t="shared" si="161"/>
        <v>`reg_d130`.`IND_FRT_RED`,</v>
      </c>
    </row>
    <row r="1430" spans="10:28" ht="14.5" hidden="1" customHeight="1" x14ac:dyDescent="0.3">
      <c r="J1430" s="187" t="str">
        <f t="shared" si="159"/>
        <v>D130</v>
      </c>
      <c r="K1430" s="196"/>
      <c r="L1430" s="285"/>
      <c r="M1430" s="182" t="s">
        <v>1859</v>
      </c>
      <c r="N1430" s="196"/>
      <c r="O1430" s="196"/>
      <c r="P1430" s="196"/>
      <c r="Q1430" s="192" t="str">
        <f t="shared" si="160"/>
        <v/>
      </c>
      <c r="S1430" s="191" t="str">
        <f t="shared" si="163"/>
        <v/>
      </c>
      <c r="T1430" s="192" t="str">
        <f t="shared" si="164"/>
        <v/>
      </c>
      <c r="U1430" s="192" t="str">
        <f t="shared" si="162"/>
        <v/>
      </c>
      <c r="V1430" s="192" t="str">
        <f t="shared" si="165"/>
        <v/>
      </c>
      <c r="W1430" s="191" t="str">
        <f>IF(Q1430="Campo","@Campos(posicao = "&amp;K1430&amp;", tipo = '"&amp;R1430&amp;"')@Column(name = """&amp;L1430&amp;""")"&amp;IF(R1430="D","@Temporal(TemporalType.DATE)","")&amp;"private "&amp;VLOOKUP(TEXT(R1430,"@"),Apoio!A:B,2,0)&amp;" "&amp;SUBSTITUTE(LOWER(LEFT(L1430,1))&amp;RIGHT(PROPER(L1430),LEN(L1430)-1),"_","")&amp;";",IF(ISNUMBER(Q1430),IF(R1430="R","@Entity@Table(name = ""reg_"&amp;LOWER(J1430)&amp;""")@XmlRootElement","")&amp;VLOOKUP(J1430,Blocos!D:I,6,0)&amp;Apoio!$E$1&amp;Y1430,""))</f>
        <v/>
      </c>
      <c r="X1430" s="190" t="str">
        <f>IF(ISNUMBER(Q1430),COUNTIF(Blocos!G:G,J1430),"")</f>
        <v/>
      </c>
      <c r="Y1430" s="190" t="str">
        <f>IF(OR(X1430=0,X1430=""),"",VLOOKUP(SUMIFS(Blocos!A:A,Blocos!H:H,'EFD REGISTROS e Campos (2)'!X1430,Blocos!G:G,'EFD REGISTROS e Campos (2)'!J1430),Blocos!A:L,12,0))</f>
        <v/>
      </c>
      <c r="Z1430" s="190" t="str">
        <f>IF(ISNUMBER(Q1431),VLOOKUP(J1430,Blocos!D:G,4,0),"")</f>
        <v/>
      </c>
      <c r="AA1430" s="190" t="str">
        <f>IF(ISNUMBER(Q1430),CONCATENATE("CREATE TABLE ""reg_",LOWER(J1430),""" (""ID"" bigint NOT NULL AUTO_INCREMENT,  ""HASHFILE"" varchar(255) DEFAULT NULL, ""ID_PAI"" bigint NOT NULL,"),IF(Q1430="Campo",CONCATENATE("""",L1430,""" ",VLOOKUP(R1430,Apoio!A:C,3,0)),""))&amp;IF(Z1430="","",CONCATENATE("PRIMARY KEY (""ID""), KEY ""FK_reg_",LOWER(Z1430),"_ID_PAI"" (""ID_PAI""), CONSTRAINT ""FK_reg_",LOWER(Z1430),"_ID_PAI"" FOREIGN KEY (""ID_PAI"") REFERENCES ""reg_",LOWER(Z1430),""" (""ID"")) ENGINE=InnoDB AUTO_INCREMENT=105774 DEFAULT CHARSET=utf8mb4 COLLATE=utf8mb4_0900_ai_ci;"))</f>
        <v/>
      </c>
      <c r="AB1430" s="190" t="str">
        <f t="shared" si="161"/>
        <v/>
      </c>
    </row>
    <row r="1431" spans="10:28" ht="14.5" hidden="1" customHeight="1" x14ac:dyDescent="0.3">
      <c r="J1431" s="187" t="str">
        <f t="shared" si="159"/>
        <v>D130</v>
      </c>
      <c r="K1431" s="196"/>
      <c r="L1431" s="285"/>
      <c r="M1431" s="182" t="s">
        <v>1860</v>
      </c>
      <c r="N1431" s="196"/>
      <c r="O1431" s="196"/>
      <c r="P1431" s="196"/>
      <c r="Q1431" s="192" t="str">
        <f t="shared" si="160"/>
        <v/>
      </c>
      <c r="S1431" s="191" t="str">
        <f t="shared" si="163"/>
        <v/>
      </c>
      <c r="T1431" s="192" t="str">
        <f t="shared" si="164"/>
        <v/>
      </c>
      <c r="U1431" s="192" t="str">
        <f t="shared" si="162"/>
        <v/>
      </c>
      <c r="V1431" s="192" t="str">
        <f t="shared" si="165"/>
        <v/>
      </c>
      <c r="W1431" s="191" t="str">
        <f>IF(Q1431="Campo","@Campos(posicao = "&amp;K1431&amp;", tipo = '"&amp;R1431&amp;"')@Column(name = """&amp;L1431&amp;""")"&amp;IF(R1431="D","@Temporal(TemporalType.DATE)","")&amp;"private "&amp;VLOOKUP(TEXT(R1431,"@"),Apoio!A:B,2,0)&amp;" "&amp;SUBSTITUTE(LOWER(LEFT(L1431,1))&amp;RIGHT(PROPER(L1431),LEN(L1431)-1),"_","")&amp;";",IF(ISNUMBER(Q1431),IF(R1431="R","@Entity@Table(name = ""reg_"&amp;LOWER(J1431)&amp;""")@XmlRootElement","")&amp;VLOOKUP(J1431,Blocos!D:I,6,0)&amp;Apoio!$E$1&amp;Y1431,""))</f>
        <v/>
      </c>
      <c r="X1431" s="190" t="str">
        <f>IF(ISNUMBER(Q1431),COUNTIF(Blocos!G:G,J1431),"")</f>
        <v/>
      </c>
      <c r="Y1431" s="190" t="str">
        <f>IF(OR(X1431=0,X1431=""),"",VLOOKUP(SUMIFS(Blocos!A:A,Blocos!H:H,'EFD REGISTROS e Campos (2)'!X1431,Blocos!G:G,'EFD REGISTROS e Campos (2)'!J1431),Blocos!A:L,12,0))</f>
        <v/>
      </c>
      <c r="Z1431" s="190" t="str">
        <f>IF(ISNUMBER(Q1432),VLOOKUP(J1431,Blocos!D:G,4,0),"")</f>
        <v/>
      </c>
      <c r="AA1431" s="190" t="str">
        <f>IF(ISNUMBER(Q1431),CONCATENATE("CREATE TABLE ""reg_",LOWER(J1431),""" (""ID"" bigint NOT NULL AUTO_INCREMENT,  ""HASHFILE"" varchar(255) DEFAULT NULL, ""ID_PAI"" bigint NOT NULL,"),IF(Q1431="Campo",CONCATENATE("""",L1431,""" ",VLOOKUP(R1431,Apoio!A:C,3,0)),""))&amp;IF(Z1431="","",CONCATENATE("PRIMARY KEY (""ID""), KEY ""FK_reg_",LOWER(Z1431),"_ID_PAI"" (""ID_PAI""), CONSTRAINT ""FK_reg_",LOWER(Z1431),"_ID_PAI"" FOREIGN KEY (""ID_PAI"") REFERENCES ""reg_",LOWER(Z1431),""" (""ID"")) ENGINE=InnoDB AUTO_INCREMENT=105774 DEFAULT CHARSET=utf8mb4 COLLATE=utf8mb4_0900_ai_ci;"))</f>
        <v/>
      </c>
      <c r="AB1431" s="190" t="str">
        <f t="shared" si="161"/>
        <v/>
      </c>
    </row>
    <row r="1432" spans="10:28" ht="14.5" hidden="1" customHeight="1" x14ac:dyDescent="0.3">
      <c r="J1432" s="187" t="str">
        <f t="shared" si="159"/>
        <v>D130</v>
      </c>
      <c r="K1432" s="196"/>
      <c r="L1432" s="285"/>
      <c r="M1432" s="182" t="s">
        <v>1861</v>
      </c>
      <c r="N1432" s="196"/>
      <c r="O1432" s="196"/>
      <c r="P1432" s="196"/>
      <c r="Q1432" s="192" t="str">
        <f t="shared" si="160"/>
        <v/>
      </c>
      <c r="S1432" s="191" t="str">
        <f t="shared" si="163"/>
        <v/>
      </c>
      <c r="T1432" s="192" t="str">
        <f t="shared" si="164"/>
        <v/>
      </c>
      <c r="U1432" s="192" t="str">
        <f t="shared" si="162"/>
        <v/>
      </c>
      <c r="V1432" s="192" t="str">
        <f t="shared" si="165"/>
        <v/>
      </c>
      <c r="W1432" s="191" t="str">
        <f>IF(Q1432="Campo","@Campos(posicao = "&amp;K1432&amp;", tipo = '"&amp;R1432&amp;"')@Column(name = """&amp;L1432&amp;""")"&amp;IF(R1432="D","@Temporal(TemporalType.DATE)","")&amp;"private "&amp;VLOOKUP(TEXT(R1432,"@"),Apoio!A:B,2,0)&amp;" "&amp;SUBSTITUTE(LOWER(LEFT(L1432,1))&amp;RIGHT(PROPER(L1432),LEN(L1432)-1),"_","")&amp;";",IF(ISNUMBER(Q1432),IF(R1432="R","@Entity@Table(name = ""reg_"&amp;LOWER(J1432)&amp;""")@XmlRootElement","")&amp;VLOOKUP(J1432,Blocos!D:I,6,0)&amp;Apoio!$E$1&amp;Y1432,""))</f>
        <v/>
      </c>
      <c r="X1432" s="190" t="str">
        <f>IF(ISNUMBER(Q1432),COUNTIF(Blocos!G:G,J1432),"")</f>
        <v/>
      </c>
      <c r="Y1432" s="190" t="str">
        <f>IF(OR(X1432=0,X1432=""),"",VLOOKUP(SUMIFS(Blocos!A:A,Blocos!H:H,'EFD REGISTROS e Campos (2)'!X1432,Blocos!G:G,'EFD REGISTROS e Campos (2)'!J1432),Blocos!A:L,12,0))</f>
        <v/>
      </c>
      <c r="Z1432" s="190" t="str">
        <f>IF(ISNUMBER(Q1433),VLOOKUP(J1432,Blocos!D:G,4,0),"")</f>
        <v/>
      </c>
      <c r="AA1432" s="190" t="str">
        <f>IF(ISNUMBER(Q1432),CONCATENATE("CREATE TABLE ""reg_",LOWER(J1432),""" (""ID"" bigint NOT NULL AUTO_INCREMENT,  ""HASHFILE"" varchar(255) DEFAULT NULL, ""ID_PAI"" bigint NOT NULL,"),IF(Q1432="Campo",CONCATENATE("""",L1432,""" ",VLOOKUP(R1432,Apoio!A:C,3,0)),""))&amp;IF(Z1432="","",CONCATENATE("PRIMARY KEY (""ID""), KEY ""FK_reg_",LOWER(Z1432),"_ID_PAI"" (""ID_PAI""), CONSTRAINT ""FK_reg_",LOWER(Z1432),"_ID_PAI"" FOREIGN KEY (""ID_PAI"") REFERENCES ""reg_",LOWER(Z1432),""" (""ID"")) ENGINE=InnoDB AUTO_INCREMENT=105774 DEFAULT CHARSET=utf8mb4 COLLATE=utf8mb4_0900_ai_ci;"))</f>
        <v/>
      </c>
      <c r="AB1432" s="190" t="str">
        <f t="shared" si="161"/>
        <v/>
      </c>
    </row>
    <row r="1433" spans="10:28" ht="14.5" hidden="1" customHeight="1" x14ac:dyDescent="0.3">
      <c r="J1433" s="187" t="str">
        <f t="shared" si="159"/>
        <v>D130</v>
      </c>
      <c r="K1433" s="196"/>
      <c r="L1433" s="285"/>
      <c r="M1433" s="182" t="s">
        <v>681</v>
      </c>
      <c r="N1433" s="196"/>
      <c r="O1433" s="196"/>
      <c r="P1433" s="196"/>
      <c r="Q1433" s="192" t="str">
        <f t="shared" si="160"/>
        <v/>
      </c>
      <c r="S1433" s="191" t="str">
        <f t="shared" si="163"/>
        <v/>
      </c>
      <c r="T1433" s="192" t="str">
        <f t="shared" si="164"/>
        <v/>
      </c>
      <c r="U1433" s="192" t="str">
        <f t="shared" si="162"/>
        <v/>
      </c>
      <c r="V1433" s="192" t="str">
        <f t="shared" si="165"/>
        <v/>
      </c>
      <c r="W1433" s="191" t="str">
        <f>IF(Q1433="Campo","@Campos(posicao = "&amp;K1433&amp;", tipo = '"&amp;R1433&amp;"')@Column(name = """&amp;L1433&amp;""")"&amp;IF(R1433="D","@Temporal(TemporalType.DATE)","")&amp;"private "&amp;VLOOKUP(TEXT(R1433,"@"),Apoio!A:B,2,0)&amp;" "&amp;SUBSTITUTE(LOWER(LEFT(L1433,1))&amp;RIGHT(PROPER(L1433),LEN(L1433)-1),"_","")&amp;";",IF(ISNUMBER(Q1433),IF(R1433="R","@Entity@Table(name = ""reg_"&amp;LOWER(J1433)&amp;""")@XmlRootElement","")&amp;VLOOKUP(J1433,Blocos!D:I,6,0)&amp;Apoio!$E$1&amp;Y1433,""))</f>
        <v/>
      </c>
      <c r="X1433" s="190" t="str">
        <f>IF(ISNUMBER(Q1433),COUNTIF(Blocos!G:G,J1433),"")</f>
        <v/>
      </c>
      <c r="Y1433" s="190" t="str">
        <f>IF(OR(X1433=0,X1433=""),"",VLOOKUP(SUMIFS(Blocos!A:A,Blocos!H:H,'EFD REGISTROS e Campos (2)'!X1433,Blocos!G:G,'EFD REGISTROS e Campos (2)'!J1433),Blocos!A:L,12,0))</f>
        <v/>
      </c>
      <c r="Z1433" s="190" t="str">
        <f>IF(ISNUMBER(Q1434),VLOOKUP(J1433,Blocos!D:G,4,0),"")</f>
        <v/>
      </c>
      <c r="AA1433" s="190" t="str">
        <f>IF(ISNUMBER(Q1433),CONCATENATE("CREATE TABLE ""reg_",LOWER(J1433),""" (""ID"" bigint NOT NULL AUTO_INCREMENT,  ""HASHFILE"" varchar(255) DEFAULT NULL, ""ID_PAI"" bigint NOT NULL,"),IF(Q1433="Campo",CONCATENATE("""",L1433,""" ",VLOOKUP(R1433,Apoio!A:C,3,0)),""))&amp;IF(Z1433="","",CONCATENATE("PRIMARY KEY (""ID""), KEY ""FK_reg_",LOWER(Z1433),"_ID_PAI"" (""ID_PAI""), CONSTRAINT ""FK_reg_",LOWER(Z1433),"_ID_PAI"" FOREIGN KEY (""ID_PAI"") REFERENCES ""reg_",LOWER(Z1433),""" (""ID"")) ENGINE=InnoDB AUTO_INCREMENT=105774 DEFAULT CHARSET=utf8mb4 COLLATE=utf8mb4_0900_ai_ci;"))</f>
        <v/>
      </c>
      <c r="AB1433" s="190" t="str">
        <f t="shared" si="161"/>
        <v/>
      </c>
    </row>
    <row r="1434" spans="10:28" ht="14.5" hidden="1" customHeight="1" x14ac:dyDescent="0.3">
      <c r="J1434" s="187" t="str">
        <f t="shared" si="159"/>
        <v>D130</v>
      </c>
      <c r="K1434" s="181">
        <v>5</v>
      </c>
      <c r="L1434" s="289" t="s">
        <v>1832</v>
      </c>
      <c r="M1434" s="182" t="s">
        <v>1846</v>
      </c>
      <c r="N1434" s="181" t="s">
        <v>27</v>
      </c>
      <c r="O1434" s="181" t="s">
        <v>59</v>
      </c>
      <c r="P1434" s="181" t="s">
        <v>28</v>
      </c>
      <c r="Q1434" s="192" t="str">
        <f t="shared" si="160"/>
        <v>Campo</v>
      </c>
      <c r="R1434" s="192" t="s">
        <v>27</v>
      </c>
      <c r="S1434" s="191" t="str">
        <f t="shared" si="163"/>
        <v/>
      </c>
      <c r="T1434" s="192" t="str">
        <f t="shared" si="164"/>
        <v>&lt;campo posicao="5"&gt;
&lt;coluna&gt;COD_MUN_ORIG&lt;/coluna&gt;
&lt;descricao&gt;Código do município de origem do serviço, conforme a tabela IBGE(Preencher com 9999999, se Exterior)&lt;/descricao&gt;
&lt;tipo&gt;C&lt;/tipo&gt;
&lt;/campo&gt;</v>
      </c>
      <c r="U1434" s="192" t="str">
        <f t="shared" si="162"/>
        <v>&lt;campo posicao="5"&gt;
&lt;coluna&gt;COD_MUN_ORIG&lt;/coluna&gt;
&lt;descricao&gt;Código do município de origem do serviço, conforme a tabela IBGE(Preencher com 9999999, se Exterior)&lt;/descricao&gt;
&lt;tipo&gt;C&lt;/tipo&gt;
&lt;/campo&gt;</v>
      </c>
      <c r="V1434" s="192" t="str">
        <f t="shared" si="165"/>
        <v>{"Column6", "COD_MUN_ORIG"},</v>
      </c>
      <c r="W1434" s="191" t="str">
        <f>IF(Q1434="Campo","@Campos(posicao = "&amp;K1434&amp;", tipo = '"&amp;R1434&amp;"')@Column(name = """&amp;L1434&amp;""")"&amp;IF(R1434="D","@Temporal(TemporalType.DATE)","")&amp;"private "&amp;VLOOKUP(TEXT(R1434,"@"),Apoio!A:B,2,0)&amp;" "&amp;SUBSTITUTE(LOWER(LEFT(L1434,1))&amp;RIGHT(PROPER(L1434),LEN(L1434)-1),"_","")&amp;";",IF(ISNUMBER(Q1434),IF(R1434="R","@Entity@Table(name = ""reg_"&amp;LOWER(J1434)&amp;""")@XmlRootElement","")&amp;VLOOKUP(J1434,Blocos!D:I,6,0)&amp;Apoio!$E$1&amp;Y1434,""))</f>
        <v>@Campos(posicao = 5, tipo = 'C')@Column(name = "COD_MUN_ORIG")private String codMunOrig;</v>
      </c>
      <c r="X1434" s="190" t="str">
        <f>IF(ISNUMBER(Q1434),COUNTIF(Blocos!G:G,J1434),"")</f>
        <v/>
      </c>
      <c r="Y1434" s="190" t="str">
        <f>IF(OR(X1434=0,X1434=""),"",VLOOKUP(SUMIFS(Blocos!A:A,Blocos!H:H,'EFD REGISTROS e Campos (2)'!X1434,Blocos!G:G,'EFD REGISTROS e Campos (2)'!J1434),Blocos!A:L,12,0))</f>
        <v/>
      </c>
      <c r="Z1434" s="190" t="str">
        <f>IF(ISNUMBER(Q1435),VLOOKUP(J1434,Blocos!D:G,4,0),"")</f>
        <v/>
      </c>
      <c r="AA1434" s="190" t="str">
        <f>IF(ISNUMBER(Q1434),CONCATENATE("CREATE TABLE ""reg_",LOWER(J1434),""" (""ID"" bigint NOT NULL AUTO_INCREMENT,  ""HASHFILE"" varchar(255) DEFAULT NULL, ""ID_PAI"" bigint NOT NULL,"),IF(Q1434="Campo",CONCATENATE("""",L1434,""" ",VLOOKUP(R1434,Apoio!A:C,3,0)),""))&amp;IF(Z1434="","",CONCATENATE("PRIMARY KEY (""ID""), KEY ""FK_reg_",LOWER(Z1434),"_ID_PAI"" (""ID_PAI""), CONSTRAINT ""FK_reg_",LOWER(Z1434),"_ID_PAI"" FOREIGN KEY (""ID_PAI"") REFERENCES ""reg_",LOWER(Z1434),""" (""ID"")) ENGINE=InnoDB AUTO_INCREMENT=105774 DEFAULT CHARSET=utf8mb4 COLLATE=utf8mb4_0900_ai_ci;"))</f>
        <v>"COD_MUN_ORIG" varchar(255) DEFAULT NULL,</v>
      </c>
      <c r="AB1434" s="190" t="str">
        <f t="shared" si="161"/>
        <v>`reg_d130`.`COD_MUN_ORIG`,</v>
      </c>
    </row>
    <row r="1435" spans="10:28" ht="14.5" hidden="1" customHeight="1" x14ac:dyDescent="0.3">
      <c r="J1435" s="187" t="str">
        <f t="shared" si="159"/>
        <v>D130</v>
      </c>
      <c r="K1435" s="181">
        <v>6</v>
      </c>
      <c r="L1435" s="289" t="s">
        <v>1661</v>
      </c>
      <c r="M1435" s="182" t="s">
        <v>1848</v>
      </c>
      <c r="N1435" s="181" t="s">
        <v>27</v>
      </c>
      <c r="O1435" s="181" t="s">
        <v>59</v>
      </c>
      <c r="P1435" s="181" t="s">
        <v>28</v>
      </c>
      <c r="Q1435" s="192" t="str">
        <f t="shared" si="160"/>
        <v>Campo</v>
      </c>
      <c r="R1435" s="192" t="s">
        <v>27</v>
      </c>
      <c r="S1435" s="191" t="str">
        <f t="shared" si="163"/>
        <v/>
      </c>
      <c r="T1435" s="192" t="str">
        <f t="shared" si="164"/>
        <v>&lt;campo posicao="6"&gt;
&lt;coluna&gt;COD_MUN_DEST&lt;/coluna&gt;
&lt;descricao&gt;Código do município de destino, conforme a tabela IBGE(Preencher com 9999999, se Exterior)&lt;/descricao&gt;
&lt;tipo&gt;C&lt;/tipo&gt;
&lt;/campo&gt;</v>
      </c>
      <c r="U1435" s="192" t="str">
        <f t="shared" si="162"/>
        <v>&lt;campo posicao="6"&gt;
&lt;coluna&gt;COD_MUN_DEST&lt;/coluna&gt;
&lt;descricao&gt;Código do município de destino, conforme a tabela IBGE(Preencher com 9999999, se Exterior)&lt;/descricao&gt;
&lt;tipo&gt;C&lt;/tipo&gt;
&lt;/campo&gt;</v>
      </c>
      <c r="V1435" s="192" t="str">
        <f t="shared" si="165"/>
        <v>{"Column7", "COD_MUN_DEST"},</v>
      </c>
      <c r="W1435" s="191" t="str">
        <f>IF(Q1435="Campo","@Campos(posicao = "&amp;K1435&amp;", tipo = '"&amp;R1435&amp;"')@Column(name = """&amp;L1435&amp;""")"&amp;IF(R1435="D","@Temporal(TemporalType.DATE)","")&amp;"private "&amp;VLOOKUP(TEXT(R1435,"@"),Apoio!A:B,2,0)&amp;" "&amp;SUBSTITUTE(LOWER(LEFT(L1435,1))&amp;RIGHT(PROPER(L1435),LEN(L1435)-1),"_","")&amp;";",IF(ISNUMBER(Q1435),IF(R1435="R","@Entity@Table(name = ""reg_"&amp;LOWER(J1435)&amp;""")@XmlRootElement","")&amp;VLOOKUP(J1435,Blocos!D:I,6,0)&amp;Apoio!$E$1&amp;Y1435,""))</f>
        <v>@Campos(posicao = 6, tipo = 'C')@Column(name = "COD_MUN_DEST")private String codMunDest;</v>
      </c>
      <c r="X1435" s="190" t="str">
        <f>IF(ISNUMBER(Q1435),COUNTIF(Blocos!G:G,J1435),"")</f>
        <v/>
      </c>
      <c r="Y1435" s="190" t="str">
        <f>IF(OR(X1435=0,X1435=""),"",VLOOKUP(SUMIFS(Blocos!A:A,Blocos!H:H,'EFD REGISTROS e Campos (2)'!X1435,Blocos!G:G,'EFD REGISTROS e Campos (2)'!J1435),Blocos!A:L,12,0))</f>
        <v/>
      </c>
      <c r="Z1435" s="190" t="str">
        <f>IF(ISNUMBER(Q1436),VLOOKUP(J1435,Blocos!D:G,4,0),"")</f>
        <v/>
      </c>
      <c r="AA1435" s="190" t="str">
        <f>IF(ISNUMBER(Q1435),CONCATENATE("CREATE TABLE ""reg_",LOWER(J1435),""" (""ID"" bigint NOT NULL AUTO_INCREMENT,  ""HASHFILE"" varchar(255) DEFAULT NULL, ""ID_PAI"" bigint NOT NULL,"),IF(Q1435="Campo",CONCATENATE("""",L1435,""" ",VLOOKUP(R1435,Apoio!A:C,3,0)),""))&amp;IF(Z1435="","",CONCATENATE("PRIMARY KEY (""ID""), KEY ""FK_reg_",LOWER(Z1435),"_ID_PAI"" (""ID_PAI""), CONSTRAINT ""FK_reg_",LOWER(Z1435),"_ID_PAI"" FOREIGN KEY (""ID_PAI"") REFERENCES ""reg_",LOWER(Z1435),""" (""ID"")) ENGINE=InnoDB AUTO_INCREMENT=105774 DEFAULT CHARSET=utf8mb4 COLLATE=utf8mb4_0900_ai_ci;"))</f>
        <v>"COD_MUN_DEST" varchar(255) DEFAULT NULL,</v>
      </c>
      <c r="AB1435" s="190" t="str">
        <f t="shared" si="161"/>
        <v>`reg_d130`.`COD_MUN_DEST`,</v>
      </c>
    </row>
    <row r="1436" spans="10:28" ht="14.5" hidden="1" customHeight="1" x14ac:dyDescent="0.3">
      <c r="J1436" s="187" t="str">
        <f t="shared" si="159"/>
        <v>D130</v>
      </c>
      <c r="K1436" s="181">
        <v>7</v>
      </c>
      <c r="L1436" s="289" t="s">
        <v>771</v>
      </c>
      <c r="M1436" s="182" t="s">
        <v>1849</v>
      </c>
      <c r="N1436" s="181" t="s">
        <v>27</v>
      </c>
      <c r="O1436" s="181">
        <v>7</v>
      </c>
      <c r="P1436" s="181" t="s">
        <v>28</v>
      </c>
      <c r="Q1436" s="192" t="str">
        <f t="shared" si="160"/>
        <v>Campo</v>
      </c>
      <c r="R1436" s="192" t="s">
        <v>27</v>
      </c>
      <c r="S1436" s="191" t="str">
        <f t="shared" si="163"/>
        <v/>
      </c>
      <c r="T1436" s="192" t="str">
        <f t="shared" si="164"/>
        <v>&lt;campo posicao="7"&gt;
&lt;coluna&gt;VEIC_ID&lt;/coluna&gt;
&lt;descricao&gt;Placa de identificação do veículo&lt;/descricao&gt;
&lt;tipo&gt;C&lt;/tipo&gt;
&lt;/campo&gt;</v>
      </c>
      <c r="U1436" s="192" t="str">
        <f t="shared" si="162"/>
        <v>&lt;campo posicao="7"&gt;
&lt;coluna&gt;VEIC_ID&lt;/coluna&gt;
&lt;descricao&gt;Placa de identificação do veículo&lt;/descricao&gt;
&lt;tipo&gt;C&lt;/tipo&gt;
&lt;/campo&gt;</v>
      </c>
      <c r="V1436" s="192" t="str">
        <f t="shared" si="165"/>
        <v>{"Column8", "VEIC_ID"},</v>
      </c>
      <c r="W1436" s="191" t="str">
        <f>IF(Q1436="Campo","@Campos(posicao = "&amp;K1436&amp;", tipo = '"&amp;R1436&amp;"')@Column(name = """&amp;L1436&amp;""")"&amp;IF(R1436="D","@Temporal(TemporalType.DATE)","")&amp;"private "&amp;VLOOKUP(TEXT(R1436,"@"),Apoio!A:B,2,0)&amp;" "&amp;SUBSTITUTE(LOWER(LEFT(L1436,1))&amp;RIGHT(PROPER(L1436),LEN(L1436)-1),"_","")&amp;";",IF(ISNUMBER(Q1436),IF(R1436="R","@Entity@Table(name = ""reg_"&amp;LOWER(J1436)&amp;""")@XmlRootElement","")&amp;VLOOKUP(J1436,Blocos!D:I,6,0)&amp;Apoio!$E$1&amp;Y1436,""))</f>
        <v>@Campos(posicao = 7, tipo = 'C')@Column(name = "VEIC_ID")private String veicId;</v>
      </c>
      <c r="X1436" s="190" t="str">
        <f>IF(ISNUMBER(Q1436),COUNTIF(Blocos!G:G,J1436),"")</f>
        <v/>
      </c>
      <c r="Y1436" s="190" t="str">
        <f>IF(OR(X1436=0,X1436=""),"",VLOOKUP(SUMIFS(Blocos!A:A,Blocos!H:H,'EFD REGISTROS e Campos (2)'!X1436,Blocos!G:G,'EFD REGISTROS e Campos (2)'!J1436),Blocos!A:L,12,0))</f>
        <v/>
      </c>
      <c r="Z1436" s="190" t="str">
        <f>IF(ISNUMBER(Q1437),VLOOKUP(J1436,Blocos!D:G,4,0),"")</f>
        <v/>
      </c>
      <c r="AA1436" s="190" t="str">
        <f>IF(ISNUMBER(Q1436),CONCATENATE("CREATE TABLE ""reg_",LOWER(J1436),""" (""ID"" bigint NOT NULL AUTO_INCREMENT,  ""HASHFILE"" varchar(255) DEFAULT NULL, ""ID_PAI"" bigint NOT NULL,"),IF(Q1436="Campo",CONCATENATE("""",L1436,""" ",VLOOKUP(R1436,Apoio!A:C,3,0)),""))&amp;IF(Z1436="","",CONCATENATE("PRIMARY KEY (""ID""), KEY ""FK_reg_",LOWER(Z1436),"_ID_PAI"" (""ID_PAI""), CONSTRAINT ""FK_reg_",LOWER(Z1436),"_ID_PAI"" FOREIGN KEY (""ID_PAI"") REFERENCES ""reg_",LOWER(Z1436),""" (""ID"")) ENGINE=InnoDB AUTO_INCREMENT=105774 DEFAULT CHARSET=utf8mb4 COLLATE=utf8mb4_0900_ai_ci;"))</f>
        <v>"VEIC_ID" varchar(255) DEFAULT NULL,</v>
      </c>
      <c r="AB1436" s="190" t="str">
        <f t="shared" si="161"/>
        <v>`reg_d130`.`VEIC_ID`,</v>
      </c>
    </row>
    <row r="1437" spans="10:28" ht="14.5" hidden="1" customHeight="1" x14ac:dyDescent="0.3">
      <c r="J1437" s="187" t="str">
        <f t="shared" si="159"/>
        <v>D130</v>
      </c>
      <c r="K1437" s="181">
        <v>8</v>
      </c>
      <c r="L1437" s="289" t="s">
        <v>1862</v>
      </c>
      <c r="M1437" s="182" t="s">
        <v>1863</v>
      </c>
      <c r="N1437" s="181" t="s">
        <v>32</v>
      </c>
      <c r="O1437" s="181" t="s">
        <v>28</v>
      </c>
      <c r="P1437" s="181">
        <v>2</v>
      </c>
      <c r="Q1437" s="192" t="str">
        <f t="shared" si="160"/>
        <v>Campo</v>
      </c>
      <c r="R1437" s="192" t="s">
        <v>3606</v>
      </c>
      <c r="S1437" s="191" t="str">
        <f t="shared" si="163"/>
        <v/>
      </c>
      <c r="T1437" s="192" t="str">
        <f t="shared" si="164"/>
        <v>&lt;campo posicao="8"&gt;
&lt;coluna&gt;VL_LIQ_FRT&lt;/coluna&gt;
&lt;descricao&gt;Valor líquido do frete &lt;/descricao&gt;
&lt;tipo&gt;R&lt;/tipo&gt;
&lt;/campo&gt;</v>
      </c>
      <c r="U1437" s="192" t="str">
        <f t="shared" si="162"/>
        <v>&lt;campo posicao="8"&gt;
&lt;coluna&gt;VL_LIQ_FRT&lt;/coluna&gt;
&lt;descricao&gt;Valor líquido do frete &lt;/descricao&gt;
&lt;tipo&gt;R&lt;/tipo&gt;
&lt;/campo&gt;</v>
      </c>
      <c r="V1437" s="192" t="str">
        <f t="shared" si="165"/>
        <v>{"Column9", "VL_LIQ_FRT"},</v>
      </c>
      <c r="W1437" s="191" t="str">
        <f>IF(Q1437="Campo","@Campos(posicao = "&amp;K1437&amp;", tipo = '"&amp;R1437&amp;"')@Column(name = """&amp;L1437&amp;""")"&amp;IF(R1437="D","@Temporal(TemporalType.DATE)","")&amp;"private "&amp;VLOOKUP(TEXT(R1437,"@"),Apoio!A:B,2,0)&amp;" "&amp;SUBSTITUTE(LOWER(LEFT(L1437,1))&amp;RIGHT(PROPER(L1437),LEN(L1437)-1),"_","")&amp;";",IF(ISNUMBER(Q1437),IF(R1437="R","@Entity@Table(name = ""reg_"&amp;LOWER(J1437)&amp;""")@XmlRootElement","")&amp;VLOOKUP(J1437,Blocos!D:I,6,0)&amp;Apoio!$E$1&amp;Y1437,""))</f>
        <v>@Campos(posicao = 8, tipo = 'R')@Column(name = "VL_LIQ_FRT")private BigDecimal vlLiqFrt;</v>
      </c>
      <c r="X1437" s="190" t="str">
        <f>IF(ISNUMBER(Q1437),COUNTIF(Blocos!G:G,J1437),"")</f>
        <v/>
      </c>
      <c r="Y1437" s="190" t="str">
        <f>IF(OR(X1437=0,X1437=""),"",VLOOKUP(SUMIFS(Blocos!A:A,Blocos!H:H,'EFD REGISTROS e Campos (2)'!X1437,Blocos!G:G,'EFD REGISTROS e Campos (2)'!J1437),Blocos!A:L,12,0))</f>
        <v/>
      </c>
      <c r="Z1437" s="190" t="str">
        <f>IF(ISNUMBER(Q1438),VLOOKUP(J1437,Blocos!D:G,4,0),"")</f>
        <v/>
      </c>
      <c r="AA1437" s="190" t="str">
        <f>IF(ISNUMBER(Q1437),CONCATENATE("CREATE TABLE ""reg_",LOWER(J1437),""" (""ID"" bigint NOT NULL AUTO_INCREMENT,  ""HASHFILE"" varchar(255) DEFAULT NULL, ""ID_PAI"" bigint NOT NULL,"),IF(Q1437="Campo",CONCATENATE("""",L1437,""" ",VLOOKUP(R1437,Apoio!A:C,3,0)),""))&amp;IF(Z1437="","",CONCATENATE("PRIMARY KEY (""ID""), KEY ""FK_reg_",LOWER(Z1437),"_ID_PAI"" (""ID_PAI""), CONSTRAINT ""FK_reg_",LOWER(Z1437),"_ID_PAI"" FOREIGN KEY (""ID_PAI"") REFERENCES ""reg_",LOWER(Z1437),""" (""ID"")) ENGINE=InnoDB AUTO_INCREMENT=105774 DEFAULT CHARSET=utf8mb4 COLLATE=utf8mb4_0900_ai_ci;"))</f>
        <v>"VL_LIQ_FRT" decimal(15,6) DEFAULT NULL,</v>
      </c>
      <c r="AB1437" s="190" t="str">
        <f t="shared" si="161"/>
        <v>`reg_d130`.`VL_LIQ_FRT`,</v>
      </c>
    </row>
    <row r="1438" spans="10:28" ht="14.5" hidden="1" customHeight="1" x14ac:dyDescent="0.3">
      <c r="J1438" s="187" t="str">
        <f t="shared" si="159"/>
        <v>D130</v>
      </c>
      <c r="K1438" s="181">
        <v>9</v>
      </c>
      <c r="L1438" s="289" t="s">
        <v>1864</v>
      </c>
      <c r="M1438" s="182" t="s">
        <v>1865</v>
      </c>
      <c r="N1438" s="181" t="s">
        <v>32</v>
      </c>
      <c r="O1438" s="181" t="s">
        <v>28</v>
      </c>
      <c r="P1438" s="181">
        <v>2</v>
      </c>
      <c r="Q1438" s="192" t="str">
        <f t="shared" si="160"/>
        <v>Campo</v>
      </c>
      <c r="R1438" s="192" t="s">
        <v>3606</v>
      </c>
      <c r="S1438" s="191" t="str">
        <f t="shared" si="163"/>
        <v/>
      </c>
      <c r="T1438" s="192" t="str">
        <f t="shared" si="164"/>
        <v>&lt;campo posicao="9"&gt;
&lt;coluna&gt;VL_SEC_CAT&lt;/coluna&gt;
&lt;descricao&gt;Soma de valores de Sec/Cat (serviços de coleta/custo adicional de transporte) &lt;/descricao&gt;
&lt;tipo&gt;R&lt;/tipo&gt;
&lt;/campo&gt;</v>
      </c>
      <c r="U1438" s="192" t="str">
        <f t="shared" si="162"/>
        <v>&lt;campo posicao="9"&gt;
&lt;coluna&gt;VL_SEC_CAT&lt;/coluna&gt;
&lt;descricao&gt;Soma de valores de Sec/Cat (serviços de coleta/custo adicional de transporte) &lt;/descricao&gt;
&lt;tipo&gt;R&lt;/tipo&gt;
&lt;/campo&gt;</v>
      </c>
      <c r="V1438" s="192" t="str">
        <f t="shared" si="165"/>
        <v>{"Column10", "VL_SEC_CAT"},</v>
      </c>
      <c r="W1438" s="191" t="str">
        <f>IF(Q1438="Campo","@Campos(posicao = "&amp;K1438&amp;", tipo = '"&amp;R1438&amp;"')@Column(name = """&amp;L1438&amp;""")"&amp;IF(R1438="D","@Temporal(TemporalType.DATE)","")&amp;"private "&amp;VLOOKUP(TEXT(R1438,"@"),Apoio!A:B,2,0)&amp;" "&amp;SUBSTITUTE(LOWER(LEFT(L1438,1))&amp;RIGHT(PROPER(L1438),LEN(L1438)-1),"_","")&amp;";",IF(ISNUMBER(Q1438),IF(R1438="R","@Entity@Table(name = ""reg_"&amp;LOWER(J1438)&amp;""")@XmlRootElement","")&amp;VLOOKUP(J1438,Blocos!D:I,6,0)&amp;Apoio!$E$1&amp;Y1438,""))</f>
        <v>@Campos(posicao = 9, tipo = 'R')@Column(name = "VL_SEC_CAT")private BigDecimal vlSecCat;</v>
      </c>
      <c r="X1438" s="190" t="str">
        <f>IF(ISNUMBER(Q1438),COUNTIF(Blocos!G:G,J1438),"")</f>
        <v/>
      </c>
      <c r="Y1438" s="190" t="str">
        <f>IF(OR(X1438=0,X1438=""),"",VLOOKUP(SUMIFS(Blocos!A:A,Blocos!H:H,'EFD REGISTROS e Campos (2)'!X1438,Blocos!G:G,'EFD REGISTROS e Campos (2)'!J1438),Blocos!A:L,12,0))</f>
        <v/>
      </c>
      <c r="Z1438" s="190" t="str">
        <f>IF(ISNUMBER(Q1439),VLOOKUP(J1438,Blocos!D:G,4,0),"")</f>
        <v/>
      </c>
      <c r="AA1438" s="190" t="str">
        <f>IF(ISNUMBER(Q1438),CONCATENATE("CREATE TABLE ""reg_",LOWER(J1438),""" (""ID"" bigint NOT NULL AUTO_INCREMENT,  ""HASHFILE"" varchar(255) DEFAULT NULL, ""ID_PAI"" bigint NOT NULL,"),IF(Q1438="Campo",CONCATENATE("""",L1438,""" ",VLOOKUP(R1438,Apoio!A:C,3,0)),""))&amp;IF(Z1438="","",CONCATENATE("PRIMARY KEY (""ID""), KEY ""FK_reg_",LOWER(Z1438),"_ID_PAI"" (""ID_PAI""), CONSTRAINT ""FK_reg_",LOWER(Z1438),"_ID_PAI"" FOREIGN KEY (""ID_PAI"") REFERENCES ""reg_",LOWER(Z1438),""" (""ID"")) ENGINE=InnoDB AUTO_INCREMENT=105774 DEFAULT CHARSET=utf8mb4 COLLATE=utf8mb4_0900_ai_ci;"))</f>
        <v>"VL_SEC_CAT" decimal(15,6) DEFAULT NULL,</v>
      </c>
      <c r="AB1438" s="190" t="str">
        <f t="shared" si="161"/>
        <v>`reg_d130`.`VL_SEC_CAT`,</v>
      </c>
    </row>
    <row r="1439" spans="10:28" ht="14.5" hidden="1" customHeight="1" x14ac:dyDescent="0.3">
      <c r="J1439" s="187" t="str">
        <f t="shared" si="159"/>
        <v>D130</v>
      </c>
      <c r="K1439" s="181">
        <v>10</v>
      </c>
      <c r="L1439" s="289" t="s">
        <v>1866</v>
      </c>
      <c r="M1439" s="182" t="s">
        <v>1867</v>
      </c>
      <c r="N1439" s="181" t="s">
        <v>32</v>
      </c>
      <c r="O1439" s="181" t="s">
        <v>28</v>
      </c>
      <c r="P1439" s="181">
        <v>2</v>
      </c>
      <c r="Q1439" s="192" t="str">
        <f t="shared" si="160"/>
        <v>Campo</v>
      </c>
      <c r="R1439" s="192" t="s">
        <v>3606</v>
      </c>
      <c r="S1439" s="191" t="str">
        <f t="shared" si="163"/>
        <v/>
      </c>
      <c r="T1439" s="192" t="str">
        <f t="shared" si="164"/>
        <v>&lt;campo posicao="10"&gt;
&lt;coluna&gt;VL_DESP&lt;/coluna&gt;
&lt;descricao&gt;Soma de valores de despacho&lt;/descricao&gt;
&lt;tipo&gt;R&lt;/tipo&gt;
&lt;/campo&gt;</v>
      </c>
      <c r="U1439" s="192" t="str">
        <f t="shared" si="162"/>
        <v>&lt;campo posicao="10"&gt;
&lt;coluna&gt;VL_DESP&lt;/coluna&gt;
&lt;descricao&gt;Soma de valores de despacho&lt;/descricao&gt;
&lt;tipo&gt;R&lt;/tipo&gt;
&lt;/campo&gt;</v>
      </c>
      <c r="V1439" s="192" t="str">
        <f t="shared" si="165"/>
        <v>{"Column11", "VL_DESP"},</v>
      </c>
      <c r="W1439" s="191" t="str">
        <f>IF(Q1439="Campo","@Campos(posicao = "&amp;K1439&amp;", tipo = '"&amp;R1439&amp;"')@Column(name = """&amp;L1439&amp;""")"&amp;IF(R1439="D","@Temporal(TemporalType.DATE)","")&amp;"private "&amp;VLOOKUP(TEXT(R1439,"@"),Apoio!A:B,2,0)&amp;" "&amp;SUBSTITUTE(LOWER(LEFT(L1439,1))&amp;RIGHT(PROPER(L1439),LEN(L1439)-1),"_","")&amp;";",IF(ISNUMBER(Q1439),IF(R1439="R","@Entity@Table(name = ""reg_"&amp;LOWER(J1439)&amp;""")@XmlRootElement","")&amp;VLOOKUP(J1439,Blocos!D:I,6,0)&amp;Apoio!$E$1&amp;Y1439,""))</f>
        <v>@Campos(posicao = 10, tipo = 'R')@Column(name = "VL_DESP")private BigDecimal vlDesp;</v>
      </c>
      <c r="X1439" s="190" t="str">
        <f>IF(ISNUMBER(Q1439),COUNTIF(Blocos!G:G,J1439),"")</f>
        <v/>
      </c>
      <c r="Y1439" s="190" t="str">
        <f>IF(OR(X1439=0,X1439=""),"",VLOOKUP(SUMIFS(Blocos!A:A,Blocos!H:H,'EFD REGISTROS e Campos (2)'!X1439,Blocos!G:G,'EFD REGISTROS e Campos (2)'!J1439),Blocos!A:L,12,0))</f>
        <v/>
      </c>
      <c r="Z1439" s="190" t="str">
        <f>IF(ISNUMBER(Q1440),VLOOKUP(J1439,Blocos!D:G,4,0),"")</f>
        <v/>
      </c>
      <c r="AA1439" s="190" t="str">
        <f>IF(ISNUMBER(Q1439),CONCATENATE("CREATE TABLE ""reg_",LOWER(J1439),""" (""ID"" bigint NOT NULL AUTO_INCREMENT,  ""HASHFILE"" varchar(255) DEFAULT NULL, ""ID_PAI"" bigint NOT NULL,"),IF(Q1439="Campo",CONCATENATE("""",L1439,""" ",VLOOKUP(R1439,Apoio!A:C,3,0)),""))&amp;IF(Z1439="","",CONCATENATE("PRIMARY KEY (""ID""), KEY ""FK_reg_",LOWER(Z1439),"_ID_PAI"" (""ID_PAI""), CONSTRAINT ""FK_reg_",LOWER(Z1439),"_ID_PAI"" FOREIGN KEY (""ID_PAI"") REFERENCES ""reg_",LOWER(Z1439),""" (""ID"")) ENGINE=InnoDB AUTO_INCREMENT=105774 DEFAULT CHARSET=utf8mb4 COLLATE=utf8mb4_0900_ai_ci;"))</f>
        <v>"VL_DESP" decimal(15,6) DEFAULT NULL,</v>
      </c>
      <c r="AB1439" s="190" t="str">
        <f t="shared" si="161"/>
        <v>`reg_d130`.`VL_DESP`,</v>
      </c>
    </row>
    <row r="1440" spans="10:28" ht="14.5" hidden="1" customHeight="1" x14ac:dyDescent="0.3">
      <c r="J1440" s="187" t="str">
        <f t="shared" si="159"/>
        <v>D130</v>
      </c>
      <c r="K1440" s="181">
        <v>11</v>
      </c>
      <c r="L1440" s="289" t="s">
        <v>1868</v>
      </c>
      <c r="M1440" s="182" t="s">
        <v>1869</v>
      </c>
      <c r="N1440" s="181" t="s">
        <v>32</v>
      </c>
      <c r="O1440" s="181" t="s">
        <v>28</v>
      </c>
      <c r="P1440" s="181">
        <v>2</v>
      </c>
      <c r="Q1440" s="192" t="str">
        <f t="shared" si="160"/>
        <v>Campo</v>
      </c>
      <c r="R1440" s="192" t="s">
        <v>3606</v>
      </c>
      <c r="S1440" s="191" t="str">
        <f t="shared" si="163"/>
        <v/>
      </c>
      <c r="T1440" s="192" t="str">
        <f t="shared" si="164"/>
        <v>&lt;campo posicao="11"&gt;
&lt;coluna&gt;VL_PEDG&lt;/coluna&gt;
&lt;descricao&gt;Soma dos valores de pedágio&lt;/descricao&gt;
&lt;tipo&gt;R&lt;/tipo&gt;
&lt;/campo&gt;</v>
      </c>
      <c r="U1440" s="192" t="str">
        <f t="shared" si="162"/>
        <v>&lt;campo posicao="11"&gt;
&lt;coluna&gt;VL_PEDG&lt;/coluna&gt;
&lt;descricao&gt;Soma dos valores de pedágio&lt;/descricao&gt;
&lt;tipo&gt;R&lt;/tipo&gt;
&lt;/campo&gt;</v>
      </c>
      <c r="V1440" s="192" t="str">
        <f t="shared" si="165"/>
        <v>{"Column12", "VL_PEDG"},</v>
      </c>
      <c r="W1440" s="191" t="str">
        <f>IF(Q1440="Campo","@Campos(posicao = "&amp;K1440&amp;", tipo = '"&amp;R1440&amp;"')@Column(name = """&amp;L1440&amp;""")"&amp;IF(R1440="D","@Temporal(TemporalType.DATE)","")&amp;"private "&amp;VLOOKUP(TEXT(R1440,"@"),Apoio!A:B,2,0)&amp;" "&amp;SUBSTITUTE(LOWER(LEFT(L1440,1))&amp;RIGHT(PROPER(L1440),LEN(L1440)-1),"_","")&amp;";",IF(ISNUMBER(Q1440),IF(R1440="R","@Entity@Table(name = ""reg_"&amp;LOWER(J1440)&amp;""")@XmlRootElement","")&amp;VLOOKUP(J1440,Blocos!D:I,6,0)&amp;Apoio!$E$1&amp;Y1440,""))</f>
        <v>@Campos(posicao = 11, tipo = 'R')@Column(name = "VL_PEDG")private BigDecimal vlPedg;</v>
      </c>
      <c r="X1440" s="190" t="str">
        <f>IF(ISNUMBER(Q1440),COUNTIF(Blocos!G:G,J1440),"")</f>
        <v/>
      </c>
      <c r="Y1440" s="190" t="str">
        <f>IF(OR(X1440=0,X1440=""),"",VLOOKUP(SUMIFS(Blocos!A:A,Blocos!H:H,'EFD REGISTROS e Campos (2)'!X1440,Blocos!G:G,'EFD REGISTROS e Campos (2)'!J1440),Blocos!A:L,12,0))</f>
        <v/>
      </c>
      <c r="Z1440" s="190" t="str">
        <f>IF(ISNUMBER(Q1441),VLOOKUP(J1440,Blocos!D:G,4,0),"")</f>
        <v/>
      </c>
      <c r="AA1440" s="190" t="str">
        <f>IF(ISNUMBER(Q1440),CONCATENATE("CREATE TABLE ""reg_",LOWER(J1440),""" (""ID"" bigint NOT NULL AUTO_INCREMENT,  ""HASHFILE"" varchar(255) DEFAULT NULL, ""ID_PAI"" bigint NOT NULL,"),IF(Q1440="Campo",CONCATENATE("""",L1440,""" ",VLOOKUP(R1440,Apoio!A:C,3,0)),""))&amp;IF(Z1440="","",CONCATENATE("PRIMARY KEY (""ID""), KEY ""FK_reg_",LOWER(Z1440),"_ID_PAI"" (""ID_PAI""), CONSTRAINT ""FK_reg_",LOWER(Z1440),"_ID_PAI"" FOREIGN KEY (""ID_PAI"") REFERENCES ""reg_",LOWER(Z1440),""" (""ID"")) ENGINE=InnoDB AUTO_INCREMENT=105774 DEFAULT CHARSET=utf8mb4 COLLATE=utf8mb4_0900_ai_ci;"))</f>
        <v>"VL_PEDG" decimal(15,6) DEFAULT NULL,</v>
      </c>
      <c r="AB1440" s="190" t="str">
        <f t="shared" si="161"/>
        <v>`reg_d130`.`VL_PEDG`,</v>
      </c>
    </row>
    <row r="1441" spans="1:28" ht="14.5" hidden="1" customHeight="1" x14ac:dyDescent="0.3">
      <c r="J1441" s="187" t="str">
        <f t="shared" si="159"/>
        <v>D130</v>
      </c>
      <c r="K1441" s="181">
        <v>12</v>
      </c>
      <c r="L1441" s="289" t="s">
        <v>1842</v>
      </c>
      <c r="M1441" s="182" t="s">
        <v>1705</v>
      </c>
      <c r="N1441" s="181" t="s">
        <v>32</v>
      </c>
      <c r="O1441" s="181" t="s">
        <v>28</v>
      </c>
      <c r="P1441" s="181">
        <v>2</v>
      </c>
      <c r="Q1441" s="192" t="str">
        <f t="shared" si="160"/>
        <v>Campo</v>
      </c>
      <c r="R1441" s="192" t="s">
        <v>3606</v>
      </c>
      <c r="S1441" s="191" t="str">
        <f t="shared" si="163"/>
        <v/>
      </c>
      <c r="T1441" s="192" t="str">
        <f t="shared" si="164"/>
        <v>&lt;campo posicao="12"&gt;
&lt;coluna&gt;VL_OUT&lt;/coluna&gt;
&lt;descricao&gt;Outros valores&lt;/descricao&gt;
&lt;tipo&gt;R&lt;/tipo&gt;
&lt;/campo&gt;</v>
      </c>
      <c r="U1441" s="192" t="str">
        <f t="shared" si="162"/>
        <v>&lt;campo posicao="12"&gt;
&lt;coluna&gt;VL_OUT&lt;/coluna&gt;
&lt;descricao&gt;Outros valores&lt;/descricao&gt;
&lt;tipo&gt;R&lt;/tipo&gt;
&lt;/campo&gt;</v>
      </c>
      <c r="V1441" s="192" t="str">
        <f t="shared" si="165"/>
        <v>{"Column13", "VL_OUT"},</v>
      </c>
      <c r="W1441" s="191" t="str">
        <f>IF(Q1441="Campo","@Campos(posicao = "&amp;K1441&amp;", tipo = '"&amp;R1441&amp;"')@Column(name = """&amp;L1441&amp;""")"&amp;IF(R1441="D","@Temporal(TemporalType.DATE)","")&amp;"private "&amp;VLOOKUP(TEXT(R1441,"@"),Apoio!A:B,2,0)&amp;" "&amp;SUBSTITUTE(LOWER(LEFT(L1441,1))&amp;RIGHT(PROPER(L1441),LEN(L1441)-1),"_","")&amp;";",IF(ISNUMBER(Q1441),IF(R1441="R","@Entity@Table(name = ""reg_"&amp;LOWER(J1441)&amp;""")@XmlRootElement","")&amp;VLOOKUP(J1441,Blocos!D:I,6,0)&amp;Apoio!$E$1&amp;Y1441,""))</f>
        <v>@Campos(posicao = 12, tipo = 'R')@Column(name = "VL_OUT")private BigDecimal vlOut;</v>
      </c>
      <c r="X1441" s="190" t="str">
        <f>IF(ISNUMBER(Q1441),COUNTIF(Blocos!G:G,J1441),"")</f>
        <v/>
      </c>
      <c r="Y1441" s="190" t="str">
        <f>IF(OR(X1441=0,X1441=""),"",VLOOKUP(SUMIFS(Blocos!A:A,Blocos!H:H,'EFD REGISTROS e Campos (2)'!X1441,Blocos!G:G,'EFD REGISTROS e Campos (2)'!J1441),Blocos!A:L,12,0))</f>
        <v/>
      </c>
      <c r="Z1441" s="190" t="str">
        <f>IF(ISNUMBER(Q1442),VLOOKUP(J1441,Blocos!D:G,4,0),"")</f>
        <v/>
      </c>
      <c r="AA1441" s="190" t="str">
        <f>IF(ISNUMBER(Q1441),CONCATENATE("CREATE TABLE ""reg_",LOWER(J1441),""" (""ID"" bigint NOT NULL AUTO_INCREMENT,  ""HASHFILE"" varchar(255) DEFAULT NULL, ""ID_PAI"" bigint NOT NULL,"),IF(Q1441="Campo",CONCATENATE("""",L1441,""" ",VLOOKUP(R1441,Apoio!A:C,3,0)),""))&amp;IF(Z1441="","",CONCATENATE("PRIMARY KEY (""ID""), KEY ""FK_reg_",LOWER(Z1441),"_ID_PAI"" (""ID_PAI""), CONSTRAINT ""FK_reg_",LOWER(Z1441),"_ID_PAI"" FOREIGN KEY (""ID_PAI"") REFERENCES ""reg_",LOWER(Z1441),""" (""ID"")) ENGINE=InnoDB AUTO_INCREMENT=105774 DEFAULT CHARSET=utf8mb4 COLLATE=utf8mb4_0900_ai_ci;"))</f>
        <v>"VL_OUT" decimal(15,6) DEFAULT NULL,</v>
      </c>
      <c r="AB1441" s="190" t="str">
        <f t="shared" si="161"/>
        <v>`reg_d130`.`VL_OUT`,</v>
      </c>
    </row>
    <row r="1442" spans="1:28" ht="14.5" hidden="1" customHeight="1" x14ac:dyDescent="0.3">
      <c r="J1442" s="187" t="str">
        <f t="shared" si="159"/>
        <v>D130</v>
      </c>
      <c r="K1442" s="181">
        <v>13</v>
      </c>
      <c r="L1442" s="289" t="s">
        <v>570</v>
      </c>
      <c r="M1442" s="182" t="s">
        <v>1870</v>
      </c>
      <c r="N1442" s="181" t="s">
        <v>32</v>
      </c>
      <c r="O1442" s="181" t="s">
        <v>28</v>
      </c>
      <c r="P1442" s="181">
        <v>2</v>
      </c>
      <c r="Q1442" s="192" t="str">
        <f t="shared" si="160"/>
        <v>Campo</v>
      </c>
      <c r="R1442" s="192" t="s">
        <v>3606</v>
      </c>
      <c r="S1442" s="191" t="str">
        <f t="shared" si="163"/>
        <v/>
      </c>
      <c r="T1442" s="192" t="str">
        <f t="shared" si="164"/>
        <v>&lt;campo posicao="13"&gt;
&lt;coluna&gt;VL_FRT&lt;/coluna&gt;
&lt;descricao&gt;Valor total do frete&lt;/descricao&gt;
&lt;tipo&gt;R&lt;/tipo&gt;
&lt;/campo&gt;</v>
      </c>
      <c r="U1442" s="192" t="str">
        <f t="shared" si="162"/>
        <v>&lt;campo posicao="13"&gt;
&lt;coluna&gt;VL_FRT&lt;/coluna&gt;
&lt;descricao&gt;Valor total do frete&lt;/descricao&gt;
&lt;tipo&gt;R&lt;/tipo&gt;
&lt;/campo&gt;</v>
      </c>
      <c r="V1442" s="192" t="str">
        <f t="shared" si="165"/>
        <v>{"Column14", "VL_FRT"},</v>
      </c>
      <c r="W1442" s="191" t="str">
        <f>IF(Q1442="Campo","@Campos(posicao = "&amp;K1442&amp;", tipo = '"&amp;R1442&amp;"')@Column(name = """&amp;L1442&amp;""")"&amp;IF(R1442="D","@Temporal(TemporalType.DATE)","")&amp;"private "&amp;VLOOKUP(TEXT(R1442,"@"),Apoio!A:B,2,0)&amp;" "&amp;SUBSTITUTE(LOWER(LEFT(L1442,1))&amp;RIGHT(PROPER(L1442),LEN(L1442)-1),"_","")&amp;";",IF(ISNUMBER(Q1442),IF(R1442="R","@Entity@Table(name = ""reg_"&amp;LOWER(J1442)&amp;""")@XmlRootElement","")&amp;VLOOKUP(J1442,Blocos!D:I,6,0)&amp;Apoio!$E$1&amp;Y1442,""))</f>
        <v>@Campos(posicao = 13, tipo = 'R')@Column(name = "VL_FRT")private BigDecimal vlFrt;</v>
      </c>
      <c r="X1442" s="190" t="str">
        <f>IF(ISNUMBER(Q1442),COUNTIF(Blocos!G:G,J1442),"")</f>
        <v/>
      </c>
      <c r="Y1442" s="190" t="str">
        <f>IF(OR(X1442=0,X1442=""),"",VLOOKUP(SUMIFS(Blocos!A:A,Blocos!H:H,'EFD REGISTROS e Campos (2)'!X1442,Blocos!G:G,'EFD REGISTROS e Campos (2)'!J1442),Blocos!A:L,12,0))</f>
        <v/>
      </c>
      <c r="Z1442" s="190" t="str">
        <f>IF(ISNUMBER(Q1443),VLOOKUP(J1442,Blocos!D:G,4,0),"")</f>
        <v/>
      </c>
      <c r="AA1442" s="190" t="str">
        <f>IF(ISNUMBER(Q1442),CONCATENATE("CREATE TABLE ""reg_",LOWER(J1442),""" (""ID"" bigint NOT NULL AUTO_INCREMENT,  ""HASHFILE"" varchar(255) DEFAULT NULL, ""ID_PAI"" bigint NOT NULL,"),IF(Q1442="Campo",CONCATENATE("""",L1442,""" ",VLOOKUP(R1442,Apoio!A:C,3,0)),""))&amp;IF(Z1442="","",CONCATENATE("PRIMARY KEY (""ID""), KEY ""FK_reg_",LOWER(Z1442),"_ID_PAI"" (""ID_PAI""), CONSTRAINT ""FK_reg_",LOWER(Z1442),"_ID_PAI"" FOREIGN KEY (""ID_PAI"") REFERENCES ""reg_",LOWER(Z1442),""" (""ID"")) ENGINE=InnoDB AUTO_INCREMENT=105774 DEFAULT CHARSET=utf8mb4 COLLATE=utf8mb4_0900_ai_ci;"))</f>
        <v>"VL_FRT" decimal(15,6) DEFAULT NULL,</v>
      </c>
      <c r="AB1442" s="190" t="str">
        <f t="shared" si="161"/>
        <v>`reg_d130`.`VL_FRT`,</v>
      </c>
    </row>
    <row r="1443" spans="1:28" ht="14.5" hidden="1" customHeight="1" x14ac:dyDescent="0.3">
      <c r="J1443" s="187" t="str">
        <f t="shared" si="159"/>
        <v>D130</v>
      </c>
      <c r="K1443" s="181">
        <v>14</v>
      </c>
      <c r="L1443" s="289" t="s">
        <v>779</v>
      </c>
      <c r="M1443" s="182" t="s">
        <v>3644</v>
      </c>
      <c r="N1443" s="181" t="s">
        <v>27</v>
      </c>
      <c r="O1443" s="181">
        <v>2</v>
      </c>
      <c r="P1443" s="181" t="s">
        <v>28</v>
      </c>
      <c r="Q1443" s="192" t="str">
        <f t="shared" si="160"/>
        <v>Campo</v>
      </c>
      <c r="R1443" s="192" t="s">
        <v>27</v>
      </c>
      <c r="S1443" s="191" t="str">
        <f t="shared" si="163"/>
        <v/>
      </c>
      <c r="T1443" s="192" t="str">
        <f t="shared" si="164"/>
        <v>&lt;campo posicao="14"&gt;
&lt;coluna&gt;UF_ID&lt;/coluna&gt;
&lt;descricao&gt;Sigla da UF da placa do veículo&lt;/descricao&gt;
&lt;tipo&gt;C&lt;/tipo&gt;
&lt;/campo&gt;</v>
      </c>
      <c r="U1443" s="192" t="str">
        <f t="shared" si="162"/>
        <v>&lt;campo posicao="14"&gt;
&lt;coluna&gt;UF_ID&lt;/coluna&gt;
&lt;descricao&gt;Sigla da UF da placa do veículo&lt;/descricao&gt;
&lt;tipo&gt;C&lt;/tipo&gt;
&lt;/campo&gt;</v>
      </c>
      <c r="V1443" s="192" t="str">
        <f t="shared" si="165"/>
        <v>{"Column15", "UF_ID"},</v>
      </c>
      <c r="W1443" s="191" t="str">
        <f>IF(Q1443="Campo","@Campos(posicao = "&amp;K1443&amp;", tipo = '"&amp;R1443&amp;"')@Column(name = """&amp;L1443&amp;""")"&amp;IF(R1443="D","@Temporal(TemporalType.DATE)","")&amp;"private "&amp;VLOOKUP(TEXT(R1443,"@"),Apoio!A:B,2,0)&amp;" "&amp;SUBSTITUTE(LOWER(LEFT(L1443,1))&amp;RIGHT(PROPER(L1443),LEN(L1443)-1),"_","")&amp;";",IF(ISNUMBER(Q1443),IF(R1443="R","@Entity@Table(name = ""reg_"&amp;LOWER(J1443)&amp;""")@XmlRootElement","")&amp;VLOOKUP(J1443,Blocos!D:I,6,0)&amp;Apoio!$E$1&amp;Y1443,""))</f>
        <v>@Campos(posicao = 14, tipo = 'C')@Column(name = "UF_ID")private String ufId;</v>
      </c>
      <c r="X1443" s="190" t="str">
        <f>IF(ISNUMBER(Q1443),COUNTIF(Blocos!G:G,J1443),"")</f>
        <v/>
      </c>
      <c r="Y1443" s="190" t="str">
        <f>IF(OR(X1443=0,X1443=""),"",VLOOKUP(SUMIFS(Blocos!A:A,Blocos!H:H,'EFD REGISTROS e Campos (2)'!X1443,Blocos!G:G,'EFD REGISTROS e Campos (2)'!J1443),Blocos!A:L,12,0))</f>
        <v/>
      </c>
      <c r="Z1443" s="190" t="str">
        <f>IF(ISNUMBER(Q1444),VLOOKUP(J1443,Blocos!D:G,4,0),"")</f>
        <v>D100</v>
      </c>
      <c r="AA1443" s="190" t="str">
        <f>IF(ISNUMBER(Q1443),CONCATENATE("CREATE TABLE ""reg_",LOWER(J1443),""" (""ID"" bigint NOT NULL AUTO_INCREMENT,  ""HASHFILE"" varchar(255) DEFAULT NULL, ""ID_PAI"" bigint NOT NULL,"),IF(Q1443="Campo",CONCATENATE("""",L1443,""" ",VLOOKUP(R1443,Apoio!A:C,3,0)),""))&amp;IF(Z1443="","",CONCATENATE("PRIMARY KEY (""ID""), KEY ""FK_reg_",LOWER(Z1443),"_ID_PAI"" (""ID_PAI""), CONSTRAINT ""FK_reg_",LOWER(Z1443),"_ID_PAI"" FOREIGN KEY (""ID_PAI"") REFERENCES ""reg_",LOWER(Z1443),""" (""ID"")) ENGINE=InnoDB AUTO_INCREMENT=105774 DEFAULT CHARSET=utf8mb4 COLLATE=utf8mb4_0900_ai_ci;"))</f>
        <v>"UF_ID" varchar(255) DEFAULT NULL,PRIMARY KEY ("ID"), KEY "FK_reg_d100_ID_PAI" ("ID_PAI"), CONSTRAINT "FK_reg_d100_ID_PAI" FOREIGN KEY ("ID_PAI") REFERENCES "reg_d100" ("ID")) ENGINE=InnoDB AUTO_INCREMENT=105774 DEFAULT CHARSET=utf8mb4 COLLATE=utf8mb4_0900_ai_ci;</v>
      </c>
      <c r="AB1443" s="190" t="str">
        <f t="shared" si="161"/>
        <v>`reg_d130`.`UF_ID`,FROM `efdicms`.`reg_d130`;"</v>
      </c>
    </row>
    <row r="1444" spans="1:28" ht="14.5" hidden="1" customHeight="1" collapsed="1" x14ac:dyDescent="0.3">
      <c r="A1444" s="180" t="s">
        <v>115</v>
      </c>
      <c r="E1444" s="180" t="s">
        <v>1871</v>
      </c>
      <c r="I1444" s="180" t="s">
        <v>209</v>
      </c>
      <c r="J1444" s="187" t="str">
        <f t="shared" si="159"/>
        <v>D140</v>
      </c>
      <c r="K1444" s="195" t="s">
        <v>1872</v>
      </c>
      <c r="Q1444" s="192">
        <f t="shared" si="160"/>
        <v>3</v>
      </c>
      <c r="S1444" s="191" t="str">
        <f t="shared" si="163"/>
        <v>&lt;/registro&gt;
&lt;registro codigo="D140" perfil="AB" nivel="3"&gt;</v>
      </c>
      <c r="T1444" s="192" t="str">
        <f t="shared" si="164"/>
        <v/>
      </c>
      <c r="U1444" s="192" t="str">
        <f t="shared" si="162"/>
        <v>&lt;/registro&gt;
&lt;registro codigo="D140" perfil="AB" nivel="3"&gt;</v>
      </c>
      <c r="V1444" s="192" t="str">
        <f t="shared" si="165"/>
        <v/>
      </c>
      <c r="W1444" s="191" t="str">
        <f>IF(Q1444="Campo","@Campos(posicao = "&amp;K1444&amp;", tipo = '"&amp;R1444&amp;"')@Column(name = """&amp;L1444&amp;""")"&amp;IF(R1444="D","@Temporal(TemporalType.DATE)","")&amp;"private "&amp;VLOOKUP(TEXT(R1444,"@"),Apoio!A:B,2,0)&amp;" "&amp;SUBSTITUTE(LOWER(LEFT(L1444,1))&amp;RIGHT(PROPER(L1444),LEN(L1444)-1),"_","")&amp;";",IF(ISNUMBER(Q1444),IF(R1444="R","@Entity@Table(name = ""reg_"&amp;LOWER(J1444)&amp;""")@XmlRootElement","")&amp;VLOOKUP(J1444,Blocos!D:I,6,0)&amp;Apoio!$E$1&amp;Y1444,""))</f>
        <v>@Registros(nivel = 3) public class RegD140 implements Serializable { private static final long serialVersionUID = 1L; @Id @GeneratedValue(strategy = GenerationType.IDENTITY) @Basic(optional = false) @Column(name = "ID" ) private Long id;@OneToOne(fetch = FetchType.LAZY) @JoinColumn(name = "ID_PAI", nullable = false) private RegD100 idPai; public RegD100 getIdPai() {return idPai;}public void setIdPai(Object idPai) {this.idPai = (RegD100) idPai;}public RegD140() { } public RegD140(Long id) { this.id = id; } public RegD140(Long id, RegD100 idPai, long linha, String hash) { this.id = id; this.idPai = idPai; this.linha = linha; this.hash = hash; }public Long getId() { return id; } public void setId(Long id) { this.id = id; }@Basic(optional = false)@Column(name = "LINHA")private long linha;@Basic(optional = false)@Column(name = "HASH")private String hash;</v>
      </c>
      <c r="X1444" s="190">
        <f>IF(ISNUMBER(Q1444),COUNTIF(Blocos!G:G,J1444),"")</f>
        <v>0</v>
      </c>
      <c r="Y1444" s="190" t="str">
        <f>IF(OR(X1444=0,X1444=""),"",VLOOKUP(SUMIFS(Blocos!A:A,Blocos!H:H,'EFD REGISTROS e Campos (2)'!X1444,Blocos!G:G,'EFD REGISTROS e Campos (2)'!J1444),Blocos!A:L,12,0))</f>
        <v/>
      </c>
      <c r="Z1444" s="190" t="str">
        <f>IF(ISNUMBER(Q1445),VLOOKUP(J1444,Blocos!D:G,4,0),"")</f>
        <v/>
      </c>
      <c r="AA1444" s="190" t="str">
        <f>IF(ISNUMBER(Q1444),CONCATENATE("CREATE TABLE ""reg_",LOWER(J1444),""" (""ID"" bigint NOT NULL AUTO_INCREMENT,  ""HASHFILE"" varchar(255) DEFAULT NULL, ""ID_PAI"" bigint NOT NULL,"),IF(Q1444="Campo",CONCATENATE("""",L1444,""" ",VLOOKUP(R1444,Apoio!A:C,3,0)),""))&amp;IF(Z1444="","",CONCATENATE("PRIMARY KEY (""ID""), KEY ""FK_reg_",LOWER(Z1444),"_ID_PAI"" (""ID_PAI""), CONSTRAINT ""FK_reg_",LOWER(Z1444),"_ID_PAI"" FOREIGN KEY (""ID_PAI"") REFERENCES ""reg_",LOWER(Z1444),""" (""ID"")) ENGINE=InnoDB AUTO_INCREMENT=105774 DEFAULT CHARSET=utf8mb4 COLLATE=utf8mb4_0900_ai_ci;"))</f>
        <v>CREATE TABLE "reg_d140" ("ID" bigint NOT NULL AUTO_INCREMENT,  "HASHFILE" varchar(255) DEFAULT NULL, "ID_PAI" bigint NOT NULL,</v>
      </c>
      <c r="AB1444" s="190" t="str">
        <f t="shared" si="161"/>
        <v/>
      </c>
    </row>
    <row r="1445" spans="1:28" ht="14.5" hidden="1" customHeight="1" x14ac:dyDescent="0.3">
      <c r="J1445" s="187" t="str">
        <f t="shared" si="159"/>
        <v>D140</v>
      </c>
      <c r="K1445" s="181">
        <v>1</v>
      </c>
      <c r="L1445" s="289" t="s">
        <v>25</v>
      </c>
      <c r="M1445" s="182" t="s">
        <v>1873</v>
      </c>
      <c r="N1445" s="181" t="s">
        <v>27</v>
      </c>
      <c r="O1445" s="181">
        <v>4</v>
      </c>
      <c r="P1445" s="181" t="s">
        <v>28</v>
      </c>
      <c r="Q1445" s="192" t="str">
        <f t="shared" si="160"/>
        <v>Campo</v>
      </c>
      <c r="R1445" s="192" t="s">
        <v>27</v>
      </c>
      <c r="S1445" s="191" t="str">
        <f t="shared" si="163"/>
        <v/>
      </c>
      <c r="T1445" s="192" t="str">
        <f t="shared" si="164"/>
        <v>&lt;campo posicao="1"&gt;
&lt;coluna&gt;REG&lt;/coluna&gt;
&lt;descricao&gt;Texto fixo contendo "D140"&lt;/descricao&gt;
&lt;tipo&gt;C&lt;/tipo&gt;
&lt;/campo&gt;</v>
      </c>
      <c r="U1445" s="192" t="str">
        <f t="shared" si="162"/>
        <v>&lt;campo posicao="1"&gt;
&lt;coluna&gt;REG&lt;/coluna&gt;
&lt;descricao&gt;Texto fixo contendo "D140"&lt;/descricao&gt;
&lt;tipo&gt;C&lt;/tipo&gt;
&lt;/campo&gt;</v>
      </c>
      <c r="V1445" s="192" t="str">
        <f t="shared" si="165"/>
        <v>{"Column2", "REG"},</v>
      </c>
      <c r="W1445" s="191" t="str">
        <f>IF(Q1445="Campo","@Campos(posicao = "&amp;K1445&amp;", tipo = '"&amp;R1445&amp;"')@Column(name = """&amp;L1445&amp;""")"&amp;IF(R1445="D","@Temporal(TemporalType.DATE)","")&amp;"private "&amp;VLOOKUP(TEXT(R1445,"@"),Apoio!A:B,2,0)&amp;" "&amp;SUBSTITUTE(LOWER(LEFT(L1445,1))&amp;RIGHT(PROPER(L1445),LEN(L1445)-1),"_","")&amp;";",IF(ISNUMBER(Q1445),IF(R1445="R","@Entity@Table(name = ""reg_"&amp;LOWER(J1445)&amp;""")@XmlRootElement","")&amp;VLOOKUP(J1445,Blocos!D:I,6,0)&amp;Apoio!$E$1&amp;Y1445,""))</f>
        <v>@Campos(posicao = 1, tipo = 'C')@Column(name = "REG")private String reg;</v>
      </c>
      <c r="X1445" s="190" t="str">
        <f>IF(ISNUMBER(Q1445),COUNTIF(Blocos!G:G,J1445),"")</f>
        <v/>
      </c>
      <c r="Y1445" s="190" t="str">
        <f>IF(OR(X1445=0,X1445=""),"",VLOOKUP(SUMIFS(Blocos!A:A,Blocos!H:H,'EFD REGISTROS e Campos (2)'!X1445,Blocos!G:G,'EFD REGISTROS e Campos (2)'!J1445),Blocos!A:L,12,0))</f>
        <v/>
      </c>
      <c r="Z1445" s="190" t="str">
        <f>IF(ISNUMBER(Q1446),VLOOKUP(J1445,Blocos!D:G,4,0),"")</f>
        <v/>
      </c>
      <c r="AA1445" s="190" t="str">
        <f>IF(ISNUMBER(Q1445),CONCATENATE("CREATE TABLE ""reg_",LOWER(J1445),""" (""ID"" bigint NOT NULL AUTO_INCREMENT,  ""HASHFILE"" varchar(255) DEFAULT NULL, ""ID_PAI"" bigint NOT NULL,"),IF(Q1445="Campo",CONCATENATE("""",L1445,""" ",VLOOKUP(R1445,Apoio!A:C,3,0)),""))&amp;IF(Z1445="","",CONCATENATE("PRIMARY KEY (""ID""), KEY ""FK_reg_",LOWER(Z1445),"_ID_PAI"" (""ID_PAI""), CONSTRAINT ""FK_reg_",LOWER(Z1445),"_ID_PAI"" FOREIGN KEY (""ID_PAI"") REFERENCES ""reg_",LOWER(Z1445),""" (""ID"")) ENGINE=InnoDB AUTO_INCREMENT=105774 DEFAULT CHARSET=utf8mb4 COLLATE=utf8mb4_0900_ai_ci;"))</f>
        <v>"REG" varchar(255) DEFAULT NULL,</v>
      </c>
      <c r="AB1445" s="190" t="str">
        <f t="shared" si="161"/>
        <v>USE `efdicms`;SELECT `reg_d140`.`REG`,</v>
      </c>
    </row>
    <row r="1446" spans="1:28" ht="14.5" hidden="1" customHeight="1" x14ac:dyDescent="0.3">
      <c r="J1446" s="187" t="str">
        <f t="shared" si="159"/>
        <v>D140</v>
      </c>
      <c r="K1446" s="196">
        <v>2</v>
      </c>
      <c r="L1446" s="285" t="s">
        <v>1853</v>
      </c>
      <c r="M1446" s="182" t="s">
        <v>340</v>
      </c>
      <c r="N1446" s="196" t="s">
        <v>27</v>
      </c>
      <c r="O1446" s="196">
        <v>60</v>
      </c>
      <c r="P1446" s="196" t="s">
        <v>28</v>
      </c>
      <c r="Q1446" s="192" t="str">
        <f t="shared" si="160"/>
        <v>Campo</v>
      </c>
      <c r="R1446" s="192" t="s">
        <v>27</v>
      </c>
      <c r="S1446" s="191" t="str">
        <f t="shared" si="163"/>
        <v/>
      </c>
      <c r="T1446" s="192" t="str">
        <f t="shared" si="164"/>
        <v>&lt;campo posicao="2"&gt;
&lt;coluna&gt;COD_PART_CONSG&lt;/coluna&gt;
&lt;descricao&gt;Código do participante (campo 02 do Registro 0150):&lt;/descricao&gt;
&lt;tipo&gt;C&lt;/tipo&gt;
&lt;/campo&gt;</v>
      </c>
      <c r="U1446" s="192" t="str">
        <f t="shared" si="162"/>
        <v>&lt;campo posicao="2"&gt;
&lt;coluna&gt;COD_PART_CONSG&lt;/coluna&gt;
&lt;descricao&gt;Código do participante (campo 02 do Registro 0150):&lt;/descricao&gt;
&lt;tipo&gt;C&lt;/tipo&gt;
&lt;/campo&gt;</v>
      </c>
      <c r="V1446" s="192" t="str">
        <f t="shared" si="165"/>
        <v>{"Column3", "COD_PART_CONSG"},</v>
      </c>
      <c r="W1446" s="191" t="str">
        <f>IF(Q1446="Campo","@Campos(posicao = "&amp;K1446&amp;", tipo = '"&amp;R1446&amp;"')@Column(name = """&amp;L1446&amp;""")"&amp;IF(R1446="D","@Temporal(TemporalType.DATE)","")&amp;"private "&amp;VLOOKUP(TEXT(R1446,"@"),Apoio!A:B,2,0)&amp;" "&amp;SUBSTITUTE(LOWER(LEFT(L1446,1))&amp;RIGHT(PROPER(L1446),LEN(L1446)-1),"_","")&amp;";",IF(ISNUMBER(Q1446),IF(R1446="R","@Entity@Table(name = ""reg_"&amp;LOWER(J1446)&amp;""")@XmlRootElement","")&amp;VLOOKUP(J1446,Blocos!D:I,6,0)&amp;Apoio!$E$1&amp;Y1446,""))</f>
        <v>@Campos(posicao = 2, tipo = 'C')@Column(name = "COD_PART_CONSG")private String codPartConsg;</v>
      </c>
      <c r="X1446" s="190" t="str">
        <f>IF(ISNUMBER(Q1446),COUNTIF(Blocos!G:G,J1446),"")</f>
        <v/>
      </c>
      <c r="Y1446" s="190" t="str">
        <f>IF(OR(X1446=0,X1446=""),"",VLOOKUP(SUMIFS(Blocos!A:A,Blocos!H:H,'EFD REGISTROS e Campos (2)'!X1446,Blocos!G:G,'EFD REGISTROS e Campos (2)'!J1446),Blocos!A:L,12,0))</f>
        <v/>
      </c>
      <c r="Z1446" s="190" t="str">
        <f>IF(ISNUMBER(Q1447),VLOOKUP(J1446,Blocos!D:G,4,0),"")</f>
        <v/>
      </c>
      <c r="AA1446" s="190" t="str">
        <f>IF(ISNUMBER(Q1446),CONCATENATE("CREATE TABLE ""reg_",LOWER(J1446),""" (""ID"" bigint NOT NULL AUTO_INCREMENT,  ""HASHFILE"" varchar(255) DEFAULT NULL, ""ID_PAI"" bigint NOT NULL,"),IF(Q1446="Campo",CONCATENATE("""",L1446,""" ",VLOOKUP(R1446,Apoio!A:C,3,0)),""))&amp;IF(Z1446="","",CONCATENATE("PRIMARY KEY (""ID""), KEY ""FK_reg_",LOWER(Z1446),"_ID_PAI"" (""ID_PAI""), CONSTRAINT ""FK_reg_",LOWER(Z1446),"_ID_PAI"" FOREIGN KEY (""ID_PAI"") REFERENCES ""reg_",LOWER(Z1446),""" (""ID"")) ENGINE=InnoDB AUTO_INCREMENT=105774 DEFAULT CHARSET=utf8mb4 COLLATE=utf8mb4_0900_ai_ci;"))</f>
        <v>"COD_PART_CONSG" varchar(255) DEFAULT NULL,</v>
      </c>
      <c r="AB1446" s="190" t="str">
        <f t="shared" si="161"/>
        <v>`reg_d140`.`COD_PART_CONSG`,</v>
      </c>
    </row>
    <row r="1447" spans="1:28" ht="14.5" hidden="1" customHeight="1" x14ac:dyDescent="0.3">
      <c r="J1447" s="187" t="str">
        <f t="shared" si="159"/>
        <v>D140</v>
      </c>
      <c r="K1447" s="196"/>
      <c r="L1447" s="285"/>
      <c r="M1447" s="182" t="s">
        <v>1854</v>
      </c>
      <c r="N1447" s="196"/>
      <c r="O1447" s="196"/>
      <c r="P1447" s="196"/>
      <c r="Q1447" s="192" t="str">
        <f t="shared" si="160"/>
        <v/>
      </c>
      <c r="S1447" s="191" t="str">
        <f t="shared" si="163"/>
        <v/>
      </c>
      <c r="T1447" s="192" t="str">
        <f t="shared" si="164"/>
        <v/>
      </c>
      <c r="U1447" s="192" t="str">
        <f t="shared" si="162"/>
        <v/>
      </c>
      <c r="V1447" s="192" t="str">
        <f t="shared" si="165"/>
        <v/>
      </c>
      <c r="W1447" s="191" t="str">
        <f>IF(Q1447="Campo","@Campos(posicao = "&amp;K1447&amp;", tipo = '"&amp;R1447&amp;"')@Column(name = """&amp;L1447&amp;""")"&amp;IF(R1447="D","@Temporal(TemporalType.DATE)","")&amp;"private "&amp;VLOOKUP(TEXT(R1447,"@"),Apoio!A:B,2,0)&amp;" "&amp;SUBSTITUTE(LOWER(LEFT(L1447,1))&amp;RIGHT(PROPER(L1447),LEN(L1447)-1),"_","")&amp;";",IF(ISNUMBER(Q1447),IF(R1447="R","@Entity@Table(name = ""reg_"&amp;LOWER(J1447)&amp;""")@XmlRootElement","")&amp;VLOOKUP(J1447,Blocos!D:I,6,0)&amp;Apoio!$E$1&amp;Y1447,""))</f>
        <v/>
      </c>
      <c r="X1447" s="190" t="str">
        <f>IF(ISNUMBER(Q1447),COUNTIF(Blocos!G:G,J1447),"")</f>
        <v/>
      </c>
      <c r="Y1447" s="190" t="str">
        <f>IF(OR(X1447=0,X1447=""),"",VLOOKUP(SUMIFS(Blocos!A:A,Blocos!H:H,'EFD REGISTROS e Campos (2)'!X1447,Blocos!G:G,'EFD REGISTROS e Campos (2)'!J1447),Blocos!A:L,12,0))</f>
        <v/>
      </c>
      <c r="Z1447" s="190" t="str">
        <f>IF(ISNUMBER(Q1448),VLOOKUP(J1447,Blocos!D:G,4,0),"")</f>
        <v/>
      </c>
      <c r="AA1447" s="190" t="str">
        <f>IF(ISNUMBER(Q1447),CONCATENATE("CREATE TABLE ""reg_",LOWER(J1447),""" (""ID"" bigint NOT NULL AUTO_INCREMENT,  ""HASHFILE"" varchar(255) DEFAULT NULL, ""ID_PAI"" bigint NOT NULL,"),IF(Q1447="Campo",CONCATENATE("""",L1447,""" ",VLOOKUP(R1447,Apoio!A:C,3,0)),""))&amp;IF(Z1447="","",CONCATENATE("PRIMARY KEY (""ID""), KEY ""FK_reg_",LOWER(Z1447),"_ID_PAI"" (""ID_PAI""), CONSTRAINT ""FK_reg_",LOWER(Z1447),"_ID_PAI"" FOREIGN KEY (""ID_PAI"") REFERENCES ""reg_",LOWER(Z1447),""" (""ID"")) ENGINE=InnoDB AUTO_INCREMENT=105774 DEFAULT CHARSET=utf8mb4 COLLATE=utf8mb4_0900_ai_ci;"))</f>
        <v/>
      </c>
      <c r="AB1447" s="190" t="str">
        <f t="shared" si="161"/>
        <v/>
      </c>
    </row>
    <row r="1448" spans="1:28" ht="14.5" hidden="1" customHeight="1" x14ac:dyDescent="0.3">
      <c r="J1448" s="187" t="str">
        <f t="shared" si="159"/>
        <v>D140</v>
      </c>
      <c r="K1448" s="181">
        <v>3</v>
      </c>
      <c r="L1448" s="289" t="s">
        <v>1832</v>
      </c>
      <c r="M1448" s="182" t="s">
        <v>1846</v>
      </c>
      <c r="N1448" s="181" t="s">
        <v>27</v>
      </c>
      <c r="O1448" s="181" t="s">
        <v>59</v>
      </c>
      <c r="P1448" s="181" t="s">
        <v>28</v>
      </c>
      <c r="Q1448" s="192" t="str">
        <f t="shared" si="160"/>
        <v>Campo</v>
      </c>
      <c r="R1448" s="192" t="s">
        <v>27</v>
      </c>
      <c r="S1448" s="191" t="str">
        <f t="shared" si="163"/>
        <v/>
      </c>
      <c r="T1448" s="192" t="str">
        <f t="shared" si="164"/>
        <v>&lt;campo posicao="3"&gt;
&lt;coluna&gt;COD_MUN_ORIG&lt;/coluna&gt;
&lt;descricao&gt;Código do município de origem do serviço, conforme a tabela IBGE(Preencher com 9999999, se Exterior)&lt;/descricao&gt;
&lt;tipo&gt;C&lt;/tipo&gt;
&lt;/campo&gt;</v>
      </c>
      <c r="U1448" s="192" t="str">
        <f t="shared" si="162"/>
        <v>&lt;campo posicao="3"&gt;
&lt;coluna&gt;COD_MUN_ORIG&lt;/coluna&gt;
&lt;descricao&gt;Código do município de origem do serviço, conforme a tabela IBGE(Preencher com 9999999, se Exterior)&lt;/descricao&gt;
&lt;tipo&gt;C&lt;/tipo&gt;
&lt;/campo&gt;</v>
      </c>
      <c r="V1448" s="192" t="str">
        <f t="shared" si="165"/>
        <v>{"Column4", "COD_MUN_ORIG"},</v>
      </c>
      <c r="W1448" s="191" t="str">
        <f>IF(Q1448="Campo","@Campos(posicao = "&amp;K1448&amp;", tipo = '"&amp;R1448&amp;"')@Column(name = """&amp;L1448&amp;""")"&amp;IF(R1448="D","@Temporal(TemporalType.DATE)","")&amp;"private "&amp;VLOOKUP(TEXT(R1448,"@"),Apoio!A:B,2,0)&amp;" "&amp;SUBSTITUTE(LOWER(LEFT(L1448,1))&amp;RIGHT(PROPER(L1448),LEN(L1448)-1),"_","")&amp;";",IF(ISNUMBER(Q1448),IF(R1448="R","@Entity@Table(name = ""reg_"&amp;LOWER(J1448)&amp;""")@XmlRootElement","")&amp;VLOOKUP(J1448,Blocos!D:I,6,0)&amp;Apoio!$E$1&amp;Y1448,""))</f>
        <v>@Campos(posicao = 3, tipo = 'C')@Column(name = "COD_MUN_ORIG")private String codMunOrig;</v>
      </c>
      <c r="X1448" s="190" t="str">
        <f>IF(ISNUMBER(Q1448),COUNTIF(Blocos!G:G,J1448),"")</f>
        <v/>
      </c>
      <c r="Y1448" s="190" t="str">
        <f>IF(OR(X1448=0,X1448=""),"",VLOOKUP(SUMIFS(Blocos!A:A,Blocos!H:H,'EFD REGISTROS e Campos (2)'!X1448,Blocos!G:G,'EFD REGISTROS e Campos (2)'!J1448),Blocos!A:L,12,0))</f>
        <v/>
      </c>
      <c r="Z1448" s="190" t="str">
        <f>IF(ISNUMBER(Q1449),VLOOKUP(J1448,Blocos!D:G,4,0),"")</f>
        <v/>
      </c>
      <c r="AA1448" s="190" t="str">
        <f>IF(ISNUMBER(Q1448),CONCATENATE("CREATE TABLE ""reg_",LOWER(J1448),""" (""ID"" bigint NOT NULL AUTO_INCREMENT,  ""HASHFILE"" varchar(255) DEFAULT NULL, ""ID_PAI"" bigint NOT NULL,"),IF(Q1448="Campo",CONCATENATE("""",L1448,""" ",VLOOKUP(R1448,Apoio!A:C,3,0)),""))&amp;IF(Z1448="","",CONCATENATE("PRIMARY KEY (""ID""), KEY ""FK_reg_",LOWER(Z1448),"_ID_PAI"" (""ID_PAI""), CONSTRAINT ""FK_reg_",LOWER(Z1448),"_ID_PAI"" FOREIGN KEY (""ID_PAI"") REFERENCES ""reg_",LOWER(Z1448),""" (""ID"")) ENGINE=InnoDB AUTO_INCREMENT=105774 DEFAULT CHARSET=utf8mb4 COLLATE=utf8mb4_0900_ai_ci;"))</f>
        <v>"COD_MUN_ORIG" varchar(255) DEFAULT NULL,</v>
      </c>
      <c r="AB1448" s="190" t="str">
        <f t="shared" si="161"/>
        <v>`reg_d140`.`COD_MUN_ORIG`,</v>
      </c>
    </row>
    <row r="1449" spans="1:28" ht="14.5" hidden="1" customHeight="1" x14ac:dyDescent="0.3">
      <c r="J1449" s="187" t="str">
        <f t="shared" si="159"/>
        <v>D140</v>
      </c>
      <c r="K1449" s="181">
        <v>4</v>
      </c>
      <c r="L1449" s="289" t="s">
        <v>1661</v>
      </c>
      <c r="M1449" s="182" t="s">
        <v>1848</v>
      </c>
      <c r="N1449" s="181" t="s">
        <v>27</v>
      </c>
      <c r="O1449" s="181" t="s">
        <v>59</v>
      </c>
      <c r="P1449" s="181" t="s">
        <v>28</v>
      </c>
      <c r="Q1449" s="192" t="str">
        <f t="shared" si="160"/>
        <v>Campo</v>
      </c>
      <c r="R1449" s="192" t="s">
        <v>27</v>
      </c>
      <c r="S1449" s="191" t="str">
        <f t="shared" si="163"/>
        <v/>
      </c>
      <c r="T1449" s="192" t="str">
        <f t="shared" si="164"/>
        <v>&lt;campo posicao="4"&gt;
&lt;coluna&gt;COD_MUN_DEST&lt;/coluna&gt;
&lt;descricao&gt;Código do município de destino, conforme a tabela IBGE(Preencher com 9999999, se Exterior)&lt;/descricao&gt;
&lt;tipo&gt;C&lt;/tipo&gt;
&lt;/campo&gt;</v>
      </c>
      <c r="U1449" s="192" t="str">
        <f t="shared" si="162"/>
        <v>&lt;campo posicao="4"&gt;
&lt;coluna&gt;COD_MUN_DEST&lt;/coluna&gt;
&lt;descricao&gt;Código do município de destino, conforme a tabela IBGE(Preencher com 9999999, se Exterior)&lt;/descricao&gt;
&lt;tipo&gt;C&lt;/tipo&gt;
&lt;/campo&gt;</v>
      </c>
      <c r="V1449" s="192" t="str">
        <f t="shared" si="165"/>
        <v>{"Column5", "COD_MUN_DEST"},</v>
      </c>
      <c r="W1449" s="191" t="str">
        <f>IF(Q1449="Campo","@Campos(posicao = "&amp;K1449&amp;", tipo = '"&amp;R1449&amp;"')@Column(name = """&amp;L1449&amp;""")"&amp;IF(R1449="D","@Temporal(TemporalType.DATE)","")&amp;"private "&amp;VLOOKUP(TEXT(R1449,"@"),Apoio!A:B,2,0)&amp;" "&amp;SUBSTITUTE(LOWER(LEFT(L1449,1))&amp;RIGHT(PROPER(L1449),LEN(L1449)-1),"_","")&amp;";",IF(ISNUMBER(Q1449),IF(R1449="R","@Entity@Table(name = ""reg_"&amp;LOWER(J1449)&amp;""")@XmlRootElement","")&amp;VLOOKUP(J1449,Blocos!D:I,6,0)&amp;Apoio!$E$1&amp;Y1449,""))</f>
        <v>@Campos(posicao = 4, tipo = 'C')@Column(name = "COD_MUN_DEST")private String codMunDest;</v>
      </c>
      <c r="X1449" s="190" t="str">
        <f>IF(ISNUMBER(Q1449),COUNTIF(Blocos!G:G,J1449),"")</f>
        <v/>
      </c>
      <c r="Y1449" s="190" t="str">
        <f>IF(OR(X1449=0,X1449=""),"",VLOOKUP(SUMIFS(Blocos!A:A,Blocos!H:H,'EFD REGISTROS e Campos (2)'!X1449,Blocos!G:G,'EFD REGISTROS e Campos (2)'!J1449),Blocos!A:L,12,0))</f>
        <v/>
      </c>
      <c r="Z1449" s="190" t="str">
        <f>IF(ISNUMBER(Q1450),VLOOKUP(J1449,Blocos!D:G,4,0),"")</f>
        <v/>
      </c>
      <c r="AA1449" s="190" t="str">
        <f>IF(ISNUMBER(Q1449),CONCATENATE("CREATE TABLE ""reg_",LOWER(J1449),""" (""ID"" bigint NOT NULL AUTO_INCREMENT,  ""HASHFILE"" varchar(255) DEFAULT NULL, ""ID_PAI"" bigint NOT NULL,"),IF(Q1449="Campo",CONCATENATE("""",L1449,""" ",VLOOKUP(R1449,Apoio!A:C,3,0)),""))&amp;IF(Z1449="","",CONCATENATE("PRIMARY KEY (""ID""), KEY ""FK_reg_",LOWER(Z1449),"_ID_PAI"" (""ID_PAI""), CONSTRAINT ""FK_reg_",LOWER(Z1449),"_ID_PAI"" FOREIGN KEY (""ID_PAI"") REFERENCES ""reg_",LOWER(Z1449),""" (""ID"")) ENGINE=InnoDB AUTO_INCREMENT=105774 DEFAULT CHARSET=utf8mb4 COLLATE=utf8mb4_0900_ai_ci;"))</f>
        <v>"COD_MUN_DEST" varchar(255) DEFAULT NULL,</v>
      </c>
      <c r="AB1449" s="190" t="str">
        <f t="shared" si="161"/>
        <v>`reg_d140`.`COD_MUN_DEST`,</v>
      </c>
    </row>
    <row r="1450" spans="1:28" ht="14.5" hidden="1" customHeight="1" x14ac:dyDescent="0.3">
      <c r="J1450" s="187" t="str">
        <f t="shared" si="159"/>
        <v>D140</v>
      </c>
      <c r="K1450" s="196">
        <v>5</v>
      </c>
      <c r="L1450" s="285" t="s">
        <v>1874</v>
      </c>
      <c r="M1450" s="182" t="s">
        <v>1875</v>
      </c>
      <c r="N1450" s="196" t="s">
        <v>27</v>
      </c>
      <c r="O1450" s="196" t="s">
        <v>240</v>
      </c>
      <c r="P1450" s="196" t="s">
        <v>28</v>
      </c>
      <c r="Q1450" s="192" t="str">
        <f t="shared" si="160"/>
        <v>Campo</v>
      </c>
      <c r="R1450" s="192" t="s">
        <v>27</v>
      </c>
      <c r="S1450" s="191" t="str">
        <f t="shared" si="163"/>
        <v/>
      </c>
      <c r="T1450" s="192" t="str">
        <f t="shared" si="164"/>
        <v>&lt;campo posicao="5"&gt;
&lt;coluna&gt;IND_VEIC&lt;/coluna&gt;
&lt;descricao&gt;Indicador do tipo do veículo transportador:&lt;/descricao&gt;
&lt;tipo&gt;C&lt;/tipo&gt;
&lt;/campo&gt;</v>
      </c>
      <c r="U1450" s="192" t="str">
        <f t="shared" si="162"/>
        <v>&lt;campo posicao="5"&gt;
&lt;coluna&gt;IND_VEIC&lt;/coluna&gt;
&lt;descricao&gt;Indicador do tipo do veículo transportador:&lt;/descricao&gt;
&lt;tipo&gt;C&lt;/tipo&gt;
&lt;/campo&gt;</v>
      </c>
      <c r="V1450" s="192" t="str">
        <f t="shared" si="165"/>
        <v>{"Column6", "IND_VEIC"},</v>
      </c>
      <c r="W1450" s="191" t="str">
        <f>IF(Q1450="Campo","@Campos(posicao = "&amp;K1450&amp;", tipo = '"&amp;R1450&amp;"')@Column(name = """&amp;L1450&amp;""")"&amp;IF(R1450="D","@Temporal(TemporalType.DATE)","")&amp;"private "&amp;VLOOKUP(TEXT(R1450,"@"),Apoio!A:B,2,0)&amp;" "&amp;SUBSTITUTE(LOWER(LEFT(L1450,1))&amp;RIGHT(PROPER(L1450),LEN(L1450)-1),"_","")&amp;";",IF(ISNUMBER(Q1450),IF(R1450="R","@Entity@Table(name = ""reg_"&amp;LOWER(J1450)&amp;""")@XmlRootElement","")&amp;VLOOKUP(J1450,Blocos!D:I,6,0)&amp;Apoio!$E$1&amp;Y1450,""))</f>
        <v>@Campos(posicao = 5, tipo = 'C')@Column(name = "IND_VEIC")private String indVeic;</v>
      </c>
      <c r="X1450" s="190" t="str">
        <f>IF(ISNUMBER(Q1450),COUNTIF(Blocos!G:G,J1450),"")</f>
        <v/>
      </c>
      <c r="Y1450" s="190" t="str">
        <f>IF(OR(X1450=0,X1450=""),"",VLOOKUP(SUMIFS(Blocos!A:A,Blocos!H:H,'EFD REGISTROS e Campos (2)'!X1450,Blocos!G:G,'EFD REGISTROS e Campos (2)'!J1450),Blocos!A:L,12,0))</f>
        <v/>
      </c>
      <c r="Z1450" s="190" t="str">
        <f>IF(ISNUMBER(Q1451),VLOOKUP(J1450,Blocos!D:G,4,0),"")</f>
        <v/>
      </c>
      <c r="AA1450" s="190" t="str">
        <f>IF(ISNUMBER(Q1450),CONCATENATE("CREATE TABLE ""reg_",LOWER(J1450),""" (""ID"" bigint NOT NULL AUTO_INCREMENT,  ""HASHFILE"" varchar(255) DEFAULT NULL, ""ID_PAI"" bigint NOT NULL,"),IF(Q1450="Campo",CONCATENATE("""",L1450,""" ",VLOOKUP(R1450,Apoio!A:C,3,0)),""))&amp;IF(Z1450="","",CONCATENATE("PRIMARY KEY (""ID""), KEY ""FK_reg_",LOWER(Z1450),"_ID_PAI"" (""ID_PAI""), CONSTRAINT ""FK_reg_",LOWER(Z1450),"_ID_PAI"" FOREIGN KEY (""ID_PAI"") REFERENCES ""reg_",LOWER(Z1450),""" (""ID"")) ENGINE=InnoDB AUTO_INCREMENT=105774 DEFAULT CHARSET=utf8mb4 COLLATE=utf8mb4_0900_ai_ci;"))</f>
        <v>"IND_VEIC" varchar(255) DEFAULT NULL,</v>
      </c>
      <c r="AB1450" s="190" t="str">
        <f t="shared" si="161"/>
        <v>`reg_d140`.`IND_VEIC`,</v>
      </c>
    </row>
    <row r="1451" spans="1:28" ht="14.5" hidden="1" customHeight="1" x14ac:dyDescent="0.3">
      <c r="J1451" s="187" t="str">
        <f t="shared" si="159"/>
        <v>D140</v>
      </c>
      <c r="K1451" s="196"/>
      <c r="L1451" s="285"/>
      <c r="M1451" s="182" t="s">
        <v>1876</v>
      </c>
      <c r="N1451" s="196"/>
      <c r="O1451" s="196"/>
      <c r="P1451" s="196"/>
      <c r="Q1451" s="192" t="str">
        <f t="shared" si="160"/>
        <v/>
      </c>
      <c r="S1451" s="191" t="str">
        <f t="shared" si="163"/>
        <v/>
      </c>
      <c r="T1451" s="192" t="str">
        <f t="shared" si="164"/>
        <v/>
      </c>
      <c r="U1451" s="192" t="str">
        <f t="shared" si="162"/>
        <v/>
      </c>
      <c r="V1451" s="192" t="str">
        <f t="shared" si="165"/>
        <v/>
      </c>
      <c r="W1451" s="191" t="str">
        <f>IF(Q1451="Campo","@Campos(posicao = "&amp;K1451&amp;", tipo = '"&amp;R1451&amp;"')@Column(name = """&amp;L1451&amp;""")"&amp;IF(R1451="D","@Temporal(TemporalType.DATE)","")&amp;"private "&amp;VLOOKUP(TEXT(R1451,"@"),Apoio!A:B,2,0)&amp;" "&amp;SUBSTITUTE(LOWER(LEFT(L1451,1))&amp;RIGHT(PROPER(L1451),LEN(L1451)-1),"_","")&amp;";",IF(ISNUMBER(Q1451),IF(R1451="R","@Entity@Table(name = ""reg_"&amp;LOWER(J1451)&amp;""")@XmlRootElement","")&amp;VLOOKUP(J1451,Blocos!D:I,6,0)&amp;Apoio!$E$1&amp;Y1451,""))</f>
        <v/>
      </c>
      <c r="X1451" s="190" t="str">
        <f>IF(ISNUMBER(Q1451),COUNTIF(Blocos!G:G,J1451),"")</f>
        <v/>
      </c>
      <c r="Y1451" s="190" t="str">
        <f>IF(OR(X1451=0,X1451=""),"",VLOOKUP(SUMIFS(Blocos!A:A,Blocos!H:H,'EFD REGISTROS e Campos (2)'!X1451,Blocos!G:G,'EFD REGISTROS e Campos (2)'!J1451),Blocos!A:L,12,0))</f>
        <v/>
      </c>
      <c r="Z1451" s="190" t="str">
        <f>IF(ISNUMBER(Q1452),VLOOKUP(J1451,Blocos!D:G,4,0),"")</f>
        <v/>
      </c>
      <c r="AA1451" s="190" t="str">
        <f>IF(ISNUMBER(Q1451),CONCATENATE("CREATE TABLE ""reg_",LOWER(J1451),""" (""ID"" bigint NOT NULL AUTO_INCREMENT,  ""HASHFILE"" varchar(255) DEFAULT NULL, ""ID_PAI"" bigint NOT NULL,"),IF(Q1451="Campo",CONCATENATE("""",L1451,""" ",VLOOKUP(R1451,Apoio!A:C,3,0)),""))&amp;IF(Z1451="","",CONCATENATE("PRIMARY KEY (""ID""), KEY ""FK_reg_",LOWER(Z1451),"_ID_PAI"" (""ID_PAI""), CONSTRAINT ""FK_reg_",LOWER(Z1451),"_ID_PAI"" FOREIGN KEY (""ID_PAI"") REFERENCES ""reg_",LOWER(Z1451),""" (""ID"")) ENGINE=InnoDB AUTO_INCREMENT=105774 DEFAULT CHARSET=utf8mb4 COLLATE=utf8mb4_0900_ai_ci;"))</f>
        <v/>
      </c>
      <c r="AB1451" s="190" t="str">
        <f t="shared" si="161"/>
        <v/>
      </c>
    </row>
    <row r="1452" spans="1:28" ht="14.5" hidden="1" customHeight="1" x14ac:dyDescent="0.3">
      <c r="J1452" s="187" t="str">
        <f t="shared" si="159"/>
        <v>D140</v>
      </c>
      <c r="K1452" s="196"/>
      <c r="L1452" s="285"/>
      <c r="M1452" s="182" t="s">
        <v>1877</v>
      </c>
      <c r="N1452" s="196"/>
      <c r="O1452" s="196"/>
      <c r="P1452" s="196"/>
      <c r="Q1452" s="192" t="str">
        <f t="shared" si="160"/>
        <v/>
      </c>
      <c r="S1452" s="191" t="str">
        <f t="shared" si="163"/>
        <v/>
      </c>
      <c r="T1452" s="192" t="str">
        <f t="shared" si="164"/>
        <v/>
      </c>
      <c r="U1452" s="192" t="str">
        <f t="shared" si="162"/>
        <v/>
      </c>
      <c r="V1452" s="192" t="str">
        <f t="shared" si="165"/>
        <v/>
      </c>
      <c r="W1452" s="191" t="str">
        <f>IF(Q1452="Campo","@Campos(posicao = "&amp;K1452&amp;", tipo = '"&amp;R1452&amp;"')@Column(name = """&amp;L1452&amp;""")"&amp;IF(R1452="D","@Temporal(TemporalType.DATE)","")&amp;"private "&amp;VLOOKUP(TEXT(R1452,"@"),Apoio!A:B,2,0)&amp;" "&amp;SUBSTITUTE(LOWER(LEFT(L1452,1))&amp;RIGHT(PROPER(L1452),LEN(L1452)-1),"_","")&amp;";",IF(ISNUMBER(Q1452),IF(R1452="R","@Entity@Table(name = ""reg_"&amp;LOWER(J1452)&amp;""")@XmlRootElement","")&amp;VLOOKUP(J1452,Blocos!D:I,6,0)&amp;Apoio!$E$1&amp;Y1452,""))</f>
        <v/>
      </c>
      <c r="X1452" s="190" t="str">
        <f>IF(ISNUMBER(Q1452),COUNTIF(Blocos!G:G,J1452),"")</f>
        <v/>
      </c>
      <c r="Y1452" s="190" t="str">
        <f>IF(OR(X1452=0,X1452=""),"",VLOOKUP(SUMIFS(Blocos!A:A,Blocos!H:H,'EFD REGISTROS e Campos (2)'!X1452,Blocos!G:G,'EFD REGISTROS e Campos (2)'!J1452),Blocos!A:L,12,0))</f>
        <v/>
      </c>
      <c r="Z1452" s="190" t="str">
        <f>IF(ISNUMBER(Q1453),VLOOKUP(J1452,Blocos!D:G,4,0),"")</f>
        <v/>
      </c>
      <c r="AA1452" s="190" t="str">
        <f>IF(ISNUMBER(Q1452),CONCATENATE("CREATE TABLE ""reg_",LOWER(J1452),""" (""ID"" bigint NOT NULL AUTO_INCREMENT,  ""HASHFILE"" varchar(255) DEFAULT NULL, ""ID_PAI"" bigint NOT NULL,"),IF(Q1452="Campo",CONCATENATE("""",L1452,""" ",VLOOKUP(R1452,Apoio!A:C,3,0)),""))&amp;IF(Z1452="","",CONCATENATE("PRIMARY KEY (""ID""), KEY ""FK_reg_",LOWER(Z1452),"_ID_PAI"" (""ID_PAI""), CONSTRAINT ""FK_reg_",LOWER(Z1452),"_ID_PAI"" FOREIGN KEY (""ID_PAI"") REFERENCES ""reg_",LOWER(Z1452),""" (""ID"")) ENGINE=InnoDB AUTO_INCREMENT=105774 DEFAULT CHARSET=utf8mb4 COLLATE=utf8mb4_0900_ai_ci;"))</f>
        <v/>
      </c>
      <c r="AB1452" s="190" t="str">
        <f t="shared" si="161"/>
        <v/>
      </c>
    </row>
    <row r="1453" spans="1:28" ht="14.5" hidden="1" customHeight="1" x14ac:dyDescent="0.3">
      <c r="J1453" s="187" t="str">
        <f t="shared" si="159"/>
        <v>D140</v>
      </c>
      <c r="K1453" s="181">
        <v>6</v>
      </c>
      <c r="L1453" s="289" t="s">
        <v>771</v>
      </c>
      <c r="M1453" s="182" t="s">
        <v>1878</v>
      </c>
      <c r="N1453" s="181" t="s">
        <v>27</v>
      </c>
      <c r="O1453" s="181" t="s">
        <v>28</v>
      </c>
      <c r="P1453" s="181" t="s">
        <v>28</v>
      </c>
      <c r="Q1453" s="192" t="str">
        <f t="shared" si="160"/>
        <v>Campo</v>
      </c>
      <c r="R1453" s="192" t="s">
        <v>27</v>
      </c>
      <c r="S1453" s="191" t="str">
        <f t="shared" si="163"/>
        <v/>
      </c>
      <c r="T1453" s="192" t="str">
        <f t="shared" si="164"/>
        <v>&lt;campo posicao="6"&gt;
&lt;coluna&gt;VEIC_ID&lt;/coluna&gt;
&lt;descricao&gt;Identificação da embarcação (IRIM ou Registro CPP)&lt;/descricao&gt;
&lt;tipo&gt;C&lt;/tipo&gt;
&lt;/campo&gt;</v>
      </c>
      <c r="U1453" s="192" t="str">
        <f t="shared" si="162"/>
        <v>&lt;campo posicao="6"&gt;
&lt;coluna&gt;VEIC_ID&lt;/coluna&gt;
&lt;descricao&gt;Identificação da embarcação (IRIM ou Registro CPP)&lt;/descricao&gt;
&lt;tipo&gt;C&lt;/tipo&gt;
&lt;/campo&gt;</v>
      </c>
      <c r="V1453" s="192" t="str">
        <f t="shared" si="165"/>
        <v>{"Column7", "VEIC_ID"},</v>
      </c>
      <c r="W1453" s="191" t="str">
        <f>IF(Q1453="Campo","@Campos(posicao = "&amp;K1453&amp;", tipo = '"&amp;R1453&amp;"')@Column(name = """&amp;L1453&amp;""")"&amp;IF(R1453="D","@Temporal(TemporalType.DATE)","")&amp;"private "&amp;VLOOKUP(TEXT(R1453,"@"),Apoio!A:B,2,0)&amp;" "&amp;SUBSTITUTE(LOWER(LEFT(L1453,1))&amp;RIGHT(PROPER(L1453),LEN(L1453)-1),"_","")&amp;";",IF(ISNUMBER(Q1453),IF(R1453="R","@Entity@Table(name = ""reg_"&amp;LOWER(J1453)&amp;""")@XmlRootElement","")&amp;VLOOKUP(J1453,Blocos!D:I,6,0)&amp;Apoio!$E$1&amp;Y1453,""))</f>
        <v>@Campos(posicao = 6, tipo = 'C')@Column(name = "VEIC_ID")private String veicId;</v>
      </c>
      <c r="X1453" s="190" t="str">
        <f>IF(ISNUMBER(Q1453),COUNTIF(Blocos!G:G,J1453),"")</f>
        <v/>
      </c>
      <c r="Y1453" s="190" t="str">
        <f>IF(OR(X1453=0,X1453=""),"",VLOOKUP(SUMIFS(Blocos!A:A,Blocos!H:H,'EFD REGISTROS e Campos (2)'!X1453,Blocos!G:G,'EFD REGISTROS e Campos (2)'!J1453),Blocos!A:L,12,0))</f>
        <v/>
      </c>
      <c r="Z1453" s="190" t="str">
        <f>IF(ISNUMBER(Q1454),VLOOKUP(J1453,Blocos!D:G,4,0),"")</f>
        <v/>
      </c>
      <c r="AA1453" s="190" t="str">
        <f>IF(ISNUMBER(Q1453),CONCATENATE("CREATE TABLE ""reg_",LOWER(J1453),""" (""ID"" bigint NOT NULL AUTO_INCREMENT,  ""HASHFILE"" varchar(255) DEFAULT NULL, ""ID_PAI"" bigint NOT NULL,"),IF(Q1453="Campo",CONCATENATE("""",L1453,""" ",VLOOKUP(R1453,Apoio!A:C,3,0)),""))&amp;IF(Z1453="","",CONCATENATE("PRIMARY KEY (""ID""), KEY ""FK_reg_",LOWER(Z1453),"_ID_PAI"" (""ID_PAI""), CONSTRAINT ""FK_reg_",LOWER(Z1453),"_ID_PAI"" FOREIGN KEY (""ID_PAI"") REFERENCES ""reg_",LOWER(Z1453),""" (""ID"")) ENGINE=InnoDB AUTO_INCREMENT=105774 DEFAULT CHARSET=utf8mb4 COLLATE=utf8mb4_0900_ai_ci;"))</f>
        <v>"VEIC_ID" varchar(255) DEFAULT NULL,</v>
      </c>
      <c r="AB1453" s="190" t="str">
        <f t="shared" si="161"/>
        <v>`reg_d140`.`VEIC_ID`,</v>
      </c>
    </row>
    <row r="1454" spans="1:28" ht="14.5" hidden="1" customHeight="1" x14ac:dyDescent="0.3">
      <c r="J1454" s="187" t="str">
        <f t="shared" si="159"/>
        <v>D140</v>
      </c>
      <c r="K1454" s="196">
        <v>7</v>
      </c>
      <c r="L1454" s="285" t="s">
        <v>1879</v>
      </c>
      <c r="M1454" s="182" t="s">
        <v>1880</v>
      </c>
      <c r="N1454" s="196" t="s">
        <v>27</v>
      </c>
      <c r="O1454" s="196" t="s">
        <v>240</v>
      </c>
      <c r="P1454" s="196" t="s">
        <v>28</v>
      </c>
      <c r="Q1454" s="192" t="str">
        <f t="shared" si="160"/>
        <v>Campo</v>
      </c>
      <c r="R1454" s="192" t="s">
        <v>27</v>
      </c>
      <c r="S1454" s="191" t="str">
        <f t="shared" si="163"/>
        <v/>
      </c>
      <c r="T1454" s="192" t="str">
        <f t="shared" si="164"/>
        <v>&lt;campo posicao="7"&gt;
&lt;coluna&gt;IND_NAV&lt;/coluna&gt;
&lt;descricao&gt;Indicador do tipo da navegação:&lt;/descricao&gt;
&lt;tipo&gt;C&lt;/tipo&gt;
&lt;/campo&gt;</v>
      </c>
      <c r="U1454" s="192" t="str">
        <f t="shared" si="162"/>
        <v>&lt;campo posicao="7"&gt;
&lt;coluna&gt;IND_NAV&lt;/coluna&gt;
&lt;descricao&gt;Indicador do tipo da navegação:&lt;/descricao&gt;
&lt;tipo&gt;C&lt;/tipo&gt;
&lt;/campo&gt;</v>
      </c>
      <c r="V1454" s="192" t="str">
        <f t="shared" si="165"/>
        <v>{"Column8", "IND_NAV"},</v>
      </c>
      <c r="W1454" s="191" t="str">
        <f>IF(Q1454="Campo","@Campos(posicao = "&amp;K1454&amp;", tipo = '"&amp;R1454&amp;"')@Column(name = """&amp;L1454&amp;""")"&amp;IF(R1454="D","@Temporal(TemporalType.DATE)","")&amp;"private "&amp;VLOOKUP(TEXT(R1454,"@"),Apoio!A:B,2,0)&amp;" "&amp;SUBSTITUTE(LOWER(LEFT(L1454,1))&amp;RIGHT(PROPER(L1454),LEN(L1454)-1),"_","")&amp;";",IF(ISNUMBER(Q1454),IF(R1454="R","@Entity@Table(name = ""reg_"&amp;LOWER(J1454)&amp;""")@XmlRootElement","")&amp;VLOOKUP(J1454,Blocos!D:I,6,0)&amp;Apoio!$E$1&amp;Y1454,""))</f>
        <v>@Campos(posicao = 7, tipo = 'C')@Column(name = "IND_NAV")private String indNav;</v>
      </c>
      <c r="X1454" s="190" t="str">
        <f>IF(ISNUMBER(Q1454),COUNTIF(Blocos!G:G,J1454),"")</f>
        <v/>
      </c>
      <c r="Y1454" s="190" t="str">
        <f>IF(OR(X1454=0,X1454=""),"",VLOOKUP(SUMIFS(Blocos!A:A,Blocos!H:H,'EFD REGISTROS e Campos (2)'!X1454,Blocos!G:G,'EFD REGISTROS e Campos (2)'!J1454),Blocos!A:L,12,0))</f>
        <v/>
      </c>
      <c r="Z1454" s="190" t="str">
        <f>IF(ISNUMBER(Q1455),VLOOKUP(J1454,Blocos!D:G,4,0),"")</f>
        <v/>
      </c>
      <c r="AA1454" s="190" t="str">
        <f>IF(ISNUMBER(Q1454),CONCATENATE("CREATE TABLE ""reg_",LOWER(J1454),""" (""ID"" bigint NOT NULL AUTO_INCREMENT,  ""HASHFILE"" varchar(255) DEFAULT NULL, ""ID_PAI"" bigint NOT NULL,"),IF(Q1454="Campo",CONCATENATE("""",L1454,""" ",VLOOKUP(R1454,Apoio!A:C,3,0)),""))&amp;IF(Z1454="","",CONCATENATE("PRIMARY KEY (""ID""), KEY ""FK_reg_",LOWER(Z1454),"_ID_PAI"" (""ID_PAI""), CONSTRAINT ""FK_reg_",LOWER(Z1454),"_ID_PAI"" FOREIGN KEY (""ID_PAI"") REFERENCES ""reg_",LOWER(Z1454),""" (""ID"")) ENGINE=InnoDB AUTO_INCREMENT=105774 DEFAULT CHARSET=utf8mb4 COLLATE=utf8mb4_0900_ai_ci;"))</f>
        <v>"IND_NAV" varchar(255) DEFAULT NULL,</v>
      </c>
      <c r="AB1454" s="190" t="str">
        <f t="shared" si="161"/>
        <v>`reg_d140`.`IND_NAV`,</v>
      </c>
    </row>
    <row r="1455" spans="1:28" ht="14.5" hidden="1" customHeight="1" x14ac:dyDescent="0.3">
      <c r="J1455" s="187" t="str">
        <f t="shared" si="159"/>
        <v>D140</v>
      </c>
      <c r="K1455" s="196"/>
      <c r="L1455" s="285"/>
      <c r="M1455" s="182" t="s">
        <v>1881</v>
      </c>
      <c r="N1455" s="196"/>
      <c r="O1455" s="196"/>
      <c r="P1455" s="196"/>
      <c r="Q1455" s="192" t="str">
        <f t="shared" si="160"/>
        <v/>
      </c>
      <c r="S1455" s="191" t="str">
        <f t="shared" si="163"/>
        <v/>
      </c>
      <c r="T1455" s="192" t="str">
        <f t="shared" si="164"/>
        <v/>
      </c>
      <c r="U1455" s="192" t="str">
        <f t="shared" si="162"/>
        <v/>
      </c>
      <c r="V1455" s="192" t="str">
        <f t="shared" si="165"/>
        <v/>
      </c>
      <c r="W1455" s="191" t="str">
        <f>IF(Q1455="Campo","@Campos(posicao = "&amp;K1455&amp;", tipo = '"&amp;R1455&amp;"')@Column(name = """&amp;L1455&amp;""")"&amp;IF(R1455="D","@Temporal(TemporalType.DATE)","")&amp;"private "&amp;VLOOKUP(TEXT(R1455,"@"),Apoio!A:B,2,0)&amp;" "&amp;SUBSTITUTE(LOWER(LEFT(L1455,1))&amp;RIGHT(PROPER(L1455),LEN(L1455)-1),"_","")&amp;";",IF(ISNUMBER(Q1455),IF(R1455="R","@Entity@Table(name = ""reg_"&amp;LOWER(J1455)&amp;""")@XmlRootElement","")&amp;VLOOKUP(J1455,Blocos!D:I,6,0)&amp;Apoio!$E$1&amp;Y1455,""))</f>
        <v/>
      </c>
      <c r="X1455" s="190" t="str">
        <f>IF(ISNUMBER(Q1455),COUNTIF(Blocos!G:G,J1455),"")</f>
        <v/>
      </c>
      <c r="Y1455" s="190" t="str">
        <f>IF(OR(X1455=0,X1455=""),"",VLOOKUP(SUMIFS(Blocos!A:A,Blocos!H:H,'EFD REGISTROS e Campos (2)'!X1455,Blocos!G:G,'EFD REGISTROS e Campos (2)'!J1455),Blocos!A:L,12,0))</f>
        <v/>
      </c>
      <c r="Z1455" s="190" t="str">
        <f>IF(ISNUMBER(Q1456),VLOOKUP(J1455,Blocos!D:G,4,0),"")</f>
        <v/>
      </c>
      <c r="AA1455" s="190" t="str">
        <f>IF(ISNUMBER(Q1455),CONCATENATE("CREATE TABLE ""reg_",LOWER(J1455),""" (""ID"" bigint NOT NULL AUTO_INCREMENT,  ""HASHFILE"" varchar(255) DEFAULT NULL, ""ID_PAI"" bigint NOT NULL,"),IF(Q1455="Campo",CONCATENATE("""",L1455,""" ",VLOOKUP(R1455,Apoio!A:C,3,0)),""))&amp;IF(Z1455="","",CONCATENATE("PRIMARY KEY (""ID""), KEY ""FK_reg_",LOWER(Z1455),"_ID_PAI"" (""ID_PAI""), CONSTRAINT ""FK_reg_",LOWER(Z1455),"_ID_PAI"" FOREIGN KEY (""ID_PAI"") REFERENCES ""reg_",LOWER(Z1455),""" (""ID"")) ENGINE=InnoDB AUTO_INCREMENT=105774 DEFAULT CHARSET=utf8mb4 COLLATE=utf8mb4_0900_ai_ci;"))</f>
        <v/>
      </c>
      <c r="AB1455" s="190" t="str">
        <f t="shared" si="161"/>
        <v/>
      </c>
    </row>
    <row r="1456" spans="1:28" ht="14.5" hidden="1" customHeight="1" x14ac:dyDescent="0.3">
      <c r="J1456" s="187" t="str">
        <f t="shared" si="159"/>
        <v>D140</v>
      </c>
      <c r="K1456" s="196"/>
      <c r="L1456" s="285"/>
      <c r="M1456" s="182" t="s">
        <v>1882</v>
      </c>
      <c r="N1456" s="196"/>
      <c r="O1456" s="196"/>
      <c r="P1456" s="196"/>
      <c r="Q1456" s="192" t="str">
        <f t="shared" si="160"/>
        <v/>
      </c>
      <c r="S1456" s="191" t="str">
        <f t="shared" si="163"/>
        <v/>
      </c>
      <c r="T1456" s="192" t="str">
        <f t="shared" si="164"/>
        <v/>
      </c>
      <c r="U1456" s="192" t="str">
        <f t="shared" si="162"/>
        <v/>
      </c>
      <c r="V1456" s="192" t="str">
        <f t="shared" si="165"/>
        <v/>
      </c>
      <c r="W1456" s="191" t="str">
        <f>IF(Q1456="Campo","@Campos(posicao = "&amp;K1456&amp;", tipo = '"&amp;R1456&amp;"')@Column(name = """&amp;L1456&amp;""")"&amp;IF(R1456="D","@Temporal(TemporalType.DATE)","")&amp;"private "&amp;VLOOKUP(TEXT(R1456,"@"),Apoio!A:B,2,0)&amp;" "&amp;SUBSTITUTE(LOWER(LEFT(L1456,1))&amp;RIGHT(PROPER(L1456),LEN(L1456)-1),"_","")&amp;";",IF(ISNUMBER(Q1456),IF(R1456="R","@Entity@Table(name = ""reg_"&amp;LOWER(J1456)&amp;""")@XmlRootElement","")&amp;VLOOKUP(J1456,Blocos!D:I,6,0)&amp;Apoio!$E$1&amp;Y1456,""))</f>
        <v/>
      </c>
      <c r="X1456" s="190" t="str">
        <f>IF(ISNUMBER(Q1456),COUNTIF(Blocos!G:G,J1456),"")</f>
        <v/>
      </c>
      <c r="Y1456" s="190" t="str">
        <f>IF(OR(X1456=0,X1456=""),"",VLOOKUP(SUMIFS(Blocos!A:A,Blocos!H:H,'EFD REGISTROS e Campos (2)'!X1456,Blocos!G:G,'EFD REGISTROS e Campos (2)'!J1456),Blocos!A:L,12,0))</f>
        <v/>
      </c>
      <c r="Z1456" s="190" t="str">
        <f>IF(ISNUMBER(Q1457),VLOOKUP(J1456,Blocos!D:G,4,0),"")</f>
        <v/>
      </c>
      <c r="AA1456" s="190" t="str">
        <f>IF(ISNUMBER(Q1456),CONCATENATE("CREATE TABLE ""reg_",LOWER(J1456),""" (""ID"" bigint NOT NULL AUTO_INCREMENT,  ""HASHFILE"" varchar(255) DEFAULT NULL, ""ID_PAI"" bigint NOT NULL,"),IF(Q1456="Campo",CONCATENATE("""",L1456,""" ",VLOOKUP(R1456,Apoio!A:C,3,0)),""))&amp;IF(Z1456="","",CONCATENATE("PRIMARY KEY (""ID""), KEY ""FK_reg_",LOWER(Z1456),"_ID_PAI"" (""ID_PAI""), CONSTRAINT ""FK_reg_",LOWER(Z1456),"_ID_PAI"" FOREIGN KEY (""ID_PAI"") REFERENCES ""reg_",LOWER(Z1456),""" (""ID"")) ENGINE=InnoDB AUTO_INCREMENT=105774 DEFAULT CHARSET=utf8mb4 COLLATE=utf8mb4_0900_ai_ci;"))</f>
        <v/>
      </c>
      <c r="AB1456" s="190" t="str">
        <f t="shared" si="161"/>
        <v/>
      </c>
    </row>
    <row r="1457" spans="1:28" ht="14.5" hidden="1" customHeight="1" x14ac:dyDescent="0.3">
      <c r="J1457" s="187" t="str">
        <f t="shared" si="159"/>
        <v>D140</v>
      </c>
      <c r="K1457" s="181">
        <v>8</v>
      </c>
      <c r="L1457" s="289" t="s">
        <v>1883</v>
      </c>
      <c r="M1457" s="182" t="s">
        <v>1884</v>
      </c>
      <c r="N1457" s="181" t="s">
        <v>32</v>
      </c>
      <c r="O1457" s="181" t="s">
        <v>28</v>
      </c>
      <c r="P1457" s="181" t="s">
        <v>28</v>
      </c>
      <c r="Q1457" s="192" t="str">
        <f t="shared" si="160"/>
        <v>Campo</v>
      </c>
      <c r="R1457" s="192" t="s">
        <v>3607</v>
      </c>
      <c r="S1457" s="191" t="str">
        <f t="shared" si="163"/>
        <v/>
      </c>
      <c r="T1457" s="192" t="str">
        <f t="shared" si="164"/>
        <v>&lt;campo posicao="8"&gt;
&lt;coluna&gt;VIAGEM&lt;/coluna&gt;
&lt;descricao&gt;Número da viagem&lt;/descricao&gt;
&lt;tipo&gt;I&lt;/tipo&gt;
&lt;/campo&gt;</v>
      </c>
      <c r="U1457" s="192" t="str">
        <f t="shared" si="162"/>
        <v>&lt;campo posicao="8"&gt;
&lt;coluna&gt;VIAGEM&lt;/coluna&gt;
&lt;descricao&gt;Número da viagem&lt;/descricao&gt;
&lt;tipo&gt;I&lt;/tipo&gt;
&lt;/campo&gt;</v>
      </c>
      <c r="V1457" s="192" t="str">
        <f t="shared" si="165"/>
        <v>{"Column9", "VIAGEM"},</v>
      </c>
      <c r="W1457" s="191" t="str">
        <f>IF(Q1457="Campo","@Campos(posicao = "&amp;K1457&amp;", tipo = '"&amp;R1457&amp;"')@Column(name = """&amp;L1457&amp;""")"&amp;IF(R1457="D","@Temporal(TemporalType.DATE)","")&amp;"private "&amp;VLOOKUP(TEXT(R1457,"@"),Apoio!A:B,2,0)&amp;" "&amp;SUBSTITUTE(LOWER(LEFT(L1457,1))&amp;RIGHT(PROPER(L1457),LEN(L1457)-1),"_","")&amp;";",IF(ISNUMBER(Q1457),IF(R1457="R","@Entity@Table(name = ""reg_"&amp;LOWER(J1457)&amp;""")@XmlRootElement","")&amp;VLOOKUP(J1457,Blocos!D:I,6,0)&amp;Apoio!$E$1&amp;Y1457,""))</f>
        <v>@Campos(posicao = 8, tipo = 'I')@Column(name = "VIAGEM")private int viagem;</v>
      </c>
      <c r="X1457" s="190" t="str">
        <f>IF(ISNUMBER(Q1457),COUNTIF(Blocos!G:G,J1457),"")</f>
        <v/>
      </c>
      <c r="Y1457" s="190" t="str">
        <f>IF(OR(X1457=0,X1457=""),"",VLOOKUP(SUMIFS(Blocos!A:A,Blocos!H:H,'EFD REGISTROS e Campos (2)'!X1457,Blocos!G:G,'EFD REGISTROS e Campos (2)'!J1457),Blocos!A:L,12,0))</f>
        <v/>
      </c>
      <c r="Z1457" s="190" t="str">
        <f>IF(ISNUMBER(Q1458),VLOOKUP(J1457,Blocos!D:G,4,0),"")</f>
        <v/>
      </c>
      <c r="AA1457" s="190" t="str">
        <f>IF(ISNUMBER(Q1457),CONCATENATE("CREATE TABLE ""reg_",LOWER(J1457),""" (""ID"" bigint NOT NULL AUTO_INCREMENT,  ""HASHFILE"" varchar(255) DEFAULT NULL, ""ID_PAI"" bigint NOT NULL,"),IF(Q1457="Campo",CONCATENATE("""",L1457,""" ",VLOOKUP(R1457,Apoio!A:C,3,0)),""))&amp;IF(Z1457="","",CONCATENATE("PRIMARY KEY (""ID""), KEY ""FK_reg_",LOWER(Z1457),"_ID_PAI"" (""ID_PAI""), CONSTRAINT ""FK_reg_",LOWER(Z1457),"_ID_PAI"" FOREIGN KEY (""ID_PAI"") REFERENCES ""reg_",LOWER(Z1457),""" (""ID"")) ENGINE=InnoDB AUTO_INCREMENT=105774 DEFAULT CHARSET=utf8mb4 COLLATE=utf8mb4_0900_ai_ci;"))</f>
        <v>"VIAGEM" int DEFAULT NULL,</v>
      </c>
      <c r="AB1457" s="190" t="str">
        <f t="shared" si="161"/>
        <v>`reg_d140`.`VIAGEM`,</v>
      </c>
    </row>
    <row r="1458" spans="1:28" ht="14.5" hidden="1" customHeight="1" x14ac:dyDescent="0.3">
      <c r="J1458" s="187" t="str">
        <f t="shared" si="159"/>
        <v>D140</v>
      </c>
      <c r="K1458" s="181">
        <v>9</v>
      </c>
      <c r="L1458" s="289" t="s">
        <v>1885</v>
      </c>
      <c r="M1458" s="182" t="s">
        <v>1886</v>
      </c>
      <c r="N1458" s="181" t="s">
        <v>32</v>
      </c>
      <c r="O1458" s="181" t="s">
        <v>28</v>
      </c>
      <c r="P1458" s="181">
        <v>2</v>
      </c>
      <c r="Q1458" s="192" t="str">
        <f t="shared" si="160"/>
        <v>Campo</v>
      </c>
      <c r="R1458" s="192" t="s">
        <v>3606</v>
      </c>
      <c r="S1458" s="191" t="str">
        <f t="shared" si="163"/>
        <v/>
      </c>
      <c r="T1458" s="192" t="str">
        <f t="shared" si="164"/>
        <v>&lt;campo posicao="9"&gt;
&lt;coluna&gt;VL_FRT_LIQ&lt;/coluna&gt;
&lt;descricao&gt;Valor líquido do frete&lt;/descricao&gt;
&lt;tipo&gt;R&lt;/tipo&gt;
&lt;/campo&gt;</v>
      </c>
      <c r="U1458" s="192" t="str">
        <f t="shared" si="162"/>
        <v>&lt;campo posicao="9"&gt;
&lt;coluna&gt;VL_FRT_LIQ&lt;/coluna&gt;
&lt;descricao&gt;Valor líquido do frete&lt;/descricao&gt;
&lt;tipo&gt;R&lt;/tipo&gt;
&lt;/campo&gt;</v>
      </c>
      <c r="V1458" s="192" t="str">
        <f t="shared" si="165"/>
        <v>{"Column10", "VL_FRT_LIQ"},</v>
      </c>
      <c r="W1458" s="191" t="str">
        <f>IF(Q1458="Campo","@Campos(posicao = "&amp;K1458&amp;", tipo = '"&amp;R1458&amp;"')@Column(name = """&amp;L1458&amp;""")"&amp;IF(R1458="D","@Temporal(TemporalType.DATE)","")&amp;"private "&amp;VLOOKUP(TEXT(R1458,"@"),Apoio!A:B,2,0)&amp;" "&amp;SUBSTITUTE(LOWER(LEFT(L1458,1))&amp;RIGHT(PROPER(L1458),LEN(L1458)-1),"_","")&amp;";",IF(ISNUMBER(Q1458),IF(R1458="R","@Entity@Table(name = ""reg_"&amp;LOWER(J1458)&amp;""")@XmlRootElement","")&amp;VLOOKUP(J1458,Blocos!D:I,6,0)&amp;Apoio!$E$1&amp;Y1458,""))</f>
        <v>@Campos(posicao = 9, tipo = 'R')@Column(name = "VL_FRT_LIQ")private BigDecimal vlFrtLiq;</v>
      </c>
      <c r="X1458" s="190" t="str">
        <f>IF(ISNUMBER(Q1458),COUNTIF(Blocos!G:G,J1458),"")</f>
        <v/>
      </c>
      <c r="Y1458" s="190" t="str">
        <f>IF(OR(X1458=0,X1458=""),"",VLOOKUP(SUMIFS(Blocos!A:A,Blocos!H:H,'EFD REGISTROS e Campos (2)'!X1458,Blocos!G:G,'EFD REGISTROS e Campos (2)'!J1458),Blocos!A:L,12,0))</f>
        <v/>
      </c>
      <c r="Z1458" s="190" t="str">
        <f>IF(ISNUMBER(Q1459),VLOOKUP(J1458,Blocos!D:G,4,0),"")</f>
        <v/>
      </c>
      <c r="AA1458" s="190" t="str">
        <f>IF(ISNUMBER(Q1458),CONCATENATE("CREATE TABLE ""reg_",LOWER(J1458),""" (""ID"" bigint NOT NULL AUTO_INCREMENT,  ""HASHFILE"" varchar(255) DEFAULT NULL, ""ID_PAI"" bigint NOT NULL,"),IF(Q1458="Campo",CONCATENATE("""",L1458,""" ",VLOOKUP(R1458,Apoio!A:C,3,0)),""))&amp;IF(Z1458="","",CONCATENATE("PRIMARY KEY (""ID""), KEY ""FK_reg_",LOWER(Z1458),"_ID_PAI"" (""ID_PAI""), CONSTRAINT ""FK_reg_",LOWER(Z1458),"_ID_PAI"" FOREIGN KEY (""ID_PAI"") REFERENCES ""reg_",LOWER(Z1458),""" (""ID"")) ENGINE=InnoDB AUTO_INCREMENT=105774 DEFAULT CHARSET=utf8mb4 COLLATE=utf8mb4_0900_ai_ci;"))</f>
        <v>"VL_FRT_LIQ" decimal(15,6) DEFAULT NULL,</v>
      </c>
      <c r="AB1458" s="190" t="str">
        <f t="shared" si="161"/>
        <v>`reg_d140`.`VL_FRT_LIQ`,</v>
      </c>
    </row>
    <row r="1459" spans="1:28" ht="14.5" hidden="1" customHeight="1" x14ac:dyDescent="0.3">
      <c r="J1459" s="187" t="str">
        <f t="shared" si="159"/>
        <v>D140</v>
      </c>
      <c r="K1459" s="181">
        <v>10</v>
      </c>
      <c r="L1459" s="289" t="s">
        <v>1887</v>
      </c>
      <c r="M1459" s="182" t="s">
        <v>1888</v>
      </c>
      <c r="N1459" s="181" t="s">
        <v>32</v>
      </c>
      <c r="O1459" s="181" t="s">
        <v>28</v>
      </c>
      <c r="P1459" s="181">
        <v>2</v>
      </c>
      <c r="Q1459" s="192" t="str">
        <f t="shared" si="160"/>
        <v>Campo</v>
      </c>
      <c r="R1459" s="192" t="s">
        <v>3606</v>
      </c>
      <c r="S1459" s="191" t="str">
        <f t="shared" si="163"/>
        <v/>
      </c>
      <c r="T1459" s="192" t="str">
        <f t="shared" si="164"/>
        <v>&lt;campo posicao="10"&gt;
&lt;coluna&gt;VL_DESP_PORT&lt;/coluna&gt;
&lt;descricao&gt;Valor das despesas portuárias &lt;/descricao&gt;
&lt;tipo&gt;R&lt;/tipo&gt;
&lt;/campo&gt;</v>
      </c>
      <c r="U1459" s="192" t="str">
        <f t="shared" si="162"/>
        <v>&lt;campo posicao="10"&gt;
&lt;coluna&gt;VL_DESP_PORT&lt;/coluna&gt;
&lt;descricao&gt;Valor das despesas portuárias &lt;/descricao&gt;
&lt;tipo&gt;R&lt;/tipo&gt;
&lt;/campo&gt;</v>
      </c>
      <c r="V1459" s="192" t="str">
        <f t="shared" si="165"/>
        <v>{"Column11", "VL_DESP_PORT"},</v>
      </c>
      <c r="W1459" s="191" t="str">
        <f>IF(Q1459="Campo","@Campos(posicao = "&amp;K1459&amp;", tipo = '"&amp;R1459&amp;"')@Column(name = """&amp;L1459&amp;""")"&amp;IF(R1459="D","@Temporal(TemporalType.DATE)","")&amp;"private "&amp;VLOOKUP(TEXT(R1459,"@"),Apoio!A:B,2,0)&amp;" "&amp;SUBSTITUTE(LOWER(LEFT(L1459,1))&amp;RIGHT(PROPER(L1459),LEN(L1459)-1),"_","")&amp;";",IF(ISNUMBER(Q1459),IF(R1459="R","@Entity@Table(name = ""reg_"&amp;LOWER(J1459)&amp;""")@XmlRootElement","")&amp;VLOOKUP(J1459,Blocos!D:I,6,0)&amp;Apoio!$E$1&amp;Y1459,""))</f>
        <v>@Campos(posicao = 10, tipo = 'R')@Column(name = "VL_DESP_PORT")private BigDecimal vlDespPort;</v>
      </c>
      <c r="X1459" s="190" t="str">
        <f>IF(ISNUMBER(Q1459),COUNTIF(Blocos!G:G,J1459),"")</f>
        <v/>
      </c>
      <c r="Y1459" s="190" t="str">
        <f>IF(OR(X1459=0,X1459=""),"",VLOOKUP(SUMIFS(Blocos!A:A,Blocos!H:H,'EFD REGISTROS e Campos (2)'!X1459,Blocos!G:G,'EFD REGISTROS e Campos (2)'!J1459),Blocos!A:L,12,0))</f>
        <v/>
      </c>
      <c r="Z1459" s="190" t="str">
        <f>IF(ISNUMBER(Q1460),VLOOKUP(J1459,Blocos!D:G,4,0),"")</f>
        <v/>
      </c>
      <c r="AA1459" s="190" t="str">
        <f>IF(ISNUMBER(Q1459),CONCATENATE("CREATE TABLE ""reg_",LOWER(J1459),""" (""ID"" bigint NOT NULL AUTO_INCREMENT,  ""HASHFILE"" varchar(255) DEFAULT NULL, ""ID_PAI"" bigint NOT NULL,"),IF(Q1459="Campo",CONCATENATE("""",L1459,""" ",VLOOKUP(R1459,Apoio!A:C,3,0)),""))&amp;IF(Z1459="","",CONCATENATE("PRIMARY KEY (""ID""), KEY ""FK_reg_",LOWER(Z1459),"_ID_PAI"" (""ID_PAI""), CONSTRAINT ""FK_reg_",LOWER(Z1459),"_ID_PAI"" FOREIGN KEY (""ID_PAI"") REFERENCES ""reg_",LOWER(Z1459),""" (""ID"")) ENGINE=InnoDB AUTO_INCREMENT=105774 DEFAULT CHARSET=utf8mb4 COLLATE=utf8mb4_0900_ai_ci;"))</f>
        <v>"VL_DESP_PORT" decimal(15,6) DEFAULT NULL,</v>
      </c>
      <c r="AB1459" s="190" t="str">
        <f t="shared" si="161"/>
        <v>`reg_d140`.`VL_DESP_PORT`,</v>
      </c>
    </row>
    <row r="1460" spans="1:28" ht="14.5" hidden="1" customHeight="1" x14ac:dyDescent="0.3">
      <c r="J1460" s="187" t="str">
        <f t="shared" si="159"/>
        <v>D140</v>
      </c>
      <c r="K1460" s="181">
        <v>11</v>
      </c>
      <c r="L1460" s="289" t="s">
        <v>1889</v>
      </c>
      <c r="M1460" s="182" t="s">
        <v>1890</v>
      </c>
      <c r="N1460" s="181" t="s">
        <v>32</v>
      </c>
      <c r="O1460" s="181" t="s">
        <v>28</v>
      </c>
      <c r="P1460" s="181">
        <v>2</v>
      </c>
      <c r="Q1460" s="192" t="str">
        <f t="shared" si="160"/>
        <v>Campo</v>
      </c>
      <c r="R1460" s="192" t="s">
        <v>3606</v>
      </c>
      <c r="S1460" s="191" t="str">
        <f t="shared" si="163"/>
        <v/>
      </c>
      <c r="T1460" s="192" t="str">
        <f t="shared" si="164"/>
        <v>&lt;campo posicao="11"&gt;
&lt;coluna&gt;VL_DESP_CAR_DESC&lt;/coluna&gt;
&lt;descricao&gt;Valor das despesas com carga e descarga&lt;/descricao&gt;
&lt;tipo&gt;R&lt;/tipo&gt;
&lt;/campo&gt;</v>
      </c>
      <c r="U1460" s="192" t="str">
        <f t="shared" si="162"/>
        <v>&lt;campo posicao="11"&gt;
&lt;coluna&gt;VL_DESP_CAR_DESC&lt;/coluna&gt;
&lt;descricao&gt;Valor das despesas com carga e descarga&lt;/descricao&gt;
&lt;tipo&gt;R&lt;/tipo&gt;
&lt;/campo&gt;</v>
      </c>
      <c r="V1460" s="192" t="str">
        <f t="shared" si="165"/>
        <v>{"Column12", "VL_DESP_CAR_DESC"},</v>
      </c>
      <c r="W1460" s="191" t="str">
        <f>IF(Q1460="Campo","@Campos(posicao = "&amp;K1460&amp;", tipo = '"&amp;R1460&amp;"')@Column(name = """&amp;L1460&amp;""")"&amp;IF(R1460="D","@Temporal(TemporalType.DATE)","")&amp;"private "&amp;VLOOKUP(TEXT(R1460,"@"),Apoio!A:B,2,0)&amp;" "&amp;SUBSTITUTE(LOWER(LEFT(L1460,1))&amp;RIGHT(PROPER(L1460),LEN(L1460)-1),"_","")&amp;";",IF(ISNUMBER(Q1460),IF(R1460="R","@Entity@Table(name = ""reg_"&amp;LOWER(J1460)&amp;""")@XmlRootElement","")&amp;VLOOKUP(J1460,Blocos!D:I,6,0)&amp;Apoio!$E$1&amp;Y1460,""))</f>
        <v>@Campos(posicao = 11, tipo = 'R')@Column(name = "VL_DESP_CAR_DESC")private BigDecimal vlDespCarDesc;</v>
      </c>
      <c r="X1460" s="190" t="str">
        <f>IF(ISNUMBER(Q1460),COUNTIF(Blocos!G:G,J1460),"")</f>
        <v/>
      </c>
      <c r="Y1460" s="190" t="str">
        <f>IF(OR(X1460=0,X1460=""),"",VLOOKUP(SUMIFS(Blocos!A:A,Blocos!H:H,'EFD REGISTROS e Campos (2)'!X1460,Blocos!G:G,'EFD REGISTROS e Campos (2)'!J1460),Blocos!A:L,12,0))</f>
        <v/>
      </c>
      <c r="Z1460" s="190" t="str">
        <f>IF(ISNUMBER(Q1461),VLOOKUP(J1460,Blocos!D:G,4,0),"")</f>
        <v/>
      </c>
      <c r="AA1460" s="190" t="str">
        <f>IF(ISNUMBER(Q1460),CONCATENATE("CREATE TABLE ""reg_",LOWER(J1460),""" (""ID"" bigint NOT NULL AUTO_INCREMENT,  ""HASHFILE"" varchar(255) DEFAULT NULL, ""ID_PAI"" bigint NOT NULL,"),IF(Q1460="Campo",CONCATENATE("""",L1460,""" ",VLOOKUP(R1460,Apoio!A:C,3,0)),""))&amp;IF(Z1460="","",CONCATENATE("PRIMARY KEY (""ID""), KEY ""FK_reg_",LOWER(Z1460),"_ID_PAI"" (""ID_PAI""), CONSTRAINT ""FK_reg_",LOWER(Z1460),"_ID_PAI"" FOREIGN KEY (""ID_PAI"") REFERENCES ""reg_",LOWER(Z1460),""" (""ID"")) ENGINE=InnoDB AUTO_INCREMENT=105774 DEFAULT CHARSET=utf8mb4 COLLATE=utf8mb4_0900_ai_ci;"))</f>
        <v>"VL_DESP_CAR_DESC" decimal(15,6) DEFAULT NULL,</v>
      </c>
      <c r="AB1460" s="190" t="str">
        <f t="shared" si="161"/>
        <v>`reg_d140`.`VL_DESP_CAR_DESC`,</v>
      </c>
    </row>
    <row r="1461" spans="1:28" ht="14.5" hidden="1" customHeight="1" x14ac:dyDescent="0.3">
      <c r="J1461" s="187" t="str">
        <f t="shared" si="159"/>
        <v>D140</v>
      </c>
      <c r="K1461" s="181">
        <v>12</v>
      </c>
      <c r="L1461" s="289" t="s">
        <v>1842</v>
      </c>
      <c r="M1461" s="182" t="s">
        <v>1705</v>
      </c>
      <c r="N1461" s="181" t="s">
        <v>32</v>
      </c>
      <c r="O1461" s="181" t="s">
        <v>28</v>
      </c>
      <c r="P1461" s="181">
        <v>2</v>
      </c>
      <c r="Q1461" s="192" t="str">
        <f t="shared" si="160"/>
        <v>Campo</v>
      </c>
      <c r="R1461" s="192" t="s">
        <v>3606</v>
      </c>
      <c r="S1461" s="191" t="str">
        <f t="shared" si="163"/>
        <v/>
      </c>
      <c r="T1461" s="192" t="str">
        <f t="shared" si="164"/>
        <v>&lt;campo posicao="12"&gt;
&lt;coluna&gt;VL_OUT&lt;/coluna&gt;
&lt;descricao&gt;Outros valores&lt;/descricao&gt;
&lt;tipo&gt;R&lt;/tipo&gt;
&lt;/campo&gt;</v>
      </c>
      <c r="U1461" s="192" t="str">
        <f t="shared" si="162"/>
        <v>&lt;campo posicao="12"&gt;
&lt;coluna&gt;VL_OUT&lt;/coluna&gt;
&lt;descricao&gt;Outros valores&lt;/descricao&gt;
&lt;tipo&gt;R&lt;/tipo&gt;
&lt;/campo&gt;</v>
      </c>
      <c r="V1461" s="192" t="str">
        <f t="shared" si="165"/>
        <v>{"Column13", "VL_OUT"},</v>
      </c>
      <c r="W1461" s="191" t="str">
        <f>IF(Q1461="Campo","@Campos(posicao = "&amp;K1461&amp;", tipo = '"&amp;R1461&amp;"')@Column(name = """&amp;L1461&amp;""")"&amp;IF(R1461="D","@Temporal(TemporalType.DATE)","")&amp;"private "&amp;VLOOKUP(TEXT(R1461,"@"),Apoio!A:B,2,0)&amp;" "&amp;SUBSTITUTE(LOWER(LEFT(L1461,1))&amp;RIGHT(PROPER(L1461),LEN(L1461)-1),"_","")&amp;";",IF(ISNUMBER(Q1461),IF(R1461="R","@Entity@Table(name = ""reg_"&amp;LOWER(J1461)&amp;""")@XmlRootElement","")&amp;VLOOKUP(J1461,Blocos!D:I,6,0)&amp;Apoio!$E$1&amp;Y1461,""))</f>
        <v>@Campos(posicao = 12, tipo = 'R')@Column(name = "VL_OUT")private BigDecimal vlOut;</v>
      </c>
      <c r="X1461" s="190" t="str">
        <f>IF(ISNUMBER(Q1461),COUNTIF(Blocos!G:G,J1461),"")</f>
        <v/>
      </c>
      <c r="Y1461" s="190" t="str">
        <f>IF(OR(X1461=0,X1461=""),"",VLOOKUP(SUMIFS(Blocos!A:A,Blocos!H:H,'EFD REGISTROS e Campos (2)'!X1461,Blocos!G:G,'EFD REGISTROS e Campos (2)'!J1461),Blocos!A:L,12,0))</f>
        <v/>
      </c>
      <c r="Z1461" s="190" t="str">
        <f>IF(ISNUMBER(Q1462),VLOOKUP(J1461,Blocos!D:G,4,0),"")</f>
        <v/>
      </c>
      <c r="AA1461" s="190" t="str">
        <f>IF(ISNUMBER(Q1461),CONCATENATE("CREATE TABLE ""reg_",LOWER(J1461),""" (""ID"" bigint NOT NULL AUTO_INCREMENT,  ""HASHFILE"" varchar(255) DEFAULT NULL, ""ID_PAI"" bigint NOT NULL,"),IF(Q1461="Campo",CONCATENATE("""",L1461,""" ",VLOOKUP(R1461,Apoio!A:C,3,0)),""))&amp;IF(Z1461="","",CONCATENATE("PRIMARY KEY (""ID""), KEY ""FK_reg_",LOWER(Z1461),"_ID_PAI"" (""ID_PAI""), CONSTRAINT ""FK_reg_",LOWER(Z1461),"_ID_PAI"" FOREIGN KEY (""ID_PAI"") REFERENCES ""reg_",LOWER(Z1461),""" (""ID"")) ENGINE=InnoDB AUTO_INCREMENT=105774 DEFAULT CHARSET=utf8mb4 COLLATE=utf8mb4_0900_ai_ci;"))</f>
        <v>"VL_OUT" decimal(15,6) DEFAULT NULL,</v>
      </c>
      <c r="AB1461" s="190" t="str">
        <f t="shared" si="161"/>
        <v>`reg_d140`.`VL_OUT`,</v>
      </c>
    </row>
    <row r="1462" spans="1:28" ht="14.5" hidden="1" customHeight="1" x14ac:dyDescent="0.3">
      <c r="J1462" s="187" t="str">
        <f t="shared" si="159"/>
        <v>D140</v>
      </c>
      <c r="K1462" s="181">
        <v>13</v>
      </c>
      <c r="L1462" s="289" t="s">
        <v>1891</v>
      </c>
      <c r="M1462" s="182" t="s">
        <v>1892</v>
      </c>
      <c r="N1462" s="181" t="s">
        <v>32</v>
      </c>
      <c r="O1462" s="181" t="s">
        <v>28</v>
      </c>
      <c r="P1462" s="181">
        <v>2</v>
      </c>
      <c r="Q1462" s="192" t="str">
        <f t="shared" si="160"/>
        <v>Campo</v>
      </c>
      <c r="R1462" s="192" t="s">
        <v>3606</v>
      </c>
      <c r="S1462" s="191" t="str">
        <f t="shared" si="163"/>
        <v/>
      </c>
      <c r="T1462" s="192" t="str">
        <f t="shared" si="164"/>
        <v>&lt;campo posicao="13"&gt;
&lt;coluna&gt;VL_FRT_BRT&lt;/coluna&gt;
&lt;descricao&gt;Valor bruto do frete&lt;/descricao&gt;
&lt;tipo&gt;R&lt;/tipo&gt;
&lt;/campo&gt;</v>
      </c>
      <c r="U1462" s="192" t="str">
        <f t="shared" si="162"/>
        <v>&lt;campo posicao="13"&gt;
&lt;coluna&gt;VL_FRT_BRT&lt;/coluna&gt;
&lt;descricao&gt;Valor bruto do frete&lt;/descricao&gt;
&lt;tipo&gt;R&lt;/tipo&gt;
&lt;/campo&gt;</v>
      </c>
      <c r="V1462" s="192" t="str">
        <f t="shared" si="165"/>
        <v>{"Column14", "VL_FRT_BRT"},</v>
      </c>
      <c r="W1462" s="191" t="str">
        <f>IF(Q1462="Campo","@Campos(posicao = "&amp;K1462&amp;", tipo = '"&amp;R1462&amp;"')@Column(name = """&amp;L1462&amp;""")"&amp;IF(R1462="D","@Temporal(TemporalType.DATE)","")&amp;"private "&amp;VLOOKUP(TEXT(R1462,"@"),Apoio!A:B,2,0)&amp;" "&amp;SUBSTITUTE(LOWER(LEFT(L1462,1))&amp;RIGHT(PROPER(L1462),LEN(L1462)-1),"_","")&amp;";",IF(ISNUMBER(Q1462),IF(R1462="R","@Entity@Table(name = ""reg_"&amp;LOWER(J1462)&amp;""")@XmlRootElement","")&amp;VLOOKUP(J1462,Blocos!D:I,6,0)&amp;Apoio!$E$1&amp;Y1462,""))</f>
        <v>@Campos(posicao = 13, tipo = 'R')@Column(name = "VL_FRT_BRT")private BigDecimal vlFrtBrt;</v>
      </c>
      <c r="X1462" s="190" t="str">
        <f>IF(ISNUMBER(Q1462),COUNTIF(Blocos!G:G,J1462),"")</f>
        <v/>
      </c>
      <c r="Y1462" s="190" t="str">
        <f>IF(OR(X1462=0,X1462=""),"",VLOOKUP(SUMIFS(Blocos!A:A,Blocos!H:H,'EFD REGISTROS e Campos (2)'!X1462,Blocos!G:G,'EFD REGISTROS e Campos (2)'!J1462),Blocos!A:L,12,0))</f>
        <v/>
      </c>
      <c r="Z1462" s="190" t="str">
        <f>IF(ISNUMBER(Q1463),VLOOKUP(J1462,Blocos!D:G,4,0),"")</f>
        <v/>
      </c>
      <c r="AA1462" s="190" t="str">
        <f>IF(ISNUMBER(Q1462),CONCATENATE("CREATE TABLE ""reg_",LOWER(J1462),""" (""ID"" bigint NOT NULL AUTO_INCREMENT,  ""HASHFILE"" varchar(255) DEFAULT NULL, ""ID_PAI"" bigint NOT NULL,"),IF(Q1462="Campo",CONCATENATE("""",L1462,""" ",VLOOKUP(R1462,Apoio!A:C,3,0)),""))&amp;IF(Z1462="","",CONCATENATE("PRIMARY KEY (""ID""), KEY ""FK_reg_",LOWER(Z1462),"_ID_PAI"" (""ID_PAI""), CONSTRAINT ""FK_reg_",LOWER(Z1462),"_ID_PAI"" FOREIGN KEY (""ID_PAI"") REFERENCES ""reg_",LOWER(Z1462),""" (""ID"")) ENGINE=InnoDB AUTO_INCREMENT=105774 DEFAULT CHARSET=utf8mb4 COLLATE=utf8mb4_0900_ai_ci;"))</f>
        <v>"VL_FRT_BRT" decimal(15,6) DEFAULT NULL,</v>
      </c>
      <c r="AB1462" s="190" t="str">
        <f t="shared" si="161"/>
        <v>`reg_d140`.`VL_FRT_BRT`,</v>
      </c>
    </row>
    <row r="1463" spans="1:28" ht="14.5" hidden="1" customHeight="1" x14ac:dyDescent="0.3">
      <c r="J1463" s="187" t="str">
        <f t="shared" si="159"/>
        <v>D140</v>
      </c>
      <c r="K1463" s="181">
        <v>14</v>
      </c>
      <c r="L1463" s="289" t="s">
        <v>1893</v>
      </c>
      <c r="M1463" s="182" t="s">
        <v>1894</v>
      </c>
      <c r="N1463" s="181" t="s">
        <v>32</v>
      </c>
      <c r="O1463" s="181" t="s">
        <v>28</v>
      </c>
      <c r="P1463" s="181">
        <v>2</v>
      </c>
      <c r="Q1463" s="192" t="str">
        <f t="shared" si="160"/>
        <v>Campo</v>
      </c>
      <c r="R1463" s="192" t="s">
        <v>3606</v>
      </c>
      <c r="S1463" s="191" t="str">
        <f t="shared" si="163"/>
        <v/>
      </c>
      <c r="T1463" s="192" t="str">
        <f t="shared" si="164"/>
        <v>&lt;campo posicao="14"&gt;
&lt;coluna&gt;VL_FRT_MM&lt;/coluna&gt;
&lt;descricao&gt;Valor adicional do frete para renovação da Marinha Mercante&lt;/descricao&gt;
&lt;tipo&gt;R&lt;/tipo&gt;
&lt;/campo&gt;</v>
      </c>
      <c r="U1463" s="192" t="str">
        <f t="shared" si="162"/>
        <v>&lt;campo posicao="14"&gt;
&lt;coluna&gt;VL_FRT_MM&lt;/coluna&gt;
&lt;descricao&gt;Valor adicional do frete para renovação da Marinha Mercante&lt;/descricao&gt;
&lt;tipo&gt;R&lt;/tipo&gt;
&lt;/campo&gt;</v>
      </c>
      <c r="V1463" s="192" t="str">
        <f t="shared" si="165"/>
        <v>{"Column15", "VL_FRT_MM"},</v>
      </c>
      <c r="W1463" s="191" t="str">
        <f>IF(Q1463="Campo","@Campos(posicao = "&amp;K1463&amp;", tipo = '"&amp;R1463&amp;"')@Column(name = """&amp;L1463&amp;""")"&amp;IF(R1463="D","@Temporal(TemporalType.DATE)","")&amp;"private "&amp;VLOOKUP(TEXT(R1463,"@"),Apoio!A:B,2,0)&amp;" "&amp;SUBSTITUTE(LOWER(LEFT(L1463,1))&amp;RIGHT(PROPER(L1463),LEN(L1463)-1),"_","")&amp;";",IF(ISNUMBER(Q1463),IF(R1463="R","@Entity@Table(name = ""reg_"&amp;LOWER(J1463)&amp;""")@XmlRootElement","")&amp;VLOOKUP(J1463,Blocos!D:I,6,0)&amp;Apoio!$E$1&amp;Y1463,""))</f>
        <v>@Campos(posicao = 14, tipo = 'R')@Column(name = "VL_FRT_MM")private BigDecimal vlFrtMm;</v>
      </c>
      <c r="X1463" s="190" t="str">
        <f>IF(ISNUMBER(Q1463),COUNTIF(Blocos!G:G,J1463),"")</f>
        <v/>
      </c>
      <c r="Y1463" s="190" t="str">
        <f>IF(OR(X1463=0,X1463=""),"",VLOOKUP(SUMIFS(Blocos!A:A,Blocos!H:H,'EFD REGISTROS e Campos (2)'!X1463,Blocos!G:G,'EFD REGISTROS e Campos (2)'!J1463),Blocos!A:L,12,0))</f>
        <v/>
      </c>
      <c r="Z1463" s="190" t="str">
        <f>IF(ISNUMBER(Q1464),VLOOKUP(J1463,Blocos!D:G,4,0),"")</f>
        <v>D100</v>
      </c>
      <c r="AA1463" s="190" t="str">
        <f>IF(ISNUMBER(Q1463),CONCATENATE("CREATE TABLE ""reg_",LOWER(J1463),""" (""ID"" bigint NOT NULL AUTO_INCREMENT,  ""HASHFILE"" varchar(255) DEFAULT NULL, ""ID_PAI"" bigint NOT NULL,"),IF(Q1463="Campo",CONCATENATE("""",L1463,""" ",VLOOKUP(R1463,Apoio!A:C,3,0)),""))&amp;IF(Z1463="","",CONCATENATE("PRIMARY KEY (""ID""), KEY ""FK_reg_",LOWER(Z1463),"_ID_PAI"" (""ID_PAI""), CONSTRAINT ""FK_reg_",LOWER(Z1463),"_ID_PAI"" FOREIGN KEY (""ID_PAI"") REFERENCES ""reg_",LOWER(Z1463),""" (""ID"")) ENGINE=InnoDB AUTO_INCREMENT=105774 DEFAULT CHARSET=utf8mb4 COLLATE=utf8mb4_0900_ai_ci;"))</f>
        <v>"VL_FRT_MM" decimal(15,6) DEFAULT NULL,PRIMARY KEY ("ID"), KEY "FK_reg_d100_ID_PAI" ("ID_PAI"), CONSTRAINT "FK_reg_d100_ID_PAI" FOREIGN KEY ("ID_PAI") REFERENCES "reg_d100" ("ID")) ENGINE=InnoDB AUTO_INCREMENT=105774 DEFAULT CHARSET=utf8mb4 COLLATE=utf8mb4_0900_ai_ci;</v>
      </c>
      <c r="AB1463" s="190" t="str">
        <f t="shared" si="161"/>
        <v>`reg_d140`.`VL_FRT_MM`,FROM `efdicms`.`reg_d140`;"</v>
      </c>
    </row>
    <row r="1464" spans="1:28" ht="14.5" hidden="1" customHeight="1" collapsed="1" x14ac:dyDescent="0.3">
      <c r="A1464" s="180" t="s">
        <v>115</v>
      </c>
      <c r="E1464" s="180" t="s">
        <v>1895</v>
      </c>
      <c r="I1464" s="180" t="s">
        <v>209</v>
      </c>
      <c r="J1464" s="187" t="str">
        <f t="shared" si="159"/>
        <v>D150</v>
      </c>
      <c r="K1464" s="195" t="s">
        <v>1896</v>
      </c>
      <c r="Q1464" s="192">
        <f t="shared" si="160"/>
        <v>3</v>
      </c>
      <c r="S1464" s="191" t="str">
        <f t="shared" si="163"/>
        <v>&lt;/registro&gt;
&lt;registro codigo="D150" perfil="AB" nivel="3"&gt;</v>
      </c>
      <c r="T1464" s="192" t="str">
        <f t="shared" si="164"/>
        <v/>
      </c>
      <c r="U1464" s="192" t="str">
        <f t="shared" si="162"/>
        <v>&lt;/registro&gt;
&lt;registro codigo="D150" perfil="AB" nivel="3"&gt;</v>
      </c>
      <c r="V1464" s="192" t="str">
        <f t="shared" si="165"/>
        <v/>
      </c>
      <c r="W1464" s="191" t="str">
        <f>IF(Q1464="Campo","@Campos(posicao = "&amp;K1464&amp;", tipo = '"&amp;R1464&amp;"')@Column(name = """&amp;L1464&amp;""")"&amp;IF(R1464="D","@Temporal(TemporalType.DATE)","")&amp;"private "&amp;VLOOKUP(TEXT(R1464,"@"),Apoio!A:B,2,0)&amp;" "&amp;SUBSTITUTE(LOWER(LEFT(L1464,1))&amp;RIGHT(PROPER(L1464),LEN(L1464)-1),"_","")&amp;";",IF(ISNUMBER(Q1464),IF(R1464="R","@Entity@Table(name = ""reg_"&amp;LOWER(J1464)&amp;""")@XmlRootElement","")&amp;VLOOKUP(J1464,Blocos!D:I,6,0)&amp;Apoio!$E$1&amp;Y1464,""))</f>
        <v>@Registros(nivel = 3) public class RegD150 implements Serializable { private static final long serialVersionUID = 1L; @Id @GeneratedValue(strategy = GenerationType.IDENTITY) @Basic(optional = false) @Column(name = "ID" ) private Long id;@OneToOne(fetch = FetchType.LAZY) @JoinColumn(name = "ID_PAI", nullable = false) private RegD100 idPai; public RegD100 getIdPai() {return idPai;}public void setIdPai(Object idPai) {this.idPai = (RegD100) idPai;}public RegD150() { } public RegD150(Long id) { this.id = id; } public RegD150(Long id, RegD100 idPai, long linha, String hash) { this.id = id; this.idPai = idPai; this.linha = linha; this.hash = hash; }public Long getId() { return id; } public void setId(Long id) { this.id = id; }@Basic(optional = false)@Column(name = "LINHA")private long linha;@Basic(optional = false)@Column(name = "HASH")private String hash;</v>
      </c>
      <c r="X1464" s="190">
        <f>IF(ISNUMBER(Q1464),COUNTIF(Blocos!G:G,J1464),"")</f>
        <v>0</v>
      </c>
      <c r="Y1464" s="190" t="str">
        <f>IF(OR(X1464=0,X1464=""),"",VLOOKUP(SUMIFS(Blocos!A:A,Blocos!H:H,'EFD REGISTROS e Campos (2)'!X1464,Blocos!G:G,'EFD REGISTROS e Campos (2)'!J1464),Blocos!A:L,12,0))</f>
        <v/>
      </c>
      <c r="Z1464" s="190" t="str">
        <f>IF(ISNUMBER(Q1465),VLOOKUP(J1464,Blocos!D:G,4,0),"")</f>
        <v/>
      </c>
      <c r="AA1464" s="190" t="str">
        <f>IF(ISNUMBER(Q1464),CONCATENATE("CREATE TABLE ""reg_",LOWER(J1464),""" (""ID"" bigint NOT NULL AUTO_INCREMENT,  ""HASHFILE"" varchar(255) DEFAULT NULL, ""ID_PAI"" bigint NOT NULL,"),IF(Q1464="Campo",CONCATENATE("""",L1464,""" ",VLOOKUP(R1464,Apoio!A:C,3,0)),""))&amp;IF(Z1464="","",CONCATENATE("PRIMARY KEY (""ID""), KEY ""FK_reg_",LOWER(Z1464),"_ID_PAI"" (""ID_PAI""), CONSTRAINT ""FK_reg_",LOWER(Z1464),"_ID_PAI"" FOREIGN KEY (""ID_PAI"") REFERENCES ""reg_",LOWER(Z1464),""" (""ID"")) ENGINE=InnoDB AUTO_INCREMENT=105774 DEFAULT CHARSET=utf8mb4 COLLATE=utf8mb4_0900_ai_ci;"))</f>
        <v>CREATE TABLE "reg_d150" ("ID" bigint NOT NULL AUTO_INCREMENT,  "HASHFILE" varchar(255) DEFAULT NULL, "ID_PAI" bigint NOT NULL,</v>
      </c>
      <c r="AB1464" s="190" t="str">
        <f t="shared" si="161"/>
        <v/>
      </c>
    </row>
    <row r="1465" spans="1:28" ht="14.5" hidden="1" customHeight="1" x14ac:dyDescent="0.3">
      <c r="J1465" s="187" t="str">
        <f t="shared" si="159"/>
        <v>D150</v>
      </c>
      <c r="K1465" s="181">
        <v>1</v>
      </c>
      <c r="L1465" s="289" t="s">
        <v>25</v>
      </c>
      <c r="M1465" s="182" t="s">
        <v>1897</v>
      </c>
      <c r="N1465" s="181" t="s">
        <v>27</v>
      </c>
      <c r="O1465" s="181">
        <v>4</v>
      </c>
      <c r="P1465" s="181" t="s">
        <v>28</v>
      </c>
      <c r="Q1465" s="192" t="str">
        <f t="shared" si="160"/>
        <v>Campo</v>
      </c>
      <c r="R1465" s="192" t="s">
        <v>27</v>
      </c>
      <c r="S1465" s="191" t="str">
        <f t="shared" si="163"/>
        <v/>
      </c>
      <c r="T1465" s="192" t="str">
        <f t="shared" si="164"/>
        <v>&lt;campo posicao="1"&gt;
&lt;coluna&gt;REG&lt;/coluna&gt;
&lt;descricao&gt;Texto fixo contendo "D150"&lt;/descricao&gt;
&lt;tipo&gt;C&lt;/tipo&gt;
&lt;/campo&gt;</v>
      </c>
      <c r="U1465" s="192" t="str">
        <f t="shared" si="162"/>
        <v>&lt;campo posicao="1"&gt;
&lt;coluna&gt;REG&lt;/coluna&gt;
&lt;descricao&gt;Texto fixo contendo "D150"&lt;/descricao&gt;
&lt;tipo&gt;C&lt;/tipo&gt;
&lt;/campo&gt;</v>
      </c>
      <c r="V1465" s="192" t="str">
        <f t="shared" si="165"/>
        <v>{"Column2", "REG"},</v>
      </c>
      <c r="W1465" s="191" t="str">
        <f>IF(Q1465="Campo","@Campos(posicao = "&amp;K1465&amp;", tipo = '"&amp;R1465&amp;"')@Column(name = """&amp;L1465&amp;""")"&amp;IF(R1465="D","@Temporal(TemporalType.DATE)","")&amp;"private "&amp;VLOOKUP(TEXT(R1465,"@"),Apoio!A:B,2,0)&amp;" "&amp;SUBSTITUTE(LOWER(LEFT(L1465,1))&amp;RIGHT(PROPER(L1465),LEN(L1465)-1),"_","")&amp;";",IF(ISNUMBER(Q1465),IF(R1465="R","@Entity@Table(name = ""reg_"&amp;LOWER(J1465)&amp;""")@XmlRootElement","")&amp;VLOOKUP(J1465,Blocos!D:I,6,0)&amp;Apoio!$E$1&amp;Y1465,""))</f>
        <v>@Campos(posicao = 1, tipo = 'C')@Column(name = "REG")private String reg;</v>
      </c>
      <c r="X1465" s="190" t="str">
        <f>IF(ISNUMBER(Q1465),COUNTIF(Blocos!G:G,J1465),"")</f>
        <v/>
      </c>
      <c r="Y1465" s="190" t="str">
        <f>IF(OR(X1465=0,X1465=""),"",VLOOKUP(SUMIFS(Blocos!A:A,Blocos!H:H,'EFD REGISTROS e Campos (2)'!X1465,Blocos!G:G,'EFD REGISTROS e Campos (2)'!J1465),Blocos!A:L,12,0))</f>
        <v/>
      </c>
      <c r="Z1465" s="190" t="str">
        <f>IF(ISNUMBER(Q1466),VLOOKUP(J1465,Blocos!D:G,4,0),"")</f>
        <v/>
      </c>
      <c r="AA1465" s="190" t="str">
        <f>IF(ISNUMBER(Q1465),CONCATENATE("CREATE TABLE ""reg_",LOWER(J1465),""" (""ID"" bigint NOT NULL AUTO_INCREMENT,  ""HASHFILE"" varchar(255) DEFAULT NULL, ""ID_PAI"" bigint NOT NULL,"),IF(Q1465="Campo",CONCATENATE("""",L1465,""" ",VLOOKUP(R1465,Apoio!A:C,3,0)),""))&amp;IF(Z1465="","",CONCATENATE("PRIMARY KEY (""ID""), KEY ""FK_reg_",LOWER(Z1465),"_ID_PAI"" (""ID_PAI""), CONSTRAINT ""FK_reg_",LOWER(Z1465),"_ID_PAI"" FOREIGN KEY (""ID_PAI"") REFERENCES ""reg_",LOWER(Z1465),""" (""ID"")) ENGINE=InnoDB AUTO_INCREMENT=105774 DEFAULT CHARSET=utf8mb4 COLLATE=utf8mb4_0900_ai_ci;"))</f>
        <v>"REG" varchar(255) DEFAULT NULL,</v>
      </c>
      <c r="AB1465" s="190" t="str">
        <f t="shared" si="161"/>
        <v>USE `efdicms`;SELECT `reg_d150`.`REG`,</v>
      </c>
    </row>
    <row r="1466" spans="1:28" ht="14.5" hidden="1" customHeight="1" x14ac:dyDescent="0.3">
      <c r="J1466" s="187" t="str">
        <f t="shared" si="159"/>
        <v>D150</v>
      </c>
      <c r="K1466" s="181">
        <v>2</v>
      </c>
      <c r="L1466" s="289" t="s">
        <v>1832</v>
      </c>
      <c r="M1466" s="182" t="s">
        <v>1846</v>
      </c>
      <c r="N1466" s="181" t="s">
        <v>27</v>
      </c>
      <c r="O1466" s="181" t="s">
        <v>59</v>
      </c>
      <c r="P1466" s="181" t="s">
        <v>28</v>
      </c>
      <c r="Q1466" s="192" t="str">
        <f t="shared" si="160"/>
        <v>Campo</v>
      </c>
      <c r="R1466" s="192" t="s">
        <v>27</v>
      </c>
      <c r="S1466" s="191" t="str">
        <f t="shared" si="163"/>
        <v/>
      </c>
      <c r="T1466" s="192" t="str">
        <f t="shared" si="164"/>
        <v>&lt;campo posicao="2"&gt;
&lt;coluna&gt;COD_MUN_ORIG&lt;/coluna&gt;
&lt;descricao&gt;Código do município de origem do serviço, conforme a tabela IBGE(Preencher com 9999999, se Exterior)&lt;/descricao&gt;
&lt;tipo&gt;C&lt;/tipo&gt;
&lt;/campo&gt;</v>
      </c>
      <c r="U1466" s="192" t="str">
        <f t="shared" si="162"/>
        <v>&lt;campo posicao="2"&gt;
&lt;coluna&gt;COD_MUN_ORIG&lt;/coluna&gt;
&lt;descricao&gt;Código do município de origem do serviço, conforme a tabela IBGE(Preencher com 9999999, se Exterior)&lt;/descricao&gt;
&lt;tipo&gt;C&lt;/tipo&gt;
&lt;/campo&gt;</v>
      </c>
      <c r="V1466" s="192" t="str">
        <f t="shared" si="165"/>
        <v>{"Column3", "COD_MUN_ORIG"},</v>
      </c>
      <c r="W1466" s="191" t="str">
        <f>IF(Q1466="Campo","@Campos(posicao = "&amp;K1466&amp;", tipo = '"&amp;R1466&amp;"')@Column(name = """&amp;L1466&amp;""")"&amp;IF(R1466="D","@Temporal(TemporalType.DATE)","")&amp;"private "&amp;VLOOKUP(TEXT(R1466,"@"),Apoio!A:B,2,0)&amp;" "&amp;SUBSTITUTE(LOWER(LEFT(L1466,1))&amp;RIGHT(PROPER(L1466),LEN(L1466)-1),"_","")&amp;";",IF(ISNUMBER(Q1466),IF(R1466="R","@Entity@Table(name = ""reg_"&amp;LOWER(J1466)&amp;""")@XmlRootElement","")&amp;VLOOKUP(J1466,Blocos!D:I,6,0)&amp;Apoio!$E$1&amp;Y1466,""))</f>
        <v>@Campos(posicao = 2, tipo = 'C')@Column(name = "COD_MUN_ORIG")private String codMunOrig;</v>
      </c>
      <c r="X1466" s="190" t="str">
        <f>IF(ISNUMBER(Q1466),COUNTIF(Blocos!G:G,J1466),"")</f>
        <v/>
      </c>
      <c r="Y1466" s="190" t="str">
        <f>IF(OR(X1466=0,X1466=""),"",VLOOKUP(SUMIFS(Blocos!A:A,Blocos!H:H,'EFD REGISTROS e Campos (2)'!X1466,Blocos!G:G,'EFD REGISTROS e Campos (2)'!J1466),Blocos!A:L,12,0))</f>
        <v/>
      </c>
      <c r="Z1466" s="190" t="str">
        <f>IF(ISNUMBER(Q1467),VLOOKUP(J1466,Blocos!D:G,4,0),"")</f>
        <v/>
      </c>
      <c r="AA1466" s="190" t="str">
        <f>IF(ISNUMBER(Q1466),CONCATENATE("CREATE TABLE ""reg_",LOWER(J1466),""" (""ID"" bigint NOT NULL AUTO_INCREMENT,  ""HASHFILE"" varchar(255) DEFAULT NULL, ""ID_PAI"" bigint NOT NULL,"),IF(Q1466="Campo",CONCATENATE("""",L1466,""" ",VLOOKUP(R1466,Apoio!A:C,3,0)),""))&amp;IF(Z1466="","",CONCATENATE("PRIMARY KEY (""ID""), KEY ""FK_reg_",LOWER(Z1466),"_ID_PAI"" (""ID_PAI""), CONSTRAINT ""FK_reg_",LOWER(Z1466),"_ID_PAI"" FOREIGN KEY (""ID_PAI"") REFERENCES ""reg_",LOWER(Z1466),""" (""ID"")) ENGINE=InnoDB AUTO_INCREMENT=105774 DEFAULT CHARSET=utf8mb4 COLLATE=utf8mb4_0900_ai_ci;"))</f>
        <v>"COD_MUN_ORIG" varchar(255) DEFAULT NULL,</v>
      </c>
      <c r="AB1466" s="190" t="str">
        <f t="shared" si="161"/>
        <v>`reg_d150`.`COD_MUN_ORIG`,</v>
      </c>
    </row>
    <row r="1467" spans="1:28" ht="14.5" hidden="1" customHeight="1" x14ac:dyDescent="0.3">
      <c r="J1467" s="187" t="str">
        <f t="shared" si="159"/>
        <v>D150</v>
      </c>
      <c r="K1467" s="181">
        <v>3</v>
      </c>
      <c r="L1467" s="289" t="s">
        <v>1661</v>
      </c>
      <c r="M1467" s="182" t="s">
        <v>1848</v>
      </c>
      <c r="N1467" s="181" t="s">
        <v>27</v>
      </c>
      <c r="O1467" s="181" t="s">
        <v>59</v>
      </c>
      <c r="P1467" s="181" t="s">
        <v>28</v>
      </c>
      <c r="Q1467" s="192" t="str">
        <f t="shared" si="160"/>
        <v>Campo</v>
      </c>
      <c r="R1467" s="192" t="s">
        <v>27</v>
      </c>
      <c r="S1467" s="191" t="str">
        <f t="shared" si="163"/>
        <v/>
      </c>
      <c r="T1467" s="192" t="str">
        <f t="shared" si="164"/>
        <v>&lt;campo posicao="3"&gt;
&lt;coluna&gt;COD_MUN_DEST&lt;/coluna&gt;
&lt;descricao&gt;Código do município de destino, conforme a tabela IBGE(Preencher com 9999999, se Exterior)&lt;/descricao&gt;
&lt;tipo&gt;C&lt;/tipo&gt;
&lt;/campo&gt;</v>
      </c>
      <c r="U1467" s="192" t="str">
        <f t="shared" si="162"/>
        <v>&lt;campo posicao="3"&gt;
&lt;coluna&gt;COD_MUN_DEST&lt;/coluna&gt;
&lt;descricao&gt;Código do município de destino, conforme a tabela IBGE(Preencher com 9999999, se Exterior)&lt;/descricao&gt;
&lt;tipo&gt;C&lt;/tipo&gt;
&lt;/campo&gt;</v>
      </c>
      <c r="V1467" s="192" t="str">
        <f t="shared" si="165"/>
        <v>{"Column4", "COD_MUN_DEST"},</v>
      </c>
      <c r="W1467" s="191" t="str">
        <f>IF(Q1467="Campo","@Campos(posicao = "&amp;K1467&amp;", tipo = '"&amp;R1467&amp;"')@Column(name = """&amp;L1467&amp;""")"&amp;IF(R1467="D","@Temporal(TemporalType.DATE)","")&amp;"private "&amp;VLOOKUP(TEXT(R1467,"@"),Apoio!A:B,2,0)&amp;" "&amp;SUBSTITUTE(LOWER(LEFT(L1467,1))&amp;RIGHT(PROPER(L1467),LEN(L1467)-1),"_","")&amp;";",IF(ISNUMBER(Q1467),IF(R1467="R","@Entity@Table(name = ""reg_"&amp;LOWER(J1467)&amp;""")@XmlRootElement","")&amp;VLOOKUP(J1467,Blocos!D:I,6,0)&amp;Apoio!$E$1&amp;Y1467,""))</f>
        <v>@Campos(posicao = 3, tipo = 'C')@Column(name = "COD_MUN_DEST")private String codMunDest;</v>
      </c>
      <c r="X1467" s="190" t="str">
        <f>IF(ISNUMBER(Q1467),COUNTIF(Blocos!G:G,J1467),"")</f>
        <v/>
      </c>
      <c r="Y1467" s="190" t="str">
        <f>IF(OR(X1467=0,X1467=""),"",VLOOKUP(SUMIFS(Blocos!A:A,Blocos!H:H,'EFD REGISTROS e Campos (2)'!X1467,Blocos!G:G,'EFD REGISTROS e Campos (2)'!J1467),Blocos!A:L,12,0))</f>
        <v/>
      </c>
      <c r="Z1467" s="190" t="str">
        <f>IF(ISNUMBER(Q1468),VLOOKUP(J1467,Blocos!D:G,4,0),"")</f>
        <v/>
      </c>
      <c r="AA1467" s="190" t="str">
        <f>IF(ISNUMBER(Q1467),CONCATENATE("CREATE TABLE ""reg_",LOWER(J1467),""" (""ID"" bigint NOT NULL AUTO_INCREMENT,  ""HASHFILE"" varchar(255) DEFAULT NULL, ""ID_PAI"" bigint NOT NULL,"),IF(Q1467="Campo",CONCATENATE("""",L1467,""" ",VLOOKUP(R1467,Apoio!A:C,3,0)),""))&amp;IF(Z1467="","",CONCATENATE("PRIMARY KEY (""ID""), KEY ""FK_reg_",LOWER(Z1467),"_ID_PAI"" (""ID_PAI""), CONSTRAINT ""FK_reg_",LOWER(Z1467),"_ID_PAI"" FOREIGN KEY (""ID_PAI"") REFERENCES ""reg_",LOWER(Z1467),""" (""ID"")) ENGINE=InnoDB AUTO_INCREMENT=105774 DEFAULT CHARSET=utf8mb4 COLLATE=utf8mb4_0900_ai_ci;"))</f>
        <v>"COD_MUN_DEST" varchar(255) DEFAULT NULL,</v>
      </c>
      <c r="AB1467" s="190" t="str">
        <f t="shared" si="161"/>
        <v>`reg_d150`.`COD_MUN_DEST`,</v>
      </c>
    </row>
    <row r="1468" spans="1:28" ht="14.5" hidden="1" customHeight="1" x14ac:dyDescent="0.3">
      <c r="J1468" s="187" t="str">
        <f t="shared" si="159"/>
        <v>D150</v>
      </c>
      <c r="K1468" s="181">
        <v>4</v>
      </c>
      <c r="L1468" s="289" t="s">
        <v>771</v>
      </c>
      <c r="M1468" s="182" t="s">
        <v>1898</v>
      </c>
      <c r="N1468" s="181" t="s">
        <v>27</v>
      </c>
      <c r="O1468" s="181" t="s">
        <v>28</v>
      </c>
      <c r="P1468" s="181" t="s">
        <v>28</v>
      </c>
      <c r="Q1468" s="192" t="str">
        <f t="shared" si="160"/>
        <v>Campo</v>
      </c>
      <c r="R1468" s="192" t="s">
        <v>27</v>
      </c>
      <c r="S1468" s="191" t="str">
        <f t="shared" si="163"/>
        <v/>
      </c>
      <c r="T1468" s="192" t="str">
        <f t="shared" si="164"/>
        <v>&lt;campo posicao="4"&gt;
&lt;coluna&gt;VEIC_ID&lt;/coluna&gt;
&lt;descricao&gt;Identificação da aeronave (DAC)&lt;/descricao&gt;
&lt;tipo&gt;C&lt;/tipo&gt;
&lt;/campo&gt;</v>
      </c>
      <c r="U1468" s="192" t="str">
        <f t="shared" si="162"/>
        <v>&lt;campo posicao="4"&gt;
&lt;coluna&gt;VEIC_ID&lt;/coluna&gt;
&lt;descricao&gt;Identificação da aeronave (DAC)&lt;/descricao&gt;
&lt;tipo&gt;C&lt;/tipo&gt;
&lt;/campo&gt;</v>
      </c>
      <c r="V1468" s="192" t="str">
        <f t="shared" si="165"/>
        <v>{"Column5", "VEIC_ID"},</v>
      </c>
      <c r="W1468" s="191" t="str">
        <f>IF(Q1468="Campo","@Campos(posicao = "&amp;K1468&amp;", tipo = '"&amp;R1468&amp;"')@Column(name = """&amp;L1468&amp;""")"&amp;IF(R1468="D","@Temporal(TemporalType.DATE)","")&amp;"private "&amp;VLOOKUP(TEXT(R1468,"@"),Apoio!A:B,2,0)&amp;" "&amp;SUBSTITUTE(LOWER(LEFT(L1468,1))&amp;RIGHT(PROPER(L1468),LEN(L1468)-1),"_","")&amp;";",IF(ISNUMBER(Q1468),IF(R1468="R","@Entity@Table(name = ""reg_"&amp;LOWER(J1468)&amp;""")@XmlRootElement","")&amp;VLOOKUP(J1468,Blocos!D:I,6,0)&amp;Apoio!$E$1&amp;Y1468,""))</f>
        <v>@Campos(posicao = 4, tipo = 'C')@Column(name = "VEIC_ID")private String veicId;</v>
      </c>
      <c r="X1468" s="190" t="str">
        <f>IF(ISNUMBER(Q1468),COUNTIF(Blocos!G:G,J1468),"")</f>
        <v/>
      </c>
      <c r="Y1468" s="190" t="str">
        <f>IF(OR(X1468=0,X1468=""),"",VLOOKUP(SUMIFS(Blocos!A:A,Blocos!H:H,'EFD REGISTROS e Campos (2)'!X1468,Blocos!G:G,'EFD REGISTROS e Campos (2)'!J1468),Blocos!A:L,12,0))</f>
        <v/>
      </c>
      <c r="Z1468" s="190" t="str">
        <f>IF(ISNUMBER(Q1469),VLOOKUP(J1468,Blocos!D:G,4,0),"")</f>
        <v/>
      </c>
      <c r="AA1468" s="190" t="str">
        <f>IF(ISNUMBER(Q1468),CONCATENATE("CREATE TABLE ""reg_",LOWER(J1468),""" (""ID"" bigint NOT NULL AUTO_INCREMENT,  ""HASHFILE"" varchar(255) DEFAULT NULL, ""ID_PAI"" bigint NOT NULL,"),IF(Q1468="Campo",CONCATENATE("""",L1468,""" ",VLOOKUP(R1468,Apoio!A:C,3,0)),""))&amp;IF(Z1468="","",CONCATENATE("PRIMARY KEY (""ID""), KEY ""FK_reg_",LOWER(Z1468),"_ID_PAI"" (""ID_PAI""), CONSTRAINT ""FK_reg_",LOWER(Z1468),"_ID_PAI"" FOREIGN KEY (""ID_PAI"") REFERENCES ""reg_",LOWER(Z1468),""" (""ID"")) ENGINE=InnoDB AUTO_INCREMENT=105774 DEFAULT CHARSET=utf8mb4 COLLATE=utf8mb4_0900_ai_ci;"))</f>
        <v>"VEIC_ID" varchar(255) DEFAULT NULL,</v>
      </c>
      <c r="AB1468" s="190" t="str">
        <f t="shared" si="161"/>
        <v>`reg_d150`.`VEIC_ID`,</v>
      </c>
    </row>
    <row r="1469" spans="1:28" ht="14.5" hidden="1" customHeight="1" x14ac:dyDescent="0.3">
      <c r="J1469" s="187" t="str">
        <f t="shared" si="159"/>
        <v>D150</v>
      </c>
      <c r="K1469" s="181">
        <v>5</v>
      </c>
      <c r="L1469" s="289" t="s">
        <v>1883</v>
      </c>
      <c r="M1469" s="182" t="s">
        <v>1899</v>
      </c>
      <c r="N1469" s="181" t="s">
        <v>32</v>
      </c>
      <c r="O1469" s="181" t="s">
        <v>28</v>
      </c>
      <c r="P1469" s="181" t="s">
        <v>28</v>
      </c>
      <c r="Q1469" s="192" t="str">
        <f t="shared" si="160"/>
        <v>Campo</v>
      </c>
      <c r="R1469" s="192" t="s">
        <v>3607</v>
      </c>
      <c r="S1469" s="191" t="str">
        <f t="shared" si="163"/>
        <v/>
      </c>
      <c r="T1469" s="192" t="str">
        <f t="shared" si="164"/>
        <v>&lt;campo posicao="5"&gt;
&lt;coluna&gt;VIAGEM&lt;/coluna&gt;
&lt;descricao&gt;Número do vôo.&lt;/descricao&gt;
&lt;tipo&gt;I&lt;/tipo&gt;
&lt;/campo&gt;</v>
      </c>
      <c r="U1469" s="192" t="str">
        <f t="shared" si="162"/>
        <v>&lt;campo posicao="5"&gt;
&lt;coluna&gt;VIAGEM&lt;/coluna&gt;
&lt;descricao&gt;Número do vôo.&lt;/descricao&gt;
&lt;tipo&gt;I&lt;/tipo&gt;
&lt;/campo&gt;</v>
      </c>
      <c r="V1469" s="192" t="str">
        <f t="shared" si="165"/>
        <v>{"Column6", "VIAGEM"},</v>
      </c>
      <c r="W1469" s="191" t="str">
        <f>IF(Q1469="Campo","@Campos(posicao = "&amp;K1469&amp;", tipo = '"&amp;R1469&amp;"')@Column(name = """&amp;L1469&amp;""")"&amp;IF(R1469="D","@Temporal(TemporalType.DATE)","")&amp;"private "&amp;VLOOKUP(TEXT(R1469,"@"),Apoio!A:B,2,0)&amp;" "&amp;SUBSTITUTE(LOWER(LEFT(L1469,1))&amp;RIGHT(PROPER(L1469),LEN(L1469)-1),"_","")&amp;";",IF(ISNUMBER(Q1469),IF(R1469="R","@Entity@Table(name = ""reg_"&amp;LOWER(J1469)&amp;""")@XmlRootElement","")&amp;VLOOKUP(J1469,Blocos!D:I,6,0)&amp;Apoio!$E$1&amp;Y1469,""))</f>
        <v>@Campos(posicao = 5, tipo = 'I')@Column(name = "VIAGEM")private int viagem;</v>
      </c>
      <c r="X1469" s="190" t="str">
        <f>IF(ISNUMBER(Q1469),COUNTIF(Blocos!G:G,J1469),"")</f>
        <v/>
      </c>
      <c r="Y1469" s="190" t="str">
        <f>IF(OR(X1469=0,X1469=""),"",VLOOKUP(SUMIFS(Blocos!A:A,Blocos!H:H,'EFD REGISTROS e Campos (2)'!X1469,Blocos!G:G,'EFD REGISTROS e Campos (2)'!J1469),Blocos!A:L,12,0))</f>
        <v/>
      </c>
      <c r="Z1469" s="190" t="str">
        <f>IF(ISNUMBER(Q1470),VLOOKUP(J1469,Blocos!D:G,4,0),"")</f>
        <v/>
      </c>
      <c r="AA1469" s="190" t="str">
        <f>IF(ISNUMBER(Q1469),CONCATENATE("CREATE TABLE ""reg_",LOWER(J1469),""" (""ID"" bigint NOT NULL AUTO_INCREMENT,  ""HASHFILE"" varchar(255) DEFAULT NULL, ""ID_PAI"" bigint NOT NULL,"),IF(Q1469="Campo",CONCATENATE("""",L1469,""" ",VLOOKUP(R1469,Apoio!A:C,3,0)),""))&amp;IF(Z1469="","",CONCATENATE("PRIMARY KEY (""ID""), KEY ""FK_reg_",LOWER(Z1469),"_ID_PAI"" (""ID_PAI""), CONSTRAINT ""FK_reg_",LOWER(Z1469),"_ID_PAI"" FOREIGN KEY (""ID_PAI"") REFERENCES ""reg_",LOWER(Z1469),""" (""ID"")) ENGINE=InnoDB AUTO_INCREMENT=105774 DEFAULT CHARSET=utf8mb4 COLLATE=utf8mb4_0900_ai_ci;"))</f>
        <v>"VIAGEM" int DEFAULT NULL,</v>
      </c>
      <c r="AB1469" s="190" t="str">
        <f t="shared" si="161"/>
        <v>`reg_d150`.`VIAGEM`,</v>
      </c>
    </row>
    <row r="1470" spans="1:28" ht="14.5" hidden="1" customHeight="1" x14ac:dyDescent="0.3">
      <c r="J1470" s="187" t="str">
        <f t="shared" si="159"/>
        <v>D150</v>
      </c>
      <c r="K1470" s="196">
        <v>6</v>
      </c>
      <c r="L1470" s="285" t="s">
        <v>1900</v>
      </c>
      <c r="M1470" s="182" t="s">
        <v>1901</v>
      </c>
      <c r="N1470" s="196" t="s">
        <v>27</v>
      </c>
      <c r="O1470" s="196" t="s">
        <v>240</v>
      </c>
      <c r="P1470" s="196" t="s">
        <v>28</v>
      </c>
      <c r="Q1470" s="192" t="str">
        <f t="shared" si="160"/>
        <v>Campo</v>
      </c>
      <c r="R1470" s="192" t="s">
        <v>27</v>
      </c>
      <c r="S1470" s="191" t="str">
        <f t="shared" si="163"/>
        <v/>
      </c>
      <c r="T1470" s="192" t="str">
        <f t="shared" si="164"/>
        <v>&lt;campo posicao="6"&gt;
&lt;coluna&gt;IND_TFA&lt;/coluna&gt;
&lt;descricao&gt;Indicador do tipo de tarifa aplicada:&lt;/descricao&gt;
&lt;tipo&gt;C&lt;/tipo&gt;
&lt;/campo&gt;</v>
      </c>
      <c r="U1470" s="192" t="str">
        <f t="shared" si="162"/>
        <v>&lt;campo posicao="6"&gt;
&lt;coluna&gt;IND_TFA&lt;/coluna&gt;
&lt;descricao&gt;Indicador do tipo de tarifa aplicada:&lt;/descricao&gt;
&lt;tipo&gt;C&lt;/tipo&gt;
&lt;/campo&gt;</v>
      </c>
      <c r="V1470" s="192" t="str">
        <f t="shared" si="165"/>
        <v>{"Column7", "IND_TFA"},</v>
      </c>
      <c r="W1470" s="191" t="str">
        <f>IF(Q1470="Campo","@Campos(posicao = "&amp;K1470&amp;", tipo = '"&amp;R1470&amp;"')@Column(name = """&amp;L1470&amp;""")"&amp;IF(R1470="D","@Temporal(TemporalType.DATE)","")&amp;"private "&amp;VLOOKUP(TEXT(R1470,"@"),Apoio!A:B,2,0)&amp;" "&amp;SUBSTITUTE(LOWER(LEFT(L1470,1))&amp;RIGHT(PROPER(L1470),LEN(L1470)-1),"_","")&amp;";",IF(ISNUMBER(Q1470),IF(R1470="R","@Entity@Table(name = ""reg_"&amp;LOWER(J1470)&amp;""")@XmlRootElement","")&amp;VLOOKUP(J1470,Blocos!D:I,6,0)&amp;Apoio!$E$1&amp;Y1470,""))</f>
        <v>@Campos(posicao = 6, tipo = 'C')@Column(name = "IND_TFA")private String indTfa;</v>
      </c>
      <c r="X1470" s="190" t="str">
        <f>IF(ISNUMBER(Q1470),COUNTIF(Blocos!G:G,J1470),"")</f>
        <v/>
      </c>
      <c r="Y1470" s="190" t="str">
        <f>IF(OR(X1470=0,X1470=""),"",VLOOKUP(SUMIFS(Blocos!A:A,Blocos!H:H,'EFD REGISTROS e Campos (2)'!X1470,Blocos!G:G,'EFD REGISTROS e Campos (2)'!J1470),Blocos!A:L,12,0))</f>
        <v/>
      </c>
      <c r="Z1470" s="190" t="str">
        <f>IF(ISNUMBER(Q1471),VLOOKUP(J1470,Blocos!D:G,4,0),"")</f>
        <v/>
      </c>
      <c r="AA1470" s="190" t="str">
        <f>IF(ISNUMBER(Q1470),CONCATENATE("CREATE TABLE ""reg_",LOWER(J1470),""" (""ID"" bigint NOT NULL AUTO_INCREMENT,  ""HASHFILE"" varchar(255) DEFAULT NULL, ""ID_PAI"" bigint NOT NULL,"),IF(Q1470="Campo",CONCATENATE("""",L1470,""" ",VLOOKUP(R1470,Apoio!A:C,3,0)),""))&amp;IF(Z1470="","",CONCATENATE("PRIMARY KEY (""ID""), KEY ""FK_reg_",LOWER(Z1470),"_ID_PAI"" (""ID_PAI""), CONSTRAINT ""FK_reg_",LOWER(Z1470),"_ID_PAI"" FOREIGN KEY (""ID_PAI"") REFERENCES ""reg_",LOWER(Z1470),""" (""ID"")) ENGINE=InnoDB AUTO_INCREMENT=105774 DEFAULT CHARSET=utf8mb4 COLLATE=utf8mb4_0900_ai_ci;"))</f>
        <v>"IND_TFA" varchar(255) DEFAULT NULL,</v>
      </c>
      <c r="AB1470" s="190" t="str">
        <f t="shared" si="161"/>
        <v>`reg_d150`.`IND_TFA`,</v>
      </c>
    </row>
    <row r="1471" spans="1:28" ht="14.5" hidden="1" customHeight="1" x14ac:dyDescent="0.3">
      <c r="J1471" s="187" t="str">
        <f t="shared" si="159"/>
        <v>D150</v>
      </c>
      <c r="K1471" s="196"/>
      <c r="L1471" s="285"/>
      <c r="M1471" s="182" t="s">
        <v>1902</v>
      </c>
      <c r="N1471" s="196"/>
      <c r="O1471" s="196"/>
      <c r="P1471" s="196"/>
      <c r="Q1471" s="192" t="str">
        <f t="shared" si="160"/>
        <v/>
      </c>
      <c r="S1471" s="191" t="str">
        <f t="shared" si="163"/>
        <v/>
      </c>
      <c r="T1471" s="192" t="str">
        <f t="shared" si="164"/>
        <v/>
      </c>
      <c r="U1471" s="192" t="str">
        <f t="shared" si="162"/>
        <v/>
      </c>
      <c r="V1471" s="192" t="str">
        <f t="shared" si="165"/>
        <v/>
      </c>
      <c r="W1471" s="191" t="str">
        <f>IF(Q1471="Campo","@Campos(posicao = "&amp;K1471&amp;", tipo = '"&amp;R1471&amp;"')@Column(name = """&amp;L1471&amp;""")"&amp;IF(R1471="D","@Temporal(TemporalType.DATE)","")&amp;"private "&amp;VLOOKUP(TEXT(R1471,"@"),Apoio!A:B,2,0)&amp;" "&amp;SUBSTITUTE(LOWER(LEFT(L1471,1))&amp;RIGHT(PROPER(L1471),LEN(L1471)-1),"_","")&amp;";",IF(ISNUMBER(Q1471),IF(R1471="R","@Entity@Table(name = ""reg_"&amp;LOWER(J1471)&amp;""")@XmlRootElement","")&amp;VLOOKUP(J1471,Blocos!D:I,6,0)&amp;Apoio!$E$1&amp;Y1471,""))</f>
        <v/>
      </c>
      <c r="X1471" s="190" t="str">
        <f>IF(ISNUMBER(Q1471),COUNTIF(Blocos!G:G,J1471),"")</f>
        <v/>
      </c>
      <c r="Y1471" s="190" t="str">
        <f>IF(OR(X1471=0,X1471=""),"",VLOOKUP(SUMIFS(Blocos!A:A,Blocos!H:H,'EFD REGISTROS e Campos (2)'!X1471,Blocos!G:G,'EFD REGISTROS e Campos (2)'!J1471),Blocos!A:L,12,0))</f>
        <v/>
      </c>
      <c r="Z1471" s="190" t="str">
        <f>IF(ISNUMBER(Q1472),VLOOKUP(J1471,Blocos!D:G,4,0),"")</f>
        <v/>
      </c>
      <c r="AA1471" s="190" t="str">
        <f>IF(ISNUMBER(Q1471),CONCATENATE("CREATE TABLE ""reg_",LOWER(J1471),""" (""ID"" bigint NOT NULL AUTO_INCREMENT,  ""HASHFILE"" varchar(255) DEFAULT NULL, ""ID_PAI"" bigint NOT NULL,"),IF(Q1471="Campo",CONCATENATE("""",L1471,""" ",VLOOKUP(R1471,Apoio!A:C,3,0)),""))&amp;IF(Z1471="","",CONCATENATE("PRIMARY KEY (""ID""), KEY ""FK_reg_",LOWER(Z1471),"_ID_PAI"" (""ID_PAI""), CONSTRAINT ""FK_reg_",LOWER(Z1471),"_ID_PAI"" FOREIGN KEY (""ID_PAI"") REFERENCES ""reg_",LOWER(Z1471),""" (""ID"")) ENGINE=InnoDB AUTO_INCREMENT=105774 DEFAULT CHARSET=utf8mb4 COLLATE=utf8mb4_0900_ai_ci;"))</f>
        <v/>
      </c>
      <c r="AB1471" s="190" t="str">
        <f t="shared" si="161"/>
        <v/>
      </c>
    </row>
    <row r="1472" spans="1:28" ht="14.5" hidden="1" customHeight="1" x14ac:dyDescent="0.3">
      <c r="J1472" s="187" t="str">
        <f t="shared" ref="J1472:J1535" si="166">IF(A1472="",J1471,CONCATENATE(B1472,C1472,D1472,E1472,F1472,G1472,H1472))</f>
        <v>D150</v>
      </c>
      <c r="K1472" s="196"/>
      <c r="L1472" s="285"/>
      <c r="M1472" s="182" t="s">
        <v>1903</v>
      </c>
      <c r="N1472" s="196"/>
      <c r="O1472" s="196"/>
      <c r="P1472" s="196"/>
      <c r="Q1472" s="192" t="str">
        <f t="shared" si="160"/>
        <v/>
      </c>
      <c r="S1472" s="191" t="str">
        <f t="shared" si="163"/>
        <v/>
      </c>
      <c r="T1472" s="192" t="str">
        <f t="shared" si="164"/>
        <v/>
      </c>
      <c r="U1472" s="192" t="str">
        <f t="shared" si="162"/>
        <v/>
      </c>
      <c r="V1472" s="192" t="str">
        <f t="shared" si="165"/>
        <v/>
      </c>
      <c r="W1472" s="191" t="str">
        <f>IF(Q1472="Campo","@Campos(posicao = "&amp;K1472&amp;", tipo = '"&amp;R1472&amp;"')@Column(name = """&amp;L1472&amp;""")"&amp;IF(R1472="D","@Temporal(TemporalType.DATE)","")&amp;"private "&amp;VLOOKUP(TEXT(R1472,"@"),Apoio!A:B,2,0)&amp;" "&amp;SUBSTITUTE(LOWER(LEFT(L1472,1))&amp;RIGHT(PROPER(L1472),LEN(L1472)-1),"_","")&amp;";",IF(ISNUMBER(Q1472),IF(R1472="R","@Entity@Table(name = ""reg_"&amp;LOWER(J1472)&amp;""")@XmlRootElement","")&amp;VLOOKUP(J1472,Blocos!D:I,6,0)&amp;Apoio!$E$1&amp;Y1472,""))</f>
        <v/>
      </c>
      <c r="X1472" s="190" t="str">
        <f>IF(ISNUMBER(Q1472),COUNTIF(Blocos!G:G,J1472),"")</f>
        <v/>
      </c>
      <c r="Y1472" s="190" t="str">
        <f>IF(OR(X1472=0,X1472=""),"",VLOOKUP(SUMIFS(Blocos!A:A,Blocos!H:H,'EFD REGISTROS e Campos (2)'!X1472,Blocos!G:G,'EFD REGISTROS e Campos (2)'!J1472),Blocos!A:L,12,0))</f>
        <v/>
      </c>
      <c r="Z1472" s="190" t="str">
        <f>IF(ISNUMBER(Q1473),VLOOKUP(J1472,Blocos!D:G,4,0),"")</f>
        <v/>
      </c>
      <c r="AA1472" s="190" t="str">
        <f>IF(ISNUMBER(Q1472),CONCATENATE("CREATE TABLE ""reg_",LOWER(J1472),""" (""ID"" bigint NOT NULL AUTO_INCREMENT,  ""HASHFILE"" varchar(255) DEFAULT NULL, ""ID_PAI"" bigint NOT NULL,"),IF(Q1472="Campo",CONCATENATE("""",L1472,""" ",VLOOKUP(R1472,Apoio!A:C,3,0)),""))&amp;IF(Z1472="","",CONCATENATE("PRIMARY KEY (""ID""), KEY ""FK_reg_",LOWER(Z1472),"_ID_PAI"" (""ID_PAI""), CONSTRAINT ""FK_reg_",LOWER(Z1472),"_ID_PAI"" FOREIGN KEY (""ID_PAI"") REFERENCES ""reg_",LOWER(Z1472),""" (""ID"")) ENGINE=InnoDB AUTO_INCREMENT=105774 DEFAULT CHARSET=utf8mb4 COLLATE=utf8mb4_0900_ai_ci;"))</f>
        <v/>
      </c>
      <c r="AB1472" s="190" t="str">
        <f t="shared" si="161"/>
        <v/>
      </c>
    </row>
    <row r="1473" spans="1:28" ht="14.5" hidden="1" customHeight="1" x14ac:dyDescent="0.3">
      <c r="J1473" s="187" t="str">
        <f t="shared" si="166"/>
        <v>D150</v>
      </c>
      <c r="K1473" s="196"/>
      <c r="L1473" s="285"/>
      <c r="M1473" s="182" t="s">
        <v>1904</v>
      </c>
      <c r="N1473" s="196"/>
      <c r="O1473" s="196"/>
      <c r="P1473" s="196"/>
      <c r="Q1473" s="192" t="str">
        <f t="shared" si="160"/>
        <v/>
      </c>
      <c r="S1473" s="191" t="str">
        <f t="shared" si="163"/>
        <v/>
      </c>
      <c r="T1473" s="192" t="str">
        <f t="shared" si="164"/>
        <v/>
      </c>
      <c r="U1473" s="192" t="str">
        <f t="shared" si="162"/>
        <v/>
      </c>
      <c r="V1473" s="192" t="str">
        <f t="shared" si="165"/>
        <v/>
      </c>
      <c r="W1473" s="191" t="str">
        <f>IF(Q1473="Campo","@Campos(posicao = "&amp;K1473&amp;", tipo = '"&amp;R1473&amp;"')@Column(name = """&amp;L1473&amp;""")"&amp;IF(R1473="D","@Temporal(TemporalType.DATE)","")&amp;"private "&amp;VLOOKUP(TEXT(R1473,"@"),Apoio!A:B,2,0)&amp;" "&amp;SUBSTITUTE(LOWER(LEFT(L1473,1))&amp;RIGHT(PROPER(L1473),LEN(L1473)-1),"_","")&amp;";",IF(ISNUMBER(Q1473),IF(R1473="R","@Entity@Table(name = ""reg_"&amp;LOWER(J1473)&amp;""")@XmlRootElement","")&amp;VLOOKUP(J1473,Blocos!D:I,6,0)&amp;Apoio!$E$1&amp;Y1473,""))</f>
        <v/>
      </c>
      <c r="X1473" s="190" t="str">
        <f>IF(ISNUMBER(Q1473),COUNTIF(Blocos!G:G,J1473),"")</f>
        <v/>
      </c>
      <c r="Y1473" s="190" t="str">
        <f>IF(OR(X1473=0,X1473=""),"",VLOOKUP(SUMIFS(Blocos!A:A,Blocos!H:H,'EFD REGISTROS e Campos (2)'!X1473,Blocos!G:G,'EFD REGISTROS e Campos (2)'!J1473),Blocos!A:L,12,0))</f>
        <v/>
      </c>
      <c r="Z1473" s="190" t="str">
        <f>IF(ISNUMBER(Q1474),VLOOKUP(J1473,Blocos!D:G,4,0),"")</f>
        <v/>
      </c>
      <c r="AA1473" s="190" t="str">
        <f>IF(ISNUMBER(Q1473),CONCATENATE("CREATE TABLE ""reg_",LOWER(J1473),""" (""ID"" bigint NOT NULL AUTO_INCREMENT,  ""HASHFILE"" varchar(255) DEFAULT NULL, ""ID_PAI"" bigint NOT NULL,"),IF(Q1473="Campo",CONCATENATE("""",L1473,""" ",VLOOKUP(R1473,Apoio!A:C,3,0)),""))&amp;IF(Z1473="","",CONCATENATE("PRIMARY KEY (""ID""), KEY ""FK_reg_",LOWER(Z1473),"_ID_PAI"" (""ID_PAI""), CONSTRAINT ""FK_reg_",LOWER(Z1473),"_ID_PAI"" FOREIGN KEY (""ID_PAI"") REFERENCES ""reg_",LOWER(Z1473),""" (""ID"")) ENGINE=InnoDB AUTO_INCREMENT=105774 DEFAULT CHARSET=utf8mb4 COLLATE=utf8mb4_0900_ai_ci;"))</f>
        <v/>
      </c>
      <c r="AB1473" s="190" t="str">
        <f t="shared" si="161"/>
        <v/>
      </c>
    </row>
    <row r="1474" spans="1:28" ht="14.5" hidden="1" customHeight="1" x14ac:dyDescent="0.3">
      <c r="J1474" s="187" t="str">
        <f t="shared" si="166"/>
        <v>D150</v>
      </c>
      <c r="K1474" s="196"/>
      <c r="L1474" s="285"/>
      <c r="M1474" s="182" t="s">
        <v>1905</v>
      </c>
      <c r="N1474" s="196"/>
      <c r="O1474" s="196"/>
      <c r="P1474" s="196"/>
      <c r="Q1474" s="192" t="str">
        <f t="shared" si="160"/>
        <v/>
      </c>
      <c r="S1474" s="191" t="str">
        <f t="shared" si="163"/>
        <v/>
      </c>
      <c r="T1474" s="192" t="str">
        <f t="shared" si="164"/>
        <v/>
      </c>
      <c r="U1474" s="192" t="str">
        <f t="shared" si="162"/>
        <v/>
      </c>
      <c r="V1474" s="192" t="str">
        <f t="shared" si="165"/>
        <v/>
      </c>
      <c r="W1474" s="191" t="str">
        <f>IF(Q1474="Campo","@Campos(posicao = "&amp;K1474&amp;", tipo = '"&amp;R1474&amp;"')@Column(name = """&amp;L1474&amp;""")"&amp;IF(R1474="D","@Temporal(TemporalType.DATE)","")&amp;"private "&amp;VLOOKUP(TEXT(R1474,"@"),Apoio!A:B,2,0)&amp;" "&amp;SUBSTITUTE(LOWER(LEFT(L1474,1))&amp;RIGHT(PROPER(L1474),LEN(L1474)-1),"_","")&amp;";",IF(ISNUMBER(Q1474),IF(R1474="R","@Entity@Table(name = ""reg_"&amp;LOWER(J1474)&amp;""")@XmlRootElement","")&amp;VLOOKUP(J1474,Blocos!D:I,6,0)&amp;Apoio!$E$1&amp;Y1474,""))</f>
        <v/>
      </c>
      <c r="X1474" s="190" t="str">
        <f>IF(ISNUMBER(Q1474),COUNTIF(Blocos!G:G,J1474),"")</f>
        <v/>
      </c>
      <c r="Y1474" s="190" t="str">
        <f>IF(OR(X1474=0,X1474=""),"",VLOOKUP(SUMIFS(Blocos!A:A,Blocos!H:H,'EFD REGISTROS e Campos (2)'!X1474,Blocos!G:G,'EFD REGISTROS e Campos (2)'!J1474),Blocos!A:L,12,0))</f>
        <v/>
      </c>
      <c r="Z1474" s="190" t="str">
        <f>IF(ISNUMBER(Q1475),VLOOKUP(J1474,Blocos!D:G,4,0),"")</f>
        <v/>
      </c>
      <c r="AA1474" s="190" t="str">
        <f>IF(ISNUMBER(Q1474),CONCATENATE("CREATE TABLE ""reg_",LOWER(J1474),""" (""ID"" bigint NOT NULL AUTO_INCREMENT,  ""HASHFILE"" varchar(255) DEFAULT NULL, ""ID_PAI"" bigint NOT NULL,"),IF(Q1474="Campo",CONCATENATE("""",L1474,""" ",VLOOKUP(R1474,Apoio!A:C,3,0)),""))&amp;IF(Z1474="","",CONCATENATE("PRIMARY KEY (""ID""), KEY ""FK_reg_",LOWER(Z1474),"_ID_PAI"" (""ID_PAI""), CONSTRAINT ""FK_reg_",LOWER(Z1474),"_ID_PAI"" FOREIGN KEY (""ID_PAI"") REFERENCES ""reg_",LOWER(Z1474),""" (""ID"")) ENGINE=InnoDB AUTO_INCREMENT=105774 DEFAULT CHARSET=utf8mb4 COLLATE=utf8mb4_0900_ai_ci;"))</f>
        <v/>
      </c>
      <c r="AB1474" s="190" t="str">
        <f t="shared" si="161"/>
        <v/>
      </c>
    </row>
    <row r="1475" spans="1:28" ht="14.5" hidden="1" customHeight="1" x14ac:dyDescent="0.3">
      <c r="J1475" s="187" t="str">
        <f t="shared" si="166"/>
        <v>D150</v>
      </c>
      <c r="K1475" s="181">
        <v>7</v>
      </c>
      <c r="L1475" s="289" t="s">
        <v>1906</v>
      </c>
      <c r="M1475" s="182" t="s">
        <v>1907</v>
      </c>
      <c r="N1475" s="181" t="s">
        <v>32</v>
      </c>
      <c r="O1475" s="181" t="s">
        <v>28</v>
      </c>
      <c r="P1475" s="181">
        <v>2</v>
      </c>
      <c r="Q1475" s="192" t="str">
        <f t="shared" ref="Q1475:Q1538" si="167">IF(B1475&lt;&gt;"",0,IF(C1475&lt;&gt;"",1,IF(D1475&lt;&gt;"",2,IF(E1475&lt;&gt;"",3,IF(F1475&lt;&gt;"",4,IF(G1475&lt;&gt;"",5,IF(H1475&lt;&gt;"",6,IF(ISNUMBER(K1475),"Campo",""))))))))</f>
        <v>Campo</v>
      </c>
      <c r="R1475" s="192" t="s">
        <v>3606</v>
      </c>
      <c r="S1475" s="191" t="str">
        <f t="shared" si="163"/>
        <v/>
      </c>
      <c r="T1475" s="192" t="str">
        <f t="shared" si="164"/>
        <v>&lt;campo posicao="7"&gt;
&lt;coluna&gt;VL_PESO_TX&lt;/coluna&gt;
&lt;descricao&gt;Peso taxado&lt;/descricao&gt;
&lt;tipo&gt;R&lt;/tipo&gt;
&lt;/campo&gt;</v>
      </c>
      <c r="U1475" s="192" t="str">
        <f t="shared" si="162"/>
        <v>&lt;campo posicao="7"&gt;
&lt;coluna&gt;VL_PESO_TX&lt;/coluna&gt;
&lt;descricao&gt;Peso taxado&lt;/descricao&gt;
&lt;tipo&gt;R&lt;/tipo&gt;
&lt;/campo&gt;</v>
      </c>
      <c r="V1475" s="192" t="str">
        <f t="shared" si="165"/>
        <v>{"Column8", "VL_PESO_TX"},</v>
      </c>
      <c r="W1475" s="191" t="str">
        <f>IF(Q1475="Campo","@Campos(posicao = "&amp;K1475&amp;", tipo = '"&amp;R1475&amp;"')@Column(name = """&amp;L1475&amp;""")"&amp;IF(R1475="D","@Temporal(TemporalType.DATE)","")&amp;"private "&amp;VLOOKUP(TEXT(R1475,"@"),Apoio!A:B,2,0)&amp;" "&amp;SUBSTITUTE(LOWER(LEFT(L1475,1))&amp;RIGHT(PROPER(L1475),LEN(L1475)-1),"_","")&amp;";",IF(ISNUMBER(Q1475),IF(R1475="R","@Entity@Table(name = ""reg_"&amp;LOWER(J1475)&amp;""")@XmlRootElement","")&amp;VLOOKUP(J1475,Blocos!D:I,6,0)&amp;Apoio!$E$1&amp;Y1475,""))</f>
        <v>@Campos(posicao = 7, tipo = 'R')@Column(name = "VL_PESO_TX")private BigDecimal vlPesoTx;</v>
      </c>
      <c r="X1475" s="190" t="str">
        <f>IF(ISNUMBER(Q1475),COUNTIF(Blocos!G:G,J1475),"")</f>
        <v/>
      </c>
      <c r="Y1475" s="190" t="str">
        <f>IF(OR(X1475=0,X1475=""),"",VLOOKUP(SUMIFS(Blocos!A:A,Blocos!H:H,'EFD REGISTROS e Campos (2)'!X1475,Blocos!G:G,'EFD REGISTROS e Campos (2)'!J1475),Blocos!A:L,12,0))</f>
        <v/>
      </c>
      <c r="Z1475" s="190" t="str">
        <f>IF(ISNUMBER(Q1476),VLOOKUP(J1475,Blocos!D:G,4,0),"")</f>
        <v/>
      </c>
      <c r="AA1475" s="190" t="str">
        <f>IF(ISNUMBER(Q1475),CONCATENATE("CREATE TABLE ""reg_",LOWER(J1475),""" (""ID"" bigint NOT NULL AUTO_INCREMENT,  ""HASHFILE"" varchar(255) DEFAULT NULL, ""ID_PAI"" bigint NOT NULL,"),IF(Q1475="Campo",CONCATENATE("""",L1475,""" ",VLOOKUP(R1475,Apoio!A:C,3,0)),""))&amp;IF(Z1475="","",CONCATENATE("PRIMARY KEY (""ID""), KEY ""FK_reg_",LOWER(Z1475),"_ID_PAI"" (""ID_PAI""), CONSTRAINT ""FK_reg_",LOWER(Z1475),"_ID_PAI"" FOREIGN KEY (""ID_PAI"") REFERENCES ""reg_",LOWER(Z1475),""" (""ID"")) ENGINE=InnoDB AUTO_INCREMENT=105774 DEFAULT CHARSET=utf8mb4 COLLATE=utf8mb4_0900_ai_ci;"))</f>
        <v>"VL_PESO_TX" decimal(15,6) DEFAULT NULL,</v>
      </c>
      <c r="AB1475" s="190" t="str">
        <f t="shared" si="161"/>
        <v>`reg_d150`.`VL_PESO_TX`,</v>
      </c>
    </row>
    <row r="1476" spans="1:28" ht="14.5" hidden="1" customHeight="1" x14ac:dyDescent="0.3">
      <c r="J1476" s="187" t="str">
        <f t="shared" si="166"/>
        <v>D150</v>
      </c>
      <c r="K1476" s="181">
        <v>8</v>
      </c>
      <c r="L1476" s="289" t="s">
        <v>1908</v>
      </c>
      <c r="M1476" s="182" t="s">
        <v>1909</v>
      </c>
      <c r="N1476" s="181" t="s">
        <v>32</v>
      </c>
      <c r="O1476" s="181" t="s">
        <v>28</v>
      </c>
      <c r="P1476" s="181">
        <v>2</v>
      </c>
      <c r="Q1476" s="192" t="str">
        <f t="shared" si="167"/>
        <v>Campo</v>
      </c>
      <c r="R1476" s="192" t="s">
        <v>3606</v>
      </c>
      <c r="S1476" s="191" t="str">
        <f t="shared" si="163"/>
        <v/>
      </c>
      <c r="T1476" s="192" t="str">
        <f t="shared" si="164"/>
        <v>&lt;campo posicao="8"&gt;
&lt;coluna&gt;VL_TX_TERR&lt;/coluna&gt;
&lt;descricao&gt;Valor da taxa terrestre&lt;/descricao&gt;
&lt;tipo&gt;R&lt;/tipo&gt;
&lt;/campo&gt;</v>
      </c>
      <c r="U1476" s="192" t="str">
        <f t="shared" si="162"/>
        <v>&lt;campo posicao="8"&gt;
&lt;coluna&gt;VL_TX_TERR&lt;/coluna&gt;
&lt;descricao&gt;Valor da taxa terrestre&lt;/descricao&gt;
&lt;tipo&gt;R&lt;/tipo&gt;
&lt;/campo&gt;</v>
      </c>
      <c r="V1476" s="192" t="str">
        <f t="shared" si="165"/>
        <v>{"Column9", "VL_TX_TERR"},</v>
      </c>
      <c r="W1476" s="191" t="str">
        <f>IF(Q1476="Campo","@Campos(posicao = "&amp;K1476&amp;", tipo = '"&amp;R1476&amp;"')@Column(name = """&amp;L1476&amp;""")"&amp;IF(R1476="D","@Temporal(TemporalType.DATE)","")&amp;"private "&amp;VLOOKUP(TEXT(R1476,"@"),Apoio!A:B,2,0)&amp;" "&amp;SUBSTITUTE(LOWER(LEFT(L1476,1))&amp;RIGHT(PROPER(L1476),LEN(L1476)-1),"_","")&amp;";",IF(ISNUMBER(Q1476),IF(R1476="R","@Entity@Table(name = ""reg_"&amp;LOWER(J1476)&amp;""")@XmlRootElement","")&amp;VLOOKUP(J1476,Blocos!D:I,6,0)&amp;Apoio!$E$1&amp;Y1476,""))</f>
        <v>@Campos(posicao = 8, tipo = 'R')@Column(name = "VL_TX_TERR")private BigDecimal vlTxTerr;</v>
      </c>
      <c r="X1476" s="190" t="str">
        <f>IF(ISNUMBER(Q1476),COUNTIF(Blocos!G:G,J1476),"")</f>
        <v/>
      </c>
      <c r="Y1476" s="190" t="str">
        <f>IF(OR(X1476=0,X1476=""),"",VLOOKUP(SUMIFS(Blocos!A:A,Blocos!H:H,'EFD REGISTROS e Campos (2)'!X1476,Blocos!G:G,'EFD REGISTROS e Campos (2)'!J1476),Blocos!A:L,12,0))</f>
        <v/>
      </c>
      <c r="Z1476" s="190" t="str">
        <f>IF(ISNUMBER(Q1477),VLOOKUP(J1476,Blocos!D:G,4,0),"")</f>
        <v/>
      </c>
      <c r="AA1476" s="190" t="str">
        <f>IF(ISNUMBER(Q1476),CONCATENATE("CREATE TABLE ""reg_",LOWER(J1476),""" (""ID"" bigint NOT NULL AUTO_INCREMENT,  ""HASHFILE"" varchar(255) DEFAULT NULL, ""ID_PAI"" bigint NOT NULL,"),IF(Q1476="Campo",CONCATENATE("""",L1476,""" ",VLOOKUP(R1476,Apoio!A:C,3,0)),""))&amp;IF(Z1476="","",CONCATENATE("PRIMARY KEY (""ID""), KEY ""FK_reg_",LOWER(Z1476),"_ID_PAI"" (""ID_PAI""), CONSTRAINT ""FK_reg_",LOWER(Z1476),"_ID_PAI"" FOREIGN KEY (""ID_PAI"") REFERENCES ""reg_",LOWER(Z1476),""" (""ID"")) ENGINE=InnoDB AUTO_INCREMENT=105774 DEFAULT CHARSET=utf8mb4 COLLATE=utf8mb4_0900_ai_ci;"))</f>
        <v>"VL_TX_TERR" decimal(15,6) DEFAULT NULL,</v>
      </c>
      <c r="AB1476" s="190" t="str">
        <f t="shared" ref="AB1476:AB1539" si="168">IF(Q1476="Campo",CONCATENATE(IF(K1476=1,"USE `efdicms`;SELECT ",""),"`reg_",LOWER(J1476),"`.`",L1476,"`,"),"")&amp;IF(J1476&lt;&gt;J1477,CONCATENATE("FROM `efdicms`.`reg_",LOWER(J1476),"`;"""),"")</f>
        <v>`reg_d150`.`VL_TX_TERR`,</v>
      </c>
    </row>
    <row r="1477" spans="1:28" ht="14.5" hidden="1" customHeight="1" x14ac:dyDescent="0.3">
      <c r="J1477" s="187" t="str">
        <f t="shared" si="166"/>
        <v>D150</v>
      </c>
      <c r="K1477" s="181">
        <v>9</v>
      </c>
      <c r="L1477" s="289" t="s">
        <v>1910</v>
      </c>
      <c r="M1477" s="182" t="s">
        <v>1911</v>
      </c>
      <c r="N1477" s="181" t="s">
        <v>32</v>
      </c>
      <c r="O1477" s="181" t="s">
        <v>28</v>
      </c>
      <c r="P1477" s="181">
        <v>2</v>
      </c>
      <c r="Q1477" s="192" t="str">
        <f t="shared" si="167"/>
        <v>Campo</v>
      </c>
      <c r="R1477" s="192" t="s">
        <v>3606</v>
      </c>
      <c r="S1477" s="191" t="str">
        <f t="shared" si="163"/>
        <v/>
      </c>
      <c r="T1477" s="192" t="str">
        <f t="shared" si="164"/>
        <v>&lt;campo posicao="9"&gt;
&lt;coluna&gt;VL_TX_RED&lt;/coluna&gt;
&lt;descricao&gt;Valor da taxa de redespacho&lt;/descricao&gt;
&lt;tipo&gt;R&lt;/tipo&gt;
&lt;/campo&gt;</v>
      </c>
      <c r="U1477" s="192" t="str">
        <f t="shared" ref="U1477:U1540" si="169">S1477&amp;T1477</f>
        <v>&lt;campo posicao="9"&gt;
&lt;coluna&gt;VL_TX_RED&lt;/coluna&gt;
&lt;descricao&gt;Valor da taxa de redespacho&lt;/descricao&gt;
&lt;tipo&gt;R&lt;/tipo&gt;
&lt;/campo&gt;</v>
      </c>
      <c r="V1477" s="192" t="str">
        <f t="shared" si="165"/>
        <v>{"Column10", "VL_TX_RED"},</v>
      </c>
      <c r="W1477" s="191" t="str">
        <f>IF(Q1477="Campo","@Campos(posicao = "&amp;K1477&amp;", tipo = '"&amp;R1477&amp;"')@Column(name = """&amp;L1477&amp;""")"&amp;IF(R1477="D","@Temporal(TemporalType.DATE)","")&amp;"private "&amp;VLOOKUP(TEXT(R1477,"@"),Apoio!A:B,2,0)&amp;" "&amp;SUBSTITUTE(LOWER(LEFT(L1477,1))&amp;RIGHT(PROPER(L1477),LEN(L1477)-1),"_","")&amp;";",IF(ISNUMBER(Q1477),IF(R1477="R","@Entity@Table(name = ""reg_"&amp;LOWER(J1477)&amp;""")@XmlRootElement","")&amp;VLOOKUP(J1477,Blocos!D:I,6,0)&amp;Apoio!$E$1&amp;Y1477,""))</f>
        <v>@Campos(posicao = 9, tipo = 'R')@Column(name = "VL_TX_RED")private BigDecimal vlTxRed;</v>
      </c>
      <c r="X1477" s="190" t="str">
        <f>IF(ISNUMBER(Q1477),COUNTIF(Blocos!G:G,J1477),"")</f>
        <v/>
      </c>
      <c r="Y1477" s="190" t="str">
        <f>IF(OR(X1477=0,X1477=""),"",VLOOKUP(SUMIFS(Blocos!A:A,Blocos!H:H,'EFD REGISTROS e Campos (2)'!X1477,Blocos!G:G,'EFD REGISTROS e Campos (2)'!J1477),Blocos!A:L,12,0))</f>
        <v/>
      </c>
      <c r="Z1477" s="190" t="str">
        <f>IF(ISNUMBER(Q1478),VLOOKUP(J1477,Blocos!D:G,4,0),"")</f>
        <v/>
      </c>
      <c r="AA1477" s="190" t="str">
        <f>IF(ISNUMBER(Q1477),CONCATENATE("CREATE TABLE ""reg_",LOWER(J1477),""" (""ID"" bigint NOT NULL AUTO_INCREMENT,  ""HASHFILE"" varchar(255) DEFAULT NULL, ""ID_PAI"" bigint NOT NULL,"),IF(Q1477="Campo",CONCATENATE("""",L1477,""" ",VLOOKUP(R1477,Apoio!A:C,3,0)),""))&amp;IF(Z1477="","",CONCATENATE("PRIMARY KEY (""ID""), KEY ""FK_reg_",LOWER(Z1477),"_ID_PAI"" (""ID_PAI""), CONSTRAINT ""FK_reg_",LOWER(Z1477),"_ID_PAI"" FOREIGN KEY (""ID_PAI"") REFERENCES ""reg_",LOWER(Z1477),""" (""ID"")) ENGINE=InnoDB AUTO_INCREMENT=105774 DEFAULT CHARSET=utf8mb4 COLLATE=utf8mb4_0900_ai_ci;"))</f>
        <v>"VL_TX_RED" decimal(15,6) DEFAULT NULL,</v>
      </c>
      <c r="AB1477" s="190" t="str">
        <f t="shared" si="168"/>
        <v>`reg_d150`.`VL_TX_RED`,</v>
      </c>
    </row>
    <row r="1478" spans="1:28" ht="14.5" hidden="1" customHeight="1" x14ac:dyDescent="0.3">
      <c r="J1478" s="187" t="str">
        <f t="shared" si="166"/>
        <v>D150</v>
      </c>
      <c r="K1478" s="181">
        <v>10</v>
      </c>
      <c r="L1478" s="289" t="s">
        <v>1842</v>
      </c>
      <c r="M1478" s="182" t="s">
        <v>1705</v>
      </c>
      <c r="N1478" s="181" t="s">
        <v>32</v>
      </c>
      <c r="O1478" s="181" t="s">
        <v>28</v>
      </c>
      <c r="P1478" s="181">
        <v>2</v>
      </c>
      <c r="Q1478" s="192" t="str">
        <f t="shared" si="167"/>
        <v>Campo</v>
      </c>
      <c r="R1478" s="192" t="s">
        <v>3606</v>
      </c>
      <c r="S1478" s="191" t="str">
        <f t="shared" si="163"/>
        <v/>
      </c>
      <c r="T1478" s="192" t="str">
        <f t="shared" si="164"/>
        <v>&lt;campo posicao="10"&gt;
&lt;coluna&gt;VL_OUT&lt;/coluna&gt;
&lt;descricao&gt;Outros valores&lt;/descricao&gt;
&lt;tipo&gt;R&lt;/tipo&gt;
&lt;/campo&gt;</v>
      </c>
      <c r="U1478" s="192" t="str">
        <f t="shared" si="169"/>
        <v>&lt;campo posicao="10"&gt;
&lt;coluna&gt;VL_OUT&lt;/coluna&gt;
&lt;descricao&gt;Outros valores&lt;/descricao&gt;
&lt;tipo&gt;R&lt;/tipo&gt;
&lt;/campo&gt;</v>
      </c>
      <c r="V1478" s="192" t="str">
        <f t="shared" si="165"/>
        <v>{"Column11", "VL_OUT"},</v>
      </c>
      <c r="W1478" s="191" t="str">
        <f>IF(Q1478="Campo","@Campos(posicao = "&amp;K1478&amp;", tipo = '"&amp;R1478&amp;"')@Column(name = """&amp;L1478&amp;""")"&amp;IF(R1478="D","@Temporal(TemporalType.DATE)","")&amp;"private "&amp;VLOOKUP(TEXT(R1478,"@"),Apoio!A:B,2,0)&amp;" "&amp;SUBSTITUTE(LOWER(LEFT(L1478,1))&amp;RIGHT(PROPER(L1478),LEN(L1478)-1),"_","")&amp;";",IF(ISNUMBER(Q1478),IF(R1478="R","@Entity@Table(name = ""reg_"&amp;LOWER(J1478)&amp;""")@XmlRootElement","")&amp;VLOOKUP(J1478,Blocos!D:I,6,0)&amp;Apoio!$E$1&amp;Y1478,""))</f>
        <v>@Campos(posicao = 10, tipo = 'R')@Column(name = "VL_OUT")private BigDecimal vlOut;</v>
      </c>
      <c r="X1478" s="190" t="str">
        <f>IF(ISNUMBER(Q1478),COUNTIF(Blocos!G:G,J1478),"")</f>
        <v/>
      </c>
      <c r="Y1478" s="190" t="str">
        <f>IF(OR(X1478=0,X1478=""),"",VLOOKUP(SUMIFS(Blocos!A:A,Blocos!H:H,'EFD REGISTROS e Campos (2)'!X1478,Blocos!G:G,'EFD REGISTROS e Campos (2)'!J1478),Blocos!A:L,12,0))</f>
        <v/>
      </c>
      <c r="Z1478" s="190" t="str">
        <f>IF(ISNUMBER(Q1479),VLOOKUP(J1478,Blocos!D:G,4,0),"")</f>
        <v/>
      </c>
      <c r="AA1478" s="190" t="str">
        <f>IF(ISNUMBER(Q1478),CONCATENATE("CREATE TABLE ""reg_",LOWER(J1478),""" (""ID"" bigint NOT NULL AUTO_INCREMENT,  ""HASHFILE"" varchar(255) DEFAULT NULL, ""ID_PAI"" bigint NOT NULL,"),IF(Q1478="Campo",CONCATENATE("""",L1478,""" ",VLOOKUP(R1478,Apoio!A:C,3,0)),""))&amp;IF(Z1478="","",CONCATENATE("PRIMARY KEY (""ID""), KEY ""FK_reg_",LOWER(Z1478),"_ID_PAI"" (""ID_PAI""), CONSTRAINT ""FK_reg_",LOWER(Z1478),"_ID_PAI"" FOREIGN KEY (""ID_PAI"") REFERENCES ""reg_",LOWER(Z1478),""" (""ID"")) ENGINE=InnoDB AUTO_INCREMENT=105774 DEFAULT CHARSET=utf8mb4 COLLATE=utf8mb4_0900_ai_ci;"))</f>
        <v>"VL_OUT" decimal(15,6) DEFAULT NULL,</v>
      </c>
      <c r="AB1478" s="190" t="str">
        <f t="shared" si="168"/>
        <v>`reg_d150`.`VL_OUT`,</v>
      </c>
    </row>
    <row r="1479" spans="1:28" ht="14.5" hidden="1" customHeight="1" x14ac:dyDescent="0.3">
      <c r="J1479" s="187" t="str">
        <f t="shared" si="166"/>
        <v>D150</v>
      </c>
      <c r="K1479" s="181">
        <v>11</v>
      </c>
      <c r="L1479" s="289" t="s">
        <v>1912</v>
      </c>
      <c r="M1479" s="182" t="s">
        <v>1913</v>
      </c>
      <c r="N1479" s="181" t="s">
        <v>32</v>
      </c>
      <c r="O1479" s="181" t="s">
        <v>28</v>
      </c>
      <c r="P1479" s="181">
        <v>2</v>
      </c>
      <c r="Q1479" s="192" t="str">
        <f t="shared" si="167"/>
        <v>Campo</v>
      </c>
      <c r="R1479" s="192" t="s">
        <v>3606</v>
      </c>
      <c r="S1479" s="191" t="str">
        <f t="shared" si="163"/>
        <v/>
      </c>
      <c r="T1479" s="192" t="str">
        <f t="shared" si="164"/>
        <v>&lt;campo posicao="11"&gt;
&lt;coluna&gt;VL_TX_ADV&lt;/coluna&gt;
&lt;descricao&gt;Valor da taxa "ad valorem"&lt;/descricao&gt;
&lt;tipo&gt;R&lt;/tipo&gt;
&lt;/campo&gt;</v>
      </c>
      <c r="U1479" s="192" t="str">
        <f t="shared" si="169"/>
        <v>&lt;campo posicao="11"&gt;
&lt;coluna&gt;VL_TX_ADV&lt;/coluna&gt;
&lt;descricao&gt;Valor da taxa "ad valorem"&lt;/descricao&gt;
&lt;tipo&gt;R&lt;/tipo&gt;
&lt;/campo&gt;</v>
      </c>
      <c r="V1479" s="192" t="str">
        <f t="shared" si="165"/>
        <v>{"Column12", "VL_TX_ADV"},</v>
      </c>
      <c r="W1479" s="191" t="str">
        <f>IF(Q1479="Campo","@Campos(posicao = "&amp;K1479&amp;", tipo = '"&amp;R1479&amp;"')@Column(name = """&amp;L1479&amp;""")"&amp;IF(R1479="D","@Temporal(TemporalType.DATE)","")&amp;"private "&amp;VLOOKUP(TEXT(R1479,"@"),Apoio!A:B,2,0)&amp;" "&amp;SUBSTITUTE(LOWER(LEFT(L1479,1))&amp;RIGHT(PROPER(L1479),LEN(L1479)-1),"_","")&amp;";",IF(ISNUMBER(Q1479),IF(R1479="R","@Entity@Table(name = ""reg_"&amp;LOWER(J1479)&amp;""")@XmlRootElement","")&amp;VLOOKUP(J1479,Blocos!D:I,6,0)&amp;Apoio!$E$1&amp;Y1479,""))</f>
        <v>@Campos(posicao = 11, tipo = 'R')@Column(name = "VL_TX_ADV")private BigDecimal vlTxAdv;</v>
      </c>
      <c r="X1479" s="190" t="str">
        <f>IF(ISNUMBER(Q1479),COUNTIF(Blocos!G:G,J1479),"")</f>
        <v/>
      </c>
      <c r="Y1479" s="190" t="str">
        <f>IF(OR(X1479=0,X1479=""),"",VLOOKUP(SUMIFS(Blocos!A:A,Blocos!H:H,'EFD REGISTROS e Campos (2)'!X1479,Blocos!G:G,'EFD REGISTROS e Campos (2)'!J1479),Blocos!A:L,12,0))</f>
        <v/>
      </c>
      <c r="Z1479" s="190" t="str">
        <f>IF(ISNUMBER(Q1480),VLOOKUP(J1479,Blocos!D:G,4,0),"")</f>
        <v>D100</v>
      </c>
      <c r="AA1479" s="190" t="str">
        <f>IF(ISNUMBER(Q1479),CONCATENATE("CREATE TABLE ""reg_",LOWER(J1479),""" (""ID"" bigint NOT NULL AUTO_INCREMENT,  ""HASHFILE"" varchar(255) DEFAULT NULL, ""ID_PAI"" bigint NOT NULL,"),IF(Q1479="Campo",CONCATENATE("""",L1479,""" ",VLOOKUP(R1479,Apoio!A:C,3,0)),""))&amp;IF(Z1479="","",CONCATENATE("PRIMARY KEY (""ID""), KEY ""FK_reg_",LOWER(Z1479),"_ID_PAI"" (""ID_PAI""), CONSTRAINT ""FK_reg_",LOWER(Z1479),"_ID_PAI"" FOREIGN KEY (""ID_PAI"") REFERENCES ""reg_",LOWER(Z1479),""" (""ID"")) ENGINE=InnoDB AUTO_INCREMENT=105774 DEFAULT CHARSET=utf8mb4 COLLATE=utf8mb4_0900_ai_ci;"))</f>
        <v>"VL_TX_ADV" decimal(15,6) DEFAULT NULL,PRIMARY KEY ("ID"), KEY "FK_reg_d100_ID_PAI" ("ID_PAI"), CONSTRAINT "FK_reg_d100_ID_PAI" FOREIGN KEY ("ID_PAI") REFERENCES "reg_d100" ("ID")) ENGINE=InnoDB AUTO_INCREMENT=105774 DEFAULT CHARSET=utf8mb4 COLLATE=utf8mb4_0900_ai_ci;</v>
      </c>
      <c r="AB1479" s="190" t="str">
        <f t="shared" si="168"/>
        <v>`reg_d150`.`VL_TX_ADV`,FROM `efdicms`.`reg_d150`;"</v>
      </c>
    </row>
    <row r="1480" spans="1:28" ht="14.5" hidden="1" customHeight="1" collapsed="1" x14ac:dyDescent="0.3">
      <c r="A1480" s="180" t="s">
        <v>115</v>
      </c>
      <c r="E1480" s="180" t="s">
        <v>1914</v>
      </c>
      <c r="I1480" s="180" t="s">
        <v>144</v>
      </c>
      <c r="J1480" s="187" t="str">
        <f t="shared" si="166"/>
        <v>D160</v>
      </c>
      <c r="K1480" s="195" t="s">
        <v>1915</v>
      </c>
      <c r="Q1480" s="192">
        <f t="shared" si="167"/>
        <v>3</v>
      </c>
      <c r="S1480" s="191" t="str">
        <f t="shared" si="163"/>
        <v>&lt;/registro&gt;
&lt;registro codigo="D160" perfil="AB" nivel="3"&gt;</v>
      </c>
      <c r="T1480" s="192" t="str">
        <f t="shared" si="164"/>
        <v/>
      </c>
      <c r="U1480" s="192" t="str">
        <f t="shared" si="169"/>
        <v>&lt;/registro&gt;
&lt;registro codigo="D160" perfil="AB" nivel="3"&gt;</v>
      </c>
      <c r="V1480" s="192" t="str">
        <f t="shared" si="165"/>
        <v/>
      </c>
      <c r="W1480" s="191" t="str">
        <f>IF(Q1480="Campo","@Campos(posicao = "&amp;K1480&amp;", tipo = '"&amp;R1480&amp;"')@Column(name = """&amp;L1480&amp;""")"&amp;IF(R1480="D","@Temporal(TemporalType.DATE)","")&amp;"private "&amp;VLOOKUP(TEXT(R1480,"@"),Apoio!A:B,2,0)&amp;" "&amp;SUBSTITUTE(LOWER(LEFT(L1480,1))&amp;RIGHT(PROPER(L1480),LEN(L1480)-1),"_","")&amp;";",IF(ISNUMBER(Q1480),IF(R1480="R","@Entity@Table(name = ""reg_"&amp;LOWER(J1480)&amp;""")@XmlRootElement","")&amp;VLOOKUP(J1480,Blocos!D:I,6,0)&amp;Apoio!$E$1&amp;Y1480,""))</f>
        <v>@Registros(nivel = 3) public class RegD160 implements Serializable { private static final long serialVersionUID = 1L; @Id @GeneratedValue(strategy = GenerationType.IDENTITY) @Basic(optional = false) @Column(name = "ID" ) private Long id;@ManyToOne(fetch = FetchType.LAZY) @JoinColumn(name = "ID_PAI", nullable = false) private RegD100 idPai; public RegD100 getIdPai() {return idPai;}public void setIdPai(Object idPai) {this.idPai = (RegD100) idPai;}public RegD160() { } public RegD160(Long id) { this.id = id; } public RegD160(Long id, RegD100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RegD161 regD161;public RegD161 getRegD161() {return regD161;}public void setRegD161(RegD161 regD161) {this.regD161 = regD161;}@OneToMany( cascade = CascadeType.ALL, fetch = FetchType.LAZY, mappedBy = "idPai")private  List&lt;RegD162&gt; regD162;public List&lt;RegD162&gt; getRegD162() {return regD162;}public void setRegD162(List&lt;RegD162&gt; regD162) {this.regD162 = regD162;}</v>
      </c>
      <c r="X1480" s="190">
        <f>IF(ISNUMBER(Q1480),COUNTIF(Blocos!G:G,J1480),"")</f>
        <v>2</v>
      </c>
      <c r="Y1480" s="190" t="str">
        <f>IF(OR(X1480=0,X1480=""),"",VLOOKUP(SUMIFS(Blocos!A:A,Blocos!H:H,'EFD REGISTROS e Campos (2)'!X1480,Blocos!G:G,'EFD REGISTROS e Campos (2)'!J1480),Blocos!A:L,12,0))</f>
        <v>@OneToOne(optional = true, cascade = CascadeType.ALL, fetch = FetchType.LAZY, mappedBy = "idPai")private  RegD161 regD161;public RegD161 getRegD161() {return regD161;}public void setRegD161(RegD161 regD161) {this.regD161 = regD161;}@OneToMany( cascade = CascadeType.ALL, fetch = FetchType.LAZY, mappedBy = "idPai")private  List&lt;RegD162&gt; regD162;public List&lt;RegD162&gt; getRegD162() {return regD162;}public void setRegD162(List&lt;RegD162&gt; regD162) {this.regD162 = regD162;}</v>
      </c>
      <c r="Z1480" s="190" t="str">
        <f>IF(ISNUMBER(Q1481),VLOOKUP(J1480,Blocos!D:G,4,0),"")</f>
        <v/>
      </c>
      <c r="AA1480" s="190" t="str">
        <f>IF(ISNUMBER(Q1480),CONCATENATE("CREATE TABLE ""reg_",LOWER(J1480),""" (""ID"" bigint NOT NULL AUTO_INCREMENT,  ""HASHFILE"" varchar(255) DEFAULT NULL, ""ID_PAI"" bigint NOT NULL,"),IF(Q1480="Campo",CONCATENATE("""",L1480,""" ",VLOOKUP(R1480,Apoio!A:C,3,0)),""))&amp;IF(Z1480="","",CONCATENATE("PRIMARY KEY (""ID""), KEY ""FK_reg_",LOWER(Z1480),"_ID_PAI"" (""ID_PAI""), CONSTRAINT ""FK_reg_",LOWER(Z1480),"_ID_PAI"" FOREIGN KEY (""ID_PAI"") REFERENCES ""reg_",LOWER(Z1480),""" (""ID"")) ENGINE=InnoDB AUTO_INCREMENT=105774 DEFAULT CHARSET=utf8mb4 COLLATE=utf8mb4_0900_ai_ci;"))</f>
        <v>CREATE TABLE "reg_d160" ("ID" bigint NOT NULL AUTO_INCREMENT,  "HASHFILE" varchar(255) DEFAULT NULL, "ID_PAI" bigint NOT NULL,</v>
      </c>
      <c r="AB1480" s="190" t="str">
        <f t="shared" si="168"/>
        <v/>
      </c>
    </row>
    <row r="1481" spans="1:28" ht="14.5" hidden="1" customHeight="1" x14ac:dyDescent="0.3">
      <c r="J1481" s="187" t="str">
        <f t="shared" si="166"/>
        <v>D160</v>
      </c>
      <c r="K1481" s="181">
        <v>1</v>
      </c>
      <c r="L1481" s="289" t="s">
        <v>25</v>
      </c>
      <c r="M1481" s="182" t="s">
        <v>1916</v>
      </c>
      <c r="N1481" s="181" t="s">
        <v>27</v>
      </c>
      <c r="O1481" s="181">
        <v>4</v>
      </c>
      <c r="P1481" s="181" t="s">
        <v>28</v>
      </c>
      <c r="Q1481" s="192" t="str">
        <f t="shared" si="167"/>
        <v>Campo</v>
      </c>
      <c r="R1481" s="192" t="s">
        <v>27</v>
      </c>
      <c r="S1481" s="191" t="str">
        <f t="shared" si="163"/>
        <v/>
      </c>
      <c r="T1481" s="192" t="str">
        <f t="shared" si="164"/>
        <v>&lt;campo posicao="1"&gt;
&lt;coluna&gt;REG&lt;/coluna&gt;
&lt;descricao&gt;Texto fixo contendo "D160"&lt;/descricao&gt;
&lt;tipo&gt;C&lt;/tipo&gt;
&lt;/campo&gt;</v>
      </c>
      <c r="U1481" s="192" t="str">
        <f t="shared" si="169"/>
        <v>&lt;campo posicao="1"&gt;
&lt;coluna&gt;REG&lt;/coluna&gt;
&lt;descricao&gt;Texto fixo contendo "D160"&lt;/descricao&gt;
&lt;tipo&gt;C&lt;/tipo&gt;
&lt;/campo&gt;</v>
      </c>
      <c r="V1481" s="192" t="str">
        <f t="shared" si="165"/>
        <v>{"Column2", "REG"},</v>
      </c>
      <c r="W1481" s="191" t="str">
        <f>IF(Q1481="Campo","@Campos(posicao = "&amp;K1481&amp;", tipo = '"&amp;R1481&amp;"')@Column(name = """&amp;L1481&amp;""")"&amp;IF(R1481="D","@Temporal(TemporalType.DATE)","")&amp;"private "&amp;VLOOKUP(TEXT(R1481,"@"),Apoio!A:B,2,0)&amp;" "&amp;SUBSTITUTE(LOWER(LEFT(L1481,1))&amp;RIGHT(PROPER(L1481),LEN(L1481)-1),"_","")&amp;";",IF(ISNUMBER(Q1481),IF(R1481="R","@Entity@Table(name = ""reg_"&amp;LOWER(J1481)&amp;""")@XmlRootElement","")&amp;VLOOKUP(J1481,Blocos!D:I,6,0)&amp;Apoio!$E$1&amp;Y1481,""))</f>
        <v>@Campos(posicao = 1, tipo = 'C')@Column(name = "REG")private String reg;</v>
      </c>
      <c r="X1481" s="190" t="str">
        <f>IF(ISNUMBER(Q1481),COUNTIF(Blocos!G:G,J1481),"")</f>
        <v/>
      </c>
      <c r="Y1481" s="190" t="str">
        <f>IF(OR(X1481=0,X1481=""),"",VLOOKUP(SUMIFS(Blocos!A:A,Blocos!H:H,'EFD REGISTROS e Campos (2)'!X1481,Blocos!G:G,'EFD REGISTROS e Campos (2)'!J1481),Blocos!A:L,12,0))</f>
        <v/>
      </c>
      <c r="Z1481" s="190" t="str">
        <f>IF(ISNUMBER(Q1482),VLOOKUP(J1481,Blocos!D:G,4,0),"")</f>
        <v/>
      </c>
      <c r="AA1481" s="190" t="str">
        <f>IF(ISNUMBER(Q1481),CONCATENATE("CREATE TABLE ""reg_",LOWER(J1481),""" (""ID"" bigint NOT NULL AUTO_INCREMENT,  ""HASHFILE"" varchar(255) DEFAULT NULL, ""ID_PAI"" bigint NOT NULL,"),IF(Q1481="Campo",CONCATENATE("""",L1481,""" ",VLOOKUP(R1481,Apoio!A:C,3,0)),""))&amp;IF(Z1481="","",CONCATENATE("PRIMARY KEY (""ID""), KEY ""FK_reg_",LOWER(Z1481),"_ID_PAI"" (""ID_PAI""), CONSTRAINT ""FK_reg_",LOWER(Z1481),"_ID_PAI"" FOREIGN KEY (""ID_PAI"") REFERENCES ""reg_",LOWER(Z1481),""" (""ID"")) ENGINE=InnoDB AUTO_INCREMENT=105774 DEFAULT CHARSET=utf8mb4 COLLATE=utf8mb4_0900_ai_ci;"))</f>
        <v>"REG" varchar(255) DEFAULT NULL,</v>
      </c>
      <c r="AB1481" s="190" t="str">
        <f t="shared" si="168"/>
        <v>USE `efdicms`;SELECT `reg_d160`.`REG`,</v>
      </c>
    </row>
    <row r="1482" spans="1:28" ht="14.5" hidden="1" customHeight="1" x14ac:dyDescent="0.3">
      <c r="J1482" s="187" t="str">
        <f t="shared" si="166"/>
        <v>D160</v>
      </c>
      <c r="K1482" s="181">
        <v>2</v>
      </c>
      <c r="L1482" s="289" t="s">
        <v>1917</v>
      </c>
      <c r="M1482" s="182" t="s">
        <v>1918</v>
      </c>
      <c r="N1482" s="181" t="s">
        <v>27</v>
      </c>
      <c r="O1482" s="181" t="s">
        <v>28</v>
      </c>
      <c r="P1482" s="181" t="s">
        <v>28</v>
      </c>
      <c r="Q1482" s="192" t="str">
        <f t="shared" si="167"/>
        <v>Campo</v>
      </c>
      <c r="R1482" s="192" t="s">
        <v>27</v>
      </c>
      <c r="S1482" s="191" t="str">
        <f t="shared" si="163"/>
        <v/>
      </c>
      <c r="T1482" s="192" t="str">
        <f t="shared" si="164"/>
        <v>&lt;campo posicao="2"&gt;
&lt;coluna&gt;DESPACHO&lt;/coluna&gt;
&lt;descricao&gt;Identificação do número do despacho&lt;/descricao&gt;
&lt;tipo&gt;C&lt;/tipo&gt;
&lt;/campo&gt;</v>
      </c>
      <c r="U1482" s="192" t="str">
        <f t="shared" si="169"/>
        <v>&lt;campo posicao="2"&gt;
&lt;coluna&gt;DESPACHO&lt;/coluna&gt;
&lt;descricao&gt;Identificação do número do despacho&lt;/descricao&gt;
&lt;tipo&gt;C&lt;/tipo&gt;
&lt;/campo&gt;</v>
      </c>
      <c r="V1482" s="192" t="str">
        <f t="shared" si="165"/>
        <v>{"Column3", "DESPACHO"},</v>
      </c>
      <c r="W1482" s="191" t="str">
        <f>IF(Q1482="Campo","@Campos(posicao = "&amp;K1482&amp;", tipo = '"&amp;R1482&amp;"')@Column(name = """&amp;L1482&amp;""")"&amp;IF(R1482="D","@Temporal(TemporalType.DATE)","")&amp;"private "&amp;VLOOKUP(TEXT(R1482,"@"),Apoio!A:B,2,0)&amp;" "&amp;SUBSTITUTE(LOWER(LEFT(L1482,1))&amp;RIGHT(PROPER(L1482),LEN(L1482)-1),"_","")&amp;";",IF(ISNUMBER(Q1482),IF(R1482="R","@Entity@Table(name = ""reg_"&amp;LOWER(J1482)&amp;""")@XmlRootElement","")&amp;VLOOKUP(J1482,Blocos!D:I,6,0)&amp;Apoio!$E$1&amp;Y1482,""))</f>
        <v>@Campos(posicao = 2, tipo = 'C')@Column(name = "DESPACHO")private String despacho;</v>
      </c>
      <c r="X1482" s="190" t="str">
        <f>IF(ISNUMBER(Q1482),COUNTIF(Blocos!G:G,J1482),"")</f>
        <v/>
      </c>
      <c r="Y1482" s="190" t="str">
        <f>IF(OR(X1482=0,X1482=""),"",VLOOKUP(SUMIFS(Blocos!A:A,Blocos!H:H,'EFD REGISTROS e Campos (2)'!X1482,Blocos!G:G,'EFD REGISTROS e Campos (2)'!J1482),Blocos!A:L,12,0))</f>
        <v/>
      </c>
      <c r="Z1482" s="190" t="str">
        <f>IF(ISNUMBER(Q1483),VLOOKUP(J1482,Blocos!D:G,4,0),"")</f>
        <v/>
      </c>
      <c r="AA1482" s="190" t="str">
        <f>IF(ISNUMBER(Q1482),CONCATENATE("CREATE TABLE ""reg_",LOWER(J1482),""" (""ID"" bigint NOT NULL AUTO_INCREMENT,  ""HASHFILE"" varchar(255) DEFAULT NULL, ""ID_PAI"" bigint NOT NULL,"),IF(Q1482="Campo",CONCATENATE("""",L1482,""" ",VLOOKUP(R1482,Apoio!A:C,3,0)),""))&amp;IF(Z1482="","",CONCATENATE("PRIMARY KEY (""ID""), KEY ""FK_reg_",LOWER(Z1482),"_ID_PAI"" (""ID_PAI""), CONSTRAINT ""FK_reg_",LOWER(Z1482),"_ID_PAI"" FOREIGN KEY (""ID_PAI"") REFERENCES ""reg_",LOWER(Z1482),""" (""ID"")) ENGINE=InnoDB AUTO_INCREMENT=105774 DEFAULT CHARSET=utf8mb4 COLLATE=utf8mb4_0900_ai_ci;"))</f>
        <v>"DESPACHO" varchar(255) DEFAULT NULL,</v>
      </c>
      <c r="AB1482" s="190" t="str">
        <f t="shared" si="168"/>
        <v>`reg_d160`.`DESPACHO`,</v>
      </c>
    </row>
    <row r="1483" spans="1:28" ht="14.5" hidden="1" customHeight="1" x14ac:dyDescent="0.3">
      <c r="J1483" s="187" t="str">
        <f t="shared" si="166"/>
        <v>D160</v>
      </c>
      <c r="K1483" s="181">
        <v>3</v>
      </c>
      <c r="L1483" s="289" t="s">
        <v>1919</v>
      </c>
      <c r="M1483" s="182" t="s">
        <v>1920</v>
      </c>
      <c r="N1483" s="181" t="s">
        <v>27</v>
      </c>
      <c r="O1483" s="181">
        <v>14</v>
      </c>
      <c r="P1483" s="181" t="s">
        <v>28</v>
      </c>
      <c r="Q1483" s="192" t="str">
        <f t="shared" si="167"/>
        <v>Campo</v>
      </c>
      <c r="R1483" s="192" t="s">
        <v>27</v>
      </c>
      <c r="S1483" s="191" t="str">
        <f t="shared" si="163"/>
        <v/>
      </c>
      <c r="T1483" s="192" t="str">
        <f t="shared" si="164"/>
        <v>&lt;campo posicao="3"&gt;
&lt;coluna&gt;CNPJ_CPF_REM&lt;/coluna&gt;
&lt;descricao&gt;CNPJ ou CPF do remetente das mercadorias que constam na nota fiscal.&lt;/descricao&gt;
&lt;tipo&gt;C&lt;/tipo&gt;
&lt;/campo&gt;</v>
      </c>
      <c r="U1483" s="192" t="str">
        <f t="shared" si="169"/>
        <v>&lt;campo posicao="3"&gt;
&lt;coluna&gt;CNPJ_CPF_REM&lt;/coluna&gt;
&lt;descricao&gt;CNPJ ou CPF do remetente das mercadorias que constam na nota fiscal.&lt;/descricao&gt;
&lt;tipo&gt;C&lt;/tipo&gt;
&lt;/campo&gt;</v>
      </c>
      <c r="V1483" s="192" t="str">
        <f t="shared" si="165"/>
        <v>{"Column4", "CNPJ_CPF_REM"},</v>
      </c>
      <c r="W1483" s="191" t="str">
        <f>IF(Q1483="Campo","@Campos(posicao = "&amp;K1483&amp;", tipo = '"&amp;R1483&amp;"')@Column(name = """&amp;L1483&amp;""")"&amp;IF(R1483="D","@Temporal(TemporalType.DATE)","")&amp;"private "&amp;VLOOKUP(TEXT(R1483,"@"),Apoio!A:B,2,0)&amp;" "&amp;SUBSTITUTE(LOWER(LEFT(L1483,1))&amp;RIGHT(PROPER(L1483),LEN(L1483)-1),"_","")&amp;";",IF(ISNUMBER(Q1483),IF(R1483="R","@Entity@Table(name = ""reg_"&amp;LOWER(J1483)&amp;""")@XmlRootElement","")&amp;VLOOKUP(J1483,Blocos!D:I,6,0)&amp;Apoio!$E$1&amp;Y1483,""))</f>
        <v>@Campos(posicao = 3, tipo = 'C')@Column(name = "CNPJ_CPF_REM")private String cnpjCpfRem;</v>
      </c>
      <c r="X1483" s="190" t="str">
        <f>IF(ISNUMBER(Q1483),COUNTIF(Blocos!G:G,J1483),"")</f>
        <v/>
      </c>
      <c r="Y1483" s="190" t="str">
        <f>IF(OR(X1483=0,X1483=""),"",VLOOKUP(SUMIFS(Blocos!A:A,Blocos!H:H,'EFD REGISTROS e Campos (2)'!X1483,Blocos!G:G,'EFD REGISTROS e Campos (2)'!J1483),Blocos!A:L,12,0))</f>
        <v/>
      </c>
      <c r="Z1483" s="190" t="str">
        <f>IF(ISNUMBER(Q1484),VLOOKUP(J1483,Blocos!D:G,4,0),"")</f>
        <v/>
      </c>
      <c r="AA1483" s="190" t="str">
        <f>IF(ISNUMBER(Q1483),CONCATENATE("CREATE TABLE ""reg_",LOWER(J1483),""" (""ID"" bigint NOT NULL AUTO_INCREMENT,  ""HASHFILE"" varchar(255) DEFAULT NULL, ""ID_PAI"" bigint NOT NULL,"),IF(Q1483="Campo",CONCATENATE("""",L1483,""" ",VLOOKUP(R1483,Apoio!A:C,3,0)),""))&amp;IF(Z1483="","",CONCATENATE("PRIMARY KEY (""ID""), KEY ""FK_reg_",LOWER(Z1483),"_ID_PAI"" (""ID_PAI""), CONSTRAINT ""FK_reg_",LOWER(Z1483),"_ID_PAI"" FOREIGN KEY (""ID_PAI"") REFERENCES ""reg_",LOWER(Z1483),""" (""ID"")) ENGINE=InnoDB AUTO_INCREMENT=105774 DEFAULT CHARSET=utf8mb4 COLLATE=utf8mb4_0900_ai_ci;"))</f>
        <v>"CNPJ_CPF_REM" varchar(255) DEFAULT NULL,</v>
      </c>
      <c r="AB1483" s="190" t="str">
        <f t="shared" si="168"/>
        <v>`reg_d160`.`CNPJ_CPF_REM`,</v>
      </c>
    </row>
    <row r="1484" spans="1:28" ht="14.5" hidden="1" customHeight="1" x14ac:dyDescent="0.3">
      <c r="J1484" s="187" t="str">
        <f t="shared" si="166"/>
        <v>D160</v>
      </c>
      <c r="K1484" s="181">
        <v>4</v>
      </c>
      <c r="L1484" s="289" t="s">
        <v>1921</v>
      </c>
      <c r="M1484" s="182" t="s">
        <v>1922</v>
      </c>
      <c r="N1484" s="181" t="s">
        <v>27</v>
      </c>
      <c r="O1484" s="181">
        <v>14</v>
      </c>
      <c r="P1484" s="181" t="s">
        <v>28</v>
      </c>
      <c r="Q1484" s="192" t="str">
        <f t="shared" si="167"/>
        <v>Campo</v>
      </c>
      <c r="R1484" s="192" t="s">
        <v>27</v>
      </c>
      <c r="S1484" s="191" t="str">
        <f t="shared" ref="S1484:S1547" si="170">IFERROR(IF(ISNUMBER(Q1484),CONCATENATE("&lt;/registro&gt;
&lt;registro codigo=""",CONCATENATE(B1484,C1484,D1484,E1484,F1484,G1484,H1484),""" perfil=""",A1484,""" nivel=""",Q1484,"""&gt;"),""),"")</f>
        <v/>
      </c>
      <c r="T1484" s="192" t="str">
        <f t="shared" ref="T1484:T1547" si="171">IF(Q1484="Campo",CONCATENATE("&lt;campo posicao=""",K1484,"""&gt;
&lt;coluna&gt;",SUBSTITUTE(L1484," ",""),"&lt;/coluna&gt;
&lt;descricao&gt;",M1484,"&lt;/descricao&gt;
&lt;tipo&gt;",R1484,"&lt;/tipo&gt;
&lt;/campo&gt;"),"")</f>
        <v>&lt;campo posicao="4"&gt;
&lt;coluna&gt;IE_REM&lt;/coluna&gt;
&lt;descricao&gt;Inscrição Estadual do remetente das mercadorias que constam na nota fiscal.&lt;/descricao&gt;
&lt;tipo&gt;C&lt;/tipo&gt;
&lt;/campo&gt;</v>
      </c>
      <c r="U1484" s="192" t="str">
        <f t="shared" si="169"/>
        <v>&lt;campo posicao="4"&gt;
&lt;coluna&gt;IE_REM&lt;/coluna&gt;
&lt;descricao&gt;Inscrição Estadual do remetente das mercadorias que constam na nota fiscal.&lt;/descricao&gt;
&lt;tipo&gt;C&lt;/tipo&gt;
&lt;/campo&gt;</v>
      </c>
      <c r="V1484" s="192" t="str">
        <f t="shared" ref="V1484:V1547" si="172">IF(ISNUMBER(K1484),CONCATENATE("{""Column",K1484+1,""", """,L1484,"""},",""),"")</f>
        <v>{"Column5", "IE_REM"},</v>
      </c>
      <c r="W1484" s="191" t="str">
        <f>IF(Q1484="Campo","@Campos(posicao = "&amp;K1484&amp;", tipo = '"&amp;R1484&amp;"')@Column(name = """&amp;L1484&amp;""")"&amp;IF(R1484="D","@Temporal(TemporalType.DATE)","")&amp;"private "&amp;VLOOKUP(TEXT(R1484,"@"),Apoio!A:B,2,0)&amp;" "&amp;SUBSTITUTE(LOWER(LEFT(L1484,1))&amp;RIGHT(PROPER(L1484),LEN(L1484)-1),"_","")&amp;";",IF(ISNUMBER(Q1484),IF(R1484="R","@Entity@Table(name = ""reg_"&amp;LOWER(J1484)&amp;""")@XmlRootElement","")&amp;VLOOKUP(J1484,Blocos!D:I,6,0)&amp;Apoio!$E$1&amp;Y1484,""))</f>
        <v>@Campos(posicao = 4, tipo = 'C')@Column(name = "IE_REM")private String ieRem;</v>
      </c>
      <c r="X1484" s="190" t="str">
        <f>IF(ISNUMBER(Q1484),COUNTIF(Blocos!G:G,J1484),"")</f>
        <v/>
      </c>
      <c r="Y1484" s="190" t="str">
        <f>IF(OR(X1484=0,X1484=""),"",VLOOKUP(SUMIFS(Blocos!A:A,Blocos!H:H,'EFD REGISTROS e Campos (2)'!X1484,Blocos!G:G,'EFD REGISTROS e Campos (2)'!J1484),Blocos!A:L,12,0))</f>
        <v/>
      </c>
      <c r="Z1484" s="190" t="str">
        <f>IF(ISNUMBER(Q1485),VLOOKUP(J1484,Blocos!D:G,4,0),"")</f>
        <v/>
      </c>
      <c r="AA1484" s="190" t="str">
        <f>IF(ISNUMBER(Q1484),CONCATENATE("CREATE TABLE ""reg_",LOWER(J1484),""" (""ID"" bigint NOT NULL AUTO_INCREMENT,  ""HASHFILE"" varchar(255) DEFAULT NULL, ""ID_PAI"" bigint NOT NULL,"),IF(Q1484="Campo",CONCATENATE("""",L1484,""" ",VLOOKUP(R1484,Apoio!A:C,3,0)),""))&amp;IF(Z1484="","",CONCATENATE("PRIMARY KEY (""ID""), KEY ""FK_reg_",LOWER(Z1484),"_ID_PAI"" (""ID_PAI""), CONSTRAINT ""FK_reg_",LOWER(Z1484),"_ID_PAI"" FOREIGN KEY (""ID_PAI"") REFERENCES ""reg_",LOWER(Z1484),""" (""ID"")) ENGINE=InnoDB AUTO_INCREMENT=105774 DEFAULT CHARSET=utf8mb4 COLLATE=utf8mb4_0900_ai_ci;"))</f>
        <v>"IE_REM" varchar(255) DEFAULT NULL,</v>
      </c>
      <c r="AB1484" s="190" t="str">
        <f t="shared" si="168"/>
        <v>`reg_d160`.`IE_REM`,</v>
      </c>
    </row>
    <row r="1485" spans="1:28" ht="14.5" hidden="1" customHeight="1" x14ac:dyDescent="0.3">
      <c r="J1485" s="187" t="str">
        <f t="shared" si="166"/>
        <v>D160</v>
      </c>
      <c r="K1485" s="181">
        <v>5</v>
      </c>
      <c r="L1485" s="289" t="s">
        <v>1923</v>
      </c>
      <c r="M1485" s="182" t="s">
        <v>1924</v>
      </c>
      <c r="N1485" s="181" t="s">
        <v>27</v>
      </c>
      <c r="O1485" s="181" t="s">
        <v>59</v>
      </c>
      <c r="P1485" s="181" t="s">
        <v>28</v>
      </c>
      <c r="Q1485" s="192" t="str">
        <f t="shared" si="167"/>
        <v>Campo</v>
      </c>
      <c r="R1485" s="192" t="s">
        <v>27</v>
      </c>
      <c r="S1485" s="191" t="str">
        <f t="shared" si="170"/>
        <v/>
      </c>
      <c r="T1485" s="192" t="str">
        <f t="shared" si="171"/>
        <v>&lt;campo posicao="5"&gt;
&lt;coluna&gt;COD_MUN_ORI&lt;/coluna&gt;
&lt;descricao&gt;Código do Município de origem, conforme tabela IBGE(Preencher com 9999999, se Exterior)&lt;/descricao&gt;
&lt;tipo&gt;C&lt;/tipo&gt;
&lt;/campo&gt;</v>
      </c>
      <c r="U1485" s="192" t="str">
        <f t="shared" si="169"/>
        <v>&lt;campo posicao="5"&gt;
&lt;coluna&gt;COD_MUN_ORI&lt;/coluna&gt;
&lt;descricao&gt;Código do Município de origem, conforme tabela IBGE(Preencher com 9999999, se Exterior)&lt;/descricao&gt;
&lt;tipo&gt;C&lt;/tipo&gt;
&lt;/campo&gt;</v>
      </c>
      <c r="V1485" s="192" t="str">
        <f t="shared" si="172"/>
        <v>{"Column6", "COD_MUN_ORI"},</v>
      </c>
      <c r="W1485" s="191" t="str">
        <f>IF(Q1485="Campo","@Campos(posicao = "&amp;K1485&amp;", tipo = '"&amp;R1485&amp;"')@Column(name = """&amp;L1485&amp;""")"&amp;IF(R1485="D","@Temporal(TemporalType.DATE)","")&amp;"private "&amp;VLOOKUP(TEXT(R1485,"@"),Apoio!A:B,2,0)&amp;" "&amp;SUBSTITUTE(LOWER(LEFT(L1485,1))&amp;RIGHT(PROPER(L1485),LEN(L1485)-1),"_","")&amp;";",IF(ISNUMBER(Q1485),IF(R1485="R","@Entity@Table(name = ""reg_"&amp;LOWER(J1485)&amp;""")@XmlRootElement","")&amp;VLOOKUP(J1485,Blocos!D:I,6,0)&amp;Apoio!$E$1&amp;Y1485,""))</f>
        <v>@Campos(posicao = 5, tipo = 'C')@Column(name = "COD_MUN_ORI")private String codMunOri;</v>
      </c>
      <c r="X1485" s="190" t="str">
        <f>IF(ISNUMBER(Q1485),COUNTIF(Blocos!G:G,J1485),"")</f>
        <v/>
      </c>
      <c r="Y1485" s="190" t="str">
        <f>IF(OR(X1485=0,X1485=""),"",VLOOKUP(SUMIFS(Blocos!A:A,Blocos!H:H,'EFD REGISTROS e Campos (2)'!X1485,Blocos!G:G,'EFD REGISTROS e Campos (2)'!J1485),Blocos!A:L,12,0))</f>
        <v/>
      </c>
      <c r="Z1485" s="190" t="str">
        <f>IF(ISNUMBER(Q1486),VLOOKUP(J1485,Blocos!D:G,4,0),"")</f>
        <v/>
      </c>
      <c r="AA1485" s="190" t="str">
        <f>IF(ISNUMBER(Q1485),CONCATENATE("CREATE TABLE ""reg_",LOWER(J1485),""" (""ID"" bigint NOT NULL AUTO_INCREMENT,  ""HASHFILE"" varchar(255) DEFAULT NULL, ""ID_PAI"" bigint NOT NULL,"),IF(Q1485="Campo",CONCATENATE("""",L1485,""" ",VLOOKUP(R1485,Apoio!A:C,3,0)),""))&amp;IF(Z1485="","",CONCATENATE("PRIMARY KEY (""ID""), KEY ""FK_reg_",LOWER(Z1485),"_ID_PAI"" (""ID_PAI""), CONSTRAINT ""FK_reg_",LOWER(Z1485),"_ID_PAI"" FOREIGN KEY (""ID_PAI"") REFERENCES ""reg_",LOWER(Z1485),""" (""ID"")) ENGINE=InnoDB AUTO_INCREMENT=105774 DEFAULT CHARSET=utf8mb4 COLLATE=utf8mb4_0900_ai_ci;"))</f>
        <v>"COD_MUN_ORI" varchar(255) DEFAULT NULL,</v>
      </c>
      <c r="AB1485" s="190" t="str">
        <f t="shared" si="168"/>
        <v>`reg_d160`.`COD_MUN_ORI`,</v>
      </c>
    </row>
    <row r="1486" spans="1:28" ht="14.5" hidden="1" customHeight="1" x14ac:dyDescent="0.3">
      <c r="J1486" s="187" t="str">
        <f t="shared" si="166"/>
        <v>D160</v>
      </c>
      <c r="K1486" s="181">
        <v>6</v>
      </c>
      <c r="L1486" s="289" t="s">
        <v>1925</v>
      </c>
      <c r="M1486" s="182" t="s">
        <v>1926</v>
      </c>
      <c r="N1486" s="181" t="s">
        <v>27</v>
      </c>
      <c r="O1486" s="181">
        <v>14</v>
      </c>
      <c r="P1486" s="181" t="s">
        <v>28</v>
      </c>
      <c r="Q1486" s="192" t="str">
        <f t="shared" si="167"/>
        <v>Campo</v>
      </c>
      <c r="R1486" s="192" t="s">
        <v>27</v>
      </c>
      <c r="S1486" s="191" t="str">
        <f t="shared" si="170"/>
        <v/>
      </c>
      <c r="T1486" s="192" t="str">
        <f t="shared" si="171"/>
        <v>&lt;campo posicao="6"&gt;
&lt;coluna&gt;CNPJ_CPF_DEST&lt;/coluna&gt;
&lt;descricao&gt;CNPJ ou CPF do destinatário das mercadorias que constam na nota fiscal.&lt;/descricao&gt;
&lt;tipo&gt;C&lt;/tipo&gt;
&lt;/campo&gt;</v>
      </c>
      <c r="U1486" s="192" t="str">
        <f t="shared" si="169"/>
        <v>&lt;campo posicao="6"&gt;
&lt;coluna&gt;CNPJ_CPF_DEST&lt;/coluna&gt;
&lt;descricao&gt;CNPJ ou CPF do destinatário das mercadorias que constam na nota fiscal.&lt;/descricao&gt;
&lt;tipo&gt;C&lt;/tipo&gt;
&lt;/campo&gt;</v>
      </c>
      <c r="V1486" s="192" t="str">
        <f t="shared" si="172"/>
        <v>{"Column7", "CNPJ_CPF_DEST"},</v>
      </c>
      <c r="W1486" s="191" t="str">
        <f>IF(Q1486="Campo","@Campos(posicao = "&amp;K1486&amp;", tipo = '"&amp;R1486&amp;"')@Column(name = """&amp;L1486&amp;""")"&amp;IF(R1486="D","@Temporal(TemporalType.DATE)","")&amp;"private "&amp;VLOOKUP(TEXT(R1486,"@"),Apoio!A:B,2,0)&amp;" "&amp;SUBSTITUTE(LOWER(LEFT(L1486,1))&amp;RIGHT(PROPER(L1486),LEN(L1486)-1),"_","")&amp;";",IF(ISNUMBER(Q1486),IF(R1486="R","@Entity@Table(name = ""reg_"&amp;LOWER(J1486)&amp;""")@XmlRootElement","")&amp;VLOOKUP(J1486,Blocos!D:I,6,0)&amp;Apoio!$E$1&amp;Y1486,""))</f>
        <v>@Campos(posicao = 6, tipo = 'C')@Column(name = "CNPJ_CPF_DEST")private String cnpjCpfDest;</v>
      </c>
      <c r="X1486" s="190" t="str">
        <f>IF(ISNUMBER(Q1486),COUNTIF(Blocos!G:G,J1486),"")</f>
        <v/>
      </c>
      <c r="Y1486" s="190" t="str">
        <f>IF(OR(X1486=0,X1486=""),"",VLOOKUP(SUMIFS(Blocos!A:A,Blocos!H:H,'EFD REGISTROS e Campos (2)'!X1486,Blocos!G:G,'EFD REGISTROS e Campos (2)'!J1486),Blocos!A:L,12,0))</f>
        <v/>
      </c>
      <c r="Z1486" s="190" t="str">
        <f>IF(ISNUMBER(Q1487),VLOOKUP(J1486,Blocos!D:G,4,0),"")</f>
        <v/>
      </c>
      <c r="AA1486" s="190" t="str">
        <f>IF(ISNUMBER(Q1486),CONCATENATE("CREATE TABLE ""reg_",LOWER(J1486),""" (""ID"" bigint NOT NULL AUTO_INCREMENT,  ""HASHFILE"" varchar(255) DEFAULT NULL, ""ID_PAI"" bigint NOT NULL,"),IF(Q1486="Campo",CONCATENATE("""",L1486,""" ",VLOOKUP(R1486,Apoio!A:C,3,0)),""))&amp;IF(Z1486="","",CONCATENATE("PRIMARY KEY (""ID""), KEY ""FK_reg_",LOWER(Z1486),"_ID_PAI"" (""ID_PAI""), CONSTRAINT ""FK_reg_",LOWER(Z1486),"_ID_PAI"" FOREIGN KEY (""ID_PAI"") REFERENCES ""reg_",LOWER(Z1486),""" (""ID"")) ENGINE=InnoDB AUTO_INCREMENT=105774 DEFAULT CHARSET=utf8mb4 COLLATE=utf8mb4_0900_ai_ci;"))</f>
        <v>"CNPJ_CPF_DEST" varchar(255) DEFAULT NULL,</v>
      </c>
      <c r="AB1486" s="190" t="str">
        <f t="shared" si="168"/>
        <v>`reg_d160`.`CNPJ_CPF_DEST`,</v>
      </c>
    </row>
    <row r="1487" spans="1:28" ht="14.5" hidden="1" customHeight="1" x14ac:dyDescent="0.3">
      <c r="J1487" s="187" t="str">
        <f t="shared" si="166"/>
        <v>D160</v>
      </c>
      <c r="K1487" s="181">
        <v>7</v>
      </c>
      <c r="L1487" s="289" t="s">
        <v>1927</v>
      </c>
      <c r="M1487" s="182" t="s">
        <v>1928</v>
      </c>
      <c r="N1487" s="181" t="s">
        <v>27</v>
      </c>
      <c r="O1487" s="181">
        <v>14</v>
      </c>
      <c r="P1487" s="181" t="s">
        <v>28</v>
      </c>
      <c r="Q1487" s="192" t="str">
        <f t="shared" si="167"/>
        <v>Campo</v>
      </c>
      <c r="R1487" s="192" t="s">
        <v>27</v>
      </c>
      <c r="S1487" s="191" t="str">
        <f t="shared" si="170"/>
        <v/>
      </c>
      <c r="T1487" s="192" t="str">
        <f t="shared" si="171"/>
        <v>&lt;campo posicao="7"&gt;
&lt;coluna&gt;IE_DEST&lt;/coluna&gt;
&lt;descricao&gt;Inscrição Estadual do destinatário das mercadorias que constam na nota fiscal.&lt;/descricao&gt;
&lt;tipo&gt;C&lt;/tipo&gt;
&lt;/campo&gt;</v>
      </c>
      <c r="U1487" s="192" t="str">
        <f t="shared" si="169"/>
        <v>&lt;campo posicao="7"&gt;
&lt;coluna&gt;IE_DEST&lt;/coluna&gt;
&lt;descricao&gt;Inscrição Estadual do destinatário das mercadorias que constam na nota fiscal.&lt;/descricao&gt;
&lt;tipo&gt;C&lt;/tipo&gt;
&lt;/campo&gt;</v>
      </c>
      <c r="V1487" s="192" t="str">
        <f t="shared" si="172"/>
        <v>{"Column8", "IE_DEST"},</v>
      </c>
      <c r="W1487" s="191" t="str">
        <f>IF(Q1487="Campo","@Campos(posicao = "&amp;K1487&amp;", tipo = '"&amp;R1487&amp;"')@Column(name = """&amp;L1487&amp;""")"&amp;IF(R1487="D","@Temporal(TemporalType.DATE)","")&amp;"private "&amp;VLOOKUP(TEXT(R1487,"@"),Apoio!A:B,2,0)&amp;" "&amp;SUBSTITUTE(LOWER(LEFT(L1487,1))&amp;RIGHT(PROPER(L1487),LEN(L1487)-1),"_","")&amp;";",IF(ISNUMBER(Q1487),IF(R1487="R","@Entity@Table(name = ""reg_"&amp;LOWER(J1487)&amp;""")@XmlRootElement","")&amp;VLOOKUP(J1487,Blocos!D:I,6,0)&amp;Apoio!$E$1&amp;Y1487,""))</f>
        <v>@Campos(posicao = 7, tipo = 'C')@Column(name = "IE_DEST")private String ieDest;</v>
      </c>
      <c r="X1487" s="190" t="str">
        <f>IF(ISNUMBER(Q1487),COUNTIF(Blocos!G:G,J1487),"")</f>
        <v/>
      </c>
      <c r="Y1487" s="190" t="str">
        <f>IF(OR(X1487=0,X1487=""),"",VLOOKUP(SUMIFS(Blocos!A:A,Blocos!H:H,'EFD REGISTROS e Campos (2)'!X1487,Blocos!G:G,'EFD REGISTROS e Campos (2)'!J1487),Blocos!A:L,12,0))</f>
        <v/>
      </c>
      <c r="Z1487" s="190" t="str">
        <f>IF(ISNUMBER(Q1488),VLOOKUP(J1487,Blocos!D:G,4,0),"")</f>
        <v/>
      </c>
      <c r="AA1487" s="190" t="str">
        <f>IF(ISNUMBER(Q1487),CONCATENATE("CREATE TABLE ""reg_",LOWER(J1487),""" (""ID"" bigint NOT NULL AUTO_INCREMENT,  ""HASHFILE"" varchar(255) DEFAULT NULL, ""ID_PAI"" bigint NOT NULL,"),IF(Q1487="Campo",CONCATENATE("""",L1487,""" ",VLOOKUP(R1487,Apoio!A:C,3,0)),""))&amp;IF(Z1487="","",CONCATENATE("PRIMARY KEY (""ID""), KEY ""FK_reg_",LOWER(Z1487),"_ID_PAI"" (""ID_PAI""), CONSTRAINT ""FK_reg_",LOWER(Z1487),"_ID_PAI"" FOREIGN KEY (""ID_PAI"") REFERENCES ""reg_",LOWER(Z1487),""" (""ID"")) ENGINE=InnoDB AUTO_INCREMENT=105774 DEFAULT CHARSET=utf8mb4 COLLATE=utf8mb4_0900_ai_ci;"))</f>
        <v>"IE_DEST" varchar(255) DEFAULT NULL,</v>
      </c>
      <c r="AB1487" s="190" t="str">
        <f t="shared" si="168"/>
        <v>`reg_d160`.`IE_DEST`,</v>
      </c>
    </row>
    <row r="1488" spans="1:28" ht="14.5" hidden="1" customHeight="1" x14ac:dyDescent="0.3">
      <c r="J1488" s="187" t="str">
        <f t="shared" si="166"/>
        <v>D160</v>
      </c>
      <c r="K1488" s="181">
        <v>8</v>
      </c>
      <c r="L1488" s="289" t="s">
        <v>1661</v>
      </c>
      <c r="M1488" s="182" t="s">
        <v>1929</v>
      </c>
      <c r="N1488" s="181" t="s">
        <v>27</v>
      </c>
      <c r="O1488" s="181" t="s">
        <v>59</v>
      </c>
      <c r="P1488" s="181" t="s">
        <v>28</v>
      </c>
      <c r="Q1488" s="192" t="str">
        <f t="shared" si="167"/>
        <v>Campo</v>
      </c>
      <c r="R1488" s="192" t="s">
        <v>27</v>
      </c>
      <c r="S1488" s="191" t="str">
        <f t="shared" si="170"/>
        <v/>
      </c>
      <c r="T1488" s="192" t="str">
        <f t="shared" si="171"/>
        <v>&lt;campo posicao="8"&gt;
&lt;coluna&gt;COD_MUN_DEST&lt;/coluna&gt;
&lt;descricao&gt;Código do Município de destino, conforme tabela IBGE(Preencher com 9999999, se Exterior)&lt;/descricao&gt;
&lt;tipo&gt;C&lt;/tipo&gt;
&lt;/campo&gt;</v>
      </c>
      <c r="U1488" s="192" t="str">
        <f t="shared" si="169"/>
        <v>&lt;campo posicao="8"&gt;
&lt;coluna&gt;COD_MUN_DEST&lt;/coluna&gt;
&lt;descricao&gt;Código do Município de destino, conforme tabela IBGE(Preencher com 9999999, se Exterior)&lt;/descricao&gt;
&lt;tipo&gt;C&lt;/tipo&gt;
&lt;/campo&gt;</v>
      </c>
      <c r="V1488" s="192" t="str">
        <f t="shared" si="172"/>
        <v>{"Column9", "COD_MUN_DEST"},</v>
      </c>
      <c r="W1488" s="191" t="str">
        <f>IF(Q1488="Campo","@Campos(posicao = "&amp;K1488&amp;", tipo = '"&amp;R1488&amp;"')@Column(name = """&amp;L1488&amp;""")"&amp;IF(R1488="D","@Temporal(TemporalType.DATE)","")&amp;"private "&amp;VLOOKUP(TEXT(R1488,"@"),Apoio!A:B,2,0)&amp;" "&amp;SUBSTITUTE(LOWER(LEFT(L1488,1))&amp;RIGHT(PROPER(L1488),LEN(L1488)-1),"_","")&amp;";",IF(ISNUMBER(Q1488),IF(R1488="R","@Entity@Table(name = ""reg_"&amp;LOWER(J1488)&amp;""")@XmlRootElement","")&amp;VLOOKUP(J1488,Blocos!D:I,6,0)&amp;Apoio!$E$1&amp;Y1488,""))</f>
        <v>@Campos(posicao = 8, tipo = 'C')@Column(name = "COD_MUN_DEST")private String codMunDest;</v>
      </c>
      <c r="X1488" s="190" t="str">
        <f>IF(ISNUMBER(Q1488),COUNTIF(Blocos!G:G,J1488),"")</f>
        <v/>
      </c>
      <c r="Y1488" s="190" t="str">
        <f>IF(OR(X1488=0,X1488=""),"",VLOOKUP(SUMIFS(Blocos!A:A,Blocos!H:H,'EFD REGISTROS e Campos (2)'!X1488,Blocos!G:G,'EFD REGISTROS e Campos (2)'!J1488),Blocos!A:L,12,0))</f>
        <v/>
      </c>
      <c r="Z1488" s="190" t="str">
        <f>IF(ISNUMBER(Q1489),VLOOKUP(J1488,Blocos!D:G,4,0),"")</f>
        <v>D100</v>
      </c>
      <c r="AA1488" s="190" t="str">
        <f>IF(ISNUMBER(Q1488),CONCATENATE("CREATE TABLE ""reg_",LOWER(J1488),""" (""ID"" bigint NOT NULL AUTO_INCREMENT,  ""HASHFILE"" varchar(255) DEFAULT NULL, ""ID_PAI"" bigint NOT NULL,"),IF(Q1488="Campo",CONCATENATE("""",L1488,""" ",VLOOKUP(R1488,Apoio!A:C,3,0)),""))&amp;IF(Z1488="","",CONCATENATE("PRIMARY KEY (""ID""), KEY ""FK_reg_",LOWER(Z1488),"_ID_PAI"" (""ID_PAI""), CONSTRAINT ""FK_reg_",LOWER(Z1488),"_ID_PAI"" FOREIGN KEY (""ID_PAI"") REFERENCES ""reg_",LOWER(Z1488),""" (""ID"")) ENGINE=InnoDB AUTO_INCREMENT=105774 DEFAULT CHARSET=utf8mb4 COLLATE=utf8mb4_0900_ai_ci;"))</f>
        <v>"COD_MUN_DEST" varchar(255) DEFAULT NULL,PRIMARY KEY ("ID"), KEY "FK_reg_d100_ID_PAI" ("ID_PAI"), CONSTRAINT "FK_reg_d100_ID_PAI" FOREIGN KEY ("ID_PAI") REFERENCES "reg_d100" ("ID")) ENGINE=InnoDB AUTO_INCREMENT=105774 DEFAULT CHARSET=utf8mb4 COLLATE=utf8mb4_0900_ai_ci;</v>
      </c>
      <c r="AB1488" s="190" t="str">
        <f t="shared" si="168"/>
        <v>`reg_d160`.`COD_MUN_DEST`,FROM `efdicms`.`reg_d160`;"</v>
      </c>
    </row>
    <row r="1489" spans="1:28" ht="14.5" hidden="1" customHeight="1" collapsed="1" x14ac:dyDescent="0.3">
      <c r="A1489" s="180" t="s">
        <v>1497</v>
      </c>
      <c r="F1489" s="180" t="s">
        <v>1930</v>
      </c>
      <c r="I1489" s="180" t="s">
        <v>209</v>
      </c>
      <c r="J1489" s="187" t="str">
        <f t="shared" si="166"/>
        <v>D161</v>
      </c>
      <c r="K1489" s="195" t="s">
        <v>1931</v>
      </c>
      <c r="Q1489" s="192">
        <f t="shared" si="167"/>
        <v>4</v>
      </c>
      <c r="S1489" s="191" t="str">
        <f t="shared" si="170"/>
        <v>&lt;/registro&gt;
&lt;registro codigo="D161" perfil="A" nivel="4"&gt;</v>
      </c>
      <c r="T1489" s="192" t="str">
        <f t="shared" si="171"/>
        <v/>
      </c>
      <c r="U1489" s="192" t="str">
        <f t="shared" si="169"/>
        <v>&lt;/registro&gt;
&lt;registro codigo="D161" perfil="A" nivel="4"&gt;</v>
      </c>
      <c r="V1489" s="192" t="str">
        <f t="shared" si="172"/>
        <v/>
      </c>
      <c r="W1489" s="191" t="str">
        <f>IF(Q1489="Campo","@Campos(posicao = "&amp;K1489&amp;", tipo = '"&amp;R1489&amp;"')@Column(name = """&amp;L1489&amp;""")"&amp;IF(R1489="D","@Temporal(TemporalType.DATE)","")&amp;"private "&amp;VLOOKUP(TEXT(R1489,"@"),Apoio!A:B,2,0)&amp;" "&amp;SUBSTITUTE(LOWER(LEFT(L1489,1))&amp;RIGHT(PROPER(L1489),LEN(L1489)-1),"_","")&amp;";",IF(ISNUMBER(Q1489),IF(R1489="R","@Entity@Table(name = ""reg_"&amp;LOWER(J1489)&amp;""")@XmlRootElement","")&amp;VLOOKUP(J1489,Blocos!D:I,6,0)&amp;Apoio!$E$1&amp;Y1489,""))</f>
        <v>@Registros(nivel = 4) public class RegD161 implements Serializable { private static final long serialVersionUID = 1L; @Id @GeneratedValue(strategy = GenerationType.IDENTITY) @Basic(optional = false) @Column(name = "ID" ) private Long id;@OneToOne(fetch = FetchType.LAZY) @JoinColumn(name = "ID_PAI", nullable = false) private RegD160 idPai; public RegD160 getIdPai() {return idPai;}public void setIdPai(Object idPai) {this.idPai = (RegD160) idPai;}public RegD161() { } public RegD161(Long id) { this.id = id; } public RegD161(Long id, RegD160 idPai, long linha, String hash) { this.id = id; this.idPai = idPai; this.linha = linha; this.hash = hash; }public Long getId() { return id; } public void setId(Long id) { this.id = id; }@Basic(optional = false)@Column(name = "LINHA")private long linha;@Basic(optional = false)@Column(name = "HASH")private String hash;</v>
      </c>
      <c r="X1489" s="190">
        <f>IF(ISNUMBER(Q1489),COUNTIF(Blocos!G:G,J1489),"")</f>
        <v>0</v>
      </c>
      <c r="Y1489" s="190" t="str">
        <f>IF(OR(X1489=0,X1489=""),"",VLOOKUP(SUMIFS(Blocos!A:A,Blocos!H:H,'EFD REGISTROS e Campos (2)'!X1489,Blocos!G:G,'EFD REGISTROS e Campos (2)'!J1489),Blocos!A:L,12,0))</f>
        <v/>
      </c>
      <c r="Z1489" s="190" t="str">
        <f>IF(ISNUMBER(Q1490),VLOOKUP(J1489,Blocos!D:G,4,0),"")</f>
        <v/>
      </c>
      <c r="AA1489" s="190" t="str">
        <f>IF(ISNUMBER(Q1489),CONCATENATE("CREATE TABLE ""reg_",LOWER(J1489),""" (""ID"" bigint NOT NULL AUTO_INCREMENT,  ""HASHFILE"" varchar(255) DEFAULT NULL, ""ID_PAI"" bigint NOT NULL,"),IF(Q1489="Campo",CONCATENATE("""",L1489,""" ",VLOOKUP(R1489,Apoio!A:C,3,0)),""))&amp;IF(Z1489="","",CONCATENATE("PRIMARY KEY (""ID""), KEY ""FK_reg_",LOWER(Z1489),"_ID_PAI"" (""ID_PAI""), CONSTRAINT ""FK_reg_",LOWER(Z1489),"_ID_PAI"" FOREIGN KEY (""ID_PAI"") REFERENCES ""reg_",LOWER(Z1489),""" (""ID"")) ENGINE=InnoDB AUTO_INCREMENT=105774 DEFAULT CHARSET=utf8mb4 COLLATE=utf8mb4_0900_ai_ci;"))</f>
        <v>CREATE TABLE "reg_d161" ("ID" bigint NOT NULL AUTO_INCREMENT,  "HASHFILE" varchar(255) DEFAULT NULL, "ID_PAI" bigint NOT NULL,</v>
      </c>
      <c r="AB1489" s="190" t="str">
        <f t="shared" si="168"/>
        <v/>
      </c>
    </row>
    <row r="1490" spans="1:28" ht="14.5" hidden="1" customHeight="1" x14ac:dyDescent="0.3">
      <c r="J1490" s="187" t="str">
        <f t="shared" si="166"/>
        <v>D161</v>
      </c>
      <c r="K1490" s="181">
        <v>1</v>
      </c>
      <c r="L1490" s="289" t="s">
        <v>25</v>
      </c>
      <c r="M1490" s="182" t="s">
        <v>1932</v>
      </c>
      <c r="N1490" s="181" t="s">
        <v>27</v>
      </c>
      <c r="O1490" s="181">
        <v>4</v>
      </c>
      <c r="P1490" s="181" t="s">
        <v>28</v>
      </c>
      <c r="Q1490" s="192" t="str">
        <f t="shared" si="167"/>
        <v>Campo</v>
      </c>
      <c r="R1490" s="192" t="s">
        <v>27</v>
      </c>
      <c r="S1490" s="191" t="str">
        <f t="shared" si="170"/>
        <v/>
      </c>
      <c r="T1490" s="192" t="str">
        <f t="shared" si="171"/>
        <v>&lt;campo posicao="1"&gt;
&lt;coluna&gt;REG&lt;/coluna&gt;
&lt;descricao&gt;Texto fixo contendo "D161"&lt;/descricao&gt;
&lt;tipo&gt;C&lt;/tipo&gt;
&lt;/campo&gt;</v>
      </c>
      <c r="U1490" s="192" t="str">
        <f t="shared" si="169"/>
        <v>&lt;campo posicao="1"&gt;
&lt;coluna&gt;REG&lt;/coluna&gt;
&lt;descricao&gt;Texto fixo contendo "D161"&lt;/descricao&gt;
&lt;tipo&gt;C&lt;/tipo&gt;
&lt;/campo&gt;</v>
      </c>
      <c r="V1490" s="192" t="str">
        <f t="shared" si="172"/>
        <v>{"Column2", "REG"},</v>
      </c>
      <c r="W1490" s="191" t="str">
        <f>IF(Q1490="Campo","@Campos(posicao = "&amp;K1490&amp;", tipo = '"&amp;R1490&amp;"')@Column(name = """&amp;L1490&amp;""")"&amp;IF(R1490="D","@Temporal(TemporalType.DATE)","")&amp;"private "&amp;VLOOKUP(TEXT(R1490,"@"),Apoio!A:B,2,0)&amp;" "&amp;SUBSTITUTE(LOWER(LEFT(L1490,1))&amp;RIGHT(PROPER(L1490),LEN(L1490)-1),"_","")&amp;";",IF(ISNUMBER(Q1490),IF(R1490="R","@Entity@Table(name = ""reg_"&amp;LOWER(J1490)&amp;""")@XmlRootElement","")&amp;VLOOKUP(J1490,Blocos!D:I,6,0)&amp;Apoio!$E$1&amp;Y1490,""))</f>
        <v>@Campos(posicao = 1, tipo = 'C')@Column(name = "REG")private String reg;</v>
      </c>
      <c r="X1490" s="190" t="str">
        <f>IF(ISNUMBER(Q1490),COUNTIF(Blocos!G:G,J1490),"")</f>
        <v/>
      </c>
      <c r="Y1490" s="190" t="str">
        <f>IF(OR(X1490=0,X1490=""),"",VLOOKUP(SUMIFS(Blocos!A:A,Blocos!H:H,'EFD REGISTROS e Campos (2)'!X1490,Blocos!G:G,'EFD REGISTROS e Campos (2)'!J1490),Blocos!A:L,12,0))</f>
        <v/>
      </c>
      <c r="Z1490" s="190" t="str">
        <f>IF(ISNUMBER(Q1491),VLOOKUP(J1490,Blocos!D:G,4,0),"")</f>
        <v/>
      </c>
      <c r="AA1490" s="190" t="str">
        <f>IF(ISNUMBER(Q1490),CONCATENATE("CREATE TABLE ""reg_",LOWER(J1490),""" (""ID"" bigint NOT NULL AUTO_INCREMENT,  ""HASHFILE"" varchar(255) DEFAULT NULL, ""ID_PAI"" bigint NOT NULL,"),IF(Q1490="Campo",CONCATENATE("""",L1490,""" ",VLOOKUP(R1490,Apoio!A:C,3,0)),""))&amp;IF(Z1490="","",CONCATENATE("PRIMARY KEY (""ID""), KEY ""FK_reg_",LOWER(Z1490),"_ID_PAI"" (""ID_PAI""), CONSTRAINT ""FK_reg_",LOWER(Z1490),"_ID_PAI"" FOREIGN KEY (""ID_PAI"") REFERENCES ""reg_",LOWER(Z1490),""" (""ID"")) ENGINE=InnoDB AUTO_INCREMENT=105774 DEFAULT CHARSET=utf8mb4 COLLATE=utf8mb4_0900_ai_ci;"))</f>
        <v>"REG" varchar(255) DEFAULT NULL,</v>
      </c>
      <c r="AB1490" s="190" t="str">
        <f t="shared" si="168"/>
        <v>USE `efdicms`;SELECT `reg_d161`.`REG`,</v>
      </c>
    </row>
    <row r="1491" spans="1:28" ht="14.5" hidden="1" customHeight="1" x14ac:dyDescent="0.3">
      <c r="J1491" s="187" t="str">
        <f t="shared" si="166"/>
        <v>D161</v>
      </c>
      <c r="K1491" s="196">
        <v>2</v>
      </c>
      <c r="L1491" s="285" t="s">
        <v>672</v>
      </c>
      <c r="M1491" s="182" t="s">
        <v>1933</v>
      </c>
      <c r="N1491" s="196" t="s">
        <v>32</v>
      </c>
      <c r="O1491" s="196" t="s">
        <v>240</v>
      </c>
      <c r="P1491" s="196" t="s">
        <v>28</v>
      </c>
      <c r="Q1491" s="192" t="str">
        <f t="shared" si="167"/>
        <v>Campo</v>
      </c>
      <c r="R1491" s="192" t="s">
        <v>3607</v>
      </c>
      <c r="S1491" s="191" t="str">
        <f t="shared" si="170"/>
        <v/>
      </c>
      <c r="T1491" s="192" t="str">
        <f t="shared" si="171"/>
        <v>&lt;campo posicao="2"&gt;
&lt;coluna&gt;IND_CARGA&lt;/coluna&gt;
&lt;descricao&gt;Indicador do tipo de transporte da carga coletada:&lt;/descricao&gt;
&lt;tipo&gt;I&lt;/tipo&gt;
&lt;/campo&gt;</v>
      </c>
      <c r="U1491" s="192" t="str">
        <f t="shared" si="169"/>
        <v>&lt;campo posicao="2"&gt;
&lt;coluna&gt;IND_CARGA&lt;/coluna&gt;
&lt;descricao&gt;Indicador do tipo de transporte da carga coletada:&lt;/descricao&gt;
&lt;tipo&gt;I&lt;/tipo&gt;
&lt;/campo&gt;</v>
      </c>
      <c r="V1491" s="192" t="str">
        <f t="shared" si="172"/>
        <v>{"Column3", "IND_CARGA"},</v>
      </c>
      <c r="W1491" s="191" t="str">
        <f>IF(Q1491="Campo","@Campos(posicao = "&amp;K1491&amp;", tipo = '"&amp;R1491&amp;"')@Column(name = """&amp;L1491&amp;""")"&amp;IF(R1491="D","@Temporal(TemporalType.DATE)","")&amp;"private "&amp;VLOOKUP(TEXT(R1491,"@"),Apoio!A:B,2,0)&amp;" "&amp;SUBSTITUTE(LOWER(LEFT(L1491,1))&amp;RIGHT(PROPER(L1491),LEN(L1491)-1),"_","")&amp;";",IF(ISNUMBER(Q1491),IF(R1491="R","@Entity@Table(name = ""reg_"&amp;LOWER(J1491)&amp;""")@XmlRootElement","")&amp;VLOOKUP(J1491,Blocos!D:I,6,0)&amp;Apoio!$E$1&amp;Y1491,""))</f>
        <v>@Campos(posicao = 2, tipo = 'I')@Column(name = "IND_CARGA")private int indCarga;</v>
      </c>
      <c r="X1491" s="190" t="str">
        <f>IF(ISNUMBER(Q1491),COUNTIF(Blocos!G:G,J1491),"")</f>
        <v/>
      </c>
      <c r="Y1491" s="190" t="str">
        <f>IF(OR(X1491=0,X1491=""),"",VLOOKUP(SUMIFS(Blocos!A:A,Blocos!H:H,'EFD REGISTROS e Campos (2)'!X1491,Blocos!G:G,'EFD REGISTROS e Campos (2)'!J1491),Blocos!A:L,12,0))</f>
        <v/>
      </c>
      <c r="Z1491" s="190" t="str">
        <f>IF(ISNUMBER(Q1492),VLOOKUP(J1491,Blocos!D:G,4,0),"")</f>
        <v/>
      </c>
      <c r="AA1491" s="190" t="str">
        <f>IF(ISNUMBER(Q1491),CONCATENATE("CREATE TABLE ""reg_",LOWER(J1491),""" (""ID"" bigint NOT NULL AUTO_INCREMENT,  ""HASHFILE"" varchar(255) DEFAULT NULL, ""ID_PAI"" bigint NOT NULL,"),IF(Q1491="Campo",CONCATENATE("""",L1491,""" ",VLOOKUP(R1491,Apoio!A:C,3,0)),""))&amp;IF(Z1491="","",CONCATENATE("PRIMARY KEY (""ID""), KEY ""FK_reg_",LOWER(Z1491),"_ID_PAI"" (""ID_PAI""), CONSTRAINT ""FK_reg_",LOWER(Z1491),"_ID_PAI"" FOREIGN KEY (""ID_PAI"") REFERENCES ""reg_",LOWER(Z1491),""" (""ID"")) ENGINE=InnoDB AUTO_INCREMENT=105774 DEFAULT CHARSET=utf8mb4 COLLATE=utf8mb4_0900_ai_ci;"))</f>
        <v>"IND_CARGA" int DEFAULT NULL,</v>
      </c>
      <c r="AB1491" s="190" t="str">
        <f t="shared" si="168"/>
        <v>`reg_d161`.`IND_CARGA`,</v>
      </c>
    </row>
    <row r="1492" spans="1:28" ht="14.5" hidden="1" customHeight="1" x14ac:dyDescent="0.3">
      <c r="J1492" s="187" t="str">
        <f t="shared" si="166"/>
        <v>D161</v>
      </c>
      <c r="K1492" s="196"/>
      <c r="L1492" s="285"/>
      <c r="M1492" s="182" t="s">
        <v>1934</v>
      </c>
      <c r="N1492" s="196"/>
      <c r="O1492" s="196"/>
      <c r="P1492" s="196"/>
      <c r="Q1492" s="192" t="str">
        <f t="shared" si="167"/>
        <v/>
      </c>
      <c r="S1492" s="191" t="str">
        <f t="shared" si="170"/>
        <v/>
      </c>
      <c r="T1492" s="192" t="str">
        <f t="shared" si="171"/>
        <v/>
      </c>
      <c r="U1492" s="192" t="str">
        <f t="shared" si="169"/>
        <v/>
      </c>
      <c r="V1492" s="192" t="str">
        <f t="shared" si="172"/>
        <v/>
      </c>
      <c r="W1492" s="191" t="str">
        <f>IF(Q1492="Campo","@Campos(posicao = "&amp;K1492&amp;", tipo = '"&amp;R1492&amp;"')@Column(name = """&amp;L1492&amp;""")"&amp;IF(R1492="D","@Temporal(TemporalType.DATE)","")&amp;"private "&amp;VLOOKUP(TEXT(R1492,"@"),Apoio!A:B,2,0)&amp;" "&amp;SUBSTITUTE(LOWER(LEFT(L1492,1))&amp;RIGHT(PROPER(L1492),LEN(L1492)-1),"_","")&amp;";",IF(ISNUMBER(Q1492),IF(R1492="R","@Entity@Table(name = ""reg_"&amp;LOWER(J1492)&amp;""")@XmlRootElement","")&amp;VLOOKUP(J1492,Blocos!D:I,6,0)&amp;Apoio!$E$1&amp;Y1492,""))</f>
        <v/>
      </c>
      <c r="X1492" s="190" t="str">
        <f>IF(ISNUMBER(Q1492),COUNTIF(Blocos!G:G,J1492),"")</f>
        <v/>
      </c>
      <c r="Y1492" s="190" t="str">
        <f>IF(OR(X1492=0,X1492=""),"",VLOOKUP(SUMIFS(Blocos!A:A,Blocos!H:H,'EFD REGISTROS e Campos (2)'!X1492,Blocos!G:G,'EFD REGISTROS e Campos (2)'!J1492),Blocos!A:L,12,0))</f>
        <v/>
      </c>
      <c r="Z1492" s="190" t="str">
        <f>IF(ISNUMBER(Q1493),VLOOKUP(J1492,Blocos!D:G,4,0),"")</f>
        <v/>
      </c>
      <c r="AA1492" s="190" t="str">
        <f>IF(ISNUMBER(Q1492),CONCATENATE("CREATE TABLE ""reg_",LOWER(J1492),""" (""ID"" bigint NOT NULL AUTO_INCREMENT,  ""HASHFILE"" varchar(255) DEFAULT NULL, ""ID_PAI"" bigint NOT NULL,"),IF(Q1492="Campo",CONCATENATE("""",L1492,""" ",VLOOKUP(R1492,Apoio!A:C,3,0)),""))&amp;IF(Z1492="","",CONCATENATE("PRIMARY KEY (""ID""), KEY ""FK_reg_",LOWER(Z1492),"_ID_PAI"" (""ID_PAI""), CONSTRAINT ""FK_reg_",LOWER(Z1492),"_ID_PAI"" FOREIGN KEY (""ID_PAI"") REFERENCES ""reg_",LOWER(Z1492),""" (""ID"")) ENGINE=InnoDB AUTO_INCREMENT=105774 DEFAULT CHARSET=utf8mb4 COLLATE=utf8mb4_0900_ai_ci;"))</f>
        <v/>
      </c>
      <c r="AB1492" s="190" t="str">
        <f t="shared" si="168"/>
        <v/>
      </c>
    </row>
    <row r="1493" spans="1:28" ht="14.5" hidden="1" customHeight="1" x14ac:dyDescent="0.3">
      <c r="J1493" s="187" t="str">
        <f t="shared" si="166"/>
        <v>D161</v>
      </c>
      <c r="K1493" s="196"/>
      <c r="L1493" s="285"/>
      <c r="M1493" s="182" t="s">
        <v>1935</v>
      </c>
      <c r="N1493" s="196"/>
      <c r="O1493" s="196"/>
      <c r="P1493" s="196"/>
      <c r="Q1493" s="192" t="str">
        <f t="shared" si="167"/>
        <v/>
      </c>
      <c r="S1493" s="191" t="str">
        <f t="shared" si="170"/>
        <v/>
      </c>
      <c r="T1493" s="192" t="str">
        <f t="shared" si="171"/>
        <v/>
      </c>
      <c r="U1493" s="192" t="str">
        <f t="shared" si="169"/>
        <v/>
      </c>
      <c r="V1493" s="192" t="str">
        <f t="shared" si="172"/>
        <v/>
      </c>
      <c r="W1493" s="191" t="str">
        <f>IF(Q1493="Campo","@Campos(posicao = "&amp;K1493&amp;", tipo = '"&amp;R1493&amp;"')@Column(name = """&amp;L1493&amp;""")"&amp;IF(R1493="D","@Temporal(TemporalType.DATE)","")&amp;"private "&amp;VLOOKUP(TEXT(R1493,"@"),Apoio!A:B,2,0)&amp;" "&amp;SUBSTITUTE(LOWER(LEFT(L1493,1))&amp;RIGHT(PROPER(L1493),LEN(L1493)-1),"_","")&amp;";",IF(ISNUMBER(Q1493),IF(R1493="R","@Entity@Table(name = ""reg_"&amp;LOWER(J1493)&amp;""")@XmlRootElement","")&amp;VLOOKUP(J1493,Blocos!D:I,6,0)&amp;Apoio!$E$1&amp;Y1493,""))</f>
        <v/>
      </c>
      <c r="X1493" s="190" t="str">
        <f>IF(ISNUMBER(Q1493),COUNTIF(Blocos!G:G,J1493),"")</f>
        <v/>
      </c>
      <c r="Y1493" s="190" t="str">
        <f>IF(OR(X1493=0,X1493=""),"",VLOOKUP(SUMIFS(Blocos!A:A,Blocos!H:H,'EFD REGISTROS e Campos (2)'!X1493,Blocos!G:G,'EFD REGISTROS e Campos (2)'!J1493),Blocos!A:L,12,0))</f>
        <v/>
      </c>
      <c r="Z1493" s="190" t="str">
        <f>IF(ISNUMBER(Q1494),VLOOKUP(J1493,Blocos!D:G,4,0),"")</f>
        <v/>
      </c>
      <c r="AA1493" s="190" t="str">
        <f>IF(ISNUMBER(Q1493),CONCATENATE("CREATE TABLE ""reg_",LOWER(J1493),""" (""ID"" bigint NOT NULL AUTO_INCREMENT,  ""HASHFILE"" varchar(255) DEFAULT NULL, ""ID_PAI"" bigint NOT NULL,"),IF(Q1493="Campo",CONCATENATE("""",L1493,""" ",VLOOKUP(R1493,Apoio!A:C,3,0)),""))&amp;IF(Z1493="","",CONCATENATE("PRIMARY KEY (""ID""), KEY ""FK_reg_",LOWER(Z1493),"_ID_PAI"" (""ID_PAI""), CONSTRAINT ""FK_reg_",LOWER(Z1493),"_ID_PAI"" FOREIGN KEY (""ID_PAI"") REFERENCES ""reg_",LOWER(Z1493),""" (""ID"")) ENGINE=InnoDB AUTO_INCREMENT=105774 DEFAULT CHARSET=utf8mb4 COLLATE=utf8mb4_0900_ai_ci;"))</f>
        <v/>
      </c>
      <c r="AB1493" s="190" t="str">
        <f t="shared" si="168"/>
        <v/>
      </c>
    </row>
    <row r="1494" spans="1:28" ht="14.5" hidden="1" customHeight="1" x14ac:dyDescent="0.3">
      <c r="J1494" s="187" t="str">
        <f t="shared" si="166"/>
        <v>D161</v>
      </c>
      <c r="K1494" s="196"/>
      <c r="L1494" s="285"/>
      <c r="M1494" s="182" t="s">
        <v>1936</v>
      </c>
      <c r="N1494" s="196"/>
      <c r="O1494" s="196"/>
      <c r="P1494" s="196"/>
      <c r="Q1494" s="192" t="str">
        <f t="shared" si="167"/>
        <v/>
      </c>
      <c r="S1494" s="191" t="str">
        <f t="shared" si="170"/>
        <v/>
      </c>
      <c r="T1494" s="192" t="str">
        <f t="shared" si="171"/>
        <v/>
      </c>
      <c r="U1494" s="192" t="str">
        <f t="shared" si="169"/>
        <v/>
      </c>
      <c r="V1494" s="192" t="str">
        <f t="shared" si="172"/>
        <v/>
      </c>
      <c r="W1494" s="191" t="str">
        <f>IF(Q1494="Campo","@Campos(posicao = "&amp;K1494&amp;", tipo = '"&amp;R1494&amp;"')@Column(name = """&amp;L1494&amp;""")"&amp;IF(R1494="D","@Temporal(TemporalType.DATE)","")&amp;"private "&amp;VLOOKUP(TEXT(R1494,"@"),Apoio!A:B,2,0)&amp;" "&amp;SUBSTITUTE(LOWER(LEFT(L1494,1))&amp;RIGHT(PROPER(L1494),LEN(L1494)-1),"_","")&amp;";",IF(ISNUMBER(Q1494),IF(R1494="R","@Entity@Table(name = ""reg_"&amp;LOWER(J1494)&amp;""")@XmlRootElement","")&amp;VLOOKUP(J1494,Blocos!D:I,6,0)&amp;Apoio!$E$1&amp;Y1494,""))</f>
        <v/>
      </c>
      <c r="X1494" s="190" t="str">
        <f>IF(ISNUMBER(Q1494),COUNTIF(Blocos!G:G,J1494),"")</f>
        <v/>
      </c>
      <c r="Y1494" s="190" t="str">
        <f>IF(OR(X1494=0,X1494=""),"",VLOOKUP(SUMIFS(Blocos!A:A,Blocos!H:H,'EFD REGISTROS e Campos (2)'!X1494,Blocos!G:G,'EFD REGISTROS e Campos (2)'!J1494),Blocos!A:L,12,0))</f>
        <v/>
      </c>
      <c r="Z1494" s="190" t="str">
        <f>IF(ISNUMBER(Q1495),VLOOKUP(J1494,Blocos!D:G,4,0),"")</f>
        <v/>
      </c>
      <c r="AA1494" s="190" t="str">
        <f>IF(ISNUMBER(Q1494),CONCATENATE("CREATE TABLE ""reg_",LOWER(J1494),""" (""ID"" bigint NOT NULL AUTO_INCREMENT,  ""HASHFILE"" varchar(255) DEFAULT NULL, ""ID_PAI"" bigint NOT NULL,"),IF(Q1494="Campo",CONCATENATE("""",L1494,""" ",VLOOKUP(R1494,Apoio!A:C,3,0)),""))&amp;IF(Z1494="","",CONCATENATE("PRIMARY KEY (""ID""), KEY ""FK_reg_",LOWER(Z1494),"_ID_PAI"" (""ID_PAI""), CONSTRAINT ""FK_reg_",LOWER(Z1494),"_ID_PAI"" FOREIGN KEY (""ID_PAI"") REFERENCES ""reg_",LOWER(Z1494),""" (""ID"")) ENGINE=InnoDB AUTO_INCREMENT=105774 DEFAULT CHARSET=utf8mb4 COLLATE=utf8mb4_0900_ai_ci;"))</f>
        <v/>
      </c>
      <c r="AB1494" s="190" t="str">
        <f t="shared" si="168"/>
        <v/>
      </c>
    </row>
    <row r="1495" spans="1:28" ht="14.5" hidden="1" customHeight="1" x14ac:dyDescent="0.3">
      <c r="J1495" s="187" t="str">
        <f t="shared" si="166"/>
        <v>D161</v>
      </c>
      <c r="K1495" s="196"/>
      <c r="L1495" s="285"/>
      <c r="M1495" s="182" t="s">
        <v>1937</v>
      </c>
      <c r="N1495" s="196"/>
      <c r="O1495" s="196"/>
      <c r="P1495" s="196"/>
      <c r="Q1495" s="192" t="str">
        <f t="shared" si="167"/>
        <v/>
      </c>
      <c r="S1495" s="191" t="str">
        <f t="shared" si="170"/>
        <v/>
      </c>
      <c r="T1495" s="192" t="str">
        <f t="shared" si="171"/>
        <v/>
      </c>
      <c r="U1495" s="192" t="str">
        <f t="shared" si="169"/>
        <v/>
      </c>
      <c r="V1495" s="192" t="str">
        <f t="shared" si="172"/>
        <v/>
      </c>
      <c r="W1495" s="191" t="str">
        <f>IF(Q1495="Campo","@Campos(posicao = "&amp;K1495&amp;", tipo = '"&amp;R1495&amp;"')@Column(name = """&amp;L1495&amp;""")"&amp;IF(R1495="D","@Temporal(TemporalType.DATE)","")&amp;"private "&amp;VLOOKUP(TEXT(R1495,"@"),Apoio!A:B,2,0)&amp;" "&amp;SUBSTITUTE(LOWER(LEFT(L1495,1))&amp;RIGHT(PROPER(L1495),LEN(L1495)-1),"_","")&amp;";",IF(ISNUMBER(Q1495),IF(R1495="R","@Entity@Table(name = ""reg_"&amp;LOWER(J1495)&amp;""")@XmlRootElement","")&amp;VLOOKUP(J1495,Blocos!D:I,6,0)&amp;Apoio!$E$1&amp;Y1495,""))</f>
        <v/>
      </c>
      <c r="X1495" s="190" t="str">
        <f>IF(ISNUMBER(Q1495),COUNTIF(Blocos!G:G,J1495),"")</f>
        <v/>
      </c>
      <c r="Y1495" s="190" t="str">
        <f>IF(OR(X1495=0,X1495=""),"",VLOOKUP(SUMIFS(Blocos!A:A,Blocos!H:H,'EFD REGISTROS e Campos (2)'!X1495,Blocos!G:G,'EFD REGISTROS e Campos (2)'!J1495),Blocos!A:L,12,0))</f>
        <v/>
      </c>
      <c r="Z1495" s="190" t="str">
        <f>IF(ISNUMBER(Q1496),VLOOKUP(J1495,Blocos!D:G,4,0),"")</f>
        <v/>
      </c>
      <c r="AA1495" s="190" t="str">
        <f>IF(ISNUMBER(Q1495),CONCATENATE("CREATE TABLE ""reg_",LOWER(J1495),""" (""ID"" bigint NOT NULL AUTO_INCREMENT,  ""HASHFILE"" varchar(255) DEFAULT NULL, ""ID_PAI"" bigint NOT NULL,"),IF(Q1495="Campo",CONCATENATE("""",L1495,""" ",VLOOKUP(R1495,Apoio!A:C,3,0)),""))&amp;IF(Z1495="","",CONCATENATE("PRIMARY KEY (""ID""), KEY ""FK_reg_",LOWER(Z1495),"_ID_PAI"" (""ID_PAI""), CONSTRAINT ""FK_reg_",LOWER(Z1495),"_ID_PAI"" FOREIGN KEY (""ID_PAI"") REFERENCES ""reg_",LOWER(Z1495),""" (""ID"")) ENGINE=InnoDB AUTO_INCREMENT=105774 DEFAULT CHARSET=utf8mb4 COLLATE=utf8mb4_0900_ai_ci;"))</f>
        <v/>
      </c>
      <c r="AB1495" s="190" t="str">
        <f t="shared" si="168"/>
        <v/>
      </c>
    </row>
    <row r="1496" spans="1:28" ht="14.5" hidden="1" customHeight="1" x14ac:dyDescent="0.3">
      <c r="J1496" s="187" t="str">
        <f t="shared" si="166"/>
        <v>D161</v>
      </c>
      <c r="K1496" s="196"/>
      <c r="L1496" s="285"/>
      <c r="M1496" s="182" t="s">
        <v>1938</v>
      </c>
      <c r="N1496" s="196"/>
      <c r="O1496" s="196"/>
      <c r="P1496" s="196"/>
      <c r="Q1496" s="192" t="str">
        <f t="shared" si="167"/>
        <v/>
      </c>
      <c r="S1496" s="191" t="str">
        <f t="shared" si="170"/>
        <v/>
      </c>
      <c r="T1496" s="192" t="str">
        <f t="shared" si="171"/>
        <v/>
      </c>
      <c r="U1496" s="192" t="str">
        <f t="shared" si="169"/>
        <v/>
      </c>
      <c r="V1496" s="192" t="str">
        <f t="shared" si="172"/>
        <v/>
      </c>
      <c r="W1496" s="191" t="str">
        <f>IF(Q1496="Campo","@Campos(posicao = "&amp;K1496&amp;", tipo = '"&amp;R1496&amp;"')@Column(name = """&amp;L1496&amp;""")"&amp;IF(R1496="D","@Temporal(TemporalType.DATE)","")&amp;"private "&amp;VLOOKUP(TEXT(R1496,"@"),Apoio!A:B,2,0)&amp;" "&amp;SUBSTITUTE(LOWER(LEFT(L1496,1))&amp;RIGHT(PROPER(L1496),LEN(L1496)-1),"_","")&amp;";",IF(ISNUMBER(Q1496),IF(R1496="R","@Entity@Table(name = ""reg_"&amp;LOWER(J1496)&amp;""")@XmlRootElement","")&amp;VLOOKUP(J1496,Blocos!D:I,6,0)&amp;Apoio!$E$1&amp;Y1496,""))</f>
        <v/>
      </c>
      <c r="X1496" s="190" t="str">
        <f>IF(ISNUMBER(Q1496),COUNTIF(Blocos!G:G,J1496),"")</f>
        <v/>
      </c>
      <c r="Y1496" s="190" t="str">
        <f>IF(OR(X1496=0,X1496=""),"",VLOOKUP(SUMIFS(Blocos!A:A,Blocos!H:H,'EFD REGISTROS e Campos (2)'!X1496,Blocos!G:G,'EFD REGISTROS e Campos (2)'!J1496),Blocos!A:L,12,0))</f>
        <v/>
      </c>
      <c r="Z1496" s="190" t="str">
        <f>IF(ISNUMBER(Q1497),VLOOKUP(J1496,Blocos!D:G,4,0),"")</f>
        <v/>
      </c>
      <c r="AA1496" s="190" t="str">
        <f>IF(ISNUMBER(Q1496),CONCATENATE("CREATE TABLE ""reg_",LOWER(J1496),""" (""ID"" bigint NOT NULL AUTO_INCREMENT,  ""HASHFILE"" varchar(255) DEFAULT NULL, ""ID_PAI"" bigint NOT NULL,"),IF(Q1496="Campo",CONCATENATE("""",L1496,""" ",VLOOKUP(R1496,Apoio!A:C,3,0)),""))&amp;IF(Z1496="","",CONCATENATE("PRIMARY KEY (""ID""), KEY ""FK_reg_",LOWER(Z1496),"_ID_PAI"" (""ID_PAI""), CONSTRAINT ""FK_reg_",LOWER(Z1496),"_ID_PAI"" FOREIGN KEY (""ID_PAI"") REFERENCES ""reg_",LOWER(Z1496),""" (""ID"")) ENGINE=InnoDB AUTO_INCREMENT=105774 DEFAULT CHARSET=utf8mb4 COLLATE=utf8mb4_0900_ai_ci;"))</f>
        <v/>
      </c>
      <c r="AB1496" s="190" t="str">
        <f t="shared" si="168"/>
        <v/>
      </c>
    </row>
    <row r="1497" spans="1:28" ht="14.5" hidden="1" customHeight="1" x14ac:dyDescent="0.3">
      <c r="J1497" s="187" t="str">
        <f t="shared" si="166"/>
        <v>D161</v>
      </c>
      <c r="K1497" s="196"/>
      <c r="L1497" s="285"/>
      <c r="M1497" s="182" t="s">
        <v>1939</v>
      </c>
      <c r="N1497" s="196"/>
      <c r="O1497" s="196"/>
      <c r="P1497" s="196"/>
      <c r="Q1497" s="192" t="str">
        <f t="shared" si="167"/>
        <v/>
      </c>
      <c r="S1497" s="191" t="str">
        <f t="shared" si="170"/>
        <v/>
      </c>
      <c r="T1497" s="192" t="str">
        <f t="shared" si="171"/>
        <v/>
      </c>
      <c r="U1497" s="192" t="str">
        <f t="shared" si="169"/>
        <v/>
      </c>
      <c r="V1497" s="192" t="str">
        <f t="shared" si="172"/>
        <v/>
      </c>
      <c r="W1497" s="191" t="str">
        <f>IF(Q1497="Campo","@Campos(posicao = "&amp;K1497&amp;", tipo = '"&amp;R1497&amp;"')@Column(name = """&amp;L1497&amp;""")"&amp;IF(R1497="D","@Temporal(TemporalType.DATE)","")&amp;"private "&amp;VLOOKUP(TEXT(R1497,"@"),Apoio!A:B,2,0)&amp;" "&amp;SUBSTITUTE(LOWER(LEFT(L1497,1))&amp;RIGHT(PROPER(L1497),LEN(L1497)-1),"_","")&amp;";",IF(ISNUMBER(Q1497),IF(R1497="R","@Entity@Table(name = ""reg_"&amp;LOWER(J1497)&amp;""")@XmlRootElement","")&amp;VLOOKUP(J1497,Blocos!D:I,6,0)&amp;Apoio!$E$1&amp;Y1497,""))</f>
        <v/>
      </c>
      <c r="X1497" s="190" t="str">
        <f>IF(ISNUMBER(Q1497),COUNTIF(Blocos!G:G,J1497),"")</f>
        <v/>
      </c>
      <c r="Y1497" s="190" t="str">
        <f>IF(OR(X1497=0,X1497=""),"",VLOOKUP(SUMIFS(Blocos!A:A,Blocos!H:H,'EFD REGISTROS e Campos (2)'!X1497,Blocos!G:G,'EFD REGISTROS e Campos (2)'!J1497),Blocos!A:L,12,0))</f>
        <v/>
      </c>
      <c r="Z1497" s="190" t="str">
        <f>IF(ISNUMBER(Q1498),VLOOKUP(J1497,Blocos!D:G,4,0),"")</f>
        <v/>
      </c>
      <c r="AA1497" s="190" t="str">
        <f>IF(ISNUMBER(Q1497),CONCATENATE("CREATE TABLE ""reg_",LOWER(J1497),""" (""ID"" bigint NOT NULL AUTO_INCREMENT,  ""HASHFILE"" varchar(255) DEFAULT NULL, ""ID_PAI"" bigint NOT NULL,"),IF(Q1497="Campo",CONCATENATE("""",L1497,""" ",VLOOKUP(R1497,Apoio!A:C,3,0)),""))&amp;IF(Z1497="","",CONCATENATE("PRIMARY KEY (""ID""), KEY ""FK_reg_",LOWER(Z1497),"_ID_PAI"" (""ID_PAI""), CONSTRAINT ""FK_reg_",LOWER(Z1497),"_ID_PAI"" FOREIGN KEY (""ID_PAI"") REFERENCES ""reg_",LOWER(Z1497),""" (""ID"")) ENGINE=InnoDB AUTO_INCREMENT=105774 DEFAULT CHARSET=utf8mb4 COLLATE=utf8mb4_0900_ai_ci;"))</f>
        <v/>
      </c>
      <c r="AB1497" s="190" t="str">
        <f t="shared" si="168"/>
        <v/>
      </c>
    </row>
    <row r="1498" spans="1:28" ht="14.5" hidden="1" customHeight="1" x14ac:dyDescent="0.3">
      <c r="J1498" s="187" t="str">
        <f t="shared" si="166"/>
        <v>D161</v>
      </c>
      <c r="K1498" s="196"/>
      <c r="L1498" s="285"/>
      <c r="M1498" s="182" t="s">
        <v>1940</v>
      </c>
      <c r="N1498" s="196"/>
      <c r="O1498" s="196"/>
      <c r="P1498" s="196"/>
      <c r="Q1498" s="192" t="str">
        <f t="shared" si="167"/>
        <v/>
      </c>
      <c r="S1498" s="191" t="str">
        <f t="shared" si="170"/>
        <v/>
      </c>
      <c r="T1498" s="192" t="str">
        <f t="shared" si="171"/>
        <v/>
      </c>
      <c r="U1498" s="192" t="str">
        <f t="shared" si="169"/>
        <v/>
      </c>
      <c r="V1498" s="192" t="str">
        <f t="shared" si="172"/>
        <v/>
      </c>
      <c r="W1498" s="191" t="str">
        <f>IF(Q1498="Campo","@Campos(posicao = "&amp;K1498&amp;", tipo = '"&amp;R1498&amp;"')@Column(name = """&amp;L1498&amp;""")"&amp;IF(R1498="D","@Temporal(TemporalType.DATE)","")&amp;"private "&amp;VLOOKUP(TEXT(R1498,"@"),Apoio!A:B,2,0)&amp;" "&amp;SUBSTITUTE(LOWER(LEFT(L1498,1))&amp;RIGHT(PROPER(L1498),LEN(L1498)-1),"_","")&amp;";",IF(ISNUMBER(Q1498),IF(R1498="R","@Entity@Table(name = ""reg_"&amp;LOWER(J1498)&amp;""")@XmlRootElement","")&amp;VLOOKUP(J1498,Blocos!D:I,6,0)&amp;Apoio!$E$1&amp;Y1498,""))</f>
        <v/>
      </c>
      <c r="X1498" s="190" t="str">
        <f>IF(ISNUMBER(Q1498),COUNTIF(Blocos!G:G,J1498),"")</f>
        <v/>
      </c>
      <c r="Y1498" s="190" t="str">
        <f>IF(OR(X1498=0,X1498=""),"",VLOOKUP(SUMIFS(Blocos!A:A,Blocos!H:H,'EFD REGISTROS e Campos (2)'!X1498,Blocos!G:G,'EFD REGISTROS e Campos (2)'!J1498),Blocos!A:L,12,0))</f>
        <v/>
      </c>
      <c r="Z1498" s="190" t="str">
        <f>IF(ISNUMBER(Q1499),VLOOKUP(J1498,Blocos!D:G,4,0),"")</f>
        <v/>
      </c>
      <c r="AA1498" s="190" t="str">
        <f>IF(ISNUMBER(Q1498),CONCATENATE("CREATE TABLE ""reg_",LOWER(J1498),""" (""ID"" bigint NOT NULL AUTO_INCREMENT,  ""HASHFILE"" varchar(255) DEFAULT NULL, ""ID_PAI"" bigint NOT NULL,"),IF(Q1498="Campo",CONCATENATE("""",L1498,""" ",VLOOKUP(R1498,Apoio!A:C,3,0)),""))&amp;IF(Z1498="","",CONCATENATE("PRIMARY KEY (""ID""), KEY ""FK_reg_",LOWER(Z1498),"_ID_PAI"" (""ID_PAI""), CONSTRAINT ""FK_reg_",LOWER(Z1498),"_ID_PAI"" FOREIGN KEY (""ID_PAI"") REFERENCES ""reg_",LOWER(Z1498),""" (""ID"")) ENGINE=InnoDB AUTO_INCREMENT=105774 DEFAULT CHARSET=utf8mb4 COLLATE=utf8mb4_0900_ai_ci;"))</f>
        <v/>
      </c>
      <c r="AB1498" s="190" t="str">
        <f t="shared" si="168"/>
        <v/>
      </c>
    </row>
    <row r="1499" spans="1:28" ht="14.5" hidden="1" customHeight="1" x14ac:dyDescent="0.3">
      <c r="J1499" s="187" t="str">
        <f t="shared" si="166"/>
        <v>D161</v>
      </c>
      <c r="K1499" s="181">
        <v>3</v>
      </c>
      <c r="L1499" s="289" t="s">
        <v>1941</v>
      </c>
      <c r="M1499" s="182" t="s">
        <v>1942</v>
      </c>
      <c r="N1499" s="181" t="s">
        <v>27</v>
      </c>
      <c r="O1499" s="181">
        <v>14</v>
      </c>
      <c r="P1499" s="181" t="s">
        <v>28</v>
      </c>
      <c r="Q1499" s="192" t="str">
        <f t="shared" si="167"/>
        <v>Campo</v>
      </c>
      <c r="R1499" s="192" t="s">
        <v>27</v>
      </c>
      <c r="S1499" s="191" t="str">
        <f t="shared" si="170"/>
        <v/>
      </c>
      <c r="T1499" s="192" t="str">
        <f t="shared" si="171"/>
        <v>&lt;campo posicao="3"&gt;
&lt;coluna&gt;CNPJ_CPF_COL&lt;/coluna&gt;
&lt;descricao&gt;Número do CNPJ ou CPF do local da coleta&lt;/descricao&gt;
&lt;tipo&gt;C&lt;/tipo&gt;
&lt;/campo&gt;</v>
      </c>
      <c r="U1499" s="192" t="str">
        <f t="shared" si="169"/>
        <v>&lt;campo posicao="3"&gt;
&lt;coluna&gt;CNPJ_CPF_COL&lt;/coluna&gt;
&lt;descricao&gt;Número do CNPJ ou CPF do local da coleta&lt;/descricao&gt;
&lt;tipo&gt;C&lt;/tipo&gt;
&lt;/campo&gt;</v>
      </c>
      <c r="V1499" s="192" t="str">
        <f t="shared" si="172"/>
        <v>{"Column4", "CNPJ_CPF_COL"},</v>
      </c>
      <c r="W1499" s="191" t="str">
        <f>IF(Q1499="Campo","@Campos(posicao = "&amp;K1499&amp;", tipo = '"&amp;R1499&amp;"')@Column(name = """&amp;L1499&amp;""")"&amp;IF(R1499="D","@Temporal(TemporalType.DATE)","")&amp;"private "&amp;VLOOKUP(TEXT(R1499,"@"),Apoio!A:B,2,0)&amp;" "&amp;SUBSTITUTE(LOWER(LEFT(L1499,1))&amp;RIGHT(PROPER(L1499),LEN(L1499)-1),"_","")&amp;";",IF(ISNUMBER(Q1499),IF(R1499="R","@Entity@Table(name = ""reg_"&amp;LOWER(J1499)&amp;""")@XmlRootElement","")&amp;VLOOKUP(J1499,Blocos!D:I,6,0)&amp;Apoio!$E$1&amp;Y1499,""))</f>
        <v>@Campos(posicao = 3, tipo = 'C')@Column(name = "CNPJ_CPF_COL")private String cnpjCpfCol;</v>
      </c>
      <c r="X1499" s="190" t="str">
        <f>IF(ISNUMBER(Q1499),COUNTIF(Blocos!G:G,J1499),"")</f>
        <v/>
      </c>
      <c r="Y1499" s="190" t="str">
        <f>IF(OR(X1499=0,X1499=""),"",VLOOKUP(SUMIFS(Blocos!A:A,Blocos!H:H,'EFD REGISTROS e Campos (2)'!X1499,Blocos!G:G,'EFD REGISTROS e Campos (2)'!J1499),Blocos!A:L,12,0))</f>
        <v/>
      </c>
      <c r="Z1499" s="190" t="str">
        <f>IF(ISNUMBER(Q1500),VLOOKUP(J1499,Blocos!D:G,4,0),"")</f>
        <v/>
      </c>
      <c r="AA1499" s="190" t="str">
        <f>IF(ISNUMBER(Q1499),CONCATENATE("CREATE TABLE ""reg_",LOWER(J1499),""" (""ID"" bigint NOT NULL AUTO_INCREMENT,  ""HASHFILE"" varchar(255) DEFAULT NULL, ""ID_PAI"" bigint NOT NULL,"),IF(Q1499="Campo",CONCATENATE("""",L1499,""" ",VLOOKUP(R1499,Apoio!A:C,3,0)),""))&amp;IF(Z1499="","",CONCATENATE("PRIMARY KEY (""ID""), KEY ""FK_reg_",LOWER(Z1499),"_ID_PAI"" (""ID_PAI""), CONSTRAINT ""FK_reg_",LOWER(Z1499),"_ID_PAI"" FOREIGN KEY (""ID_PAI"") REFERENCES ""reg_",LOWER(Z1499),""" (""ID"")) ENGINE=InnoDB AUTO_INCREMENT=105774 DEFAULT CHARSET=utf8mb4 COLLATE=utf8mb4_0900_ai_ci;"))</f>
        <v>"CNPJ_CPF_COL" varchar(255) DEFAULT NULL,</v>
      </c>
      <c r="AB1499" s="190" t="str">
        <f t="shared" si="168"/>
        <v>`reg_d161`.`CNPJ_CPF_COL`,</v>
      </c>
    </row>
    <row r="1500" spans="1:28" ht="14.5" hidden="1" customHeight="1" x14ac:dyDescent="0.3">
      <c r="J1500" s="187" t="str">
        <f t="shared" si="166"/>
        <v>D161</v>
      </c>
      <c r="K1500" s="181">
        <v>4</v>
      </c>
      <c r="L1500" s="289" t="s">
        <v>684</v>
      </c>
      <c r="M1500" s="182" t="s">
        <v>685</v>
      </c>
      <c r="N1500" s="181" t="s">
        <v>27</v>
      </c>
      <c r="O1500" s="181">
        <v>14</v>
      </c>
      <c r="P1500" s="181" t="s">
        <v>28</v>
      </c>
      <c r="Q1500" s="192" t="str">
        <f t="shared" si="167"/>
        <v>Campo</v>
      </c>
      <c r="R1500" s="192" t="s">
        <v>27</v>
      </c>
      <c r="S1500" s="191" t="str">
        <f t="shared" si="170"/>
        <v/>
      </c>
      <c r="T1500" s="192" t="str">
        <f t="shared" si="171"/>
        <v>&lt;campo posicao="4"&gt;
&lt;coluna&gt;IE_COL&lt;/coluna&gt;
&lt;descricao&gt;Inscrição Estadual do contribuinte do local de coleta&lt;/descricao&gt;
&lt;tipo&gt;C&lt;/tipo&gt;
&lt;/campo&gt;</v>
      </c>
      <c r="U1500" s="192" t="str">
        <f t="shared" si="169"/>
        <v>&lt;campo posicao="4"&gt;
&lt;coluna&gt;IE_COL&lt;/coluna&gt;
&lt;descricao&gt;Inscrição Estadual do contribuinte do local de coleta&lt;/descricao&gt;
&lt;tipo&gt;C&lt;/tipo&gt;
&lt;/campo&gt;</v>
      </c>
      <c r="V1500" s="192" t="str">
        <f t="shared" si="172"/>
        <v>{"Column5", "IE_COL"},</v>
      </c>
      <c r="W1500" s="191" t="str">
        <f>IF(Q1500="Campo","@Campos(posicao = "&amp;K1500&amp;", tipo = '"&amp;R1500&amp;"')@Column(name = """&amp;L1500&amp;""")"&amp;IF(R1500="D","@Temporal(TemporalType.DATE)","")&amp;"private "&amp;VLOOKUP(TEXT(R1500,"@"),Apoio!A:B,2,0)&amp;" "&amp;SUBSTITUTE(LOWER(LEFT(L1500,1))&amp;RIGHT(PROPER(L1500),LEN(L1500)-1),"_","")&amp;";",IF(ISNUMBER(Q1500),IF(R1500="R","@Entity@Table(name = ""reg_"&amp;LOWER(J1500)&amp;""")@XmlRootElement","")&amp;VLOOKUP(J1500,Blocos!D:I,6,0)&amp;Apoio!$E$1&amp;Y1500,""))</f>
        <v>@Campos(posicao = 4, tipo = 'C')@Column(name = "IE_COL")private String ieCol;</v>
      </c>
      <c r="X1500" s="190" t="str">
        <f>IF(ISNUMBER(Q1500),COUNTIF(Blocos!G:G,J1500),"")</f>
        <v/>
      </c>
      <c r="Y1500" s="190" t="str">
        <f>IF(OR(X1500=0,X1500=""),"",VLOOKUP(SUMIFS(Blocos!A:A,Blocos!H:H,'EFD REGISTROS e Campos (2)'!X1500,Blocos!G:G,'EFD REGISTROS e Campos (2)'!J1500),Blocos!A:L,12,0))</f>
        <v/>
      </c>
      <c r="Z1500" s="190" t="str">
        <f>IF(ISNUMBER(Q1501),VLOOKUP(J1500,Blocos!D:G,4,0),"")</f>
        <v/>
      </c>
      <c r="AA1500" s="190" t="str">
        <f>IF(ISNUMBER(Q1500),CONCATENATE("CREATE TABLE ""reg_",LOWER(J1500),""" (""ID"" bigint NOT NULL AUTO_INCREMENT,  ""HASHFILE"" varchar(255) DEFAULT NULL, ""ID_PAI"" bigint NOT NULL,"),IF(Q1500="Campo",CONCATENATE("""",L1500,""" ",VLOOKUP(R1500,Apoio!A:C,3,0)),""))&amp;IF(Z1500="","",CONCATENATE("PRIMARY KEY (""ID""), KEY ""FK_reg_",LOWER(Z1500),"_ID_PAI"" (""ID_PAI""), CONSTRAINT ""FK_reg_",LOWER(Z1500),"_ID_PAI"" FOREIGN KEY (""ID_PAI"") REFERENCES ""reg_",LOWER(Z1500),""" (""ID"")) ENGINE=InnoDB AUTO_INCREMENT=105774 DEFAULT CHARSET=utf8mb4 COLLATE=utf8mb4_0900_ai_ci;"))</f>
        <v>"IE_COL" varchar(255) DEFAULT NULL,</v>
      </c>
      <c r="AB1500" s="190" t="str">
        <f t="shared" si="168"/>
        <v>`reg_d161`.`IE_COL`,</v>
      </c>
    </row>
    <row r="1501" spans="1:28" ht="14.5" hidden="1" customHeight="1" x14ac:dyDescent="0.3">
      <c r="J1501" s="187" t="str">
        <f t="shared" si="166"/>
        <v>D161</v>
      </c>
      <c r="K1501" s="181">
        <v>5</v>
      </c>
      <c r="L1501" s="289" t="s">
        <v>688</v>
      </c>
      <c r="M1501" s="182" t="s">
        <v>1943</v>
      </c>
      <c r="N1501" s="181" t="s">
        <v>27</v>
      </c>
      <c r="O1501" s="181" t="s">
        <v>59</v>
      </c>
      <c r="P1501" s="181" t="s">
        <v>28</v>
      </c>
      <c r="Q1501" s="192" t="str">
        <f t="shared" si="167"/>
        <v>Campo</v>
      </c>
      <c r="R1501" s="192" t="s">
        <v>27</v>
      </c>
      <c r="S1501" s="191" t="str">
        <f t="shared" si="170"/>
        <v/>
      </c>
      <c r="T1501" s="192" t="str">
        <f t="shared" si="171"/>
        <v>&lt;campo posicao="5"&gt;
&lt;coluna&gt;COD_MUN_COL&lt;/coluna&gt;
&lt;descricao&gt;Código do Município do local de coleta, conforme tabela IBGE(Preencher com 9999999, se Exterior)&lt;/descricao&gt;
&lt;tipo&gt;C&lt;/tipo&gt;
&lt;/campo&gt;</v>
      </c>
      <c r="U1501" s="192" t="str">
        <f t="shared" si="169"/>
        <v>&lt;campo posicao="5"&gt;
&lt;coluna&gt;COD_MUN_COL&lt;/coluna&gt;
&lt;descricao&gt;Código do Município do local de coleta, conforme tabela IBGE(Preencher com 9999999, se Exterior)&lt;/descricao&gt;
&lt;tipo&gt;C&lt;/tipo&gt;
&lt;/campo&gt;</v>
      </c>
      <c r="V1501" s="192" t="str">
        <f t="shared" si="172"/>
        <v>{"Column6", "COD_MUN_COL"},</v>
      </c>
      <c r="W1501" s="191" t="str">
        <f>IF(Q1501="Campo","@Campos(posicao = "&amp;K1501&amp;", tipo = '"&amp;R1501&amp;"')@Column(name = """&amp;L1501&amp;""")"&amp;IF(R1501="D","@Temporal(TemporalType.DATE)","")&amp;"private "&amp;VLOOKUP(TEXT(R1501,"@"),Apoio!A:B,2,0)&amp;" "&amp;SUBSTITUTE(LOWER(LEFT(L1501,1))&amp;RIGHT(PROPER(L1501),LEN(L1501)-1),"_","")&amp;";",IF(ISNUMBER(Q1501),IF(R1501="R","@Entity@Table(name = ""reg_"&amp;LOWER(J1501)&amp;""")@XmlRootElement","")&amp;VLOOKUP(J1501,Blocos!D:I,6,0)&amp;Apoio!$E$1&amp;Y1501,""))</f>
        <v>@Campos(posicao = 5, tipo = 'C')@Column(name = "COD_MUN_COL")private String codMunCol;</v>
      </c>
      <c r="X1501" s="190" t="str">
        <f>IF(ISNUMBER(Q1501),COUNTIF(Blocos!G:G,J1501),"")</f>
        <v/>
      </c>
      <c r="Y1501" s="190" t="str">
        <f>IF(OR(X1501=0,X1501=""),"",VLOOKUP(SUMIFS(Blocos!A:A,Blocos!H:H,'EFD REGISTROS e Campos (2)'!X1501,Blocos!G:G,'EFD REGISTROS e Campos (2)'!J1501),Blocos!A:L,12,0))</f>
        <v/>
      </c>
      <c r="Z1501" s="190" t="str">
        <f>IF(ISNUMBER(Q1502),VLOOKUP(J1501,Blocos!D:G,4,0),"")</f>
        <v/>
      </c>
      <c r="AA1501" s="190" t="str">
        <f>IF(ISNUMBER(Q1501),CONCATENATE("CREATE TABLE ""reg_",LOWER(J1501),""" (""ID"" bigint NOT NULL AUTO_INCREMENT,  ""HASHFILE"" varchar(255) DEFAULT NULL, ""ID_PAI"" bigint NOT NULL,"),IF(Q1501="Campo",CONCATENATE("""",L1501,""" ",VLOOKUP(R1501,Apoio!A:C,3,0)),""))&amp;IF(Z1501="","",CONCATENATE("PRIMARY KEY (""ID""), KEY ""FK_reg_",LOWER(Z1501),"_ID_PAI"" (""ID_PAI""), CONSTRAINT ""FK_reg_",LOWER(Z1501),"_ID_PAI"" FOREIGN KEY (""ID_PAI"") REFERENCES ""reg_",LOWER(Z1501),""" (""ID"")) ENGINE=InnoDB AUTO_INCREMENT=105774 DEFAULT CHARSET=utf8mb4 COLLATE=utf8mb4_0900_ai_ci;"))</f>
        <v>"COD_MUN_COL" varchar(255) DEFAULT NULL,</v>
      </c>
      <c r="AB1501" s="190" t="str">
        <f t="shared" si="168"/>
        <v>`reg_d161`.`COD_MUN_COL`,</v>
      </c>
    </row>
    <row r="1502" spans="1:28" ht="14.5" hidden="1" customHeight="1" x14ac:dyDescent="0.3">
      <c r="J1502" s="187" t="str">
        <f t="shared" si="166"/>
        <v>D161</v>
      </c>
      <c r="K1502" s="181">
        <v>6</v>
      </c>
      <c r="L1502" s="289" t="s">
        <v>1944</v>
      </c>
      <c r="M1502" s="182" t="s">
        <v>1945</v>
      </c>
      <c r="N1502" s="181" t="s">
        <v>27</v>
      </c>
      <c r="O1502" s="181">
        <v>14</v>
      </c>
      <c r="P1502" s="181" t="s">
        <v>28</v>
      </c>
      <c r="Q1502" s="192" t="str">
        <f t="shared" si="167"/>
        <v>Campo</v>
      </c>
      <c r="R1502" s="192" t="s">
        <v>27</v>
      </c>
      <c r="S1502" s="191" t="str">
        <f t="shared" si="170"/>
        <v/>
      </c>
      <c r="T1502" s="192" t="str">
        <f t="shared" si="171"/>
        <v>&lt;campo posicao="6"&gt;
&lt;coluna&gt;CNPJ_CPF_ENTG&lt;/coluna&gt;
&lt;descricao&gt;Número do CNPJ ou CPF do local da entrega&lt;/descricao&gt;
&lt;tipo&gt;C&lt;/tipo&gt;
&lt;/campo&gt;</v>
      </c>
      <c r="U1502" s="192" t="str">
        <f t="shared" si="169"/>
        <v>&lt;campo posicao="6"&gt;
&lt;coluna&gt;CNPJ_CPF_ENTG&lt;/coluna&gt;
&lt;descricao&gt;Número do CNPJ ou CPF do local da entrega&lt;/descricao&gt;
&lt;tipo&gt;C&lt;/tipo&gt;
&lt;/campo&gt;</v>
      </c>
      <c r="V1502" s="192" t="str">
        <f t="shared" si="172"/>
        <v>{"Column7", "CNPJ_CPF_ENTG"},</v>
      </c>
      <c r="W1502" s="191" t="str">
        <f>IF(Q1502="Campo","@Campos(posicao = "&amp;K1502&amp;", tipo = '"&amp;R1502&amp;"')@Column(name = """&amp;L1502&amp;""")"&amp;IF(R1502="D","@Temporal(TemporalType.DATE)","")&amp;"private "&amp;VLOOKUP(TEXT(R1502,"@"),Apoio!A:B,2,0)&amp;" "&amp;SUBSTITUTE(LOWER(LEFT(L1502,1))&amp;RIGHT(PROPER(L1502),LEN(L1502)-1),"_","")&amp;";",IF(ISNUMBER(Q1502),IF(R1502="R","@Entity@Table(name = ""reg_"&amp;LOWER(J1502)&amp;""")@XmlRootElement","")&amp;VLOOKUP(J1502,Blocos!D:I,6,0)&amp;Apoio!$E$1&amp;Y1502,""))</f>
        <v>@Campos(posicao = 6, tipo = 'C')@Column(name = "CNPJ_CPF_ENTG")private String cnpjCpfEntg;</v>
      </c>
      <c r="X1502" s="190" t="str">
        <f>IF(ISNUMBER(Q1502),COUNTIF(Blocos!G:G,J1502),"")</f>
        <v/>
      </c>
      <c r="Y1502" s="190" t="str">
        <f>IF(OR(X1502=0,X1502=""),"",VLOOKUP(SUMIFS(Blocos!A:A,Blocos!H:H,'EFD REGISTROS e Campos (2)'!X1502,Blocos!G:G,'EFD REGISTROS e Campos (2)'!J1502),Blocos!A:L,12,0))</f>
        <v/>
      </c>
      <c r="Z1502" s="190" t="str">
        <f>IF(ISNUMBER(Q1503),VLOOKUP(J1502,Blocos!D:G,4,0),"")</f>
        <v/>
      </c>
      <c r="AA1502" s="190" t="str">
        <f>IF(ISNUMBER(Q1502),CONCATENATE("CREATE TABLE ""reg_",LOWER(J1502),""" (""ID"" bigint NOT NULL AUTO_INCREMENT,  ""HASHFILE"" varchar(255) DEFAULT NULL, ""ID_PAI"" bigint NOT NULL,"),IF(Q1502="Campo",CONCATENATE("""",L1502,""" ",VLOOKUP(R1502,Apoio!A:C,3,0)),""))&amp;IF(Z1502="","",CONCATENATE("PRIMARY KEY (""ID""), KEY ""FK_reg_",LOWER(Z1502),"_ID_PAI"" (""ID_PAI""), CONSTRAINT ""FK_reg_",LOWER(Z1502),"_ID_PAI"" FOREIGN KEY (""ID_PAI"") REFERENCES ""reg_",LOWER(Z1502),""" (""ID"")) ENGINE=InnoDB AUTO_INCREMENT=105774 DEFAULT CHARSET=utf8mb4 COLLATE=utf8mb4_0900_ai_ci;"))</f>
        <v>"CNPJ_CPF_ENTG" varchar(255) DEFAULT NULL,</v>
      </c>
      <c r="AB1502" s="190" t="str">
        <f t="shared" si="168"/>
        <v>`reg_d161`.`CNPJ_CPF_ENTG`,</v>
      </c>
    </row>
    <row r="1503" spans="1:28" ht="14.5" hidden="1" customHeight="1" x14ac:dyDescent="0.3">
      <c r="J1503" s="187" t="str">
        <f t="shared" si="166"/>
        <v>D161</v>
      </c>
      <c r="K1503" s="181">
        <v>7</v>
      </c>
      <c r="L1503" s="289" t="s">
        <v>692</v>
      </c>
      <c r="M1503" s="182" t="s">
        <v>693</v>
      </c>
      <c r="N1503" s="181" t="s">
        <v>27</v>
      </c>
      <c r="O1503" s="181">
        <v>14</v>
      </c>
      <c r="P1503" s="181" t="s">
        <v>28</v>
      </c>
      <c r="Q1503" s="192" t="str">
        <f t="shared" si="167"/>
        <v>Campo</v>
      </c>
      <c r="R1503" s="192" t="s">
        <v>27</v>
      </c>
      <c r="S1503" s="191" t="str">
        <f t="shared" si="170"/>
        <v/>
      </c>
      <c r="T1503" s="192" t="str">
        <f t="shared" si="171"/>
        <v>&lt;campo posicao="7"&gt;
&lt;coluna&gt;IE_ENTG&lt;/coluna&gt;
&lt;descricao&gt;Inscrição Estadual do contribuinte do local de entrega&lt;/descricao&gt;
&lt;tipo&gt;C&lt;/tipo&gt;
&lt;/campo&gt;</v>
      </c>
      <c r="U1503" s="192" t="str">
        <f t="shared" si="169"/>
        <v>&lt;campo posicao="7"&gt;
&lt;coluna&gt;IE_ENTG&lt;/coluna&gt;
&lt;descricao&gt;Inscrição Estadual do contribuinte do local de entrega&lt;/descricao&gt;
&lt;tipo&gt;C&lt;/tipo&gt;
&lt;/campo&gt;</v>
      </c>
      <c r="V1503" s="192" t="str">
        <f t="shared" si="172"/>
        <v>{"Column8", "IE_ENTG"},</v>
      </c>
      <c r="W1503" s="191" t="str">
        <f>IF(Q1503="Campo","@Campos(posicao = "&amp;K1503&amp;", tipo = '"&amp;R1503&amp;"')@Column(name = """&amp;L1503&amp;""")"&amp;IF(R1503="D","@Temporal(TemporalType.DATE)","")&amp;"private "&amp;VLOOKUP(TEXT(R1503,"@"),Apoio!A:B,2,0)&amp;" "&amp;SUBSTITUTE(LOWER(LEFT(L1503,1))&amp;RIGHT(PROPER(L1503),LEN(L1503)-1),"_","")&amp;";",IF(ISNUMBER(Q1503),IF(R1503="R","@Entity@Table(name = ""reg_"&amp;LOWER(J1503)&amp;""")@XmlRootElement","")&amp;VLOOKUP(J1503,Blocos!D:I,6,0)&amp;Apoio!$E$1&amp;Y1503,""))</f>
        <v>@Campos(posicao = 7, tipo = 'C')@Column(name = "IE_ENTG")private String ieEntg;</v>
      </c>
      <c r="X1503" s="190" t="str">
        <f>IF(ISNUMBER(Q1503),COUNTIF(Blocos!G:G,J1503),"")</f>
        <v/>
      </c>
      <c r="Y1503" s="190" t="str">
        <f>IF(OR(X1503=0,X1503=""),"",VLOOKUP(SUMIFS(Blocos!A:A,Blocos!H:H,'EFD REGISTROS e Campos (2)'!X1503,Blocos!G:G,'EFD REGISTROS e Campos (2)'!J1503),Blocos!A:L,12,0))</f>
        <v/>
      </c>
      <c r="Z1503" s="190" t="str">
        <f>IF(ISNUMBER(Q1504),VLOOKUP(J1503,Blocos!D:G,4,0),"")</f>
        <v/>
      </c>
      <c r="AA1503" s="190" t="str">
        <f>IF(ISNUMBER(Q1503),CONCATENATE("CREATE TABLE ""reg_",LOWER(J1503),""" (""ID"" bigint NOT NULL AUTO_INCREMENT,  ""HASHFILE"" varchar(255) DEFAULT NULL, ""ID_PAI"" bigint NOT NULL,"),IF(Q1503="Campo",CONCATENATE("""",L1503,""" ",VLOOKUP(R1503,Apoio!A:C,3,0)),""))&amp;IF(Z1503="","",CONCATENATE("PRIMARY KEY (""ID""), KEY ""FK_reg_",LOWER(Z1503),"_ID_PAI"" (""ID_PAI""), CONSTRAINT ""FK_reg_",LOWER(Z1503),"_ID_PAI"" FOREIGN KEY (""ID_PAI"") REFERENCES ""reg_",LOWER(Z1503),""" (""ID"")) ENGINE=InnoDB AUTO_INCREMENT=105774 DEFAULT CHARSET=utf8mb4 COLLATE=utf8mb4_0900_ai_ci;"))</f>
        <v>"IE_ENTG" varchar(255) DEFAULT NULL,</v>
      </c>
      <c r="AB1503" s="190" t="str">
        <f t="shared" si="168"/>
        <v>`reg_d161`.`IE_ENTG`,</v>
      </c>
    </row>
    <row r="1504" spans="1:28" ht="14.5" hidden="1" customHeight="1" x14ac:dyDescent="0.3">
      <c r="J1504" s="187" t="str">
        <f t="shared" si="166"/>
        <v>D161</v>
      </c>
      <c r="K1504" s="181">
        <v>8</v>
      </c>
      <c r="L1504" s="289" t="s">
        <v>696</v>
      </c>
      <c r="M1504" s="182" t="s">
        <v>1946</v>
      </c>
      <c r="N1504" s="181" t="s">
        <v>27</v>
      </c>
      <c r="O1504" s="181" t="s">
        <v>59</v>
      </c>
      <c r="P1504" s="181" t="s">
        <v>28</v>
      </c>
      <c r="Q1504" s="192" t="str">
        <f t="shared" si="167"/>
        <v>Campo</v>
      </c>
      <c r="R1504" s="192" t="s">
        <v>27</v>
      </c>
      <c r="S1504" s="191" t="str">
        <f t="shared" si="170"/>
        <v/>
      </c>
      <c r="T1504" s="192" t="str">
        <f t="shared" si="171"/>
        <v>&lt;campo posicao="8"&gt;
&lt;coluna&gt;COD_MUN_ENTG&lt;/coluna&gt;
&lt;descricao&gt;Código do Município do local de entrega, conforme tabela IBGE(Preencher com 9999999, se Exterior)&lt;/descricao&gt;
&lt;tipo&gt;C&lt;/tipo&gt;
&lt;/campo&gt;</v>
      </c>
      <c r="U1504" s="192" t="str">
        <f t="shared" si="169"/>
        <v>&lt;campo posicao="8"&gt;
&lt;coluna&gt;COD_MUN_ENTG&lt;/coluna&gt;
&lt;descricao&gt;Código do Município do local de entrega, conforme tabela IBGE(Preencher com 9999999, se Exterior)&lt;/descricao&gt;
&lt;tipo&gt;C&lt;/tipo&gt;
&lt;/campo&gt;</v>
      </c>
      <c r="V1504" s="192" t="str">
        <f t="shared" si="172"/>
        <v>{"Column9", "COD_MUN_ENTG"},</v>
      </c>
      <c r="W1504" s="191" t="str">
        <f>IF(Q1504="Campo","@Campos(posicao = "&amp;K1504&amp;", tipo = '"&amp;R1504&amp;"')@Column(name = """&amp;L1504&amp;""")"&amp;IF(R1504="D","@Temporal(TemporalType.DATE)","")&amp;"private "&amp;VLOOKUP(TEXT(R1504,"@"),Apoio!A:B,2,0)&amp;" "&amp;SUBSTITUTE(LOWER(LEFT(L1504,1))&amp;RIGHT(PROPER(L1504),LEN(L1504)-1),"_","")&amp;";",IF(ISNUMBER(Q1504),IF(R1504="R","@Entity@Table(name = ""reg_"&amp;LOWER(J1504)&amp;""")@XmlRootElement","")&amp;VLOOKUP(J1504,Blocos!D:I,6,0)&amp;Apoio!$E$1&amp;Y1504,""))</f>
        <v>@Campos(posicao = 8, tipo = 'C')@Column(name = "COD_MUN_ENTG")private String codMunEntg;</v>
      </c>
      <c r="X1504" s="190" t="str">
        <f>IF(ISNUMBER(Q1504),COUNTIF(Blocos!G:G,J1504),"")</f>
        <v/>
      </c>
      <c r="Y1504" s="190" t="str">
        <f>IF(OR(X1504=0,X1504=""),"",VLOOKUP(SUMIFS(Blocos!A:A,Blocos!H:H,'EFD REGISTROS e Campos (2)'!X1504,Blocos!G:G,'EFD REGISTROS e Campos (2)'!J1504),Blocos!A:L,12,0))</f>
        <v/>
      </c>
      <c r="Z1504" s="190" t="str">
        <f>IF(ISNUMBER(Q1505),VLOOKUP(J1504,Blocos!D:G,4,0),"")</f>
        <v>D160</v>
      </c>
      <c r="AA1504" s="190" t="str">
        <f>IF(ISNUMBER(Q1504),CONCATENATE("CREATE TABLE ""reg_",LOWER(J1504),""" (""ID"" bigint NOT NULL AUTO_INCREMENT,  ""HASHFILE"" varchar(255) DEFAULT NULL, ""ID_PAI"" bigint NOT NULL,"),IF(Q1504="Campo",CONCATENATE("""",L1504,""" ",VLOOKUP(R1504,Apoio!A:C,3,0)),""))&amp;IF(Z1504="","",CONCATENATE("PRIMARY KEY (""ID""), KEY ""FK_reg_",LOWER(Z1504),"_ID_PAI"" (""ID_PAI""), CONSTRAINT ""FK_reg_",LOWER(Z1504),"_ID_PAI"" FOREIGN KEY (""ID_PAI"") REFERENCES ""reg_",LOWER(Z1504),""" (""ID"")) ENGINE=InnoDB AUTO_INCREMENT=105774 DEFAULT CHARSET=utf8mb4 COLLATE=utf8mb4_0900_ai_ci;"))</f>
        <v>"COD_MUN_ENTG" varchar(255) DEFAULT NULL,PRIMARY KEY ("ID"), KEY "FK_reg_d160_ID_PAI" ("ID_PAI"), CONSTRAINT "FK_reg_d160_ID_PAI" FOREIGN KEY ("ID_PAI") REFERENCES "reg_d160" ("ID")) ENGINE=InnoDB AUTO_INCREMENT=105774 DEFAULT CHARSET=utf8mb4 COLLATE=utf8mb4_0900_ai_ci;</v>
      </c>
      <c r="AB1504" s="190" t="str">
        <f t="shared" si="168"/>
        <v>`reg_d161`.`COD_MUN_ENTG`,FROM `efdicms`.`reg_d161`;"</v>
      </c>
    </row>
    <row r="1505" spans="1:28" ht="14.5" hidden="1" customHeight="1" collapsed="1" x14ac:dyDescent="0.3">
      <c r="A1505" s="180" t="s">
        <v>115</v>
      </c>
      <c r="F1505" s="180" t="s">
        <v>1947</v>
      </c>
      <c r="I1505" s="180" t="s">
        <v>144</v>
      </c>
      <c r="J1505" s="187" t="str">
        <f t="shared" si="166"/>
        <v>D162</v>
      </c>
      <c r="K1505" s="195" t="s">
        <v>1948</v>
      </c>
      <c r="Q1505" s="192">
        <f t="shared" si="167"/>
        <v>4</v>
      </c>
      <c r="S1505" s="191" t="str">
        <f t="shared" si="170"/>
        <v>&lt;/registro&gt;
&lt;registro codigo="D162" perfil="AB" nivel="4"&gt;</v>
      </c>
      <c r="T1505" s="192" t="str">
        <f t="shared" si="171"/>
        <v/>
      </c>
      <c r="U1505" s="192" t="str">
        <f t="shared" si="169"/>
        <v>&lt;/registro&gt;
&lt;registro codigo="D162" perfil="AB" nivel="4"&gt;</v>
      </c>
      <c r="V1505" s="192" t="str">
        <f t="shared" si="172"/>
        <v/>
      </c>
      <c r="W1505" s="191" t="str">
        <f>IF(Q1505="Campo","@Campos(posicao = "&amp;K1505&amp;", tipo = '"&amp;R1505&amp;"')@Column(name = """&amp;L1505&amp;""")"&amp;IF(R1505="D","@Temporal(TemporalType.DATE)","")&amp;"private "&amp;VLOOKUP(TEXT(R1505,"@"),Apoio!A:B,2,0)&amp;" "&amp;SUBSTITUTE(LOWER(LEFT(L1505,1))&amp;RIGHT(PROPER(L1505),LEN(L1505)-1),"_","")&amp;";",IF(ISNUMBER(Q1505),IF(R1505="R","@Entity@Table(name = ""reg_"&amp;LOWER(J1505)&amp;""")@XmlRootElement","")&amp;VLOOKUP(J1505,Blocos!D:I,6,0)&amp;Apoio!$E$1&amp;Y1505,""))</f>
        <v>@Registros(nivel = 4) public class RegD162 implements Serializable { private static final long serialVersionUID = 1L; @Id @GeneratedValue(strategy = GenerationType.IDENTITY) @Basic(optional = false) @Column(name = "ID" ) private Long id;@ManyToOne(fetch = FetchType.LAZY) @JoinColumn(name = "ID_PAI", nullable = false) private RegD160 idPai; public RegD160 getIdPai() {return idPai;}public void setIdPai(Object idPai) {this.idPai = (RegD160) idPai;}public RegD162() { } public RegD162(Long id) { this.id = id; } public RegD162(Long id, RegD160 idPai, long linha, String hash) { this.id = id; this.idPai = idPai; this.linha = linha; this.hash = hash; }public Long getId() { return id; } public void setId(Long id) { this.id = id; }@Basic(optional = false)@Column(name = "LINHA")private long linha;@Basic(optional = false)@Column(name = "HASH")private String hash;</v>
      </c>
      <c r="X1505" s="190">
        <f>IF(ISNUMBER(Q1505),COUNTIF(Blocos!G:G,J1505),"")</f>
        <v>0</v>
      </c>
      <c r="Y1505" s="190" t="str">
        <f>IF(OR(X1505=0,X1505=""),"",VLOOKUP(SUMIFS(Blocos!A:A,Blocos!H:H,'EFD REGISTROS e Campos (2)'!X1505,Blocos!G:G,'EFD REGISTROS e Campos (2)'!J1505),Blocos!A:L,12,0))</f>
        <v/>
      </c>
      <c r="Z1505" s="190" t="str">
        <f>IF(ISNUMBER(Q1506),VLOOKUP(J1505,Blocos!D:G,4,0),"")</f>
        <v/>
      </c>
      <c r="AA1505" s="190" t="str">
        <f>IF(ISNUMBER(Q1505),CONCATENATE("CREATE TABLE ""reg_",LOWER(J1505),""" (""ID"" bigint NOT NULL AUTO_INCREMENT,  ""HASHFILE"" varchar(255) DEFAULT NULL, ""ID_PAI"" bigint NOT NULL,"),IF(Q1505="Campo",CONCATENATE("""",L1505,""" ",VLOOKUP(R1505,Apoio!A:C,3,0)),""))&amp;IF(Z1505="","",CONCATENATE("PRIMARY KEY (""ID""), KEY ""FK_reg_",LOWER(Z1505),"_ID_PAI"" (""ID_PAI""), CONSTRAINT ""FK_reg_",LOWER(Z1505),"_ID_PAI"" FOREIGN KEY (""ID_PAI"") REFERENCES ""reg_",LOWER(Z1505),""" (""ID"")) ENGINE=InnoDB AUTO_INCREMENT=105774 DEFAULT CHARSET=utf8mb4 COLLATE=utf8mb4_0900_ai_ci;"))</f>
        <v>CREATE TABLE "reg_d162" ("ID" bigint NOT NULL AUTO_INCREMENT,  "HASHFILE" varchar(255) DEFAULT NULL, "ID_PAI" bigint NOT NULL,</v>
      </c>
      <c r="AB1505" s="190" t="str">
        <f t="shared" si="168"/>
        <v/>
      </c>
    </row>
    <row r="1506" spans="1:28" ht="14.5" hidden="1" customHeight="1" x14ac:dyDescent="0.3">
      <c r="J1506" s="187" t="str">
        <f t="shared" si="166"/>
        <v>D162</v>
      </c>
      <c r="K1506" s="181">
        <v>1</v>
      </c>
      <c r="L1506" s="289" t="s">
        <v>25</v>
      </c>
      <c r="M1506" s="182" t="s">
        <v>1949</v>
      </c>
      <c r="N1506" s="181" t="s">
        <v>27</v>
      </c>
      <c r="O1506" s="181">
        <v>4</v>
      </c>
      <c r="P1506" s="181" t="s">
        <v>28</v>
      </c>
      <c r="Q1506" s="192" t="str">
        <f t="shared" si="167"/>
        <v>Campo</v>
      </c>
      <c r="R1506" s="192" t="s">
        <v>27</v>
      </c>
      <c r="S1506" s="191" t="str">
        <f t="shared" si="170"/>
        <v/>
      </c>
      <c r="T1506" s="192" t="str">
        <f t="shared" si="171"/>
        <v>&lt;campo posicao="1"&gt;
&lt;coluna&gt;REG&lt;/coluna&gt;
&lt;descricao&gt;Texto fixo contendo "D162"&lt;/descricao&gt;
&lt;tipo&gt;C&lt;/tipo&gt;
&lt;/campo&gt;</v>
      </c>
      <c r="U1506" s="192" t="str">
        <f t="shared" si="169"/>
        <v>&lt;campo posicao="1"&gt;
&lt;coluna&gt;REG&lt;/coluna&gt;
&lt;descricao&gt;Texto fixo contendo "D162"&lt;/descricao&gt;
&lt;tipo&gt;C&lt;/tipo&gt;
&lt;/campo&gt;</v>
      </c>
      <c r="V1506" s="192" t="str">
        <f t="shared" si="172"/>
        <v>{"Column2", "REG"},</v>
      </c>
      <c r="W1506" s="191" t="str">
        <f>IF(Q1506="Campo","@Campos(posicao = "&amp;K1506&amp;", tipo = '"&amp;R1506&amp;"')@Column(name = """&amp;L1506&amp;""")"&amp;IF(R1506="D","@Temporal(TemporalType.DATE)","")&amp;"private "&amp;VLOOKUP(TEXT(R1506,"@"),Apoio!A:B,2,0)&amp;" "&amp;SUBSTITUTE(LOWER(LEFT(L1506,1))&amp;RIGHT(PROPER(L1506),LEN(L1506)-1),"_","")&amp;";",IF(ISNUMBER(Q1506),IF(R1506="R","@Entity@Table(name = ""reg_"&amp;LOWER(J1506)&amp;""")@XmlRootElement","")&amp;VLOOKUP(J1506,Blocos!D:I,6,0)&amp;Apoio!$E$1&amp;Y1506,""))</f>
        <v>@Campos(posicao = 1, tipo = 'C')@Column(name = "REG")private String reg;</v>
      </c>
      <c r="X1506" s="190" t="str">
        <f>IF(ISNUMBER(Q1506),COUNTIF(Blocos!G:G,J1506),"")</f>
        <v/>
      </c>
      <c r="Y1506" s="190" t="str">
        <f>IF(OR(X1506=0,X1506=""),"",VLOOKUP(SUMIFS(Blocos!A:A,Blocos!H:H,'EFD REGISTROS e Campos (2)'!X1506,Blocos!G:G,'EFD REGISTROS e Campos (2)'!J1506),Blocos!A:L,12,0))</f>
        <v/>
      </c>
      <c r="Z1506" s="190" t="str">
        <f>IF(ISNUMBER(Q1507),VLOOKUP(J1506,Blocos!D:G,4,0),"")</f>
        <v/>
      </c>
      <c r="AA1506" s="190" t="str">
        <f>IF(ISNUMBER(Q1506),CONCATENATE("CREATE TABLE ""reg_",LOWER(J1506),""" (""ID"" bigint NOT NULL AUTO_INCREMENT,  ""HASHFILE"" varchar(255) DEFAULT NULL, ""ID_PAI"" bigint NOT NULL,"),IF(Q1506="Campo",CONCATENATE("""",L1506,""" ",VLOOKUP(R1506,Apoio!A:C,3,0)),""))&amp;IF(Z1506="","",CONCATENATE("PRIMARY KEY (""ID""), KEY ""FK_reg_",LOWER(Z1506),"_ID_PAI"" (""ID_PAI""), CONSTRAINT ""FK_reg_",LOWER(Z1506),"_ID_PAI"" FOREIGN KEY (""ID_PAI"") REFERENCES ""reg_",LOWER(Z1506),""" (""ID"")) ENGINE=InnoDB AUTO_INCREMENT=105774 DEFAULT CHARSET=utf8mb4 COLLATE=utf8mb4_0900_ai_ci;"))</f>
        <v>"REG" varchar(255) DEFAULT NULL,</v>
      </c>
      <c r="AB1506" s="190" t="str">
        <f t="shared" si="168"/>
        <v>USE `efdicms`;SELECT `reg_d162`.`REG`,</v>
      </c>
    </row>
    <row r="1507" spans="1:28" ht="14.5" hidden="1" customHeight="1" x14ac:dyDescent="0.3">
      <c r="J1507" s="187" t="str">
        <f t="shared" si="166"/>
        <v>D162</v>
      </c>
      <c r="K1507" s="181">
        <v>2</v>
      </c>
      <c r="L1507" s="289" t="s">
        <v>344</v>
      </c>
      <c r="M1507" s="182" t="s">
        <v>534</v>
      </c>
      <c r="N1507" s="181" t="s">
        <v>27</v>
      </c>
      <c r="O1507" s="181" t="s">
        <v>54</v>
      </c>
      <c r="P1507" s="181" t="s">
        <v>28</v>
      </c>
      <c r="Q1507" s="192" t="str">
        <f t="shared" si="167"/>
        <v>Campo</v>
      </c>
      <c r="R1507" s="192" t="s">
        <v>27</v>
      </c>
      <c r="S1507" s="191" t="str">
        <f t="shared" si="170"/>
        <v/>
      </c>
      <c r="T1507" s="192" t="str">
        <f t="shared" si="171"/>
        <v>&lt;campo posicao="2"&gt;
&lt;coluna&gt;COD_MOD&lt;/coluna&gt;
&lt;descricao&gt;Código do modelo do documento fiscal, conforme a Tabela 4.1.1 &lt;/descricao&gt;
&lt;tipo&gt;C&lt;/tipo&gt;
&lt;/campo&gt;</v>
      </c>
      <c r="U1507" s="192" t="str">
        <f t="shared" si="169"/>
        <v>&lt;campo posicao="2"&gt;
&lt;coluna&gt;COD_MOD&lt;/coluna&gt;
&lt;descricao&gt;Código do modelo do documento fiscal, conforme a Tabela 4.1.1 &lt;/descricao&gt;
&lt;tipo&gt;C&lt;/tipo&gt;
&lt;/campo&gt;</v>
      </c>
      <c r="V1507" s="192" t="str">
        <f t="shared" si="172"/>
        <v>{"Column3", "COD_MOD"},</v>
      </c>
      <c r="W1507" s="191" t="str">
        <f>IF(Q1507="Campo","@Campos(posicao = "&amp;K1507&amp;", tipo = '"&amp;R1507&amp;"')@Column(name = """&amp;L1507&amp;""")"&amp;IF(R1507="D","@Temporal(TemporalType.DATE)","")&amp;"private "&amp;VLOOKUP(TEXT(R1507,"@"),Apoio!A:B,2,0)&amp;" "&amp;SUBSTITUTE(LOWER(LEFT(L1507,1))&amp;RIGHT(PROPER(L1507),LEN(L1507)-1),"_","")&amp;";",IF(ISNUMBER(Q1507),IF(R1507="R","@Entity@Table(name = ""reg_"&amp;LOWER(J1507)&amp;""")@XmlRootElement","")&amp;VLOOKUP(J1507,Blocos!D:I,6,0)&amp;Apoio!$E$1&amp;Y1507,""))</f>
        <v>@Campos(posicao = 2, tipo = 'C')@Column(name = "COD_MOD")private String codMod;</v>
      </c>
      <c r="X1507" s="190" t="str">
        <f>IF(ISNUMBER(Q1507),COUNTIF(Blocos!G:G,J1507),"")</f>
        <v/>
      </c>
      <c r="Y1507" s="190" t="str">
        <f>IF(OR(X1507=0,X1507=""),"",VLOOKUP(SUMIFS(Blocos!A:A,Blocos!H:H,'EFD REGISTROS e Campos (2)'!X1507,Blocos!G:G,'EFD REGISTROS e Campos (2)'!J1507),Blocos!A:L,12,0))</f>
        <v/>
      </c>
      <c r="Z1507" s="190" t="str">
        <f>IF(ISNUMBER(Q1508),VLOOKUP(J1507,Blocos!D:G,4,0),"")</f>
        <v/>
      </c>
      <c r="AA1507" s="190" t="str">
        <f>IF(ISNUMBER(Q1507),CONCATENATE("CREATE TABLE ""reg_",LOWER(J1507),""" (""ID"" bigint NOT NULL AUTO_INCREMENT,  ""HASHFILE"" varchar(255) DEFAULT NULL, ""ID_PAI"" bigint NOT NULL,"),IF(Q1507="Campo",CONCATENATE("""",L1507,""" ",VLOOKUP(R1507,Apoio!A:C,3,0)),""))&amp;IF(Z1507="","",CONCATENATE("PRIMARY KEY (""ID""), KEY ""FK_reg_",LOWER(Z1507),"_ID_PAI"" (""ID_PAI""), CONSTRAINT ""FK_reg_",LOWER(Z1507),"_ID_PAI"" FOREIGN KEY (""ID_PAI"") REFERENCES ""reg_",LOWER(Z1507),""" (""ID"")) ENGINE=InnoDB AUTO_INCREMENT=105774 DEFAULT CHARSET=utf8mb4 COLLATE=utf8mb4_0900_ai_ci;"))</f>
        <v>"COD_MOD" varchar(255) DEFAULT NULL,</v>
      </c>
      <c r="AB1507" s="190" t="str">
        <f t="shared" si="168"/>
        <v>`reg_d162`.`COD_MOD`,</v>
      </c>
    </row>
    <row r="1508" spans="1:28" ht="14.5" hidden="1" customHeight="1" x14ac:dyDescent="0.3">
      <c r="J1508" s="187" t="str">
        <f t="shared" si="166"/>
        <v>D162</v>
      </c>
      <c r="K1508" s="181">
        <v>3</v>
      </c>
      <c r="L1508" s="289" t="s">
        <v>348</v>
      </c>
      <c r="M1508" s="182" t="s">
        <v>349</v>
      </c>
      <c r="N1508" s="181" t="s">
        <v>27</v>
      </c>
      <c r="O1508" s="181">
        <v>4</v>
      </c>
      <c r="P1508" s="181" t="s">
        <v>28</v>
      </c>
      <c r="Q1508" s="192" t="str">
        <f t="shared" si="167"/>
        <v>Campo</v>
      </c>
      <c r="R1508" s="192" t="s">
        <v>27</v>
      </c>
      <c r="S1508" s="191" t="str">
        <f t="shared" si="170"/>
        <v/>
      </c>
      <c r="T1508" s="192" t="str">
        <f t="shared" si="171"/>
        <v>&lt;campo posicao="3"&gt;
&lt;coluna&gt;SER&lt;/coluna&gt;
&lt;descricao&gt;Série do documento fiscal&lt;/descricao&gt;
&lt;tipo&gt;C&lt;/tipo&gt;
&lt;/campo&gt;</v>
      </c>
      <c r="U1508" s="192" t="str">
        <f t="shared" si="169"/>
        <v>&lt;campo posicao="3"&gt;
&lt;coluna&gt;SER&lt;/coluna&gt;
&lt;descricao&gt;Série do documento fiscal&lt;/descricao&gt;
&lt;tipo&gt;C&lt;/tipo&gt;
&lt;/campo&gt;</v>
      </c>
      <c r="V1508" s="192" t="str">
        <f t="shared" si="172"/>
        <v>{"Column4", "SER"},</v>
      </c>
      <c r="W1508" s="191" t="str">
        <f>IF(Q1508="Campo","@Campos(posicao = "&amp;K1508&amp;", tipo = '"&amp;R1508&amp;"')@Column(name = """&amp;L1508&amp;""")"&amp;IF(R1508="D","@Temporal(TemporalType.DATE)","")&amp;"private "&amp;VLOOKUP(TEXT(R1508,"@"),Apoio!A:B,2,0)&amp;" "&amp;SUBSTITUTE(LOWER(LEFT(L1508,1))&amp;RIGHT(PROPER(L1508),LEN(L1508)-1),"_","")&amp;";",IF(ISNUMBER(Q1508),IF(R1508="R","@Entity@Table(name = ""reg_"&amp;LOWER(J1508)&amp;""")@XmlRootElement","")&amp;VLOOKUP(J1508,Blocos!D:I,6,0)&amp;Apoio!$E$1&amp;Y1508,""))</f>
        <v>@Campos(posicao = 3, tipo = 'C')@Column(name = "SER")private String ser;</v>
      </c>
      <c r="X1508" s="190" t="str">
        <f>IF(ISNUMBER(Q1508),COUNTIF(Blocos!G:G,J1508),"")</f>
        <v/>
      </c>
      <c r="Y1508" s="190" t="str">
        <f>IF(OR(X1508=0,X1508=""),"",VLOOKUP(SUMIFS(Blocos!A:A,Blocos!H:H,'EFD REGISTROS e Campos (2)'!X1508,Blocos!G:G,'EFD REGISTROS e Campos (2)'!J1508),Blocos!A:L,12,0))</f>
        <v/>
      </c>
      <c r="Z1508" s="190" t="str">
        <f>IF(ISNUMBER(Q1509),VLOOKUP(J1508,Blocos!D:G,4,0),"")</f>
        <v/>
      </c>
      <c r="AA1508" s="190" t="str">
        <f>IF(ISNUMBER(Q1508),CONCATENATE("CREATE TABLE ""reg_",LOWER(J1508),""" (""ID"" bigint NOT NULL AUTO_INCREMENT,  ""HASHFILE"" varchar(255) DEFAULT NULL, ""ID_PAI"" bigint NOT NULL,"),IF(Q1508="Campo",CONCATENATE("""",L1508,""" ",VLOOKUP(R1508,Apoio!A:C,3,0)),""))&amp;IF(Z1508="","",CONCATENATE("PRIMARY KEY (""ID""), KEY ""FK_reg_",LOWER(Z1508),"_ID_PAI"" (""ID_PAI""), CONSTRAINT ""FK_reg_",LOWER(Z1508),"_ID_PAI"" FOREIGN KEY (""ID_PAI"") REFERENCES ""reg_",LOWER(Z1508),""" (""ID"")) ENGINE=InnoDB AUTO_INCREMENT=105774 DEFAULT CHARSET=utf8mb4 COLLATE=utf8mb4_0900_ai_ci;"))</f>
        <v>"SER" varchar(255) DEFAULT NULL,</v>
      </c>
      <c r="AB1508" s="190" t="str">
        <f t="shared" si="168"/>
        <v>`reg_d162`.`SER`,</v>
      </c>
    </row>
    <row r="1509" spans="1:28" ht="14.5" hidden="1" customHeight="1" x14ac:dyDescent="0.3">
      <c r="J1509" s="187" t="str">
        <f t="shared" si="166"/>
        <v>D162</v>
      </c>
      <c r="K1509" s="181">
        <v>4</v>
      </c>
      <c r="L1509" s="289" t="s">
        <v>351</v>
      </c>
      <c r="M1509" s="182" t="s">
        <v>352</v>
      </c>
      <c r="N1509" s="181" t="s">
        <v>32</v>
      </c>
      <c r="O1509" s="181">
        <v>9</v>
      </c>
      <c r="P1509" s="181" t="s">
        <v>28</v>
      </c>
      <c r="Q1509" s="192" t="str">
        <f t="shared" si="167"/>
        <v>Campo</v>
      </c>
      <c r="R1509" s="192" t="s">
        <v>3607</v>
      </c>
      <c r="S1509" s="191" t="str">
        <f t="shared" si="170"/>
        <v/>
      </c>
      <c r="T1509" s="192" t="str">
        <f t="shared" si="171"/>
        <v>&lt;campo posicao="4"&gt;
&lt;coluna&gt;NUM_DOC&lt;/coluna&gt;
&lt;descricao&gt;Número do documento fiscal&lt;/descricao&gt;
&lt;tipo&gt;I&lt;/tipo&gt;
&lt;/campo&gt;</v>
      </c>
      <c r="U1509" s="192" t="str">
        <f t="shared" si="169"/>
        <v>&lt;campo posicao="4"&gt;
&lt;coluna&gt;NUM_DOC&lt;/coluna&gt;
&lt;descricao&gt;Número do documento fiscal&lt;/descricao&gt;
&lt;tipo&gt;I&lt;/tipo&gt;
&lt;/campo&gt;</v>
      </c>
      <c r="V1509" s="192" t="str">
        <f t="shared" si="172"/>
        <v>{"Column5", "NUM_DOC"},</v>
      </c>
      <c r="W1509" s="191" t="str">
        <f>IF(Q1509="Campo","@Campos(posicao = "&amp;K1509&amp;", tipo = '"&amp;R1509&amp;"')@Column(name = """&amp;L1509&amp;""")"&amp;IF(R1509="D","@Temporal(TemporalType.DATE)","")&amp;"private "&amp;VLOOKUP(TEXT(R1509,"@"),Apoio!A:B,2,0)&amp;" "&amp;SUBSTITUTE(LOWER(LEFT(L1509,1))&amp;RIGHT(PROPER(L1509),LEN(L1509)-1),"_","")&amp;";",IF(ISNUMBER(Q1509),IF(R1509="R","@Entity@Table(name = ""reg_"&amp;LOWER(J1509)&amp;""")@XmlRootElement","")&amp;VLOOKUP(J1509,Blocos!D:I,6,0)&amp;Apoio!$E$1&amp;Y1509,""))</f>
        <v>@Campos(posicao = 4, tipo = 'I')@Column(name = "NUM_DOC")private int numDoc;</v>
      </c>
      <c r="X1509" s="190" t="str">
        <f>IF(ISNUMBER(Q1509),COUNTIF(Blocos!G:G,J1509),"")</f>
        <v/>
      </c>
      <c r="Y1509" s="190" t="str">
        <f>IF(OR(X1509=0,X1509=""),"",VLOOKUP(SUMIFS(Blocos!A:A,Blocos!H:H,'EFD REGISTROS e Campos (2)'!X1509,Blocos!G:G,'EFD REGISTROS e Campos (2)'!J1509),Blocos!A:L,12,0))</f>
        <v/>
      </c>
      <c r="Z1509" s="190" t="str">
        <f>IF(ISNUMBER(Q1510),VLOOKUP(J1509,Blocos!D:G,4,0),"")</f>
        <v/>
      </c>
      <c r="AA1509" s="190" t="str">
        <f>IF(ISNUMBER(Q1509),CONCATENATE("CREATE TABLE ""reg_",LOWER(J1509),""" (""ID"" bigint NOT NULL AUTO_INCREMENT,  ""HASHFILE"" varchar(255) DEFAULT NULL, ""ID_PAI"" bigint NOT NULL,"),IF(Q1509="Campo",CONCATENATE("""",L1509,""" ",VLOOKUP(R1509,Apoio!A:C,3,0)),""))&amp;IF(Z1509="","",CONCATENATE("PRIMARY KEY (""ID""), KEY ""FK_reg_",LOWER(Z1509),"_ID_PAI"" (""ID_PAI""), CONSTRAINT ""FK_reg_",LOWER(Z1509),"_ID_PAI"" FOREIGN KEY (""ID_PAI"") REFERENCES ""reg_",LOWER(Z1509),""" (""ID"")) ENGINE=InnoDB AUTO_INCREMENT=105774 DEFAULT CHARSET=utf8mb4 COLLATE=utf8mb4_0900_ai_ci;"))</f>
        <v>"NUM_DOC" int DEFAULT NULL,</v>
      </c>
      <c r="AB1509" s="190" t="str">
        <f t="shared" si="168"/>
        <v>`reg_d162`.`NUM_DOC`,</v>
      </c>
    </row>
    <row r="1510" spans="1:28" ht="14.5" hidden="1" customHeight="1" x14ac:dyDescent="0.3">
      <c r="J1510" s="187" t="str">
        <f t="shared" si="166"/>
        <v>D162</v>
      </c>
      <c r="K1510" s="181">
        <v>5</v>
      </c>
      <c r="L1510" s="289" t="s">
        <v>357</v>
      </c>
      <c r="M1510" s="182" t="s">
        <v>667</v>
      </c>
      <c r="N1510" s="181" t="s">
        <v>32</v>
      </c>
      <c r="O1510" s="181" t="s">
        <v>40</v>
      </c>
      <c r="P1510" s="181" t="s">
        <v>28</v>
      </c>
      <c r="Q1510" s="192" t="str">
        <f t="shared" si="167"/>
        <v>Campo</v>
      </c>
      <c r="R1510" s="192" t="s">
        <v>3605</v>
      </c>
      <c r="S1510" s="191" t="str">
        <f t="shared" si="170"/>
        <v/>
      </c>
      <c r="T1510" s="192" t="str">
        <f t="shared" si="171"/>
        <v>&lt;campo posicao="5"&gt;
&lt;coluna&gt;DT_DOC&lt;/coluna&gt;
&lt;descricao&gt;Data da emissão do documento fiscal&lt;/descricao&gt;
&lt;tipo&gt;D&lt;/tipo&gt;
&lt;/campo&gt;</v>
      </c>
      <c r="U1510" s="192" t="str">
        <f t="shared" si="169"/>
        <v>&lt;campo posicao="5"&gt;
&lt;coluna&gt;DT_DOC&lt;/coluna&gt;
&lt;descricao&gt;Data da emissão do documento fiscal&lt;/descricao&gt;
&lt;tipo&gt;D&lt;/tipo&gt;
&lt;/campo&gt;</v>
      </c>
      <c r="V1510" s="192" t="str">
        <f t="shared" si="172"/>
        <v>{"Column6", "DT_DOC"},</v>
      </c>
      <c r="W1510" s="191" t="str">
        <f>IF(Q1510="Campo","@Campos(posicao = "&amp;K1510&amp;", tipo = '"&amp;R1510&amp;"')@Column(name = """&amp;L1510&amp;""")"&amp;IF(R1510="D","@Temporal(TemporalType.DATE)","")&amp;"private "&amp;VLOOKUP(TEXT(R1510,"@"),Apoio!A:B,2,0)&amp;" "&amp;SUBSTITUTE(LOWER(LEFT(L1510,1))&amp;RIGHT(PROPER(L1510),LEN(L1510)-1),"_","")&amp;";",IF(ISNUMBER(Q1510),IF(R1510="R","@Entity@Table(name = ""reg_"&amp;LOWER(J1510)&amp;""")@XmlRootElement","")&amp;VLOOKUP(J1510,Blocos!D:I,6,0)&amp;Apoio!$E$1&amp;Y1510,""))</f>
        <v>@Campos(posicao = 5, tipo = 'D')@Column(name = "DT_DOC")@Temporal(TemporalType.DATE)private Date dtDoc;</v>
      </c>
      <c r="X1510" s="190" t="str">
        <f>IF(ISNUMBER(Q1510),COUNTIF(Blocos!G:G,J1510),"")</f>
        <v/>
      </c>
      <c r="Y1510" s="190" t="str">
        <f>IF(OR(X1510=0,X1510=""),"",VLOOKUP(SUMIFS(Blocos!A:A,Blocos!H:H,'EFD REGISTROS e Campos (2)'!X1510,Blocos!G:G,'EFD REGISTROS e Campos (2)'!J1510),Blocos!A:L,12,0))</f>
        <v/>
      </c>
      <c r="Z1510" s="190" t="str">
        <f>IF(ISNUMBER(Q1511),VLOOKUP(J1510,Blocos!D:G,4,0),"")</f>
        <v/>
      </c>
      <c r="AA1510" s="190" t="str">
        <f>IF(ISNUMBER(Q1510),CONCATENATE("CREATE TABLE ""reg_",LOWER(J1510),""" (""ID"" bigint NOT NULL AUTO_INCREMENT,  ""HASHFILE"" varchar(255) DEFAULT NULL, ""ID_PAI"" bigint NOT NULL,"),IF(Q1510="Campo",CONCATENATE("""",L1510,""" ",VLOOKUP(R1510,Apoio!A:C,3,0)),""))&amp;IF(Z1510="","",CONCATENATE("PRIMARY KEY (""ID""), KEY ""FK_reg_",LOWER(Z1510),"_ID_PAI"" (""ID_PAI""), CONSTRAINT ""FK_reg_",LOWER(Z1510),"_ID_PAI"" FOREIGN KEY (""ID_PAI"") REFERENCES ""reg_",LOWER(Z1510),""" (""ID"")) ENGINE=InnoDB AUTO_INCREMENT=105774 DEFAULT CHARSET=utf8mb4 COLLATE=utf8mb4_0900_ai_ci;"))</f>
        <v>"DT_DOC" date DEFAULT NULL,</v>
      </c>
      <c r="AB1510" s="190" t="str">
        <f t="shared" si="168"/>
        <v>`reg_d162`.`DT_DOC`,</v>
      </c>
    </row>
    <row r="1511" spans="1:28" ht="14.5" hidden="1" customHeight="1" x14ac:dyDescent="0.3">
      <c r="J1511" s="187" t="str">
        <f t="shared" si="166"/>
        <v>D162</v>
      </c>
      <c r="K1511" s="181">
        <v>6</v>
      </c>
      <c r="L1511" s="289" t="s">
        <v>537</v>
      </c>
      <c r="M1511" s="182" t="s">
        <v>538</v>
      </c>
      <c r="N1511" s="181" t="s">
        <v>32</v>
      </c>
      <c r="O1511" s="181" t="s">
        <v>28</v>
      </c>
      <c r="P1511" s="181">
        <v>2</v>
      </c>
      <c r="Q1511" s="192" t="str">
        <f t="shared" si="167"/>
        <v>Campo</v>
      </c>
      <c r="R1511" s="192" t="s">
        <v>3606</v>
      </c>
      <c r="S1511" s="191" t="str">
        <f t="shared" si="170"/>
        <v/>
      </c>
      <c r="T1511" s="192" t="str">
        <f t="shared" si="171"/>
        <v>&lt;campo posicao="6"&gt;
&lt;coluna&gt;VL_DOC&lt;/coluna&gt;
&lt;descricao&gt;Valor total do documento fiscal&lt;/descricao&gt;
&lt;tipo&gt;R&lt;/tipo&gt;
&lt;/campo&gt;</v>
      </c>
      <c r="U1511" s="192" t="str">
        <f t="shared" si="169"/>
        <v>&lt;campo posicao="6"&gt;
&lt;coluna&gt;VL_DOC&lt;/coluna&gt;
&lt;descricao&gt;Valor total do documento fiscal&lt;/descricao&gt;
&lt;tipo&gt;R&lt;/tipo&gt;
&lt;/campo&gt;</v>
      </c>
      <c r="V1511" s="192" t="str">
        <f t="shared" si="172"/>
        <v>{"Column7", "VL_DOC"},</v>
      </c>
      <c r="W1511" s="191" t="str">
        <f>IF(Q1511="Campo","@Campos(posicao = "&amp;K1511&amp;", tipo = '"&amp;R1511&amp;"')@Column(name = """&amp;L1511&amp;""")"&amp;IF(R1511="D","@Temporal(TemporalType.DATE)","")&amp;"private "&amp;VLOOKUP(TEXT(R1511,"@"),Apoio!A:B,2,0)&amp;" "&amp;SUBSTITUTE(LOWER(LEFT(L1511,1))&amp;RIGHT(PROPER(L1511),LEN(L1511)-1),"_","")&amp;";",IF(ISNUMBER(Q1511),IF(R1511="R","@Entity@Table(name = ""reg_"&amp;LOWER(J1511)&amp;""")@XmlRootElement","")&amp;VLOOKUP(J1511,Blocos!D:I,6,0)&amp;Apoio!$E$1&amp;Y1511,""))</f>
        <v>@Campos(posicao = 6, tipo = 'R')@Column(name = "VL_DOC")private BigDecimal vlDoc;</v>
      </c>
      <c r="X1511" s="190" t="str">
        <f>IF(ISNUMBER(Q1511),COUNTIF(Blocos!G:G,J1511),"")</f>
        <v/>
      </c>
      <c r="Y1511" s="190" t="str">
        <f>IF(OR(X1511=0,X1511=""),"",VLOOKUP(SUMIFS(Blocos!A:A,Blocos!H:H,'EFD REGISTROS e Campos (2)'!X1511,Blocos!G:G,'EFD REGISTROS e Campos (2)'!J1511),Blocos!A:L,12,0))</f>
        <v/>
      </c>
      <c r="Z1511" s="190" t="str">
        <f>IF(ISNUMBER(Q1512),VLOOKUP(J1511,Blocos!D:G,4,0),"")</f>
        <v/>
      </c>
      <c r="AA1511" s="190" t="str">
        <f>IF(ISNUMBER(Q1511),CONCATENATE("CREATE TABLE ""reg_",LOWER(J1511),""" (""ID"" bigint NOT NULL AUTO_INCREMENT,  ""HASHFILE"" varchar(255) DEFAULT NULL, ""ID_PAI"" bigint NOT NULL,"),IF(Q1511="Campo",CONCATENATE("""",L1511,""" ",VLOOKUP(R1511,Apoio!A:C,3,0)),""))&amp;IF(Z1511="","",CONCATENATE("PRIMARY KEY (""ID""), KEY ""FK_reg_",LOWER(Z1511),"_ID_PAI"" (""ID_PAI""), CONSTRAINT ""FK_reg_",LOWER(Z1511),"_ID_PAI"" FOREIGN KEY (""ID_PAI"") REFERENCES ""reg_",LOWER(Z1511),""" (""ID"")) ENGINE=InnoDB AUTO_INCREMENT=105774 DEFAULT CHARSET=utf8mb4 COLLATE=utf8mb4_0900_ai_ci;"))</f>
        <v>"VL_DOC" decimal(15,6) DEFAULT NULL,</v>
      </c>
      <c r="AB1511" s="190" t="str">
        <f t="shared" si="168"/>
        <v>`reg_d162`.`VL_DOC`,</v>
      </c>
    </row>
    <row r="1512" spans="1:28" ht="14.5" hidden="1" customHeight="1" x14ac:dyDescent="0.3">
      <c r="J1512" s="187" t="str">
        <f t="shared" si="166"/>
        <v>D162</v>
      </c>
      <c r="K1512" s="181">
        <v>7</v>
      </c>
      <c r="L1512" s="289" t="s">
        <v>550</v>
      </c>
      <c r="M1512" s="182" t="s">
        <v>1504</v>
      </c>
      <c r="N1512" s="181" t="s">
        <v>32</v>
      </c>
      <c r="O1512" s="181" t="s">
        <v>28</v>
      </c>
      <c r="P1512" s="181">
        <v>2</v>
      </c>
      <c r="Q1512" s="192" t="str">
        <f t="shared" si="167"/>
        <v>Campo</v>
      </c>
      <c r="R1512" s="192" t="s">
        <v>3606</v>
      </c>
      <c r="S1512" s="191" t="str">
        <f t="shared" si="170"/>
        <v/>
      </c>
      <c r="T1512" s="192" t="str">
        <f t="shared" si="171"/>
        <v>&lt;campo posicao="7"&gt;
&lt;coluna&gt;VL_MERC&lt;/coluna&gt;
&lt;descricao&gt;Valor das mercadorias constantes no documento fiscal&lt;/descricao&gt;
&lt;tipo&gt;R&lt;/tipo&gt;
&lt;/campo&gt;</v>
      </c>
      <c r="U1512" s="192" t="str">
        <f t="shared" si="169"/>
        <v>&lt;campo posicao="7"&gt;
&lt;coluna&gt;VL_MERC&lt;/coluna&gt;
&lt;descricao&gt;Valor das mercadorias constantes no documento fiscal&lt;/descricao&gt;
&lt;tipo&gt;R&lt;/tipo&gt;
&lt;/campo&gt;</v>
      </c>
      <c r="V1512" s="192" t="str">
        <f t="shared" si="172"/>
        <v>{"Column8", "VL_MERC"},</v>
      </c>
      <c r="W1512" s="191" t="str">
        <f>IF(Q1512="Campo","@Campos(posicao = "&amp;K1512&amp;", tipo = '"&amp;R1512&amp;"')@Column(name = """&amp;L1512&amp;""")"&amp;IF(R1512="D","@Temporal(TemporalType.DATE)","")&amp;"private "&amp;VLOOKUP(TEXT(R1512,"@"),Apoio!A:B,2,0)&amp;" "&amp;SUBSTITUTE(LOWER(LEFT(L1512,1))&amp;RIGHT(PROPER(L1512),LEN(L1512)-1),"_","")&amp;";",IF(ISNUMBER(Q1512),IF(R1512="R","@Entity@Table(name = ""reg_"&amp;LOWER(J1512)&amp;""")@XmlRootElement","")&amp;VLOOKUP(J1512,Blocos!D:I,6,0)&amp;Apoio!$E$1&amp;Y1512,""))</f>
        <v>@Campos(posicao = 7, tipo = 'R')@Column(name = "VL_MERC")private BigDecimal vlMerc;</v>
      </c>
      <c r="X1512" s="190" t="str">
        <f>IF(ISNUMBER(Q1512),COUNTIF(Blocos!G:G,J1512),"")</f>
        <v/>
      </c>
      <c r="Y1512" s="190" t="str">
        <f>IF(OR(X1512=0,X1512=""),"",VLOOKUP(SUMIFS(Blocos!A:A,Blocos!H:H,'EFD REGISTROS e Campos (2)'!X1512,Blocos!G:G,'EFD REGISTROS e Campos (2)'!J1512),Blocos!A:L,12,0))</f>
        <v/>
      </c>
      <c r="Z1512" s="190" t="str">
        <f>IF(ISNUMBER(Q1513),VLOOKUP(J1512,Blocos!D:G,4,0),"")</f>
        <v/>
      </c>
      <c r="AA1512" s="190" t="str">
        <f>IF(ISNUMBER(Q1512),CONCATENATE("CREATE TABLE ""reg_",LOWER(J1512),""" (""ID"" bigint NOT NULL AUTO_INCREMENT,  ""HASHFILE"" varchar(255) DEFAULT NULL, ""ID_PAI"" bigint NOT NULL,"),IF(Q1512="Campo",CONCATENATE("""",L1512,""" ",VLOOKUP(R1512,Apoio!A:C,3,0)),""))&amp;IF(Z1512="","",CONCATENATE("PRIMARY KEY (""ID""), KEY ""FK_reg_",LOWER(Z1512),"_ID_PAI"" (""ID_PAI""), CONSTRAINT ""FK_reg_",LOWER(Z1512),"_ID_PAI"" FOREIGN KEY (""ID_PAI"") REFERENCES ""reg_",LOWER(Z1512),""" (""ID"")) ENGINE=InnoDB AUTO_INCREMENT=105774 DEFAULT CHARSET=utf8mb4 COLLATE=utf8mb4_0900_ai_ci;"))</f>
        <v>"VL_MERC" decimal(15,6) DEFAULT NULL,</v>
      </c>
      <c r="AB1512" s="190" t="str">
        <f t="shared" si="168"/>
        <v>`reg_d162`.`VL_MERC`,</v>
      </c>
    </row>
    <row r="1513" spans="1:28" ht="14.5" hidden="1" customHeight="1" x14ac:dyDescent="0.3">
      <c r="J1513" s="187" t="str">
        <f t="shared" si="166"/>
        <v>D162</v>
      </c>
      <c r="K1513" s="181">
        <v>8</v>
      </c>
      <c r="L1513" s="289" t="s">
        <v>773</v>
      </c>
      <c r="M1513" s="182" t="s">
        <v>774</v>
      </c>
      <c r="N1513" s="181" t="s">
        <v>32</v>
      </c>
      <c r="O1513" s="181" t="s">
        <v>28</v>
      </c>
      <c r="P1513" s="181" t="s">
        <v>28</v>
      </c>
      <c r="Q1513" s="192" t="str">
        <f t="shared" si="167"/>
        <v>Campo</v>
      </c>
      <c r="R1513" s="192" t="s">
        <v>3607</v>
      </c>
      <c r="S1513" s="191" t="str">
        <f t="shared" si="170"/>
        <v/>
      </c>
      <c r="T1513" s="192" t="str">
        <f t="shared" si="171"/>
        <v>&lt;campo posicao="8"&gt;
&lt;coluna&gt;QTD_VOL&lt;/coluna&gt;
&lt;descricao&gt;Quantidade de volumes transportados&lt;/descricao&gt;
&lt;tipo&gt;I&lt;/tipo&gt;
&lt;/campo&gt;</v>
      </c>
      <c r="U1513" s="192" t="str">
        <f t="shared" si="169"/>
        <v>&lt;campo posicao="8"&gt;
&lt;coluna&gt;QTD_VOL&lt;/coluna&gt;
&lt;descricao&gt;Quantidade de volumes transportados&lt;/descricao&gt;
&lt;tipo&gt;I&lt;/tipo&gt;
&lt;/campo&gt;</v>
      </c>
      <c r="V1513" s="192" t="str">
        <f t="shared" si="172"/>
        <v>{"Column9", "QTD_VOL"},</v>
      </c>
      <c r="W1513" s="191" t="str">
        <f>IF(Q1513="Campo","@Campos(posicao = "&amp;K1513&amp;", tipo = '"&amp;R1513&amp;"')@Column(name = """&amp;L1513&amp;""")"&amp;IF(R1513="D","@Temporal(TemporalType.DATE)","")&amp;"private "&amp;VLOOKUP(TEXT(R1513,"@"),Apoio!A:B,2,0)&amp;" "&amp;SUBSTITUTE(LOWER(LEFT(L1513,1))&amp;RIGHT(PROPER(L1513),LEN(L1513)-1),"_","")&amp;";",IF(ISNUMBER(Q1513),IF(R1513="R","@Entity@Table(name = ""reg_"&amp;LOWER(J1513)&amp;""")@XmlRootElement","")&amp;VLOOKUP(J1513,Blocos!D:I,6,0)&amp;Apoio!$E$1&amp;Y1513,""))</f>
        <v>@Campos(posicao = 8, tipo = 'I')@Column(name = "QTD_VOL")private int qtdVol;</v>
      </c>
      <c r="X1513" s="190" t="str">
        <f>IF(ISNUMBER(Q1513),COUNTIF(Blocos!G:G,J1513),"")</f>
        <v/>
      </c>
      <c r="Y1513" s="190" t="str">
        <f>IF(OR(X1513=0,X1513=""),"",VLOOKUP(SUMIFS(Blocos!A:A,Blocos!H:H,'EFD REGISTROS e Campos (2)'!X1513,Blocos!G:G,'EFD REGISTROS e Campos (2)'!J1513),Blocos!A:L,12,0))</f>
        <v/>
      </c>
      <c r="Z1513" s="190" t="str">
        <f>IF(ISNUMBER(Q1514),VLOOKUP(J1513,Blocos!D:G,4,0),"")</f>
        <v/>
      </c>
      <c r="AA1513" s="190" t="str">
        <f>IF(ISNUMBER(Q1513),CONCATENATE("CREATE TABLE ""reg_",LOWER(J1513),""" (""ID"" bigint NOT NULL AUTO_INCREMENT,  ""HASHFILE"" varchar(255) DEFAULT NULL, ""ID_PAI"" bigint NOT NULL,"),IF(Q1513="Campo",CONCATENATE("""",L1513,""" ",VLOOKUP(R1513,Apoio!A:C,3,0)),""))&amp;IF(Z1513="","",CONCATENATE("PRIMARY KEY (""ID""), KEY ""FK_reg_",LOWER(Z1513),"_ID_PAI"" (""ID_PAI""), CONSTRAINT ""FK_reg_",LOWER(Z1513),"_ID_PAI"" FOREIGN KEY (""ID_PAI"") REFERENCES ""reg_",LOWER(Z1513),""" (""ID"")) ENGINE=InnoDB AUTO_INCREMENT=105774 DEFAULT CHARSET=utf8mb4 COLLATE=utf8mb4_0900_ai_ci;"))</f>
        <v>"QTD_VOL" int DEFAULT NULL,</v>
      </c>
      <c r="AB1513" s="190" t="str">
        <f t="shared" si="168"/>
        <v>`reg_d162`.`QTD_VOL`,</v>
      </c>
    </row>
    <row r="1514" spans="1:28" ht="14.5" hidden="1" customHeight="1" x14ac:dyDescent="0.3">
      <c r="J1514" s="187" t="str">
        <f t="shared" si="166"/>
        <v>D162</v>
      </c>
      <c r="K1514" s="181">
        <v>9</v>
      </c>
      <c r="L1514" s="289" t="s">
        <v>775</v>
      </c>
      <c r="M1514" s="182" t="s">
        <v>776</v>
      </c>
      <c r="N1514" s="181" t="s">
        <v>32</v>
      </c>
      <c r="O1514" s="181" t="s">
        <v>28</v>
      </c>
      <c r="P1514" s="181">
        <v>2</v>
      </c>
      <c r="Q1514" s="192" t="str">
        <f t="shared" si="167"/>
        <v>Campo</v>
      </c>
      <c r="R1514" s="192" t="s">
        <v>3606</v>
      </c>
      <c r="S1514" s="191" t="str">
        <f t="shared" si="170"/>
        <v/>
      </c>
      <c r="T1514" s="192" t="str">
        <f t="shared" si="171"/>
        <v>&lt;campo posicao="9"&gt;
&lt;coluna&gt;PESO_BRT&lt;/coluna&gt;
&lt;descricao&gt;Peso bruto dos volumes transportados (em Kg)&lt;/descricao&gt;
&lt;tipo&gt;R&lt;/tipo&gt;
&lt;/campo&gt;</v>
      </c>
      <c r="U1514" s="192" t="str">
        <f t="shared" si="169"/>
        <v>&lt;campo posicao="9"&gt;
&lt;coluna&gt;PESO_BRT&lt;/coluna&gt;
&lt;descricao&gt;Peso bruto dos volumes transportados (em Kg)&lt;/descricao&gt;
&lt;tipo&gt;R&lt;/tipo&gt;
&lt;/campo&gt;</v>
      </c>
      <c r="V1514" s="192" t="str">
        <f t="shared" si="172"/>
        <v>{"Column10", "PESO_BRT"},</v>
      </c>
      <c r="W1514" s="191" t="str">
        <f>IF(Q1514="Campo","@Campos(posicao = "&amp;K1514&amp;", tipo = '"&amp;R1514&amp;"')@Column(name = """&amp;L1514&amp;""")"&amp;IF(R1514="D","@Temporal(TemporalType.DATE)","")&amp;"private "&amp;VLOOKUP(TEXT(R1514,"@"),Apoio!A:B,2,0)&amp;" "&amp;SUBSTITUTE(LOWER(LEFT(L1514,1))&amp;RIGHT(PROPER(L1514),LEN(L1514)-1),"_","")&amp;";",IF(ISNUMBER(Q1514),IF(R1514="R","@Entity@Table(name = ""reg_"&amp;LOWER(J1514)&amp;""")@XmlRootElement","")&amp;VLOOKUP(J1514,Blocos!D:I,6,0)&amp;Apoio!$E$1&amp;Y1514,""))</f>
        <v>@Campos(posicao = 9, tipo = 'R')@Column(name = "PESO_BRT")private BigDecimal pesoBrt;</v>
      </c>
      <c r="X1514" s="190" t="str">
        <f>IF(ISNUMBER(Q1514),COUNTIF(Blocos!G:G,J1514),"")</f>
        <v/>
      </c>
      <c r="Y1514" s="190" t="str">
        <f>IF(OR(X1514=0,X1514=""),"",VLOOKUP(SUMIFS(Blocos!A:A,Blocos!H:H,'EFD REGISTROS e Campos (2)'!X1514,Blocos!G:G,'EFD REGISTROS e Campos (2)'!J1514),Blocos!A:L,12,0))</f>
        <v/>
      </c>
      <c r="Z1514" s="190" t="str">
        <f>IF(ISNUMBER(Q1515),VLOOKUP(J1514,Blocos!D:G,4,0),"")</f>
        <v/>
      </c>
      <c r="AA1514" s="190" t="str">
        <f>IF(ISNUMBER(Q1514),CONCATENATE("CREATE TABLE ""reg_",LOWER(J1514),""" (""ID"" bigint NOT NULL AUTO_INCREMENT,  ""HASHFILE"" varchar(255) DEFAULT NULL, ""ID_PAI"" bigint NOT NULL,"),IF(Q1514="Campo",CONCATENATE("""",L1514,""" ",VLOOKUP(R1514,Apoio!A:C,3,0)),""))&amp;IF(Z1514="","",CONCATENATE("PRIMARY KEY (""ID""), KEY ""FK_reg_",LOWER(Z1514),"_ID_PAI"" (""ID_PAI""), CONSTRAINT ""FK_reg_",LOWER(Z1514),"_ID_PAI"" FOREIGN KEY (""ID_PAI"") REFERENCES ""reg_",LOWER(Z1514),""" (""ID"")) ENGINE=InnoDB AUTO_INCREMENT=105774 DEFAULT CHARSET=utf8mb4 COLLATE=utf8mb4_0900_ai_ci;"))</f>
        <v>"PESO_BRT" decimal(15,6) DEFAULT NULL,</v>
      </c>
      <c r="AB1514" s="190" t="str">
        <f t="shared" si="168"/>
        <v>`reg_d162`.`PESO_BRT`,</v>
      </c>
    </row>
    <row r="1515" spans="1:28" ht="14.5" hidden="1" customHeight="1" x14ac:dyDescent="0.3">
      <c r="J1515" s="187" t="str">
        <f t="shared" si="166"/>
        <v>D162</v>
      </c>
      <c r="K1515" s="181">
        <v>10</v>
      </c>
      <c r="L1515" s="289" t="s">
        <v>777</v>
      </c>
      <c r="M1515" s="182" t="s">
        <v>778</v>
      </c>
      <c r="N1515" s="181" t="s">
        <v>32</v>
      </c>
      <c r="O1515" s="181" t="s">
        <v>28</v>
      </c>
      <c r="P1515" s="181">
        <v>2</v>
      </c>
      <c r="Q1515" s="192" t="str">
        <f t="shared" si="167"/>
        <v>Campo</v>
      </c>
      <c r="R1515" s="192" t="s">
        <v>3606</v>
      </c>
      <c r="S1515" s="191" t="str">
        <f t="shared" si="170"/>
        <v/>
      </c>
      <c r="T1515" s="192" t="str">
        <f t="shared" si="171"/>
        <v>&lt;campo posicao="10"&gt;
&lt;coluna&gt;PESO_LIQ&lt;/coluna&gt;
&lt;descricao&gt;Peso líquido dos volumes transportados (em Kg)&lt;/descricao&gt;
&lt;tipo&gt;R&lt;/tipo&gt;
&lt;/campo&gt;</v>
      </c>
      <c r="U1515" s="192" t="str">
        <f t="shared" si="169"/>
        <v>&lt;campo posicao="10"&gt;
&lt;coluna&gt;PESO_LIQ&lt;/coluna&gt;
&lt;descricao&gt;Peso líquido dos volumes transportados (em Kg)&lt;/descricao&gt;
&lt;tipo&gt;R&lt;/tipo&gt;
&lt;/campo&gt;</v>
      </c>
      <c r="V1515" s="192" t="str">
        <f t="shared" si="172"/>
        <v>{"Column11", "PESO_LIQ"},</v>
      </c>
      <c r="W1515" s="191" t="str">
        <f>IF(Q1515="Campo","@Campos(posicao = "&amp;K1515&amp;", tipo = '"&amp;R1515&amp;"')@Column(name = """&amp;L1515&amp;""")"&amp;IF(R1515="D","@Temporal(TemporalType.DATE)","")&amp;"private "&amp;VLOOKUP(TEXT(R1515,"@"),Apoio!A:B,2,0)&amp;" "&amp;SUBSTITUTE(LOWER(LEFT(L1515,1))&amp;RIGHT(PROPER(L1515),LEN(L1515)-1),"_","")&amp;";",IF(ISNUMBER(Q1515),IF(R1515="R","@Entity@Table(name = ""reg_"&amp;LOWER(J1515)&amp;""")@XmlRootElement","")&amp;VLOOKUP(J1515,Blocos!D:I,6,0)&amp;Apoio!$E$1&amp;Y1515,""))</f>
        <v>@Campos(posicao = 10, tipo = 'R')@Column(name = "PESO_LIQ")private BigDecimal pesoLiq;</v>
      </c>
      <c r="X1515" s="190" t="str">
        <f>IF(ISNUMBER(Q1515),COUNTIF(Blocos!G:G,J1515),"")</f>
        <v/>
      </c>
      <c r="Y1515" s="190" t="str">
        <f>IF(OR(X1515=0,X1515=""),"",VLOOKUP(SUMIFS(Blocos!A:A,Blocos!H:H,'EFD REGISTROS e Campos (2)'!X1515,Blocos!G:G,'EFD REGISTROS e Campos (2)'!J1515),Blocos!A:L,12,0))</f>
        <v/>
      </c>
      <c r="Z1515" s="190" t="str">
        <f>IF(ISNUMBER(Q1516),VLOOKUP(J1515,Blocos!D:G,4,0),"")</f>
        <v>D160</v>
      </c>
      <c r="AA1515" s="190" t="str">
        <f>IF(ISNUMBER(Q1515),CONCATENATE("CREATE TABLE ""reg_",LOWER(J1515),""" (""ID"" bigint NOT NULL AUTO_INCREMENT,  ""HASHFILE"" varchar(255) DEFAULT NULL, ""ID_PAI"" bigint NOT NULL,"),IF(Q1515="Campo",CONCATENATE("""",L1515,""" ",VLOOKUP(R1515,Apoio!A:C,3,0)),""))&amp;IF(Z1515="","",CONCATENATE("PRIMARY KEY (""ID""), KEY ""FK_reg_",LOWER(Z1515),"_ID_PAI"" (""ID_PAI""), CONSTRAINT ""FK_reg_",LOWER(Z1515),"_ID_PAI"" FOREIGN KEY (""ID_PAI"") REFERENCES ""reg_",LOWER(Z1515),""" (""ID"")) ENGINE=InnoDB AUTO_INCREMENT=105774 DEFAULT CHARSET=utf8mb4 COLLATE=utf8mb4_0900_ai_ci;"))</f>
        <v>"PESO_LIQ" decimal(15,6) DEFAULT NULL,PRIMARY KEY ("ID"), KEY "FK_reg_d160_ID_PAI" ("ID_PAI"), CONSTRAINT "FK_reg_d160_ID_PAI" FOREIGN KEY ("ID_PAI") REFERENCES "reg_d160" ("ID")) ENGINE=InnoDB AUTO_INCREMENT=105774 DEFAULT CHARSET=utf8mb4 COLLATE=utf8mb4_0900_ai_ci;</v>
      </c>
      <c r="AB1515" s="190" t="str">
        <f t="shared" si="168"/>
        <v>`reg_d162`.`PESO_LIQ`,FROM `efdicms`.`reg_d162`;"</v>
      </c>
    </row>
    <row r="1516" spans="1:28" ht="14.5" hidden="1" customHeight="1" collapsed="1" x14ac:dyDescent="0.3">
      <c r="A1516" s="180" t="s">
        <v>115</v>
      </c>
      <c r="E1516" s="180" t="s">
        <v>1950</v>
      </c>
      <c r="I1516" s="180" t="s">
        <v>209</v>
      </c>
      <c r="J1516" s="187" t="str">
        <f t="shared" si="166"/>
        <v>D170</v>
      </c>
      <c r="K1516" s="195" t="s">
        <v>1951</v>
      </c>
      <c r="Q1516" s="192">
        <f t="shared" si="167"/>
        <v>3</v>
      </c>
      <c r="S1516" s="191" t="str">
        <f t="shared" si="170"/>
        <v>&lt;/registro&gt;
&lt;registro codigo="D170" perfil="AB" nivel="3"&gt;</v>
      </c>
      <c r="T1516" s="192" t="str">
        <f t="shared" si="171"/>
        <v/>
      </c>
      <c r="U1516" s="192" t="str">
        <f t="shared" si="169"/>
        <v>&lt;/registro&gt;
&lt;registro codigo="D170" perfil="AB" nivel="3"&gt;</v>
      </c>
      <c r="V1516" s="192" t="str">
        <f t="shared" si="172"/>
        <v/>
      </c>
      <c r="W1516" s="191" t="str">
        <f>IF(Q1516="Campo","@Campos(posicao = "&amp;K1516&amp;", tipo = '"&amp;R1516&amp;"')@Column(name = """&amp;L1516&amp;""")"&amp;IF(R1516="D","@Temporal(TemporalType.DATE)","")&amp;"private "&amp;VLOOKUP(TEXT(R1516,"@"),Apoio!A:B,2,0)&amp;" "&amp;SUBSTITUTE(LOWER(LEFT(L1516,1))&amp;RIGHT(PROPER(L1516),LEN(L1516)-1),"_","")&amp;";",IF(ISNUMBER(Q1516),IF(R1516="R","@Entity@Table(name = ""reg_"&amp;LOWER(J1516)&amp;""")@XmlRootElement","")&amp;VLOOKUP(J1516,Blocos!D:I,6,0)&amp;Apoio!$E$1&amp;Y1516,""))</f>
        <v>@Registros(nivel = 3) public class RegD170 implements Serializable { private static final long serialVersionUID = 1L; @Id @GeneratedValue(strategy = GenerationType.IDENTITY) @Basic(optional = false) @Column(name = "ID" ) private Long id;@OneToOne(fetch = FetchType.LAZY) @JoinColumn(name = "ID_PAI", nullable = false) private RegD100 idPai; public RegD100 getIdPai() {return idPai;}public void setIdPai(Object idPai) {this.idPai = (RegD100) idPai;}public RegD170() { } public RegD170(Long id) { this.id = id; } public RegD170(Long id, RegD100 idPai, long linha, String hash) { this.id = id; this.idPai = idPai; this.linha = linha; this.hash = hash; }public Long getId() { return id; } public void setId(Long id) { this.id = id; }@Basic(optional = false)@Column(name = "LINHA")private long linha;@Basic(optional = false)@Column(name = "HASH")private String hash;</v>
      </c>
      <c r="X1516" s="190">
        <f>IF(ISNUMBER(Q1516),COUNTIF(Blocos!G:G,J1516),"")</f>
        <v>0</v>
      </c>
      <c r="Y1516" s="190" t="str">
        <f>IF(OR(X1516=0,X1516=""),"",VLOOKUP(SUMIFS(Blocos!A:A,Blocos!H:H,'EFD REGISTROS e Campos (2)'!X1516,Blocos!G:G,'EFD REGISTROS e Campos (2)'!J1516),Blocos!A:L,12,0))</f>
        <v/>
      </c>
      <c r="Z1516" s="190" t="str">
        <f>IF(ISNUMBER(Q1517),VLOOKUP(J1516,Blocos!D:G,4,0),"")</f>
        <v/>
      </c>
      <c r="AA1516" s="190" t="str">
        <f>IF(ISNUMBER(Q1516),CONCATENATE("CREATE TABLE ""reg_",LOWER(J1516),""" (""ID"" bigint NOT NULL AUTO_INCREMENT,  ""HASHFILE"" varchar(255) DEFAULT NULL, ""ID_PAI"" bigint NOT NULL,"),IF(Q1516="Campo",CONCATENATE("""",L1516,""" ",VLOOKUP(R1516,Apoio!A:C,3,0)),""))&amp;IF(Z1516="","",CONCATENATE("PRIMARY KEY (""ID""), KEY ""FK_reg_",LOWER(Z1516),"_ID_PAI"" (""ID_PAI""), CONSTRAINT ""FK_reg_",LOWER(Z1516),"_ID_PAI"" FOREIGN KEY (""ID_PAI"") REFERENCES ""reg_",LOWER(Z1516),""" (""ID"")) ENGINE=InnoDB AUTO_INCREMENT=105774 DEFAULT CHARSET=utf8mb4 COLLATE=utf8mb4_0900_ai_ci;"))</f>
        <v>CREATE TABLE "reg_d170" ("ID" bigint NOT NULL AUTO_INCREMENT,  "HASHFILE" varchar(255) DEFAULT NULL, "ID_PAI" bigint NOT NULL,</v>
      </c>
      <c r="AB1516" s="190" t="str">
        <f t="shared" si="168"/>
        <v/>
      </c>
    </row>
    <row r="1517" spans="1:28" ht="14.5" hidden="1" customHeight="1" x14ac:dyDescent="0.3">
      <c r="J1517" s="187" t="str">
        <f t="shared" si="166"/>
        <v>D170</v>
      </c>
      <c r="K1517" s="181">
        <v>1</v>
      </c>
      <c r="L1517" s="289" t="s">
        <v>25</v>
      </c>
      <c r="M1517" s="182" t="s">
        <v>1952</v>
      </c>
      <c r="N1517" s="181" t="s">
        <v>27</v>
      </c>
      <c r="O1517" s="181">
        <v>4</v>
      </c>
      <c r="P1517" s="181" t="s">
        <v>28</v>
      </c>
      <c r="Q1517" s="192" t="str">
        <f t="shared" si="167"/>
        <v>Campo</v>
      </c>
      <c r="R1517" s="192" t="s">
        <v>27</v>
      </c>
      <c r="S1517" s="191" t="str">
        <f t="shared" si="170"/>
        <v/>
      </c>
      <c r="T1517" s="192" t="str">
        <f t="shared" si="171"/>
        <v>&lt;campo posicao="1"&gt;
&lt;coluna&gt;REG&lt;/coluna&gt;
&lt;descricao&gt;Texto fixo contendo "D170"&lt;/descricao&gt;
&lt;tipo&gt;C&lt;/tipo&gt;
&lt;/campo&gt;</v>
      </c>
      <c r="U1517" s="192" t="str">
        <f t="shared" si="169"/>
        <v>&lt;campo posicao="1"&gt;
&lt;coluna&gt;REG&lt;/coluna&gt;
&lt;descricao&gt;Texto fixo contendo "D170"&lt;/descricao&gt;
&lt;tipo&gt;C&lt;/tipo&gt;
&lt;/campo&gt;</v>
      </c>
      <c r="V1517" s="192" t="str">
        <f t="shared" si="172"/>
        <v>{"Column2", "REG"},</v>
      </c>
      <c r="W1517" s="191" t="str">
        <f>IF(Q1517="Campo","@Campos(posicao = "&amp;K1517&amp;", tipo = '"&amp;R1517&amp;"')@Column(name = """&amp;L1517&amp;""")"&amp;IF(R1517="D","@Temporal(TemporalType.DATE)","")&amp;"private "&amp;VLOOKUP(TEXT(R1517,"@"),Apoio!A:B,2,0)&amp;" "&amp;SUBSTITUTE(LOWER(LEFT(L1517,1))&amp;RIGHT(PROPER(L1517),LEN(L1517)-1),"_","")&amp;";",IF(ISNUMBER(Q1517),IF(R1517="R","@Entity@Table(name = ""reg_"&amp;LOWER(J1517)&amp;""")@XmlRootElement","")&amp;VLOOKUP(J1517,Blocos!D:I,6,0)&amp;Apoio!$E$1&amp;Y1517,""))</f>
        <v>@Campos(posicao = 1, tipo = 'C')@Column(name = "REG")private String reg;</v>
      </c>
      <c r="X1517" s="190" t="str">
        <f>IF(ISNUMBER(Q1517),COUNTIF(Blocos!G:G,J1517),"")</f>
        <v/>
      </c>
      <c r="Y1517" s="190" t="str">
        <f>IF(OR(X1517=0,X1517=""),"",VLOOKUP(SUMIFS(Blocos!A:A,Blocos!H:H,'EFD REGISTROS e Campos (2)'!X1517,Blocos!G:G,'EFD REGISTROS e Campos (2)'!J1517),Blocos!A:L,12,0))</f>
        <v/>
      </c>
      <c r="Z1517" s="190" t="str">
        <f>IF(ISNUMBER(Q1518),VLOOKUP(J1517,Blocos!D:G,4,0),"")</f>
        <v/>
      </c>
      <c r="AA1517" s="190" t="str">
        <f>IF(ISNUMBER(Q1517),CONCATENATE("CREATE TABLE ""reg_",LOWER(J1517),""" (""ID"" bigint NOT NULL AUTO_INCREMENT,  ""HASHFILE"" varchar(255) DEFAULT NULL, ""ID_PAI"" bigint NOT NULL,"),IF(Q1517="Campo",CONCATENATE("""",L1517,""" ",VLOOKUP(R1517,Apoio!A:C,3,0)),""))&amp;IF(Z1517="","",CONCATENATE("PRIMARY KEY (""ID""), KEY ""FK_reg_",LOWER(Z1517),"_ID_PAI"" (""ID_PAI""), CONSTRAINT ""FK_reg_",LOWER(Z1517),"_ID_PAI"" FOREIGN KEY (""ID_PAI"") REFERENCES ""reg_",LOWER(Z1517),""" (""ID"")) ENGINE=InnoDB AUTO_INCREMENT=105774 DEFAULT CHARSET=utf8mb4 COLLATE=utf8mb4_0900_ai_ci;"))</f>
        <v>"REG" varchar(255) DEFAULT NULL,</v>
      </c>
      <c r="AB1517" s="190" t="str">
        <f t="shared" si="168"/>
        <v>USE `efdicms`;SELECT `reg_d170`.`REG`,</v>
      </c>
    </row>
    <row r="1518" spans="1:28" ht="14.5" hidden="1" customHeight="1" x14ac:dyDescent="0.3">
      <c r="J1518" s="187" t="str">
        <f t="shared" si="166"/>
        <v>D170</v>
      </c>
      <c r="K1518" s="196">
        <v>2</v>
      </c>
      <c r="L1518" s="285" t="s">
        <v>1853</v>
      </c>
      <c r="M1518" s="182" t="s">
        <v>340</v>
      </c>
      <c r="N1518" s="196" t="s">
        <v>27</v>
      </c>
      <c r="O1518" s="196">
        <v>60</v>
      </c>
      <c r="P1518" s="196" t="s">
        <v>28</v>
      </c>
      <c r="Q1518" s="192" t="str">
        <f t="shared" si="167"/>
        <v>Campo</v>
      </c>
      <c r="R1518" s="192" t="s">
        <v>27</v>
      </c>
      <c r="S1518" s="191" t="str">
        <f t="shared" si="170"/>
        <v/>
      </c>
      <c r="T1518" s="192" t="str">
        <f t="shared" si="171"/>
        <v>&lt;campo posicao="2"&gt;
&lt;coluna&gt;COD_PART_CONSG&lt;/coluna&gt;
&lt;descricao&gt;Código do participante (campo 02 do Registro 0150):&lt;/descricao&gt;
&lt;tipo&gt;C&lt;/tipo&gt;
&lt;/campo&gt;</v>
      </c>
      <c r="U1518" s="192" t="str">
        <f t="shared" si="169"/>
        <v>&lt;campo posicao="2"&gt;
&lt;coluna&gt;COD_PART_CONSG&lt;/coluna&gt;
&lt;descricao&gt;Código do participante (campo 02 do Registro 0150):&lt;/descricao&gt;
&lt;tipo&gt;C&lt;/tipo&gt;
&lt;/campo&gt;</v>
      </c>
      <c r="V1518" s="192" t="str">
        <f t="shared" si="172"/>
        <v>{"Column3", "COD_PART_CONSG"},</v>
      </c>
      <c r="W1518" s="191" t="str">
        <f>IF(Q1518="Campo","@Campos(posicao = "&amp;K1518&amp;", tipo = '"&amp;R1518&amp;"')@Column(name = """&amp;L1518&amp;""")"&amp;IF(R1518="D","@Temporal(TemporalType.DATE)","")&amp;"private "&amp;VLOOKUP(TEXT(R1518,"@"),Apoio!A:B,2,0)&amp;" "&amp;SUBSTITUTE(LOWER(LEFT(L1518,1))&amp;RIGHT(PROPER(L1518),LEN(L1518)-1),"_","")&amp;";",IF(ISNUMBER(Q1518),IF(R1518="R","@Entity@Table(name = ""reg_"&amp;LOWER(J1518)&amp;""")@XmlRootElement","")&amp;VLOOKUP(J1518,Blocos!D:I,6,0)&amp;Apoio!$E$1&amp;Y1518,""))</f>
        <v>@Campos(posicao = 2, tipo = 'C')@Column(name = "COD_PART_CONSG")private String codPartConsg;</v>
      </c>
      <c r="X1518" s="190" t="str">
        <f>IF(ISNUMBER(Q1518),COUNTIF(Blocos!G:G,J1518),"")</f>
        <v/>
      </c>
      <c r="Y1518" s="190" t="str">
        <f>IF(OR(X1518=0,X1518=""),"",VLOOKUP(SUMIFS(Blocos!A:A,Blocos!H:H,'EFD REGISTROS e Campos (2)'!X1518,Blocos!G:G,'EFD REGISTROS e Campos (2)'!J1518),Blocos!A:L,12,0))</f>
        <v/>
      </c>
      <c r="Z1518" s="190" t="str">
        <f>IF(ISNUMBER(Q1519),VLOOKUP(J1518,Blocos!D:G,4,0),"")</f>
        <v/>
      </c>
      <c r="AA1518" s="190" t="str">
        <f>IF(ISNUMBER(Q1518),CONCATENATE("CREATE TABLE ""reg_",LOWER(J1518),""" (""ID"" bigint NOT NULL AUTO_INCREMENT,  ""HASHFILE"" varchar(255) DEFAULT NULL, ""ID_PAI"" bigint NOT NULL,"),IF(Q1518="Campo",CONCATENATE("""",L1518,""" ",VLOOKUP(R1518,Apoio!A:C,3,0)),""))&amp;IF(Z1518="","",CONCATENATE("PRIMARY KEY (""ID""), KEY ""FK_reg_",LOWER(Z1518),"_ID_PAI"" (""ID_PAI""), CONSTRAINT ""FK_reg_",LOWER(Z1518),"_ID_PAI"" FOREIGN KEY (""ID_PAI"") REFERENCES ""reg_",LOWER(Z1518),""" (""ID"")) ENGINE=InnoDB AUTO_INCREMENT=105774 DEFAULT CHARSET=utf8mb4 COLLATE=utf8mb4_0900_ai_ci;"))</f>
        <v>"COD_PART_CONSG" varchar(255) DEFAULT NULL,</v>
      </c>
      <c r="AB1518" s="190" t="str">
        <f t="shared" si="168"/>
        <v>`reg_d170`.`COD_PART_CONSG`,</v>
      </c>
    </row>
    <row r="1519" spans="1:28" ht="14.5" hidden="1" customHeight="1" x14ac:dyDescent="0.3">
      <c r="J1519" s="187" t="str">
        <f t="shared" si="166"/>
        <v>D170</v>
      </c>
      <c r="K1519" s="196"/>
      <c r="L1519" s="285"/>
      <c r="M1519" s="182" t="s">
        <v>1854</v>
      </c>
      <c r="N1519" s="196"/>
      <c r="O1519" s="196"/>
      <c r="P1519" s="196"/>
      <c r="Q1519" s="192" t="str">
        <f t="shared" si="167"/>
        <v/>
      </c>
      <c r="S1519" s="191" t="str">
        <f t="shared" si="170"/>
        <v/>
      </c>
      <c r="T1519" s="192" t="str">
        <f t="shared" si="171"/>
        <v/>
      </c>
      <c r="U1519" s="192" t="str">
        <f t="shared" si="169"/>
        <v/>
      </c>
      <c r="V1519" s="192" t="str">
        <f t="shared" si="172"/>
        <v/>
      </c>
      <c r="W1519" s="191" t="str">
        <f>IF(Q1519="Campo","@Campos(posicao = "&amp;K1519&amp;", tipo = '"&amp;R1519&amp;"')@Column(name = """&amp;L1519&amp;""")"&amp;IF(R1519="D","@Temporal(TemporalType.DATE)","")&amp;"private "&amp;VLOOKUP(TEXT(R1519,"@"),Apoio!A:B,2,0)&amp;" "&amp;SUBSTITUTE(LOWER(LEFT(L1519,1))&amp;RIGHT(PROPER(L1519),LEN(L1519)-1),"_","")&amp;";",IF(ISNUMBER(Q1519),IF(R1519="R","@Entity@Table(name = ""reg_"&amp;LOWER(J1519)&amp;""")@XmlRootElement","")&amp;VLOOKUP(J1519,Blocos!D:I,6,0)&amp;Apoio!$E$1&amp;Y1519,""))</f>
        <v/>
      </c>
      <c r="X1519" s="190" t="str">
        <f>IF(ISNUMBER(Q1519),COUNTIF(Blocos!G:G,J1519),"")</f>
        <v/>
      </c>
      <c r="Y1519" s="190" t="str">
        <f>IF(OR(X1519=0,X1519=""),"",VLOOKUP(SUMIFS(Blocos!A:A,Blocos!H:H,'EFD REGISTROS e Campos (2)'!X1519,Blocos!G:G,'EFD REGISTROS e Campos (2)'!J1519),Blocos!A:L,12,0))</f>
        <v/>
      </c>
      <c r="Z1519" s="190" t="str">
        <f>IF(ISNUMBER(Q1520),VLOOKUP(J1519,Blocos!D:G,4,0),"")</f>
        <v/>
      </c>
      <c r="AA1519" s="190" t="str">
        <f>IF(ISNUMBER(Q1519),CONCATENATE("CREATE TABLE ""reg_",LOWER(J1519),""" (""ID"" bigint NOT NULL AUTO_INCREMENT,  ""HASHFILE"" varchar(255) DEFAULT NULL, ""ID_PAI"" bigint NOT NULL,"),IF(Q1519="Campo",CONCATENATE("""",L1519,""" ",VLOOKUP(R1519,Apoio!A:C,3,0)),""))&amp;IF(Z1519="","",CONCATENATE("PRIMARY KEY (""ID""), KEY ""FK_reg_",LOWER(Z1519),"_ID_PAI"" (""ID_PAI""), CONSTRAINT ""FK_reg_",LOWER(Z1519),"_ID_PAI"" FOREIGN KEY (""ID_PAI"") REFERENCES ""reg_",LOWER(Z1519),""" (""ID"")) ENGINE=InnoDB AUTO_INCREMENT=105774 DEFAULT CHARSET=utf8mb4 COLLATE=utf8mb4_0900_ai_ci;"))</f>
        <v/>
      </c>
      <c r="AB1519" s="190" t="str">
        <f t="shared" si="168"/>
        <v/>
      </c>
    </row>
    <row r="1520" spans="1:28" ht="14.5" hidden="1" customHeight="1" x14ac:dyDescent="0.3">
      <c r="J1520" s="187" t="str">
        <f t="shared" si="166"/>
        <v>D170</v>
      </c>
      <c r="K1520" s="196">
        <v>3</v>
      </c>
      <c r="L1520" s="285" t="s">
        <v>1855</v>
      </c>
      <c r="M1520" s="182" t="s">
        <v>340</v>
      </c>
      <c r="N1520" s="196" t="s">
        <v>27</v>
      </c>
      <c r="O1520" s="196">
        <v>60</v>
      </c>
      <c r="P1520" s="196" t="s">
        <v>28</v>
      </c>
      <c r="Q1520" s="192" t="str">
        <f t="shared" si="167"/>
        <v>Campo</v>
      </c>
      <c r="R1520" s="192" t="s">
        <v>27</v>
      </c>
      <c r="S1520" s="191" t="str">
        <f t="shared" si="170"/>
        <v/>
      </c>
      <c r="T1520" s="192" t="str">
        <f t="shared" si="171"/>
        <v>&lt;campo posicao="3"&gt;
&lt;coluna&gt;COD_PART_RED&lt;/coluna&gt;
&lt;descricao&gt;Código do participante (campo 02 do Registro 0150):&lt;/descricao&gt;
&lt;tipo&gt;C&lt;/tipo&gt;
&lt;/campo&gt;</v>
      </c>
      <c r="U1520" s="192" t="str">
        <f t="shared" si="169"/>
        <v>&lt;campo posicao="3"&gt;
&lt;coluna&gt;COD_PART_RED&lt;/coluna&gt;
&lt;descricao&gt;Código do participante (campo 02 do Registro 0150):&lt;/descricao&gt;
&lt;tipo&gt;C&lt;/tipo&gt;
&lt;/campo&gt;</v>
      </c>
      <c r="V1520" s="192" t="str">
        <f t="shared" si="172"/>
        <v>{"Column4", "COD_PART_RED"},</v>
      </c>
      <c r="W1520" s="191" t="str">
        <f>IF(Q1520="Campo","@Campos(posicao = "&amp;K1520&amp;", tipo = '"&amp;R1520&amp;"')@Column(name = """&amp;L1520&amp;""")"&amp;IF(R1520="D","@Temporal(TemporalType.DATE)","")&amp;"private "&amp;VLOOKUP(TEXT(R1520,"@"),Apoio!A:B,2,0)&amp;" "&amp;SUBSTITUTE(LOWER(LEFT(L1520,1))&amp;RIGHT(PROPER(L1520),LEN(L1520)-1),"_","")&amp;";",IF(ISNUMBER(Q1520),IF(R1520="R","@Entity@Table(name = ""reg_"&amp;LOWER(J1520)&amp;""")@XmlRootElement","")&amp;VLOOKUP(J1520,Blocos!D:I,6,0)&amp;Apoio!$E$1&amp;Y1520,""))</f>
        <v>@Campos(posicao = 3, tipo = 'C')@Column(name = "COD_PART_RED")private String codPartRed;</v>
      </c>
      <c r="X1520" s="190" t="str">
        <f>IF(ISNUMBER(Q1520),COUNTIF(Blocos!G:G,J1520),"")</f>
        <v/>
      </c>
      <c r="Y1520" s="190" t="str">
        <f>IF(OR(X1520=0,X1520=""),"",VLOOKUP(SUMIFS(Blocos!A:A,Blocos!H:H,'EFD REGISTROS e Campos (2)'!X1520,Blocos!G:G,'EFD REGISTROS e Campos (2)'!J1520),Blocos!A:L,12,0))</f>
        <v/>
      </c>
      <c r="Z1520" s="190" t="str">
        <f>IF(ISNUMBER(Q1521),VLOOKUP(J1520,Blocos!D:G,4,0),"")</f>
        <v/>
      </c>
      <c r="AA1520" s="190" t="str">
        <f>IF(ISNUMBER(Q1520),CONCATENATE("CREATE TABLE ""reg_",LOWER(J1520),""" (""ID"" bigint NOT NULL AUTO_INCREMENT,  ""HASHFILE"" varchar(255) DEFAULT NULL, ""ID_PAI"" bigint NOT NULL,"),IF(Q1520="Campo",CONCATENATE("""",L1520,""" ",VLOOKUP(R1520,Apoio!A:C,3,0)),""))&amp;IF(Z1520="","",CONCATENATE("PRIMARY KEY (""ID""), KEY ""FK_reg_",LOWER(Z1520),"_ID_PAI"" (""ID_PAI""), CONSTRAINT ""FK_reg_",LOWER(Z1520),"_ID_PAI"" FOREIGN KEY (""ID_PAI"") REFERENCES ""reg_",LOWER(Z1520),""" (""ID"")) ENGINE=InnoDB AUTO_INCREMENT=105774 DEFAULT CHARSET=utf8mb4 COLLATE=utf8mb4_0900_ai_ci;"))</f>
        <v>"COD_PART_RED" varchar(255) DEFAULT NULL,</v>
      </c>
      <c r="AB1520" s="190" t="str">
        <f t="shared" si="168"/>
        <v>`reg_d170`.`COD_PART_RED`,</v>
      </c>
    </row>
    <row r="1521" spans="1:28" ht="14.5" hidden="1" customHeight="1" x14ac:dyDescent="0.3">
      <c r="J1521" s="187" t="str">
        <f t="shared" si="166"/>
        <v>D170</v>
      </c>
      <c r="K1521" s="196"/>
      <c r="L1521" s="285"/>
      <c r="M1521" s="182" t="s">
        <v>1953</v>
      </c>
      <c r="N1521" s="196"/>
      <c r="O1521" s="196"/>
      <c r="P1521" s="196"/>
      <c r="Q1521" s="192" t="str">
        <f t="shared" si="167"/>
        <v/>
      </c>
      <c r="S1521" s="191" t="str">
        <f t="shared" si="170"/>
        <v/>
      </c>
      <c r="T1521" s="192" t="str">
        <f t="shared" si="171"/>
        <v/>
      </c>
      <c r="U1521" s="192" t="str">
        <f t="shared" si="169"/>
        <v/>
      </c>
      <c r="V1521" s="192" t="str">
        <f t="shared" si="172"/>
        <v/>
      </c>
      <c r="W1521" s="191" t="str">
        <f>IF(Q1521="Campo","@Campos(posicao = "&amp;K1521&amp;", tipo = '"&amp;R1521&amp;"')@Column(name = """&amp;L1521&amp;""")"&amp;IF(R1521="D","@Temporal(TemporalType.DATE)","")&amp;"private "&amp;VLOOKUP(TEXT(R1521,"@"),Apoio!A:B,2,0)&amp;" "&amp;SUBSTITUTE(LOWER(LEFT(L1521,1))&amp;RIGHT(PROPER(L1521),LEN(L1521)-1),"_","")&amp;";",IF(ISNUMBER(Q1521),IF(R1521="R","@Entity@Table(name = ""reg_"&amp;LOWER(J1521)&amp;""")@XmlRootElement","")&amp;VLOOKUP(J1521,Blocos!D:I,6,0)&amp;Apoio!$E$1&amp;Y1521,""))</f>
        <v/>
      </c>
      <c r="X1521" s="190" t="str">
        <f>IF(ISNUMBER(Q1521),COUNTIF(Blocos!G:G,J1521),"")</f>
        <v/>
      </c>
      <c r="Y1521" s="190" t="str">
        <f>IF(OR(X1521=0,X1521=""),"",VLOOKUP(SUMIFS(Blocos!A:A,Blocos!H:H,'EFD REGISTROS e Campos (2)'!X1521,Blocos!G:G,'EFD REGISTROS e Campos (2)'!J1521),Blocos!A:L,12,0))</f>
        <v/>
      </c>
      <c r="Z1521" s="190" t="str">
        <f>IF(ISNUMBER(Q1522),VLOOKUP(J1521,Blocos!D:G,4,0),"")</f>
        <v/>
      </c>
      <c r="AA1521" s="190" t="str">
        <f>IF(ISNUMBER(Q1521),CONCATENATE("CREATE TABLE ""reg_",LOWER(J1521),""" (""ID"" bigint NOT NULL AUTO_INCREMENT,  ""HASHFILE"" varchar(255) DEFAULT NULL, ""ID_PAI"" bigint NOT NULL,"),IF(Q1521="Campo",CONCATENATE("""",L1521,""" ",VLOOKUP(R1521,Apoio!A:C,3,0)),""))&amp;IF(Z1521="","",CONCATENATE("PRIMARY KEY (""ID""), KEY ""FK_reg_",LOWER(Z1521),"_ID_PAI"" (""ID_PAI""), CONSTRAINT ""FK_reg_",LOWER(Z1521),"_ID_PAI"" FOREIGN KEY (""ID_PAI"") REFERENCES ""reg_",LOWER(Z1521),""" (""ID"")) ENGINE=InnoDB AUTO_INCREMENT=105774 DEFAULT CHARSET=utf8mb4 COLLATE=utf8mb4_0900_ai_ci;"))</f>
        <v/>
      </c>
      <c r="AB1521" s="190" t="str">
        <f t="shared" si="168"/>
        <v/>
      </c>
    </row>
    <row r="1522" spans="1:28" ht="14.5" hidden="1" customHeight="1" x14ac:dyDescent="0.3">
      <c r="J1522" s="187" t="str">
        <f t="shared" si="166"/>
        <v>D170</v>
      </c>
      <c r="K1522" s="181">
        <v>4</v>
      </c>
      <c r="L1522" s="289" t="s">
        <v>1832</v>
      </c>
      <c r="M1522" s="182" t="s">
        <v>1846</v>
      </c>
      <c r="N1522" s="181" t="s">
        <v>27</v>
      </c>
      <c r="O1522" s="181" t="s">
        <v>59</v>
      </c>
      <c r="P1522" s="181" t="s">
        <v>28</v>
      </c>
      <c r="Q1522" s="192" t="str">
        <f t="shared" si="167"/>
        <v>Campo</v>
      </c>
      <c r="R1522" s="192" t="s">
        <v>27</v>
      </c>
      <c r="S1522" s="191" t="str">
        <f t="shared" si="170"/>
        <v/>
      </c>
      <c r="T1522" s="192" t="str">
        <f t="shared" si="171"/>
        <v>&lt;campo posicao="4"&gt;
&lt;coluna&gt;COD_MUN_ORIG&lt;/coluna&gt;
&lt;descricao&gt;Código do município de origem do serviço, conforme a tabela IBGE(Preencher com 9999999, se Exterior)&lt;/descricao&gt;
&lt;tipo&gt;C&lt;/tipo&gt;
&lt;/campo&gt;</v>
      </c>
      <c r="U1522" s="192" t="str">
        <f t="shared" si="169"/>
        <v>&lt;campo posicao="4"&gt;
&lt;coluna&gt;COD_MUN_ORIG&lt;/coluna&gt;
&lt;descricao&gt;Código do município de origem do serviço, conforme a tabela IBGE(Preencher com 9999999, se Exterior)&lt;/descricao&gt;
&lt;tipo&gt;C&lt;/tipo&gt;
&lt;/campo&gt;</v>
      </c>
      <c r="V1522" s="192" t="str">
        <f t="shared" si="172"/>
        <v>{"Column5", "COD_MUN_ORIG"},</v>
      </c>
      <c r="W1522" s="191" t="str">
        <f>IF(Q1522="Campo","@Campos(posicao = "&amp;K1522&amp;", tipo = '"&amp;R1522&amp;"')@Column(name = """&amp;L1522&amp;""")"&amp;IF(R1522="D","@Temporal(TemporalType.DATE)","")&amp;"private "&amp;VLOOKUP(TEXT(R1522,"@"),Apoio!A:B,2,0)&amp;" "&amp;SUBSTITUTE(LOWER(LEFT(L1522,1))&amp;RIGHT(PROPER(L1522),LEN(L1522)-1),"_","")&amp;";",IF(ISNUMBER(Q1522),IF(R1522="R","@Entity@Table(name = ""reg_"&amp;LOWER(J1522)&amp;""")@XmlRootElement","")&amp;VLOOKUP(J1522,Blocos!D:I,6,0)&amp;Apoio!$E$1&amp;Y1522,""))</f>
        <v>@Campos(posicao = 4, tipo = 'C')@Column(name = "COD_MUN_ORIG")private String codMunOrig;</v>
      </c>
      <c r="X1522" s="190" t="str">
        <f>IF(ISNUMBER(Q1522),COUNTIF(Blocos!G:G,J1522),"")</f>
        <v/>
      </c>
      <c r="Y1522" s="190" t="str">
        <f>IF(OR(X1522=0,X1522=""),"",VLOOKUP(SUMIFS(Blocos!A:A,Blocos!H:H,'EFD REGISTROS e Campos (2)'!X1522,Blocos!G:G,'EFD REGISTROS e Campos (2)'!J1522),Blocos!A:L,12,0))</f>
        <v/>
      </c>
      <c r="Z1522" s="190" t="str">
        <f>IF(ISNUMBER(Q1523),VLOOKUP(J1522,Blocos!D:G,4,0),"")</f>
        <v/>
      </c>
      <c r="AA1522" s="190" t="str">
        <f>IF(ISNUMBER(Q1522),CONCATENATE("CREATE TABLE ""reg_",LOWER(J1522),""" (""ID"" bigint NOT NULL AUTO_INCREMENT,  ""HASHFILE"" varchar(255) DEFAULT NULL, ""ID_PAI"" bigint NOT NULL,"),IF(Q1522="Campo",CONCATENATE("""",L1522,""" ",VLOOKUP(R1522,Apoio!A:C,3,0)),""))&amp;IF(Z1522="","",CONCATENATE("PRIMARY KEY (""ID""), KEY ""FK_reg_",LOWER(Z1522),"_ID_PAI"" (""ID_PAI""), CONSTRAINT ""FK_reg_",LOWER(Z1522),"_ID_PAI"" FOREIGN KEY (""ID_PAI"") REFERENCES ""reg_",LOWER(Z1522),""" (""ID"")) ENGINE=InnoDB AUTO_INCREMENT=105774 DEFAULT CHARSET=utf8mb4 COLLATE=utf8mb4_0900_ai_ci;"))</f>
        <v>"COD_MUN_ORIG" varchar(255) DEFAULT NULL,</v>
      </c>
      <c r="AB1522" s="190" t="str">
        <f t="shared" si="168"/>
        <v>`reg_d170`.`COD_MUN_ORIG`,</v>
      </c>
    </row>
    <row r="1523" spans="1:28" ht="14.5" hidden="1" customHeight="1" x14ac:dyDescent="0.3">
      <c r="J1523" s="187" t="str">
        <f t="shared" si="166"/>
        <v>D170</v>
      </c>
      <c r="K1523" s="181">
        <v>5</v>
      </c>
      <c r="L1523" s="289" t="s">
        <v>1661</v>
      </c>
      <c r="M1523" s="182" t="s">
        <v>1848</v>
      </c>
      <c r="N1523" s="181" t="s">
        <v>27</v>
      </c>
      <c r="O1523" s="181" t="s">
        <v>59</v>
      </c>
      <c r="P1523" s="181" t="s">
        <v>28</v>
      </c>
      <c r="Q1523" s="192" t="str">
        <f t="shared" si="167"/>
        <v>Campo</v>
      </c>
      <c r="R1523" s="192" t="s">
        <v>27</v>
      </c>
      <c r="S1523" s="191" t="str">
        <f t="shared" si="170"/>
        <v/>
      </c>
      <c r="T1523" s="192" t="str">
        <f t="shared" si="171"/>
        <v>&lt;campo posicao="5"&gt;
&lt;coluna&gt;COD_MUN_DEST&lt;/coluna&gt;
&lt;descricao&gt;Código do município de destino, conforme a tabela IBGE(Preencher com 9999999, se Exterior)&lt;/descricao&gt;
&lt;tipo&gt;C&lt;/tipo&gt;
&lt;/campo&gt;</v>
      </c>
      <c r="U1523" s="192" t="str">
        <f t="shared" si="169"/>
        <v>&lt;campo posicao="5"&gt;
&lt;coluna&gt;COD_MUN_DEST&lt;/coluna&gt;
&lt;descricao&gt;Código do município de destino, conforme a tabela IBGE(Preencher com 9999999, se Exterior)&lt;/descricao&gt;
&lt;tipo&gt;C&lt;/tipo&gt;
&lt;/campo&gt;</v>
      </c>
      <c r="V1523" s="192" t="str">
        <f t="shared" si="172"/>
        <v>{"Column6", "COD_MUN_DEST"},</v>
      </c>
      <c r="W1523" s="191" t="str">
        <f>IF(Q1523="Campo","@Campos(posicao = "&amp;K1523&amp;", tipo = '"&amp;R1523&amp;"')@Column(name = """&amp;L1523&amp;""")"&amp;IF(R1523="D","@Temporal(TemporalType.DATE)","")&amp;"private "&amp;VLOOKUP(TEXT(R1523,"@"),Apoio!A:B,2,0)&amp;" "&amp;SUBSTITUTE(LOWER(LEFT(L1523,1))&amp;RIGHT(PROPER(L1523),LEN(L1523)-1),"_","")&amp;";",IF(ISNUMBER(Q1523),IF(R1523="R","@Entity@Table(name = ""reg_"&amp;LOWER(J1523)&amp;""")@XmlRootElement","")&amp;VLOOKUP(J1523,Blocos!D:I,6,0)&amp;Apoio!$E$1&amp;Y1523,""))</f>
        <v>@Campos(posicao = 5, tipo = 'C')@Column(name = "COD_MUN_DEST")private String codMunDest;</v>
      </c>
      <c r="X1523" s="190" t="str">
        <f>IF(ISNUMBER(Q1523),COUNTIF(Blocos!G:G,J1523),"")</f>
        <v/>
      </c>
      <c r="Y1523" s="190" t="str">
        <f>IF(OR(X1523=0,X1523=""),"",VLOOKUP(SUMIFS(Blocos!A:A,Blocos!H:H,'EFD REGISTROS e Campos (2)'!X1523,Blocos!G:G,'EFD REGISTROS e Campos (2)'!J1523),Blocos!A:L,12,0))</f>
        <v/>
      </c>
      <c r="Z1523" s="190" t="str">
        <f>IF(ISNUMBER(Q1524),VLOOKUP(J1523,Blocos!D:G,4,0),"")</f>
        <v/>
      </c>
      <c r="AA1523" s="190" t="str">
        <f>IF(ISNUMBER(Q1523),CONCATENATE("CREATE TABLE ""reg_",LOWER(J1523),""" (""ID"" bigint NOT NULL AUTO_INCREMENT,  ""HASHFILE"" varchar(255) DEFAULT NULL, ""ID_PAI"" bigint NOT NULL,"),IF(Q1523="Campo",CONCATENATE("""",L1523,""" ",VLOOKUP(R1523,Apoio!A:C,3,0)),""))&amp;IF(Z1523="","",CONCATENATE("PRIMARY KEY (""ID""), KEY ""FK_reg_",LOWER(Z1523),"_ID_PAI"" (""ID_PAI""), CONSTRAINT ""FK_reg_",LOWER(Z1523),"_ID_PAI"" FOREIGN KEY (""ID_PAI"") REFERENCES ""reg_",LOWER(Z1523),""" (""ID"")) ENGINE=InnoDB AUTO_INCREMENT=105774 DEFAULT CHARSET=utf8mb4 COLLATE=utf8mb4_0900_ai_ci;"))</f>
        <v>"COD_MUN_DEST" varchar(255) DEFAULT NULL,</v>
      </c>
      <c r="AB1523" s="190" t="str">
        <f t="shared" si="168"/>
        <v>`reg_d170`.`COD_MUN_DEST`,</v>
      </c>
    </row>
    <row r="1524" spans="1:28" ht="14.5" hidden="1" customHeight="1" x14ac:dyDescent="0.3">
      <c r="J1524" s="187" t="str">
        <f t="shared" si="166"/>
        <v>D170</v>
      </c>
      <c r="K1524" s="181">
        <v>6</v>
      </c>
      <c r="L1524" s="289" t="s">
        <v>1954</v>
      </c>
      <c r="M1524" s="182" t="s">
        <v>1955</v>
      </c>
      <c r="N1524" s="181" t="s">
        <v>27</v>
      </c>
      <c r="O1524" s="181" t="s">
        <v>28</v>
      </c>
      <c r="P1524" s="181" t="s">
        <v>28</v>
      </c>
      <c r="Q1524" s="192" t="str">
        <f t="shared" si="167"/>
        <v>Campo</v>
      </c>
      <c r="R1524" s="192" t="s">
        <v>27</v>
      </c>
      <c r="S1524" s="191" t="str">
        <f t="shared" si="170"/>
        <v/>
      </c>
      <c r="T1524" s="192" t="str">
        <f t="shared" si="171"/>
        <v>&lt;campo posicao="6"&gt;
&lt;coluna&gt;OTM&lt;/coluna&gt;
&lt;descricao&gt;Registro do operador de transporte multimodal&lt;/descricao&gt;
&lt;tipo&gt;C&lt;/tipo&gt;
&lt;/campo&gt;</v>
      </c>
      <c r="U1524" s="192" t="str">
        <f t="shared" si="169"/>
        <v>&lt;campo posicao="6"&gt;
&lt;coluna&gt;OTM&lt;/coluna&gt;
&lt;descricao&gt;Registro do operador de transporte multimodal&lt;/descricao&gt;
&lt;tipo&gt;C&lt;/tipo&gt;
&lt;/campo&gt;</v>
      </c>
      <c r="V1524" s="192" t="str">
        <f t="shared" si="172"/>
        <v>{"Column7", "OTM"},</v>
      </c>
      <c r="W1524" s="191" t="str">
        <f>IF(Q1524="Campo","@Campos(posicao = "&amp;K1524&amp;", tipo = '"&amp;R1524&amp;"')@Column(name = """&amp;L1524&amp;""")"&amp;IF(R1524="D","@Temporal(TemporalType.DATE)","")&amp;"private "&amp;VLOOKUP(TEXT(R1524,"@"),Apoio!A:B,2,0)&amp;" "&amp;SUBSTITUTE(LOWER(LEFT(L1524,1))&amp;RIGHT(PROPER(L1524),LEN(L1524)-1),"_","")&amp;";",IF(ISNUMBER(Q1524),IF(R1524="R","@Entity@Table(name = ""reg_"&amp;LOWER(J1524)&amp;""")@XmlRootElement","")&amp;VLOOKUP(J1524,Blocos!D:I,6,0)&amp;Apoio!$E$1&amp;Y1524,""))</f>
        <v>@Campos(posicao = 6, tipo = 'C')@Column(name = "OTM")private String otm;</v>
      </c>
      <c r="X1524" s="190" t="str">
        <f>IF(ISNUMBER(Q1524),COUNTIF(Blocos!G:G,J1524),"")</f>
        <v/>
      </c>
      <c r="Y1524" s="190" t="str">
        <f>IF(OR(X1524=0,X1524=""),"",VLOOKUP(SUMIFS(Blocos!A:A,Blocos!H:H,'EFD REGISTROS e Campos (2)'!X1524,Blocos!G:G,'EFD REGISTROS e Campos (2)'!J1524),Blocos!A:L,12,0))</f>
        <v/>
      </c>
      <c r="Z1524" s="190" t="str">
        <f>IF(ISNUMBER(Q1525),VLOOKUP(J1524,Blocos!D:G,4,0),"")</f>
        <v/>
      </c>
      <c r="AA1524" s="190" t="str">
        <f>IF(ISNUMBER(Q1524),CONCATENATE("CREATE TABLE ""reg_",LOWER(J1524),""" (""ID"" bigint NOT NULL AUTO_INCREMENT,  ""HASHFILE"" varchar(255) DEFAULT NULL, ""ID_PAI"" bigint NOT NULL,"),IF(Q1524="Campo",CONCATENATE("""",L1524,""" ",VLOOKUP(R1524,Apoio!A:C,3,0)),""))&amp;IF(Z1524="","",CONCATENATE("PRIMARY KEY (""ID""), KEY ""FK_reg_",LOWER(Z1524),"_ID_PAI"" (""ID_PAI""), CONSTRAINT ""FK_reg_",LOWER(Z1524),"_ID_PAI"" FOREIGN KEY (""ID_PAI"") REFERENCES ""reg_",LOWER(Z1524),""" (""ID"")) ENGINE=InnoDB AUTO_INCREMENT=105774 DEFAULT CHARSET=utf8mb4 COLLATE=utf8mb4_0900_ai_ci;"))</f>
        <v>"OTM" varchar(255) DEFAULT NULL,</v>
      </c>
      <c r="AB1524" s="190" t="str">
        <f t="shared" si="168"/>
        <v>`reg_d170`.`OTM`,</v>
      </c>
    </row>
    <row r="1525" spans="1:28" ht="14.5" hidden="1" customHeight="1" x14ac:dyDescent="0.3">
      <c r="J1525" s="187" t="str">
        <f t="shared" si="166"/>
        <v>D170</v>
      </c>
      <c r="K1525" s="196">
        <v>7</v>
      </c>
      <c r="L1525" s="285" t="s">
        <v>1956</v>
      </c>
      <c r="M1525" s="182" t="s">
        <v>1957</v>
      </c>
      <c r="N1525" s="196" t="s">
        <v>27</v>
      </c>
      <c r="O1525" s="196" t="s">
        <v>240</v>
      </c>
      <c r="P1525" s="196" t="s">
        <v>28</v>
      </c>
      <c r="Q1525" s="192" t="str">
        <f t="shared" si="167"/>
        <v>Campo</v>
      </c>
      <c r="R1525" s="192" t="s">
        <v>27</v>
      </c>
      <c r="S1525" s="191" t="str">
        <f t="shared" si="170"/>
        <v/>
      </c>
      <c r="T1525" s="192" t="str">
        <f t="shared" si="171"/>
        <v>&lt;campo posicao="7"&gt;
&lt;coluna&gt;IND_NAT_FRT&lt;/coluna&gt;
&lt;descricao&gt;Indicador da natureza do frete:&lt;/descricao&gt;
&lt;tipo&gt;C&lt;/tipo&gt;
&lt;/campo&gt;</v>
      </c>
      <c r="U1525" s="192" t="str">
        <f t="shared" si="169"/>
        <v>&lt;campo posicao="7"&gt;
&lt;coluna&gt;IND_NAT_FRT&lt;/coluna&gt;
&lt;descricao&gt;Indicador da natureza do frete:&lt;/descricao&gt;
&lt;tipo&gt;C&lt;/tipo&gt;
&lt;/campo&gt;</v>
      </c>
      <c r="V1525" s="192" t="str">
        <f t="shared" si="172"/>
        <v>{"Column8", "IND_NAT_FRT"},</v>
      </c>
      <c r="W1525" s="191" t="str">
        <f>IF(Q1525="Campo","@Campos(posicao = "&amp;K1525&amp;", tipo = '"&amp;R1525&amp;"')@Column(name = """&amp;L1525&amp;""")"&amp;IF(R1525="D","@Temporal(TemporalType.DATE)","")&amp;"private "&amp;VLOOKUP(TEXT(R1525,"@"),Apoio!A:B,2,0)&amp;" "&amp;SUBSTITUTE(LOWER(LEFT(L1525,1))&amp;RIGHT(PROPER(L1525),LEN(L1525)-1),"_","")&amp;";",IF(ISNUMBER(Q1525),IF(R1525="R","@Entity@Table(name = ""reg_"&amp;LOWER(J1525)&amp;""")@XmlRootElement","")&amp;VLOOKUP(J1525,Blocos!D:I,6,0)&amp;Apoio!$E$1&amp;Y1525,""))</f>
        <v>@Campos(posicao = 7, tipo = 'C')@Column(name = "IND_NAT_FRT")private String indNatFrt;</v>
      </c>
      <c r="X1525" s="190" t="str">
        <f>IF(ISNUMBER(Q1525),COUNTIF(Blocos!G:G,J1525),"")</f>
        <v/>
      </c>
      <c r="Y1525" s="190" t="str">
        <f>IF(OR(X1525=0,X1525=""),"",VLOOKUP(SUMIFS(Blocos!A:A,Blocos!H:H,'EFD REGISTROS e Campos (2)'!X1525,Blocos!G:G,'EFD REGISTROS e Campos (2)'!J1525),Blocos!A:L,12,0))</f>
        <v/>
      </c>
      <c r="Z1525" s="190" t="str">
        <f>IF(ISNUMBER(Q1526),VLOOKUP(J1525,Blocos!D:G,4,0),"")</f>
        <v/>
      </c>
      <c r="AA1525" s="190" t="str">
        <f>IF(ISNUMBER(Q1525),CONCATENATE("CREATE TABLE ""reg_",LOWER(J1525),""" (""ID"" bigint NOT NULL AUTO_INCREMENT,  ""HASHFILE"" varchar(255) DEFAULT NULL, ""ID_PAI"" bigint NOT NULL,"),IF(Q1525="Campo",CONCATENATE("""",L1525,""" ",VLOOKUP(R1525,Apoio!A:C,3,0)),""))&amp;IF(Z1525="","",CONCATENATE("PRIMARY KEY (""ID""), KEY ""FK_reg_",LOWER(Z1525),"_ID_PAI"" (""ID_PAI""), CONSTRAINT ""FK_reg_",LOWER(Z1525),"_ID_PAI"" FOREIGN KEY (""ID_PAI"") REFERENCES ""reg_",LOWER(Z1525),""" (""ID"")) ENGINE=InnoDB AUTO_INCREMENT=105774 DEFAULT CHARSET=utf8mb4 COLLATE=utf8mb4_0900_ai_ci;"))</f>
        <v>"IND_NAT_FRT" varchar(255) DEFAULT NULL,</v>
      </c>
      <c r="AB1525" s="190" t="str">
        <f t="shared" si="168"/>
        <v>`reg_d170`.`IND_NAT_FRT`,</v>
      </c>
    </row>
    <row r="1526" spans="1:28" ht="14.5" hidden="1" customHeight="1" x14ac:dyDescent="0.3">
      <c r="J1526" s="187" t="str">
        <f t="shared" si="166"/>
        <v>D170</v>
      </c>
      <c r="K1526" s="196"/>
      <c r="L1526" s="285"/>
      <c r="M1526" s="182" t="s">
        <v>1958</v>
      </c>
      <c r="N1526" s="196"/>
      <c r="O1526" s="196"/>
      <c r="P1526" s="196"/>
      <c r="Q1526" s="192" t="str">
        <f t="shared" si="167"/>
        <v/>
      </c>
      <c r="S1526" s="191" t="str">
        <f t="shared" si="170"/>
        <v/>
      </c>
      <c r="T1526" s="192" t="str">
        <f t="shared" si="171"/>
        <v/>
      </c>
      <c r="U1526" s="192" t="str">
        <f t="shared" si="169"/>
        <v/>
      </c>
      <c r="V1526" s="192" t="str">
        <f t="shared" si="172"/>
        <v/>
      </c>
      <c r="W1526" s="191" t="str">
        <f>IF(Q1526="Campo","@Campos(posicao = "&amp;K1526&amp;", tipo = '"&amp;R1526&amp;"')@Column(name = """&amp;L1526&amp;""")"&amp;IF(R1526="D","@Temporal(TemporalType.DATE)","")&amp;"private "&amp;VLOOKUP(TEXT(R1526,"@"),Apoio!A:B,2,0)&amp;" "&amp;SUBSTITUTE(LOWER(LEFT(L1526,1))&amp;RIGHT(PROPER(L1526),LEN(L1526)-1),"_","")&amp;";",IF(ISNUMBER(Q1526),IF(R1526="R","@Entity@Table(name = ""reg_"&amp;LOWER(J1526)&amp;""")@XmlRootElement","")&amp;VLOOKUP(J1526,Blocos!D:I,6,0)&amp;Apoio!$E$1&amp;Y1526,""))</f>
        <v/>
      </c>
      <c r="X1526" s="190" t="str">
        <f>IF(ISNUMBER(Q1526),COUNTIF(Blocos!G:G,J1526),"")</f>
        <v/>
      </c>
      <c r="Y1526" s="190" t="str">
        <f>IF(OR(X1526=0,X1526=""),"",VLOOKUP(SUMIFS(Blocos!A:A,Blocos!H:H,'EFD REGISTROS e Campos (2)'!X1526,Blocos!G:G,'EFD REGISTROS e Campos (2)'!J1526),Blocos!A:L,12,0))</f>
        <v/>
      </c>
      <c r="Z1526" s="190" t="str">
        <f>IF(ISNUMBER(Q1527),VLOOKUP(J1526,Blocos!D:G,4,0),"")</f>
        <v/>
      </c>
      <c r="AA1526" s="190" t="str">
        <f>IF(ISNUMBER(Q1526),CONCATENATE("CREATE TABLE ""reg_",LOWER(J1526),""" (""ID"" bigint NOT NULL AUTO_INCREMENT,  ""HASHFILE"" varchar(255) DEFAULT NULL, ""ID_PAI"" bigint NOT NULL,"),IF(Q1526="Campo",CONCATENATE("""",L1526,""" ",VLOOKUP(R1526,Apoio!A:C,3,0)),""))&amp;IF(Z1526="","",CONCATENATE("PRIMARY KEY (""ID""), KEY ""FK_reg_",LOWER(Z1526),"_ID_PAI"" (""ID_PAI""), CONSTRAINT ""FK_reg_",LOWER(Z1526),"_ID_PAI"" FOREIGN KEY (""ID_PAI"") REFERENCES ""reg_",LOWER(Z1526),""" (""ID"")) ENGINE=InnoDB AUTO_INCREMENT=105774 DEFAULT CHARSET=utf8mb4 COLLATE=utf8mb4_0900_ai_ci;"))</f>
        <v/>
      </c>
      <c r="AB1526" s="190" t="str">
        <f t="shared" si="168"/>
        <v/>
      </c>
    </row>
    <row r="1527" spans="1:28" ht="14.5" hidden="1" customHeight="1" x14ac:dyDescent="0.3">
      <c r="J1527" s="187" t="str">
        <f t="shared" si="166"/>
        <v>D170</v>
      </c>
      <c r="K1527" s="196"/>
      <c r="L1527" s="285"/>
      <c r="M1527" s="182" t="s">
        <v>1959</v>
      </c>
      <c r="N1527" s="196"/>
      <c r="O1527" s="196"/>
      <c r="P1527" s="196"/>
      <c r="Q1527" s="192" t="str">
        <f t="shared" si="167"/>
        <v/>
      </c>
      <c r="S1527" s="191" t="str">
        <f t="shared" si="170"/>
        <v/>
      </c>
      <c r="T1527" s="192" t="str">
        <f t="shared" si="171"/>
        <v/>
      </c>
      <c r="U1527" s="192" t="str">
        <f t="shared" si="169"/>
        <v/>
      </c>
      <c r="V1527" s="192" t="str">
        <f t="shared" si="172"/>
        <v/>
      </c>
      <c r="W1527" s="191" t="str">
        <f>IF(Q1527="Campo","@Campos(posicao = "&amp;K1527&amp;", tipo = '"&amp;R1527&amp;"')@Column(name = """&amp;L1527&amp;""")"&amp;IF(R1527="D","@Temporal(TemporalType.DATE)","")&amp;"private "&amp;VLOOKUP(TEXT(R1527,"@"),Apoio!A:B,2,0)&amp;" "&amp;SUBSTITUTE(LOWER(LEFT(L1527,1))&amp;RIGHT(PROPER(L1527),LEN(L1527)-1),"_","")&amp;";",IF(ISNUMBER(Q1527),IF(R1527="R","@Entity@Table(name = ""reg_"&amp;LOWER(J1527)&amp;""")@XmlRootElement","")&amp;VLOOKUP(J1527,Blocos!D:I,6,0)&amp;Apoio!$E$1&amp;Y1527,""))</f>
        <v/>
      </c>
      <c r="X1527" s="190" t="str">
        <f>IF(ISNUMBER(Q1527),COUNTIF(Blocos!G:G,J1527),"")</f>
        <v/>
      </c>
      <c r="Y1527" s="190" t="str">
        <f>IF(OR(X1527=0,X1527=""),"",VLOOKUP(SUMIFS(Blocos!A:A,Blocos!H:H,'EFD REGISTROS e Campos (2)'!X1527,Blocos!G:G,'EFD REGISTROS e Campos (2)'!J1527),Blocos!A:L,12,0))</f>
        <v/>
      </c>
      <c r="Z1527" s="190" t="str">
        <f>IF(ISNUMBER(Q1528),VLOOKUP(J1527,Blocos!D:G,4,0),"")</f>
        <v/>
      </c>
      <c r="AA1527" s="190" t="str">
        <f>IF(ISNUMBER(Q1527),CONCATENATE("CREATE TABLE ""reg_",LOWER(J1527),""" (""ID"" bigint NOT NULL AUTO_INCREMENT,  ""HASHFILE"" varchar(255) DEFAULT NULL, ""ID_PAI"" bigint NOT NULL,"),IF(Q1527="Campo",CONCATENATE("""",L1527,""" ",VLOOKUP(R1527,Apoio!A:C,3,0)),""))&amp;IF(Z1527="","",CONCATENATE("PRIMARY KEY (""ID""), KEY ""FK_reg_",LOWER(Z1527),"_ID_PAI"" (""ID_PAI""), CONSTRAINT ""FK_reg_",LOWER(Z1527),"_ID_PAI"" FOREIGN KEY (""ID_PAI"") REFERENCES ""reg_",LOWER(Z1527),""" (""ID"")) ENGINE=InnoDB AUTO_INCREMENT=105774 DEFAULT CHARSET=utf8mb4 COLLATE=utf8mb4_0900_ai_ci;"))</f>
        <v/>
      </c>
      <c r="AB1527" s="190" t="str">
        <f t="shared" si="168"/>
        <v/>
      </c>
    </row>
    <row r="1528" spans="1:28" ht="14.5" hidden="1" customHeight="1" x14ac:dyDescent="0.3">
      <c r="J1528" s="187" t="str">
        <f t="shared" si="166"/>
        <v>D170</v>
      </c>
      <c r="K1528" s="181">
        <v>8</v>
      </c>
      <c r="L1528" s="289" t="s">
        <v>1862</v>
      </c>
      <c r="M1528" s="182" t="s">
        <v>1863</v>
      </c>
      <c r="N1528" s="181" t="s">
        <v>32</v>
      </c>
      <c r="O1528" s="181" t="s">
        <v>28</v>
      </c>
      <c r="P1528" s="181">
        <v>2</v>
      </c>
      <c r="Q1528" s="192" t="str">
        <f t="shared" si="167"/>
        <v>Campo</v>
      </c>
      <c r="R1528" s="192" t="s">
        <v>3606</v>
      </c>
      <c r="S1528" s="191" t="str">
        <f t="shared" si="170"/>
        <v/>
      </c>
      <c r="T1528" s="192" t="str">
        <f t="shared" si="171"/>
        <v>&lt;campo posicao="8"&gt;
&lt;coluna&gt;VL_LIQ_FRT&lt;/coluna&gt;
&lt;descricao&gt;Valor líquido do frete &lt;/descricao&gt;
&lt;tipo&gt;R&lt;/tipo&gt;
&lt;/campo&gt;</v>
      </c>
      <c r="U1528" s="192" t="str">
        <f t="shared" si="169"/>
        <v>&lt;campo posicao="8"&gt;
&lt;coluna&gt;VL_LIQ_FRT&lt;/coluna&gt;
&lt;descricao&gt;Valor líquido do frete &lt;/descricao&gt;
&lt;tipo&gt;R&lt;/tipo&gt;
&lt;/campo&gt;</v>
      </c>
      <c r="V1528" s="192" t="str">
        <f t="shared" si="172"/>
        <v>{"Column9", "VL_LIQ_FRT"},</v>
      </c>
      <c r="W1528" s="191" t="str">
        <f>IF(Q1528="Campo","@Campos(posicao = "&amp;K1528&amp;", tipo = '"&amp;R1528&amp;"')@Column(name = """&amp;L1528&amp;""")"&amp;IF(R1528="D","@Temporal(TemporalType.DATE)","")&amp;"private "&amp;VLOOKUP(TEXT(R1528,"@"),Apoio!A:B,2,0)&amp;" "&amp;SUBSTITUTE(LOWER(LEFT(L1528,1))&amp;RIGHT(PROPER(L1528),LEN(L1528)-1),"_","")&amp;";",IF(ISNUMBER(Q1528),IF(R1528="R","@Entity@Table(name = ""reg_"&amp;LOWER(J1528)&amp;""")@XmlRootElement","")&amp;VLOOKUP(J1528,Blocos!D:I,6,0)&amp;Apoio!$E$1&amp;Y1528,""))</f>
        <v>@Campos(posicao = 8, tipo = 'R')@Column(name = "VL_LIQ_FRT")private BigDecimal vlLiqFrt;</v>
      </c>
      <c r="X1528" s="190" t="str">
        <f>IF(ISNUMBER(Q1528),COUNTIF(Blocos!G:G,J1528),"")</f>
        <v/>
      </c>
      <c r="Y1528" s="190" t="str">
        <f>IF(OR(X1528=0,X1528=""),"",VLOOKUP(SUMIFS(Blocos!A:A,Blocos!H:H,'EFD REGISTROS e Campos (2)'!X1528,Blocos!G:G,'EFD REGISTROS e Campos (2)'!J1528),Blocos!A:L,12,0))</f>
        <v/>
      </c>
      <c r="Z1528" s="190" t="str">
        <f>IF(ISNUMBER(Q1529),VLOOKUP(J1528,Blocos!D:G,4,0),"")</f>
        <v/>
      </c>
      <c r="AA1528" s="190" t="str">
        <f>IF(ISNUMBER(Q1528),CONCATENATE("CREATE TABLE ""reg_",LOWER(J1528),""" (""ID"" bigint NOT NULL AUTO_INCREMENT,  ""HASHFILE"" varchar(255) DEFAULT NULL, ""ID_PAI"" bigint NOT NULL,"),IF(Q1528="Campo",CONCATENATE("""",L1528,""" ",VLOOKUP(R1528,Apoio!A:C,3,0)),""))&amp;IF(Z1528="","",CONCATENATE("PRIMARY KEY (""ID""), KEY ""FK_reg_",LOWER(Z1528),"_ID_PAI"" (""ID_PAI""), CONSTRAINT ""FK_reg_",LOWER(Z1528),"_ID_PAI"" FOREIGN KEY (""ID_PAI"") REFERENCES ""reg_",LOWER(Z1528),""" (""ID"")) ENGINE=InnoDB AUTO_INCREMENT=105774 DEFAULT CHARSET=utf8mb4 COLLATE=utf8mb4_0900_ai_ci;"))</f>
        <v>"VL_LIQ_FRT" decimal(15,6) DEFAULT NULL,</v>
      </c>
      <c r="AB1528" s="190" t="str">
        <f t="shared" si="168"/>
        <v>`reg_d170`.`VL_LIQ_FRT`,</v>
      </c>
    </row>
    <row r="1529" spans="1:28" ht="14.5" hidden="1" customHeight="1" x14ac:dyDescent="0.3">
      <c r="J1529" s="187" t="str">
        <f t="shared" si="166"/>
        <v>D170</v>
      </c>
      <c r="K1529" s="181">
        <v>9</v>
      </c>
      <c r="L1529" s="289" t="s">
        <v>1960</v>
      </c>
      <c r="M1529" s="182" t="s">
        <v>1961</v>
      </c>
      <c r="N1529" s="181" t="s">
        <v>32</v>
      </c>
      <c r="O1529" s="181" t="s">
        <v>28</v>
      </c>
      <c r="P1529" s="181">
        <v>2</v>
      </c>
      <c r="Q1529" s="192" t="str">
        <f t="shared" si="167"/>
        <v>Campo</v>
      </c>
      <c r="R1529" s="192" t="s">
        <v>3606</v>
      </c>
      <c r="S1529" s="191" t="str">
        <f t="shared" si="170"/>
        <v/>
      </c>
      <c r="T1529" s="192" t="str">
        <f t="shared" si="171"/>
        <v>&lt;campo posicao="9"&gt;
&lt;coluna&gt;VL_GRIS&lt;/coluna&gt;
&lt;descricao&gt;Valor do gris (gerenciamento de risco)&lt;/descricao&gt;
&lt;tipo&gt;R&lt;/tipo&gt;
&lt;/campo&gt;</v>
      </c>
      <c r="U1529" s="192" t="str">
        <f t="shared" si="169"/>
        <v>&lt;campo posicao="9"&gt;
&lt;coluna&gt;VL_GRIS&lt;/coluna&gt;
&lt;descricao&gt;Valor do gris (gerenciamento de risco)&lt;/descricao&gt;
&lt;tipo&gt;R&lt;/tipo&gt;
&lt;/campo&gt;</v>
      </c>
      <c r="V1529" s="192" t="str">
        <f t="shared" si="172"/>
        <v>{"Column10", "VL_GRIS"},</v>
      </c>
      <c r="W1529" s="191" t="str">
        <f>IF(Q1529="Campo","@Campos(posicao = "&amp;K1529&amp;", tipo = '"&amp;R1529&amp;"')@Column(name = """&amp;L1529&amp;""")"&amp;IF(R1529="D","@Temporal(TemporalType.DATE)","")&amp;"private "&amp;VLOOKUP(TEXT(R1529,"@"),Apoio!A:B,2,0)&amp;" "&amp;SUBSTITUTE(LOWER(LEFT(L1529,1))&amp;RIGHT(PROPER(L1529),LEN(L1529)-1),"_","")&amp;";",IF(ISNUMBER(Q1529),IF(R1529="R","@Entity@Table(name = ""reg_"&amp;LOWER(J1529)&amp;""")@XmlRootElement","")&amp;VLOOKUP(J1529,Blocos!D:I,6,0)&amp;Apoio!$E$1&amp;Y1529,""))</f>
        <v>@Campos(posicao = 9, tipo = 'R')@Column(name = "VL_GRIS")private BigDecimal vlGris;</v>
      </c>
      <c r="X1529" s="190" t="str">
        <f>IF(ISNUMBER(Q1529),COUNTIF(Blocos!G:G,J1529),"")</f>
        <v/>
      </c>
      <c r="Y1529" s="190" t="str">
        <f>IF(OR(X1529=0,X1529=""),"",VLOOKUP(SUMIFS(Blocos!A:A,Blocos!H:H,'EFD REGISTROS e Campos (2)'!X1529,Blocos!G:G,'EFD REGISTROS e Campos (2)'!J1529),Blocos!A:L,12,0))</f>
        <v/>
      </c>
      <c r="Z1529" s="190" t="str">
        <f>IF(ISNUMBER(Q1530),VLOOKUP(J1529,Blocos!D:G,4,0),"")</f>
        <v/>
      </c>
      <c r="AA1529" s="190" t="str">
        <f>IF(ISNUMBER(Q1529),CONCATENATE("CREATE TABLE ""reg_",LOWER(J1529),""" (""ID"" bigint NOT NULL AUTO_INCREMENT,  ""HASHFILE"" varchar(255) DEFAULT NULL, ""ID_PAI"" bigint NOT NULL,"),IF(Q1529="Campo",CONCATENATE("""",L1529,""" ",VLOOKUP(R1529,Apoio!A:C,3,0)),""))&amp;IF(Z1529="","",CONCATENATE("PRIMARY KEY (""ID""), KEY ""FK_reg_",LOWER(Z1529),"_ID_PAI"" (""ID_PAI""), CONSTRAINT ""FK_reg_",LOWER(Z1529),"_ID_PAI"" FOREIGN KEY (""ID_PAI"") REFERENCES ""reg_",LOWER(Z1529),""" (""ID"")) ENGINE=InnoDB AUTO_INCREMENT=105774 DEFAULT CHARSET=utf8mb4 COLLATE=utf8mb4_0900_ai_ci;"))</f>
        <v>"VL_GRIS" decimal(15,6) DEFAULT NULL,</v>
      </c>
      <c r="AB1529" s="190" t="str">
        <f t="shared" si="168"/>
        <v>`reg_d170`.`VL_GRIS`,</v>
      </c>
    </row>
    <row r="1530" spans="1:28" ht="14.5" hidden="1" customHeight="1" x14ac:dyDescent="0.3">
      <c r="J1530" s="187" t="str">
        <f t="shared" si="166"/>
        <v>D170</v>
      </c>
      <c r="K1530" s="181">
        <v>10</v>
      </c>
      <c r="L1530" s="289" t="s">
        <v>1962</v>
      </c>
      <c r="M1530" s="182" t="s">
        <v>1963</v>
      </c>
      <c r="N1530" s="181" t="s">
        <v>32</v>
      </c>
      <c r="O1530" s="181" t="s">
        <v>28</v>
      </c>
      <c r="P1530" s="181">
        <v>2</v>
      </c>
      <c r="Q1530" s="192" t="str">
        <f t="shared" si="167"/>
        <v>Campo</v>
      </c>
      <c r="R1530" s="192" t="s">
        <v>3606</v>
      </c>
      <c r="S1530" s="191" t="str">
        <f t="shared" si="170"/>
        <v/>
      </c>
      <c r="T1530" s="192" t="str">
        <f t="shared" si="171"/>
        <v>&lt;campo posicao="10"&gt;
&lt;coluna&gt;VL_PDG&lt;/coluna&gt;
&lt;descricao&gt;Somatório dos valores de pedágio&lt;/descricao&gt;
&lt;tipo&gt;R&lt;/tipo&gt;
&lt;/campo&gt;</v>
      </c>
      <c r="U1530" s="192" t="str">
        <f t="shared" si="169"/>
        <v>&lt;campo posicao="10"&gt;
&lt;coluna&gt;VL_PDG&lt;/coluna&gt;
&lt;descricao&gt;Somatório dos valores de pedágio&lt;/descricao&gt;
&lt;tipo&gt;R&lt;/tipo&gt;
&lt;/campo&gt;</v>
      </c>
      <c r="V1530" s="192" t="str">
        <f t="shared" si="172"/>
        <v>{"Column11", "VL_PDG"},</v>
      </c>
      <c r="W1530" s="191" t="str">
        <f>IF(Q1530="Campo","@Campos(posicao = "&amp;K1530&amp;", tipo = '"&amp;R1530&amp;"')@Column(name = """&amp;L1530&amp;""")"&amp;IF(R1530="D","@Temporal(TemporalType.DATE)","")&amp;"private "&amp;VLOOKUP(TEXT(R1530,"@"),Apoio!A:B,2,0)&amp;" "&amp;SUBSTITUTE(LOWER(LEFT(L1530,1))&amp;RIGHT(PROPER(L1530),LEN(L1530)-1),"_","")&amp;";",IF(ISNUMBER(Q1530),IF(R1530="R","@Entity@Table(name = ""reg_"&amp;LOWER(J1530)&amp;""")@XmlRootElement","")&amp;VLOOKUP(J1530,Blocos!D:I,6,0)&amp;Apoio!$E$1&amp;Y1530,""))</f>
        <v>@Campos(posicao = 10, tipo = 'R')@Column(name = "VL_PDG")private BigDecimal vlPdg;</v>
      </c>
      <c r="X1530" s="190" t="str">
        <f>IF(ISNUMBER(Q1530),COUNTIF(Blocos!G:G,J1530),"")</f>
        <v/>
      </c>
      <c r="Y1530" s="190" t="str">
        <f>IF(OR(X1530=0,X1530=""),"",VLOOKUP(SUMIFS(Blocos!A:A,Blocos!H:H,'EFD REGISTROS e Campos (2)'!X1530,Blocos!G:G,'EFD REGISTROS e Campos (2)'!J1530),Blocos!A:L,12,0))</f>
        <v/>
      </c>
      <c r="Z1530" s="190" t="str">
        <f>IF(ISNUMBER(Q1531),VLOOKUP(J1530,Blocos!D:G,4,0),"")</f>
        <v/>
      </c>
      <c r="AA1530" s="190" t="str">
        <f>IF(ISNUMBER(Q1530),CONCATENATE("CREATE TABLE ""reg_",LOWER(J1530),""" (""ID"" bigint NOT NULL AUTO_INCREMENT,  ""HASHFILE"" varchar(255) DEFAULT NULL, ""ID_PAI"" bigint NOT NULL,"),IF(Q1530="Campo",CONCATENATE("""",L1530,""" ",VLOOKUP(R1530,Apoio!A:C,3,0)),""))&amp;IF(Z1530="","",CONCATENATE("PRIMARY KEY (""ID""), KEY ""FK_reg_",LOWER(Z1530),"_ID_PAI"" (""ID_PAI""), CONSTRAINT ""FK_reg_",LOWER(Z1530),"_ID_PAI"" FOREIGN KEY (""ID_PAI"") REFERENCES ""reg_",LOWER(Z1530),""" (""ID"")) ENGINE=InnoDB AUTO_INCREMENT=105774 DEFAULT CHARSET=utf8mb4 COLLATE=utf8mb4_0900_ai_ci;"))</f>
        <v>"VL_PDG" decimal(15,6) DEFAULT NULL,</v>
      </c>
      <c r="AB1530" s="190" t="str">
        <f t="shared" si="168"/>
        <v>`reg_d170`.`VL_PDG`,</v>
      </c>
    </row>
    <row r="1531" spans="1:28" ht="14.5" hidden="1" customHeight="1" x14ac:dyDescent="0.3">
      <c r="J1531" s="187" t="str">
        <f t="shared" si="166"/>
        <v>D170</v>
      </c>
      <c r="K1531" s="181">
        <v>11</v>
      </c>
      <c r="L1531" s="289" t="s">
        <v>1842</v>
      </c>
      <c r="M1531" s="182" t="s">
        <v>1705</v>
      </c>
      <c r="N1531" s="181" t="s">
        <v>32</v>
      </c>
      <c r="O1531" s="181" t="s">
        <v>28</v>
      </c>
      <c r="P1531" s="181">
        <v>2</v>
      </c>
      <c r="Q1531" s="192" t="str">
        <f t="shared" si="167"/>
        <v>Campo</v>
      </c>
      <c r="R1531" s="192" t="s">
        <v>3606</v>
      </c>
      <c r="S1531" s="191" t="str">
        <f t="shared" si="170"/>
        <v/>
      </c>
      <c r="T1531" s="192" t="str">
        <f t="shared" si="171"/>
        <v>&lt;campo posicao="11"&gt;
&lt;coluna&gt;VL_OUT&lt;/coluna&gt;
&lt;descricao&gt;Outros valores&lt;/descricao&gt;
&lt;tipo&gt;R&lt;/tipo&gt;
&lt;/campo&gt;</v>
      </c>
      <c r="U1531" s="192" t="str">
        <f t="shared" si="169"/>
        <v>&lt;campo posicao="11"&gt;
&lt;coluna&gt;VL_OUT&lt;/coluna&gt;
&lt;descricao&gt;Outros valores&lt;/descricao&gt;
&lt;tipo&gt;R&lt;/tipo&gt;
&lt;/campo&gt;</v>
      </c>
      <c r="V1531" s="192" t="str">
        <f t="shared" si="172"/>
        <v>{"Column12", "VL_OUT"},</v>
      </c>
      <c r="W1531" s="191" t="str">
        <f>IF(Q1531="Campo","@Campos(posicao = "&amp;K1531&amp;", tipo = '"&amp;R1531&amp;"')@Column(name = """&amp;L1531&amp;""")"&amp;IF(R1531="D","@Temporal(TemporalType.DATE)","")&amp;"private "&amp;VLOOKUP(TEXT(R1531,"@"),Apoio!A:B,2,0)&amp;" "&amp;SUBSTITUTE(LOWER(LEFT(L1531,1))&amp;RIGHT(PROPER(L1531),LEN(L1531)-1),"_","")&amp;";",IF(ISNUMBER(Q1531),IF(R1531="R","@Entity@Table(name = ""reg_"&amp;LOWER(J1531)&amp;""")@XmlRootElement","")&amp;VLOOKUP(J1531,Blocos!D:I,6,0)&amp;Apoio!$E$1&amp;Y1531,""))</f>
        <v>@Campos(posicao = 11, tipo = 'R')@Column(name = "VL_OUT")private BigDecimal vlOut;</v>
      </c>
      <c r="X1531" s="190" t="str">
        <f>IF(ISNUMBER(Q1531),COUNTIF(Blocos!G:G,J1531),"")</f>
        <v/>
      </c>
      <c r="Y1531" s="190" t="str">
        <f>IF(OR(X1531=0,X1531=""),"",VLOOKUP(SUMIFS(Blocos!A:A,Blocos!H:H,'EFD REGISTROS e Campos (2)'!X1531,Blocos!G:G,'EFD REGISTROS e Campos (2)'!J1531),Blocos!A:L,12,0))</f>
        <v/>
      </c>
      <c r="Z1531" s="190" t="str">
        <f>IF(ISNUMBER(Q1532),VLOOKUP(J1531,Blocos!D:G,4,0),"")</f>
        <v/>
      </c>
      <c r="AA1531" s="190" t="str">
        <f>IF(ISNUMBER(Q1531),CONCATENATE("CREATE TABLE ""reg_",LOWER(J1531),""" (""ID"" bigint NOT NULL AUTO_INCREMENT,  ""HASHFILE"" varchar(255) DEFAULT NULL, ""ID_PAI"" bigint NOT NULL,"),IF(Q1531="Campo",CONCATENATE("""",L1531,""" ",VLOOKUP(R1531,Apoio!A:C,3,0)),""))&amp;IF(Z1531="","",CONCATENATE("PRIMARY KEY (""ID""), KEY ""FK_reg_",LOWER(Z1531),"_ID_PAI"" (""ID_PAI""), CONSTRAINT ""FK_reg_",LOWER(Z1531),"_ID_PAI"" FOREIGN KEY (""ID_PAI"") REFERENCES ""reg_",LOWER(Z1531),""" (""ID"")) ENGINE=InnoDB AUTO_INCREMENT=105774 DEFAULT CHARSET=utf8mb4 COLLATE=utf8mb4_0900_ai_ci;"))</f>
        <v>"VL_OUT" decimal(15,6) DEFAULT NULL,</v>
      </c>
      <c r="AB1531" s="190" t="str">
        <f t="shared" si="168"/>
        <v>`reg_d170`.`VL_OUT`,</v>
      </c>
    </row>
    <row r="1532" spans="1:28" ht="14.5" hidden="1" customHeight="1" x14ac:dyDescent="0.3">
      <c r="J1532" s="187" t="str">
        <f t="shared" si="166"/>
        <v>D170</v>
      </c>
      <c r="K1532" s="181">
        <v>12</v>
      </c>
      <c r="L1532" s="289" t="s">
        <v>570</v>
      </c>
      <c r="M1532" s="182" t="s">
        <v>1870</v>
      </c>
      <c r="N1532" s="181" t="s">
        <v>32</v>
      </c>
      <c r="O1532" s="181" t="s">
        <v>28</v>
      </c>
      <c r="P1532" s="181">
        <v>2</v>
      </c>
      <c r="Q1532" s="192" t="str">
        <f t="shared" si="167"/>
        <v>Campo</v>
      </c>
      <c r="R1532" s="192" t="s">
        <v>3606</v>
      </c>
      <c r="S1532" s="191" t="str">
        <f t="shared" si="170"/>
        <v/>
      </c>
      <c r="T1532" s="192" t="str">
        <f t="shared" si="171"/>
        <v>&lt;campo posicao="12"&gt;
&lt;coluna&gt;VL_FRT&lt;/coluna&gt;
&lt;descricao&gt;Valor total do frete&lt;/descricao&gt;
&lt;tipo&gt;R&lt;/tipo&gt;
&lt;/campo&gt;</v>
      </c>
      <c r="U1532" s="192" t="str">
        <f t="shared" si="169"/>
        <v>&lt;campo posicao="12"&gt;
&lt;coluna&gt;VL_FRT&lt;/coluna&gt;
&lt;descricao&gt;Valor total do frete&lt;/descricao&gt;
&lt;tipo&gt;R&lt;/tipo&gt;
&lt;/campo&gt;</v>
      </c>
      <c r="V1532" s="192" t="str">
        <f t="shared" si="172"/>
        <v>{"Column13", "VL_FRT"},</v>
      </c>
      <c r="W1532" s="191" t="str">
        <f>IF(Q1532="Campo","@Campos(posicao = "&amp;K1532&amp;", tipo = '"&amp;R1532&amp;"')@Column(name = """&amp;L1532&amp;""")"&amp;IF(R1532="D","@Temporal(TemporalType.DATE)","")&amp;"private "&amp;VLOOKUP(TEXT(R1532,"@"),Apoio!A:B,2,0)&amp;" "&amp;SUBSTITUTE(LOWER(LEFT(L1532,1))&amp;RIGHT(PROPER(L1532),LEN(L1532)-1),"_","")&amp;";",IF(ISNUMBER(Q1532),IF(R1532="R","@Entity@Table(name = ""reg_"&amp;LOWER(J1532)&amp;""")@XmlRootElement","")&amp;VLOOKUP(J1532,Blocos!D:I,6,0)&amp;Apoio!$E$1&amp;Y1532,""))</f>
        <v>@Campos(posicao = 12, tipo = 'R')@Column(name = "VL_FRT")private BigDecimal vlFrt;</v>
      </c>
      <c r="X1532" s="190" t="str">
        <f>IF(ISNUMBER(Q1532),COUNTIF(Blocos!G:G,J1532),"")</f>
        <v/>
      </c>
      <c r="Y1532" s="190" t="str">
        <f>IF(OR(X1532=0,X1532=""),"",VLOOKUP(SUMIFS(Blocos!A:A,Blocos!H:H,'EFD REGISTROS e Campos (2)'!X1532,Blocos!G:G,'EFD REGISTROS e Campos (2)'!J1532),Blocos!A:L,12,0))</f>
        <v/>
      </c>
      <c r="Z1532" s="190" t="str">
        <f>IF(ISNUMBER(Q1533),VLOOKUP(J1532,Blocos!D:G,4,0),"")</f>
        <v/>
      </c>
      <c r="AA1532" s="190" t="str">
        <f>IF(ISNUMBER(Q1532),CONCATENATE("CREATE TABLE ""reg_",LOWER(J1532),""" (""ID"" bigint NOT NULL AUTO_INCREMENT,  ""HASHFILE"" varchar(255) DEFAULT NULL, ""ID_PAI"" bigint NOT NULL,"),IF(Q1532="Campo",CONCATENATE("""",L1532,""" ",VLOOKUP(R1532,Apoio!A:C,3,0)),""))&amp;IF(Z1532="","",CONCATENATE("PRIMARY KEY (""ID""), KEY ""FK_reg_",LOWER(Z1532),"_ID_PAI"" (""ID_PAI""), CONSTRAINT ""FK_reg_",LOWER(Z1532),"_ID_PAI"" FOREIGN KEY (""ID_PAI"") REFERENCES ""reg_",LOWER(Z1532),""" (""ID"")) ENGINE=InnoDB AUTO_INCREMENT=105774 DEFAULT CHARSET=utf8mb4 COLLATE=utf8mb4_0900_ai_ci;"))</f>
        <v>"VL_FRT" decimal(15,6) DEFAULT NULL,</v>
      </c>
      <c r="AB1532" s="190" t="str">
        <f t="shared" si="168"/>
        <v>`reg_d170`.`VL_FRT`,</v>
      </c>
    </row>
    <row r="1533" spans="1:28" ht="14.5" hidden="1" customHeight="1" x14ac:dyDescent="0.3">
      <c r="J1533" s="187" t="str">
        <f t="shared" si="166"/>
        <v>D170</v>
      </c>
      <c r="K1533" s="181">
        <v>13</v>
      </c>
      <c r="L1533" s="289" t="s">
        <v>771</v>
      </c>
      <c r="M1533" s="182" t="s">
        <v>1849</v>
      </c>
      <c r="N1533" s="181" t="s">
        <v>27</v>
      </c>
      <c r="O1533" s="181">
        <v>7</v>
      </c>
      <c r="P1533" s="181" t="s">
        <v>28</v>
      </c>
      <c r="Q1533" s="192" t="str">
        <f t="shared" si="167"/>
        <v>Campo</v>
      </c>
      <c r="R1533" s="192" t="s">
        <v>27</v>
      </c>
      <c r="S1533" s="191" t="str">
        <f t="shared" si="170"/>
        <v/>
      </c>
      <c r="T1533" s="192" t="str">
        <f t="shared" si="171"/>
        <v>&lt;campo posicao="13"&gt;
&lt;coluna&gt;VEIC_ID&lt;/coluna&gt;
&lt;descricao&gt;Placa de identificação do veículo&lt;/descricao&gt;
&lt;tipo&gt;C&lt;/tipo&gt;
&lt;/campo&gt;</v>
      </c>
      <c r="U1533" s="192" t="str">
        <f t="shared" si="169"/>
        <v>&lt;campo posicao="13"&gt;
&lt;coluna&gt;VEIC_ID&lt;/coluna&gt;
&lt;descricao&gt;Placa de identificação do veículo&lt;/descricao&gt;
&lt;tipo&gt;C&lt;/tipo&gt;
&lt;/campo&gt;</v>
      </c>
      <c r="V1533" s="192" t="str">
        <f t="shared" si="172"/>
        <v>{"Column14", "VEIC_ID"},</v>
      </c>
      <c r="W1533" s="191" t="str">
        <f>IF(Q1533="Campo","@Campos(posicao = "&amp;K1533&amp;", tipo = '"&amp;R1533&amp;"')@Column(name = """&amp;L1533&amp;""")"&amp;IF(R1533="D","@Temporal(TemporalType.DATE)","")&amp;"private "&amp;VLOOKUP(TEXT(R1533,"@"),Apoio!A:B,2,0)&amp;" "&amp;SUBSTITUTE(LOWER(LEFT(L1533,1))&amp;RIGHT(PROPER(L1533),LEN(L1533)-1),"_","")&amp;";",IF(ISNUMBER(Q1533),IF(R1533="R","@Entity@Table(name = ""reg_"&amp;LOWER(J1533)&amp;""")@XmlRootElement","")&amp;VLOOKUP(J1533,Blocos!D:I,6,0)&amp;Apoio!$E$1&amp;Y1533,""))</f>
        <v>@Campos(posicao = 13, tipo = 'C')@Column(name = "VEIC_ID")private String veicId;</v>
      </c>
      <c r="X1533" s="190" t="str">
        <f>IF(ISNUMBER(Q1533),COUNTIF(Blocos!G:G,J1533),"")</f>
        <v/>
      </c>
      <c r="Y1533" s="190" t="str">
        <f>IF(OR(X1533=0,X1533=""),"",VLOOKUP(SUMIFS(Blocos!A:A,Blocos!H:H,'EFD REGISTROS e Campos (2)'!X1533,Blocos!G:G,'EFD REGISTROS e Campos (2)'!J1533),Blocos!A:L,12,0))</f>
        <v/>
      </c>
      <c r="Z1533" s="190" t="str">
        <f>IF(ISNUMBER(Q1534),VLOOKUP(J1533,Blocos!D:G,4,0),"")</f>
        <v/>
      </c>
      <c r="AA1533" s="190" t="str">
        <f>IF(ISNUMBER(Q1533),CONCATENATE("CREATE TABLE ""reg_",LOWER(J1533),""" (""ID"" bigint NOT NULL AUTO_INCREMENT,  ""HASHFILE"" varchar(255) DEFAULT NULL, ""ID_PAI"" bigint NOT NULL,"),IF(Q1533="Campo",CONCATENATE("""",L1533,""" ",VLOOKUP(R1533,Apoio!A:C,3,0)),""))&amp;IF(Z1533="","",CONCATENATE("PRIMARY KEY (""ID""), KEY ""FK_reg_",LOWER(Z1533),"_ID_PAI"" (""ID_PAI""), CONSTRAINT ""FK_reg_",LOWER(Z1533),"_ID_PAI"" FOREIGN KEY (""ID_PAI"") REFERENCES ""reg_",LOWER(Z1533),""" (""ID"")) ENGINE=InnoDB AUTO_INCREMENT=105774 DEFAULT CHARSET=utf8mb4 COLLATE=utf8mb4_0900_ai_ci;"))</f>
        <v>"VEIC_ID" varchar(255) DEFAULT NULL,</v>
      </c>
      <c r="AB1533" s="190" t="str">
        <f t="shared" si="168"/>
        <v>`reg_d170`.`VEIC_ID`,</v>
      </c>
    </row>
    <row r="1534" spans="1:28" ht="14.5" hidden="1" customHeight="1" x14ac:dyDescent="0.3">
      <c r="J1534" s="187" t="str">
        <f t="shared" si="166"/>
        <v>D170</v>
      </c>
      <c r="K1534" s="181">
        <v>14</v>
      </c>
      <c r="L1534" s="289" t="s">
        <v>779</v>
      </c>
      <c r="M1534" s="182" t="s">
        <v>3644</v>
      </c>
      <c r="N1534" s="181" t="s">
        <v>27</v>
      </c>
      <c r="O1534" s="181">
        <v>2</v>
      </c>
      <c r="P1534" s="181" t="s">
        <v>28</v>
      </c>
      <c r="Q1534" s="192" t="str">
        <f t="shared" si="167"/>
        <v>Campo</v>
      </c>
      <c r="R1534" s="192" t="s">
        <v>27</v>
      </c>
      <c r="S1534" s="191" t="str">
        <f t="shared" si="170"/>
        <v/>
      </c>
      <c r="T1534" s="192" t="str">
        <f t="shared" si="171"/>
        <v>&lt;campo posicao="14"&gt;
&lt;coluna&gt;UF_ID&lt;/coluna&gt;
&lt;descricao&gt;Sigla da UF da placa do veículo&lt;/descricao&gt;
&lt;tipo&gt;C&lt;/tipo&gt;
&lt;/campo&gt;</v>
      </c>
      <c r="U1534" s="192" t="str">
        <f t="shared" si="169"/>
        <v>&lt;campo posicao="14"&gt;
&lt;coluna&gt;UF_ID&lt;/coluna&gt;
&lt;descricao&gt;Sigla da UF da placa do veículo&lt;/descricao&gt;
&lt;tipo&gt;C&lt;/tipo&gt;
&lt;/campo&gt;</v>
      </c>
      <c r="V1534" s="192" t="str">
        <f t="shared" si="172"/>
        <v>{"Column15", "UF_ID"},</v>
      </c>
      <c r="W1534" s="191" t="str">
        <f>IF(Q1534="Campo","@Campos(posicao = "&amp;K1534&amp;", tipo = '"&amp;R1534&amp;"')@Column(name = """&amp;L1534&amp;""")"&amp;IF(R1534="D","@Temporal(TemporalType.DATE)","")&amp;"private "&amp;VLOOKUP(TEXT(R1534,"@"),Apoio!A:B,2,0)&amp;" "&amp;SUBSTITUTE(LOWER(LEFT(L1534,1))&amp;RIGHT(PROPER(L1534),LEN(L1534)-1),"_","")&amp;";",IF(ISNUMBER(Q1534),IF(R1534="R","@Entity@Table(name = ""reg_"&amp;LOWER(J1534)&amp;""")@XmlRootElement","")&amp;VLOOKUP(J1534,Blocos!D:I,6,0)&amp;Apoio!$E$1&amp;Y1534,""))</f>
        <v>@Campos(posicao = 14, tipo = 'C')@Column(name = "UF_ID")private String ufId;</v>
      </c>
      <c r="X1534" s="190" t="str">
        <f>IF(ISNUMBER(Q1534),COUNTIF(Blocos!G:G,J1534),"")</f>
        <v/>
      </c>
      <c r="Y1534" s="190" t="str">
        <f>IF(OR(X1534=0,X1534=""),"",VLOOKUP(SUMIFS(Blocos!A:A,Blocos!H:H,'EFD REGISTROS e Campos (2)'!X1534,Blocos!G:G,'EFD REGISTROS e Campos (2)'!J1534),Blocos!A:L,12,0))</f>
        <v/>
      </c>
      <c r="Z1534" s="190" t="str">
        <f>IF(ISNUMBER(Q1535),VLOOKUP(J1534,Blocos!D:G,4,0),"")</f>
        <v>D100</v>
      </c>
      <c r="AA1534" s="190" t="str">
        <f>IF(ISNUMBER(Q1534),CONCATENATE("CREATE TABLE ""reg_",LOWER(J1534),""" (""ID"" bigint NOT NULL AUTO_INCREMENT,  ""HASHFILE"" varchar(255) DEFAULT NULL, ""ID_PAI"" bigint NOT NULL,"),IF(Q1534="Campo",CONCATENATE("""",L1534,""" ",VLOOKUP(R1534,Apoio!A:C,3,0)),""))&amp;IF(Z1534="","",CONCATENATE("PRIMARY KEY (""ID""), KEY ""FK_reg_",LOWER(Z1534),"_ID_PAI"" (""ID_PAI""), CONSTRAINT ""FK_reg_",LOWER(Z1534),"_ID_PAI"" FOREIGN KEY (""ID_PAI"") REFERENCES ""reg_",LOWER(Z1534),""" (""ID"")) ENGINE=InnoDB AUTO_INCREMENT=105774 DEFAULT CHARSET=utf8mb4 COLLATE=utf8mb4_0900_ai_ci;"))</f>
        <v>"UF_ID" varchar(255) DEFAULT NULL,PRIMARY KEY ("ID"), KEY "FK_reg_d100_ID_PAI" ("ID_PAI"), CONSTRAINT "FK_reg_d100_ID_PAI" FOREIGN KEY ("ID_PAI") REFERENCES "reg_d100" ("ID")) ENGINE=InnoDB AUTO_INCREMENT=105774 DEFAULT CHARSET=utf8mb4 COLLATE=utf8mb4_0900_ai_ci;</v>
      </c>
      <c r="AB1534" s="190" t="str">
        <f t="shared" si="168"/>
        <v>`reg_d170`.`UF_ID`,FROM `efdicms`.`reg_d170`;"</v>
      </c>
    </row>
    <row r="1535" spans="1:28" ht="14.5" hidden="1" customHeight="1" collapsed="1" x14ac:dyDescent="0.3">
      <c r="A1535" s="180" t="s">
        <v>115</v>
      </c>
      <c r="E1535" s="180" t="s">
        <v>1964</v>
      </c>
      <c r="I1535" s="180" t="s">
        <v>144</v>
      </c>
      <c r="J1535" s="187" t="str">
        <f t="shared" si="166"/>
        <v>D180</v>
      </c>
      <c r="K1535" s="195" t="s">
        <v>1965</v>
      </c>
      <c r="Q1535" s="192">
        <f t="shared" si="167"/>
        <v>3</v>
      </c>
      <c r="S1535" s="191" t="str">
        <f t="shared" si="170"/>
        <v>&lt;/registro&gt;
&lt;registro codigo="D180" perfil="AB" nivel="3"&gt;</v>
      </c>
      <c r="T1535" s="192" t="str">
        <f t="shared" si="171"/>
        <v/>
      </c>
      <c r="U1535" s="192" t="str">
        <f t="shared" si="169"/>
        <v>&lt;/registro&gt;
&lt;registro codigo="D180" perfil="AB" nivel="3"&gt;</v>
      </c>
      <c r="V1535" s="192" t="str">
        <f t="shared" si="172"/>
        <v/>
      </c>
      <c r="W1535" s="191" t="str">
        <f>IF(Q1535="Campo","@Campos(posicao = "&amp;K1535&amp;", tipo = '"&amp;R1535&amp;"')@Column(name = """&amp;L1535&amp;""")"&amp;IF(R1535="D","@Temporal(TemporalType.DATE)","")&amp;"private "&amp;VLOOKUP(TEXT(R1535,"@"),Apoio!A:B,2,0)&amp;" "&amp;SUBSTITUTE(LOWER(LEFT(L1535,1))&amp;RIGHT(PROPER(L1535),LEN(L1535)-1),"_","")&amp;";",IF(ISNUMBER(Q1535),IF(R1535="R","@Entity@Table(name = ""reg_"&amp;LOWER(J1535)&amp;""")@XmlRootElement","")&amp;VLOOKUP(J1535,Blocos!D:I,6,0)&amp;Apoio!$E$1&amp;Y1535,""))</f>
        <v>@Registros(nivel = 3) public class RegD180 implements Serializable { private static final long serialVersionUID = 1L; @Id @GeneratedValue(strategy = GenerationType.IDENTITY) @Basic(optional = false) @Column(name = "ID" ) private Long id;@ManyToOne(fetch = FetchType.LAZY) @JoinColumn(name = "ID_PAI", nullable = false) private RegD100 idPai; public RegD100 getIdPai() {return idPai;}public void setIdPai(Object idPai) {this.idPai = (RegD100) idPai;}public RegD180() { } public RegD180(Long id) { this.id = id; } public RegD180(Long id, RegD100 idPai, long linha, String hash) { this.id = id; this.idPai = idPai; this.linha = linha; this.hash = hash; }public Long getId() { return id; } public void setId(Long id) { this.id = id; }@Basic(optional = false)@Column(name = "LINHA")private long linha;@Basic(optional = false)@Column(name = "HASH")private String hash;</v>
      </c>
      <c r="X1535" s="190">
        <f>IF(ISNUMBER(Q1535),COUNTIF(Blocos!G:G,J1535),"")</f>
        <v>0</v>
      </c>
      <c r="Y1535" s="190" t="str">
        <f>IF(OR(X1535=0,X1535=""),"",VLOOKUP(SUMIFS(Blocos!A:A,Blocos!H:H,'EFD REGISTROS e Campos (2)'!X1535,Blocos!G:G,'EFD REGISTROS e Campos (2)'!J1535),Blocos!A:L,12,0))</f>
        <v/>
      </c>
      <c r="Z1535" s="190" t="str">
        <f>IF(ISNUMBER(Q1536),VLOOKUP(J1535,Blocos!D:G,4,0),"")</f>
        <v/>
      </c>
      <c r="AA1535" s="190" t="str">
        <f>IF(ISNUMBER(Q1535),CONCATENATE("CREATE TABLE ""reg_",LOWER(J1535),""" (""ID"" bigint NOT NULL AUTO_INCREMENT,  ""HASHFILE"" varchar(255) DEFAULT NULL, ""ID_PAI"" bigint NOT NULL,"),IF(Q1535="Campo",CONCATENATE("""",L1535,""" ",VLOOKUP(R1535,Apoio!A:C,3,0)),""))&amp;IF(Z1535="","",CONCATENATE("PRIMARY KEY (""ID""), KEY ""FK_reg_",LOWER(Z1535),"_ID_PAI"" (""ID_PAI""), CONSTRAINT ""FK_reg_",LOWER(Z1535),"_ID_PAI"" FOREIGN KEY (""ID_PAI"") REFERENCES ""reg_",LOWER(Z1535),""" (""ID"")) ENGINE=InnoDB AUTO_INCREMENT=105774 DEFAULT CHARSET=utf8mb4 COLLATE=utf8mb4_0900_ai_ci;"))</f>
        <v>CREATE TABLE "reg_d180" ("ID" bigint NOT NULL AUTO_INCREMENT,  "HASHFILE" varchar(255) DEFAULT NULL, "ID_PAI" bigint NOT NULL,</v>
      </c>
      <c r="AB1535" s="190" t="str">
        <f t="shared" si="168"/>
        <v/>
      </c>
    </row>
    <row r="1536" spans="1:28" ht="14.5" hidden="1" customHeight="1" x14ac:dyDescent="0.3">
      <c r="J1536" s="187" t="str">
        <f t="shared" ref="J1536:J1599" si="173">IF(A1536="",J1535,CONCATENATE(B1536,C1536,D1536,E1536,F1536,G1536,H1536))</f>
        <v>D180</v>
      </c>
      <c r="K1536" s="181">
        <v>1</v>
      </c>
      <c r="L1536" s="289" t="s">
        <v>25</v>
      </c>
      <c r="M1536" s="182" t="s">
        <v>1966</v>
      </c>
      <c r="N1536" s="181" t="s">
        <v>27</v>
      </c>
      <c r="O1536" s="181">
        <v>4</v>
      </c>
      <c r="P1536" s="181" t="s">
        <v>28</v>
      </c>
      <c r="Q1536" s="192" t="str">
        <f t="shared" si="167"/>
        <v>Campo</v>
      </c>
      <c r="R1536" s="192" t="s">
        <v>27</v>
      </c>
      <c r="S1536" s="191" t="str">
        <f t="shared" si="170"/>
        <v/>
      </c>
      <c r="T1536" s="192" t="str">
        <f t="shared" si="171"/>
        <v>&lt;campo posicao="1"&gt;
&lt;coluna&gt;REG&lt;/coluna&gt;
&lt;descricao&gt;Texto fixo contendo "D180"&lt;/descricao&gt;
&lt;tipo&gt;C&lt;/tipo&gt;
&lt;/campo&gt;</v>
      </c>
      <c r="U1536" s="192" t="str">
        <f t="shared" si="169"/>
        <v>&lt;campo posicao="1"&gt;
&lt;coluna&gt;REG&lt;/coluna&gt;
&lt;descricao&gt;Texto fixo contendo "D180"&lt;/descricao&gt;
&lt;tipo&gt;C&lt;/tipo&gt;
&lt;/campo&gt;</v>
      </c>
      <c r="V1536" s="192" t="str">
        <f t="shared" si="172"/>
        <v>{"Column2", "REG"},</v>
      </c>
      <c r="W1536" s="191" t="str">
        <f>IF(Q1536="Campo","@Campos(posicao = "&amp;K1536&amp;", tipo = '"&amp;R1536&amp;"')@Column(name = """&amp;L1536&amp;""")"&amp;IF(R1536="D","@Temporal(TemporalType.DATE)","")&amp;"private "&amp;VLOOKUP(TEXT(R1536,"@"),Apoio!A:B,2,0)&amp;" "&amp;SUBSTITUTE(LOWER(LEFT(L1536,1))&amp;RIGHT(PROPER(L1536),LEN(L1536)-1),"_","")&amp;";",IF(ISNUMBER(Q1536),IF(R1536="R","@Entity@Table(name = ""reg_"&amp;LOWER(J1536)&amp;""")@XmlRootElement","")&amp;VLOOKUP(J1536,Blocos!D:I,6,0)&amp;Apoio!$E$1&amp;Y1536,""))</f>
        <v>@Campos(posicao = 1, tipo = 'C')@Column(name = "REG")private String reg;</v>
      </c>
      <c r="X1536" s="190" t="str">
        <f>IF(ISNUMBER(Q1536),COUNTIF(Blocos!G:G,J1536),"")</f>
        <v/>
      </c>
      <c r="Y1536" s="190" t="str">
        <f>IF(OR(X1536=0,X1536=""),"",VLOOKUP(SUMIFS(Blocos!A:A,Blocos!H:H,'EFD REGISTROS e Campos (2)'!X1536,Blocos!G:G,'EFD REGISTROS e Campos (2)'!J1536),Blocos!A:L,12,0))</f>
        <v/>
      </c>
      <c r="Z1536" s="190" t="str">
        <f>IF(ISNUMBER(Q1537),VLOOKUP(J1536,Blocos!D:G,4,0),"")</f>
        <v/>
      </c>
      <c r="AA1536" s="190" t="str">
        <f>IF(ISNUMBER(Q1536),CONCATENATE("CREATE TABLE ""reg_",LOWER(J1536),""" (""ID"" bigint NOT NULL AUTO_INCREMENT,  ""HASHFILE"" varchar(255) DEFAULT NULL, ""ID_PAI"" bigint NOT NULL,"),IF(Q1536="Campo",CONCATENATE("""",L1536,""" ",VLOOKUP(R1536,Apoio!A:C,3,0)),""))&amp;IF(Z1536="","",CONCATENATE("PRIMARY KEY (""ID""), KEY ""FK_reg_",LOWER(Z1536),"_ID_PAI"" (""ID_PAI""), CONSTRAINT ""FK_reg_",LOWER(Z1536),"_ID_PAI"" FOREIGN KEY (""ID_PAI"") REFERENCES ""reg_",LOWER(Z1536),""" (""ID"")) ENGINE=InnoDB AUTO_INCREMENT=105774 DEFAULT CHARSET=utf8mb4 COLLATE=utf8mb4_0900_ai_ci;"))</f>
        <v>"REG" varchar(255) DEFAULT NULL,</v>
      </c>
      <c r="AB1536" s="190" t="str">
        <f t="shared" si="168"/>
        <v>USE `efdicms`;SELECT `reg_d180`.`REG`,</v>
      </c>
    </row>
    <row r="1537" spans="10:28" ht="14.5" hidden="1" customHeight="1" x14ac:dyDescent="0.3">
      <c r="J1537" s="187" t="str">
        <f t="shared" si="173"/>
        <v>D180</v>
      </c>
      <c r="K1537" s="181">
        <v>2</v>
      </c>
      <c r="L1537" s="289" t="s">
        <v>1967</v>
      </c>
      <c r="M1537" s="182" t="s">
        <v>1968</v>
      </c>
      <c r="N1537" s="181" t="s">
        <v>32</v>
      </c>
      <c r="O1537" s="181" t="s">
        <v>28</v>
      </c>
      <c r="P1537" s="181" t="s">
        <v>28</v>
      </c>
      <c r="Q1537" s="192" t="str">
        <f t="shared" si="167"/>
        <v>Campo</v>
      </c>
      <c r="R1537" s="192" t="s">
        <v>3607</v>
      </c>
      <c r="S1537" s="191" t="str">
        <f t="shared" si="170"/>
        <v/>
      </c>
      <c r="T1537" s="192" t="str">
        <f t="shared" si="171"/>
        <v>&lt;campo posicao="2"&gt;
&lt;coluna&gt;NUM_SEQ&lt;/coluna&gt;
&lt;descricao&gt;Número de ordem sequencial do modal&lt;/descricao&gt;
&lt;tipo&gt;I&lt;/tipo&gt;
&lt;/campo&gt;</v>
      </c>
      <c r="U1537" s="192" t="str">
        <f t="shared" si="169"/>
        <v>&lt;campo posicao="2"&gt;
&lt;coluna&gt;NUM_SEQ&lt;/coluna&gt;
&lt;descricao&gt;Número de ordem sequencial do modal&lt;/descricao&gt;
&lt;tipo&gt;I&lt;/tipo&gt;
&lt;/campo&gt;</v>
      </c>
      <c r="V1537" s="192" t="str">
        <f t="shared" si="172"/>
        <v>{"Column3", "NUM_SEQ"},</v>
      </c>
      <c r="W1537" s="191" t="str">
        <f>IF(Q1537="Campo","@Campos(posicao = "&amp;K1537&amp;", tipo = '"&amp;R1537&amp;"')@Column(name = """&amp;L1537&amp;""")"&amp;IF(R1537="D","@Temporal(TemporalType.DATE)","")&amp;"private "&amp;VLOOKUP(TEXT(R1537,"@"),Apoio!A:B,2,0)&amp;" "&amp;SUBSTITUTE(LOWER(LEFT(L1537,1))&amp;RIGHT(PROPER(L1537),LEN(L1537)-1),"_","")&amp;";",IF(ISNUMBER(Q1537),IF(R1537="R","@Entity@Table(name = ""reg_"&amp;LOWER(J1537)&amp;""")@XmlRootElement","")&amp;VLOOKUP(J1537,Blocos!D:I,6,0)&amp;Apoio!$E$1&amp;Y1537,""))</f>
        <v>@Campos(posicao = 2, tipo = 'I')@Column(name = "NUM_SEQ")private int numSeq;</v>
      </c>
      <c r="X1537" s="190" t="str">
        <f>IF(ISNUMBER(Q1537),COUNTIF(Blocos!G:G,J1537),"")</f>
        <v/>
      </c>
      <c r="Y1537" s="190" t="str">
        <f>IF(OR(X1537=0,X1537=""),"",VLOOKUP(SUMIFS(Blocos!A:A,Blocos!H:H,'EFD REGISTROS e Campos (2)'!X1537,Blocos!G:G,'EFD REGISTROS e Campos (2)'!J1537),Blocos!A:L,12,0))</f>
        <v/>
      </c>
      <c r="Z1537" s="190" t="str">
        <f>IF(ISNUMBER(Q1538),VLOOKUP(J1537,Blocos!D:G,4,0),"")</f>
        <v/>
      </c>
      <c r="AA1537" s="190" t="str">
        <f>IF(ISNUMBER(Q1537),CONCATENATE("CREATE TABLE ""reg_",LOWER(J1537),""" (""ID"" bigint NOT NULL AUTO_INCREMENT,  ""HASHFILE"" varchar(255) DEFAULT NULL, ""ID_PAI"" bigint NOT NULL,"),IF(Q1537="Campo",CONCATENATE("""",L1537,""" ",VLOOKUP(R1537,Apoio!A:C,3,0)),""))&amp;IF(Z1537="","",CONCATENATE("PRIMARY KEY (""ID""), KEY ""FK_reg_",LOWER(Z1537),"_ID_PAI"" (""ID_PAI""), CONSTRAINT ""FK_reg_",LOWER(Z1537),"_ID_PAI"" FOREIGN KEY (""ID_PAI"") REFERENCES ""reg_",LOWER(Z1537),""" (""ID"")) ENGINE=InnoDB AUTO_INCREMENT=105774 DEFAULT CHARSET=utf8mb4 COLLATE=utf8mb4_0900_ai_ci;"))</f>
        <v>"NUM_SEQ" int DEFAULT NULL,</v>
      </c>
      <c r="AB1537" s="190" t="str">
        <f t="shared" si="168"/>
        <v>`reg_d180`.`NUM_SEQ`,</v>
      </c>
    </row>
    <row r="1538" spans="10:28" ht="14.5" hidden="1" customHeight="1" x14ac:dyDescent="0.3">
      <c r="J1538" s="187" t="str">
        <f t="shared" si="173"/>
        <v>D180</v>
      </c>
      <c r="K1538" s="196">
        <v>3</v>
      </c>
      <c r="L1538" s="285" t="s">
        <v>336</v>
      </c>
      <c r="M1538" s="182" t="s">
        <v>337</v>
      </c>
      <c r="N1538" s="196" t="s">
        <v>27</v>
      </c>
      <c r="O1538" s="196" t="s">
        <v>240</v>
      </c>
      <c r="P1538" s="196" t="s">
        <v>28</v>
      </c>
      <c r="Q1538" s="192" t="str">
        <f t="shared" si="167"/>
        <v>Campo</v>
      </c>
      <c r="R1538" s="192" t="s">
        <v>27</v>
      </c>
      <c r="S1538" s="191" t="str">
        <f t="shared" si="170"/>
        <v/>
      </c>
      <c r="T1538" s="192" t="str">
        <f t="shared" si="171"/>
        <v>&lt;campo posicao="3"&gt;
&lt;coluna&gt;IND_EMIT&lt;/coluna&gt;
&lt;descricao&gt;Indicador do emitente do documento fiscal:&lt;/descricao&gt;
&lt;tipo&gt;C&lt;/tipo&gt;
&lt;/campo&gt;</v>
      </c>
      <c r="U1538" s="192" t="str">
        <f t="shared" si="169"/>
        <v>&lt;campo posicao="3"&gt;
&lt;coluna&gt;IND_EMIT&lt;/coluna&gt;
&lt;descricao&gt;Indicador do emitente do documento fiscal:&lt;/descricao&gt;
&lt;tipo&gt;C&lt;/tipo&gt;
&lt;/campo&gt;</v>
      </c>
      <c r="V1538" s="192" t="str">
        <f t="shared" si="172"/>
        <v>{"Column4", "IND_EMIT"},</v>
      </c>
      <c r="W1538" s="191" t="str">
        <f>IF(Q1538="Campo","@Campos(posicao = "&amp;K1538&amp;", tipo = '"&amp;R1538&amp;"')@Column(name = """&amp;L1538&amp;""")"&amp;IF(R1538="D","@Temporal(TemporalType.DATE)","")&amp;"private "&amp;VLOOKUP(TEXT(R1538,"@"),Apoio!A:B,2,0)&amp;" "&amp;SUBSTITUTE(LOWER(LEFT(L1538,1))&amp;RIGHT(PROPER(L1538),LEN(L1538)-1),"_","")&amp;";",IF(ISNUMBER(Q1538),IF(R1538="R","@Entity@Table(name = ""reg_"&amp;LOWER(J1538)&amp;""")@XmlRootElement","")&amp;VLOOKUP(J1538,Blocos!D:I,6,0)&amp;Apoio!$E$1&amp;Y1538,""))</f>
        <v>@Campos(posicao = 3, tipo = 'C')@Column(name = "IND_EMIT")private String indEmit;</v>
      </c>
      <c r="X1538" s="190" t="str">
        <f>IF(ISNUMBER(Q1538),COUNTIF(Blocos!G:G,J1538),"")</f>
        <v/>
      </c>
      <c r="Y1538" s="190" t="str">
        <f>IF(OR(X1538=0,X1538=""),"",VLOOKUP(SUMIFS(Blocos!A:A,Blocos!H:H,'EFD REGISTROS e Campos (2)'!X1538,Blocos!G:G,'EFD REGISTROS e Campos (2)'!J1538),Blocos!A:L,12,0))</f>
        <v/>
      </c>
      <c r="Z1538" s="190" t="str">
        <f>IF(ISNUMBER(Q1539),VLOOKUP(J1538,Blocos!D:G,4,0),"")</f>
        <v/>
      </c>
      <c r="AA1538" s="190" t="str">
        <f>IF(ISNUMBER(Q1538),CONCATENATE("CREATE TABLE ""reg_",LOWER(J1538),""" (""ID"" bigint NOT NULL AUTO_INCREMENT,  ""HASHFILE"" varchar(255) DEFAULT NULL, ""ID_PAI"" bigint NOT NULL,"),IF(Q1538="Campo",CONCATENATE("""",L1538,""" ",VLOOKUP(R1538,Apoio!A:C,3,0)),""))&amp;IF(Z1538="","",CONCATENATE("PRIMARY KEY (""ID""), KEY ""FK_reg_",LOWER(Z1538),"_ID_PAI"" (""ID_PAI""), CONSTRAINT ""FK_reg_",LOWER(Z1538),"_ID_PAI"" FOREIGN KEY (""ID_PAI"") REFERENCES ""reg_",LOWER(Z1538),""" (""ID"")) ENGINE=InnoDB AUTO_INCREMENT=105774 DEFAULT CHARSET=utf8mb4 COLLATE=utf8mb4_0900_ai_ci;"))</f>
        <v>"IND_EMIT" varchar(255) DEFAULT NULL,</v>
      </c>
      <c r="AB1538" s="190" t="str">
        <f t="shared" si="168"/>
        <v>`reg_d180`.`IND_EMIT`,</v>
      </c>
    </row>
    <row r="1539" spans="10:28" ht="14.5" hidden="1" customHeight="1" x14ac:dyDescent="0.3">
      <c r="J1539" s="187" t="str">
        <f t="shared" si="173"/>
        <v>D180</v>
      </c>
      <c r="K1539" s="196"/>
      <c r="L1539" s="285"/>
      <c r="M1539" s="182" t="s">
        <v>338</v>
      </c>
      <c r="N1539" s="196"/>
      <c r="O1539" s="196"/>
      <c r="P1539" s="196"/>
      <c r="Q1539" s="192" t="str">
        <f t="shared" ref="Q1539:Q1602" si="174">IF(B1539&lt;&gt;"",0,IF(C1539&lt;&gt;"",1,IF(D1539&lt;&gt;"",2,IF(E1539&lt;&gt;"",3,IF(F1539&lt;&gt;"",4,IF(G1539&lt;&gt;"",5,IF(H1539&lt;&gt;"",6,IF(ISNUMBER(K1539),"Campo",""))))))))</f>
        <v/>
      </c>
      <c r="S1539" s="191" t="str">
        <f t="shared" si="170"/>
        <v/>
      </c>
      <c r="T1539" s="192" t="str">
        <f t="shared" si="171"/>
        <v/>
      </c>
      <c r="U1539" s="192" t="str">
        <f t="shared" si="169"/>
        <v/>
      </c>
      <c r="V1539" s="192" t="str">
        <f t="shared" si="172"/>
        <v/>
      </c>
      <c r="W1539" s="191" t="str">
        <f>IF(Q1539="Campo","@Campos(posicao = "&amp;K1539&amp;", tipo = '"&amp;R1539&amp;"')@Column(name = """&amp;L1539&amp;""")"&amp;IF(R1539="D","@Temporal(TemporalType.DATE)","")&amp;"private "&amp;VLOOKUP(TEXT(R1539,"@"),Apoio!A:B,2,0)&amp;" "&amp;SUBSTITUTE(LOWER(LEFT(L1539,1))&amp;RIGHT(PROPER(L1539),LEN(L1539)-1),"_","")&amp;";",IF(ISNUMBER(Q1539),IF(R1539="R","@Entity@Table(name = ""reg_"&amp;LOWER(J1539)&amp;""")@XmlRootElement","")&amp;VLOOKUP(J1539,Blocos!D:I,6,0)&amp;Apoio!$E$1&amp;Y1539,""))</f>
        <v/>
      </c>
      <c r="X1539" s="190" t="str">
        <f>IF(ISNUMBER(Q1539),COUNTIF(Blocos!G:G,J1539),"")</f>
        <v/>
      </c>
      <c r="Y1539" s="190" t="str">
        <f>IF(OR(X1539=0,X1539=""),"",VLOOKUP(SUMIFS(Blocos!A:A,Blocos!H:H,'EFD REGISTROS e Campos (2)'!X1539,Blocos!G:G,'EFD REGISTROS e Campos (2)'!J1539),Blocos!A:L,12,0))</f>
        <v/>
      </c>
      <c r="Z1539" s="190" t="str">
        <f>IF(ISNUMBER(Q1540),VLOOKUP(J1539,Blocos!D:G,4,0),"")</f>
        <v/>
      </c>
      <c r="AA1539" s="190" t="str">
        <f>IF(ISNUMBER(Q1539),CONCATENATE("CREATE TABLE ""reg_",LOWER(J1539),""" (""ID"" bigint NOT NULL AUTO_INCREMENT,  ""HASHFILE"" varchar(255) DEFAULT NULL, ""ID_PAI"" bigint NOT NULL,"),IF(Q1539="Campo",CONCATENATE("""",L1539,""" ",VLOOKUP(R1539,Apoio!A:C,3,0)),""))&amp;IF(Z1539="","",CONCATENATE("PRIMARY KEY (""ID""), KEY ""FK_reg_",LOWER(Z1539),"_ID_PAI"" (""ID_PAI""), CONSTRAINT ""FK_reg_",LOWER(Z1539),"_ID_PAI"" FOREIGN KEY (""ID_PAI"") REFERENCES ""reg_",LOWER(Z1539),""" (""ID"")) ENGINE=InnoDB AUTO_INCREMENT=105774 DEFAULT CHARSET=utf8mb4 COLLATE=utf8mb4_0900_ai_ci;"))</f>
        <v/>
      </c>
      <c r="AB1539" s="190" t="str">
        <f t="shared" si="168"/>
        <v/>
      </c>
    </row>
    <row r="1540" spans="10:28" ht="14.5" hidden="1" customHeight="1" x14ac:dyDescent="0.3">
      <c r="J1540" s="187" t="str">
        <f t="shared" si="173"/>
        <v>D180</v>
      </c>
      <c r="K1540" s="196"/>
      <c r="L1540" s="285"/>
      <c r="M1540" s="182" t="s">
        <v>339</v>
      </c>
      <c r="N1540" s="196"/>
      <c r="O1540" s="196"/>
      <c r="P1540" s="196"/>
      <c r="Q1540" s="192" t="str">
        <f t="shared" si="174"/>
        <v/>
      </c>
      <c r="S1540" s="191" t="str">
        <f t="shared" si="170"/>
        <v/>
      </c>
      <c r="T1540" s="192" t="str">
        <f t="shared" si="171"/>
        <v/>
      </c>
      <c r="U1540" s="192" t="str">
        <f t="shared" si="169"/>
        <v/>
      </c>
      <c r="V1540" s="192" t="str">
        <f t="shared" si="172"/>
        <v/>
      </c>
      <c r="W1540" s="191" t="str">
        <f>IF(Q1540="Campo","@Campos(posicao = "&amp;K1540&amp;", tipo = '"&amp;R1540&amp;"')@Column(name = """&amp;L1540&amp;""")"&amp;IF(R1540="D","@Temporal(TemporalType.DATE)","")&amp;"private "&amp;VLOOKUP(TEXT(R1540,"@"),Apoio!A:B,2,0)&amp;" "&amp;SUBSTITUTE(LOWER(LEFT(L1540,1))&amp;RIGHT(PROPER(L1540),LEN(L1540)-1),"_","")&amp;";",IF(ISNUMBER(Q1540),IF(R1540="R","@Entity@Table(name = ""reg_"&amp;LOWER(J1540)&amp;""")@XmlRootElement","")&amp;VLOOKUP(J1540,Blocos!D:I,6,0)&amp;Apoio!$E$1&amp;Y1540,""))</f>
        <v/>
      </c>
      <c r="X1540" s="190" t="str">
        <f>IF(ISNUMBER(Q1540),COUNTIF(Blocos!G:G,J1540),"")</f>
        <v/>
      </c>
      <c r="Y1540" s="190" t="str">
        <f>IF(OR(X1540=0,X1540=""),"",VLOOKUP(SUMIFS(Blocos!A:A,Blocos!H:H,'EFD REGISTROS e Campos (2)'!X1540,Blocos!G:G,'EFD REGISTROS e Campos (2)'!J1540),Blocos!A:L,12,0))</f>
        <v/>
      </c>
      <c r="Z1540" s="190" t="str">
        <f>IF(ISNUMBER(Q1541),VLOOKUP(J1540,Blocos!D:G,4,0),"")</f>
        <v/>
      </c>
      <c r="AA1540" s="190" t="str">
        <f>IF(ISNUMBER(Q1540),CONCATENATE("CREATE TABLE ""reg_",LOWER(J1540),""" (""ID"" bigint NOT NULL AUTO_INCREMENT,  ""HASHFILE"" varchar(255) DEFAULT NULL, ""ID_PAI"" bigint NOT NULL,"),IF(Q1540="Campo",CONCATENATE("""",L1540,""" ",VLOOKUP(R1540,Apoio!A:C,3,0)),""))&amp;IF(Z1540="","",CONCATENATE("PRIMARY KEY (""ID""), KEY ""FK_reg_",LOWER(Z1540),"_ID_PAI"" (""ID_PAI""), CONSTRAINT ""FK_reg_",LOWER(Z1540),"_ID_PAI"" FOREIGN KEY (""ID_PAI"") REFERENCES ""reg_",LOWER(Z1540),""" (""ID"")) ENGINE=InnoDB AUTO_INCREMENT=105774 DEFAULT CHARSET=utf8mb4 COLLATE=utf8mb4_0900_ai_ci;"))</f>
        <v/>
      </c>
      <c r="AB1540" s="190" t="str">
        <f t="shared" ref="AB1540:AB1603" si="175">IF(Q1540="Campo",CONCATENATE(IF(K1540=1,"USE `efdicms`;SELECT ",""),"`reg_",LOWER(J1540),"`.`",L1540,"`,"),"")&amp;IF(J1540&lt;&gt;J1541,CONCATENATE("FROM `efdicms`.`reg_",LOWER(J1540),"`;"""),"")</f>
        <v/>
      </c>
    </row>
    <row r="1541" spans="10:28" ht="14.5" hidden="1" customHeight="1" x14ac:dyDescent="0.3">
      <c r="J1541" s="187" t="str">
        <f t="shared" si="173"/>
        <v>D180</v>
      </c>
      <c r="K1541" s="181">
        <v>4</v>
      </c>
      <c r="L1541" s="289" t="s">
        <v>3993</v>
      </c>
      <c r="M1541" s="182" t="s">
        <v>1970</v>
      </c>
      <c r="N1541" s="181" t="s">
        <v>27</v>
      </c>
      <c r="O1541" s="181">
        <v>14</v>
      </c>
      <c r="P1541" s="181" t="s">
        <v>28</v>
      </c>
      <c r="Q1541" s="192" t="str">
        <f t="shared" si="174"/>
        <v>Campo</v>
      </c>
      <c r="R1541" s="192" t="s">
        <v>27</v>
      </c>
      <c r="S1541" s="191" t="str">
        <f t="shared" si="170"/>
        <v/>
      </c>
      <c r="T1541" s="192" t="str">
        <f t="shared" si="171"/>
        <v>&lt;campo posicao="4"&gt;
&lt;coluna&gt;CNPJ_CPF_EMIT&lt;/coluna&gt;
&lt;descricao&gt;CNPJ ou CPF do participante emitente do modal&lt;/descricao&gt;
&lt;tipo&gt;C&lt;/tipo&gt;
&lt;/campo&gt;</v>
      </c>
      <c r="U1541" s="192" t="str">
        <f t="shared" ref="U1541:U1604" si="176">S1541&amp;T1541</f>
        <v>&lt;campo posicao="4"&gt;
&lt;coluna&gt;CNPJ_CPF_EMIT&lt;/coluna&gt;
&lt;descricao&gt;CNPJ ou CPF do participante emitente do modal&lt;/descricao&gt;
&lt;tipo&gt;C&lt;/tipo&gt;
&lt;/campo&gt;</v>
      </c>
      <c r="V1541" s="192" t="str">
        <f t="shared" si="172"/>
        <v>{"Column5", "CNPJ_CPF_EMIT"},</v>
      </c>
      <c r="W1541" s="191" t="str">
        <f>IF(Q1541="Campo","@Campos(posicao = "&amp;K1541&amp;", tipo = '"&amp;R1541&amp;"')@Column(name = """&amp;L1541&amp;""")"&amp;IF(R1541="D","@Temporal(TemporalType.DATE)","")&amp;"private "&amp;VLOOKUP(TEXT(R1541,"@"),Apoio!A:B,2,0)&amp;" "&amp;SUBSTITUTE(LOWER(LEFT(L1541,1))&amp;RIGHT(PROPER(L1541),LEN(L1541)-1),"_","")&amp;";",IF(ISNUMBER(Q1541),IF(R1541="R","@Entity@Table(name = ""reg_"&amp;LOWER(J1541)&amp;""")@XmlRootElement","")&amp;VLOOKUP(J1541,Blocos!D:I,6,0)&amp;Apoio!$E$1&amp;Y1541,""))</f>
        <v>@Campos(posicao = 4, tipo = 'C')@Column(name = "CNPJ_CPF_EMIT")private String cnpjCpfEmit;</v>
      </c>
      <c r="X1541" s="190" t="str">
        <f>IF(ISNUMBER(Q1541),COUNTIF(Blocos!G:G,J1541),"")</f>
        <v/>
      </c>
      <c r="Y1541" s="190" t="str">
        <f>IF(OR(X1541=0,X1541=""),"",VLOOKUP(SUMIFS(Blocos!A:A,Blocos!H:H,'EFD REGISTROS e Campos (2)'!X1541,Blocos!G:G,'EFD REGISTROS e Campos (2)'!J1541),Blocos!A:L,12,0))</f>
        <v/>
      </c>
      <c r="Z1541" s="190" t="str">
        <f>IF(ISNUMBER(Q1542),VLOOKUP(J1541,Blocos!D:G,4,0),"")</f>
        <v/>
      </c>
      <c r="AA1541" s="190" t="str">
        <f>IF(ISNUMBER(Q1541),CONCATENATE("CREATE TABLE ""reg_",LOWER(J1541),""" (""ID"" bigint NOT NULL AUTO_INCREMENT,  ""HASHFILE"" varchar(255) DEFAULT NULL, ""ID_PAI"" bigint NOT NULL,"),IF(Q1541="Campo",CONCATENATE("""",L1541,""" ",VLOOKUP(R1541,Apoio!A:C,3,0)),""))&amp;IF(Z1541="","",CONCATENATE("PRIMARY KEY (""ID""), KEY ""FK_reg_",LOWER(Z1541),"_ID_PAI"" (""ID_PAI""), CONSTRAINT ""FK_reg_",LOWER(Z1541),"_ID_PAI"" FOREIGN KEY (""ID_PAI"") REFERENCES ""reg_",LOWER(Z1541),""" (""ID"")) ENGINE=InnoDB AUTO_INCREMENT=105774 DEFAULT CHARSET=utf8mb4 COLLATE=utf8mb4_0900_ai_ci;"))</f>
        <v>"CNPJ_CPF_EMIT" varchar(255) DEFAULT NULL,</v>
      </c>
      <c r="AB1541" s="190" t="str">
        <f t="shared" si="175"/>
        <v>`reg_d180`.`CNPJ_CPF_EMIT`,</v>
      </c>
    </row>
    <row r="1542" spans="10:28" ht="14.5" hidden="1" customHeight="1" x14ac:dyDescent="0.3">
      <c r="J1542" s="187" t="str">
        <f t="shared" si="173"/>
        <v>D180</v>
      </c>
      <c r="K1542" s="181">
        <v>5</v>
      </c>
      <c r="L1542" s="289" t="s">
        <v>1971</v>
      </c>
      <c r="M1542" s="182" t="s">
        <v>1972</v>
      </c>
      <c r="N1542" s="181" t="s">
        <v>27</v>
      </c>
      <c r="O1542" s="181" t="s">
        <v>54</v>
      </c>
      <c r="P1542" s="181" t="s">
        <v>28</v>
      </c>
      <c r="Q1542" s="192" t="str">
        <f t="shared" si="174"/>
        <v>Campo</v>
      </c>
      <c r="R1542" s="192" t="s">
        <v>27</v>
      </c>
      <c r="S1542" s="191" t="str">
        <f t="shared" si="170"/>
        <v/>
      </c>
      <c r="T1542" s="192" t="str">
        <f t="shared" si="171"/>
        <v>&lt;campo posicao="5"&gt;
&lt;coluna&gt;UF_EMIT&lt;/coluna&gt;
&lt;descricao&gt;Sigla da unidade da federação do participante emitente do modal&lt;/descricao&gt;
&lt;tipo&gt;C&lt;/tipo&gt;
&lt;/campo&gt;</v>
      </c>
      <c r="U1542" s="192" t="str">
        <f t="shared" si="176"/>
        <v>&lt;campo posicao="5"&gt;
&lt;coluna&gt;UF_EMIT&lt;/coluna&gt;
&lt;descricao&gt;Sigla da unidade da federação do participante emitente do modal&lt;/descricao&gt;
&lt;tipo&gt;C&lt;/tipo&gt;
&lt;/campo&gt;</v>
      </c>
      <c r="V1542" s="192" t="str">
        <f t="shared" si="172"/>
        <v>{"Column6", "UF_EMIT"},</v>
      </c>
      <c r="W1542" s="191" t="str">
        <f>IF(Q1542="Campo","@Campos(posicao = "&amp;K1542&amp;", tipo = '"&amp;R1542&amp;"')@Column(name = """&amp;L1542&amp;""")"&amp;IF(R1542="D","@Temporal(TemporalType.DATE)","")&amp;"private "&amp;VLOOKUP(TEXT(R1542,"@"),Apoio!A:B,2,0)&amp;" "&amp;SUBSTITUTE(LOWER(LEFT(L1542,1))&amp;RIGHT(PROPER(L1542),LEN(L1542)-1),"_","")&amp;";",IF(ISNUMBER(Q1542),IF(R1542="R","@Entity@Table(name = ""reg_"&amp;LOWER(J1542)&amp;""")@XmlRootElement","")&amp;VLOOKUP(J1542,Blocos!D:I,6,0)&amp;Apoio!$E$1&amp;Y1542,""))</f>
        <v>@Campos(posicao = 5, tipo = 'C')@Column(name = "UF_EMIT")private String ufEmit;</v>
      </c>
      <c r="X1542" s="190" t="str">
        <f>IF(ISNUMBER(Q1542),COUNTIF(Blocos!G:G,J1542),"")</f>
        <v/>
      </c>
      <c r="Y1542" s="190" t="str">
        <f>IF(OR(X1542=0,X1542=""),"",VLOOKUP(SUMIFS(Blocos!A:A,Blocos!H:H,'EFD REGISTROS e Campos (2)'!X1542,Blocos!G:G,'EFD REGISTROS e Campos (2)'!J1542),Blocos!A:L,12,0))</f>
        <v/>
      </c>
      <c r="Z1542" s="190" t="str">
        <f>IF(ISNUMBER(Q1543),VLOOKUP(J1542,Blocos!D:G,4,0),"")</f>
        <v/>
      </c>
      <c r="AA1542" s="190" t="str">
        <f>IF(ISNUMBER(Q1542),CONCATENATE("CREATE TABLE ""reg_",LOWER(J1542),""" (""ID"" bigint NOT NULL AUTO_INCREMENT,  ""HASHFILE"" varchar(255) DEFAULT NULL, ""ID_PAI"" bigint NOT NULL,"),IF(Q1542="Campo",CONCATENATE("""",L1542,""" ",VLOOKUP(R1542,Apoio!A:C,3,0)),""))&amp;IF(Z1542="","",CONCATENATE("PRIMARY KEY (""ID""), KEY ""FK_reg_",LOWER(Z1542),"_ID_PAI"" (""ID_PAI""), CONSTRAINT ""FK_reg_",LOWER(Z1542),"_ID_PAI"" FOREIGN KEY (""ID_PAI"") REFERENCES ""reg_",LOWER(Z1542),""" (""ID"")) ENGINE=InnoDB AUTO_INCREMENT=105774 DEFAULT CHARSET=utf8mb4 COLLATE=utf8mb4_0900_ai_ci;"))</f>
        <v>"UF_EMIT" varchar(255) DEFAULT NULL,</v>
      </c>
      <c r="AB1542" s="190" t="str">
        <f t="shared" si="175"/>
        <v>`reg_d180`.`UF_EMIT`,</v>
      </c>
    </row>
    <row r="1543" spans="10:28" ht="14.5" hidden="1" customHeight="1" x14ac:dyDescent="0.3">
      <c r="J1543" s="187" t="str">
        <f t="shared" si="173"/>
        <v>D180</v>
      </c>
      <c r="K1543" s="181">
        <v>6</v>
      </c>
      <c r="L1543" s="289" t="s">
        <v>1973</v>
      </c>
      <c r="M1543" s="182" t="s">
        <v>1974</v>
      </c>
      <c r="N1543" s="181" t="s">
        <v>27</v>
      </c>
      <c r="O1543" s="181">
        <v>14</v>
      </c>
      <c r="P1543" s="181" t="s">
        <v>28</v>
      </c>
      <c r="Q1543" s="192" t="str">
        <f t="shared" si="174"/>
        <v>Campo</v>
      </c>
      <c r="R1543" s="192" t="s">
        <v>27</v>
      </c>
      <c r="S1543" s="191" t="str">
        <f t="shared" si="170"/>
        <v/>
      </c>
      <c r="T1543" s="192" t="str">
        <f t="shared" si="171"/>
        <v>&lt;campo posicao="6"&gt;
&lt;coluna&gt;IE_EMIT&lt;/coluna&gt;
&lt;descricao&gt;Inscrição Estadual do participante emitente do modal&lt;/descricao&gt;
&lt;tipo&gt;C&lt;/tipo&gt;
&lt;/campo&gt;</v>
      </c>
      <c r="U1543" s="192" t="str">
        <f t="shared" si="176"/>
        <v>&lt;campo posicao="6"&gt;
&lt;coluna&gt;IE_EMIT&lt;/coluna&gt;
&lt;descricao&gt;Inscrição Estadual do participante emitente do modal&lt;/descricao&gt;
&lt;tipo&gt;C&lt;/tipo&gt;
&lt;/campo&gt;</v>
      </c>
      <c r="V1543" s="192" t="str">
        <f t="shared" si="172"/>
        <v>{"Column7", "IE_EMIT"},</v>
      </c>
      <c r="W1543" s="191" t="str">
        <f>IF(Q1543="Campo","@Campos(posicao = "&amp;K1543&amp;", tipo = '"&amp;R1543&amp;"')@Column(name = """&amp;L1543&amp;""")"&amp;IF(R1543="D","@Temporal(TemporalType.DATE)","")&amp;"private "&amp;VLOOKUP(TEXT(R1543,"@"),Apoio!A:B,2,0)&amp;" "&amp;SUBSTITUTE(LOWER(LEFT(L1543,1))&amp;RIGHT(PROPER(L1543),LEN(L1543)-1),"_","")&amp;";",IF(ISNUMBER(Q1543),IF(R1543="R","@Entity@Table(name = ""reg_"&amp;LOWER(J1543)&amp;""")@XmlRootElement","")&amp;VLOOKUP(J1543,Blocos!D:I,6,0)&amp;Apoio!$E$1&amp;Y1543,""))</f>
        <v>@Campos(posicao = 6, tipo = 'C')@Column(name = "IE_EMIT")private String ieEmit;</v>
      </c>
      <c r="X1543" s="190" t="str">
        <f>IF(ISNUMBER(Q1543),COUNTIF(Blocos!G:G,J1543),"")</f>
        <v/>
      </c>
      <c r="Y1543" s="190" t="str">
        <f>IF(OR(X1543=0,X1543=""),"",VLOOKUP(SUMIFS(Blocos!A:A,Blocos!H:H,'EFD REGISTROS e Campos (2)'!X1543,Blocos!G:G,'EFD REGISTROS e Campos (2)'!J1543),Blocos!A:L,12,0))</f>
        <v/>
      </c>
      <c r="Z1543" s="190" t="str">
        <f>IF(ISNUMBER(Q1544),VLOOKUP(J1543,Blocos!D:G,4,0),"")</f>
        <v/>
      </c>
      <c r="AA1543" s="190" t="str">
        <f>IF(ISNUMBER(Q1543),CONCATENATE("CREATE TABLE ""reg_",LOWER(J1543),""" (""ID"" bigint NOT NULL AUTO_INCREMENT,  ""HASHFILE"" varchar(255) DEFAULT NULL, ""ID_PAI"" bigint NOT NULL,"),IF(Q1543="Campo",CONCATENATE("""",L1543,""" ",VLOOKUP(R1543,Apoio!A:C,3,0)),""))&amp;IF(Z1543="","",CONCATENATE("PRIMARY KEY (""ID""), KEY ""FK_reg_",LOWER(Z1543),"_ID_PAI"" (""ID_PAI""), CONSTRAINT ""FK_reg_",LOWER(Z1543),"_ID_PAI"" FOREIGN KEY (""ID_PAI"") REFERENCES ""reg_",LOWER(Z1543),""" (""ID"")) ENGINE=InnoDB AUTO_INCREMENT=105774 DEFAULT CHARSET=utf8mb4 COLLATE=utf8mb4_0900_ai_ci;"))</f>
        <v>"IE_EMIT" varchar(255) DEFAULT NULL,</v>
      </c>
      <c r="AB1543" s="190" t="str">
        <f t="shared" si="175"/>
        <v>`reg_d180`.`IE_EMIT`,</v>
      </c>
    </row>
    <row r="1544" spans="10:28" ht="14.5" hidden="1" customHeight="1" x14ac:dyDescent="0.3">
      <c r="J1544" s="187" t="str">
        <f t="shared" si="173"/>
        <v>D180</v>
      </c>
      <c r="K1544" s="181">
        <v>7</v>
      </c>
      <c r="L1544" s="289" t="s">
        <v>1832</v>
      </c>
      <c r="M1544" s="182" t="s">
        <v>1846</v>
      </c>
      <c r="N1544" s="181" t="s">
        <v>27</v>
      </c>
      <c r="O1544" s="181" t="s">
        <v>59</v>
      </c>
      <c r="P1544" s="181" t="s">
        <v>28</v>
      </c>
      <c r="Q1544" s="192" t="str">
        <f t="shared" si="174"/>
        <v>Campo</v>
      </c>
      <c r="R1544" s="192" t="s">
        <v>27</v>
      </c>
      <c r="S1544" s="191" t="str">
        <f t="shared" si="170"/>
        <v/>
      </c>
      <c r="T1544" s="192" t="str">
        <f t="shared" si="171"/>
        <v>&lt;campo posicao="7"&gt;
&lt;coluna&gt;COD_MUN_ORIG&lt;/coluna&gt;
&lt;descricao&gt;Código do município de origem do serviço, conforme a tabela IBGE(Preencher com 9999999, se Exterior)&lt;/descricao&gt;
&lt;tipo&gt;C&lt;/tipo&gt;
&lt;/campo&gt;</v>
      </c>
      <c r="U1544" s="192" t="str">
        <f t="shared" si="176"/>
        <v>&lt;campo posicao="7"&gt;
&lt;coluna&gt;COD_MUN_ORIG&lt;/coluna&gt;
&lt;descricao&gt;Código do município de origem do serviço, conforme a tabela IBGE(Preencher com 9999999, se Exterior)&lt;/descricao&gt;
&lt;tipo&gt;C&lt;/tipo&gt;
&lt;/campo&gt;</v>
      </c>
      <c r="V1544" s="192" t="str">
        <f t="shared" si="172"/>
        <v>{"Column8", "COD_MUN_ORIG"},</v>
      </c>
      <c r="W1544" s="191" t="str">
        <f>IF(Q1544="Campo","@Campos(posicao = "&amp;K1544&amp;", tipo = '"&amp;R1544&amp;"')@Column(name = """&amp;L1544&amp;""")"&amp;IF(R1544="D","@Temporal(TemporalType.DATE)","")&amp;"private "&amp;VLOOKUP(TEXT(R1544,"@"),Apoio!A:B,2,0)&amp;" "&amp;SUBSTITUTE(LOWER(LEFT(L1544,1))&amp;RIGHT(PROPER(L1544),LEN(L1544)-1),"_","")&amp;";",IF(ISNUMBER(Q1544),IF(R1544="R","@Entity@Table(name = ""reg_"&amp;LOWER(J1544)&amp;""")@XmlRootElement","")&amp;VLOOKUP(J1544,Blocos!D:I,6,0)&amp;Apoio!$E$1&amp;Y1544,""))</f>
        <v>@Campos(posicao = 7, tipo = 'C')@Column(name = "COD_MUN_ORIG")private String codMunOrig;</v>
      </c>
      <c r="X1544" s="190" t="str">
        <f>IF(ISNUMBER(Q1544),COUNTIF(Blocos!G:G,J1544),"")</f>
        <v/>
      </c>
      <c r="Y1544" s="190" t="str">
        <f>IF(OR(X1544=0,X1544=""),"",VLOOKUP(SUMIFS(Blocos!A:A,Blocos!H:H,'EFD REGISTROS e Campos (2)'!X1544,Blocos!G:G,'EFD REGISTROS e Campos (2)'!J1544),Blocos!A:L,12,0))</f>
        <v/>
      </c>
      <c r="Z1544" s="190" t="str">
        <f>IF(ISNUMBER(Q1545),VLOOKUP(J1544,Blocos!D:G,4,0),"")</f>
        <v/>
      </c>
      <c r="AA1544" s="190" t="str">
        <f>IF(ISNUMBER(Q1544),CONCATENATE("CREATE TABLE ""reg_",LOWER(J1544),""" (""ID"" bigint NOT NULL AUTO_INCREMENT,  ""HASHFILE"" varchar(255) DEFAULT NULL, ""ID_PAI"" bigint NOT NULL,"),IF(Q1544="Campo",CONCATENATE("""",L1544,""" ",VLOOKUP(R1544,Apoio!A:C,3,0)),""))&amp;IF(Z1544="","",CONCATENATE("PRIMARY KEY (""ID""), KEY ""FK_reg_",LOWER(Z1544),"_ID_PAI"" (""ID_PAI""), CONSTRAINT ""FK_reg_",LOWER(Z1544),"_ID_PAI"" FOREIGN KEY (""ID_PAI"") REFERENCES ""reg_",LOWER(Z1544),""" (""ID"")) ENGINE=InnoDB AUTO_INCREMENT=105774 DEFAULT CHARSET=utf8mb4 COLLATE=utf8mb4_0900_ai_ci;"))</f>
        <v>"COD_MUN_ORIG" varchar(255) DEFAULT NULL,</v>
      </c>
      <c r="AB1544" s="190" t="str">
        <f t="shared" si="175"/>
        <v>`reg_d180`.`COD_MUN_ORIG`,</v>
      </c>
    </row>
    <row r="1545" spans="10:28" ht="14.5" hidden="1" customHeight="1" x14ac:dyDescent="0.3">
      <c r="J1545" s="187" t="str">
        <f t="shared" si="173"/>
        <v>D180</v>
      </c>
      <c r="K1545" s="181">
        <v>8</v>
      </c>
      <c r="L1545" s="289" t="s">
        <v>1975</v>
      </c>
      <c r="M1545" s="182" t="s">
        <v>1976</v>
      </c>
      <c r="N1545" s="181" t="s">
        <v>27</v>
      </c>
      <c r="O1545" s="181">
        <v>14</v>
      </c>
      <c r="P1545" s="181" t="s">
        <v>28</v>
      </c>
      <c r="Q1545" s="192" t="str">
        <f t="shared" si="174"/>
        <v>Campo</v>
      </c>
      <c r="R1545" s="192" t="s">
        <v>27</v>
      </c>
      <c r="S1545" s="191" t="str">
        <f t="shared" si="170"/>
        <v/>
      </c>
      <c r="T1545" s="192" t="str">
        <f t="shared" si="171"/>
        <v>&lt;campo posicao="8"&gt;
&lt;coluna&gt;CNPJ_CPF_TOM&lt;/coluna&gt;
&lt;descricao&gt;CNPJ/CPF do participante tomador do serviço&lt;/descricao&gt;
&lt;tipo&gt;C&lt;/tipo&gt;
&lt;/campo&gt;</v>
      </c>
      <c r="U1545" s="192" t="str">
        <f t="shared" si="176"/>
        <v>&lt;campo posicao="8"&gt;
&lt;coluna&gt;CNPJ_CPF_TOM&lt;/coluna&gt;
&lt;descricao&gt;CNPJ/CPF do participante tomador do serviço&lt;/descricao&gt;
&lt;tipo&gt;C&lt;/tipo&gt;
&lt;/campo&gt;</v>
      </c>
      <c r="V1545" s="192" t="str">
        <f t="shared" si="172"/>
        <v>{"Column9", "CNPJ_CPF_TOM"},</v>
      </c>
      <c r="W1545" s="191" t="str">
        <f>IF(Q1545="Campo","@Campos(posicao = "&amp;K1545&amp;", tipo = '"&amp;R1545&amp;"')@Column(name = """&amp;L1545&amp;""")"&amp;IF(R1545="D","@Temporal(TemporalType.DATE)","")&amp;"private "&amp;VLOOKUP(TEXT(R1545,"@"),Apoio!A:B,2,0)&amp;" "&amp;SUBSTITUTE(LOWER(LEFT(L1545,1))&amp;RIGHT(PROPER(L1545),LEN(L1545)-1),"_","")&amp;";",IF(ISNUMBER(Q1545),IF(R1545="R","@Entity@Table(name = ""reg_"&amp;LOWER(J1545)&amp;""")@XmlRootElement","")&amp;VLOOKUP(J1545,Blocos!D:I,6,0)&amp;Apoio!$E$1&amp;Y1545,""))</f>
        <v>@Campos(posicao = 8, tipo = 'C')@Column(name = "CNPJ_CPF_TOM")private String cnpjCpfTom;</v>
      </c>
      <c r="X1545" s="190" t="str">
        <f>IF(ISNUMBER(Q1545),COUNTIF(Blocos!G:G,J1545),"")</f>
        <v/>
      </c>
      <c r="Y1545" s="190" t="str">
        <f>IF(OR(X1545=0,X1545=""),"",VLOOKUP(SUMIFS(Blocos!A:A,Blocos!H:H,'EFD REGISTROS e Campos (2)'!X1545,Blocos!G:G,'EFD REGISTROS e Campos (2)'!J1545),Blocos!A:L,12,0))</f>
        <v/>
      </c>
      <c r="Z1545" s="190" t="str">
        <f>IF(ISNUMBER(Q1546),VLOOKUP(J1545,Blocos!D:G,4,0),"")</f>
        <v/>
      </c>
      <c r="AA1545" s="190" t="str">
        <f>IF(ISNUMBER(Q1545),CONCATENATE("CREATE TABLE ""reg_",LOWER(J1545),""" (""ID"" bigint NOT NULL AUTO_INCREMENT,  ""HASHFILE"" varchar(255) DEFAULT NULL, ""ID_PAI"" bigint NOT NULL,"),IF(Q1545="Campo",CONCATENATE("""",L1545,""" ",VLOOKUP(R1545,Apoio!A:C,3,0)),""))&amp;IF(Z1545="","",CONCATENATE("PRIMARY KEY (""ID""), KEY ""FK_reg_",LOWER(Z1545),"_ID_PAI"" (""ID_PAI""), CONSTRAINT ""FK_reg_",LOWER(Z1545),"_ID_PAI"" FOREIGN KEY (""ID_PAI"") REFERENCES ""reg_",LOWER(Z1545),""" (""ID"")) ENGINE=InnoDB AUTO_INCREMENT=105774 DEFAULT CHARSET=utf8mb4 COLLATE=utf8mb4_0900_ai_ci;"))</f>
        <v>"CNPJ_CPF_TOM" varchar(255) DEFAULT NULL,</v>
      </c>
      <c r="AB1545" s="190" t="str">
        <f t="shared" si="175"/>
        <v>`reg_d180`.`CNPJ_CPF_TOM`,</v>
      </c>
    </row>
    <row r="1546" spans="10:28" ht="14.5" hidden="1" customHeight="1" x14ac:dyDescent="0.3">
      <c r="J1546" s="187" t="str">
        <f t="shared" si="173"/>
        <v>D180</v>
      </c>
      <c r="K1546" s="181">
        <v>9</v>
      </c>
      <c r="L1546" s="289" t="s">
        <v>1977</v>
      </c>
      <c r="M1546" s="182" t="s">
        <v>1978</v>
      </c>
      <c r="N1546" s="181" t="s">
        <v>27</v>
      </c>
      <c r="O1546" s="181" t="s">
        <v>54</v>
      </c>
      <c r="P1546" s="181" t="s">
        <v>28</v>
      </c>
      <c r="Q1546" s="192" t="str">
        <f t="shared" si="174"/>
        <v>Campo</v>
      </c>
      <c r="R1546" s="192" t="s">
        <v>27</v>
      </c>
      <c r="S1546" s="191" t="str">
        <f t="shared" si="170"/>
        <v/>
      </c>
      <c r="T1546" s="192" t="str">
        <f t="shared" si="171"/>
        <v>&lt;campo posicao="9"&gt;
&lt;coluna&gt;UF_TOM&lt;/coluna&gt;
&lt;descricao&gt;Sigla da unidade da federação do participante tomador do serviço&lt;/descricao&gt;
&lt;tipo&gt;C&lt;/tipo&gt;
&lt;/campo&gt;</v>
      </c>
      <c r="U1546" s="192" t="str">
        <f t="shared" si="176"/>
        <v>&lt;campo posicao="9"&gt;
&lt;coluna&gt;UF_TOM&lt;/coluna&gt;
&lt;descricao&gt;Sigla da unidade da federação do participante tomador do serviço&lt;/descricao&gt;
&lt;tipo&gt;C&lt;/tipo&gt;
&lt;/campo&gt;</v>
      </c>
      <c r="V1546" s="192" t="str">
        <f t="shared" si="172"/>
        <v>{"Column10", "UF_TOM"},</v>
      </c>
      <c r="W1546" s="191" t="str">
        <f>IF(Q1546="Campo","@Campos(posicao = "&amp;K1546&amp;", tipo = '"&amp;R1546&amp;"')@Column(name = """&amp;L1546&amp;""")"&amp;IF(R1546="D","@Temporal(TemporalType.DATE)","")&amp;"private "&amp;VLOOKUP(TEXT(R1546,"@"),Apoio!A:B,2,0)&amp;" "&amp;SUBSTITUTE(LOWER(LEFT(L1546,1))&amp;RIGHT(PROPER(L1546),LEN(L1546)-1),"_","")&amp;";",IF(ISNUMBER(Q1546),IF(R1546="R","@Entity@Table(name = ""reg_"&amp;LOWER(J1546)&amp;""")@XmlRootElement","")&amp;VLOOKUP(J1546,Blocos!D:I,6,0)&amp;Apoio!$E$1&amp;Y1546,""))</f>
        <v>@Campos(posicao = 9, tipo = 'C')@Column(name = "UF_TOM")private String ufTom;</v>
      </c>
      <c r="X1546" s="190" t="str">
        <f>IF(ISNUMBER(Q1546),COUNTIF(Blocos!G:G,J1546),"")</f>
        <v/>
      </c>
      <c r="Y1546" s="190" t="str">
        <f>IF(OR(X1546=0,X1546=""),"",VLOOKUP(SUMIFS(Blocos!A:A,Blocos!H:H,'EFD REGISTROS e Campos (2)'!X1546,Blocos!G:G,'EFD REGISTROS e Campos (2)'!J1546),Blocos!A:L,12,0))</f>
        <v/>
      </c>
      <c r="Z1546" s="190" t="str">
        <f>IF(ISNUMBER(Q1547),VLOOKUP(J1546,Blocos!D:G,4,0),"")</f>
        <v/>
      </c>
      <c r="AA1546" s="190" t="str">
        <f>IF(ISNUMBER(Q1546),CONCATENATE("CREATE TABLE ""reg_",LOWER(J1546),""" (""ID"" bigint NOT NULL AUTO_INCREMENT,  ""HASHFILE"" varchar(255) DEFAULT NULL, ""ID_PAI"" bigint NOT NULL,"),IF(Q1546="Campo",CONCATENATE("""",L1546,""" ",VLOOKUP(R1546,Apoio!A:C,3,0)),""))&amp;IF(Z1546="","",CONCATENATE("PRIMARY KEY (""ID""), KEY ""FK_reg_",LOWER(Z1546),"_ID_PAI"" (""ID_PAI""), CONSTRAINT ""FK_reg_",LOWER(Z1546),"_ID_PAI"" FOREIGN KEY (""ID_PAI"") REFERENCES ""reg_",LOWER(Z1546),""" (""ID"")) ENGINE=InnoDB AUTO_INCREMENT=105774 DEFAULT CHARSET=utf8mb4 COLLATE=utf8mb4_0900_ai_ci;"))</f>
        <v>"UF_TOM" varchar(255) DEFAULT NULL,</v>
      </c>
      <c r="AB1546" s="190" t="str">
        <f t="shared" si="175"/>
        <v>`reg_d180`.`UF_TOM`,</v>
      </c>
    </row>
    <row r="1547" spans="10:28" ht="14.5" hidden="1" customHeight="1" x14ac:dyDescent="0.3">
      <c r="J1547" s="187" t="str">
        <f t="shared" si="173"/>
        <v>D180</v>
      </c>
      <c r="K1547" s="181">
        <v>10</v>
      </c>
      <c r="L1547" s="289" t="s">
        <v>1979</v>
      </c>
      <c r="M1547" s="182" t="s">
        <v>1980</v>
      </c>
      <c r="N1547" s="181" t="s">
        <v>27</v>
      </c>
      <c r="O1547" s="181">
        <v>14</v>
      </c>
      <c r="P1547" s="181" t="s">
        <v>28</v>
      </c>
      <c r="Q1547" s="192" t="str">
        <f t="shared" si="174"/>
        <v>Campo</v>
      </c>
      <c r="R1547" s="192" t="s">
        <v>27</v>
      </c>
      <c r="S1547" s="191" t="str">
        <f t="shared" si="170"/>
        <v/>
      </c>
      <c r="T1547" s="192" t="str">
        <f t="shared" si="171"/>
        <v>&lt;campo posicao="10"&gt;
&lt;coluna&gt;IE_TOM&lt;/coluna&gt;
&lt;descricao&gt;Inscrição Estadual do participante tomador do serviço&lt;/descricao&gt;
&lt;tipo&gt;C&lt;/tipo&gt;
&lt;/campo&gt;</v>
      </c>
      <c r="U1547" s="192" t="str">
        <f t="shared" si="176"/>
        <v>&lt;campo posicao="10"&gt;
&lt;coluna&gt;IE_TOM&lt;/coluna&gt;
&lt;descricao&gt;Inscrição Estadual do participante tomador do serviço&lt;/descricao&gt;
&lt;tipo&gt;C&lt;/tipo&gt;
&lt;/campo&gt;</v>
      </c>
      <c r="V1547" s="192" t="str">
        <f t="shared" si="172"/>
        <v>{"Column11", "IE_TOM"},</v>
      </c>
      <c r="W1547" s="191" t="str">
        <f>IF(Q1547="Campo","@Campos(posicao = "&amp;K1547&amp;", tipo = '"&amp;R1547&amp;"')@Column(name = """&amp;L1547&amp;""")"&amp;IF(R1547="D","@Temporal(TemporalType.DATE)","")&amp;"private "&amp;VLOOKUP(TEXT(R1547,"@"),Apoio!A:B,2,0)&amp;" "&amp;SUBSTITUTE(LOWER(LEFT(L1547,1))&amp;RIGHT(PROPER(L1547),LEN(L1547)-1),"_","")&amp;";",IF(ISNUMBER(Q1547),IF(R1547="R","@Entity@Table(name = ""reg_"&amp;LOWER(J1547)&amp;""")@XmlRootElement","")&amp;VLOOKUP(J1547,Blocos!D:I,6,0)&amp;Apoio!$E$1&amp;Y1547,""))</f>
        <v>@Campos(posicao = 10, tipo = 'C')@Column(name = "IE_TOM")private String ieTom;</v>
      </c>
      <c r="X1547" s="190" t="str">
        <f>IF(ISNUMBER(Q1547),COUNTIF(Blocos!G:G,J1547),"")</f>
        <v/>
      </c>
      <c r="Y1547" s="190" t="str">
        <f>IF(OR(X1547=0,X1547=""),"",VLOOKUP(SUMIFS(Blocos!A:A,Blocos!H:H,'EFD REGISTROS e Campos (2)'!X1547,Blocos!G:G,'EFD REGISTROS e Campos (2)'!J1547),Blocos!A:L,12,0))</f>
        <v/>
      </c>
      <c r="Z1547" s="190" t="str">
        <f>IF(ISNUMBER(Q1548),VLOOKUP(J1547,Blocos!D:G,4,0),"")</f>
        <v/>
      </c>
      <c r="AA1547" s="190" t="str">
        <f>IF(ISNUMBER(Q1547),CONCATENATE("CREATE TABLE ""reg_",LOWER(J1547),""" (""ID"" bigint NOT NULL AUTO_INCREMENT,  ""HASHFILE"" varchar(255) DEFAULT NULL, ""ID_PAI"" bigint NOT NULL,"),IF(Q1547="Campo",CONCATENATE("""",L1547,""" ",VLOOKUP(R1547,Apoio!A:C,3,0)),""))&amp;IF(Z1547="","",CONCATENATE("PRIMARY KEY (""ID""), KEY ""FK_reg_",LOWER(Z1547),"_ID_PAI"" (""ID_PAI""), CONSTRAINT ""FK_reg_",LOWER(Z1547),"_ID_PAI"" FOREIGN KEY (""ID_PAI"") REFERENCES ""reg_",LOWER(Z1547),""" (""ID"")) ENGINE=InnoDB AUTO_INCREMENT=105774 DEFAULT CHARSET=utf8mb4 COLLATE=utf8mb4_0900_ai_ci;"))</f>
        <v>"IE_TOM" varchar(255) DEFAULT NULL,</v>
      </c>
      <c r="AB1547" s="190" t="str">
        <f t="shared" si="175"/>
        <v>`reg_d180`.`IE_TOM`,</v>
      </c>
    </row>
    <row r="1548" spans="10:28" ht="14.5" hidden="1" customHeight="1" x14ac:dyDescent="0.3">
      <c r="J1548" s="187" t="str">
        <f t="shared" si="173"/>
        <v>D180</v>
      </c>
      <c r="K1548" s="181">
        <v>11</v>
      </c>
      <c r="L1548" s="289" t="s">
        <v>1661</v>
      </c>
      <c r="M1548" s="182" t="s">
        <v>1848</v>
      </c>
      <c r="N1548" s="181" t="s">
        <v>27</v>
      </c>
      <c r="O1548" s="181" t="s">
        <v>59</v>
      </c>
      <c r="P1548" s="181" t="s">
        <v>28</v>
      </c>
      <c r="Q1548" s="192" t="str">
        <f t="shared" si="174"/>
        <v>Campo</v>
      </c>
      <c r="R1548" s="192" t="s">
        <v>27</v>
      </c>
      <c r="S1548" s="191" t="str">
        <f t="shared" ref="S1548:S1611" si="177">IFERROR(IF(ISNUMBER(Q1548),CONCATENATE("&lt;/registro&gt;
&lt;registro codigo=""",CONCATENATE(B1548,C1548,D1548,E1548,F1548,G1548,H1548),""" perfil=""",A1548,""" nivel=""",Q1548,"""&gt;"),""),"")</f>
        <v/>
      </c>
      <c r="T1548" s="192" t="str">
        <f t="shared" ref="T1548:T1611" si="178">IF(Q1548="Campo",CONCATENATE("&lt;campo posicao=""",K1548,"""&gt;
&lt;coluna&gt;",SUBSTITUTE(L1548," ",""),"&lt;/coluna&gt;
&lt;descricao&gt;",M1548,"&lt;/descricao&gt;
&lt;tipo&gt;",R1548,"&lt;/tipo&gt;
&lt;/campo&gt;"),"")</f>
        <v>&lt;campo posicao="11"&gt;
&lt;coluna&gt;COD_MUN_DEST&lt;/coluna&gt;
&lt;descricao&gt;Código do município de destino, conforme a tabela IBGE(Preencher com 9999999, se Exterior)&lt;/descricao&gt;
&lt;tipo&gt;C&lt;/tipo&gt;
&lt;/campo&gt;</v>
      </c>
      <c r="U1548" s="192" t="str">
        <f t="shared" si="176"/>
        <v>&lt;campo posicao="11"&gt;
&lt;coluna&gt;COD_MUN_DEST&lt;/coluna&gt;
&lt;descricao&gt;Código do município de destino, conforme a tabela IBGE(Preencher com 9999999, se Exterior)&lt;/descricao&gt;
&lt;tipo&gt;C&lt;/tipo&gt;
&lt;/campo&gt;</v>
      </c>
      <c r="V1548" s="192" t="str">
        <f t="shared" ref="V1548:V1611" si="179">IF(ISNUMBER(K1548),CONCATENATE("{""Column",K1548+1,""", """,L1548,"""},",""),"")</f>
        <v>{"Column12", "COD_MUN_DEST"},</v>
      </c>
      <c r="W1548" s="191" t="str">
        <f>IF(Q1548="Campo","@Campos(posicao = "&amp;K1548&amp;", tipo = '"&amp;R1548&amp;"')@Column(name = """&amp;L1548&amp;""")"&amp;IF(R1548="D","@Temporal(TemporalType.DATE)","")&amp;"private "&amp;VLOOKUP(TEXT(R1548,"@"),Apoio!A:B,2,0)&amp;" "&amp;SUBSTITUTE(LOWER(LEFT(L1548,1))&amp;RIGHT(PROPER(L1548),LEN(L1548)-1),"_","")&amp;";",IF(ISNUMBER(Q1548),IF(R1548="R","@Entity@Table(name = ""reg_"&amp;LOWER(J1548)&amp;""")@XmlRootElement","")&amp;VLOOKUP(J1548,Blocos!D:I,6,0)&amp;Apoio!$E$1&amp;Y1548,""))</f>
        <v>@Campos(posicao = 11, tipo = 'C')@Column(name = "COD_MUN_DEST")private String codMunDest;</v>
      </c>
      <c r="X1548" s="190" t="str">
        <f>IF(ISNUMBER(Q1548),COUNTIF(Blocos!G:G,J1548),"")</f>
        <v/>
      </c>
      <c r="Y1548" s="190" t="str">
        <f>IF(OR(X1548=0,X1548=""),"",VLOOKUP(SUMIFS(Blocos!A:A,Blocos!H:H,'EFD REGISTROS e Campos (2)'!X1548,Blocos!G:G,'EFD REGISTROS e Campos (2)'!J1548),Blocos!A:L,12,0))</f>
        <v/>
      </c>
      <c r="Z1548" s="190" t="str">
        <f>IF(ISNUMBER(Q1549),VLOOKUP(J1548,Blocos!D:G,4,0),"")</f>
        <v/>
      </c>
      <c r="AA1548" s="190" t="str">
        <f>IF(ISNUMBER(Q1548),CONCATENATE("CREATE TABLE ""reg_",LOWER(J1548),""" (""ID"" bigint NOT NULL AUTO_INCREMENT,  ""HASHFILE"" varchar(255) DEFAULT NULL, ""ID_PAI"" bigint NOT NULL,"),IF(Q1548="Campo",CONCATENATE("""",L1548,""" ",VLOOKUP(R1548,Apoio!A:C,3,0)),""))&amp;IF(Z1548="","",CONCATENATE("PRIMARY KEY (""ID""), KEY ""FK_reg_",LOWER(Z1548),"_ID_PAI"" (""ID_PAI""), CONSTRAINT ""FK_reg_",LOWER(Z1548),"_ID_PAI"" FOREIGN KEY (""ID_PAI"") REFERENCES ""reg_",LOWER(Z1548),""" (""ID"")) ENGINE=InnoDB AUTO_INCREMENT=105774 DEFAULT CHARSET=utf8mb4 COLLATE=utf8mb4_0900_ai_ci;"))</f>
        <v>"COD_MUN_DEST" varchar(255) DEFAULT NULL,</v>
      </c>
      <c r="AB1548" s="190" t="str">
        <f t="shared" si="175"/>
        <v>`reg_d180`.`COD_MUN_DEST`,</v>
      </c>
    </row>
    <row r="1549" spans="10:28" ht="14.5" hidden="1" customHeight="1" x14ac:dyDescent="0.3">
      <c r="J1549" s="187" t="str">
        <f t="shared" si="173"/>
        <v>D180</v>
      </c>
      <c r="K1549" s="181">
        <v>12</v>
      </c>
      <c r="L1549" s="289" t="s">
        <v>344</v>
      </c>
      <c r="M1549" s="182" t="s">
        <v>534</v>
      </c>
      <c r="N1549" s="181" t="s">
        <v>27</v>
      </c>
      <c r="O1549" s="181" t="s">
        <v>54</v>
      </c>
      <c r="P1549" s="181" t="s">
        <v>28</v>
      </c>
      <c r="Q1549" s="192" t="str">
        <f t="shared" si="174"/>
        <v>Campo</v>
      </c>
      <c r="R1549" s="192" t="s">
        <v>27</v>
      </c>
      <c r="S1549" s="191" t="str">
        <f t="shared" si="177"/>
        <v/>
      </c>
      <c r="T1549" s="192" t="str">
        <f t="shared" si="178"/>
        <v>&lt;campo posicao="12"&gt;
&lt;coluna&gt;COD_MOD&lt;/coluna&gt;
&lt;descricao&gt;Código do modelo do documento fiscal, conforme a Tabela 4.1.1 &lt;/descricao&gt;
&lt;tipo&gt;C&lt;/tipo&gt;
&lt;/campo&gt;</v>
      </c>
      <c r="U1549" s="192" t="str">
        <f t="shared" si="176"/>
        <v>&lt;campo posicao="12"&gt;
&lt;coluna&gt;COD_MOD&lt;/coluna&gt;
&lt;descricao&gt;Código do modelo do documento fiscal, conforme a Tabela 4.1.1 &lt;/descricao&gt;
&lt;tipo&gt;C&lt;/tipo&gt;
&lt;/campo&gt;</v>
      </c>
      <c r="V1549" s="192" t="str">
        <f t="shared" si="179"/>
        <v>{"Column13", "COD_MOD"},</v>
      </c>
      <c r="W1549" s="191" t="str">
        <f>IF(Q1549="Campo","@Campos(posicao = "&amp;K1549&amp;", tipo = '"&amp;R1549&amp;"')@Column(name = """&amp;L1549&amp;""")"&amp;IF(R1549="D","@Temporal(TemporalType.DATE)","")&amp;"private "&amp;VLOOKUP(TEXT(R1549,"@"),Apoio!A:B,2,0)&amp;" "&amp;SUBSTITUTE(LOWER(LEFT(L1549,1))&amp;RIGHT(PROPER(L1549),LEN(L1549)-1),"_","")&amp;";",IF(ISNUMBER(Q1549),IF(R1549="R","@Entity@Table(name = ""reg_"&amp;LOWER(J1549)&amp;""")@XmlRootElement","")&amp;VLOOKUP(J1549,Blocos!D:I,6,0)&amp;Apoio!$E$1&amp;Y1549,""))</f>
        <v>@Campos(posicao = 12, tipo = 'C')@Column(name = "COD_MOD")private String codMod;</v>
      </c>
      <c r="X1549" s="190" t="str">
        <f>IF(ISNUMBER(Q1549),COUNTIF(Blocos!G:G,J1549),"")</f>
        <v/>
      </c>
      <c r="Y1549" s="190" t="str">
        <f>IF(OR(X1549=0,X1549=""),"",VLOOKUP(SUMIFS(Blocos!A:A,Blocos!H:H,'EFD REGISTROS e Campos (2)'!X1549,Blocos!G:G,'EFD REGISTROS e Campos (2)'!J1549),Blocos!A:L,12,0))</f>
        <v/>
      </c>
      <c r="Z1549" s="190" t="str">
        <f>IF(ISNUMBER(Q1550),VLOOKUP(J1549,Blocos!D:G,4,0),"")</f>
        <v/>
      </c>
      <c r="AA1549" s="190" t="str">
        <f>IF(ISNUMBER(Q1549),CONCATENATE("CREATE TABLE ""reg_",LOWER(J1549),""" (""ID"" bigint NOT NULL AUTO_INCREMENT,  ""HASHFILE"" varchar(255) DEFAULT NULL, ""ID_PAI"" bigint NOT NULL,"),IF(Q1549="Campo",CONCATENATE("""",L1549,""" ",VLOOKUP(R1549,Apoio!A:C,3,0)),""))&amp;IF(Z1549="","",CONCATENATE("PRIMARY KEY (""ID""), KEY ""FK_reg_",LOWER(Z1549),"_ID_PAI"" (""ID_PAI""), CONSTRAINT ""FK_reg_",LOWER(Z1549),"_ID_PAI"" FOREIGN KEY (""ID_PAI"") REFERENCES ""reg_",LOWER(Z1549),""" (""ID"")) ENGINE=InnoDB AUTO_INCREMENT=105774 DEFAULT CHARSET=utf8mb4 COLLATE=utf8mb4_0900_ai_ci;"))</f>
        <v>"COD_MOD" varchar(255) DEFAULT NULL,</v>
      </c>
      <c r="AB1549" s="190" t="str">
        <f t="shared" si="175"/>
        <v>`reg_d180`.`COD_MOD`,</v>
      </c>
    </row>
    <row r="1550" spans="10:28" ht="14.5" hidden="1" customHeight="1" x14ac:dyDescent="0.3">
      <c r="J1550" s="187" t="str">
        <f t="shared" si="173"/>
        <v>D180</v>
      </c>
      <c r="K1550" s="181">
        <v>13</v>
      </c>
      <c r="L1550" s="289" t="s">
        <v>348</v>
      </c>
      <c r="M1550" s="182" t="s">
        <v>349</v>
      </c>
      <c r="N1550" s="181" t="s">
        <v>27</v>
      </c>
      <c r="O1550" s="181">
        <v>4</v>
      </c>
      <c r="P1550" s="181" t="s">
        <v>28</v>
      </c>
      <c r="Q1550" s="192" t="str">
        <f t="shared" si="174"/>
        <v>Campo</v>
      </c>
      <c r="R1550" s="192" t="s">
        <v>27</v>
      </c>
      <c r="S1550" s="191" t="str">
        <f t="shared" si="177"/>
        <v/>
      </c>
      <c r="T1550" s="192" t="str">
        <f t="shared" si="178"/>
        <v>&lt;campo posicao="13"&gt;
&lt;coluna&gt;SER&lt;/coluna&gt;
&lt;descricao&gt;Série do documento fiscal&lt;/descricao&gt;
&lt;tipo&gt;C&lt;/tipo&gt;
&lt;/campo&gt;</v>
      </c>
      <c r="U1550" s="192" t="str">
        <f t="shared" si="176"/>
        <v>&lt;campo posicao="13"&gt;
&lt;coluna&gt;SER&lt;/coluna&gt;
&lt;descricao&gt;Série do documento fiscal&lt;/descricao&gt;
&lt;tipo&gt;C&lt;/tipo&gt;
&lt;/campo&gt;</v>
      </c>
      <c r="V1550" s="192" t="str">
        <f t="shared" si="179"/>
        <v>{"Column14", "SER"},</v>
      </c>
      <c r="W1550" s="191" t="str">
        <f>IF(Q1550="Campo","@Campos(posicao = "&amp;K1550&amp;", tipo = '"&amp;R1550&amp;"')@Column(name = """&amp;L1550&amp;""")"&amp;IF(R1550="D","@Temporal(TemporalType.DATE)","")&amp;"private "&amp;VLOOKUP(TEXT(R1550,"@"),Apoio!A:B,2,0)&amp;" "&amp;SUBSTITUTE(LOWER(LEFT(L1550,1))&amp;RIGHT(PROPER(L1550),LEN(L1550)-1),"_","")&amp;";",IF(ISNUMBER(Q1550),IF(R1550="R","@Entity@Table(name = ""reg_"&amp;LOWER(J1550)&amp;""")@XmlRootElement","")&amp;VLOOKUP(J1550,Blocos!D:I,6,0)&amp;Apoio!$E$1&amp;Y1550,""))</f>
        <v>@Campos(posicao = 13, tipo = 'C')@Column(name = "SER")private String ser;</v>
      </c>
      <c r="X1550" s="190" t="str">
        <f>IF(ISNUMBER(Q1550),COUNTIF(Blocos!G:G,J1550),"")</f>
        <v/>
      </c>
      <c r="Y1550" s="190" t="str">
        <f>IF(OR(X1550=0,X1550=""),"",VLOOKUP(SUMIFS(Blocos!A:A,Blocos!H:H,'EFD REGISTROS e Campos (2)'!X1550,Blocos!G:G,'EFD REGISTROS e Campos (2)'!J1550),Blocos!A:L,12,0))</f>
        <v/>
      </c>
      <c r="Z1550" s="190" t="str">
        <f>IF(ISNUMBER(Q1551),VLOOKUP(J1550,Blocos!D:G,4,0),"")</f>
        <v/>
      </c>
      <c r="AA1550" s="190" t="str">
        <f>IF(ISNUMBER(Q1550),CONCATENATE("CREATE TABLE ""reg_",LOWER(J1550),""" (""ID"" bigint NOT NULL AUTO_INCREMENT,  ""HASHFILE"" varchar(255) DEFAULT NULL, ""ID_PAI"" bigint NOT NULL,"),IF(Q1550="Campo",CONCATENATE("""",L1550,""" ",VLOOKUP(R1550,Apoio!A:C,3,0)),""))&amp;IF(Z1550="","",CONCATENATE("PRIMARY KEY (""ID""), KEY ""FK_reg_",LOWER(Z1550),"_ID_PAI"" (""ID_PAI""), CONSTRAINT ""FK_reg_",LOWER(Z1550),"_ID_PAI"" FOREIGN KEY (""ID_PAI"") REFERENCES ""reg_",LOWER(Z1550),""" (""ID"")) ENGINE=InnoDB AUTO_INCREMENT=105774 DEFAULT CHARSET=utf8mb4 COLLATE=utf8mb4_0900_ai_ci;"))</f>
        <v>"SER" varchar(255) DEFAULT NULL,</v>
      </c>
      <c r="AB1550" s="190" t="str">
        <f t="shared" si="175"/>
        <v>`reg_d180`.`SER`,</v>
      </c>
    </row>
    <row r="1551" spans="10:28" ht="14.5" hidden="1" customHeight="1" x14ac:dyDescent="0.3">
      <c r="J1551" s="187" t="str">
        <f t="shared" si="173"/>
        <v>D180</v>
      </c>
      <c r="K1551" s="181">
        <v>14</v>
      </c>
      <c r="L1551" s="289" t="s">
        <v>654</v>
      </c>
      <c r="M1551" s="182" t="s">
        <v>655</v>
      </c>
      <c r="N1551" s="181" t="s">
        <v>32</v>
      </c>
      <c r="O1551" s="181">
        <v>3</v>
      </c>
      <c r="P1551" s="181" t="s">
        <v>28</v>
      </c>
      <c r="Q1551" s="192" t="str">
        <f t="shared" si="174"/>
        <v>Campo</v>
      </c>
      <c r="R1551" s="192" t="s">
        <v>3607</v>
      </c>
      <c r="S1551" s="191" t="str">
        <f t="shared" si="177"/>
        <v/>
      </c>
      <c r="T1551" s="192" t="str">
        <f t="shared" si="178"/>
        <v>&lt;campo posicao="14"&gt;
&lt;coluna&gt;SUB&lt;/coluna&gt;
&lt;descricao&gt;Subsérie do documento fiscal&lt;/descricao&gt;
&lt;tipo&gt;I&lt;/tipo&gt;
&lt;/campo&gt;</v>
      </c>
      <c r="U1551" s="192" t="str">
        <f t="shared" si="176"/>
        <v>&lt;campo posicao="14"&gt;
&lt;coluna&gt;SUB&lt;/coluna&gt;
&lt;descricao&gt;Subsérie do documento fiscal&lt;/descricao&gt;
&lt;tipo&gt;I&lt;/tipo&gt;
&lt;/campo&gt;</v>
      </c>
      <c r="V1551" s="192" t="str">
        <f t="shared" si="179"/>
        <v>{"Column15", "SUB"},</v>
      </c>
      <c r="W1551" s="191" t="str">
        <f>IF(Q1551="Campo","@Campos(posicao = "&amp;K1551&amp;", tipo = '"&amp;R1551&amp;"')@Column(name = """&amp;L1551&amp;""")"&amp;IF(R1551="D","@Temporal(TemporalType.DATE)","")&amp;"private "&amp;VLOOKUP(TEXT(R1551,"@"),Apoio!A:B,2,0)&amp;" "&amp;SUBSTITUTE(LOWER(LEFT(L1551,1))&amp;RIGHT(PROPER(L1551),LEN(L1551)-1),"_","")&amp;";",IF(ISNUMBER(Q1551),IF(R1551="R","@Entity@Table(name = ""reg_"&amp;LOWER(J1551)&amp;""")@XmlRootElement","")&amp;VLOOKUP(J1551,Blocos!D:I,6,0)&amp;Apoio!$E$1&amp;Y1551,""))</f>
        <v>@Campos(posicao = 14, tipo = 'I')@Column(name = "SUB")private int sub;</v>
      </c>
      <c r="X1551" s="190" t="str">
        <f>IF(ISNUMBER(Q1551),COUNTIF(Blocos!G:G,J1551),"")</f>
        <v/>
      </c>
      <c r="Y1551" s="190" t="str">
        <f>IF(OR(X1551=0,X1551=""),"",VLOOKUP(SUMIFS(Blocos!A:A,Blocos!H:H,'EFD REGISTROS e Campos (2)'!X1551,Blocos!G:G,'EFD REGISTROS e Campos (2)'!J1551),Blocos!A:L,12,0))</f>
        <v/>
      </c>
      <c r="Z1551" s="190" t="str">
        <f>IF(ISNUMBER(Q1552),VLOOKUP(J1551,Blocos!D:G,4,0),"")</f>
        <v/>
      </c>
      <c r="AA1551" s="190" t="str">
        <f>IF(ISNUMBER(Q1551),CONCATENATE("CREATE TABLE ""reg_",LOWER(J1551),""" (""ID"" bigint NOT NULL AUTO_INCREMENT,  ""HASHFILE"" varchar(255) DEFAULT NULL, ""ID_PAI"" bigint NOT NULL,"),IF(Q1551="Campo",CONCATENATE("""",L1551,""" ",VLOOKUP(R1551,Apoio!A:C,3,0)),""))&amp;IF(Z1551="","",CONCATENATE("PRIMARY KEY (""ID""), KEY ""FK_reg_",LOWER(Z1551),"_ID_PAI"" (""ID_PAI""), CONSTRAINT ""FK_reg_",LOWER(Z1551),"_ID_PAI"" FOREIGN KEY (""ID_PAI"") REFERENCES ""reg_",LOWER(Z1551),""" (""ID"")) ENGINE=InnoDB AUTO_INCREMENT=105774 DEFAULT CHARSET=utf8mb4 COLLATE=utf8mb4_0900_ai_ci;"))</f>
        <v>"SUB" int DEFAULT NULL,</v>
      </c>
      <c r="AB1551" s="190" t="str">
        <f t="shared" si="175"/>
        <v>`reg_d180`.`SUB`,</v>
      </c>
    </row>
    <row r="1552" spans="10:28" ht="14.5" hidden="1" customHeight="1" x14ac:dyDescent="0.3">
      <c r="J1552" s="187" t="str">
        <f t="shared" si="173"/>
        <v>D180</v>
      </c>
      <c r="K1552" s="181">
        <v>15</v>
      </c>
      <c r="L1552" s="289" t="s">
        <v>351</v>
      </c>
      <c r="M1552" s="182" t="s">
        <v>352</v>
      </c>
      <c r="N1552" s="181" t="s">
        <v>32</v>
      </c>
      <c r="O1552" s="181">
        <v>9</v>
      </c>
      <c r="P1552" s="181" t="s">
        <v>28</v>
      </c>
      <c r="Q1552" s="192" t="str">
        <f t="shared" si="174"/>
        <v>Campo</v>
      </c>
      <c r="R1552" s="192" t="s">
        <v>3607</v>
      </c>
      <c r="S1552" s="191" t="str">
        <f t="shared" si="177"/>
        <v/>
      </c>
      <c r="T1552" s="192" t="str">
        <f t="shared" si="178"/>
        <v>&lt;campo posicao="15"&gt;
&lt;coluna&gt;NUM_DOC&lt;/coluna&gt;
&lt;descricao&gt;Número do documento fiscal&lt;/descricao&gt;
&lt;tipo&gt;I&lt;/tipo&gt;
&lt;/campo&gt;</v>
      </c>
      <c r="U1552" s="192" t="str">
        <f t="shared" si="176"/>
        <v>&lt;campo posicao="15"&gt;
&lt;coluna&gt;NUM_DOC&lt;/coluna&gt;
&lt;descricao&gt;Número do documento fiscal&lt;/descricao&gt;
&lt;tipo&gt;I&lt;/tipo&gt;
&lt;/campo&gt;</v>
      </c>
      <c r="V1552" s="192" t="str">
        <f t="shared" si="179"/>
        <v>{"Column16", "NUM_DOC"},</v>
      </c>
      <c r="W1552" s="191" t="str">
        <f>IF(Q1552="Campo","@Campos(posicao = "&amp;K1552&amp;", tipo = '"&amp;R1552&amp;"')@Column(name = """&amp;L1552&amp;""")"&amp;IF(R1552="D","@Temporal(TemporalType.DATE)","")&amp;"private "&amp;VLOOKUP(TEXT(R1552,"@"),Apoio!A:B,2,0)&amp;" "&amp;SUBSTITUTE(LOWER(LEFT(L1552,1))&amp;RIGHT(PROPER(L1552),LEN(L1552)-1),"_","")&amp;";",IF(ISNUMBER(Q1552),IF(R1552="R","@Entity@Table(name = ""reg_"&amp;LOWER(J1552)&amp;""")@XmlRootElement","")&amp;VLOOKUP(J1552,Blocos!D:I,6,0)&amp;Apoio!$E$1&amp;Y1552,""))</f>
        <v>@Campos(posicao = 15, tipo = 'I')@Column(name = "NUM_DOC")private int numDoc;</v>
      </c>
      <c r="X1552" s="190" t="str">
        <f>IF(ISNUMBER(Q1552),COUNTIF(Blocos!G:G,J1552),"")</f>
        <v/>
      </c>
      <c r="Y1552" s="190" t="str">
        <f>IF(OR(X1552=0,X1552=""),"",VLOOKUP(SUMIFS(Blocos!A:A,Blocos!H:H,'EFD REGISTROS e Campos (2)'!X1552,Blocos!G:G,'EFD REGISTROS e Campos (2)'!J1552),Blocos!A:L,12,0))</f>
        <v/>
      </c>
      <c r="Z1552" s="190" t="str">
        <f>IF(ISNUMBER(Q1553),VLOOKUP(J1552,Blocos!D:G,4,0),"")</f>
        <v/>
      </c>
      <c r="AA1552" s="190" t="str">
        <f>IF(ISNUMBER(Q1552),CONCATENATE("CREATE TABLE ""reg_",LOWER(J1552),""" (""ID"" bigint NOT NULL AUTO_INCREMENT,  ""HASHFILE"" varchar(255) DEFAULT NULL, ""ID_PAI"" bigint NOT NULL,"),IF(Q1552="Campo",CONCATENATE("""",L1552,""" ",VLOOKUP(R1552,Apoio!A:C,3,0)),""))&amp;IF(Z1552="","",CONCATENATE("PRIMARY KEY (""ID""), KEY ""FK_reg_",LOWER(Z1552),"_ID_PAI"" (""ID_PAI""), CONSTRAINT ""FK_reg_",LOWER(Z1552),"_ID_PAI"" FOREIGN KEY (""ID_PAI"") REFERENCES ""reg_",LOWER(Z1552),""" (""ID"")) ENGINE=InnoDB AUTO_INCREMENT=105774 DEFAULT CHARSET=utf8mb4 COLLATE=utf8mb4_0900_ai_ci;"))</f>
        <v>"NUM_DOC" int DEFAULT NULL,</v>
      </c>
      <c r="AB1552" s="190" t="str">
        <f t="shared" si="175"/>
        <v>`reg_d180`.`NUM_DOC`,</v>
      </c>
    </row>
    <row r="1553" spans="1:28" ht="14.5" hidden="1" customHeight="1" x14ac:dyDescent="0.3">
      <c r="J1553" s="187" t="str">
        <f t="shared" si="173"/>
        <v>D180</v>
      </c>
      <c r="K1553" s="181">
        <v>16</v>
      </c>
      <c r="L1553" s="289" t="s">
        <v>357</v>
      </c>
      <c r="M1553" s="182" t="s">
        <v>667</v>
      </c>
      <c r="N1553" s="181" t="s">
        <v>32</v>
      </c>
      <c r="O1553" s="181" t="s">
        <v>40</v>
      </c>
      <c r="P1553" s="181" t="s">
        <v>28</v>
      </c>
      <c r="Q1553" s="192" t="str">
        <f t="shared" si="174"/>
        <v>Campo</v>
      </c>
      <c r="R1553" s="192" t="s">
        <v>3605</v>
      </c>
      <c r="S1553" s="191" t="str">
        <f t="shared" si="177"/>
        <v/>
      </c>
      <c r="T1553" s="192" t="str">
        <f t="shared" si="178"/>
        <v>&lt;campo posicao="16"&gt;
&lt;coluna&gt;DT_DOC&lt;/coluna&gt;
&lt;descricao&gt;Data da emissão do documento fiscal&lt;/descricao&gt;
&lt;tipo&gt;D&lt;/tipo&gt;
&lt;/campo&gt;</v>
      </c>
      <c r="U1553" s="192" t="str">
        <f t="shared" si="176"/>
        <v>&lt;campo posicao="16"&gt;
&lt;coluna&gt;DT_DOC&lt;/coluna&gt;
&lt;descricao&gt;Data da emissão do documento fiscal&lt;/descricao&gt;
&lt;tipo&gt;D&lt;/tipo&gt;
&lt;/campo&gt;</v>
      </c>
      <c r="V1553" s="192" t="str">
        <f t="shared" si="179"/>
        <v>{"Column17", "DT_DOC"},</v>
      </c>
      <c r="W1553" s="191" t="str">
        <f>IF(Q1553="Campo","@Campos(posicao = "&amp;K1553&amp;", tipo = '"&amp;R1553&amp;"')@Column(name = """&amp;L1553&amp;""")"&amp;IF(R1553="D","@Temporal(TemporalType.DATE)","")&amp;"private "&amp;VLOOKUP(TEXT(R1553,"@"),Apoio!A:B,2,0)&amp;" "&amp;SUBSTITUTE(LOWER(LEFT(L1553,1))&amp;RIGHT(PROPER(L1553),LEN(L1553)-1),"_","")&amp;";",IF(ISNUMBER(Q1553),IF(R1553="R","@Entity@Table(name = ""reg_"&amp;LOWER(J1553)&amp;""")@XmlRootElement","")&amp;VLOOKUP(J1553,Blocos!D:I,6,0)&amp;Apoio!$E$1&amp;Y1553,""))</f>
        <v>@Campos(posicao = 16, tipo = 'D')@Column(name = "DT_DOC")@Temporal(TemporalType.DATE)private Date dtDoc;</v>
      </c>
      <c r="X1553" s="190" t="str">
        <f>IF(ISNUMBER(Q1553),COUNTIF(Blocos!G:G,J1553),"")</f>
        <v/>
      </c>
      <c r="Y1553" s="190" t="str">
        <f>IF(OR(X1553=0,X1553=""),"",VLOOKUP(SUMIFS(Blocos!A:A,Blocos!H:H,'EFD REGISTROS e Campos (2)'!X1553,Blocos!G:G,'EFD REGISTROS e Campos (2)'!J1553),Blocos!A:L,12,0))</f>
        <v/>
      </c>
      <c r="Z1553" s="190" t="str">
        <f>IF(ISNUMBER(Q1554),VLOOKUP(J1553,Blocos!D:G,4,0),"")</f>
        <v/>
      </c>
      <c r="AA1553" s="190" t="str">
        <f>IF(ISNUMBER(Q1553),CONCATENATE("CREATE TABLE ""reg_",LOWER(J1553),""" (""ID"" bigint NOT NULL AUTO_INCREMENT,  ""HASHFILE"" varchar(255) DEFAULT NULL, ""ID_PAI"" bigint NOT NULL,"),IF(Q1553="Campo",CONCATENATE("""",L1553,""" ",VLOOKUP(R1553,Apoio!A:C,3,0)),""))&amp;IF(Z1553="","",CONCATENATE("PRIMARY KEY (""ID""), KEY ""FK_reg_",LOWER(Z1553),"_ID_PAI"" (""ID_PAI""), CONSTRAINT ""FK_reg_",LOWER(Z1553),"_ID_PAI"" FOREIGN KEY (""ID_PAI"") REFERENCES ""reg_",LOWER(Z1553),""" (""ID"")) ENGINE=InnoDB AUTO_INCREMENT=105774 DEFAULT CHARSET=utf8mb4 COLLATE=utf8mb4_0900_ai_ci;"))</f>
        <v>"DT_DOC" date DEFAULT NULL,</v>
      </c>
      <c r="AB1553" s="190" t="str">
        <f t="shared" si="175"/>
        <v>`reg_d180`.`DT_DOC`,</v>
      </c>
    </row>
    <row r="1554" spans="1:28" ht="14.5" hidden="1" customHeight="1" x14ac:dyDescent="0.3">
      <c r="J1554" s="187" t="str">
        <f t="shared" si="173"/>
        <v>D180</v>
      </c>
      <c r="K1554" s="181">
        <v>17</v>
      </c>
      <c r="L1554" s="289" t="s">
        <v>537</v>
      </c>
      <c r="M1554" s="182" t="s">
        <v>538</v>
      </c>
      <c r="N1554" s="181" t="s">
        <v>32</v>
      </c>
      <c r="O1554" s="181" t="s">
        <v>28</v>
      </c>
      <c r="P1554" s="181">
        <v>2</v>
      </c>
      <c r="Q1554" s="192" t="str">
        <f t="shared" si="174"/>
        <v>Campo</v>
      </c>
      <c r="R1554" s="192" t="s">
        <v>3606</v>
      </c>
      <c r="S1554" s="191" t="str">
        <f t="shared" si="177"/>
        <v/>
      </c>
      <c r="T1554" s="192" t="str">
        <f t="shared" si="178"/>
        <v>&lt;campo posicao="17"&gt;
&lt;coluna&gt;VL_DOC&lt;/coluna&gt;
&lt;descricao&gt;Valor total do documento fiscal&lt;/descricao&gt;
&lt;tipo&gt;R&lt;/tipo&gt;
&lt;/campo&gt;</v>
      </c>
      <c r="U1554" s="192" t="str">
        <f t="shared" si="176"/>
        <v>&lt;campo posicao="17"&gt;
&lt;coluna&gt;VL_DOC&lt;/coluna&gt;
&lt;descricao&gt;Valor total do documento fiscal&lt;/descricao&gt;
&lt;tipo&gt;R&lt;/tipo&gt;
&lt;/campo&gt;</v>
      </c>
      <c r="V1554" s="192" t="str">
        <f t="shared" si="179"/>
        <v>{"Column18", "VL_DOC"},</v>
      </c>
      <c r="W1554" s="191" t="str">
        <f>IF(Q1554="Campo","@Campos(posicao = "&amp;K1554&amp;", tipo = '"&amp;R1554&amp;"')@Column(name = """&amp;L1554&amp;""")"&amp;IF(R1554="D","@Temporal(TemporalType.DATE)","")&amp;"private "&amp;VLOOKUP(TEXT(R1554,"@"),Apoio!A:B,2,0)&amp;" "&amp;SUBSTITUTE(LOWER(LEFT(L1554,1))&amp;RIGHT(PROPER(L1554),LEN(L1554)-1),"_","")&amp;";",IF(ISNUMBER(Q1554),IF(R1554="R","@Entity@Table(name = ""reg_"&amp;LOWER(J1554)&amp;""")@XmlRootElement","")&amp;VLOOKUP(J1554,Blocos!D:I,6,0)&amp;Apoio!$E$1&amp;Y1554,""))</f>
        <v>@Campos(posicao = 17, tipo = 'R')@Column(name = "VL_DOC")private BigDecimal vlDoc;</v>
      </c>
      <c r="X1554" s="190" t="str">
        <f>IF(ISNUMBER(Q1554),COUNTIF(Blocos!G:G,J1554),"")</f>
        <v/>
      </c>
      <c r="Y1554" s="190" t="str">
        <f>IF(OR(X1554=0,X1554=""),"",VLOOKUP(SUMIFS(Blocos!A:A,Blocos!H:H,'EFD REGISTROS e Campos (2)'!X1554,Blocos!G:G,'EFD REGISTROS e Campos (2)'!J1554),Blocos!A:L,12,0))</f>
        <v/>
      </c>
      <c r="Z1554" s="190" t="str">
        <f>IF(ISNUMBER(Q1555),VLOOKUP(J1554,Blocos!D:G,4,0),"")</f>
        <v>D100</v>
      </c>
      <c r="AA1554" s="190" t="str">
        <f>IF(ISNUMBER(Q1554),CONCATENATE("CREATE TABLE ""reg_",LOWER(J1554),""" (""ID"" bigint NOT NULL AUTO_INCREMENT,  ""HASHFILE"" varchar(255) DEFAULT NULL, ""ID_PAI"" bigint NOT NULL,"),IF(Q1554="Campo",CONCATENATE("""",L1554,""" ",VLOOKUP(R1554,Apoio!A:C,3,0)),""))&amp;IF(Z1554="","",CONCATENATE("PRIMARY KEY (""ID""), KEY ""FK_reg_",LOWER(Z1554),"_ID_PAI"" (""ID_PAI""), CONSTRAINT ""FK_reg_",LOWER(Z1554),"_ID_PAI"" FOREIGN KEY (""ID_PAI"") REFERENCES ""reg_",LOWER(Z1554),""" (""ID"")) ENGINE=InnoDB AUTO_INCREMENT=105774 DEFAULT CHARSET=utf8mb4 COLLATE=utf8mb4_0900_ai_ci;"))</f>
        <v>"VL_DOC" decimal(15,6) DEFAULT NULL,PRIMARY KEY ("ID"), KEY "FK_reg_d100_ID_PAI" ("ID_PAI"), CONSTRAINT "FK_reg_d100_ID_PAI" FOREIGN KEY ("ID_PAI") REFERENCES "reg_d100" ("ID")) ENGINE=InnoDB AUTO_INCREMENT=105774 DEFAULT CHARSET=utf8mb4 COLLATE=utf8mb4_0900_ai_ci;</v>
      </c>
      <c r="AB1554" s="190" t="str">
        <f t="shared" si="175"/>
        <v>`reg_d180`.`VL_DOC`,FROM `efdicms`.`reg_d180`;"</v>
      </c>
    </row>
    <row r="1555" spans="1:28" ht="14.5" hidden="1" customHeight="1" collapsed="1" x14ac:dyDescent="0.3">
      <c r="A1555" s="180" t="s">
        <v>22</v>
      </c>
      <c r="E1555" s="180" t="s">
        <v>1981</v>
      </c>
      <c r="I1555" s="180" t="s">
        <v>144</v>
      </c>
      <c r="J1555" s="187" t="str">
        <f t="shared" si="173"/>
        <v>D190</v>
      </c>
      <c r="K1555" s="195" t="s">
        <v>3655</v>
      </c>
      <c r="Q1555" s="192">
        <f t="shared" si="174"/>
        <v>3</v>
      </c>
      <c r="S1555" s="191" t="str">
        <f t="shared" si="177"/>
        <v>&lt;/registro&gt;
&lt;registro codigo="D190" perfil="ABC" nivel="3"&gt;</v>
      </c>
      <c r="T1555" s="192" t="str">
        <f t="shared" si="178"/>
        <v/>
      </c>
      <c r="U1555" s="192" t="str">
        <f t="shared" si="176"/>
        <v>&lt;/registro&gt;
&lt;registro codigo="D190" perfil="ABC" nivel="3"&gt;</v>
      </c>
      <c r="V1555" s="192" t="str">
        <f t="shared" si="179"/>
        <v/>
      </c>
      <c r="W1555" s="191" t="str">
        <f>IF(Q1555="Campo","@Campos(posicao = "&amp;K1555&amp;", tipo = '"&amp;R1555&amp;"')@Column(name = """&amp;L1555&amp;""")"&amp;IF(R1555="D","@Temporal(TemporalType.DATE)","")&amp;"private "&amp;VLOOKUP(TEXT(R1555,"@"),Apoio!A:B,2,0)&amp;" "&amp;SUBSTITUTE(LOWER(LEFT(L1555,1))&amp;RIGHT(PROPER(L1555),LEN(L1555)-1),"_","")&amp;";",IF(ISNUMBER(Q1555),IF(R1555="R","@Entity@Table(name = ""reg_"&amp;LOWER(J1555)&amp;""")@XmlRootElement","")&amp;VLOOKUP(J1555,Blocos!D:I,6,0)&amp;Apoio!$E$1&amp;Y1555,""))</f>
        <v>@Registros(nivel = 3) public class RegD190 implements Serializable { private static final long serialVersionUID = 1L; @Id @GeneratedValue(strategy = GenerationType.IDENTITY) @Basic(optional = false) @Column(name = "ID" ) private Long id;@ManyToOne(fetch = FetchType.LAZY) @JoinColumn(name = "ID_PAI", nullable = false) private RegD100 idPai; public RegD100 getIdPai() {return idPai;}public void setIdPai(Object idPai) {this.idPai = (RegD100) idPai;}public RegD190() { } public RegD190(Long id) { this.id = id; } public RegD190(Long id, RegD100 idPai, long linha, String hash) { this.id = id; this.idPai = idPai; this.linha = linha; this.hash = hash; }public Long getId() { return id; } public void setId(Long id) { this.id = id; }@Basic(optional = false)@Column(name = "LINHA")private long linha;@Basic(optional = false)@Column(name = "HASH")private String hash;</v>
      </c>
      <c r="X1555" s="190">
        <f>IF(ISNUMBER(Q1555),COUNTIF(Blocos!G:G,J1555),"")</f>
        <v>0</v>
      </c>
      <c r="Y1555" s="190" t="str">
        <f>IF(OR(X1555=0,X1555=""),"",VLOOKUP(SUMIFS(Blocos!A:A,Blocos!H:H,'EFD REGISTROS e Campos (2)'!X1555,Blocos!G:G,'EFD REGISTROS e Campos (2)'!J1555),Blocos!A:L,12,0))</f>
        <v/>
      </c>
      <c r="Z1555" s="190" t="str">
        <f>IF(ISNUMBER(Q1556),VLOOKUP(J1555,Blocos!D:G,4,0),"")</f>
        <v/>
      </c>
      <c r="AA1555" s="190" t="str">
        <f>IF(ISNUMBER(Q1555),CONCATENATE("CREATE TABLE ""reg_",LOWER(J1555),""" (""ID"" bigint NOT NULL AUTO_INCREMENT,  ""HASHFILE"" varchar(255) DEFAULT NULL, ""ID_PAI"" bigint NOT NULL,"),IF(Q1555="Campo",CONCATENATE("""",L1555,""" ",VLOOKUP(R1555,Apoio!A:C,3,0)),""))&amp;IF(Z1555="","",CONCATENATE("PRIMARY KEY (""ID""), KEY ""FK_reg_",LOWER(Z1555),"_ID_PAI"" (""ID_PAI""), CONSTRAINT ""FK_reg_",LOWER(Z1555),"_ID_PAI"" FOREIGN KEY (""ID_PAI"") REFERENCES ""reg_",LOWER(Z1555),""" (""ID"")) ENGINE=InnoDB AUTO_INCREMENT=105774 DEFAULT CHARSET=utf8mb4 COLLATE=utf8mb4_0900_ai_ci;"))</f>
        <v>CREATE TABLE "reg_d190" ("ID" bigint NOT NULL AUTO_INCREMENT,  "HASHFILE" varchar(255) DEFAULT NULL, "ID_PAI" bigint NOT NULL,</v>
      </c>
      <c r="AB1555" s="190" t="str">
        <f t="shared" si="175"/>
        <v/>
      </c>
    </row>
    <row r="1556" spans="1:28" ht="14.5" hidden="1" customHeight="1" x14ac:dyDescent="0.3">
      <c r="J1556" s="187" t="str">
        <f t="shared" si="173"/>
        <v>D190</v>
      </c>
      <c r="K1556" s="181">
        <v>1</v>
      </c>
      <c r="L1556" s="289" t="s">
        <v>25</v>
      </c>
      <c r="M1556" s="182" t="s">
        <v>1983</v>
      </c>
      <c r="N1556" s="181" t="s">
        <v>27</v>
      </c>
      <c r="O1556" s="181">
        <v>4</v>
      </c>
      <c r="P1556" s="181" t="s">
        <v>28</v>
      </c>
      <c r="Q1556" s="192" t="str">
        <f t="shared" si="174"/>
        <v>Campo</v>
      </c>
      <c r="R1556" s="192" t="s">
        <v>27</v>
      </c>
      <c r="S1556" s="191" t="str">
        <f t="shared" si="177"/>
        <v/>
      </c>
      <c r="T1556" s="192" t="str">
        <f t="shared" si="178"/>
        <v>&lt;campo posicao="1"&gt;
&lt;coluna&gt;REG&lt;/coluna&gt;
&lt;descricao&gt;Texto fixo contendo "D190"&lt;/descricao&gt;
&lt;tipo&gt;C&lt;/tipo&gt;
&lt;/campo&gt;</v>
      </c>
      <c r="U1556" s="192" t="str">
        <f t="shared" si="176"/>
        <v>&lt;campo posicao="1"&gt;
&lt;coluna&gt;REG&lt;/coluna&gt;
&lt;descricao&gt;Texto fixo contendo "D190"&lt;/descricao&gt;
&lt;tipo&gt;C&lt;/tipo&gt;
&lt;/campo&gt;</v>
      </c>
      <c r="V1556" s="192" t="str">
        <f t="shared" si="179"/>
        <v>{"Column2", "REG"},</v>
      </c>
      <c r="W1556" s="191" t="str">
        <f>IF(Q1556="Campo","@Campos(posicao = "&amp;K1556&amp;", tipo = '"&amp;R1556&amp;"')@Column(name = """&amp;L1556&amp;""")"&amp;IF(R1556="D","@Temporal(TemporalType.DATE)","")&amp;"private "&amp;VLOOKUP(TEXT(R1556,"@"),Apoio!A:B,2,0)&amp;" "&amp;SUBSTITUTE(LOWER(LEFT(L1556,1))&amp;RIGHT(PROPER(L1556),LEN(L1556)-1),"_","")&amp;";",IF(ISNUMBER(Q1556),IF(R1556="R","@Entity@Table(name = ""reg_"&amp;LOWER(J1556)&amp;""")@XmlRootElement","")&amp;VLOOKUP(J1556,Blocos!D:I,6,0)&amp;Apoio!$E$1&amp;Y1556,""))</f>
        <v>@Campos(posicao = 1, tipo = 'C')@Column(name = "REG")private String reg;</v>
      </c>
      <c r="X1556" s="190" t="str">
        <f>IF(ISNUMBER(Q1556),COUNTIF(Blocos!G:G,J1556),"")</f>
        <v/>
      </c>
      <c r="Y1556" s="190" t="str">
        <f>IF(OR(X1556=0,X1556=""),"",VLOOKUP(SUMIFS(Blocos!A:A,Blocos!H:H,'EFD REGISTROS e Campos (2)'!X1556,Blocos!G:G,'EFD REGISTROS e Campos (2)'!J1556),Blocos!A:L,12,0))</f>
        <v/>
      </c>
      <c r="Z1556" s="190" t="str">
        <f>IF(ISNUMBER(Q1557),VLOOKUP(J1556,Blocos!D:G,4,0),"")</f>
        <v/>
      </c>
      <c r="AA1556" s="190" t="str">
        <f>IF(ISNUMBER(Q1556),CONCATENATE("CREATE TABLE ""reg_",LOWER(J1556),""" (""ID"" bigint NOT NULL AUTO_INCREMENT,  ""HASHFILE"" varchar(255) DEFAULT NULL, ""ID_PAI"" bigint NOT NULL,"),IF(Q1556="Campo",CONCATENATE("""",L1556,""" ",VLOOKUP(R1556,Apoio!A:C,3,0)),""))&amp;IF(Z1556="","",CONCATENATE("PRIMARY KEY (""ID""), KEY ""FK_reg_",LOWER(Z1556),"_ID_PAI"" (""ID_PAI""), CONSTRAINT ""FK_reg_",LOWER(Z1556),"_ID_PAI"" FOREIGN KEY (""ID_PAI"") REFERENCES ""reg_",LOWER(Z1556),""" (""ID"")) ENGINE=InnoDB AUTO_INCREMENT=105774 DEFAULT CHARSET=utf8mb4 COLLATE=utf8mb4_0900_ai_ci;"))</f>
        <v>"REG" varchar(255) DEFAULT NULL,</v>
      </c>
      <c r="AB1556" s="190" t="str">
        <f t="shared" si="175"/>
        <v>USE `efdicms`;SELECT `reg_d190`.`REG`,</v>
      </c>
    </row>
    <row r="1557" spans="1:28" ht="14.5" hidden="1" customHeight="1" x14ac:dyDescent="0.3">
      <c r="J1557" s="187" t="str">
        <f t="shared" si="173"/>
        <v>D190</v>
      </c>
      <c r="K1557" s="181">
        <v>2</v>
      </c>
      <c r="L1557" s="289" t="s">
        <v>813</v>
      </c>
      <c r="M1557" s="182" t="s">
        <v>1732</v>
      </c>
      <c r="N1557" s="181" t="s">
        <v>27</v>
      </c>
      <c r="O1557" s="181" t="s">
        <v>33</v>
      </c>
      <c r="P1557" s="181" t="s">
        <v>28</v>
      </c>
      <c r="Q1557" s="192" t="str">
        <f t="shared" si="174"/>
        <v>Campo</v>
      </c>
      <c r="R1557" s="192" t="s">
        <v>27</v>
      </c>
      <c r="S1557" s="191" t="str">
        <f t="shared" si="177"/>
        <v/>
      </c>
      <c r="T1557" s="192" t="str">
        <f t="shared" si="178"/>
        <v>&lt;campo posicao="2"&gt;
&lt;coluna&gt;CST_ICMS&lt;/coluna&gt;
&lt;descricao&gt;Código da Situação Tributária, conforme a tabela indicada no item 4.3.1&lt;/descricao&gt;
&lt;tipo&gt;C&lt;/tipo&gt;
&lt;/campo&gt;</v>
      </c>
      <c r="U1557" s="192" t="str">
        <f t="shared" si="176"/>
        <v>&lt;campo posicao="2"&gt;
&lt;coluna&gt;CST_ICMS&lt;/coluna&gt;
&lt;descricao&gt;Código da Situação Tributária, conforme a tabela indicada no item 4.3.1&lt;/descricao&gt;
&lt;tipo&gt;C&lt;/tipo&gt;
&lt;/campo&gt;</v>
      </c>
      <c r="V1557" s="192" t="str">
        <f t="shared" si="179"/>
        <v>{"Column3", "CST_ICMS"},</v>
      </c>
      <c r="W1557" s="191" t="str">
        <f>IF(Q1557="Campo","@Campos(posicao = "&amp;K1557&amp;", tipo = '"&amp;R1557&amp;"')@Column(name = """&amp;L1557&amp;""")"&amp;IF(R1557="D","@Temporal(TemporalType.DATE)","")&amp;"private "&amp;VLOOKUP(TEXT(R1557,"@"),Apoio!A:B,2,0)&amp;" "&amp;SUBSTITUTE(LOWER(LEFT(L1557,1))&amp;RIGHT(PROPER(L1557),LEN(L1557)-1),"_","")&amp;";",IF(ISNUMBER(Q1557),IF(R1557="R","@Entity@Table(name = ""reg_"&amp;LOWER(J1557)&amp;""")@XmlRootElement","")&amp;VLOOKUP(J1557,Blocos!D:I,6,0)&amp;Apoio!$E$1&amp;Y1557,""))</f>
        <v>@Campos(posicao = 2, tipo = 'C')@Column(name = "CST_ICMS")private String cstIcms;</v>
      </c>
      <c r="X1557" s="190" t="str">
        <f>IF(ISNUMBER(Q1557),COUNTIF(Blocos!G:G,J1557),"")</f>
        <v/>
      </c>
      <c r="Y1557" s="190" t="str">
        <f>IF(OR(X1557=0,X1557=""),"",VLOOKUP(SUMIFS(Blocos!A:A,Blocos!H:H,'EFD REGISTROS e Campos (2)'!X1557,Blocos!G:G,'EFD REGISTROS e Campos (2)'!J1557),Blocos!A:L,12,0))</f>
        <v/>
      </c>
      <c r="Z1557" s="190" t="str">
        <f>IF(ISNUMBER(Q1558),VLOOKUP(J1557,Blocos!D:G,4,0),"")</f>
        <v/>
      </c>
      <c r="AA1557" s="190" t="str">
        <f>IF(ISNUMBER(Q1557),CONCATENATE("CREATE TABLE ""reg_",LOWER(J1557),""" (""ID"" bigint NOT NULL AUTO_INCREMENT,  ""HASHFILE"" varchar(255) DEFAULT NULL, ""ID_PAI"" bigint NOT NULL,"),IF(Q1557="Campo",CONCATENATE("""",L1557,""" ",VLOOKUP(R1557,Apoio!A:C,3,0)),""))&amp;IF(Z1557="","",CONCATENATE("PRIMARY KEY (""ID""), KEY ""FK_reg_",LOWER(Z1557),"_ID_PAI"" (""ID_PAI""), CONSTRAINT ""FK_reg_",LOWER(Z1557),"_ID_PAI"" FOREIGN KEY (""ID_PAI"") REFERENCES ""reg_",LOWER(Z1557),""" (""ID"")) ENGINE=InnoDB AUTO_INCREMENT=105774 DEFAULT CHARSET=utf8mb4 COLLATE=utf8mb4_0900_ai_ci;"))</f>
        <v>"CST_ICMS" varchar(255) DEFAULT NULL,</v>
      </c>
      <c r="AB1557" s="190" t="str">
        <f t="shared" si="175"/>
        <v>`reg_d190`.`CST_ICMS`,</v>
      </c>
    </row>
    <row r="1558" spans="1:28" ht="14.5" hidden="1" customHeight="1" x14ac:dyDescent="0.3">
      <c r="J1558" s="187" t="str">
        <f t="shared" si="173"/>
        <v>D190</v>
      </c>
      <c r="K1558" s="181">
        <v>3</v>
      </c>
      <c r="L1558" s="289" t="s">
        <v>815</v>
      </c>
      <c r="M1558" s="182" t="s">
        <v>1733</v>
      </c>
      <c r="N1558" s="181" t="s">
        <v>27</v>
      </c>
      <c r="O1558" s="181" t="s">
        <v>235</v>
      </c>
      <c r="P1558" s="181" t="s">
        <v>28</v>
      </c>
      <c r="Q1558" s="192" t="str">
        <f t="shared" si="174"/>
        <v>Campo</v>
      </c>
      <c r="R1558" s="192" t="s">
        <v>27</v>
      </c>
      <c r="S1558" s="191" t="str">
        <f t="shared" si="177"/>
        <v/>
      </c>
      <c r="T1558" s="192" t="str">
        <f t="shared" si="178"/>
        <v>&lt;campo posicao="3"&gt;
&lt;coluna&gt;CFOP&lt;/coluna&gt;
&lt;descricao&gt;Código Fiscal de Operação e Prestação, conforme a tabela indicada no item 4.2.2&lt;/descricao&gt;
&lt;tipo&gt;C&lt;/tipo&gt;
&lt;/campo&gt;</v>
      </c>
      <c r="U1558" s="192" t="str">
        <f t="shared" si="176"/>
        <v>&lt;campo posicao="3"&gt;
&lt;coluna&gt;CFOP&lt;/coluna&gt;
&lt;descricao&gt;Código Fiscal de Operação e Prestação, conforme a tabela indicada no item 4.2.2&lt;/descricao&gt;
&lt;tipo&gt;C&lt;/tipo&gt;
&lt;/campo&gt;</v>
      </c>
      <c r="V1558" s="192" t="str">
        <f t="shared" si="179"/>
        <v>{"Column4", "CFOP"},</v>
      </c>
      <c r="W1558" s="191" t="str">
        <f>IF(Q1558="Campo","@Campos(posicao = "&amp;K1558&amp;", tipo = '"&amp;R1558&amp;"')@Column(name = """&amp;L1558&amp;""")"&amp;IF(R1558="D","@Temporal(TemporalType.DATE)","")&amp;"private "&amp;VLOOKUP(TEXT(R1558,"@"),Apoio!A:B,2,0)&amp;" "&amp;SUBSTITUTE(LOWER(LEFT(L1558,1))&amp;RIGHT(PROPER(L1558),LEN(L1558)-1),"_","")&amp;";",IF(ISNUMBER(Q1558),IF(R1558="R","@Entity@Table(name = ""reg_"&amp;LOWER(J1558)&amp;""")@XmlRootElement","")&amp;VLOOKUP(J1558,Blocos!D:I,6,0)&amp;Apoio!$E$1&amp;Y1558,""))</f>
        <v>@Campos(posicao = 3, tipo = 'C')@Column(name = "CFOP")private String cfop;</v>
      </c>
      <c r="X1558" s="190" t="str">
        <f>IF(ISNUMBER(Q1558),COUNTIF(Blocos!G:G,J1558),"")</f>
        <v/>
      </c>
      <c r="Y1558" s="190" t="str">
        <f>IF(OR(X1558=0,X1558=""),"",VLOOKUP(SUMIFS(Blocos!A:A,Blocos!H:H,'EFD REGISTROS e Campos (2)'!X1558,Blocos!G:G,'EFD REGISTROS e Campos (2)'!J1558),Blocos!A:L,12,0))</f>
        <v/>
      </c>
      <c r="Z1558" s="190" t="str">
        <f>IF(ISNUMBER(Q1559),VLOOKUP(J1558,Blocos!D:G,4,0),"")</f>
        <v/>
      </c>
      <c r="AA1558" s="190" t="str">
        <f>IF(ISNUMBER(Q1558),CONCATENATE("CREATE TABLE ""reg_",LOWER(J1558),""" (""ID"" bigint NOT NULL AUTO_INCREMENT,  ""HASHFILE"" varchar(255) DEFAULT NULL, ""ID_PAI"" bigint NOT NULL,"),IF(Q1558="Campo",CONCATENATE("""",L1558,""" ",VLOOKUP(R1558,Apoio!A:C,3,0)),""))&amp;IF(Z1558="","",CONCATENATE("PRIMARY KEY (""ID""), KEY ""FK_reg_",LOWER(Z1558),"_ID_PAI"" (""ID_PAI""), CONSTRAINT ""FK_reg_",LOWER(Z1558),"_ID_PAI"" FOREIGN KEY (""ID_PAI"") REFERENCES ""reg_",LOWER(Z1558),""" (""ID"")) ENGINE=InnoDB AUTO_INCREMENT=105774 DEFAULT CHARSET=utf8mb4 COLLATE=utf8mb4_0900_ai_ci;"))</f>
        <v>"CFOP" varchar(255) DEFAULT NULL,</v>
      </c>
      <c r="AB1558" s="190" t="str">
        <f t="shared" si="175"/>
        <v>`reg_d190`.`CFOP`,</v>
      </c>
    </row>
    <row r="1559" spans="1:28" ht="14.5" hidden="1" customHeight="1" x14ac:dyDescent="0.3">
      <c r="J1559" s="187" t="str">
        <f t="shared" si="173"/>
        <v>D190</v>
      </c>
      <c r="K1559" s="181">
        <v>4</v>
      </c>
      <c r="L1559" s="289" t="s">
        <v>196</v>
      </c>
      <c r="M1559" s="182" t="s">
        <v>818</v>
      </c>
      <c r="N1559" s="181" t="s">
        <v>32</v>
      </c>
      <c r="O1559" s="181">
        <v>6</v>
      </c>
      <c r="P1559" s="181">
        <v>2</v>
      </c>
      <c r="Q1559" s="192" t="str">
        <f t="shared" si="174"/>
        <v>Campo</v>
      </c>
      <c r="R1559" s="192" t="s">
        <v>3606</v>
      </c>
      <c r="S1559" s="191" t="str">
        <f t="shared" si="177"/>
        <v/>
      </c>
      <c r="T1559" s="192" t="str">
        <f t="shared" si="178"/>
        <v>&lt;campo posicao="4"&gt;
&lt;coluna&gt;ALIQ_ICMS&lt;/coluna&gt;
&lt;descricao&gt;Alíquota do ICMS&lt;/descricao&gt;
&lt;tipo&gt;R&lt;/tipo&gt;
&lt;/campo&gt;</v>
      </c>
      <c r="U1559" s="192" t="str">
        <f t="shared" si="176"/>
        <v>&lt;campo posicao="4"&gt;
&lt;coluna&gt;ALIQ_ICMS&lt;/coluna&gt;
&lt;descricao&gt;Alíquota do ICMS&lt;/descricao&gt;
&lt;tipo&gt;R&lt;/tipo&gt;
&lt;/campo&gt;</v>
      </c>
      <c r="V1559" s="192" t="str">
        <f t="shared" si="179"/>
        <v>{"Column5", "ALIQ_ICMS"},</v>
      </c>
      <c r="W1559" s="191" t="str">
        <f>IF(Q1559="Campo","@Campos(posicao = "&amp;K1559&amp;", tipo = '"&amp;R1559&amp;"')@Column(name = """&amp;L1559&amp;""")"&amp;IF(R1559="D","@Temporal(TemporalType.DATE)","")&amp;"private "&amp;VLOOKUP(TEXT(R1559,"@"),Apoio!A:B,2,0)&amp;" "&amp;SUBSTITUTE(LOWER(LEFT(L1559,1))&amp;RIGHT(PROPER(L1559),LEN(L1559)-1),"_","")&amp;";",IF(ISNUMBER(Q1559),IF(R1559="R","@Entity@Table(name = ""reg_"&amp;LOWER(J1559)&amp;""")@XmlRootElement","")&amp;VLOOKUP(J1559,Blocos!D:I,6,0)&amp;Apoio!$E$1&amp;Y1559,""))</f>
        <v>@Campos(posicao = 4, tipo = 'R')@Column(name = "ALIQ_ICMS")private BigDecimal aliqIcms;</v>
      </c>
      <c r="X1559" s="190" t="str">
        <f>IF(ISNUMBER(Q1559),COUNTIF(Blocos!G:G,J1559),"")</f>
        <v/>
      </c>
      <c r="Y1559" s="190" t="str">
        <f>IF(OR(X1559=0,X1559=""),"",VLOOKUP(SUMIFS(Blocos!A:A,Blocos!H:H,'EFD REGISTROS e Campos (2)'!X1559,Blocos!G:G,'EFD REGISTROS e Campos (2)'!J1559),Blocos!A:L,12,0))</f>
        <v/>
      </c>
      <c r="Z1559" s="190" t="str">
        <f>IF(ISNUMBER(Q1560),VLOOKUP(J1559,Blocos!D:G,4,0),"")</f>
        <v/>
      </c>
      <c r="AA1559" s="190" t="str">
        <f>IF(ISNUMBER(Q1559),CONCATENATE("CREATE TABLE ""reg_",LOWER(J1559),""" (""ID"" bigint NOT NULL AUTO_INCREMENT,  ""HASHFILE"" varchar(255) DEFAULT NULL, ""ID_PAI"" bigint NOT NULL,"),IF(Q1559="Campo",CONCATENATE("""",L1559,""" ",VLOOKUP(R1559,Apoio!A:C,3,0)),""))&amp;IF(Z1559="","",CONCATENATE("PRIMARY KEY (""ID""), KEY ""FK_reg_",LOWER(Z1559),"_ID_PAI"" (""ID_PAI""), CONSTRAINT ""FK_reg_",LOWER(Z1559),"_ID_PAI"" FOREIGN KEY (""ID_PAI"") REFERENCES ""reg_",LOWER(Z1559),""" (""ID"")) ENGINE=InnoDB AUTO_INCREMENT=105774 DEFAULT CHARSET=utf8mb4 COLLATE=utf8mb4_0900_ai_ci;"))</f>
        <v>"ALIQ_ICMS" decimal(15,6) DEFAULT NULL,</v>
      </c>
      <c r="AB1559" s="190" t="str">
        <f t="shared" si="175"/>
        <v>`reg_d190`.`ALIQ_ICMS`,</v>
      </c>
    </row>
    <row r="1560" spans="1:28" ht="14.5" hidden="1" customHeight="1" x14ac:dyDescent="0.3">
      <c r="J1560" s="187" t="str">
        <f t="shared" si="173"/>
        <v>D190</v>
      </c>
      <c r="K1560" s="181">
        <v>5</v>
      </c>
      <c r="L1560" s="289" t="s">
        <v>1135</v>
      </c>
      <c r="M1560" s="182" t="s">
        <v>1693</v>
      </c>
      <c r="N1560" s="181" t="s">
        <v>32</v>
      </c>
      <c r="O1560" s="181" t="s">
        <v>28</v>
      </c>
      <c r="P1560" s="181">
        <v>2</v>
      </c>
      <c r="Q1560" s="192" t="str">
        <f t="shared" si="174"/>
        <v>Campo</v>
      </c>
      <c r="R1560" s="192" t="s">
        <v>3606</v>
      </c>
      <c r="S1560" s="191" t="str">
        <f t="shared" si="177"/>
        <v/>
      </c>
      <c r="T1560" s="192" t="str">
        <f t="shared" si="178"/>
        <v>&lt;campo posicao="5"&gt;
&lt;coluna&gt;VL_OPR&lt;/coluna&gt;
&lt;descricao&gt;Valor da operação correspondente à combinação de CST_ICMS, CFOP, e alíquota do ICMS.&lt;/descricao&gt;
&lt;tipo&gt;R&lt;/tipo&gt;
&lt;/campo&gt;</v>
      </c>
      <c r="U1560" s="192" t="str">
        <f t="shared" si="176"/>
        <v>&lt;campo posicao="5"&gt;
&lt;coluna&gt;VL_OPR&lt;/coluna&gt;
&lt;descricao&gt;Valor da operação correspondente à combinação de CST_ICMS, CFOP, e alíquota do ICMS.&lt;/descricao&gt;
&lt;tipo&gt;R&lt;/tipo&gt;
&lt;/campo&gt;</v>
      </c>
      <c r="V1560" s="192" t="str">
        <f t="shared" si="179"/>
        <v>{"Column6", "VL_OPR"},</v>
      </c>
      <c r="W1560" s="191" t="str">
        <f>IF(Q1560="Campo","@Campos(posicao = "&amp;K1560&amp;", tipo = '"&amp;R1560&amp;"')@Column(name = """&amp;L1560&amp;""")"&amp;IF(R1560="D","@Temporal(TemporalType.DATE)","")&amp;"private "&amp;VLOOKUP(TEXT(R1560,"@"),Apoio!A:B,2,0)&amp;" "&amp;SUBSTITUTE(LOWER(LEFT(L1560,1))&amp;RIGHT(PROPER(L1560),LEN(L1560)-1),"_","")&amp;";",IF(ISNUMBER(Q1560),IF(R1560="R","@Entity@Table(name = ""reg_"&amp;LOWER(J1560)&amp;""")@XmlRootElement","")&amp;VLOOKUP(J1560,Blocos!D:I,6,0)&amp;Apoio!$E$1&amp;Y1560,""))</f>
        <v>@Campos(posicao = 5, tipo = 'R')@Column(name = "VL_OPR")private BigDecimal vlOpr;</v>
      </c>
      <c r="X1560" s="190" t="str">
        <f>IF(ISNUMBER(Q1560),COUNTIF(Blocos!G:G,J1560),"")</f>
        <v/>
      </c>
      <c r="Y1560" s="190" t="str">
        <f>IF(OR(X1560=0,X1560=""),"",VLOOKUP(SUMIFS(Blocos!A:A,Blocos!H:H,'EFD REGISTROS e Campos (2)'!X1560,Blocos!G:G,'EFD REGISTROS e Campos (2)'!J1560),Blocos!A:L,12,0))</f>
        <v/>
      </c>
      <c r="Z1560" s="190" t="str">
        <f>IF(ISNUMBER(Q1561),VLOOKUP(J1560,Blocos!D:G,4,0),"")</f>
        <v/>
      </c>
      <c r="AA1560" s="190" t="str">
        <f>IF(ISNUMBER(Q1560),CONCATENATE("CREATE TABLE ""reg_",LOWER(J1560),""" (""ID"" bigint NOT NULL AUTO_INCREMENT,  ""HASHFILE"" varchar(255) DEFAULT NULL, ""ID_PAI"" bigint NOT NULL,"),IF(Q1560="Campo",CONCATENATE("""",L1560,""" ",VLOOKUP(R1560,Apoio!A:C,3,0)),""))&amp;IF(Z1560="","",CONCATENATE("PRIMARY KEY (""ID""), KEY ""FK_reg_",LOWER(Z1560),"_ID_PAI"" (""ID_PAI""), CONSTRAINT ""FK_reg_",LOWER(Z1560),"_ID_PAI"" FOREIGN KEY (""ID_PAI"") REFERENCES ""reg_",LOWER(Z1560),""" (""ID"")) ENGINE=InnoDB AUTO_INCREMENT=105774 DEFAULT CHARSET=utf8mb4 COLLATE=utf8mb4_0900_ai_ci;"))</f>
        <v>"VL_OPR" decimal(15,6) DEFAULT NULL,</v>
      </c>
      <c r="AB1560" s="190" t="str">
        <f t="shared" si="175"/>
        <v>`reg_d190`.`VL_OPR`,</v>
      </c>
    </row>
    <row r="1561" spans="1:28" ht="14.5" hidden="1" customHeight="1" x14ac:dyDescent="0.3">
      <c r="J1561" s="187" t="str">
        <f t="shared" si="173"/>
        <v>D190</v>
      </c>
      <c r="K1561" s="181">
        <v>6</v>
      </c>
      <c r="L1561" s="289" t="s">
        <v>576</v>
      </c>
      <c r="M1561" s="182" t="s">
        <v>1754</v>
      </c>
      <c r="N1561" s="181" t="s">
        <v>32</v>
      </c>
      <c r="O1561" s="181" t="s">
        <v>28</v>
      </c>
      <c r="P1561" s="181">
        <v>2</v>
      </c>
      <c r="Q1561" s="192" t="str">
        <f t="shared" si="174"/>
        <v>Campo</v>
      </c>
      <c r="R1561" s="192" t="s">
        <v>3606</v>
      </c>
      <c r="S1561" s="191" t="str">
        <f t="shared" si="177"/>
        <v/>
      </c>
      <c r="T1561" s="192" t="str">
        <f t="shared" si="178"/>
        <v>&lt;campo posicao="6"&gt;
&lt;coluna&gt;VL_BC_ICMS&lt;/coluna&gt;
&lt;descricao&gt;Parcela correspondente ao "Valor da base de cálculo do ICMS" referente à combinação CST_ICMS, CFOP, e alíquota do ICMS&lt;/descricao&gt;
&lt;tipo&gt;R&lt;/tipo&gt;
&lt;/campo&gt;</v>
      </c>
      <c r="U1561" s="192" t="str">
        <f t="shared" si="176"/>
        <v>&lt;campo posicao="6"&gt;
&lt;coluna&gt;VL_BC_ICMS&lt;/coluna&gt;
&lt;descricao&gt;Parcela correspondente ao "Valor da base de cálculo do ICMS" referente à combinação CST_ICMS, CFOP, e alíquota do ICMS&lt;/descricao&gt;
&lt;tipo&gt;R&lt;/tipo&gt;
&lt;/campo&gt;</v>
      </c>
      <c r="V1561" s="192" t="str">
        <f t="shared" si="179"/>
        <v>{"Column7", "VL_BC_ICMS"},</v>
      </c>
      <c r="W1561" s="191" t="str">
        <f>IF(Q1561="Campo","@Campos(posicao = "&amp;K1561&amp;", tipo = '"&amp;R1561&amp;"')@Column(name = """&amp;L1561&amp;""")"&amp;IF(R1561="D","@Temporal(TemporalType.DATE)","")&amp;"private "&amp;VLOOKUP(TEXT(R1561,"@"),Apoio!A:B,2,0)&amp;" "&amp;SUBSTITUTE(LOWER(LEFT(L1561,1))&amp;RIGHT(PROPER(L1561),LEN(L1561)-1),"_","")&amp;";",IF(ISNUMBER(Q1561),IF(R1561="R","@Entity@Table(name = ""reg_"&amp;LOWER(J1561)&amp;""")@XmlRootElement","")&amp;VLOOKUP(J1561,Blocos!D:I,6,0)&amp;Apoio!$E$1&amp;Y1561,""))</f>
        <v>@Campos(posicao = 6, tipo = 'R')@Column(name = "VL_BC_ICMS")private BigDecimal vlBcIcms;</v>
      </c>
      <c r="X1561" s="190" t="str">
        <f>IF(ISNUMBER(Q1561),COUNTIF(Blocos!G:G,J1561),"")</f>
        <v/>
      </c>
      <c r="Y1561" s="190" t="str">
        <f>IF(OR(X1561=0,X1561=""),"",VLOOKUP(SUMIFS(Blocos!A:A,Blocos!H:H,'EFD REGISTROS e Campos (2)'!X1561,Blocos!G:G,'EFD REGISTROS e Campos (2)'!J1561),Blocos!A:L,12,0))</f>
        <v/>
      </c>
      <c r="Z1561" s="190" t="str">
        <f>IF(ISNUMBER(Q1562),VLOOKUP(J1561,Blocos!D:G,4,0),"")</f>
        <v/>
      </c>
      <c r="AA1561" s="190" t="str">
        <f>IF(ISNUMBER(Q1561),CONCATENATE("CREATE TABLE ""reg_",LOWER(J1561),""" (""ID"" bigint NOT NULL AUTO_INCREMENT,  ""HASHFILE"" varchar(255) DEFAULT NULL, ""ID_PAI"" bigint NOT NULL,"),IF(Q1561="Campo",CONCATENATE("""",L1561,""" ",VLOOKUP(R1561,Apoio!A:C,3,0)),""))&amp;IF(Z1561="","",CONCATENATE("PRIMARY KEY (""ID""), KEY ""FK_reg_",LOWER(Z1561),"_ID_PAI"" (""ID_PAI""), CONSTRAINT ""FK_reg_",LOWER(Z1561),"_ID_PAI"" FOREIGN KEY (""ID_PAI"") REFERENCES ""reg_",LOWER(Z1561),""" (""ID"")) ENGINE=InnoDB AUTO_INCREMENT=105774 DEFAULT CHARSET=utf8mb4 COLLATE=utf8mb4_0900_ai_ci;"))</f>
        <v>"VL_BC_ICMS" decimal(15,6) DEFAULT NULL,</v>
      </c>
      <c r="AB1561" s="190" t="str">
        <f t="shared" si="175"/>
        <v>`reg_d190`.`VL_BC_ICMS`,</v>
      </c>
    </row>
    <row r="1562" spans="1:28" ht="14.5" hidden="1" customHeight="1" x14ac:dyDescent="0.3">
      <c r="J1562" s="187" t="str">
        <f t="shared" si="173"/>
        <v>D190</v>
      </c>
      <c r="K1562" s="181">
        <v>7</v>
      </c>
      <c r="L1562" s="289" t="s">
        <v>578</v>
      </c>
      <c r="M1562" s="182" t="s">
        <v>1755</v>
      </c>
      <c r="N1562" s="181" t="s">
        <v>32</v>
      </c>
      <c r="O1562" s="181" t="s">
        <v>28</v>
      </c>
      <c r="P1562" s="181">
        <v>2</v>
      </c>
      <c r="Q1562" s="192" t="str">
        <f t="shared" si="174"/>
        <v>Campo</v>
      </c>
      <c r="R1562" s="192" t="s">
        <v>3606</v>
      </c>
      <c r="S1562" s="191" t="str">
        <f t="shared" si="177"/>
        <v/>
      </c>
      <c r="T1562" s="192" t="str">
        <f t="shared" si="178"/>
        <v>&lt;campo posicao="7"&gt;
&lt;coluna&gt;VL_ICMS&lt;/coluna&gt;
&lt;descricao&gt;Parcela correspondente ao "Valor do ICMS" referente à combinação CST_ICMS,  CFOP e alíquota do ICMS&lt;/descricao&gt;
&lt;tipo&gt;R&lt;/tipo&gt;
&lt;/campo&gt;</v>
      </c>
      <c r="U1562" s="192" t="str">
        <f t="shared" si="176"/>
        <v>&lt;campo posicao="7"&gt;
&lt;coluna&gt;VL_ICMS&lt;/coluna&gt;
&lt;descricao&gt;Parcela correspondente ao "Valor do ICMS" referente à combinação CST_ICMS,  CFOP e alíquota do ICMS&lt;/descricao&gt;
&lt;tipo&gt;R&lt;/tipo&gt;
&lt;/campo&gt;</v>
      </c>
      <c r="V1562" s="192" t="str">
        <f t="shared" si="179"/>
        <v>{"Column8", "VL_ICMS"},</v>
      </c>
      <c r="W1562" s="191" t="str">
        <f>IF(Q1562="Campo","@Campos(posicao = "&amp;K1562&amp;", tipo = '"&amp;R1562&amp;"')@Column(name = """&amp;L1562&amp;""")"&amp;IF(R1562="D","@Temporal(TemporalType.DATE)","")&amp;"private "&amp;VLOOKUP(TEXT(R1562,"@"),Apoio!A:B,2,0)&amp;" "&amp;SUBSTITUTE(LOWER(LEFT(L1562,1))&amp;RIGHT(PROPER(L1562),LEN(L1562)-1),"_","")&amp;";",IF(ISNUMBER(Q1562),IF(R1562="R","@Entity@Table(name = ""reg_"&amp;LOWER(J1562)&amp;""")@XmlRootElement","")&amp;VLOOKUP(J1562,Blocos!D:I,6,0)&amp;Apoio!$E$1&amp;Y1562,""))</f>
        <v>@Campos(posicao = 7, tipo = 'R')@Column(name = "VL_ICMS")private BigDecimal vlIcms;</v>
      </c>
      <c r="X1562" s="190" t="str">
        <f>IF(ISNUMBER(Q1562),COUNTIF(Blocos!G:G,J1562),"")</f>
        <v/>
      </c>
      <c r="Y1562" s="190" t="str">
        <f>IF(OR(X1562=0,X1562=""),"",VLOOKUP(SUMIFS(Blocos!A:A,Blocos!H:H,'EFD REGISTROS e Campos (2)'!X1562,Blocos!G:G,'EFD REGISTROS e Campos (2)'!J1562),Blocos!A:L,12,0))</f>
        <v/>
      </c>
      <c r="Z1562" s="190" t="str">
        <f>IF(ISNUMBER(Q1563),VLOOKUP(J1562,Blocos!D:G,4,0),"")</f>
        <v/>
      </c>
      <c r="AA1562" s="190" t="str">
        <f>IF(ISNUMBER(Q1562),CONCATENATE("CREATE TABLE ""reg_",LOWER(J1562),""" (""ID"" bigint NOT NULL AUTO_INCREMENT,  ""HASHFILE"" varchar(255) DEFAULT NULL, ""ID_PAI"" bigint NOT NULL,"),IF(Q1562="Campo",CONCATENATE("""",L1562,""" ",VLOOKUP(R1562,Apoio!A:C,3,0)),""))&amp;IF(Z1562="","",CONCATENATE("PRIMARY KEY (""ID""), KEY ""FK_reg_",LOWER(Z1562),"_ID_PAI"" (""ID_PAI""), CONSTRAINT ""FK_reg_",LOWER(Z1562),"_ID_PAI"" FOREIGN KEY (""ID_PAI"") REFERENCES ""reg_",LOWER(Z1562),""" (""ID"")) ENGINE=InnoDB AUTO_INCREMENT=105774 DEFAULT CHARSET=utf8mb4 COLLATE=utf8mb4_0900_ai_ci;"))</f>
        <v>"VL_ICMS" decimal(15,6) DEFAULT NULL,</v>
      </c>
      <c r="AB1562" s="190" t="str">
        <f t="shared" si="175"/>
        <v>`reg_d190`.`VL_ICMS`,</v>
      </c>
    </row>
    <row r="1563" spans="1:28" ht="14.5" hidden="1" customHeight="1" x14ac:dyDescent="0.3">
      <c r="J1563" s="187" t="str">
        <f t="shared" si="173"/>
        <v>D190</v>
      </c>
      <c r="K1563" s="181">
        <v>8</v>
      </c>
      <c r="L1563" s="289" t="s">
        <v>1141</v>
      </c>
      <c r="M1563" s="182" t="s">
        <v>1142</v>
      </c>
      <c r="N1563" s="181" t="s">
        <v>32</v>
      </c>
      <c r="O1563" s="181" t="s">
        <v>28</v>
      </c>
      <c r="P1563" s="181">
        <v>2</v>
      </c>
      <c r="Q1563" s="192" t="str">
        <f t="shared" si="174"/>
        <v>Campo</v>
      </c>
      <c r="R1563" s="192" t="s">
        <v>3606</v>
      </c>
      <c r="S1563" s="191" t="str">
        <f t="shared" si="177"/>
        <v/>
      </c>
      <c r="T1563" s="192" t="str">
        <f t="shared" si="178"/>
        <v>&lt;campo posicao="8"&gt;
&lt;coluna&gt;VL_RED_BC&lt;/coluna&gt;
&lt;descricao&gt;Valor não tributado em função da redução da base de cálculo do ICMS, referente à combinação de CST_ICMS, CFOP e alíquota do ICMS.&lt;/descricao&gt;
&lt;tipo&gt;R&lt;/tipo&gt;
&lt;/campo&gt;</v>
      </c>
      <c r="U1563" s="192" t="str">
        <f t="shared" si="176"/>
        <v>&lt;campo posicao="8"&gt;
&lt;coluna&gt;VL_RED_BC&lt;/coluna&gt;
&lt;descricao&gt;Valor não tributado em função da redução da base de cálculo do ICMS, referente à combinação de CST_ICMS, CFOP e alíquota do ICMS.&lt;/descricao&gt;
&lt;tipo&gt;R&lt;/tipo&gt;
&lt;/campo&gt;</v>
      </c>
      <c r="V1563" s="192" t="str">
        <f t="shared" si="179"/>
        <v>{"Column9", "VL_RED_BC"},</v>
      </c>
      <c r="W1563" s="191" t="str">
        <f>IF(Q1563="Campo","@Campos(posicao = "&amp;K1563&amp;", tipo = '"&amp;R1563&amp;"')@Column(name = """&amp;L1563&amp;""")"&amp;IF(R1563="D","@Temporal(TemporalType.DATE)","")&amp;"private "&amp;VLOOKUP(TEXT(R1563,"@"),Apoio!A:B,2,0)&amp;" "&amp;SUBSTITUTE(LOWER(LEFT(L1563,1))&amp;RIGHT(PROPER(L1563),LEN(L1563)-1),"_","")&amp;";",IF(ISNUMBER(Q1563),IF(R1563="R","@Entity@Table(name = ""reg_"&amp;LOWER(J1563)&amp;""")@XmlRootElement","")&amp;VLOOKUP(J1563,Blocos!D:I,6,0)&amp;Apoio!$E$1&amp;Y1563,""))</f>
        <v>@Campos(posicao = 8, tipo = 'R')@Column(name = "VL_RED_BC")private BigDecimal vlRedBc;</v>
      </c>
      <c r="X1563" s="190" t="str">
        <f>IF(ISNUMBER(Q1563),COUNTIF(Blocos!G:G,J1563),"")</f>
        <v/>
      </c>
      <c r="Y1563" s="190" t="str">
        <f>IF(OR(X1563=0,X1563=""),"",VLOOKUP(SUMIFS(Blocos!A:A,Blocos!H:H,'EFD REGISTROS e Campos (2)'!X1563,Blocos!G:G,'EFD REGISTROS e Campos (2)'!J1563),Blocos!A:L,12,0))</f>
        <v/>
      </c>
      <c r="Z1563" s="190" t="str">
        <f>IF(ISNUMBER(Q1564),VLOOKUP(J1563,Blocos!D:G,4,0),"")</f>
        <v/>
      </c>
      <c r="AA1563" s="190" t="str">
        <f>IF(ISNUMBER(Q1563),CONCATENATE("CREATE TABLE ""reg_",LOWER(J1563),""" (""ID"" bigint NOT NULL AUTO_INCREMENT,  ""HASHFILE"" varchar(255) DEFAULT NULL, ""ID_PAI"" bigint NOT NULL,"),IF(Q1563="Campo",CONCATENATE("""",L1563,""" ",VLOOKUP(R1563,Apoio!A:C,3,0)),""))&amp;IF(Z1563="","",CONCATENATE("PRIMARY KEY (""ID""), KEY ""FK_reg_",LOWER(Z1563),"_ID_PAI"" (""ID_PAI""), CONSTRAINT ""FK_reg_",LOWER(Z1563),"_ID_PAI"" FOREIGN KEY (""ID_PAI"") REFERENCES ""reg_",LOWER(Z1563),""" (""ID"")) ENGINE=InnoDB AUTO_INCREMENT=105774 DEFAULT CHARSET=utf8mb4 COLLATE=utf8mb4_0900_ai_ci;"))</f>
        <v>"VL_RED_BC" decimal(15,6) DEFAULT NULL,</v>
      </c>
      <c r="AB1563" s="190" t="str">
        <f t="shared" si="175"/>
        <v>`reg_d190`.`VL_RED_BC`,</v>
      </c>
    </row>
    <row r="1564" spans="1:28" ht="14.5" hidden="1" customHeight="1" x14ac:dyDescent="0.3">
      <c r="J1564" s="187" t="str">
        <f t="shared" si="173"/>
        <v>D190</v>
      </c>
      <c r="K1564" s="181">
        <v>9</v>
      </c>
      <c r="L1564" s="289" t="s">
        <v>276</v>
      </c>
      <c r="M1564" s="182" t="s">
        <v>381</v>
      </c>
      <c r="N1564" s="181" t="s">
        <v>27</v>
      </c>
      <c r="O1564" s="181">
        <v>6</v>
      </c>
      <c r="P1564" s="181" t="s">
        <v>28</v>
      </c>
      <c r="Q1564" s="192" t="str">
        <f t="shared" si="174"/>
        <v>Campo</v>
      </c>
      <c r="R1564" s="192" t="s">
        <v>27</v>
      </c>
      <c r="S1564" s="191" t="str">
        <f t="shared" si="177"/>
        <v/>
      </c>
      <c r="T1564" s="192" t="str">
        <f t="shared" si="178"/>
        <v>&lt;campo posicao="9"&gt;
&lt;coluna&gt;COD_OBS&lt;/coluna&gt;
&lt;descricao&gt;Código da observação do lançamento fiscal (campo 02 do Registro 0460)&lt;/descricao&gt;
&lt;tipo&gt;C&lt;/tipo&gt;
&lt;/campo&gt;</v>
      </c>
      <c r="U1564" s="192" t="str">
        <f t="shared" si="176"/>
        <v>&lt;campo posicao="9"&gt;
&lt;coluna&gt;COD_OBS&lt;/coluna&gt;
&lt;descricao&gt;Código da observação do lançamento fiscal (campo 02 do Registro 0460)&lt;/descricao&gt;
&lt;tipo&gt;C&lt;/tipo&gt;
&lt;/campo&gt;</v>
      </c>
      <c r="V1564" s="192" t="str">
        <f t="shared" si="179"/>
        <v>{"Column10", "COD_OBS"},</v>
      </c>
      <c r="W1564" s="191" t="str">
        <f>IF(Q1564="Campo","@Campos(posicao = "&amp;K1564&amp;", tipo = '"&amp;R1564&amp;"')@Column(name = """&amp;L1564&amp;""")"&amp;IF(R1564="D","@Temporal(TemporalType.DATE)","")&amp;"private "&amp;VLOOKUP(TEXT(R1564,"@"),Apoio!A:B,2,0)&amp;" "&amp;SUBSTITUTE(LOWER(LEFT(L1564,1))&amp;RIGHT(PROPER(L1564),LEN(L1564)-1),"_","")&amp;";",IF(ISNUMBER(Q1564),IF(R1564="R","@Entity@Table(name = ""reg_"&amp;LOWER(J1564)&amp;""")@XmlRootElement","")&amp;VLOOKUP(J1564,Blocos!D:I,6,0)&amp;Apoio!$E$1&amp;Y1564,""))</f>
        <v>@Campos(posicao = 9, tipo = 'C')@Column(name = "COD_OBS")private String codObs;</v>
      </c>
      <c r="X1564" s="190" t="str">
        <f>IF(ISNUMBER(Q1564),COUNTIF(Blocos!G:G,J1564),"")</f>
        <v/>
      </c>
      <c r="Y1564" s="190" t="str">
        <f>IF(OR(X1564=0,X1564=""),"",VLOOKUP(SUMIFS(Blocos!A:A,Blocos!H:H,'EFD REGISTROS e Campos (2)'!X1564,Blocos!G:G,'EFD REGISTROS e Campos (2)'!J1564),Blocos!A:L,12,0))</f>
        <v/>
      </c>
      <c r="Z1564" s="190" t="str">
        <f>IF(ISNUMBER(Q1565),VLOOKUP(J1564,Blocos!D:G,4,0),"")</f>
        <v>D100</v>
      </c>
      <c r="AA1564" s="190" t="str">
        <f>IF(ISNUMBER(Q1564),CONCATENATE("CREATE TABLE ""reg_",LOWER(J1564),""" (""ID"" bigint NOT NULL AUTO_INCREMENT,  ""HASHFILE"" varchar(255) DEFAULT NULL, ""ID_PAI"" bigint NOT NULL,"),IF(Q1564="Campo",CONCATENATE("""",L1564,""" ",VLOOKUP(R1564,Apoio!A:C,3,0)),""))&amp;IF(Z1564="","",CONCATENATE("PRIMARY KEY (""ID""), KEY ""FK_reg_",LOWER(Z1564),"_ID_PAI"" (""ID_PAI""), CONSTRAINT ""FK_reg_",LOWER(Z1564),"_ID_PAI"" FOREIGN KEY (""ID_PAI"") REFERENCES ""reg_",LOWER(Z1564),""" (""ID"")) ENGINE=InnoDB AUTO_INCREMENT=105774 DEFAULT CHARSET=utf8mb4 COLLATE=utf8mb4_0900_ai_ci;"))</f>
        <v>"COD_OBS" varchar(255) DEFAULT NULL,PRIMARY KEY ("ID"), KEY "FK_reg_d100_ID_PAI" ("ID_PAI"), CONSTRAINT "FK_reg_d100_ID_PAI" FOREIGN KEY ("ID_PAI") REFERENCES "reg_d100" ("ID")) ENGINE=InnoDB AUTO_INCREMENT=105774 DEFAULT CHARSET=utf8mb4 COLLATE=utf8mb4_0900_ai_ci;</v>
      </c>
      <c r="AB1564" s="190" t="str">
        <f t="shared" si="175"/>
        <v>`reg_d190`.`COD_OBS`,FROM `efdicms`.`reg_d190`;"</v>
      </c>
    </row>
    <row r="1565" spans="1:28" ht="14.5" hidden="1" customHeight="1" collapsed="1" x14ac:dyDescent="0.3">
      <c r="A1565" s="180" t="s">
        <v>22</v>
      </c>
      <c r="E1565" s="180" t="s">
        <v>1984</v>
      </c>
      <c r="I1565" s="180" t="s">
        <v>144</v>
      </c>
      <c r="J1565" s="187" t="str">
        <f t="shared" si="173"/>
        <v>D195</v>
      </c>
      <c r="K1565" s="195" t="s">
        <v>1985</v>
      </c>
      <c r="Q1565" s="192">
        <f t="shared" si="174"/>
        <v>3</v>
      </c>
      <c r="S1565" s="191" t="str">
        <f t="shared" si="177"/>
        <v>&lt;/registro&gt;
&lt;registro codigo="D195" perfil="ABC" nivel="3"&gt;</v>
      </c>
      <c r="T1565" s="192" t="str">
        <f t="shared" si="178"/>
        <v/>
      </c>
      <c r="U1565" s="192" t="str">
        <f t="shared" si="176"/>
        <v>&lt;/registro&gt;
&lt;registro codigo="D195" perfil="ABC" nivel="3"&gt;</v>
      </c>
      <c r="V1565" s="192" t="str">
        <f t="shared" si="179"/>
        <v/>
      </c>
      <c r="W1565" s="191" t="str">
        <f>IF(Q1565="Campo","@Campos(posicao = "&amp;K1565&amp;", tipo = '"&amp;R1565&amp;"')@Column(name = """&amp;L1565&amp;""")"&amp;IF(R1565="D","@Temporal(TemporalType.DATE)","")&amp;"private "&amp;VLOOKUP(TEXT(R1565,"@"),Apoio!A:B,2,0)&amp;" "&amp;SUBSTITUTE(LOWER(LEFT(L1565,1))&amp;RIGHT(PROPER(L1565),LEN(L1565)-1),"_","")&amp;";",IF(ISNUMBER(Q1565),IF(R1565="R","@Entity@Table(name = ""reg_"&amp;LOWER(J1565)&amp;""")@XmlRootElement","")&amp;VLOOKUP(J1565,Blocos!D:I,6,0)&amp;Apoio!$E$1&amp;Y1565,""))</f>
        <v>@Registros(nivel = 3) public class RegD195 implements Serializable { private static final long serialVersionUID = 1L; @Id @GeneratedValue(strategy = GenerationType.IDENTITY) @Basic(optional = false) @Column(name = "ID" ) private Long id;@ManyToOne(fetch = FetchType.LAZY) @JoinColumn(name = "ID_PAI", nullable = false) private RegD100 idPai; public RegD100 getIdPai() {return idPai;}public void setIdPai(Object idPai) {this.idPai = (RegD100) idPai;}public RegD195() { } public RegD195(Long id) { this.id = id; } public RegD195(Long id, RegD100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List&lt;RegD197&gt; regD197;public List&lt;RegD197&gt; getRegD197() {return regD197;}public void setRegD197(List&lt;RegD197&gt; regD197) {this.regD197 = regD197;}</v>
      </c>
      <c r="X1565" s="190">
        <f>IF(ISNUMBER(Q1565),COUNTIF(Blocos!G:G,J1565),"")</f>
        <v>1</v>
      </c>
      <c r="Y1565" s="190" t="str">
        <f>IF(OR(X1565=0,X1565=""),"",VLOOKUP(SUMIFS(Blocos!A:A,Blocos!H:H,'EFD REGISTROS e Campos (2)'!X1565,Blocos!G:G,'EFD REGISTROS e Campos (2)'!J1565),Blocos!A:L,12,0))</f>
        <v>@OneToMany( cascade = CascadeType.ALL, fetch = FetchType.LAZY, mappedBy = "idPai")private  List&lt;RegD197&gt; regD197;public List&lt;RegD197&gt; getRegD197() {return regD197;}public void setRegD197(List&lt;RegD197&gt; regD197) {this.regD197 = regD197;}</v>
      </c>
      <c r="Z1565" s="190" t="str">
        <f>IF(ISNUMBER(Q1566),VLOOKUP(J1565,Blocos!D:G,4,0),"")</f>
        <v/>
      </c>
      <c r="AA1565" s="190" t="str">
        <f>IF(ISNUMBER(Q1565),CONCATENATE("CREATE TABLE ""reg_",LOWER(J1565),""" (""ID"" bigint NOT NULL AUTO_INCREMENT,  ""HASHFILE"" varchar(255) DEFAULT NULL, ""ID_PAI"" bigint NOT NULL,"),IF(Q1565="Campo",CONCATENATE("""",L1565,""" ",VLOOKUP(R1565,Apoio!A:C,3,0)),""))&amp;IF(Z1565="","",CONCATENATE("PRIMARY KEY (""ID""), KEY ""FK_reg_",LOWER(Z1565),"_ID_PAI"" (""ID_PAI""), CONSTRAINT ""FK_reg_",LOWER(Z1565),"_ID_PAI"" FOREIGN KEY (""ID_PAI"") REFERENCES ""reg_",LOWER(Z1565),""" (""ID"")) ENGINE=InnoDB AUTO_INCREMENT=105774 DEFAULT CHARSET=utf8mb4 COLLATE=utf8mb4_0900_ai_ci;"))</f>
        <v>CREATE TABLE "reg_d195" ("ID" bigint NOT NULL AUTO_INCREMENT,  "HASHFILE" varchar(255) DEFAULT NULL, "ID_PAI" bigint NOT NULL,</v>
      </c>
      <c r="AB1565" s="190" t="str">
        <f t="shared" si="175"/>
        <v/>
      </c>
    </row>
    <row r="1566" spans="1:28" ht="14.5" hidden="1" customHeight="1" x14ac:dyDescent="0.3">
      <c r="J1566" s="187" t="str">
        <f t="shared" si="173"/>
        <v>D195</v>
      </c>
      <c r="K1566" s="181">
        <v>1</v>
      </c>
      <c r="L1566" s="289" t="s">
        <v>25</v>
      </c>
      <c r="M1566" s="182" t="s">
        <v>1986</v>
      </c>
      <c r="N1566" s="181" t="s">
        <v>27</v>
      </c>
      <c r="O1566" s="181">
        <v>4</v>
      </c>
      <c r="P1566" s="181" t="s">
        <v>28</v>
      </c>
      <c r="Q1566" s="192" t="str">
        <f t="shared" si="174"/>
        <v>Campo</v>
      </c>
      <c r="R1566" s="192" t="s">
        <v>27</v>
      </c>
      <c r="S1566" s="191" t="str">
        <f t="shared" si="177"/>
        <v/>
      </c>
      <c r="T1566" s="192" t="str">
        <f t="shared" si="178"/>
        <v>&lt;campo posicao="1"&gt;
&lt;coluna&gt;REG&lt;/coluna&gt;
&lt;descricao&gt;Texto fixo contendo "D195"&lt;/descricao&gt;
&lt;tipo&gt;C&lt;/tipo&gt;
&lt;/campo&gt;</v>
      </c>
      <c r="U1566" s="192" t="str">
        <f t="shared" si="176"/>
        <v>&lt;campo posicao="1"&gt;
&lt;coluna&gt;REG&lt;/coluna&gt;
&lt;descricao&gt;Texto fixo contendo "D195"&lt;/descricao&gt;
&lt;tipo&gt;C&lt;/tipo&gt;
&lt;/campo&gt;</v>
      </c>
      <c r="V1566" s="192" t="str">
        <f t="shared" si="179"/>
        <v>{"Column2", "REG"},</v>
      </c>
      <c r="W1566" s="191" t="str">
        <f>IF(Q1566="Campo","@Campos(posicao = "&amp;K1566&amp;", tipo = '"&amp;R1566&amp;"')@Column(name = """&amp;L1566&amp;""")"&amp;IF(R1566="D","@Temporal(TemporalType.DATE)","")&amp;"private "&amp;VLOOKUP(TEXT(R1566,"@"),Apoio!A:B,2,0)&amp;" "&amp;SUBSTITUTE(LOWER(LEFT(L1566,1))&amp;RIGHT(PROPER(L1566),LEN(L1566)-1),"_","")&amp;";",IF(ISNUMBER(Q1566),IF(R1566="R","@Entity@Table(name = ""reg_"&amp;LOWER(J1566)&amp;""")@XmlRootElement","")&amp;VLOOKUP(J1566,Blocos!D:I,6,0)&amp;Apoio!$E$1&amp;Y1566,""))</f>
        <v>@Campos(posicao = 1, tipo = 'C')@Column(name = "REG")private String reg;</v>
      </c>
      <c r="X1566" s="190" t="str">
        <f>IF(ISNUMBER(Q1566),COUNTIF(Blocos!G:G,J1566),"")</f>
        <v/>
      </c>
      <c r="Y1566" s="190" t="str">
        <f>IF(OR(X1566=0,X1566=""),"",VLOOKUP(SUMIFS(Blocos!A:A,Blocos!H:H,'EFD REGISTROS e Campos (2)'!X1566,Blocos!G:G,'EFD REGISTROS e Campos (2)'!J1566),Blocos!A:L,12,0))</f>
        <v/>
      </c>
      <c r="Z1566" s="190" t="str">
        <f>IF(ISNUMBER(Q1567),VLOOKUP(J1566,Blocos!D:G,4,0),"")</f>
        <v/>
      </c>
      <c r="AA1566" s="190" t="str">
        <f>IF(ISNUMBER(Q1566),CONCATENATE("CREATE TABLE ""reg_",LOWER(J1566),""" (""ID"" bigint NOT NULL AUTO_INCREMENT,  ""HASHFILE"" varchar(255) DEFAULT NULL, ""ID_PAI"" bigint NOT NULL,"),IF(Q1566="Campo",CONCATENATE("""",L1566,""" ",VLOOKUP(R1566,Apoio!A:C,3,0)),""))&amp;IF(Z1566="","",CONCATENATE("PRIMARY KEY (""ID""), KEY ""FK_reg_",LOWER(Z1566),"_ID_PAI"" (""ID_PAI""), CONSTRAINT ""FK_reg_",LOWER(Z1566),"_ID_PAI"" FOREIGN KEY (""ID_PAI"") REFERENCES ""reg_",LOWER(Z1566),""" (""ID"")) ENGINE=InnoDB AUTO_INCREMENT=105774 DEFAULT CHARSET=utf8mb4 COLLATE=utf8mb4_0900_ai_ci;"))</f>
        <v>"REG" varchar(255) DEFAULT NULL,</v>
      </c>
      <c r="AB1566" s="190" t="str">
        <f t="shared" si="175"/>
        <v>USE `efdicms`;SELECT `reg_d195`.`REG`,</v>
      </c>
    </row>
    <row r="1567" spans="1:28" ht="14.5" hidden="1" customHeight="1" x14ac:dyDescent="0.3">
      <c r="J1567" s="187" t="str">
        <f t="shared" si="173"/>
        <v>D195</v>
      </c>
      <c r="K1567" s="181">
        <v>2</v>
      </c>
      <c r="L1567" s="289" t="s">
        <v>276</v>
      </c>
      <c r="M1567" s="182" t="s">
        <v>381</v>
      </c>
      <c r="N1567" s="181" t="s">
        <v>27</v>
      </c>
      <c r="O1567" s="181">
        <v>6</v>
      </c>
      <c r="P1567" s="181" t="s">
        <v>28</v>
      </c>
      <c r="Q1567" s="192" t="str">
        <f t="shared" si="174"/>
        <v>Campo</v>
      </c>
      <c r="R1567" s="192" t="s">
        <v>27</v>
      </c>
      <c r="S1567" s="191" t="str">
        <f t="shared" si="177"/>
        <v/>
      </c>
      <c r="T1567" s="192" t="str">
        <f t="shared" si="178"/>
        <v>&lt;campo posicao="2"&gt;
&lt;coluna&gt;COD_OBS&lt;/coluna&gt;
&lt;descricao&gt;Código da observação do lançamento fiscal (campo 02 do Registro 0460)&lt;/descricao&gt;
&lt;tipo&gt;C&lt;/tipo&gt;
&lt;/campo&gt;</v>
      </c>
      <c r="U1567" s="192" t="str">
        <f t="shared" si="176"/>
        <v>&lt;campo posicao="2"&gt;
&lt;coluna&gt;COD_OBS&lt;/coluna&gt;
&lt;descricao&gt;Código da observação do lançamento fiscal (campo 02 do Registro 0460)&lt;/descricao&gt;
&lt;tipo&gt;C&lt;/tipo&gt;
&lt;/campo&gt;</v>
      </c>
      <c r="V1567" s="192" t="str">
        <f t="shared" si="179"/>
        <v>{"Column3", "COD_OBS"},</v>
      </c>
      <c r="W1567" s="191" t="str">
        <f>IF(Q1567="Campo","@Campos(posicao = "&amp;K1567&amp;", tipo = '"&amp;R1567&amp;"')@Column(name = """&amp;L1567&amp;""")"&amp;IF(R1567="D","@Temporal(TemporalType.DATE)","")&amp;"private "&amp;VLOOKUP(TEXT(R1567,"@"),Apoio!A:B,2,0)&amp;" "&amp;SUBSTITUTE(LOWER(LEFT(L1567,1))&amp;RIGHT(PROPER(L1567),LEN(L1567)-1),"_","")&amp;";",IF(ISNUMBER(Q1567),IF(R1567="R","@Entity@Table(name = ""reg_"&amp;LOWER(J1567)&amp;""")@XmlRootElement","")&amp;VLOOKUP(J1567,Blocos!D:I,6,0)&amp;Apoio!$E$1&amp;Y1567,""))</f>
        <v>@Campos(posicao = 2, tipo = 'C')@Column(name = "COD_OBS")private String codObs;</v>
      </c>
      <c r="X1567" s="190" t="str">
        <f>IF(ISNUMBER(Q1567),COUNTIF(Blocos!G:G,J1567),"")</f>
        <v/>
      </c>
      <c r="Y1567" s="190" t="str">
        <f>IF(OR(X1567=0,X1567=""),"",VLOOKUP(SUMIFS(Blocos!A:A,Blocos!H:H,'EFD REGISTROS e Campos (2)'!X1567,Blocos!G:G,'EFD REGISTROS e Campos (2)'!J1567),Blocos!A:L,12,0))</f>
        <v/>
      </c>
      <c r="Z1567" s="190" t="str">
        <f>IF(ISNUMBER(Q1568),VLOOKUP(J1567,Blocos!D:G,4,0),"")</f>
        <v/>
      </c>
      <c r="AA1567" s="190" t="str">
        <f>IF(ISNUMBER(Q1567),CONCATENATE("CREATE TABLE ""reg_",LOWER(J1567),""" (""ID"" bigint NOT NULL AUTO_INCREMENT,  ""HASHFILE"" varchar(255) DEFAULT NULL, ""ID_PAI"" bigint NOT NULL,"),IF(Q1567="Campo",CONCATENATE("""",L1567,""" ",VLOOKUP(R1567,Apoio!A:C,3,0)),""))&amp;IF(Z1567="","",CONCATENATE("PRIMARY KEY (""ID""), KEY ""FK_reg_",LOWER(Z1567),"_ID_PAI"" (""ID_PAI""), CONSTRAINT ""FK_reg_",LOWER(Z1567),"_ID_PAI"" FOREIGN KEY (""ID_PAI"") REFERENCES ""reg_",LOWER(Z1567),""" (""ID"")) ENGINE=InnoDB AUTO_INCREMENT=105774 DEFAULT CHARSET=utf8mb4 COLLATE=utf8mb4_0900_ai_ci;"))</f>
        <v>"COD_OBS" varchar(255) DEFAULT NULL,</v>
      </c>
      <c r="AB1567" s="190" t="str">
        <f t="shared" si="175"/>
        <v>`reg_d195`.`COD_OBS`,</v>
      </c>
    </row>
    <row r="1568" spans="1:28" ht="14.5" hidden="1" customHeight="1" x14ac:dyDescent="0.3">
      <c r="J1568" s="187" t="str">
        <f t="shared" si="173"/>
        <v>D195</v>
      </c>
      <c r="K1568" s="181">
        <v>3</v>
      </c>
      <c r="L1568" s="289" t="s">
        <v>617</v>
      </c>
      <c r="M1568" s="182" t="s">
        <v>1156</v>
      </c>
      <c r="N1568" s="181" t="s">
        <v>27</v>
      </c>
      <c r="O1568" s="181" t="s">
        <v>28</v>
      </c>
      <c r="P1568" s="181" t="s">
        <v>28</v>
      </c>
      <c r="Q1568" s="192" t="str">
        <f t="shared" si="174"/>
        <v>Campo</v>
      </c>
      <c r="R1568" s="192" t="s">
        <v>27</v>
      </c>
      <c r="S1568" s="191" t="str">
        <f t="shared" si="177"/>
        <v/>
      </c>
      <c r="T1568" s="192" t="str">
        <f t="shared" si="178"/>
        <v>&lt;campo posicao="3"&gt;
&lt;coluna&gt;TXT_COMPL&lt;/coluna&gt;
&lt;descricao&gt;Descrição complementar do código de observação.&lt;/descricao&gt;
&lt;tipo&gt;C&lt;/tipo&gt;
&lt;/campo&gt;</v>
      </c>
      <c r="U1568" s="192" t="str">
        <f t="shared" si="176"/>
        <v>&lt;campo posicao="3"&gt;
&lt;coluna&gt;TXT_COMPL&lt;/coluna&gt;
&lt;descricao&gt;Descrição complementar do código de observação.&lt;/descricao&gt;
&lt;tipo&gt;C&lt;/tipo&gt;
&lt;/campo&gt;</v>
      </c>
      <c r="V1568" s="192" t="str">
        <f t="shared" si="179"/>
        <v>{"Column4", "TXT_COMPL"},</v>
      </c>
      <c r="W1568" s="191" t="str">
        <f>IF(Q1568="Campo","@Campos(posicao = "&amp;K1568&amp;", tipo = '"&amp;R1568&amp;"')@Column(name = """&amp;L1568&amp;""")"&amp;IF(R1568="D","@Temporal(TemporalType.DATE)","")&amp;"private "&amp;VLOOKUP(TEXT(R1568,"@"),Apoio!A:B,2,0)&amp;" "&amp;SUBSTITUTE(LOWER(LEFT(L1568,1))&amp;RIGHT(PROPER(L1568),LEN(L1568)-1),"_","")&amp;";",IF(ISNUMBER(Q1568),IF(R1568="R","@Entity@Table(name = ""reg_"&amp;LOWER(J1568)&amp;""")@XmlRootElement","")&amp;VLOOKUP(J1568,Blocos!D:I,6,0)&amp;Apoio!$E$1&amp;Y1568,""))</f>
        <v>@Campos(posicao = 3, tipo = 'C')@Column(name = "TXT_COMPL")private String txtCompl;</v>
      </c>
      <c r="X1568" s="190" t="str">
        <f>IF(ISNUMBER(Q1568),COUNTIF(Blocos!G:G,J1568),"")</f>
        <v/>
      </c>
      <c r="Y1568" s="190" t="str">
        <f>IF(OR(X1568=0,X1568=""),"",VLOOKUP(SUMIFS(Blocos!A:A,Blocos!H:H,'EFD REGISTROS e Campos (2)'!X1568,Blocos!G:G,'EFD REGISTROS e Campos (2)'!J1568),Blocos!A:L,12,0))</f>
        <v/>
      </c>
      <c r="Z1568" s="190" t="str">
        <f>IF(ISNUMBER(Q1569),VLOOKUP(J1568,Blocos!D:G,4,0),"")</f>
        <v>D100</v>
      </c>
      <c r="AA1568" s="190" t="str">
        <f>IF(ISNUMBER(Q1568),CONCATENATE("CREATE TABLE ""reg_",LOWER(J1568),""" (""ID"" bigint NOT NULL AUTO_INCREMENT,  ""HASHFILE"" varchar(255) DEFAULT NULL, ""ID_PAI"" bigint NOT NULL,"),IF(Q1568="Campo",CONCATENATE("""",L1568,""" ",VLOOKUP(R1568,Apoio!A:C,3,0)),""))&amp;IF(Z1568="","",CONCATENATE("PRIMARY KEY (""ID""), KEY ""FK_reg_",LOWER(Z1568),"_ID_PAI"" (""ID_PAI""), CONSTRAINT ""FK_reg_",LOWER(Z1568),"_ID_PAI"" FOREIGN KEY (""ID_PAI"") REFERENCES ""reg_",LOWER(Z1568),""" (""ID"")) ENGINE=InnoDB AUTO_INCREMENT=105774 DEFAULT CHARSET=utf8mb4 COLLATE=utf8mb4_0900_ai_ci;"))</f>
        <v>"TXT_COMPL" varchar(255) DEFAULT NULL,PRIMARY KEY ("ID"), KEY "FK_reg_d100_ID_PAI" ("ID_PAI"), CONSTRAINT "FK_reg_d100_ID_PAI" FOREIGN KEY ("ID_PAI") REFERENCES "reg_d100" ("ID")) ENGINE=InnoDB AUTO_INCREMENT=105774 DEFAULT CHARSET=utf8mb4 COLLATE=utf8mb4_0900_ai_ci;</v>
      </c>
      <c r="AB1568" s="190" t="str">
        <f t="shared" si="175"/>
        <v>`reg_d195`.`TXT_COMPL`,FROM `efdicms`.`reg_d195`;"</v>
      </c>
    </row>
    <row r="1569" spans="1:28" ht="14.5" hidden="1" customHeight="1" collapsed="1" x14ac:dyDescent="0.3">
      <c r="A1569" s="180" t="s">
        <v>22</v>
      </c>
      <c r="F1569" s="180" t="s">
        <v>1987</v>
      </c>
      <c r="I1569" s="180" t="s">
        <v>144</v>
      </c>
      <c r="J1569" s="187" t="str">
        <f t="shared" si="173"/>
        <v>D197</v>
      </c>
      <c r="K1569" s="195" t="s">
        <v>1988</v>
      </c>
      <c r="Q1569" s="192">
        <f t="shared" si="174"/>
        <v>4</v>
      </c>
      <c r="S1569" s="191" t="str">
        <f t="shared" si="177"/>
        <v>&lt;/registro&gt;
&lt;registro codigo="D197" perfil="ABC" nivel="4"&gt;</v>
      </c>
      <c r="T1569" s="192" t="str">
        <f t="shared" si="178"/>
        <v/>
      </c>
      <c r="U1569" s="192" t="str">
        <f t="shared" si="176"/>
        <v>&lt;/registro&gt;
&lt;registro codigo="D197" perfil="ABC" nivel="4"&gt;</v>
      </c>
      <c r="V1569" s="192" t="str">
        <f t="shared" si="179"/>
        <v/>
      </c>
      <c r="W1569" s="191" t="str">
        <f>IF(Q1569="Campo","@Campos(posicao = "&amp;K1569&amp;", tipo = '"&amp;R1569&amp;"')@Column(name = """&amp;L1569&amp;""")"&amp;IF(R1569="D","@Temporal(TemporalType.DATE)","")&amp;"private "&amp;VLOOKUP(TEXT(R1569,"@"),Apoio!A:B,2,0)&amp;" "&amp;SUBSTITUTE(LOWER(LEFT(L1569,1))&amp;RIGHT(PROPER(L1569),LEN(L1569)-1),"_","")&amp;";",IF(ISNUMBER(Q1569),IF(R1569="R","@Entity@Table(name = ""reg_"&amp;LOWER(J1569)&amp;""")@XmlRootElement","")&amp;VLOOKUP(J1569,Blocos!D:I,6,0)&amp;Apoio!$E$1&amp;Y1569,""))</f>
        <v>@Registros(nivel = 4) public class RegD197 implements Serializable { private static final long serialVersionUID = 1L; @Id @GeneratedValue(strategy = GenerationType.IDENTITY) @Basic(optional = false) @Column(name = "ID" ) private Long id;@ManyToOne(fetch = FetchType.LAZY) @JoinColumn(name = "ID_PAI", nullable = false) private RegD195 idPai; public RegD195 getIdPai() {return idPai;}public void setIdPai(Object idPai) {this.idPai = (RegD195) idPai;}public RegD197() { } public RegD197(Long id) { this.id = id; } public RegD197(Long id, RegD195 idPai, long linha, String hash) { this.id = id; this.idPai = idPai; this.linha = linha; this.hash = hash; }public Long getId() { return id; } public void setId(Long id) { this.id = id; }@Basic(optional = false)@Column(name = "LINHA")private long linha;@Basic(optional = false)@Column(name = "HASH")private String hash;</v>
      </c>
      <c r="X1569" s="190">
        <f>IF(ISNUMBER(Q1569),COUNTIF(Blocos!G:G,J1569),"")</f>
        <v>0</v>
      </c>
      <c r="Y1569" s="190" t="str">
        <f>IF(OR(X1569=0,X1569=""),"",VLOOKUP(SUMIFS(Blocos!A:A,Blocos!H:H,'EFD REGISTROS e Campos (2)'!X1569,Blocos!G:G,'EFD REGISTROS e Campos (2)'!J1569),Blocos!A:L,12,0))</f>
        <v/>
      </c>
      <c r="Z1569" s="190" t="str">
        <f>IF(ISNUMBER(Q1570),VLOOKUP(J1569,Blocos!D:G,4,0),"")</f>
        <v/>
      </c>
      <c r="AA1569" s="190" t="str">
        <f>IF(ISNUMBER(Q1569),CONCATENATE("CREATE TABLE ""reg_",LOWER(J1569),""" (""ID"" bigint NOT NULL AUTO_INCREMENT,  ""HASHFILE"" varchar(255) DEFAULT NULL, ""ID_PAI"" bigint NOT NULL,"),IF(Q1569="Campo",CONCATENATE("""",L1569,""" ",VLOOKUP(R1569,Apoio!A:C,3,0)),""))&amp;IF(Z1569="","",CONCATENATE("PRIMARY KEY (""ID""), KEY ""FK_reg_",LOWER(Z1569),"_ID_PAI"" (""ID_PAI""), CONSTRAINT ""FK_reg_",LOWER(Z1569),"_ID_PAI"" FOREIGN KEY (""ID_PAI"") REFERENCES ""reg_",LOWER(Z1569),""" (""ID"")) ENGINE=InnoDB AUTO_INCREMENT=105774 DEFAULT CHARSET=utf8mb4 COLLATE=utf8mb4_0900_ai_ci;"))</f>
        <v>CREATE TABLE "reg_d197" ("ID" bigint NOT NULL AUTO_INCREMENT,  "HASHFILE" varchar(255) DEFAULT NULL, "ID_PAI" bigint NOT NULL,</v>
      </c>
      <c r="AB1569" s="190" t="str">
        <f t="shared" si="175"/>
        <v/>
      </c>
    </row>
    <row r="1570" spans="1:28" ht="14.5" hidden="1" customHeight="1" x14ac:dyDescent="0.3">
      <c r="J1570" s="187" t="str">
        <f t="shared" si="173"/>
        <v>D197</v>
      </c>
      <c r="K1570" s="181">
        <v>1</v>
      </c>
      <c r="L1570" s="289" t="s">
        <v>25</v>
      </c>
      <c r="M1570" s="182" t="s">
        <v>1989</v>
      </c>
      <c r="N1570" s="181" t="s">
        <v>27</v>
      </c>
      <c r="O1570" s="181">
        <v>4</v>
      </c>
      <c r="P1570" s="181" t="s">
        <v>28</v>
      </c>
      <c r="Q1570" s="192" t="str">
        <f t="shared" si="174"/>
        <v>Campo</v>
      </c>
      <c r="R1570" s="192" t="s">
        <v>27</v>
      </c>
      <c r="S1570" s="191" t="str">
        <f t="shared" si="177"/>
        <v/>
      </c>
      <c r="T1570" s="192" t="str">
        <f t="shared" si="178"/>
        <v>&lt;campo posicao="1"&gt;
&lt;coluna&gt;REG&lt;/coluna&gt;
&lt;descricao&gt;Texto fixo contendo "D197"&lt;/descricao&gt;
&lt;tipo&gt;C&lt;/tipo&gt;
&lt;/campo&gt;</v>
      </c>
      <c r="U1570" s="192" t="str">
        <f t="shared" si="176"/>
        <v>&lt;campo posicao="1"&gt;
&lt;coluna&gt;REG&lt;/coluna&gt;
&lt;descricao&gt;Texto fixo contendo "D197"&lt;/descricao&gt;
&lt;tipo&gt;C&lt;/tipo&gt;
&lt;/campo&gt;</v>
      </c>
      <c r="V1570" s="192" t="str">
        <f t="shared" si="179"/>
        <v>{"Column2", "REG"},</v>
      </c>
      <c r="W1570" s="191" t="str">
        <f>IF(Q1570="Campo","@Campos(posicao = "&amp;K1570&amp;", tipo = '"&amp;R1570&amp;"')@Column(name = """&amp;L1570&amp;""")"&amp;IF(R1570="D","@Temporal(TemporalType.DATE)","")&amp;"private "&amp;VLOOKUP(TEXT(R1570,"@"),Apoio!A:B,2,0)&amp;" "&amp;SUBSTITUTE(LOWER(LEFT(L1570,1))&amp;RIGHT(PROPER(L1570),LEN(L1570)-1),"_","")&amp;";",IF(ISNUMBER(Q1570),IF(R1570="R","@Entity@Table(name = ""reg_"&amp;LOWER(J1570)&amp;""")@XmlRootElement","")&amp;VLOOKUP(J1570,Blocos!D:I,6,0)&amp;Apoio!$E$1&amp;Y1570,""))</f>
        <v>@Campos(posicao = 1, tipo = 'C')@Column(name = "REG")private String reg;</v>
      </c>
      <c r="X1570" s="190" t="str">
        <f>IF(ISNUMBER(Q1570),COUNTIF(Blocos!G:G,J1570),"")</f>
        <v/>
      </c>
      <c r="Y1570" s="190" t="str">
        <f>IF(OR(X1570=0,X1570=""),"",VLOOKUP(SUMIFS(Blocos!A:A,Blocos!H:H,'EFD REGISTROS e Campos (2)'!X1570,Blocos!G:G,'EFD REGISTROS e Campos (2)'!J1570),Blocos!A:L,12,0))</f>
        <v/>
      </c>
      <c r="Z1570" s="190" t="str">
        <f>IF(ISNUMBER(Q1571),VLOOKUP(J1570,Blocos!D:G,4,0),"")</f>
        <v/>
      </c>
      <c r="AA1570" s="190" t="str">
        <f>IF(ISNUMBER(Q1570),CONCATENATE("CREATE TABLE ""reg_",LOWER(J1570),""" (""ID"" bigint NOT NULL AUTO_INCREMENT,  ""HASHFILE"" varchar(255) DEFAULT NULL, ""ID_PAI"" bigint NOT NULL,"),IF(Q1570="Campo",CONCATENATE("""",L1570,""" ",VLOOKUP(R1570,Apoio!A:C,3,0)),""))&amp;IF(Z1570="","",CONCATENATE("PRIMARY KEY (""ID""), KEY ""FK_reg_",LOWER(Z1570),"_ID_PAI"" (""ID_PAI""), CONSTRAINT ""FK_reg_",LOWER(Z1570),"_ID_PAI"" FOREIGN KEY (""ID_PAI"") REFERENCES ""reg_",LOWER(Z1570),""" (""ID"")) ENGINE=InnoDB AUTO_INCREMENT=105774 DEFAULT CHARSET=utf8mb4 COLLATE=utf8mb4_0900_ai_ci;"))</f>
        <v>"REG" varchar(255) DEFAULT NULL,</v>
      </c>
      <c r="AB1570" s="190" t="str">
        <f t="shared" si="175"/>
        <v>USE `efdicms`;SELECT `reg_d197`.`REG`,</v>
      </c>
    </row>
    <row r="1571" spans="1:28" ht="14.5" hidden="1" customHeight="1" x14ac:dyDescent="0.3">
      <c r="J1571" s="187" t="str">
        <f t="shared" si="173"/>
        <v>D197</v>
      </c>
      <c r="K1571" s="217">
        <v>2</v>
      </c>
      <c r="L1571" s="289" t="s">
        <v>1160</v>
      </c>
      <c r="M1571" s="182" t="s">
        <v>1161</v>
      </c>
      <c r="N1571" s="181" t="s">
        <v>27</v>
      </c>
      <c r="O1571" s="181" t="s">
        <v>1162</v>
      </c>
      <c r="P1571" s="181" t="s">
        <v>28</v>
      </c>
      <c r="Q1571" s="192" t="str">
        <f t="shared" si="174"/>
        <v>Campo</v>
      </c>
      <c r="R1571" s="192" t="s">
        <v>27</v>
      </c>
      <c r="S1571" s="191" t="str">
        <f t="shared" si="177"/>
        <v/>
      </c>
      <c r="T1571" s="192" t="str">
        <f t="shared" si="178"/>
        <v>&lt;campo posicao="2"&gt;
&lt;coluna&gt;COD_AJ&lt;/coluna&gt;
&lt;descricao&gt;Código do ajustes/benefício/incentivo, conforme tabela indicada no item 5.3.&lt;/descricao&gt;
&lt;tipo&gt;C&lt;/tipo&gt;
&lt;/campo&gt;</v>
      </c>
      <c r="U1571" s="192" t="str">
        <f t="shared" si="176"/>
        <v>&lt;campo posicao="2"&gt;
&lt;coluna&gt;COD_AJ&lt;/coluna&gt;
&lt;descricao&gt;Código do ajustes/benefício/incentivo, conforme tabela indicada no item 5.3.&lt;/descricao&gt;
&lt;tipo&gt;C&lt;/tipo&gt;
&lt;/campo&gt;</v>
      </c>
      <c r="V1571" s="192" t="str">
        <f t="shared" si="179"/>
        <v>{"Column3", "COD_AJ"},</v>
      </c>
      <c r="W1571" s="191" t="str">
        <f>IF(Q1571="Campo","@Campos(posicao = "&amp;K1571&amp;", tipo = '"&amp;R1571&amp;"')@Column(name = """&amp;L1571&amp;""")"&amp;IF(R1571="D","@Temporal(TemporalType.DATE)","")&amp;"private "&amp;VLOOKUP(TEXT(R1571,"@"),Apoio!A:B,2,0)&amp;" "&amp;SUBSTITUTE(LOWER(LEFT(L1571,1))&amp;RIGHT(PROPER(L1571),LEN(L1571)-1),"_","")&amp;";",IF(ISNUMBER(Q1571),IF(R1571="R","@Entity@Table(name = ""reg_"&amp;LOWER(J1571)&amp;""")@XmlRootElement","")&amp;VLOOKUP(J1571,Blocos!D:I,6,0)&amp;Apoio!$E$1&amp;Y1571,""))</f>
        <v>@Campos(posicao = 2, tipo = 'C')@Column(name = "COD_AJ")private String codAj;</v>
      </c>
      <c r="X1571" s="190" t="str">
        <f>IF(ISNUMBER(Q1571),COUNTIF(Blocos!G:G,J1571),"")</f>
        <v/>
      </c>
      <c r="Y1571" s="190" t="str">
        <f>IF(OR(X1571=0,X1571=""),"",VLOOKUP(SUMIFS(Blocos!A:A,Blocos!H:H,'EFD REGISTROS e Campos (2)'!X1571,Blocos!G:G,'EFD REGISTROS e Campos (2)'!J1571),Blocos!A:L,12,0))</f>
        <v/>
      </c>
      <c r="Z1571" s="190" t="str">
        <f>IF(ISNUMBER(Q1572),VLOOKUP(J1571,Blocos!D:G,4,0),"")</f>
        <v/>
      </c>
      <c r="AA1571" s="190" t="str">
        <f>IF(ISNUMBER(Q1571),CONCATENATE("CREATE TABLE ""reg_",LOWER(J1571),""" (""ID"" bigint NOT NULL AUTO_INCREMENT,  ""HASHFILE"" varchar(255) DEFAULT NULL, ""ID_PAI"" bigint NOT NULL,"),IF(Q1571="Campo",CONCATENATE("""",L1571,""" ",VLOOKUP(R1571,Apoio!A:C,3,0)),""))&amp;IF(Z1571="","",CONCATENATE("PRIMARY KEY (""ID""), KEY ""FK_reg_",LOWER(Z1571),"_ID_PAI"" (""ID_PAI""), CONSTRAINT ""FK_reg_",LOWER(Z1571),"_ID_PAI"" FOREIGN KEY (""ID_PAI"") REFERENCES ""reg_",LOWER(Z1571),""" (""ID"")) ENGINE=InnoDB AUTO_INCREMENT=105774 DEFAULT CHARSET=utf8mb4 COLLATE=utf8mb4_0900_ai_ci;"))</f>
        <v>"COD_AJ" varchar(255) DEFAULT NULL,</v>
      </c>
      <c r="AB1571" s="190" t="str">
        <f t="shared" si="175"/>
        <v>`reg_d197`.`COD_AJ`,</v>
      </c>
    </row>
    <row r="1572" spans="1:28" ht="14.5" hidden="1" customHeight="1" x14ac:dyDescent="0.3">
      <c r="J1572" s="187" t="str">
        <f t="shared" si="173"/>
        <v>D197</v>
      </c>
      <c r="K1572" s="218"/>
      <c r="L1572" s="233" t="s">
        <v>3991</v>
      </c>
      <c r="M1572" s="234" t="s">
        <v>1164</v>
      </c>
      <c r="N1572" s="235" t="s">
        <v>1165</v>
      </c>
      <c r="O1572" s="235"/>
      <c r="P1572" s="236" t="s">
        <v>1166</v>
      </c>
      <c r="Q1572" s="192" t="str">
        <f t="shared" si="174"/>
        <v/>
      </c>
      <c r="S1572" s="191" t="str">
        <f t="shared" si="177"/>
        <v/>
      </c>
      <c r="T1572" s="192" t="str">
        <f t="shared" si="178"/>
        <v/>
      </c>
      <c r="U1572" s="192" t="str">
        <f t="shared" si="176"/>
        <v/>
      </c>
      <c r="V1572" s="192" t="str">
        <f t="shared" si="179"/>
        <v/>
      </c>
      <c r="W1572" s="191" t="str">
        <f>IF(Q1572="Campo","@Campos(posicao = "&amp;K1572&amp;", tipo = '"&amp;R1572&amp;"')@Column(name = """&amp;L1572&amp;""")"&amp;IF(R1572="D","@Temporal(TemporalType.DATE)","")&amp;"private "&amp;VLOOKUP(TEXT(R1572,"@"),Apoio!A:B,2,0)&amp;" "&amp;SUBSTITUTE(LOWER(LEFT(L1572,1))&amp;RIGHT(PROPER(L1572),LEN(L1572)-1),"_","")&amp;";",IF(ISNUMBER(Q1572),IF(R1572="R","@Entity@Table(name = ""reg_"&amp;LOWER(J1572)&amp;""")@XmlRootElement","")&amp;VLOOKUP(J1572,Blocos!D:I,6,0)&amp;Apoio!$E$1&amp;Y1572,""))</f>
        <v/>
      </c>
      <c r="X1572" s="190" t="str">
        <f>IF(ISNUMBER(Q1572),COUNTIF(Blocos!G:G,J1572),"")</f>
        <v/>
      </c>
      <c r="Y1572" s="190" t="str">
        <f>IF(OR(X1572=0,X1572=""),"",VLOOKUP(SUMIFS(Blocos!A:A,Blocos!H:H,'EFD REGISTROS e Campos (2)'!X1572,Blocos!G:G,'EFD REGISTROS e Campos (2)'!J1572),Blocos!A:L,12,0))</f>
        <v/>
      </c>
      <c r="Z1572" s="190" t="str">
        <f>IF(ISNUMBER(Q1573),VLOOKUP(J1572,Blocos!D:G,4,0),"")</f>
        <v/>
      </c>
      <c r="AA1572" s="190" t="str">
        <f>IF(ISNUMBER(Q1572),CONCATENATE("CREATE TABLE ""reg_",LOWER(J1572),""" (""ID"" bigint NOT NULL AUTO_INCREMENT,  ""HASHFILE"" varchar(255) DEFAULT NULL, ""ID_PAI"" bigint NOT NULL,"),IF(Q1572="Campo",CONCATENATE("""",L1572,""" ",VLOOKUP(R1572,Apoio!A:C,3,0)),""))&amp;IF(Z1572="","",CONCATENATE("PRIMARY KEY (""ID""), KEY ""FK_reg_",LOWER(Z1572),"_ID_PAI"" (""ID_PAI""), CONSTRAINT ""FK_reg_",LOWER(Z1572),"_ID_PAI"" FOREIGN KEY (""ID_PAI"") REFERENCES ""reg_",LOWER(Z1572),""" (""ID"")) ENGINE=InnoDB AUTO_INCREMENT=105774 DEFAULT CHARSET=utf8mb4 COLLATE=utf8mb4_0900_ai_ci;"))</f>
        <v/>
      </c>
      <c r="AB1572" s="190" t="str">
        <f t="shared" si="175"/>
        <v/>
      </c>
    </row>
    <row r="1573" spans="1:28" ht="14.5" hidden="1" customHeight="1" x14ac:dyDescent="0.3">
      <c r="J1573" s="187" t="str">
        <f t="shared" si="173"/>
        <v>D197</v>
      </c>
      <c r="K1573" s="218"/>
      <c r="L1573" s="237" t="s">
        <v>1167</v>
      </c>
      <c r="M1573" s="184" t="s">
        <v>1168</v>
      </c>
      <c r="N1573" s="238">
        <v>39814</v>
      </c>
      <c r="O1573" s="238"/>
      <c r="P1573" s="238">
        <v>42004</v>
      </c>
      <c r="Q1573" s="192" t="str">
        <f t="shared" si="174"/>
        <v/>
      </c>
      <c r="S1573" s="191" t="str">
        <f t="shared" si="177"/>
        <v/>
      </c>
      <c r="T1573" s="192" t="str">
        <f t="shared" si="178"/>
        <v/>
      </c>
      <c r="U1573" s="192" t="str">
        <f t="shared" si="176"/>
        <v/>
      </c>
      <c r="V1573" s="192" t="str">
        <f t="shared" si="179"/>
        <v/>
      </c>
      <c r="W1573" s="191" t="str">
        <f>IF(Q1573="Campo","@Campos(posicao = "&amp;K1573&amp;", tipo = '"&amp;R1573&amp;"')@Column(name = """&amp;L1573&amp;""")"&amp;IF(R1573="D","@Temporal(TemporalType.DATE)","")&amp;"private "&amp;VLOOKUP(TEXT(R1573,"@"),Apoio!A:B,2,0)&amp;" "&amp;SUBSTITUTE(LOWER(LEFT(L1573,1))&amp;RIGHT(PROPER(L1573),LEN(L1573)-1),"_","")&amp;";",IF(ISNUMBER(Q1573),IF(R1573="R","@Entity@Table(name = ""reg_"&amp;LOWER(J1573)&amp;""")@XmlRootElement","")&amp;VLOOKUP(J1573,Blocos!D:I,6,0)&amp;Apoio!$E$1&amp;Y1573,""))</f>
        <v/>
      </c>
      <c r="X1573" s="190" t="str">
        <f>IF(ISNUMBER(Q1573),COUNTIF(Blocos!G:G,J1573),"")</f>
        <v/>
      </c>
      <c r="Y1573" s="190" t="str">
        <f>IF(OR(X1573=0,X1573=""),"",VLOOKUP(SUMIFS(Blocos!A:A,Blocos!H:H,'EFD REGISTROS e Campos (2)'!X1573,Blocos!G:G,'EFD REGISTROS e Campos (2)'!J1573),Blocos!A:L,12,0))</f>
        <v/>
      </c>
      <c r="Z1573" s="190" t="str">
        <f>IF(ISNUMBER(Q1574),VLOOKUP(J1573,Blocos!D:G,4,0),"")</f>
        <v/>
      </c>
      <c r="AA1573" s="190" t="str">
        <f>IF(ISNUMBER(Q1573),CONCATENATE("CREATE TABLE ""reg_",LOWER(J1573),""" (""ID"" bigint NOT NULL AUTO_INCREMENT,  ""HASHFILE"" varchar(255) DEFAULT NULL, ""ID_PAI"" bigint NOT NULL,"),IF(Q1573="Campo",CONCATENATE("""",L1573,""" ",VLOOKUP(R1573,Apoio!A:C,3,0)),""))&amp;IF(Z1573="","",CONCATENATE("PRIMARY KEY (""ID""), KEY ""FK_reg_",LOWER(Z1573),"_ID_PAI"" (""ID_PAI""), CONSTRAINT ""FK_reg_",LOWER(Z1573),"_ID_PAI"" FOREIGN KEY (""ID_PAI"") REFERENCES ""reg_",LOWER(Z1573),""" (""ID"")) ENGINE=InnoDB AUTO_INCREMENT=105774 DEFAULT CHARSET=utf8mb4 COLLATE=utf8mb4_0900_ai_ci;"))</f>
        <v/>
      </c>
      <c r="AB1573" s="190" t="str">
        <f t="shared" si="175"/>
        <v/>
      </c>
    </row>
    <row r="1574" spans="1:28" ht="14.5" hidden="1" customHeight="1" x14ac:dyDescent="0.3">
      <c r="J1574" s="187" t="str">
        <f t="shared" si="173"/>
        <v>D197</v>
      </c>
      <c r="K1574" s="218"/>
      <c r="L1574" s="237" t="s">
        <v>1169</v>
      </c>
      <c r="M1574" s="184" t="s">
        <v>1170</v>
      </c>
      <c r="N1574" s="238">
        <v>39814</v>
      </c>
      <c r="O1574" s="238"/>
      <c r="P1574" s="238"/>
      <c r="Q1574" s="192" t="str">
        <f t="shared" si="174"/>
        <v/>
      </c>
      <c r="S1574" s="191" t="str">
        <f t="shared" si="177"/>
        <v/>
      </c>
      <c r="T1574" s="192" t="str">
        <f t="shared" si="178"/>
        <v/>
      </c>
      <c r="U1574" s="192" t="str">
        <f t="shared" si="176"/>
        <v/>
      </c>
      <c r="V1574" s="192" t="str">
        <f t="shared" si="179"/>
        <v/>
      </c>
      <c r="W1574" s="191" t="str">
        <f>IF(Q1574="Campo","@Campos(posicao = "&amp;K1574&amp;", tipo = '"&amp;R1574&amp;"')@Column(name = """&amp;L1574&amp;""")"&amp;IF(R1574="D","@Temporal(TemporalType.DATE)","")&amp;"private "&amp;VLOOKUP(TEXT(R1574,"@"),Apoio!A:B,2,0)&amp;" "&amp;SUBSTITUTE(LOWER(LEFT(L1574,1))&amp;RIGHT(PROPER(L1574),LEN(L1574)-1),"_","")&amp;";",IF(ISNUMBER(Q1574),IF(R1574="R","@Entity@Table(name = ""reg_"&amp;LOWER(J1574)&amp;""")@XmlRootElement","")&amp;VLOOKUP(J1574,Blocos!D:I,6,0)&amp;Apoio!$E$1&amp;Y1574,""))</f>
        <v/>
      </c>
      <c r="X1574" s="190" t="str">
        <f>IF(ISNUMBER(Q1574),COUNTIF(Blocos!G:G,J1574),"")</f>
        <v/>
      </c>
      <c r="Y1574" s="190" t="str">
        <f>IF(OR(X1574=0,X1574=""),"",VLOOKUP(SUMIFS(Blocos!A:A,Blocos!H:H,'EFD REGISTROS e Campos (2)'!X1574,Blocos!G:G,'EFD REGISTROS e Campos (2)'!J1574),Blocos!A:L,12,0))</f>
        <v/>
      </c>
      <c r="Z1574" s="190" t="str">
        <f>IF(ISNUMBER(Q1575),VLOOKUP(J1574,Blocos!D:G,4,0),"")</f>
        <v/>
      </c>
      <c r="AA1574" s="190" t="str">
        <f>IF(ISNUMBER(Q1574),CONCATENATE("CREATE TABLE ""reg_",LOWER(J1574),""" (""ID"" bigint NOT NULL AUTO_INCREMENT,  ""HASHFILE"" varchar(255) DEFAULT NULL, ""ID_PAI"" bigint NOT NULL,"),IF(Q1574="Campo",CONCATENATE("""",L1574,""" ",VLOOKUP(R1574,Apoio!A:C,3,0)),""))&amp;IF(Z1574="","",CONCATENATE("PRIMARY KEY (""ID""), KEY ""FK_reg_",LOWER(Z1574),"_ID_PAI"" (""ID_PAI""), CONSTRAINT ""FK_reg_",LOWER(Z1574),"_ID_PAI"" FOREIGN KEY (""ID_PAI"") REFERENCES ""reg_",LOWER(Z1574),""" (""ID"")) ENGINE=InnoDB AUTO_INCREMENT=105774 DEFAULT CHARSET=utf8mb4 COLLATE=utf8mb4_0900_ai_ci;"))</f>
        <v/>
      </c>
      <c r="AB1574" s="190" t="str">
        <f t="shared" si="175"/>
        <v/>
      </c>
    </row>
    <row r="1575" spans="1:28" ht="14.5" hidden="1" customHeight="1" x14ac:dyDescent="0.3">
      <c r="J1575" s="187" t="str">
        <f t="shared" si="173"/>
        <v>D197</v>
      </c>
      <c r="K1575" s="218"/>
      <c r="L1575" s="237" t="s">
        <v>1171</v>
      </c>
      <c r="M1575" s="184" t="s">
        <v>1172</v>
      </c>
      <c r="N1575" s="238">
        <v>39814</v>
      </c>
      <c r="O1575" s="238"/>
      <c r="P1575" s="238">
        <v>42216</v>
      </c>
      <c r="Q1575" s="192" t="str">
        <f t="shared" si="174"/>
        <v/>
      </c>
      <c r="S1575" s="191" t="str">
        <f t="shared" si="177"/>
        <v/>
      </c>
      <c r="T1575" s="192" t="str">
        <f t="shared" si="178"/>
        <v/>
      </c>
      <c r="U1575" s="192" t="str">
        <f t="shared" si="176"/>
        <v/>
      </c>
      <c r="V1575" s="192" t="str">
        <f t="shared" si="179"/>
        <v/>
      </c>
      <c r="W1575" s="191" t="str">
        <f>IF(Q1575="Campo","@Campos(posicao = "&amp;K1575&amp;", tipo = '"&amp;R1575&amp;"')@Column(name = """&amp;L1575&amp;""")"&amp;IF(R1575="D","@Temporal(TemporalType.DATE)","")&amp;"private "&amp;VLOOKUP(TEXT(R1575,"@"),Apoio!A:B,2,0)&amp;" "&amp;SUBSTITUTE(LOWER(LEFT(L1575,1))&amp;RIGHT(PROPER(L1575),LEN(L1575)-1),"_","")&amp;";",IF(ISNUMBER(Q1575),IF(R1575="R","@Entity@Table(name = ""reg_"&amp;LOWER(J1575)&amp;""")@XmlRootElement","")&amp;VLOOKUP(J1575,Blocos!D:I,6,0)&amp;Apoio!$E$1&amp;Y1575,""))</f>
        <v/>
      </c>
      <c r="X1575" s="190" t="str">
        <f>IF(ISNUMBER(Q1575),COUNTIF(Blocos!G:G,J1575),"")</f>
        <v/>
      </c>
      <c r="Y1575" s="190" t="str">
        <f>IF(OR(X1575=0,X1575=""),"",VLOOKUP(SUMIFS(Blocos!A:A,Blocos!H:H,'EFD REGISTROS e Campos (2)'!X1575,Blocos!G:G,'EFD REGISTROS e Campos (2)'!J1575),Blocos!A:L,12,0))</f>
        <v/>
      </c>
      <c r="Z1575" s="190" t="str">
        <f>IF(ISNUMBER(Q1576),VLOOKUP(J1575,Blocos!D:G,4,0),"")</f>
        <v/>
      </c>
      <c r="AA1575" s="190" t="str">
        <f>IF(ISNUMBER(Q1575),CONCATENATE("CREATE TABLE ""reg_",LOWER(J1575),""" (""ID"" bigint NOT NULL AUTO_INCREMENT,  ""HASHFILE"" varchar(255) DEFAULT NULL, ""ID_PAI"" bigint NOT NULL,"),IF(Q1575="Campo",CONCATENATE("""",L1575,""" ",VLOOKUP(R1575,Apoio!A:C,3,0)),""))&amp;IF(Z1575="","",CONCATENATE("PRIMARY KEY (""ID""), KEY ""FK_reg_",LOWER(Z1575),"_ID_PAI"" (""ID_PAI""), CONSTRAINT ""FK_reg_",LOWER(Z1575),"_ID_PAI"" FOREIGN KEY (""ID_PAI"") REFERENCES ""reg_",LOWER(Z1575),""" (""ID"")) ENGINE=InnoDB AUTO_INCREMENT=105774 DEFAULT CHARSET=utf8mb4 COLLATE=utf8mb4_0900_ai_ci;"))</f>
        <v/>
      </c>
      <c r="AB1575" s="190" t="str">
        <f t="shared" si="175"/>
        <v/>
      </c>
    </row>
    <row r="1576" spans="1:28" ht="14.5" hidden="1" customHeight="1" x14ac:dyDescent="0.3">
      <c r="J1576" s="187" t="str">
        <f t="shared" si="173"/>
        <v>D197</v>
      </c>
      <c r="K1576" s="218"/>
      <c r="L1576" s="237" t="s">
        <v>1173</v>
      </c>
      <c r="M1576" s="184" t="s">
        <v>1174</v>
      </c>
      <c r="N1576" s="238">
        <v>41456</v>
      </c>
      <c r="O1576" s="238"/>
      <c r="P1576" s="238"/>
      <c r="Q1576" s="192" t="str">
        <f t="shared" si="174"/>
        <v/>
      </c>
      <c r="S1576" s="191" t="str">
        <f t="shared" si="177"/>
        <v/>
      </c>
      <c r="T1576" s="192" t="str">
        <f t="shared" si="178"/>
        <v/>
      </c>
      <c r="U1576" s="192" t="str">
        <f t="shared" si="176"/>
        <v/>
      </c>
      <c r="V1576" s="192" t="str">
        <f t="shared" si="179"/>
        <v/>
      </c>
      <c r="W1576" s="191" t="str">
        <f>IF(Q1576="Campo","@Campos(posicao = "&amp;K1576&amp;", tipo = '"&amp;R1576&amp;"')@Column(name = """&amp;L1576&amp;""")"&amp;IF(R1576="D","@Temporal(TemporalType.DATE)","")&amp;"private "&amp;VLOOKUP(TEXT(R1576,"@"),Apoio!A:B,2,0)&amp;" "&amp;SUBSTITUTE(LOWER(LEFT(L1576,1))&amp;RIGHT(PROPER(L1576),LEN(L1576)-1),"_","")&amp;";",IF(ISNUMBER(Q1576),IF(R1576="R","@Entity@Table(name = ""reg_"&amp;LOWER(J1576)&amp;""")@XmlRootElement","")&amp;VLOOKUP(J1576,Blocos!D:I,6,0)&amp;Apoio!$E$1&amp;Y1576,""))</f>
        <v/>
      </c>
      <c r="X1576" s="190" t="str">
        <f>IF(ISNUMBER(Q1576),COUNTIF(Blocos!G:G,J1576),"")</f>
        <v/>
      </c>
      <c r="Y1576" s="190" t="str">
        <f>IF(OR(X1576=0,X1576=""),"",VLOOKUP(SUMIFS(Blocos!A:A,Blocos!H:H,'EFD REGISTROS e Campos (2)'!X1576,Blocos!G:G,'EFD REGISTROS e Campos (2)'!J1576),Blocos!A:L,12,0))</f>
        <v/>
      </c>
      <c r="Z1576" s="190" t="str">
        <f>IF(ISNUMBER(Q1577),VLOOKUP(J1576,Blocos!D:G,4,0),"")</f>
        <v/>
      </c>
      <c r="AA1576" s="190" t="str">
        <f>IF(ISNUMBER(Q1576),CONCATENATE("CREATE TABLE ""reg_",LOWER(J1576),""" (""ID"" bigint NOT NULL AUTO_INCREMENT,  ""HASHFILE"" varchar(255) DEFAULT NULL, ""ID_PAI"" bigint NOT NULL,"),IF(Q1576="Campo",CONCATENATE("""",L1576,""" ",VLOOKUP(R1576,Apoio!A:C,3,0)),""))&amp;IF(Z1576="","",CONCATENATE("PRIMARY KEY (""ID""), KEY ""FK_reg_",LOWER(Z1576),"_ID_PAI"" (""ID_PAI""), CONSTRAINT ""FK_reg_",LOWER(Z1576),"_ID_PAI"" FOREIGN KEY (""ID_PAI"") REFERENCES ""reg_",LOWER(Z1576),""" (""ID"")) ENGINE=InnoDB AUTO_INCREMENT=105774 DEFAULT CHARSET=utf8mb4 COLLATE=utf8mb4_0900_ai_ci;"))</f>
        <v/>
      </c>
      <c r="AB1576" s="190" t="str">
        <f t="shared" si="175"/>
        <v/>
      </c>
    </row>
    <row r="1577" spans="1:28" ht="14.5" hidden="1" customHeight="1" x14ac:dyDescent="0.3">
      <c r="J1577" s="187" t="str">
        <f t="shared" si="173"/>
        <v>D197</v>
      </c>
      <c r="K1577" s="218"/>
      <c r="L1577" s="237" t="s">
        <v>1175</v>
      </c>
      <c r="M1577" s="184" t="s">
        <v>1176</v>
      </c>
      <c r="N1577" s="238">
        <v>39814</v>
      </c>
      <c r="O1577" s="238"/>
      <c r="P1577" s="238"/>
      <c r="Q1577" s="192" t="str">
        <f t="shared" si="174"/>
        <v/>
      </c>
      <c r="S1577" s="191" t="str">
        <f t="shared" si="177"/>
        <v/>
      </c>
      <c r="T1577" s="192" t="str">
        <f t="shared" si="178"/>
        <v/>
      </c>
      <c r="U1577" s="192" t="str">
        <f t="shared" si="176"/>
        <v/>
      </c>
      <c r="V1577" s="192" t="str">
        <f t="shared" si="179"/>
        <v/>
      </c>
      <c r="W1577" s="191" t="str">
        <f>IF(Q1577="Campo","@Campos(posicao = "&amp;K1577&amp;", tipo = '"&amp;R1577&amp;"')@Column(name = """&amp;L1577&amp;""")"&amp;IF(R1577="D","@Temporal(TemporalType.DATE)","")&amp;"private "&amp;VLOOKUP(TEXT(R1577,"@"),Apoio!A:B,2,0)&amp;" "&amp;SUBSTITUTE(LOWER(LEFT(L1577,1))&amp;RIGHT(PROPER(L1577),LEN(L1577)-1),"_","")&amp;";",IF(ISNUMBER(Q1577),IF(R1577="R","@Entity@Table(name = ""reg_"&amp;LOWER(J1577)&amp;""")@XmlRootElement","")&amp;VLOOKUP(J1577,Blocos!D:I,6,0)&amp;Apoio!$E$1&amp;Y1577,""))</f>
        <v/>
      </c>
      <c r="X1577" s="190" t="str">
        <f>IF(ISNUMBER(Q1577),COUNTIF(Blocos!G:G,J1577),"")</f>
        <v/>
      </c>
      <c r="Y1577" s="190" t="str">
        <f>IF(OR(X1577=0,X1577=""),"",VLOOKUP(SUMIFS(Blocos!A:A,Blocos!H:H,'EFD REGISTROS e Campos (2)'!X1577,Blocos!G:G,'EFD REGISTROS e Campos (2)'!J1577),Blocos!A:L,12,0))</f>
        <v/>
      </c>
      <c r="Z1577" s="190" t="str">
        <f>IF(ISNUMBER(Q1578),VLOOKUP(J1577,Blocos!D:G,4,0),"")</f>
        <v/>
      </c>
      <c r="AA1577" s="190" t="str">
        <f>IF(ISNUMBER(Q1577),CONCATENATE("CREATE TABLE ""reg_",LOWER(J1577),""" (""ID"" bigint NOT NULL AUTO_INCREMENT,  ""HASHFILE"" varchar(255) DEFAULT NULL, ""ID_PAI"" bigint NOT NULL,"),IF(Q1577="Campo",CONCATENATE("""",L1577,""" ",VLOOKUP(R1577,Apoio!A:C,3,0)),""))&amp;IF(Z1577="","",CONCATENATE("PRIMARY KEY (""ID""), KEY ""FK_reg_",LOWER(Z1577),"_ID_PAI"" (""ID_PAI""), CONSTRAINT ""FK_reg_",LOWER(Z1577),"_ID_PAI"" FOREIGN KEY (""ID_PAI"") REFERENCES ""reg_",LOWER(Z1577),""" (""ID"")) ENGINE=InnoDB AUTO_INCREMENT=105774 DEFAULT CHARSET=utf8mb4 COLLATE=utf8mb4_0900_ai_ci;"))</f>
        <v/>
      </c>
      <c r="AB1577" s="190" t="str">
        <f t="shared" si="175"/>
        <v/>
      </c>
    </row>
    <row r="1578" spans="1:28" ht="14.5" hidden="1" customHeight="1" x14ac:dyDescent="0.3">
      <c r="J1578" s="187" t="str">
        <f t="shared" si="173"/>
        <v>D197</v>
      </c>
      <c r="K1578" s="218"/>
      <c r="L1578" s="237" t="s">
        <v>1177</v>
      </c>
      <c r="M1578" s="184" t="s">
        <v>1178</v>
      </c>
      <c r="N1578" s="238">
        <v>43282</v>
      </c>
      <c r="O1578" s="238"/>
      <c r="P1578" s="239"/>
      <c r="Q1578" s="192" t="str">
        <f t="shared" si="174"/>
        <v/>
      </c>
      <c r="S1578" s="191" t="str">
        <f t="shared" si="177"/>
        <v/>
      </c>
      <c r="T1578" s="192" t="str">
        <f t="shared" si="178"/>
        <v/>
      </c>
      <c r="U1578" s="192" t="str">
        <f t="shared" si="176"/>
        <v/>
      </c>
      <c r="V1578" s="192" t="str">
        <f t="shared" si="179"/>
        <v/>
      </c>
      <c r="W1578" s="191" t="str">
        <f>IF(Q1578="Campo","@Campos(posicao = "&amp;K1578&amp;", tipo = '"&amp;R1578&amp;"')@Column(name = """&amp;L1578&amp;""")"&amp;IF(R1578="D","@Temporal(TemporalType.DATE)","")&amp;"private "&amp;VLOOKUP(TEXT(R1578,"@"),Apoio!A:B,2,0)&amp;" "&amp;SUBSTITUTE(LOWER(LEFT(L1578,1))&amp;RIGHT(PROPER(L1578),LEN(L1578)-1),"_","")&amp;";",IF(ISNUMBER(Q1578),IF(R1578="R","@Entity@Table(name = ""reg_"&amp;LOWER(J1578)&amp;""")@XmlRootElement","")&amp;VLOOKUP(J1578,Blocos!D:I,6,0)&amp;Apoio!$E$1&amp;Y1578,""))</f>
        <v/>
      </c>
      <c r="X1578" s="190" t="str">
        <f>IF(ISNUMBER(Q1578),COUNTIF(Blocos!G:G,J1578),"")</f>
        <v/>
      </c>
      <c r="Y1578" s="190" t="str">
        <f>IF(OR(X1578=0,X1578=""),"",VLOOKUP(SUMIFS(Blocos!A:A,Blocos!H:H,'EFD REGISTROS e Campos (2)'!X1578,Blocos!G:G,'EFD REGISTROS e Campos (2)'!J1578),Blocos!A:L,12,0))</f>
        <v/>
      </c>
      <c r="Z1578" s="190" t="str">
        <f>IF(ISNUMBER(Q1579),VLOOKUP(J1578,Blocos!D:G,4,0),"")</f>
        <v/>
      </c>
      <c r="AA1578" s="190" t="str">
        <f>IF(ISNUMBER(Q1578),CONCATENATE("CREATE TABLE ""reg_",LOWER(J1578),""" (""ID"" bigint NOT NULL AUTO_INCREMENT,  ""HASHFILE"" varchar(255) DEFAULT NULL, ""ID_PAI"" bigint NOT NULL,"),IF(Q1578="Campo",CONCATENATE("""",L1578,""" ",VLOOKUP(R1578,Apoio!A:C,3,0)),""))&amp;IF(Z1578="","",CONCATENATE("PRIMARY KEY (""ID""), KEY ""FK_reg_",LOWER(Z1578),"_ID_PAI"" (""ID_PAI""), CONSTRAINT ""FK_reg_",LOWER(Z1578),"_ID_PAI"" FOREIGN KEY (""ID_PAI"") REFERENCES ""reg_",LOWER(Z1578),""" (""ID"")) ENGINE=InnoDB AUTO_INCREMENT=105774 DEFAULT CHARSET=utf8mb4 COLLATE=utf8mb4_0900_ai_ci;"))</f>
        <v/>
      </c>
      <c r="AB1578" s="190" t="str">
        <f t="shared" si="175"/>
        <v/>
      </c>
    </row>
    <row r="1579" spans="1:28" ht="14.5" hidden="1" customHeight="1" x14ac:dyDescent="0.3">
      <c r="J1579" s="187" t="str">
        <f t="shared" si="173"/>
        <v>D197</v>
      </c>
      <c r="K1579" s="218"/>
      <c r="L1579" s="237" t="s">
        <v>1179</v>
      </c>
      <c r="M1579" s="184" t="s">
        <v>1180</v>
      </c>
      <c r="N1579" s="238">
        <v>42186</v>
      </c>
      <c r="O1579" s="238"/>
      <c r="P1579" s="238"/>
      <c r="Q1579" s="192" t="str">
        <f t="shared" si="174"/>
        <v/>
      </c>
      <c r="S1579" s="191" t="str">
        <f t="shared" si="177"/>
        <v/>
      </c>
      <c r="T1579" s="192" t="str">
        <f t="shared" si="178"/>
        <v/>
      </c>
      <c r="U1579" s="192" t="str">
        <f t="shared" si="176"/>
        <v/>
      </c>
      <c r="V1579" s="192" t="str">
        <f t="shared" si="179"/>
        <v/>
      </c>
      <c r="W1579" s="191" t="str">
        <f>IF(Q1579="Campo","@Campos(posicao = "&amp;K1579&amp;", tipo = '"&amp;R1579&amp;"')@Column(name = """&amp;L1579&amp;""")"&amp;IF(R1579="D","@Temporal(TemporalType.DATE)","")&amp;"private "&amp;VLOOKUP(TEXT(R1579,"@"),Apoio!A:B,2,0)&amp;" "&amp;SUBSTITUTE(LOWER(LEFT(L1579,1))&amp;RIGHT(PROPER(L1579),LEN(L1579)-1),"_","")&amp;";",IF(ISNUMBER(Q1579),IF(R1579="R","@Entity@Table(name = ""reg_"&amp;LOWER(J1579)&amp;""")@XmlRootElement","")&amp;VLOOKUP(J1579,Blocos!D:I,6,0)&amp;Apoio!$E$1&amp;Y1579,""))</f>
        <v/>
      </c>
      <c r="X1579" s="190" t="str">
        <f>IF(ISNUMBER(Q1579),COUNTIF(Blocos!G:G,J1579),"")</f>
        <v/>
      </c>
      <c r="Y1579" s="190" t="str">
        <f>IF(OR(X1579=0,X1579=""),"",VLOOKUP(SUMIFS(Blocos!A:A,Blocos!H:H,'EFD REGISTROS e Campos (2)'!X1579,Blocos!G:G,'EFD REGISTROS e Campos (2)'!J1579),Blocos!A:L,12,0))</f>
        <v/>
      </c>
      <c r="Z1579" s="190" t="str">
        <f>IF(ISNUMBER(Q1580),VLOOKUP(J1579,Blocos!D:G,4,0),"")</f>
        <v/>
      </c>
      <c r="AA1579" s="190" t="str">
        <f>IF(ISNUMBER(Q1579),CONCATENATE("CREATE TABLE ""reg_",LOWER(J1579),""" (""ID"" bigint NOT NULL AUTO_INCREMENT,  ""HASHFILE"" varchar(255) DEFAULT NULL, ""ID_PAI"" bigint NOT NULL,"),IF(Q1579="Campo",CONCATENATE("""",L1579,""" ",VLOOKUP(R1579,Apoio!A:C,3,0)),""))&amp;IF(Z1579="","",CONCATENATE("PRIMARY KEY (""ID""), KEY ""FK_reg_",LOWER(Z1579),"_ID_PAI"" (""ID_PAI""), CONSTRAINT ""FK_reg_",LOWER(Z1579),"_ID_PAI"" FOREIGN KEY (""ID_PAI"") REFERENCES ""reg_",LOWER(Z1579),""" (""ID"")) ENGINE=InnoDB AUTO_INCREMENT=105774 DEFAULT CHARSET=utf8mb4 COLLATE=utf8mb4_0900_ai_ci;"))</f>
        <v/>
      </c>
      <c r="AB1579" s="190" t="str">
        <f t="shared" si="175"/>
        <v/>
      </c>
    </row>
    <row r="1580" spans="1:28" ht="14.5" hidden="1" customHeight="1" x14ac:dyDescent="0.3">
      <c r="J1580" s="187" t="str">
        <f t="shared" si="173"/>
        <v>D197</v>
      </c>
      <c r="K1580" s="218"/>
      <c r="L1580" s="237" t="s">
        <v>1181</v>
      </c>
      <c r="M1580" s="184" t="s">
        <v>1182</v>
      </c>
      <c r="N1580" s="238">
        <v>42186</v>
      </c>
      <c r="O1580" s="238"/>
      <c r="P1580" s="238"/>
      <c r="Q1580" s="192" t="str">
        <f t="shared" si="174"/>
        <v/>
      </c>
      <c r="S1580" s="191" t="str">
        <f t="shared" si="177"/>
        <v/>
      </c>
      <c r="T1580" s="192" t="str">
        <f t="shared" si="178"/>
        <v/>
      </c>
      <c r="U1580" s="192" t="str">
        <f t="shared" si="176"/>
        <v/>
      </c>
      <c r="V1580" s="192" t="str">
        <f t="shared" si="179"/>
        <v/>
      </c>
      <c r="W1580" s="191" t="str">
        <f>IF(Q1580="Campo","@Campos(posicao = "&amp;K1580&amp;", tipo = '"&amp;R1580&amp;"')@Column(name = """&amp;L1580&amp;""")"&amp;IF(R1580="D","@Temporal(TemporalType.DATE)","")&amp;"private "&amp;VLOOKUP(TEXT(R1580,"@"),Apoio!A:B,2,0)&amp;" "&amp;SUBSTITUTE(LOWER(LEFT(L1580,1))&amp;RIGHT(PROPER(L1580),LEN(L1580)-1),"_","")&amp;";",IF(ISNUMBER(Q1580),IF(R1580="R","@Entity@Table(name = ""reg_"&amp;LOWER(J1580)&amp;""")@XmlRootElement","")&amp;VLOOKUP(J1580,Blocos!D:I,6,0)&amp;Apoio!$E$1&amp;Y1580,""))</f>
        <v/>
      </c>
      <c r="X1580" s="190" t="str">
        <f>IF(ISNUMBER(Q1580),COUNTIF(Blocos!G:G,J1580),"")</f>
        <v/>
      </c>
      <c r="Y1580" s="190" t="str">
        <f>IF(OR(X1580=0,X1580=""),"",VLOOKUP(SUMIFS(Blocos!A:A,Blocos!H:H,'EFD REGISTROS e Campos (2)'!X1580,Blocos!G:G,'EFD REGISTROS e Campos (2)'!J1580),Blocos!A:L,12,0))</f>
        <v/>
      </c>
      <c r="Z1580" s="190" t="str">
        <f>IF(ISNUMBER(Q1581),VLOOKUP(J1580,Blocos!D:G,4,0),"")</f>
        <v/>
      </c>
      <c r="AA1580" s="190" t="str">
        <f>IF(ISNUMBER(Q1580),CONCATENATE("CREATE TABLE ""reg_",LOWER(J1580),""" (""ID"" bigint NOT NULL AUTO_INCREMENT,  ""HASHFILE"" varchar(255) DEFAULT NULL, ""ID_PAI"" bigint NOT NULL,"),IF(Q1580="Campo",CONCATENATE("""",L1580,""" ",VLOOKUP(R1580,Apoio!A:C,3,0)),""))&amp;IF(Z1580="","",CONCATENATE("PRIMARY KEY (""ID""), KEY ""FK_reg_",LOWER(Z1580),"_ID_PAI"" (""ID_PAI""), CONSTRAINT ""FK_reg_",LOWER(Z1580),"_ID_PAI"" FOREIGN KEY (""ID_PAI"") REFERENCES ""reg_",LOWER(Z1580),""" (""ID"")) ENGINE=InnoDB AUTO_INCREMENT=105774 DEFAULT CHARSET=utf8mb4 COLLATE=utf8mb4_0900_ai_ci;"))</f>
        <v/>
      </c>
      <c r="AB1580" s="190" t="str">
        <f t="shared" si="175"/>
        <v/>
      </c>
    </row>
    <row r="1581" spans="1:28" ht="14.5" hidden="1" customHeight="1" x14ac:dyDescent="0.3">
      <c r="J1581" s="187" t="str">
        <f t="shared" si="173"/>
        <v>D197</v>
      </c>
      <c r="K1581" s="218"/>
      <c r="L1581" s="237" t="s">
        <v>1183</v>
      </c>
      <c r="M1581" s="184" t="s">
        <v>1184</v>
      </c>
      <c r="N1581" s="238">
        <v>42278</v>
      </c>
      <c r="O1581" s="238"/>
      <c r="P1581" s="238"/>
      <c r="Q1581" s="192" t="str">
        <f t="shared" si="174"/>
        <v/>
      </c>
      <c r="S1581" s="191" t="str">
        <f t="shared" si="177"/>
        <v/>
      </c>
      <c r="T1581" s="192" t="str">
        <f t="shared" si="178"/>
        <v/>
      </c>
      <c r="U1581" s="192" t="str">
        <f t="shared" si="176"/>
        <v/>
      </c>
      <c r="V1581" s="192" t="str">
        <f t="shared" si="179"/>
        <v/>
      </c>
      <c r="W1581" s="191" t="str">
        <f>IF(Q1581="Campo","@Campos(posicao = "&amp;K1581&amp;", tipo = '"&amp;R1581&amp;"')@Column(name = """&amp;L1581&amp;""")"&amp;IF(R1581="D","@Temporal(TemporalType.DATE)","")&amp;"private "&amp;VLOOKUP(TEXT(R1581,"@"),Apoio!A:B,2,0)&amp;" "&amp;SUBSTITUTE(LOWER(LEFT(L1581,1))&amp;RIGHT(PROPER(L1581),LEN(L1581)-1),"_","")&amp;";",IF(ISNUMBER(Q1581),IF(R1581="R","@Entity@Table(name = ""reg_"&amp;LOWER(J1581)&amp;""")@XmlRootElement","")&amp;VLOOKUP(J1581,Blocos!D:I,6,0)&amp;Apoio!$E$1&amp;Y1581,""))</f>
        <v/>
      </c>
      <c r="X1581" s="190" t="str">
        <f>IF(ISNUMBER(Q1581),COUNTIF(Blocos!G:G,J1581),"")</f>
        <v/>
      </c>
      <c r="Y1581" s="190" t="str">
        <f>IF(OR(X1581=0,X1581=""),"",VLOOKUP(SUMIFS(Blocos!A:A,Blocos!H:H,'EFD REGISTROS e Campos (2)'!X1581,Blocos!G:G,'EFD REGISTROS e Campos (2)'!J1581),Blocos!A:L,12,0))</f>
        <v/>
      </c>
      <c r="Z1581" s="190" t="str">
        <f>IF(ISNUMBER(Q1582),VLOOKUP(J1581,Blocos!D:G,4,0),"")</f>
        <v/>
      </c>
      <c r="AA1581" s="190" t="str">
        <f>IF(ISNUMBER(Q1581),CONCATENATE("CREATE TABLE ""reg_",LOWER(J1581),""" (""ID"" bigint NOT NULL AUTO_INCREMENT,  ""HASHFILE"" varchar(255) DEFAULT NULL, ""ID_PAI"" bigint NOT NULL,"),IF(Q1581="Campo",CONCATENATE("""",L1581,""" ",VLOOKUP(R1581,Apoio!A:C,3,0)),""))&amp;IF(Z1581="","",CONCATENATE("PRIMARY KEY (""ID""), KEY ""FK_reg_",LOWER(Z1581),"_ID_PAI"" (""ID_PAI""), CONSTRAINT ""FK_reg_",LOWER(Z1581),"_ID_PAI"" FOREIGN KEY (""ID_PAI"") REFERENCES ""reg_",LOWER(Z1581),""" (""ID"")) ENGINE=InnoDB AUTO_INCREMENT=105774 DEFAULT CHARSET=utf8mb4 COLLATE=utf8mb4_0900_ai_ci;"))</f>
        <v/>
      </c>
      <c r="AB1581" s="190" t="str">
        <f t="shared" si="175"/>
        <v/>
      </c>
    </row>
    <row r="1582" spans="1:28" ht="14.5" hidden="1" customHeight="1" x14ac:dyDescent="0.3">
      <c r="J1582" s="187" t="str">
        <f t="shared" si="173"/>
        <v>D197</v>
      </c>
      <c r="K1582" s="218"/>
      <c r="L1582" s="237" t="s">
        <v>1185</v>
      </c>
      <c r="M1582" s="184" t="s">
        <v>1186</v>
      </c>
      <c r="N1582" s="238">
        <v>39814</v>
      </c>
      <c r="O1582" s="238"/>
      <c r="P1582" s="238">
        <v>42308</v>
      </c>
      <c r="Q1582" s="192" t="str">
        <f t="shared" si="174"/>
        <v/>
      </c>
      <c r="S1582" s="191" t="str">
        <f t="shared" si="177"/>
        <v/>
      </c>
      <c r="T1582" s="192" t="str">
        <f t="shared" si="178"/>
        <v/>
      </c>
      <c r="U1582" s="192" t="str">
        <f t="shared" si="176"/>
        <v/>
      </c>
      <c r="V1582" s="192" t="str">
        <f t="shared" si="179"/>
        <v/>
      </c>
      <c r="W1582" s="191" t="str">
        <f>IF(Q1582="Campo","@Campos(posicao = "&amp;K1582&amp;", tipo = '"&amp;R1582&amp;"')@Column(name = """&amp;L1582&amp;""")"&amp;IF(R1582="D","@Temporal(TemporalType.DATE)","")&amp;"private "&amp;VLOOKUP(TEXT(R1582,"@"),Apoio!A:B,2,0)&amp;" "&amp;SUBSTITUTE(LOWER(LEFT(L1582,1))&amp;RIGHT(PROPER(L1582),LEN(L1582)-1),"_","")&amp;";",IF(ISNUMBER(Q1582),IF(R1582="R","@Entity@Table(name = ""reg_"&amp;LOWER(J1582)&amp;""")@XmlRootElement","")&amp;VLOOKUP(J1582,Blocos!D:I,6,0)&amp;Apoio!$E$1&amp;Y1582,""))</f>
        <v/>
      </c>
      <c r="X1582" s="190" t="str">
        <f>IF(ISNUMBER(Q1582),COUNTIF(Blocos!G:G,J1582),"")</f>
        <v/>
      </c>
      <c r="Y1582" s="190" t="str">
        <f>IF(OR(X1582=0,X1582=""),"",VLOOKUP(SUMIFS(Blocos!A:A,Blocos!H:H,'EFD REGISTROS e Campos (2)'!X1582,Blocos!G:G,'EFD REGISTROS e Campos (2)'!J1582),Blocos!A:L,12,0))</f>
        <v/>
      </c>
      <c r="Z1582" s="190" t="str">
        <f>IF(ISNUMBER(Q1583),VLOOKUP(J1582,Blocos!D:G,4,0),"")</f>
        <v/>
      </c>
      <c r="AA1582" s="190" t="str">
        <f>IF(ISNUMBER(Q1582),CONCATENATE("CREATE TABLE ""reg_",LOWER(J1582),""" (""ID"" bigint NOT NULL AUTO_INCREMENT,  ""HASHFILE"" varchar(255) DEFAULT NULL, ""ID_PAI"" bigint NOT NULL,"),IF(Q1582="Campo",CONCATENATE("""",L1582,""" ",VLOOKUP(R1582,Apoio!A:C,3,0)),""))&amp;IF(Z1582="","",CONCATENATE("PRIMARY KEY (""ID""), KEY ""FK_reg_",LOWER(Z1582),"_ID_PAI"" (""ID_PAI""), CONSTRAINT ""FK_reg_",LOWER(Z1582),"_ID_PAI"" FOREIGN KEY (""ID_PAI"") REFERENCES ""reg_",LOWER(Z1582),""" (""ID"")) ENGINE=InnoDB AUTO_INCREMENT=105774 DEFAULT CHARSET=utf8mb4 COLLATE=utf8mb4_0900_ai_ci;"))</f>
        <v/>
      </c>
      <c r="AB1582" s="190" t="str">
        <f t="shared" si="175"/>
        <v/>
      </c>
    </row>
    <row r="1583" spans="1:28" ht="14.5" hidden="1" customHeight="1" x14ac:dyDescent="0.3">
      <c r="J1583" s="187" t="str">
        <f t="shared" si="173"/>
        <v>D197</v>
      </c>
      <c r="K1583" s="218"/>
      <c r="L1583" s="237" t="s">
        <v>1185</v>
      </c>
      <c r="M1583" s="184" t="s">
        <v>1187</v>
      </c>
      <c r="N1583" s="238">
        <v>42309</v>
      </c>
      <c r="O1583" s="238"/>
      <c r="P1583" s="238"/>
      <c r="Q1583" s="192" t="str">
        <f t="shared" si="174"/>
        <v/>
      </c>
      <c r="S1583" s="191" t="str">
        <f t="shared" si="177"/>
        <v/>
      </c>
      <c r="T1583" s="192" t="str">
        <f t="shared" si="178"/>
        <v/>
      </c>
      <c r="U1583" s="192" t="str">
        <f t="shared" si="176"/>
        <v/>
      </c>
      <c r="V1583" s="192" t="str">
        <f t="shared" si="179"/>
        <v/>
      </c>
      <c r="W1583" s="191" t="str">
        <f>IF(Q1583="Campo","@Campos(posicao = "&amp;K1583&amp;", tipo = '"&amp;R1583&amp;"')@Column(name = """&amp;L1583&amp;""")"&amp;IF(R1583="D","@Temporal(TemporalType.DATE)","")&amp;"private "&amp;VLOOKUP(TEXT(R1583,"@"),Apoio!A:B,2,0)&amp;" "&amp;SUBSTITUTE(LOWER(LEFT(L1583,1))&amp;RIGHT(PROPER(L1583),LEN(L1583)-1),"_","")&amp;";",IF(ISNUMBER(Q1583),IF(R1583="R","@Entity@Table(name = ""reg_"&amp;LOWER(J1583)&amp;""")@XmlRootElement","")&amp;VLOOKUP(J1583,Blocos!D:I,6,0)&amp;Apoio!$E$1&amp;Y1583,""))</f>
        <v/>
      </c>
      <c r="X1583" s="190" t="str">
        <f>IF(ISNUMBER(Q1583),COUNTIF(Blocos!G:G,J1583),"")</f>
        <v/>
      </c>
      <c r="Y1583" s="190" t="str">
        <f>IF(OR(X1583=0,X1583=""),"",VLOOKUP(SUMIFS(Blocos!A:A,Blocos!H:H,'EFD REGISTROS e Campos (2)'!X1583,Blocos!G:G,'EFD REGISTROS e Campos (2)'!J1583),Blocos!A:L,12,0))</f>
        <v/>
      </c>
      <c r="Z1583" s="190" t="str">
        <f>IF(ISNUMBER(Q1584),VLOOKUP(J1583,Blocos!D:G,4,0),"")</f>
        <v/>
      </c>
      <c r="AA1583" s="190" t="str">
        <f>IF(ISNUMBER(Q1583),CONCATENATE("CREATE TABLE ""reg_",LOWER(J1583),""" (""ID"" bigint NOT NULL AUTO_INCREMENT,  ""HASHFILE"" varchar(255) DEFAULT NULL, ""ID_PAI"" bigint NOT NULL,"),IF(Q1583="Campo",CONCATENATE("""",L1583,""" ",VLOOKUP(R1583,Apoio!A:C,3,0)),""))&amp;IF(Z1583="","",CONCATENATE("PRIMARY KEY (""ID""), KEY ""FK_reg_",LOWER(Z1583),"_ID_PAI"" (""ID_PAI""), CONSTRAINT ""FK_reg_",LOWER(Z1583),"_ID_PAI"" FOREIGN KEY (""ID_PAI"") REFERENCES ""reg_",LOWER(Z1583),""" (""ID"")) ENGINE=InnoDB AUTO_INCREMENT=105774 DEFAULT CHARSET=utf8mb4 COLLATE=utf8mb4_0900_ai_ci;"))</f>
        <v/>
      </c>
      <c r="AB1583" s="190" t="str">
        <f t="shared" si="175"/>
        <v/>
      </c>
    </row>
    <row r="1584" spans="1:28" ht="14.5" hidden="1" customHeight="1" x14ac:dyDescent="0.3">
      <c r="J1584" s="187" t="str">
        <f t="shared" si="173"/>
        <v>D197</v>
      </c>
      <c r="K1584" s="218"/>
      <c r="L1584" s="237" t="s">
        <v>1188</v>
      </c>
      <c r="M1584" s="184" t="s">
        <v>1189</v>
      </c>
      <c r="N1584" s="238">
        <v>39814</v>
      </c>
      <c r="O1584" s="238"/>
      <c r="P1584" s="238">
        <v>42004</v>
      </c>
      <c r="Q1584" s="192" t="str">
        <f t="shared" si="174"/>
        <v/>
      </c>
      <c r="S1584" s="191" t="str">
        <f t="shared" si="177"/>
        <v/>
      </c>
      <c r="T1584" s="192" t="str">
        <f t="shared" si="178"/>
        <v/>
      </c>
      <c r="U1584" s="192" t="str">
        <f t="shared" si="176"/>
        <v/>
      </c>
      <c r="V1584" s="192" t="str">
        <f t="shared" si="179"/>
        <v/>
      </c>
      <c r="W1584" s="191" t="str">
        <f>IF(Q1584="Campo","@Campos(posicao = "&amp;K1584&amp;", tipo = '"&amp;R1584&amp;"')@Column(name = """&amp;L1584&amp;""")"&amp;IF(R1584="D","@Temporal(TemporalType.DATE)","")&amp;"private "&amp;VLOOKUP(TEXT(R1584,"@"),Apoio!A:B,2,0)&amp;" "&amp;SUBSTITUTE(LOWER(LEFT(L1584,1))&amp;RIGHT(PROPER(L1584),LEN(L1584)-1),"_","")&amp;";",IF(ISNUMBER(Q1584),IF(R1584="R","@Entity@Table(name = ""reg_"&amp;LOWER(J1584)&amp;""")@XmlRootElement","")&amp;VLOOKUP(J1584,Blocos!D:I,6,0)&amp;Apoio!$E$1&amp;Y1584,""))</f>
        <v/>
      </c>
      <c r="X1584" s="190" t="str">
        <f>IF(ISNUMBER(Q1584),COUNTIF(Blocos!G:G,J1584),"")</f>
        <v/>
      </c>
      <c r="Y1584" s="190" t="str">
        <f>IF(OR(X1584=0,X1584=""),"",VLOOKUP(SUMIFS(Blocos!A:A,Blocos!H:H,'EFD REGISTROS e Campos (2)'!X1584,Blocos!G:G,'EFD REGISTROS e Campos (2)'!J1584),Blocos!A:L,12,0))</f>
        <v/>
      </c>
      <c r="Z1584" s="190" t="str">
        <f>IF(ISNUMBER(Q1585),VLOOKUP(J1584,Blocos!D:G,4,0),"")</f>
        <v/>
      </c>
      <c r="AA1584" s="190" t="str">
        <f>IF(ISNUMBER(Q1584),CONCATENATE("CREATE TABLE ""reg_",LOWER(J1584),""" (""ID"" bigint NOT NULL AUTO_INCREMENT,  ""HASHFILE"" varchar(255) DEFAULT NULL, ""ID_PAI"" bigint NOT NULL,"),IF(Q1584="Campo",CONCATENATE("""",L1584,""" ",VLOOKUP(R1584,Apoio!A:C,3,0)),""))&amp;IF(Z1584="","",CONCATENATE("PRIMARY KEY (""ID""), KEY ""FK_reg_",LOWER(Z1584),"_ID_PAI"" (""ID_PAI""), CONSTRAINT ""FK_reg_",LOWER(Z1584),"_ID_PAI"" FOREIGN KEY (""ID_PAI"") REFERENCES ""reg_",LOWER(Z1584),""" (""ID"")) ENGINE=InnoDB AUTO_INCREMENT=105774 DEFAULT CHARSET=utf8mb4 COLLATE=utf8mb4_0900_ai_ci;"))</f>
        <v/>
      </c>
      <c r="AB1584" s="190" t="str">
        <f t="shared" si="175"/>
        <v/>
      </c>
    </row>
    <row r="1585" spans="10:28" ht="14.5" hidden="1" customHeight="1" x14ac:dyDescent="0.3">
      <c r="J1585" s="187" t="str">
        <f t="shared" si="173"/>
        <v>D197</v>
      </c>
      <c r="K1585" s="218"/>
      <c r="L1585" s="237" t="s">
        <v>1188</v>
      </c>
      <c r="M1585" s="184" t="s">
        <v>1190</v>
      </c>
      <c r="N1585" s="238">
        <v>42005</v>
      </c>
      <c r="O1585" s="238"/>
      <c r="P1585" s="238">
        <v>42185</v>
      </c>
      <c r="Q1585" s="192" t="str">
        <f t="shared" si="174"/>
        <v/>
      </c>
      <c r="S1585" s="191" t="str">
        <f t="shared" si="177"/>
        <v/>
      </c>
      <c r="T1585" s="192" t="str">
        <f t="shared" si="178"/>
        <v/>
      </c>
      <c r="U1585" s="192" t="str">
        <f t="shared" si="176"/>
        <v/>
      </c>
      <c r="V1585" s="192" t="str">
        <f t="shared" si="179"/>
        <v/>
      </c>
      <c r="W1585" s="191" t="str">
        <f>IF(Q1585="Campo","@Campos(posicao = "&amp;K1585&amp;", tipo = '"&amp;R1585&amp;"')@Column(name = """&amp;L1585&amp;""")"&amp;IF(R1585="D","@Temporal(TemporalType.DATE)","")&amp;"private "&amp;VLOOKUP(TEXT(R1585,"@"),Apoio!A:B,2,0)&amp;" "&amp;SUBSTITUTE(LOWER(LEFT(L1585,1))&amp;RIGHT(PROPER(L1585),LEN(L1585)-1),"_","")&amp;";",IF(ISNUMBER(Q1585),IF(R1585="R","@Entity@Table(name = ""reg_"&amp;LOWER(J1585)&amp;""")@XmlRootElement","")&amp;VLOOKUP(J1585,Blocos!D:I,6,0)&amp;Apoio!$E$1&amp;Y1585,""))</f>
        <v/>
      </c>
      <c r="X1585" s="190" t="str">
        <f>IF(ISNUMBER(Q1585),COUNTIF(Blocos!G:G,J1585),"")</f>
        <v/>
      </c>
      <c r="Y1585" s="190" t="str">
        <f>IF(OR(X1585=0,X1585=""),"",VLOOKUP(SUMIFS(Blocos!A:A,Blocos!H:H,'EFD REGISTROS e Campos (2)'!X1585,Blocos!G:G,'EFD REGISTROS e Campos (2)'!J1585),Blocos!A:L,12,0))</f>
        <v/>
      </c>
      <c r="Z1585" s="190" t="str">
        <f>IF(ISNUMBER(Q1586),VLOOKUP(J1585,Blocos!D:G,4,0),"")</f>
        <v/>
      </c>
      <c r="AA1585" s="190" t="str">
        <f>IF(ISNUMBER(Q1585),CONCATENATE("CREATE TABLE ""reg_",LOWER(J1585),""" (""ID"" bigint NOT NULL AUTO_INCREMENT,  ""HASHFILE"" varchar(255) DEFAULT NULL, ""ID_PAI"" bigint NOT NULL,"),IF(Q1585="Campo",CONCATENATE("""",L1585,""" ",VLOOKUP(R1585,Apoio!A:C,3,0)),""))&amp;IF(Z1585="","",CONCATENATE("PRIMARY KEY (""ID""), KEY ""FK_reg_",LOWER(Z1585),"_ID_PAI"" (""ID_PAI""), CONSTRAINT ""FK_reg_",LOWER(Z1585),"_ID_PAI"" FOREIGN KEY (""ID_PAI"") REFERENCES ""reg_",LOWER(Z1585),""" (""ID"")) ENGINE=InnoDB AUTO_INCREMENT=105774 DEFAULT CHARSET=utf8mb4 COLLATE=utf8mb4_0900_ai_ci;"))</f>
        <v/>
      </c>
      <c r="AB1585" s="190" t="str">
        <f t="shared" si="175"/>
        <v/>
      </c>
    </row>
    <row r="1586" spans="10:28" ht="14.5" hidden="1" customHeight="1" x14ac:dyDescent="0.3">
      <c r="J1586" s="187" t="str">
        <f t="shared" si="173"/>
        <v>D197</v>
      </c>
      <c r="K1586" s="218"/>
      <c r="L1586" s="237" t="s">
        <v>1188</v>
      </c>
      <c r="M1586" s="184" t="s">
        <v>1191</v>
      </c>
      <c r="N1586" s="238">
        <v>42186</v>
      </c>
      <c r="O1586" s="238"/>
      <c r="P1586" s="238"/>
      <c r="Q1586" s="192" t="str">
        <f t="shared" si="174"/>
        <v/>
      </c>
      <c r="S1586" s="191" t="str">
        <f t="shared" si="177"/>
        <v/>
      </c>
      <c r="T1586" s="192" t="str">
        <f t="shared" si="178"/>
        <v/>
      </c>
      <c r="U1586" s="192" t="str">
        <f t="shared" si="176"/>
        <v/>
      </c>
      <c r="V1586" s="192" t="str">
        <f t="shared" si="179"/>
        <v/>
      </c>
      <c r="W1586" s="191" t="str">
        <f>IF(Q1586="Campo","@Campos(posicao = "&amp;K1586&amp;", tipo = '"&amp;R1586&amp;"')@Column(name = """&amp;L1586&amp;""")"&amp;IF(R1586="D","@Temporal(TemporalType.DATE)","")&amp;"private "&amp;VLOOKUP(TEXT(R1586,"@"),Apoio!A:B,2,0)&amp;" "&amp;SUBSTITUTE(LOWER(LEFT(L1586,1))&amp;RIGHT(PROPER(L1586),LEN(L1586)-1),"_","")&amp;";",IF(ISNUMBER(Q1586),IF(R1586="R","@Entity@Table(name = ""reg_"&amp;LOWER(J1586)&amp;""")@XmlRootElement","")&amp;VLOOKUP(J1586,Blocos!D:I,6,0)&amp;Apoio!$E$1&amp;Y1586,""))</f>
        <v/>
      </c>
      <c r="X1586" s="190" t="str">
        <f>IF(ISNUMBER(Q1586),COUNTIF(Blocos!G:G,J1586),"")</f>
        <v/>
      </c>
      <c r="Y1586" s="190" t="str">
        <f>IF(OR(X1586=0,X1586=""),"",VLOOKUP(SUMIFS(Blocos!A:A,Blocos!H:H,'EFD REGISTROS e Campos (2)'!X1586,Blocos!G:G,'EFD REGISTROS e Campos (2)'!J1586),Blocos!A:L,12,0))</f>
        <v/>
      </c>
      <c r="Z1586" s="190" t="str">
        <f>IF(ISNUMBER(Q1587),VLOOKUP(J1586,Blocos!D:G,4,0),"")</f>
        <v/>
      </c>
      <c r="AA1586" s="190" t="str">
        <f>IF(ISNUMBER(Q1586),CONCATENATE("CREATE TABLE ""reg_",LOWER(J1586),""" (""ID"" bigint NOT NULL AUTO_INCREMENT,  ""HASHFILE"" varchar(255) DEFAULT NULL, ""ID_PAI"" bigint NOT NULL,"),IF(Q1586="Campo",CONCATENATE("""",L1586,""" ",VLOOKUP(R1586,Apoio!A:C,3,0)),""))&amp;IF(Z1586="","",CONCATENATE("PRIMARY KEY (""ID""), KEY ""FK_reg_",LOWER(Z1586),"_ID_PAI"" (""ID_PAI""), CONSTRAINT ""FK_reg_",LOWER(Z1586),"_ID_PAI"" FOREIGN KEY (""ID_PAI"") REFERENCES ""reg_",LOWER(Z1586),""" (""ID"")) ENGINE=InnoDB AUTO_INCREMENT=105774 DEFAULT CHARSET=utf8mb4 COLLATE=utf8mb4_0900_ai_ci;"))</f>
        <v/>
      </c>
      <c r="AB1586" s="190" t="str">
        <f t="shared" si="175"/>
        <v/>
      </c>
    </row>
    <row r="1587" spans="10:28" ht="14.5" hidden="1" customHeight="1" x14ac:dyDescent="0.3">
      <c r="J1587" s="187" t="str">
        <f t="shared" si="173"/>
        <v>D197</v>
      </c>
      <c r="K1587" s="218"/>
      <c r="L1587" s="237" t="s">
        <v>1192</v>
      </c>
      <c r="M1587" s="184" t="s">
        <v>1193</v>
      </c>
      <c r="N1587" s="238">
        <v>39814</v>
      </c>
      <c r="O1587" s="238"/>
      <c r="P1587" s="238"/>
      <c r="Q1587" s="192" t="str">
        <f t="shared" si="174"/>
        <v/>
      </c>
      <c r="S1587" s="191" t="str">
        <f t="shared" si="177"/>
        <v/>
      </c>
      <c r="T1587" s="192" t="str">
        <f t="shared" si="178"/>
        <v/>
      </c>
      <c r="U1587" s="192" t="str">
        <f t="shared" si="176"/>
        <v/>
      </c>
      <c r="V1587" s="192" t="str">
        <f t="shared" si="179"/>
        <v/>
      </c>
      <c r="W1587" s="191" t="str">
        <f>IF(Q1587="Campo","@Campos(posicao = "&amp;K1587&amp;", tipo = '"&amp;R1587&amp;"')@Column(name = """&amp;L1587&amp;""")"&amp;IF(R1587="D","@Temporal(TemporalType.DATE)","")&amp;"private "&amp;VLOOKUP(TEXT(R1587,"@"),Apoio!A:B,2,0)&amp;" "&amp;SUBSTITUTE(LOWER(LEFT(L1587,1))&amp;RIGHT(PROPER(L1587),LEN(L1587)-1),"_","")&amp;";",IF(ISNUMBER(Q1587),IF(R1587="R","@Entity@Table(name = ""reg_"&amp;LOWER(J1587)&amp;""")@XmlRootElement","")&amp;VLOOKUP(J1587,Blocos!D:I,6,0)&amp;Apoio!$E$1&amp;Y1587,""))</f>
        <v/>
      </c>
      <c r="X1587" s="190" t="str">
        <f>IF(ISNUMBER(Q1587),COUNTIF(Blocos!G:G,J1587),"")</f>
        <v/>
      </c>
      <c r="Y1587" s="190" t="str">
        <f>IF(OR(X1587=0,X1587=""),"",VLOOKUP(SUMIFS(Blocos!A:A,Blocos!H:H,'EFD REGISTROS e Campos (2)'!X1587,Blocos!G:G,'EFD REGISTROS e Campos (2)'!J1587),Blocos!A:L,12,0))</f>
        <v/>
      </c>
      <c r="Z1587" s="190" t="str">
        <f>IF(ISNUMBER(Q1588),VLOOKUP(J1587,Blocos!D:G,4,0),"")</f>
        <v/>
      </c>
      <c r="AA1587" s="190" t="str">
        <f>IF(ISNUMBER(Q1587),CONCATENATE("CREATE TABLE ""reg_",LOWER(J1587),""" (""ID"" bigint NOT NULL AUTO_INCREMENT,  ""HASHFILE"" varchar(255) DEFAULT NULL, ""ID_PAI"" bigint NOT NULL,"),IF(Q1587="Campo",CONCATENATE("""",L1587,""" ",VLOOKUP(R1587,Apoio!A:C,3,0)),""))&amp;IF(Z1587="","",CONCATENATE("PRIMARY KEY (""ID""), KEY ""FK_reg_",LOWER(Z1587),"_ID_PAI"" (""ID_PAI""), CONSTRAINT ""FK_reg_",LOWER(Z1587),"_ID_PAI"" FOREIGN KEY (""ID_PAI"") REFERENCES ""reg_",LOWER(Z1587),""" (""ID"")) ENGINE=InnoDB AUTO_INCREMENT=105774 DEFAULT CHARSET=utf8mb4 COLLATE=utf8mb4_0900_ai_ci;"))</f>
        <v/>
      </c>
      <c r="AB1587" s="190" t="str">
        <f t="shared" si="175"/>
        <v/>
      </c>
    </row>
    <row r="1588" spans="10:28" ht="14.5" hidden="1" customHeight="1" x14ac:dyDescent="0.3">
      <c r="J1588" s="187" t="str">
        <f t="shared" si="173"/>
        <v>D197</v>
      </c>
      <c r="K1588" s="218"/>
      <c r="L1588" s="237" t="s">
        <v>1194</v>
      </c>
      <c r="M1588" s="184" t="s">
        <v>1195</v>
      </c>
      <c r="N1588" s="238">
        <v>41183</v>
      </c>
      <c r="O1588" s="238"/>
      <c r="P1588" s="238"/>
      <c r="Q1588" s="192" t="str">
        <f t="shared" si="174"/>
        <v/>
      </c>
      <c r="S1588" s="191" t="str">
        <f t="shared" si="177"/>
        <v/>
      </c>
      <c r="T1588" s="192" t="str">
        <f t="shared" si="178"/>
        <v/>
      </c>
      <c r="U1588" s="192" t="str">
        <f t="shared" si="176"/>
        <v/>
      </c>
      <c r="V1588" s="192" t="str">
        <f t="shared" si="179"/>
        <v/>
      </c>
      <c r="W1588" s="191" t="str">
        <f>IF(Q1588="Campo","@Campos(posicao = "&amp;K1588&amp;", tipo = '"&amp;R1588&amp;"')@Column(name = """&amp;L1588&amp;""")"&amp;IF(R1588="D","@Temporal(TemporalType.DATE)","")&amp;"private "&amp;VLOOKUP(TEXT(R1588,"@"),Apoio!A:B,2,0)&amp;" "&amp;SUBSTITUTE(LOWER(LEFT(L1588,1))&amp;RIGHT(PROPER(L1588),LEN(L1588)-1),"_","")&amp;";",IF(ISNUMBER(Q1588),IF(R1588="R","@Entity@Table(name = ""reg_"&amp;LOWER(J1588)&amp;""")@XmlRootElement","")&amp;VLOOKUP(J1588,Blocos!D:I,6,0)&amp;Apoio!$E$1&amp;Y1588,""))</f>
        <v/>
      </c>
      <c r="X1588" s="190" t="str">
        <f>IF(ISNUMBER(Q1588),COUNTIF(Blocos!G:G,J1588),"")</f>
        <v/>
      </c>
      <c r="Y1588" s="190" t="str">
        <f>IF(OR(X1588=0,X1588=""),"",VLOOKUP(SUMIFS(Blocos!A:A,Blocos!H:H,'EFD REGISTROS e Campos (2)'!X1588,Blocos!G:G,'EFD REGISTROS e Campos (2)'!J1588),Blocos!A:L,12,0))</f>
        <v/>
      </c>
      <c r="Z1588" s="190" t="str">
        <f>IF(ISNUMBER(Q1589),VLOOKUP(J1588,Blocos!D:G,4,0),"")</f>
        <v/>
      </c>
      <c r="AA1588" s="190" t="str">
        <f>IF(ISNUMBER(Q1588),CONCATENATE("CREATE TABLE ""reg_",LOWER(J1588),""" (""ID"" bigint NOT NULL AUTO_INCREMENT,  ""HASHFILE"" varchar(255) DEFAULT NULL, ""ID_PAI"" bigint NOT NULL,"),IF(Q1588="Campo",CONCATENATE("""",L1588,""" ",VLOOKUP(R1588,Apoio!A:C,3,0)),""))&amp;IF(Z1588="","",CONCATENATE("PRIMARY KEY (""ID""), KEY ""FK_reg_",LOWER(Z1588),"_ID_PAI"" (""ID_PAI""), CONSTRAINT ""FK_reg_",LOWER(Z1588),"_ID_PAI"" FOREIGN KEY (""ID_PAI"") REFERENCES ""reg_",LOWER(Z1588),""" (""ID"")) ENGINE=InnoDB AUTO_INCREMENT=105774 DEFAULT CHARSET=utf8mb4 COLLATE=utf8mb4_0900_ai_ci;"))</f>
        <v/>
      </c>
      <c r="AB1588" s="190" t="str">
        <f t="shared" si="175"/>
        <v/>
      </c>
    </row>
    <row r="1589" spans="10:28" ht="14.5" hidden="1" customHeight="1" x14ac:dyDescent="0.3">
      <c r="J1589" s="187" t="str">
        <f t="shared" si="173"/>
        <v>D197</v>
      </c>
      <c r="K1589" s="218"/>
      <c r="L1589" s="237" t="s">
        <v>1196</v>
      </c>
      <c r="M1589" s="184" t="s">
        <v>1197</v>
      </c>
      <c r="N1589" s="238">
        <v>39814</v>
      </c>
      <c r="O1589" s="238"/>
      <c r="P1589" s="238">
        <v>42735</v>
      </c>
      <c r="Q1589" s="192" t="str">
        <f t="shared" si="174"/>
        <v/>
      </c>
      <c r="S1589" s="191" t="str">
        <f t="shared" si="177"/>
        <v/>
      </c>
      <c r="T1589" s="192" t="str">
        <f t="shared" si="178"/>
        <v/>
      </c>
      <c r="U1589" s="192" t="str">
        <f t="shared" si="176"/>
        <v/>
      </c>
      <c r="V1589" s="192" t="str">
        <f t="shared" si="179"/>
        <v/>
      </c>
      <c r="W1589" s="191" t="str">
        <f>IF(Q1589="Campo","@Campos(posicao = "&amp;K1589&amp;", tipo = '"&amp;R1589&amp;"')@Column(name = """&amp;L1589&amp;""")"&amp;IF(R1589="D","@Temporal(TemporalType.DATE)","")&amp;"private "&amp;VLOOKUP(TEXT(R1589,"@"),Apoio!A:B,2,0)&amp;" "&amp;SUBSTITUTE(LOWER(LEFT(L1589,1))&amp;RIGHT(PROPER(L1589),LEN(L1589)-1),"_","")&amp;";",IF(ISNUMBER(Q1589),IF(R1589="R","@Entity@Table(name = ""reg_"&amp;LOWER(J1589)&amp;""")@XmlRootElement","")&amp;VLOOKUP(J1589,Blocos!D:I,6,0)&amp;Apoio!$E$1&amp;Y1589,""))</f>
        <v/>
      </c>
      <c r="X1589" s="190" t="str">
        <f>IF(ISNUMBER(Q1589),COUNTIF(Blocos!G:G,J1589),"")</f>
        <v/>
      </c>
      <c r="Y1589" s="190" t="str">
        <f>IF(OR(X1589=0,X1589=""),"",VLOOKUP(SUMIFS(Blocos!A:A,Blocos!H:H,'EFD REGISTROS e Campos (2)'!X1589,Blocos!G:G,'EFD REGISTROS e Campos (2)'!J1589),Blocos!A:L,12,0))</f>
        <v/>
      </c>
      <c r="Z1589" s="190" t="str">
        <f>IF(ISNUMBER(Q1590),VLOOKUP(J1589,Blocos!D:G,4,0),"")</f>
        <v/>
      </c>
      <c r="AA1589" s="190" t="str">
        <f>IF(ISNUMBER(Q1589),CONCATENATE("CREATE TABLE ""reg_",LOWER(J1589),""" (""ID"" bigint NOT NULL AUTO_INCREMENT,  ""HASHFILE"" varchar(255) DEFAULT NULL, ""ID_PAI"" bigint NOT NULL,"),IF(Q1589="Campo",CONCATENATE("""",L1589,""" ",VLOOKUP(R1589,Apoio!A:C,3,0)),""))&amp;IF(Z1589="","",CONCATENATE("PRIMARY KEY (""ID""), KEY ""FK_reg_",LOWER(Z1589),"_ID_PAI"" (""ID_PAI""), CONSTRAINT ""FK_reg_",LOWER(Z1589),"_ID_PAI"" FOREIGN KEY (""ID_PAI"") REFERENCES ""reg_",LOWER(Z1589),""" (""ID"")) ENGINE=InnoDB AUTO_INCREMENT=105774 DEFAULT CHARSET=utf8mb4 COLLATE=utf8mb4_0900_ai_ci;"))</f>
        <v/>
      </c>
      <c r="AB1589" s="190" t="str">
        <f t="shared" si="175"/>
        <v/>
      </c>
    </row>
    <row r="1590" spans="10:28" ht="14.5" hidden="1" customHeight="1" x14ac:dyDescent="0.3">
      <c r="J1590" s="187" t="str">
        <f t="shared" si="173"/>
        <v>D197</v>
      </c>
      <c r="K1590" s="218"/>
      <c r="L1590" s="237" t="s">
        <v>1196</v>
      </c>
      <c r="M1590" s="184" t="s">
        <v>1198</v>
      </c>
      <c r="N1590" s="238">
        <v>42736</v>
      </c>
      <c r="O1590" s="238"/>
      <c r="P1590" s="238"/>
      <c r="Q1590" s="192" t="str">
        <f t="shared" si="174"/>
        <v/>
      </c>
      <c r="S1590" s="191" t="str">
        <f t="shared" si="177"/>
        <v/>
      </c>
      <c r="T1590" s="192" t="str">
        <f t="shared" si="178"/>
        <v/>
      </c>
      <c r="U1590" s="192" t="str">
        <f t="shared" si="176"/>
        <v/>
      </c>
      <c r="V1590" s="192" t="str">
        <f t="shared" si="179"/>
        <v/>
      </c>
      <c r="W1590" s="191" t="str">
        <f>IF(Q1590="Campo","@Campos(posicao = "&amp;K1590&amp;", tipo = '"&amp;R1590&amp;"')@Column(name = """&amp;L1590&amp;""")"&amp;IF(R1590="D","@Temporal(TemporalType.DATE)","")&amp;"private "&amp;VLOOKUP(TEXT(R1590,"@"),Apoio!A:B,2,0)&amp;" "&amp;SUBSTITUTE(LOWER(LEFT(L1590,1))&amp;RIGHT(PROPER(L1590),LEN(L1590)-1),"_","")&amp;";",IF(ISNUMBER(Q1590),IF(R1590="R","@Entity@Table(name = ""reg_"&amp;LOWER(J1590)&amp;""")@XmlRootElement","")&amp;VLOOKUP(J1590,Blocos!D:I,6,0)&amp;Apoio!$E$1&amp;Y1590,""))</f>
        <v/>
      </c>
      <c r="X1590" s="190" t="str">
        <f>IF(ISNUMBER(Q1590),COUNTIF(Blocos!G:G,J1590),"")</f>
        <v/>
      </c>
      <c r="Y1590" s="190" t="str">
        <f>IF(OR(X1590=0,X1590=""),"",VLOOKUP(SUMIFS(Blocos!A:A,Blocos!H:H,'EFD REGISTROS e Campos (2)'!X1590,Blocos!G:G,'EFD REGISTROS e Campos (2)'!J1590),Blocos!A:L,12,0))</f>
        <v/>
      </c>
      <c r="Z1590" s="190" t="str">
        <f>IF(ISNUMBER(Q1591),VLOOKUP(J1590,Blocos!D:G,4,0),"")</f>
        <v/>
      </c>
      <c r="AA1590" s="190" t="str">
        <f>IF(ISNUMBER(Q1590),CONCATENATE("CREATE TABLE ""reg_",LOWER(J1590),""" (""ID"" bigint NOT NULL AUTO_INCREMENT,  ""HASHFILE"" varchar(255) DEFAULT NULL, ""ID_PAI"" bigint NOT NULL,"),IF(Q1590="Campo",CONCATENATE("""",L1590,""" ",VLOOKUP(R1590,Apoio!A:C,3,0)),""))&amp;IF(Z1590="","",CONCATENATE("PRIMARY KEY (""ID""), KEY ""FK_reg_",LOWER(Z1590),"_ID_PAI"" (""ID_PAI""), CONSTRAINT ""FK_reg_",LOWER(Z1590),"_ID_PAI"" FOREIGN KEY (""ID_PAI"") REFERENCES ""reg_",LOWER(Z1590),""" (""ID"")) ENGINE=InnoDB AUTO_INCREMENT=105774 DEFAULT CHARSET=utf8mb4 COLLATE=utf8mb4_0900_ai_ci;"))</f>
        <v/>
      </c>
      <c r="AB1590" s="190" t="str">
        <f t="shared" si="175"/>
        <v/>
      </c>
    </row>
    <row r="1591" spans="10:28" ht="14.5" hidden="1" customHeight="1" x14ac:dyDescent="0.3">
      <c r="J1591" s="187" t="str">
        <f t="shared" si="173"/>
        <v>D197</v>
      </c>
      <c r="K1591" s="218"/>
      <c r="L1591" s="237" t="s">
        <v>1199</v>
      </c>
      <c r="M1591" s="184" t="s">
        <v>1200</v>
      </c>
      <c r="N1591" s="238">
        <v>39814</v>
      </c>
      <c r="O1591" s="238"/>
      <c r="P1591" s="238"/>
      <c r="Q1591" s="192" t="str">
        <f t="shared" si="174"/>
        <v/>
      </c>
      <c r="S1591" s="191" t="str">
        <f t="shared" si="177"/>
        <v/>
      </c>
      <c r="T1591" s="192" t="str">
        <f t="shared" si="178"/>
        <v/>
      </c>
      <c r="U1591" s="192" t="str">
        <f t="shared" si="176"/>
        <v/>
      </c>
      <c r="V1591" s="192" t="str">
        <f t="shared" si="179"/>
        <v/>
      </c>
      <c r="W1591" s="191" t="str">
        <f>IF(Q1591="Campo","@Campos(posicao = "&amp;K1591&amp;", tipo = '"&amp;R1591&amp;"')@Column(name = """&amp;L1591&amp;""")"&amp;IF(R1591="D","@Temporal(TemporalType.DATE)","")&amp;"private "&amp;VLOOKUP(TEXT(R1591,"@"),Apoio!A:B,2,0)&amp;" "&amp;SUBSTITUTE(LOWER(LEFT(L1591,1))&amp;RIGHT(PROPER(L1591),LEN(L1591)-1),"_","")&amp;";",IF(ISNUMBER(Q1591),IF(R1591="R","@Entity@Table(name = ""reg_"&amp;LOWER(J1591)&amp;""")@XmlRootElement","")&amp;VLOOKUP(J1591,Blocos!D:I,6,0)&amp;Apoio!$E$1&amp;Y1591,""))</f>
        <v/>
      </c>
      <c r="X1591" s="190" t="str">
        <f>IF(ISNUMBER(Q1591),COUNTIF(Blocos!G:G,J1591),"")</f>
        <v/>
      </c>
      <c r="Y1591" s="190" t="str">
        <f>IF(OR(X1591=0,X1591=""),"",VLOOKUP(SUMIFS(Blocos!A:A,Blocos!H:H,'EFD REGISTROS e Campos (2)'!X1591,Blocos!G:G,'EFD REGISTROS e Campos (2)'!J1591),Blocos!A:L,12,0))</f>
        <v/>
      </c>
      <c r="Z1591" s="190" t="str">
        <f>IF(ISNUMBER(Q1592),VLOOKUP(J1591,Blocos!D:G,4,0),"")</f>
        <v/>
      </c>
      <c r="AA1591" s="190" t="str">
        <f>IF(ISNUMBER(Q1591),CONCATENATE("CREATE TABLE ""reg_",LOWER(J1591),""" (""ID"" bigint NOT NULL AUTO_INCREMENT,  ""HASHFILE"" varchar(255) DEFAULT NULL, ""ID_PAI"" bigint NOT NULL,"),IF(Q1591="Campo",CONCATENATE("""",L1591,""" ",VLOOKUP(R1591,Apoio!A:C,3,0)),""))&amp;IF(Z1591="","",CONCATENATE("PRIMARY KEY (""ID""), KEY ""FK_reg_",LOWER(Z1591),"_ID_PAI"" (""ID_PAI""), CONSTRAINT ""FK_reg_",LOWER(Z1591),"_ID_PAI"" FOREIGN KEY (""ID_PAI"") REFERENCES ""reg_",LOWER(Z1591),""" (""ID"")) ENGINE=InnoDB AUTO_INCREMENT=105774 DEFAULT CHARSET=utf8mb4 COLLATE=utf8mb4_0900_ai_ci;"))</f>
        <v/>
      </c>
      <c r="AB1591" s="190" t="str">
        <f t="shared" si="175"/>
        <v/>
      </c>
    </row>
    <row r="1592" spans="10:28" ht="14.5" hidden="1" customHeight="1" x14ac:dyDescent="0.3">
      <c r="J1592" s="187" t="str">
        <f t="shared" si="173"/>
        <v>D197</v>
      </c>
      <c r="K1592" s="218"/>
      <c r="L1592" s="237" t="s">
        <v>1201</v>
      </c>
      <c r="M1592" s="184" t="s">
        <v>1202</v>
      </c>
      <c r="N1592" s="238">
        <v>43101</v>
      </c>
      <c r="O1592" s="238"/>
      <c r="P1592" s="239"/>
      <c r="Q1592" s="192" t="str">
        <f t="shared" si="174"/>
        <v/>
      </c>
      <c r="S1592" s="191" t="str">
        <f t="shared" si="177"/>
        <v/>
      </c>
      <c r="T1592" s="192" t="str">
        <f t="shared" si="178"/>
        <v/>
      </c>
      <c r="U1592" s="192" t="str">
        <f t="shared" si="176"/>
        <v/>
      </c>
      <c r="V1592" s="192" t="str">
        <f t="shared" si="179"/>
        <v/>
      </c>
      <c r="W1592" s="191" t="str">
        <f>IF(Q1592="Campo","@Campos(posicao = "&amp;K1592&amp;", tipo = '"&amp;R1592&amp;"')@Column(name = """&amp;L1592&amp;""")"&amp;IF(R1592="D","@Temporal(TemporalType.DATE)","")&amp;"private "&amp;VLOOKUP(TEXT(R1592,"@"),Apoio!A:B,2,0)&amp;" "&amp;SUBSTITUTE(LOWER(LEFT(L1592,1))&amp;RIGHT(PROPER(L1592),LEN(L1592)-1),"_","")&amp;";",IF(ISNUMBER(Q1592),IF(R1592="R","@Entity@Table(name = ""reg_"&amp;LOWER(J1592)&amp;""")@XmlRootElement","")&amp;VLOOKUP(J1592,Blocos!D:I,6,0)&amp;Apoio!$E$1&amp;Y1592,""))</f>
        <v/>
      </c>
      <c r="X1592" s="190" t="str">
        <f>IF(ISNUMBER(Q1592),COUNTIF(Blocos!G:G,J1592),"")</f>
        <v/>
      </c>
      <c r="Y1592" s="190" t="str">
        <f>IF(OR(X1592=0,X1592=""),"",VLOOKUP(SUMIFS(Blocos!A:A,Blocos!H:H,'EFD REGISTROS e Campos (2)'!X1592,Blocos!G:G,'EFD REGISTROS e Campos (2)'!J1592),Blocos!A:L,12,0))</f>
        <v/>
      </c>
      <c r="Z1592" s="190" t="str">
        <f>IF(ISNUMBER(Q1593),VLOOKUP(J1592,Blocos!D:G,4,0),"")</f>
        <v/>
      </c>
      <c r="AA1592" s="190" t="str">
        <f>IF(ISNUMBER(Q1592),CONCATENATE("CREATE TABLE ""reg_",LOWER(J1592),""" (""ID"" bigint NOT NULL AUTO_INCREMENT,  ""HASHFILE"" varchar(255) DEFAULT NULL, ""ID_PAI"" bigint NOT NULL,"),IF(Q1592="Campo",CONCATENATE("""",L1592,""" ",VLOOKUP(R1592,Apoio!A:C,3,0)),""))&amp;IF(Z1592="","",CONCATENATE("PRIMARY KEY (""ID""), KEY ""FK_reg_",LOWER(Z1592),"_ID_PAI"" (""ID_PAI""), CONSTRAINT ""FK_reg_",LOWER(Z1592),"_ID_PAI"" FOREIGN KEY (""ID_PAI"") REFERENCES ""reg_",LOWER(Z1592),""" (""ID"")) ENGINE=InnoDB AUTO_INCREMENT=105774 DEFAULT CHARSET=utf8mb4 COLLATE=utf8mb4_0900_ai_ci;"))</f>
        <v/>
      </c>
      <c r="AB1592" s="190" t="str">
        <f t="shared" si="175"/>
        <v/>
      </c>
    </row>
    <row r="1593" spans="10:28" ht="14.5" hidden="1" customHeight="1" x14ac:dyDescent="0.3">
      <c r="J1593" s="187" t="str">
        <f t="shared" si="173"/>
        <v>D197</v>
      </c>
      <c r="K1593" s="218"/>
      <c r="L1593" s="237" t="s">
        <v>1203</v>
      </c>
      <c r="M1593" s="184" t="s">
        <v>1204</v>
      </c>
      <c r="N1593" s="238">
        <v>40817</v>
      </c>
      <c r="O1593" s="238"/>
      <c r="P1593" s="238">
        <v>42735</v>
      </c>
      <c r="Q1593" s="192" t="str">
        <f t="shared" si="174"/>
        <v/>
      </c>
      <c r="S1593" s="191" t="str">
        <f t="shared" si="177"/>
        <v/>
      </c>
      <c r="T1593" s="192" t="str">
        <f t="shared" si="178"/>
        <v/>
      </c>
      <c r="U1593" s="192" t="str">
        <f t="shared" si="176"/>
        <v/>
      </c>
      <c r="V1593" s="192" t="str">
        <f t="shared" si="179"/>
        <v/>
      </c>
      <c r="W1593" s="191" t="str">
        <f>IF(Q1593="Campo","@Campos(posicao = "&amp;K1593&amp;", tipo = '"&amp;R1593&amp;"')@Column(name = """&amp;L1593&amp;""")"&amp;IF(R1593="D","@Temporal(TemporalType.DATE)","")&amp;"private "&amp;VLOOKUP(TEXT(R1593,"@"),Apoio!A:B,2,0)&amp;" "&amp;SUBSTITUTE(LOWER(LEFT(L1593,1))&amp;RIGHT(PROPER(L1593),LEN(L1593)-1),"_","")&amp;";",IF(ISNUMBER(Q1593),IF(R1593="R","@Entity@Table(name = ""reg_"&amp;LOWER(J1593)&amp;""")@XmlRootElement","")&amp;VLOOKUP(J1593,Blocos!D:I,6,0)&amp;Apoio!$E$1&amp;Y1593,""))</f>
        <v/>
      </c>
      <c r="X1593" s="190" t="str">
        <f>IF(ISNUMBER(Q1593),COUNTIF(Blocos!G:G,J1593),"")</f>
        <v/>
      </c>
      <c r="Y1593" s="190" t="str">
        <f>IF(OR(X1593=0,X1593=""),"",VLOOKUP(SUMIFS(Blocos!A:A,Blocos!H:H,'EFD REGISTROS e Campos (2)'!X1593,Blocos!G:G,'EFD REGISTROS e Campos (2)'!J1593),Blocos!A:L,12,0))</f>
        <v/>
      </c>
      <c r="Z1593" s="190" t="str">
        <f>IF(ISNUMBER(Q1594),VLOOKUP(J1593,Blocos!D:G,4,0),"")</f>
        <v/>
      </c>
      <c r="AA1593" s="190" t="str">
        <f>IF(ISNUMBER(Q1593),CONCATENATE("CREATE TABLE ""reg_",LOWER(J1593),""" (""ID"" bigint NOT NULL AUTO_INCREMENT,  ""HASHFILE"" varchar(255) DEFAULT NULL, ""ID_PAI"" bigint NOT NULL,"),IF(Q1593="Campo",CONCATENATE("""",L1593,""" ",VLOOKUP(R1593,Apoio!A:C,3,0)),""))&amp;IF(Z1593="","",CONCATENATE("PRIMARY KEY (""ID""), KEY ""FK_reg_",LOWER(Z1593),"_ID_PAI"" (""ID_PAI""), CONSTRAINT ""FK_reg_",LOWER(Z1593),"_ID_PAI"" FOREIGN KEY (""ID_PAI"") REFERENCES ""reg_",LOWER(Z1593),""" (""ID"")) ENGINE=InnoDB AUTO_INCREMENT=105774 DEFAULT CHARSET=utf8mb4 COLLATE=utf8mb4_0900_ai_ci;"))</f>
        <v/>
      </c>
      <c r="AB1593" s="190" t="str">
        <f t="shared" si="175"/>
        <v/>
      </c>
    </row>
    <row r="1594" spans="10:28" ht="14.5" hidden="1" customHeight="1" x14ac:dyDescent="0.3">
      <c r="J1594" s="187" t="str">
        <f t="shared" si="173"/>
        <v>D197</v>
      </c>
      <c r="K1594" s="218"/>
      <c r="L1594" s="237" t="s">
        <v>1203</v>
      </c>
      <c r="M1594" s="184" t="s">
        <v>1205</v>
      </c>
      <c r="N1594" s="238">
        <v>42736</v>
      </c>
      <c r="O1594" s="238"/>
      <c r="P1594" s="238"/>
      <c r="Q1594" s="192" t="str">
        <f t="shared" si="174"/>
        <v/>
      </c>
      <c r="S1594" s="191" t="str">
        <f t="shared" si="177"/>
        <v/>
      </c>
      <c r="T1594" s="192" t="str">
        <f t="shared" si="178"/>
        <v/>
      </c>
      <c r="U1594" s="192" t="str">
        <f t="shared" si="176"/>
        <v/>
      </c>
      <c r="V1594" s="192" t="str">
        <f t="shared" si="179"/>
        <v/>
      </c>
      <c r="W1594" s="191" t="str">
        <f>IF(Q1594="Campo","@Campos(posicao = "&amp;K1594&amp;", tipo = '"&amp;R1594&amp;"')@Column(name = """&amp;L1594&amp;""")"&amp;IF(R1594="D","@Temporal(TemporalType.DATE)","")&amp;"private "&amp;VLOOKUP(TEXT(R1594,"@"),Apoio!A:B,2,0)&amp;" "&amp;SUBSTITUTE(LOWER(LEFT(L1594,1))&amp;RIGHT(PROPER(L1594),LEN(L1594)-1),"_","")&amp;";",IF(ISNUMBER(Q1594),IF(R1594="R","@Entity@Table(name = ""reg_"&amp;LOWER(J1594)&amp;""")@XmlRootElement","")&amp;VLOOKUP(J1594,Blocos!D:I,6,0)&amp;Apoio!$E$1&amp;Y1594,""))</f>
        <v/>
      </c>
      <c r="X1594" s="190" t="str">
        <f>IF(ISNUMBER(Q1594),COUNTIF(Blocos!G:G,J1594),"")</f>
        <v/>
      </c>
      <c r="Y1594" s="190" t="str">
        <f>IF(OR(X1594=0,X1594=""),"",VLOOKUP(SUMIFS(Blocos!A:A,Blocos!H:H,'EFD REGISTROS e Campos (2)'!X1594,Blocos!G:G,'EFD REGISTROS e Campos (2)'!J1594),Blocos!A:L,12,0))</f>
        <v/>
      </c>
      <c r="Z1594" s="190" t="str">
        <f>IF(ISNUMBER(Q1595),VLOOKUP(J1594,Blocos!D:G,4,0),"")</f>
        <v/>
      </c>
      <c r="AA1594" s="190" t="str">
        <f>IF(ISNUMBER(Q1594),CONCATENATE("CREATE TABLE ""reg_",LOWER(J1594),""" (""ID"" bigint NOT NULL AUTO_INCREMENT,  ""HASHFILE"" varchar(255) DEFAULT NULL, ""ID_PAI"" bigint NOT NULL,"),IF(Q1594="Campo",CONCATENATE("""",L1594,""" ",VLOOKUP(R1594,Apoio!A:C,3,0)),""))&amp;IF(Z1594="","",CONCATENATE("PRIMARY KEY (""ID""), KEY ""FK_reg_",LOWER(Z1594),"_ID_PAI"" (""ID_PAI""), CONSTRAINT ""FK_reg_",LOWER(Z1594),"_ID_PAI"" FOREIGN KEY (""ID_PAI"") REFERENCES ""reg_",LOWER(Z1594),""" (""ID"")) ENGINE=InnoDB AUTO_INCREMENT=105774 DEFAULT CHARSET=utf8mb4 COLLATE=utf8mb4_0900_ai_ci;"))</f>
        <v/>
      </c>
      <c r="AB1594" s="190" t="str">
        <f t="shared" si="175"/>
        <v/>
      </c>
    </row>
    <row r="1595" spans="10:28" ht="14.5" hidden="1" customHeight="1" x14ac:dyDescent="0.3">
      <c r="J1595" s="187" t="str">
        <f t="shared" si="173"/>
        <v>D197</v>
      </c>
      <c r="K1595" s="218"/>
      <c r="L1595" s="237" t="s">
        <v>1206</v>
      </c>
      <c r="M1595" s="184" t="s">
        <v>1207</v>
      </c>
      <c r="N1595" s="238">
        <v>39814</v>
      </c>
      <c r="O1595" s="238"/>
      <c r="P1595" s="238"/>
      <c r="Q1595" s="192" t="str">
        <f t="shared" si="174"/>
        <v/>
      </c>
      <c r="S1595" s="191" t="str">
        <f t="shared" si="177"/>
        <v/>
      </c>
      <c r="T1595" s="192" t="str">
        <f t="shared" si="178"/>
        <v/>
      </c>
      <c r="U1595" s="192" t="str">
        <f t="shared" si="176"/>
        <v/>
      </c>
      <c r="V1595" s="192" t="str">
        <f t="shared" si="179"/>
        <v/>
      </c>
      <c r="W1595" s="191" t="str">
        <f>IF(Q1595="Campo","@Campos(posicao = "&amp;K1595&amp;", tipo = '"&amp;R1595&amp;"')@Column(name = """&amp;L1595&amp;""")"&amp;IF(R1595="D","@Temporal(TemporalType.DATE)","")&amp;"private "&amp;VLOOKUP(TEXT(R1595,"@"),Apoio!A:B,2,0)&amp;" "&amp;SUBSTITUTE(LOWER(LEFT(L1595,1))&amp;RIGHT(PROPER(L1595),LEN(L1595)-1),"_","")&amp;";",IF(ISNUMBER(Q1595),IF(R1595="R","@Entity@Table(name = ""reg_"&amp;LOWER(J1595)&amp;""")@XmlRootElement","")&amp;VLOOKUP(J1595,Blocos!D:I,6,0)&amp;Apoio!$E$1&amp;Y1595,""))</f>
        <v/>
      </c>
      <c r="X1595" s="190" t="str">
        <f>IF(ISNUMBER(Q1595),COUNTIF(Blocos!G:G,J1595),"")</f>
        <v/>
      </c>
      <c r="Y1595" s="190" t="str">
        <f>IF(OR(X1595=0,X1595=""),"",VLOOKUP(SUMIFS(Blocos!A:A,Blocos!H:H,'EFD REGISTROS e Campos (2)'!X1595,Blocos!G:G,'EFD REGISTROS e Campos (2)'!J1595),Blocos!A:L,12,0))</f>
        <v/>
      </c>
      <c r="Z1595" s="190" t="str">
        <f>IF(ISNUMBER(Q1596),VLOOKUP(J1595,Blocos!D:G,4,0),"")</f>
        <v/>
      </c>
      <c r="AA1595" s="190" t="str">
        <f>IF(ISNUMBER(Q1595),CONCATENATE("CREATE TABLE ""reg_",LOWER(J1595),""" (""ID"" bigint NOT NULL AUTO_INCREMENT,  ""HASHFILE"" varchar(255) DEFAULT NULL, ""ID_PAI"" bigint NOT NULL,"),IF(Q1595="Campo",CONCATENATE("""",L1595,""" ",VLOOKUP(R1595,Apoio!A:C,3,0)),""))&amp;IF(Z1595="","",CONCATENATE("PRIMARY KEY (""ID""), KEY ""FK_reg_",LOWER(Z1595),"_ID_PAI"" (""ID_PAI""), CONSTRAINT ""FK_reg_",LOWER(Z1595),"_ID_PAI"" FOREIGN KEY (""ID_PAI"") REFERENCES ""reg_",LOWER(Z1595),""" (""ID"")) ENGINE=InnoDB AUTO_INCREMENT=105774 DEFAULT CHARSET=utf8mb4 COLLATE=utf8mb4_0900_ai_ci;"))</f>
        <v/>
      </c>
      <c r="AB1595" s="190" t="str">
        <f t="shared" si="175"/>
        <v/>
      </c>
    </row>
    <row r="1596" spans="10:28" ht="14.5" hidden="1" customHeight="1" x14ac:dyDescent="0.3">
      <c r="J1596" s="187" t="str">
        <f t="shared" si="173"/>
        <v>D197</v>
      </c>
      <c r="K1596" s="218"/>
      <c r="L1596" s="237" t="s">
        <v>1208</v>
      </c>
      <c r="M1596" s="184" t="s">
        <v>1209</v>
      </c>
      <c r="N1596" s="238">
        <v>43282</v>
      </c>
      <c r="O1596" s="238"/>
      <c r="P1596" s="239"/>
      <c r="Q1596" s="192" t="str">
        <f t="shared" si="174"/>
        <v/>
      </c>
      <c r="S1596" s="191" t="str">
        <f t="shared" si="177"/>
        <v/>
      </c>
      <c r="T1596" s="192" t="str">
        <f t="shared" si="178"/>
        <v/>
      </c>
      <c r="U1596" s="192" t="str">
        <f t="shared" si="176"/>
        <v/>
      </c>
      <c r="V1596" s="192" t="str">
        <f t="shared" si="179"/>
        <v/>
      </c>
      <c r="W1596" s="191" t="str">
        <f>IF(Q1596="Campo","@Campos(posicao = "&amp;K1596&amp;", tipo = '"&amp;R1596&amp;"')@Column(name = """&amp;L1596&amp;""")"&amp;IF(R1596="D","@Temporal(TemporalType.DATE)","")&amp;"private "&amp;VLOOKUP(TEXT(R1596,"@"),Apoio!A:B,2,0)&amp;" "&amp;SUBSTITUTE(LOWER(LEFT(L1596,1))&amp;RIGHT(PROPER(L1596),LEN(L1596)-1),"_","")&amp;";",IF(ISNUMBER(Q1596),IF(R1596="R","@Entity@Table(name = ""reg_"&amp;LOWER(J1596)&amp;""")@XmlRootElement","")&amp;VLOOKUP(J1596,Blocos!D:I,6,0)&amp;Apoio!$E$1&amp;Y1596,""))</f>
        <v/>
      </c>
      <c r="X1596" s="190" t="str">
        <f>IF(ISNUMBER(Q1596),COUNTIF(Blocos!G:G,J1596),"")</f>
        <v/>
      </c>
      <c r="Y1596" s="190" t="str">
        <f>IF(OR(X1596=0,X1596=""),"",VLOOKUP(SUMIFS(Blocos!A:A,Blocos!H:H,'EFD REGISTROS e Campos (2)'!X1596,Blocos!G:G,'EFD REGISTROS e Campos (2)'!J1596),Blocos!A:L,12,0))</f>
        <v/>
      </c>
      <c r="Z1596" s="190" t="str">
        <f>IF(ISNUMBER(Q1597),VLOOKUP(J1596,Blocos!D:G,4,0),"")</f>
        <v/>
      </c>
      <c r="AA1596" s="190" t="str">
        <f>IF(ISNUMBER(Q1596),CONCATENATE("CREATE TABLE ""reg_",LOWER(J1596),""" (""ID"" bigint NOT NULL AUTO_INCREMENT,  ""HASHFILE"" varchar(255) DEFAULT NULL, ""ID_PAI"" bigint NOT NULL,"),IF(Q1596="Campo",CONCATENATE("""",L1596,""" ",VLOOKUP(R1596,Apoio!A:C,3,0)),""))&amp;IF(Z1596="","",CONCATENATE("PRIMARY KEY (""ID""), KEY ""FK_reg_",LOWER(Z1596),"_ID_PAI"" (""ID_PAI""), CONSTRAINT ""FK_reg_",LOWER(Z1596),"_ID_PAI"" FOREIGN KEY (""ID_PAI"") REFERENCES ""reg_",LOWER(Z1596),""" (""ID"")) ENGINE=InnoDB AUTO_INCREMENT=105774 DEFAULT CHARSET=utf8mb4 COLLATE=utf8mb4_0900_ai_ci;"))</f>
        <v/>
      </c>
      <c r="AB1596" s="190" t="str">
        <f t="shared" si="175"/>
        <v/>
      </c>
    </row>
    <row r="1597" spans="10:28" ht="14.5" hidden="1" customHeight="1" x14ac:dyDescent="0.3">
      <c r="J1597" s="187" t="str">
        <f t="shared" si="173"/>
        <v>D197</v>
      </c>
      <c r="K1597" s="218"/>
      <c r="L1597" s="237" t="s">
        <v>1210</v>
      </c>
      <c r="M1597" s="184" t="s">
        <v>1211</v>
      </c>
      <c r="N1597" s="238">
        <v>42186</v>
      </c>
      <c r="O1597" s="238"/>
      <c r="P1597" s="238"/>
      <c r="Q1597" s="192" t="str">
        <f t="shared" si="174"/>
        <v/>
      </c>
      <c r="S1597" s="191" t="str">
        <f t="shared" si="177"/>
        <v/>
      </c>
      <c r="T1597" s="192" t="str">
        <f t="shared" si="178"/>
        <v/>
      </c>
      <c r="U1597" s="192" t="str">
        <f t="shared" si="176"/>
        <v/>
      </c>
      <c r="V1597" s="192" t="str">
        <f t="shared" si="179"/>
        <v/>
      </c>
      <c r="W1597" s="191" t="str">
        <f>IF(Q1597="Campo","@Campos(posicao = "&amp;K1597&amp;", tipo = '"&amp;R1597&amp;"')@Column(name = """&amp;L1597&amp;""")"&amp;IF(R1597="D","@Temporal(TemporalType.DATE)","")&amp;"private "&amp;VLOOKUP(TEXT(R1597,"@"),Apoio!A:B,2,0)&amp;" "&amp;SUBSTITUTE(LOWER(LEFT(L1597,1))&amp;RIGHT(PROPER(L1597),LEN(L1597)-1),"_","")&amp;";",IF(ISNUMBER(Q1597),IF(R1597="R","@Entity@Table(name = ""reg_"&amp;LOWER(J1597)&amp;""")@XmlRootElement","")&amp;VLOOKUP(J1597,Blocos!D:I,6,0)&amp;Apoio!$E$1&amp;Y1597,""))</f>
        <v/>
      </c>
      <c r="X1597" s="190" t="str">
        <f>IF(ISNUMBER(Q1597),COUNTIF(Blocos!G:G,J1597),"")</f>
        <v/>
      </c>
      <c r="Y1597" s="190" t="str">
        <f>IF(OR(X1597=0,X1597=""),"",VLOOKUP(SUMIFS(Blocos!A:A,Blocos!H:H,'EFD REGISTROS e Campos (2)'!X1597,Blocos!G:G,'EFD REGISTROS e Campos (2)'!J1597),Blocos!A:L,12,0))</f>
        <v/>
      </c>
      <c r="Z1597" s="190" t="str">
        <f>IF(ISNUMBER(Q1598),VLOOKUP(J1597,Blocos!D:G,4,0),"")</f>
        <v/>
      </c>
      <c r="AA1597" s="190" t="str">
        <f>IF(ISNUMBER(Q1597),CONCATENATE("CREATE TABLE ""reg_",LOWER(J1597),""" (""ID"" bigint NOT NULL AUTO_INCREMENT,  ""HASHFILE"" varchar(255) DEFAULT NULL, ""ID_PAI"" bigint NOT NULL,"),IF(Q1597="Campo",CONCATENATE("""",L1597,""" ",VLOOKUP(R1597,Apoio!A:C,3,0)),""))&amp;IF(Z1597="","",CONCATENATE("PRIMARY KEY (""ID""), KEY ""FK_reg_",LOWER(Z1597),"_ID_PAI"" (""ID_PAI""), CONSTRAINT ""FK_reg_",LOWER(Z1597),"_ID_PAI"" FOREIGN KEY (""ID_PAI"") REFERENCES ""reg_",LOWER(Z1597),""" (""ID"")) ENGINE=InnoDB AUTO_INCREMENT=105774 DEFAULT CHARSET=utf8mb4 COLLATE=utf8mb4_0900_ai_ci;"))</f>
        <v/>
      </c>
      <c r="AB1597" s="190" t="str">
        <f t="shared" si="175"/>
        <v/>
      </c>
    </row>
    <row r="1598" spans="10:28" ht="14.5" hidden="1" customHeight="1" x14ac:dyDescent="0.3">
      <c r="J1598" s="187" t="str">
        <f t="shared" si="173"/>
        <v>D197</v>
      </c>
      <c r="K1598" s="218"/>
      <c r="L1598" s="237" t="s">
        <v>1212</v>
      </c>
      <c r="M1598" s="184" t="s">
        <v>1213</v>
      </c>
      <c r="N1598" s="238">
        <v>42186</v>
      </c>
      <c r="O1598" s="238"/>
      <c r="P1598" s="238">
        <v>42551</v>
      </c>
      <c r="Q1598" s="192" t="str">
        <f t="shared" si="174"/>
        <v/>
      </c>
      <c r="S1598" s="191" t="str">
        <f t="shared" si="177"/>
        <v/>
      </c>
      <c r="T1598" s="192" t="str">
        <f t="shared" si="178"/>
        <v/>
      </c>
      <c r="U1598" s="192" t="str">
        <f t="shared" si="176"/>
        <v/>
      </c>
      <c r="V1598" s="192" t="str">
        <f t="shared" si="179"/>
        <v/>
      </c>
      <c r="W1598" s="191" t="str">
        <f>IF(Q1598="Campo","@Campos(posicao = "&amp;K1598&amp;", tipo = '"&amp;R1598&amp;"')@Column(name = """&amp;L1598&amp;""")"&amp;IF(R1598="D","@Temporal(TemporalType.DATE)","")&amp;"private "&amp;VLOOKUP(TEXT(R1598,"@"),Apoio!A:B,2,0)&amp;" "&amp;SUBSTITUTE(LOWER(LEFT(L1598,1))&amp;RIGHT(PROPER(L1598),LEN(L1598)-1),"_","")&amp;";",IF(ISNUMBER(Q1598),IF(R1598="R","@Entity@Table(name = ""reg_"&amp;LOWER(J1598)&amp;""")@XmlRootElement","")&amp;VLOOKUP(J1598,Blocos!D:I,6,0)&amp;Apoio!$E$1&amp;Y1598,""))</f>
        <v/>
      </c>
      <c r="X1598" s="190" t="str">
        <f>IF(ISNUMBER(Q1598),COUNTIF(Blocos!G:G,J1598),"")</f>
        <v/>
      </c>
      <c r="Y1598" s="190" t="str">
        <f>IF(OR(X1598=0,X1598=""),"",VLOOKUP(SUMIFS(Blocos!A:A,Blocos!H:H,'EFD REGISTROS e Campos (2)'!X1598,Blocos!G:G,'EFD REGISTROS e Campos (2)'!J1598),Blocos!A:L,12,0))</f>
        <v/>
      </c>
      <c r="Z1598" s="190" t="str">
        <f>IF(ISNUMBER(Q1599),VLOOKUP(J1598,Blocos!D:G,4,0),"")</f>
        <v/>
      </c>
      <c r="AA1598" s="190" t="str">
        <f>IF(ISNUMBER(Q1598),CONCATENATE("CREATE TABLE ""reg_",LOWER(J1598),""" (""ID"" bigint NOT NULL AUTO_INCREMENT,  ""HASHFILE"" varchar(255) DEFAULT NULL, ""ID_PAI"" bigint NOT NULL,"),IF(Q1598="Campo",CONCATENATE("""",L1598,""" ",VLOOKUP(R1598,Apoio!A:C,3,0)),""))&amp;IF(Z1598="","",CONCATENATE("PRIMARY KEY (""ID""), KEY ""FK_reg_",LOWER(Z1598),"_ID_PAI"" (""ID_PAI""), CONSTRAINT ""FK_reg_",LOWER(Z1598),"_ID_PAI"" FOREIGN KEY (""ID_PAI"") REFERENCES ""reg_",LOWER(Z1598),""" (""ID"")) ENGINE=InnoDB AUTO_INCREMENT=105774 DEFAULT CHARSET=utf8mb4 COLLATE=utf8mb4_0900_ai_ci;"))</f>
        <v/>
      </c>
      <c r="AB1598" s="190" t="str">
        <f t="shared" si="175"/>
        <v/>
      </c>
    </row>
    <row r="1599" spans="10:28" ht="14.5" hidden="1" customHeight="1" x14ac:dyDescent="0.3">
      <c r="J1599" s="187" t="str">
        <f t="shared" si="173"/>
        <v>D197</v>
      </c>
      <c r="K1599" s="218"/>
      <c r="L1599" s="237" t="s">
        <v>1212</v>
      </c>
      <c r="M1599" s="184" t="s">
        <v>1214</v>
      </c>
      <c r="N1599" s="238">
        <v>42552</v>
      </c>
      <c r="O1599" s="238"/>
      <c r="P1599" s="238"/>
      <c r="Q1599" s="192" t="str">
        <f t="shared" si="174"/>
        <v/>
      </c>
      <c r="S1599" s="191" t="str">
        <f t="shared" si="177"/>
        <v/>
      </c>
      <c r="T1599" s="192" t="str">
        <f t="shared" si="178"/>
        <v/>
      </c>
      <c r="U1599" s="192" t="str">
        <f t="shared" si="176"/>
        <v/>
      </c>
      <c r="V1599" s="192" t="str">
        <f t="shared" si="179"/>
        <v/>
      </c>
      <c r="W1599" s="191" t="str">
        <f>IF(Q1599="Campo","@Campos(posicao = "&amp;K1599&amp;", tipo = '"&amp;R1599&amp;"')@Column(name = """&amp;L1599&amp;""")"&amp;IF(R1599="D","@Temporal(TemporalType.DATE)","")&amp;"private "&amp;VLOOKUP(TEXT(R1599,"@"),Apoio!A:B,2,0)&amp;" "&amp;SUBSTITUTE(LOWER(LEFT(L1599,1))&amp;RIGHT(PROPER(L1599),LEN(L1599)-1),"_","")&amp;";",IF(ISNUMBER(Q1599),IF(R1599="R","@Entity@Table(name = ""reg_"&amp;LOWER(J1599)&amp;""")@XmlRootElement","")&amp;VLOOKUP(J1599,Blocos!D:I,6,0)&amp;Apoio!$E$1&amp;Y1599,""))</f>
        <v/>
      </c>
      <c r="X1599" s="190" t="str">
        <f>IF(ISNUMBER(Q1599),COUNTIF(Blocos!G:G,J1599),"")</f>
        <v/>
      </c>
      <c r="Y1599" s="190" t="str">
        <f>IF(OR(X1599=0,X1599=""),"",VLOOKUP(SUMIFS(Blocos!A:A,Blocos!H:H,'EFD REGISTROS e Campos (2)'!X1599,Blocos!G:G,'EFD REGISTROS e Campos (2)'!J1599),Blocos!A:L,12,0))</f>
        <v/>
      </c>
      <c r="Z1599" s="190" t="str">
        <f>IF(ISNUMBER(Q1600),VLOOKUP(J1599,Blocos!D:G,4,0),"")</f>
        <v/>
      </c>
      <c r="AA1599" s="190" t="str">
        <f>IF(ISNUMBER(Q1599),CONCATENATE("CREATE TABLE ""reg_",LOWER(J1599),""" (""ID"" bigint NOT NULL AUTO_INCREMENT,  ""HASHFILE"" varchar(255) DEFAULT NULL, ""ID_PAI"" bigint NOT NULL,"),IF(Q1599="Campo",CONCATENATE("""",L1599,""" ",VLOOKUP(R1599,Apoio!A:C,3,0)),""))&amp;IF(Z1599="","",CONCATENATE("PRIMARY KEY (""ID""), KEY ""FK_reg_",LOWER(Z1599),"_ID_PAI"" (""ID_PAI""), CONSTRAINT ""FK_reg_",LOWER(Z1599),"_ID_PAI"" FOREIGN KEY (""ID_PAI"") REFERENCES ""reg_",LOWER(Z1599),""" (""ID"")) ENGINE=InnoDB AUTO_INCREMENT=105774 DEFAULT CHARSET=utf8mb4 COLLATE=utf8mb4_0900_ai_ci;"))</f>
        <v/>
      </c>
      <c r="AB1599" s="190" t="str">
        <f t="shared" si="175"/>
        <v/>
      </c>
    </row>
    <row r="1600" spans="10:28" ht="14.5" hidden="1" customHeight="1" x14ac:dyDescent="0.3">
      <c r="J1600" s="187" t="str">
        <f t="shared" ref="J1600:J1663" si="180">IF(A1600="",J1599,CONCATENATE(B1600,C1600,D1600,E1600,F1600,G1600,H1600))</f>
        <v>D197</v>
      </c>
      <c r="K1600" s="218"/>
      <c r="L1600" s="237" t="s">
        <v>1215</v>
      </c>
      <c r="M1600" s="184" t="s">
        <v>1216</v>
      </c>
      <c r="N1600" s="238">
        <v>42552</v>
      </c>
      <c r="O1600" s="238"/>
      <c r="P1600" s="238"/>
      <c r="Q1600" s="192" t="str">
        <f t="shared" si="174"/>
        <v/>
      </c>
      <c r="S1600" s="191" t="str">
        <f t="shared" si="177"/>
        <v/>
      </c>
      <c r="T1600" s="192" t="str">
        <f t="shared" si="178"/>
        <v/>
      </c>
      <c r="U1600" s="192" t="str">
        <f t="shared" si="176"/>
        <v/>
      </c>
      <c r="V1600" s="192" t="str">
        <f t="shared" si="179"/>
        <v/>
      </c>
      <c r="W1600" s="191" t="str">
        <f>IF(Q1600="Campo","@Campos(posicao = "&amp;K1600&amp;", tipo = '"&amp;R1600&amp;"')@Column(name = """&amp;L1600&amp;""")"&amp;IF(R1600="D","@Temporal(TemporalType.DATE)","")&amp;"private "&amp;VLOOKUP(TEXT(R1600,"@"),Apoio!A:B,2,0)&amp;" "&amp;SUBSTITUTE(LOWER(LEFT(L1600,1))&amp;RIGHT(PROPER(L1600),LEN(L1600)-1),"_","")&amp;";",IF(ISNUMBER(Q1600),IF(R1600="R","@Entity@Table(name = ""reg_"&amp;LOWER(J1600)&amp;""")@XmlRootElement","")&amp;VLOOKUP(J1600,Blocos!D:I,6,0)&amp;Apoio!$E$1&amp;Y1600,""))</f>
        <v/>
      </c>
      <c r="X1600" s="190" t="str">
        <f>IF(ISNUMBER(Q1600),COUNTIF(Blocos!G:G,J1600),"")</f>
        <v/>
      </c>
      <c r="Y1600" s="190" t="str">
        <f>IF(OR(X1600=0,X1600=""),"",VLOOKUP(SUMIFS(Blocos!A:A,Blocos!H:H,'EFD REGISTROS e Campos (2)'!X1600,Blocos!G:G,'EFD REGISTROS e Campos (2)'!J1600),Blocos!A:L,12,0))</f>
        <v/>
      </c>
      <c r="Z1600" s="190" t="str">
        <f>IF(ISNUMBER(Q1601),VLOOKUP(J1600,Blocos!D:G,4,0),"")</f>
        <v/>
      </c>
      <c r="AA1600" s="190" t="str">
        <f>IF(ISNUMBER(Q1600),CONCATENATE("CREATE TABLE ""reg_",LOWER(J1600),""" (""ID"" bigint NOT NULL AUTO_INCREMENT,  ""HASHFILE"" varchar(255) DEFAULT NULL, ""ID_PAI"" bigint NOT NULL,"),IF(Q1600="Campo",CONCATENATE("""",L1600,""" ",VLOOKUP(R1600,Apoio!A:C,3,0)),""))&amp;IF(Z1600="","",CONCATENATE("PRIMARY KEY (""ID""), KEY ""FK_reg_",LOWER(Z1600),"_ID_PAI"" (""ID_PAI""), CONSTRAINT ""FK_reg_",LOWER(Z1600),"_ID_PAI"" FOREIGN KEY (""ID_PAI"") REFERENCES ""reg_",LOWER(Z1600),""" (""ID"")) ENGINE=InnoDB AUTO_INCREMENT=105774 DEFAULT CHARSET=utf8mb4 COLLATE=utf8mb4_0900_ai_ci;"))</f>
        <v/>
      </c>
      <c r="AB1600" s="190" t="str">
        <f t="shared" si="175"/>
        <v/>
      </c>
    </row>
    <row r="1601" spans="10:28" ht="14.5" hidden="1" customHeight="1" x14ac:dyDescent="0.3">
      <c r="J1601" s="187" t="str">
        <f t="shared" si="180"/>
        <v>D197</v>
      </c>
      <c r="K1601" s="218"/>
      <c r="L1601" s="237" t="s">
        <v>1217</v>
      </c>
      <c r="M1601" s="184" t="s">
        <v>1218</v>
      </c>
      <c r="N1601" s="238">
        <v>42552</v>
      </c>
      <c r="O1601" s="238"/>
      <c r="P1601" s="238"/>
      <c r="Q1601" s="192" t="str">
        <f t="shared" si="174"/>
        <v/>
      </c>
      <c r="S1601" s="191" t="str">
        <f t="shared" si="177"/>
        <v/>
      </c>
      <c r="T1601" s="192" t="str">
        <f t="shared" si="178"/>
        <v/>
      </c>
      <c r="U1601" s="192" t="str">
        <f t="shared" si="176"/>
        <v/>
      </c>
      <c r="V1601" s="192" t="str">
        <f t="shared" si="179"/>
        <v/>
      </c>
      <c r="W1601" s="191" t="str">
        <f>IF(Q1601="Campo","@Campos(posicao = "&amp;K1601&amp;", tipo = '"&amp;R1601&amp;"')@Column(name = """&amp;L1601&amp;""")"&amp;IF(R1601="D","@Temporal(TemporalType.DATE)","")&amp;"private "&amp;VLOOKUP(TEXT(R1601,"@"),Apoio!A:B,2,0)&amp;" "&amp;SUBSTITUTE(LOWER(LEFT(L1601,1))&amp;RIGHT(PROPER(L1601),LEN(L1601)-1),"_","")&amp;";",IF(ISNUMBER(Q1601),IF(R1601="R","@Entity@Table(name = ""reg_"&amp;LOWER(J1601)&amp;""")@XmlRootElement","")&amp;VLOOKUP(J1601,Blocos!D:I,6,0)&amp;Apoio!$E$1&amp;Y1601,""))</f>
        <v/>
      </c>
      <c r="X1601" s="190" t="str">
        <f>IF(ISNUMBER(Q1601),COUNTIF(Blocos!G:G,J1601),"")</f>
        <v/>
      </c>
      <c r="Y1601" s="190" t="str">
        <f>IF(OR(X1601=0,X1601=""),"",VLOOKUP(SUMIFS(Blocos!A:A,Blocos!H:H,'EFD REGISTROS e Campos (2)'!X1601,Blocos!G:G,'EFD REGISTROS e Campos (2)'!J1601),Blocos!A:L,12,0))</f>
        <v/>
      </c>
      <c r="Z1601" s="190" t="str">
        <f>IF(ISNUMBER(Q1602),VLOOKUP(J1601,Blocos!D:G,4,0),"")</f>
        <v/>
      </c>
      <c r="AA1601" s="190" t="str">
        <f>IF(ISNUMBER(Q1601),CONCATENATE("CREATE TABLE ""reg_",LOWER(J1601),""" (""ID"" bigint NOT NULL AUTO_INCREMENT,  ""HASHFILE"" varchar(255) DEFAULT NULL, ""ID_PAI"" bigint NOT NULL,"),IF(Q1601="Campo",CONCATENATE("""",L1601,""" ",VLOOKUP(R1601,Apoio!A:C,3,0)),""))&amp;IF(Z1601="","",CONCATENATE("PRIMARY KEY (""ID""), KEY ""FK_reg_",LOWER(Z1601),"_ID_PAI"" (""ID_PAI""), CONSTRAINT ""FK_reg_",LOWER(Z1601),"_ID_PAI"" FOREIGN KEY (""ID_PAI"") REFERENCES ""reg_",LOWER(Z1601),""" (""ID"")) ENGINE=InnoDB AUTO_INCREMENT=105774 DEFAULT CHARSET=utf8mb4 COLLATE=utf8mb4_0900_ai_ci;"))</f>
        <v/>
      </c>
      <c r="AB1601" s="190" t="str">
        <f t="shared" si="175"/>
        <v/>
      </c>
    </row>
    <row r="1602" spans="10:28" ht="14.5" hidden="1" customHeight="1" x14ac:dyDescent="0.3">
      <c r="J1602" s="187" t="str">
        <f t="shared" si="180"/>
        <v>D197</v>
      </c>
      <c r="K1602" s="218"/>
      <c r="L1602" s="237" t="s">
        <v>1219</v>
      </c>
      <c r="M1602" s="184" t="s">
        <v>1220</v>
      </c>
      <c r="N1602" s="238">
        <v>42917</v>
      </c>
      <c r="O1602" s="238"/>
      <c r="P1602" s="238"/>
      <c r="Q1602" s="192" t="str">
        <f t="shared" si="174"/>
        <v/>
      </c>
      <c r="S1602" s="191" t="str">
        <f t="shared" si="177"/>
        <v/>
      </c>
      <c r="T1602" s="192" t="str">
        <f t="shared" si="178"/>
        <v/>
      </c>
      <c r="U1602" s="192" t="str">
        <f t="shared" si="176"/>
        <v/>
      </c>
      <c r="V1602" s="192" t="str">
        <f t="shared" si="179"/>
        <v/>
      </c>
      <c r="W1602" s="191" t="str">
        <f>IF(Q1602="Campo","@Campos(posicao = "&amp;K1602&amp;", tipo = '"&amp;R1602&amp;"')@Column(name = """&amp;L1602&amp;""")"&amp;IF(R1602="D","@Temporal(TemporalType.DATE)","")&amp;"private "&amp;VLOOKUP(TEXT(R1602,"@"),Apoio!A:B,2,0)&amp;" "&amp;SUBSTITUTE(LOWER(LEFT(L1602,1))&amp;RIGHT(PROPER(L1602),LEN(L1602)-1),"_","")&amp;";",IF(ISNUMBER(Q1602),IF(R1602="R","@Entity@Table(name = ""reg_"&amp;LOWER(J1602)&amp;""")@XmlRootElement","")&amp;VLOOKUP(J1602,Blocos!D:I,6,0)&amp;Apoio!$E$1&amp;Y1602,""))</f>
        <v/>
      </c>
      <c r="X1602" s="190" t="str">
        <f>IF(ISNUMBER(Q1602),COUNTIF(Blocos!G:G,J1602),"")</f>
        <v/>
      </c>
      <c r="Y1602" s="190" t="str">
        <f>IF(OR(X1602=0,X1602=""),"",VLOOKUP(SUMIFS(Blocos!A:A,Blocos!H:H,'EFD REGISTROS e Campos (2)'!X1602,Blocos!G:G,'EFD REGISTROS e Campos (2)'!J1602),Blocos!A:L,12,0))</f>
        <v/>
      </c>
      <c r="Z1602" s="190" t="str">
        <f>IF(ISNUMBER(Q1603),VLOOKUP(J1602,Blocos!D:G,4,0),"")</f>
        <v/>
      </c>
      <c r="AA1602" s="190" t="str">
        <f>IF(ISNUMBER(Q1602),CONCATENATE("CREATE TABLE ""reg_",LOWER(J1602),""" (""ID"" bigint NOT NULL AUTO_INCREMENT,  ""HASHFILE"" varchar(255) DEFAULT NULL, ""ID_PAI"" bigint NOT NULL,"),IF(Q1602="Campo",CONCATENATE("""",L1602,""" ",VLOOKUP(R1602,Apoio!A:C,3,0)),""))&amp;IF(Z1602="","",CONCATENATE("PRIMARY KEY (""ID""), KEY ""FK_reg_",LOWER(Z1602),"_ID_PAI"" (""ID_PAI""), CONSTRAINT ""FK_reg_",LOWER(Z1602),"_ID_PAI"" FOREIGN KEY (""ID_PAI"") REFERENCES ""reg_",LOWER(Z1602),""" (""ID"")) ENGINE=InnoDB AUTO_INCREMENT=105774 DEFAULT CHARSET=utf8mb4 COLLATE=utf8mb4_0900_ai_ci;"))</f>
        <v/>
      </c>
      <c r="AB1602" s="190" t="str">
        <f t="shared" si="175"/>
        <v/>
      </c>
    </row>
    <row r="1603" spans="10:28" ht="14.5" hidden="1" customHeight="1" x14ac:dyDescent="0.3">
      <c r="J1603" s="187" t="str">
        <f t="shared" si="180"/>
        <v>D197</v>
      </c>
      <c r="K1603" s="218"/>
      <c r="L1603" s="237" t="s">
        <v>1221</v>
      </c>
      <c r="M1603" s="184" t="s">
        <v>1222</v>
      </c>
      <c r="N1603" s="238">
        <v>41640</v>
      </c>
      <c r="O1603" s="238"/>
      <c r="P1603" s="238"/>
      <c r="Q1603" s="192" t="str">
        <f t="shared" ref="Q1603:Q1666" si="181">IF(B1603&lt;&gt;"",0,IF(C1603&lt;&gt;"",1,IF(D1603&lt;&gt;"",2,IF(E1603&lt;&gt;"",3,IF(F1603&lt;&gt;"",4,IF(G1603&lt;&gt;"",5,IF(H1603&lt;&gt;"",6,IF(ISNUMBER(K1603),"Campo",""))))))))</f>
        <v/>
      </c>
      <c r="S1603" s="191" t="str">
        <f t="shared" si="177"/>
        <v/>
      </c>
      <c r="T1603" s="192" t="str">
        <f t="shared" si="178"/>
        <v/>
      </c>
      <c r="U1603" s="192" t="str">
        <f t="shared" si="176"/>
        <v/>
      </c>
      <c r="V1603" s="192" t="str">
        <f t="shared" si="179"/>
        <v/>
      </c>
      <c r="W1603" s="191" t="str">
        <f>IF(Q1603="Campo","@Campos(posicao = "&amp;K1603&amp;", tipo = '"&amp;R1603&amp;"')@Column(name = """&amp;L1603&amp;""")"&amp;IF(R1603="D","@Temporal(TemporalType.DATE)","")&amp;"private "&amp;VLOOKUP(TEXT(R1603,"@"),Apoio!A:B,2,0)&amp;" "&amp;SUBSTITUTE(LOWER(LEFT(L1603,1))&amp;RIGHT(PROPER(L1603),LEN(L1603)-1),"_","")&amp;";",IF(ISNUMBER(Q1603),IF(R1603="R","@Entity@Table(name = ""reg_"&amp;LOWER(J1603)&amp;""")@XmlRootElement","")&amp;VLOOKUP(J1603,Blocos!D:I,6,0)&amp;Apoio!$E$1&amp;Y1603,""))</f>
        <v/>
      </c>
      <c r="X1603" s="190" t="str">
        <f>IF(ISNUMBER(Q1603),COUNTIF(Blocos!G:G,J1603),"")</f>
        <v/>
      </c>
      <c r="Y1603" s="190" t="str">
        <f>IF(OR(X1603=0,X1603=""),"",VLOOKUP(SUMIFS(Blocos!A:A,Blocos!H:H,'EFD REGISTROS e Campos (2)'!X1603,Blocos!G:G,'EFD REGISTROS e Campos (2)'!J1603),Blocos!A:L,12,0))</f>
        <v/>
      </c>
      <c r="Z1603" s="190" t="str">
        <f>IF(ISNUMBER(Q1604),VLOOKUP(J1603,Blocos!D:G,4,0),"")</f>
        <v/>
      </c>
      <c r="AA1603" s="190" t="str">
        <f>IF(ISNUMBER(Q1603),CONCATENATE("CREATE TABLE ""reg_",LOWER(J1603),""" (""ID"" bigint NOT NULL AUTO_INCREMENT,  ""HASHFILE"" varchar(255) DEFAULT NULL, ""ID_PAI"" bigint NOT NULL,"),IF(Q1603="Campo",CONCATENATE("""",L1603,""" ",VLOOKUP(R1603,Apoio!A:C,3,0)),""))&amp;IF(Z1603="","",CONCATENATE("PRIMARY KEY (""ID""), KEY ""FK_reg_",LOWER(Z1603),"_ID_PAI"" (""ID_PAI""), CONSTRAINT ""FK_reg_",LOWER(Z1603),"_ID_PAI"" FOREIGN KEY (""ID_PAI"") REFERENCES ""reg_",LOWER(Z1603),""" (""ID"")) ENGINE=InnoDB AUTO_INCREMENT=105774 DEFAULT CHARSET=utf8mb4 COLLATE=utf8mb4_0900_ai_ci;"))</f>
        <v/>
      </c>
      <c r="AB1603" s="190" t="str">
        <f t="shared" si="175"/>
        <v/>
      </c>
    </row>
    <row r="1604" spans="10:28" ht="14.5" hidden="1" customHeight="1" x14ac:dyDescent="0.3">
      <c r="J1604" s="187" t="str">
        <f t="shared" si="180"/>
        <v>D197</v>
      </c>
      <c r="K1604" s="218"/>
      <c r="L1604" s="237" t="s">
        <v>1223</v>
      </c>
      <c r="M1604" s="184" t="s">
        <v>1224</v>
      </c>
      <c r="N1604" s="238">
        <v>39814</v>
      </c>
      <c r="O1604" s="238"/>
      <c r="P1604" s="238"/>
      <c r="Q1604" s="192" t="str">
        <f t="shared" si="181"/>
        <v/>
      </c>
      <c r="S1604" s="191" t="str">
        <f t="shared" si="177"/>
        <v/>
      </c>
      <c r="T1604" s="192" t="str">
        <f t="shared" si="178"/>
        <v/>
      </c>
      <c r="U1604" s="192" t="str">
        <f t="shared" si="176"/>
        <v/>
      </c>
      <c r="V1604" s="192" t="str">
        <f t="shared" si="179"/>
        <v/>
      </c>
      <c r="W1604" s="191" t="str">
        <f>IF(Q1604="Campo","@Campos(posicao = "&amp;K1604&amp;", tipo = '"&amp;R1604&amp;"')@Column(name = """&amp;L1604&amp;""")"&amp;IF(R1604="D","@Temporal(TemporalType.DATE)","")&amp;"private "&amp;VLOOKUP(TEXT(R1604,"@"),Apoio!A:B,2,0)&amp;" "&amp;SUBSTITUTE(LOWER(LEFT(L1604,1))&amp;RIGHT(PROPER(L1604),LEN(L1604)-1),"_","")&amp;";",IF(ISNUMBER(Q1604),IF(R1604="R","@Entity@Table(name = ""reg_"&amp;LOWER(J1604)&amp;""")@XmlRootElement","")&amp;VLOOKUP(J1604,Blocos!D:I,6,0)&amp;Apoio!$E$1&amp;Y1604,""))</f>
        <v/>
      </c>
      <c r="X1604" s="190" t="str">
        <f>IF(ISNUMBER(Q1604),COUNTIF(Blocos!G:G,J1604),"")</f>
        <v/>
      </c>
      <c r="Y1604" s="190" t="str">
        <f>IF(OR(X1604=0,X1604=""),"",VLOOKUP(SUMIFS(Blocos!A:A,Blocos!H:H,'EFD REGISTROS e Campos (2)'!X1604,Blocos!G:G,'EFD REGISTROS e Campos (2)'!J1604),Blocos!A:L,12,0))</f>
        <v/>
      </c>
      <c r="Z1604" s="190" t="str">
        <f>IF(ISNUMBER(Q1605),VLOOKUP(J1604,Blocos!D:G,4,0),"")</f>
        <v/>
      </c>
      <c r="AA1604" s="190" t="str">
        <f>IF(ISNUMBER(Q1604),CONCATENATE("CREATE TABLE ""reg_",LOWER(J1604),""" (""ID"" bigint NOT NULL AUTO_INCREMENT,  ""HASHFILE"" varchar(255) DEFAULT NULL, ""ID_PAI"" bigint NOT NULL,"),IF(Q1604="Campo",CONCATENATE("""",L1604,""" ",VLOOKUP(R1604,Apoio!A:C,3,0)),""))&amp;IF(Z1604="","",CONCATENATE("PRIMARY KEY (""ID""), KEY ""FK_reg_",LOWER(Z1604),"_ID_PAI"" (""ID_PAI""), CONSTRAINT ""FK_reg_",LOWER(Z1604),"_ID_PAI"" FOREIGN KEY (""ID_PAI"") REFERENCES ""reg_",LOWER(Z1604),""" (""ID"")) ENGINE=InnoDB AUTO_INCREMENT=105774 DEFAULT CHARSET=utf8mb4 COLLATE=utf8mb4_0900_ai_ci;"))</f>
        <v/>
      </c>
      <c r="AB1604" s="190" t="str">
        <f t="shared" ref="AB1604:AB1667" si="182">IF(Q1604="Campo",CONCATENATE(IF(K1604=1,"USE `efdicms`;SELECT ",""),"`reg_",LOWER(J1604),"`.`",L1604,"`,"),"")&amp;IF(J1604&lt;&gt;J1605,CONCATENATE("FROM `efdicms`.`reg_",LOWER(J1604),"`;"""),"")</f>
        <v/>
      </c>
    </row>
    <row r="1605" spans="10:28" ht="14.5" hidden="1" customHeight="1" x14ac:dyDescent="0.3">
      <c r="J1605" s="187" t="str">
        <f t="shared" si="180"/>
        <v>D197</v>
      </c>
      <c r="K1605" s="218"/>
      <c r="L1605" s="237" t="s">
        <v>1225</v>
      </c>
      <c r="M1605" s="184" t="s">
        <v>1226</v>
      </c>
      <c r="N1605" s="238">
        <v>39814</v>
      </c>
      <c r="O1605" s="238"/>
      <c r="P1605" s="238"/>
      <c r="Q1605" s="192" t="str">
        <f t="shared" si="181"/>
        <v/>
      </c>
      <c r="S1605" s="191" t="str">
        <f t="shared" si="177"/>
        <v/>
      </c>
      <c r="T1605" s="192" t="str">
        <f t="shared" si="178"/>
        <v/>
      </c>
      <c r="U1605" s="192" t="str">
        <f t="shared" ref="U1605:U1668" si="183">S1605&amp;T1605</f>
        <v/>
      </c>
      <c r="V1605" s="192" t="str">
        <f t="shared" si="179"/>
        <v/>
      </c>
      <c r="W1605" s="191" t="str">
        <f>IF(Q1605="Campo","@Campos(posicao = "&amp;K1605&amp;", tipo = '"&amp;R1605&amp;"')@Column(name = """&amp;L1605&amp;""")"&amp;IF(R1605="D","@Temporal(TemporalType.DATE)","")&amp;"private "&amp;VLOOKUP(TEXT(R1605,"@"),Apoio!A:B,2,0)&amp;" "&amp;SUBSTITUTE(LOWER(LEFT(L1605,1))&amp;RIGHT(PROPER(L1605),LEN(L1605)-1),"_","")&amp;";",IF(ISNUMBER(Q1605),IF(R1605="R","@Entity@Table(name = ""reg_"&amp;LOWER(J1605)&amp;""")@XmlRootElement","")&amp;VLOOKUP(J1605,Blocos!D:I,6,0)&amp;Apoio!$E$1&amp;Y1605,""))</f>
        <v/>
      </c>
      <c r="X1605" s="190" t="str">
        <f>IF(ISNUMBER(Q1605),COUNTIF(Blocos!G:G,J1605),"")</f>
        <v/>
      </c>
      <c r="Y1605" s="190" t="str">
        <f>IF(OR(X1605=0,X1605=""),"",VLOOKUP(SUMIFS(Blocos!A:A,Blocos!H:H,'EFD REGISTROS e Campos (2)'!X1605,Blocos!G:G,'EFD REGISTROS e Campos (2)'!J1605),Blocos!A:L,12,0))</f>
        <v/>
      </c>
      <c r="Z1605" s="190" t="str">
        <f>IF(ISNUMBER(Q1606),VLOOKUP(J1605,Blocos!D:G,4,0),"")</f>
        <v/>
      </c>
      <c r="AA1605" s="190" t="str">
        <f>IF(ISNUMBER(Q1605),CONCATENATE("CREATE TABLE ""reg_",LOWER(J1605),""" (""ID"" bigint NOT NULL AUTO_INCREMENT,  ""HASHFILE"" varchar(255) DEFAULT NULL, ""ID_PAI"" bigint NOT NULL,"),IF(Q1605="Campo",CONCATENATE("""",L1605,""" ",VLOOKUP(R1605,Apoio!A:C,3,0)),""))&amp;IF(Z1605="","",CONCATENATE("PRIMARY KEY (""ID""), KEY ""FK_reg_",LOWER(Z1605),"_ID_PAI"" (""ID_PAI""), CONSTRAINT ""FK_reg_",LOWER(Z1605),"_ID_PAI"" FOREIGN KEY (""ID_PAI"") REFERENCES ""reg_",LOWER(Z1605),""" (""ID"")) ENGINE=InnoDB AUTO_INCREMENT=105774 DEFAULT CHARSET=utf8mb4 COLLATE=utf8mb4_0900_ai_ci;"))</f>
        <v/>
      </c>
      <c r="AB1605" s="190" t="str">
        <f t="shared" si="182"/>
        <v/>
      </c>
    </row>
    <row r="1606" spans="10:28" ht="14.5" hidden="1" customHeight="1" x14ac:dyDescent="0.3">
      <c r="J1606" s="187" t="str">
        <f t="shared" si="180"/>
        <v>D197</v>
      </c>
      <c r="K1606" s="218"/>
      <c r="L1606" s="237" t="s">
        <v>1227</v>
      </c>
      <c r="M1606" s="184" t="s">
        <v>1228</v>
      </c>
      <c r="N1606" s="238">
        <v>41456</v>
      </c>
      <c r="O1606" s="238"/>
      <c r="P1606" s="238">
        <v>41456</v>
      </c>
      <c r="Q1606" s="192" t="str">
        <f t="shared" si="181"/>
        <v/>
      </c>
      <c r="S1606" s="191" t="str">
        <f t="shared" si="177"/>
        <v/>
      </c>
      <c r="T1606" s="192" t="str">
        <f t="shared" si="178"/>
        <v/>
      </c>
      <c r="U1606" s="192" t="str">
        <f t="shared" si="183"/>
        <v/>
      </c>
      <c r="V1606" s="192" t="str">
        <f t="shared" si="179"/>
        <v/>
      </c>
      <c r="W1606" s="191" t="str">
        <f>IF(Q1606="Campo","@Campos(posicao = "&amp;K1606&amp;", tipo = '"&amp;R1606&amp;"')@Column(name = """&amp;L1606&amp;""")"&amp;IF(R1606="D","@Temporal(TemporalType.DATE)","")&amp;"private "&amp;VLOOKUP(TEXT(R1606,"@"),Apoio!A:B,2,0)&amp;" "&amp;SUBSTITUTE(LOWER(LEFT(L1606,1))&amp;RIGHT(PROPER(L1606),LEN(L1606)-1),"_","")&amp;";",IF(ISNUMBER(Q1606),IF(R1606="R","@Entity@Table(name = ""reg_"&amp;LOWER(J1606)&amp;""")@XmlRootElement","")&amp;VLOOKUP(J1606,Blocos!D:I,6,0)&amp;Apoio!$E$1&amp;Y1606,""))</f>
        <v/>
      </c>
      <c r="X1606" s="190" t="str">
        <f>IF(ISNUMBER(Q1606),COUNTIF(Blocos!G:G,J1606),"")</f>
        <v/>
      </c>
      <c r="Y1606" s="190" t="str">
        <f>IF(OR(X1606=0,X1606=""),"",VLOOKUP(SUMIFS(Blocos!A:A,Blocos!H:H,'EFD REGISTROS e Campos (2)'!X1606,Blocos!G:G,'EFD REGISTROS e Campos (2)'!J1606),Blocos!A:L,12,0))</f>
        <v/>
      </c>
      <c r="Z1606" s="190" t="str">
        <f>IF(ISNUMBER(Q1607),VLOOKUP(J1606,Blocos!D:G,4,0),"")</f>
        <v/>
      </c>
      <c r="AA1606" s="190" t="str">
        <f>IF(ISNUMBER(Q1606),CONCATENATE("CREATE TABLE ""reg_",LOWER(J1606),""" (""ID"" bigint NOT NULL AUTO_INCREMENT,  ""HASHFILE"" varchar(255) DEFAULT NULL, ""ID_PAI"" bigint NOT NULL,"),IF(Q1606="Campo",CONCATENATE("""",L1606,""" ",VLOOKUP(R1606,Apoio!A:C,3,0)),""))&amp;IF(Z1606="","",CONCATENATE("PRIMARY KEY (""ID""), KEY ""FK_reg_",LOWER(Z1606),"_ID_PAI"" (""ID_PAI""), CONSTRAINT ""FK_reg_",LOWER(Z1606),"_ID_PAI"" FOREIGN KEY (""ID_PAI"") REFERENCES ""reg_",LOWER(Z1606),""" (""ID"")) ENGINE=InnoDB AUTO_INCREMENT=105774 DEFAULT CHARSET=utf8mb4 COLLATE=utf8mb4_0900_ai_ci;"))</f>
        <v/>
      </c>
      <c r="AB1606" s="190" t="str">
        <f t="shared" si="182"/>
        <v/>
      </c>
    </row>
    <row r="1607" spans="10:28" ht="14.5" hidden="1" customHeight="1" x14ac:dyDescent="0.3">
      <c r="J1607" s="187" t="str">
        <f t="shared" si="180"/>
        <v>D197</v>
      </c>
      <c r="K1607" s="218"/>
      <c r="L1607" s="237" t="s">
        <v>1229</v>
      </c>
      <c r="M1607" s="184" t="s">
        <v>1230</v>
      </c>
      <c r="N1607" s="238">
        <v>39814</v>
      </c>
      <c r="O1607" s="238"/>
      <c r="P1607" s="238"/>
      <c r="Q1607" s="192" t="str">
        <f t="shared" si="181"/>
        <v/>
      </c>
      <c r="S1607" s="191" t="str">
        <f t="shared" si="177"/>
        <v/>
      </c>
      <c r="T1607" s="192" t="str">
        <f t="shared" si="178"/>
        <v/>
      </c>
      <c r="U1607" s="192" t="str">
        <f t="shared" si="183"/>
        <v/>
      </c>
      <c r="V1607" s="192" t="str">
        <f t="shared" si="179"/>
        <v/>
      </c>
      <c r="W1607" s="191" t="str">
        <f>IF(Q1607="Campo","@Campos(posicao = "&amp;K1607&amp;", tipo = '"&amp;R1607&amp;"')@Column(name = """&amp;L1607&amp;""")"&amp;IF(R1607="D","@Temporal(TemporalType.DATE)","")&amp;"private "&amp;VLOOKUP(TEXT(R1607,"@"),Apoio!A:B,2,0)&amp;" "&amp;SUBSTITUTE(LOWER(LEFT(L1607,1))&amp;RIGHT(PROPER(L1607),LEN(L1607)-1),"_","")&amp;";",IF(ISNUMBER(Q1607),IF(R1607="R","@Entity@Table(name = ""reg_"&amp;LOWER(J1607)&amp;""")@XmlRootElement","")&amp;VLOOKUP(J1607,Blocos!D:I,6,0)&amp;Apoio!$E$1&amp;Y1607,""))</f>
        <v/>
      </c>
      <c r="X1607" s="190" t="str">
        <f>IF(ISNUMBER(Q1607),COUNTIF(Blocos!G:G,J1607),"")</f>
        <v/>
      </c>
      <c r="Y1607" s="190" t="str">
        <f>IF(OR(X1607=0,X1607=""),"",VLOOKUP(SUMIFS(Blocos!A:A,Blocos!H:H,'EFD REGISTROS e Campos (2)'!X1607,Blocos!G:G,'EFD REGISTROS e Campos (2)'!J1607),Blocos!A:L,12,0))</f>
        <v/>
      </c>
      <c r="Z1607" s="190" t="str">
        <f>IF(ISNUMBER(Q1608),VLOOKUP(J1607,Blocos!D:G,4,0),"")</f>
        <v/>
      </c>
      <c r="AA1607" s="190" t="str">
        <f>IF(ISNUMBER(Q1607),CONCATENATE("CREATE TABLE ""reg_",LOWER(J1607),""" (""ID"" bigint NOT NULL AUTO_INCREMENT,  ""HASHFILE"" varchar(255) DEFAULT NULL, ""ID_PAI"" bigint NOT NULL,"),IF(Q1607="Campo",CONCATENATE("""",L1607,""" ",VLOOKUP(R1607,Apoio!A:C,3,0)),""))&amp;IF(Z1607="","",CONCATENATE("PRIMARY KEY (""ID""), KEY ""FK_reg_",LOWER(Z1607),"_ID_PAI"" (""ID_PAI""), CONSTRAINT ""FK_reg_",LOWER(Z1607),"_ID_PAI"" FOREIGN KEY (""ID_PAI"") REFERENCES ""reg_",LOWER(Z1607),""" (""ID"")) ENGINE=InnoDB AUTO_INCREMENT=105774 DEFAULT CHARSET=utf8mb4 COLLATE=utf8mb4_0900_ai_ci;"))</f>
        <v/>
      </c>
      <c r="AB1607" s="190" t="str">
        <f t="shared" si="182"/>
        <v/>
      </c>
    </row>
    <row r="1608" spans="10:28" ht="14.5" hidden="1" customHeight="1" x14ac:dyDescent="0.3">
      <c r="J1608" s="187" t="str">
        <f t="shared" si="180"/>
        <v>D197</v>
      </c>
      <c r="K1608" s="218"/>
      <c r="L1608" s="237" t="s">
        <v>1231</v>
      </c>
      <c r="M1608" s="184" t="s">
        <v>1232</v>
      </c>
      <c r="N1608" s="238">
        <v>41852</v>
      </c>
      <c r="O1608" s="238"/>
      <c r="P1608" s="238">
        <v>42613</v>
      </c>
      <c r="Q1608" s="192" t="str">
        <f t="shared" si="181"/>
        <v/>
      </c>
      <c r="S1608" s="191" t="str">
        <f t="shared" si="177"/>
        <v/>
      </c>
      <c r="T1608" s="192" t="str">
        <f t="shared" si="178"/>
        <v/>
      </c>
      <c r="U1608" s="192" t="str">
        <f t="shared" si="183"/>
        <v/>
      </c>
      <c r="V1608" s="192" t="str">
        <f t="shared" si="179"/>
        <v/>
      </c>
      <c r="W1608" s="191" t="str">
        <f>IF(Q1608="Campo","@Campos(posicao = "&amp;K1608&amp;", tipo = '"&amp;R1608&amp;"')@Column(name = """&amp;L1608&amp;""")"&amp;IF(R1608="D","@Temporal(TemporalType.DATE)","")&amp;"private "&amp;VLOOKUP(TEXT(R1608,"@"),Apoio!A:B,2,0)&amp;" "&amp;SUBSTITUTE(LOWER(LEFT(L1608,1))&amp;RIGHT(PROPER(L1608),LEN(L1608)-1),"_","")&amp;";",IF(ISNUMBER(Q1608),IF(R1608="R","@Entity@Table(name = ""reg_"&amp;LOWER(J1608)&amp;""")@XmlRootElement","")&amp;VLOOKUP(J1608,Blocos!D:I,6,0)&amp;Apoio!$E$1&amp;Y1608,""))</f>
        <v/>
      </c>
      <c r="X1608" s="190" t="str">
        <f>IF(ISNUMBER(Q1608),COUNTIF(Blocos!G:G,J1608),"")</f>
        <v/>
      </c>
      <c r="Y1608" s="190" t="str">
        <f>IF(OR(X1608=0,X1608=""),"",VLOOKUP(SUMIFS(Blocos!A:A,Blocos!H:H,'EFD REGISTROS e Campos (2)'!X1608,Blocos!G:G,'EFD REGISTROS e Campos (2)'!J1608),Blocos!A:L,12,0))</f>
        <v/>
      </c>
      <c r="Z1608" s="190" t="str">
        <f>IF(ISNUMBER(Q1609),VLOOKUP(J1608,Blocos!D:G,4,0),"")</f>
        <v/>
      </c>
      <c r="AA1608" s="190" t="str">
        <f>IF(ISNUMBER(Q1608),CONCATENATE("CREATE TABLE ""reg_",LOWER(J1608),""" (""ID"" bigint NOT NULL AUTO_INCREMENT,  ""HASHFILE"" varchar(255) DEFAULT NULL, ""ID_PAI"" bigint NOT NULL,"),IF(Q1608="Campo",CONCATENATE("""",L1608,""" ",VLOOKUP(R1608,Apoio!A:C,3,0)),""))&amp;IF(Z1608="","",CONCATENATE("PRIMARY KEY (""ID""), KEY ""FK_reg_",LOWER(Z1608),"_ID_PAI"" (""ID_PAI""), CONSTRAINT ""FK_reg_",LOWER(Z1608),"_ID_PAI"" FOREIGN KEY (""ID_PAI"") REFERENCES ""reg_",LOWER(Z1608),""" (""ID"")) ENGINE=InnoDB AUTO_INCREMENT=105774 DEFAULT CHARSET=utf8mb4 COLLATE=utf8mb4_0900_ai_ci;"))</f>
        <v/>
      </c>
      <c r="AB1608" s="190" t="str">
        <f t="shared" si="182"/>
        <v/>
      </c>
    </row>
    <row r="1609" spans="10:28" ht="14.5" hidden="1" customHeight="1" x14ac:dyDescent="0.3">
      <c r="J1609" s="187" t="str">
        <f t="shared" si="180"/>
        <v>D197</v>
      </c>
      <c r="K1609" s="218"/>
      <c r="L1609" s="237" t="s">
        <v>1231</v>
      </c>
      <c r="M1609" s="184" t="s">
        <v>1233</v>
      </c>
      <c r="N1609" s="238">
        <v>42614</v>
      </c>
      <c r="O1609" s="238"/>
      <c r="P1609" s="238"/>
      <c r="Q1609" s="192" t="str">
        <f t="shared" si="181"/>
        <v/>
      </c>
      <c r="S1609" s="191" t="str">
        <f t="shared" si="177"/>
        <v/>
      </c>
      <c r="T1609" s="192" t="str">
        <f t="shared" si="178"/>
        <v/>
      </c>
      <c r="U1609" s="192" t="str">
        <f t="shared" si="183"/>
        <v/>
      </c>
      <c r="V1609" s="192" t="str">
        <f t="shared" si="179"/>
        <v/>
      </c>
      <c r="W1609" s="191" t="str">
        <f>IF(Q1609="Campo","@Campos(posicao = "&amp;K1609&amp;", tipo = '"&amp;R1609&amp;"')@Column(name = """&amp;L1609&amp;""")"&amp;IF(R1609="D","@Temporal(TemporalType.DATE)","")&amp;"private "&amp;VLOOKUP(TEXT(R1609,"@"),Apoio!A:B,2,0)&amp;" "&amp;SUBSTITUTE(LOWER(LEFT(L1609,1))&amp;RIGHT(PROPER(L1609),LEN(L1609)-1),"_","")&amp;";",IF(ISNUMBER(Q1609),IF(R1609="R","@Entity@Table(name = ""reg_"&amp;LOWER(J1609)&amp;""")@XmlRootElement","")&amp;VLOOKUP(J1609,Blocos!D:I,6,0)&amp;Apoio!$E$1&amp;Y1609,""))</f>
        <v/>
      </c>
      <c r="X1609" s="190" t="str">
        <f>IF(ISNUMBER(Q1609),COUNTIF(Blocos!G:G,J1609),"")</f>
        <v/>
      </c>
      <c r="Y1609" s="190" t="str">
        <f>IF(OR(X1609=0,X1609=""),"",VLOOKUP(SUMIFS(Blocos!A:A,Blocos!H:H,'EFD REGISTROS e Campos (2)'!X1609,Blocos!G:G,'EFD REGISTROS e Campos (2)'!J1609),Blocos!A:L,12,0))</f>
        <v/>
      </c>
      <c r="Z1609" s="190" t="str">
        <f>IF(ISNUMBER(Q1610),VLOOKUP(J1609,Blocos!D:G,4,0),"")</f>
        <v/>
      </c>
      <c r="AA1609" s="190" t="str">
        <f>IF(ISNUMBER(Q1609),CONCATENATE("CREATE TABLE ""reg_",LOWER(J1609),""" (""ID"" bigint NOT NULL AUTO_INCREMENT,  ""HASHFILE"" varchar(255) DEFAULT NULL, ""ID_PAI"" bigint NOT NULL,"),IF(Q1609="Campo",CONCATENATE("""",L1609,""" ",VLOOKUP(R1609,Apoio!A:C,3,0)),""))&amp;IF(Z1609="","",CONCATENATE("PRIMARY KEY (""ID""), KEY ""FK_reg_",LOWER(Z1609),"_ID_PAI"" (""ID_PAI""), CONSTRAINT ""FK_reg_",LOWER(Z1609),"_ID_PAI"" FOREIGN KEY (""ID_PAI"") REFERENCES ""reg_",LOWER(Z1609),""" (""ID"")) ENGINE=InnoDB AUTO_INCREMENT=105774 DEFAULT CHARSET=utf8mb4 COLLATE=utf8mb4_0900_ai_ci;"))</f>
        <v/>
      </c>
      <c r="AB1609" s="190" t="str">
        <f t="shared" si="182"/>
        <v/>
      </c>
    </row>
    <row r="1610" spans="10:28" ht="14.5" hidden="1" customHeight="1" x14ac:dyDescent="0.3">
      <c r="J1610" s="187" t="str">
        <f t="shared" si="180"/>
        <v>D197</v>
      </c>
      <c r="K1610" s="218"/>
      <c r="L1610" s="237" t="s">
        <v>1231</v>
      </c>
      <c r="M1610" s="184" t="s">
        <v>1234</v>
      </c>
      <c r="N1610" s="238">
        <v>43466</v>
      </c>
      <c r="O1610" s="238"/>
      <c r="P1610" s="239"/>
      <c r="Q1610" s="192" t="str">
        <f t="shared" si="181"/>
        <v/>
      </c>
      <c r="S1610" s="191" t="str">
        <f t="shared" si="177"/>
        <v/>
      </c>
      <c r="T1610" s="192" t="str">
        <f t="shared" si="178"/>
        <v/>
      </c>
      <c r="U1610" s="192" t="str">
        <f t="shared" si="183"/>
        <v/>
      </c>
      <c r="V1610" s="192" t="str">
        <f t="shared" si="179"/>
        <v/>
      </c>
      <c r="W1610" s="191" t="str">
        <f>IF(Q1610="Campo","@Campos(posicao = "&amp;K1610&amp;", tipo = '"&amp;R1610&amp;"')@Column(name = """&amp;L1610&amp;""")"&amp;IF(R1610="D","@Temporal(TemporalType.DATE)","")&amp;"private "&amp;VLOOKUP(TEXT(R1610,"@"),Apoio!A:B,2,0)&amp;" "&amp;SUBSTITUTE(LOWER(LEFT(L1610,1))&amp;RIGHT(PROPER(L1610),LEN(L1610)-1),"_","")&amp;";",IF(ISNUMBER(Q1610),IF(R1610="R","@Entity@Table(name = ""reg_"&amp;LOWER(J1610)&amp;""")@XmlRootElement","")&amp;VLOOKUP(J1610,Blocos!D:I,6,0)&amp;Apoio!$E$1&amp;Y1610,""))</f>
        <v/>
      </c>
      <c r="X1610" s="190" t="str">
        <f>IF(ISNUMBER(Q1610),COUNTIF(Blocos!G:G,J1610),"")</f>
        <v/>
      </c>
      <c r="Y1610" s="190" t="str">
        <f>IF(OR(X1610=0,X1610=""),"",VLOOKUP(SUMIFS(Blocos!A:A,Blocos!H:H,'EFD REGISTROS e Campos (2)'!X1610,Blocos!G:G,'EFD REGISTROS e Campos (2)'!J1610),Blocos!A:L,12,0))</f>
        <v/>
      </c>
      <c r="Z1610" s="190" t="str">
        <f>IF(ISNUMBER(Q1611),VLOOKUP(J1610,Blocos!D:G,4,0),"")</f>
        <v/>
      </c>
      <c r="AA1610" s="190" t="str">
        <f>IF(ISNUMBER(Q1610),CONCATENATE("CREATE TABLE ""reg_",LOWER(J1610),""" (""ID"" bigint NOT NULL AUTO_INCREMENT,  ""HASHFILE"" varchar(255) DEFAULT NULL, ""ID_PAI"" bigint NOT NULL,"),IF(Q1610="Campo",CONCATENATE("""",L1610,""" ",VLOOKUP(R1610,Apoio!A:C,3,0)),""))&amp;IF(Z1610="","",CONCATENATE("PRIMARY KEY (""ID""), KEY ""FK_reg_",LOWER(Z1610),"_ID_PAI"" (""ID_PAI""), CONSTRAINT ""FK_reg_",LOWER(Z1610),"_ID_PAI"" FOREIGN KEY (""ID_PAI"") REFERENCES ""reg_",LOWER(Z1610),""" (""ID"")) ENGINE=InnoDB AUTO_INCREMENT=105774 DEFAULT CHARSET=utf8mb4 COLLATE=utf8mb4_0900_ai_ci;"))</f>
        <v/>
      </c>
      <c r="AB1610" s="190" t="str">
        <f t="shared" si="182"/>
        <v/>
      </c>
    </row>
    <row r="1611" spans="10:28" ht="14.5" hidden="1" customHeight="1" x14ac:dyDescent="0.3">
      <c r="J1611" s="187" t="str">
        <f t="shared" si="180"/>
        <v>D197</v>
      </c>
      <c r="K1611" s="218"/>
      <c r="L1611" s="237" t="s">
        <v>1235</v>
      </c>
      <c r="M1611" s="184" t="s">
        <v>1236</v>
      </c>
      <c r="N1611" s="238">
        <v>39814</v>
      </c>
      <c r="O1611" s="238"/>
      <c r="P1611" s="238"/>
      <c r="Q1611" s="192" t="str">
        <f t="shared" si="181"/>
        <v/>
      </c>
      <c r="S1611" s="191" t="str">
        <f t="shared" si="177"/>
        <v/>
      </c>
      <c r="T1611" s="192" t="str">
        <f t="shared" si="178"/>
        <v/>
      </c>
      <c r="U1611" s="192" t="str">
        <f t="shared" si="183"/>
        <v/>
      </c>
      <c r="V1611" s="192" t="str">
        <f t="shared" si="179"/>
        <v/>
      </c>
      <c r="W1611" s="191" t="str">
        <f>IF(Q1611="Campo","@Campos(posicao = "&amp;K1611&amp;", tipo = '"&amp;R1611&amp;"')@Column(name = """&amp;L1611&amp;""")"&amp;IF(R1611="D","@Temporal(TemporalType.DATE)","")&amp;"private "&amp;VLOOKUP(TEXT(R1611,"@"),Apoio!A:B,2,0)&amp;" "&amp;SUBSTITUTE(LOWER(LEFT(L1611,1))&amp;RIGHT(PROPER(L1611),LEN(L1611)-1),"_","")&amp;";",IF(ISNUMBER(Q1611),IF(R1611="R","@Entity@Table(name = ""reg_"&amp;LOWER(J1611)&amp;""")@XmlRootElement","")&amp;VLOOKUP(J1611,Blocos!D:I,6,0)&amp;Apoio!$E$1&amp;Y1611,""))</f>
        <v/>
      </c>
      <c r="X1611" s="190" t="str">
        <f>IF(ISNUMBER(Q1611),COUNTIF(Blocos!G:G,J1611),"")</f>
        <v/>
      </c>
      <c r="Y1611" s="190" t="str">
        <f>IF(OR(X1611=0,X1611=""),"",VLOOKUP(SUMIFS(Blocos!A:A,Blocos!H:H,'EFD REGISTROS e Campos (2)'!X1611,Blocos!G:G,'EFD REGISTROS e Campos (2)'!J1611),Blocos!A:L,12,0))</f>
        <v/>
      </c>
      <c r="Z1611" s="190" t="str">
        <f>IF(ISNUMBER(Q1612),VLOOKUP(J1611,Blocos!D:G,4,0),"")</f>
        <v/>
      </c>
      <c r="AA1611" s="190" t="str">
        <f>IF(ISNUMBER(Q1611),CONCATENATE("CREATE TABLE ""reg_",LOWER(J1611),""" (""ID"" bigint NOT NULL AUTO_INCREMENT,  ""HASHFILE"" varchar(255) DEFAULT NULL, ""ID_PAI"" bigint NOT NULL,"),IF(Q1611="Campo",CONCATENATE("""",L1611,""" ",VLOOKUP(R1611,Apoio!A:C,3,0)),""))&amp;IF(Z1611="","",CONCATENATE("PRIMARY KEY (""ID""), KEY ""FK_reg_",LOWER(Z1611),"_ID_PAI"" (""ID_PAI""), CONSTRAINT ""FK_reg_",LOWER(Z1611),"_ID_PAI"" FOREIGN KEY (""ID_PAI"") REFERENCES ""reg_",LOWER(Z1611),""" (""ID"")) ENGINE=InnoDB AUTO_INCREMENT=105774 DEFAULT CHARSET=utf8mb4 COLLATE=utf8mb4_0900_ai_ci;"))</f>
        <v/>
      </c>
      <c r="AB1611" s="190" t="str">
        <f t="shared" si="182"/>
        <v/>
      </c>
    </row>
    <row r="1612" spans="10:28" ht="14.5" hidden="1" customHeight="1" x14ac:dyDescent="0.3">
      <c r="J1612" s="187" t="str">
        <f t="shared" si="180"/>
        <v>D197</v>
      </c>
      <c r="K1612" s="218"/>
      <c r="L1612" s="237" t="s">
        <v>1237</v>
      </c>
      <c r="M1612" s="184" t="s">
        <v>1238</v>
      </c>
      <c r="N1612" s="238">
        <v>41456</v>
      </c>
      <c r="O1612" s="238"/>
      <c r="P1612" s="238"/>
      <c r="Q1612" s="192" t="str">
        <f t="shared" si="181"/>
        <v/>
      </c>
      <c r="S1612" s="191" t="str">
        <f t="shared" ref="S1612:S1675" si="184">IFERROR(IF(ISNUMBER(Q1612),CONCATENATE("&lt;/registro&gt;
&lt;registro codigo=""",CONCATENATE(B1612,C1612,D1612,E1612,F1612,G1612,H1612),""" perfil=""",A1612,""" nivel=""",Q1612,"""&gt;"),""),"")</f>
        <v/>
      </c>
      <c r="T1612" s="192" t="str">
        <f t="shared" ref="T1612:T1675" si="185">IF(Q1612="Campo",CONCATENATE("&lt;campo posicao=""",K1612,"""&gt;
&lt;coluna&gt;",SUBSTITUTE(L1612," ",""),"&lt;/coluna&gt;
&lt;descricao&gt;",M1612,"&lt;/descricao&gt;
&lt;tipo&gt;",R1612,"&lt;/tipo&gt;
&lt;/campo&gt;"),"")</f>
        <v/>
      </c>
      <c r="U1612" s="192" t="str">
        <f t="shared" si="183"/>
        <v/>
      </c>
      <c r="V1612" s="192" t="str">
        <f t="shared" ref="V1612:V1675" si="186">IF(ISNUMBER(K1612),CONCATENATE("{""Column",K1612+1,""", """,L1612,"""},",""),"")</f>
        <v/>
      </c>
      <c r="W1612" s="191" t="str">
        <f>IF(Q1612="Campo","@Campos(posicao = "&amp;K1612&amp;", tipo = '"&amp;R1612&amp;"')@Column(name = """&amp;L1612&amp;""")"&amp;IF(R1612="D","@Temporal(TemporalType.DATE)","")&amp;"private "&amp;VLOOKUP(TEXT(R1612,"@"),Apoio!A:B,2,0)&amp;" "&amp;SUBSTITUTE(LOWER(LEFT(L1612,1))&amp;RIGHT(PROPER(L1612),LEN(L1612)-1),"_","")&amp;";",IF(ISNUMBER(Q1612),IF(R1612="R","@Entity@Table(name = ""reg_"&amp;LOWER(J1612)&amp;""")@XmlRootElement","")&amp;VLOOKUP(J1612,Blocos!D:I,6,0)&amp;Apoio!$E$1&amp;Y1612,""))</f>
        <v/>
      </c>
      <c r="X1612" s="190" t="str">
        <f>IF(ISNUMBER(Q1612),COUNTIF(Blocos!G:G,J1612),"")</f>
        <v/>
      </c>
      <c r="Y1612" s="190" t="str">
        <f>IF(OR(X1612=0,X1612=""),"",VLOOKUP(SUMIFS(Blocos!A:A,Blocos!H:H,'EFD REGISTROS e Campos (2)'!X1612,Blocos!G:G,'EFD REGISTROS e Campos (2)'!J1612),Blocos!A:L,12,0))</f>
        <v/>
      </c>
      <c r="Z1612" s="190" t="str">
        <f>IF(ISNUMBER(Q1613),VLOOKUP(J1612,Blocos!D:G,4,0),"")</f>
        <v/>
      </c>
      <c r="AA1612" s="190" t="str">
        <f>IF(ISNUMBER(Q1612),CONCATENATE("CREATE TABLE ""reg_",LOWER(J1612),""" (""ID"" bigint NOT NULL AUTO_INCREMENT,  ""HASHFILE"" varchar(255) DEFAULT NULL, ""ID_PAI"" bigint NOT NULL,"),IF(Q1612="Campo",CONCATENATE("""",L1612,""" ",VLOOKUP(R1612,Apoio!A:C,3,0)),""))&amp;IF(Z1612="","",CONCATENATE("PRIMARY KEY (""ID""), KEY ""FK_reg_",LOWER(Z1612),"_ID_PAI"" (""ID_PAI""), CONSTRAINT ""FK_reg_",LOWER(Z1612),"_ID_PAI"" FOREIGN KEY (""ID_PAI"") REFERENCES ""reg_",LOWER(Z1612),""" (""ID"")) ENGINE=InnoDB AUTO_INCREMENT=105774 DEFAULT CHARSET=utf8mb4 COLLATE=utf8mb4_0900_ai_ci;"))</f>
        <v/>
      </c>
      <c r="AB1612" s="190" t="str">
        <f t="shared" si="182"/>
        <v/>
      </c>
    </row>
    <row r="1613" spans="10:28" ht="14.5" hidden="1" customHeight="1" x14ac:dyDescent="0.3">
      <c r="J1613" s="187" t="str">
        <f t="shared" si="180"/>
        <v>D197</v>
      </c>
      <c r="K1613" s="218"/>
      <c r="L1613" s="237" t="s">
        <v>1239</v>
      </c>
      <c r="M1613" s="184" t="s">
        <v>1240</v>
      </c>
      <c r="N1613" s="238">
        <v>39814</v>
      </c>
      <c r="O1613" s="238"/>
      <c r="P1613" s="238"/>
      <c r="Q1613" s="192" t="str">
        <f t="shared" si="181"/>
        <v/>
      </c>
      <c r="S1613" s="191" t="str">
        <f t="shared" si="184"/>
        <v/>
      </c>
      <c r="T1613" s="192" t="str">
        <f t="shared" si="185"/>
        <v/>
      </c>
      <c r="U1613" s="192" t="str">
        <f t="shared" si="183"/>
        <v/>
      </c>
      <c r="V1613" s="192" t="str">
        <f t="shared" si="186"/>
        <v/>
      </c>
      <c r="W1613" s="191" t="str">
        <f>IF(Q1613="Campo","@Campos(posicao = "&amp;K1613&amp;", tipo = '"&amp;R1613&amp;"')@Column(name = """&amp;L1613&amp;""")"&amp;IF(R1613="D","@Temporal(TemporalType.DATE)","")&amp;"private "&amp;VLOOKUP(TEXT(R1613,"@"),Apoio!A:B,2,0)&amp;" "&amp;SUBSTITUTE(LOWER(LEFT(L1613,1))&amp;RIGHT(PROPER(L1613),LEN(L1613)-1),"_","")&amp;";",IF(ISNUMBER(Q1613),IF(R1613="R","@Entity@Table(name = ""reg_"&amp;LOWER(J1613)&amp;""")@XmlRootElement","")&amp;VLOOKUP(J1613,Blocos!D:I,6,0)&amp;Apoio!$E$1&amp;Y1613,""))</f>
        <v/>
      </c>
      <c r="X1613" s="190" t="str">
        <f>IF(ISNUMBER(Q1613),COUNTIF(Blocos!G:G,J1613),"")</f>
        <v/>
      </c>
      <c r="Y1613" s="190" t="str">
        <f>IF(OR(X1613=0,X1613=""),"",VLOOKUP(SUMIFS(Blocos!A:A,Blocos!H:H,'EFD REGISTROS e Campos (2)'!X1613,Blocos!G:G,'EFD REGISTROS e Campos (2)'!J1613),Blocos!A:L,12,0))</f>
        <v/>
      </c>
      <c r="Z1613" s="190" t="str">
        <f>IF(ISNUMBER(Q1614),VLOOKUP(J1613,Blocos!D:G,4,0),"")</f>
        <v/>
      </c>
      <c r="AA1613" s="190" t="str">
        <f>IF(ISNUMBER(Q1613),CONCATENATE("CREATE TABLE ""reg_",LOWER(J1613),""" (""ID"" bigint NOT NULL AUTO_INCREMENT,  ""HASHFILE"" varchar(255) DEFAULT NULL, ""ID_PAI"" bigint NOT NULL,"),IF(Q1613="Campo",CONCATENATE("""",L1613,""" ",VLOOKUP(R1613,Apoio!A:C,3,0)),""))&amp;IF(Z1613="","",CONCATENATE("PRIMARY KEY (""ID""), KEY ""FK_reg_",LOWER(Z1613),"_ID_PAI"" (""ID_PAI""), CONSTRAINT ""FK_reg_",LOWER(Z1613),"_ID_PAI"" FOREIGN KEY (""ID_PAI"") REFERENCES ""reg_",LOWER(Z1613),""" (""ID"")) ENGINE=InnoDB AUTO_INCREMENT=105774 DEFAULT CHARSET=utf8mb4 COLLATE=utf8mb4_0900_ai_ci;"))</f>
        <v/>
      </c>
      <c r="AB1613" s="190" t="str">
        <f t="shared" si="182"/>
        <v/>
      </c>
    </row>
    <row r="1614" spans="10:28" ht="14.5" hidden="1" customHeight="1" x14ac:dyDescent="0.3">
      <c r="J1614" s="187" t="str">
        <f t="shared" si="180"/>
        <v>D197</v>
      </c>
      <c r="K1614" s="218"/>
      <c r="L1614" s="237" t="s">
        <v>1241</v>
      </c>
      <c r="M1614" s="184" t="s">
        <v>1242</v>
      </c>
      <c r="N1614" s="238">
        <v>41456</v>
      </c>
      <c r="O1614" s="238"/>
      <c r="P1614" s="238"/>
      <c r="Q1614" s="192" t="str">
        <f t="shared" si="181"/>
        <v/>
      </c>
      <c r="S1614" s="191" t="str">
        <f t="shared" si="184"/>
        <v/>
      </c>
      <c r="T1614" s="192" t="str">
        <f t="shared" si="185"/>
        <v/>
      </c>
      <c r="U1614" s="192" t="str">
        <f t="shared" si="183"/>
        <v/>
      </c>
      <c r="V1614" s="192" t="str">
        <f t="shared" si="186"/>
        <v/>
      </c>
      <c r="W1614" s="191" t="str">
        <f>IF(Q1614="Campo","@Campos(posicao = "&amp;K1614&amp;", tipo = '"&amp;R1614&amp;"')@Column(name = """&amp;L1614&amp;""")"&amp;IF(R1614="D","@Temporal(TemporalType.DATE)","")&amp;"private "&amp;VLOOKUP(TEXT(R1614,"@"),Apoio!A:B,2,0)&amp;" "&amp;SUBSTITUTE(LOWER(LEFT(L1614,1))&amp;RIGHT(PROPER(L1614),LEN(L1614)-1),"_","")&amp;";",IF(ISNUMBER(Q1614),IF(R1614="R","@Entity@Table(name = ""reg_"&amp;LOWER(J1614)&amp;""")@XmlRootElement","")&amp;VLOOKUP(J1614,Blocos!D:I,6,0)&amp;Apoio!$E$1&amp;Y1614,""))</f>
        <v/>
      </c>
      <c r="X1614" s="190" t="str">
        <f>IF(ISNUMBER(Q1614),COUNTIF(Blocos!G:G,J1614),"")</f>
        <v/>
      </c>
      <c r="Y1614" s="190" t="str">
        <f>IF(OR(X1614=0,X1614=""),"",VLOOKUP(SUMIFS(Blocos!A:A,Blocos!H:H,'EFD REGISTROS e Campos (2)'!X1614,Blocos!G:G,'EFD REGISTROS e Campos (2)'!J1614),Blocos!A:L,12,0))</f>
        <v/>
      </c>
      <c r="Z1614" s="190" t="str">
        <f>IF(ISNUMBER(Q1615),VLOOKUP(J1614,Blocos!D:G,4,0),"")</f>
        <v/>
      </c>
      <c r="AA1614" s="190" t="str">
        <f>IF(ISNUMBER(Q1614),CONCATENATE("CREATE TABLE ""reg_",LOWER(J1614),""" (""ID"" bigint NOT NULL AUTO_INCREMENT,  ""HASHFILE"" varchar(255) DEFAULT NULL, ""ID_PAI"" bigint NOT NULL,"),IF(Q1614="Campo",CONCATENATE("""",L1614,""" ",VLOOKUP(R1614,Apoio!A:C,3,0)),""))&amp;IF(Z1614="","",CONCATENATE("PRIMARY KEY (""ID""), KEY ""FK_reg_",LOWER(Z1614),"_ID_PAI"" (""ID_PAI""), CONSTRAINT ""FK_reg_",LOWER(Z1614),"_ID_PAI"" FOREIGN KEY (""ID_PAI"") REFERENCES ""reg_",LOWER(Z1614),""" (""ID"")) ENGINE=InnoDB AUTO_INCREMENT=105774 DEFAULT CHARSET=utf8mb4 COLLATE=utf8mb4_0900_ai_ci;"))</f>
        <v/>
      </c>
      <c r="AB1614" s="190" t="str">
        <f t="shared" si="182"/>
        <v/>
      </c>
    </row>
    <row r="1615" spans="10:28" ht="14.5" hidden="1" customHeight="1" x14ac:dyDescent="0.3">
      <c r="J1615" s="187" t="str">
        <f t="shared" si="180"/>
        <v>D197</v>
      </c>
      <c r="K1615" s="218"/>
      <c r="L1615" s="237" t="s">
        <v>1243</v>
      </c>
      <c r="M1615" s="184" t="s">
        <v>1244</v>
      </c>
      <c r="N1615" s="238">
        <v>39814</v>
      </c>
      <c r="O1615" s="238"/>
      <c r="P1615" s="238"/>
      <c r="Q1615" s="192" t="str">
        <f t="shared" si="181"/>
        <v/>
      </c>
      <c r="S1615" s="191" t="str">
        <f t="shared" si="184"/>
        <v/>
      </c>
      <c r="T1615" s="192" t="str">
        <f t="shared" si="185"/>
        <v/>
      </c>
      <c r="U1615" s="192" t="str">
        <f t="shared" si="183"/>
        <v/>
      </c>
      <c r="V1615" s="192" t="str">
        <f t="shared" si="186"/>
        <v/>
      </c>
      <c r="W1615" s="191" t="str">
        <f>IF(Q1615="Campo","@Campos(posicao = "&amp;K1615&amp;", tipo = '"&amp;R1615&amp;"')@Column(name = """&amp;L1615&amp;""")"&amp;IF(R1615="D","@Temporal(TemporalType.DATE)","")&amp;"private "&amp;VLOOKUP(TEXT(R1615,"@"),Apoio!A:B,2,0)&amp;" "&amp;SUBSTITUTE(LOWER(LEFT(L1615,1))&amp;RIGHT(PROPER(L1615),LEN(L1615)-1),"_","")&amp;";",IF(ISNUMBER(Q1615),IF(R1615="R","@Entity@Table(name = ""reg_"&amp;LOWER(J1615)&amp;""")@XmlRootElement","")&amp;VLOOKUP(J1615,Blocos!D:I,6,0)&amp;Apoio!$E$1&amp;Y1615,""))</f>
        <v/>
      </c>
      <c r="X1615" s="190" t="str">
        <f>IF(ISNUMBER(Q1615),COUNTIF(Blocos!G:G,J1615),"")</f>
        <v/>
      </c>
      <c r="Y1615" s="190" t="str">
        <f>IF(OR(X1615=0,X1615=""),"",VLOOKUP(SUMIFS(Blocos!A:A,Blocos!H:H,'EFD REGISTROS e Campos (2)'!X1615,Blocos!G:G,'EFD REGISTROS e Campos (2)'!J1615),Blocos!A:L,12,0))</f>
        <v/>
      </c>
      <c r="Z1615" s="190" t="str">
        <f>IF(ISNUMBER(Q1616),VLOOKUP(J1615,Blocos!D:G,4,0),"")</f>
        <v/>
      </c>
      <c r="AA1615" s="190" t="str">
        <f>IF(ISNUMBER(Q1615),CONCATENATE("CREATE TABLE ""reg_",LOWER(J1615),""" (""ID"" bigint NOT NULL AUTO_INCREMENT,  ""HASHFILE"" varchar(255) DEFAULT NULL, ""ID_PAI"" bigint NOT NULL,"),IF(Q1615="Campo",CONCATENATE("""",L1615,""" ",VLOOKUP(R1615,Apoio!A:C,3,0)),""))&amp;IF(Z1615="","",CONCATENATE("PRIMARY KEY (""ID""), KEY ""FK_reg_",LOWER(Z1615),"_ID_PAI"" (""ID_PAI""), CONSTRAINT ""FK_reg_",LOWER(Z1615),"_ID_PAI"" FOREIGN KEY (""ID_PAI"") REFERENCES ""reg_",LOWER(Z1615),""" (""ID"")) ENGINE=InnoDB AUTO_INCREMENT=105774 DEFAULT CHARSET=utf8mb4 COLLATE=utf8mb4_0900_ai_ci;"))</f>
        <v/>
      </c>
      <c r="AB1615" s="190" t="str">
        <f t="shared" si="182"/>
        <v/>
      </c>
    </row>
    <row r="1616" spans="10:28" ht="14.5" hidden="1" customHeight="1" x14ac:dyDescent="0.3">
      <c r="J1616" s="187" t="str">
        <f t="shared" si="180"/>
        <v>D197</v>
      </c>
      <c r="K1616" s="218"/>
      <c r="L1616" s="237" t="s">
        <v>1245</v>
      </c>
      <c r="M1616" s="184" t="s">
        <v>1246</v>
      </c>
      <c r="N1616" s="238">
        <v>41852</v>
      </c>
      <c r="O1616" s="238"/>
      <c r="P1616" s="238">
        <v>42613</v>
      </c>
      <c r="Q1616" s="192" t="str">
        <f t="shared" si="181"/>
        <v/>
      </c>
      <c r="S1616" s="191" t="str">
        <f t="shared" si="184"/>
        <v/>
      </c>
      <c r="T1616" s="192" t="str">
        <f t="shared" si="185"/>
        <v/>
      </c>
      <c r="U1616" s="192" t="str">
        <f t="shared" si="183"/>
        <v/>
      </c>
      <c r="V1616" s="192" t="str">
        <f t="shared" si="186"/>
        <v/>
      </c>
      <c r="W1616" s="191" t="str">
        <f>IF(Q1616="Campo","@Campos(posicao = "&amp;K1616&amp;", tipo = '"&amp;R1616&amp;"')@Column(name = """&amp;L1616&amp;""")"&amp;IF(R1616="D","@Temporal(TemporalType.DATE)","")&amp;"private "&amp;VLOOKUP(TEXT(R1616,"@"),Apoio!A:B,2,0)&amp;" "&amp;SUBSTITUTE(LOWER(LEFT(L1616,1))&amp;RIGHT(PROPER(L1616),LEN(L1616)-1),"_","")&amp;";",IF(ISNUMBER(Q1616),IF(R1616="R","@Entity@Table(name = ""reg_"&amp;LOWER(J1616)&amp;""")@XmlRootElement","")&amp;VLOOKUP(J1616,Blocos!D:I,6,0)&amp;Apoio!$E$1&amp;Y1616,""))</f>
        <v/>
      </c>
      <c r="X1616" s="190" t="str">
        <f>IF(ISNUMBER(Q1616),COUNTIF(Blocos!G:G,J1616),"")</f>
        <v/>
      </c>
      <c r="Y1616" s="190" t="str">
        <f>IF(OR(X1616=0,X1616=""),"",VLOOKUP(SUMIFS(Blocos!A:A,Blocos!H:H,'EFD REGISTROS e Campos (2)'!X1616,Blocos!G:G,'EFD REGISTROS e Campos (2)'!J1616),Blocos!A:L,12,0))</f>
        <v/>
      </c>
      <c r="Z1616" s="190" t="str">
        <f>IF(ISNUMBER(Q1617),VLOOKUP(J1616,Blocos!D:G,4,0),"")</f>
        <v/>
      </c>
      <c r="AA1616" s="190" t="str">
        <f>IF(ISNUMBER(Q1616),CONCATENATE("CREATE TABLE ""reg_",LOWER(J1616),""" (""ID"" bigint NOT NULL AUTO_INCREMENT,  ""HASHFILE"" varchar(255) DEFAULT NULL, ""ID_PAI"" bigint NOT NULL,"),IF(Q1616="Campo",CONCATENATE("""",L1616,""" ",VLOOKUP(R1616,Apoio!A:C,3,0)),""))&amp;IF(Z1616="","",CONCATENATE("PRIMARY KEY (""ID""), KEY ""FK_reg_",LOWER(Z1616),"_ID_PAI"" (""ID_PAI""), CONSTRAINT ""FK_reg_",LOWER(Z1616),"_ID_PAI"" FOREIGN KEY (""ID_PAI"") REFERENCES ""reg_",LOWER(Z1616),""" (""ID"")) ENGINE=InnoDB AUTO_INCREMENT=105774 DEFAULT CHARSET=utf8mb4 COLLATE=utf8mb4_0900_ai_ci;"))</f>
        <v/>
      </c>
      <c r="AB1616" s="190" t="str">
        <f t="shared" si="182"/>
        <v/>
      </c>
    </row>
    <row r="1617" spans="10:28" ht="14.5" hidden="1" customHeight="1" x14ac:dyDescent="0.3">
      <c r="J1617" s="187" t="str">
        <f t="shared" si="180"/>
        <v>D197</v>
      </c>
      <c r="K1617" s="218"/>
      <c r="L1617" s="237" t="s">
        <v>1245</v>
      </c>
      <c r="M1617" s="184" t="s">
        <v>1247</v>
      </c>
      <c r="N1617" s="238">
        <v>42614</v>
      </c>
      <c r="O1617" s="238"/>
      <c r="P1617" s="238"/>
      <c r="Q1617" s="192" t="str">
        <f t="shared" si="181"/>
        <v/>
      </c>
      <c r="S1617" s="191" t="str">
        <f t="shared" si="184"/>
        <v/>
      </c>
      <c r="T1617" s="192" t="str">
        <f t="shared" si="185"/>
        <v/>
      </c>
      <c r="U1617" s="192" t="str">
        <f t="shared" si="183"/>
        <v/>
      </c>
      <c r="V1617" s="192" t="str">
        <f t="shared" si="186"/>
        <v/>
      </c>
      <c r="W1617" s="191" t="str">
        <f>IF(Q1617="Campo","@Campos(posicao = "&amp;K1617&amp;", tipo = '"&amp;R1617&amp;"')@Column(name = """&amp;L1617&amp;""")"&amp;IF(R1617="D","@Temporal(TemporalType.DATE)","")&amp;"private "&amp;VLOOKUP(TEXT(R1617,"@"),Apoio!A:B,2,0)&amp;" "&amp;SUBSTITUTE(LOWER(LEFT(L1617,1))&amp;RIGHT(PROPER(L1617),LEN(L1617)-1),"_","")&amp;";",IF(ISNUMBER(Q1617),IF(R1617="R","@Entity@Table(name = ""reg_"&amp;LOWER(J1617)&amp;""")@XmlRootElement","")&amp;VLOOKUP(J1617,Blocos!D:I,6,0)&amp;Apoio!$E$1&amp;Y1617,""))</f>
        <v/>
      </c>
      <c r="X1617" s="190" t="str">
        <f>IF(ISNUMBER(Q1617),COUNTIF(Blocos!G:G,J1617),"")</f>
        <v/>
      </c>
      <c r="Y1617" s="190" t="str">
        <f>IF(OR(X1617=0,X1617=""),"",VLOOKUP(SUMIFS(Blocos!A:A,Blocos!H:H,'EFD REGISTROS e Campos (2)'!X1617,Blocos!G:G,'EFD REGISTROS e Campos (2)'!J1617),Blocos!A:L,12,0))</f>
        <v/>
      </c>
      <c r="Z1617" s="190" t="str">
        <f>IF(ISNUMBER(Q1618),VLOOKUP(J1617,Blocos!D:G,4,0),"")</f>
        <v/>
      </c>
      <c r="AA1617" s="190" t="str">
        <f>IF(ISNUMBER(Q1617),CONCATENATE("CREATE TABLE ""reg_",LOWER(J1617),""" (""ID"" bigint NOT NULL AUTO_INCREMENT,  ""HASHFILE"" varchar(255) DEFAULT NULL, ""ID_PAI"" bigint NOT NULL,"),IF(Q1617="Campo",CONCATENATE("""",L1617,""" ",VLOOKUP(R1617,Apoio!A:C,3,0)),""))&amp;IF(Z1617="","",CONCATENATE("PRIMARY KEY (""ID""), KEY ""FK_reg_",LOWER(Z1617),"_ID_PAI"" (""ID_PAI""), CONSTRAINT ""FK_reg_",LOWER(Z1617),"_ID_PAI"" FOREIGN KEY (""ID_PAI"") REFERENCES ""reg_",LOWER(Z1617),""" (""ID"")) ENGINE=InnoDB AUTO_INCREMENT=105774 DEFAULT CHARSET=utf8mb4 COLLATE=utf8mb4_0900_ai_ci;"))</f>
        <v/>
      </c>
      <c r="AB1617" s="190" t="str">
        <f t="shared" si="182"/>
        <v/>
      </c>
    </row>
    <row r="1618" spans="10:28" ht="14.5" hidden="1" customHeight="1" x14ac:dyDescent="0.3">
      <c r="J1618" s="187" t="str">
        <f t="shared" si="180"/>
        <v>D197</v>
      </c>
      <c r="K1618" s="218"/>
      <c r="L1618" s="237" t="s">
        <v>1245</v>
      </c>
      <c r="M1618" s="184" t="s">
        <v>1248</v>
      </c>
      <c r="N1618" s="238">
        <v>43466</v>
      </c>
      <c r="O1618" s="238"/>
      <c r="P1618" s="239"/>
      <c r="Q1618" s="192" t="str">
        <f t="shared" si="181"/>
        <v/>
      </c>
      <c r="S1618" s="191" t="str">
        <f t="shared" si="184"/>
        <v/>
      </c>
      <c r="T1618" s="192" t="str">
        <f t="shared" si="185"/>
        <v/>
      </c>
      <c r="U1618" s="192" t="str">
        <f t="shared" si="183"/>
        <v/>
      </c>
      <c r="V1618" s="192" t="str">
        <f t="shared" si="186"/>
        <v/>
      </c>
      <c r="W1618" s="191" t="str">
        <f>IF(Q1618="Campo","@Campos(posicao = "&amp;K1618&amp;", tipo = '"&amp;R1618&amp;"')@Column(name = """&amp;L1618&amp;""")"&amp;IF(R1618="D","@Temporal(TemporalType.DATE)","")&amp;"private "&amp;VLOOKUP(TEXT(R1618,"@"),Apoio!A:B,2,0)&amp;" "&amp;SUBSTITUTE(LOWER(LEFT(L1618,1))&amp;RIGHT(PROPER(L1618),LEN(L1618)-1),"_","")&amp;";",IF(ISNUMBER(Q1618),IF(R1618="R","@Entity@Table(name = ""reg_"&amp;LOWER(J1618)&amp;""")@XmlRootElement","")&amp;VLOOKUP(J1618,Blocos!D:I,6,0)&amp;Apoio!$E$1&amp;Y1618,""))</f>
        <v/>
      </c>
      <c r="X1618" s="190" t="str">
        <f>IF(ISNUMBER(Q1618),COUNTIF(Blocos!G:G,J1618),"")</f>
        <v/>
      </c>
      <c r="Y1618" s="190" t="str">
        <f>IF(OR(X1618=0,X1618=""),"",VLOOKUP(SUMIFS(Blocos!A:A,Blocos!H:H,'EFD REGISTROS e Campos (2)'!X1618,Blocos!G:G,'EFD REGISTROS e Campos (2)'!J1618),Blocos!A:L,12,0))</f>
        <v/>
      </c>
      <c r="Z1618" s="190" t="str">
        <f>IF(ISNUMBER(Q1619),VLOOKUP(J1618,Blocos!D:G,4,0),"")</f>
        <v/>
      </c>
      <c r="AA1618" s="190" t="str">
        <f>IF(ISNUMBER(Q1618),CONCATENATE("CREATE TABLE ""reg_",LOWER(J1618),""" (""ID"" bigint NOT NULL AUTO_INCREMENT,  ""HASHFILE"" varchar(255) DEFAULT NULL, ""ID_PAI"" bigint NOT NULL,"),IF(Q1618="Campo",CONCATENATE("""",L1618,""" ",VLOOKUP(R1618,Apoio!A:C,3,0)),""))&amp;IF(Z1618="","",CONCATENATE("PRIMARY KEY (""ID""), KEY ""FK_reg_",LOWER(Z1618),"_ID_PAI"" (""ID_PAI""), CONSTRAINT ""FK_reg_",LOWER(Z1618),"_ID_PAI"" FOREIGN KEY (""ID_PAI"") REFERENCES ""reg_",LOWER(Z1618),""" (""ID"")) ENGINE=InnoDB AUTO_INCREMENT=105774 DEFAULT CHARSET=utf8mb4 COLLATE=utf8mb4_0900_ai_ci;"))</f>
        <v/>
      </c>
      <c r="AB1618" s="190" t="str">
        <f t="shared" si="182"/>
        <v/>
      </c>
    </row>
    <row r="1619" spans="10:28" ht="14.5" hidden="1" customHeight="1" x14ac:dyDescent="0.3">
      <c r="J1619" s="187" t="str">
        <f t="shared" si="180"/>
        <v>D197</v>
      </c>
      <c r="K1619" s="218"/>
      <c r="L1619" s="237" t="s">
        <v>1249</v>
      </c>
      <c r="M1619" s="184" t="s">
        <v>1250</v>
      </c>
      <c r="N1619" s="238">
        <v>39814</v>
      </c>
      <c r="O1619" s="238"/>
      <c r="P1619" s="238"/>
      <c r="Q1619" s="192" t="str">
        <f t="shared" si="181"/>
        <v/>
      </c>
      <c r="S1619" s="191" t="str">
        <f t="shared" si="184"/>
        <v/>
      </c>
      <c r="T1619" s="192" t="str">
        <f t="shared" si="185"/>
        <v/>
      </c>
      <c r="U1619" s="192" t="str">
        <f t="shared" si="183"/>
        <v/>
      </c>
      <c r="V1619" s="192" t="str">
        <f t="shared" si="186"/>
        <v/>
      </c>
      <c r="W1619" s="191" t="str">
        <f>IF(Q1619="Campo","@Campos(posicao = "&amp;K1619&amp;", tipo = '"&amp;R1619&amp;"')@Column(name = """&amp;L1619&amp;""")"&amp;IF(R1619="D","@Temporal(TemporalType.DATE)","")&amp;"private "&amp;VLOOKUP(TEXT(R1619,"@"),Apoio!A:B,2,0)&amp;" "&amp;SUBSTITUTE(LOWER(LEFT(L1619,1))&amp;RIGHT(PROPER(L1619),LEN(L1619)-1),"_","")&amp;";",IF(ISNUMBER(Q1619),IF(R1619="R","@Entity@Table(name = ""reg_"&amp;LOWER(J1619)&amp;""")@XmlRootElement","")&amp;VLOOKUP(J1619,Blocos!D:I,6,0)&amp;Apoio!$E$1&amp;Y1619,""))</f>
        <v/>
      </c>
      <c r="X1619" s="190" t="str">
        <f>IF(ISNUMBER(Q1619),COUNTIF(Blocos!G:G,J1619),"")</f>
        <v/>
      </c>
      <c r="Y1619" s="190" t="str">
        <f>IF(OR(X1619=0,X1619=""),"",VLOOKUP(SUMIFS(Blocos!A:A,Blocos!H:H,'EFD REGISTROS e Campos (2)'!X1619,Blocos!G:G,'EFD REGISTROS e Campos (2)'!J1619),Blocos!A:L,12,0))</f>
        <v/>
      </c>
      <c r="Z1619" s="190" t="str">
        <f>IF(ISNUMBER(Q1620),VLOOKUP(J1619,Blocos!D:G,4,0),"")</f>
        <v/>
      </c>
      <c r="AA1619" s="190" t="str">
        <f>IF(ISNUMBER(Q1619),CONCATENATE("CREATE TABLE ""reg_",LOWER(J1619),""" (""ID"" bigint NOT NULL AUTO_INCREMENT,  ""HASHFILE"" varchar(255) DEFAULT NULL, ""ID_PAI"" bigint NOT NULL,"),IF(Q1619="Campo",CONCATENATE("""",L1619,""" ",VLOOKUP(R1619,Apoio!A:C,3,0)),""))&amp;IF(Z1619="","",CONCATENATE("PRIMARY KEY (""ID""), KEY ""FK_reg_",LOWER(Z1619),"_ID_PAI"" (""ID_PAI""), CONSTRAINT ""FK_reg_",LOWER(Z1619),"_ID_PAI"" FOREIGN KEY (""ID_PAI"") REFERENCES ""reg_",LOWER(Z1619),""" (""ID"")) ENGINE=InnoDB AUTO_INCREMENT=105774 DEFAULT CHARSET=utf8mb4 COLLATE=utf8mb4_0900_ai_ci;"))</f>
        <v/>
      </c>
      <c r="AB1619" s="190" t="str">
        <f t="shared" si="182"/>
        <v/>
      </c>
    </row>
    <row r="1620" spans="10:28" ht="14.5" hidden="1" customHeight="1" x14ac:dyDescent="0.3">
      <c r="J1620" s="187" t="str">
        <f t="shared" si="180"/>
        <v>D197</v>
      </c>
      <c r="K1620" s="218"/>
      <c r="L1620" s="237" t="s">
        <v>1251</v>
      </c>
      <c r="M1620" s="184" t="s">
        <v>1252</v>
      </c>
      <c r="N1620" s="238">
        <v>39814</v>
      </c>
      <c r="O1620" s="238"/>
      <c r="P1620" s="238"/>
      <c r="Q1620" s="192" t="str">
        <f t="shared" si="181"/>
        <v/>
      </c>
      <c r="S1620" s="191" t="str">
        <f t="shared" si="184"/>
        <v/>
      </c>
      <c r="T1620" s="192" t="str">
        <f t="shared" si="185"/>
        <v/>
      </c>
      <c r="U1620" s="192" t="str">
        <f t="shared" si="183"/>
        <v/>
      </c>
      <c r="V1620" s="192" t="str">
        <f t="shared" si="186"/>
        <v/>
      </c>
      <c r="W1620" s="191" t="str">
        <f>IF(Q1620="Campo","@Campos(posicao = "&amp;K1620&amp;", tipo = '"&amp;R1620&amp;"')@Column(name = """&amp;L1620&amp;""")"&amp;IF(R1620="D","@Temporal(TemporalType.DATE)","")&amp;"private "&amp;VLOOKUP(TEXT(R1620,"@"),Apoio!A:B,2,0)&amp;" "&amp;SUBSTITUTE(LOWER(LEFT(L1620,1))&amp;RIGHT(PROPER(L1620),LEN(L1620)-1),"_","")&amp;";",IF(ISNUMBER(Q1620),IF(R1620="R","@Entity@Table(name = ""reg_"&amp;LOWER(J1620)&amp;""")@XmlRootElement","")&amp;VLOOKUP(J1620,Blocos!D:I,6,0)&amp;Apoio!$E$1&amp;Y1620,""))</f>
        <v/>
      </c>
      <c r="X1620" s="190" t="str">
        <f>IF(ISNUMBER(Q1620),COUNTIF(Blocos!G:G,J1620),"")</f>
        <v/>
      </c>
      <c r="Y1620" s="190" t="str">
        <f>IF(OR(X1620=0,X1620=""),"",VLOOKUP(SUMIFS(Blocos!A:A,Blocos!H:H,'EFD REGISTROS e Campos (2)'!X1620,Blocos!G:G,'EFD REGISTROS e Campos (2)'!J1620),Blocos!A:L,12,0))</f>
        <v/>
      </c>
      <c r="Z1620" s="190" t="str">
        <f>IF(ISNUMBER(Q1621),VLOOKUP(J1620,Blocos!D:G,4,0),"")</f>
        <v/>
      </c>
      <c r="AA1620" s="190" t="str">
        <f>IF(ISNUMBER(Q1620),CONCATENATE("CREATE TABLE ""reg_",LOWER(J1620),""" (""ID"" bigint NOT NULL AUTO_INCREMENT,  ""HASHFILE"" varchar(255) DEFAULT NULL, ""ID_PAI"" bigint NOT NULL,"),IF(Q1620="Campo",CONCATENATE("""",L1620,""" ",VLOOKUP(R1620,Apoio!A:C,3,0)),""))&amp;IF(Z1620="","",CONCATENATE("PRIMARY KEY (""ID""), KEY ""FK_reg_",LOWER(Z1620),"_ID_PAI"" (""ID_PAI""), CONSTRAINT ""FK_reg_",LOWER(Z1620),"_ID_PAI"" FOREIGN KEY (""ID_PAI"") REFERENCES ""reg_",LOWER(Z1620),""" (""ID"")) ENGINE=InnoDB AUTO_INCREMENT=105774 DEFAULT CHARSET=utf8mb4 COLLATE=utf8mb4_0900_ai_ci;"))</f>
        <v/>
      </c>
      <c r="AB1620" s="190" t="str">
        <f t="shared" si="182"/>
        <v/>
      </c>
    </row>
    <row r="1621" spans="10:28" ht="14.5" hidden="1" customHeight="1" x14ac:dyDescent="0.3">
      <c r="J1621" s="187" t="str">
        <f t="shared" si="180"/>
        <v>D197</v>
      </c>
      <c r="K1621" s="240" t="s">
        <v>1253</v>
      </c>
      <c r="L1621" s="237" t="s">
        <v>1254</v>
      </c>
      <c r="M1621" s="184" t="s">
        <v>1255</v>
      </c>
      <c r="N1621" s="238">
        <v>41456</v>
      </c>
      <c r="O1621" s="238"/>
      <c r="P1621" s="238"/>
      <c r="Q1621" s="192" t="str">
        <f t="shared" si="181"/>
        <v/>
      </c>
      <c r="S1621" s="191" t="str">
        <f t="shared" si="184"/>
        <v/>
      </c>
      <c r="T1621" s="192" t="str">
        <f t="shared" si="185"/>
        <v/>
      </c>
      <c r="U1621" s="192" t="str">
        <f t="shared" si="183"/>
        <v/>
      </c>
      <c r="V1621" s="192" t="str">
        <f t="shared" si="186"/>
        <v/>
      </c>
      <c r="W1621" s="191" t="str">
        <f>IF(Q1621="Campo","@Campos(posicao = "&amp;K1621&amp;", tipo = '"&amp;R1621&amp;"')@Column(name = """&amp;L1621&amp;""")"&amp;IF(R1621="D","@Temporal(TemporalType.DATE)","")&amp;"private "&amp;VLOOKUP(TEXT(R1621,"@"),Apoio!A:B,2,0)&amp;" "&amp;SUBSTITUTE(LOWER(LEFT(L1621,1))&amp;RIGHT(PROPER(L1621),LEN(L1621)-1),"_","")&amp;";",IF(ISNUMBER(Q1621),IF(R1621="R","@Entity@Table(name = ""reg_"&amp;LOWER(J1621)&amp;""")@XmlRootElement","")&amp;VLOOKUP(J1621,Blocos!D:I,6,0)&amp;Apoio!$E$1&amp;Y1621,""))</f>
        <v/>
      </c>
      <c r="X1621" s="190" t="str">
        <f>IF(ISNUMBER(Q1621),COUNTIF(Blocos!G:G,J1621),"")</f>
        <v/>
      </c>
      <c r="Y1621" s="190" t="str">
        <f>IF(OR(X1621=0,X1621=""),"",VLOOKUP(SUMIFS(Blocos!A:A,Blocos!H:H,'EFD REGISTROS e Campos (2)'!X1621,Blocos!G:G,'EFD REGISTROS e Campos (2)'!J1621),Blocos!A:L,12,0))</f>
        <v/>
      </c>
      <c r="Z1621" s="190" t="str">
        <f>IF(ISNUMBER(Q1622),VLOOKUP(J1621,Blocos!D:G,4,0),"")</f>
        <v/>
      </c>
      <c r="AA1621" s="190" t="str">
        <f>IF(ISNUMBER(Q1621),CONCATENATE("CREATE TABLE ""reg_",LOWER(J1621),""" (""ID"" bigint NOT NULL AUTO_INCREMENT,  ""HASHFILE"" varchar(255) DEFAULT NULL, ""ID_PAI"" bigint NOT NULL,"),IF(Q1621="Campo",CONCATENATE("""",L1621,""" ",VLOOKUP(R1621,Apoio!A:C,3,0)),""))&amp;IF(Z1621="","",CONCATENATE("PRIMARY KEY (""ID""), KEY ""FK_reg_",LOWER(Z1621),"_ID_PAI"" (""ID_PAI""), CONSTRAINT ""FK_reg_",LOWER(Z1621),"_ID_PAI"" FOREIGN KEY (""ID_PAI"") REFERENCES ""reg_",LOWER(Z1621),""" (""ID"")) ENGINE=InnoDB AUTO_INCREMENT=105774 DEFAULT CHARSET=utf8mb4 COLLATE=utf8mb4_0900_ai_ci;"))</f>
        <v/>
      </c>
      <c r="AB1621" s="190" t="str">
        <f t="shared" si="182"/>
        <v/>
      </c>
    </row>
    <row r="1622" spans="10:28" ht="14.5" hidden="1" customHeight="1" x14ac:dyDescent="0.3">
      <c r="J1622" s="187" t="str">
        <f t="shared" si="180"/>
        <v>D197</v>
      </c>
      <c r="K1622" s="240" t="s">
        <v>1253</v>
      </c>
      <c r="L1622" s="237" t="s">
        <v>1256</v>
      </c>
      <c r="M1622" s="184" t="s">
        <v>1257</v>
      </c>
      <c r="N1622" s="238">
        <v>41640</v>
      </c>
      <c r="O1622" s="238"/>
      <c r="P1622" s="238"/>
      <c r="Q1622" s="192" t="str">
        <f t="shared" si="181"/>
        <v/>
      </c>
      <c r="S1622" s="191" t="str">
        <f t="shared" si="184"/>
        <v/>
      </c>
      <c r="T1622" s="192" t="str">
        <f t="shared" si="185"/>
        <v/>
      </c>
      <c r="U1622" s="192" t="str">
        <f t="shared" si="183"/>
        <v/>
      </c>
      <c r="V1622" s="192" t="str">
        <f t="shared" si="186"/>
        <v/>
      </c>
      <c r="W1622" s="191" t="str">
        <f>IF(Q1622="Campo","@Campos(posicao = "&amp;K1622&amp;", tipo = '"&amp;R1622&amp;"')@Column(name = """&amp;L1622&amp;""")"&amp;IF(R1622="D","@Temporal(TemporalType.DATE)","")&amp;"private "&amp;VLOOKUP(TEXT(R1622,"@"),Apoio!A:B,2,0)&amp;" "&amp;SUBSTITUTE(LOWER(LEFT(L1622,1))&amp;RIGHT(PROPER(L1622),LEN(L1622)-1),"_","")&amp;";",IF(ISNUMBER(Q1622),IF(R1622="R","@Entity@Table(name = ""reg_"&amp;LOWER(J1622)&amp;""")@XmlRootElement","")&amp;VLOOKUP(J1622,Blocos!D:I,6,0)&amp;Apoio!$E$1&amp;Y1622,""))</f>
        <v/>
      </c>
      <c r="X1622" s="190" t="str">
        <f>IF(ISNUMBER(Q1622),COUNTIF(Blocos!G:G,J1622),"")</f>
        <v/>
      </c>
      <c r="Y1622" s="190" t="str">
        <f>IF(OR(X1622=0,X1622=""),"",VLOOKUP(SUMIFS(Blocos!A:A,Blocos!H:H,'EFD REGISTROS e Campos (2)'!X1622,Blocos!G:G,'EFD REGISTROS e Campos (2)'!J1622),Blocos!A:L,12,0))</f>
        <v/>
      </c>
      <c r="Z1622" s="190" t="str">
        <f>IF(ISNUMBER(Q1623),VLOOKUP(J1622,Blocos!D:G,4,0),"")</f>
        <v/>
      </c>
      <c r="AA1622" s="190" t="str">
        <f>IF(ISNUMBER(Q1622),CONCATENATE("CREATE TABLE ""reg_",LOWER(J1622),""" (""ID"" bigint NOT NULL AUTO_INCREMENT,  ""HASHFILE"" varchar(255) DEFAULT NULL, ""ID_PAI"" bigint NOT NULL,"),IF(Q1622="Campo",CONCATENATE("""",L1622,""" ",VLOOKUP(R1622,Apoio!A:C,3,0)),""))&amp;IF(Z1622="","",CONCATENATE("PRIMARY KEY (""ID""), KEY ""FK_reg_",LOWER(Z1622),"_ID_PAI"" (""ID_PAI""), CONSTRAINT ""FK_reg_",LOWER(Z1622),"_ID_PAI"" FOREIGN KEY (""ID_PAI"") REFERENCES ""reg_",LOWER(Z1622),""" (""ID"")) ENGINE=InnoDB AUTO_INCREMENT=105774 DEFAULT CHARSET=utf8mb4 COLLATE=utf8mb4_0900_ai_ci;"))</f>
        <v/>
      </c>
      <c r="AB1622" s="190" t="str">
        <f t="shared" si="182"/>
        <v/>
      </c>
    </row>
    <row r="1623" spans="10:28" ht="14.5" hidden="1" customHeight="1" x14ac:dyDescent="0.3">
      <c r="J1623" s="187" t="str">
        <f t="shared" si="180"/>
        <v>D197</v>
      </c>
      <c r="K1623" s="240"/>
      <c r="L1623" s="237" t="s">
        <v>1258</v>
      </c>
      <c r="M1623" s="184" t="s">
        <v>1259</v>
      </c>
      <c r="N1623" s="238">
        <v>43435</v>
      </c>
      <c r="O1623" s="238"/>
      <c r="P1623" s="239"/>
      <c r="Q1623" s="192" t="str">
        <f t="shared" si="181"/>
        <v/>
      </c>
      <c r="S1623" s="191" t="str">
        <f t="shared" si="184"/>
        <v/>
      </c>
      <c r="T1623" s="192" t="str">
        <f t="shared" si="185"/>
        <v/>
      </c>
      <c r="U1623" s="192" t="str">
        <f t="shared" si="183"/>
        <v/>
      </c>
      <c r="V1623" s="192" t="str">
        <f t="shared" si="186"/>
        <v/>
      </c>
      <c r="W1623" s="191" t="str">
        <f>IF(Q1623="Campo","@Campos(posicao = "&amp;K1623&amp;", tipo = '"&amp;R1623&amp;"')@Column(name = """&amp;L1623&amp;""")"&amp;IF(R1623="D","@Temporal(TemporalType.DATE)","")&amp;"private "&amp;VLOOKUP(TEXT(R1623,"@"),Apoio!A:B,2,0)&amp;" "&amp;SUBSTITUTE(LOWER(LEFT(L1623,1))&amp;RIGHT(PROPER(L1623),LEN(L1623)-1),"_","")&amp;";",IF(ISNUMBER(Q1623),IF(R1623="R","@Entity@Table(name = ""reg_"&amp;LOWER(J1623)&amp;""")@XmlRootElement","")&amp;VLOOKUP(J1623,Blocos!D:I,6,0)&amp;Apoio!$E$1&amp;Y1623,""))</f>
        <v/>
      </c>
      <c r="X1623" s="190" t="str">
        <f>IF(ISNUMBER(Q1623),COUNTIF(Blocos!G:G,J1623),"")</f>
        <v/>
      </c>
      <c r="Y1623" s="190" t="str">
        <f>IF(OR(X1623=0,X1623=""),"",VLOOKUP(SUMIFS(Blocos!A:A,Blocos!H:H,'EFD REGISTROS e Campos (2)'!X1623,Blocos!G:G,'EFD REGISTROS e Campos (2)'!J1623),Blocos!A:L,12,0))</f>
        <v/>
      </c>
      <c r="Z1623" s="190" t="str">
        <f>IF(ISNUMBER(Q1624),VLOOKUP(J1623,Blocos!D:G,4,0),"")</f>
        <v/>
      </c>
      <c r="AA1623" s="190" t="str">
        <f>IF(ISNUMBER(Q1623),CONCATENATE("CREATE TABLE ""reg_",LOWER(J1623),""" (""ID"" bigint NOT NULL AUTO_INCREMENT,  ""HASHFILE"" varchar(255) DEFAULT NULL, ""ID_PAI"" bigint NOT NULL,"),IF(Q1623="Campo",CONCATENATE("""",L1623,""" ",VLOOKUP(R1623,Apoio!A:C,3,0)),""))&amp;IF(Z1623="","",CONCATENATE("PRIMARY KEY (""ID""), KEY ""FK_reg_",LOWER(Z1623),"_ID_PAI"" (""ID_PAI""), CONSTRAINT ""FK_reg_",LOWER(Z1623),"_ID_PAI"" FOREIGN KEY (""ID_PAI"") REFERENCES ""reg_",LOWER(Z1623),""" (""ID"")) ENGINE=InnoDB AUTO_INCREMENT=105774 DEFAULT CHARSET=utf8mb4 COLLATE=utf8mb4_0900_ai_ci;"))</f>
        <v/>
      </c>
      <c r="AB1623" s="190" t="str">
        <f t="shared" si="182"/>
        <v/>
      </c>
    </row>
    <row r="1624" spans="10:28" ht="14.5" hidden="1" customHeight="1" x14ac:dyDescent="0.3">
      <c r="J1624" s="187" t="str">
        <f t="shared" si="180"/>
        <v>D197</v>
      </c>
      <c r="K1624" s="218"/>
      <c r="L1624" s="237" t="s">
        <v>1260</v>
      </c>
      <c r="M1624" s="184" t="s">
        <v>1261</v>
      </c>
      <c r="N1624" s="238">
        <v>39814</v>
      </c>
      <c r="O1624" s="238"/>
      <c r="P1624" s="238">
        <v>42004</v>
      </c>
      <c r="Q1624" s="192" t="str">
        <f t="shared" si="181"/>
        <v/>
      </c>
      <c r="S1624" s="191" t="str">
        <f t="shared" si="184"/>
        <v/>
      </c>
      <c r="T1624" s="192" t="str">
        <f t="shared" si="185"/>
        <v/>
      </c>
      <c r="U1624" s="192" t="str">
        <f t="shared" si="183"/>
        <v/>
      </c>
      <c r="V1624" s="192" t="str">
        <f t="shared" si="186"/>
        <v/>
      </c>
      <c r="W1624" s="191" t="str">
        <f>IF(Q1624="Campo","@Campos(posicao = "&amp;K1624&amp;", tipo = '"&amp;R1624&amp;"')@Column(name = """&amp;L1624&amp;""")"&amp;IF(R1624="D","@Temporal(TemporalType.DATE)","")&amp;"private "&amp;VLOOKUP(TEXT(R1624,"@"),Apoio!A:B,2,0)&amp;" "&amp;SUBSTITUTE(LOWER(LEFT(L1624,1))&amp;RIGHT(PROPER(L1624),LEN(L1624)-1),"_","")&amp;";",IF(ISNUMBER(Q1624),IF(R1624="R","@Entity@Table(name = ""reg_"&amp;LOWER(J1624)&amp;""")@XmlRootElement","")&amp;VLOOKUP(J1624,Blocos!D:I,6,0)&amp;Apoio!$E$1&amp;Y1624,""))</f>
        <v/>
      </c>
      <c r="X1624" s="190" t="str">
        <f>IF(ISNUMBER(Q1624),COUNTIF(Blocos!G:G,J1624),"")</f>
        <v/>
      </c>
      <c r="Y1624" s="190" t="str">
        <f>IF(OR(X1624=0,X1624=""),"",VLOOKUP(SUMIFS(Blocos!A:A,Blocos!H:H,'EFD REGISTROS e Campos (2)'!X1624,Blocos!G:G,'EFD REGISTROS e Campos (2)'!J1624),Blocos!A:L,12,0))</f>
        <v/>
      </c>
      <c r="Z1624" s="190" t="str">
        <f>IF(ISNUMBER(Q1625),VLOOKUP(J1624,Blocos!D:G,4,0),"")</f>
        <v/>
      </c>
      <c r="AA1624" s="190" t="str">
        <f>IF(ISNUMBER(Q1624),CONCATENATE("CREATE TABLE ""reg_",LOWER(J1624),""" (""ID"" bigint NOT NULL AUTO_INCREMENT,  ""HASHFILE"" varchar(255) DEFAULT NULL, ""ID_PAI"" bigint NOT NULL,"),IF(Q1624="Campo",CONCATENATE("""",L1624,""" ",VLOOKUP(R1624,Apoio!A:C,3,0)),""))&amp;IF(Z1624="","",CONCATENATE("PRIMARY KEY (""ID""), KEY ""FK_reg_",LOWER(Z1624),"_ID_PAI"" (""ID_PAI""), CONSTRAINT ""FK_reg_",LOWER(Z1624),"_ID_PAI"" FOREIGN KEY (""ID_PAI"") REFERENCES ""reg_",LOWER(Z1624),""" (""ID"")) ENGINE=InnoDB AUTO_INCREMENT=105774 DEFAULT CHARSET=utf8mb4 COLLATE=utf8mb4_0900_ai_ci;"))</f>
        <v/>
      </c>
      <c r="AB1624" s="190" t="str">
        <f t="shared" si="182"/>
        <v/>
      </c>
    </row>
    <row r="1625" spans="10:28" ht="14.5" hidden="1" customHeight="1" x14ac:dyDescent="0.3">
      <c r="J1625" s="187" t="str">
        <f t="shared" si="180"/>
        <v>D197</v>
      </c>
      <c r="K1625" s="218"/>
      <c r="L1625" s="237" t="s">
        <v>1262</v>
      </c>
      <c r="M1625" s="184" t="s">
        <v>1263</v>
      </c>
      <c r="N1625" s="238">
        <v>39814</v>
      </c>
      <c r="O1625" s="238"/>
      <c r="P1625" s="238"/>
      <c r="Q1625" s="192" t="str">
        <f t="shared" si="181"/>
        <v/>
      </c>
      <c r="S1625" s="191" t="str">
        <f t="shared" si="184"/>
        <v/>
      </c>
      <c r="T1625" s="192" t="str">
        <f t="shared" si="185"/>
        <v/>
      </c>
      <c r="U1625" s="192" t="str">
        <f t="shared" si="183"/>
        <v/>
      </c>
      <c r="V1625" s="192" t="str">
        <f t="shared" si="186"/>
        <v/>
      </c>
      <c r="W1625" s="191" t="str">
        <f>IF(Q1625="Campo","@Campos(posicao = "&amp;K1625&amp;", tipo = '"&amp;R1625&amp;"')@Column(name = """&amp;L1625&amp;""")"&amp;IF(R1625="D","@Temporal(TemporalType.DATE)","")&amp;"private "&amp;VLOOKUP(TEXT(R1625,"@"),Apoio!A:B,2,0)&amp;" "&amp;SUBSTITUTE(LOWER(LEFT(L1625,1))&amp;RIGHT(PROPER(L1625),LEN(L1625)-1),"_","")&amp;";",IF(ISNUMBER(Q1625),IF(R1625="R","@Entity@Table(name = ""reg_"&amp;LOWER(J1625)&amp;""")@XmlRootElement","")&amp;VLOOKUP(J1625,Blocos!D:I,6,0)&amp;Apoio!$E$1&amp;Y1625,""))</f>
        <v/>
      </c>
      <c r="X1625" s="190" t="str">
        <f>IF(ISNUMBER(Q1625),COUNTIF(Blocos!G:G,J1625),"")</f>
        <v/>
      </c>
      <c r="Y1625" s="190" t="str">
        <f>IF(OR(X1625=0,X1625=""),"",VLOOKUP(SUMIFS(Blocos!A:A,Blocos!H:H,'EFD REGISTROS e Campos (2)'!X1625,Blocos!G:G,'EFD REGISTROS e Campos (2)'!J1625),Blocos!A:L,12,0))</f>
        <v/>
      </c>
      <c r="Z1625" s="190" t="str">
        <f>IF(ISNUMBER(Q1626),VLOOKUP(J1625,Blocos!D:G,4,0),"")</f>
        <v/>
      </c>
      <c r="AA1625" s="190" t="str">
        <f>IF(ISNUMBER(Q1625),CONCATENATE("CREATE TABLE ""reg_",LOWER(J1625),""" (""ID"" bigint NOT NULL AUTO_INCREMENT,  ""HASHFILE"" varchar(255) DEFAULT NULL, ""ID_PAI"" bigint NOT NULL,"),IF(Q1625="Campo",CONCATENATE("""",L1625,""" ",VLOOKUP(R1625,Apoio!A:C,3,0)),""))&amp;IF(Z1625="","",CONCATENATE("PRIMARY KEY (""ID""), KEY ""FK_reg_",LOWER(Z1625),"_ID_PAI"" (""ID_PAI""), CONSTRAINT ""FK_reg_",LOWER(Z1625),"_ID_PAI"" FOREIGN KEY (""ID_PAI"") REFERENCES ""reg_",LOWER(Z1625),""" (""ID"")) ENGINE=InnoDB AUTO_INCREMENT=105774 DEFAULT CHARSET=utf8mb4 COLLATE=utf8mb4_0900_ai_ci;"))</f>
        <v/>
      </c>
      <c r="AB1625" s="190" t="str">
        <f t="shared" si="182"/>
        <v/>
      </c>
    </row>
    <row r="1626" spans="10:28" ht="14.5" hidden="1" customHeight="1" x14ac:dyDescent="0.3">
      <c r="J1626" s="187" t="str">
        <f t="shared" si="180"/>
        <v>D197</v>
      </c>
      <c r="K1626" s="218"/>
      <c r="L1626" s="237" t="s">
        <v>1264</v>
      </c>
      <c r="M1626" s="184" t="s">
        <v>1265</v>
      </c>
      <c r="N1626" s="238">
        <v>39814</v>
      </c>
      <c r="O1626" s="238"/>
      <c r="P1626" s="238"/>
      <c r="Q1626" s="192" t="str">
        <f t="shared" si="181"/>
        <v/>
      </c>
      <c r="S1626" s="191" t="str">
        <f t="shared" si="184"/>
        <v/>
      </c>
      <c r="T1626" s="192" t="str">
        <f t="shared" si="185"/>
        <v/>
      </c>
      <c r="U1626" s="192" t="str">
        <f t="shared" si="183"/>
        <v/>
      </c>
      <c r="V1626" s="192" t="str">
        <f t="shared" si="186"/>
        <v/>
      </c>
      <c r="W1626" s="191" t="str">
        <f>IF(Q1626="Campo","@Campos(posicao = "&amp;K1626&amp;", tipo = '"&amp;R1626&amp;"')@Column(name = """&amp;L1626&amp;""")"&amp;IF(R1626="D","@Temporal(TemporalType.DATE)","")&amp;"private "&amp;VLOOKUP(TEXT(R1626,"@"),Apoio!A:B,2,0)&amp;" "&amp;SUBSTITUTE(LOWER(LEFT(L1626,1))&amp;RIGHT(PROPER(L1626),LEN(L1626)-1),"_","")&amp;";",IF(ISNUMBER(Q1626),IF(R1626="R","@Entity@Table(name = ""reg_"&amp;LOWER(J1626)&amp;""")@XmlRootElement","")&amp;VLOOKUP(J1626,Blocos!D:I,6,0)&amp;Apoio!$E$1&amp;Y1626,""))</f>
        <v/>
      </c>
      <c r="X1626" s="190" t="str">
        <f>IF(ISNUMBER(Q1626),COUNTIF(Blocos!G:G,J1626),"")</f>
        <v/>
      </c>
      <c r="Y1626" s="190" t="str">
        <f>IF(OR(X1626=0,X1626=""),"",VLOOKUP(SUMIFS(Blocos!A:A,Blocos!H:H,'EFD REGISTROS e Campos (2)'!X1626,Blocos!G:G,'EFD REGISTROS e Campos (2)'!J1626),Blocos!A:L,12,0))</f>
        <v/>
      </c>
      <c r="Z1626" s="190" t="str">
        <f>IF(ISNUMBER(Q1627),VLOOKUP(J1626,Blocos!D:G,4,0),"")</f>
        <v/>
      </c>
      <c r="AA1626" s="190" t="str">
        <f>IF(ISNUMBER(Q1626),CONCATENATE("CREATE TABLE ""reg_",LOWER(J1626),""" (""ID"" bigint NOT NULL AUTO_INCREMENT,  ""HASHFILE"" varchar(255) DEFAULT NULL, ""ID_PAI"" bigint NOT NULL,"),IF(Q1626="Campo",CONCATENATE("""",L1626,""" ",VLOOKUP(R1626,Apoio!A:C,3,0)),""))&amp;IF(Z1626="","",CONCATENATE("PRIMARY KEY (""ID""), KEY ""FK_reg_",LOWER(Z1626),"_ID_PAI"" (""ID_PAI""), CONSTRAINT ""FK_reg_",LOWER(Z1626),"_ID_PAI"" FOREIGN KEY (""ID_PAI"") REFERENCES ""reg_",LOWER(Z1626),""" (""ID"")) ENGINE=InnoDB AUTO_INCREMENT=105774 DEFAULT CHARSET=utf8mb4 COLLATE=utf8mb4_0900_ai_ci;"))</f>
        <v/>
      </c>
      <c r="AB1626" s="190" t="str">
        <f t="shared" si="182"/>
        <v/>
      </c>
    </row>
    <row r="1627" spans="10:28" ht="14.5" hidden="1" customHeight="1" x14ac:dyDescent="0.3">
      <c r="J1627" s="187" t="str">
        <f t="shared" si="180"/>
        <v>D197</v>
      </c>
      <c r="K1627" s="218"/>
      <c r="L1627" s="237" t="s">
        <v>1266</v>
      </c>
      <c r="M1627" s="184" t="s">
        <v>1267</v>
      </c>
      <c r="N1627" s="238">
        <v>43101</v>
      </c>
      <c r="O1627" s="238"/>
      <c r="P1627" s="239"/>
      <c r="Q1627" s="192" t="str">
        <f t="shared" si="181"/>
        <v/>
      </c>
      <c r="S1627" s="191" t="str">
        <f t="shared" si="184"/>
        <v/>
      </c>
      <c r="T1627" s="192" t="str">
        <f t="shared" si="185"/>
        <v/>
      </c>
      <c r="U1627" s="192" t="str">
        <f t="shared" si="183"/>
        <v/>
      </c>
      <c r="V1627" s="192" t="str">
        <f t="shared" si="186"/>
        <v/>
      </c>
      <c r="W1627" s="191" t="str">
        <f>IF(Q1627="Campo","@Campos(posicao = "&amp;K1627&amp;", tipo = '"&amp;R1627&amp;"')@Column(name = """&amp;L1627&amp;""")"&amp;IF(R1627="D","@Temporal(TemporalType.DATE)","")&amp;"private "&amp;VLOOKUP(TEXT(R1627,"@"),Apoio!A:B,2,0)&amp;" "&amp;SUBSTITUTE(LOWER(LEFT(L1627,1))&amp;RIGHT(PROPER(L1627),LEN(L1627)-1),"_","")&amp;";",IF(ISNUMBER(Q1627),IF(R1627="R","@Entity@Table(name = ""reg_"&amp;LOWER(J1627)&amp;""")@XmlRootElement","")&amp;VLOOKUP(J1627,Blocos!D:I,6,0)&amp;Apoio!$E$1&amp;Y1627,""))</f>
        <v/>
      </c>
      <c r="X1627" s="190" t="str">
        <f>IF(ISNUMBER(Q1627),COUNTIF(Blocos!G:G,J1627),"")</f>
        <v/>
      </c>
      <c r="Y1627" s="190" t="str">
        <f>IF(OR(X1627=0,X1627=""),"",VLOOKUP(SUMIFS(Blocos!A:A,Blocos!H:H,'EFD REGISTROS e Campos (2)'!X1627,Blocos!G:G,'EFD REGISTROS e Campos (2)'!J1627),Blocos!A:L,12,0))</f>
        <v/>
      </c>
      <c r="Z1627" s="190" t="str">
        <f>IF(ISNUMBER(Q1628),VLOOKUP(J1627,Blocos!D:G,4,0),"")</f>
        <v/>
      </c>
      <c r="AA1627" s="190" t="str">
        <f>IF(ISNUMBER(Q1627),CONCATENATE("CREATE TABLE ""reg_",LOWER(J1627),""" (""ID"" bigint NOT NULL AUTO_INCREMENT,  ""HASHFILE"" varchar(255) DEFAULT NULL, ""ID_PAI"" bigint NOT NULL,"),IF(Q1627="Campo",CONCATENATE("""",L1627,""" ",VLOOKUP(R1627,Apoio!A:C,3,0)),""))&amp;IF(Z1627="","",CONCATENATE("PRIMARY KEY (""ID""), KEY ""FK_reg_",LOWER(Z1627),"_ID_PAI"" (""ID_PAI""), CONSTRAINT ""FK_reg_",LOWER(Z1627),"_ID_PAI"" FOREIGN KEY (""ID_PAI"") REFERENCES ""reg_",LOWER(Z1627),""" (""ID"")) ENGINE=InnoDB AUTO_INCREMENT=105774 DEFAULT CHARSET=utf8mb4 COLLATE=utf8mb4_0900_ai_ci;"))</f>
        <v/>
      </c>
      <c r="AB1627" s="190" t="str">
        <f t="shared" si="182"/>
        <v/>
      </c>
    </row>
    <row r="1628" spans="10:28" ht="14.5" hidden="1" customHeight="1" x14ac:dyDescent="0.3">
      <c r="J1628" s="187" t="str">
        <f t="shared" si="180"/>
        <v>D197</v>
      </c>
      <c r="K1628" s="218"/>
      <c r="L1628" s="237" t="s">
        <v>1268</v>
      </c>
      <c r="M1628" s="184" t="s">
        <v>1269</v>
      </c>
      <c r="N1628" s="238">
        <v>42005</v>
      </c>
      <c r="O1628" s="238"/>
      <c r="P1628" s="238"/>
      <c r="Q1628" s="192" t="str">
        <f t="shared" si="181"/>
        <v/>
      </c>
      <c r="S1628" s="191" t="str">
        <f t="shared" si="184"/>
        <v/>
      </c>
      <c r="T1628" s="192" t="str">
        <f t="shared" si="185"/>
        <v/>
      </c>
      <c r="U1628" s="192" t="str">
        <f t="shared" si="183"/>
        <v/>
      </c>
      <c r="V1628" s="192" t="str">
        <f t="shared" si="186"/>
        <v/>
      </c>
      <c r="W1628" s="191" t="str">
        <f>IF(Q1628="Campo","@Campos(posicao = "&amp;K1628&amp;", tipo = '"&amp;R1628&amp;"')@Column(name = """&amp;L1628&amp;""")"&amp;IF(R1628="D","@Temporal(TemporalType.DATE)","")&amp;"private "&amp;VLOOKUP(TEXT(R1628,"@"),Apoio!A:B,2,0)&amp;" "&amp;SUBSTITUTE(LOWER(LEFT(L1628,1))&amp;RIGHT(PROPER(L1628),LEN(L1628)-1),"_","")&amp;";",IF(ISNUMBER(Q1628),IF(R1628="R","@Entity@Table(name = ""reg_"&amp;LOWER(J1628)&amp;""")@XmlRootElement","")&amp;VLOOKUP(J1628,Blocos!D:I,6,0)&amp;Apoio!$E$1&amp;Y1628,""))</f>
        <v/>
      </c>
      <c r="X1628" s="190" t="str">
        <f>IF(ISNUMBER(Q1628),COUNTIF(Blocos!G:G,J1628),"")</f>
        <v/>
      </c>
      <c r="Y1628" s="190" t="str">
        <f>IF(OR(X1628=0,X1628=""),"",VLOOKUP(SUMIFS(Blocos!A:A,Blocos!H:H,'EFD REGISTROS e Campos (2)'!X1628,Blocos!G:G,'EFD REGISTROS e Campos (2)'!J1628),Blocos!A:L,12,0))</f>
        <v/>
      </c>
      <c r="Z1628" s="190" t="str">
        <f>IF(ISNUMBER(Q1629),VLOOKUP(J1628,Blocos!D:G,4,0),"")</f>
        <v/>
      </c>
      <c r="AA1628" s="190" t="str">
        <f>IF(ISNUMBER(Q1628),CONCATENATE("CREATE TABLE ""reg_",LOWER(J1628),""" (""ID"" bigint NOT NULL AUTO_INCREMENT,  ""HASHFILE"" varchar(255) DEFAULT NULL, ""ID_PAI"" bigint NOT NULL,"),IF(Q1628="Campo",CONCATENATE("""",L1628,""" ",VLOOKUP(R1628,Apoio!A:C,3,0)),""))&amp;IF(Z1628="","",CONCATENATE("PRIMARY KEY (""ID""), KEY ""FK_reg_",LOWER(Z1628),"_ID_PAI"" (""ID_PAI""), CONSTRAINT ""FK_reg_",LOWER(Z1628),"_ID_PAI"" FOREIGN KEY (""ID_PAI"") REFERENCES ""reg_",LOWER(Z1628),""" (""ID"")) ENGINE=InnoDB AUTO_INCREMENT=105774 DEFAULT CHARSET=utf8mb4 COLLATE=utf8mb4_0900_ai_ci;"))</f>
        <v/>
      </c>
      <c r="AB1628" s="190" t="str">
        <f t="shared" si="182"/>
        <v/>
      </c>
    </row>
    <row r="1629" spans="10:28" ht="14.5" hidden="1" customHeight="1" x14ac:dyDescent="0.3">
      <c r="J1629" s="187" t="str">
        <f t="shared" si="180"/>
        <v>D197</v>
      </c>
      <c r="K1629" s="218"/>
      <c r="L1629" s="237" t="s">
        <v>1270</v>
      </c>
      <c r="M1629" s="184" t="s">
        <v>1271</v>
      </c>
      <c r="N1629" s="238">
        <v>39814</v>
      </c>
      <c r="O1629" s="238"/>
      <c r="P1629" s="238"/>
      <c r="Q1629" s="192" t="str">
        <f t="shared" si="181"/>
        <v/>
      </c>
      <c r="S1629" s="191" t="str">
        <f t="shared" si="184"/>
        <v/>
      </c>
      <c r="T1629" s="192" t="str">
        <f t="shared" si="185"/>
        <v/>
      </c>
      <c r="U1629" s="192" t="str">
        <f t="shared" si="183"/>
        <v/>
      </c>
      <c r="V1629" s="192" t="str">
        <f t="shared" si="186"/>
        <v/>
      </c>
      <c r="W1629" s="191" t="str">
        <f>IF(Q1629="Campo","@Campos(posicao = "&amp;K1629&amp;", tipo = '"&amp;R1629&amp;"')@Column(name = """&amp;L1629&amp;""")"&amp;IF(R1629="D","@Temporal(TemporalType.DATE)","")&amp;"private "&amp;VLOOKUP(TEXT(R1629,"@"),Apoio!A:B,2,0)&amp;" "&amp;SUBSTITUTE(LOWER(LEFT(L1629,1))&amp;RIGHT(PROPER(L1629),LEN(L1629)-1),"_","")&amp;";",IF(ISNUMBER(Q1629),IF(R1629="R","@Entity@Table(name = ""reg_"&amp;LOWER(J1629)&amp;""")@XmlRootElement","")&amp;VLOOKUP(J1629,Blocos!D:I,6,0)&amp;Apoio!$E$1&amp;Y1629,""))</f>
        <v/>
      </c>
      <c r="X1629" s="190" t="str">
        <f>IF(ISNUMBER(Q1629),COUNTIF(Blocos!G:G,J1629),"")</f>
        <v/>
      </c>
      <c r="Y1629" s="190" t="str">
        <f>IF(OR(X1629=0,X1629=""),"",VLOOKUP(SUMIFS(Blocos!A:A,Blocos!H:H,'EFD REGISTROS e Campos (2)'!X1629,Blocos!G:G,'EFD REGISTROS e Campos (2)'!J1629),Blocos!A:L,12,0))</f>
        <v/>
      </c>
      <c r="Z1629" s="190" t="str">
        <f>IF(ISNUMBER(Q1630),VLOOKUP(J1629,Blocos!D:G,4,0),"")</f>
        <v/>
      </c>
      <c r="AA1629" s="190" t="str">
        <f>IF(ISNUMBER(Q1629),CONCATENATE("CREATE TABLE ""reg_",LOWER(J1629),""" (""ID"" bigint NOT NULL AUTO_INCREMENT,  ""HASHFILE"" varchar(255) DEFAULT NULL, ""ID_PAI"" bigint NOT NULL,"),IF(Q1629="Campo",CONCATENATE("""",L1629,""" ",VLOOKUP(R1629,Apoio!A:C,3,0)),""))&amp;IF(Z1629="","",CONCATENATE("PRIMARY KEY (""ID""), KEY ""FK_reg_",LOWER(Z1629),"_ID_PAI"" (""ID_PAI""), CONSTRAINT ""FK_reg_",LOWER(Z1629),"_ID_PAI"" FOREIGN KEY (""ID_PAI"") REFERENCES ""reg_",LOWER(Z1629),""" (""ID"")) ENGINE=InnoDB AUTO_INCREMENT=105774 DEFAULT CHARSET=utf8mb4 COLLATE=utf8mb4_0900_ai_ci;"))</f>
        <v/>
      </c>
      <c r="AB1629" s="190" t="str">
        <f t="shared" si="182"/>
        <v/>
      </c>
    </row>
    <row r="1630" spans="10:28" ht="14.5" hidden="1" customHeight="1" x14ac:dyDescent="0.3">
      <c r="J1630" s="187" t="str">
        <f t="shared" si="180"/>
        <v>D197</v>
      </c>
      <c r="K1630" s="218"/>
      <c r="L1630" s="237" t="s">
        <v>1272</v>
      </c>
      <c r="M1630" s="184" t="s">
        <v>1273</v>
      </c>
      <c r="N1630" s="238">
        <v>39814</v>
      </c>
      <c r="O1630" s="238"/>
      <c r="P1630" s="238"/>
      <c r="Q1630" s="192" t="str">
        <f t="shared" si="181"/>
        <v/>
      </c>
      <c r="S1630" s="191" t="str">
        <f t="shared" si="184"/>
        <v/>
      </c>
      <c r="T1630" s="192" t="str">
        <f t="shared" si="185"/>
        <v/>
      </c>
      <c r="U1630" s="192" t="str">
        <f t="shared" si="183"/>
        <v/>
      </c>
      <c r="V1630" s="192" t="str">
        <f t="shared" si="186"/>
        <v/>
      </c>
      <c r="W1630" s="191" t="str">
        <f>IF(Q1630="Campo","@Campos(posicao = "&amp;K1630&amp;", tipo = '"&amp;R1630&amp;"')@Column(name = """&amp;L1630&amp;""")"&amp;IF(R1630="D","@Temporal(TemporalType.DATE)","")&amp;"private "&amp;VLOOKUP(TEXT(R1630,"@"),Apoio!A:B,2,0)&amp;" "&amp;SUBSTITUTE(LOWER(LEFT(L1630,1))&amp;RIGHT(PROPER(L1630),LEN(L1630)-1),"_","")&amp;";",IF(ISNUMBER(Q1630),IF(R1630="R","@Entity@Table(name = ""reg_"&amp;LOWER(J1630)&amp;""")@XmlRootElement","")&amp;VLOOKUP(J1630,Blocos!D:I,6,0)&amp;Apoio!$E$1&amp;Y1630,""))</f>
        <v/>
      </c>
      <c r="X1630" s="190" t="str">
        <f>IF(ISNUMBER(Q1630),COUNTIF(Blocos!G:G,J1630),"")</f>
        <v/>
      </c>
      <c r="Y1630" s="190" t="str">
        <f>IF(OR(X1630=0,X1630=""),"",VLOOKUP(SUMIFS(Blocos!A:A,Blocos!H:H,'EFD REGISTROS e Campos (2)'!X1630,Blocos!G:G,'EFD REGISTROS e Campos (2)'!J1630),Blocos!A:L,12,0))</f>
        <v/>
      </c>
      <c r="Z1630" s="190" t="str">
        <f>IF(ISNUMBER(Q1631),VLOOKUP(J1630,Blocos!D:G,4,0),"")</f>
        <v/>
      </c>
      <c r="AA1630" s="190" t="str">
        <f>IF(ISNUMBER(Q1630),CONCATENATE("CREATE TABLE ""reg_",LOWER(J1630),""" (""ID"" bigint NOT NULL AUTO_INCREMENT,  ""HASHFILE"" varchar(255) DEFAULT NULL, ""ID_PAI"" bigint NOT NULL,"),IF(Q1630="Campo",CONCATENATE("""",L1630,""" ",VLOOKUP(R1630,Apoio!A:C,3,0)),""))&amp;IF(Z1630="","",CONCATENATE("PRIMARY KEY (""ID""), KEY ""FK_reg_",LOWER(Z1630),"_ID_PAI"" (""ID_PAI""), CONSTRAINT ""FK_reg_",LOWER(Z1630),"_ID_PAI"" FOREIGN KEY (""ID_PAI"") REFERENCES ""reg_",LOWER(Z1630),""" (""ID"")) ENGINE=InnoDB AUTO_INCREMENT=105774 DEFAULT CHARSET=utf8mb4 COLLATE=utf8mb4_0900_ai_ci;"))</f>
        <v/>
      </c>
      <c r="AB1630" s="190" t="str">
        <f t="shared" si="182"/>
        <v/>
      </c>
    </row>
    <row r="1631" spans="10:28" ht="14.5" hidden="1" customHeight="1" x14ac:dyDescent="0.3">
      <c r="J1631" s="187" t="str">
        <f t="shared" si="180"/>
        <v>D197</v>
      </c>
      <c r="K1631" s="218"/>
      <c r="L1631" s="237" t="s">
        <v>1274</v>
      </c>
      <c r="M1631" s="184" t="s">
        <v>1275</v>
      </c>
      <c r="N1631" s="238">
        <v>39814</v>
      </c>
      <c r="O1631" s="238"/>
      <c r="P1631" s="238"/>
      <c r="Q1631" s="192" t="str">
        <f t="shared" si="181"/>
        <v/>
      </c>
      <c r="S1631" s="191" t="str">
        <f t="shared" si="184"/>
        <v/>
      </c>
      <c r="T1631" s="192" t="str">
        <f t="shared" si="185"/>
        <v/>
      </c>
      <c r="U1631" s="192" t="str">
        <f t="shared" si="183"/>
        <v/>
      </c>
      <c r="V1631" s="192" t="str">
        <f t="shared" si="186"/>
        <v/>
      </c>
      <c r="W1631" s="191" t="str">
        <f>IF(Q1631="Campo","@Campos(posicao = "&amp;K1631&amp;", tipo = '"&amp;R1631&amp;"')@Column(name = """&amp;L1631&amp;""")"&amp;IF(R1631="D","@Temporal(TemporalType.DATE)","")&amp;"private "&amp;VLOOKUP(TEXT(R1631,"@"),Apoio!A:B,2,0)&amp;" "&amp;SUBSTITUTE(LOWER(LEFT(L1631,1))&amp;RIGHT(PROPER(L1631),LEN(L1631)-1),"_","")&amp;";",IF(ISNUMBER(Q1631),IF(R1631="R","@Entity@Table(name = ""reg_"&amp;LOWER(J1631)&amp;""")@XmlRootElement","")&amp;VLOOKUP(J1631,Blocos!D:I,6,0)&amp;Apoio!$E$1&amp;Y1631,""))</f>
        <v/>
      </c>
      <c r="X1631" s="190" t="str">
        <f>IF(ISNUMBER(Q1631),COUNTIF(Blocos!G:G,J1631),"")</f>
        <v/>
      </c>
      <c r="Y1631" s="190" t="str">
        <f>IF(OR(X1631=0,X1631=""),"",VLOOKUP(SUMIFS(Blocos!A:A,Blocos!H:H,'EFD REGISTROS e Campos (2)'!X1631,Blocos!G:G,'EFD REGISTROS e Campos (2)'!J1631),Blocos!A:L,12,0))</f>
        <v/>
      </c>
      <c r="Z1631" s="190" t="str">
        <f>IF(ISNUMBER(Q1632),VLOOKUP(J1631,Blocos!D:G,4,0),"")</f>
        <v/>
      </c>
      <c r="AA1631" s="190" t="str">
        <f>IF(ISNUMBER(Q1631),CONCATENATE("CREATE TABLE ""reg_",LOWER(J1631),""" (""ID"" bigint NOT NULL AUTO_INCREMENT,  ""HASHFILE"" varchar(255) DEFAULT NULL, ""ID_PAI"" bigint NOT NULL,"),IF(Q1631="Campo",CONCATENATE("""",L1631,""" ",VLOOKUP(R1631,Apoio!A:C,3,0)),""))&amp;IF(Z1631="","",CONCATENATE("PRIMARY KEY (""ID""), KEY ""FK_reg_",LOWER(Z1631),"_ID_PAI"" (""ID_PAI""), CONSTRAINT ""FK_reg_",LOWER(Z1631),"_ID_PAI"" FOREIGN KEY (""ID_PAI"") REFERENCES ""reg_",LOWER(Z1631),""" (""ID"")) ENGINE=InnoDB AUTO_INCREMENT=105774 DEFAULT CHARSET=utf8mb4 COLLATE=utf8mb4_0900_ai_ci;"))</f>
        <v/>
      </c>
      <c r="AB1631" s="190" t="str">
        <f t="shared" si="182"/>
        <v/>
      </c>
    </row>
    <row r="1632" spans="10:28" ht="14.5" hidden="1" customHeight="1" x14ac:dyDescent="0.3">
      <c r="J1632" s="187" t="str">
        <f t="shared" si="180"/>
        <v>D197</v>
      </c>
      <c r="K1632" s="218"/>
      <c r="L1632" s="237" t="s">
        <v>1276</v>
      </c>
      <c r="M1632" s="184" t="s">
        <v>1277</v>
      </c>
      <c r="N1632" s="238">
        <v>43282</v>
      </c>
      <c r="O1632" s="238"/>
      <c r="P1632" s="239"/>
      <c r="Q1632" s="192" t="str">
        <f t="shared" si="181"/>
        <v/>
      </c>
      <c r="S1632" s="191" t="str">
        <f t="shared" si="184"/>
        <v/>
      </c>
      <c r="T1632" s="192" t="str">
        <f t="shared" si="185"/>
        <v/>
      </c>
      <c r="U1632" s="192" t="str">
        <f t="shared" si="183"/>
        <v/>
      </c>
      <c r="V1632" s="192" t="str">
        <f t="shared" si="186"/>
        <v/>
      </c>
      <c r="W1632" s="191" t="str">
        <f>IF(Q1632="Campo","@Campos(posicao = "&amp;K1632&amp;", tipo = '"&amp;R1632&amp;"')@Column(name = """&amp;L1632&amp;""")"&amp;IF(R1632="D","@Temporal(TemporalType.DATE)","")&amp;"private "&amp;VLOOKUP(TEXT(R1632,"@"),Apoio!A:B,2,0)&amp;" "&amp;SUBSTITUTE(LOWER(LEFT(L1632,1))&amp;RIGHT(PROPER(L1632),LEN(L1632)-1),"_","")&amp;";",IF(ISNUMBER(Q1632),IF(R1632="R","@Entity@Table(name = ""reg_"&amp;LOWER(J1632)&amp;""")@XmlRootElement","")&amp;VLOOKUP(J1632,Blocos!D:I,6,0)&amp;Apoio!$E$1&amp;Y1632,""))</f>
        <v/>
      </c>
      <c r="X1632" s="190" t="str">
        <f>IF(ISNUMBER(Q1632),COUNTIF(Blocos!G:G,J1632),"")</f>
        <v/>
      </c>
      <c r="Y1632" s="190" t="str">
        <f>IF(OR(X1632=0,X1632=""),"",VLOOKUP(SUMIFS(Blocos!A:A,Blocos!H:H,'EFD REGISTROS e Campos (2)'!X1632,Blocos!G:G,'EFD REGISTROS e Campos (2)'!J1632),Blocos!A:L,12,0))</f>
        <v/>
      </c>
      <c r="Z1632" s="190" t="str">
        <f>IF(ISNUMBER(Q1633),VLOOKUP(J1632,Blocos!D:G,4,0),"")</f>
        <v/>
      </c>
      <c r="AA1632" s="190" t="str">
        <f>IF(ISNUMBER(Q1632),CONCATENATE("CREATE TABLE ""reg_",LOWER(J1632),""" (""ID"" bigint NOT NULL AUTO_INCREMENT,  ""HASHFILE"" varchar(255) DEFAULT NULL, ""ID_PAI"" bigint NOT NULL,"),IF(Q1632="Campo",CONCATENATE("""",L1632,""" ",VLOOKUP(R1632,Apoio!A:C,3,0)),""))&amp;IF(Z1632="","",CONCATENATE("PRIMARY KEY (""ID""), KEY ""FK_reg_",LOWER(Z1632),"_ID_PAI"" (""ID_PAI""), CONSTRAINT ""FK_reg_",LOWER(Z1632),"_ID_PAI"" FOREIGN KEY (""ID_PAI"") REFERENCES ""reg_",LOWER(Z1632),""" (""ID"")) ENGINE=InnoDB AUTO_INCREMENT=105774 DEFAULT CHARSET=utf8mb4 COLLATE=utf8mb4_0900_ai_ci;"))</f>
        <v/>
      </c>
      <c r="AB1632" s="190" t="str">
        <f t="shared" si="182"/>
        <v/>
      </c>
    </row>
    <row r="1633" spans="10:28" ht="14.5" hidden="1" customHeight="1" x14ac:dyDescent="0.3">
      <c r="J1633" s="187" t="str">
        <f t="shared" si="180"/>
        <v>D197</v>
      </c>
      <c r="K1633" s="218"/>
      <c r="L1633" s="237" t="s">
        <v>1278</v>
      </c>
      <c r="M1633" s="184" t="s">
        <v>1279</v>
      </c>
      <c r="N1633" s="238">
        <v>42186</v>
      </c>
      <c r="O1633" s="238"/>
      <c r="P1633" s="238"/>
      <c r="Q1633" s="192" t="str">
        <f t="shared" si="181"/>
        <v/>
      </c>
      <c r="S1633" s="191" t="str">
        <f t="shared" si="184"/>
        <v/>
      </c>
      <c r="T1633" s="192" t="str">
        <f t="shared" si="185"/>
        <v/>
      </c>
      <c r="U1633" s="192" t="str">
        <f t="shared" si="183"/>
        <v/>
      </c>
      <c r="V1633" s="192" t="str">
        <f t="shared" si="186"/>
        <v/>
      </c>
      <c r="W1633" s="191" t="str">
        <f>IF(Q1633="Campo","@Campos(posicao = "&amp;K1633&amp;", tipo = '"&amp;R1633&amp;"')@Column(name = """&amp;L1633&amp;""")"&amp;IF(R1633="D","@Temporal(TemporalType.DATE)","")&amp;"private "&amp;VLOOKUP(TEXT(R1633,"@"),Apoio!A:B,2,0)&amp;" "&amp;SUBSTITUTE(LOWER(LEFT(L1633,1))&amp;RIGHT(PROPER(L1633),LEN(L1633)-1),"_","")&amp;";",IF(ISNUMBER(Q1633),IF(R1633="R","@Entity@Table(name = ""reg_"&amp;LOWER(J1633)&amp;""")@XmlRootElement","")&amp;VLOOKUP(J1633,Blocos!D:I,6,0)&amp;Apoio!$E$1&amp;Y1633,""))</f>
        <v/>
      </c>
      <c r="X1633" s="190" t="str">
        <f>IF(ISNUMBER(Q1633),COUNTIF(Blocos!G:G,J1633),"")</f>
        <v/>
      </c>
      <c r="Y1633" s="190" t="str">
        <f>IF(OR(X1633=0,X1633=""),"",VLOOKUP(SUMIFS(Blocos!A:A,Blocos!H:H,'EFD REGISTROS e Campos (2)'!X1633,Blocos!G:G,'EFD REGISTROS e Campos (2)'!J1633),Blocos!A:L,12,0))</f>
        <v/>
      </c>
      <c r="Z1633" s="190" t="str">
        <f>IF(ISNUMBER(Q1634),VLOOKUP(J1633,Blocos!D:G,4,0),"")</f>
        <v/>
      </c>
      <c r="AA1633" s="190" t="str">
        <f>IF(ISNUMBER(Q1633),CONCATENATE("CREATE TABLE ""reg_",LOWER(J1633),""" (""ID"" bigint NOT NULL AUTO_INCREMENT,  ""HASHFILE"" varchar(255) DEFAULT NULL, ""ID_PAI"" bigint NOT NULL,"),IF(Q1633="Campo",CONCATENATE("""",L1633,""" ",VLOOKUP(R1633,Apoio!A:C,3,0)),""))&amp;IF(Z1633="","",CONCATENATE("PRIMARY KEY (""ID""), KEY ""FK_reg_",LOWER(Z1633),"_ID_PAI"" (""ID_PAI""), CONSTRAINT ""FK_reg_",LOWER(Z1633),"_ID_PAI"" FOREIGN KEY (""ID_PAI"") REFERENCES ""reg_",LOWER(Z1633),""" (""ID"")) ENGINE=InnoDB AUTO_INCREMENT=105774 DEFAULT CHARSET=utf8mb4 COLLATE=utf8mb4_0900_ai_ci;"))</f>
        <v/>
      </c>
      <c r="AB1633" s="190" t="str">
        <f t="shared" si="182"/>
        <v/>
      </c>
    </row>
    <row r="1634" spans="10:28" ht="14.5" hidden="1" customHeight="1" x14ac:dyDescent="0.3">
      <c r="J1634" s="187" t="str">
        <f t="shared" si="180"/>
        <v>D197</v>
      </c>
      <c r="K1634" s="218"/>
      <c r="L1634" s="237" t="s">
        <v>1280</v>
      </c>
      <c r="M1634" s="184" t="s">
        <v>1281</v>
      </c>
      <c r="N1634" s="238">
        <v>41456</v>
      </c>
      <c r="O1634" s="238"/>
      <c r="P1634" s="238">
        <v>41456</v>
      </c>
      <c r="Q1634" s="192" t="str">
        <f t="shared" si="181"/>
        <v/>
      </c>
      <c r="S1634" s="191" t="str">
        <f t="shared" si="184"/>
        <v/>
      </c>
      <c r="T1634" s="192" t="str">
        <f t="shared" si="185"/>
        <v/>
      </c>
      <c r="U1634" s="192" t="str">
        <f t="shared" si="183"/>
        <v/>
      </c>
      <c r="V1634" s="192" t="str">
        <f t="shared" si="186"/>
        <v/>
      </c>
      <c r="W1634" s="191" t="str">
        <f>IF(Q1634="Campo","@Campos(posicao = "&amp;K1634&amp;", tipo = '"&amp;R1634&amp;"')@Column(name = """&amp;L1634&amp;""")"&amp;IF(R1634="D","@Temporal(TemporalType.DATE)","")&amp;"private "&amp;VLOOKUP(TEXT(R1634,"@"),Apoio!A:B,2,0)&amp;" "&amp;SUBSTITUTE(LOWER(LEFT(L1634,1))&amp;RIGHT(PROPER(L1634),LEN(L1634)-1),"_","")&amp;";",IF(ISNUMBER(Q1634),IF(R1634="R","@Entity@Table(name = ""reg_"&amp;LOWER(J1634)&amp;""")@XmlRootElement","")&amp;VLOOKUP(J1634,Blocos!D:I,6,0)&amp;Apoio!$E$1&amp;Y1634,""))</f>
        <v/>
      </c>
      <c r="X1634" s="190" t="str">
        <f>IF(ISNUMBER(Q1634),COUNTIF(Blocos!G:G,J1634),"")</f>
        <v/>
      </c>
      <c r="Y1634" s="190" t="str">
        <f>IF(OR(X1634=0,X1634=""),"",VLOOKUP(SUMIFS(Blocos!A:A,Blocos!H:H,'EFD REGISTROS e Campos (2)'!X1634,Blocos!G:G,'EFD REGISTROS e Campos (2)'!J1634),Blocos!A:L,12,0))</f>
        <v/>
      </c>
      <c r="Z1634" s="190" t="str">
        <f>IF(ISNUMBER(Q1635),VLOOKUP(J1634,Blocos!D:G,4,0),"")</f>
        <v/>
      </c>
      <c r="AA1634" s="190" t="str">
        <f>IF(ISNUMBER(Q1634),CONCATENATE("CREATE TABLE ""reg_",LOWER(J1634),""" (""ID"" bigint NOT NULL AUTO_INCREMENT,  ""HASHFILE"" varchar(255) DEFAULT NULL, ""ID_PAI"" bigint NOT NULL,"),IF(Q1634="Campo",CONCATENATE("""",L1634,""" ",VLOOKUP(R1634,Apoio!A:C,3,0)),""))&amp;IF(Z1634="","",CONCATENATE("PRIMARY KEY (""ID""), KEY ""FK_reg_",LOWER(Z1634),"_ID_PAI"" (""ID_PAI""), CONSTRAINT ""FK_reg_",LOWER(Z1634),"_ID_PAI"" FOREIGN KEY (""ID_PAI"") REFERENCES ""reg_",LOWER(Z1634),""" (""ID"")) ENGINE=InnoDB AUTO_INCREMENT=105774 DEFAULT CHARSET=utf8mb4 COLLATE=utf8mb4_0900_ai_ci;"))</f>
        <v/>
      </c>
      <c r="AB1634" s="190" t="str">
        <f t="shared" si="182"/>
        <v/>
      </c>
    </row>
    <row r="1635" spans="10:28" ht="14.5" hidden="1" customHeight="1" x14ac:dyDescent="0.3">
      <c r="J1635" s="187" t="str">
        <f t="shared" si="180"/>
        <v>D197</v>
      </c>
      <c r="K1635" s="218"/>
      <c r="L1635" s="237" t="s">
        <v>1282</v>
      </c>
      <c r="M1635" s="184" t="s">
        <v>1283</v>
      </c>
      <c r="N1635" s="238">
        <v>42614</v>
      </c>
      <c r="O1635" s="238"/>
      <c r="P1635" s="238"/>
      <c r="Q1635" s="192" t="str">
        <f t="shared" si="181"/>
        <v/>
      </c>
      <c r="S1635" s="191" t="str">
        <f t="shared" si="184"/>
        <v/>
      </c>
      <c r="T1635" s="192" t="str">
        <f t="shared" si="185"/>
        <v/>
      </c>
      <c r="U1635" s="192" t="str">
        <f t="shared" si="183"/>
        <v/>
      </c>
      <c r="V1635" s="192" t="str">
        <f t="shared" si="186"/>
        <v/>
      </c>
      <c r="W1635" s="191" t="str">
        <f>IF(Q1635="Campo","@Campos(posicao = "&amp;K1635&amp;", tipo = '"&amp;R1635&amp;"')@Column(name = """&amp;L1635&amp;""")"&amp;IF(R1635="D","@Temporal(TemporalType.DATE)","")&amp;"private "&amp;VLOOKUP(TEXT(R1635,"@"),Apoio!A:B,2,0)&amp;" "&amp;SUBSTITUTE(LOWER(LEFT(L1635,1))&amp;RIGHT(PROPER(L1635),LEN(L1635)-1),"_","")&amp;";",IF(ISNUMBER(Q1635),IF(R1635="R","@Entity@Table(name = ""reg_"&amp;LOWER(J1635)&amp;""")@XmlRootElement","")&amp;VLOOKUP(J1635,Blocos!D:I,6,0)&amp;Apoio!$E$1&amp;Y1635,""))</f>
        <v/>
      </c>
      <c r="X1635" s="190" t="str">
        <f>IF(ISNUMBER(Q1635),COUNTIF(Blocos!G:G,J1635),"")</f>
        <v/>
      </c>
      <c r="Y1635" s="190" t="str">
        <f>IF(OR(X1635=0,X1635=""),"",VLOOKUP(SUMIFS(Blocos!A:A,Blocos!H:H,'EFD REGISTROS e Campos (2)'!X1635,Blocos!G:G,'EFD REGISTROS e Campos (2)'!J1635),Blocos!A:L,12,0))</f>
        <v/>
      </c>
      <c r="Z1635" s="190" t="str">
        <f>IF(ISNUMBER(Q1636),VLOOKUP(J1635,Blocos!D:G,4,0),"")</f>
        <v/>
      </c>
      <c r="AA1635" s="190" t="str">
        <f>IF(ISNUMBER(Q1635),CONCATENATE("CREATE TABLE ""reg_",LOWER(J1635),""" (""ID"" bigint NOT NULL AUTO_INCREMENT,  ""HASHFILE"" varchar(255) DEFAULT NULL, ""ID_PAI"" bigint NOT NULL,"),IF(Q1635="Campo",CONCATENATE("""",L1635,""" ",VLOOKUP(R1635,Apoio!A:C,3,0)),""))&amp;IF(Z1635="","",CONCATENATE("PRIMARY KEY (""ID""), KEY ""FK_reg_",LOWER(Z1635),"_ID_PAI"" (""ID_PAI""), CONSTRAINT ""FK_reg_",LOWER(Z1635),"_ID_PAI"" FOREIGN KEY (""ID_PAI"") REFERENCES ""reg_",LOWER(Z1635),""" (""ID"")) ENGINE=InnoDB AUTO_INCREMENT=105774 DEFAULT CHARSET=utf8mb4 COLLATE=utf8mb4_0900_ai_ci;"))</f>
        <v/>
      </c>
      <c r="AB1635" s="190" t="str">
        <f t="shared" si="182"/>
        <v/>
      </c>
    </row>
    <row r="1636" spans="10:28" ht="14.5" hidden="1" customHeight="1" x14ac:dyDescent="0.3">
      <c r="J1636" s="187" t="str">
        <f t="shared" si="180"/>
        <v>D197</v>
      </c>
      <c r="K1636" s="218"/>
      <c r="L1636" s="237" t="s">
        <v>1282</v>
      </c>
      <c r="M1636" s="184" t="s">
        <v>1284</v>
      </c>
      <c r="N1636" s="238">
        <v>43466</v>
      </c>
      <c r="O1636" s="238"/>
      <c r="P1636" s="239"/>
      <c r="Q1636" s="192" t="str">
        <f t="shared" si="181"/>
        <v/>
      </c>
      <c r="S1636" s="191" t="str">
        <f t="shared" si="184"/>
        <v/>
      </c>
      <c r="T1636" s="192" t="str">
        <f t="shared" si="185"/>
        <v/>
      </c>
      <c r="U1636" s="192" t="str">
        <f t="shared" si="183"/>
        <v/>
      </c>
      <c r="V1636" s="192" t="str">
        <f t="shared" si="186"/>
        <v/>
      </c>
      <c r="W1636" s="191" t="str">
        <f>IF(Q1636="Campo","@Campos(posicao = "&amp;K1636&amp;", tipo = '"&amp;R1636&amp;"')@Column(name = """&amp;L1636&amp;""")"&amp;IF(R1636="D","@Temporal(TemporalType.DATE)","")&amp;"private "&amp;VLOOKUP(TEXT(R1636,"@"),Apoio!A:B,2,0)&amp;" "&amp;SUBSTITUTE(LOWER(LEFT(L1636,1))&amp;RIGHT(PROPER(L1636),LEN(L1636)-1),"_","")&amp;";",IF(ISNUMBER(Q1636),IF(R1636="R","@Entity@Table(name = ""reg_"&amp;LOWER(J1636)&amp;""")@XmlRootElement","")&amp;VLOOKUP(J1636,Blocos!D:I,6,0)&amp;Apoio!$E$1&amp;Y1636,""))</f>
        <v/>
      </c>
      <c r="X1636" s="190" t="str">
        <f>IF(ISNUMBER(Q1636),COUNTIF(Blocos!G:G,J1636),"")</f>
        <v/>
      </c>
      <c r="Y1636" s="190" t="str">
        <f>IF(OR(X1636=0,X1636=""),"",VLOOKUP(SUMIFS(Blocos!A:A,Blocos!H:H,'EFD REGISTROS e Campos (2)'!X1636,Blocos!G:G,'EFD REGISTROS e Campos (2)'!J1636),Blocos!A:L,12,0))</f>
        <v/>
      </c>
      <c r="Z1636" s="190" t="str">
        <f>IF(ISNUMBER(Q1637),VLOOKUP(J1636,Blocos!D:G,4,0),"")</f>
        <v/>
      </c>
      <c r="AA1636" s="190" t="str">
        <f>IF(ISNUMBER(Q1636),CONCATENATE("CREATE TABLE ""reg_",LOWER(J1636),""" (""ID"" bigint NOT NULL AUTO_INCREMENT,  ""HASHFILE"" varchar(255) DEFAULT NULL, ""ID_PAI"" bigint NOT NULL,"),IF(Q1636="Campo",CONCATENATE("""",L1636,""" ",VLOOKUP(R1636,Apoio!A:C,3,0)),""))&amp;IF(Z1636="","",CONCATENATE("PRIMARY KEY (""ID""), KEY ""FK_reg_",LOWER(Z1636),"_ID_PAI"" (""ID_PAI""), CONSTRAINT ""FK_reg_",LOWER(Z1636),"_ID_PAI"" FOREIGN KEY (""ID_PAI"") REFERENCES ""reg_",LOWER(Z1636),""" (""ID"")) ENGINE=InnoDB AUTO_INCREMENT=105774 DEFAULT CHARSET=utf8mb4 COLLATE=utf8mb4_0900_ai_ci;"))</f>
        <v/>
      </c>
      <c r="AB1636" s="190" t="str">
        <f t="shared" si="182"/>
        <v/>
      </c>
    </row>
    <row r="1637" spans="10:28" ht="14.5" hidden="1" customHeight="1" x14ac:dyDescent="0.3">
      <c r="J1637" s="187" t="str">
        <f t="shared" si="180"/>
        <v>D197</v>
      </c>
      <c r="K1637" s="218"/>
      <c r="L1637" s="237" t="s">
        <v>1285</v>
      </c>
      <c r="M1637" s="184" t="s">
        <v>1286</v>
      </c>
      <c r="N1637" s="238">
        <v>42005</v>
      </c>
      <c r="O1637" s="238"/>
      <c r="P1637" s="238"/>
      <c r="Q1637" s="192" t="str">
        <f t="shared" si="181"/>
        <v/>
      </c>
      <c r="S1637" s="191" t="str">
        <f t="shared" si="184"/>
        <v/>
      </c>
      <c r="T1637" s="192" t="str">
        <f t="shared" si="185"/>
        <v/>
      </c>
      <c r="U1637" s="192" t="str">
        <f t="shared" si="183"/>
        <v/>
      </c>
      <c r="V1637" s="192" t="str">
        <f t="shared" si="186"/>
        <v/>
      </c>
      <c r="W1637" s="191" t="str">
        <f>IF(Q1637="Campo","@Campos(posicao = "&amp;K1637&amp;", tipo = '"&amp;R1637&amp;"')@Column(name = """&amp;L1637&amp;""")"&amp;IF(R1637="D","@Temporal(TemporalType.DATE)","")&amp;"private "&amp;VLOOKUP(TEXT(R1637,"@"),Apoio!A:B,2,0)&amp;" "&amp;SUBSTITUTE(LOWER(LEFT(L1637,1))&amp;RIGHT(PROPER(L1637),LEN(L1637)-1),"_","")&amp;";",IF(ISNUMBER(Q1637),IF(R1637="R","@Entity@Table(name = ""reg_"&amp;LOWER(J1637)&amp;""")@XmlRootElement","")&amp;VLOOKUP(J1637,Blocos!D:I,6,0)&amp;Apoio!$E$1&amp;Y1637,""))</f>
        <v/>
      </c>
      <c r="X1637" s="190" t="str">
        <f>IF(ISNUMBER(Q1637),COUNTIF(Blocos!G:G,J1637),"")</f>
        <v/>
      </c>
      <c r="Y1637" s="190" t="str">
        <f>IF(OR(X1637=0,X1637=""),"",VLOOKUP(SUMIFS(Blocos!A:A,Blocos!H:H,'EFD REGISTROS e Campos (2)'!X1637,Blocos!G:G,'EFD REGISTROS e Campos (2)'!J1637),Blocos!A:L,12,0))</f>
        <v/>
      </c>
      <c r="Z1637" s="190" t="str">
        <f>IF(ISNUMBER(Q1638),VLOOKUP(J1637,Blocos!D:G,4,0),"")</f>
        <v/>
      </c>
      <c r="AA1637" s="190" t="str">
        <f>IF(ISNUMBER(Q1637),CONCATENATE("CREATE TABLE ""reg_",LOWER(J1637),""" (""ID"" bigint NOT NULL AUTO_INCREMENT,  ""HASHFILE"" varchar(255) DEFAULT NULL, ""ID_PAI"" bigint NOT NULL,"),IF(Q1637="Campo",CONCATENATE("""",L1637,""" ",VLOOKUP(R1637,Apoio!A:C,3,0)),""))&amp;IF(Z1637="","",CONCATENATE("PRIMARY KEY (""ID""), KEY ""FK_reg_",LOWER(Z1637),"_ID_PAI"" (""ID_PAI""), CONSTRAINT ""FK_reg_",LOWER(Z1637),"_ID_PAI"" FOREIGN KEY (""ID_PAI"") REFERENCES ""reg_",LOWER(Z1637),""" (""ID"")) ENGINE=InnoDB AUTO_INCREMENT=105774 DEFAULT CHARSET=utf8mb4 COLLATE=utf8mb4_0900_ai_ci;"))</f>
        <v/>
      </c>
      <c r="AB1637" s="190" t="str">
        <f t="shared" si="182"/>
        <v/>
      </c>
    </row>
    <row r="1638" spans="10:28" ht="14.5" hidden="1" customHeight="1" x14ac:dyDescent="0.3">
      <c r="J1638" s="187" t="str">
        <f t="shared" si="180"/>
        <v>D197</v>
      </c>
      <c r="K1638" s="218"/>
      <c r="L1638" s="237" t="s">
        <v>1287</v>
      </c>
      <c r="M1638" s="184" t="s">
        <v>1288</v>
      </c>
      <c r="N1638" s="238">
        <v>41456</v>
      </c>
      <c r="O1638" s="238"/>
      <c r="P1638" s="238"/>
      <c r="Q1638" s="192" t="str">
        <f t="shared" si="181"/>
        <v/>
      </c>
      <c r="S1638" s="191" t="str">
        <f t="shared" si="184"/>
        <v/>
      </c>
      <c r="T1638" s="192" t="str">
        <f t="shared" si="185"/>
        <v/>
      </c>
      <c r="U1638" s="192" t="str">
        <f t="shared" si="183"/>
        <v/>
      </c>
      <c r="V1638" s="192" t="str">
        <f t="shared" si="186"/>
        <v/>
      </c>
      <c r="W1638" s="191" t="str">
        <f>IF(Q1638="Campo","@Campos(posicao = "&amp;K1638&amp;", tipo = '"&amp;R1638&amp;"')@Column(name = """&amp;L1638&amp;""")"&amp;IF(R1638="D","@Temporal(TemporalType.DATE)","")&amp;"private "&amp;VLOOKUP(TEXT(R1638,"@"),Apoio!A:B,2,0)&amp;" "&amp;SUBSTITUTE(LOWER(LEFT(L1638,1))&amp;RIGHT(PROPER(L1638),LEN(L1638)-1),"_","")&amp;";",IF(ISNUMBER(Q1638),IF(R1638="R","@Entity@Table(name = ""reg_"&amp;LOWER(J1638)&amp;""")@XmlRootElement","")&amp;VLOOKUP(J1638,Blocos!D:I,6,0)&amp;Apoio!$E$1&amp;Y1638,""))</f>
        <v/>
      </c>
      <c r="X1638" s="190" t="str">
        <f>IF(ISNUMBER(Q1638),COUNTIF(Blocos!G:G,J1638),"")</f>
        <v/>
      </c>
      <c r="Y1638" s="190" t="str">
        <f>IF(OR(X1638=0,X1638=""),"",VLOOKUP(SUMIFS(Blocos!A:A,Blocos!H:H,'EFD REGISTROS e Campos (2)'!X1638,Blocos!G:G,'EFD REGISTROS e Campos (2)'!J1638),Blocos!A:L,12,0))</f>
        <v/>
      </c>
      <c r="Z1638" s="190" t="str">
        <f>IF(ISNUMBER(Q1639),VLOOKUP(J1638,Blocos!D:G,4,0),"")</f>
        <v/>
      </c>
      <c r="AA1638" s="190" t="str">
        <f>IF(ISNUMBER(Q1638),CONCATENATE("CREATE TABLE ""reg_",LOWER(J1638),""" (""ID"" bigint NOT NULL AUTO_INCREMENT,  ""HASHFILE"" varchar(255) DEFAULT NULL, ""ID_PAI"" bigint NOT NULL,"),IF(Q1638="Campo",CONCATENATE("""",L1638,""" ",VLOOKUP(R1638,Apoio!A:C,3,0)),""))&amp;IF(Z1638="","",CONCATENATE("PRIMARY KEY (""ID""), KEY ""FK_reg_",LOWER(Z1638),"_ID_PAI"" (""ID_PAI""), CONSTRAINT ""FK_reg_",LOWER(Z1638),"_ID_PAI"" FOREIGN KEY (""ID_PAI"") REFERENCES ""reg_",LOWER(Z1638),""" (""ID"")) ENGINE=InnoDB AUTO_INCREMENT=105774 DEFAULT CHARSET=utf8mb4 COLLATE=utf8mb4_0900_ai_ci;"))</f>
        <v/>
      </c>
      <c r="AB1638" s="190" t="str">
        <f t="shared" si="182"/>
        <v/>
      </c>
    </row>
    <row r="1639" spans="10:28" ht="14.5" hidden="1" customHeight="1" x14ac:dyDescent="0.3">
      <c r="J1639" s="187" t="str">
        <f t="shared" si="180"/>
        <v>D197</v>
      </c>
      <c r="K1639" s="218"/>
      <c r="L1639" s="237" t="s">
        <v>1289</v>
      </c>
      <c r="M1639" s="184" t="s">
        <v>1290</v>
      </c>
      <c r="N1639" s="238">
        <v>42614</v>
      </c>
      <c r="O1639" s="238"/>
      <c r="P1639" s="238"/>
      <c r="Q1639" s="192" t="str">
        <f t="shared" si="181"/>
        <v/>
      </c>
      <c r="S1639" s="191" t="str">
        <f t="shared" si="184"/>
        <v/>
      </c>
      <c r="T1639" s="192" t="str">
        <f t="shared" si="185"/>
        <v/>
      </c>
      <c r="U1639" s="192" t="str">
        <f t="shared" si="183"/>
        <v/>
      </c>
      <c r="V1639" s="192" t="str">
        <f t="shared" si="186"/>
        <v/>
      </c>
      <c r="W1639" s="191" t="str">
        <f>IF(Q1639="Campo","@Campos(posicao = "&amp;K1639&amp;", tipo = '"&amp;R1639&amp;"')@Column(name = """&amp;L1639&amp;""")"&amp;IF(R1639="D","@Temporal(TemporalType.DATE)","")&amp;"private "&amp;VLOOKUP(TEXT(R1639,"@"),Apoio!A:B,2,0)&amp;" "&amp;SUBSTITUTE(LOWER(LEFT(L1639,1))&amp;RIGHT(PROPER(L1639),LEN(L1639)-1),"_","")&amp;";",IF(ISNUMBER(Q1639),IF(R1639="R","@Entity@Table(name = ""reg_"&amp;LOWER(J1639)&amp;""")@XmlRootElement","")&amp;VLOOKUP(J1639,Blocos!D:I,6,0)&amp;Apoio!$E$1&amp;Y1639,""))</f>
        <v/>
      </c>
      <c r="X1639" s="190" t="str">
        <f>IF(ISNUMBER(Q1639),COUNTIF(Blocos!G:G,J1639),"")</f>
        <v/>
      </c>
      <c r="Y1639" s="190" t="str">
        <f>IF(OR(X1639=0,X1639=""),"",VLOOKUP(SUMIFS(Blocos!A:A,Blocos!H:H,'EFD REGISTROS e Campos (2)'!X1639,Blocos!G:G,'EFD REGISTROS e Campos (2)'!J1639),Blocos!A:L,12,0))</f>
        <v/>
      </c>
      <c r="Z1639" s="190" t="str">
        <f>IF(ISNUMBER(Q1640),VLOOKUP(J1639,Blocos!D:G,4,0),"")</f>
        <v/>
      </c>
      <c r="AA1639" s="190" t="str">
        <f>IF(ISNUMBER(Q1639),CONCATENATE("CREATE TABLE ""reg_",LOWER(J1639),""" (""ID"" bigint NOT NULL AUTO_INCREMENT,  ""HASHFILE"" varchar(255) DEFAULT NULL, ""ID_PAI"" bigint NOT NULL,"),IF(Q1639="Campo",CONCATENATE("""",L1639,""" ",VLOOKUP(R1639,Apoio!A:C,3,0)),""))&amp;IF(Z1639="","",CONCATENATE("PRIMARY KEY (""ID""), KEY ""FK_reg_",LOWER(Z1639),"_ID_PAI"" (""ID_PAI""), CONSTRAINT ""FK_reg_",LOWER(Z1639),"_ID_PAI"" FOREIGN KEY (""ID_PAI"") REFERENCES ""reg_",LOWER(Z1639),""" (""ID"")) ENGINE=InnoDB AUTO_INCREMENT=105774 DEFAULT CHARSET=utf8mb4 COLLATE=utf8mb4_0900_ai_ci;"))</f>
        <v/>
      </c>
      <c r="AB1639" s="190" t="str">
        <f t="shared" si="182"/>
        <v/>
      </c>
    </row>
    <row r="1640" spans="10:28" ht="14.5" hidden="1" customHeight="1" x14ac:dyDescent="0.3">
      <c r="J1640" s="187" t="str">
        <f t="shared" si="180"/>
        <v>D197</v>
      </c>
      <c r="K1640" s="218"/>
      <c r="L1640" s="237" t="s">
        <v>1289</v>
      </c>
      <c r="M1640" s="184" t="s">
        <v>1291</v>
      </c>
      <c r="N1640" s="238">
        <v>43466</v>
      </c>
      <c r="O1640" s="238"/>
      <c r="P1640" s="239"/>
      <c r="Q1640" s="192" t="str">
        <f t="shared" si="181"/>
        <v/>
      </c>
      <c r="S1640" s="191" t="str">
        <f t="shared" si="184"/>
        <v/>
      </c>
      <c r="T1640" s="192" t="str">
        <f t="shared" si="185"/>
        <v/>
      </c>
      <c r="U1640" s="192" t="str">
        <f t="shared" si="183"/>
        <v/>
      </c>
      <c r="V1640" s="192" t="str">
        <f t="shared" si="186"/>
        <v/>
      </c>
      <c r="W1640" s="191" t="str">
        <f>IF(Q1640="Campo","@Campos(posicao = "&amp;K1640&amp;", tipo = '"&amp;R1640&amp;"')@Column(name = """&amp;L1640&amp;""")"&amp;IF(R1640="D","@Temporal(TemporalType.DATE)","")&amp;"private "&amp;VLOOKUP(TEXT(R1640,"@"),Apoio!A:B,2,0)&amp;" "&amp;SUBSTITUTE(LOWER(LEFT(L1640,1))&amp;RIGHT(PROPER(L1640),LEN(L1640)-1),"_","")&amp;";",IF(ISNUMBER(Q1640),IF(R1640="R","@Entity@Table(name = ""reg_"&amp;LOWER(J1640)&amp;""")@XmlRootElement","")&amp;VLOOKUP(J1640,Blocos!D:I,6,0)&amp;Apoio!$E$1&amp;Y1640,""))</f>
        <v/>
      </c>
      <c r="X1640" s="190" t="str">
        <f>IF(ISNUMBER(Q1640),COUNTIF(Blocos!G:G,J1640),"")</f>
        <v/>
      </c>
      <c r="Y1640" s="190" t="str">
        <f>IF(OR(X1640=0,X1640=""),"",VLOOKUP(SUMIFS(Blocos!A:A,Blocos!H:H,'EFD REGISTROS e Campos (2)'!X1640,Blocos!G:G,'EFD REGISTROS e Campos (2)'!J1640),Blocos!A:L,12,0))</f>
        <v/>
      </c>
      <c r="Z1640" s="190" t="str">
        <f>IF(ISNUMBER(Q1641),VLOOKUP(J1640,Blocos!D:G,4,0),"")</f>
        <v/>
      </c>
      <c r="AA1640" s="190" t="str">
        <f>IF(ISNUMBER(Q1640),CONCATENATE("CREATE TABLE ""reg_",LOWER(J1640),""" (""ID"" bigint NOT NULL AUTO_INCREMENT,  ""HASHFILE"" varchar(255) DEFAULT NULL, ""ID_PAI"" bigint NOT NULL,"),IF(Q1640="Campo",CONCATENATE("""",L1640,""" ",VLOOKUP(R1640,Apoio!A:C,3,0)),""))&amp;IF(Z1640="","",CONCATENATE("PRIMARY KEY (""ID""), KEY ""FK_reg_",LOWER(Z1640),"_ID_PAI"" (""ID_PAI""), CONSTRAINT ""FK_reg_",LOWER(Z1640),"_ID_PAI"" FOREIGN KEY (""ID_PAI"") REFERENCES ""reg_",LOWER(Z1640),""" (""ID"")) ENGINE=InnoDB AUTO_INCREMENT=105774 DEFAULT CHARSET=utf8mb4 COLLATE=utf8mb4_0900_ai_ci;"))</f>
        <v/>
      </c>
      <c r="AB1640" s="190" t="str">
        <f t="shared" si="182"/>
        <v/>
      </c>
    </row>
    <row r="1641" spans="10:28" ht="14.5" hidden="1" customHeight="1" x14ac:dyDescent="0.3">
      <c r="J1641" s="187" t="str">
        <f t="shared" si="180"/>
        <v>D197</v>
      </c>
      <c r="K1641" s="240" t="s">
        <v>1253</v>
      </c>
      <c r="L1641" s="237" t="s">
        <v>1292</v>
      </c>
      <c r="M1641" s="184" t="s">
        <v>1293</v>
      </c>
      <c r="N1641" s="238">
        <v>41456</v>
      </c>
      <c r="O1641" s="238"/>
      <c r="P1641" s="238"/>
      <c r="Q1641" s="192" t="str">
        <f t="shared" si="181"/>
        <v/>
      </c>
      <c r="S1641" s="191" t="str">
        <f t="shared" si="184"/>
        <v/>
      </c>
      <c r="T1641" s="192" t="str">
        <f t="shared" si="185"/>
        <v/>
      </c>
      <c r="U1641" s="192" t="str">
        <f t="shared" si="183"/>
        <v/>
      </c>
      <c r="V1641" s="192" t="str">
        <f t="shared" si="186"/>
        <v/>
      </c>
      <c r="W1641" s="191" t="str">
        <f>IF(Q1641="Campo","@Campos(posicao = "&amp;K1641&amp;", tipo = '"&amp;R1641&amp;"')@Column(name = """&amp;L1641&amp;""")"&amp;IF(R1641="D","@Temporal(TemporalType.DATE)","")&amp;"private "&amp;VLOOKUP(TEXT(R1641,"@"),Apoio!A:B,2,0)&amp;" "&amp;SUBSTITUTE(LOWER(LEFT(L1641,1))&amp;RIGHT(PROPER(L1641),LEN(L1641)-1),"_","")&amp;";",IF(ISNUMBER(Q1641),IF(R1641="R","@Entity@Table(name = ""reg_"&amp;LOWER(J1641)&amp;""")@XmlRootElement","")&amp;VLOOKUP(J1641,Blocos!D:I,6,0)&amp;Apoio!$E$1&amp;Y1641,""))</f>
        <v/>
      </c>
      <c r="X1641" s="190" t="str">
        <f>IF(ISNUMBER(Q1641),COUNTIF(Blocos!G:G,J1641),"")</f>
        <v/>
      </c>
      <c r="Y1641" s="190" t="str">
        <f>IF(OR(X1641=0,X1641=""),"",VLOOKUP(SUMIFS(Blocos!A:A,Blocos!H:H,'EFD REGISTROS e Campos (2)'!X1641,Blocos!G:G,'EFD REGISTROS e Campos (2)'!J1641),Blocos!A:L,12,0))</f>
        <v/>
      </c>
      <c r="Z1641" s="190" t="str">
        <f>IF(ISNUMBER(Q1642),VLOOKUP(J1641,Blocos!D:G,4,0),"")</f>
        <v/>
      </c>
      <c r="AA1641" s="190" t="str">
        <f>IF(ISNUMBER(Q1641),CONCATENATE("CREATE TABLE ""reg_",LOWER(J1641),""" (""ID"" bigint NOT NULL AUTO_INCREMENT,  ""HASHFILE"" varchar(255) DEFAULT NULL, ""ID_PAI"" bigint NOT NULL,"),IF(Q1641="Campo",CONCATENATE("""",L1641,""" ",VLOOKUP(R1641,Apoio!A:C,3,0)),""))&amp;IF(Z1641="","",CONCATENATE("PRIMARY KEY (""ID""), KEY ""FK_reg_",LOWER(Z1641),"_ID_PAI"" (""ID_PAI""), CONSTRAINT ""FK_reg_",LOWER(Z1641),"_ID_PAI"" FOREIGN KEY (""ID_PAI"") REFERENCES ""reg_",LOWER(Z1641),""" (""ID"")) ENGINE=InnoDB AUTO_INCREMENT=105774 DEFAULT CHARSET=utf8mb4 COLLATE=utf8mb4_0900_ai_ci;"))</f>
        <v/>
      </c>
      <c r="AB1641" s="190" t="str">
        <f t="shared" si="182"/>
        <v/>
      </c>
    </row>
    <row r="1642" spans="10:28" ht="14.5" hidden="1" customHeight="1" x14ac:dyDescent="0.3">
      <c r="J1642" s="187" t="str">
        <f t="shared" si="180"/>
        <v>D197</v>
      </c>
      <c r="K1642" s="240" t="s">
        <v>1253</v>
      </c>
      <c r="L1642" s="237" t="s">
        <v>1294</v>
      </c>
      <c r="M1642" s="184" t="s">
        <v>1295</v>
      </c>
      <c r="N1642" s="238">
        <v>41640</v>
      </c>
      <c r="O1642" s="238"/>
      <c r="P1642" s="238"/>
      <c r="Q1642" s="192" t="str">
        <f t="shared" si="181"/>
        <v/>
      </c>
      <c r="S1642" s="191" t="str">
        <f t="shared" si="184"/>
        <v/>
      </c>
      <c r="T1642" s="192" t="str">
        <f t="shared" si="185"/>
        <v/>
      </c>
      <c r="U1642" s="192" t="str">
        <f t="shared" si="183"/>
        <v/>
      </c>
      <c r="V1642" s="192" t="str">
        <f t="shared" si="186"/>
        <v/>
      </c>
      <c r="W1642" s="191" t="str">
        <f>IF(Q1642="Campo","@Campos(posicao = "&amp;K1642&amp;", tipo = '"&amp;R1642&amp;"')@Column(name = """&amp;L1642&amp;""")"&amp;IF(R1642="D","@Temporal(TemporalType.DATE)","")&amp;"private "&amp;VLOOKUP(TEXT(R1642,"@"),Apoio!A:B,2,0)&amp;" "&amp;SUBSTITUTE(LOWER(LEFT(L1642,1))&amp;RIGHT(PROPER(L1642),LEN(L1642)-1),"_","")&amp;";",IF(ISNUMBER(Q1642),IF(R1642="R","@Entity@Table(name = ""reg_"&amp;LOWER(J1642)&amp;""")@XmlRootElement","")&amp;VLOOKUP(J1642,Blocos!D:I,6,0)&amp;Apoio!$E$1&amp;Y1642,""))</f>
        <v/>
      </c>
      <c r="X1642" s="190" t="str">
        <f>IF(ISNUMBER(Q1642),COUNTIF(Blocos!G:G,J1642),"")</f>
        <v/>
      </c>
      <c r="Y1642" s="190" t="str">
        <f>IF(OR(X1642=0,X1642=""),"",VLOOKUP(SUMIFS(Blocos!A:A,Blocos!H:H,'EFD REGISTROS e Campos (2)'!X1642,Blocos!G:G,'EFD REGISTROS e Campos (2)'!J1642),Blocos!A:L,12,0))</f>
        <v/>
      </c>
      <c r="Z1642" s="190" t="str">
        <f>IF(ISNUMBER(Q1643),VLOOKUP(J1642,Blocos!D:G,4,0),"")</f>
        <v/>
      </c>
      <c r="AA1642" s="190" t="str">
        <f>IF(ISNUMBER(Q1642),CONCATENATE("CREATE TABLE ""reg_",LOWER(J1642),""" (""ID"" bigint NOT NULL AUTO_INCREMENT,  ""HASHFILE"" varchar(255) DEFAULT NULL, ""ID_PAI"" bigint NOT NULL,"),IF(Q1642="Campo",CONCATENATE("""",L1642,""" ",VLOOKUP(R1642,Apoio!A:C,3,0)),""))&amp;IF(Z1642="","",CONCATENATE("PRIMARY KEY (""ID""), KEY ""FK_reg_",LOWER(Z1642),"_ID_PAI"" (""ID_PAI""), CONSTRAINT ""FK_reg_",LOWER(Z1642),"_ID_PAI"" FOREIGN KEY (""ID_PAI"") REFERENCES ""reg_",LOWER(Z1642),""" (""ID"")) ENGINE=InnoDB AUTO_INCREMENT=105774 DEFAULT CHARSET=utf8mb4 COLLATE=utf8mb4_0900_ai_ci;"))</f>
        <v/>
      </c>
      <c r="AB1642" s="190" t="str">
        <f t="shared" si="182"/>
        <v/>
      </c>
    </row>
    <row r="1643" spans="10:28" ht="14.5" hidden="1" customHeight="1" x14ac:dyDescent="0.3">
      <c r="J1643" s="187" t="str">
        <f t="shared" si="180"/>
        <v>D197</v>
      </c>
      <c r="K1643" s="240"/>
      <c r="L1643" s="237" t="s">
        <v>1296</v>
      </c>
      <c r="M1643" s="184" t="s">
        <v>1297</v>
      </c>
      <c r="N1643" s="238">
        <v>43435</v>
      </c>
      <c r="O1643" s="238"/>
      <c r="P1643" s="239"/>
      <c r="Q1643" s="192" t="str">
        <f t="shared" si="181"/>
        <v/>
      </c>
      <c r="S1643" s="191" t="str">
        <f t="shared" si="184"/>
        <v/>
      </c>
      <c r="T1643" s="192" t="str">
        <f t="shared" si="185"/>
        <v/>
      </c>
      <c r="U1643" s="192" t="str">
        <f t="shared" si="183"/>
        <v/>
      </c>
      <c r="V1643" s="192" t="str">
        <f t="shared" si="186"/>
        <v/>
      </c>
      <c r="W1643" s="191" t="str">
        <f>IF(Q1643="Campo","@Campos(posicao = "&amp;K1643&amp;", tipo = '"&amp;R1643&amp;"')@Column(name = """&amp;L1643&amp;""")"&amp;IF(R1643="D","@Temporal(TemporalType.DATE)","")&amp;"private "&amp;VLOOKUP(TEXT(R1643,"@"),Apoio!A:B,2,0)&amp;" "&amp;SUBSTITUTE(LOWER(LEFT(L1643,1))&amp;RIGHT(PROPER(L1643),LEN(L1643)-1),"_","")&amp;";",IF(ISNUMBER(Q1643),IF(R1643="R","@Entity@Table(name = ""reg_"&amp;LOWER(J1643)&amp;""")@XmlRootElement","")&amp;VLOOKUP(J1643,Blocos!D:I,6,0)&amp;Apoio!$E$1&amp;Y1643,""))</f>
        <v/>
      </c>
      <c r="X1643" s="190" t="str">
        <f>IF(ISNUMBER(Q1643),COUNTIF(Blocos!G:G,J1643),"")</f>
        <v/>
      </c>
      <c r="Y1643" s="190" t="str">
        <f>IF(OR(X1643=0,X1643=""),"",VLOOKUP(SUMIFS(Blocos!A:A,Blocos!H:H,'EFD REGISTROS e Campos (2)'!X1643,Blocos!G:G,'EFD REGISTROS e Campos (2)'!J1643),Blocos!A:L,12,0))</f>
        <v/>
      </c>
      <c r="Z1643" s="190" t="str">
        <f>IF(ISNUMBER(Q1644),VLOOKUP(J1643,Blocos!D:G,4,0),"")</f>
        <v/>
      </c>
      <c r="AA1643" s="190" t="str">
        <f>IF(ISNUMBER(Q1643),CONCATENATE("CREATE TABLE ""reg_",LOWER(J1643),""" (""ID"" bigint NOT NULL AUTO_INCREMENT,  ""HASHFILE"" varchar(255) DEFAULT NULL, ""ID_PAI"" bigint NOT NULL,"),IF(Q1643="Campo",CONCATENATE("""",L1643,""" ",VLOOKUP(R1643,Apoio!A:C,3,0)),""))&amp;IF(Z1643="","",CONCATENATE("PRIMARY KEY (""ID""), KEY ""FK_reg_",LOWER(Z1643),"_ID_PAI"" (""ID_PAI""), CONSTRAINT ""FK_reg_",LOWER(Z1643),"_ID_PAI"" FOREIGN KEY (""ID_PAI"") REFERENCES ""reg_",LOWER(Z1643),""" (""ID"")) ENGINE=InnoDB AUTO_INCREMENT=105774 DEFAULT CHARSET=utf8mb4 COLLATE=utf8mb4_0900_ai_ci;"))</f>
        <v/>
      </c>
      <c r="AB1643" s="190" t="str">
        <f t="shared" si="182"/>
        <v/>
      </c>
    </row>
    <row r="1644" spans="10:28" ht="14.5" hidden="1" customHeight="1" x14ac:dyDescent="0.3">
      <c r="J1644" s="187" t="str">
        <f t="shared" si="180"/>
        <v>D197</v>
      </c>
      <c r="K1644" s="218"/>
      <c r="L1644" s="237" t="s">
        <v>1298</v>
      </c>
      <c r="M1644" s="184" t="s">
        <v>1299</v>
      </c>
      <c r="N1644" s="238">
        <v>42736</v>
      </c>
      <c r="O1644" s="238"/>
      <c r="P1644" s="238"/>
      <c r="Q1644" s="192" t="str">
        <f t="shared" si="181"/>
        <v/>
      </c>
      <c r="S1644" s="191" t="str">
        <f t="shared" si="184"/>
        <v/>
      </c>
      <c r="T1644" s="192" t="str">
        <f t="shared" si="185"/>
        <v/>
      </c>
      <c r="U1644" s="192" t="str">
        <f t="shared" si="183"/>
        <v/>
      </c>
      <c r="V1644" s="192" t="str">
        <f t="shared" si="186"/>
        <v/>
      </c>
      <c r="W1644" s="191" t="str">
        <f>IF(Q1644="Campo","@Campos(posicao = "&amp;K1644&amp;", tipo = '"&amp;R1644&amp;"')@Column(name = """&amp;L1644&amp;""")"&amp;IF(R1644="D","@Temporal(TemporalType.DATE)","")&amp;"private "&amp;VLOOKUP(TEXT(R1644,"@"),Apoio!A:B,2,0)&amp;" "&amp;SUBSTITUTE(LOWER(LEFT(L1644,1))&amp;RIGHT(PROPER(L1644),LEN(L1644)-1),"_","")&amp;";",IF(ISNUMBER(Q1644),IF(R1644="R","@Entity@Table(name = ""reg_"&amp;LOWER(J1644)&amp;""")@XmlRootElement","")&amp;VLOOKUP(J1644,Blocos!D:I,6,0)&amp;Apoio!$E$1&amp;Y1644,""))</f>
        <v/>
      </c>
      <c r="X1644" s="190" t="str">
        <f>IF(ISNUMBER(Q1644),COUNTIF(Blocos!G:G,J1644),"")</f>
        <v/>
      </c>
      <c r="Y1644" s="190" t="str">
        <f>IF(OR(X1644=0,X1644=""),"",VLOOKUP(SUMIFS(Blocos!A:A,Blocos!H:H,'EFD REGISTROS e Campos (2)'!X1644,Blocos!G:G,'EFD REGISTROS e Campos (2)'!J1644),Blocos!A:L,12,0))</f>
        <v/>
      </c>
      <c r="Z1644" s="190" t="str">
        <f>IF(ISNUMBER(Q1645),VLOOKUP(J1644,Blocos!D:G,4,0),"")</f>
        <v/>
      </c>
      <c r="AA1644" s="190" t="str">
        <f>IF(ISNUMBER(Q1644),CONCATENATE("CREATE TABLE ""reg_",LOWER(J1644),""" (""ID"" bigint NOT NULL AUTO_INCREMENT,  ""HASHFILE"" varchar(255) DEFAULT NULL, ""ID_PAI"" bigint NOT NULL,"),IF(Q1644="Campo",CONCATENATE("""",L1644,""" ",VLOOKUP(R1644,Apoio!A:C,3,0)),""))&amp;IF(Z1644="","",CONCATENATE("PRIMARY KEY (""ID""), KEY ""FK_reg_",LOWER(Z1644),"_ID_PAI"" (""ID_PAI""), CONSTRAINT ""FK_reg_",LOWER(Z1644),"_ID_PAI"" FOREIGN KEY (""ID_PAI"") REFERENCES ""reg_",LOWER(Z1644),""" (""ID"")) ENGINE=InnoDB AUTO_INCREMENT=105774 DEFAULT CHARSET=utf8mb4 COLLATE=utf8mb4_0900_ai_ci;"))</f>
        <v/>
      </c>
      <c r="AB1644" s="190" t="str">
        <f t="shared" si="182"/>
        <v/>
      </c>
    </row>
    <row r="1645" spans="10:28" ht="14.5" hidden="1" customHeight="1" x14ac:dyDescent="0.3">
      <c r="J1645" s="187" t="str">
        <f t="shared" si="180"/>
        <v>D197</v>
      </c>
      <c r="K1645" s="218"/>
      <c r="L1645" s="237" t="s">
        <v>1300</v>
      </c>
      <c r="M1645" s="184" t="s">
        <v>1301</v>
      </c>
      <c r="N1645" s="238">
        <v>39814</v>
      </c>
      <c r="O1645" s="238"/>
      <c r="P1645" s="238"/>
      <c r="Q1645" s="192" t="str">
        <f t="shared" si="181"/>
        <v/>
      </c>
      <c r="S1645" s="191" t="str">
        <f t="shared" si="184"/>
        <v/>
      </c>
      <c r="T1645" s="192" t="str">
        <f t="shared" si="185"/>
        <v/>
      </c>
      <c r="U1645" s="192" t="str">
        <f t="shared" si="183"/>
        <v/>
      </c>
      <c r="V1645" s="192" t="str">
        <f t="shared" si="186"/>
        <v/>
      </c>
      <c r="W1645" s="191" t="str">
        <f>IF(Q1645="Campo","@Campos(posicao = "&amp;K1645&amp;", tipo = '"&amp;R1645&amp;"')@Column(name = """&amp;L1645&amp;""")"&amp;IF(R1645="D","@Temporal(TemporalType.DATE)","")&amp;"private "&amp;VLOOKUP(TEXT(R1645,"@"),Apoio!A:B,2,0)&amp;" "&amp;SUBSTITUTE(LOWER(LEFT(L1645,1))&amp;RIGHT(PROPER(L1645),LEN(L1645)-1),"_","")&amp;";",IF(ISNUMBER(Q1645),IF(R1645="R","@Entity@Table(name = ""reg_"&amp;LOWER(J1645)&amp;""")@XmlRootElement","")&amp;VLOOKUP(J1645,Blocos!D:I,6,0)&amp;Apoio!$E$1&amp;Y1645,""))</f>
        <v/>
      </c>
      <c r="X1645" s="190" t="str">
        <f>IF(ISNUMBER(Q1645),COUNTIF(Blocos!G:G,J1645),"")</f>
        <v/>
      </c>
      <c r="Y1645" s="190" t="str">
        <f>IF(OR(X1645=0,X1645=""),"",VLOOKUP(SUMIFS(Blocos!A:A,Blocos!H:H,'EFD REGISTROS e Campos (2)'!X1645,Blocos!G:G,'EFD REGISTROS e Campos (2)'!J1645),Blocos!A:L,12,0))</f>
        <v/>
      </c>
      <c r="Z1645" s="190" t="str">
        <f>IF(ISNUMBER(Q1646),VLOOKUP(J1645,Blocos!D:G,4,0),"")</f>
        <v/>
      </c>
      <c r="AA1645" s="190" t="str">
        <f>IF(ISNUMBER(Q1645),CONCATENATE("CREATE TABLE ""reg_",LOWER(J1645),""" (""ID"" bigint NOT NULL AUTO_INCREMENT,  ""HASHFILE"" varchar(255) DEFAULT NULL, ""ID_PAI"" bigint NOT NULL,"),IF(Q1645="Campo",CONCATENATE("""",L1645,""" ",VLOOKUP(R1645,Apoio!A:C,3,0)),""))&amp;IF(Z1645="","",CONCATENATE("PRIMARY KEY (""ID""), KEY ""FK_reg_",LOWER(Z1645),"_ID_PAI"" (""ID_PAI""), CONSTRAINT ""FK_reg_",LOWER(Z1645),"_ID_PAI"" FOREIGN KEY (""ID_PAI"") REFERENCES ""reg_",LOWER(Z1645),""" (""ID"")) ENGINE=InnoDB AUTO_INCREMENT=105774 DEFAULT CHARSET=utf8mb4 COLLATE=utf8mb4_0900_ai_ci;"))</f>
        <v/>
      </c>
      <c r="AB1645" s="190" t="str">
        <f t="shared" si="182"/>
        <v/>
      </c>
    </row>
    <row r="1646" spans="10:28" ht="14.5" hidden="1" customHeight="1" x14ac:dyDescent="0.3">
      <c r="J1646" s="187" t="str">
        <f t="shared" si="180"/>
        <v>D197</v>
      </c>
      <c r="K1646" s="218"/>
      <c r="L1646" s="237" t="s">
        <v>1302</v>
      </c>
      <c r="M1646" s="184" t="s">
        <v>1303</v>
      </c>
      <c r="N1646" s="238">
        <v>39814</v>
      </c>
      <c r="O1646" s="238"/>
      <c r="P1646" s="238"/>
      <c r="Q1646" s="192" t="str">
        <f t="shared" si="181"/>
        <v/>
      </c>
      <c r="S1646" s="191" t="str">
        <f t="shared" si="184"/>
        <v/>
      </c>
      <c r="T1646" s="192" t="str">
        <f t="shared" si="185"/>
        <v/>
      </c>
      <c r="U1646" s="192" t="str">
        <f t="shared" si="183"/>
        <v/>
      </c>
      <c r="V1646" s="192" t="str">
        <f t="shared" si="186"/>
        <v/>
      </c>
      <c r="W1646" s="191" t="str">
        <f>IF(Q1646="Campo","@Campos(posicao = "&amp;K1646&amp;", tipo = '"&amp;R1646&amp;"')@Column(name = """&amp;L1646&amp;""")"&amp;IF(R1646="D","@Temporal(TemporalType.DATE)","")&amp;"private "&amp;VLOOKUP(TEXT(R1646,"@"),Apoio!A:B,2,0)&amp;" "&amp;SUBSTITUTE(LOWER(LEFT(L1646,1))&amp;RIGHT(PROPER(L1646),LEN(L1646)-1),"_","")&amp;";",IF(ISNUMBER(Q1646),IF(R1646="R","@Entity@Table(name = ""reg_"&amp;LOWER(J1646)&amp;""")@XmlRootElement","")&amp;VLOOKUP(J1646,Blocos!D:I,6,0)&amp;Apoio!$E$1&amp;Y1646,""))</f>
        <v/>
      </c>
      <c r="X1646" s="190" t="str">
        <f>IF(ISNUMBER(Q1646),COUNTIF(Blocos!G:G,J1646),"")</f>
        <v/>
      </c>
      <c r="Y1646" s="190" t="str">
        <f>IF(OR(X1646=0,X1646=""),"",VLOOKUP(SUMIFS(Blocos!A:A,Blocos!H:H,'EFD REGISTROS e Campos (2)'!X1646,Blocos!G:G,'EFD REGISTROS e Campos (2)'!J1646),Blocos!A:L,12,0))</f>
        <v/>
      </c>
      <c r="Z1646" s="190" t="str">
        <f>IF(ISNUMBER(Q1647),VLOOKUP(J1646,Blocos!D:G,4,0),"")</f>
        <v/>
      </c>
      <c r="AA1646" s="190" t="str">
        <f>IF(ISNUMBER(Q1646),CONCATENATE("CREATE TABLE ""reg_",LOWER(J1646),""" (""ID"" bigint NOT NULL AUTO_INCREMENT,  ""HASHFILE"" varchar(255) DEFAULT NULL, ""ID_PAI"" bigint NOT NULL,"),IF(Q1646="Campo",CONCATENATE("""",L1646,""" ",VLOOKUP(R1646,Apoio!A:C,3,0)),""))&amp;IF(Z1646="","",CONCATENATE("PRIMARY KEY (""ID""), KEY ""FK_reg_",LOWER(Z1646),"_ID_PAI"" (""ID_PAI""), CONSTRAINT ""FK_reg_",LOWER(Z1646),"_ID_PAI"" FOREIGN KEY (""ID_PAI"") REFERENCES ""reg_",LOWER(Z1646),""" (""ID"")) ENGINE=InnoDB AUTO_INCREMENT=105774 DEFAULT CHARSET=utf8mb4 COLLATE=utf8mb4_0900_ai_ci;"))</f>
        <v/>
      </c>
      <c r="AB1646" s="190" t="str">
        <f t="shared" si="182"/>
        <v/>
      </c>
    </row>
    <row r="1647" spans="10:28" ht="14.5" hidden="1" customHeight="1" x14ac:dyDescent="0.3">
      <c r="J1647" s="187" t="str">
        <f t="shared" si="180"/>
        <v>D197</v>
      </c>
      <c r="K1647" s="218"/>
      <c r="L1647" s="237" t="s">
        <v>1304</v>
      </c>
      <c r="M1647" s="184" t="s">
        <v>1305</v>
      </c>
      <c r="N1647" s="238">
        <v>41852</v>
      </c>
      <c r="O1647" s="238"/>
      <c r="P1647" s="238">
        <v>42613</v>
      </c>
      <c r="Q1647" s="192" t="str">
        <f t="shared" si="181"/>
        <v/>
      </c>
      <c r="S1647" s="191" t="str">
        <f t="shared" si="184"/>
        <v/>
      </c>
      <c r="T1647" s="192" t="str">
        <f t="shared" si="185"/>
        <v/>
      </c>
      <c r="U1647" s="192" t="str">
        <f t="shared" si="183"/>
        <v/>
      </c>
      <c r="V1647" s="192" t="str">
        <f t="shared" si="186"/>
        <v/>
      </c>
      <c r="W1647" s="191" t="str">
        <f>IF(Q1647="Campo","@Campos(posicao = "&amp;K1647&amp;", tipo = '"&amp;R1647&amp;"')@Column(name = """&amp;L1647&amp;""")"&amp;IF(R1647="D","@Temporal(TemporalType.DATE)","")&amp;"private "&amp;VLOOKUP(TEXT(R1647,"@"),Apoio!A:B,2,0)&amp;" "&amp;SUBSTITUTE(LOWER(LEFT(L1647,1))&amp;RIGHT(PROPER(L1647),LEN(L1647)-1),"_","")&amp;";",IF(ISNUMBER(Q1647),IF(R1647="R","@Entity@Table(name = ""reg_"&amp;LOWER(J1647)&amp;""")@XmlRootElement","")&amp;VLOOKUP(J1647,Blocos!D:I,6,0)&amp;Apoio!$E$1&amp;Y1647,""))</f>
        <v/>
      </c>
      <c r="X1647" s="190" t="str">
        <f>IF(ISNUMBER(Q1647),COUNTIF(Blocos!G:G,J1647),"")</f>
        <v/>
      </c>
      <c r="Y1647" s="190" t="str">
        <f>IF(OR(X1647=0,X1647=""),"",VLOOKUP(SUMIFS(Blocos!A:A,Blocos!H:H,'EFD REGISTROS e Campos (2)'!X1647,Blocos!G:G,'EFD REGISTROS e Campos (2)'!J1647),Blocos!A:L,12,0))</f>
        <v/>
      </c>
      <c r="Z1647" s="190" t="str">
        <f>IF(ISNUMBER(Q1648),VLOOKUP(J1647,Blocos!D:G,4,0),"")</f>
        <v/>
      </c>
      <c r="AA1647" s="190" t="str">
        <f>IF(ISNUMBER(Q1647),CONCATENATE("CREATE TABLE ""reg_",LOWER(J1647),""" (""ID"" bigint NOT NULL AUTO_INCREMENT,  ""HASHFILE"" varchar(255) DEFAULT NULL, ""ID_PAI"" bigint NOT NULL,"),IF(Q1647="Campo",CONCATENATE("""",L1647,""" ",VLOOKUP(R1647,Apoio!A:C,3,0)),""))&amp;IF(Z1647="","",CONCATENATE("PRIMARY KEY (""ID""), KEY ""FK_reg_",LOWER(Z1647),"_ID_PAI"" (""ID_PAI""), CONSTRAINT ""FK_reg_",LOWER(Z1647),"_ID_PAI"" FOREIGN KEY (""ID_PAI"") REFERENCES ""reg_",LOWER(Z1647),""" (""ID"")) ENGINE=InnoDB AUTO_INCREMENT=105774 DEFAULT CHARSET=utf8mb4 COLLATE=utf8mb4_0900_ai_ci;"))</f>
        <v/>
      </c>
      <c r="AB1647" s="190" t="str">
        <f t="shared" si="182"/>
        <v/>
      </c>
    </row>
    <row r="1648" spans="10:28" ht="14.5" hidden="1" customHeight="1" x14ac:dyDescent="0.3">
      <c r="J1648" s="187" t="str">
        <f t="shared" si="180"/>
        <v>D197</v>
      </c>
      <c r="K1648" s="218"/>
      <c r="L1648" s="237" t="s">
        <v>1304</v>
      </c>
      <c r="M1648" s="184" t="s">
        <v>1306</v>
      </c>
      <c r="N1648" s="238">
        <v>42614</v>
      </c>
      <c r="O1648" s="238"/>
      <c r="P1648" s="238"/>
      <c r="Q1648" s="192" t="str">
        <f t="shared" si="181"/>
        <v/>
      </c>
      <c r="S1648" s="191" t="str">
        <f t="shared" si="184"/>
        <v/>
      </c>
      <c r="T1648" s="192" t="str">
        <f t="shared" si="185"/>
        <v/>
      </c>
      <c r="U1648" s="192" t="str">
        <f t="shared" si="183"/>
        <v/>
      </c>
      <c r="V1648" s="192" t="str">
        <f t="shared" si="186"/>
        <v/>
      </c>
      <c r="W1648" s="191" t="str">
        <f>IF(Q1648="Campo","@Campos(posicao = "&amp;K1648&amp;", tipo = '"&amp;R1648&amp;"')@Column(name = """&amp;L1648&amp;""")"&amp;IF(R1648="D","@Temporal(TemporalType.DATE)","")&amp;"private "&amp;VLOOKUP(TEXT(R1648,"@"),Apoio!A:B,2,0)&amp;" "&amp;SUBSTITUTE(LOWER(LEFT(L1648,1))&amp;RIGHT(PROPER(L1648),LEN(L1648)-1),"_","")&amp;";",IF(ISNUMBER(Q1648),IF(R1648="R","@Entity@Table(name = ""reg_"&amp;LOWER(J1648)&amp;""")@XmlRootElement","")&amp;VLOOKUP(J1648,Blocos!D:I,6,0)&amp;Apoio!$E$1&amp;Y1648,""))</f>
        <v/>
      </c>
      <c r="X1648" s="190" t="str">
        <f>IF(ISNUMBER(Q1648),COUNTIF(Blocos!G:G,J1648),"")</f>
        <v/>
      </c>
      <c r="Y1648" s="190" t="str">
        <f>IF(OR(X1648=0,X1648=""),"",VLOOKUP(SUMIFS(Blocos!A:A,Blocos!H:H,'EFD REGISTROS e Campos (2)'!X1648,Blocos!G:G,'EFD REGISTROS e Campos (2)'!J1648),Blocos!A:L,12,0))</f>
        <v/>
      </c>
      <c r="Z1648" s="190" t="str">
        <f>IF(ISNUMBER(Q1649),VLOOKUP(J1648,Blocos!D:G,4,0),"")</f>
        <v/>
      </c>
      <c r="AA1648" s="190" t="str">
        <f>IF(ISNUMBER(Q1648),CONCATENATE("CREATE TABLE ""reg_",LOWER(J1648),""" (""ID"" bigint NOT NULL AUTO_INCREMENT,  ""HASHFILE"" varchar(255) DEFAULT NULL, ""ID_PAI"" bigint NOT NULL,"),IF(Q1648="Campo",CONCATENATE("""",L1648,""" ",VLOOKUP(R1648,Apoio!A:C,3,0)),""))&amp;IF(Z1648="","",CONCATENATE("PRIMARY KEY (""ID""), KEY ""FK_reg_",LOWER(Z1648),"_ID_PAI"" (""ID_PAI""), CONSTRAINT ""FK_reg_",LOWER(Z1648),"_ID_PAI"" FOREIGN KEY (""ID_PAI"") REFERENCES ""reg_",LOWER(Z1648),""" (""ID"")) ENGINE=InnoDB AUTO_INCREMENT=105774 DEFAULT CHARSET=utf8mb4 COLLATE=utf8mb4_0900_ai_ci;"))</f>
        <v/>
      </c>
      <c r="AB1648" s="190" t="str">
        <f t="shared" si="182"/>
        <v/>
      </c>
    </row>
    <row r="1649" spans="10:28" ht="14.5" hidden="1" customHeight="1" x14ac:dyDescent="0.3">
      <c r="J1649" s="187" t="str">
        <f t="shared" si="180"/>
        <v>D197</v>
      </c>
      <c r="K1649" s="218"/>
      <c r="L1649" s="237" t="s">
        <v>1307</v>
      </c>
      <c r="M1649" s="184" t="s">
        <v>1308</v>
      </c>
      <c r="N1649" s="238">
        <v>42186</v>
      </c>
      <c r="O1649" s="238"/>
      <c r="P1649" s="238"/>
      <c r="Q1649" s="192" t="str">
        <f t="shared" si="181"/>
        <v/>
      </c>
      <c r="S1649" s="191" t="str">
        <f t="shared" si="184"/>
        <v/>
      </c>
      <c r="T1649" s="192" t="str">
        <f t="shared" si="185"/>
        <v/>
      </c>
      <c r="U1649" s="192" t="str">
        <f t="shared" si="183"/>
        <v/>
      </c>
      <c r="V1649" s="192" t="str">
        <f t="shared" si="186"/>
        <v/>
      </c>
      <c r="W1649" s="191" t="str">
        <f>IF(Q1649="Campo","@Campos(posicao = "&amp;K1649&amp;", tipo = '"&amp;R1649&amp;"')@Column(name = """&amp;L1649&amp;""")"&amp;IF(R1649="D","@Temporal(TemporalType.DATE)","")&amp;"private "&amp;VLOOKUP(TEXT(R1649,"@"),Apoio!A:B,2,0)&amp;" "&amp;SUBSTITUTE(LOWER(LEFT(L1649,1))&amp;RIGHT(PROPER(L1649),LEN(L1649)-1),"_","")&amp;";",IF(ISNUMBER(Q1649),IF(R1649="R","@Entity@Table(name = ""reg_"&amp;LOWER(J1649)&amp;""")@XmlRootElement","")&amp;VLOOKUP(J1649,Blocos!D:I,6,0)&amp;Apoio!$E$1&amp;Y1649,""))</f>
        <v/>
      </c>
      <c r="X1649" s="190" t="str">
        <f>IF(ISNUMBER(Q1649),COUNTIF(Blocos!G:G,J1649),"")</f>
        <v/>
      </c>
      <c r="Y1649" s="190" t="str">
        <f>IF(OR(X1649=0,X1649=""),"",VLOOKUP(SUMIFS(Blocos!A:A,Blocos!H:H,'EFD REGISTROS e Campos (2)'!X1649,Blocos!G:G,'EFD REGISTROS e Campos (2)'!J1649),Blocos!A:L,12,0))</f>
        <v/>
      </c>
      <c r="Z1649" s="190" t="str">
        <f>IF(ISNUMBER(Q1650),VLOOKUP(J1649,Blocos!D:G,4,0),"")</f>
        <v/>
      </c>
      <c r="AA1649" s="190" t="str">
        <f>IF(ISNUMBER(Q1649),CONCATENATE("CREATE TABLE ""reg_",LOWER(J1649),""" (""ID"" bigint NOT NULL AUTO_INCREMENT,  ""HASHFILE"" varchar(255) DEFAULT NULL, ""ID_PAI"" bigint NOT NULL,"),IF(Q1649="Campo",CONCATENATE("""",L1649,""" ",VLOOKUP(R1649,Apoio!A:C,3,0)),""))&amp;IF(Z1649="","",CONCATENATE("PRIMARY KEY (""ID""), KEY ""FK_reg_",LOWER(Z1649),"_ID_PAI"" (""ID_PAI""), CONSTRAINT ""FK_reg_",LOWER(Z1649),"_ID_PAI"" FOREIGN KEY (""ID_PAI"") REFERENCES ""reg_",LOWER(Z1649),""" (""ID"")) ENGINE=InnoDB AUTO_INCREMENT=105774 DEFAULT CHARSET=utf8mb4 COLLATE=utf8mb4_0900_ai_ci;"))</f>
        <v/>
      </c>
      <c r="AB1649" s="190" t="str">
        <f t="shared" si="182"/>
        <v/>
      </c>
    </row>
    <row r="1650" spans="10:28" ht="14.5" hidden="1" customHeight="1" x14ac:dyDescent="0.3">
      <c r="J1650" s="187" t="str">
        <f t="shared" si="180"/>
        <v>D197</v>
      </c>
      <c r="K1650" s="218"/>
      <c r="L1650" s="237" t="s">
        <v>1309</v>
      </c>
      <c r="M1650" s="184" t="s">
        <v>1310</v>
      </c>
      <c r="N1650" s="238">
        <v>42552</v>
      </c>
      <c r="O1650" s="238"/>
      <c r="P1650" s="238"/>
      <c r="Q1650" s="192" t="str">
        <f t="shared" si="181"/>
        <v/>
      </c>
      <c r="S1650" s="191" t="str">
        <f t="shared" si="184"/>
        <v/>
      </c>
      <c r="T1650" s="192" t="str">
        <f t="shared" si="185"/>
        <v/>
      </c>
      <c r="U1650" s="192" t="str">
        <f t="shared" si="183"/>
        <v/>
      </c>
      <c r="V1650" s="192" t="str">
        <f t="shared" si="186"/>
        <v/>
      </c>
      <c r="W1650" s="191" t="str">
        <f>IF(Q1650="Campo","@Campos(posicao = "&amp;K1650&amp;", tipo = '"&amp;R1650&amp;"')@Column(name = """&amp;L1650&amp;""")"&amp;IF(R1650="D","@Temporal(TemporalType.DATE)","")&amp;"private "&amp;VLOOKUP(TEXT(R1650,"@"),Apoio!A:B,2,0)&amp;" "&amp;SUBSTITUTE(LOWER(LEFT(L1650,1))&amp;RIGHT(PROPER(L1650),LEN(L1650)-1),"_","")&amp;";",IF(ISNUMBER(Q1650),IF(R1650="R","@Entity@Table(name = ""reg_"&amp;LOWER(J1650)&amp;""")@XmlRootElement","")&amp;VLOOKUP(J1650,Blocos!D:I,6,0)&amp;Apoio!$E$1&amp;Y1650,""))</f>
        <v/>
      </c>
      <c r="X1650" s="190" t="str">
        <f>IF(ISNUMBER(Q1650),COUNTIF(Blocos!G:G,J1650),"")</f>
        <v/>
      </c>
      <c r="Y1650" s="190" t="str">
        <f>IF(OR(X1650=0,X1650=""),"",VLOOKUP(SUMIFS(Blocos!A:A,Blocos!H:H,'EFD REGISTROS e Campos (2)'!X1650,Blocos!G:G,'EFD REGISTROS e Campos (2)'!J1650),Blocos!A:L,12,0))</f>
        <v/>
      </c>
      <c r="Z1650" s="190" t="str">
        <f>IF(ISNUMBER(Q1651),VLOOKUP(J1650,Blocos!D:G,4,0),"")</f>
        <v/>
      </c>
      <c r="AA1650" s="190" t="str">
        <f>IF(ISNUMBER(Q1650),CONCATENATE("CREATE TABLE ""reg_",LOWER(J1650),""" (""ID"" bigint NOT NULL AUTO_INCREMENT,  ""HASHFILE"" varchar(255) DEFAULT NULL, ""ID_PAI"" bigint NOT NULL,"),IF(Q1650="Campo",CONCATENATE("""",L1650,""" ",VLOOKUP(R1650,Apoio!A:C,3,0)),""))&amp;IF(Z1650="","",CONCATENATE("PRIMARY KEY (""ID""), KEY ""FK_reg_",LOWER(Z1650),"_ID_PAI"" (""ID_PAI""), CONSTRAINT ""FK_reg_",LOWER(Z1650),"_ID_PAI"" FOREIGN KEY (""ID_PAI"") REFERENCES ""reg_",LOWER(Z1650),""" (""ID"")) ENGINE=InnoDB AUTO_INCREMENT=105774 DEFAULT CHARSET=utf8mb4 COLLATE=utf8mb4_0900_ai_ci;"))</f>
        <v/>
      </c>
      <c r="AB1650" s="190" t="str">
        <f t="shared" si="182"/>
        <v/>
      </c>
    </row>
    <row r="1651" spans="10:28" ht="14.5" hidden="1" customHeight="1" x14ac:dyDescent="0.3">
      <c r="J1651" s="187" t="str">
        <f t="shared" si="180"/>
        <v>D197</v>
      </c>
      <c r="K1651" s="218"/>
      <c r="L1651" s="237" t="s">
        <v>1311</v>
      </c>
      <c r="M1651" s="184" t="s">
        <v>1312</v>
      </c>
      <c r="N1651" s="238">
        <v>42767</v>
      </c>
      <c r="O1651" s="238"/>
      <c r="P1651" s="238"/>
      <c r="Q1651" s="192" t="str">
        <f t="shared" si="181"/>
        <v/>
      </c>
      <c r="S1651" s="191" t="str">
        <f t="shared" si="184"/>
        <v/>
      </c>
      <c r="T1651" s="192" t="str">
        <f t="shared" si="185"/>
        <v/>
      </c>
      <c r="U1651" s="192" t="str">
        <f t="shared" si="183"/>
        <v/>
      </c>
      <c r="V1651" s="192" t="str">
        <f t="shared" si="186"/>
        <v/>
      </c>
      <c r="W1651" s="191" t="str">
        <f>IF(Q1651="Campo","@Campos(posicao = "&amp;K1651&amp;", tipo = '"&amp;R1651&amp;"')@Column(name = """&amp;L1651&amp;""")"&amp;IF(R1651="D","@Temporal(TemporalType.DATE)","")&amp;"private "&amp;VLOOKUP(TEXT(R1651,"@"),Apoio!A:B,2,0)&amp;" "&amp;SUBSTITUTE(LOWER(LEFT(L1651,1))&amp;RIGHT(PROPER(L1651),LEN(L1651)-1),"_","")&amp;";",IF(ISNUMBER(Q1651),IF(R1651="R","@Entity@Table(name = ""reg_"&amp;LOWER(J1651)&amp;""")@XmlRootElement","")&amp;VLOOKUP(J1651,Blocos!D:I,6,0)&amp;Apoio!$E$1&amp;Y1651,""))</f>
        <v/>
      </c>
      <c r="X1651" s="190" t="str">
        <f>IF(ISNUMBER(Q1651),COUNTIF(Blocos!G:G,J1651),"")</f>
        <v/>
      </c>
      <c r="Y1651" s="190" t="str">
        <f>IF(OR(X1651=0,X1651=""),"",VLOOKUP(SUMIFS(Blocos!A:A,Blocos!H:H,'EFD REGISTROS e Campos (2)'!X1651,Blocos!G:G,'EFD REGISTROS e Campos (2)'!J1651),Blocos!A:L,12,0))</f>
        <v/>
      </c>
      <c r="Z1651" s="190" t="str">
        <f>IF(ISNUMBER(Q1652),VLOOKUP(J1651,Blocos!D:G,4,0),"")</f>
        <v/>
      </c>
      <c r="AA1651" s="190" t="str">
        <f>IF(ISNUMBER(Q1651),CONCATENATE("CREATE TABLE ""reg_",LOWER(J1651),""" (""ID"" bigint NOT NULL AUTO_INCREMENT,  ""HASHFILE"" varchar(255) DEFAULT NULL, ""ID_PAI"" bigint NOT NULL,"),IF(Q1651="Campo",CONCATENATE("""",L1651,""" ",VLOOKUP(R1651,Apoio!A:C,3,0)),""))&amp;IF(Z1651="","",CONCATENATE("PRIMARY KEY (""ID""), KEY ""FK_reg_",LOWER(Z1651),"_ID_PAI"" (""ID_PAI""), CONSTRAINT ""FK_reg_",LOWER(Z1651),"_ID_PAI"" FOREIGN KEY (""ID_PAI"") REFERENCES ""reg_",LOWER(Z1651),""" (""ID"")) ENGINE=InnoDB AUTO_INCREMENT=105774 DEFAULT CHARSET=utf8mb4 COLLATE=utf8mb4_0900_ai_ci;"))</f>
        <v/>
      </c>
      <c r="AB1651" s="190" t="str">
        <f t="shared" si="182"/>
        <v/>
      </c>
    </row>
    <row r="1652" spans="10:28" ht="14.5" hidden="1" customHeight="1" x14ac:dyDescent="0.3">
      <c r="J1652" s="187" t="str">
        <f t="shared" si="180"/>
        <v>D197</v>
      </c>
      <c r="K1652" s="218"/>
      <c r="L1652" s="237" t="s">
        <v>1313</v>
      </c>
      <c r="M1652" s="184" t="s">
        <v>1314</v>
      </c>
      <c r="N1652" s="238">
        <v>41091</v>
      </c>
      <c r="O1652" s="238"/>
      <c r="P1652" s="238"/>
      <c r="Q1652" s="192" t="str">
        <f t="shared" si="181"/>
        <v/>
      </c>
      <c r="S1652" s="191" t="str">
        <f t="shared" si="184"/>
        <v/>
      </c>
      <c r="T1652" s="192" t="str">
        <f t="shared" si="185"/>
        <v/>
      </c>
      <c r="U1652" s="192" t="str">
        <f t="shared" si="183"/>
        <v/>
      </c>
      <c r="V1652" s="192" t="str">
        <f t="shared" si="186"/>
        <v/>
      </c>
      <c r="W1652" s="191" t="str">
        <f>IF(Q1652="Campo","@Campos(posicao = "&amp;K1652&amp;", tipo = '"&amp;R1652&amp;"')@Column(name = """&amp;L1652&amp;""")"&amp;IF(R1652="D","@Temporal(TemporalType.DATE)","")&amp;"private "&amp;VLOOKUP(TEXT(R1652,"@"),Apoio!A:B,2,0)&amp;" "&amp;SUBSTITUTE(LOWER(LEFT(L1652,1))&amp;RIGHT(PROPER(L1652),LEN(L1652)-1),"_","")&amp;";",IF(ISNUMBER(Q1652),IF(R1652="R","@Entity@Table(name = ""reg_"&amp;LOWER(J1652)&amp;""")@XmlRootElement","")&amp;VLOOKUP(J1652,Blocos!D:I,6,0)&amp;Apoio!$E$1&amp;Y1652,""))</f>
        <v/>
      </c>
      <c r="X1652" s="190" t="str">
        <f>IF(ISNUMBER(Q1652),COUNTIF(Blocos!G:G,J1652),"")</f>
        <v/>
      </c>
      <c r="Y1652" s="190" t="str">
        <f>IF(OR(X1652=0,X1652=""),"",VLOOKUP(SUMIFS(Blocos!A:A,Blocos!H:H,'EFD REGISTROS e Campos (2)'!X1652,Blocos!G:G,'EFD REGISTROS e Campos (2)'!J1652),Blocos!A:L,12,0))</f>
        <v/>
      </c>
      <c r="Z1652" s="190" t="str">
        <f>IF(ISNUMBER(Q1653),VLOOKUP(J1652,Blocos!D:G,4,0),"")</f>
        <v/>
      </c>
      <c r="AA1652" s="190" t="str">
        <f>IF(ISNUMBER(Q1652),CONCATENATE("CREATE TABLE ""reg_",LOWER(J1652),""" (""ID"" bigint NOT NULL AUTO_INCREMENT,  ""HASHFILE"" varchar(255) DEFAULT NULL, ""ID_PAI"" bigint NOT NULL,"),IF(Q1652="Campo",CONCATENATE("""",L1652,""" ",VLOOKUP(R1652,Apoio!A:C,3,0)),""))&amp;IF(Z1652="","",CONCATENATE("PRIMARY KEY (""ID""), KEY ""FK_reg_",LOWER(Z1652),"_ID_PAI"" (""ID_PAI""), CONSTRAINT ""FK_reg_",LOWER(Z1652),"_ID_PAI"" FOREIGN KEY (""ID_PAI"") REFERENCES ""reg_",LOWER(Z1652),""" (""ID"")) ENGINE=InnoDB AUTO_INCREMENT=105774 DEFAULT CHARSET=utf8mb4 COLLATE=utf8mb4_0900_ai_ci;"))</f>
        <v/>
      </c>
      <c r="AB1652" s="190" t="str">
        <f t="shared" si="182"/>
        <v/>
      </c>
    </row>
    <row r="1653" spans="10:28" ht="14.5" hidden="1" customHeight="1" x14ac:dyDescent="0.3">
      <c r="J1653" s="187" t="str">
        <f t="shared" si="180"/>
        <v>D197</v>
      </c>
      <c r="K1653" s="218"/>
      <c r="L1653" s="237" t="s">
        <v>1315</v>
      </c>
      <c r="M1653" s="184" t="s">
        <v>1316</v>
      </c>
      <c r="N1653" s="238">
        <v>39814</v>
      </c>
      <c r="O1653" s="238"/>
      <c r="P1653" s="238"/>
      <c r="Q1653" s="192" t="str">
        <f t="shared" si="181"/>
        <v/>
      </c>
      <c r="S1653" s="191" t="str">
        <f t="shared" si="184"/>
        <v/>
      </c>
      <c r="T1653" s="192" t="str">
        <f t="shared" si="185"/>
        <v/>
      </c>
      <c r="U1653" s="192" t="str">
        <f t="shared" si="183"/>
        <v/>
      </c>
      <c r="V1653" s="192" t="str">
        <f t="shared" si="186"/>
        <v/>
      </c>
      <c r="W1653" s="191" t="str">
        <f>IF(Q1653="Campo","@Campos(posicao = "&amp;K1653&amp;", tipo = '"&amp;R1653&amp;"')@Column(name = """&amp;L1653&amp;""")"&amp;IF(R1653="D","@Temporal(TemporalType.DATE)","")&amp;"private "&amp;VLOOKUP(TEXT(R1653,"@"),Apoio!A:B,2,0)&amp;" "&amp;SUBSTITUTE(LOWER(LEFT(L1653,1))&amp;RIGHT(PROPER(L1653),LEN(L1653)-1),"_","")&amp;";",IF(ISNUMBER(Q1653),IF(R1653="R","@Entity@Table(name = ""reg_"&amp;LOWER(J1653)&amp;""")@XmlRootElement","")&amp;VLOOKUP(J1653,Blocos!D:I,6,0)&amp;Apoio!$E$1&amp;Y1653,""))</f>
        <v/>
      </c>
      <c r="X1653" s="190" t="str">
        <f>IF(ISNUMBER(Q1653),COUNTIF(Blocos!G:G,J1653),"")</f>
        <v/>
      </c>
      <c r="Y1653" s="190" t="str">
        <f>IF(OR(X1653=0,X1653=""),"",VLOOKUP(SUMIFS(Blocos!A:A,Blocos!H:H,'EFD REGISTROS e Campos (2)'!X1653,Blocos!G:G,'EFD REGISTROS e Campos (2)'!J1653),Blocos!A:L,12,0))</f>
        <v/>
      </c>
      <c r="Z1653" s="190" t="str">
        <f>IF(ISNUMBER(Q1654),VLOOKUP(J1653,Blocos!D:G,4,0),"")</f>
        <v/>
      </c>
      <c r="AA1653" s="190" t="str">
        <f>IF(ISNUMBER(Q1653),CONCATENATE("CREATE TABLE ""reg_",LOWER(J1653),""" (""ID"" bigint NOT NULL AUTO_INCREMENT,  ""HASHFILE"" varchar(255) DEFAULT NULL, ""ID_PAI"" bigint NOT NULL,"),IF(Q1653="Campo",CONCATENATE("""",L1653,""" ",VLOOKUP(R1653,Apoio!A:C,3,0)),""))&amp;IF(Z1653="","",CONCATENATE("PRIMARY KEY (""ID""), KEY ""FK_reg_",LOWER(Z1653),"_ID_PAI"" (""ID_PAI""), CONSTRAINT ""FK_reg_",LOWER(Z1653),"_ID_PAI"" FOREIGN KEY (""ID_PAI"") REFERENCES ""reg_",LOWER(Z1653),""" (""ID"")) ENGINE=InnoDB AUTO_INCREMENT=105774 DEFAULT CHARSET=utf8mb4 COLLATE=utf8mb4_0900_ai_ci;"))</f>
        <v/>
      </c>
      <c r="AB1653" s="190" t="str">
        <f t="shared" si="182"/>
        <v/>
      </c>
    </row>
    <row r="1654" spans="10:28" ht="14.5" hidden="1" customHeight="1" x14ac:dyDescent="0.3">
      <c r="J1654" s="187" t="str">
        <f t="shared" si="180"/>
        <v>D197</v>
      </c>
      <c r="K1654" s="218"/>
      <c r="L1654" s="237" t="s">
        <v>1317</v>
      </c>
      <c r="M1654" s="184" t="s">
        <v>1318</v>
      </c>
      <c r="N1654" s="238">
        <v>39814</v>
      </c>
      <c r="O1654" s="238"/>
      <c r="P1654" s="238">
        <v>42185</v>
      </c>
      <c r="Q1654" s="192" t="str">
        <f t="shared" si="181"/>
        <v/>
      </c>
      <c r="S1654" s="191" t="str">
        <f t="shared" si="184"/>
        <v/>
      </c>
      <c r="T1654" s="192" t="str">
        <f t="shared" si="185"/>
        <v/>
      </c>
      <c r="U1654" s="192" t="str">
        <f t="shared" si="183"/>
        <v/>
      </c>
      <c r="V1654" s="192" t="str">
        <f t="shared" si="186"/>
        <v/>
      </c>
      <c r="W1654" s="191" t="str">
        <f>IF(Q1654="Campo","@Campos(posicao = "&amp;K1654&amp;", tipo = '"&amp;R1654&amp;"')@Column(name = """&amp;L1654&amp;""")"&amp;IF(R1654="D","@Temporal(TemporalType.DATE)","")&amp;"private "&amp;VLOOKUP(TEXT(R1654,"@"),Apoio!A:B,2,0)&amp;" "&amp;SUBSTITUTE(LOWER(LEFT(L1654,1))&amp;RIGHT(PROPER(L1654),LEN(L1654)-1),"_","")&amp;";",IF(ISNUMBER(Q1654),IF(R1654="R","@Entity@Table(name = ""reg_"&amp;LOWER(J1654)&amp;""")@XmlRootElement","")&amp;VLOOKUP(J1654,Blocos!D:I,6,0)&amp;Apoio!$E$1&amp;Y1654,""))</f>
        <v/>
      </c>
      <c r="X1654" s="190" t="str">
        <f>IF(ISNUMBER(Q1654),COUNTIF(Blocos!G:G,J1654),"")</f>
        <v/>
      </c>
      <c r="Y1654" s="190" t="str">
        <f>IF(OR(X1654=0,X1654=""),"",VLOOKUP(SUMIFS(Blocos!A:A,Blocos!H:H,'EFD REGISTROS e Campos (2)'!X1654,Blocos!G:G,'EFD REGISTROS e Campos (2)'!J1654),Blocos!A:L,12,0))</f>
        <v/>
      </c>
      <c r="Z1654" s="190" t="str">
        <f>IF(ISNUMBER(Q1655),VLOOKUP(J1654,Blocos!D:G,4,0),"")</f>
        <v/>
      </c>
      <c r="AA1654" s="190" t="str">
        <f>IF(ISNUMBER(Q1654),CONCATENATE("CREATE TABLE ""reg_",LOWER(J1654),""" (""ID"" bigint NOT NULL AUTO_INCREMENT,  ""HASHFILE"" varchar(255) DEFAULT NULL, ""ID_PAI"" bigint NOT NULL,"),IF(Q1654="Campo",CONCATENATE("""",L1654,""" ",VLOOKUP(R1654,Apoio!A:C,3,0)),""))&amp;IF(Z1654="","",CONCATENATE("PRIMARY KEY (""ID""), KEY ""FK_reg_",LOWER(Z1654),"_ID_PAI"" (""ID_PAI""), CONSTRAINT ""FK_reg_",LOWER(Z1654),"_ID_PAI"" FOREIGN KEY (""ID_PAI"") REFERENCES ""reg_",LOWER(Z1654),""" (""ID"")) ENGINE=InnoDB AUTO_INCREMENT=105774 DEFAULT CHARSET=utf8mb4 COLLATE=utf8mb4_0900_ai_ci;"))</f>
        <v/>
      </c>
      <c r="AB1654" s="190" t="str">
        <f t="shared" si="182"/>
        <v/>
      </c>
    </row>
    <row r="1655" spans="10:28" ht="14.5" hidden="1" customHeight="1" x14ac:dyDescent="0.3">
      <c r="J1655" s="187" t="str">
        <f t="shared" si="180"/>
        <v>D197</v>
      </c>
      <c r="K1655" s="218"/>
      <c r="L1655" s="237" t="s">
        <v>1317</v>
      </c>
      <c r="M1655" s="184" t="s">
        <v>1319</v>
      </c>
      <c r="N1655" s="238">
        <v>42186</v>
      </c>
      <c r="O1655" s="238"/>
      <c r="P1655" s="238"/>
      <c r="Q1655" s="192" t="str">
        <f t="shared" si="181"/>
        <v/>
      </c>
      <c r="S1655" s="191" t="str">
        <f t="shared" si="184"/>
        <v/>
      </c>
      <c r="T1655" s="192" t="str">
        <f t="shared" si="185"/>
        <v/>
      </c>
      <c r="U1655" s="192" t="str">
        <f t="shared" si="183"/>
        <v/>
      </c>
      <c r="V1655" s="192" t="str">
        <f t="shared" si="186"/>
        <v/>
      </c>
      <c r="W1655" s="191" t="str">
        <f>IF(Q1655="Campo","@Campos(posicao = "&amp;K1655&amp;", tipo = '"&amp;R1655&amp;"')@Column(name = """&amp;L1655&amp;""")"&amp;IF(R1655="D","@Temporal(TemporalType.DATE)","")&amp;"private "&amp;VLOOKUP(TEXT(R1655,"@"),Apoio!A:B,2,0)&amp;" "&amp;SUBSTITUTE(LOWER(LEFT(L1655,1))&amp;RIGHT(PROPER(L1655),LEN(L1655)-1),"_","")&amp;";",IF(ISNUMBER(Q1655),IF(R1655="R","@Entity@Table(name = ""reg_"&amp;LOWER(J1655)&amp;""")@XmlRootElement","")&amp;VLOOKUP(J1655,Blocos!D:I,6,0)&amp;Apoio!$E$1&amp;Y1655,""))</f>
        <v/>
      </c>
      <c r="X1655" s="190" t="str">
        <f>IF(ISNUMBER(Q1655),COUNTIF(Blocos!G:G,J1655),"")</f>
        <v/>
      </c>
      <c r="Y1655" s="190" t="str">
        <f>IF(OR(X1655=0,X1655=""),"",VLOOKUP(SUMIFS(Blocos!A:A,Blocos!H:H,'EFD REGISTROS e Campos (2)'!X1655,Blocos!G:G,'EFD REGISTROS e Campos (2)'!J1655),Blocos!A:L,12,0))</f>
        <v/>
      </c>
      <c r="Z1655" s="190" t="str">
        <f>IF(ISNUMBER(Q1656),VLOOKUP(J1655,Blocos!D:G,4,0),"")</f>
        <v/>
      </c>
      <c r="AA1655" s="190" t="str">
        <f>IF(ISNUMBER(Q1655),CONCATENATE("CREATE TABLE ""reg_",LOWER(J1655),""" (""ID"" bigint NOT NULL AUTO_INCREMENT,  ""HASHFILE"" varchar(255) DEFAULT NULL, ""ID_PAI"" bigint NOT NULL,"),IF(Q1655="Campo",CONCATENATE("""",L1655,""" ",VLOOKUP(R1655,Apoio!A:C,3,0)),""))&amp;IF(Z1655="","",CONCATENATE("PRIMARY KEY (""ID""), KEY ""FK_reg_",LOWER(Z1655),"_ID_PAI"" (""ID_PAI""), CONSTRAINT ""FK_reg_",LOWER(Z1655),"_ID_PAI"" FOREIGN KEY (""ID_PAI"") REFERENCES ""reg_",LOWER(Z1655),""" (""ID"")) ENGINE=InnoDB AUTO_INCREMENT=105774 DEFAULT CHARSET=utf8mb4 COLLATE=utf8mb4_0900_ai_ci;"))</f>
        <v/>
      </c>
      <c r="AB1655" s="190" t="str">
        <f t="shared" si="182"/>
        <v/>
      </c>
    </row>
    <row r="1656" spans="10:28" ht="14.5" hidden="1" customHeight="1" x14ac:dyDescent="0.3">
      <c r="J1656" s="187" t="str">
        <f t="shared" si="180"/>
        <v>D197</v>
      </c>
      <c r="K1656" s="218"/>
      <c r="L1656" s="237" t="s">
        <v>1320</v>
      </c>
      <c r="M1656" s="184" t="s">
        <v>1321</v>
      </c>
      <c r="N1656" s="238">
        <v>39814</v>
      </c>
      <c r="O1656" s="238"/>
      <c r="P1656" s="238"/>
      <c r="Q1656" s="192" t="str">
        <f t="shared" si="181"/>
        <v/>
      </c>
      <c r="S1656" s="191" t="str">
        <f t="shared" si="184"/>
        <v/>
      </c>
      <c r="T1656" s="192" t="str">
        <f t="shared" si="185"/>
        <v/>
      </c>
      <c r="U1656" s="192" t="str">
        <f t="shared" si="183"/>
        <v/>
      </c>
      <c r="V1656" s="192" t="str">
        <f t="shared" si="186"/>
        <v/>
      </c>
      <c r="W1656" s="191" t="str">
        <f>IF(Q1656="Campo","@Campos(posicao = "&amp;K1656&amp;", tipo = '"&amp;R1656&amp;"')@Column(name = """&amp;L1656&amp;""")"&amp;IF(R1656="D","@Temporal(TemporalType.DATE)","")&amp;"private "&amp;VLOOKUP(TEXT(R1656,"@"),Apoio!A:B,2,0)&amp;" "&amp;SUBSTITUTE(LOWER(LEFT(L1656,1))&amp;RIGHT(PROPER(L1656),LEN(L1656)-1),"_","")&amp;";",IF(ISNUMBER(Q1656),IF(R1656="R","@Entity@Table(name = ""reg_"&amp;LOWER(J1656)&amp;""")@XmlRootElement","")&amp;VLOOKUP(J1656,Blocos!D:I,6,0)&amp;Apoio!$E$1&amp;Y1656,""))</f>
        <v/>
      </c>
      <c r="X1656" s="190" t="str">
        <f>IF(ISNUMBER(Q1656),COUNTIF(Blocos!G:G,J1656),"")</f>
        <v/>
      </c>
      <c r="Y1656" s="190" t="str">
        <f>IF(OR(X1656=0,X1656=""),"",VLOOKUP(SUMIFS(Blocos!A:A,Blocos!H:H,'EFD REGISTROS e Campos (2)'!X1656,Blocos!G:G,'EFD REGISTROS e Campos (2)'!J1656),Blocos!A:L,12,0))</f>
        <v/>
      </c>
      <c r="Z1656" s="190" t="str">
        <f>IF(ISNUMBER(Q1657),VLOOKUP(J1656,Blocos!D:G,4,0),"")</f>
        <v/>
      </c>
      <c r="AA1656" s="190" t="str">
        <f>IF(ISNUMBER(Q1656),CONCATENATE("CREATE TABLE ""reg_",LOWER(J1656),""" (""ID"" bigint NOT NULL AUTO_INCREMENT,  ""HASHFILE"" varchar(255) DEFAULT NULL, ""ID_PAI"" bigint NOT NULL,"),IF(Q1656="Campo",CONCATENATE("""",L1656,""" ",VLOOKUP(R1656,Apoio!A:C,3,0)),""))&amp;IF(Z1656="","",CONCATENATE("PRIMARY KEY (""ID""), KEY ""FK_reg_",LOWER(Z1656),"_ID_PAI"" (""ID_PAI""), CONSTRAINT ""FK_reg_",LOWER(Z1656),"_ID_PAI"" FOREIGN KEY (""ID_PAI"") REFERENCES ""reg_",LOWER(Z1656),""" (""ID"")) ENGINE=InnoDB AUTO_INCREMENT=105774 DEFAULT CHARSET=utf8mb4 COLLATE=utf8mb4_0900_ai_ci;"))</f>
        <v/>
      </c>
      <c r="AB1656" s="190" t="str">
        <f t="shared" si="182"/>
        <v/>
      </c>
    </row>
    <row r="1657" spans="10:28" ht="14.5" hidden="1" customHeight="1" x14ac:dyDescent="0.3">
      <c r="J1657" s="187" t="str">
        <f t="shared" si="180"/>
        <v>D197</v>
      </c>
      <c r="K1657" s="218"/>
      <c r="L1657" s="237" t="s">
        <v>1322</v>
      </c>
      <c r="M1657" s="184" t="s">
        <v>1323</v>
      </c>
      <c r="N1657" s="238">
        <v>39814</v>
      </c>
      <c r="O1657" s="238"/>
      <c r="P1657" s="238"/>
      <c r="Q1657" s="192" t="str">
        <f t="shared" si="181"/>
        <v/>
      </c>
      <c r="S1657" s="191" t="str">
        <f t="shared" si="184"/>
        <v/>
      </c>
      <c r="T1657" s="192" t="str">
        <f t="shared" si="185"/>
        <v/>
      </c>
      <c r="U1657" s="192" t="str">
        <f t="shared" si="183"/>
        <v/>
      </c>
      <c r="V1657" s="192" t="str">
        <f t="shared" si="186"/>
        <v/>
      </c>
      <c r="W1657" s="191" t="str">
        <f>IF(Q1657="Campo","@Campos(posicao = "&amp;K1657&amp;", tipo = '"&amp;R1657&amp;"')@Column(name = """&amp;L1657&amp;""")"&amp;IF(R1657="D","@Temporal(TemporalType.DATE)","")&amp;"private "&amp;VLOOKUP(TEXT(R1657,"@"),Apoio!A:B,2,0)&amp;" "&amp;SUBSTITUTE(LOWER(LEFT(L1657,1))&amp;RIGHT(PROPER(L1657),LEN(L1657)-1),"_","")&amp;";",IF(ISNUMBER(Q1657),IF(R1657="R","@Entity@Table(name = ""reg_"&amp;LOWER(J1657)&amp;""")@XmlRootElement","")&amp;VLOOKUP(J1657,Blocos!D:I,6,0)&amp;Apoio!$E$1&amp;Y1657,""))</f>
        <v/>
      </c>
      <c r="X1657" s="190" t="str">
        <f>IF(ISNUMBER(Q1657),COUNTIF(Blocos!G:G,J1657),"")</f>
        <v/>
      </c>
      <c r="Y1657" s="190" t="str">
        <f>IF(OR(X1657=0,X1657=""),"",VLOOKUP(SUMIFS(Blocos!A:A,Blocos!H:H,'EFD REGISTROS e Campos (2)'!X1657,Blocos!G:G,'EFD REGISTROS e Campos (2)'!J1657),Blocos!A:L,12,0))</f>
        <v/>
      </c>
      <c r="Z1657" s="190" t="str">
        <f>IF(ISNUMBER(Q1658),VLOOKUP(J1657,Blocos!D:G,4,0),"")</f>
        <v/>
      </c>
      <c r="AA1657" s="190" t="str">
        <f>IF(ISNUMBER(Q1657),CONCATENATE("CREATE TABLE ""reg_",LOWER(J1657),""" (""ID"" bigint NOT NULL AUTO_INCREMENT,  ""HASHFILE"" varchar(255) DEFAULT NULL, ""ID_PAI"" bigint NOT NULL,"),IF(Q1657="Campo",CONCATENATE("""",L1657,""" ",VLOOKUP(R1657,Apoio!A:C,3,0)),""))&amp;IF(Z1657="","",CONCATENATE("PRIMARY KEY (""ID""), KEY ""FK_reg_",LOWER(Z1657),"_ID_PAI"" (""ID_PAI""), CONSTRAINT ""FK_reg_",LOWER(Z1657),"_ID_PAI"" FOREIGN KEY (""ID_PAI"") REFERENCES ""reg_",LOWER(Z1657),""" (""ID"")) ENGINE=InnoDB AUTO_INCREMENT=105774 DEFAULT CHARSET=utf8mb4 COLLATE=utf8mb4_0900_ai_ci;"))</f>
        <v/>
      </c>
      <c r="AB1657" s="190" t="str">
        <f t="shared" si="182"/>
        <v/>
      </c>
    </row>
    <row r="1658" spans="10:28" ht="14.5" hidden="1" customHeight="1" x14ac:dyDescent="0.3">
      <c r="J1658" s="187" t="str">
        <f t="shared" si="180"/>
        <v>D197</v>
      </c>
      <c r="K1658" s="218"/>
      <c r="L1658" s="237" t="s">
        <v>1324</v>
      </c>
      <c r="M1658" s="184" t="s">
        <v>1325</v>
      </c>
      <c r="N1658" s="238">
        <v>41852</v>
      </c>
      <c r="O1658" s="238"/>
      <c r="P1658" s="238">
        <v>42766</v>
      </c>
      <c r="Q1658" s="192" t="str">
        <f t="shared" si="181"/>
        <v/>
      </c>
      <c r="S1658" s="191" t="str">
        <f t="shared" si="184"/>
        <v/>
      </c>
      <c r="T1658" s="192" t="str">
        <f t="shared" si="185"/>
        <v/>
      </c>
      <c r="U1658" s="192" t="str">
        <f t="shared" si="183"/>
        <v/>
      </c>
      <c r="V1658" s="192" t="str">
        <f t="shared" si="186"/>
        <v/>
      </c>
      <c r="W1658" s="191" t="str">
        <f>IF(Q1658="Campo","@Campos(posicao = "&amp;K1658&amp;", tipo = '"&amp;R1658&amp;"')@Column(name = """&amp;L1658&amp;""")"&amp;IF(R1658="D","@Temporal(TemporalType.DATE)","")&amp;"private "&amp;VLOOKUP(TEXT(R1658,"@"),Apoio!A:B,2,0)&amp;" "&amp;SUBSTITUTE(LOWER(LEFT(L1658,1))&amp;RIGHT(PROPER(L1658),LEN(L1658)-1),"_","")&amp;";",IF(ISNUMBER(Q1658),IF(R1658="R","@Entity@Table(name = ""reg_"&amp;LOWER(J1658)&amp;""")@XmlRootElement","")&amp;VLOOKUP(J1658,Blocos!D:I,6,0)&amp;Apoio!$E$1&amp;Y1658,""))</f>
        <v/>
      </c>
      <c r="X1658" s="190" t="str">
        <f>IF(ISNUMBER(Q1658),COUNTIF(Blocos!G:G,J1658),"")</f>
        <v/>
      </c>
      <c r="Y1658" s="190" t="str">
        <f>IF(OR(X1658=0,X1658=""),"",VLOOKUP(SUMIFS(Blocos!A:A,Blocos!H:H,'EFD REGISTROS e Campos (2)'!X1658,Blocos!G:G,'EFD REGISTROS e Campos (2)'!J1658),Blocos!A:L,12,0))</f>
        <v/>
      </c>
      <c r="Z1658" s="190" t="str">
        <f>IF(ISNUMBER(Q1659),VLOOKUP(J1658,Blocos!D:G,4,0),"")</f>
        <v/>
      </c>
      <c r="AA1658" s="190" t="str">
        <f>IF(ISNUMBER(Q1658),CONCATENATE("CREATE TABLE ""reg_",LOWER(J1658),""" (""ID"" bigint NOT NULL AUTO_INCREMENT,  ""HASHFILE"" varchar(255) DEFAULT NULL, ""ID_PAI"" bigint NOT NULL,"),IF(Q1658="Campo",CONCATENATE("""",L1658,""" ",VLOOKUP(R1658,Apoio!A:C,3,0)),""))&amp;IF(Z1658="","",CONCATENATE("PRIMARY KEY (""ID""), KEY ""FK_reg_",LOWER(Z1658),"_ID_PAI"" (""ID_PAI""), CONSTRAINT ""FK_reg_",LOWER(Z1658),"_ID_PAI"" FOREIGN KEY (""ID_PAI"") REFERENCES ""reg_",LOWER(Z1658),""" (""ID"")) ENGINE=InnoDB AUTO_INCREMENT=105774 DEFAULT CHARSET=utf8mb4 COLLATE=utf8mb4_0900_ai_ci;"))</f>
        <v/>
      </c>
      <c r="AB1658" s="190" t="str">
        <f t="shared" si="182"/>
        <v/>
      </c>
    </row>
    <row r="1659" spans="10:28" ht="14.5" hidden="1" customHeight="1" x14ac:dyDescent="0.3">
      <c r="J1659" s="187" t="str">
        <f t="shared" si="180"/>
        <v>D197</v>
      </c>
      <c r="K1659" s="218"/>
      <c r="L1659" s="237" t="s">
        <v>1324</v>
      </c>
      <c r="M1659" s="184" t="s">
        <v>1326</v>
      </c>
      <c r="N1659" s="238">
        <v>42767</v>
      </c>
      <c r="O1659" s="238"/>
      <c r="P1659" s="238"/>
      <c r="Q1659" s="192" t="str">
        <f t="shared" si="181"/>
        <v/>
      </c>
      <c r="S1659" s="191" t="str">
        <f t="shared" si="184"/>
        <v/>
      </c>
      <c r="T1659" s="192" t="str">
        <f t="shared" si="185"/>
        <v/>
      </c>
      <c r="U1659" s="192" t="str">
        <f t="shared" si="183"/>
        <v/>
      </c>
      <c r="V1659" s="192" t="str">
        <f t="shared" si="186"/>
        <v/>
      </c>
      <c r="W1659" s="191" t="str">
        <f>IF(Q1659="Campo","@Campos(posicao = "&amp;K1659&amp;", tipo = '"&amp;R1659&amp;"')@Column(name = """&amp;L1659&amp;""")"&amp;IF(R1659="D","@Temporal(TemporalType.DATE)","")&amp;"private "&amp;VLOOKUP(TEXT(R1659,"@"),Apoio!A:B,2,0)&amp;" "&amp;SUBSTITUTE(LOWER(LEFT(L1659,1))&amp;RIGHT(PROPER(L1659),LEN(L1659)-1),"_","")&amp;";",IF(ISNUMBER(Q1659),IF(R1659="R","@Entity@Table(name = ""reg_"&amp;LOWER(J1659)&amp;""")@XmlRootElement","")&amp;VLOOKUP(J1659,Blocos!D:I,6,0)&amp;Apoio!$E$1&amp;Y1659,""))</f>
        <v/>
      </c>
      <c r="X1659" s="190" t="str">
        <f>IF(ISNUMBER(Q1659),COUNTIF(Blocos!G:G,J1659),"")</f>
        <v/>
      </c>
      <c r="Y1659" s="190" t="str">
        <f>IF(OR(X1659=0,X1659=""),"",VLOOKUP(SUMIFS(Blocos!A:A,Blocos!H:H,'EFD REGISTROS e Campos (2)'!X1659,Blocos!G:G,'EFD REGISTROS e Campos (2)'!J1659),Blocos!A:L,12,0))</f>
        <v/>
      </c>
      <c r="Z1659" s="190" t="str">
        <f>IF(ISNUMBER(Q1660),VLOOKUP(J1659,Blocos!D:G,4,0),"")</f>
        <v/>
      </c>
      <c r="AA1659" s="190" t="str">
        <f>IF(ISNUMBER(Q1659),CONCATENATE("CREATE TABLE ""reg_",LOWER(J1659),""" (""ID"" bigint NOT NULL AUTO_INCREMENT,  ""HASHFILE"" varchar(255) DEFAULT NULL, ""ID_PAI"" bigint NOT NULL,"),IF(Q1659="Campo",CONCATENATE("""",L1659,""" ",VLOOKUP(R1659,Apoio!A:C,3,0)),""))&amp;IF(Z1659="","",CONCATENATE("PRIMARY KEY (""ID""), KEY ""FK_reg_",LOWER(Z1659),"_ID_PAI"" (""ID_PAI""), CONSTRAINT ""FK_reg_",LOWER(Z1659),"_ID_PAI"" FOREIGN KEY (""ID_PAI"") REFERENCES ""reg_",LOWER(Z1659),""" (""ID"")) ENGINE=InnoDB AUTO_INCREMENT=105774 DEFAULT CHARSET=utf8mb4 COLLATE=utf8mb4_0900_ai_ci;"))</f>
        <v/>
      </c>
      <c r="AB1659" s="190" t="str">
        <f t="shared" si="182"/>
        <v/>
      </c>
    </row>
    <row r="1660" spans="10:28" ht="14.5" hidden="1" customHeight="1" x14ac:dyDescent="0.3">
      <c r="J1660" s="187" t="str">
        <f t="shared" si="180"/>
        <v>D197</v>
      </c>
      <c r="K1660" s="218"/>
      <c r="L1660" s="237" t="s">
        <v>1327</v>
      </c>
      <c r="M1660" s="184" t="s">
        <v>1328</v>
      </c>
      <c r="N1660" s="238">
        <v>42186</v>
      </c>
      <c r="O1660" s="238"/>
      <c r="P1660" s="238"/>
      <c r="Q1660" s="192" t="str">
        <f t="shared" si="181"/>
        <v/>
      </c>
      <c r="S1660" s="191" t="str">
        <f t="shared" si="184"/>
        <v/>
      </c>
      <c r="T1660" s="192" t="str">
        <f t="shared" si="185"/>
        <v/>
      </c>
      <c r="U1660" s="192" t="str">
        <f t="shared" si="183"/>
        <v/>
      </c>
      <c r="V1660" s="192" t="str">
        <f t="shared" si="186"/>
        <v/>
      </c>
      <c r="W1660" s="191" t="str">
        <f>IF(Q1660="Campo","@Campos(posicao = "&amp;K1660&amp;", tipo = '"&amp;R1660&amp;"')@Column(name = """&amp;L1660&amp;""")"&amp;IF(R1660="D","@Temporal(TemporalType.DATE)","")&amp;"private "&amp;VLOOKUP(TEXT(R1660,"@"),Apoio!A:B,2,0)&amp;" "&amp;SUBSTITUTE(LOWER(LEFT(L1660,1))&amp;RIGHT(PROPER(L1660),LEN(L1660)-1),"_","")&amp;";",IF(ISNUMBER(Q1660),IF(R1660="R","@Entity@Table(name = ""reg_"&amp;LOWER(J1660)&amp;""")@XmlRootElement","")&amp;VLOOKUP(J1660,Blocos!D:I,6,0)&amp;Apoio!$E$1&amp;Y1660,""))</f>
        <v/>
      </c>
      <c r="X1660" s="190" t="str">
        <f>IF(ISNUMBER(Q1660),COUNTIF(Blocos!G:G,J1660),"")</f>
        <v/>
      </c>
      <c r="Y1660" s="190" t="str">
        <f>IF(OR(X1660=0,X1660=""),"",VLOOKUP(SUMIFS(Blocos!A:A,Blocos!H:H,'EFD REGISTROS e Campos (2)'!X1660,Blocos!G:G,'EFD REGISTROS e Campos (2)'!J1660),Blocos!A:L,12,0))</f>
        <v/>
      </c>
      <c r="Z1660" s="190" t="str">
        <f>IF(ISNUMBER(Q1661),VLOOKUP(J1660,Blocos!D:G,4,0),"")</f>
        <v/>
      </c>
      <c r="AA1660" s="190" t="str">
        <f>IF(ISNUMBER(Q1660),CONCATENATE("CREATE TABLE ""reg_",LOWER(J1660),""" (""ID"" bigint NOT NULL AUTO_INCREMENT,  ""HASHFILE"" varchar(255) DEFAULT NULL, ""ID_PAI"" bigint NOT NULL,"),IF(Q1660="Campo",CONCATENATE("""",L1660,""" ",VLOOKUP(R1660,Apoio!A:C,3,0)),""))&amp;IF(Z1660="","",CONCATENATE("PRIMARY KEY (""ID""), KEY ""FK_reg_",LOWER(Z1660),"_ID_PAI"" (""ID_PAI""), CONSTRAINT ""FK_reg_",LOWER(Z1660),"_ID_PAI"" FOREIGN KEY (""ID_PAI"") REFERENCES ""reg_",LOWER(Z1660),""" (""ID"")) ENGINE=InnoDB AUTO_INCREMENT=105774 DEFAULT CHARSET=utf8mb4 COLLATE=utf8mb4_0900_ai_ci;"))</f>
        <v/>
      </c>
      <c r="AB1660" s="190" t="str">
        <f t="shared" si="182"/>
        <v/>
      </c>
    </row>
    <row r="1661" spans="10:28" ht="14.5" hidden="1" customHeight="1" x14ac:dyDescent="0.3">
      <c r="J1661" s="187" t="str">
        <f t="shared" si="180"/>
        <v>D197</v>
      </c>
      <c r="K1661" s="218"/>
      <c r="L1661" s="237" t="s">
        <v>1329</v>
      </c>
      <c r="M1661" s="184" t="s">
        <v>1330</v>
      </c>
      <c r="N1661" s="238">
        <v>39814</v>
      </c>
      <c r="O1661" s="238"/>
      <c r="P1661" s="238"/>
      <c r="Q1661" s="192" t="str">
        <f t="shared" si="181"/>
        <v/>
      </c>
      <c r="S1661" s="191" t="str">
        <f t="shared" si="184"/>
        <v/>
      </c>
      <c r="T1661" s="192" t="str">
        <f t="shared" si="185"/>
        <v/>
      </c>
      <c r="U1661" s="192" t="str">
        <f t="shared" si="183"/>
        <v/>
      </c>
      <c r="V1661" s="192" t="str">
        <f t="shared" si="186"/>
        <v/>
      </c>
      <c r="W1661" s="191" t="str">
        <f>IF(Q1661="Campo","@Campos(posicao = "&amp;K1661&amp;", tipo = '"&amp;R1661&amp;"')@Column(name = """&amp;L1661&amp;""")"&amp;IF(R1661="D","@Temporal(TemporalType.DATE)","")&amp;"private "&amp;VLOOKUP(TEXT(R1661,"@"),Apoio!A:B,2,0)&amp;" "&amp;SUBSTITUTE(LOWER(LEFT(L1661,1))&amp;RIGHT(PROPER(L1661),LEN(L1661)-1),"_","")&amp;";",IF(ISNUMBER(Q1661),IF(R1661="R","@Entity@Table(name = ""reg_"&amp;LOWER(J1661)&amp;""")@XmlRootElement","")&amp;VLOOKUP(J1661,Blocos!D:I,6,0)&amp;Apoio!$E$1&amp;Y1661,""))</f>
        <v/>
      </c>
      <c r="X1661" s="190" t="str">
        <f>IF(ISNUMBER(Q1661),COUNTIF(Blocos!G:G,J1661),"")</f>
        <v/>
      </c>
      <c r="Y1661" s="190" t="str">
        <f>IF(OR(X1661=0,X1661=""),"",VLOOKUP(SUMIFS(Blocos!A:A,Blocos!H:H,'EFD REGISTROS e Campos (2)'!X1661,Blocos!G:G,'EFD REGISTROS e Campos (2)'!J1661),Blocos!A:L,12,0))</f>
        <v/>
      </c>
      <c r="Z1661" s="190" t="str">
        <f>IF(ISNUMBER(Q1662),VLOOKUP(J1661,Blocos!D:G,4,0),"")</f>
        <v/>
      </c>
      <c r="AA1661" s="190" t="str">
        <f>IF(ISNUMBER(Q1661),CONCATENATE("CREATE TABLE ""reg_",LOWER(J1661),""" (""ID"" bigint NOT NULL AUTO_INCREMENT,  ""HASHFILE"" varchar(255) DEFAULT NULL, ""ID_PAI"" bigint NOT NULL,"),IF(Q1661="Campo",CONCATENATE("""",L1661,""" ",VLOOKUP(R1661,Apoio!A:C,3,0)),""))&amp;IF(Z1661="","",CONCATENATE("PRIMARY KEY (""ID""), KEY ""FK_reg_",LOWER(Z1661),"_ID_PAI"" (""ID_PAI""), CONSTRAINT ""FK_reg_",LOWER(Z1661),"_ID_PAI"" FOREIGN KEY (""ID_PAI"") REFERENCES ""reg_",LOWER(Z1661),""" (""ID"")) ENGINE=InnoDB AUTO_INCREMENT=105774 DEFAULT CHARSET=utf8mb4 COLLATE=utf8mb4_0900_ai_ci;"))</f>
        <v/>
      </c>
      <c r="AB1661" s="190" t="str">
        <f t="shared" si="182"/>
        <v/>
      </c>
    </row>
    <row r="1662" spans="10:28" ht="14.5" hidden="1" customHeight="1" x14ac:dyDescent="0.3">
      <c r="J1662" s="187" t="str">
        <f t="shared" si="180"/>
        <v>D197</v>
      </c>
      <c r="K1662" s="218"/>
      <c r="L1662" s="237" t="s">
        <v>1331</v>
      </c>
      <c r="M1662" s="184" t="s">
        <v>1332</v>
      </c>
      <c r="N1662" s="238">
        <v>41091</v>
      </c>
      <c r="O1662" s="238"/>
      <c r="P1662" s="238"/>
      <c r="Q1662" s="192" t="str">
        <f t="shared" si="181"/>
        <v/>
      </c>
      <c r="S1662" s="191" t="str">
        <f t="shared" si="184"/>
        <v/>
      </c>
      <c r="T1662" s="192" t="str">
        <f t="shared" si="185"/>
        <v/>
      </c>
      <c r="U1662" s="192" t="str">
        <f t="shared" si="183"/>
        <v/>
      </c>
      <c r="V1662" s="192" t="str">
        <f t="shared" si="186"/>
        <v/>
      </c>
      <c r="W1662" s="191" t="str">
        <f>IF(Q1662="Campo","@Campos(posicao = "&amp;K1662&amp;", tipo = '"&amp;R1662&amp;"')@Column(name = """&amp;L1662&amp;""")"&amp;IF(R1662="D","@Temporal(TemporalType.DATE)","")&amp;"private "&amp;VLOOKUP(TEXT(R1662,"@"),Apoio!A:B,2,0)&amp;" "&amp;SUBSTITUTE(LOWER(LEFT(L1662,1))&amp;RIGHT(PROPER(L1662),LEN(L1662)-1),"_","")&amp;";",IF(ISNUMBER(Q1662),IF(R1662="R","@Entity@Table(name = ""reg_"&amp;LOWER(J1662)&amp;""")@XmlRootElement","")&amp;VLOOKUP(J1662,Blocos!D:I,6,0)&amp;Apoio!$E$1&amp;Y1662,""))</f>
        <v/>
      </c>
      <c r="X1662" s="190" t="str">
        <f>IF(ISNUMBER(Q1662),COUNTIF(Blocos!G:G,J1662),"")</f>
        <v/>
      </c>
      <c r="Y1662" s="190" t="str">
        <f>IF(OR(X1662=0,X1662=""),"",VLOOKUP(SUMIFS(Blocos!A:A,Blocos!H:H,'EFD REGISTROS e Campos (2)'!X1662,Blocos!G:G,'EFD REGISTROS e Campos (2)'!J1662),Blocos!A:L,12,0))</f>
        <v/>
      </c>
      <c r="Z1662" s="190" t="str">
        <f>IF(ISNUMBER(Q1663),VLOOKUP(J1662,Blocos!D:G,4,0),"")</f>
        <v/>
      </c>
      <c r="AA1662" s="190" t="str">
        <f>IF(ISNUMBER(Q1662),CONCATENATE("CREATE TABLE ""reg_",LOWER(J1662),""" (""ID"" bigint NOT NULL AUTO_INCREMENT,  ""HASHFILE"" varchar(255) DEFAULT NULL, ""ID_PAI"" bigint NOT NULL,"),IF(Q1662="Campo",CONCATENATE("""",L1662,""" ",VLOOKUP(R1662,Apoio!A:C,3,0)),""))&amp;IF(Z1662="","",CONCATENATE("PRIMARY KEY (""ID""), KEY ""FK_reg_",LOWER(Z1662),"_ID_PAI"" (""ID_PAI""), CONSTRAINT ""FK_reg_",LOWER(Z1662),"_ID_PAI"" FOREIGN KEY (""ID_PAI"") REFERENCES ""reg_",LOWER(Z1662),""" (""ID"")) ENGINE=InnoDB AUTO_INCREMENT=105774 DEFAULT CHARSET=utf8mb4 COLLATE=utf8mb4_0900_ai_ci;"))</f>
        <v/>
      </c>
      <c r="AB1662" s="190" t="str">
        <f t="shared" si="182"/>
        <v/>
      </c>
    </row>
    <row r="1663" spans="10:28" ht="14.5" hidden="1" customHeight="1" x14ac:dyDescent="0.3">
      <c r="J1663" s="187" t="str">
        <f t="shared" si="180"/>
        <v>D197</v>
      </c>
      <c r="K1663" s="218"/>
      <c r="L1663" s="237" t="s">
        <v>1333</v>
      </c>
      <c r="M1663" s="184" t="s">
        <v>1334</v>
      </c>
      <c r="N1663" s="238">
        <v>39814</v>
      </c>
      <c r="O1663" s="238"/>
      <c r="P1663" s="238"/>
      <c r="Q1663" s="192" t="str">
        <f t="shared" si="181"/>
        <v/>
      </c>
      <c r="S1663" s="191" t="str">
        <f t="shared" si="184"/>
        <v/>
      </c>
      <c r="T1663" s="192" t="str">
        <f t="shared" si="185"/>
        <v/>
      </c>
      <c r="U1663" s="192" t="str">
        <f t="shared" si="183"/>
        <v/>
      </c>
      <c r="V1663" s="192" t="str">
        <f t="shared" si="186"/>
        <v/>
      </c>
      <c r="W1663" s="191" t="str">
        <f>IF(Q1663="Campo","@Campos(posicao = "&amp;K1663&amp;", tipo = '"&amp;R1663&amp;"')@Column(name = """&amp;L1663&amp;""")"&amp;IF(R1663="D","@Temporal(TemporalType.DATE)","")&amp;"private "&amp;VLOOKUP(TEXT(R1663,"@"),Apoio!A:B,2,0)&amp;" "&amp;SUBSTITUTE(LOWER(LEFT(L1663,1))&amp;RIGHT(PROPER(L1663),LEN(L1663)-1),"_","")&amp;";",IF(ISNUMBER(Q1663),IF(R1663="R","@Entity@Table(name = ""reg_"&amp;LOWER(J1663)&amp;""")@XmlRootElement","")&amp;VLOOKUP(J1663,Blocos!D:I,6,0)&amp;Apoio!$E$1&amp;Y1663,""))</f>
        <v/>
      </c>
      <c r="X1663" s="190" t="str">
        <f>IF(ISNUMBER(Q1663),COUNTIF(Blocos!G:G,J1663),"")</f>
        <v/>
      </c>
      <c r="Y1663" s="190" t="str">
        <f>IF(OR(X1663=0,X1663=""),"",VLOOKUP(SUMIFS(Blocos!A:A,Blocos!H:H,'EFD REGISTROS e Campos (2)'!X1663,Blocos!G:G,'EFD REGISTROS e Campos (2)'!J1663),Blocos!A:L,12,0))</f>
        <v/>
      </c>
      <c r="Z1663" s="190" t="str">
        <f>IF(ISNUMBER(Q1664),VLOOKUP(J1663,Blocos!D:G,4,0),"")</f>
        <v/>
      </c>
      <c r="AA1663" s="190" t="str">
        <f>IF(ISNUMBER(Q1663),CONCATENATE("CREATE TABLE ""reg_",LOWER(J1663),""" (""ID"" bigint NOT NULL AUTO_INCREMENT,  ""HASHFILE"" varchar(255) DEFAULT NULL, ""ID_PAI"" bigint NOT NULL,"),IF(Q1663="Campo",CONCATENATE("""",L1663,""" ",VLOOKUP(R1663,Apoio!A:C,3,0)),""))&amp;IF(Z1663="","",CONCATENATE("PRIMARY KEY (""ID""), KEY ""FK_reg_",LOWER(Z1663),"_ID_PAI"" (""ID_PAI""), CONSTRAINT ""FK_reg_",LOWER(Z1663),"_ID_PAI"" FOREIGN KEY (""ID_PAI"") REFERENCES ""reg_",LOWER(Z1663),""" (""ID"")) ENGINE=InnoDB AUTO_INCREMENT=105774 DEFAULT CHARSET=utf8mb4 COLLATE=utf8mb4_0900_ai_ci;"))</f>
        <v/>
      </c>
      <c r="AB1663" s="190" t="str">
        <f t="shared" si="182"/>
        <v/>
      </c>
    </row>
    <row r="1664" spans="10:28" ht="14.5" hidden="1" customHeight="1" x14ac:dyDescent="0.3">
      <c r="J1664" s="187" t="str">
        <f t="shared" ref="J1664:J1727" si="187">IF(A1664="",J1663,CONCATENATE(B1664,C1664,D1664,E1664,F1664,G1664,H1664))</f>
        <v>D197</v>
      </c>
      <c r="K1664" s="218"/>
      <c r="L1664" s="237" t="s">
        <v>1335</v>
      </c>
      <c r="M1664" s="184" t="s">
        <v>1336</v>
      </c>
      <c r="N1664" s="238">
        <v>39814</v>
      </c>
      <c r="O1664" s="238"/>
      <c r="P1664" s="238"/>
      <c r="Q1664" s="192" t="str">
        <f t="shared" si="181"/>
        <v/>
      </c>
      <c r="S1664" s="191" t="str">
        <f t="shared" si="184"/>
        <v/>
      </c>
      <c r="T1664" s="192" t="str">
        <f t="shared" si="185"/>
        <v/>
      </c>
      <c r="U1664" s="192" t="str">
        <f t="shared" si="183"/>
        <v/>
      </c>
      <c r="V1664" s="192" t="str">
        <f t="shared" si="186"/>
        <v/>
      </c>
      <c r="W1664" s="191" t="str">
        <f>IF(Q1664="Campo","@Campos(posicao = "&amp;K1664&amp;", tipo = '"&amp;R1664&amp;"')@Column(name = """&amp;L1664&amp;""")"&amp;IF(R1664="D","@Temporal(TemporalType.DATE)","")&amp;"private "&amp;VLOOKUP(TEXT(R1664,"@"),Apoio!A:B,2,0)&amp;" "&amp;SUBSTITUTE(LOWER(LEFT(L1664,1))&amp;RIGHT(PROPER(L1664),LEN(L1664)-1),"_","")&amp;";",IF(ISNUMBER(Q1664),IF(R1664="R","@Entity@Table(name = ""reg_"&amp;LOWER(J1664)&amp;""")@XmlRootElement","")&amp;VLOOKUP(J1664,Blocos!D:I,6,0)&amp;Apoio!$E$1&amp;Y1664,""))</f>
        <v/>
      </c>
      <c r="X1664" s="190" t="str">
        <f>IF(ISNUMBER(Q1664),COUNTIF(Blocos!G:G,J1664),"")</f>
        <v/>
      </c>
      <c r="Y1664" s="190" t="str">
        <f>IF(OR(X1664=0,X1664=""),"",VLOOKUP(SUMIFS(Blocos!A:A,Blocos!H:H,'EFD REGISTROS e Campos (2)'!X1664,Blocos!G:G,'EFD REGISTROS e Campos (2)'!J1664),Blocos!A:L,12,0))</f>
        <v/>
      </c>
      <c r="Z1664" s="190" t="str">
        <f>IF(ISNUMBER(Q1665),VLOOKUP(J1664,Blocos!D:G,4,0),"")</f>
        <v/>
      </c>
      <c r="AA1664" s="190" t="str">
        <f>IF(ISNUMBER(Q1664),CONCATENATE("CREATE TABLE ""reg_",LOWER(J1664),""" (""ID"" bigint NOT NULL AUTO_INCREMENT,  ""HASHFILE"" varchar(255) DEFAULT NULL, ""ID_PAI"" bigint NOT NULL,"),IF(Q1664="Campo",CONCATENATE("""",L1664,""" ",VLOOKUP(R1664,Apoio!A:C,3,0)),""))&amp;IF(Z1664="","",CONCATENATE("PRIMARY KEY (""ID""), KEY ""FK_reg_",LOWER(Z1664),"_ID_PAI"" (""ID_PAI""), CONSTRAINT ""FK_reg_",LOWER(Z1664),"_ID_PAI"" FOREIGN KEY (""ID_PAI"") REFERENCES ""reg_",LOWER(Z1664),""" (""ID"")) ENGINE=InnoDB AUTO_INCREMENT=105774 DEFAULT CHARSET=utf8mb4 COLLATE=utf8mb4_0900_ai_ci;"))</f>
        <v/>
      </c>
      <c r="AB1664" s="190" t="str">
        <f t="shared" si="182"/>
        <v/>
      </c>
    </row>
    <row r="1665" spans="10:28" ht="14.5" hidden="1" customHeight="1" x14ac:dyDescent="0.3">
      <c r="J1665" s="187" t="str">
        <f t="shared" si="187"/>
        <v>D197</v>
      </c>
      <c r="K1665" s="218"/>
      <c r="L1665" s="237" t="s">
        <v>1337</v>
      </c>
      <c r="M1665" s="184" t="s">
        <v>1338</v>
      </c>
      <c r="N1665" s="238">
        <v>39814</v>
      </c>
      <c r="O1665" s="238"/>
      <c r="P1665" s="238"/>
      <c r="Q1665" s="192" t="str">
        <f t="shared" si="181"/>
        <v/>
      </c>
      <c r="S1665" s="191" t="str">
        <f t="shared" si="184"/>
        <v/>
      </c>
      <c r="T1665" s="192" t="str">
        <f t="shared" si="185"/>
        <v/>
      </c>
      <c r="U1665" s="192" t="str">
        <f t="shared" si="183"/>
        <v/>
      </c>
      <c r="V1665" s="192" t="str">
        <f t="shared" si="186"/>
        <v/>
      </c>
      <c r="W1665" s="191" t="str">
        <f>IF(Q1665="Campo","@Campos(posicao = "&amp;K1665&amp;", tipo = '"&amp;R1665&amp;"')@Column(name = """&amp;L1665&amp;""")"&amp;IF(R1665="D","@Temporal(TemporalType.DATE)","")&amp;"private "&amp;VLOOKUP(TEXT(R1665,"@"),Apoio!A:B,2,0)&amp;" "&amp;SUBSTITUTE(LOWER(LEFT(L1665,1))&amp;RIGHT(PROPER(L1665),LEN(L1665)-1),"_","")&amp;";",IF(ISNUMBER(Q1665),IF(R1665="R","@Entity@Table(name = ""reg_"&amp;LOWER(J1665)&amp;""")@XmlRootElement","")&amp;VLOOKUP(J1665,Blocos!D:I,6,0)&amp;Apoio!$E$1&amp;Y1665,""))</f>
        <v/>
      </c>
      <c r="X1665" s="190" t="str">
        <f>IF(ISNUMBER(Q1665),COUNTIF(Blocos!G:G,J1665),"")</f>
        <v/>
      </c>
      <c r="Y1665" s="190" t="str">
        <f>IF(OR(X1665=0,X1665=""),"",VLOOKUP(SUMIFS(Blocos!A:A,Blocos!H:H,'EFD REGISTROS e Campos (2)'!X1665,Blocos!G:G,'EFD REGISTROS e Campos (2)'!J1665),Blocos!A:L,12,0))</f>
        <v/>
      </c>
      <c r="Z1665" s="190" t="str">
        <f>IF(ISNUMBER(Q1666),VLOOKUP(J1665,Blocos!D:G,4,0),"")</f>
        <v/>
      </c>
      <c r="AA1665" s="190" t="str">
        <f>IF(ISNUMBER(Q1665),CONCATENATE("CREATE TABLE ""reg_",LOWER(J1665),""" (""ID"" bigint NOT NULL AUTO_INCREMENT,  ""HASHFILE"" varchar(255) DEFAULT NULL, ""ID_PAI"" bigint NOT NULL,"),IF(Q1665="Campo",CONCATENATE("""",L1665,""" ",VLOOKUP(R1665,Apoio!A:C,3,0)),""))&amp;IF(Z1665="","",CONCATENATE("PRIMARY KEY (""ID""), KEY ""FK_reg_",LOWER(Z1665),"_ID_PAI"" (""ID_PAI""), CONSTRAINT ""FK_reg_",LOWER(Z1665),"_ID_PAI"" FOREIGN KEY (""ID_PAI"") REFERENCES ""reg_",LOWER(Z1665),""" (""ID"")) ENGINE=InnoDB AUTO_INCREMENT=105774 DEFAULT CHARSET=utf8mb4 COLLATE=utf8mb4_0900_ai_ci;"))</f>
        <v/>
      </c>
      <c r="AB1665" s="190" t="str">
        <f t="shared" si="182"/>
        <v/>
      </c>
    </row>
    <row r="1666" spans="10:28" ht="14.5" hidden="1" customHeight="1" x14ac:dyDescent="0.3">
      <c r="J1666" s="187" t="str">
        <f t="shared" si="187"/>
        <v>D197</v>
      </c>
      <c r="K1666" s="218"/>
      <c r="L1666" s="237" t="s">
        <v>1339</v>
      </c>
      <c r="M1666" s="184" t="s">
        <v>1340</v>
      </c>
      <c r="N1666" s="238">
        <v>41852</v>
      </c>
      <c r="O1666" s="238"/>
      <c r="P1666" s="238"/>
      <c r="Q1666" s="192" t="str">
        <f t="shared" si="181"/>
        <v/>
      </c>
      <c r="S1666" s="191" t="str">
        <f t="shared" si="184"/>
        <v/>
      </c>
      <c r="T1666" s="192" t="str">
        <f t="shared" si="185"/>
        <v/>
      </c>
      <c r="U1666" s="192" t="str">
        <f t="shared" si="183"/>
        <v/>
      </c>
      <c r="V1666" s="192" t="str">
        <f t="shared" si="186"/>
        <v/>
      </c>
      <c r="W1666" s="191" t="str">
        <f>IF(Q1666="Campo","@Campos(posicao = "&amp;K1666&amp;", tipo = '"&amp;R1666&amp;"')@Column(name = """&amp;L1666&amp;""")"&amp;IF(R1666="D","@Temporal(TemporalType.DATE)","")&amp;"private "&amp;VLOOKUP(TEXT(R1666,"@"),Apoio!A:B,2,0)&amp;" "&amp;SUBSTITUTE(LOWER(LEFT(L1666,1))&amp;RIGHT(PROPER(L1666),LEN(L1666)-1),"_","")&amp;";",IF(ISNUMBER(Q1666),IF(R1666="R","@Entity@Table(name = ""reg_"&amp;LOWER(J1666)&amp;""")@XmlRootElement","")&amp;VLOOKUP(J1666,Blocos!D:I,6,0)&amp;Apoio!$E$1&amp;Y1666,""))</f>
        <v/>
      </c>
      <c r="X1666" s="190" t="str">
        <f>IF(ISNUMBER(Q1666),COUNTIF(Blocos!G:G,J1666),"")</f>
        <v/>
      </c>
      <c r="Y1666" s="190" t="str">
        <f>IF(OR(X1666=0,X1666=""),"",VLOOKUP(SUMIFS(Blocos!A:A,Blocos!H:H,'EFD REGISTROS e Campos (2)'!X1666,Blocos!G:G,'EFD REGISTROS e Campos (2)'!J1666),Blocos!A:L,12,0))</f>
        <v/>
      </c>
      <c r="Z1666" s="190" t="str">
        <f>IF(ISNUMBER(Q1667),VLOOKUP(J1666,Blocos!D:G,4,0),"")</f>
        <v/>
      </c>
      <c r="AA1666" s="190" t="str">
        <f>IF(ISNUMBER(Q1666),CONCATENATE("CREATE TABLE ""reg_",LOWER(J1666),""" (""ID"" bigint NOT NULL AUTO_INCREMENT,  ""HASHFILE"" varchar(255) DEFAULT NULL, ""ID_PAI"" bigint NOT NULL,"),IF(Q1666="Campo",CONCATENATE("""",L1666,""" ",VLOOKUP(R1666,Apoio!A:C,3,0)),""))&amp;IF(Z1666="","",CONCATENATE("PRIMARY KEY (""ID""), KEY ""FK_reg_",LOWER(Z1666),"_ID_PAI"" (""ID_PAI""), CONSTRAINT ""FK_reg_",LOWER(Z1666),"_ID_PAI"" FOREIGN KEY (""ID_PAI"") REFERENCES ""reg_",LOWER(Z1666),""" (""ID"")) ENGINE=InnoDB AUTO_INCREMENT=105774 DEFAULT CHARSET=utf8mb4 COLLATE=utf8mb4_0900_ai_ci;"))</f>
        <v/>
      </c>
      <c r="AB1666" s="190" t="str">
        <f t="shared" si="182"/>
        <v/>
      </c>
    </row>
    <row r="1667" spans="10:28" ht="14.5" hidden="1" customHeight="1" x14ac:dyDescent="0.3">
      <c r="J1667" s="187" t="str">
        <f t="shared" si="187"/>
        <v>D197</v>
      </c>
      <c r="K1667" s="218"/>
      <c r="L1667" s="237" t="s">
        <v>1341</v>
      </c>
      <c r="M1667" s="184" t="s">
        <v>1342</v>
      </c>
      <c r="N1667" s="238">
        <v>42186</v>
      </c>
      <c r="O1667" s="238"/>
      <c r="P1667" s="238"/>
      <c r="Q1667" s="192" t="str">
        <f t="shared" ref="Q1667:Q1730" si="188">IF(B1667&lt;&gt;"",0,IF(C1667&lt;&gt;"",1,IF(D1667&lt;&gt;"",2,IF(E1667&lt;&gt;"",3,IF(F1667&lt;&gt;"",4,IF(G1667&lt;&gt;"",5,IF(H1667&lt;&gt;"",6,IF(ISNUMBER(K1667),"Campo",""))))))))</f>
        <v/>
      </c>
      <c r="S1667" s="191" t="str">
        <f t="shared" si="184"/>
        <v/>
      </c>
      <c r="T1667" s="192" t="str">
        <f t="shared" si="185"/>
        <v/>
      </c>
      <c r="U1667" s="192" t="str">
        <f t="shared" si="183"/>
        <v/>
      </c>
      <c r="V1667" s="192" t="str">
        <f t="shared" si="186"/>
        <v/>
      </c>
      <c r="W1667" s="191" t="str">
        <f>IF(Q1667="Campo","@Campos(posicao = "&amp;K1667&amp;", tipo = '"&amp;R1667&amp;"')@Column(name = """&amp;L1667&amp;""")"&amp;IF(R1667="D","@Temporal(TemporalType.DATE)","")&amp;"private "&amp;VLOOKUP(TEXT(R1667,"@"),Apoio!A:B,2,0)&amp;" "&amp;SUBSTITUTE(LOWER(LEFT(L1667,1))&amp;RIGHT(PROPER(L1667),LEN(L1667)-1),"_","")&amp;";",IF(ISNUMBER(Q1667),IF(R1667="R","@Entity@Table(name = ""reg_"&amp;LOWER(J1667)&amp;""")@XmlRootElement","")&amp;VLOOKUP(J1667,Blocos!D:I,6,0)&amp;Apoio!$E$1&amp;Y1667,""))</f>
        <v/>
      </c>
      <c r="X1667" s="190" t="str">
        <f>IF(ISNUMBER(Q1667),COUNTIF(Blocos!G:G,J1667),"")</f>
        <v/>
      </c>
      <c r="Y1667" s="190" t="str">
        <f>IF(OR(X1667=0,X1667=""),"",VLOOKUP(SUMIFS(Blocos!A:A,Blocos!H:H,'EFD REGISTROS e Campos (2)'!X1667,Blocos!G:G,'EFD REGISTROS e Campos (2)'!J1667),Blocos!A:L,12,0))</f>
        <v/>
      </c>
      <c r="Z1667" s="190" t="str">
        <f>IF(ISNUMBER(Q1668),VLOOKUP(J1667,Blocos!D:G,4,0),"")</f>
        <v/>
      </c>
      <c r="AA1667" s="190" t="str">
        <f>IF(ISNUMBER(Q1667),CONCATENATE("CREATE TABLE ""reg_",LOWER(J1667),""" (""ID"" bigint NOT NULL AUTO_INCREMENT,  ""HASHFILE"" varchar(255) DEFAULT NULL, ""ID_PAI"" bigint NOT NULL,"),IF(Q1667="Campo",CONCATENATE("""",L1667,""" ",VLOOKUP(R1667,Apoio!A:C,3,0)),""))&amp;IF(Z1667="","",CONCATENATE("PRIMARY KEY (""ID""), KEY ""FK_reg_",LOWER(Z1667),"_ID_PAI"" (""ID_PAI""), CONSTRAINT ""FK_reg_",LOWER(Z1667),"_ID_PAI"" FOREIGN KEY (""ID_PAI"") REFERENCES ""reg_",LOWER(Z1667),""" (""ID"")) ENGINE=InnoDB AUTO_INCREMENT=105774 DEFAULT CHARSET=utf8mb4 COLLATE=utf8mb4_0900_ai_ci;"))</f>
        <v/>
      </c>
      <c r="AB1667" s="190" t="str">
        <f t="shared" si="182"/>
        <v/>
      </c>
    </row>
    <row r="1668" spans="10:28" ht="14.5" hidden="1" customHeight="1" x14ac:dyDescent="0.3">
      <c r="J1668" s="187" t="str">
        <f t="shared" si="187"/>
        <v>D197</v>
      </c>
      <c r="K1668" s="218"/>
      <c r="L1668" s="237" t="s">
        <v>1343</v>
      </c>
      <c r="M1668" s="184" t="s">
        <v>1344</v>
      </c>
      <c r="N1668" s="238">
        <v>39814</v>
      </c>
      <c r="O1668" s="238"/>
      <c r="P1668" s="238"/>
      <c r="Q1668" s="192" t="str">
        <f t="shared" si="188"/>
        <v/>
      </c>
      <c r="S1668" s="191" t="str">
        <f t="shared" si="184"/>
        <v/>
      </c>
      <c r="T1668" s="192" t="str">
        <f t="shared" si="185"/>
        <v/>
      </c>
      <c r="U1668" s="192" t="str">
        <f t="shared" si="183"/>
        <v/>
      </c>
      <c r="V1668" s="192" t="str">
        <f t="shared" si="186"/>
        <v/>
      </c>
      <c r="W1668" s="191" t="str">
        <f>IF(Q1668="Campo","@Campos(posicao = "&amp;K1668&amp;", tipo = '"&amp;R1668&amp;"')@Column(name = """&amp;L1668&amp;""")"&amp;IF(R1668="D","@Temporal(TemporalType.DATE)","")&amp;"private "&amp;VLOOKUP(TEXT(R1668,"@"),Apoio!A:B,2,0)&amp;" "&amp;SUBSTITUTE(LOWER(LEFT(L1668,1))&amp;RIGHT(PROPER(L1668),LEN(L1668)-1),"_","")&amp;";",IF(ISNUMBER(Q1668),IF(R1668="R","@Entity@Table(name = ""reg_"&amp;LOWER(J1668)&amp;""")@XmlRootElement","")&amp;VLOOKUP(J1668,Blocos!D:I,6,0)&amp;Apoio!$E$1&amp;Y1668,""))</f>
        <v/>
      </c>
      <c r="X1668" s="190" t="str">
        <f>IF(ISNUMBER(Q1668),COUNTIF(Blocos!G:G,J1668),"")</f>
        <v/>
      </c>
      <c r="Y1668" s="190" t="str">
        <f>IF(OR(X1668=0,X1668=""),"",VLOOKUP(SUMIFS(Blocos!A:A,Blocos!H:H,'EFD REGISTROS e Campos (2)'!X1668,Blocos!G:G,'EFD REGISTROS e Campos (2)'!J1668),Blocos!A:L,12,0))</f>
        <v/>
      </c>
      <c r="Z1668" s="190" t="str">
        <f>IF(ISNUMBER(Q1669),VLOOKUP(J1668,Blocos!D:G,4,0),"")</f>
        <v/>
      </c>
      <c r="AA1668" s="190" t="str">
        <f>IF(ISNUMBER(Q1668),CONCATENATE("CREATE TABLE ""reg_",LOWER(J1668),""" (""ID"" bigint NOT NULL AUTO_INCREMENT,  ""HASHFILE"" varchar(255) DEFAULT NULL, ""ID_PAI"" bigint NOT NULL,"),IF(Q1668="Campo",CONCATENATE("""",L1668,""" ",VLOOKUP(R1668,Apoio!A:C,3,0)),""))&amp;IF(Z1668="","",CONCATENATE("PRIMARY KEY (""ID""), KEY ""FK_reg_",LOWER(Z1668),"_ID_PAI"" (""ID_PAI""), CONSTRAINT ""FK_reg_",LOWER(Z1668),"_ID_PAI"" FOREIGN KEY (""ID_PAI"") REFERENCES ""reg_",LOWER(Z1668),""" (""ID"")) ENGINE=InnoDB AUTO_INCREMENT=105774 DEFAULT CHARSET=utf8mb4 COLLATE=utf8mb4_0900_ai_ci;"))</f>
        <v/>
      </c>
      <c r="AB1668" s="190" t="str">
        <f t="shared" ref="AB1668:AB1731" si="189">IF(Q1668="Campo",CONCATENATE(IF(K1668=1,"USE `efdicms`;SELECT ",""),"`reg_",LOWER(J1668),"`.`",L1668,"`,"),"")&amp;IF(J1668&lt;&gt;J1669,CONCATENATE("FROM `efdicms`.`reg_",LOWER(J1668),"`;"""),"")</f>
        <v/>
      </c>
    </row>
    <row r="1669" spans="10:28" ht="14.5" hidden="1" customHeight="1" x14ac:dyDescent="0.3">
      <c r="J1669" s="187" t="str">
        <f t="shared" si="187"/>
        <v>D197</v>
      </c>
      <c r="K1669" s="218"/>
      <c r="L1669" s="237" t="s">
        <v>1345</v>
      </c>
      <c r="M1669" s="184" t="s">
        <v>1346</v>
      </c>
      <c r="N1669" s="238">
        <v>39814</v>
      </c>
      <c r="O1669" s="238"/>
      <c r="P1669" s="238">
        <v>42004</v>
      </c>
      <c r="Q1669" s="192" t="str">
        <f t="shared" si="188"/>
        <v/>
      </c>
      <c r="S1669" s="191" t="str">
        <f t="shared" si="184"/>
        <v/>
      </c>
      <c r="T1669" s="192" t="str">
        <f t="shared" si="185"/>
        <v/>
      </c>
      <c r="U1669" s="192" t="str">
        <f t="shared" ref="U1669:U1732" si="190">S1669&amp;T1669</f>
        <v/>
      </c>
      <c r="V1669" s="192" t="str">
        <f t="shared" si="186"/>
        <v/>
      </c>
      <c r="W1669" s="191" t="str">
        <f>IF(Q1669="Campo","@Campos(posicao = "&amp;K1669&amp;", tipo = '"&amp;R1669&amp;"')@Column(name = """&amp;L1669&amp;""")"&amp;IF(R1669="D","@Temporal(TemporalType.DATE)","")&amp;"private "&amp;VLOOKUP(TEXT(R1669,"@"),Apoio!A:B,2,0)&amp;" "&amp;SUBSTITUTE(LOWER(LEFT(L1669,1))&amp;RIGHT(PROPER(L1669),LEN(L1669)-1),"_","")&amp;";",IF(ISNUMBER(Q1669),IF(R1669="R","@Entity@Table(name = ""reg_"&amp;LOWER(J1669)&amp;""")@XmlRootElement","")&amp;VLOOKUP(J1669,Blocos!D:I,6,0)&amp;Apoio!$E$1&amp;Y1669,""))</f>
        <v/>
      </c>
      <c r="X1669" s="190" t="str">
        <f>IF(ISNUMBER(Q1669),COUNTIF(Blocos!G:G,J1669),"")</f>
        <v/>
      </c>
      <c r="Y1669" s="190" t="str">
        <f>IF(OR(X1669=0,X1669=""),"",VLOOKUP(SUMIFS(Blocos!A:A,Blocos!H:H,'EFD REGISTROS e Campos (2)'!X1669,Blocos!G:G,'EFD REGISTROS e Campos (2)'!J1669),Blocos!A:L,12,0))</f>
        <v/>
      </c>
      <c r="Z1669" s="190" t="str">
        <f>IF(ISNUMBER(Q1670),VLOOKUP(J1669,Blocos!D:G,4,0),"")</f>
        <v/>
      </c>
      <c r="AA1669" s="190" t="str">
        <f>IF(ISNUMBER(Q1669),CONCATENATE("CREATE TABLE ""reg_",LOWER(J1669),""" (""ID"" bigint NOT NULL AUTO_INCREMENT,  ""HASHFILE"" varchar(255) DEFAULT NULL, ""ID_PAI"" bigint NOT NULL,"),IF(Q1669="Campo",CONCATENATE("""",L1669,""" ",VLOOKUP(R1669,Apoio!A:C,3,0)),""))&amp;IF(Z1669="","",CONCATENATE("PRIMARY KEY (""ID""), KEY ""FK_reg_",LOWER(Z1669),"_ID_PAI"" (""ID_PAI""), CONSTRAINT ""FK_reg_",LOWER(Z1669),"_ID_PAI"" FOREIGN KEY (""ID_PAI"") REFERENCES ""reg_",LOWER(Z1669),""" (""ID"")) ENGINE=InnoDB AUTO_INCREMENT=105774 DEFAULT CHARSET=utf8mb4 COLLATE=utf8mb4_0900_ai_ci;"))</f>
        <v/>
      </c>
      <c r="AB1669" s="190" t="str">
        <f t="shared" si="189"/>
        <v/>
      </c>
    </row>
    <row r="1670" spans="10:28" ht="14.5" hidden="1" customHeight="1" x14ac:dyDescent="0.3">
      <c r="J1670" s="187" t="str">
        <f t="shared" si="187"/>
        <v>D197</v>
      </c>
      <c r="K1670" s="218"/>
      <c r="L1670" s="237" t="s">
        <v>1347</v>
      </c>
      <c r="M1670" s="184" t="s">
        <v>1348</v>
      </c>
      <c r="N1670" s="238">
        <v>39814</v>
      </c>
      <c r="O1670" s="238"/>
      <c r="P1670" s="238"/>
      <c r="Q1670" s="192" t="str">
        <f t="shared" si="188"/>
        <v/>
      </c>
      <c r="S1670" s="191" t="str">
        <f t="shared" si="184"/>
        <v/>
      </c>
      <c r="T1670" s="192" t="str">
        <f t="shared" si="185"/>
        <v/>
      </c>
      <c r="U1670" s="192" t="str">
        <f t="shared" si="190"/>
        <v/>
      </c>
      <c r="V1670" s="192" t="str">
        <f t="shared" si="186"/>
        <v/>
      </c>
      <c r="W1670" s="191" t="str">
        <f>IF(Q1670="Campo","@Campos(posicao = "&amp;K1670&amp;", tipo = '"&amp;R1670&amp;"')@Column(name = """&amp;L1670&amp;""")"&amp;IF(R1670="D","@Temporal(TemporalType.DATE)","")&amp;"private "&amp;VLOOKUP(TEXT(R1670,"@"),Apoio!A:B,2,0)&amp;" "&amp;SUBSTITUTE(LOWER(LEFT(L1670,1))&amp;RIGHT(PROPER(L1670),LEN(L1670)-1),"_","")&amp;";",IF(ISNUMBER(Q1670),IF(R1670="R","@Entity@Table(name = ""reg_"&amp;LOWER(J1670)&amp;""")@XmlRootElement","")&amp;VLOOKUP(J1670,Blocos!D:I,6,0)&amp;Apoio!$E$1&amp;Y1670,""))</f>
        <v/>
      </c>
      <c r="X1670" s="190" t="str">
        <f>IF(ISNUMBER(Q1670),COUNTIF(Blocos!G:G,J1670),"")</f>
        <v/>
      </c>
      <c r="Y1670" s="190" t="str">
        <f>IF(OR(X1670=0,X1670=""),"",VLOOKUP(SUMIFS(Blocos!A:A,Blocos!H:H,'EFD REGISTROS e Campos (2)'!X1670,Blocos!G:G,'EFD REGISTROS e Campos (2)'!J1670),Blocos!A:L,12,0))</f>
        <v/>
      </c>
      <c r="Z1670" s="190" t="str">
        <f>IF(ISNUMBER(Q1671),VLOOKUP(J1670,Blocos!D:G,4,0),"")</f>
        <v/>
      </c>
      <c r="AA1670" s="190" t="str">
        <f>IF(ISNUMBER(Q1670),CONCATENATE("CREATE TABLE ""reg_",LOWER(J1670),""" (""ID"" bigint NOT NULL AUTO_INCREMENT,  ""HASHFILE"" varchar(255) DEFAULT NULL, ""ID_PAI"" bigint NOT NULL,"),IF(Q1670="Campo",CONCATENATE("""",L1670,""" ",VLOOKUP(R1670,Apoio!A:C,3,0)),""))&amp;IF(Z1670="","",CONCATENATE("PRIMARY KEY (""ID""), KEY ""FK_reg_",LOWER(Z1670),"_ID_PAI"" (""ID_PAI""), CONSTRAINT ""FK_reg_",LOWER(Z1670),"_ID_PAI"" FOREIGN KEY (""ID_PAI"") REFERENCES ""reg_",LOWER(Z1670),""" (""ID"")) ENGINE=InnoDB AUTO_INCREMENT=105774 DEFAULT CHARSET=utf8mb4 COLLATE=utf8mb4_0900_ai_ci;"))</f>
        <v/>
      </c>
      <c r="AB1670" s="190" t="str">
        <f t="shared" si="189"/>
        <v/>
      </c>
    </row>
    <row r="1671" spans="10:28" ht="14.5" hidden="1" customHeight="1" x14ac:dyDescent="0.3">
      <c r="J1671" s="187" t="str">
        <f t="shared" si="187"/>
        <v>D197</v>
      </c>
      <c r="K1671" s="218"/>
      <c r="L1671" s="237" t="s">
        <v>1349</v>
      </c>
      <c r="M1671" s="184" t="s">
        <v>1350</v>
      </c>
      <c r="N1671" s="238">
        <v>39814</v>
      </c>
      <c r="O1671" s="238"/>
      <c r="P1671" s="238"/>
      <c r="Q1671" s="192" t="str">
        <f t="shared" si="188"/>
        <v/>
      </c>
      <c r="S1671" s="191" t="str">
        <f t="shared" si="184"/>
        <v/>
      </c>
      <c r="T1671" s="192" t="str">
        <f t="shared" si="185"/>
        <v/>
      </c>
      <c r="U1671" s="192" t="str">
        <f t="shared" si="190"/>
        <v/>
      </c>
      <c r="V1671" s="192" t="str">
        <f t="shared" si="186"/>
        <v/>
      </c>
      <c r="W1671" s="191" t="str">
        <f>IF(Q1671="Campo","@Campos(posicao = "&amp;K1671&amp;", tipo = '"&amp;R1671&amp;"')@Column(name = """&amp;L1671&amp;""")"&amp;IF(R1671="D","@Temporal(TemporalType.DATE)","")&amp;"private "&amp;VLOOKUP(TEXT(R1671,"@"),Apoio!A:B,2,0)&amp;" "&amp;SUBSTITUTE(LOWER(LEFT(L1671,1))&amp;RIGHT(PROPER(L1671),LEN(L1671)-1),"_","")&amp;";",IF(ISNUMBER(Q1671),IF(R1671="R","@Entity@Table(name = ""reg_"&amp;LOWER(J1671)&amp;""")@XmlRootElement","")&amp;VLOOKUP(J1671,Blocos!D:I,6,0)&amp;Apoio!$E$1&amp;Y1671,""))</f>
        <v/>
      </c>
      <c r="X1671" s="190" t="str">
        <f>IF(ISNUMBER(Q1671),COUNTIF(Blocos!G:G,J1671),"")</f>
        <v/>
      </c>
      <c r="Y1671" s="190" t="str">
        <f>IF(OR(X1671=0,X1671=""),"",VLOOKUP(SUMIFS(Blocos!A:A,Blocos!H:H,'EFD REGISTROS e Campos (2)'!X1671,Blocos!G:G,'EFD REGISTROS e Campos (2)'!J1671),Blocos!A:L,12,0))</f>
        <v/>
      </c>
      <c r="Z1671" s="190" t="str">
        <f>IF(ISNUMBER(Q1672),VLOOKUP(J1671,Blocos!D:G,4,0),"")</f>
        <v/>
      </c>
      <c r="AA1671" s="190" t="str">
        <f>IF(ISNUMBER(Q1671),CONCATENATE("CREATE TABLE ""reg_",LOWER(J1671),""" (""ID"" bigint NOT NULL AUTO_INCREMENT,  ""HASHFILE"" varchar(255) DEFAULT NULL, ""ID_PAI"" bigint NOT NULL,"),IF(Q1671="Campo",CONCATENATE("""",L1671,""" ",VLOOKUP(R1671,Apoio!A:C,3,0)),""))&amp;IF(Z1671="","",CONCATENATE("PRIMARY KEY (""ID""), KEY ""FK_reg_",LOWER(Z1671),"_ID_PAI"" (""ID_PAI""), CONSTRAINT ""FK_reg_",LOWER(Z1671),"_ID_PAI"" FOREIGN KEY (""ID_PAI"") REFERENCES ""reg_",LOWER(Z1671),""" (""ID"")) ENGINE=InnoDB AUTO_INCREMENT=105774 DEFAULT CHARSET=utf8mb4 COLLATE=utf8mb4_0900_ai_ci;"))</f>
        <v/>
      </c>
      <c r="AB1671" s="190" t="str">
        <f t="shared" si="189"/>
        <v/>
      </c>
    </row>
    <row r="1672" spans="10:28" ht="14.5" hidden="1" customHeight="1" x14ac:dyDescent="0.3">
      <c r="J1672" s="187" t="str">
        <f t="shared" si="187"/>
        <v>D197</v>
      </c>
      <c r="K1672" s="218"/>
      <c r="L1672" s="237" t="s">
        <v>1351</v>
      </c>
      <c r="M1672" s="184" t="s">
        <v>1352</v>
      </c>
      <c r="N1672" s="238">
        <v>41852</v>
      </c>
      <c r="O1672" s="238"/>
      <c r="P1672" s="238">
        <v>42613</v>
      </c>
      <c r="Q1672" s="192" t="str">
        <f t="shared" si="188"/>
        <v/>
      </c>
      <c r="S1672" s="191" t="str">
        <f t="shared" si="184"/>
        <v/>
      </c>
      <c r="T1672" s="192" t="str">
        <f t="shared" si="185"/>
        <v/>
      </c>
      <c r="U1672" s="192" t="str">
        <f t="shared" si="190"/>
        <v/>
      </c>
      <c r="V1672" s="192" t="str">
        <f t="shared" si="186"/>
        <v/>
      </c>
      <c r="W1672" s="191" t="str">
        <f>IF(Q1672="Campo","@Campos(posicao = "&amp;K1672&amp;", tipo = '"&amp;R1672&amp;"')@Column(name = """&amp;L1672&amp;""")"&amp;IF(R1672="D","@Temporal(TemporalType.DATE)","")&amp;"private "&amp;VLOOKUP(TEXT(R1672,"@"),Apoio!A:B,2,0)&amp;" "&amp;SUBSTITUTE(LOWER(LEFT(L1672,1))&amp;RIGHT(PROPER(L1672),LEN(L1672)-1),"_","")&amp;";",IF(ISNUMBER(Q1672),IF(R1672="R","@Entity@Table(name = ""reg_"&amp;LOWER(J1672)&amp;""")@XmlRootElement","")&amp;VLOOKUP(J1672,Blocos!D:I,6,0)&amp;Apoio!$E$1&amp;Y1672,""))</f>
        <v/>
      </c>
      <c r="X1672" s="190" t="str">
        <f>IF(ISNUMBER(Q1672),COUNTIF(Blocos!G:G,J1672),"")</f>
        <v/>
      </c>
      <c r="Y1672" s="190" t="str">
        <f>IF(OR(X1672=0,X1672=""),"",VLOOKUP(SUMIFS(Blocos!A:A,Blocos!H:H,'EFD REGISTROS e Campos (2)'!X1672,Blocos!G:G,'EFD REGISTROS e Campos (2)'!J1672),Blocos!A:L,12,0))</f>
        <v/>
      </c>
      <c r="Z1672" s="190" t="str">
        <f>IF(ISNUMBER(Q1673),VLOOKUP(J1672,Blocos!D:G,4,0),"")</f>
        <v/>
      </c>
      <c r="AA1672" s="190" t="str">
        <f>IF(ISNUMBER(Q1672),CONCATENATE("CREATE TABLE ""reg_",LOWER(J1672),""" (""ID"" bigint NOT NULL AUTO_INCREMENT,  ""HASHFILE"" varchar(255) DEFAULT NULL, ""ID_PAI"" bigint NOT NULL,"),IF(Q1672="Campo",CONCATENATE("""",L1672,""" ",VLOOKUP(R1672,Apoio!A:C,3,0)),""))&amp;IF(Z1672="","",CONCATENATE("PRIMARY KEY (""ID""), KEY ""FK_reg_",LOWER(Z1672),"_ID_PAI"" (""ID_PAI""), CONSTRAINT ""FK_reg_",LOWER(Z1672),"_ID_PAI"" FOREIGN KEY (""ID_PAI"") REFERENCES ""reg_",LOWER(Z1672),""" (""ID"")) ENGINE=InnoDB AUTO_INCREMENT=105774 DEFAULT CHARSET=utf8mb4 COLLATE=utf8mb4_0900_ai_ci;"))</f>
        <v/>
      </c>
      <c r="AB1672" s="190" t="str">
        <f t="shared" si="189"/>
        <v/>
      </c>
    </row>
    <row r="1673" spans="10:28" ht="14.5" hidden="1" customHeight="1" x14ac:dyDescent="0.3">
      <c r="J1673" s="187" t="str">
        <f t="shared" si="187"/>
        <v>D197</v>
      </c>
      <c r="K1673" s="218"/>
      <c r="L1673" s="237" t="s">
        <v>1353</v>
      </c>
      <c r="M1673" s="184" t="s">
        <v>1354</v>
      </c>
      <c r="N1673" s="238">
        <v>42186</v>
      </c>
      <c r="O1673" s="238"/>
      <c r="P1673" s="238"/>
      <c r="Q1673" s="192" t="str">
        <f t="shared" si="188"/>
        <v/>
      </c>
      <c r="S1673" s="191" t="str">
        <f t="shared" si="184"/>
        <v/>
      </c>
      <c r="T1673" s="192" t="str">
        <f t="shared" si="185"/>
        <v/>
      </c>
      <c r="U1673" s="192" t="str">
        <f t="shared" si="190"/>
        <v/>
      </c>
      <c r="V1673" s="192" t="str">
        <f t="shared" si="186"/>
        <v/>
      </c>
      <c r="W1673" s="191" t="str">
        <f>IF(Q1673="Campo","@Campos(posicao = "&amp;K1673&amp;", tipo = '"&amp;R1673&amp;"')@Column(name = """&amp;L1673&amp;""")"&amp;IF(R1673="D","@Temporal(TemporalType.DATE)","")&amp;"private "&amp;VLOOKUP(TEXT(R1673,"@"),Apoio!A:B,2,0)&amp;" "&amp;SUBSTITUTE(LOWER(LEFT(L1673,1))&amp;RIGHT(PROPER(L1673),LEN(L1673)-1),"_","")&amp;";",IF(ISNUMBER(Q1673),IF(R1673="R","@Entity@Table(name = ""reg_"&amp;LOWER(J1673)&amp;""")@XmlRootElement","")&amp;VLOOKUP(J1673,Blocos!D:I,6,0)&amp;Apoio!$E$1&amp;Y1673,""))</f>
        <v/>
      </c>
      <c r="X1673" s="190" t="str">
        <f>IF(ISNUMBER(Q1673),COUNTIF(Blocos!G:G,J1673),"")</f>
        <v/>
      </c>
      <c r="Y1673" s="190" t="str">
        <f>IF(OR(X1673=0,X1673=""),"",VLOOKUP(SUMIFS(Blocos!A:A,Blocos!H:H,'EFD REGISTROS e Campos (2)'!X1673,Blocos!G:G,'EFD REGISTROS e Campos (2)'!J1673),Blocos!A:L,12,0))</f>
        <v/>
      </c>
      <c r="Z1673" s="190" t="str">
        <f>IF(ISNUMBER(Q1674),VLOOKUP(J1673,Blocos!D:G,4,0),"")</f>
        <v/>
      </c>
      <c r="AA1673" s="190" t="str">
        <f>IF(ISNUMBER(Q1673),CONCATENATE("CREATE TABLE ""reg_",LOWER(J1673),""" (""ID"" bigint NOT NULL AUTO_INCREMENT,  ""HASHFILE"" varchar(255) DEFAULT NULL, ""ID_PAI"" bigint NOT NULL,"),IF(Q1673="Campo",CONCATENATE("""",L1673,""" ",VLOOKUP(R1673,Apoio!A:C,3,0)),""))&amp;IF(Z1673="","",CONCATENATE("PRIMARY KEY (""ID""), KEY ""FK_reg_",LOWER(Z1673),"_ID_PAI"" (""ID_PAI""), CONSTRAINT ""FK_reg_",LOWER(Z1673),"_ID_PAI"" FOREIGN KEY (""ID_PAI"") REFERENCES ""reg_",LOWER(Z1673),""" (""ID"")) ENGINE=InnoDB AUTO_INCREMENT=105774 DEFAULT CHARSET=utf8mb4 COLLATE=utf8mb4_0900_ai_ci;"))</f>
        <v/>
      </c>
      <c r="AB1673" s="190" t="str">
        <f t="shared" si="189"/>
        <v/>
      </c>
    </row>
    <row r="1674" spans="10:28" ht="14.5" hidden="1" customHeight="1" x14ac:dyDescent="0.3">
      <c r="J1674" s="187" t="str">
        <f t="shared" si="187"/>
        <v>D197</v>
      </c>
      <c r="K1674" s="218"/>
      <c r="L1674" s="237" t="s">
        <v>1355</v>
      </c>
      <c r="M1674" s="184" t="s">
        <v>1356</v>
      </c>
      <c r="N1674" s="238">
        <v>39814</v>
      </c>
      <c r="O1674" s="238"/>
      <c r="P1674" s="238">
        <v>42216</v>
      </c>
      <c r="Q1674" s="192" t="str">
        <f t="shared" si="188"/>
        <v/>
      </c>
      <c r="S1674" s="191" t="str">
        <f t="shared" si="184"/>
        <v/>
      </c>
      <c r="T1674" s="192" t="str">
        <f t="shared" si="185"/>
        <v/>
      </c>
      <c r="U1674" s="192" t="str">
        <f t="shared" si="190"/>
        <v/>
      </c>
      <c r="V1674" s="192" t="str">
        <f t="shared" si="186"/>
        <v/>
      </c>
      <c r="W1674" s="191" t="str">
        <f>IF(Q1674="Campo","@Campos(posicao = "&amp;K1674&amp;", tipo = '"&amp;R1674&amp;"')@Column(name = """&amp;L1674&amp;""")"&amp;IF(R1674="D","@Temporal(TemporalType.DATE)","")&amp;"private "&amp;VLOOKUP(TEXT(R1674,"@"),Apoio!A:B,2,0)&amp;" "&amp;SUBSTITUTE(LOWER(LEFT(L1674,1))&amp;RIGHT(PROPER(L1674),LEN(L1674)-1),"_","")&amp;";",IF(ISNUMBER(Q1674),IF(R1674="R","@Entity@Table(name = ""reg_"&amp;LOWER(J1674)&amp;""")@XmlRootElement","")&amp;VLOOKUP(J1674,Blocos!D:I,6,0)&amp;Apoio!$E$1&amp;Y1674,""))</f>
        <v/>
      </c>
      <c r="X1674" s="190" t="str">
        <f>IF(ISNUMBER(Q1674),COUNTIF(Blocos!G:G,J1674),"")</f>
        <v/>
      </c>
      <c r="Y1674" s="190" t="str">
        <f>IF(OR(X1674=0,X1674=""),"",VLOOKUP(SUMIFS(Blocos!A:A,Blocos!H:H,'EFD REGISTROS e Campos (2)'!X1674,Blocos!G:G,'EFD REGISTROS e Campos (2)'!J1674),Blocos!A:L,12,0))</f>
        <v/>
      </c>
      <c r="Z1674" s="190" t="str">
        <f>IF(ISNUMBER(Q1675),VLOOKUP(J1674,Blocos!D:G,4,0),"")</f>
        <v/>
      </c>
      <c r="AA1674" s="190" t="str">
        <f>IF(ISNUMBER(Q1674),CONCATENATE("CREATE TABLE ""reg_",LOWER(J1674),""" (""ID"" bigint NOT NULL AUTO_INCREMENT,  ""HASHFILE"" varchar(255) DEFAULT NULL, ""ID_PAI"" bigint NOT NULL,"),IF(Q1674="Campo",CONCATENATE("""",L1674,""" ",VLOOKUP(R1674,Apoio!A:C,3,0)),""))&amp;IF(Z1674="","",CONCATENATE("PRIMARY KEY (""ID""), KEY ""FK_reg_",LOWER(Z1674),"_ID_PAI"" (""ID_PAI""), CONSTRAINT ""FK_reg_",LOWER(Z1674),"_ID_PAI"" FOREIGN KEY (""ID_PAI"") REFERENCES ""reg_",LOWER(Z1674),""" (""ID"")) ENGINE=InnoDB AUTO_INCREMENT=105774 DEFAULT CHARSET=utf8mb4 COLLATE=utf8mb4_0900_ai_ci;"))</f>
        <v/>
      </c>
      <c r="AB1674" s="190" t="str">
        <f t="shared" si="189"/>
        <v/>
      </c>
    </row>
    <row r="1675" spans="10:28" ht="14.5" hidden="1" customHeight="1" x14ac:dyDescent="0.3">
      <c r="J1675" s="187" t="str">
        <f t="shared" si="187"/>
        <v>D197</v>
      </c>
      <c r="K1675" s="218"/>
      <c r="L1675" s="237" t="s">
        <v>1357</v>
      </c>
      <c r="M1675" s="184" t="s">
        <v>1358</v>
      </c>
      <c r="N1675" s="238">
        <v>42005</v>
      </c>
      <c r="O1675" s="238"/>
      <c r="P1675" s="238"/>
      <c r="Q1675" s="192" t="str">
        <f t="shared" si="188"/>
        <v/>
      </c>
      <c r="S1675" s="191" t="str">
        <f t="shared" si="184"/>
        <v/>
      </c>
      <c r="T1675" s="192" t="str">
        <f t="shared" si="185"/>
        <v/>
      </c>
      <c r="U1675" s="192" t="str">
        <f t="shared" si="190"/>
        <v/>
      </c>
      <c r="V1675" s="192" t="str">
        <f t="shared" si="186"/>
        <v/>
      </c>
      <c r="W1675" s="191" t="str">
        <f>IF(Q1675="Campo","@Campos(posicao = "&amp;K1675&amp;", tipo = '"&amp;R1675&amp;"')@Column(name = """&amp;L1675&amp;""")"&amp;IF(R1675="D","@Temporal(TemporalType.DATE)","")&amp;"private "&amp;VLOOKUP(TEXT(R1675,"@"),Apoio!A:B,2,0)&amp;" "&amp;SUBSTITUTE(LOWER(LEFT(L1675,1))&amp;RIGHT(PROPER(L1675),LEN(L1675)-1),"_","")&amp;";",IF(ISNUMBER(Q1675),IF(R1675="R","@Entity@Table(name = ""reg_"&amp;LOWER(J1675)&amp;""")@XmlRootElement","")&amp;VLOOKUP(J1675,Blocos!D:I,6,0)&amp;Apoio!$E$1&amp;Y1675,""))</f>
        <v/>
      </c>
      <c r="X1675" s="190" t="str">
        <f>IF(ISNUMBER(Q1675),COUNTIF(Blocos!G:G,J1675),"")</f>
        <v/>
      </c>
      <c r="Y1675" s="190" t="str">
        <f>IF(OR(X1675=0,X1675=""),"",VLOOKUP(SUMIFS(Blocos!A:A,Blocos!H:H,'EFD REGISTROS e Campos (2)'!X1675,Blocos!G:G,'EFD REGISTROS e Campos (2)'!J1675),Blocos!A:L,12,0))</f>
        <v/>
      </c>
      <c r="Z1675" s="190" t="str">
        <f>IF(ISNUMBER(Q1676),VLOOKUP(J1675,Blocos!D:G,4,0),"")</f>
        <v/>
      </c>
      <c r="AA1675" s="190" t="str">
        <f>IF(ISNUMBER(Q1675),CONCATENATE("CREATE TABLE ""reg_",LOWER(J1675),""" (""ID"" bigint NOT NULL AUTO_INCREMENT,  ""HASHFILE"" varchar(255) DEFAULT NULL, ""ID_PAI"" bigint NOT NULL,"),IF(Q1675="Campo",CONCATENATE("""",L1675,""" ",VLOOKUP(R1675,Apoio!A:C,3,0)),""))&amp;IF(Z1675="","",CONCATENATE("PRIMARY KEY (""ID""), KEY ""FK_reg_",LOWER(Z1675),"_ID_PAI"" (""ID_PAI""), CONSTRAINT ""FK_reg_",LOWER(Z1675),"_ID_PAI"" FOREIGN KEY (""ID_PAI"") REFERENCES ""reg_",LOWER(Z1675),""" (""ID"")) ENGINE=InnoDB AUTO_INCREMENT=105774 DEFAULT CHARSET=utf8mb4 COLLATE=utf8mb4_0900_ai_ci;"))</f>
        <v/>
      </c>
      <c r="AB1675" s="190" t="str">
        <f t="shared" si="189"/>
        <v/>
      </c>
    </row>
    <row r="1676" spans="10:28" ht="14.5" hidden="1" customHeight="1" x14ac:dyDescent="0.3">
      <c r="J1676" s="187" t="str">
        <f t="shared" si="187"/>
        <v>D197</v>
      </c>
      <c r="K1676" s="218"/>
      <c r="L1676" s="237" t="s">
        <v>1359</v>
      </c>
      <c r="M1676" s="184" t="s">
        <v>1360</v>
      </c>
      <c r="N1676" s="238">
        <v>39814</v>
      </c>
      <c r="O1676" s="238"/>
      <c r="P1676" s="238"/>
      <c r="Q1676" s="192" t="str">
        <f t="shared" si="188"/>
        <v/>
      </c>
      <c r="S1676" s="191" t="str">
        <f t="shared" ref="S1676:S1739" si="191">IFERROR(IF(ISNUMBER(Q1676),CONCATENATE("&lt;/registro&gt;
&lt;registro codigo=""",CONCATENATE(B1676,C1676,D1676,E1676,F1676,G1676,H1676),""" perfil=""",A1676,""" nivel=""",Q1676,"""&gt;"),""),"")</f>
        <v/>
      </c>
      <c r="T1676" s="192" t="str">
        <f t="shared" ref="T1676:T1739" si="192">IF(Q1676="Campo",CONCATENATE("&lt;campo posicao=""",K1676,"""&gt;
&lt;coluna&gt;",SUBSTITUTE(L1676," ",""),"&lt;/coluna&gt;
&lt;descricao&gt;",M1676,"&lt;/descricao&gt;
&lt;tipo&gt;",R1676,"&lt;/tipo&gt;
&lt;/campo&gt;"),"")</f>
        <v/>
      </c>
      <c r="U1676" s="192" t="str">
        <f t="shared" si="190"/>
        <v/>
      </c>
      <c r="V1676" s="192" t="str">
        <f t="shared" ref="V1676:V1739" si="193">IF(ISNUMBER(K1676),CONCATENATE("{""Column",K1676+1,""", """,L1676,"""},",""),"")</f>
        <v/>
      </c>
      <c r="W1676" s="191" t="str">
        <f>IF(Q1676="Campo","@Campos(posicao = "&amp;K1676&amp;", tipo = '"&amp;R1676&amp;"')@Column(name = """&amp;L1676&amp;""")"&amp;IF(R1676="D","@Temporal(TemporalType.DATE)","")&amp;"private "&amp;VLOOKUP(TEXT(R1676,"@"),Apoio!A:B,2,0)&amp;" "&amp;SUBSTITUTE(LOWER(LEFT(L1676,1))&amp;RIGHT(PROPER(L1676),LEN(L1676)-1),"_","")&amp;";",IF(ISNUMBER(Q1676),IF(R1676="R","@Entity@Table(name = ""reg_"&amp;LOWER(J1676)&amp;""")@XmlRootElement","")&amp;VLOOKUP(J1676,Blocos!D:I,6,0)&amp;Apoio!$E$1&amp;Y1676,""))</f>
        <v/>
      </c>
      <c r="X1676" s="190" t="str">
        <f>IF(ISNUMBER(Q1676),COUNTIF(Blocos!G:G,J1676),"")</f>
        <v/>
      </c>
      <c r="Y1676" s="190" t="str">
        <f>IF(OR(X1676=0,X1676=""),"",VLOOKUP(SUMIFS(Blocos!A:A,Blocos!H:H,'EFD REGISTROS e Campos (2)'!X1676,Blocos!G:G,'EFD REGISTROS e Campos (2)'!J1676),Blocos!A:L,12,0))</f>
        <v/>
      </c>
      <c r="Z1676" s="190" t="str">
        <f>IF(ISNUMBER(Q1677),VLOOKUP(J1676,Blocos!D:G,4,0),"")</f>
        <v/>
      </c>
      <c r="AA1676" s="190" t="str">
        <f>IF(ISNUMBER(Q1676),CONCATENATE("CREATE TABLE ""reg_",LOWER(J1676),""" (""ID"" bigint NOT NULL AUTO_INCREMENT,  ""HASHFILE"" varchar(255) DEFAULT NULL, ""ID_PAI"" bigint NOT NULL,"),IF(Q1676="Campo",CONCATENATE("""",L1676,""" ",VLOOKUP(R1676,Apoio!A:C,3,0)),""))&amp;IF(Z1676="","",CONCATENATE("PRIMARY KEY (""ID""), KEY ""FK_reg_",LOWER(Z1676),"_ID_PAI"" (""ID_PAI""), CONSTRAINT ""FK_reg_",LOWER(Z1676),"_ID_PAI"" FOREIGN KEY (""ID_PAI"") REFERENCES ""reg_",LOWER(Z1676),""" (""ID"")) ENGINE=InnoDB AUTO_INCREMENT=105774 DEFAULT CHARSET=utf8mb4 COLLATE=utf8mb4_0900_ai_ci;"))</f>
        <v/>
      </c>
      <c r="AB1676" s="190" t="str">
        <f t="shared" si="189"/>
        <v/>
      </c>
    </row>
    <row r="1677" spans="10:28" ht="14.5" hidden="1" customHeight="1" x14ac:dyDescent="0.3">
      <c r="J1677" s="187" t="str">
        <f t="shared" si="187"/>
        <v>D197</v>
      </c>
      <c r="K1677" s="218"/>
      <c r="L1677" s="237" t="s">
        <v>1361</v>
      </c>
      <c r="M1677" s="184" t="s">
        <v>1362</v>
      </c>
      <c r="N1677" s="238">
        <v>43282</v>
      </c>
      <c r="O1677" s="238"/>
      <c r="P1677" s="239"/>
      <c r="Q1677" s="192" t="str">
        <f t="shared" si="188"/>
        <v/>
      </c>
      <c r="S1677" s="191" t="str">
        <f t="shared" si="191"/>
        <v/>
      </c>
      <c r="T1677" s="192" t="str">
        <f t="shared" si="192"/>
        <v/>
      </c>
      <c r="U1677" s="192" t="str">
        <f t="shared" si="190"/>
        <v/>
      </c>
      <c r="V1677" s="192" t="str">
        <f t="shared" si="193"/>
        <v/>
      </c>
      <c r="W1677" s="191" t="str">
        <f>IF(Q1677="Campo","@Campos(posicao = "&amp;K1677&amp;", tipo = '"&amp;R1677&amp;"')@Column(name = """&amp;L1677&amp;""")"&amp;IF(R1677="D","@Temporal(TemporalType.DATE)","")&amp;"private "&amp;VLOOKUP(TEXT(R1677,"@"),Apoio!A:B,2,0)&amp;" "&amp;SUBSTITUTE(LOWER(LEFT(L1677,1))&amp;RIGHT(PROPER(L1677),LEN(L1677)-1),"_","")&amp;";",IF(ISNUMBER(Q1677),IF(R1677="R","@Entity@Table(name = ""reg_"&amp;LOWER(J1677)&amp;""")@XmlRootElement","")&amp;VLOOKUP(J1677,Blocos!D:I,6,0)&amp;Apoio!$E$1&amp;Y1677,""))</f>
        <v/>
      </c>
      <c r="X1677" s="190" t="str">
        <f>IF(ISNUMBER(Q1677),COUNTIF(Blocos!G:G,J1677),"")</f>
        <v/>
      </c>
      <c r="Y1677" s="190" t="str">
        <f>IF(OR(X1677=0,X1677=""),"",VLOOKUP(SUMIFS(Blocos!A:A,Blocos!H:H,'EFD REGISTROS e Campos (2)'!X1677,Blocos!G:G,'EFD REGISTROS e Campos (2)'!J1677),Blocos!A:L,12,0))</f>
        <v/>
      </c>
      <c r="Z1677" s="190" t="str">
        <f>IF(ISNUMBER(Q1678),VLOOKUP(J1677,Blocos!D:G,4,0),"")</f>
        <v/>
      </c>
      <c r="AA1677" s="190" t="str">
        <f>IF(ISNUMBER(Q1677),CONCATENATE("CREATE TABLE ""reg_",LOWER(J1677),""" (""ID"" bigint NOT NULL AUTO_INCREMENT,  ""HASHFILE"" varchar(255) DEFAULT NULL, ""ID_PAI"" bigint NOT NULL,"),IF(Q1677="Campo",CONCATENATE("""",L1677,""" ",VLOOKUP(R1677,Apoio!A:C,3,0)),""))&amp;IF(Z1677="","",CONCATENATE("PRIMARY KEY (""ID""), KEY ""FK_reg_",LOWER(Z1677),"_ID_PAI"" (""ID_PAI""), CONSTRAINT ""FK_reg_",LOWER(Z1677),"_ID_PAI"" FOREIGN KEY (""ID_PAI"") REFERENCES ""reg_",LOWER(Z1677),""" (""ID"")) ENGINE=InnoDB AUTO_INCREMENT=105774 DEFAULT CHARSET=utf8mb4 COLLATE=utf8mb4_0900_ai_ci;"))</f>
        <v/>
      </c>
      <c r="AB1677" s="190" t="str">
        <f t="shared" si="189"/>
        <v/>
      </c>
    </row>
    <row r="1678" spans="10:28" ht="14.5" hidden="1" customHeight="1" x14ac:dyDescent="0.3">
      <c r="J1678" s="187" t="str">
        <f t="shared" si="187"/>
        <v>D197</v>
      </c>
      <c r="K1678" s="218"/>
      <c r="L1678" s="237" t="s">
        <v>1363</v>
      </c>
      <c r="M1678" s="184" t="s">
        <v>1364</v>
      </c>
      <c r="N1678" s="238">
        <v>40909</v>
      </c>
      <c r="O1678" s="238"/>
      <c r="P1678" s="238"/>
      <c r="Q1678" s="192" t="str">
        <f t="shared" si="188"/>
        <v/>
      </c>
      <c r="S1678" s="191" t="str">
        <f t="shared" si="191"/>
        <v/>
      </c>
      <c r="T1678" s="192" t="str">
        <f t="shared" si="192"/>
        <v/>
      </c>
      <c r="U1678" s="192" t="str">
        <f t="shared" si="190"/>
        <v/>
      </c>
      <c r="V1678" s="192" t="str">
        <f t="shared" si="193"/>
        <v/>
      </c>
      <c r="W1678" s="191" t="str">
        <f>IF(Q1678="Campo","@Campos(posicao = "&amp;K1678&amp;", tipo = '"&amp;R1678&amp;"')@Column(name = """&amp;L1678&amp;""")"&amp;IF(R1678="D","@Temporal(TemporalType.DATE)","")&amp;"private "&amp;VLOOKUP(TEXT(R1678,"@"),Apoio!A:B,2,0)&amp;" "&amp;SUBSTITUTE(LOWER(LEFT(L1678,1))&amp;RIGHT(PROPER(L1678),LEN(L1678)-1),"_","")&amp;";",IF(ISNUMBER(Q1678),IF(R1678="R","@Entity@Table(name = ""reg_"&amp;LOWER(J1678)&amp;""")@XmlRootElement","")&amp;VLOOKUP(J1678,Blocos!D:I,6,0)&amp;Apoio!$E$1&amp;Y1678,""))</f>
        <v/>
      </c>
      <c r="X1678" s="190" t="str">
        <f>IF(ISNUMBER(Q1678),COUNTIF(Blocos!G:G,J1678),"")</f>
        <v/>
      </c>
      <c r="Y1678" s="190" t="str">
        <f>IF(OR(X1678=0,X1678=""),"",VLOOKUP(SUMIFS(Blocos!A:A,Blocos!H:H,'EFD REGISTROS e Campos (2)'!X1678,Blocos!G:G,'EFD REGISTROS e Campos (2)'!J1678),Blocos!A:L,12,0))</f>
        <v/>
      </c>
      <c r="Z1678" s="190" t="str">
        <f>IF(ISNUMBER(Q1679),VLOOKUP(J1678,Blocos!D:G,4,0),"")</f>
        <v/>
      </c>
      <c r="AA1678" s="190" t="str">
        <f>IF(ISNUMBER(Q1678),CONCATENATE("CREATE TABLE ""reg_",LOWER(J1678),""" (""ID"" bigint NOT NULL AUTO_INCREMENT,  ""HASHFILE"" varchar(255) DEFAULT NULL, ""ID_PAI"" bigint NOT NULL,"),IF(Q1678="Campo",CONCATENATE("""",L1678,""" ",VLOOKUP(R1678,Apoio!A:C,3,0)),""))&amp;IF(Z1678="","",CONCATENATE("PRIMARY KEY (""ID""), KEY ""FK_reg_",LOWER(Z1678),"_ID_PAI"" (""ID_PAI""), CONSTRAINT ""FK_reg_",LOWER(Z1678),"_ID_PAI"" FOREIGN KEY (""ID_PAI"") REFERENCES ""reg_",LOWER(Z1678),""" (""ID"")) ENGINE=InnoDB AUTO_INCREMENT=105774 DEFAULT CHARSET=utf8mb4 COLLATE=utf8mb4_0900_ai_ci;"))</f>
        <v/>
      </c>
      <c r="AB1678" s="190" t="str">
        <f t="shared" si="189"/>
        <v/>
      </c>
    </row>
    <row r="1679" spans="10:28" ht="14.5" hidden="1" customHeight="1" x14ac:dyDescent="0.3">
      <c r="J1679" s="187" t="str">
        <f t="shared" si="187"/>
        <v>D197</v>
      </c>
      <c r="K1679" s="218"/>
      <c r="L1679" s="237" t="s">
        <v>1365</v>
      </c>
      <c r="M1679" s="184" t="s">
        <v>1366</v>
      </c>
      <c r="N1679" s="238">
        <v>41852</v>
      </c>
      <c r="O1679" s="238"/>
      <c r="P1679" s="238"/>
      <c r="Q1679" s="192" t="str">
        <f t="shared" si="188"/>
        <v/>
      </c>
      <c r="S1679" s="191" t="str">
        <f t="shared" si="191"/>
        <v/>
      </c>
      <c r="T1679" s="192" t="str">
        <f t="shared" si="192"/>
        <v/>
      </c>
      <c r="U1679" s="192" t="str">
        <f t="shared" si="190"/>
        <v/>
      </c>
      <c r="V1679" s="192" t="str">
        <f t="shared" si="193"/>
        <v/>
      </c>
      <c r="W1679" s="191" t="str">
        <f>IF(Q1679="Campo","@Campos(posicao = "&amp;K1679&amp;", tipo = '"&amp;R1679&amp;"')@Column(name = """&amp;L1679&amp;""")"&amp;IF(R1679="D","@Temporal(TemporalType.DATE)","")&amp;"private "&amp;VLOOKUP(TEXT(R1679,"@"),Apoio!A:B,2,0)&amp;" "&amp;SUBSTITUTE(LOWER(LEFT(L1679,1))&amp;RIGHT(PROPER(L1679),LEN(L1679)-1),"_","")&amp;";",IF(ISNUMBER(Q1679),IF(R1679="R","@Entity@Table(name = ""reg_"&amp;LOWER(J1679)&amp;""")@XmlRootElement","")&amp;VLOOKUP(J1679,Blocos!D:I,6,0)&amp;Apoio!$E$1&amp;Y1679,""))</f>
        <v/>
      </c>
      <c r="X1679" s="190" t="str">
        <f>IF(ISNUMBER(Q1679),COUNTIF(Blocos!G:G,J1679),"")</f>
        <v/>
      </c>
      <c r="Y1679" s="190" t="str">
        <f>IF(OR(X1679=0,X1679=""),"",VLOOKUP(SUMIFS(Blocos!A:A,Blocos!H:H,'EFD REGISTROS e Campos (2)'!X1679,Blocos!G:G,'EFD REGISTROS e Campos (2)'!J1679),Blocos!A:L,12,0))</f>
        <v/>
      </c>
      <c r="Z1679" s="190" t="str">
        <f>IF(ISNUMBER(Q1680),VLOOKUP(J1679,Blocos!D:G,4,0),"")</f>
        <v/>
      </c>
      <c r="AA1679" s="190" t="str">
        <f>IF(ISNUMBER(Q1679),CONCATENATE("CREATE TABLE ""reg_",LOWER(J1679),""" (""ID"" bigint NOT NULL AUTO_INCREMENT,  ""HASHFILE"" varchar(255) DEFAULT NULL, ""ID_PAI"" bigint NOT NULL,"),IF(Q1679="Campo",CONCATENATE("""",L1679,""" ",VLOOKUP(R1679,Apoio!A:C,3,0)),""))&amp;IF(Z1679="","",CONCATENATE("PRIMARY KEY (""ID""), KEY ""FK_reg_",LOWER(Z1679),"_ID_PAI"" (""ID_PAI""), CONSTRAINT ""FK_reg_",LOWER(Z1679),"_ID_PAI"" FOREIGN KEY (""ID_PAI"") REFERENCES ""reg_",LOWER(Z1679),""" (""ID"")) ENGINE=InnoDB AUTO_INCREMENT=105774 DEFAULT CHARSET=utf8mb4 COLLATE=utf8mb4_0900_ai_ci;"))</f>
        <v/>
      </c>
      <c r="AB1679" s="190" t="str">
        <f t="shared" si="189"/>
        <v/>
      </c>
    </row>
    <row r="1680" spans="10:28" ht="14.5" hidden="1" customHeight="1" x14ac:dyDescent="0.3">
      <c r="J1680" s="187" t="str">
        <f t="shared" si="187"/>
        <v>D197</v>
      </c>
      <c r="K1680" s="218"/>
      <c r="L1680" s="237" t="s">
        <v>1367</v>
      </c>
      <c r="M1680" s="184" t="s">
        <v>1368</v>
      </c>
      <c r="N1680" s="238">
        <v>41852</v>
      </c>
      <c r="O1680" s="238"/>
      <c r="P1680" s="238"/>
      <c r="Q1680" s="192" t="str">
        <f t="shared" si="188"/>
        <v/>
      </c>
      <c r="S1680" s="191" t="str">
        <f t="shared" si="191"/>
        <v/>
      </c>
      <c r="T1680" s="192" t="str">
        <f t="shared" si="192"/>
        <v/>
      </c>
      <c r="U1680" s="192" t="str">
        <f t="shared" si="190"/>
        <v/>
      </c>
      <c r="V1680" s="192" t="str">
        <f t="shared" si="193"/>
        <v/>
      </c>
      <c r="W1680" s="191" t="str">
        <f>IF(Q1680="Campo","@Campos(posicao = "&amp;K1680&amp;", tipo = '"&amp;R1680&amp;"')@Column(name = """&amp;L1680&amp;""")"&amp;IF(R1680="D","@Temporal(TemporalType.DATE)","")&amp;"private "&amp;VLOOKUP(TEXT(R1680,"@"),Apoio!A:B,2,0)&amp;" "&amp;SUBSTITUTE(LOWER(LEFT(L1680,1))&amp;RIGHT(PROPER(L1680),LEN(L1680)-1),"_","")&amp;";",IF(ISNUMBER(Q1680),IF(R1680="R","@Entity@Table(name = ""reg_"&amp;LOWER(J1680)&amp;""")@XmlRootElement","")&amp;VLOOKUP(J1680,Blocos!D:I,6,0)&amp;Apoio!$E$1&amp;Y1680,""))</f>
        <v/>
      </c>
      <c r="X1680" s="190" t="str">
        <f>IF(ISNUMBER(Q1680),COUNTIF(Blocos!G:G,J1680),"")</f>
        <v/>
      </c>
      <c r="Y1680" s="190" t="str">
        <f>IF(OR(X1680=0,X1680=""),"",VLOOKUP(SUMIFS(Blocos!A:A,Blocos!H:H,'EFD REGISTROS e Campos (2)'!X1680,Blocos!G:G,'EFD REGISTROS e Campos (2)'!J1680),Blocos!A:L,12,0))</f>
        <v/>
      </c>
      <c r="Z1680" s="190" t="str">
        <f>IF(ISNUMBER(Q1681),VLOOKUP(J1680,Blocos!D:G,4,0),"")</f>
        <v/>
      </c>
      <c r="AA1680" s="190" t="str">
        <f>IF(ISNUMBER(Q1680),CONCATENATE("CREATE TABLE ""reg_",LOWER(J1680),""" (""ID"" bigint NOT NULL AUTO_INCREMENT,  ""HASHFILE"" varchar(255) DEFAULT NULL, ""ID_PAI"" bigint NOT NULL,"),IF(Q1680="Campo",CONCATENATE("""",L1680,""" ",VLOOKUP(R1680,Apoio!A:C,3,0)),""))&amp;IF(Z1680="","",CONCATENATE("PRIMARY KEY (""ID""), KEY ""FK_reg_",LOWER(Z1680),"_ID_PAI"" (""ID_PAI""), CONSTRAINT ""FK_reg_",LOWER(Z1680),"_ID_PAI"" FOREIGN KEY (""ID_PAI"") REFERENCES ""reg_",LOWER(Z1680),""" (""ID"")) ENGINE=InnoDB AUTO_INCREMENT=105774 DEFAULT CHARSET=utf8mb4 COLLATE=utf8mb4_0900_ai_ci;"))</f>
        <v/>
      </c>
      <c r="AB1680" s="190" t="str">
        <f t="shared" si="189"/>
        <v/>
      </c>
    </row>
    <row r="1681" spans="10:28" ht="14.5" hidden="1" customHeight="1" x14ac:dyDescent="0.3">
      <c r="J1681" s="187" t="str">
        <f t="shared" si="187"/>
        <v>D197</v>
      </c>
      <c r="K1681" s="218"/>
      <c r="L1681" s="237" t="s">
        <v>1369</v>
      </c>
      <c r="M1681" s="184" t="s">
        <v>1370</v>
      </c>
      <c r="N1681" s="238">
        <v>42186</v>
      </c>
      <c r="O1681" s="238"/>
      <c r="P1681" s="238"/>
      <c r="Q1681" s="192" t="str">
        <f t="shared" si="188"/>
        <v/>
      </c>
      <c r="S1681" s="191" t="str">
        <f t="shared" si="191"/>
        <v/>
      </c>
      <c r="T1681" s="192" t="str">
        <f t="shared" si="192"/>
        <v/>
      </c>
      <c r="U1681" s="192" t="str">
        <f t="shared" si="190"/>
        <v/>
      </c>
      <c r="V1681" s="192" t="str">
        <f t="shared" si="193"/>
        <v/>
      </c>
      <c r="W1681" s="191" t="str">
        <f>IF(Q1681="Campo","@Campos(posicao = "&amp;K1681&amp;", tipo = '"&amp;R1681&amp;"')@Column(name = """&amp;L1681&amp;""")"&amp;IF(R1681="D","@Temporal(TemporalType.DATE)","")&amp;"private "&amp;VLOOKUP(TEXT(R1681,"@"),Apoio!A:B,2,0)&amp;" "&amp;SUBSTITUTE(LOWER(LEFT(L1681,1))&amp;RIGHT(PROPER(L1681),LEN(L1681)-1),"_","")&amp;";",IF(ISNUMBER(Q1681),IF(R1681="R","@Entity@Table(name = ""reg_"&amp;LOWER(J1681)&amp;""")@XmlRootElement","")&amp;VLOOKUP(J1681,Blocos!D:I,6,0)&amp;Apoio!$E$1&amp;Y1681,""))</f>
        <v/>
      </c>
      <c r="X1681" s="190" t="str">
        <f>IF(ISNUMBER(Q1681),COUNTIF(Blocos!G:G,J1681),"")</f>
        <v/>
      </c>
      <c r="Y1681" s="190" t="str">
        <f>IF(OR(X1681=0,X1681=""),"",VLOOKUP(SUMIFS(Blocos!A:A,Blocos!H:H,'EFD REGISTROS e Campos (2)'!X1681,Blocos!G:G,'EFD REGISTROS e Campos (2)'!J1681),Blocos!A:L,12,0))</f>
        <v/>
      </c>
      <c r="Z1681" s="190" t="str">
        <f>IF(ISNUMBER(Q1682),VLOOKUP(J1681,Blocos!D:G,4,0),"")</f>
        <v/>
      </c>
      <c r="AA1681" s="190" t="str">
        <f>IF(ISNUMBER(Q1681),CONCATENATE("CREATE TABLE ""reg_",LOWER(J1681),""" (""ID"" bigint NOT NULL AUTO_INCREMENT,  ""HASHFILE"" varchar(255) DEFAULT NULL, ""ID_PAI"" bigint NOT NULL,"),IF(Q1681="Campo",CONCATENATE("""",L1681,""" ",VLOOKUP(R1681,Apoio!A:C,3,0)),""))&amp;IF(Z1681="","",CONCATENATE("PRIMARY KEY (""ID""), KEY ""FK_reg_",LOWER(Z1681),"_ID_PAI"" (""ID_PAI""), CONSTRAINT ""FK_reg_",LOWER(Z1681),"_ID_PAI"" FOREIGN KEY (""ID_PAI"") REFERENCES ""reg_",LOWER(Z1681),""" (""ID"")) ENGINE=InnoDB AUTO_INCREMENT=105774 DEFAULT CHARSET=utf8mb4 COLLATE=utf8mb4_0900_ai_ci;"))</f>
        <v/>
      </c>
      <c r="AB1681" s="190" t="str">
        <f t="shared" si="189"/>
        <v/>
      </c>
    </row>
    <row r="1682" spans="10:28" ht="14.5" hidden="1" customHeight="1" x14ac:dyDescent="0.3">
      <c r="J1682" s="187" t="str">
        <f t="shared" si="187"/>
        <v>D197</v>
      </c>
      <c r="K1682" s="218"/>
      <c r="L1682" s="237" t="s">
        <v>1371</v>
      </c>
      <c r="M1682" s="184" t="s">
        <v>1372</v>
      </c>
      <c r="N1682" s="238">
        <v>43282</v>
      </c>
      <c r="O1682" s="238"/>
      <c r="P1682" s="239"/>
      <c r="Q1682" s="192" t="str">
        <f t="shared" si="188"/>
        <v/>
      </c>
      <c r="S1682" s="191" t="str">
        <f t="shared" si="191"/>
        <v/>
      </c>
      <c r="T1682" s="192" t="str">
        <f t="shared" si="192"/>
        <v/>
      </c>
      <c r="U1682" s="192" t="str">
        <f t="shared" si="190"/>
        <v/>
      </c>
      <c r="V1682" s="192" t="str">
        <f t="shared" si="193"/>
        <v/>
      </c>
      <c r="W1682" s="191" t="str">
        <f>IF(Q1682="Campo","@Campos(posicao = "&amp;K1682&amp;", tipo = '"&amp;R1682&amp;"')@Column(name = """&amp;L1682&amp;""")"&amp;IF(R1682="D","@Temporal(TemporalType.DATE)","")&amp;"private "&amp;VLOOKUP(TEXT(R1682,"@"),Apoio!A:B,2,0)&amp;" "&amp;SUBSTITUTE(LOWER(LEFT(L1682,1))&amp;RIGHT(PROPER(L1682),LEN(L1682)-1),"_","")&amp;";",IF(ISNUMBER(Q1682),IF(R1682="R","@Entity@Table(name = ""reg_"&amp;LOWER(J1682)&amp;""")@XmlRootElement","")&amp;VLOOKUP(J1682,Blocos!D:I,6,0)&amp;Apoio!$E$1&amp;Y1682,""))</f>
        <v/>
      </c>
      <c r="X1682" s="190" t="str">
        <f>IF(ISNUMBER(Q1682),COUNTIF(Blocos!G:G,J1682),"")</f>
        <v/>
      </c>
      <c r="Y1682" s="190" t="str">
        <f>IF(OR(X1682=0,X1682=""),"",VLOOKUP(SUMIFS(Blocos!A:A,Blocos!H:H,'EFD REGISTROS e Campos (2)'!X1682,Blocos!G:G,'EFD REGISTROS e Campos (2)'!J1682),Blocos!A:L,12,0))</f>
        <v/>
      </c>
      <c r="Z1682" s="190" t="str">
        <f>IF(ISNUMBER(Q1683),VLOOKUP(J1682,Blocos!D:G,4,0),"")</f>
        <v/>
      </c>
      <c r="AA1682" s="190" t="str">
        <f>IF(ISNUMBER(Q1682),CONCATENATE("CREATE TABLE ""reg_",LOWER(J1682),""" (""ID"" bigint NOT NULL AUTO_INCREMENT,  ""HASHFILE"" varchar(255) DEFAULT NULL, ""ID_PAI"" bigint NOT NULL,"),IF(Q1682="Campo",CONCATENATE("""",L1682,""" ",VLOOKUP(R1682,Apoio!A:C,3,0)),""))&amp;IF(Z1682="","",CONCATENATE("PRIMARY KEY (""ID""), KEY ""FK_reg_",LOWER(Z1682),"_ID_PAI"" (""ID_PAI""), CONSTRAINT ""FK_reg_",LOWER(Z1682),"_ID_PAI"" FOREIGN KEY (""ID_PAI"") REFERENCES ""reg_",LOWER(Z1682),""" (""ID"")) ENGINE=InnoDB AUTO_INCREMENT=105774 DEFAULT CHARSET=utf8mb4 COLLATE=utf8mb4_0900_ai_ci;"))</f>
        <v/>
      </c>
      <c r="AB1682" s="190" t="str">
        <f t="shared" si="189"/>
        <v/>
      </c>
    </row>
    <row r="1683" spans="10:28" ht="14.5" hidden="1" customHeight="1" x14ac:dyDescent="0.3">
      <c r="J1683" s="187" t="str">
        <f t="shared" si="187"/>
        <v>D197</v>
      </c>
      <c r="K1683" s="218"/>
      <c r="L1683" s="237" t="s">
        <v>1373</v>
      </c>
      <c r="M1683" s="184" t="s">
        <v>1374</v>
      </c>
      <c r="N1683" s="238">
        <v>39814</v>
      </c>
      <c r="O1683" s="238"/>
      <c r="P1683" s="238"/>
      <c r="Q1683" s="192" t="str">
        <f t="shared" si="188"/>
        <v/>
      </c>
      <c r="S1683" s="191" t="str">
        <f t="shared" si="191"/>
        <v/>
      </c>
      <c r="T1683" s="192" t="str">
        <f t="shared" si="192"/>
        <v/>
      </c>
      <c r="U1683" s="192" t="str">
        <f t="shared" si="190"/>
        <v/>
      </c>
      <c r="V1683" s="192" t="str">
        <f t="shared" si="193"/>
        <v/>
      </c>
      <c r="W1683" s="191" t="str">
        <f>IF(Q1683="Campo","@Campos(posicao = "&amp;K1683&amp;", tipo = '"&amp;R1683&amp;"')@Column(name = """&amp;L1683&amp;""")"&amp;IF(R1683="D","@Temporal(TemporalType.DATE)","")&amp;"private "&amp;VLOOKUP(TEXT(R1683,"@"),Apoio!A:B,2,0)&amp;" "&amp;SUBSTITUTE(LOWER(LEFT(L1683,1))&amp;RIGHT(PROPER(L1683),LEN(L1683)-1),"_","")&amp;";",IF(ISNUMBER(Q1683),IF(R1683="R","@Entity@Table(name = ""reg_"&amp;LOWER(J1683)&amp;""")@XmlRootElement","")&amp;VLOOKUP(J1683,Blocos!D:I,6,0)&amp;Apoio!$E$1&amp;Y1683,""))</f>
        <v/>
      </c>
      <c r="X1683" s="190" t="str">
        <f>IF(ISNUMBER(Q1683),COUNTIF(Blocos!G:G,J1683),"")</f>
        <v/>
      </c>
      <c r="Y1683" s="190" t="str">
        <f>IF(OR(X1683=0,X1683=""),"",VLOOKUP(SUMIFS(Blocos!A:A,Blocos!H:H,'EFD REGISTROS e Campos (2)'!X1683,Blocos!G:G,'EFD REGISTROS e Campos (2)'!J1683),Blocos!A:L,12,0))</f>
        <v/>
      </c>
      <c r="Z1683" s="190" t="str">
        <f>IF(ISNUMBER(Q1684),VLOOKUP(J1683,Blocos!D:G,4,0),"")</f>
        <v/>
      </c>
      <c r="AA1683" s="190" t="str">
        <f>IF(ISNUMBER(Q1683),CONCATENATE("CREATE TABLE ""reg_",LOWER(J1683),""" (""ID"" bigint NOT NULL AUTO_INCREMENT,  ""HASHFILE"" varchar(255) DEFAULT NULL, ""ID_PAI"" bigint NOT NULL,"),IF(Q1683="Campo",CONCATENATE("""",L1683,""" ",VLOOKUP(R1683,Apoio!A:C,3,0)),""))&amp;IF(Z1683="","",CONCATENATE("PRIMARY KEY (""ID""), KEY ""FK_reg_",LOWER(Z1683),"_ID_PAI"" (""ID_PAI""), CONSTRAINT ""FK_reg_",LOWER(Z1683),"_ID_PAI"" FOREIGN KEY (""ID_PAI"") REFERENCES ""reg_",LOWER(Z1683),""" (""ID"")) ENGINE=InnoDB AUTO_INCREMENT=105774 DEFAULT CHARSET=utf8mb4 COLLATE=utf8mb4_0900_ai_ci;"))</f>
        <v/>
      </c>
      <c r="AB1683" s="190" t="str">
        <f t="shared" si="189"/>
        <v/>
      </c>
    </row>
    <row r="1684" spans="10:28" ht="14.5" hidden="1" customHeight="1" x14ac:dyDescent="0.3">
      <c r="J1684" s="187" t="str">
        <f t="shared" si="187"/>
        <v>D197</v>
      </c>
      <c r="K1684" s="218"/>
      <c r="L1684" s="237" t="s">
        <v>1375</v>
      </c>
      <c r="M1684" s="184" t="s">
        <v>1376</v>
      </c>
      <c r="N1684" s="238">
        <v>42278</v>
      </c>
      <c r="O1684" s="238"/>
      <c r="P1684" s="238"/>
      <c r="Q1684" s="192" t="str">
        <f t="shared" si="188"/>
        <v/>
      </c>
      <c r="S1684" s="191" t="str">
        <f t="shared" si="191"/>
        <v/>
      </c>
      <c r="T1684" s="192" t="str">
        <f t="shared" si="192"/>
        <v/>
      </c>
      <c r="U1684" s="192" t="str">
        <f t="shared" si="190"/>
        <v/>
      </c>
      <c r="V1684" s="192" t="str">
        <f t="shared" si="193"/>
        <v/>
      </c>
      <c r="W1684" s="191" t="str">
        <f>IF(Q1684="Campo","@Campos(posicao = "&amp;K1684&amp;", tipo = '"&amp;R1684&amp;"')@Column(name = """&amp;L1684&amp;""")"&amp;IF(R1684="D","@Temporal(TemporalType.DATE)","")&amp;"private "&amp;VLOOKUP(TEXT(R1684,"@"),Apoio!A:B,2,0)&amp;" "&amp;SUBSTITUTE(LOWER(LEFT(L1684,1))&amp;RIGHT(PROPER(L1684),LEN(L1684)-1),"_","")&amp;";",IF(ISNUMBER(Q1684),IF(R1684="R","@Entity@Table(name = ""reg_"&amp;LOWER(J1684)&amp;""")@XmlRootElement","")&amp;VLOOKUP(J1684,Blocos!D:I,6,0)&amp;Apoio!$E$1&amp;Y1684,""))</f>
        <v/>
      </c>
      <c r="X1684" s="190" t="str">
        <f>IF(ISNUMBER(Q1684),COUNTIF(Blocos!G:G,J1684),"")</f>
        <v/>
      </c>
      <c r="Y1684" s="190" t="str">
        <f>IF(OR(X1684=0,X1684=""),"",VLOOKUP(SUMIFS(Blocos!A:A,Blocos!H:H,'EFD REGISTROS e Campos (2)'!X1684,Blocos!G:G,'EFD REGISTROS e Campos (2)'!J1684),Blocos!A:L,12,0))</f>
        <v/>
      </c>
      <c r="Z1684" s="190" t="str">
        <f>IF(ISNUMBER(Q1685),VLOOKUP(J1684,Blocos!D:G,4,0),"")</f>
        <v/>
      </c>
      <c r="AA1684" s="190" t="str">
        <f>IF(ISNUMBER(Q1684),CONCATENATE("CREATE TABLE ""reg_",LOWER(J1684),""" (""ID"" bigint NOT NULL AUTO_INCREMENT,  ""HASHFILE"" varchar(255) DEFAULT NULL, ""ID_PAI"" bigint NOT NULL,"),IF(Q1684="Campo",CONCATENATE("""",L1684,""" ",VLOOKUP(R1684,Apoio!A:C,3,0)),""))&amp;IF(Z1684="","",CONCATENATE("PRIMARY KEY (""ID""), KEY ""FK_reg_",LOWER(Z1684),"_ID_PAI"" (""ID_PAI""), CONSTRAINT ""FK_reg_",LOWER(Z1684),"_ID_PAI"" FOREIGN KEY (""ID_PAI"") REFERENCES ""reg_",LOWER(Z1684),""" (""ID"")) ENGINE=InnoDB AUTO_INCREMENT=105774 DEFAULT CHARSET=utf8mb4 COLLATE=utf8mb4_0900_ai_ci;"))</f>
        <v/>
      </c>
      <c r="AB1684" s="190" t="str">
        <f t="shared" si="189"/>
        <v/>
      </c>
    </row>
    <row r="1685" spans="10:28" ht="14.5" hidden="1" customHeight="1" x14ac:dyDescent="0.3">
      <c r="J1685" s="187" t="str">
        <f t="shared" si="187"/>
        <v>D197</v>
      </c>
      <c r="K1685" s="218"/>
      <c r="L1685" s="237" t="s">
        <v>1377</v>
      </c>
      <c r="M1685" s="184" t="s">
        <v>1378</v>
      </c>
      <c r="N1685" s="238">
        <v>39814</v>
      </c>
      <c r="O1685" s="238"/>
      <c r="P1685" s="238"/>
      <c r="Q1685" s="192" t="str">
        <f t="shared" si="188"/>
        <v/>
      </c>
      <c r="S1685" s="191" t="str">
        <f t="shared" si="191"/>
        <v/>
      </c>
      <c r="T1685" s="192" t="str">
        <f t="shared" si="192"/>
        <v/>
      </c>
      <c r="U1685" s="192" t="str">
        <f t="shared" si="190"/>
        <v/>
      </c>
      <c r="V1685" s="192" t="str">
        <f t="shared" si="193"/>
        <v/>
      </c>
      <c r="W1685" s="191" t="str">
        <f>IF(Q1685="Campo","@Campos(posicao = "&amp;K1685&amp;", tipo = '"&amp;R1685&amp;"')@Column(name = """&amp;L1685&amp;""")"&amp;IF(R1685="D","@Temporal(TemporalType.DATE)","")&amp;"private "&amp;VLOOKUP(TEXT(R1685,"@"),Apoio!A:B,2,0)&amp;" "&amp;SUBSTITUTE(LOWER(LEFT(L1685,1))&amp;RIGHT(PROPER(L1685),LEN(L1685)-1),"_","")&amp;";",IF(ISNUMBER(Q1685),IF(R1685="R","@Entity@Table(name = ""reg_"&amp;LOWER(J1685)&amp;""")@XmlRootElement","")&amp;VLOOKUP(J1685,Blocos!D:I,6,0)&amp;Apoio!$E$1&amp;Y1685,""))</f>
        <v/>
      </c>
      <c r="X1685" s="190" t="str">
        <f>IF(ISNUMBER(Q1685),COUNTIF(Blocos!G:G,J1685),"")</f>
        <v/>
      </c>
      <c r="Y1685" s="190" t="str">
        <f>IF(OR(X1685=0,X1685=""),"",VLOOKUP(SUMIFS(Blocos!A:A,Blocos!H:H,'EFD REGISTROS e Campos (2)'!X1685,Blocos!G:G,'EFD REGISTROS e Campos (2)'!J1685),Blocos!A:L,12,0))</f>
        <v/>
      </c>
      <c r="Z1685" s="190" t="str">
        <f>IF(ISNUMBER(Q1686),VLOOKUP(J1685,Blocos!D:G,4,0),"")</f>
        <v/>
      </c>
      <c r="AA1685" s="190" t="str">
        <f>IF(ISNUMBER(Q1685),CONCATENATE("CREATE TABLE ""reg_",LOWER(J1685),""" (""ID"" bigint NOT NULL AUTO_INCREMENT,  ""HASHFILE"" varchar(255) DEFAULT NULL, ""ID_PAI"" bigint NOT NULL,"),IF(Q1685="Campo",CONCATENATE("""",L1685,""" ",VLOOKUP(R1685,Apoio!A:C,3,0)),""))&amp;IF(Z1685="","",CONCATENATE("PRIMARY KEY (""ID""), KEY ""FK_reg_",LOWER(Z1685),"_ID_PAI"" (""ID_PAI""), CONSTRAINT ""FK_reg_",LOWER(Z1685),"_ID_PAI"" FOREIGN KEY (""ID_PAI"") REFERENCES ""reg_",LOWER(Z1685),""" (""ID"")) ENGINE=InnoDB AUTO_INCREMENT=105774 DEFAULT CHARSET=utf8mb4 COLLATE=utf8mb4_0900_ai_ci;"))</f>
        <v/>
      </c>
      <c r="AB1685" s="190" t="str">
        <f t="shared" si="189"/>
        <v/>
      </c>
    </row>
    <row r="1686" spans="10:28" ht="14.5" hidden="1" customHeight="1" x14ac:dyDescent="0.3">
      <c r="J1686" s="187" t="str">
        <f t="shared" si="187"/>
        <v>D197</v>
      </c>
      <c r="K1686" s="218"/>
      <c r="L1686" s="237" t="s">
        <v>1379</v>
      </c>
      <c r="M1686" s="184" t="s">
        <v>1380</v>
      </c>
      <c r="N1686" s="238">
        <v>43282</v>
      </c>
      <c r="O1686" s="238"/>
      <c r="P1686" s="239"/>
      <c r="Q1686" s="192" t="str">
        <f t="shared" si="188"/>
        <v/>
      </c>
      <c r="S1686" s="191" t="str">
        <f t="shared" si="191"/>
        <v/>
      </c>
      <c r="T1686" s="192" t="str">
        <f t="shared" si="192"/>
        <v/>
      </c>
      <c r="U1686" s="192" t="str">
        <f t="shared" si="190"/>
        <v/>
      </c>
      <c r="V1686" s="192" t="str">
        <f t="shared" si="193"/>
        <v/>
      </c>
      <c r="W1686" s="191" t="str">
        <f>IF(Q1686="Campo","@Campos(posicao = "&amp;K1686&amp;", tipo = '"&amp;R1686&amp;"')@Column(name = """&amp;L1686&amp;""")"&amp;IF(R1686="D","@Temporal(TemporalType.DATE)","")&amp;"private "&amp;VLOOKUP(TEXT(R1686,"@"),Apoio!A:B,2,0)&amp;" "&amp;SUBSTITUTE(LOWER(LEFT(L1686,1))&amp;RIGHT(PROPER(L1686),LEN(L1686)-1),"_","")&amp;";",IF(ISNUMBER(Q1686),IF(R1686="R","@Entity@Table(name = ""reg_"&amp;LOWER(J1686)&amp;""")@XmlRootElement","")&amp;VLOOKUP(J1686,Blocos!D:I,6,0)&amp;Apoio!$E$1&amp;Y1686,""))</f>
        <v/>
      </c>
      <c r="X1686" s="190" t="str">
        <f>IF(ISNUMBER(Q1686),COUNTIF(Blocos!G:G,J1686),"")</f>
        <v/>
      </c>
      <c r="Y1686" s="190" t="str">
        <f>IF(OR(X1686=0,X1686=""),"",VLOOKUP(SUMIFS(Blocos!A:A,Blocos!H:H,'EFD REGISTROS e Campos (2)'!X1686,Blocos!G:G,'EFD REGISTROS e Campos (2)'!J1686),Blocos!A:L,12,0))</f>
        <v/>
      </c>
      <c r="Z1686" s="190" t="str">
        <f>IF(ISNUMBER(Q1687),VLOOKUP(J1686,Blocos!D:G,4,0),"")</f>
        <v/>
      </c>
      <c r="AA1686" s="190" t="str">
        <f>IF(ISNUMBER(Q1686),CONCATENATE("CREATE TABLE ""reg_",LOWER(J1686),""" (""ID"" bigint NOT NULL AUTO_INCREMENT,  ""HASHFILE"" varchar(255) DEFAULT NULL, ""ID_PAI"" bigint NOT NULL,"),IF(Q1686="Campo",CONCATENATE("""",L1686,""" ",VLOOKUP(R1686,Apoio!A:C,3,0)),""))&amp;IF(Z1686="","",CONCATENATE("PRIMARY KEY (""ID""), KEY ""FK_reg_",LOWER(Z1686),"_ID_PAI"" (""ID_PAI""), CONSTRAINT ""FK_reg_",LOWER(Z1686),"_ID_PAI"" FOREIGN KEY (""ID_PAI"") REFERENCES ""reg_",LOWER(Z1686),""" (""ID"")) ENGINE=InnoDB AUTO_INCREMENT=105774 DEFAULT CHARSET=utf8mb4 COLLATE=utf8mb4_0900_ai_ci;"))</f>
        <v/>
      </c>
      <c r="AB1686" s="190" t="str">
        <f t="shared" si="189"/>
        <v/>
      </c>
    </row>
    <row r="1687" spans="10:28" ht="14.5" hidden="1" customHeight="1" x14ac:dyDescent="0.3">
      <c r="J1687" s="187" t="str">
        <f t="shared" si="187"/>
        <v>D197</v>
      </c>
      <c r="K1687" s="218"/>
      <c r="L1687" s="237" t="s">
        <v>1381</v>
      </c>
      <c r="M1687" s="184" t="s">
        <v>1382</v>
      </c>
      <c r="N1687" s="238">
        <v>41852</v>
      </c>
      <c r="O1687" s="238"/>
      <c r="P1687" s="238"/>
      <c r="Q1687" s="192" t="str">
        <f t="shared" si="188"/>
        <v/>
      </c>
      <c r="S1687" s="191" t="str">
        <f t="shared" si="191"/>
        <v/>
      </c>
      <c r="T1687" s="192" t="str">
        <f t="shared" si="192"/>
        <v/>
      </c>
      <c r="U1687" s="192" t="str">
        <f t="shared" si="190"/>
        <v/>
      </c>
      <c r="V1687" s="192" t="str">
        <f t="shared" si="193"/>
        <v/>
      </c>
      <c r="W1687" s="191" t="str">
        <f>IF(Q1687="Campo","@Campos(posicao = "&amp;K1687&amp;", tipo = '"&amp;R1687&amp;"')@Column(name = """&amp;L1687&amp;""")"&amp;IF(R1687="D","@Temporal(TemporalType.DATE)","")&amp;"private "&amp;VLOOKUP(TEXT(R1687,"@"),Apoio!A:B,2,0)&amp;" "&amp;SUBSTITUTE(LOWER(LEFT(L1687,1))&amp;RIGHT(PROPER(L1687),LEN(L1687)-1),"_","")&amp;";",IF(ISNUMBER(Q1687),IF(R1687="R","@Entity@Table(name = ""reg_"&amp;LOWER(J1687)&amp;""")@XmlRootElement","")&amp;VLOOKUP(J1687,Blocos!D:I,6,0)&amp;Apoio!$E$1&amp;Y1687,""))</f>
        <v/>
      </c>
      <c r="X1687" s="190" t="str">
        <f>IF(ISNUMBER(Q1687),COUNTIF(Blocos!G:G,J1687),"")</f>
        <v/>
      </c>
      <c r="Y1687" s="190" t="str">
        <f>IF(OR(X1687=0,X1687=""),"",VLOOKUP(SUMIFS(Blocos!A:A,Blocos!H:H,'EFD REGISTROS e Campos (2)'!X1687,Blocos!G:G,'EFD REGISTROS e Campos (2)'!J1687),Blocos!A:L,12,0))</f>
        <v/>
      </c>
      <c r="Z1687" s="190" t="str">
        <f>IF(ISNUMBER(Q1688),VLOOKUP(J1687,Blocos!D:G,4,0),"")</f>
        <v/>
      </c>
      <c r="AA1687" s="190" t="str">
        <f>IF(ISNUMBER(Q1687),CONCATENATE("CREATE TABLE ""reg_",LOWER(J1687),""" (""ID"" bigint NOT NULL AUTO_INCREMENT,  ""HASHFILE"" varchar(255) DEFAULT NULL, ""ID_PAI"" bigint NOT NULL,"),IF(Q1687="Campo",CONCATENATE("""",L1687,""" ",VLOOKUP(R1687,Apoio!A:C,3,0)),""))&amp;IF(Z1687="","",CONCATENATE("PRIMARY KEY (""ID""), KEY ""FK_reg_",LOWER(Z1687),"_ID_PAI"" (""ID_PAI""), CONSTRAINT ""FK_reg_",LOWER(Z1687),"_ID_PAI"" FOREIGN KEY (""ID_PAI"") REFERENCES ""reg_",LOWER(Z1687),""" (""ID"")) ENGINE=InnoDB AUTO_INCREMENT=105774 DEFAULT CHARSET=utf8mb4 COLLATE=utf8mb4_0900_ai_ci;"))</f>
        <v/>
      </c>
      <c r="AB1687" s="190" t="str">
        <f t="shared" si="189"/>
        <v/>
      </c>
    </row>
    <row r="1688" spans="10:28" ht="14.5" hidden="1" customHeight="1" x14ac:dyDescent="0.3">
      <c r="J1688" s="187" t="str">
        <f t="shared" si="187"/>
        <v>D197</v>
      </c>
      <c r="K1688" s="218"/>
      <c r="L1688" s="237" t="s">
        <v>1383</v>
      </c>
      <c r="M1688" s="184" t="s">
        <v>1384</v>
      </c>
      <c r="N1688" s="238">
        <v>42186</v>
      </c>
      <c r="O1688" s="238"/>
      <c r="P1688" s="238"/>
      <c r="Q1688" s="192" t="str">
        <f t="shared" si="188"/>
        <v/>
      </c>
      <c r="S1688" s="191" t="str">
        <f t="shared" si="191"/>
        <v/>
      </c>
      <c r="T1688" s="192" t="str">
        <f t="shared" si="192"/>
        <v/>
      </c>
      <c r="U1688" s="192" t="str">
        <f t="shared" si="190"/>
        <v/>
      </c>
      <c r="V1688" s="192" t="str">
        <f t="shared" si="193"/>
        <v/>
      </c>
      <c r="W1688" s="191" t="str">
        <f>IF(Q1688="Campo","@Campos(posicao = "&amp;K1688&amp;", tipo = '"&amp;R1688&amp;"')@Column(name = """&amp;L1688&amp;""")"&amp;IF(R1688="D","@Temporal(TemporalType.DATE)","")&amp;"private "&amp;VLOOKUP(TEXT(R1688,"@"),Apoio!A:B,2,0)&amp;" "&amp;SUBSTITUTE(LOWER(LEFT(L1688,1))&amp;RIGHT(PROPER(L1688),LEN(L1688)-1),"_","")&amp;";",IF(ISNUMBER(Q1688),IF(R1688="R","@Entity@Table(name = ""reg_"&amp;LOWER(J1688)&amp;""")@XmlRootElement","")&amp;VLOOKUP(J1688,Blocos!D:I,6,0)&amp;Apoio!$E$1&amp;Y1688,""))</f>
        <v/>
      </c>
      <c r="X1688" s="190" t="str">
        <f>IF(ISNUMBER(Q1688),COUNTIF(Blocos!G:G,J1688),"")</f>
        <v/>
      </c>
      <c r="Y1688" s="190" t="str">
        <f>IF(OR(X1688=0,X1688=""),"",VLOOKUP(SUMIFS(Blocos!A:A,Blocos!H:H,'EFD REGISTROS e Campos (2)'!X1688,Blocos!G:G,'EFD REGISTROS e Campos (2)'!J1688),Blocos!A:L,12,0))</f>
        <v/>
      </c>
      <c r="Z1688" s="190" t="str">
        <f>IF(ISNUMBER(Q1689),VLOOKUP(J1688,Blocos!D:G,4,0),"")</f>
        <v/>
      </c>
      <c r="AA1688" s="190" t="str">
        <f>IF(ISNUMBER(Q1688),CONCATENATE("CREATE TABLE ""reg_",LOWER(J1688),""" (""ID"" bigint NOT NULL AUTO_INCREMENT,  ""HASHFILE"" varchar(255) DEFAULT NULL, ""ID_PAI"" bigint NOT NULL,"),IF(Q1688="Campo",CONCATENATE("""",L1688,""" ",VLOOKUP(R1688,Apoio!A:C,3,0)),""))&amp;IF(Z1688="","",CONCATENATE("PRIMARY KEY (""ID""), KEY ""FK_reg_",LOWER(Z1688),"_ID_PAI"" (""ID_PAI""), CONSTRAINT ""FK_reg_",LOWER(Z1688),"_ID_PAI"" FOREIGN KEY (""ID_PAI"") REFERENCES ""reg_",LOWER(Z1688),""" (""ID"")) ENGINE=InnoDB AUTO_INCREMENT=105774 DEFAULT CHARSET=utf8mb4 COLLATE=utf8mb4_0900_ai_ci;"))</f>
        <v/>
      </c>
      <c r="AB1688" s="190" t="str">
        <f t="shared" si="189"/>
        <v/>
      </c>
    </row>
    <row r="1689" spans="10:28" ht="14.5" hidden="1" customHeight="1" x14ac:dyDescent="0.3">
      <c r="J1689" s="187" t="str">
        <f t="shared" si="187"/>
        <v>D197</v>
      </c>
      <c r="K1689" s="218"/>
      <c r="L1689" s="237" t="s">
        <v>1385</v>
      </c>
      <c r="M1689" s="184" t="s">
        <v>1386</v>
      </c>
      <c r="N1689" s="238">
        <v>43282</v>
      </c>
      <c r="O1689" s="238"/>
      <c r="P1689" s="239"/>
      <c r="Q1689" s="192" t="str">
        <f t="shared" si="188"/>
        <v/>
      </c>
      <c r="S1689" s="191" t="str">
        <f t="shared" si="191"/>
        <v/>
      </c>
      <c r="T1689" s="192" t="str">
        <f t="shared" si="192"/>
        <v/>
      </c>
      <c r="U1689" s="192" t="str">
        <f t="shared" si="190"/>
        <v/>
      </c>
      <c r="V1689" s="192" t="str">
        <f t="shared" si="193"/>
        <v/>
      </c>
      <c r="W1689" s="191" t="str">
        <f>IF(Q1689="Campo","@Campos(posicao = "&amp;K1689&amp;", tipo = '"&amp;R1689&amp;"')@Column(name = """&amp;L1689&amp;""")"&amp;IF(R1689="D","@Temporal(TemporalType.DATE)","")&amp;"private "&amp;VLOOKUP(TEXT(R1689,"@"),Apoio!A:B,2,0)&amp;" "&amp;SUBSTITUTE(LOWER(LEFT(L1689,1))&amp;RIGHT(PROPER(L1689),LEN(L1689)-1),"_","")&amp;";",IF(ISNUMBER(Q1689),IF(R1689="R","@Entity@Table(name = ""reg_"&amp;LOWER(J1689)&amp;""")@XmlRootElement","")&amp;VLOOKUP(J1689,Blocos!D:I,6,0)&amp;Apoio!$E$1&amp;Y1689,""))</f>
        <v/>
      </c>
      <c r="X1689" s="190" t="str">
        <f>IF(ISNUMBER(Q1689),COUNTIF(Blocos!G:G,J1689),"")</f>
        <v/>
      </c>
      <c r="Y1689" s="190" t="str">
        <f>IF(OR(X1689=0,X1689=""),"",VLOOKUP(SUMIFS(Blocos!A:A,Blocos!H:H,'EFD REGISTROS e Campos (2)'!X1689,Blocos!G:G,'EFD REGISTROS e Campos (2)'!J1689),Blocos!A:L,12,0))</f>
        <v/>
      </c>
      <c r="Z1689" s="190" t="str">
        <f>IF(ISNUMBER(Q1690),VLOOKUP(J1689,Blocos!D:G,4,0),"")</f>
        <v/>
      </c>
      <c r="AA1689" s="190" t="str">
        <f>IF(ISNUMBER(Q1689),CONCATENATE("CREATE TABLE ""reg_",LOWER(J1689),""" (""ID"" bigint NOT NULL AUTO_INCREMENT,  ""HASHFILE"" varchar(255) DEFAULT NULL, ""ID_PAI"" bigint NOT NULL,"),IF(Q1689="Campo",CONCATENATE("""",L1689,""" ",VLOOKUP(R1689,Apoio!A:C,3,0)),""))&amp;IF(Z1689="","",CONCATENATE("PRIMARY KEY (""ID""), KEY ""FK_reg_",LOWER(Z1689),"_ID_PAI"" (""ID_PAI""), CONSTRAINT ""FK_reg_",LOWER(Z1689),"_ID_PAI"" FOREIGN KEY (""ID_PAI"") REFERENCES ""reg_",LOWER(Z1689),""" (""ID"")) ENGINE=InnoDB AUTO_INCREMENT=105774 DEFAULT CHARSET=utf8mb4 COLLATE=utf8mb4_0900_ai_ci;"))</f>
        <v/>
      </c>
      <c r="AB1689" s="190" t="str">
        <f t="shared" si="189"/>
        <v/>
      </c>
    </row>
    <row r="1690" spans="10:28" ht="14.5" hidden="1" customHeight="1" x14ac:dyDescent="0.3">
      <c r="J1690" s="187" t="str">
        <f t="shared" si="187"/>
        <v>D197</v>
      </c>
      <c r="K1690" s="218"/>
      <c r="L1690" s="237" t="s">
        <v>1387</v>
      </c>
      <c r="M1690" s="184" t="s">
        <v>1388</v>
      </c>
      <c r="N1690" s="238">
        <v>39814</v>
      </c>
      <c r="O1690" s="238"/>
      <c r="P1690" s="238"/>
      <c r="Q1690" s="192" t="str">
        <f t="shared" si="188"/>
        <v/>
      </c>
      <c r="S1690" s="191" t="str">
        <f t="shared" si="191"/>
        <v/>
      </c>
      <c r="T1690" s="192" t="str">
        <f t="shared" si="192"/>
        <v/>
      </c>
      <c r="U1690" s="192" t="str">
        <f t="shared" si="190"/>
        <v/>
      </c>
      <c r="V1690" s="192" t="str">
        <f t="shared" si="193"/>
        <v/>
      </c>
      <c r="W1690" s="191" t="str">
        <f>IF(Q1690="Campo","@Campos(posicao = "&amp;K1690&amp;", tipo = '"&amp;R1690&amp;"')@Column(name = """&amp;L1690&amp;""")"&amp;IF(R1690="D","@Temporal(TemporalType.DATE)","")&amp;"private "&amp;VLOOKUP(TEXT(R1690,"@"),Apoio!A:B,2,0)&amp;" "&amp;SUBSTITUTE(LOWER(LEFT(L1690,1))&amp;RIGHT(PROPER(L1690),LEN(L1690)-1),"_","")&amp;";",IF(ISNUMBER(Q1690),IF(R1690="R","@Entity@Table(name = ""reg_"&amp;LOWER(J1690)&amp;""")@XmlRootElement","")&amp;VLOOKUP(J1690,Blocos!D:I,6,0)&amp;Apoio!$E$1&amp;Y1690,""))</f>
        <v/>
      </c>
      <c r="X1690" s="190" t="str">
        <f>IF(ISNUMBER(Q1690),COUNTIF(Blocos!G:G,J1690),"")</f>
        <v/>
      </c>
      <c r="Y1690" s="190" t="str">
        <f>IF(OR(X1690=0,X1690=""),"",VLOOKUP(SUMIFS(Blocos!A:A,Blocos!H:H,'EFD REGISTROS e Campos (2)'!X1690,Blocos!G:G,'EFD REGISTROS e Campos (2)'!J1690),Blocos!A:L,12,0))</f>
        <v/>
      </c>
      <c r="Z1690" s="190" t="str">
        <f>IF(ISNUMBER(Q1691),VLOOKUP(J1690,Blocos!D:G,4,0),"")</f>
        <v/>
      </c>
      <c r="AA1690" s="190" t="str">
        <f>IF(ISNUMBER(Q1690),CONCATENATE("CREATE TABLE ""reg_",LOWER(J1690),""" (""ID"" bigint NOT NULL AUTO_INCREMENT,  ""HASHFILE"" varchar(255) DEFAULT NULL, ""ID_PAI"" bigint NOT NULL,"),IF(Q1690="Campo",CONCATENATE("""",L1690,""" ",VLOOKUP(R1690,Apoio!A:C,3,0)),""))&amp;IF(Z1690="","",CONCATENATE("PRIMARY KEY (""ID""), KEY ""FK_reg_",LOWER(Z1690),"_ID_PAI"" (""ID_PAI""), CONSTRAINT ""FK_reg_",LOWER(Z1690),"_ID_PAI"" FOREIGN KEY (""ID_PAI"") REFERENCES ""reg_",LOWER(Z1690),""" (""ID"")) ENGINE=InnoDB AUTO_INCREMENT=105774 DEFAULT CHARSET=utf8mb4 COLLATE=utf8mb4_0900_ai_ci;"))</f>
        <v/>
      </c>
      <c r="AB1690" s="190" t="str">
        <f t="shared" si="189"/>
        <v/>
      </c>
    </row>
    <row r="1691" spans="10:28" ht="14.5" hidden="1" customHeight="1" x14ac:dyDescent="0.3">
      <c r="J1691" s="187" t="str">
        <f t="shared" si="187"/>
        <v>D197</v>
      </c>
      <c r="K1691" s="218"/>
      <c r="L1691" s="237" t="s">
        <v>1389</v>
      </c>
      <c r="M1691" s="184" t="s">
        <v>1390</v>
      </c>
      <c r="N1691" s="238">
        <v>39814</v>
      </c>
      <c r="O1691" s="238"/>
      <c r="P1691" s="238"/>
      <c r="Q1691" s="192" t="str">
        <f t="shared" si="188"/>
        <v/>
      </c>
      <c r="S1691" s="191" t="str">
        <f t="shared" si="191"/>
        <v/>
      </c>
      <c r="T1691" s="192" t="str">
        <f t="shared" si="192"/>
        <v/>
      </c>
      <c r="U1691" s="192" t="str">
        <f t="shared" si="190"/>
        <v/>
      </c>
      <c r="V1691" s="192" t="str">
        <f t="shared" si="193"/>
        <v/>
      </c>
      <c r="W1691" s="191" t="str">
        <f>IF(Q1691="Campo","@Campos(posicao = "&amp;K1691&amp;", tipo = '"&amp;R1691&amp;"')@Column(name = """&amp;L1691&amp;""")"&amp;IF(R1691="D","@Temporal(TemporalType.DATE)","")&amp;"private "&amp;VLOOKUP(TEXT(R1691,"@"),Apoio!A:B,2,0)&amp;" "&amp;SUBSTITUTE(LOWER(LEFT(L1691,1))&amp;RIGHT(PROPER(L1691),LEN(L1691)-1),"_","")&amp;";",IF(ISNUMBER(Q1691),IF(R1691="R","@Entity@Table(name = ""reg_"&amp;LOWER(J1691)&amp;""")@XmlRootElement","")&amp;VLOOKUP(J1691,Blocos!D:I,6,0)&amp;Apoio!$E$1&amp;Y1691,""))</f>
        <v/>
      </c>
      <c r="X1691" s="190" t="str">
        <f>IF(ISNUMBER(Q1691),COUNTIF(Blocos!G:G,J1691),"")</f>
        <v/>
      </c>
      <c r="Y1691" s="190" t="str">
        <f>IF(OR(X1691=0,X1691=""),"",VLOOKUP(SUMIFS(Blocos!A:A,Blocos!H:H,'EFD REGISTROS e Campos (2)'!X1691,Blocos!G:G,'EFD REGISTROS e Campos (2)'!J1691),Blocos!A:L,12,0))</f>
        <v/>
      </c>
      <c r="Z1691" s="190" t="str">
        <f>IF(ISNUMBER(Q1692),VLOOKUP(J1691,Blocos!D:G,4,0),"")</f>
        <v/>
      </c>
      <c r="AA1691" s="190" t="str">
        <f>IF(ISNUMBER(Q1691),CONCATENATE("CREATE TABLE ""reg_",LOWER(J1691),""" (""ID"" bigint NOT NULL AUTO_INCREMENT,  ""HASHFILE"" varchar(255) DEFAULT NULL, ""ID_PAI"" bigint NOT NULL,"),IF(Q1691="Campo",CONCATENATE("""",L1691,""" ",VLOOKUP(R1691,Apoio!A:C,3,0)),""))&amp;IF(Z1691="","",CONCATENATE("PRIMARY KEY (""ID""), KEY ""FK_reg_",LOWER(Z1691),"_ID_PAI"" (""ID_PAI""), CONSTRAINT ""FK_reg_",LOWER(Z1691),"_ID_PAI"" FOREIGN KEY (""ID_PAI"") REFERENCES ""reg_",LOWER(Z1691),""" (""ID"")) ENGINE=InnoDB AUTO_INCREMENT=105774 DEFAULT CHARSET=utf8mb4 COLLATE=utf8mb4_0900_ai_ci;"))</f>
        <v/>
      </c>
      <c r="AB1691" s="190" t="str">
        <f t="shared" si="189"/>
        <v/>
      </c>
    </row>
    <row r="1692" spans="10:28" ht="14.5" hidden="1" customHeight="1" x14ac:dyDescent="0.3">
      <c r="J1692" s="187" t="str">
        <f t="shared" si="187"/>
        <v>D197</v>
      </c>
      <c r="K1692" s="218"/>
      <c r="L1692" s="237" t="s">
        <v>1391</v>
      </c>
      <c r="M1692" s="184" t="s">
        <v>1392</v>
      </c>
      <c r="N1692" s="238">
        <v>39814</v>
      </c>
      <c r="O1692" s="238"/>
      <c r="P1692" s="238"/>
      <c r="Q1692" s="192" t="str">
        <f t="shared" si="188"/>
        <v/>
      </c>
      <c r="S1692" s="191" t="str">
        <f t="shared" si="191"/>
        <v/>
      </c>
      <c r="T1692" s="192" t="str">
        <f t="shared" si="192"/>
        <v/>
      </c>
      <c r="U1692" s="192" t="str">
        <f t="shared" si="190"/>
        <v/>
      </c>
      <c r="V1692" s="192" t="str">
        <f t="shared" si="193"/>
        <v/>
      </c>
      <c r="W1692" s="191" t="str">
        <f>IF(Q1692="Campo","@Campos(posicao = "&amp;K1692&amp;", tipo = '"&amp;R1692&amp;"')@Column(name = """&amp;L1692&amp;""")"&amp;IF(R1692="D","@Temporal(TemporalType.DATE)","")&amp;"private "&amp;VLOOKUP(TEXT(R1692,"@"),Apoio!A:B,2,0)&amp;" "&amp;SUBSTITUTE(LOWER(LEFT(L1692,1))&amp;RIGHT(PROPER(L1692),LEN(L1692)-1),"_","")&amp;";",IF(ISNUMBER(Q1692),IF(R1692="R","@Entity@Table(name = ""reg_"&amp;LOWER(J1692)&amp;""")@XmlRootElement","")&amp;VLOOKUP(J1692,Blocos!D:I,6,0)&amp;Apoio!$E$1&amp;Y1692,""))</f>
        <v/>
      </c>
      <c r="X1692" s="190" t="str">
        <f>IF(ISNUMBER(Q1692),COUNTIF(Blocos!G:G,J1692),"")</f>
        <v/>
      </c>
      <c r="Y1692" s="190" t="str">
        <f>IF(OR(X1692=0,X1692=""),"",VLOOKUP(SUMIFS(Blocos!A:A,Blocos!H:H,'EFD REGISTROS e Campos (2)'!X1692,Blocos!G:G,'EFD REGISTROS e Campos (2)'!J1692),Blocos!A:L,12,0))</f>
        <v/>
      </c>
      <c r="Z1692" s="190" t="str">
        <f>IF(ISNUMBER(Q1693),VLOOKUP(J1692,Blocos!D:G,4,0),"")</f>
        <v/>
      </c>
      <c r="AA1692" s="190" t="str">
        <f>IF(ISNUMBER(Q1692),CONCATENATE("CREATE TABLE ""reg_",LOWER(J1692),""" (""ID"" bigint NOT NULL AUTO_INCREMENT,  ""HASHFILE"" varchar(255) DEFAULT NULL, ""ID_PAI"" bigint NOT NULL,"),IF(Q1692="Campo",CONCATENATE("""",L1692,""" ",VLOOKUP(R1692,Apoio!A:C,3,0)),""))&amp;IF(Z1692="","",CONCATENATE("PRIMARY KEY (""ID""), KEY ""FK_reg_",LOWER(Z1692),"_ID_PAI"" (""ID_PAI""), CONSTRAINT ""FK_reg_",LOWER(Z1692),"_ID_PAI"" FOREIGN KEY (""ID_PAI"") REFERENCES ""reg_",LOWER(Z1692),""" (""ID"")) ENGINE=InnoDB AUTO_INCREMENT=105774 DEFAULT CHARSET=utf8mb4 COLLATE=utf8mb4_0900_ai_ci;"))</f>
        <v/>
      </c>
      <c r="AB1692" s="190" t="str">
        <f t="shared" si="189"/>
        <v/>
      </c>
    </row>
    <row r="1693" spans="10:28" ht="14.5" hidden="1" customHeight="1" x14ac:dyDescent="0.3">
      <c r="J1693" s="187" t="str">
        <f t="shared" si="187"/>
        <v>D197</v>
      </c>
      <c r="K1693" s="218"/>
      <c r="L1693" s="237" t="s">
        <v>1393</v>
      </c>
      <c r="M1693" s="184" t="s">
        <v>1394</v>
      </c>
      <c r="N1693" s="238">
        <v>39814</v>
      </c>
      <c r="O1693" s="238"/>
      <c r="P1693" s="238"/>
      <c r="Q1693" s="192" t="str">
        <f t="shared" si="188"/>
        <v/>
      </c>
      <c r="S1693" s="191" t="str">
        <f t="shared" si="191"/>
        <v/>
      </c>
      <c r="T1693" s="192" t="str">
        <f t="shared" si="192"/>
        <v/>
      </c>
      <c r="U1693" s="192" t="str">
        <f t="shared" si="190"/>
        <v/>
      </c>
      <c r="V1693" s="192" t="str">
        <f t="shared" si="193"/>
        <v/>
      </c>
      <c r="W1693" s="191" t="str">
        <f>IF(Q1693="Campo","@Campos(posicao = "&amp;K1693&amp;", tipo = '"&amp;R1693&amp;"')@Column(name = """&amp;L1693&amp;""")"&amp;IF(R1693="D","@Temporal(TemporalType.DATE)","")&amp;"private "&amp;VLOOKUP(TEXT(R1693,"@"),Apoio!A:B,2,0)&amp;" "&amp;SUBSTITUTE(LOWER(LEFT(L1693,1))&amp;RIGHT(PROPER(L1693),LEN(L1693)-1),"_","")&amp;";",IF(ISNUMBER(Q1693),IF(R1693="R","@Entity@Table(name = ""reg_"&amp;LOWER(J1693)&amp;""")@XmlRootElement","")&amp;VLOOKUP(J1693,Blocos!D:I,6,0)&amp;Apoio!$E$1&amp;Y1693,""))</f>
        <v/>
      </c>
      <c r="X1693" s="190" t="str">
        <f>IF(ISNUMBER(Q1693),COUNTIF(Blocos!G:G,J1693),"")</f>
        <v/>
      </c>
      <c r="Y1693" s="190" t="str">
        <f>IF(OR(X1693=0,X1693=""),"",VLOOKUP(SUMIFS(Blocos!A:A,Blocos!H:H,'EFD REGISTROS e Campos (2)'!X1693,Blocos!G:G,'EFD REGISTROS e Campos (2)'!J1693),Blocos!A:L,12,0))</f>
        <v/>
      </c>
      <c r="Z1693" s="190" t="str">
        <f>IF(ISNUMBER(Q1694),VLOOKUP(J1693,Blocos!D:G,4,0),"")</f>
        <v/>
      </c>
      <c r="AA1693" s="190" t="str">
        <f>IF(ISNUMBER(Q1693),CONCATENATE("CREATE TABLE ""reg_",LOWER(J1693),""" (""ID"" bigint NOT NULL AUTO_INCREMENT,  ""HASHFILE"" varchar(255) DEFAULT NULL, ""ID_PAI"" bigint NOT NULL,"),IF(Q1693="Campo",CONCATENATE("""",L1693,""" ",VLOOKUP(R1693,Apoio!A:C,3,0)),""))&amp;IF(Z1693="","",CONCATENATE("PRIMARY KEY (""ID""), KEY ""FK_reg_",LOWER(Z1693),"_ID_PAI"" (""ID_PAI""), CONSTRAINT ""FK_reg_",LOWER(Z1693),"_ID_PAI"" FOREIGN KEY (""ID_PAI"") REFERENCES ""reg_",LOWER(Z1693),""" (""ID"")) ENGINE=InnoDB AUTO_INCREMENT=105774 DEFAULT CHARSET=utf8mb4 COLLATE=utf8mb4_0900_ai_ci;"))</f>
        <v/>
      </c>
      <c r="AB1693" s="190" t="str">
        <f t="shared" si="189"/>
        <v/>
      </c>
    </row>
    <row r="1694" spans="10:28" ht="14.5" hidden="1" customHeight="1" x14ac:dyDescent="0.3">
      <c r="J1694" s="187" t="str">
        <f t="shared" si="187"/>
        <v>D197</v>
      </c>
      <c r="K1694" s="218"/>
      <c r="L1694" s="237" t="s">
        <v>1395</v>
      </c>
      <c r="M1694" s="184" t="s">
        <v>1396</v>
      </c>
      <c r="N1694" s="238">
        <v>42614</v>
      </c>
      <c r="O1694" s="238"/>
      <c r="P1694" s="238">
        <v>43555</v>
      </c>
      <c r="Q1694" s="192" t="str">
        <f t="shared" si="188"/>
        <v/>
      </c>
      <c r="S1694" s="191" t="str">
        <f t="shared" si="191"/>
        <v/>
      </c>
      <c r="T1694" s="192" t="str">
        <f t="shared" si="192"/>
        <v/>
      </c>
      <c r="U1694" s="192" t="str">
        <f t="shared" si="190"/>
        <v/>
      </c>
      <c r="V1694" s="192" t="str">
        <f t="shared" si="193"/>
        <v/>
      </c>
      <c r="W1694" s="191" t="str">
        <f>IF(Q1694="Campo","@Campos(posicao = "&amp;K1694&amp;", tipo = '"&amp;R1694&amp;"')@Column(name = """&amp;L1694&amp;""")"&amp;IF(R1694="D","@Temporal(TemporalType.DATE)","")&amp;"private "&amp;VLOOKUP(TEXT(R1694,"@"),Apoio!A:B,2,0)&amp;" "&amp;SUBSTITUTE(LOWER(LEFT(L1694,1))&amp;RIGHT(PROPER(L1694),LEN(L1694)-1),"_","")&amp;";",IF(ISNUMBER(Q1694),IF(R1694="R","@Entity@Table(name = ""reg_"&amp;LOWER(J1694)&amp;""")@XmlRootElement","")&amp;VLOOKUP(J1694,Blocos!D:I,6,0)&amp;Apoio!$E$1&amp;Y1694,""))</f>
        <v/>
      </c>
      <c r="X1694" s="190" t="str">
        <f>IF(ISNUMBER(Q1694),COUNTIF(Blocos!G:G,J1694),"")</f>
        <v/>
      </c>
      <c r="Y1694" s="190" t="str">
        <f>IF(OR(X1694=0,X1694=""),"",VLOOKUP(SUMIFS(Blocos!A:A,Blocos!H:H,'EFD REGISTROS e Campos (2)'!X1694,Blocos!G:G,'EFD REGISTROS e Campos (2)'!J1694),Blocos!A:L,12,0))</f>
        <v/>
      </c>
      <c r="Z1694" s="190" t="str">
        <f>IF(ISNUMBER(Q1695),VLOOKUP(J1694,Blocos!D:G,4,0),"")</f>
        <v/>
      </c>
      <c r="AA1694" s="190" t="str">
        <f>IF(ISNUMBER(Q1694),CONCATENATE("CREATE TABLE ""reg_",LOWER(J1694),""" (""ID"" bigint NOT NULL AUTO_INCREMENT,  ""HASHFILE"" varchar(255) DEFAULT NULL, ""ID_PAI"" bigint NOT NULL,"),IF(Q1694="Campo",CONCATENATE("""",L1694,""" ",VLOOKUP(R1694,Apoio!A:C,3,0)),""))&amp;IF(Z1694="","",CONCATENATE("PRIMARY KEY (""ID""), KEY ""FK_reg_",LOWER(Z1694),"_ID_PAI"" (""ID_PAI""), CONSTRAINT ""FK_reg_",LOWER(Z1694),"_ID_PAI"" FOREIGN KEY (""ID_PAI"") REFERENCES ""reg_",LOWER(Z1694),""" (""ID"")) ENGINE=InnoDB AUTO_INCREMENT=105774 DEFAULT CHARSET=utf8mb4 COLLATE=utf8mb4_0900_ai_ci;"))</f>
        <v/>
      </c>
      <c r="AB1694" s="190" t="str">
        <f t="shared" si="189"/>
        <v/>
      </c>
    </row>
    <row r="1695" spans="10:28" ht="14.5" hidden="1" customHeight="1" x14ac:dyDescent="0.3">
      <c r="J1695" s="187" t="str">
        <f t="shared" si="187"/>
        <v>D197</v>
      </c>
      <c r="K1695" s="218"/>
      <c r="L1695" s="237" t="s">
        <v>1397</v>
      </c>
      <c r="M1695" s="184" t="s">
        <v>1398</v>
      </c>
      <c r="N1695" s="238">
        <v>42614</v>
      </c>
      <c r="O1695" s="238"/>
      <c r="P1695" s="238">
        <v>43555</v>
      </c>
      <c r="Q1695" s="192" t="str">
        <f t="shared" si="188"/>
        <v/>
      </c>
      <c r="S1695" s="191" t="str">
        <f t="shared" si="191"/>
        <v/>
      </c>
      <c r="T1695" s="192" t="str">
        <f t="shared" si="192"/>
        <v/>
      </c>
      <c r="U1695" s="192" t="str">
        <f t="shared" si="190"/>
        <v/>
      </c>
      <c r="V1695" s="192" t="str">
        <f t="shared" si="193"/>
        <v/>
      </c>
      <c r="W1695" s="191" t="str">
        <f>IF(Q1695="Campo","@Campos(posicao = "&amp;K1695&amp;", tipo = '"&amp;R1695&amp;"')@Column(name = """&amp;L1695&amp;""")"&amp;IF(R1695="D","@Temporal(TemporalType.DATE)","")&amp;"private "&amp;VLOOKUP(TEXT(R1695,"@"),Apoio!A:B,2,0)&amp;" "&amp;SUBSTITUTE(LOWER(LEFT(L1695,1))&amp;RIGHT(PROPER(L1695),LEN(L1695)-1),"_","")&amp;";",IF(ISNUMBER(Q1695),IF(R1695="R","@Entity@Table(name = ""reg_"&amp;LOWER(J1695)&amp;""")@XmlRootElement","")&amp;VLOOKUP(J1695,Blocos!D:I,6,0)&amp;Apoio!$E$1&amp;Y1695,""))</f>
        <v/>
      </c>
      <c r="X1695" s="190" t="str">
        <f>IF(ISNUMBER(Q1695),COUNTIF(Blocos!G:G,J1695),"")</f>
        <v/>
      </c>
      <c r="Y1695" s="190" t="str">
        <f>IF(OR(X1695=0,X1695=""),"",VLOOKUP(SUMIFS(Blocos!A:A,Blocos!H:H,'EFD REGISTROS e Campos (2)'!X1695,Blocos!G:G,'EFD REGISTROS e Campos (2)'!J1695),Blocos!A:L,12,0))</f>
        <v/>
      </c>
      <c r="Z1695" s="190" t="str">
        <f>IF(ISNUMBER(Q1696),VLOOKUP(J1695,Blocos!D:G,4,0),"")</f>
        <v/>
      </c>
      <c r="AA1695" s="190" t="str">
        <f>IF(ISNUMBER(Q1695),CONCATENATE("CREATE TABLE ""reg_",LOWER(J1695),""" (""ID"" bigint NOT NULL AUTO_INCREMENT,  ""HASHFILE"" varchar(255) DEFAULT NULL, ""ID_PAI"" bigint NOT NULL,"),IF(Q1695="Campo",CONCATENATE("""",L1695,""" ",VLOOKUP(R1695,Apoio!A:C,3,0)),""))&amp;IF(Z1695="","",CONCATENATE("PRIMARY KEY (""ID""), KEY ""FK_reg_",LOWER(Z1695),"_ID_PAI"" (""ID_PAI""), CONSTRAINT ""FK_reg_",LOWER(Z1695),"_ID_PAI"" FOREIGN KEY (""ID_PAI"") REFERENCES ""reg_",LOWER(Z1695),""" (""ID"")) ENGINE=InnoDB AUTO_INCREMENT=105774 DEFAULT CHARSET=utf8mb4 COLLATE=utf8mb4_0900_ai_ci;"))</f>
        <v/>
      </c>
      <c r="AB1695" s="190" t="str">
        <f t="shared" si="189"/>
        <v/>
      </c>
    </row>
    <row r="1696" spans="10:28" ht="14.5" hidden="1" customHeight="1" x14ac:dyDescent="0.3">
      <c r="J1696" s="187" t="str">
        <f t="shared" si="187"/>
        <v>D197</v>
      </c>
      <c r="K1696" s="218"/>
      <c r="L1696" s="237" t="s">
        <v>1399</v>
      </c>
      <c r="M1696" s="184" t="s">
        <v>1400</v>
      </c>
      <c r="N1696" s="238">
        <v>39814</v>
      </c>
      <c r="O1696" s="238"/>
      <c r="P1696" s="238"/>
      <c r="Q1696" s="192" t="str">
        <f t="shared" si="188"/>
        <v/>
      </c>
      <c r="S1696" s="191" t="str">
        <f t="shared" si="191"/>
        <v/>
      </c>
      <c r="T1696" s="192" t="str">
        <f t="shared" si="192"/>
        <v/>
      </c>
      <c r="U1696" s="192" t="str">
        <f t="shared" si="190"/>
        <v/>
      </c>
      <c r="V1696" s="192" t="str">
        <f t="shared" si="193"/>
        <v/>
      </c>
      <c r="W1696" s="191" t="str">
        <f>IF(Q1696="Campo","@Campos(posicao = "&amp;K1696&amp;", tipo = '"&amp;R1696&amp;"')@Column(name = """&amp;L1696&amp;""")"&amp;IF(R1696="D","@Temporal(TemporalType.DATE)","")&amp;"private "&amp;VLOOKUP(TEXT(R1696,"@"),Apoio!A:B,2,0)&amp;" "&amp;SUBSTITUTE(LOWER(LEFT(L1696,1))&amp;RIGHT(PROPER(L1696),LEN(L1696)-1),"_","")&amp;";",IF(ISNUMBER(Q1696),IF(R1696="R","@Entity@Table(name = ""reg_"&amp;LOWER(J1696)&amp;""")@XmlRootElement","")&amp;VLOOKUP(J1696,Blocos!D:I,6,0)&amp;Apoio!$E$1&amp;Y1696,""))</f>
        <v/>
      </c>
      <c r="X1696" s="190" t="str">
        <f>IF(ISNUMBER(Q1696),COUNTIF(Blocos!G:G,J1696),"")</f>
        <v/>
      </c>
      <c r="Y1696" s="190" t="str">
        <f>IF(OR(X1696=0,X1696=""),"",VLOOKUP(SUMIFS(Blocos!A:A,Blocos!H:H,'EFD REGISTROS e Campos (2)'!X1696,Blocos!G:G,'EFD REGISTROS e Campos (2)'!J1696),Blocos!A:L,12,0))</f>
        <v/>
      </c>
      <c r="Z1696" s="190" t="str">
        <f>IF(ISNUMBER(Q1697),VLOOKUP(J1696,Blocos!D:G,4,0),"")</f>
        <v/>
      </c>
      <c r="AA1696" s="190" t="str">
        <f>IF(ISNUMBER(Q1696),CONCATENATE("CREATE TABLE ""reg_",LOWER(J1696),""" (""ID"" bigint NOT NULL AUTO_INCREMENT,  ""HASHFILE"" varchar(255) DEFAULT NULL, ""ID_PAI"" bigint NOT NULL,"),IF(Q1696="Campo",CONCATENATE("""",L1696,""" ",VLOOKUP(R1696,Apoio!A:C,3,0)),""))&amp;IF(Z1696="","",CONCATENATE("PRIMARY KEY (""ID""), KEY ""FK_reg_",LOWER(Z1696),"_ID_PAI"" (""ID_PAI""), CONSTRAINT ""FK_reg_",LOWER(Z1696),"_ID_PAI"" FOREIGN KEY (""ID_PAI"") REFERENCES ""reg_",LOWER(Z1696),""" (""ID"")) ENGINE=InnoDB AUTO_INCREMENT=105774 DEFAULT CHARSET=utf8mb4 COLLATE=utf8mb4_0900_ai_ci;"))</f>
        <v/>
      </c>
      <c r="AB1696" s="190" t="str">
        <f t="shared" si="189"/>
        <v/>
      </c>
    </row>
    <row r="1697" spans="10:28" ht="14.5" hidden="1" customHeight="1" x14ac:dyDescent="0.3">
      <c r="J1697" s="187" t="str">
        <f t="shared" si="187"/>
        <v>D197</v>
      </c>
      <c r="K1697" s="218"/>
      <c r="L1697" s="237" t="s">
        <v>1401</v>
      </c>
      <c r="M1697" s="184" t="s">
        <v>1402</v>
      </c>
      <c r="N1697" s="238">
        <v>39814</v>
      </c>
      <c r="O1697" s="238"/>
      <c r="P1697" s="238"/>
      <c r="Q1697" s="192" t="str">
        <f t="shared" si="188"/>
        <v/>
      </c>
      <c r="S1697" s="191" t="str">
        <f t="shared" si="191"/>
        <v/>
      </c>
      <c r="T1697" s="192" t="str">
        <f t="shared" si="192"/>
        <v/>
      </c>
      <c r="U1697" s="192" t="str">
        <f t="shared" si="190"/>
        <v/>
      </c>
      <c r="V1697" s="192" t="str">
        <f t="shared" si="193"/>
        <v/>
      </c>
      <c r="W1697" s="191" t="str">
        <f>IF(Q1697="Campo","@Campos(posicao = "&amp;K1697&amp;", tipo = '"&amp;R1697&amp;"')@Column(name = """&amp;L1697&amp;""")"&amp;IF(R1697="D","@Temporal(TemporalType.DATE)","")&amp;"private "&amp;VLOOKUP(TEXT(R1697,"@"),Apoio!A:B,2,0)&amp;" "&amp;SUBSTITUTE(LOWER(LEFT(L1697,1))&amp;RIGHT(PROPER(L1697),LEN(L1697)-1),"_","")&amp;";",IF(ISNUMBER(Q1697),IF(R1697="R","@Entity@Table(name = ""reg_"&amp;LOWER(J1697)&amp;""")@XmlRootElement","")&amp;VLOOKUP(J1697,Blocos!D:I,6,0)&amp;Apoio!$E$1&amp;Y1697,""))</f>
        <v/>
      </c>
      <c r="X1697" s="190" t="str">
        <f>IF(ISNUMBER(Q1697),COUNTIF(Blocos!G:G,J1697),"")</f>
        <v/>
      </c>
      <c r="Y1697" s="190" t="str">
        <f>IF(OR(X1697=0,X1697=""),"",VLOOKUP(SUMIFS(Blocos!A:A,Blocos!H:H,'EFD REGISTROS e Campos (2)'!X1697,Blocos!G:G,'EFD REGISTROS e Campos (2)'!J1697),Blocos!A:L,12,0))</f>
        <v/>
      </c>
      <c r="Z1697" s="190" t="str">
        <f>IF(ISNUMBER(Q1698),VLOOKUP(J1697,Blocos!D:G,4,0),"")</f>
        <v/>
      </c>
      <c r="AA1697" s="190" t="str">
        <f>IF(ISNUMBER(Q1697),CONCATENATE("CREATE TABLE ""reg_",LOWER(J1697),""" (""ID"" bigint NOT NULL AUTO_INCREMENT,  ""HASHFILE"" varchar(255) DEFAULT NULL, ""ID_PAI"" bigint NOT NULL,"),IF(Q1697="Campo",CONCATENATE("""",L1697,""" ",VLOOKUP(R1697,Apoio!A:C,3,0)),""))&amp;IF(Z1697="","",CONCATENATE("PRIMARY KEY (""ID""), KEY ""FK_reg_",LOWER(Z1697),"_ID_PAI"" (""ID_PAI""), CONSTRAINT ""FK_reg_",LOWER(Z1697),"_ID_PAI"" FOREIGN KEY (""ID_PAI"") REFERENCES ""reg_",LOWER(Z1697),""" (""ID"")) ENGINE=InnoDB AUTO_INCREMENT=105774 DEFAULT CHARSET=utf8mb4 COLLATE=utf8mb4_0900_ai_ci;"))</f>
        <v/>
      </c>
      <c r="AB1697" s="190" t="str">
        <f t="shared" si="189"/>
        <v/>
      </c>
    </row>
    <row r="1698" spans="10:28" ht="14.5" hidden="1" customHeight="1" x14ac:dyDescent="0.3">
      <c r="J1698" s="187" t="str">
        <f t="shared" si="187"/>
        <v>D197</v>
      </c>
      <c r="K1698" s="218"/>
      <c r="L1698" s="237" t="s">
        <v>1403</v>
      </c>
      <c r="M1698" s="184" t="s">
        <v>1404</v>
      </c>
      <c r="N1698" s="238">
        <v>39814</v>
      </c>
      <c r="O1698" s="238"/>
      <c r="P1698" s="238"/>
      <c r="Q1698" s="192" t="str">
        <f t="shared" si="188"/>
        <v/>
      </c>
      <c r="S1698" s="191" t="str">
        <f t="shared" si="191"/>
        <v/>
      </c>
      <c r="T1698" s="192" t="str">
        <f t="shared" si="192"/>
        <v/>
      </c>
      <c r="U1698" s="192" t="str">
        <f t="shared" si="190"/>
        <v/>
      </c>
      <c r="V1698" s="192" t="str">
        <f t="shared" si="193"/>
        <v/>
      </c>
      <c r="W1698" s="191" t="str">
        <f>IF(Q1698="Campo","@Campos(posicao = "&amp;K1698&amp;", tipo = '"&amp;R1698&amp;"')@Column(name = """&amp;L1698&amp;""")"&amp;IF(R1698="D","@Temporal(TemporalType.DATE)","")&amp;"private "&amp;VLOOKUP(TEXT(R1698,"@"),Apoio!A:B,2,0)&amp;" "&amp;SUBSTITUTE(LOWER(LEFT(L1698,1))&amp;RIGHT(PROPER(L1698),LEN(L1698)-1),"_","")&amp;";",IF(ISNUMBER(Q1698),IF(R1698="R","@Entity@Table(name = ""reg_"&amp;LOWER(J1698)&amp;""")@XmlRootElement","")&amp;VLOOKUP(J1698,Blocos!D:I,6,0)&amp;Apoio!$E$1&amp;Y1698,""))</f>
        <v/>
      </c>
      <c r="X1698" s="190" t="str">
        <f>IF(ISNUMBER(Q1698),COUNTIF(Blocos!G:G,J1698),"")</f>
        <v/>
      </c>
      <c r="Y1698" s="190" t="str">
        <f>IF(OR(X1698=0,X1698=""),"",VLOOKUP(SUMIFS(Blocos!A:A,Blocos!H:H,'EFD REGISTROS e Campos (2)'!X1698,Blocos!G:G,'EFD REGISTROS e Campos (2)'!J1698),Blocos!A:L,12,0))</f>
        <v/>
      </c>
      <c r="Z1698" s="190" t="str">
        <f>IF(ISNUMBER(Q1699),VLOOKUP(J1698,Blocos!D:G,4,0),"")</f>
        <v/>
      </c>
      <c r="AA1698" s="190" t="str">
        <f>IF(ISNUMBER(Q1698),CONCATENATE("CREATE TABLE ""reg_",LOWER(J1698),""" (""ID"" bigint NOT NULL AUTO_INCREMENT,  ""HASHFILE"" varchar(255) DEFAULT NULL, ""ID_PAI"" bigint NOT NULL,"),IF(Q1698="Campo",CONCATENATE("""",L1698,""" ",VLOOKUP(R1698,Apoio!A:C,3,0)),""))&amp;IF(Z1698="","",CONCATENATE("PRIMARY KEY (""ID""), KEY ""FK_reg_",LOWER(Z1698),"_ID_PAI"" (""ID_PAI""), CONSTRAINT ""FK_reg_",LOWER(Z1698),"_ID_PAI"" FOREIGN KEY (""ID_PAI"") REFERENCES ""reg_",LOWER(Z1698),""" (""ID"")) ENGINE=InnoDB AUTO_INCREMENT=105774 DEFAULT CHARSET=utf8mb4 COLLATE=utf8mb4_0900_ai_ci;"))</f>
        <v/>
      </c>
      <c r="AB1698" s="190" t="str">
        <f t="shared" si="189"/>
        <v/>
      </c>
    </row>
    <row r="1699" spans="10:28" ht="14.5" hidden="1" customHeight="1" x14ac:dyDescent="0.3">
      <c r="J1699" s="187" t="str">
        <f t="shared" si="187"/>
        <v>D197</v>
      </c>
      <c r="K1699" s="218"/>
      <c r="L1699" s="237" t="s">
        <v>1405</v>
      </c>
      <c r="M1699" s="184" t="s">
        <v>1406</v>
      </c>
      <c r="N1699" s="238">
        <v>39814</v>
      </c>
      <c r="O1699" s="238"/>
      <c r="P1699" s="238"/>
      <c r="Q1699" s="192" t="str">
        <f t="shared" si="188"/>
        <v/>
      </c>
      <c r="S1699" s="191" t="str">
        <f t="shared" si="191"/>
        <v/>
      </c>
      <c r="T1699" s="192" t="str">
        <f t="shared" si="192"/>
        <v/>
      </c>
      <c r="U1699" s="192" t="str">
        <f t="shared" si="190"/>
        <v/>
      </c>
      <c r="V1699" s="192" t="str">
        <f t="shared" si="193"/>
        <v/>
      </c>
      <c r="W1699" s="191" t="str">
        <f>IF(Q1699="Campo","@Campos(posicao = "&amp;K1699&amp;", tipo = '"&amp;R1699&amp;"')@Column(name = """&amp;L1699&amp;""")"&amp;IF(R1699="D","@Temporal(TemporalType.DATE)","")&amp;"private "&amp;VLOOKUP(TEXT(R1699,"@"),Apoio!A:B,2,0)&amp;" "&amp;SUBSTITUTE(LOWER(LEFT(L1699,1))&amp;RIGHT(PROPER(L1699),LEN(L1699)-1),"_","")&amp;";",IF(ISNUMBER(Q1699),IF(R1699="R","@Entity@Table(name = ""reg_"&amp;LOWER(J1699)&amp;""")@XmlRootElement","")&amp;VLOOKUP(J1699,Blocos!D:I,6,0)&amp;Apoio!$E$1&amp;Y1699,""))</f>
        <v/>
      </c>
      <c r="X1699" s="190" t="str">
        <f>IF(ISNUMBER(Q1699),COUNTIF(Blocos!G:G,J1699),"")</f>
        <v/>
      </c>
      <c r="Y1699" s="190" t="str">
        <f>IF(OR(X1699=0,X1699=""),"",VLOOKUP(SUMIFS(Blocos!A:A,Blocos!H:H,'EFD REGISTROS e Campos (2)'!X1699,Blocos!G:G,'EFD REGISTROS e Campos (2)'!J1699),Blocos!A:L,12,0))</f>
        <v/>
      </c>
      <c r="Z1699" s="190" t="str">
        <f>IF(ISNUMBER(Q1700),VLOOKUP(J1699,Blocos!D:G,4,0),"")</f>
        <v/>
      </c>
      <c r="AA1699" s="190" t="str">
        <f>IF(ISNUMBER(Q1699),CONCATENATE("CREATE TABLE ""reg_",LOWER(J1699),""" (""ID"" bigint NOT NULL AUTO_INCREMENT,  ""HASHFILE"" varchar(255) DEFAULT NULL, ""ID_PAI"" bigint NOT NULL,"),IF(Q1699="Campo",CONCATENATE("""",L1699,""" ",VLOOKUP(R1699,Apoio!A:C,3,0)),""))&amp;IF(Z1699="","",CONCATENATE("PRIMARY KEY (""ID""), KEY ""FK_reg_",LOWER(Z1699),"_ID_PAI"" (""ID_PAI""), CONSTRAINT ""FK_reg_",LOWER(Z1699),"_ID_PAI"" FOREIGN KEY (""ID_PAI"") REFERENCES ""reg_",LOWER(Z1699),""" (""ID"")) ENGINE=InnoDB AUTO_INCREMENT=105774 DEFAULT CHARSET=utf8mb4 COLLATE=utf8mb4_0900_ai_ci;"))</f>
        <v/>
      </c>
      <c r="AB1699" s="190" t="str">
        <f t="shared" si="189"/>
        <v/>
      </c>
    </row>
    <row r="1700" spans="10:28" ht="14.5" hidden="1" customHeight="1" x14ac:dyDescent="0.3">
      <c r="J1700" s="187" t="str">
        <f t="shared" si="187"/>
        <v>D197</v>
      </c>
      <c r="K1700" s="218"/>
      <c r="L1700" s="237" t="s">
        <v>1407</v>
      </c>
      <c r="M1700" s="184" t="s">
        <v>1408</v>
      </c>
      <c r="N1700" s="238">
        <v>40909</v>
      </c>
      <c r="O1700" s="238"/>
      <c r="P1700" s="238"/>
      <c r="Q1700" s="192" t="str">
        <f t="shared" si="188"/>
        <v/>
      </c>
      <c r="S1700" s="191" t="str">
        <f t="shared" si="191"/>
        <v/>
      </c>
      <c r="T1700" s="192" t="str">
        <f t="shared" si="192"/>
        <v/>
      </c>
      <c r="U1700" s="192" t="str">
        <f t="shared" si="190"/>
        <v/>
      </c>
      <c r="V1700" s="192" t="str">
        <f t="shared" si="193"/>
        <v/>
      </c>
      <c r="W1700" s="191" t="str">
        <f>IF(Q1700="Campo","@Campos(posicao = "&amp;K1700&amp;", tipo = '"&amp;R1700&amp;"')@Column(name = """&amp;L1700&amp;""")"&amp;IF(R1700="D","@Temporal(TemporalType.DATE)","")&amp;"private "&amp;VLOOKUP(TEXT(R1700,"@"),Apoio!A:B,2,0)&amp;" "&amp;SUBSTITUTE(LOWER(LEFT(L1700,1))&amp;RIGHT(PROPER(L1700),LEN(L1700)-1),"_","")&amp;";",IF(ISNUMBER(Q1700),IF(R1700="R","@Entity@Table(name = ""reg_"&amp;LOWER(J1700)&amp;""")@XmlRootElement","")&amp;VLOOKUP(J1700,Blocos!D:I,6,0)&amp;Apoio!$E$1&amp;Y1700,""))</f>
        <v/>
      </c>
      <c r="X1700" s="190" t="str">
        <f>IF(ISNUMBER(Q1700),COUNTIF(Blocos!G:G,J1700),"")</f>
        <v/>
      </c>
      <c r="Y1700" s="190" t="str">
        <f>IF(OR(X1700=0,X1700=""),"",VLOOKUP(SUMIFS(Blocos!A:A,Blocos!H:H,'EFD REGISTROS e Campos (2)'!X1700,Blocos!G:G,'EFD REGISTROS e Campos (2)'!J1700),Blocos!A:L,12,0))</f>
        <v/>
      </c>
      <c r="Z1700" s="190" t="str">
        <f>IF(ISNUMBER(Q1701),VLOOKUP(J1700,Blocos!D:G,4,0),"")</f>
        <v/>
      </c>
      <c r="AA1700" s="190" t="str">
        <f>IF(ISNUMBER(Q1700),CONCATENATE("CREATE TABLE ""reg_",LOWER(J1700),""" (""ID"" bigint NOT NULL AUTO_INCREMENT,  ""HASHFILE"" varchar(255) DEFAULT NULL, ""ID_PAI"" bigint NOT NULL,"),IF(Q1700="Campo",CONCATENATE("""",L1700,""" ",VLOOKUP(R1700,Apoio!A:C,3,0)),""))&amp;IF(Z1700="","",CONCATENATE("PRIMARY KEY (""ID""), KEY ""FK_reg_",LOWER(Z1700),"_ID_PAI"" (""ID_PAI""), CONSTRAINT ""FK_reg_",LOWER(Z1700),"_ID_PAI"" FOREIGN KEY (""ID_PAI"") REFERENCES ""reg_",LOWER(Z1700),""" (""ID"")) ENGINE=InnoDB AUTO_INCREMENT=105774 DEFAULT CHARSET=utf8mb4 COLLATE=utf8mb4_0900_ai_ci;"))</f>
        <v/>
      </c>
      <c r="AB1700" s="190" t="str">
        <f t="shared" si="189"/>
        <v/>
      </c>
    </row>
    <row r="1701" spans="10:28" ht="14.5" hidden="1" customHeight="1" x14ac:dyDescent="0.3">
      <c r="J1701" s="187" t="str">
        <f t="shared" si="187"/>
        <v>D197</v>
      </c>
      <c r="K1701" s="218"/>
      <c r="L1701" s="237" t="s">
        <v>1409</v>
      </c>
      <c r="M1701" s="184" t="s">
        <v>1410</v>
      </c>
      <c r="N1701" s="238">
        <v>42614</v>
      </c>
      <c r="O1701" s="238"/>
      <c r="P1701" s="238"/>
      <c r="Q1701" s="192" t="str">
        <f t="shared" si="188"/>
        <v/>
      </c>
      <c r="S1701" s="191" t="str">
        <f t="shared" si="191"/>
        <v/>
      </c>
      <c r="T1701" s="192" t="str">
        <f t="shared" si="192"/>
        <v/>
      </c>
      <c r="U1701" s="192" t="str">
        <f t="shared" si="190"/>
        <v/>
      </c>
      <c r="V1701" s="192" t="str">
        <f t="shared" si="193"/>
        <v/>
      </c>
      <c r="W1701" s="191" t="str">
        <f>IF(Q1701="Campo","@Campos(posicao = "&amp;K1701&amp;", tipo = '"&amp;R1701&amp;"')@Column(name = """&amp;L1701&amp;""")"&amp;IF(R1701="D","@Temporal(TemporalType.DATE)","")&amp;"private "&amp;VLOOKUP(TEXT(R1701,"@"),Apoio!A:B,2,0)&amp;" "&amp;SUBSTITUTE(LOWER(LEFT(L1701,1))&amp;RIGHT(PROPER(L1701),LEN(L1701)-1),"_","")&amp;";",IF(ISNUMBER(Q1701),IF(R1701="R","@Entity@Table(name = ""reg_"&amp;LOWER(J1701)&amp;""")@XmlRootElement","")&amp;VLOOKUP(J1701,Blocos!D:I,6,0)&amp;Apoio!$E$1&amp;Y1701,""))</f>
        <v/>
      </c>
      <c r="X1701" s="190" t="str">
        <f>IF(ISNUMBER(Q1701),COUNTIF(Blocos!G:G,J1701),"")</f>
        <v/>
      </c>
      <c r="Y1701" s="190" t="str">
        <f>IF(OR(X1701=0,X1701=""),"",VLOOKUP(SUMIFS(Blocos!A:A,Blocos!H:H,'EFD REGISTROS e Campos (2)'!X1701,Blocos!G:G,'EFD REGISTROS e Campos (2)'!J1701),Blocos!A:L,12,0))</f>
        <v/>
      </c>
      <c r="Z1701" s="190" t="str">
        <f>IF(ISNUMBER(Q1702),VLOOKUP(J1701,Blocos!D:G,4,0),"")</f>
        <v/>
      </c>
      <c r="AA1701" s="190" t="str">
        <f>IF(ISNUMBER(Q1701),CONCATENATE("CREATE TABLE ""reg_",LOWER(J1701),""" (""ID"" bigint NOT NULL AUTO_INCREMENT,  ""HASHFILE"" varchar(255) DEFAULT NULL, ""ID_PAI"" bigint NOT NULL,"),IF(Q1701="Campo",CONCATENATE("""",L1701,""" ",VLOOKUP(R1701,Apoio!A:C,3,0)),""))&amp;IF(Z1701="","",CONCATENATE("PRIMARY KEY (""ID""), KEY ""FK_reg_",LOWER(Z1701),"_ID_PAI"" (""ID_PAI""), CONSTRAINT ""FK_reg_",LOWER(Z1701),"_ID_PAI"" FOREIGN KEY (""ID_PAI"") REFERENCES ""reg_",LOWER(Z1701),""" (""ID"")) ENGINE=InnoDB AUTO_INCREMENT=105774 DEFAULT CHARSET=utf8mb4 COLLATE=utf8mb4_0900_ai_ci;"))</f>
        <v/>
      </c>
      <c r="AB1701" s="190" t="str">
        <f t="shared" si="189"/>
        <v/>
      </c>
    </row>
    <row r="1702" spans="10:28" ht="14.5" hidden="1" customHeight="1" x14ac:dyDescent="0.3">
      <c r="J1702" s="187" t="str">
        <f t="shared" si="187"/>
        <v>D197</v>
      </c>
      <c r="K1702" s="218"/>
      <c r="L1702" s="237" t="s">
        <v>1411</v>
      </c>
      <c r="M1702" s="184" t="s">
        <v>1412</v>
      </c>
      <c r="N1702" s="238">
        <v>42614</v>
      </c>
      <c r="O1702" s="238"/>
      <c r="P1702" s="238"/>
      <c r="Q1702" s="192" t="str">
        <f t="shared" si="188"/>
        <v/>
      </c>
      <c r="S1702" s="191" t="str">
        <f t="shared" si="191"/>
        <v/>
      </c>
      <c r="T1702" s="192" t="str">
        <f t="shared" si="192"/>
        <v/>
      </c>
      <c r="U1702" s="192" t="str">
        <f t="shared" si="190"/>
        <v/>
      </c>
      <c r="V1702" s="192" t="str">
        <f t="shared" si="193"/>
        <v/>
      </c>
      <c r="W1702" s="191" t="str">
        <f>IF(Q1702="Campo","@Campos(posicao = "&amp;K1702&amp;", tipo = '"&amp;R1702&amp;"')@Column(name = """&amp;L1702&amp;""")"&amp;IF(R1702="D","@Temporal(TemporalType.DATE)","")&amp;"private "&amp;VLOOKUP(TEXT(R1702,"@"),Apoio!A:B,2,0)&amp;" "&amp;SUBSTITUTE(LOWER(LEFT(L1702,1))&amp;RIGHT(PROPER(L1702),LEN(L1702)-1),"_","")&amp;";",IF(ISNUMBER(Q1702),IF(R1702="R","@Entity@Table(name = ""reg_"&amp;LOWER(J1702)&amp;""")@XmlRootElement","")&amp;VLOOKUP(J1702,Blocos!D:I,6,0)&amp;Apoio!$E$1&amp;Y1702,""))</f>
        <v/>
      </c>
      <c r="X1702" s="190" t="str">
        <f>IF(ISNUMBER(Q1702),COUNTIF(Blocos!G:G,J1702),"")</f>
        <v/>
      </c>
      <c r="Y1702" s="190" t="str">
        <f>IF(OR(X1702=0,X1702=""),"",VLOOKUP(SUMIFS(Blocos!A:A,Blocos!H:H,'EFD REGISTROS e Campos (2)'!X1702,Blocos!G:G,'EFD REGISTROS e Campos (2)'!J1702),Blocos!A:L,12,0))</f>
        <v/>
      </c>
      <c r="Z1702" s="190" t="str">
        <f>IF(ISNUMBER(Q1703),VLOOKUP(J1702,Blocos!D:G,4,0),"")</f>
        <v/>
      </c>
      <c r="AA1702" s="190" t="str">
        <f>IF(ISNUMBER(Q1702),CONCATENATE("CREATE TABLE ""reg_",LOWER(J1702),""" (""ID"" bigint NOT NULL AUTO_INCREMENT,  ""HASHFILE"" varchar(255) DEFAULT NULL, ""ID_PAI"" bigint NOT NULL,"),IF(Q1702="Campo",CONCATENATE("""",L1702,""" ",VLOOKUP(R1702,Apoio!A:C,3,0)),""))&amp;IF(Z1702="","",CONCATENATE("PRIMARY KEY (""ID""), KEY ""FK_reg_",LOWER(Z1702),"_ID_PAI"" (""ID_PAI""), CONSTRAINT ""FK_reg_",LOWER(Z1702),"_ID_PAI"" FOREIGN KEY (""ID_PAI"") REFERENCES ""reg_",LOWER(Z1702),""" (""ID"")) ENGINE=InnoDB AUTO_INCREMENT=105774 DEFAULT CHARSET=utf8mb4 COLLATE=utf8mb4_0900_ai_ci;"))</f>
        <v/>
      </c>
      <c r="AB1702" s="190" t="str">
        <f t="shared" si="189"/>
        <v/>
      </c>
    </row>
    <row r="1703" spans="10:28" ht="14.5" hidden="1" customHeight="1" x14ac:dyDescent="0.3">
      <c r="J1703" s="187" t="str">
        <f t="shared" si="187"/>
        <v>D197</v>
      </c>
      <c r="K1703" s="218"/>
      <c r="L1703" s="237" t="s">
        <v>1413</v>
      </c>
      <c r="M1703" s="184" t="s">
        <v>1414</v>
      </c>
      <c r="N1703" s="238">
        <v>39814</v>
      </c>
      <c r="O1703" s="238"/>
      <c r="P1703" s="238"/>
      <c r="Q1703" s="192" t="str">
        <f t="shared" si="188"/>
        <v/>
      </c>
      <c r="S1703" s="191" t="str">
        <f t="shared" si="191"/>
        <v/>
      </c>
      <c r="T1703" s="192" t="str">
        <f t="shared" si="192"/>
        <v/>
      </c>
      <c r="U1703" s="192" t="str">
        <f t="shared" si="190"/>
        <v/>
      </c>
      <c r="V1703" s="192" t="str">
        <f t="shared" si="193"/>
        <v/>
      </c>
      <c r="W1703" s="191" t="str">
        <f>IF(Q1703="Campo","@Campos(posicao = "&amp;K1703&amp;", tipo = '"&amp;R1703&amp;"')@Column(name = """&amp;L1703&amp;""")"&amp;IF(R1703="D","@Temporal(TemporalType.DATE)","")&amp;"private "&amp;VLOOKUP(TEXT(R1703,"@"),Apoio!A:B,2,0)&amp;" "&amp;SUBSTITUTE(LOWER(LEFT(L1703,1))&amp;RIGHT(PROPER(L1703),LEN(L1703)-1),"_","")&amp;";",IF(ISNUMBER(Q1703),IF(R1703="R","@Entity@Table(name = ""reg_"&amp;LOWER(J1703)&amp;""")@XmlRootElement","")&amp;VLOOKUP(J1703,Blocos!D:I,6,0)&amp;Apoio!$E$1&amp;Y1703,""))</f>
        <v/>
      </c>
      <c r="X1703" s="190" t="str">
        <f>IF(ISNUMBER(Q1703),COUNTIF(Blocos!G:G,J1703),"")</f>
        <v/>
      </c>
      <c r="Y1703" s="190" t="str">
        <f>IF(OR(X1703=0,X1703=""),"",VLOOKUP(SUMIFS(Blocos!A:A,Blocos!H:H,'EFD REGISTROS e Campos (2)'!X1703,Blocos!G:G,'EFD REGISTROS e Campos (2)'!J1703),Blocos!A:L,12,0))</f>
        <v/>
      </c>
      <c r="Z1703" s="190" t="str">
        <f>IF(ISNUMBER(Q1704),VLOOKUP(J1703,Blocos!D:G,4,0),"")</f>
        <v/>
      </c>
      <c r="AA1703" s="190" t="str">
        <f>IF(ISNUMBER(Q1703),CONCATENATE("CREATE TABLE ""reg_",LOWER(J1703),""" (""ID"" bigint NOT NULL AUTO_INCREMENT,  ""HASHFILE"" varchar(255) DEFAULT NULL, ""ID_PAI"" bigint NOT NULL,"),IF(Q1703="Campo",CONCATENATE("""",L1703,""" ",VLOOKUP(R1703,Apoio!A:C,3,0)),""))&amp;IF(Z1703="","",CONCATENATE("PRIMARY KEY (""ID""), KEY ""FK_reg_",LOWER(Z1703),"_ID_PAI"" (""ID_PAI""), CONSTRAINT ""FK_reg_",LOWER(Z1703),"_ID_PAI"" FOREIGN KEY (""ID_PAI"") REFERENCES ""reg_",LOWER(Z1703),""" (""ID"")) ENGINE=InnoDB AUTO_INCREMENT=105774 DEFAULT CHARSET=utf8mb4 COLLATE=utf8mb4_0900_ai_ci;"))</f>
        <v/>
      </c>
      <c r="AB1703" s="190" t="str">
        <f t="shared" si="189"/>
        <v/>
      </c>
    </row>
    <row r="1704" spans="10:28" ht="14.5" hidden="1" customHeight="1" x14ac:dyDescent="0.3">
      <c r="J1704" s="187" t="str">
        <f t="shared" si="187"/>
        <v>D197</v>
      </c>
      <c r="K1704" s="218"/>
      <c r="L1704" s="237" t="s">
        <v>1415</v>
      </c>
      <c r="M1704" s="184" t="s">
        <v>1416</v>
      </c>
      <c r="N1704" s="238">
        <v>39814</v>
      </c>
      <c r="O1704" s="238"/>
      <c r="P1704" s="238"/>
      <c r="Q1704" s="192" t="str">
        <f t="shared" si="188"/>
        <v/>
      </c>
      <c r="S1704" s="191" t="str">
        <f t="shared" si="191"/>
        <v/>
      </c>
      <c r="T1704" s="192" t="str">
        <f t="shared" si="192"/>
        <v/>
      </c>
      <c r="U1704" s="192" t="str">
        <f t="shared" si="190"/>
        <v/>
      </c>
      <c r="V1704" s="192" t="str">
        <f t="shared" si="193"/>
        <v/>
      </c>
      <c r="W1704" s="191" t="str">
        <f>IF(Q1704="Campo","@Campos(posicao = "&amp;K1704&amp;", tipo = '"&amp;R1704&amp;"')@Column(name = """&amp;L1704&amp;""")"&amp;IF(R1704="D","@Temporal(TemporalType.DATE)","")&amp;"private "&amp;VLOOKUP(TEXT(R1704,"@"),Apoio!A:B,2,0)&amp;" "&amp;SUBSTITUTE(LOWER(LEFT(L1704,1))&amp;RIGHT(PROPER(L1704),LEN(L1704)-1),"_","")&amp;";",IF(ISNUMBER(Q1704),IF(R1704="R","@Entity@Table(name = ""reg_"&amp;LOWER(J1704)&amp;""")@XmlRootElement","")&amp;VLOOKUP(J1704,Blocos!D:I,6,0)&amp;Apoio!$E$1&amp;Y1704,""))</f>
        <v/>
      </c>
      <c r="X1704" s="190" t="str">
        <f>IF(ISNUMBER(Q1704),COUNTIF(Blocos!G:G,J1704),"")</f>
        <v/>
      </c>
      <c r="Y1704" s="190" t="str">
        <f>IF(OR(X1704=0,X1704=""),"",VLOOKUP(SUMIFS(Blocos!A:A,Blocos!H:H,'EFD REGISTROS e Campos (2)'!X1704,Blocos!G:G,'EFD REGISTROS e Campos (2)'!J1704),Blocos!A:L,12,0))</f>
        <v/>
      </c>
      <c r="Z1704" s="190" t="str">
        <f>IF(ISNUMBER(Q1705),VLOOKUP(J1704,Blocos!D:G,4,0),"")</f>
        <v/>
      </c>
      <c r="AA1704" s="190" t="str">
        <f>IF(ISNUMBER(Q1704),CONCATENATE("CREATE TABLE ""reg_",LOWER(J1704),""" (""ID"" bigint NOT NULL AUTO_INCREMENT,  ""HASHFILE"" varchar(255) DEFAULT NULL, ""ID_PAI"" bigint NOT NULL,"),IF(Q1704="Campo",CONCATENATE("""",L1704,""" ",VLOOKUP(R1704,Apoio!A:C,3,0)),""))&amp;IF(Z1704="","",CONCATENATE("PRIMARY KEY (""ID""), KEY ""FK_reg_",LOWER(Z1704),"_ID_PAI"" (""ID_PAI""), CONSTRAINT ""FK_reg_",LOWER(Z1704),"_ID_PAI"" FOREIGN KEY (""ID_PAI"") REFERENCES ""reg_",LOWER(Z1704),""" (""ID"")) ENGINE=InnoDB AUTO_INCREMENT=105774 DEFAULT CHARSET=utf8mb4 COLLATE=utf8mb4_0900_ai_ci;"))</f>
        <v/>
      </c>
      <c r="AB1704" s="190" t="str">
        <f t="shared" si="189"/>
        <v/>
      </c>
    </row>
    <row r="1705" spans="10:28" ht="14.5" hidden="1" customHeight="1" x14ac:dyDescent="0.3">
      <c r="J1705" s="187" t="str">
        <f t="shared" si="187"/>
        <v>D197</v>
      </c>
      <c r="K1705" s="218"/>
      <c r="L1705" s="237" t="s">
        <v>1417</v>
      </c>
      <c r="M1705" s="184" t="s">
        <v>1418</v>
      </c>
      <c r="N1705" s="238">
        <v>39814</v>
      </c>
      <c r="O1705" s="238"/>
      <c r="P1705" s="238"/>
      <c r="Q1705" s="192" t="str">
        <f t="shared" si="188"/>
        <v/>
      </c>
      <c r="S1705" s="191" t="str">
        <f t="shared" si="191"/>
        <v/>
      </c>
      <c r="T1705" s="192" t="str">
        <f t="shared" si="192"/>
        <v/>
      </c>
      <c r="U1705" s="192" t="str">
        <f t="shared" si="190"/>
        <v/>
      </c>
      <c r="V1705" s="192" t="str">
        <f t="shared" si="193"/>
        <v/>
      </c>
      <c r="W1705" s="191" t="str">
        <f>IF(Q1705="Campo","@Campos(posicao = "&amp;K1705&amp;", tipo = '"&amp;R1705&amp;"')@Column(name = """&amp;L1705&amp;""")"&amp;IF(R1705="D","@Temporal(TemporalType.DATE)","")&amp;"private "&amp;VLOOKUP(TEXT(R1705,"@"),Apoio!A:B,2,0)&amp;" "&amp;SUBSTITUTE(LOWER(LEFT(L1705,1))&amp;RIGHT(PROPER(L1705),LEN(L1705)-1),"_","")&amp;";",IF(ISNUMBER(Q1705),IF(R1705="R","@Entity@Table(name = ""reg_"&amp;LOWER(J1705)&amp;""")@XmlRootElement","")&amp;VLOOKUP(J1705,Blocos!D:I,6,0)&amp;Apoio!$E$1&amp;Y1705,""))</f>
        <v/>
      </c>
      <c r="X1705" s="190" t="str">
        <f>IF(ISNUMBER(Q1705),COUNTIF(Blocos!G:G,J1705),"")</f>
        <v/>
      </c>
      <c r="Y1705" s="190" t="str">
        <f>IF(OR(X1705=0,X1705=""),"",VLOOKUP(SUMIFS(Blocos!A:A,Blocos!H:H,'EFD REGISTROS e Campos (2)'!X1705,Blocos!G:G,'EFD REGISTROS e Campos (2)'!J1705),Blocos!A:L,12,0))</f>
        <v/>
      </c>
      <c r="Z1705" s="190" t="str">
        <f>IF(ISNUMBER(Q1706),VLOOKUP(J1705,Blocos!D:G,4,0),"")</f>
        <v/>
      </c>
      <c r="AA1705" s="190" t="str">
        <f>IF(ISNUMBER(Q1705),CONCATENATE("CREATE TABLE ""reg_",LOWER(J1705),""" (""ID"" bigint NOT NULL AUTO_INCREMENT,  ""HASHFILE"" varchar(255) DEFAULT NULL, ""ID_PAI"" bigint NOT NULL,"),IF(Q1705="Campo",CONCATENATE("""",L1705,""" ",VLOOKUP(R1705,Apoio!A:C,3,0)),""))&amp;IF(Z1705="","",CONCATENATE("PRIMARY KEY (""ID""), KEY ""FK_reg_",LOWER(Z1705),"_ID_PAI"" (""ID_PAI""), CONSTRAINT ""FK_reg_",LOWER(Z1705),"_ID_PAI"" FOREIGN KEY (""ID_PAI"") REFERENCES ""reg_",LOWER(Z1705),""" (""ID"")) ENGINE=InnoDB AUTO_INCREMENT=105774 DEFAULT CHARSET=utf8mb4 COLLATE=utf8mb4_0900_ai_ci;"))</f>
        <v/>
      </c>
      <c r="AB1705" s="190" t="str">
        <f t="shared" si="189"/>
        <v/>
      </c>
    </row>
    <row r="1706" spans="10:28" ht="14.5" hidden="1" customHeight="1" x14ac:dyDescent="0.3">
      <c r="J1706" s="187" t="str">
        <f t="shared" si="187"/>
        <v>D197</v>
      </c>
      <c r="K1706" s="218"/>
      <c r="L1706" s="237" t="s">
        <v>1419</v>
      </c>
      <c r="M1706" s="184" t="s">
        <v>1420</v>
      </c>
      <c r="N1706" s="238">
        <v>40909</v>
      </c>
      <c r="O1706" s="238"/>
      <c r="P1706" s="238"/>
      <c r="Q1706" s="192" t="str">
        <f t="shared" si="188"/>
        <v/>
      </c>
      <c r="S1706" s="191" t="str">
        <f t="shared" si="191"/>
        <v/>
      </c>
      <c r="T1706" s="192" t="str">
        <f t="shared" si="192"/>
        <v/>
      </c>
      <c r="U1706" s="192" t="str">
        <f t="shared" si="190"/>
        <v/>
      </c>
      <c r="V1706" s="192" t="str">
        <f t="shared" si="193"/>
        <v/>
      </c>
      <c r="W1706" s="191" t="str">
        <f>IF(Q1706="Campo","@Campos(posicao = "&amp;K1706&amp;", tipo = '"&amp;R1706&amp;"')@Column(name = """&amp;L1706&amp;""")"&amp;IF(R1706="D","@Temporal(TemporalType.DATE)","")&amp;"private "&amp;VLOOKUP(TEXT(R1706,"@"),Apoio!A:B,2,0)&amp;" "&amp;SUBSTITUTE(LOWER(LEFT(L1706,1))&amp;RIGHT(PROPER(L1706),LEN(L1706)-1),"_","")&amp;";",IF(ISNUMBER(Q1706),IF(R1706="R","@Entity@Table(name = ""reg_"&amp;LOWER(J1706)&amp;""")@XmlRootElement","")&amp;VLOOKUP(J1706,Blocos!D:I,6,0)&amp;Apoio!$E$1&amp;Y1706,""))</f>
        <v/>
      </c>
      <c r="X1706" s="190" t="str">
        <f>IF(ISNUMBER(Q1706),COUNTIF(Blocos!G:G,J1706),"")</f>
        <v/>
      </c>
      <c r="Y1706" s="190" t="str">
        <f>IF(OR(X1706=0,X1706=""),"",VLOOKUP(SUMIFS(Blocos!A:A,Blocos!H:H,'EFD REGISTROS e Campos (2)'!X1706,Blocos!G:G,'EFD REGISTROS e Campos (2)'!J1706),Blocos!A:L,12,0))</f>
        <v/>
      </c>
      <c r="Z1706" s="190" t="str">
        <f>IF(ISNUMBER(Q1707),VLOOKUP(J1706,Blocos!D:G,4,0),"")</f>
        <v/>
      </c>
      <c r="AA1706" s="190" t="str">
        <f>IF(ISNUMBER(Q1706),CONCATENATE("CREATE TABLE ""reg_",LOWER(J1706),""" (""ID"" bigint NOT NULL AUTO_INCREMENT,  ""HASHFILE"" varchar(255) DEFAULT NULL, ""ID_PAI"" bigint NOT NULL,"),IF(Q1706="Campo",CONCATENATE("""",L1706,""" ",VLOOKUP(R1706,Apoio!A:C,3,0)),""))&amp;IF(Z1706="","",CONCATENATE("PRIMARY KEY (""ID""), KEY ""FK_reg_",LOWER(Z1706),"_ID_PAI"" (""ID_PAI""), CONSTRAINT ""FK_reg_",LOWER(Z1706),"_ID_PAI"" FOREIGN KEY (""ID_PAI"") REFERENCES ""reg_",LOWER(Z1706),""" (""ID"")) ENGINE=InnoDB AUTO_INCREMENT=105774 DEFAULT CHARSET=utf8mb4 COLLATE=utf8mb4_0900_ai_ci;"))</f>
        <v/>
      </c>
      <c r="AB1706" s="190" t="str">
        <f t="shared" si="189"/>
        <v/>
      </c>
    </row>
    <row r="1707" spans="10:28" ht="14.5" hidden="1" customHeight="1" x14ac:dyDescent="0.3">
      <c r="J1707" s="187" t="str">
        <f t="shared" si="187"/>
        <v>D197</v>
      </c>
      <c r="K1707" s="218"/>
      <c r="L1707" s="237" t="s">
        <v>1421</v>
      </c>
      <c r="M1707" s="184" t="s">
        <v>1422</v>
      </c>
      <c r="N1707" s="238">
        <v>39814</v>
      </c>
      <c r="O1707" s="238"/>
      <c r="P1707" s="238"/>
      <c r="Q1707" s="192" t="str">
        <f t="shared" si="188"/>
        <v/>
      </c>
      <c r="S1707" s="191" t="str">
        <f t="shared" si="191"/>
        <v/>
      </c>
      <c r="T1707" s="192" t="str">
        <f t="shared" si="192"/>
        <v/>
      </c>
      <c r="U1707" s="192" t="str">
        <f t="shared" si="190"/>
        <v/>
      </c>
      <c r="V1707" s="192" t="str">
        <f t="shared" si="193"/>
        <v/>
      </c>
      <c r="W1707" s="191" t="str">
        <f>IF(Q1707="Campo","@Campos(posicao = "&amp;K1707&amp;", tipo = '"&amp;R1707&amp;"')@Column(name = """&amp;L1707&amp;""")"&amp;IF(R1707="D","@Temporal(TemporalType.DATE)","")&amp;"private "&amp;VLOOKUP(TEXT(R1707,"@"),Apoio!A:B,2,0)&amp;" "&amp;SUBSTITUTE(LOWER(LEFT(L1707,1))&amp;RIGHT(PROPER(L1707),LEN(L1707)-1),"_","")&amp;";",IF(ISNUMBER(Q1707),IF(R1707="R","@Entity@Table(name = ""reg_"&amp;LOWER(J1707)&amp;""")@XmlRootElement","")&amp;VLOOKUP(J1707,Blocos!D:I,6,0)&amp;Apoio!$E$1&amp;Y1707,""))</f>
        <v/>
      </c>
      <c r="X1707" s="190" t="str">
        <f>IF(ISNUMBER(Q1707),COUNTIF(Blocos!G:G,J1707),"")</f>
        <v/>
      </c>
      <c r="Y1707" s="190" t="str">
        <f>IF(OR(X1707=0,X1707=""),"",VLOOKUP(SUMIFS(Blocos!A:A,Blocos!H:H,'EFD REGISTROS e Campos (2)'!X1707,Blocos!G:G,'EFD REGISTROS e Campos (2)'!J1707),Blocos!A:L,12,0))</f>
        <v/>
      </c>
      <c r="Z1707" s="190" t="str">
        <f>IF(ISNUMBER(Q1708),VLOOKUP(J1707,Blocos!D:G,4,0),"")</f>
        <v/>
      </c>
      <c r="AA1707" s="190" t="str">
        <f>IF(ISNUMBER(Q1707),CONCATENATE("CREATE TABLE ""reg_",LOWER(J1707),""" (""ID"" bigint NOT NULL AUTO_INCREMENT,  ""HASHFILE"" varchar(255) DEFAULT NULL, ""ID_PAI"" bigint NOT NULL,"),IF(Q1707="Campo",CONCATENATE("""",L1707,""" ",VLOOKUP(R1707,Apoio!A:C,3,0)),""))&amp;IF(Z1707="","",CONCATENATE("PRIMARY KEY (""ID""), KEY ""FK_reg_",LOWER(Z1707),"_ID_PAI"" (""ID_PAI""), CONSTRAINT ""FK_reg_",LOWER(Z1707),"_ID_PAI"" FOREIGN KEY (""ID_PAI"") REFERENCES ""reg_",LOWER(Z1707),""" (""ID"")) ENGINE=InnoDB AUTO_INCREMENT=105774 DEFAULT CHARSET=utf8mb4 COLLATE=utf8mb4_0900_ai_ci;"))</f>
        <v/>
      </c>
      <c r="AB1707" s="190" t="str">
        <f t="shared" si="189"/>
        <v/>
      </c>
    </row>
    <row r="1708" spans="10:28" ht="14.5" hidden="1" customHeight="1" x14ac:dyDescent="0.3">
      <c r="J1708" s="187" t="str">
        <f t="shared" si="187"/>
        <v>D197</v>
      </c>
      <c r="K1708" s="218"/>
      <c r="L1708" s="237" t="s">
        <v>1423</v>
      </c>
      <c r="M1708" s="184" t="s">
        <v>1424</v>
      </c>
      <c r="N1708" s="238">
        <v>39814</v>
      </c>
      <c r="O1708" s="238"/>
      <c r="P1708" s="238"/>
      <c r="Q1708" s="192" t="str">
        <f t="shared" si="188"/>
        <v/>
      </c>
      <c r="S1708" s="191" t="str">
        <f t="shared" si="191"/>
        <v/>
      </c>
      <c r="T1708" s="192" t="str">
        <f t="shared" si="192"/>
        <v/>
      </c>
      <c r="U1708" s="192" t="str">
        <f t="shared" si="190"/>
        <v/>
      </c>
      <c r="V1708" s="192" t="str">
        <f t="shared" si="193"/>
        <v/>
      </c>
      <c r="W1708" s="191" t="str">
        <f>IF(Q1708="Campo","@Campos(posicao = "&amp;K1708&amp;", tipo = '"&amp;R1708&amp;"')@Column(name = """&amp;L1708&amp;""")"&amp;IF(R1708="D","@Temporal(TemporalType.DATE)","")&amp;"private "&amp;VLOOKUP(TEXT(R1708,"@"),Apoio!A:B,2,0)&amp;" "&amp;SUBSTITUTE(LOWER(LEFT(L1708,1))&amp;RIGHT(PROPER(L1708),LEN(L1708)-1),"_","")&amp;";",IF(ISNUMBER(Q1708),IF(R1708="R","@Entity@Table(name = ""reg_"&amp;LOWER(J1708)&amp;""")@XmlRootElement","")&amp;VLOOKUP(J1708,Blocos!D:I,6,0)&amp;Apoio!$E$1&amp;Y1708,""))</f>
        <v/>
      </c>
      <c r="X1708" s="190" t="str">
        <f>IF(ISNUMBER(Q1708),COUNTIF(Blocos!G:G,J1708),"")</f>
        <v/>
      </c>
      <c r="Y1708" s="190" t="str">
        <f>IF(OR(X1708=0,X1708=""),"",VLOOKUP(SUMIFS(Blocos!A:A,Blocos!H:H,'EFD REGISTROS e Campos (2)'!X1708,Blocos!G:G,'EFD REGISTROS e Campos (2)'!J1708),Blocos!A:L,12,0))</f>
        <v/>
      </c>
      <c r="Z1708" s="190" t="str">
        <f>IF(ISNUMBER(Q1709),VLOOKUP(J1708,Blocos!D:G,4,0),"")</f>
        <v/>
      </c>
      <c r="AA1708" s="190" t="str">
        <f>IF(ISNUMBER(Q1708),CONCATENATE("CREATE TABLE ""reg_",LOWER(J1708),""" (""ID"" bigint NOT NULL AUTO_INCREMENT,  ""HASHFILE"" varchar(255) DEFAULT NULL, ""ID_PAI"" bigint NOT NULL,"),IF(Q1708="Campo",CONCATENATE("""",L1708,""" ",VLOOKUP(R1708,Apoio!A:C,3,0)),""))&amp;IF(Z1708="","",CONCATENATE("PRIMARY KEY (""ID""), KEY ""FK_reg_",LOWER(Z1708),"_ID_PAI"" (""ID_PAI""), CONSTRAINT ""FK_reg_",LOWER(Z1708),"_ID_PAI"" FOREIGN KEY (""ID_PAI"") REFERENCES ""reg_",LOWER(Z1708),""" (""ID"")) ENGINE=InnoDB AUTO_INCREMENT=105774 DEFAULT CHARSET=utf8mb4 COLLATE=utf8mb4_0900_ai_ci;"))</f>
        <v/>
      </c>
      <c r="AB1708" s="190" t="str">
        <f t="shared" si="189"/>
        <v/>
      </c>
    </row>
    <row r="1709" spans="10:28" ht="14.5" hidden="1" customHeight="1" x14ac:dyDescent="0.3">
      <c r="J1709" s="187" t="str">
        <f t="shared" si="187"/>
        <v>D197</v>
      </c>
      <c r="K1709" s="218"/>
      <c r="L1709" s="237" t="s">
        <v>1425</v>
      </c>
      <c r="M1709" s="184" t="s">
        <v>1426</v>
      </c>
      <c r="N1709" s="238">
        <v>39814</v>
      </c>
      <c r="O1709" s="238"/>
      <c r="P1709" s="238"/>
      <c r="Q1709" s="192" t="str">
        <f t="shared" si="188"/>
        <v/>
      </c>
      <c r="S1709" s="191" t="str">
        <f t="shared" si="191"/>
        <v/>
      </c>
      <c r="T1709" s="192" t="str">
        <f t="shared" si="192"/>
        <v/>
      </c>
      <c r="U1709" s="192" t="str">
        <f t="shared" si="190"/>
        <v/>
      </c>
      <c r="V1709" s="192" t="str">
        <f t="shared" si="193"/>
        <v/>
      </c>
      <c r="W1709" s="191" t="str">
        <f>IF(Q1709="Campo","@Campos(posicao = "&amp;K1709&amp;", tipo = '"&amp;R1709&amp;"')@Column(name = """&amp;L1709&amp;""")"&amp;IF(R1709="D","@Temporal(TemporalType.DATE)","")&amp;"private "&amp;VLOOKUP(TEXT(R1709,"@"),Apoio!A:B,2,0)&amp;" "&amp;SUBSTITUTE(LOWER(LEFT(L1709,1))&amp;RIGHT(PROPER(L1709),LEN(L1709)-1),"_","")&amp;";",IF(ISNUMBER(Q1709),IF(R1709="R","@Entity@Table(name = ""reg_"&amp;LOWER(J1709)&amp;""")@XmlRootElement","")&amp;VLOOKUP(J1709,Blocos!D:I,6,0)&amp;Apoio!$E$1&amp;Y1709,""))</f>
        <v/>
      </c>
      <c r="X1709" s="190" t="str">
        <f>IF(ISNUMBER(Q1709),COUNTIF(Blocos!G:G,J1709),"")</f>
        <v/>
      </c>
      <c r="Y1709" s="190" t="str">
        <f>IF(OR(X1709=0,X1709=""),"",VLOOKUP(SUMIFS(Blocos!A:A,Blocos!H:H,'EFD REGISTROS e Campos (2)'!X1709,Blocos!G:G,'EFD REGISTROS e Campos (2)'!J1709),Blocos!A:L,12,0))</f>
        <v/>
      </c>
      <c r="Z1709" s="190" t="str">
        <f>IF(ISNUMBER(Q1710),VLOOKUP(J1709,Blocos!D:G,4,0),"")</f>
        <v/>
      </c>
      <c r="AA1709" s="190" t="str">
        <f>IF(ISNUMBER(Q1709),CONCATENATE("CREATE TABLE ""reg_",LOWER(J1709),""" (""ID"" bigint NOT NULL AUTO_INCREMENT,  ""HASHFILE"" varchar(255) DEFAULT NULL, ""ID_PAI"" bigint NOT NULL,"),IF(Q1709="Campo",CONCATENATE("""",L1709,""" ",VLOOKUP(R1709,Apoio!A:C,3,0)),""))&amp;IF(Z1709="","",CONCATENATE("PRIMARY KEY (""ID""), KEY ""FK_reg_",LOWER(Z1709),"_ID_PAI"" (""ID_PAI""), CONSTRAINT ""FK_reg_",LOWER(Z1709),"_ID_PAI"" FOREIGN KEY (""ID_PAI"") REFERENCES ""reg_",LOWER(Z1709),""" (""ID"")) ENGINE=InnoDB AUTO_INCREMENT=105774 DEFAULT CHARSET=utf8mb4 COLLATE=utf8mb4_0900_ai_ci;"))</f>
        <v/>
      </c>
      <c r="AB1709" s="190" t="str">
        <f t="shared" si="189"/>
        <v/>
      </c>
    </row>
    <row r="1710" spans="10:28" ht="14.5" hidden="1" customHeight="1" x14ac:dyDescent="0.3">
      <c r="J1710" s="187" t="str">
        <f t="shared" si="187"/>
        <v>D197</v>
      </c>
      <c r="K1710" s="218"/>
      <c r="L1710" s="237" t="s">
        <v>1427</v>
      </c>
      <c r="M1710" s="184" t="s">
        <v>1428</v>
      </c>
      <c r="N1710" s="238">
        <v>39814</v>
      </c>
      <c r="O1710" s="238"/>
      <c r="P1710" s="238"/>
      <c r="Q1710" s="192" t="str">
        <f t="shared" si="188"/>
        <v/>
      </c>
      <c r="S1710" s="191" t="str">
        <f t="shared" si="191"/>
        <v/>
      </c>
      <c r="T1710" s="192" t="str">
        <f t="shared" si="192"/>
        <v/>
      </c>
      <c r="U1710" s="192" t="str">
        <f t="shared" si="190"/>
        <v/>
      </c>
      <c r="V1710" s="192" t="str">
        <f t="shared" si="193"/>
        <v/>
      </c>
      <c r="W1710" s="191" t="str">
        <f>IF(Q1710="Campo","@Campos(posicao = "&amp;K1710&amp;", tipo = '"&amp;R1710&amp;"')@Column(name = """&amp;L1710&amp;""")"&amp;IF(R1710="D","@Temporal(TemporalType.DATE)","")&amp;"private "&amp;VLOOKUP(TEXT(R1710,"@"),Apoio!A:B,2,0)&amp;" "&amp;SUBSTITUTE(LOWER(LEFT(L1710,1))&amp;RIGHT(PROPER(L1710),LEN(L1710)-1),"_","")&amp;";",IF(ISNUMBER(Q1710),IF(R1710="R","@Entity@Table(name = ""reg_"&amp;LOWER(J1710)&amp;""")@XmlRootElement","")&amp;VLOOKUP(J1710,Blocos!D:I,6,0)&amp;Apoio!$E$1&amp;Y1710,""))</f>
        <v/>
      </c>
      <c r="X1710" s="190" t="str">
        <f>IF(ISNUMBER(Q1710),COUNTIF(Blocos!G:G,J1710),"")</f>
        <v/>
      </c>
      <c r="Y1710" s="190" t="str">
        <f>IF(OR(X1710=0,X1710=""),"",VLOOKUP(SUMIFS(Blocos!A:A,Blocos!H:H,'EFD REGISTROS e Campos (2)'!X1710,Blocos!G:G,'EFD REGISTROS e Campos (2)'!J1710),Blocos!A:L,12,0))</f>
        <v/>
      </c>
      <c r="Z1710" s="190" t="str">
        <f>IF(ISNUMBER(Q1711),VLOOKUP(J1710,Blocos!D:G,4,0),"")</f>
        <v/>
      </c>
      <c r="AA1710" s="190" t="str">
        <f>IF(ISNUMBER(Q1710),CONCATENATE("CREATE TABLE ""reg_",LOWER(J1710),""" (""ID"" bigint NOT NULL AUTO_INCREMENT,  ""HASHFILE"" varchar(255) DEFAULT NULL, ""ID_PAI"" bigint NOT NULL,"),IF(Q1710="Campo",CONCATENATE("""",L1710,""" ",VLOOKUP(R1710,Apoio!A:C,3,0)),""))&amp;IF(Z1710="","",CONCATENATE("PRIMARY KEY (""ID""), KEY ""FK_reg_",LOWER(Z1710),"_ID_PAI"" (""ID_PAI""), CONSTRAINT ""FK_reg_",LOWER(Z1710),"_ID_PAI"" FOREIGN KEY (""ID_PAI"") REFERENCES ""reg_",LOWER(Z1710),""" (""ID"")) ENGINE=InnoDB AUTO_INCREMENT=105774 DEFAULT CHARSET=utf8mb4 COLLATE=utf8mb4_0900_ai_ci;"))</f>
        <v/>
      </c>
      <c r="AB1710" s="190" t="str">
        <f t="shared" si="189"/>
        <v/>
      </c>
    </row>
    <row r="1711" spans="10:28" ht="14.5" hidden="1" customHeight="1" x14ac:dyDescent="0.3">
      <c r="J1711" s="187" t="str">
        <f t="shared" si="187"/>
        <v>D197</v>
      </c>
      <c r="K1711" s="218"/>
      <c r="L1711" s="237" t="s">
        <v>1429</v>
      </c>
      <c r="M1711" s="184" t="s">
        <v>1430</v>
      </c>
      <c r="N1711" s="238">
        <v>39814</v>
      </c>
      <c r="O1711" s="238"/>
      <c r="P1711" s="238"/>
      <c r="Q1711" s="192" t="str">
        <f t="shared" si="188"/>
        <v/>
      </c>
      <c r="S1711" s="191" t="str">
        <f t="shared" si="191"/>
        <v/>
      </c>
      <c r="T1711" s="192" t="str">
        <f t="shared" si="192"/>
        <v/>
      </c>
      <c r="U1711" s="192" t="str">
        <f t="shared" si="190"/>
        <v/>
      </c>
      <c r="V1711" s="192" t="str">
        <f t="shared" si="193"/>
        <v/>
      </c>
      <c r="W1711" s="191" t="str">
        <f>IF(Q1711="Campo","@Campos(posicao = "&amp;K1711&amp;", tipo = '"&amp;R1711&amp;"')@Column(name = """&amp;L1711&amp;""")"&amp;IF(R1711="D","@Temporal(TemporalType.DATE)","")&amp;"private "&amp;VLOOKUP(TEXT(R1711,"@"),Apoio!A:B,2,0)&amp;" "&amp;SUBSTITUTE(LOWER(LEFT(L1711,1))&amp;RIGHT(PROPER(L1711),LEN(L1711)-1),"_","")&amp;";",IF(ISNUMBER(Q1711),IF(R1711="R","@Entity@Table(name = ""reg_"&amp;LOWER(J1711)&amp;""")@XmlRootElement","")&amp;VLOOKUP(J1711,Blocos!D:I,6,0)&amp;Apoio!$E$1&amp;Y1711,""))</f>
        <v/>
      </c>
      <c r="X1711" s="190" t="str">
        <f>IF(ISNUMBER(Q1711),COUNTIF(Blocos!G:G,J1711),"")</f>
        <v/>
      </c>
      <c r="Y1711" s="190" t="str">
        <f>IF(OR(X1711=0,X1711=""),"",VLOOKUP(SUMIFS(Blocos!A:A,Blocos!H:H,'EFD REGISTROS e Campos (2)'!X1711,Blocos!G:G,'EFD REGISTROS e Campos (2)'!J1711),Blocos!A:L,12,0))</f>
        <v/>
      </c>
      <c r="Z1711" s="190" t="str">
        <f>IF(ISNUMBER(Q1712),VLOOKUP(J1711,Blocos!D:G,4,0),"")</f>
        <v/>
      </c>
      <c r="AA1711" s="190" t="str">
        <f>IF(ISNUMBER(Q1711),CONCATENATE("CREATE TABLE ""reg_",LOWER(J1711),""" (""ID"" bigint NOT NULL AUTO_INCREMENT,  ""HASHFILE"" varchar(255) DEFAULT NULL, ""ID_PAI"" bigint NOT NULL,"),IF(Q1711="Campo",CONCATENATE("""",L1711,""" ",VLOOKUP(R1711,Apoio!A:C,3,0)),""))&amp;IF(Z1711="","",CONCATENATE("PRIMARY KEY (""ID""), KEY ""FK_reg_",LOWER(Z1711),"_ID_PAI"" (""ID_PAI""), CONSTRAINT ""FK_reg_",LOWER(Z1711),"_ID_PAI"" FOREIGN KEY (""ID_PAI"") REFERENCES ""reg_",LOWER(Z1711),""" (""ID"")) ENGINE=InnoDB AUTO_INCREMENT=105774 DEFAULT CHARSET=utf8mb4 COLLATE=utf8mb4_0900_ai_ci;"))</f>
        <v/>
      </c>
      <c r="AB1711" s="190" t="str">
        <f t="shared" si="189"/>
        <v/>
      </c>
    </row>
    <row r="1712" spans="10:28" ht="14.5" hidden="1" customHeight="1" x14ac:dyDescent="0.3">
      <c r="J1712" s="187" t="str">
        <f t="shared" si="187"/>
        <v>D197</v>
      </c>
      <c r="K1712" s="218"/>
      <c r="L1712" s="237" t="s">
        <v>1431</v>
      </c>
      <c r="M1712" s="184" t="s">
        <v>1432</v>
      </c>
      <c r="N1712" s="238">
        <v>40909</v>
      </c>
      <c r="O1712" s="238"/>
      <c r="P1712" s="238"/>
      <c r="Q1712" s="192" t="str">
        <f t="shared" si="188"/>
        <v/>
      </c>
      <c r="S1712" s="191" t="str">
        <f t="shared" si="191"/>
        <v/>
      </c>
      <c r="T1712" s="192" t="str">
        <f t="shared" si="192"/>
        <v/>
      </c>
      <c r="U1712" s="192" t="str">
        <f t="shared" si="190"/>
        <v/>
      </c>
      <c r="V1712" s="192" t="str">
        <f t="shared" si="193"/>
        <v/>
      </c>
      <c r="W1712" s="191" t="str">
        <f>IF(Q1712="Campo","@Campos(posicao = "&amp;K1712&amp;", tipo = '"&amp;R1712&amp;"')@Column(name = """&amp;L1712&amp;""")"&amp;IF(R1712="D","@Temporal(TemporalType.DATE)","")&amp;"private "&amp;VLOOKUP(TEXT(R1712,"@"),Apoio!A:B,2,0)&amp;" "&amp;SUBSTITUTE(LOWER(LEFT(L1712,1))&amp;RIGHT(PROPER(L1712),LEN(L1712)-1),"_","")&amp;";",IF(ISNUMBER(Q1712),IF(R1712="R","@Entity@Table(name = ""reg_"&amp;LOWER(J1712)&amp;""")@XmlRootElement","")&amp;VLOOKUP(J1712,Blocos!D:I,6,0)&amp;Apoio!$E$1&amp;Y1712,""))</f>
        <v/>
      </c>
      <c r="X1712" s="190" t="str">
        <f>IF(ISNUMBER(Q1712),COUNTIF(Blocos!G:G,J1712),"")</f>
        <v/>
      </c>
      <c r="Y1712" s="190" t="str">
        <f>IF(OR(X1712=0,X1712=""),"",VLOOKUP(SUMIFS(Blocos!A:A,Blocos!H:H,'EFD REGISTROS e Campos (2)'!X1712,Blocos!G:G,'EFD REGISTROS e Campos (2)'!J1712),Blocos!A:L,12,0))</f>
        <v/>
      </c>
      <c r="Z1712" s="190" t="str">
        <f>IF(ISNUMBER(Q1713),VLOOKUP(J1712,Blocos!D:G,4,0),"")</f>
        <v/>
      </c>
      <c r="AA1712" s="190" t="str">
        <f>IF(ISNUMBER(Q1712),CONCATENATE("CREATE TABLE ""reg_",LOWER(J1712),""" (""ID"" bigint NOT NULL AUTO_INCREMENT,  ""HASHFILE"" varchar(255) DEFAULT NULL, ""ID_PAI"" bigint NOT NULL,"),IF(Q1712="Campo",CONCATENATE("""",L1712,""" ",VLOOKUP(R1712,Apoio!A:C,3,0)),""))&amp;IF(Z1712="","",CONCATENATE("PRIMARY KEY (""ID""), KEY ""FK_reg_",LOWER(Z1712),"_ID_PAI"" (""ID_PAI""), CONSTRAINT ""FK_reg_",LOWER(Z1712),"_ID_PAI"" FOREIGN KEY (""ID_PAI"") REFERENCES ""reg_",LOWER(Z1712),""" (""ID"")) ENGINE=InnoDB AUTO_INCREMENT=105774 DEFAULT CHARSET=utf8mb4 COLLATE=utf8mb4_0900_ai_ci;"))</f>
        <v/>
      </c>
      <c r="AB1712" s="190" t="str">
        <f t="shared" si="189"/>
        <v/>
      </c>
    </row>
    <row r="1713" spans="1:28" ht="14.5" hidden="1" customHeight="1" x14ac:dyDescent="0.3">
      <c r="J1713" s="187" t="str">
        <f t="shared" si="187"/>
        <v>D197</v>
      </c>
      <c r="K1713" s="218"/>
      <c r="L1713" s="237" t="s">
        <v>1433</v>
      </c>
      <c r="M1713" s="184" t="s">
        <v>1434</v>
      </c>
      <c r="N1713" s="238">
        <v>41852</v>
      </c>
      <c r="O1713" s="238"/>
      <c r="P1713" s="238"/>
      <c r="Q1713" s="192" t="str">
        <f t="shared" si="188"/>
        <v/>
      </c>
      <c r="S1713" s="191" t="str">
        <f t="shared" si="191"/>
        <v/>
      </c>
      <c r="T1713" s="192" t="str">
        <f t="shared" si="192"/>
        <v/>
      </c>
      <c r="U1713" s="192" t="str">
        <f t="shared" si="190"/>
        <v/>
      </c>
      <c r="V1713" s="192" t="str">
        <f t="shared" si="193"/>
        <v/>
      </c>
      <c r="W1713" s="191" t="str">
        <f>IF(Q1713="Campo","@Campos(posicao = "&amp;K1713&amp;", tipo = '"&amp;R1713&amp;"')@Column(name = """&amp;L1713&amp;""")"&amp;IF(R1713="D","@Temporal(TemporalType.DATE)","")&amp;"private "&amp;VLOOKUP(TEXT(R1713,"@"),Apoio!A:B,2,0)&amp;" "&amp;SUBSTITUTE(LOWER(LEFT(L1713,1))&amp;RIGHT(PROPER(L1713),LEN(L1713)-1),"_","")&amp;";",IF(ISNUMBER(Q1713),IF(R1713="R","@Entity@Table(name = ""reg_"&amp;LOWER(J1713)&amp;""")@XmlRootElement","")&amp;VLOOKUP(J1713,Blocos!D:I,6,0)&amp;Apoio!$E$1&amp;Y1713,""))</f>
        <v/>
      </c>
      <c r="X1713" s="190" t="str">
        <f>IF(ISNUMBER(Q1713),COUNTIF(Blocos!G:G,J1713),"")</f>
        <v/>
      </c>
      <c r="Y1713" s="190" t="str">
        <f>IF(OR(X1713=0,X1713=""),"",VLOOKUP(SUMIFS(Blocos!A:A,Blocos!H:H,'EFD REGISTROS e Campos (2)'!X1713,Blocos!G:G,'EFD REGISTROS e Campos (2)'!J1713),Blocos!A:L,12,0))</f>
        <v/>
      </c>
      <c r="Z1713" s="190" t="str">
        <f>IF(ISNUMBER(Q1714),VLOOKUP(J1713,Blocos!D:G,4,0),"")</f>
        <v/>
      </c>
      <c r="AA1713" s="190" t="str">
        <f>IF(ISNUMBER(Q1713),CONCATENATE("CREATE TABLE ""reg_",LOWER(J1713),""" (""ID"" bigint NOT NULL AUTO_INCREMENT,  ""HASHFILE"" varchar(255) DEFAULT NULL, ""ID_PAI"" bigint NOT NULL,"),IF(Q1713="Campo",CONCATENATE("""",L1713,""" ",VLOOKUP(R1713,Apoio!A:C,3,0)),""))&amp;IF(Z1713="","",CONCATENATE("PRIMARY KEY (""ID""), KEY ""FK_reg_",LOWER(Z1713),"_ID_PAI"" (""ID_PAI""), CONSTRAINT ""FK_reg_",LOWER(Z1713),"_ID_PAI"" FOREIGN KEY (""ID_PAI"") REFERENCES ""reg_",LOWER(Z1713),""" (""ID"")) ENGINE=InnoDB AUTO_INCREMENT=105774 DEFAULT CHARSET=utf8mb4 COLLATE=utf8mb4_0900_ai_ci;"))</f>
        <v/>
      </c>
      <c r="AB1713" s="190" t="str">
        <f t="shared" si="189"/>
        <v/>
      </c>
    </row>
    <row r="1714" spans="1:28" ht="14.5" hidden="1" customHeight="1" x14ac:dyDescent="0.3">
      <c r="J1714" s="187" t="str">
        <f t="shared" si="187"/>
        <v>D197</v>
      </c>
      <c r="K1714" s="218"/>
      <c r="L1714" s="237" t="s">
        <v>1435</v>
      </c>
      <c r="M1714" s="184" t="s">
        <v>1436</v>
      </c>
      <c r="N1714" s="238">
        <v>42552</v>
      </c>
      <c r="O1714" s="238"/>
      <c r="P1714" s="238"/>
      <c r="Q1714" s="192" t="str">
        <f t="shared" si="188"/>
        <v/>
      </c>
      <c r="S1714" s="191" t="str">
        <f t="shared" si="191"/>
        <v/>
      </c>
      <c r="T1714" s="192" t="str">
        <f t="shared" si="192"/>
        <v/>
      </c>
      <c r="U1714" s="192" t="str">
        <f t="shared" si="190"/>
        <v/>
      </c>
      <c r="V1714" s="192" t="str">
        <f t="shared" si="193"/>
        <v/>
      </c>
      <c r="W1714" s="191" t="str">
        <f>IF(Q1714="Campo","@Campos(posicao = "&amp;K1714&amp;", tipo = '"&amp;R1714&amp;"')@Column(name = """&amp;L1714&amp;""")"&amp;IF(R1714="D","@Temporal(TemporalType.DATE)","")&amp;"private "&amp;VLOOKUP(TEXT(R1714,"@"),Apoio!A:B,2,0)&amp;" "&amp;SUBSTITUTE(LOWER(LEFT(L1714,1))&amp;RIGHT(PROPER(L1714),LEN(L1714)-1),"_","")&amp;";",IF(ISNUMBER(Q1714),IF(R1714="R","@Entity@Table(name = ""reg_"&amp;LOWER(J1714)&amp;""")@XmlRootElement","")&amp;VLOOKUP(J1714,Blocos!D:I,6,0)&amp;Apoio!$E$1&amp;Y1714,""))</f>
        <v/>
      </c>
      <c r="X1714" s="190" t="str">
        <f>IF(ISNUMBER(Q1714),COUNTIF(Blocos!G:G,J1714),"")</f>
        <v/>
      </c>
      <c r="Y1714" s="190" t="str">
        <f>IF(OR(X1714=0,X1714=""),"",VLOOKUP(SUMIFS(Blocos!A:A,Blocos!H:H,'EFD REGISTROS e Campos (2)'!X1714,Blocos!G:G,'EFD REGISTROS e Campos (2)'!J1714),Blocos!A:L,12,0))</f>
        <v/>
      </c>
      <c r="Z1714" s="190" t="str">
        <f>IF(ISNUMBER(Q1715),VLOOKUP(J1714,Blocos!D:G,4,0),"")</f>
        <v/>
      </c>
      <c r="AA1714" s="190" t="str">
        <f>IF(ISNUMBER(Q1714),CONCATENATE("CREATE TABLE ""reg_",LOWER(J1714),""" (""ID"" bigint NOT NULL AUTO_INCREMENT,  ""HASHFILE"" varchar(255) DEFAULT NULL, ""ID_PAI"" bigint NOT NULL,"),IF(Q1714="Campo",CONCATENATE("""",L1714,""" ",VLOOKUP(R1714,Apoio!A:C,3,0)),""))&amp;IF(Z1714="","",CONCATENATE("PRIMARY KEY (""ID""), KEY ""FK_reg_",LOWER(Z1714),"_ID_PAI"" (""ID_PAI""), CONSTRAINT ""FK_reg_",LOWER(Z1714),"_ID_PAI"" FOREIGN KEY (""ID_PAI"") REFERENCES ""reg_",LOWER(Z1714),""" (""ID"")) ENGINE=InnoDB AUTO_INCREMENT=105774 DEFAULT CHARSET=utf8mb4 COLLATE=utf8mb4_0900_ai_ci;"))</f>
        <v/>
      </c>
      <c r="AB1714" s="190" t="str">
        <f t="shared" si="189"/>
        <v/>
      </c>
    </row>
    <row r="1715" spans="1:28" ht="14.5" hidden="1" customHeight="1" x14ac:dyDescent="0.3">
      <c r="J1715" s="187" t="str">
        <f t="shared" si="187"/>
        <v>D197</v>
      </c>
      <c r="K1715" s="218"/>
      <c r="L1715" s="237" t="s">
        <v>1437</v>
      </c>
      <c r="M1715" s="184" t="s">
        <v>1438</v>
      </c>
      <c r="N1715" s="238">
        <v>42552</v>
      </c>
      <c r="O1715" s="238"/>
      <c r="P1715" s="238"/>
      <c r="Q1715" s="192" t="str">
        <f t="shared" si="188"/>
        <v/>
      </c>
      <c r="S1715" s="191" t="str">
        <f t="shared" si="191"/>
        <v/>
      </c>
      <c r="T1715" s="192" t="str">
        <f t="shared" si="192"/>
        <v/>
      </c>
      <c r="U1715" s="192" t="str">
        <f t="shared" si="190"/>
        <v/>
      </c>
      <c r="V1715" s="192" t="str">
        <f t="shared" si="193"/>
        <v/>
      </c>
      <c r="W1715" s="191" t="str">
        <f>IF(Q1715="Campo","@Campos(posicao = "&amp;K1715&amp;", tipo = '"&amp;R1715&amp;"')@Column(name = """&amp;L1715&amp;""")"&amp;IF(R1715="D","@Temporal(TemporalType.DATE)","")&amp;"private "&amp;VLOOKUP(TEXT(R1715,"@"),Apoio!A:B,2,0)&amp;" "&amp;SUBSTITUTE(LOWER(LEFT(L1715,1))&amp;RIGHT(PROPER(L1715),LEN(L1715)-1),"_","")&amp;";",IF(ISNUMBER(Q1715),IF(R1715="R","@Entity@Table(name = ""reg_"&amp;LOWER(J1715)&amp;""")@XmlRootElement","")&amp;VLOOKUP(J1715,Blocos!D:I,6,0)&amp;Apoio!$E$1&amp;Y1715,""))</f>
        <v/>
      </c>
      <c r="X1715" s="190" t="str">
        <f>IF(ISNUMBER(Q1715),COUNTIF(Blocos!G:G,J1715),"")</f>
        <v/>
      </c>
      <c r="Y1715" s="190" t="str">
        <f>IF(OR(X1715=0,X1715=""),"",VLOOKUP(SUMIFS(Blocos!A:A,Blocos!H:H,'EFD REGISTROS e Campos (2)'!X1715,Blocos!G:G,'EFD REGISTROS e Campos (2)'!J1715),Blocos!A:L,12,0))</f>
        <v/>
      </c>
      <c r="Z1715" s="190" t="str">
        <f>IF(ISNUMBER(Q1716),VLOOKUP(J1715,Blocos!D:G,4,0),"")</f>
        <v/>
      </c>
      <c r="AA1715" s="190" t="str">
        <f>IF(ISNUMBER(Q1715),CONCATENATE("CREATE TABLE ""reg_",LOWER(J1715),""" (""ID"" bigint NOT NULL AUTO_INCREMENT,  ""HASHFILE"" varchar(255) DEFAULT NULL, ""ID_PAI"" bigint NOT NULL,"),IF(Q1715="Campo",CONCATENATE("""",L1715,""" ",VLOOKUP(R1715,Apoio!A:C,3,0)),""))&amp;IF(Z1715="","",CONCATENATE("PRIMARY KEY (""ID""), KEY ""FK_reg_",LOWER(Z1715),"_ID_PAI"" (""ID_PAI""), CONSTRAINT ""FK_reg_",LOWER(Z1715),"_ID_PAI"" FOREIGN KEY (""ID_PAI"") REFERENCES ""reg_",LOWER(Z1715),""" (""ID"")) ENGINE=InnoDB AUTO_INCREMENT=105774 DEFAULT CHARSET=utf8mb4 COLLATE=utf8mb4_0900_ai_ci;"))</f>
        <v/>
      </c>
      <c r="AB1715" s="190" t="str">
        <f t="shared" si="189"/>
        <v/>
      </c>
    </row>
    <row r="1716" spans="1:28" ht="14.5" hidden="1" customHeight="1" x14ac:dyDescent="0.3">
      <c r="J1716" s="187" t="str">
        <f t="shared" si="187"/>
        <v>D197</v>
      </c>
      <c r="K1716" s="218"/>
      <c r="L1716" s="237" t="s">
        <v>1439</v>
      </c>
      <c r="M1716" s="184" t="s">
        <v>1440</v>
      </c>
      <c r="N1716" s="238">
        <v>39814</v>
      </c>
      <c r="O1716" s="238"/>
      <c r="P1716" s="238"/>
      <c r="Q1716" s="192" t="str">
        <f t="shared" si="188"/>
        <v/>
      </c>
      <c r="S1716" s="191" t="str">
        <f t="shared" si="191"/>
        <v/>
      </c>
      <c r="T1716" s="192" t="str">
        <f t="shared" si="192"/>
        <v/>
      </c>
      <c r="U1716" s="192" t="str">
        <f t="shared" si="190"/>
        <v/>
      </c>
      <c r="V1716" s="192" t="str">
        <f t="shared" si="193"/>
        <v/>
      </c>
      <c r="W1716" s="191" t="str">
        <f>IF(Q1716="Campo","@Campos(posicao = "&amp;K1716&amp;", tipo = '"&amp;R1716&amp;"')@Column(name = """&amp;L1716&amp;""")"&amp;IF(R1716="D","@Temporal(TemporalType.DATE)","")&amp;"private "&amp;VLOOKUP(TEXT(R1716,"@"),Apoio!A:B,2,0)&amp;" "&amp;SUBSTITUTE(LOWER(LEFT(L1716,1))&amp;RIGHT(PROPER(L1716),LEN(L1716)-1),"_","")&amp;";",IF(ISNUMBER(Q1716),IF(R1716="R","@Entity@Table(name = ""reg_"&amp;LOWER(J1716)&amp;""")@XmlRootElement","")&amp;VLOOKUP(J1716,Blocos!D:I,6,0)&amp;Apoio!$E$1&amp;Y1716,""))</f>
        <v/>
      </c>
      <c r="X1716" s="190" t="str">
        <f>IF(ISNUMBER(Q1716),COUNTIF(Blocos!G:G,J1716),"")</f>
        <v/>
      </c>
      <c r="Y1716" s="190" t="str">
        <f>IF(OR(X1716=0,X1716=""),"",VLOOKUP(SUMIFS(Blocos!A:A,Blocos!H:H,'EFD REGISTROS e Campos (2)'!X1716,Blocos!G:G,'EFD REGISTROS e Campos (2)'!J1716),Blocos!A:L,12,0))</f>
        <v/>
      </c>
      <c r="Z1716" s="190" t="str">
        <f>IF(ISNUMBER(Q1717),VLOOKUP(J1716,Blocos!D:G,4,0),"")</f>
        <v/>
      </c>
      <c r="AA1716" s="190" t="str">
        <f>IF(ISNUMBER(Q1716),CONCATENATE("CREATE TABLE ""reg_",LOWER(J1716),""" (""ID"" bigint NOT NULL AUTO_INCREMENT,  ""HASHFILE"" varchar(255) DEFAULT NULL, ""ID_PAI"" bigint NOT NULL,"),IF(Q1716="Campo",CONCATENATE("""",L1716,""" ",VLOOKUP(R1716,Apoio!A:C,3,0)),""))&amp;IF(Z1716="","",CONCATENATE("PRIMARY KEY (""ID""), KEY ""FK_reg_",LOWER(Z1716),"_ID_PAI"" (""ID_PAI""), CONSTRAINT ""FK_reg_",LOWER(Z1716),"_ID_PAI"" FOREIGN KEY (""ID_PAI"") REFERENCES ""reg_",LOWER(Z1716),""" (""ID"")) ENGINE=InnoDB AUTO_INCREMENT=105774 DEFAULT CHARSET=utf8mb4 COLLATE=utf8mb4_0900_ai_ci;"))</f>
        <v/>
      </c>
      <c r="AB1716" s="190" t="str">
        <f t="shared" si="189"/>
        <v/>
      </c>
    </row>
    <row r="1717" spans="1:28" ht="14.5" hidden="1" customHeight="1" x14ac:dyDescent="0.3">
      <c r="J1717" s="187" t="str">
        <f t="shared" si="187"/>
        <v>D197</v>
      </c>
      <c r="K1717" s="218"/>
      <c r="L1717" s="237" t="s">
        <v>1441</v>
      </c>
      <c r="M1717" s="184" t="s">
        <v>1442</v>
      </c>
      <c r="N1717" s="238">
        <v>42278</v>
      </c>
      <c r="O1717" s="238"/>
      <c r="P1717" s="238"/>
      <c r="Q1717" s="192" t="str">
        <f t="shared" si="188"/>
        <v/>
      </c>
      <c r="S1717" s="191" t="str">
        <f t="shared" si="191"/>
        <v/>
      </c>
      <c r="T1717" s="192" t="str">
        <f t="shared" si="192"/>
        <v/>
      </c>
      <c r="U1717" s="192" t="str">
        <f t="shared" si="190"/>
        <v/>
      </c>
      <c r="V1717" s="192" t="str">
        <f t="shared" si="193"/>
        <v/>
      </c>
      <c r="W1717" s="191" t="str">
        <f>IF(Q1717="Campo","@Campos(posicao = "&amp;K1717&amp;", tipo = '"&amp;R1717&amp;"')@Column(name = """&amp;L1717&amp;""")"&amp;IF(R1717="D","@Temporal(TemporalType.DATE)","")&amp;"private "&amp;VLOOKUP(TEXT(R1717,"@"),Apoio!A:B,2,0)&amp;" "&amp;SUBSTITUTE(LOWER(LEFT(L1717,1))&amp;RIGHT(PROPER(L1717),LEN(L1717)-1),"_","")&amp;";",IF(ISNUMBER(Q1717),IF(R1717="R","@Entity@Table(name = ""reg_"&amp;LOWER(J1717)&amp;""")@XmlRootElement","")&amp;VLOOKUP(J1717,Blocos!D:I,6,0)&amp;Apoio!$E$1&amp;Y1717,""))</f>
        <v/>
      </c>
      <c r="X1717" s="190" t="str">
        <f>IF(ISNUMBER(Q1717),COUNTIF(Blocos!G:G,J1717),"")</f>
        <v/>
      </c>
      <c r="Y1717" s="190" t="str">
        <f>IF(OR(X1717=0,X1717=""),"",VLOOKUP(SUMIFS(Blocos!A:A,Blocos!H:H,'EFD REGISTROS e Campos (2)'!X1717,Blocos!G:G,'EFD REGISTROS e Campos (2)'!J1717),Blocos!A:L,12,0))</f>
        <v/>
      </c>
      <c r="Z1717" s="190" t="str">
        <f>IF(ISNUMBER(Q1718),VLOOKUP(J1717,Blocos!D:G,4,0),"")</f>
        <v/>
      </c>
      <c r="AA1717" s="190" t="str">
        <f>IF(ISNUMBER(Q1717),CONCATENATE("CREATE TABLE ""reg_",LOWER(J1717),""" (""ID"" bigint NOT NULL AUTO_INCREMENT,  ""HASHFILE"" varchar(255) DEFAULT NULL, ""ID_PAI"" bigint NOT NULL,"),IF(Q1717="Campo",CONCATENATE("""",L1717,""" ",VLOOKUP(R1717,Apoio!A:C,3,0)),""))&amp;IF(Z1717="","",CONCATENATE("PRIMARY KEY (""ID""), KEY ""FK_reg_",LOWER(Z1717),"_ID_PAI"" (""ID_PAI""), CONSTRAINT ""FK_reg_",LOWER(Z1717),"_ID_PAI"" FOREIGN KEY (""ID_PAI"") REFERENCES ""reg_",LOWER(Z1717),""" (""ID"")) ENGINE=InnoDB AUTO_INCREMENT=105774 DEFAULT CHARSET=utf8mb4 COLLATE=utf8mb4_0900_ai_ci;"))</f>
        <v/>
      </c>
      <c r="AB1717" s="190" t="str">
        <f t="shared" si="189"/>
        <v/>
      </c>
    </row>
    <row r="1718" spans="1:28" ht="14.5" hidden="1" customHeight="1" x14ac:dyDescent="0.3">
      <c r="J1718" s="187" t="str">
        <f t="shared" si="187"/>
        <v>D197</v>
      </c>
      <c r="K1718" s="218"/>
      <c r="L1718" s="237" t="s">
        <v>1443</v>
      </c>
      <c r="M1718" s="184" t="s">
        <v>1444</v>
      </c>
      <c r="N1718" s="238">
        <v>41640</v>
      </c>
      <c r="O1718" s="238"/>
      <c r="P1718" s="238"/>
      <c r="Q1718" s="192" t="str">
        <f t="shared" si="188"/>
        <v/>
      </c>
      <c r="S1718" s="191" t="str">
        <f t="shared" si="191"/>
        <v/>
      </c>
      <c r="T1718" s="192" t="str">
        <f t="shared" si="192"/>
        <v/>
      </c>
      <c r="U1718" s="192" t="str">
        <f t="shared" si="190"/>
        <v/>
      </c>
      <c r="V1718" s="192" t="str">
        <f t="shared" si="193"/>
        <v/>
      </c>
      <c r="W1718" s="191" t="str">
        <f>IF(Q1718="Campo","@Campos(posicao = "&amp;K1718&amp;", tipo = '"&amp;R1718&amp;"')@Column(name = """&amp;L1718&amp;""")"&amp;IF(R1718="D","@Temporal(TemporalType.DATE)","")&amp;"private "&amp;VLOOKUP(TEXT(R1718,"@"),Apoio!A:B,2,0)&amp;" "&amp;SUBSTITUTE(LOWER(LEFT(L1718,1))&amp;RIGHT(PROPER(L1718),LEN(L1718)-1),"_","")&amp;";",IF(ISNUMBER(Q1718),IF(R1718="R","@Entity@Table(name = ""reg_"&amp;LOWER(J1718)&amp;""")@XmlRootElement","")&amp;VLOOKUP(J1718,Blocos!D:I,6,0)&amp;Apoio!$E$1&amp;Y1718,""))</f>
        <v/>
      </c>
      <c r="X1718" s="190" t="str">
        <f>IF(ISNUMBER(Q1718),COUNTIF(Blocos!G:G,J1718),"")</f>
        <v/>
      </c>
      <c r="Y1718" s="190" t="str">
        <f>IF(OR(X1718=0,X1718=""),"",VLOOKUP(SUMIFS(Blocos!A:A,Blocos!H:H,'EFD REGISTROS e Campos (2)'!X1718,Blocos!G:G,'EFD REGISTROS e Campos (2)'!J1718),Blocos!A:L,12,0))</f>
        <v/>
      </c>
      <c r="Z1718" s="190" t="str">
        <f>IF(ISNUMBER(Q1719),VLOOKUP(J1718,Blocos!D:G,4,0),"")</f>
        <v/>
      </c>
      <c r="AA1718" s="190" t="str">
        <f>IF(ISNUMBER(Q1718),CONCATENATE("CREATE TABLE ""reg_",LOWER(J1718),""" (""ID"" bigint NOT NULL AUTO_INCREMENT,  ""HASHFILE"" varchar(255) DEFAULT NULL, ""ID_PAI"" bigint NOT NULL,"),IF(Q1718="Campo",CONCATENATE("""",L1718,""" ",VLOOKUP(R1718,Apoio!A:C,3,0)),""))&amp;IF(Z1718="","",CONCATENATE("PRIMARY KEY (""ID""), KEY ""FK_reg_",LOWER(Z1718),"_ID_PAI"" (""ID_PAI""), CONSTRAINT ""FK_reg_",LOWER(Z1718),"_ID_PAI"" FOREIGN KEY (""ID_PAI"") REFERENCES ""reg_",LOWER(Z1718),""" (""ID"")) ENGINE=InnoDB AUTO_INCREMENT=105774 DEFAULT CHARSET=utf8mb4 COLLATE=utf8mb4_0900_ai_ci;"))</f>
        <v/>
      </c>
      <c r="AB1718" s="190" t="str">
        <f t="shared" si="189"/>
        <v/>
      </c>
    </row>
    <row r="1719" spans="1:28" ht="14.5" hidden="1" customHeight="1" x14ac:dyDescent="0.3">
      <c r="J1719" s="187" t="str">
        <f t="shared" si="187"/>
        <v>D197</v>
      </c>
      <c r="K1719" s="181">
        <v>3</v>
      </c>
      <c r="L1719" s="289" t="s">
        <v>1445</v>
      </c>
      <c r="M1719" s="182" t="s">
        <v>1446</v>
      </c>
      <c r="N1719" s="181" t="s">
        <v>27</v>
      </c>
      <c r="O1719" s="181" t="s">
        <v>28</v>
      </c>
      <c r="P1719" s="181" t="s">
        <v>28</v>
      </c>
      <c r="Q1719" s="192" t="str">
        <f t="shared" si="188"/>
        <v>Campo</v>
      </c>
      <c r="R1719" s="192" t="s">
        <v>27</v>
      </c>
      <c r="S1719" s="191" t="str">
        <f t="shared" si="191"/>
        <v/>
      </c>
      <c r="T1719" s="192" t="str">
        <f t="shared" si="192"/>
        <v>&lt;campo posicao="3"&gt;
&lt;coluna&gt;DESCR_COMPL_AJ&lt;/coluna&gt;
&lt;descricao&gt;Descrição complementar do ajuste do documento fiscal&lt;/descricao&gt;
&lt;tipo&gt;C&lt;/tipo&gt;
&lt;/campo&gt;</v>
      </c>
      <c r="U1719" s="192" t="str">
        <f t="shared" si="190"/>
        <v>&lt;campo posicao="3"&gt;
&lt;coluna&gt;DESCR_COMPL_AJ&lt;/coluna&gt;
&lt;descricao&gt;Descrição complementar do ajuste do documento fiscal&lt;/descricao&gt;
&lt;tipo&gt;C&lt;/tipo&gt;
&lt;/campo&gt;</v>
      </c>
      <c r="V1719" s="192" t="str">
        <f t="shared" si="193"/>
        <v>{"Column4", "DESCR_COMPL_AJ"},</v>
      </c>
      <c r="W1719" s="191" t="str">
        <f>IF(Q1719="Campo","@Campos(posicao = "&amp;K1719&amp;", tipo = '"&amp;R1719&amp;"')@Column(name = """&amp;L1719&amp;""")"&amp;IF(R1719="D","@Temporal(TemporalType.DATE)","")&amp;"private "&amp;VLOOKUP(TEXT(R1719,"@"),Apoio!A:B,2,0)&amp;" "&amp;SUBSTITUTE(LOWER(LEFT(L1719,1))&amp;RIGHT(PROPER(L1719),LEN(L1719)-1),"_","")&amp;";",IF(ISNUMBER(Q1719),IF(R1719="R","@Entity@Table(name = ""reg_"&amp;LOWER(J1719)&amp;""")@XmlRootElement","")&amp;VLOOKUP(J1719,Blocos!D:I,6,0)&amp;Apoio!$E$1&amp;Y1719,""))</f>
        <v>@Campos(posicao = 3, tipo = 'C')@Column(name = "DESCR_COMPL_AJ")private String descrComplAj;</v>
      </c>
      <c r="X1719" s="190" t="str">
        <f>IF(ISNUMBER(Q1719),COUNTIF(Blocos!G:G,J1719),"")</f>
        <v/>
      </c>
      <c r="Y1719" s="190" t="str">
        <f>IF(OR(X1719=0,X1719=""),"",VLOOKUP(SUMIFS(Blocos!A:A,Blocos!H:H,'EFD REGISTROS e Campos (2)'!X1719,Blocos!G:G,'EFD REGISTROS e Campos (2)'!J1719),Blocos!A:L,12,0))</f>
        <v/>
      </c>
      <c r="Z1719" s="190" t="str">
        <f>IF(ISNUMBER(Q1720),VLOOKUP(J1719,Blocos!D:G,4,0),"")</f>
        <v/>
      </c>
      <c r="AA1719" s="190" t="str">
        <f>IF(ISNUMBER(Q1719),CONCATENATE("CREATE TABLE ""reg_",LOWER(J1719),""" (""ID"" bigint NOT NULL AUTO_INCREMENT,  ""HASHFILE"" varchar(255) DEFAULT NULL, ""ID_PAI"" bigint NOT NULL,"),IF(Q1719="Campo",CONCATENATE("""",L1719,""" ",VLOOKUP(R1719,Apoio!A:C,3,0)),""))&amp;IF(Z1719="","",CONCATENATE("PRIMARY KEY (""ID""), KEY ""FK_reg_",LOWER(Z1719),"_ID_PAI"" (""ID_PAI""), CONSTRAINT ""FK_reg_",LOWER(Z1719),"_ID_PAI"" FOREIGN KEY (""ID_PAI"") REFERENCES ""reg_",LOWER(Z1719),""" (""ID"")) ENGINE=InnoDB AUTO_INCREMENT=105774 DEFAULT CHARSET=utf8mb4 COLLATE=utf8mb4_0900_ai_ci;"))</f>
        <v>"DESCR_COMPL_AJ" varchar(255) DEFAULT NULL,</v>
      </c>
      <c r="AB1719" s="190" t="str">
        <f t="shared" si="189"/>
        <v>`reg_d197`.`DESCR_COMPL_AJ`,</v>
      </c>
    </row>
    <row r="1720" spans="1:28" ht="14.5" hidden="1" customHeight="1" x14ac:dyDescent="0.3">
      <c r="J1720" s="187" t="str">
        <f t="shared" si="187"/>
        <v>D197</v>
      </c>
      <c r="K1720" s="181">
        <v>4</v>
      </c>
      <c r="L1720" s="289" t="s">
        <v>163</v>
      </c>
      <c r="M1720" s="182" t="s">
        <v>801</v>
      </c>
      <c r="N1720" s="181" t="s">
        <v>27</v>
      </c>
      <c r="O1720" s="181">
        <v>60</v>
      </c>
      <c r="P1720" s="181" t="s">
        <v>28</v>
      </c>
      <c r="Q1720" s="192" t="str">
        <f t="shared" si="188"/>
        <v>Campo</v>
      </c>
      <c r="R1720" s="192" t="s">
        <v>27</v>
      </c>
      <c r="S1720" s="191" t="str">
        <f t="shared" si="191"/>
        <v/>
      </c>
      <c r="T1720" s="192" t="str">
        <f t="shared" si="192"/>
        <v>&lt;campo posicao="4"&gt;
&lt;coluna&gt;COD_ITEM&lt;/coluna&gt;
&lt;descricao&gt;Código do item (campo 02 do Registro 0200)&lt;/descricao&gt;
&lt;tipo&gt;C&lt;/tipo&gt;
&lt;/campo&gt;</v>
      </c>
      <c r="U1720" s="192" t="str">
        <f t="shared" si="190"/>
        <v>&lt;campo posicao="4"&gt;
&lt;coluna&gt;COD_ITEM&lt;/coluna&gt;
&lt;descricao&gt;Código do item (campo 02 do Registro 0200)&lt;/descricao&gt;
&lt;tipo&gt;C&lt;/tipo&gt;
&lt;/campo&gt;</v>
      </c>
      <c r="V1720" s="192" t="str">
        <f t="shared" si="193"/>
        <v>{"Column5", "COD_ITEM"},</v>
      </c>
      <c r="W1720" s="191" t="str">
        <f>IF(Q1720="Campo","@Campos(posicao = "&amp;K1720&amp;", tipo = '"&amp;R1720&amp;"')@Column(name = """&amp;L1720&amp;""")"&amp;IF(R1720="D","@Temporal(TemporalType.DATE)","")&amp;"private "&amp;VLOOKUP(TEXT(R1720,"@"),Apoio!A:B,2,0)&amp;" "&amp;SUBSTITUTE(LOWER(LEFT(L1720,1))&amp;RIGHT(PROPER(L1720),LEN(L1720)-1),"_","")&amp;";",IF(ISNUMBER(Q1720),IF(R1720="R","@Entity@Table(name = ""reg_"&amp;LOWER(J1720)&amp;""")@XmlRootElement","")&amp;VLOOKUP(J1720,Blocos!D:I,6,0)&amp;Apoio!$E$1&amp;Y1720,""))</f>
        <v>@Campos(posicao = 4, tipo = 'C')@Column(name = "COD_ITEM")private String codItem;</v>
      </c>
      <c r="X1720" s="190" t="str">
        <f>IF(ISNUMBER(Q1720),COUNTIF(Blocos!G:G,J1720),"")</f>
        <v/>
      </c>
      <c r="Y1720" s="190" t="str">
        <f>IF(OR(X1720=0,X1720=""),"",VLOOKUP(SUMIFS(Blocos!A:A,Blocos!H:H,'EFD REGISTROS e Campos (2)'!X1720,Blocos!G:G,'EFD REGISTROS e Campos (2)'!J1720),Blocos!A:L,12,0))</f>
        <v/>
      </c>
      <c r="Z1720" s="190" t="str">
        <f>IF(ISNUMBER(Q1721),VLOOKUP(J1720,Blocos!D:G,4,0),"")</f>
        <v/>
      </c>
      <c r="AA1720" s="190" t="str">
        <f>IF(ISNUMBER(Q1720),CONCATENATE("CREATE TABLE ""reg_",LOWER(J1720),""" (""ID"" bigint NOT NULL AUTO_INCREMENT,  ""HASHFILE"" varchar(255) DEFAULT NULL, ""ID_PAI"" bigint NOT NULL,"),IF(Q1720="Campo",CONCATENATE("""",L1720,""" ",VLOOKUP(R1720,Apoio!A:C,3,0)),""))&amp;IF(Z1720="","",CONCATENATE("PRIMARY KEY (""ID""), KEY ""FK_reg_",LOWER(Z1720),"_ID_PAI"" (""ID_PAI""), CONSTRAINT ""FK_reg_",LOWER(Z1720),"_ID_PAI"" FOREIGN KEY (""ID_PAI"") REFERENCES ""reg_",LOWER(Z1720),""" (""ID"")) ENGINE=InnoDB AUTO_INCREMENT=105774 DEFAULT CHARSET=utf8mb4 COLLATE=utf8mb4_0900_ai_ci;"))</f>
        <v>"COD_ITEM" varchar(255) DEFAULT NULL,</v>
      </c>
      <c r="AB1720" s="190" t="str">
        <f t="shared" si="189"/>
        <v>`reg_d197`.`COD_ITEM`,</v>
      </c>
    </row>
    <row r="1721" spans="1:28" ht="14.5" hidden="1" customHeight="1" x14ac:dyDescent="0.3">
      <c r="J1721" s="187" t="str">
        <f t="shared" si="187"/>
        <v>D197</v>
      </c>
      <c r="K1721" s="181">
        <v>5</v>
      </c>
      <c r="L1721" s="289" t="s">
        <v>576</v>
      </c>
      <c r="M1721" s="182" t="s">
        <v>1447</v>
      </c>
      <c r="N1721" s="181" t="s">
        <v>32</v>
      </c>
      <c r="O1721" s="181" t="s">
        <v>28</v>
      </c>
      <c r="P1721" s="181">
        <v>2</v>
      </c>
      <c r="Q1721" s="192" t="str">
        <f t="shared" si="188"/>
        <v>Campo</v>
      </c>
      <c r="R1721" s="192" t="s">
        <v>3606</v>
      </c>
      <c r="S1721" s="191" t="str">
        <f t="shared" si="191"/>
        <v/>
      </c>
      <c r="T1721" s="192" t="str">
        <f t="shared" si="192"/>
        <v>&lt;campo posicao="5"&gt;
&lt;coluna&gt;VL_BC_ICMS&lt;/coluna&gt;
&lt;descricao&gt;Base de cálculo do ICMS ou do ICMS ST&lt;/descricao&gt;
&lt;tipo&gt;R&lt;/tipo&gt;
&lt;/campo&gt;</v>
      </c>
      <c r="U1721" s="192" t="str">
        <f t="shared" si="190"/>
        <v>&lt;campo posicao="5"&gt;
&lt;coluna&gt;VL_BC_ICMS&lt;/coluna&gt;
&lt;descricao&gt;Base de cálculo do ICMS ou do ICMS ST&lt;/descricao&gt;
&lt;tipo&gt;R&lt;/tipo&gt;
&lt;/campo&gt;</v>
      </c>
      <c r="V1721" s="192" t="str">
        <f t="shared" si="193"/>
        <v>{"Column6", "VL_BC_ICMS"},</v>
      </c>
      <c r="W1721" s="191" t="str">
        <f>IF(Q1721="Campo","@Campos(posicao = "&amp;K1721&amp;", tipo = '"&amp;R1721&amp;"')@Column(name = """&amp;L1721&amp;""")"&amp;IF(R1721="D","@Temporal(TemporalType.DATE)","")&amp;"private "&amp;VLOOKUP(TEXT(R1721,"@"),Apoio!A:B,2,0)&amp;" "&amp;SUBSTITUTE(LOWER(LEFT(L1721,1))&amp;RIGHT(PROPER(L1721),LEN(L1721)-1),"_","")&amp;";",IF(ISNUMBER(Q1721),IF(R1721="R","@Entity@Table(name = ""reg_"&amp;LOWER(J1721)&amp;""")@XmlRootElement","")&amp;VLOOKUP(J1721,Blocos!D:I,6,0)&amp;Apoio!$E$1&amp;Y1721,""))</f>
        <v>@Campos(posicao = 5, tipo = 'R')@Column(name = "VL_BC_ICMS")private BigDecimal vlBcIcms;</v>
      </c>
      <c r="X1721" s="190" t="str">
        <f>IF(ISNUMBER(Q1721),COUNTIF(Blocos!G:G,J1721),"")</f>
        <v/>
      </c>
      <c r="Y1721" s="190" t="str">
        <f>IF(OR(X1721=0,X1721=""),"",VLOOKUP(SUMIFS(Blocos!A:A,Blocos!H:H,'EFD REGISTROS e Campos (2)'!X1721,Blocos!G:G,'EFD REGISTROS e Campos (2)'!J1721),Blocos!A:L,12,0))</f>
        <v/>
      </c>
      <c r="Z1721" s="190" t="str">
        <f>IF(ISNUMBER(Q1722),VLOOKUP(J1721,Blocos!D:G,4,0),"")</f>
        <v/>
      </c>
      <c r="AA1721" s="190" t="str">
        <f>IF(ISNUMBER(Q1721),CONCATENATE("CREATE TABLE ""reg_",LOWER(J1721),""" (""ID"" bigint NOT NULL AUTO_INCREMENT,  ""HASHFILE"" varchar(255) DEFAULT NULL, ""ID_PAI"" bigint NOT NULL,"),IF(Q1721="Campo",CONCATENATE("""",L1721,""" ",VLOOKUP(R1721,Apoio!A:C,3,0)),""))&amp;IF(Z1721="","",CONCATENATE("PRIMARY KEY (""ID""), KEY ""FK_reg_",LOWER(Z1721),"_ID_PAI"" (""ID_PAI""), CONSTRAINT ""FK_reg_",LOWER(Z1721),"_ID_PAI"" FOREIGN KEY (""ID_PAI"") REFERENCES ""reg_",LOWER(Z1721),""" (""ID"")) ENGINE=InnoDB AUTO_INCREMENT=105774 DEFAULT CHARSET=utf8mb4 COLLATE=utf8mb4_0900_ai_ci;"))</f>
        <v>"VL_BC_ICMS" decimal(15,6) DEFAULT NULL,</v>
      </c>
      <c r="AB1721" s="190" t="str">
        <f t="shared" si="189"/>
        <v>`reg_d197`.`VL_BC_ICMS`,</v>
      </c>
    </row>
    <row r="1722" spans="1:28" ht="14.5" hidden="1" customHeight="1" x14ac:dyDescent="0.3">
      <c r="J1722" s="187" t="str">
        <f t="shared" si="187"/>
        <v>D197</v>
      </c>
      <c r="K1722" s="181">
        <v>6</v>
      </c>
      <c r="L1722" s="289" t="s">
        <v>196</v>
      </c>
      <c r="M1722" s="182" t="s">
        <v>818</v>
      </c>
      <c r="N1722" s="181" t="s">
        <v>32</v>
      </c>
      <c r="O1722" s="181">
        <v>6</v>
      </c>
      <c r="P1722" s="181">
        <v>2</v>
      </c>
      <c r="Q1722" s="192" t="str">
        <f t="shared" si="188"/>
        <v>Campo</v>
      </c>
      <c r="R1722" s="192" t="s">
        <v>3606</v>
      </c>
      <c r="S1722" s="191" t="str">
        <f t="shared" si="191"/>
        <v/>
      </c>
      <c r="T1722" s="192" t="str">
        <f t="shared" si="192"/>
        <v>&lt;campo posicao="6"&gt;
&lt;coluna&gt;ALIQ_ICMS&lt;/coluna&gt;
&lt;descricao&gt;Alíquota do ICMS&lt;/descricao&gt;
&lt;tipo&gt;R&lt;/tipo&gt;
&lt;/campo&gt;</v>
      </c>
      <c r="U1722" s="192" t="str">
        <f t="shared" si="190"/>
        <v>&lt;campo posicao="6"&gt;
&lt;coluna&gt;ALIQ_ICMS&lt;/coluna&gt;
&lt;descricao&gt;Alíquota do ICMS&lt;/descricao&gt;
&lt;tipo&gt;R&lt;/tipo&gt;
&lt;/campo&gt;</v>
      </c>
      <c r="V1722" s="192" t="str">
        <f t="shared" si="193"/>
        <v>{"Column7", "ALIQ_ICMS"},</v>
      </c>
      <c r="W1722" s="191" t="str">
        <f>IF(Q1722="Campo","@Campos(posicao = "&amp;K1722&amp;", tipo = '"&amp;R1722&amp;"')@Column(name = """&amp;L1722&amp;""")"&amp;IF(R1722="D","@Temporal(TemporalType.DATE)","")&amp;"private "&amp;VLOOKUP(TEXT(R1722,"@"),Apoio!A:B,2,0)&amp;" "&amp;SUBSTITUTE(LOWER(LEFT(L1722,1))&amp;RIGHT(PROPER(L1722),LEN(L1722)-1),"_","")&amp;";",IF(ISNUMBER(Q1722),IF(R1722="R","@Entity@Table(name = ""reg_"&amp;LOWER(J1722)&amp;""")@XmlRootElement","")&amp;VLOOKUP(J1722,Blocos!D:I,6,0)&amp;Apoio!$E$1&amp;Y1722,""))</f>
        <v>@Campos(posicao = 6, tipo = 'R')@Column(name = "ALIQ_ICMS")private BigDecimal aliqIcms;</v>
      </c>
      <c r="X1722" s="190" t="str">
        <f>IF(ISNUMBER(Q1722),COUNTIF(Blocos!G:G,J1722),"")</f>
        <v/>
      </c>
      <c r="Y1722" s="190" t="str">
        <f>IF(OR(X1722=0,X1722=""),"",VLOOKUP(SUMIFS(Blocos!A:A,Blocos!H:H,'EFD REGISTROS e Campos (2)'!X1722,Blocos!G:G,'EFD REGISTROS e Campos (2)'!J1722),Blocos!A:L,12,0))</f>
        <v/>
      </c>
      <c r="Z1722" s="190" t="str">
        <f>IF(ISNUMBER(Q1723),VLOOKUP(J1722,Blocos!D:G,4,0),"")</f>
        <v/>
      </c>
      <c r="AA1722" s="190" t="str">
        <f>IF(ISNUMBER(Q1722),CONCATENATE("CREATE TABLE ""reg_",LOWER(J1722),""" (""ID"" bigint NOT NULL AUTO_INCREMENT,  ""HASHFILE"" varchar(255) DEFAULT NULL, ""ID_PAI"" bigint NOT NULL,"),IF(Q1722="Campo",CONCATENATE("""",L1722,""" ",VLOOKUP(R1722,Apoio!A:C,3,0)),""))&amp;IF(Z1722="","",CONCATENATE("PRIMARY KEY (""ID""), KEY ""FK_reg_",LOWER(Z1722),"_ID_PAI"" (""ID_PAI""), CONSTRAINT ""FK_reg_",LOWER(Z1722),"_ID_PAI"" FOREIGN KEY (""ID_PAI"") REFERENCES ""reg_",LOWER(Z1722),""" (""ID"")) ENGINE=InnoDB AUTO_INCREMENT=105774 DEFAULT CHARSET=utf8mb4 COLLATE=utf8mb4_0900_ai_ci;"))</f>
        <v>"ALIQ_ICMS" decimal(15,6) DEFAULT NULL,</v>
      </c>
      <c r="AB1722" s="190" t="str">
        <f t="shared" si="189"/>
        <v>`reg_d197`.`ALIQ_ICMS`,</v>
      </c>
    </row>
    <row r="1723" spans="1:28" ht="14.5" hidden="1" customHeight="1" x14ac:dyDescent="0.3">
      <c r="J1723" s="187" t="str">
        <f t="shared" si="187"/>
        <v>D197</v>
      </c>
      <c r="K1723" s="181">
        <v>7</v>
      </c>
      <c r="L1723" s="289" t="s">
        <v>578</v>
      </c>
      <c r="M1723" s="182" t="s">
        <v>1448</v>
      </c>
      <c r="N1723" s="181" t="s">
        <v>32</v>
      </c>
      <c r="O1723" s="181" t="s">
        <v>28</v>
      </c>
      <c r="P1723" s="181">
        <v>2</v>
      </c>
      <c r="Q1723" s="192" t="str">
        <f t="shared" si="188"/>
        <v>Campo</v>
      </c>
      <c r="R1723" s="192" t="s">
        <v>3606</v>
      </c>
      <c r="S1723" s="191" t="str">
        <f t="shared" si="191"/>
        <v/>
      </c>
      <c r="T1723" s="192" t="str">
        <f t="shared" si="192"/>
        <v>&lt;campo posicao="7"&gt;
&lt;coluna&gt;VL_ICMS&lt;/coluna&gt;
&lt;descricao&gt;Valor do ICMS ou do ICMS ST&lt;/descricao&gt;
&lt;tipo&gt;R&lt;/tipo&gt;
&lt;/campo&gt;</v>
      </c>
      <c r="U1723" s="192" t="str">
        <f t="shared" si="190"/>
        <v>&lt;campo posicao="7"&gt;
&lt;coluna&gt;VL_ICMS&lt;/coluna&gt;
&lt;descricao&gt;Valor do ICMS ou do ICMS ST&lt;/descricao&gt;
&lt;tipo&gt;R&lt;/tipo&gt;
&lt;/campo&gt;</v>
      </c>
      <c r="V1723" s="192" t="str">
        <f t="shared" si="193"/>
        <v>{"Column8", "VL_ICMS"},</v>
      </c>
      <c r="W1723" s="191" t="str">
        <f>IF(Q1723="Campo","@Campos(posicao = "&amp;K1723&amp;", tipo = '"&amp;R1723&amp;"')@Column(name = """&amp;L1723&amp;""")"&amp;IF(R1723="D","@Temporal(TemporalType.DATE)","")&amp;"private "&amp;VLOOKUP(TEXT(R1723,"@"),Apoio!A:B,2,0)&amp;" "&amp;SUBSTITUTE(LOWER(LEFT(L1723,1))&amp;RIGHT(PROPER(L1723),LEN(L1723)-1),"_","")&amp;";",IF(ISNUMBER(Q1723),IF(R1723="R","@Entity@Table(name = ""reg_"&amp;LOWER(J1723)&amp;""")@XmlRootElement","")&amp;VLOOKUP(J1723,Blocos!D:I,6,0)&amp;Apoio!$E$1&amp;Y1723,""))</f>
        <v>@Campos(posicao = 7, tipo = 'R')@Column(name = "VL_ICMS")private BigDecimal vlIcms;</v>
      </c>
      <c r="X1723" s="190" t="str">
        <f>IF(ISNUMBER(Q1723),COUNTIF(Blocos!G:G,J1723),"")</f>
        <v/>
      </c>
      <c r="Y1723" s="190" t="str">
        <f>IF(OR(X1723=0,X1723=""),"",VLOOKUP(SUMIFS(Blocos!A:A,Blocos!H:H,'EFD REGISTROS e Campos (2)'!X1723,Blocos!G:G,'EFD REGISTROS e Campos (2)'!J1723),Blocos!A:L,12,0))</f>
        <v/>
      </c>
      <c r="Z1723" s="190" t="str">
        <f>IF(ISNUMBER(Q1724),VLOOKUP(J1723,Blocos!D:G,4,0),"")</f>
        <v/>
      </c>
      <c r="AA1723" s="190" t="str">
        <f>IF(ISNUMBER(Q1723),CONCATENATE("CREATE TABLE ""reg_",LOWER(J1723),""" (""ID"" bigint NOT NULL AUTO_INCREMENT,  ""HASHFILE"" varchar(255) DEFAULT NULL, ""ID_PAI"" bigint NOT NULL,"),IF(Q1723="Campo",CONCATENATE("""",L1723,""" ",VLOOKUP(R1723,Apoio!A:C,3,0)),""))&amp;IF(Z1723="","",CONCATENATE("PRIMARY KEY (""ID""), KEY ""FK_reg_",LOWER(Z1723),"_ID_PAI"" (""ID_PAI""), CONSTRAINT ""FK_reg_",LOWER(Z1723),"_ID_PAI"" FOREIGN KEY (""ID_PAI"") REFERENCES ""reg_",LOWER(Z1723),""" (""ID"")) ENGINE=InnoDB AUTO_INCREMENT=105774 DEFAULT CHARSET=utf8mb4 COLLATE=utf8mb4_0900_ai_ci;"))</f>
        <v>"VL_ICMS" decimal(15,6) DEFAULT NULL,</v>
      </c>
      <c r="AB1723" s="190" t="str">
        <f t="shared" si="189"/>
        <v>`reg_d197`.`VL_ICMS`,</v>
      </c>
    </row>
    <row r="1724" spans="1:28" ht="14.5" hidden="1" customHeight="1" x14ac:dyDescent="0.3">
      <c r="J1724" s="187" t="str">
        <f t="shared" si="187"/>
        <v>D197</v>
      </c>
      <c r="K1724" s="181">
        <v>8</v>
      </c>
      <c r="L1724" s="289" t="s">
        <v>1449</v>
      </c>
      <c r="M1724" s="182" t="s">
        <v>1450</v>
      </c>
      <c r="N1724" s="181" t="s">
        <v>32</v>
      </c>
      <c r="O1724" s="181" t="s">
        <v>28</v>
      </c>
      <c r="P1724" s="181">
        <v>2</v>
      </c>
      <c r="Q1724" s="192" t="str">
        <f t="shared" si="188"/>
        <v>Campo</v>
      </c>
      <c r="R1724" s="192" t="s">
        <v>3606</v>
      </c>
      <c r="S1724" s="191" t="str">
        <f t="shared" si="191"/>
        <v/>
      </c>
      <c r="T1724" s="192" t="str">
        <f t="shared" si="192"/>
        <v>&lt;campo posicao="8"&gt;
&lt;coluna&gt;VL_OUTROS&lt;/coluna&gt;
&lt;descricao&gt;Outros valores &lt;/descricao&gt;
&lt;tipo&gt;R&lt;/tipo&gt;
&lt;/campo&gt;</v>
      </c>
      <c r="U1724" s="192" t="str">
        <f t="shared" si="190"/>
        <v>&lt;campo posicao="8"&gt;
&lt;coluna&gt;VL_OUTROS&lt;/coluna&gt;
&lt;descricao&gt;Outros valores &lt;/descricao&gt;
&lt;tipo&gt;R&lt;/tipo&gt;
&lt;/campo&gt;</v>
      </c>
      <c r="V1724" s="192" t="str">
        <f t="shared" si="193"/>
        <v>{"Column9", "VL_OUTROS"},</v>
      </c>
      <c r="W1724" s="191" t="str">
        <f>IF(Q1724="Campo","@Campos(posicao = "&amp;K1724&amp;", tipo = '"&amp;R1724&amp;"')@Column(name = """&amp;L1724&amp;""")"&amp;IF(R1724="D","@Temporal(TemporalType.DATE)","")&amp;"private "&amp;VLOOKUP(TEXT(R1724,"@"),Apoio!A:B,2,0)&amp;" "&amp;SUBSTITUTE(LOWER(LEFT(L1724,1))&amp;RIGHT(PROPER(L1724),LEN(L1724)-1),"_","")&amp;";",IF(ISNUMBER(Q1724),IF(R1724="R","@Entity@Table(name = ""reg_"&amp;LOWER(J1724)&amp;""")@XmlRootElement","")&amp;VLOOKUP(J1724,Blocos!D:I,6,0)&amp;Apoio!$E$1&amp;Y1724,""))</f>
        <v>@Campos(posicao = 8, tipo = 'R')@Column(name = "VL_OUTROS")private BigDecimal vlOutros;</v>
      </c>
      <c r="X1724" s="190" t="str">
        <f>IF(ISNUMBER(Q1724),COUNTIF(Blocos!G:G,J1724),"")</f>
        <v/>
      </c>
      <c r="Y1724" s="190" t="str">
        <f>IF(OR(X1724=0,X1724=""),"",VLOOKUP(SUMIFS(Blocos!A:A,Blocos!H:H,'EFD REGISTROS e Campos (2)'!X1724,Blocos!G:G,'EFD REGISTROS e Campos (2)'!J1724),Blocos!A:L,12,0))</f>
        <v/>
      </c>
      <c r="Z1724" s="190" t="str">
        <f>IF(ISNUMBER(Q1725),VLOOKUP(J1724,Blocos!D:G,4,0),"")</f>
        <v>D195</v>
      </c>
      <c r="AA1724" s="190" t="str">
        <f>IF(ISNUMBER(Q1724),CONCATENATE("CREATE TABLE ""reg_",LOWER(J1724),""" (""ID"" bigint NOT NULL AUTO_INCREMENT,  ""HASHFILE"" varchar(255) DEFAULT NULL, ""ID_PAI"" bigint NOT NULL,"),IF(Q1724="Campo",CONCATENATE("""",L1724,""" ",VLOOKUP(R1724,Apoio!A:C,3,0)),""))&amp;IF(Z1724="","",CONCATENATE("PRIMARY KEY (""ID""), KEY ""FK_reg_",LOWER(Z1724),"_ID_PAI"" (""ID_PAI""), CONSTRAINT ""FK_reg_",LOWER(Z1724),"_ID_PAI"" FOREIGN KEY (""ID_PAI"") REFERENCES ""reg_",LOWER(Z1724),""" (""ID"")) ENGINE=InnoDB AUTO_INCREMENT=105774 DEFAULT CHARSET=utf8mb4 COLLATE=utf8mb4_0900_ai_ci;"))</f>
        <v>"VL_OUTROS" decimal(15,6) DEFAULT NULL,PRIMARY KEY ("ID"), KEY "FK_reg_d195_ID_PAI" ("ID_PAI"), CONSTRAINT "FK_reg_d195_ID_PAI" FOREIGN KEY ("ID_PAI") REFERENCES "reg_d195" ("ID")) ENGINE=InnoDB AUTO_INCREMENT=105774 DEFAULT CHARSET=utf8mb4 COLLATE=utf8mb4_0900_ai_ci;</v>
      </c>
      <c r="AB1724" s="190" t="str">
        <f t="shared" si="189"/>
        <v>`reg_d197`.`VL_OUTROS`,FROM `efdicms`.`reg_d197`;"</v>
      </c>
    </row>
    <row r="1725" spans="1:28" ht="14.5" hidden="1" customHeight="1" collapsed="1" x14ac:dyDescent="0.3">
      <c r="A1725" s="180" t="s">
        <v>22</v>
      </c>
      <c r="D1725" s="180" t="s">
        <v>1990</v>
      </c>
      <c r="I1725" s="180" t="s">
        <v>108</v>
      </c>
      <c r="J1725" s="187" t="str">
        <f t="shared" si="187"/>
        <v>D300</v>
      </c>
      <c r="K1725" s="195" t="s">
        <v>1991</v>
      </c>
      <c r="Q1725" s="192">
        <f t="shared" si="188"/>
        <v>2</v>
      </c>
      <c r="S1725" s="191" t="str">
        <f t="shared" si="191"/>
        <v>&lt;/registro&gt;
&lt;registro codigo="D300" perfil="ABC" nivel="2"&gt;</v>
      </c>
      <c r="T1725" s="192" t="str">
        <f t="shared" si="192"/>
        <v/>
      </c>
      <c r="U1725" s="192" t="str">
        <f t="shared" si="190"/>
        <v>&lt;/registro&gt;
&lt;registro codigo="D300" perfil="ABC" nivel="2"&gt;</v>
      </c>
      <c r="V1725" s="192" t="str">
        <f t="shared" si="193"/>
        <v/>
      </c>
      <c r="W1725" s="191" t="str">
        <f>IF(Q1725="Campo","@Campos(posicao = "&amp;K1725&amp;", tipo = '"&amp;R1725&amp;"')@Column(name = """&amp;L1725&amp;""")"&amp;IF(R1725="D","@Temporal(TemporalType.DATE)","")&amp;"private "&amp;VLOOKUP(TEXT(R1725,"@"),Apoio!A:B,2,0)&amp;" "&amp;SUBSTITUTE(LOWER(LEFT(L1725,1))&amp;RIGHT(PROPER(L1725),LEN(L1725)-1),"_","")&amp;";",IF(ISNUMBER(Q1725),IF(R1725="R","@Entity@Table(name = ""reg_"&amp;LOWER(J1725)&amp;""")@XmlRootElement","")&amp;VLOOKUP(J1725,Blocos!D:I,6,0)&amp;Apoio!$E$1&amp;Y1725,""))</f>
        <v>@Registros(nivel = 2) public class RegD300 implements Serializable { private static final long serialVersionUID = 1L; @Id @GeneratedValue(strategy = GenerationType.IDENTITY) @Basic(optional = false) @Column(name = "ID" ) private Long id;@ManyToOne(fetch = FetchType.LAZY) @JoinColumn(name = "ID_PAI", nullable = false) private RegD001 idPai; public RegD001 getIdPai() {return idPai;}public void setIdPai(Object idPai) {this.idPai = (RegD001) idPai;}public RegD300() { } public RegD300(Long id) { this.id = id; } public RegD300(Long id, RegD001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List&lt;RegD301&gt; regD301;public List&lt;RegD301&gt; getRegD301() {return regD301;}public void setRegD301(List&lt;RegD301&gt; regD301) {this.regD301 = regD301;}@OneToMany( cascade = CascadeType.ALL, fetch = FetchType.LAZY, mappedBy = "idPai")private  List&lt;RegD310&gt; regD310;public List&lt;RegD310&gt; getRegD310() {return regD310;}public void setRegD310(List&lt;RegD310&gt; regD310) {this.regD310 = regD310;}</v>
      </c>
      <c r="X1725" s="190">
        <f>IF(ISNUMBER(Q1725),COUNTIF(Blocos!G:G,J1725),"")</f>
        <v>2</v>
      </c>
      <c r="Y1725" s="190" t="str">
        <f>IF(OR(X1725=0,X1725=""),"",VLOOKUP(SUMIFS(Blocos!A:A,Blocos!H:H,'EFD REGISTROS e Campos (2)'!X1725,Blocos!G:G,'EFD REGISTROS e Campos (2)'!J1725),Blocos!A:L,12,0))</f>
        <v>@OneToMany( cascade = CascadeType.ALL, fetch = FetchType.LAZY, mappedBy = "idPai")private  List&lt;RegD301&gt; regD301;public List&lt;RegD301&gt; getRegD301() {return regD301;}public void setRegD301(List&lt;RegD301&gt; regD301) {this.regD301 = regD301;}@OneToMany( cascade = CascadeType.ALL, fetch = FetchType.LAZY, mappedBy = "idPai")private  List&lt;RegD310&gt; regD310;public List&lt;RegD310&gt; getRegD310() {return regD310;}public void setRegD310(List&lt;RegD310&gt; regD310) {this.regD310 = regD310;}</v>
      </c>
      <c r="Z1725" s="190" t="str">
        <f>IF(ISNUMBER(Q1726),VLOOKUP(J1725,Blocos!D:G,4,0),"")</f>
        <v/>
      </c>
      <c r="AA1725" s="190" t="str">
        <f>IF(ISNUMBER(Q1725),CONCATENATE("CREATE TABLE ""reg_",LOWER(J1725),""" (""ID"" bigint NOT NULL AUTO_INCREMENT,  ""HASHFILE"" varchar(255) DEFAULT NULL, ""ID_PAI"" bigint NOT NULL,"),IF(Q1725="Campo",CONCATENATE("""",L1725,""" ",VLOOKUP(R1725,Apoio!A:C,3,0)),""))&amp;IF(Z1725="","",CONCATENATE("PRIMARY KEY (""ID""), KEY ""FK_reg_",LOWER(Z1725),"_ID_PAI"" (""ID_PAI""), CONSTRAINT ""FK_reg_",LOWER(Z1725),"_ID_PAI"" FOREIGN KEY (""ID_PAI"") REFERENCES ""reg_",LOWER(Z1725),""" (""ID"")) ENGINE=InnoDB AUTO_INCREMENT=105774 DEFAULT CHARSET=utf8mb4 COLLATE=utf8mb4_0900_ai_ci;"))</f>
        <v>CREATE TABLE "reg_d300" ("ID" bigint NOT NULL AUTO_INCREMENT,  "HASHFILE" varchar(255) DEFAULT NULL, "ID_PAI" bigint NOT NULL,</v>
      </c>
      <c r="AB1725" s="190" t="str">
        <f t="shared" si="189"/>
        <v/>
      </c>
    </row>
    <row r="1726" spans="1:28" ht="14.5" hidden="1" customHeight="1" x14ac:dyDescent="0.3">
      <c r="J1726" s="187" t="str">
        <f t="shared" si="187"/>
        <v>D300</v>
      </c>
      <c r="K1726" s="181">
        <v>1</v>
      </c>
      <c r="L1726" s="289" t="s">
        <v>25</v>
      </c>
      <c r="M1726" s="182" t="s">
        <v>1992</v>
      </c>
      <c r="N1726" s="181" t="s">
        <v>27</v>
      </c>
      <c r="O1726" s="181">
        <v>4</v>
      </c>
      <c r="P1726" s="181" t="s">
        <v>28</v>
      </c>
      <c r="Q1726" s="192" t="str">
        <f t="shared" si="188"/>
        <v>Campo</v>
      </c>
      <c r="R1726" s="192" t="s">
        <v>27</v>
      </c>
      <c r="S1726" s="191" t="str">
        <f t="shared" si="191"/>
        <v/>
      </c>
      <c r="T1726" s="192" t="str">
        <f t="shared" si="192"/>
        <v>&lt;campo posicao="1"&gt;
&lt;coluna&gt;REG&lt;/coluna&gt;
&lt;descricao&gt;Texto fixo contendo "D300"&lt;/descricao&gt;
&lt;tipo&gt;C&lt;/tipo&gt;
&lt;/campo&gt;</v>
      </c>
      <c r="U1726" s="192" t="str">
        <f t="shared" si="190"/>
        <v>&lt;campo posicao="1"&gt;
&lt;coluna&gt;REG&lt;/coluna&gt;
&lt;descricao&gt;Texto fixo contendo "D300"&lt;/descricao&gt;
&lt;tipo&gt;C&lt;/tipo&gt;
&lt;/campo&gt;</v>
      </c>
      <c r="V1726" s="192" t="str">
        <f t="shared" si="193"/>
        <v>{"Column2", "REG"},</v>
      </c>
      <c r="W1726" s="191" t="str">
        <f>IF(Q1726="Campo","@Campos(posicao = "&amp;K1726&amp;", tipo = '"&amp;R1726&amp;"')@Column(name = """&amp;L1726&amp;""")"&amp;IF(R1726="D","@Temporal(TemporalType.DATE)","")&amp;"private "&amp;VLOOKUP(TEXT(R1726,"@"),Apoio!A:B,2,0)&amp;" "&amp;SUBSTITUTE(LOWER(LEFT(L1726,1))&amp;RIGHT(PROPER(L1726),LEN(L1726)-1),"_","")&amp;";",IF(ISNUMBER(Q1726),IF(R1726="R","@Entity@Table(name = ""reg_"&amp;LOWER(J1726)&amp;""")@XmlRootElement","")&amp;VLOOKUP(J1726,Blocos!D:I,6,0)&amp;Apoio!$E$1&amp;Y1726,""))</f>
        <v>@Campos(posicao = 1, tipo = 'C')@Column(name = "REG")private String reg;</v>
      </c>
      <c r="X1726" s="190" t="str">
        <f>IF(ISNUMBER(Q1726),COUNTIF(Blocos!G:G,J1726),"")</f>
        <v/>
      </c>
      <c r="Y1726" s="190" t="str">
        <f>IF(OR(X1726=0,X1726=""),"",VLOOKUP(SUMIFS(Blocos!A:A,Blocos!H:H,'EFD REGISTROS e Campos (2)'!X1726,Blocos!G:G,'EFD REGISTROS e Campos (2)'!J1726),Blocos!A:L,12,0))</f>
        <v/>
      </c>
      <c r="Z1726" s="190" t="str">
        <f>IF(ISNUMBER(Q1727),VLOOKUP(J1726,Blocos!D:G,4,0),"")</f>
        <v/>
      </c>
      <c r="AA1726" s="190" t="str">
        <f>IF(ISNUMBER(Q1726),CONCATENATE("CREATE TABLE ""reg_",LOWER(J1726),""" (""ID"" bigint NOT NULL AUTO_INCREMENT,  ""HASHFILE"" varchar(255) DEFAULT NULL, ""ID_PAI"" bigint NOT NULL,"),IF(Q1726="Campo",CONCATENATE("""",L1726,""" ",VLOOKUP(R1726,Apoio!A:C,3,0)),""))&amp;IF(Z1726="","",CONCATENATE("PRIMARY KEY (""ID""), KEY ""FK_reg_",LOWER(Z1726),"_ID_PAI"" (""ID_PAI""), CONSTRAINT ""FK_reg_",LOWER(Z1726),"_ID_PAI"" FOREIGN KEY (""ID_PAI"") REFERENCES ""reg_",LOWER(Z1726),""" (""ID"")) ENGINE=InnoDB AUTO_INCREMENT=105774 DEFAULT CHARSET=utf8mb4 COLLATE=utf8mb4_0900_ai_ci;"))</f>
        <v>"REG" varchar(255) DEFAULT NULL,</v>
      </c>
      <c r="AB1726" s="190" t="str">
        <f t="shared" si="189"/>
        <v>USE `efdicms`;SELECT `reg_d300`.`REG`,</v>
      </c>
    </row>
    <row r="1727" spans="1:28" ht="14.5" hidden="1" customHeight="1" x14ac:dyDescent="0.3">
      <c r="J1727" s="187" t="str">
        <f t="shared" si="187"/>
        <v>D300</v>
      </c>
      <c r="K1727" s="181">
        <v>2</v>
      </c>
      <c r="L1727" s="289" t="s">
        <v>344</v>
      </c>
      <c r="M1727" s="182" t="s">
        <v>534</v>
      </c>
      <c r="N1727" s="181" t="s">
        <v>27</v>
      </c>
      <c r="O1727" s="181" t="s">
        <v>54</v>
      </c>
      <c r="P1727" s="181" t="s">
        <v>28</v>
      </c>
      <c r="Q1727" s="192" t="str">
        <f t="shared" si="188"/>
        <v>Campo</v>
      </c>
      <c r="R1727" s="192" t="s">
        <v>27</v>
      </c>
      <c r="S1727" s="191" t="str">
        <f t="shared" si="191"/>
        <v/>
      </c>
      <c r="T1727" s="192" t="str">
        <f t="shared" si="192"/>
        <v>&lt;campo posicao="2"&gt;
&lt;coluna&gt;COD_MOD&lt;/coluna&gt;
&lt;descricao&gt;Código do modelo do documento fiscal, conforme a Tabela 4.1.1 &lt;/descricao&gt;
&lt;tipo&gt;C&lt;/tipo&gt;
&lt;/campo&gt;</v>
      </c>
      <c r="U1727" s="192" t="str">
        <f t="shared" si="190"/>
        <v>&lt;campo posicao="2"&gt;
&lt;coluna&gt;COD_MOD&lt;/coluna&gt;
&lt;descricao&gt;Código do modelo do documento fiscal, conforme a Tabela 4.1.1 &lt;/descricao&gt;
&lt;tipo&gt;C&lt;/tipo&gt;
&lt;/campo&gt;</v>
      </c>
      <c r="V1727" s="192" t="str">
        <f t="shared" si="193"/>
        <v>{"Column3", "COD_MOD"},</v>
      </c>
      <c r="W1727" s="191" t="str">
        <f>IF(Q1727="Campo","@Campos(posicao = "&amp;K1727&amp;", tipo = '"&amp;R1727&amp;"')@Column(name = """&amp;L1727&amp;""")"&amp;IF(R1727="D","@Temporal(TemporalType.DATE)","")&amp;"private "&amp;VLOOKUP(TEXT(R1727,"@"),Apoio!A:B,2,0)&amp;" "&amp;SUBSTITUTE(LOWER(LEFT(L1727,1))&amp;RIGHT(PROPER(L1727),LEN(L1727)-1),"_","")&amp;";",IF(ISNUMBER(Q1727),IF(R1727="R","@Entity@Table(name = ""reg_"&amp;LOWER(J1727)&amp;""")@XmlRootElement","")&amp;VLOOKUP(J1727,Blocos!D:I,6,0)&amp;Apoio!$E$1&amp;Y1727,""))</f>
        <v>@Campos(posicao = 2, tipo = 'C')@Column(name = "COD_MOD")private String codMod;</v>
      </c>
      <c r="X1727" s="190" t="str">
        <f>IF(ISNUMBER(Q1727),COUNTIF(Blocos!G:G,J1727),"")</f>
        <v/>
      </c>
      <c r="Y1727" s="190" t="str">
        <f>IF(OR(X1727=0,X1727=""),"",VLOOKUP(SUMIFS(Blocos!A:A,Blocos!H:H,'EFD REGISTROS e Campos (2)'!X1727,Blocos!G:G,'EFD REGISTROS e Campos (2)'!J1727),Blocos!A:L,12,0))</f>
        <v/>
      </c>
      <c r="Z1727" s="190" t="str">
        <f>IF(ISNUMBER(Q1728),VLOOKUP(J1727,Blocos!D:G,4,0),"")</f>
        <v/>
      </c>
      <c r="AA1727" s="190" t="str">
        <f>IF(ISNUMBER(Q1727),CONCATENATE("CREATE TABLE ""reg_",LOWER(J1727),""" (""ID"" bigint NOT NULL AUTO_INCREMENT,  ""HASHFILE"" varchar(255) DEFAULT NULL, ""ID_PAI"" bigint NOT NULL,"),IF(Q1727="Campo",CONCATENATE("""",L1727,""" ",VLOOKUP(R1727,Apoio!A:C,3,0)),""))&amp;IF(Z1727="","",CONCATENATE("PRIMARY KEY (""ID""), KEY ""FK_reg_",LOWER(Z1727),"_ID_PAI"" (""ID_PAI""), CONSTRAINT ""FK_reg_",LOWER(Z1727),"_ID_PAI"" FOREIGN KEY (""ID_PAI"") REFERENCES ""reg_",LOWER(Z1727),""" (""ID"")) ENGINE=InnoDB AUTO_INCREMENT=105774 DEFAULT CHARSET=utf8mb4 COLLATE=utf8mb4_0900_ai_ci;"))</f>
        <v>"COD_MOD" varchar(255) DEFAULT NULL,</v>
      </c>
      <c r="AB1727" s="190" t="str">
        <f t="shared" si="189"/>
        <v>`reg_d300`.`COD_MOD`,</v>
      </c>
    </row>
    <row r="1728" spans="1:28" ht="14.5" hidden="1" customHeight="1" x14ac:dyDescent="0.3">
      <c r="J1728" s="187" t="str">
        <f t="shared" ref="J1728:J1791" si="194">IF(A1728="",J1727,CONCATENATE(B1728,C1728,D1728,E1728,F1728,G1728,H1728))</f>
        <v>D300</v>
      </c>
      <c r="K1728" s="181">
        <v>3</v>
      </c>
      <c r="L1728" s="289" t="s">
        <v>348</v>
      </c>
      <c r="M1728" s="182" t="s">
        <v>349</v>
      </c>
      <c r="N1728" s="181" t="s">
        <v>27</v>
      </c>
      <c r="O1728" s="181">
        <v>4</v>
      </c>
      <c r="P1728" s="181" t="s">
        <v>28</v>
      </c>
      <c r="Q1728" s="192" t="str">
        <f t="shared" si="188"/>
        <v>Campo</v>
      </c>
      <c r="R1728" s="192" t="s">
        <v>27</v>
      </c>
      <c r="S1728" s="191" t="str">
        <f t="shared" si="191"/>
        <v/>
      </c>
      <c r="T1728" s="192" t="str">
        <f t="shared" si="192"/>
        <v>&lt;campo posicao="3"&gt;
&lt;coluna&gt;SER&lt;/coluna&gt;
&lt;descricao&gt;Série do documento fiscal&lt;/descricao&gt;
&lt;tipo&gt;C&lt;/tipo&gt;
&lt;/campo&gt;</v>
      </c>
      <c r="U1728" s="192" t="str">
        <f t="shared" si="190"/>
        <v>&lt;campo posicao="3"&gt;
&lt;coluna&gt;SER&lt;/coluna&gt;
&lt;descricao&gt;Série do documento fiscal&lt;/descricao&gt;
&lt;tipo&gt;C&lt;/tipo&gt;
&lt;/campo&gt;</v>
      </c>
      <c r="V1728" s="192" t="str">
        <f t="shared" si="193"/>
        <v>{"Column4", "SER"},</v>
      </c>
      <c r="W1728" s="191" t="str">
        <f>IF(Q1728="Campo","@Campos(posicao = "&amp;K1728&amp;", tipo = '"&amp;R1728&amp;"')@Column(name = """&amp;L1728&amp;""")"&amp;IF(R1728="D","@Temporal(TemporalType.DATE)","")&amp;"private "&amp;VLOOKUP(TEXT(R1728,"@"),Apoio!A:B,2,0)&amp;" "&amp;SUBSTITUTE(LOWER(LEFT(L1728,1))&amp;RIGHT(PROPER(L1728),LEN(L1728)-1),"_","")&amp;";",IF(ISNUMBER(Q1728),IF(R1728="R","@Entity@Table(name = ""reg_"&amp;LOWER(J1728)&amp;""")@XmlRootElement","")&amp;VLOOKUP(J1728,Blocos!D:I,6,0)&amp;Apoio!$E$1&amp;Y1728,""))</f>
        <v>@Campos(posicao = 3, tipo = 'C')@Column(name = "SER")private String ser;</v>
      </c>
      <c r="X1728" s="190" t="str">
        <f>IF(ISNUMBER(Q1728),COUNTIF(Blocos!G:G,J1728),"")</f>
        <v/>
      </c>
      <c r="Y1728" s="190" t="str">
        <f>IF(OR(X1728=0,X1728=""),"",VLOOKUP(SUMIFS(Blocos!A:A,Blocos!H:H,'EFD REGISTROS e Campos (2)'!X1728,Blocos!G:G,'EFD REGISTROS e Campos (2)'!J1728),Blocos!A:L,12,0))</f>
        <v/>
      </c>
      <c r="Z1728" s="190" t="str">
        <f>IF(ISNUMBER(Q1729),VLOOKUP(J1728,Blocos!D:G,4,0),"")</f>
        <v/>
      </c>
      <c r="AA1728" s="190" t="str">
        <f>IF(ISNUMBER(Q1728),CONCATENATE("CREATE TABLE ""reg_",LOWER(J1728),""" (""ID"" bigint NOT NULL AUTO_INCREMENT,  ""HASHFILE"" varchar(255) DEFAULT NULL, ""ID_PAI"" bigint NOT NULL,"),IF(Q1728="Campo",CONCATENATE("""",L1728,""" ",VLOOKUP(R1728,Apoio!A:C,3,0)),""))&amp;IF(Z1728="","",CONCATENATE("PRIMARY KEY (""ID""), KEY ""FK_reg_",LOWER(Z1728),"_ID_PAI"" (""ID_PAI""), CONSTRAINT ""FK_reg_",LOWER(Z1728),"_ID_PAI"" FOREIGN KEY (""ID_PAI"") REFERENCES ""reg_",LOWER(Z1728),""" (""ID"")) ENGINE=InnoDB AUTO_INCREMENT=105774 DEFAULT CHARSET=utf8mb4 COLLATE=utf8mb4_0900_ai_ci;"))</f>
        <v>"SER" varchar(255) DEFAULT NULL,</v>
      </c>
      <c r="AB1728" s="190" t="str">
        <f t="shared" si="189"/>
        <v>`reg_d300`.`SER`,</v>
      </c>
    </row>
    <row r="1729" spans="10:28" ht="14.5" hidden="1" customHeight="1" x14ac:dyDescent="0.3">
      <c r="J1729" s="187" t="str">
        <f t="shared" si="194"/>
        <v>D300</v>
      </c>
      <c r="K1729" s="181">
        <v>4</v>
      </c>
      <c r="L1729" s="289" t="s">
        <v>654</v>
      </c>
      <c r="M1729" s="182" t="s">
        <v>655</v>
      </c>
      <c r="N1729" s="181" t="s">
        <v>32</v>
      </c>
      <c r="O1729" s="181">
        <v>4</v>
      </c>
      <c r="P1729" s="181" t="s">
        <v>28</v>
      </c>
      <c r="Q1729" s="192" t="str">
        <f t="shared" si="188"/>
        <v>Campo</v>
      </c>
      <c r="R1729" s="192" t="s">
        <v>3607</v>
      </c>
      <c r="S1729" s="191" t="str">
        <f t="shared" si="191"/>
        <v/>
      </c>
      <c r="T1729" s="192" t="str">
        <f t="shared" si="192"/>
        <v>&lt;campo posicao="4"&gt;
&lt;coluna&gt;SUB&lt;/coluna&gt;
&lt;descricao&gt;Subsérie do documento fiscal&lt;/descricao&gt;
&lt;tipo&gt;I&lt;/tipo&gt;
&lt;/campo&gt;</v>
      </c>
      <c r="U1729" s="192" t="str">
        <f t="shared" si="190"/>
        <v>&lt;campo posicao="4"&gt;
&lt;coluna&gt;SUB&lt;/coluna&gt;
&lt;descricao&gt;Subsérie do documento fiscal&lt;/descricao&gt;
&lt;tipo&gt;I&lt;/tipo&gt;
&lt;/campo&gt;</v>
      </c>
      <c r="V1729" s="192" t="str">
        <f t="shared" si="193"/>
        <v>{"Column5", "SUB"},</v>
      </c>
      <c r="W1729" s="191" t="str">
        <f>IF(Q1729="Campo","@Campos(posicao = "&amp;K1729&amp;", tipo = '"&amp;R1729&amp;"')@Column(name = """&amp;L1729&amp;""")"&amp;IF(R1729="D","@Temporal(TemporalType.DATE)","")&amp;"private "&amp;VLOOKUP(TEXT(R1729,"@"),Apoio!A:B,2,0)&amp;" "&amp;SUBSTITUTE(LOWER(LEFT(L1729,1))&amp;RIGHT(PROPER(L1729),LEN(L1729)-1),"_","")&amp;";",IF(ISNUMBER(Q1729),IF(R1729="R","@Entity@Table(name = ""reg_"&amp;LOWER(J1729)&amp;""")@XmlRootElement","")&amp;VLOOKUP(J1729,Blocos!D:I,6,0)&amp;Apoio!$E$1&amp;Y1729,""))</f>
        <v>@Campos(posicao = 4, tipo = 'I')@Column(name = "SUB")private int sub;</v>
      </c>
      <c r="X1729" s="190" t="str">
        <f>IF(ISNUMBER(Q1729),COUNTIF(Blocos!G:G,J1729),"")</f>
        <v/>
      </c>
      <c r="Y1729" s="190" t="str">
        <f>IF(OR(X1729=0,X1729=""),"",VLOOKUP(SUMIFS(Blocos!A:A,Blocos!H:H,'EFD REGISTROS e Campos (2)'!X1729,Blocos!G:G,'EFD REGISTROS e Campos (2)'!J1729),Blocos!A:L,12,0))</f>
        <v/>
      </c>
      <c r="Z1729" s="190" t="str">
        <f>IF(ISNUMBER(Q1730),VLOOKUP(J1729,Blocos!D:G,4,0),"")</f>
        <v/>
      </c>
      <c r="AA1729" s="190" t="str">
        <f>IF(ISNUMBER(Q1729),CONCATENATE("CREATE TABLE ""reg_",LOWER(J1729),""" (""ID"" bigint NOT NULL AUTO_INCREMENT,  ""HASHFILE"" varchar(255) DEFAULT NULL, ""ID_PAI"" bigint NOT NULL,"),IF(Q1729="Campo",CONCATENATE("""",L1729,""" ",VLOOKUP(R1729,Apoio!A:C,3,0)),""))&amp;IF(Z1729="","",CONCATENATE("PRIMARY KEY (""ID""), KEY ""FK_reg_",LOWER(Z1729),"_ID_PAI"" (""ID_PAI""), CONSTRAINT ""FK_reg_",LOWER(Z1729),"_ID_PAI"" FOREIGN KEY (""ID_PAI"") REFERENCES ""reg_",LOWER(Z1729),""" (""ID"")) ENGINE=InnoDB AUTO_INCREMENT=105774 DEFAULT CHARSET=utf8mb4 COLLATE=utf8mb4_0900_ai_ci;"))</f>
        <v>"SUB" int DEFAULT NULL,</v>
      </c>
      <c r="AB1729" s="190" t="str">
        <f t="shared" si="189"/>
        <v>`reg_d300`.`SUB`,</v>
      </c>
    </row>
    <row r="1730" spans="10:28" ht="14.5" hidden="1" customHeight="1" x14ac:dyDescent="0.3">
      <c r="J1730" s="187" t="str">
        <f t="shared" si="194"/>
        <v>D300</v>
      </c>
      <c r="K1730" s="181">
        <v>5</v>
      </c>
      <c r="L1730" s="289" t="s">
        <v>402</v>
      </c>
      <c r="M1730" s="182" t="s">
        <v>1993</v>
      </c>
      <c r="N1730" s="181" t="s">
        <v>32</v>
      </c>
      <c r="O1730" s="181">
        <v>6</v>
      </c>
      <c r="P1730" s="181" t="s">
        <v>28</v>
      </c>
      <c r="Q1730" s="192" t="str">
        <f t="shared" si="188"/>
        <v>Campo</v>
      </c>
      <c r="R1730" s="192" t="s">
        <v>3607</v>
      </c>
      <c r="S1730" s="191" t="str">
        <f t="shared" si="191"/>
        <v/>
      </c>
      <c r="T1730" s="192" t="str">
        <f t="shared" si="192"/>
        <v>&lt;campo posicao="5"&gt;
&lt;coluna&gt;NUM_DOC_INI&lt;/coluna&gt;
&lt;descricao&gt;Número do primeiro documento fiscal emitido (mesmo modelo, série e subsérie)&lt;/descricao&gt;
&lt;tipo&gt;I&lt;/tipo&gt;
&lt;/campo&gt;</v>
      </c>
      <c r="U1730" s="192" t="str">
        <f t="shared" si="190"/>
        <v>&lt;campo posicao="5"&gt;
&lt;coluna&gt;NUM_DOC_INI&lt;/coluna&gt;
&lt;descricao&gt;Número do primeiro documento fiscal emitido (mesmo modelo, série e subsérie)&lt;/descricao&gt;
&lt;tipo&gt;I&lt;/tipo&gt;
&lt;/campo&gt;</v>
      </c>
      <c r="V1730" s="192" t="str">
        <f t="shared" si="193"/>
        <v>{"Column6", "NUM_DOC_INI"},</v>
      </c>
      <c r="W1730" s="191" t="str">
        <f>IF(Q1730="Campo","@Campos(posicao = "&amp;K1730&amp;", tipo = '"&amp;R1730&amp;"')@Column(name = """&amp;L1730&amp;""")"&amp;IF(R1730="D","@Temporal(TemporalType.DATE)","")&amp;"private "&amp;VLOOKUP(TEXT(R1730,"@"),Apoio!A:B,2,0)&amp;" "&amp;SUBSTITUTE(LOWER(LEFT(L1730,1))&amp;RIGHT(PROPER(L1730),LEN(L1730)-1),"_","")&amp;";",IF(ISNUMBER(Q1730),IF(R1730="R","@Entity@Table(name = ""reg_"&amp;LOWER(J1730)&amp;""")@XmlRootElement","")&amp;VLOOKUP(J1730,Blocos!D:I,6,0)&amp;Apoio!$E$1&amp;Y1730,""))</f>
        <v>@Campos(posicao = 5, tipo = 'I')@Column(name = "NUM_DOC_INI")private int numDocIni;</v>
      </c>
      <c r="X1730" s="190" t="str">
        <f>IF(ISNUMBER(Q1730),COUNTIF(Blocos!G:G,J1730),"")</f>
        <v/>
      </c>
      <c r="Y1730" s="190" t="str">
        <f>IF(OR(X1730=0,X1730=""),"",VLOOKUP(SUMIFS(Blocos!A:A,Blocos!H:H,'EFD REGISTROS e Campos (2)'!X1730,Blocos!G:G,'EFD REGISTROS e Campos (2)'!J1730),Blocos!A:L,12,0))</f>
        <v/>
      </c>
      <c r="Z1730" s="190" t="str">
        <f>IF(ISNUMBER(Q1731),VLOOKUP(J1730,Blocos!D:G,4,0),"")</f>
        <v/>
      </c>
      <c r="AA1730" s="190" t="str">
        <f>IF(ISNUMBER(Q1730),CONCATENATE("CREATE TABLE ""reg_",LOWER(J1730),""" (""ID"" bigint NOT NULL AUTO_INCREMENT,  ""HASHFILE"" varchar(255) DEFAULT NULL, ""ID_PAI"" bigint NOT NULL,"),IF(Q1730="Campo",CONCATENATE("""",L1730,""" ",VLOOKUP(R1730,Apoio!A:C,3,0)),""))&amp;IF(Z1730="","",CONCATENATE("PRIMARY KEY (""ID""), KEY ""FK_reg_",LOWER(Z1730),"_ID_PAI"" (""ID_PAI""), CONSTRAINT ""FK_reg_",LOWER(Z1730),"_ID_PAI"" FOREIGN KEY (""ID_PAI"") REFERENCES ""reg_",LOWER(Z1730),""" (""ID"")) ENGINE=InnoDB AUTO_INCREMENT=105774 DEFAULT CHARSET=utf8mb4 COLLATE=utf8mb4_0900_ai_ci;"))</f>
        <v>"NUM_DOC_INI" int DEFAULT NULL,</v>
      </c>
      <c r="AB1730" s="190" t="str">
        <f t="shared" si="189"/>
        <v>`reg_d300`.`NUM_DOC_INI`,</v>
      </c>
    </row>
    <row r="1731" spans="10:28" ht="14.5" hidden="1" customHeight="1" x14ac:dyDescent="0.3">
      <c r="J1731" s="187" t="str">
        <f t="shared" si="194"/>
        <v>D300</v>
      </c>
      <c r="K1731" s="181">
        <v>6</v>
      </c>
      <c r="L1731" s="289" t="s">
        <v>404</v>
      </c>
      <c r="M1731" s="182" t="s">
        <v>1994</v>
      </c>
      <c r="N1731" s="181" t="s">
        <v>32</v>
      </c>
      <c r="O1731" s="181" t="s">
        <v>28</v>
      </c>
      <c r="P1731" s="181" t="s">
        <v>28</v>
      </c>
      <c r="Q1731" s="192" t="str">
        <f t="shared" ref="Q1731:Q1794" si="195">IF(B1731&lt;&gt;"",0,IF(C1731&lt;&gt;"",1,IF(D1731&lt;&gt;"",2,IF(E1731&lt;&gt;"",3,IF(F1731&lt;&gt;"",4,IF(G1731&lt;&gt;"",5,IF(H1731&lt;&gt;"",6,IF(ISNUMBER(K1731),"Campo",""))))))))</f>
        <v>Campo</v>
      </c>
      <c r="R1731" s="192" t="s">
        <v>3607</v>
      </c>
      <c r="S1731" s="191" t="str">
        <f t="shared" si="191"/>
        <v/>
      </c>
      <c r="T1731" s="192" t="str">
        <f t="shared" si="192"/>
        <v>&lt;campo posicao="6"&gt;
&lt;coluna&gt;NUM_DOC_FIN&lt;/coluna&gt;
&lt;descricao&gt;Número do último documento fiscal emitido (mesmo modelo, série e subsérie)&lt;/descricao&gt;
&lt;tipo&gt;I&lt;/tipo&gt;
&lt;/campo&gt;</v>
      </c>
      <c r="U1731" s="192" t="str">
        <f t="shared" si="190"/>
        <v>&lt;campo posicao="6"&gt;
&lt;coluna&gt;NUM_DOC_FIN&lt;/coluna&gt;
&lt;descricao&gt;Número do último documento fiscal emitido (mesmo modelo, série e subsérie)&lt;/descricao&gt;
&lt;tipo&gt;I&lt;/tipo&gt;
&lt;/campo&gt;</v>
      </c>
      <c r="V1731" s="192" t="str">
        <f t="shared" si="193"/>
        <v>{"Column7", "NUM_DOC_FIN"},</v>
      </c>
      <c r="W1731" s="191" t="str">
        <f>IF(Q1731="Campo","@Campos(posicao = "&amp;K1731&amp;", tipo = '"&amp;R1731&amp;"')@Column(name = """&amp;L1731&amp;""")"&amp;IF(R1731="D","@Temporal(TemporalType.DATE)","")&amp;"private "&amp;VLOOKUP(TEXT(R1731,"@"),Apoio!A:B,2,0)&amp;" "&amp;SUBSTITUTE(LOWER(LEFT(L1731,1))&amp;RIGHT(PROPER(L1731),LEN(L1731)-1),"_","")&amp;";",IF(ISNUMBER(Q1731),IF(R1731="R","@Entity@Table(name = ""reg_"&amp;LOWER(J1731)&amp;""")@XmlRootElement","")&amp;VLOOKUP(J1731,Blocos!D:I,6,0)&amp;Apoio!$E$1&amp;Y1731,""))</f>
        <v>@Campos(posicao = 6, tipo = 'I')@Column(name = "NUM_DOC_FIN")private int numDocFin;</v>
      </c>
      <c r="X1731" s="190" t="str">
        <f>IF(ISNUMBER(Q1731),COUNTIF(Blocos!G:G,J1731),"")</f>
        <v/>
      </c>
      <c r="Y1731" s="190" t="str">
        <f>IF(OR(X1731=0,X1731=""),"",VLOOKUP(SUMIFS(Blocos!A:A,Blocos!H:H,'EFD REGISTROS e Campos (2)'!X1731,Blocos!G:G,'EFD REGISTROS e Campos (2)'!J1731),Blocos!A:L,12,0))</f>
        <v/>
      </c>
      <c r="Z1731" s="190" t="str">
        <f>IF(ISNUMBER(Q1732),VLOOKUP(J1731,Blocos!D:G,4,0),"")</f>
        <v/>
      </c>
      <c r="AA1731" s="190" t="str">
        <f>IF(ISNUMBER(Q1731),CONCATENATE("CREATE TABLE ""reg_",LOWER(J1731),""" (""ID"" bigint NOT NULL AUTO_INCREMENT,  ""HASHFILE"" varchar(255) DEFAULT NULL, ""ID_PAI"" bigint NOT NULL,"),IF(Q1731="Campo",CONCATENATE("""",L1731,""" ",VLOOKUP(R1731,Apoio!A:C,3,0)),""))&amp;IF(Z1731="","",CONCATENATE("PRIMARY KEY (""ID""), KEY ""FK_reg_",LOWER(Z1731),"_ID_PAI"" (""ID_PAI""), CONSTRAINT ""FK_reg_",LOWER(Z1731),"_ID_PAI"" FOREIGN KEY (""ID_PAI"") REFERENCES ""reg_",LOWER(Z1731),""" (""ID"")) ENGINE=InnoDB AUTO_INCREMENT=105774 DEFAULT CHARSET=utf8mb4 COLLATE=utf8mb4_0900_ai_ci;"))</f>
        <v>"NUM_DOC_FIN" int DEFAULT NULL,</v>
      </c>
      <c r="AB1731" s="190" t="str">
        <f t="shared" si="189"/>
        <v>`reg_d300`.`NUM_DOC_FIN`,</v>
      </c>
    </row>
    <row r="1732" spans="10:28" ht="14.5" hidden="1" customHeight="1" x14ac:dyDescent="0.3">
      <c r="J1732" s="187" t="str">
        <f t="shared" si="194"/>
        <v>D300</v>
      </c>
      <c r="K1732" s="181">
        <v>7</v>
      </c>
      <c r="L1732" s="289" t="s">
        <v>813</v>
      </c>
      <c r="M1732" s="182" t="s">
        <v>1133</v>
      </c>
      <c r="N1732" s="181" t="s">
        <v>27</v>
      </c>
      <c r="O1732" s="181" t="s">
        <v>33</v>
      </c>
      <c r="P1732" s="181" t="s">
        <v>28</v>
      </c>
      <c r="Q1732" s="192" t="str">
        <f t="shared" si="195"/>
        <v>Campo</v>
      </c>
      <c r="R1732" s="192" t="s">
        <v>27</v>
      </c>
      <c r="S1732" s="191" t="str">
        <f t="shared" si="191"/>
        <v/>
      </c>
      <c r="T1732" s="192" t="str">
        <f t="shared" si="192"/>
        <v>&lt;campo posicao="7"&gt;
&lt;coluna&gt;CST_ICMS&lt;/coluna&gt;
&lt;descricao&gt;Código da Situação Tributária, conforme a Tabela indicada no item 4.3.1&lt;/descricao&gt;
&lt;tipo&gt;C&lt;/tipo&gt;
&lt;/campo&gt;</v>
      </c>
      <c r="U1732" s="192" t="str">
        <f t="shared" si="190"/>
        <v>&lt;campo posicao="7"&gt;
&lt;coluna&gt;CST_ICMS&lt;/coluna&gt;
&lt;descricao&gt;Código da Situação Tributária, conforme a Tabela indicada no item 4.3.1&lt;/descricao&gt;
&lt;tipo&gt;C&lt;/tipo&gt;
&lt;/campo&gt;</v>
      </c>
      <c r="V1732" s="192" t="str">
        <f t="shared" si="193"/>
        <v>{"Column8", "CST_ICMS"},</v>
      </c>
      <c r="W1732" s="191" t="str">
        <f>IF(Q1732="Campo","@Campos(posicao = "&amp;K1732&amp;", tipo = '"&amp;R1732&amp;"')@Column(name = """&amp;L1732&amp;""")"&amp;IF(R1732="D","@Temporal(TemporalType.DATE)","")&amp;"private "&amp;VLOOKUP(TEXT(R1732,"@"),Apoio!A:B,2,0)&amp;" "&amp;SUBSTITUTE(LOWER(LEFT(L1732,1))&amp;RIGHT(PROPER(L1732),LEN(L1732)-1),"_","")&amp;";",IF(ISNUMBER(Q1732),IF(R1732="R","@Entity@Table(name = ""reg_"&amp;LOWER(J1732)&amp;""")@XmlRootElement","")&amp;VLOOKUP(J1732,Blocos!D:I,6,0)&amp;Apoio!$E$1&amp;Y1732,""))</f>
        <v>@Campos(posicao = 7, tipo = 'C')@Column(name = "CST_ICMS")private String cstIcms;</v>
      </c>
      <c r="X1732" s="190" t="str">
        <f>IF(ISNUMBER(Q1732),COUNTIF(Blocos!G:G,J1732),"")</f>
        <v/>
      </c>
      <c r="Y1732" s="190" t="str">
        <f>IF(OR(X1732=0,X1732=""),"",VLOOKUP(SUMIFS(Blocos!A:A,Blocos!H:H,'EFD REGISTROS e Campos (2)'!X1732,Blocos!G:G,'EFD REGISTROS e Campos (2)'!J1732),Blocos!A:L,12,0))</f>
        <v/>
      </c>
      <c r="Z1732" s="190" t="str">
        <f>IF(ISNUMBER(Q1733),VLOOKUP(J1732,Blocos!D:G,4,0),"")</f>
        <v/>
      </c>
      <c r="AA1732" s="190" t="str">
        <f>IF(ISNUMBER(Q1732),CONCATENATE("CREATE TABLE ""reg_",LOWER(J1732),""" (""ID"" bigint NOT NULL AUTO_INCREMENT,  ""HASHFILE"" varchar(255) DEFAULT NULL, ""ID_PAI"" bigint NOT NULL,"),IF(Q1732="Campo",CONCATENATE("""",L1732,""" ",VLOOKUP(R1732,Apoio!A:C,3,0)),""))&amp;IF(Z1732="","",CONCATENATE("PRIMARY KEY (""ID""), KEY ""FK_reg_",LOWER(Z1732),"_ID_PAI"" (""ID_PAI""), CONSTRAINT ""FK_reg_",LOWER(Z1732),"_ID_PAI"" FOREIGN KEY (""ID_PAI"") REFERENCES ""reg_",LOWER(Z1732),""" (""ID"")) ENGINE=InnoDB AUTO_INCREMENT=105774 DEFAULT CHARSET=utf8mb4 COLLATE=utf8mb4_0900_ai_ci;"))</f>
        <v>"CST_ICMS" varchar(255) DEFAULT NULL,</v>
      </c>
      <c r="AB1732" s="190" t="str">
        <f t="shared" ref="AB1732:AB1795" si="196">IF(Q1732="Campo",CONCATENATE(IF(K1732=1,"USE `efdicms`;SELECT ",""),"`reg_",LOWER(J1732),"`.`",L1732,"`,"),"")&amp;IF(J1732&lt;&gt;J1733,CONCATENATE("FROM `efdicms`.`reg_",LOWER(J1732),"`;"""),"")</f>
        <v>`reg_d300`.`CST_ICMS`,</v>
      </c>
    </row>
    <row r="1733" spans="10:28" ht="14.5" hidden="1" customHeight="1" x14ac:dyDescent="0.3">
      <c r="J1733" s="187" t="str">
        <f t="shared" si="194"/>
        <v>D300</v>
      </c>
      <c r="K1733" s="181">
        <v>8</v>
      </c>
      <c r="L1733" s="289" t="s">
        <v>815</v>
      </c>
      <c r="M1733" s="182" t="s">
        <v>1995</v>
      </c>
      <c r="N1733" s="181" t="s">
        <v>27</v>
      </c>
      <c r="O1733" s="181" t="s">
        <v>235</v>
      </c>
      <c r="P1733" s="181" t="s">
        <v>28</v>
      </c>
      <c r="Q1733" s="192" t="str">
        <f t="shared" si="195"/>
        <v>Campo</v>
      </c>
      <c r="R1733" s="192" t="s">
        <v>27</v>
      </c>
      <c r="S1733" s="191" t="str">
        <f t="shared" si="191"/>
        <v/>
      </c>
      <c r="T1733" s="192" t="str">
        <f t="shared" si="192"/>
        <v>&lt;campo posicao="8"&gt;
&lt;coluna&gt;CFOP&lt;/coluna&gt;
&lt;descricao&gt;Código Fiscal de Operação e Prestação conforme tabela indicada no item 4.2.2&lt;/descricao&gt;
&lt;tipo&gt;C&lt;/tipo&gt;
&lt;/campo&gt;</v>
      </c>
      <c r="U1733" s="192" t="str">
        <f t="shared" ref="U1733:U1796" si="197">S1733&amp;T1733</f>
        <v>&lt;campo posicao="8"&gt;
&lt;coluna&gt;CFOP&lt;/coluna&gt;
&lt;descricao&gt;Código Fiscal de Operação e Prestação conforme tabela indicada no item 4.2.2&lt;/descricao&gt;
&lt;tipo&gt;C&lt;/tipo&gt;
&lt;/campo&gt;</v>
      </c>
      <c r="V1733" s="192" t="str">
        <f t="shared" si="193"/>
        <v>{"Column9", "CFOP"},</v>
      </c>
      <c r="W1733" s="191" t="str">
        <f>IF(Q1733="Campo","@Campos(posicao = "&amp;K1733&amp;", tipo = '"&amp;R1733&amp;"')@Column(name = """&amp;L1733&amp;""")"&amp;IF(R1733="D","@Temporal(TemporalType.DATE)","")&amp;"private "&amp;VLOOKUP(TEXT(R1733,"@"),Apoio!A:B,2,0)&amp;" "&amp;SUBSTITUTE(LOWER(LEFT(L1733,1))&amp;RIGHT(PROPER(L1733),LEN(L1733)-1),"_","")&amp;";",IF(ISNUMBER(Q1733),IF(R1733="R","@Entity@Table(name = ""reg_"&amp;LOWER(J1733)&amp;""")@XmlRootElement","")&amp;VLOOKUP(J1733,Blocos!D:I,6,0)&amp;Apoio!$E$1&amp;Y1733,""))</f>
        <v>@Campos(posicao = 8, tipo = 'C')@Column(name = "CFOP")private String cfop;</v>
      </c>
      <c r="X1733" s="190" t="str">
        <f>IF(ISNUMBER(Q1733),COUNTIF(Blocos!G:G,J1733),"")</f>
        <v/>
      </c>
      <c r="Y1733" s="190" t="str">
        <f>IF(OR(X1733=0,X1733=""),"",VLOOKUP(SUMIFS(Blocos!A:A,Blocos!H:H,'EFD REGISTROS e Campos (2)'!X1733,Blocos!G:G,'EFD REGISTROS e Campos (2)'!J1733),Blocos!A:L,12,0))</f>
        <v/>
      </c>
      <c r="Z1733" s="190" t="str">
        <f>IF(ISNUMBER(Q1734),VLOOKUP(J1733,Blocos!D:G,4,0),"")</f>
        <v/>
      </c>
      <c r="AA1733" s="190" t="str">
        <f>IF(ISNUMBER(Q1733),CONCATENATE("CREATE TABLE ""reg_",LOWER(J1733),""" (""ID"" bigint NOT NULL AUTO_INCREMENT,  ""HASHFILE"" varchar(255) DEFAULT NULL, ""ID_PAI"" bigint NOT NULL,"),IF(Q1733="Campo",CONCATENATE("""",L1733,""" ",VLOOKUP(R1733,Apoio!A:C,3,0)),""))&amp;IF(Z1733="","",CONCATENATE("PRIMARY KEY (""ID""), KEY ""FK_reg_",LOWER(Z1733),"_ID_PAI"" (""ID_PAI""), CONSTRAINT ""FK_reg_",LOWER(Z1733),"_ID_PAI"" FOREIGN KEY (""ID_PAI"") REFERENCES ""reg_",LOWER(Z1733),""" (""ID"")) ENGINE=InnoDB AUTO_INCREMENT=105774 DEFAULT CHARSET=utf8mb4 COLLATE=utf8mb4_0900_ai_ci;"))</f>
        <v>"CFOP" varchar(255) DEFAULT NULL,</v>
      </c>
      <c r="AB1733" s="190" t="str">
        <f t="shared" si="196"/>
        <v>`reg_d300`.`CFOP`,</v>
      </c>
    </row>
    <row r="1734" spans="10:28" ht="14.5" hidden="1" customHeight="1" x14ac:dyDescent="0.3">
      <c r="J1734" s="187" t="str">
        <f t="shared" si="194"/>
        <v>D300</v>
      </c>
      <c r="K1734" s="181">
        <v>9</v>
      </c>
      <c r="L1734" s="289" t="s">
        <v>196</v>
      </c>
      <c r="M1734" s="182" t="s">
        <v>818</v>
      </c>
      <c r="N1734" s="181" t="s">
        <v>32</v>
      </c>
      <c r="O1734" s="181">
        <v>6</v>
      </c>
      <c r="P1734" s="181">
        <v>2</v>
      </c>
      <c r="Q1734" s="192" t="str">
        <f t="shared" si="195"/>
        <v>Campo</v>
      </c>
      <c r="R1734" s="192" t="s">
        <v>3606</v>
      </c>
      <c r="S1734" s="191" t="str">
        <f t="shared" si="191"/>
        <v/>
      </c>
      <c r="T1734" s="192" t="str">
        <f t="shared" si="192"/>
        <v>&lt;campo posicao="9"&gt;
&lt;coluna&gt;ALIQ_ICMS&lt;/coluna&gt;
&lt;descricao&gt;Alíquota do ICMS&lt;/descricao&gt;
&lt;tipo&gt;R&lt;/tipo&gt;
&lt;/campo&gt;</v>
      </c>
      <c r="U1734" s="192" t="str">
        <f t="shared" si="197"/>
        <v>&lt;campo posicao="9"&gt;
&lt;coluna&gt;ALIQ_ICMS&lt;/coluna&gt;
&lt;descricao&gt;Alíquota do ICMS&lt;/descricao&gt;
&lt;tipo&gt;R&lt;/tipo&gt;
&lt;/campo&gt;</v>
      </c>
      <c r="V1734" s="192" t="str">
        <f t="shared" si="193"/>
        <v>{"Column10", "ALIQ_ICMS"},</v>
      </c>
      <c r="W1734" s="191" t="str">
        <f>IF(Q1734="Campo","@Campos(posicao = "&amp;K1734&amp;", tipo = '"&amp;R1734&amp;"')@Column(name = """&amp;L1734&amp;""")"&amp;IF(R1734="D","@Temporal(TemporalType.DATE)","")&amp;"private "&amp;VLOOKUP(TEXT(R1734,"@"),Apoio!A:B,2,0)&amp;" "&amp;SUBSTITUTE(LOWER(LEFT(L1734,1))&amp;RIGHT(PROPER(L1734),LEN(L1734)-1),"_","")&amp;";",IF(ISNUMBER(Q1734),IF(R1734="R","@Entity@Table(name = ""reg_"&amp;LOWER(J1734)&amp;""")@XmlRootElement","")&amp;VLOOKUP(J1734,Blocos!D:I,6,0)&amp;Apoio!$E$1&amp;Y1734,""))</f>
        <v>@Campos(posicao = 9, tipo = 'R')@Column(name = "ALIQ_ICMS")private BigDecimal aliqIcms;</v>
      </c>
      <c r="X1734" s="190" t="str">
        <f>IF(ISNUMBER(Q1734),COUNTIF(Blocos!G:G,J1734),"")</f>
        <v/>
      </c>
      <c r="Y1734" s="190" t="str">
        <f>IF(OR(X1734=0,X1734=""),"",VLOOKUP(SUMIFS(Blocos!A:A,Blocos!H:H,'EFD REGISTROS e Campos (2)'!X1734,Blocos!G:G,'EFD REGISTROS e Campos (2)'!J1734),Blocos!A:L,12,0))</f>
        <v/>
      </c>
      <c r="Z1734" s="190" t="str">
        <f>IF(ISNUMBER(Q1735),VLOOKUP(J1734,Blocos!D:G,4,0),"")</f>
        <v/>
      </c>
      <c r="AA1734" s="190" t="str">
        <f>IF(ISNUMBER(Q1734),CONCATENATE("CREATE TABLE ""reg_",LOWER(J1734),""" (""ID"" bigint NOT NULL AUTO_INCREMENT,  ""HASHFILE"" varchar(255) DEFAULT NULL, ""ID_PAI"" bigint NOT NULL,"),IF(Q1734="Campo",CONCATENATE("""",L1734,""" ",VLOOKUP(R1734,Apoio!A:C,3,0)),""))&amp;IF(Z1734="","",CONCATENATE("PRIMARY KEY (""ID""), KEY ""FK_reg_",LOWER(Z1734),"_ID_PAI"" (""ID_PAI""), CONSTRAINT ""FK_reg_",LOWER(Z1734),"_ID_PAI"" FOREIGN KEY (""ID_PAI"") REFERENCES ""reg_",LOWER(Z1734),""" (""ID"")) ENGINE=InnoDB AUTO_INCREMENT=105774 DEFAULT CHARSET=utf8mb4 COLLATE=utf8mb4_0900_ai_ci;"))</f>
        <v>"ALIQ_ICMS" decimal(15,6) DEFAULT NULL,</v>
      </c>
      <c r="AB1734" s="190" t="str">
        <f t="shared" si="196"/>
        <v>`reg_d300`.`ALIQ_ICMS`,</v>
      </c>
    </row>
    <row r="1735" spans="10:28" ht="14.5" hidden="1" customHeight="1" x14ac:dyDescent="0.3">
      <c r="J1735" s="187" t="str">
        <f t="shared" si="194"/>
        <v>D300</v>
      </c>
      <c r="K1735" s="181">
        <v>10</v>
      </c>
      <c r="L1735" s="289" t="s">
        <v>357</v>
      </c>
      <c r="M1735" s="182" t="s">
        <v>1457</v>
      </c>
      <c r="N1735" s="181" t="s">
        <v>32</v>
      </c>
      <c r="O1735" s="181" t="s">
        <v>40</v>
      </c>
      <c r="P1735" s="181" t="s">
        <v>28</v>
      </c>
      <c r="Q1735" s="192" t="str">
        <f t="shared" si="195"/>
        <v>Campo</v>
      </c>
      <c r="R1735" s="192" t="s">
        <v>3605</v>
      </c>
      <c r="S1735" s="191" t="str">
        <f t="shared" si="191"/>
        <v/>
      </c>
      <c r="T1735" s="192" t="str">
        <f t="shared" si="192"/>
        <v>&lt;campo posicao="10"&gt;
&lt;coluna&gt;DT_DOC&lt;/coluna&gt;
&lt;descricao&gt;Data da emissão dos documentos fiscais&lt;/descricao&gt;
&lt;tipo&gt;D&lt;/tipo&gt;
&lt;/campo&gt;</v>
      </c>
      <c r="U1735" s="192" t="str">
        <f t="shared" si="197"/>
        <v>&lt;campo posicao="10"&gt;
&lt;coluna&gt;DT_DOC&lt;/coluna&gt;
&lt;descricao&gt;Data da emissão dos documentos fiscais&lt;/descricao&gt;
&lt;tipo&gt;D&lt;/tipo&gt;
&lt;/campo&gt;</v>
      </c>
      <c r="V1735" s="192" t="str">
        <f t="shared" si="193"/>
        <v>{"Column11", "DT_DOC"},</v>
      </c>
      <c r="W1735" s="191" t="str">
        <f>IF(Q1735="Campo","@Campos(posicao = "&amp;K1735&amp;", tipo = '"&amp;R1735&amp;"')@Column(name = """&amp;L1735&amp;""")"&amp;IF(R1735="D","@Temporal(TemporalType.DATE)","")&amp;"private "&amp;VLOOKUP(TEXT(R1735,"@"),Apoio!A:B,2,0)&amp;" "&amp;SUBSTITUTE(LOWER(LEFT(L1735,1))&amp;RIGHT(PROPER(L1735),LEN(L1735)-1),"_","")&amp;";",IF(ISNUMBER(Q1735),IF(R1735="R","@Entity@Table(name = ""reg_"&amp;LOWER(J1735)&amp;""")@XmlRootElement","")&amp;VLOOKUP(J1735,Blocos!D:I,6,0)&amp;Apoio!$E$1&amp;Y1735,""))</f>
        <v>@Campos(posicao = 10, tipo = 'D')@Column(name = "DT_DOC")@Temporal(TemporalType.DATE)private Date dtDoc;</v>
      </c>
      <c r="X1735" s="190" t="str">
        <f>IF(ISNUMBER(Q1735),COUNTIF(Blocos!G:G,J1735),"")</f>
        <v/>
      </c>
      <c r="Y1735" s="190" t="str">
        <f>IF(OR(X1735=0,X1735=""),"",VLOOKUP(SUMIFS(Blocos!A:A,Blocos!H:H,'EFD REGISTROS e Campos (2)'!X1735,Blocos!G:G,'EFD REGISTROS e Campos (2)'!J1735),Blocos!A:L,12,0))</f>
        <v/>
      </c>
      <c r="Z1735" s="190" t="str">
        <f>IF(ISNUMBER(Q1736),VLOOKUP(J1735,Blocos!D:G,4,0),"")</f>
        <v/>
      </c>
      <c r="AA1735" s="190" t="str">
        <f>IF(ISNUMBER(Q1735),CONCATENATE("CREATE TABLE ""reg_",LOWER(J1735),""" (""ID"" bigint NOT NULL AUTO_INCREMENT,  ""HASHFILE"" varchar(255) DEFAULT NULL, ""ID_PAI"" bigint NOT NULL,"),IF(Q1735="Campo",CONCATENATE("""",L1735,""" ",VLOOKUP(R1735,Apoio!A:C,3,0)),""))&amp;IF(Z1735="","",CONCATENATE("PRIMARY KEY (""ID""), KEY ""FK_reg_",LOWER(Z1735),"_ID_PAI"" (""ID_PAI""), CONSTRAINT ""FK_reg_",LOWER(Z1735),"_ID_PAI"" FOREIGN KEY (""ID_PAI"") REFERENCES ""reg_",LOWER(Z1735),""" (""ID"")) ENGINE=InnoDB AUTO_INCREMENT=105774 DEFAULT CHARSET=utf8mb4 COLLATE=utf8mb4_0900_ai_ci;"))</f>
        <v>"DT_DOC" date DEFAULT NULL,</v>
      </c>
      <c r="AB1735" s="190" t="str">
        <f t="shared" si="196"/>
        <v>`reg_d300`.`DT_DOC`,</v>
      </c>
    </row>
    <row r="1736" spans="10:28" ht="14.5" hidden="1" customHeight="1" x14ac:dyDescent="0.3">
      <c r="J1736" s="187" t="str">
        <f t="shared" si="194"/>
        <v>D300</v>
      </c>
      <c r="K1736" s="181">
        <v>11</v>
      </c>
      <c r="L1736" s="289" t="s">
        <v>1135</v>
      </c>
      <c r="M1736" s="182" t="s">
        <v>1467</v>
      </c>
      <c r="N1736" s="181" t="s">
        <v>32</v>
      </c>
      <c r="O1736" s="181" t="s">
        <v>28</v>
      </c>
      <c r="P1736" s="181">
        <v>2</v>
      </c>
      <c r="Q1736" s="192" t="str">
        <f t="shared" si="195"/>
        <v>Campo</v>
      </c>
      <c r="R1736" s="192" t="s">
        <v>3606</v>
      </c>
      <c r="S1736" s="191" t="str">
        <f t="shared" si="191"/>
        <v/>
      </c>
      <c r="T1736" s="192" t="str">
        <f t="shared" si="192"/>
        <v>&lt;campo posicao="11"&gt;
&lt;coluna&gt;VL_OPR&lt;/coluna&gt;
&lt;descricao&gt;Valor total acumulado das operações correspondentes à combinação de CST_ICMS, CFOP e alíquota do ICMS, incluídas as despesas acessórias e acréscimos. &lt;/descricao&gt;
&lt;tipo&gt;R&lt;/tipo&gt;
&lt;/campo&gt;</v>
      </c>
      <c r="U1736" s="192" t="str">
        <f t="shared" si="197"/>
        <v>&lt;campo posicao="11"&gt;
&lt;coluna&gt;VL_OPR&lt;/coluna&gt;
&lt;descricao&gt;Valor total acumulado das operações correspondentes à combinação de CST_ICMS, CFOP e alíquota do ICMS, incluídas as despesas acessórias e acréscimos. &lt;/descricao&gt;
&lt;tipo&gt;R&lt;/tipo&gt;
&lt;/campo&gt;</v>
      </c>
      <c r="V1736" s="192" t="str">
        <f t="shared" si="193"/>
        <v>{"Column12", "VL_OPR"},</v>
      </c>
      <c r="W1736" s="191" t="str">
        <f>IF(Q1736="Campo","@Campos(posicao = "&amp;K1736&amp;", tipo = '"&amp;R1736&amp;"')@Column(name = """&amp;L1736&amp;""")"&amp;IF(R1736="D","@Temporal(TemporalType.DATE)","")&amp;"private "&amp;VLOOKUP(TEXT(R1736,"@"),Apoio!A:B,2,0)&amp;" "&amp;SUBSTITUTE(LOWER(LEFT(L1736,1))&amp;RIGHT(PROPER(L1736),LEN(L1736)-1),"_","")&amp;";",IF(ISNUMBER(Q1736),IF(R1736="R","@Entity@Table(name = ""reg_"&amp;LOWER(J1736)&amp;""")@XmlRootElement","")&amp;VLOOKUP(J1736,Blocos!D:I,6,0)&amp;Apoio!$E$1&amp;Y1736,""))</f>
        <v>@Campos(posicao = 11, tipo = 'R')@Column(name = "VL_OPR")private BigDecimal vlOpr;</v>
      </c>
      <c r="X1736" s="190" t="str">
        <f>IF(ISNUMBER(Q1736),COUNTIF(Blocos!G:G,J1736),"")</f>
        <v/>
      </c>
      <c r="Y1736" s="190" t="str">
        <f>IF(OR(X1736=0,X1736=""),"",VLOOKUP(SUMIFS(Blocos!A:A,Blocos!H:H,'EFD REGISTROS e Campos (2)'!X1736,Blocos!G:G,'EFD REGISTROS e Campos (2)'!J1736),Blocos!A:L,12,0))</f>
        <v/>
      </c>
      <c r="Z1736" s="190" t="str">
        <f>IF(ISNUMBER(Q1737),VLOOKUP(J1736,Blocos!D:G,4,0),"")</f>
        <v/>
      </c>
      <c r="AA1736" s="190" t="str">
        <f>IF(ISNUMBER(Q1736),CONCATENATE("CREATE TABLE ""reg_",LOWER(J1736),""" (""ID"" bigint NOT NULL AUTO_INCREMENT,  ""HASHFILE"" varchar(255) DEFAULT NULL, ""ID_PAI"" bigint NOT NULL,"),IF(Q1736="Campo",CONCATENATE("""",L1736,""" ",VLOOKUP(R1736,Apoio!A:C,3,0)),""))&amp;IF(Z1736="","",CONCATENATE("PRIMARY KEY (""ID""), KEY ""FK_reg_",LOWER(Z1736),"_ID_PAI"" (""ID_PAI""), CONSTRAINT ""FK_reg_",LOWER(Z1736),"_ID_PAI"" FOREIGN KEY (""ID_PAI"") REFERENCES ""reg_",LOWER(Z1736),""" (""ID"")) ENGINE=InnoDB AUTO_INCREMENT=105774 DEFAULT CHARSET=utf8mb4 COLLATE=utf8mb4_0900_ai_ci;"))</f>
        <v>"VL_OPR" decimal(15,6) DEFAULT NULL,</v>
      </c>
      <c r="AB1736" s="190" t="str">
        <f t="shared" si="196"/>
        <v>`reg_d300`.`VL_OPR`,</v>
      </c>
    </row>
    <row r="1737" spans="10:28" ht="14.5" hidden="1" customHeight="1" x14ac:dyDescent="0.3">
      <c r="J1737" s="187" t="str">
        <f t="shared" si="194"/>
        <v>D300</v>
      </c>
      <c r="K1737" s="181">
        <v>12</v>
      </c>
      <c r="L1737" s="289" t="s">
        <v>546</v>
      </c>
      <c r="M1737" s="182" t="s">
        <v>1996</v>
      </c>
      <c r="N1737" s="181" t="s">
        <v>32</v>
      </c>
      <c r="O1737" s="181" t="s">
        <v>28</v>
      </c>
      <c r="P1737" s="181">
        <v>2</v>
      </c>
      <c r="Q1737" s="192" t="str">
        <f t="shared" si="195"/>
        <v>Campo</v>
      </c>
      <c r="R1737" s="192" t="s">
        <v>3606</v>
      </c>
      <c r="S1737" s="191" t="str">
        <f t="shared" si="191"/>
        <v/>
      </c>
      <c r="T1737" s="192" t="str">
        <f t="shared" si="192"/>
        <v>&lt;campo posicao="12"&gt;
&lt;coluna&gt;VL_DESC&lt;/coluna&gt;
&lt;descricao&gt;Valor total dos descontos&lt;/descricao&gt;
&lt;tipo&gt;R&lt;/tipo&gt;
&lt;/campo&gt;</v>
      </c>
      <c r="U1737" s="192" t="str">
        <f t="shared" si="197"/>
        <v>&lt;campo posicao="12"&gt;
&lt;coluna&gt;VL_DESC&lt;/coluna&gt;
&lt;descricao&gt;Valor total dos descontos&lt;/descricao&gt;
&lt;tipo&gt;R&lt;/tipo&gt;
&lt;/campo&gt;</v>
      </c>
      <c r="V1737" s="192" t="str">
        <f t="shared" si="193"/>
        <v>{"Column13", "VL_DESC"},</v>
      </c>
      <c r="W1737" s="191" t="str">
        <f>IF(Q1737="Campo","@Campos(posicao = "&amp;K1737&amp;", tipo = '"&amp;R1737&amp;"')@Column(name = """&amp;L1737&amp;""")"&amp;IF(R1737="D","@Temporal(TemporalType.DATE)","")&amp;"private "&amp;VLOOKUP(TEXT(R1737,"@"),Apoio!A:B,2,0)&amp;" "&amp;SUBSTITUTE(LOWER(LEFT(L1737,1))&amp;RIGHT(PROPER(L1737),LEN(L1737)-1),"_","")&amp;";",IF(ISNUMBER(Q1737),IF(R1737="R","@Entity@Table(name = ""reg_"&amp;LOWER(J1737)&amp;""")@XmlRootElement","")&amp;VLOOKUP(J1737,Blocos!D:I,6,0)&amp;Apoio!$E$1&amp;Y1737,""))</f>
        <v>@Campos(posicao = 12, tipo = 'R')@Column(name = "VL_DESC")private BigDecimal vlDesc;</v>
      </c>
      <c r="X1737" s="190" t="str">
        <f>IF(ISNUMBER(Q1737),COUNTIF(Blocos!G:G,J1737),"")</f>
        <v/>
      </c>
      <c r="Y1737" s="190" t="str">
        <f>IF(OR(X1737=0,X1737=""),"",VLOOKUP(SUMIFS(Blocos!A:A,Blocos!H:H,'EFD REGISTROS e Campos (2)'!X1737,Blocos!G:G,'EFD REGISTROS e Campos (2)'!J1737),Blocos!A:L,12,0))</f>
        <v/>
      </c>
      <c r="Z1737" s="190" t="str">
        <f>IF(ISNUMBER(Q1738),VLOOKUP(J1737,Blocos!D:G,4,0),"")</f>
        <v/>
      </c>
      <c r="AA1737" s="190" t="str">
        <f>IF(ISNUMBER(Q1737),CONCATENATE("CREATE TABLE ""reg_",LOWER(J1737),""" (""ID"" bigint NOT NULL AUTO_INCREMENT,  ""HASHFILE"" varchar(255) DEFAULT NULL, ""ID_PAI"" bigint NOT NULL,"),IF(Q1737="Campo",CONCATENATE("""",L1737,""" ",VLOOKUP(R1737,Apoio!A:C,3,0)),""))&amp;IF(Z1737="","",CONCATENATE("PRIMARY KEY (""ID""), KEY ""FK_reg_",LOWER(Z1737),"_ID_PAI"" (""ID_PAI""), CONSTRAINT ""FK_reg_",LOWER(Z1737),"_ID_PAI"" FOREIGN KEY (""ID_PAI"") REFERENCES ""reg_",LOWER(Z1737),""" (""ID"")) ENGINE=InnoDB AUTO_INCREMENT=105774 DEFAULT CHARSET=utf8mb4 COLLATE=utf8mb4_0900_ai_ci;"))</f>
        <v>"VL_DESC" decimal(15,6) DEFAULT NULL,</v>
      </c>
      <c r="AB1737" s="190" t="str">
        <f t="shared" si="196"/>
        <v>`reg_d300`.`VL_DESC`,</v>
      </c>
    </row>
    <row r="1738" spans="10:28" ht="14.5" hidden="1" customHeight="1" x14ac:dyDescent="0.3">
      <c r="J1738" s="187" t="str">
        <f t="shared" si="194"/>
        <v>D300</v>
      </c>
      <c r="K1738" s="181">
        <v>13</v>
      </c>
      <c r="L1738" s="289" t="s">
        <v>1829</v>
      </c>
      <c r="M1738" s="182" t="s">
        <v>1830</v>
      </c>
      <c r="N1738" s="181" t="s">
        <v>32</v>
      </c>
      <c r="O1738" s="181" t="s">
        <v>28</v>
      </c>
      <c r="P1738" s="181">
        <v>2</v>
      </c>
      <c r="Q1738" s="192" t="str">
        <f t="shared" si="195"/>
        <v>Campo</v>
      </c>
      <c r="R1738" s="192" t="s">
        <v>3606</v>
      </c>
      <c r="S1738" s="191" t="str">
        <f t="shared" si="191"/>
        <v/>
      </c>
      <c r="T1738" s="192" t="str">
        <f t="shared" si="192"/>
        <v>&lt;campo posicao="13"&gt;
&lt;coluna&gt;VL_SERV&lt;/coluna&gt;
&lt;descricao&gt;Valor total da prestação de serviço&lt;/descricao&gt;
&lt;tipo&gt;R&lt;/tipo&gt;
&lt;/campo&gt;</v>
      </c>
      <c r="U1738" s="192" t="str">
        <f t="shared" si="197"/>
        <v>&lt;campo posicao="13"&gt;
&lt;coluna&gt;VL_SERV&lt;/coluna&gt;
&lt;descricao&gt;Valor total da prestação de serviço&lt;/descricao&gt;
&lt;tipo&gt;R&lt;/tipo&gt;
&lt;/campo&gt;</v>
      </c>
      <c r="V1738" s="192" t="str">
        <f t="shared" si="193"/>
        <v>{"Column14", "VL_SERV"},</v>
      </c>
      <c r="W1738" s="191" t="str">
        <f>IF(Q1738="Campo","@Campos(posicao = "&amp;K1738&amp;", tipo = '"&amp;R1738&amp;"')@Column(name = """&amp;L1738&amp;""")"&amp;IF(R1738="D","@Temporal(TemporalType.DATE)","")&amp;"private "&amp;VLOOKUP(TEXT(R1738,"@"),Apoio!A:B,2,0)&amp;" "&amp;SUBSTITUTE(LOWER(LEFT(L1738,1))&amp;RIGHT(PROPER(L1738),LEN(L1738)-1),"_","")&amp;";",IF(ISNUMBER(Q1738),IF(R1738="R","@Entity@Table(name = ""reg_"&amp;LOWER(J1738)&amp;""")@XmlRootElement","")&amp;VLOOKUP(J1738,Blocos!D:I,6,0)&amp;Apoio!$E$1&amp;Y1738,""))</f>
        <v>@Campos(posicao = 13, tipo = 'R')@Column(name = "VL_SERV")private BigDecimal vlServ;</v>
      </c>
      <c r="X1738" s="190" t="str">
        <f>IF(ISNUMBER(Q1738),COUNTIF(Blocos!G:G,J1738),"")</f>
        <v/>
      </c>
      <c r="Y1738" s="190" t="str">
        <f>IF(OR(X1738=0,X1738=""),"",VLOOKUP(SUMIFS(Blocos!A:A,Blocos!H:H,'EFD REGISTROS e Campos (2)'!X1738,Blocos!G:G,'EFD REGISTROS e Campos (2)'!J1738),Blocos!A:L,12,0))</f>
        <v/>
      </c>
      <c r="Z1738" s="190" t="str">
        <f>IF(ISNUMBER(Q1739),VLOOKUP(J1738,Blocos!D:G,4,0),"")</f>
        <v/>
      </c>
      <c r="AA1738" s="190" t="str">
        <f>IF(ISNUMBER(Q1738),CONCATENATE("CREATE TABLE ""reg_",LOWER(J1738),""" (""ID"" bigint NOT NULL AUTO_INCREMENT,  ""HASHFILE"" varchar(255) DEFAULT NULL, ""ID_PAI"" bigint NOT NULL,"),IF(Q1738="Campo",CONCATENATE("""",L1738,""" ",VLOOKUP(R1738,Apoio!A:C,3,0)),""))&amp;IF(Z1738="","",CONCATENATE("PRIMARY KEY (""ID""), KEY ""FK_reg_",LOWER(Z1738),"_ID_PAI"" (""ID_PAI""), CONSTRAINT ""FK_reg_",LOWER(Z1738),"_ID_PAI"" FOREIGN KEY (""ID_PAI"") REFERENCES ""reg_",LOWER(Z1738),""" (""ID"")) ENGINE=InnoDB AUTO_INCREMENT=105774 DEFAULT CHARSET=utf8mb4 COLLATE=utf8mb4_0900_ai_ci;"))</f>
        <v>"VL_SERV" decimal(15,6) DEFAULT NULL,</v>
      </c>
      <c r="AB1738" s="190" t="str">
        <f t="shared" si="196"/>
        <v>`reg_d300`.`VL_SERV`,</v>
      </c>
    </row>
    <row r="1739" spans="10:28" ht="14.5" hidden="1" customHeight="1" x14ac:dyDescent="0.3">
      <c r="J1739" s="187" t="str">
        <f t="shared" si="194"/>
        <v>D300</v>
      </c>
      <c r="K1739" s="181">
        <v>14</v>
      </c>
      <c r="L1739" s="289" t="s">
        <v>572</v>
      </c>
      <c r="M1739" s="182" t="s">
        <v>1997</v>
      </c>
      <c r="N1739" s="181" t="s">
        <v>32</v>
      </c>
      <c r="O1739" s="181" t="s">
        <v>28</v>
      </c>
      <c r="P1739" s="181">
        <v>2</v>
      </c>
      <c r="Q1739" s="192" t="str">
        <f t="shared" si="195"/>
        <v>Campo</v>
      </c>
      <c r="R1739" s="192" t="s">
        <v>3606</v>
      </c>
      <c r="S1739" s="191" t="str">
        <f t="shared" si="191"/>
        <v/>
      </c>
      <c r="T1739" s="192" t="str">
        <f t="shared" si="192"/>
        <v>&lt;campo posicao="14"&gt;
&lt;coluna&gt;VL_SEG&lt;/coluna&gt;
&lt;descricao&gt;Valor de seguro&lt;/descricao&gt;
&lt;tipo&gt;R&lt;/tipo&gt;
&lt;/campo&gt;</v>
      </c>
      <c r="U1739" s="192" t="str">
        <f t="shared" si="197"/>
        <v>&lt;campo posicao="14"&gt;
&lt;coluna&gt;VL_SEG&lt;/coluna&gt;
&lt;descricao&gt;Valor de seguro&lt;/descricao&gt;
&lt;tipo&gt;R&lt;/tipo&gt;
&lt;/campo&gt;</v>
      </c>
      <c r="V1739" s="192" t="str">
        <f t="shared" si="193"/>
        <v>{"Column15", "VL_SEG"},</v>
      </c>
      <c r="W1739" s="191" t="str">
        <f>IF(Q1739="Campo","@Campos(posicao = "&amp;K1739&amp;", tipo = '"&amp;R1739&amp;"')@Column(name = """&amp;L1739&amp;""")"&amp;IF(R1739="D","@Temporal(TemporalType.DATE)","")&amp;"private "&amp;VLOOKUP(TEXT(R1739,"@"),Apoio!A:B,2,0)&amp;" "&amp;SUBSTITUTE(LOWER(LEFT(L1739,1))&amp;RIGHT(PROPER(L1739),LEN(L1739)-1),"_","")&amp;";",IF(ISNUMBER(Q1739),IF(R1739="R","@Entity@Table(name = ""reg_"&amp;LOWER(J1739)&amp;""")@XmlRootElement","")&amp;VLOOKUP(J1739,Blocos!D:I,6,0)&amp;Apoio!$E$1&amp;Y1739,""))</f>
        <v>@Campos(posicao = 14, tipo = 'R')@Column(name = "VL_SEG")private BigDecimal vlSeg;</v>
      </c>
      <c r="X1739" s="190" t="str">
        <f>IF(ISNUMBER(Q1739),COUNTIF(Blocos!G:G,J1739),"")</f>
        <v/>
      </c>
      <c r="Y1739" s="190" t="str">
        <f>IF(OR(X1739=0,X1739=""),"",VLOOKUP(SUMIFS(Blocos!A:A,Blocos!H:H,'EFD REGISTROS e Campos (2)'!X1739,Blocos!G:G,'EFD REGISTROS e Campos (2)'!J1739),Blocos!A:L,12,0))</f>
        <v/>
      </c>
      <c r="Z1739" s="190" t="str">
        <f>IF(ISNUMBER(Q1740),VLOOKUP(J1739,Blocos!D:G,4,0),"")</f>
        <v/>
      </c>
      <c r="AA1739" s="190" t="str">
        <f>IF(ISNUMBER(Q1739),CONCATENATE("CREATE TABLE ""reg_",LOWER(J1739),""" (""ID"" bigint NOT NULL AUTO_INCREMENT,  ""HASHFILE"" varchar(255) DEFAULT NULL, ""ID_PAI"" bigint NOT NULL,"),IF(Q1739="Campo",CONCATENATE("""",L1739,""" ",VLOOKUP(R1739,Apoio!A:C,3,0)),""))&amp;IF(Z1739="","",CONCATENATE("PRIMARY KEY (""ID""), KEY ""FK_reg_",LOWER(Z1739),"_ID_PAI"" (""ID_PAI""), CONSTRAINT ""FK_reg_",LOWER(Z1739),"_ID_PAI"" FOREIGN KEY (""ID_PAI"") REFERENCES ""reg_",LOWER(Z1739),""" (""ID"")) ENGINE=InnoDB AUTO_INCREMENT=105774 DEFAULT CHARSET=utf8mb4 COLLATE=utf8mb4_0900_ai_ci;"))</f>
        <v>"VL_SEG" decimal(15,6) DEFAULT NULL,</v>
      </c>
      <c r="AB1739" s="190" t="str">
        <f t="shared" si="196"/>
        <v>`reg_d300`.`VL_SEG`,</v>
      </c>
    </row>
    <row r="1740" spans="10:28" ht="14.5" hidden="1" customHeight="1" x14ac:dyDescent="0.3">
      <c r="J1740" s="187" t="str">
        <f t="shared" si="194"/>
        <v>D300</v>
      </c>
      <c r="K1740" s="181">
        <v>15</v>
      </c>
      <c r="L1740" s="289" t="s">
        <v>4023</v>
      </c>
      <c r="M1740" s="182" t="s">
        <v>1999</v>
      </c>
      <c r="N1740" s="181" t="s">
        <v>32</v>
      </c>
      <c r="O1740" s="181" t="s">
        <v>28</v>
      </c>
      <c r="P1740" s="181">
        <v>2</v>
      </c>
      <c r="Q1740" s="192" t="str">
        <f t="shared" si="195"/>
        <v>Campo</v>
      </c>
      <c r="R1740" s="192" t="s">
        <v>3606</v>
      </c>
      <c r="S1740" s="191" t="str">
        <f t="shared" ref="S1740:S1803" si="198">IFERROR(IF(ISNUMBER(Q1740),CONCATENATE("&lt;/registro&gt;
&lt;registro codigo=""",CONCATENATE(B1740,C1740,D1740,E1740,F1740,G1740,H1740),""" perfil=""",A1740,""" nivel=""",Q1740,"""&gt;"),""),"")</f>
        <v/>
      </c>
      <c r="T1740" s="192" t="str">
        <f t="shared" ref="T1740:T1803" si="199">IF(Q1740="Campo",CONCATENATE("&lt;campo posicao=""",K1740,"""&gt;
&lt;coluna&gt;",SUBSTITUTE(L1740," ",""),"&lt;/coluna&gt;
&lt;descricao&gt;",M1740,"&lt;/descricao&gt;
&lt;tipo&gt;",R1740,"&lt;/tipo&gt;
&lt;/campo&gt;"),"")</f>
        <v>&lt;campo posicao="15"&gt;
&lt;coluna&gt;VL_OUT_DESP&lt;/coluna&gt;
&lt;descricao&gt;Valor de outras despesas&lt;/descricao&gt;
&lt;tipo&gt;R&lt;/tipo&gt;
&lt;/campo&gt;</v>
      </c>
      <c r="U1740" s="192" t="str">
        <f t="shared" si="197"/>
        <v>&lt;campo posicao="15"&gt;
&lt;coluna&gt;VL_OUT_DESP&lt;/coluna&gt;
&lt;descricao&gt;Valor de outras despesas&lt;/descricao&gt;
&lt;tipo&gt;R&lt;/tipo&gt;
&lt;/campo&gt;</v>
      </c>
      <c r="V1740" s="192" t="str">
        <f t="shared" ref="V1740:V1803" si="200">IF(ISNUMBER(K1740),CONCATENATE("{""Column",K1740+1,""", """,L1740,"""},",""),"")</f>
        <v>{"Column16", "VL_OUT_DESP"},</v>
      </c>
      <c r="W1740" s="191" t="str">
        <f>IF(Q1740="Campo","@Campos(posicao = "&amp;K1740&amp;", tipo = '"&amp;R1740&amp;"')@Column(name = """&amp;L1740&amp;""")"&amp;IF(R1740="D","@Temporal(TemporalType.DATE)","")&amp;"private "&amp;VLOOKUP(TEXT(R1740,"@"),Apoio!A:B,2,0)&amp;" "&amp;SUBSTITUTE(LOWER(LEFT(L1740,1))&amp;RIGHT(PROPER(L1740),LEN(L1740)-1),"_","")&amp;";",IF(ISNUMBER(Q1740),IF(R1740="R","@Entity@Table(name = ""reg_"&amp;LOWER(J1740)&amp;""")@XmlRootElement","")&amp;VLOOKUP(J1740,Blocos!D:I,6,0)&amp;Apoio!$E$1&amp;Y1740,""))</f>
        <v>@Campos(posicao = 15, tipo = 'R')@Column(name = "VL_OUT_DESP")private BigDecimal vlOutDesp;</v>
      </c>
      <c r="X1740" s="190" t="str">
        <f>IF(ISNUMBER(Q1740),COUNTIF(Blocos!G:G,J1740),"")</f>
        <v/>
      </c>
      <c r="Y1740" s="190" t="str">
        <f>IF(OR(X1740=0,X1740=""),"",VLOOKUP(SUMIFS(Blocos!A:A,Blocos!H:H,'EFD REGISTROS e Campos (2)'!X1740,Blocos!G:G,'EFD REGISTROS e Campos (2)'!J1740),Blocos!A:L,12,0))</f>
        <v/>
      </c>
      <c r="Z1740" s="190" t="str">
        <f>IF(ISNUMBER(Q1741),VLOOKUP(J1740,Blocos!D:G,4,0),"")</f>
        <v/>
      </c>
      <c r="AA1740" s="190" t="str">
        <f>IF(ISNUMBER(Q1740),CONCATENATE("CREATE TABLE ""reg_",LOWER(J1740),""" (""ID"" bigint NOT NULL AUTO_INCREMENT,  ""HASHFILE"" varchar(255) DEFAULT NULL, ""ID_PAI"" bigint NOT NULL,"),IF(Q1740="Campo",CONCATENATE("""",L1740,""" ",VLOOKUP(R1740,Apoio!A:C,3,0)),""))&amp;IF(Z1740="","",CONCATENATE("PRIMARY KEY (""ID""), KEY ""FK_reg_",LOWER(Z1740),"_ID_PAI"" (""ID_PAI""), CONSTRAINT ""FK_reg_",LOWER(Z1740),"_ID_PAI"" FOREIGN KEY (""ID_PAI"") REFERENCES ""reg_",LOWER(Z1740),""" (""ID"")) ENGINE=InnoDB AUTO_INCREMENT=105774 DEFAULT CHARSET=utf8mb4 COLLATE=utf8mb4_0900_ai_ci;"))</f>
        <v>"VL_OUT_DESP" decimal(15,6) DEFAULT NULL,</v>
      </c>
      <c r="AB1740" s="190" t="str">
        <f t="shared" si="196"/>
        <v>`reg_d300`.`VL_OUT_DESP`,</v>
      </c>
    </row>
    <row r="1741" spans="10:28" ht="14.5" hidden="1" customHeight="1" x14ac:dyDescent="0.3">
      <c r="J1741" s="187" t="str">
        <f t="shared" si="194"/>
        <v>D300</v>
      </c>
      <c r="K1741" s="181">
        <v>16</v>
      </c>
      <c r="L1741" s="289" t="s">
        <v>576</v>
      </c>
      <c r="M1741" s="182" t="s">
        <v>2000</v>
      </c>
      <c r="N1741" s="181" t="s">
        <v>32</v>
      </c>
      <c r="O1741" s="181" t="s">
        <v>28</v>
      </c>
      <c r="P1741" s="181">
        <v>2</v>
      </c>
      <c r="Q1741" s="192" t="str">
        <f t="shared" si="195"/>
        <v>Campo</v>
      </c>
      <c r="R1741" s="192" t="s">
        <v>3606</v>
      </c>
      <c r="S1741" s="191" t="str">
        <f t="shared" si="198"/>
        <v/>
      </c>
      <c r="T1741" s="192" t="str">
        <f t="shared" si="199"/>
        <v>&lt;campo posicao="16"&gt;
&lt;coluna&gt;VL_BC_ICMS&lt;/coluna&gt;
&lt;descricao&gt;Valor total da base de cálculo do ICMS&lt;/descricao&gt;
&lt;tipo&gt;R&lt;/tipo&gt;
&lt;/campo&gt;</v>
      </c>
      <c r="U1741" s="192" t="str">
        <f t="shared" si="197"/>
        <v>&lt;campo posicao="16"&gt;
&lt;coluna&gt;VL_BC_ICMS&lt;/coluna&gt;
&lt;descricao&gt;Valor total da base de cálculo do ICMS&lt;/descricao&gt;
&lt;tipo&gt;R&lt;/tipo&gt;
&lt;/campo&gt;</v>
      </c>
      <c r="V1741" s="192" t="str">
        <f t="shared" si="200"/>
        <v>{"Column17", "VL_BC_ICMS"},</v>
      </c>
      <c r="W1741" s="191" t="str">
        <f>IF(Q1741="Campo","@Campos(posicao = "&amp;K1741&amp;", tipo = '"&amp;R1741&amp;"')@Column(name = """&amp;L1741&amp;""")"&amp;IF(R1741="D","@Temporal(TemporalType.DATE)","")&amp;"private "&amp;VLOOKUP(TEXT(R1741,"@"),Apoio!A:B,2,0)&amp;" "&amp;SUBSTITUTE(LOWER(LEFT(L1741,1))&amp;RIGHT(PROPER(L1741),LEN(L1741)-1),"_","")&amp;";",IF(ISNUMBER(Q1741),IF(R1741="R","@Entity@Table(name = ""reg_"&amp;LOWER(J1741)&amp;""")@XmlRootElement","")&amp;VLOOKUP(J1741,Blocos!D:I,6,0)&amp;Apoio!$E$1&amp;Y1741,""))</f>
        <v>@Campos(posicao = 16, tipo = 'R')@Column(name = "VL_BC_ICMS")private BigDecimal vlBcIcms;</v>
      </c>
      <c r="X1741" s="190" t="str">
        <f>IF(ISNUMBER(Q1741),COUNTIF(Blocos!G:G,J1741),"")</f>
        <v/>
      </c>
      <c r="Y1741" s="190" t="str">
        <f>IF(OR(X1741=0,X1741=""),"",VLOOKUP(SUMIFS(Blocos!A:A,Blocos!H:H,'EFD REGISTROS e Campos (2)'!X1741,Blocos!G:G,'EFD REGISTROS e Campos (2)'!J1741),Blocos!A:L,12,0))</f>
        <v/>
      </c>
      <c r="Z1741" s="190" t="str">
        <f>IF(ISNUMBER(Q1742),VLOOKUP(J1741,Blocos!D:G,4,0),"")</f>
        <v/>
      </c>
      <c r="AA1741" s="190" t="str">
        <f>IF(ISNUMBER(Q1741),CONCATENATE("CREATE TABLE ""reg_",LOWER(J1741),""" (""ID"" bigint NOT NULL AUTO_INCREMENT,  ""HASHFILE"" varchar(255) DEFAULT NULL, ""ID_PAI"" bigint NOT NULL,"),IF(Q1741="Campo",CONCATENATE("""",L1741,""" ",VLOOKUP(R1741,Apoio!A:C,3,0)),""))&amp;IF(Z1741="","",CONCATENATE("PRIMARY KEY (""ID""), KEY ""FK_reg_",LOWER(Z1741),"_ID_PAI"" (""ID_PAI""), CONSTRAINT ""FK_reg_",LOWER(Z1741),"_ID_PAI"" FOREIGN KEY (""ID_PAI"") REFERENCES ""reg_",LOWER(Z1741),""" (""ID"")) ENGINE=InnoDB AUTO_INCREMENT=105774 DEFAULT CHARSET=utf8mb4 COLLATE=utf8mb4_0900_ai_ci;"))</f>
        <v>"VL_BC_ICMS" decimal(15,6) DEFAULT NULL,</v>
      </c>
      <c r="AB1741" s="190" t="str">
        <f t="shared" si="196"/>
        <v>`reg_d300`.`VL_BC_ICMS`,</v>
      </c>
    </row>
    <row r="1742" spans="10:28" ht="14.5" hidden="1" customHeight="1" x14ac:dyDescent="0.3">
      <c r="J1742" s="187" t="str">
        <f t="shared" si="194"/>
        <v>D300</v>
      </c>
      <c r="K1742" s="181">
        <v>17</v>
      </c>
      <c r="L1742" s="289" t="s">
        <v>578</v>
      </c>
      <c r="M1742" s="182" t="s">
        <v>2001</v>
      </c>
      <c r="N1742" s="181" t="s">
        <v>32</v>
      </c>
      <c r="O1742" s="181" t="s">
        <v>28</v>
      </c>
      <c r="P1742" s="181">
        <v>2</v>
      </c>
      <c r="Q1742" s="192" t="str">
        <f t="shared" si="195"/>
        <v>Campo</v>
      </c>
      <c r="R1742" s="192" t="s">
        <v>3606</v>
      </c>
      <c r="S1742" s="191" t="str">
        <f t="shared" si="198"/>
        <v/>
      </c>
      <c r="T1742" s="192" t="str">
        <f t="shared" si="199"/>
        <v>&lt;campo posicao="17"&gt;
&lt;coluna&gt;VL_ICMS&lt;/coluna&gt;
&lt;descricao&gt;Valor total do ICMS&lt;/descricao&gt;
&lt;tipo&gt;R&lt;/tipo&gt;
&lt;/campo&gt;</v>
      </c>
      <c r="U1742" s="192" t="str">
        <f t="shared" si="197"/>
        <v>&lt;campo posicao="17"&gt;
&lt;coluna&gt;VL_ICMS&lt;/coluna&gt;
&lt;descricao&gt;Valor total do ICMS&lt;/descricao&gt;
&lt;tipo&gt;R&lt;/tipo&gt;
&lt;/campo&gt;</v>
      </c>
      <c r="V1742" s="192" t="str">
        <f t="shared" si="200"/>
        <v>{"Column18", "VL_ICMS"},</v>
      </c>
      <c r="W1742" s="191" t="str">
        <f>IF(Q1742="Campo","@Campos(posicao = "&amp;K1742&amp;", tipo = '"&amp;R1742&amp;"')@Column(name = """&amp;L1742&amp;""")"&amp;IF(R1742="D","@Temporal(TemporalType.DATE)","")&amp;"private "&amp;VLOOKUP(TEXT(R1742,"@"),Apoio!A:B,2,0)&amp;" "&amp;SUBSTITUTE(LOWER(LEFT(L1742,1))&amp;RIGHT(PROPER(L1742),LEN(L1742)-1),"_","")&amp;";",IF(ISNUMBER(Q1742),IF(R1742="R","@Entity@Table(name = ""reg_"&amp;LOWER(J1742)&amp;""")@XmlRootElement","")&amp;VLOOKUP(J1742,Blocos!D:I,6,0)&amp;Apoio!$E$1&amp;Y1742,""))</f>
        <v>@Campos(posicao = 17, tipo = 'R')@Column(name = "VL_ICMS")private BigDecimal vlIcms;</v>
      </c>
      <c r="X1742" s="190" t="str">
        <f>IF(ISNUMBER(Q1742),COUNTIF(Blocos!G:G,J1742),"")</f>
        <v/>
      </c>
      <c r="Y1742" s="190" t="str">
        <f>IF(OR(X1742=0,X1742=""),"",VLOOKUP(SUMIFS(Blocos!A:A,Blocos!H:H,'EFD REGISTROS e Campos (2)'!X1742,Blocos!G:G,'EFD REGISTROS e Campos (2)'!J1742),Blocos!A:L,12,0))</f>
        <v/>
      </c>
      <c r="Z1742" s="190" t="str">
        <f>IF(ISNUMBER(Q1743),VLOOKUP(J1742,Blocos!D:G,4,0),"")</f>
        <v/>
      </c>
      <c r="AA1742" s="190" t="str">
        <f>IF(ISNUMBER(Q1742),CONCATENATE("CREATE TABLE ""reg_",LOWER(J1742),""" (""ID"" bigint NOT NULL AUTO_INCREMENT,  ""HASHFILE"" varchar(255) DEFAULT NULL, ""ID_PAI"" bigint NOT NULL,"),IF(Q1742="Campo",CONCATENATE("""",L1742,""" ",VLOOKUP(R1742,Apoio!A:C,3,0)),""))&amp;IF(Z1742="","",CONCATENATE("PRIMARY KEY (""ID""), KEY ""FK_reg_",LOWER(Z1742),"_ID_PAI"" (""ID_PAI""), CONSTRAINT ""FK_reg_",LOWER(Z1742),"_ID_PAI"" FOREIGN KEY (""ID_PAI"") REFERENCES ""reg_",LOWER(Z1742),""" (""ID"")) ENGINE=InnoDB AUTO_INCREMENT=105774 DEFAULT CHARSET=utf8mb4 COLLATE=utf8mb4_0900_ai_ci;"))</f>
        <v>"VL_ICMS" decimal(15,6) DEFAULT NULL,</v>
      </c>
      <c r="AB1742" s="190" t="str">
        <f t="shared" si="196"/>
        <v>`reg_d300`.`VL_ICMS`,</v>
      </c>
    </row>
    <row r="1743" spans="10:28" ht="14.5" hidden="1" customHeight="1" x14ac:dyDescent="0.3">
      <c r="J1743" s="187" t="str">
        <f t="shared" si="194"/>
        <v>D300</v>
      </c>
      <c r="K1743" s="181">
        <v>18</v>
      </c>
      <c r="L1743" s="289" t="s">
        <v>1141</v>
      </c>
      <c r="M1743" s="182" t="s">
        <v>1142</v>
      </c>
      <c r="N1743" s="181" t="s">
        <v>32</v>
      </c>
      <c r="O1743" s="181" t="s">
        <v>28</v>
      </c>
      <c r="P1743" s="181">
        <v>2</v>
      </c>
      <c r="Q1743" s="192" t="str">
        <f t="shared" si="195"/>
        <v>Campo</v>
      </c>
      <c r="R1743" s="192" t="s">
        <v>3606</v>
      </c>
      <c r="S1743" s="191" t="str">
        <f t="shared" si="198"/>
        <v/>
      </c>
      <c r="T1743" s="192" t="str">
        <f t="shared" si="199"/>
        <v>&lt;campo posicao="18"&gt;
&lt;coluna&gt;VL_RED_BC&lt;/coluna&gt;
&lt;descricao&gt;Valor não tributado em função da redução da base de cálculo do ICMS, referente à combinação de CST_ICMS, CFOP e alíquota do ICMS.&lt;/descricao&gt;
&lt;tipo&gt;R&lt;/tipo&gt;
&lt;/campo&gt;</v>
      </c>
      <c r="U1743" s="192" t="str">
        <f t="shared" si="197"/>
        <v>&lt;campo posicao="18"&gt;
&lt;coluna&gt;VL_RED_BC&lt;/coluna&gt;
&lt;descricao&gt;Valor não tributado em função da redução da base de cálculo do ICMS, referente à combinação de CST_ICMS, CFOP e alíquota do ICMS.&lt;/descricao&gt;
&lt;tipo&gt;R&lt;/tipo&gt;
&lt;/campo&gt;</v>
      </c>
      <c r="V1743" s="192" t="str">
        <f t="shared" si="200"/>
        <v>{"Column19", "VL_RED_BC"},</v>
      </c>
      <c r="W1743" s="191" t="str">
        <f>IF(Q1743="Campo","@Campos(posicao = "&amp;K1743&amp;", tipo = '"&amp;R1743&amp;"')@Column(name = """&amp;L1743&amp;""")"&amp;IF(R1743="D","@Temporal(TemporalType.DATE)","")&amp;"private "&amp;VLOOKUP(TEXT(R1743,"@"),Apoio!A:B,2,0)&amp;" "&amp;SUBSTITUTE(LOWER(LEFT(L1743,1))&amp;RIGHT(PROPER(L1743),LEN(L1743)-1),"_","")&amp;";",IF(ISNUMBER(Q1743),IF(R1743="R","@Entity@Table(name = ""reg_"&amp;LOWER(J1743)&amp;""")@XmlRootElement","")&amp;VLOOKUP(J1743,Blocos!D:I,6,0)&amp;Apoio!$E$1&amp;Y1743,""))</f>
        <v>@Campos(posicao = 18, tipo = 'R')@Column(name = "VL_RED_BC")private BigDecimal vlRedBc;</v>
      </c>
      <c r="X1743" s="190" t="str">
        <f>IF(ISNUMBER(Q1743),COUNTIF(Blocos!G:G,J1743),"")</f>
        <v/>
      </c>
      <c r="Y1743" s="190" t="str">
        <f>IF(OR(X1743=0,X1743=""),"",VLOOKUP(SUMIFS(Blocos!A:A,Blocos!H:H,'EFD REGISTROS e Campos (2)'!X1743,Blocos!G:G,'EFD REGISTROS e Campos (2)'!J1743),Blocos!A:L,12,0))</f>
        <v/>
      </c>
      <c r="Z1743" s="190" t="str">
        <f>IF(ISNUMBER(Q1744),VLOOKUP(J1743,Blocos!D:G,4,0),"")</f>
        <v/>
      </c>
      <c r="AA1743" s="190" t="str">
        <f>IF(ISNUMBER(Q1743),CONCATENATE("CREATE TABLE ""reg_",LOWER(J1743),""" (""ID"" bigint NOT NULL AUTO_INCREMENT,  ""HASHFILE"" varchar(255) DEFAULT NULL, ""ID_PAI"" bigint NOT NULL,"),IF(Q1743="Campo",CONCATENATE("""",L1743,""" ",VLOOKUP(R1743,Apoio!A:C,3,0)),""))&amp;IF(Z1743="","",CONCATENATE("PRIMARY KEY (""ID""), KEY ""FK_reg_",LOWER(Z1743),"_ID_PAI"" (""ID_PAI""), CONSTRAINT ""FK_reg_",LOWER(Z1743),"_ID_PAI"" FOREIGN KEY (""ID_PAI"") REFERENCES ""reg_",LOWER(Z1743),""" (""ID"")) ENGINE=InnoDB AUTO_INCREMENT=105774 DEFAULT CHARSET=utf8mb4 COLLATE=utf8mb4_0900_ai_ci;"))</f>
        <v>"VL_RED_BC" decimal(15,6) DEFAULT NULL,</v>
      </c>
      <c r="AB1743" s="190" t="str">
        <f t="shared" si="196"/>
        <v>`reg_d300`.`VL_RED_BC`,</v>
      </c>
    </row>
    <row r="1744" spans="10:28" ht="14.5" hidden="1" customHeight="1" x14ac:dyDescent="0.3">
      <c r="J1744" s="187" t="str">
        <f t="shared" si="194"/>
        <v>D300</v>
      </c>
      <c r="K1744" s="181">
        <v>19</v>
      </c>
      <c r="L1744" s="289" t="s">
        <v>276</v>
      </c>
      <c r="M1744" s="182" t="s">
        <v>381</v>
      </c>
      <c r="N1744" s="181" t="s">
        <v>27</v>
      </c>
      <c r="O1744" s="181">
        <v>6</v>
      </c>
      <c r="P1744" s="181" t="s">
        <v>28</v>
      </c>
      <c r="Q1744" s="192" t="str">
        <f t="shared" si="195"/>
        <v>Campo</v>
      </c>
      <c r="R1744" s="192" t="s">
        <v>27</v>
      </c>
      <c r="S1744" s="191" t="str">
        <f t="shared" si="198"/>
        <v/>
      </c>
      <c r="T1744" s="192" t="str">
        <f t="shared" si="199"/>
        <v>&lt;campo posicao="19"&gt;
&lt;coluna&gt;COD_OBS&lt;/coluna&gt;
&lt;descricao&gt;Código da observação do lançamento fiscal (campo 02 do Registro 0460)&lt;/descricao&gt;
&lt;tipo&gt;C&lt;/tipo&gt;
&lt;/campo&gt;</v>
      </c>
      <c r="U1744" s="192" t="str">
        <f t="shared" si="197"/>
        <v>&lt;campo posicao="19"&gt;
&lt;coluna&gt;COD_OBS&lt;/coluna&gt;
&lt;descricao&gt;Código da observação do lançamento fiscal (campo 02 do Registro 0460)&lt;/descricao&gt;
&lt;tipo&gt;C&lt;/tipo&gt;
&lt;/campo&gt;</v>
      </c>
      <c r="V1744" s="192" t="str">
        <f t="shared" si="200"/>
        <v>{"Column20", "COD_OBS"},</v>
      </c>
      <c r="W1744" s="191" t="str">
        <f>IF(Q1744="Campo","@Campos(posicao = "&amp;K1744&amp;", tipo = '"&amp;R1744&amp;"')@Column(name = """&amp;L1744&amp;""")"&amp;IF(R1744="D","@Temporal(TemporalType.DATE)","")&amp;"private "&amp;VLOOKUP(TEXT(R1744,"@"),Apoio!A:B,2,0)&amp;" "&amp;SUBSTITUTE(LOWER(LEFT(L1744,1))&amp;RIGHT(PROPER(L1744),LEN(L1744)-1),"_","")&amp;";",IF(ISNUMBER(Q1744),IF(R1744="R","@Entity@Table(name = ""reg_"&amp;LOWER(J1744)&amp;""")@XmlRootElement","")&amp;VLOOKUP(J1744,Blocos!D:I,6,0)&amp;Apoio!$E$1&amp;Y1744,""))</f>
        <v>@Campos(posicao = 19, tipo = 'C')@Column(name = "COD_OBS")private String codObs;</v>
      </c>
      <c r="X1744" s="190" t="str">
        <f>IF(ISNUMBER(Q1744),COUNTIF(Blocos!G:G,J1744),"")</f>
        <v/>
      </c>
      <c r="Y1744" s="190" t="str">
        <f>IF(OR(X1744=0,X1744=""),"",VLOOKUP(SUMIFS(Blocos!A:A,Blocos!H:H,'EFD REGISTROS e Campos (2)'!X1744,Blocos!G:G,'EFD REGISTROS e Campos (2)'!J1744),Blocos!A:L,12,0))</f>
        <v/>
      </c>
      <c r="Z1744" s="190" t="str">
        <f>IF(ISNUMBER(Q1745),VLOOKUP(J1744,Blocos!D:G,4,0),"")</f>
        <v/>
      </c>
      <c r="AA1744" s="190" t="str">
        <f>IF(ISNUMBER(Q1744),CONCATENATE("CREATE TABLE ""reg_",LOWER(J1744),""" (""ID"" bigint NOT NULL AUTO_INCREMENT,  ""HASHFILE"" varchar(255) DEFAULT NULL, ""ID_PAI"" bigint NOT NULL,"),IF(Q1744="Campo",CONCATENATE("""",L1744,""" ",VLOOKUP(R1744,Apoio!A:C,3,0)),""))&amp;IF(Z1744="","",CONCATENATE("PRIMARY KEY (""ID""), KEY ""FK_reg_",LOWER(Z1744),"_ID_PAI"" (""ID_PAI""), CONSTRAINT ""FK_reg_",LOWER(Z1744),"_ID_PAI"" FOREIGN KEY (""ID_PAI"") REFERENCES ""reg_",LOWER(Z1744),""" (""ID"")) ENGINE=InnoDB AUTO_INCREMENT=105774 DEFAULT CHARSET=utf8mb4 COLLATE=utf8mb4_0900_ai_ci;"))</f>
        <v>"COD_OBS" varchar(255) DEFAULT NULL,</v>
      </c>
      <c r="AB1744" s="190" t="str">
        <f t="shared" si="196"/>
        <v>`reg_d300`.`COD_OBS`,</v>
      </c>
    </row>
    <row r="1745" spans="1:28" ht="14.5" hidden="1" customHeight="1" x14ac:dyDescent="0.3">
      <c r="J1745" s="187" t="str">
        <f t="shared" si="194"/>
        <v>D300</v>
      </c>
      <c r="K1745" s="181">
        <v>20</v>
      </c>
      <c r="L1745" s="289" t="s">
        <v>246</v>
      </c>
      <c r="M1745" s="182" t="s">
        <v>858</v>
      </c>
      <c r="N1745" s="181" t="s">
        <v>27</v>
      </c>
      <c r="O1745" s="181" t="s">
        <v>28</v>
      </c>
      <c r="P1745" s="181" t="s">
        <v>28</v>
      </c>
      <c r="Q1745" s="192" t="str">
        <f t="shared" si="195"/>
        <v>Campo</v>
      </c>
      <c r="R1745" s="192" t="s">
        <v>27</v>
      </c>
      <c r="S1745" s="191" t="str">
        <f t="shared" si="198"/>
        <v/>
      </c>
      <c r="T1745" s="192" t="str">
        <f t="shared" si="199"/>
        <v>&lt;campo posicao="20"&gt;
&lt;coluna&gt;COD_CTA&lt;/coluna&gt;
&lt;descricao&gt;Código da conta analítica contábil debitada/creditada&lt;/descricao&gt;
&lt;tipo&gt;C&lt;/tipo&gt;
&lt;/campo&gt;</v>
      </c>
      <c r="U1745" s="192" t="str">
        <f t="shared" si="197"/>
        <v>&lt;campo posicao="20"&gt;
&lt;coluna&gt;COD_CTA&lt;/coluna&gt;
&lt;descricao&gt;Código da conta analítica contábil debitada/creditada&lt;/descricao&gt;
&lt;tipo&gt;C&lt;/tipo&gt;
&lt;/campo&gt;</v>
      </c>
      <c r="V1745" s="192" t="str">
        <f t="shared" si="200"/>
        <v>{"Column21", "COD_CTA"},</v>
      </c>
      <c r="W1745" s="191" t="str">
        <f>IF(Q1745="Campo","@Campos(posicao = "&amp;K1745&amp;", tipo = '"&amp;R1745&amp;"')@Column(name = """&amp;L1745&amp;""")"&amp;IF(R1745="D","@Temporal(TemporalType.DATE)","")&amp;"private "&amp;VLOOKUP(TEXT(R1745,"@"),Apoio!A:B,2,0)&amp;" "&amp;SUBSTITUTE(LOWER(LEFT(L1745,1))&amp;RIGHT(PROPER(L1745),LEN(L1745)-1),"_","")&amp;";",IF(ISNUMBER(Q1745),IF(R1745="R","@Entity@Table(name = ""reg_"&amp;LOWER(J1745)&amp;""")@XmlRootElement","")&amp;VLOOKUP(J1745,Blocos!D:I,6,0)&amp;Apoio!$E$1&amp;Y1745,""))</f>
        <v>@Campos(posicao = 20, tipo = 'C')@Column(name = "COD_CTA")private String codCta;</v>
      </c>
      <c r="X1745" s="190" t="str">
        <f>IF(ISNUMBER(Q1745),COUNTIF(Blocos!G:G,J1745),"")</f>
        <v/>
      </c>
      <c r="Y1745" s="190" t="str">
        <f>IF(OR(X1745=0,X1745=""),"",VLOOKUP(SUMIFS(Blocos!A:A,Blocos!H:H,'EFD REGISTROS e Campos (2)'!X1745,Blocos!G:G,'EFD REGISTROS e Campos (2)'!J1745),Blocos!A:L,12,0))</f>
        <v/>
      </c>
      <c r="Z1745" s="190" t="str">
        <f>IF(ISNUMBER(Q1746),VLOOKUP(J1745,Blocos!D:G,4,0),"")</f>
        <v>D001</v>
      </c>
      <c r="AA1745" s="190" t="str">
        <f>IF(ISNUMBER(Q1745),CONCATENATE("CREATE TABLE ""reg_",LOWER(J1745),""" (""ID"" bigint NOT NULL AUTO_INCREMENT,  ""HASHFILE"" varchar(255) DEFAULT NULL, ""ID_PAI"" bigint NOT NULL,"),IF(Q1745="Campo",CONCATENATE("""",L1745,""" ",VLOOKUP(R1745,Apoio!A:C,3,0)),""))&amp;IF(Z1745="","",CONCATENATE("PRIMARY KEY (""ID""), KEY ""FK_reg_",LOWER(Z1745),"_ID_PAI"" (""ID_PAI""), CONSTRAINT ""FK_reg_",LOWER(Z1745),"_ID_PAI"" FOREIGN KEY (""ID_PAI"") REFERENCES ""reg_",LOWER(Z1745),""" (""ID"")) ENGINE=InnoDB AUTO_INCREMENT=105774 DEFAULT CHARSET=utf8mb4 COLLATE=utf8mb4_0900_ai_ci;"))</f>
        <v>"COD_CTA" varchar(255) DEFAULT NULL,PRIMARY KEY ("ID"), KEY "FK_reg_d001_ID_PAI" ("ID_PAI"), CONSTRAINT "FK_reg_d001_ID_PAI" FOREIGN KEY ("ID_PAI") REFERENCES "reg_d001" ("ID")) ENGINE=InnoDB AUTO_INCREMENT=105774 DEFAULT CHARSET=utf8mb4 COLLATE=utf8mb4_0900_ai_ci;</v>
      </c>
      <c r="AB1745" s="190" t="str">
        <f t="shared" si="196"/>
        <v>`reg_d300`.`COD_CTA`,FROM `efdicms`.`reg_d300`;"</v>
      </c>
    </row>
    <row r="1746" spans="1:28" ht="14.5" hidden="1" customHeight="1" collapsed="1" x14ac:dyDescent="0.3">
      <c r="A1746" s="180" t="s">
        <v>22</v>
      </c>
      <c r="E1746" s="180" t="s">
        <v>2002</v>
      </c>
      <c r="I1746" s="180" t="s">
        <v>144</v>
      </c>
      <c r="J1746" s="187" t="str">
        <f t="shared" si="194"/>
        <v>D301</v>
      </c>
      <c r="K1746" s="195" t="s">
        <v>2003</v>
      </c>
      <c r="Q1746" s="192">
        <f t="shared" si="195"/>
        <v>3</v>
      </c>
      <c r="S1746" s="191" t="str">
        <f t="shared" si="198"/>
        <v>&lt;/registro&gt;
&lt;registro codigo="D301" perfil="ABC" nivel="3"&gt;</v>
      </c>
      <c r="T1746" s="192" t="str">
        <f t="shared" si="199"/>
        <v/>
      </c>
      <c r="U1746" s="192" t="str">
        <f t="shared" si="197"/>
        <v>&lt;/registro&gt;
&lt;registro codigo="D301" perfil="ABC" nivel="3"&gt;</v>
      </c>
      <c r="V1746" s="192" t="str">
        <f t="shared" si="200"/>
        <v/>
      </c>
      <c r="W1746" s="191" t="str">
        <f>IF(Q1746="Campo","@Campos(posicao = "&amp;K1746&amp;", tipo = '"&amp;R1746&amp;"')@Column(name = """&amp;L1746&amp;""")"&amp;IF(R1746="D","@Temporal(TemporalType.DATE)","")&amp;"private "&amp;VLOOKUP(TEXT(R1746,"@"),Apoio!A:B,2,0)&amp;" "&amp;SUBSTITUTE(LOWER(LEFT(L1746,1))&amp;RIGHT(PROPER(L1746),LEN(L1746)-1),"_","")&amp;";",IF(ISNUMBER(Q1746),IF(R1746="R","@Entity@Table(name = ""reg_"&amp;LOWER(J1746)&amp;""")@XmlRootElement","")&amp;VLOOKUP(J1746,Blocos!D:I,6,0)&amp;Apoio!$E$1&amp;Y1746,""))</f>
        <v>@Registros(nivel = 3) public class RegD301 implements Serializable { private static final long serialVersionUID = 1L; @Id @GeneratedValue(strategy = GenerationType.IDENTITY) @Basic(optional = false) @Column(name = "ID" ) private Long id;@ManyToOne(fetch = FetchType.LAZY) @JoinColumn(name = "ID_PAI", nullable = false) private RegD300 idPai; public RegD300 getIdPai() {return idPai;}public void setIdPai(Object idPai) {this.idPai = (RegD300) idPai;}public RegD301() { } public RegD301(Long id) { this.id = id; } public RegD301(Long id, RegD300 idPai, long linha, String hash) { this.id = id; this.idPai = idPai; this.linha = linha; this.hash = hash; }public Long getId() { return id; } public void setId(Long id) { this.id = id; }@Basic(optional = false)@Column(name = "LINHA")private long linha;@Basic(optional = false)@Column(name = "HASH")private String hash;</v>
      </c>
      <c r="X1746" s="190">
        <f>IF(ISNUMBER(Q1746),COUNTIF(Blocos!G:G,J1746),"")</f>
        <v>0</v>
      </c>
      <c r="Y1746" s="190" t="str">
        <f>IF(OR(X1746=0,X1746=""),"",VLOOKUP(SUMIFS(Blocos!A:A,Blocos!H:H,'EFD REGISTROS e Campos (2)'!X1746,Blocos!G:G,'EFD REGISTROS e Campos (2)'!J1746),Blocos!A:L,12,0))</f>
        <v/>
      </c>
      <c r="Z1746" s="190" t="str">
        <f>IF(ISNUMBER(Q1747),VLOOKUP(J1746,Blocos!D:G,4,0),"")</f>
        <v/>
      </c>
      <c r="AA1746" s="190" t="str">
        <f>IF(ISNUMBER(Q1746),CONCATENATE("CREATE TABLE ""reg_",LOWER(J1746),""" (""ID"" bigint NOT NULL AUTO_INCREMENT,  ""HASHFILE"" varchar(255) DEFAULT NULL, ""ID_PAI"" bigint NOT NULL,"),IF(Q1746="Campo",CONCATENATE("""",L1746,""" ",VLOOKUP(R1746,Apoio!A:C,3,0)),""))&amp;IF(Z1746="","",CONCATENATE("PRIMARY KEY (""ID""), KEY ""FK_reg_",LOWER(Z1746),"_ID_PAI"" (""ID_PAI""), CONSTRAINT ""FK_reg_",LOWER(Z1746),"_ID_PAI"" FOREIGN KEY (""ID_PAI"") REFERENCES ""reg_",LOWER(Z1746),""" (""ID"")) ENGINE=InnoDB AUTO_INCREMENT=105774 DEFAULT CHARSET=utf8mb4 COLLATE=utf8mb4_0900_ai_ci;"))</f>
        <v>CREATE TABLE "reg_d301" ("ID" bigint NOT NULL AUTO_INCREMENT,  "HASHFILE" varchar(255) DEFAULT NULL, "ID_PAI" bigint NOT NULL,</v>
      </c>
      <c r="AB1746" s="190" t="str">
        <f t="shared" si="196"/>
        <v/>
      </c>
    </row>
    <row r="1747" spans="1:28" ht="14.5" hidden="1" customHeight="1" x14ac:dyDescent="0.3">
      <c r="J1747" s="187" t="str">
        <f t="shared" si="194"/>
        <v>D301</v>
      </c>
      <c r="K1747" s="181">
        <v>1</v>
      </c>
      <c r="L1747" s="289" t="s">
        <v>25</v>
      </c>
      <c r="M1747" s="182" t="s">
        <v>2004</v>
      </c>
      <c r="N1747" s="181" t="s">
        <v>27</v>
      </c>
      <c r="O1747" s="181">
        <v>4</v>
      </c>
      <c r="P1747" s="181" t="s">
        <v>28</v>
      </c>
      <c r="Q1747" s="192" t="str">
        <f t="shared" si="195"/>
        <v>Campo</v>
      </c>
      <c r="R1747" s="192" t="s">
        <v>27</v>
      </c>
      <c r="S1747" s="191" t="str">
        <f t="shared" si="198"/>
        <v/>
      </c>
      <c r="T1747" s="192" t="str">
        <f t="shared" si="199"/>
        <v>&lt;campo posicao="1"&gt;
&lt;coluna&gt;REG&lt;/coluna&gt;
&lt;descricao&gt;Texto fixo contendo "D301"&lt;/descricao&gt;
&lt;tipo&gt;C&lt;/tipo&gt;
&lt;/campo&gt;</v>
      </c>
      <c r="U1747" s="192" t="str">
        <f t="shared" si="197"/>
        <v>&lt;campo posicao="1"&gt;
&lt;coluna&gt;REG&lt;/coluna&gt;
&lt;descricao&gt;Texto fixo contendo "D301"&lt;/descricao&gt;
&lt;tipo&gt;C&lt;/tipo&gt;
&lt;/campo&gt;</v>
      </c>
      <c r="V1747" s="192" t="str">
        <f t="shared" si="200"/>
        <v>{"Column2", "REG"},</v>
      </c>
      <c r="W1747" s="191" t="str">
        <f>IF(Q1747="Campo","@Campos(posicao = "&amp;K1747&amp;", tipo = '"&amp;R1747&amp;"')@Column(name = """&amp;L1747&amp;""")"&amp;IF(R1747="D","@Temporal(TemporalType.DATE)","")&amp;"private "&amp;VLOOKUP(TEXT(R1747,"@"),Apoio!A:B,2,0)&amp;" "&amp;SUBSTITUTE(LOWER(LEFT(L1747,1))&amp;RIGHT(PROPER(L1747),LEN(L1747)-1),"_","")&amp;";",IF(ISNUMBER(Q1747),IF(R1747="R","@Entity@Table(name = ""reg_"&amp;LOWER(J1747)&amp;""")@XmlRootElement","")&amp;VLOOKUP(J1747,Blocos!D:I,6,0)&amp;Apoio!$E$1&amp;Y1747,""))</f>
        <v>@Campos(posicao = 1, tipo = 'C')@Column(name = "REG")private String reg;</v>
      </c>
      <c r="X1747" s="190" t="str">
        <f>IF(ISNUMBER(Q1747),COUNTIF(Blocos!G:G,J1747),"")</f>
        <v/>
      </c>
      <c r="Y1747" s="190" t="str">
        <f>IF(OR(X1747=0,X1747=""),"",VLOOKUP(SUMIFS(Blocos!A:A,Blocos!H:H,'EFD REGISTROS e Campos (2)'!X1747,Blocos!G:G,'EFD REGISTROS e Campos (2)'!J1747),Blocos!A:L,12,0))</f>
        <v/>
      </c>
      <c r="Z1747" s="190" t="str">
        <f>IF(ISNUMBER(Q1748),VLOOKUP(J1747,Blocos!D:G,4,0),"")</f>
        <v/>
      </c>
      <c r="AA1747" s="190" t="str">
        <f>IF(ISNUMBER(Q1747),CONCATENATE("CREATE TABLE ""reg_",LOWER(J1747),""" (""ID"" bigint NOT NULL AUTO_INCREMENT,  ""HASHFILE"" varchar(255) DEFAULT NULL, ""ID_PAI"" bigint NOT NULL,"),IF(Q1747="Campo",CONCATENATE("""",L1747,""" ",VLOOKUP(R1747,Apoio!A:C,3,0)),""))&amp;IF(Z1747="","",CONCATENATE("PRIMARY KEY (""ID""), KEY ""FK_reg_",LOWER(Z1747),"_ID_PAI"" (""ID_PAI""), CONSTRAINT ""FK_reg_",LOWER(Z1747),"_ID_PAI"" FOREIGN KEY (""ID_PAI"") REFERENCES ""reg_",LOWER(Z1747),""" (""ID"")) ENGINE=InnoDB AUTO_INCREMENT=105774 DEFAULT CHARSET=utf8mb4 COLLATE=utf8mb4_0900_ai_ci;"))</f>
        <v>"REG" varchar(255) DEFAULT NULL,</v>
      </c>
      <c r="AB1747" s="190" t="str">
        <f t="shared" si="196"/>
        <v>USE `efdicms`;SELECT `reg_d301`.`REG`,</v>
      </c>
    </row>
    <row r="1748" spans="1:28" ht="14.5" hidden="1" customHeight="1" x14ac:dyDescent="0.3">
      <c r="J1748" s="187" t="str">
        <f t="shared" si="194"/>
        <v>D301</v>
      </c>
      <c r="K1748" s="181">
        <v>2</v>
      </c>
      <c r="L1748" s="289" t="s">
        <v>1462</v>
      </c>
      <c r="M1748" s="182" t="s">
        <v>1463</v>
      </c>
      <c r="N1748" s="181" t="s">
        <v>32</v>
      </c>
      <c r="O1748" s="181" t="s">
        <v>28</v>
      </c>
      <c r="P1748" s="181" t="s">
        <v>28</v>
      </c>
      <c r="Q1748" s="192" t="str">
        <f t="shared" si="195"/>
        <v>Campo</v>
      </c>
      <c r="R1748" s="192" t="s">
        <v>3607</v>
      </c>
      <c r="S1748" s="191" t="str">
        <f t="shared" si="198"/>
        <v/>
      </c>
      <c r="T1748" s="192" t="str">
        <f t="shared" si="199"/>
        <v>&lt;campo posicao="2"&gt;
&lt;coluna&gt;NUM_DOC_CANC&lt;/coluna&gt;
&lt;descricao&gt;Número do documento fiscal cancelado&lt;/descricao&gt;
&lt;tipo&gt;I&lt;/tipo&gt;
&lt;/campo&gt;</v>
      </c>
      <c r="U1748" s="192" t="str">
        <f t="shared" si="197"/>
        <v>&lt;campo posicao="2"&gt;
&lt;coluna&gt;NUM_DOC_CANC&lt;/coluna&gt;
&lt;descricao&gt;Número do documento fiscal cancelado&lt;/descricao&gt;
&lt;tipo&gt;I&lt;/tipo&gt;
&lt;/campo&gt;</v>
      </c>
      <c r="V1748" s="192" t="str">
        <f t="shared" si="200"/>
        <v>{"Column3", "NUM_DOC_CANC"},</v>
      </c>
      <c r="W1748" s="191" t="str">
        <f>IF(Q1748="Campo","@Campos(posicao = "&amp;K1748&amp;", tipo = '"&amp;R1748&amp;"')@Column(name = """&amp;L1748&amp;""")"&amp;IF(R1748="D","@Temporal(TemporalType.DATE)","")&amp;"private "&amp;VLOOKUP(TEXT(R1748,"@"),Apoio!A:B,2,0)&amp;" "&amp;SUBSTITUTE(LOWER(LEFT(L1748,1))&amp;RIGHT(PROPER(L1748),LEN(L1748)-1),"_","")&amp;";",IF(ISNUMBER(Q1748),IF(R1748="R","@Entity@Table(name = ""reg_"&amp;LOWER(J1748)&amp;""")@XmlRootElement","")&amp;VLOOKUP(J1748,Blocos!D:I,6,0)&amp;Apoio!$E$1&amp;Y1748,""))</f>
        <v>@Campos(posicao = 2, tipo = 'I')@Column(name = "NUM_DOC_CANC")private int numDocCanc;</v>
      </c>
      <c r="X1748" s="190" t="str">
        <f>IF(ISNUMBER(Q1748),COUNTIF(Blocos!G:G,J1748),"")</f>
        <v/>
      </c>
      <c r="Y1748" s="190" t="str">
        <f>IF(OR(X1748=0,X1748=""),"",VLOOKUP(SUMIFS(Blocos!A:A,Blocos!H:H,'EFD REGISTROS e Campos (2)'!X1748,Blocos!G:G,'EFD REGISTROS e Campos (2)'!J1748),Blocos!A:L,12,0))</f>
        <v/>
      </c>
      <c r="Z1748" s="190" t="str">
        <f>IF(ISNUMBER(Q1749),VLOOKUP(J1748,Blocos!D:G,4,0),"")</f>
        <v>D300</v>
      </c>
      <c r="AA1748" s="190" t="str">
        <f>IF(ISNUMBER(Q1748),CONCATENATE("CREATE TABLE ""reg_",LOWER(J1748),""" (""ID"" bigint NOT NULL AUTO_INCREMENT,  ""HASHFILE"" varchar(255) DEFAULT NULL, ""ID_PAI"" bigint NOT NULL,"),IF(Q1748="Campo",CONCATENATE("""",L1748,""" ",VLOOKUP(R1748,Apoio!A:C,3,0)),""))&amp;IF(Z1748="","",CONCATENATE("PRIMARY KEY (""ID""), KEY ""FK_reg_",LOWER(Z1748),"_ID_PAI"" (""ID_PAI""), CONSTRAINT ""FK_reg_",LOWER(Z1748),"_ID_PAI"" FOREIGN KEY (""ID_PAI"") REFERENCES ""reg_",LOWER(Z1748),""" (""ID"")) ENGINE=InnoDB AUTO_INCREMENT=105774 DEFAULT CHARSET=utf8mb4 COLLATE=utf8mb4_0900_ai_ci;"))</f>
        <v>"NUM_DOC_CANC" int DEFAULT NULL,PRIMARY KEY ("ID"), KEY "FK_reg_d300_ID_PAI" ("ID_PAI"), CONSTRAINT "FK_reg_d300_ID_PAI" FOREIGN KEY ("ID_PAI") REFERENCES "reg_d300" ("ID")) ENGINE=InnoDB AUTO_INCREMENT=105774 DEFAULT CHARSET=utf8mb4 COLLATE=utf8mb4_0900_ai_ci;</v>
      </c>
      <c r="AB1748" s="190" t="str">
        <f t="shared" si="196"/>
        <v>`reg_d301`.`NUM_DOC_CANC`,FROM `efdicms`.`reg_d301`;"</v>
      </c>
    </row>
    <row r="1749" spans="1:28" ht="14.5" hidden="1" customHeight="1" collapsed="1" x14ac:dyDescent="0.3">
      <c r="A1749" s="180" t="s">
        <v>115</v>
      </c>
      <c r="E1749" s="180" t="s">
        <v>2005</v>
      </c>
      <c r="I1749" s="180" t="s">
        <v>144</v>
      </c>
      <c r="J1749" s="187" t="str">
        <f t="shared" si="194"/>
        <v>D310</v>
      </c>
      <c r="K1749" s="195" t="s">
        <v>2006</v>
      </c>
      <c r="Q1749" s="192">
        <f t="shared" si="195"/>
        <v>3</v>
      </c>
      <c r="S1749" s="191" t="str">
        <f t="shared" si="198"/>
        <v>&lt;/registro&gt;
&lt;registro codigo="D310" perfil="AB" nivel="3"&gt;</v>
      </c>
      <c r="T1749" s="192" t="str">
        <f t="shared" si="199"/>
        <v/>
      </c>
      <c r="U1749" s="192" t="str">
        <f t="shared" si="197"/>
        <v>&lt;/registro&gt;
&lt;registro codigo="D310" perfil="AB" nivel="3"&gt;</v>
      </c>
      <c r="V1749" s="192" t="str">
        <f t="shared" si="200"/>
        <v/>
      </c>
      <c r="W1749" s="191" t="str">
        <f>IF(Q1749="Campo","@Campos(posicao = "&amp;K1749&amp;", tipo = '"&amp;R1749&amp;"')@Column(name = """&amp;L1749&amp;""")"&amp;IF(R1749="D","@Temporal(TemporalType.DATE)","")&amp;"private "&amp;VLOOKUP(TEXT(R1749,"@"),Apoio!A:B,2,0)&amp;" "&amp;SUBSTITUTE(LOWER(LEFT(L1749,1))&amp;RIGHT(PROPER(L1749),LEN(L1749)-1),"_","")&amp;";",IF(ISNUMBER(Q1749),IF(R1749="R","@Entity@Table(name = ""reg_"&amp;LOWER(J1749)&amp;""")@XmlRootElement","")&amp;VLOOKUP(J1749,Blocos!D:I,6,0)&amp;Apoio!$E$1&amp;Y1749,""))</f>
        <v>@Registros(nivel = 3) public class RegD310 implements Serializable { private static final long serialVersionUID = 1L; @Id @GeneratedValue(strategy = GenerationType.IDENTITY) @Basic(optional = false) @Column(name = "ID" ) private Long id;@ManyToOne(fetch = FetchType.LAZY) @JoinColumn(name = "ID_PAI", nullable = false) private RegD300 idPai; public RegD300 getIdPai() {return idPai;}public void setIdPai(Object idPai) {this.idPai = (RegD300) idPai;}public RegD310() { } public RegD310(Long id) { this.id = id; } public RegD310(Long id, RegD300 idPai, long linha, String hash) { this.id = id; this.idPai = idPai; this.linha = linha; this.hash = hash; }public Long getId() { return id; } public void setId(Long id) { this.id = id; }@Basic(optional = false)@Column(name = "LINHA")private long linha;@Basic(optional = false)@Column(name = "HASH")private String hash;</v>
      </c>
      <c r="X1749" s="190">
        <f>IF(ISNUMBER(Q1749),COUNTIF(Blocos!G:G,J1749),"")</f>
        <v>0</v>
      </c>
      <c r="Y1749" s="190" t="str">
        <f>IF(OR(X1749=0,X1749=""),"",VLOOKUP(SUMIFS(Blocos!A:A,Blocos!H:H,'EFD REGISTROS e Campos (2)'!X1749,Blocos!G:G,'EFD REGISTROS e Campos (2)'!J1749),Blocos!A:L,12,0))</f>
        <v/>
      </c>
      <c r="Z1749" s="190" t="str">
        <f>IF(ISNUMBER(Q1750),VLOOKUP(J1749,Blocos!D:G,4,0),"")</f>
        <v/>
      </c>
      <c r="AA1749" s="190" t="str">
        <f>IF(ISNUMBER(Q1749),CONCATENATE("CREATE TABLE ""reg_",LOWER(J1749),""" (""ID"" bigint NOT NULL AUTO_INCREMENT,  ""HASHFILE"" varchar(255) DEFAULT NULL, ""ID_PAI"" bigint NOT NULL,"),IF(Q1749="Campo",CONCATENATE("""",L1749,""" ",VLOOKUP(R1749,Apoio!A:C,3,0)),""))&amp;IF(Z1749="","",CONCATENATE("PRIMARY KEY (""ID""), KEY ""FK_reg_",LOWER(Z1749),"_ID_PAI"" (""ID_PAI""), CONSTRAINT ""FK_reg_",LOWER(Z1749),"_ID_PAI"" FOREIGN KEY (""ID_PAI"") REFERENCES ""reg_",LOWER(Z1749),""" (""ID"")) ENGINE=InnoDB AUTO_INCREMENT=105774 DEFAULT CHARSET=utf8mb4 COLLATE=utf8mb4_0900_ai_ci;"))</f>
        <v>CREATE TABLE "reg_d310" ("ID" bigint NOT NULL AUTO_INCREMENT,  "HASHFILE" varchar(255) DEFAULT NULL, "ID_PAI" bigint NOT NULL,</v>
      </c>
      <c r="AB1749" s="190" t="str">
        <f t="shared" si="196"/>
        <v/>
      </c>
    </row>
    <row r="1750" spans="1:28" ht="14.5" hidden="1" customHeight="1" x14ac:dyDescent="0.3">
      <c r="J1750" s="187" t="str">
        <f t="shared" si="194"/>
        <v>D310</v>
      </c>
      <c r="K1750" s="181">
        <v>1</v>
      </c>
      <c r="L1750" s="289" t="s">
        <v>25</v>
      </c>
      <c r="M1750" s="182" t="s">
        <v>2007</v>
      </c>
      <c r="N1750" s="181" t="s">
        <v>27</v>
      </c>
      <c r="O1750" s="181">
        <v>4</v>
      </c>
      <c r="P1750" s="181" t="s">
        <v>28</v>
      </c>
      <c r="Q1750" s="192" t="str">
        <f t="shared" si="195"/>
        <v>Campo</v>
      </c>
      <c r="R1750" s="192" t="s">
        <v>27</v>
      </c>
      <c r="S1750" s="191" t="str">
        <f t="shared" si="198"/>
        <v/>
      </c>
      <c r="T1750" s="192" t="str">
        <f t="shared" si="199"/>
        <v>&lt;campo posicao="1"&gt;
&lt;coluna&gt;REG&lt;/coluna&gt;
&lt;descricao&gt;Texto fixo contendo "D310"&lt;/descricao&gt;
&lt;tipo&gt;C&lt;/tipo&gt;
&lt;/campo&gt;</v>
      </c>
      <c r="U1750" s="192" t="str">
        <f t="shared" si="197"/>
        <v>&lt;campo posicao="1"&gt;
&lt;coluna&gt;REG&lt;/coluna&gt;
&lt;descricao&gt;Texto fixo contendo "D310"&lt;/descricao&gt;
&lt;tipo&gt;C&lt;/tipo&gt;
&lt;/campo&gt;</v>
      </c>
      <c r="V1750" s="192" t="str">
        <f t="shared" si="200"/>
        <v>{"Column2", "REG"},</v>
      </c>
      <c r="W1750" s="191" t="str">
        <f>IF(Q1750="Campo","@Campos(posicao = "&amp;K1750&amp;", tipo = '"&amp;R1750&amp;"')@Column(name = """&amp;L1750&amp;""")"&amp;IF(R1750="D","@Temporal(TemporalType.DATE)","")&amp;"private "&amp;VLOOKUP(TEXT(R1750,"@"),Apoio!A:B,2,0)&amp;" "&amp;SUBSTITUTE(LOWER(LEFT(L1750,1))&amp;RIGHT(PROPER(L1750),LEN(L1750)-1),"_","")&amp;";",IF(ISNUMBER(Q1750),IF(R1750="R","@Entity@Table(name = ""reg_"&amp;LOWER(J1750)&amp;""")@XmlRootElement","")&amp;VLOOKUP(J1750,Blocos!D:I,6,0)&amp;Apoio!$E$1&amp;Y1750,""))</f>
        <v>@Campos(posicao = 1, tipo = 'C')@Column(name = "REG")private String reg;</v>
      </c>
      <c r="X1750" s="190" t="str">
        <f>IF(ISNUMBER(Q1750),COUNTIF(Blocos!G:G,J1750),"")</f>
        <v/>
      </c>
      <c r="Y1750" s="190" t="str">
        <f>IF(OR(X1750=0,X1750=""),"",VLOOKUP(SUMIFS(Blocos!A:A,Blocos!H:H,'EFD REGISTROS e Campos (2)'!X1750,Blocos!G:G,'EFD REGISTROS e Campos (2)'!J1750),Blocos!A:L,12,0))</f>
        <v/>
      </c>
      <c r="Z1750" s="190" t="str">
        <f>IF(ISNUMBER(Q1751),VLOOKUP(J1750,Blocos!D:G,4,0),"")</f>
        <v/>
      </c>
      <c r="AA1750" s="190" t="str">
        <f>IF(ISNUMBER(Q1750),CONCATENATE("CREATE TABLE ""reg_",LOWER(J1750),""" (""ID"" bigint NOT NULL AUTO_INCREMENT,  ""HASHFILE"" varchar(255) DEFAULT NULL, ""ID_PAI"" bigint NOT NULL,"),IF(Q1750="Campo",CONCATENATE("""",L1750,""" ",VLOOKUP(R1750,Apoio!A:C,3,0)),""))&amp;IF(Z1750="","",CONCATENATE("PRIMARY KEY (""ID""), KEY ""FK_reg_",LOWER(Z1750),"_ID_PAI"" (""ID_PAI""), CONSTRAINT ""FK_reg_",LOWER(Z1750),"_ID_PAI"" FOREIGN KEY (""ID_PAI"") REFERENCES ""reg_",LOWER(Z1750),""" (""ID"")) ENGINE=InnoDB AUTO_INCREMENT=105774 DEFAULT CHARSET=utf8mb4 COLLATE=utf8mb4_0900_ai_ci;"))</f>
        <v>"REG" varchar(255) DEFAULT NULL,</v>
      </c>
      <c r="AB1750" s="190" t="str">
        <f t="shared" si="196"/>
        <v>USE `efdicms`;SELECT `reg_d310`.`REG`,</v>
      </c>
    </row>
    <row r="1751" spans="1:28" ht="14.5" hidden="1" customHeight="1" x14ac:dyDescent="0.3">
      <c r="J1751" s="187" t="str">
        <f t="shared" si="194"/>
        <v>D310</v>
      </c>
      <c r="K1751" s="181">
        <v>2</v>
      </c>
      <c r="L1751" s="289" t="s">
        <v>1832</v>
      </c>
      <c r="M1751" s="182" t="s">
        <v>2008</v>
      </c>
      <c r="N1751" s="181" t="s">
        <v>27</v>
      </c>
      <c r="O1751" s="181" t="s">
        <v>59</v>
      </c>
      <c r="P1751" s="181" t="s">
        <v>28</v>
      </c>
      <c r="Q1751" s="192" t="str">
        <f t="shared" si="195"/>
        <v>Campo</v>
      </c>
      <c r="R1751" s="192" t="s">
        <v>27</v>
      </c>
      <c r="S1751" s="191" t="str">
        <f t="shared" si="198"/>
        <v/>
      </c>
      <c r="T1751" s="192" t="str">
        <f t="shared" si="199"/>
        <v>&lt;campo posicao="2"&gt;
&lt;coluna&gt;COD_MUN_ORIG&lt;/coluna&gt;
&lt;descricao&gt;Código do município de origem do serviço, conforme a tabela IBGE&lt;/descricao&gt;
&lt;tipo&gt;C&lt;/tipo&gt;
&lt;/campo&gt;</v>
      </c>
      <c r="U1751" s="192" t="str">
        <f t="shared" si="197"/>
        <v>&lt;campo posicao="2"&gt;
&lt;coluna&gt;COD_MUN_ORIG&lt;/coluna&gt;
&lt;descricao&gt;Código do município de origem do serviço, conforme a tabela IBGE&lt;/descricao&gt;
&lt;tipo&gt;C&lt;/tipo&gt;
&lt;/campo&gt;</v>
      </c>
      <c r="V1751" s="192" t="str">
        <f t="shared" si="200"/>
        <v>{"Column3", "COD_MUN_ORIG"},</v>
      </c>
      <c r="W1751" s="191" t="str">
        <f>IF(Q1751="Campo","@Campos(posicao = "&amp;K1751&amp;", tipo = '"&amp;R1751&amp;"')@Column(name = """&amp;L1751&amp;""")"&amp;IF(R1751="D","@Temporal(TemporalType.DATE)","")&amp;"private "&amp;VLOOKUP(TEXT(R1751,"@"),Apoio!A:B,2,0)&amp;" "&amp;SUBSTITUTE(LOWER(LEFT(L1751,1))&amp;RIGHT(PROPER(L1751),LEN(L1751)-1),"_","")&amp;";",IF(ISNUMBER(Q1751),IF(R1751="R","@Entity@Table(name = ""reg_"&amp;LOWER(J1751)&amp;""")@XmlRootElement","")&amp;VLOOKUP(J1751,Blocos!D:I,6,0)&amp;Apoio!$E$1&amp;Y1751,""))</f>
        <v>@Campos(posicao = 2, tipo = 'C')@Column(name = "COD_MUN_ORIG")private String codMunOrig;</v>
      </c>
      <c r="X1751" s="190" t="str">
        <f>IF(ISNUMBER(Q1751),COUNTIF(Blocos!G:G,J1751),"")</f>
        <v/>
      </c>
      <c r="Y1751" s="190" t="str">
        <f>IF(OR(X1751=0,X1751=""),"",VLOOKUP(SUMIFS(Blocos!A:A,Blocos!H:H,'EFD REGISTROS e Campos (2)'!X1751,Blocos!G:G,'EFD REGISTROS e Campos (2)'!J1751),Blocos!A:L,12,0))</f>
        <v/>
      </c>
      <c r="Z1751" s="190" t="str">
        <f>IF(ISNUMBER(Q1752),VLOOKUP(J1751,Blocos!D:G,4,0),"")</f>
        <v/>
      </c>
      <c r="AA1751" s="190" t="str">
        <f>IF(ISNUMBER(Q1751),CONCATENATE("CREATE TABLE ""reg_",LOWER(J1751),""" (""ID"" bigint NOT NULL AUTO_INCREMENT,  ""HASHFILE"" varchar(255) DEFAULT NULL, ""ID_PAI"" bigint NOT NULL,"),IF(Q1751="Campo",CONCATENATE("""",L1751,""" ",VLOOKUP(R1751,Apoio!A:C,3,0)),""))&amp;IF(Z1751="","",CONCATENATE("PRIMARY KEY (""ID""), KEY ""FK_reg_",LOWER(Z1751),"_ID_PAI"" (""ID_PAI""), CONSTRAINT ""FK_reg_",LOWER(Z1751),"_ID_PAI"" FOREIGN KEY (""ID_PAI"") REFERENCES ""reg_",LOWER(Z1751),""" (""ID"")) ENGINE=InnoDB AUTO_INCREMENT=105774 DEFAULT CHARSET=utf8mb4 COLLATE=utf8mb4_0900_ai_ci;"))</f>
        <v>"COD_MUN_ORIG" varchar(255) DEFAULT NULL,</v>
      </c>
      <c r="AB1751" s="190" t="str">
        <f t="shared" si="196"/>
        <v>`reg_d310`.`COD_MUN_ORIG`,</v>
      </c>
    </row>
    <row r="1752" spans="1:28" ht="14.5" hidden="1" customHeight="1" x14ac:dyDescent="0.3">
      <c r="J1752" s="187" t="str">
        <f t="shared" si="194"/>
        <v>D310</v>
      </c>
      <c r="K1752" s="181">
        <v>3</v>
      </c>
      <c r="L1752" s="289" t="s">
        <v>1829</v>
      </c>
      <c r="M1752" s="182" t="s">
        <v>1830</v>
      </c>
      <c r="N1752" s="181" t="s">
        <v>32</v>
      </c>
      <c r="O1752" s="181" t="s">
        <v>28</v>
      </c>
      <c r="P1752" s="181">
        <v>2</v>
      </c>
      <c r="Q1752" s="192" t="str">
        <f t="shared" si="195"/>
        <v>Campo</v>
      </c>
      <c r="R1752" s="192" t="s">
        <v>3606</v>
      </c>
      <c r="S1752" s="191" t="str">
        <f t="shared" si="198"/>
        <v/>
      </c>
      <c r="T1752" s="192" t="str">
        <f t="shared" si="199"/>
        <v>&lt;campo posicao="3"&gt;
&lt;coluna&gt;VL_SERV&lt;/coluna&gt;
&lt;descricao&gt;Valor total da prestação de serviço&lt;/descricao&gt;
&lt;tipo&gt;R&lt;/tipo&gt;
&lt;/campo&gt;</v>
      </c>
      <c r="U1752" s="192" t="str">
        <f t="shared" si="197"/>
        <v>&lt;campo posicao="3"&gt;
&lt;coluna&gt;VL_SERV&lt;/coluna&gt;
&lt;descricao&gt;Valor total da prestação de serviço&lt;/descricao&gt;
&lt;tipo&gt;R&lt;/tipo&gt;
&lt;/campo&gt;</v>
      </c>
      <c r="V1752" s="192" t="str">
        <f t="shared" si="200"/>
        <v>{"Column4", "VL_SERV"},</v>
      </c>
      <c r="W1752" s="191" t="str">
        <f>IF(Q1752="Campo","@Campos(posicao = "&amp;K1752&amp;", tipo = '"&amp;R1752&amp;"')@Column(name = """&amp;L1752&amp;""")"&amp;IF(R1752="D","@Temporal(TemporalType.DATE)","")&amp;"private "&amp;VLOOKUP(TEXT(R1752,"@"),Apoio!A:B,2,0)&amp;" "&amp;SUBSTITUTE(LOWER(LEFT(L1752,1))&amp;RIGHT(PROPER(L1752),LEN(L1752)-1),"_","")&amp;";",IF(ISNUMBER(Q1752),IF(R1752="R","@Entity@Table(name = ""reg_"&amp;LOWER(J1752)&amp;""")@XmlRootElement","")&amp;VLOOKUP(J1752,Blocos!D:I,6,0)&amp;Apoio!$E$1&amp;Y1752,""))</f>
        <v>@Campos(posicao = 3, tipo = 'R')@Column(name = "VL_SERV")private BigDecimal vlServ;</v>
      </c>
      <c r="X1752" s="190" t="str">
        <f>IF(ISNUMBER(Q1752),COUNTIF(Blocos!G:G,J1752),"")</f>
        <v/>
      </c>
      <c r="Y1752" s="190" t="str">
        <f>IF(OR(X1752=0,X1752=""),"",VLOOKUP(SUMIFS(Blocos!A:A,Blocos!H:H,'EFD REGISTROS e Campos (2)'!X1752,Blocos!G:G,'EFD REGISTROS e Campos (2)'!J1752),Blocos!A:L,12,0))</f>
        <v/>
      </c>
      <c r="Z1752" s="190" t="str">
        <f>IF(ISNUMBER(Q1753),VLOOKUP(J1752,Blocos!D:G,4,0),"")</f>
        <v/>
      </c>
      <c r="AA1752" s="190" t="str">
        <f>IF(ISNUMBER(Q1752),CONCATENATE("CREATE TABLE ""reg_",LOWER(J1752),""" (""ID"" bigint NOT NULL AUTO_INCREMENT,  ""HASHFILE"" varchar(255) DEFAULT NULL, ""ID_PAI"" bigint NOT NULL,"),IF(Q1752="Campo",CONCATENATE("""",L1752,""" ",VLOOKUP(R1752,Apoio!A:C,3,0)),""))&amp;IF(Z1752="","",CONCATENATE("PRIMARY KEY (""ID""), KEY ""FK_reg_",LOWER(Z1752),"_ID_PAI"" (""ID_PAI""), CONSTRAINT ""FK_reg_",LOWER(Z1752),"_ID_PAI"" FOREIGN KEY (""ID_PAI"") REFERENCES ""reg_",LOWER(Z1752),""" (""ID"")) ENGINE=InnoDB AUTO_INCREMENT=105774 DEFAULT CHARSET=utf8mb4 COLLATE=utf8mb4_0900_ai_ci;"))</f>
        <v>"VL_SERV" decimal(15,6) DEFAULT NULL,</v>
      </c>
      <c r="AB1752" s="190" t="str">
        <f t="shared" si="196"/>
        <v>`reg_d310`.`VL_SERV`,</v>
      </c>
    </row>
    <row r="1753" spans="1:28" ht="14.5" hidden="1" customHeight="1" x14ac:dyDescent="0.3">
      <c r="J1753" s="187" t="str">
        <f t="shared" si="194"/>
        <v>D310</v>
      </c>
      <c r="K1753" s="181">
        <v>4</v>
      </c>
      <c r="L1753" s="289" t="s">
        <v>576</v>
      </c>
      <c r="M1753" s="182" t="s">
        <v>2000</v>
      </c>
      <c r="N1753" s="181" t="s">
        <v>32</v>
      </c>
      <c r="O1753" s="181" t="s">
        <v>28</v>
      </c>
      <c r="P1753" s="181">
        <v>2</v>
      </c>
      <c r="Q1753" s="192" t="str">
        <f t="shared" si="195"/>
        <v>Campo</v>
      </c>
      <c r="R1753" s="192" t="s">
        <v>3606</v>
      </c>
      <c r="S1753" s="191" t="str">
        <f t="shared" si="198"/>
        <v/>
      </c>
      <c r="T1753" s="192" t="str">
        <f t="shared" si="199"/>
        <v>&lt;campo posicao="4"&gt;
&lt;coluna&gt;VL_BC_ICMS&lt;/coluna&gt;
&lt;descricao&gt;Valor total da base de cálculo do ICMS&lt;/descricao&gt;
&lt;tipo&gt;R&lt;/tipo&gt;
&lt;/campo&gt;</v>
      </c>
      <c r="U1753" s="192" t="str">
        <f t="shared" si="197"/>
        <v>&lt;campo posicao="4"&gt;
&lt;coluna&gt;VL_BC_ICMS&lt;/coluna&gt;
&lt;descricao&gt;Valor total da base de cálculo do ICMS&lt;/descricao&gt;
&lt;tipo&gt;R&lt;/tipo&gt;
&lt;/campo&gt;</v>
      </c>
      <c r="V1753" s="192" t="str">
        <f t="shared" si="200"/>
        <v>{"Column5", "VL_BC_ICMS"},</v>
      </c>
      <c r="W1753" s="191" t="str">
        <f>IF(Q1753="Campo","@Campos(posicao = "&amp;K1753&amp;", tipo = '"&amp;R1753&amp;"')@Column(name = """&amp;L1753&amp;""")"&amp;IF(R1753="D","@Temporal(TemporalType.DATE)","")&amp;"private "&amp;VLOOKUP(TEXT(R1753,"@"),Apoio!A:B,2,0)&amp;" "&amp;SUBSTITUTE(LOWER(LEFT(L1753,1))&amp;RIGHT(PROPER(L1753),LEN(L1753)-1),"_","")&amp;";",IF(ISNUMBER(Q1753),IF(R1753="R","@Entity@Table(name = ""reg_"&amp;LOWER(J1753)&amp;""")@XmlRootElement","")&amp;VLOOKUP(J1753,Blocos!D:I,6,0)&amp;Apoio!$E$1&amp;Y1753,""))</f>
        <v>@Campos(posicao = 4, tipo = 'R')@Column(name = "VL_BC_ICMS")private BigDecimal vlBcIcms;</v>
      </c>
      <c r="X1753" s="190" t="str">
        <f>IF(ISNUMBER(Q1753),COUNTIF(Blocos!G:G,J1753),"")</f>
        <v/>
      </c>
      <c r="Y1753" s="190" t="str">
        <f>IF(OR(X1753=0,X1753=""),"",VLOOKUP(SUMIFS(Blocos!A:A,Blocos!H:H,'EFD REGISTROS e Campos (2)'!X1753,Blocos!G:G,'EFD REGISTROS e Campos (2)'!J1753),Blocos!A:L,12,0))</f>
        <v/>
      </c>
      <c r="Z1753" s="190" t="str">
        <f>IF(ISNUMBER(Q1754),VLOOKUP(J1753,Blocos!D:G,4,0),"")</f>
        <v/>
      </c>
      <c r="AA1753" s="190" t="str">
        <f>IF(ISNUMBER(Q1753),CONCATENATE("CREATE TABLE ""reg_",LOWER(J1753),""" (""ID"" bigint NOT NULL AUTO_INCREMENT,  ""HASHFILE"" varchar(255) DEFAULT NULL, ""ID_PAI"" bigint NOT NULL,"),IF(Q1753="Campo",CONCATENATE("""",L1753,""" ",VLOOKUP(R1753,Apoio!A:C,3,0)),""))&amp;IF(Z1753="","",CONCATENATE("PRIMARY KEY (""ID""), KEY ""FK_reg_",LOWER(Z1753),"_ID_PAI"" (""ID_PAI""), CONSTRAINT ""FK_reg_",LOWER(Z1753),"_ID_PAI"" FOREIGN KEY (""ID_PAI"") REFERENCES ""reg_",LOWER(Z1753),""" (""ID"")) ENGINE=InnoDB AUTO_INCREMENT=105774 DEFAULT CHARSET=utf8mb4 COLLATE=utf8mb4_0900_ai_ci;"))</f>
        <v>"VL_BC_ICMS" decimal(15,6) DEFAULT NULL,</v>
      </c>
      <c r="AB1753" s="190" t="str">
        <f t="shared" si="196"/>
        <v>`reg_d310`.`VL_BC_ICMS`,</v>
      </c>
    </row>
    <row r="1754" spans="1:28" ht="14.5" hidden="1" customHeight="1" x14ac:dyDescent="0.3">
      <c r="J1754" s="187" t="str">
        <f t="shared" si="194"/>
        <v>D310</v>
      </c>
      <c r="K1754" s="181">
        <v>5</v>
      </c>
      <c r="L1754" s="289" t="s">
        <v>578</v>
      </c>
      <c r="M1754" s="182" t="s">
        <v>2001</v>
      </c>
      <c r="N1754" s="181" t="s">
        <v>32</v>
      </c>
      <c r="O1754" s="181" t="s">
        <v>28</v>
      </c>
      <c r="P1754" s="181">
        <v>2</v>
      </c>
      <c r="Q1754" s="192" t="str">
        <f t="shared" si="195"/>
        <v>Campo</v>
      </c>
      <c r="R1754" s="192" t="s">
        <v>3606</v>
      </c>
      <c r="S1754" s="191" t="str">
        <f t="shared" si="198"/>
        <v/>
      </c>
      <c r="T1754" s="192" t="str">
        <f t="shared" si="199"/>
        <v>&lt;campo posicao="5"&gt;
&lt;coluna&gt;VL_ICMS&lt;/coluna&gt;
&lt;descricao&gt;Valor total do ICMS&lt;/descricao&gt;
&lt;tipo&gt;R&lt;/tipo&gt;
&lt;/campo&gt;</v>
      </c>
      <c r="U1754" s="192" t="str">
        <f t="shared" si="197"/>
        <v>&lt;campo posicao="5"&gt;
&lt;coluna&gt;VL_ICMS&lt;/coluna&gt;
&lt;descricao&gt;Valor total do ICMS&lt;/descricao&gt;
&lt;tipo&gt;R&lt;/tipo&gt;
&lt;/campo&gt;</v>
      </c>
      <c r="V1754" s="192" t="str">
        <f t="shared" si="200"/>
        <v>{"Column6", "VL_ICMS"},</v>
      </c>
      <c r="W1754" s="191" t="str">
        <f>IF(Q1754="Campo","@Campos(posicao = "&amp;K1754&amp;", tipo = '"&amp;R1754&amp;"')@Column(name = """&amp;L1754&amp;""")"&amp;IF(R1754="D","@Temporal(TemporalType.DATE)","")&amp;"private "&amp;VLOOKUP(TEXT(R1754,"@"),Apoio!A:B,2,0)&amp;" "&amp;SUBSTITUTE(LOWER(LEFT(L1754,1))&amp;RIGHT(PROPER(L1754),LEN(L1754)-1),"_","")&amp;";",IF(ISNUMBER(Q1754),IF(R1754="R","@Entity@Table(name = ""reg_"&amp;LOWER(J1754)&amp;""")@XmlRootElement","")&amp;VLOOKUP(J1754,Blocos!D:I,6,0)&amp;Apoio!$E$1&amp;Y1754,""))</f>
        <v>@Campos(posicao = 5, tipo = 'R')@Column(name = "VL_ICMS")private BigDecimal vlIcms;</v>
      </c>
      <c r="X1754" s="190" t="str">
        <f>IF(ISNUMBER(Q1754),COUNTIF(Blocos!G:G,J1754),"")</f>
        <v/>
      </c>
      <c r="Y1754" s="190" t="str">
        <f>IF(OR(X1754=0,X1754=""),"",VLOOKUP(SUMIFS(Blocos!A:A,Blocos!H:H,'EFD REGISTROS e Campos (2)'!X1754,Blocos!G:G,'EFD REGISTROS e Campos (2)'!J1754),Blocos!A:L,12,0))</f>
        <v/>
      </c>
      <c r="Z1754" s="190" t="str">
        <f>IF(ISNUMBER(Q1755),VLOOKUP(J1754,Blocos!D:G,4,0),"")</f>
        <v>D300</v>
      </c>
      <c r="AA1754" s="190" t="str">
        <f>IF(ISNUMBER(Q1754),CONCATENATE("CREATE TABLE ""reg_",LOWER(J1754),""" (""ID"" bigint NOT NULL AUTO_INCREMENT,  ""HASHFILE"" varchar(255) DEFAULT NULL, ""ID_PAI"" bigint NOT NULL,"),IF(Q1754="Campo",CONCATENATE("""",L1754,""" ",VLOOKUP(R1754,Apoio!A:C,3,0)),""))&amp;IF(Z1754="","",CONCATENATE("PRIMARY KEY (""ID""), KEY ""FK_reg_",LOWER(Z1754),"_ID_PAI"" (""ID_PAI""), CONSTRAINT ""FK_reg_",LOWER(Z1754),"_ID_PAI"" FOREIGN KEY (""ID_PAI"") REFERENCES ""reg_",LOWER(Z1754),""" (""ID"")) ENGINE=InnoDB AUTO_INCREMENT=105774 DEFAULT CHARSET=utf8mb4 COLLATE=utf8mb4_0900_ai_ci;"))</f>
        <v>"VL_ICMS" decimal(15,6) DEFAULT NULL,PRIMARY KEY ("ID"), KEY "FK_reg_d300_ID_PAI" ("ID_PAI"), CONSTRAINT "FK_reg_d300_ID_PAI" FOREIGN KEY ("ID_PAI") REFERENCES "reg_d300" ("ID")) ENGINE=InnoDB AUTO_INCREMENT=105774 DEFAULT CHARSET=utf8mb4 COLLATE=utf8mb4_0900_ai_ci;</v>
      </c>
      <c r="AB1754" s="190" t="str">
        <f t="shared" si="196"/>
        <v>`reg_d310`.`VL_ICMS`,FROM `efdicms`.`reg_d310`;"</v>
      </c>
    </row>
    <row r="1755" spans="1:28" ht="14.5" hidden="1" customHeight="1" collapsed="1" x14ac:dyDescent="0.3">
      <c r="A1755" s="180" t="s">
        <v>22</v>
      </c>
      <c r="D1755" s="180" t="s">
        <v>2009</v>
      </c>
      <c r="I1755" s="180" t="s">
        <v>108</v>
      </c>
      <c r="J1755" s="187" t="str">
        <f t="shared" si="194"/>
        <v>D350</v>
      </c>
      <c r="K1755" s="195" t="s">
        <v>2010</v>
      </c>
      <c r="Q1755" s="192">
        <f t="shared" si="195"/>
        <v>2</v>
      </c>
      <c r="S1755" s="191" t="str">
        <f t="shared" si="198"/>
        <v>&lt;/registro&gt;
&lt;registro codigo="D350" perfil="ABC" nivel="2"&gt;</v>
      </c>
      <c r="T1755" s="192" t="str">
        <f t="shared" si="199"/>
        <v/>
      </c>
      <c r="U1755" s="192" t="str">
        <f t="shared" si="197"/>
        <v>&lt;/registro&gt;
&lt;registro codigo="D350" perfil="ABC" nivel="2"&gt;</v>
      </c>
      <c r="V1755" s="192" t="str">
        <f t="shared" si="200"/>
        <v/>
      </c>
      <c r="W1755" s="191" t="str">
        <f>IF(Q1755="Campo","@Campos(posicao = "&amp;K1755&amp;", tipo = '"&amp;R1755&amp;"')@Column(name = """&amp;L1755&amp;""")"&amp;IF(R1755="D","@Temporal(TemporalType.DATE)","")&amp;"private "&amp;VLOOKUP(TEXT(R1755,"@"),Apoio!A:B,2,0)&amp;" "&amp;SUBSTITUTE(LOWER(LEFT(L1755,1))&amp;RIGHT(PROPER(L1755),LEN(L1755)-1),"_","")&amp;";",IF(ISNUMBER(Q1755),IF(R1755="R","@Entity@Table(name = ""reg_"&amp;LOWER(J1755)&amp;""")@XmlRootElement","")&amp;VLOOKUP(J1755,Blocos!D:I,6,0)&amp;Apoio!$E$1&amp;Y1755,""))</f>
        <v>@Registros(nivel = 2) public class RegD350 implements Serializable { private static final long serialVersionUID = 1L; @Id @GeneratedValue(strategy = GenerationType.IDENTITY) @Basic(optional = false) @Column(name = "ID" ) private Long id;@ManyToOne(fetch = FetchType.LAZY) @JoinColumn(name = "ID_PAI", nullable = false) private RegD001 idPai; public RegD001 getIdPai() {return idPai;}public void setIdPai(Object idPai) {this.idPai = (RegD001) idPai;}public RegD350() { } public RegD350(Long id) { this.id = id; } public RegD350(Long id, RegD001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List&lt;RegD355&gt; regD355;public List&lt;RegD355&gt; getRegD355() {return regD355;}public void setRegD355(List&lt;RegD355&gt; regD355) {this.regD355 = regD355;}</v>
      </c>
      <c r="X1755" s="190">
        <f>IF(ISNUMBER(Q1755),COUNTIF(Blocos!G:G,J1755),"")</f>
        <v>1</v>
      </c>
      <c r="Y1755" s="190" t="str">
        <f>IF(OR(X1755=0,X1755=""),"",VLOOKUP(SUMIFS(Blocos!A:A,Blocos!H:H,'EFD REGISTROS e Campos (2)'!X1755,Blocos!G:G,'EFD REGISTROS e Campos (2)'!J1755),Blocos!A:L,12,0))</f>
        <v>@OneToMany( cascade = CascadeType.ALL, fetch = FetchType.LAZY, mappedBy = "idPai")private  List&lt;RegD355&gt; regD355;public List&lt;RegD355&gt; getRegD355() {return regD355;}public void setRegD355(List&lt;RegD355&gt; regD355) {this.regD355 = regD355;}</v>
      </c>
      <c r="Z1755" s="190" t="str">
        <f>IF(ISNUMBER(Q1756),VLOOKUP(J1755,Blocos!D:G,4,0),"")</f>
        <v/>
      </c>
      <c r="AA1755" s="190" t="str">
        <f>IF(ISNUMBER(Q1755),CONCATENATE("CREATE TABLE ""reg_",LOWER(J1755),""" (""ID"" bigint NOT NULL AUTO_INCREMENT,  ""HASHFILE"" varchar(255) DEFAULT NULL, ""ID_PAI"" bigint NOT NULL,"),IF(Q1755="Campo",CONCATENATE("""",L1755,""" ",VLOOKUP(R1755,Apoio!A:C,3,0)),""))&amp;IF(Z1755="","",CONCATENATE("PRIMARY KEY (""ID""), KEY ""FK_reg_",LOWER(Z1755),"_ID_PAI"" (""ID_PAI""), CONSTRAINT ""FK_reg_",LOWER(Z1755),"_ID_PAI"" FOREIGN KEY (""ID_PAI"") REFERENCES ""reg_",LOWER(Z1755),""" (""ID"")) ENGINE=InnoDB AUTO_INCREMENT=105774 DEFAULT CHARSET=utf8mb4 COLLATE=utf8mb4_0900_ai_ci;"))</f>
        <v>CREATE TABLE "reg_d350" ("ID" bigint NOT NULL AUTO_INCREMENT,  "HASHFILE" varchar(255) DEFAULT NULL, "ID_PAI" bigint NOT NULL,</v>
      </c>
      <c r="AB1755" s="190" t="str">
        <f t="shared" si="196"/>
        <v/>
      </c>
    </row>
    <row r="1756" spans="1:28" ht="14.5" hidden="1" customHeight="1" x14ac:dyDescent="0.3">
      <c r="J1756" s="187" t="str">
        <f t="shared" si="194"/>
        <v>D350</v>
      </c>
      <c r="K1756" s="181">
        <v>1</v>
      </c>
      <c r="L1756" s="289" t="s">
        <v>25</v>
      </c>
      <c r="M1756" s="182" t="s">
        <v>2011</v>
      </c>
      <c r="N1756" s="181" t="s">
        <v>27</v>
      </c>
      <c r="O1756" s="181">
        <v>4</v>
      </c>
      <c r="P1756" s="181" t="s">
        <v>28</v>
      </c>
      <c r="Q1756" s="192" t="str">
        <f t="shared" si="195"/>
        <v>Campo</v>
      </c>
      <c r="R1756" s="192" t="s">
        <v>27</v>
      </c>
      <c r="S1756" s="191" t="str">
        <f t="shared" si="198"/>
        <v/>
      </c>
      <c r="T1756" s="192" t="str">
        <f t="shared" si="199"/>
        <v>&lt;campo posicao="1"&gt;
&lt;coluna&gt;REG&lt;/coluna&gt;
&lt;descricao&gt;Texto fixo contendo "D350"&lt;/descricao&gt;
&lt;tipo&gt;C&lt;/tipo&gt;
&lt;/campo&gt;</v>
      </c>
      <c r="U1756" s="192" t="str">
        <f t="shared" si="197"/>
        <v>&lt;campo posicao="1"&gt;
&lt;coluna&gt;REG&lt;/coluna&gt;
&lt;descricao&gt;Texto fixo contendo "D350"&lt;/descricao&gt;
&lt;tipo&gt;C&lt;/tipo&gt;
&lt;/campo&gt;</v>
      </c>
      <c r="V1756" s="192" t="str">
        <f t="shared" si="200"/>
        <v>{"Column2", "REG"},</v>
      </c>
      <c r="W1756" s="191" t="str">
        <f>IF(Q1756="Campo","@Campos(posicao = "&amp;K1756&amp;", tipo = '"&amp;R1756&amp;"')@Column(name = """&amp;L1756&amp;""")"&amp;IF(R1756="D","@Temporal(TemporalType.DATE)","")&amp;"private "&amp;VLOOKUP(TEXT(R1756,"@"),Apoio!A:B,2,0)&amp;" "&amp;SUBSTITUTE(LOWER(LEFT(L1756,1))&amp;RIGHT(PROPER(L1756),LEN(L1756)-1),"_","")&amp;";",IF(ISNUMBER(Q1756),IF(R1756="R","@Entity@Table(name = ""reg_"&amp;LOWER(J1756)&amp;""")@XmlRootElement","")&amp;VLOOKUP(J1756,Blocos!D:I,6,0)&amp;Apoio!$E$1&amp;Y1756,""))</f>
        <v>@Campos(posicao = 1, tipo = 'C')@Column(name = "REG")private String reg;</v>
      </c>
      <c r="X1756" s="190" t="str">
        <f>IF(ISNUMBER(Q1756),COUNTIF(Blocos!G:G,J1756),"")</f>
        <v/>
      </c>
      <c r="Y1756" s="190" t="str">
        <f>IF(OR(X1756=0,X1756=""),"",VLOOKUP(SUMIFS(Blocos!A:A,Blocos!H:H,'EFD REGISTROS e Campos (2)'!X1756,Blocos!G:G,'EFD REGISTROS e Campos (2)'!J1756),Blocos!A:L,12,0))</f>
        <v/>
      </c>
      <c r="Z1756" s="190" t="str">
        <f>IF(ISNUMBER(Q1757),VLOOKUP(J1756,Blocos!D:G,4,0),"")</f>
        <v/>
      </c>
      <c r="AA1756" s="190" t="str">
        <f>IF(ISNUMBER(Q1756),CONCATENATE("CREATE TABLE ""reg_",LOWER(J1756),""" (""ID"" bigint NOT NULL AUTO_INCREMENT,  ""HASHFILE"" varchar(255) DEFAULT NULL, ""ID_PAI"" bigint NOT NULL,"),IF(Q1756="Campo",CONCATENATE("""",L1756,""" ",VLOOKUP(R1756,Apoio!A:C,3,0)),""))&amp;IF(Z1756="","",CONCATENATE("PRIMARY KEY (""ID""), KEY ""FK_reg_",LOWER(Z1756),"_ID_PAI"" (""ID_PAI""), CONSTRAINT ""FK_reg_",LOWER(Z1756),"_ID_PAI"" FOREIGN KEY (""ID_PAI"") REFERENCES ""reg_",LOWER(Z1756),""" (""ID"")) ENGINE=InnoDB AUTO_INCREMENT=105774 DEFAULT CHARSET=utf8mb4 COLLATE=utf8mb4_0900_ai_ci;"))</f>
        <v>"REG" varchar(255) DEFAULT NULL,</v>
      </c>
      <c r="AB1756" s="190" t="str">
        <f t="shared" si="196"/>
        <v>USE `efdicms`;SELECT `reg_d350`.`REG`,</v>
      </c>
    </row>
    <row r="1757" spans="1:28" ht="14.5" hidden="1" customHeight="1" x14ac:dyDescent="0.3">
      <c r="J1757" s="187" t="str">
        <f t="shared" si="194"/>
        <v>D350</v>
      </c>
      <c r="K1757" s="181">
        <v>2</v>
      </c>
      <c r="L1757" s="289" t="s">
        <v>344</v>
      </c>
      <c r="M1757" s="182" t="s">
        <v>701</v>
      </c>
      <c r="N1757" s="181" t="s">
        <v>27</v>
      </c>
      <c r="O1757" s="181" t="s">
        <v>54</v>
      </c>
      <c r="P1757" s="181" t="s">
        <v>28</v>
      </c>
      <c r="Q1757" s="192" t="str">
        <f t="shared" si="195"/>
        <v>Campo</v>
      </c>
      <c r="R1757" s="192" t="s">
        <v>27</v>
      </c>
      <c r="S1757" s="191" t="str">
        <f t="shared" si="198"/>
        <v/>
      </c>
      <c r="T1757" s="192" t="str">
        <f t="shared" si="199"/>
        <v>&lt;campo posicao="2"&gt;
&lt;coluna&gt;COD_MOD&lt;/coluna&gt;
&lt;descricao&gt;Código do modelo do documento fiscal, conforme a Tabela 4.1.1&lt;/descricao&gt;
&lt;tipo&gt;C&lt;/tipo&gt;
&lt;/campo&gt;</v>
      </c>
      <c r="U1757" s="192" t="str">
        <f t="shared" si="197"/>
        <v>&lt;campo posicao="2"&gt;
&lt;coluna&gt;COD_MOD&lt;/coluna&gt;
&lt;descricao&gt;Código do modelo do documento fiscal, conforme a Tabela 4.1.1&lt;/descricao&gt;
&lt;tipo&gt;C&lt;/tipo&gt;
&lt;/campo&gt;</v>
      </c>
      <c r="V1757" s="192" t="str">
        <f t="shared" si="200"/>
        <v>{"Column3", "COD_MOD"},</v>
      </c>
      <c r="W1757" s="191" t="str">
        <f>IF(Q1757="Campo","@Campos(posicao = "&amp;K1757&amp;", tipo = '"&amp;R1757&amp;"')@Column(name = """&amp;L1757&amp;""")"&amp;IF(R1757="D","@Temporal(TemporalType.DATE)","")&amp;"private "&amp;VLOOKUP(TEXT(R1757,"@"),Apoio!A:B,2,0)&amp;" "&amp;SUBSTITUTE(LOWER(LEFT(L1757,1))&amp;RIGHT(PROPER(L1757),LEN(L1757)-1),"_","")&amp;";",IF(ISNUMBER(Q1757),IF(R1757="R","@Entity@Table(name = ""reg_"&amp;LOWER(J1757)&amp;""")@XmlRootElement","")&amp;VLOOKUP(J1757,Blocos!D:I,6,0)&amp;Apoio!$E$1&amp;Y1757,""))</f>
        <v>@Campos(posicao = 2, tipo = 'C')@Column(name = "COD_MOD")private String codMod;</v>
      </c>
      <c r="X1757" s="190" t="str">
        <f>IF(ISNUMBER(Q1757),COUNTIF(Blocos!G:G,J1757),"")</f>
        <v/>
      </c>
      <c r="Y1757" s="190" t="str">
        <f>IF(OR(X1757=0,X1757=""),"",VLOOKUP(SUMIFS(Blocos!A:A,Blocos!H:H,'EFD REGISTROS e Campos (2)'!X1757,Blocos!G:G,'EFD REGISTROS e Campos (2)'!J1757),Blocos!A:L,12,0))</f>
        <v/>
      </c>
      <c r="Z1757" s="190" t="str">
        <f>IF(ISNUMBER(Q1758),VLOOKUP(J1757,Blocos!D:G,4,0),"")</f>
        <v/>
      </c>
      <c r="AA1757" s="190" t="str">
        <f>IF(ISNUMBER(Q1757),CONCATENATE("CREATE TABLE ""reg_",LOWER(J1757),""" (""ID"" bigint NOT NULL AUTO_INCREMENT,  ""HASHFILE"" varchar(255) DEFAULT NULL, ""ID_PAI"" bigint NOT NULL,"),IF(Q1757="Campo",CONCATENATE("""",L1757,""" ",VLOOKUP(R1757,Apoio!A:C,3,0)),""))&amp;IF(Z1757="","",CONCATENATE("PRIMARY KEY (""ID""), KEY ""FK_reg_",LOWER(Z1757),"_ID_PAI"" (""ID_PAI""), CONSTRAINT ""FK_reg_",LOWER(Z1757),"_ID_PAI"" FOREIGN KEY (""ID_PAI"") REFERENCES ""reg_",LOWER(Z1757),""" (""ID"")) ENGINE=InnoDB AUTO_INCREMENT=105774 DEFAULT CHARSET=utf8mb4 COLLATE=utf8mb4_0900_ai_ci;"))</f>
        <v>"COD_MOD" varchar(255) DEFAULT NULL,</v>
      </c>
      <c r="AB1757" s="190" t="str">
        <f t="shared" si="196"/>
        <v>`reg_d350`.`COD_MOD`,</v>
      </c>
    </row>
    <row r="1758" spans="1:28" ht="14.5" hidden="1" customHeight="1" x14ac:dyDescent="0.3">
      <c r="J1758" s="187" t="str">
        <f t="shared" si="194"/>
        <v>D350</v>
      </c>
      <c r="K1758" s="181">
        <v>3</v>
      </c>
      <c r="L1758" s="289" t="s">
        <v>1522</v>
      </c>
      <c r="M1758" s="182" t="s">
        <v>1523</v>
      </c>
      <c r="N1758" s="181" t="s">
        <v>27</v>
      </c>
      <c r="O1758" s="181">
        <v>20</v>
      </c>
      <c r="P1758" s="181" t="s">
        <v>28</v>
      </c>
      <c r="Q1758" s="192" t="str">
        <f t="shared" si="195"/>
        <v>Campo</v>
      </c>
      <c r="R1758" s="192" t="s">
        <v>27</v>
      </c>
      <c r="S1758" s="191" t="str">
        <f t="shared" si="198"/>
        <v/>
      </c>
      <c r="T1758" s="192" t="str">
        <f t="shared" si="199"/>
        <v>&lt;campo posicao="3"&gt;
&lt;coluna&gt;ECF_MOD&lt;/coluna&gt;
&lt;descricao&gt;Modelo do equipamento&lt;/descricao&gt;
&lt;tipo&gt;C&lt;/tipo&gt;
&lt;/campo&gt;</v>
      </c>
      <c r="U1758" s="192" t="str">
        <f t="shared" si="197"/>
        <v>&lt;campo posicao="3"&gt;
&lt;coluna&gt;ECF_MOD&lt;/coluna&gt;
&lt;descricao&gt;Modelo do equipamento&lt;/descricao&gt;
&lt;tipo&gt;C&lt;/tipo&gt;
&lt;/campo&gt;</v>
      </c>
      <c r="V1758" s="192" t="str">
        <f t="shared" si="200"/>
        <v>{"Column4", "ECF_MOD"},</v>
      </c>
      <c r="W1758" s="191" t="str">
        <f>IF(Q1758="Campo","@Campos(posicao = "&amp;K1758&amp;", tipo = '"&amp;R1758&amp;"')@Column(name = """&amp;L1758&amp;""")"&amp;IF(R1758="D","@Temporal(TemporalType.DATE)","")&amp;"private "&amp;VLOOKUP(TEXT(R1758,"@"),Apoio!A:B,2,0)&amp;" "&amp;SUBSTITUTE(LOWER(LEFT(L1758,1))&amp;RIGHT(PROPER(L1758),LEN(L1758)-1),"_","")&amp;";",IF(ISNUMBER(Q1758),IF(R1758="R","@Entity@Table(name = ""reg_"&amp;LOWER(J1758)&amp;""")@XmlRootElement","")&amp;VLOOKUP(J1758,Blocos!D:I,6,0)&amp;Apoio!$E$1&amp;Y1758,""))</f>
        <v>@Campos(posicao = 3, tipo = 'C')@Column(name = "ECF_MOD")private String ecfMod;</v>
      </c>
      <c r="X1758" s="190" t="str">
        <f>IF(ISNUMBER(Q1758),COUNTIF(Blocos!G:G,J1758),"")</f>
        <v/>
      </c>
      <c r="Y1758" s="190" t="str">
        <f>IF(OR(X1758=0,X1758=""),"",VLOOKUP(SUMIFS(Blocos!A:A,Blocos!H:H,'EFD REGISTROS e Campos (2)'!X1758,Blocos!G:G,'EFD REGISTROS e Campos (2)'!J1758),Blocos!A:L,12,0))</f>
        <v/>
      </c>
      <c r="Z1758" s="190" t="str">
        <f>IF(ISNUMBER(Q1759),VLOOKUP(J1758,Blocos!D:G,4,0),"")</f>
        <v/>
      </c>
      <c r="AA1758" s="190" t="str">
        <f>IF(ISNUMBER(Q1758),CONCATENATE("CREATE TABLE ""reg_",LOWER(J1758),""" (""ID"" bigint NOT NULL AUTO_INCREMENT,  ""HASHFILE"" varchar(255) DEFAULT NULL, ""ID_PAI"" bigint NOT NULL,"),IF(Q1758="Campo",CONCATENATE("""",L1758,""" ",VLOOKUP(R1758,Apoio!A:C,3,0)),""))&amp;IF(Z1758="","",CONCATENATE("PRIMARY KEY (""ID""), KEY ""FK_reg_",LOWER(Z1758),"_ID_PAI"" (""ID_PAI""), CONSTRAINT ""FK_reg_",LOWER(Z1758),"_ID_PAI"" FOREIGN KEY (""ID_PAI"") REFERENCES ""reg_",LOWER(Z1758),""" (""ID"")) ENGINE=InnoDB AUTO_INCREMENT=105774 DEFAULT CHARSET=utf8mb4 COLLATE=utf8mb4_0900_ai_ci;"))</f>
        <v>"ECF_MOD" varchar(255) DEFAULT NULL,</v>
      </c>
      <c r="AB1758" s="190" t="str">
        <f t="shared" si="196"/>
        <v>`reg_d350`.`ECF_MOD`,</v>
      </c>
    </row>
    <row r="1759" spans="1:28" ht="14.5" hidden="1" customHeight="1" x14ac:dyDescent="0.3">
      <c r="J1759" s="187" t="str">
        <f t="shared" si="194"/>
        <v>D350</v>
      </c>
      <c r="K1759" s="181">
        <v>4</v>
      </c>
      <c r="L1759" s="289" t="s">
        <v>663</v>
      </c>
      <c r="M1759" s="182" t="s">
        <v>664</v>
      </c>
      <c r="N1759" s="181" t="s">
        <v>27</v>
      </c>
      <c r="O1759" s="181">
        <v>21</v>
      </c>
      <c r="P1759" s="181" t="s">
        <v>28</v>
      </c>
      <c r="Q1759" s="192" t="str">
        <f t="shared" si="195"/>
        <v>Campo</v>
      </c>
      <c r="R1759" s="192" t="s">
        <v>27</v>
      </c>
      <c r="S1759" s="191" t="str">
        <f t="shared" si="198"/>
        <v/>
      </c>
      <c r="T1759" s="192" t="str">
        <f t="shared" si="199"/>
        <v>&lt;campo posicao="4"&gt;
&lt;coluna&gt;ECF_FAB&lt;/coluna&gt;
&lt;descricao&gt;Número de série de fabricação do ECF&lt;/descricao&gt;
&lt;tipo&gt;C&lt;/tipo&gt;
&lt;/campo&gt;</v>
      </c>
      <c r="U1759" s="192" t="str">
        <f t="shared" si="197"/>
        <v>&lt;campo posicao="4"&gt;
&lt;coluna&gt;ECF_FAB&lt;/coluna&gt;
&lt;descricao&gt;Número de série de fabricação do ECF&lt;/descricao&gt;
&lt;tipo&gt;C&lt;/tipo&gt;
&lt;/campo&gt;</v>
      </c>
      <c r="V1759" s="192" t="str">
        <f t="shared" si="200"/>
        <v>{"Column5", "ECF_FAB"},</v>
      </c>
      <c r="W1759" s="191" t="str">
        <f>IF(Q1759="Campo","@Campos(posicao = "&amp;K1759&amp;", tipo = '"&amp;R1759&amp;"')@Column(name = """&amp;L1759&amp;""")"&amp;IF(R1759="D","@Temporal(TemporalType.DATE)","")&amp;"private "&amp;VLOOKUP(TEXT(R1759,"@"),Apoio!A:B,2,0)&amp;" "&amp;SUBSTITUTE(LOWER(LEFT(L1759,1))&amp;RIGHT(PROPER(L1759),LEN(L1759)-1),"_","")&amp;";",IF(ISNUMBER(Q1759),IF(R1759="R","@Entity@Table(name = ""reg_"&amp;LOWER(J1759)&amp;""")@XmlRootElement","")&amp;VLOOKUP(J1759,Blocos!D:I,6,0)&amp;Apoio!$E$1&amp;Y1759,""))</f>
        <v>@Campos(posicao = 4, tipo = 'C')@Column(name = "ECF_FAB")private String ecfFab;</v>
      </c>
      <c r="X1759" s="190" t="str">
        <f>IF(ISNUMBER(Q1759),COUNTIF(Blocos!G:G,J1759),"")</f>
        <v/>
      </c>
      <c r="Y1759" s="190" t="str">
        <f>IF(OR(X1759=0,X1759=""),"",VLOOKUP(SUMIFS(Blocos!A:A,Blocos!H:H,'EFD REGISTROS e Campos (2)'!X1759,Blocos!G:G,'EFD REGISTROS e Campos (2)'!J1759),Blocos!A:L,12,0))</f>
        <v/>
      </c>
      <c r="Z1759" s="190" t="str">
        <f>IF(ISNUMBER(Q1760),VLOOKUP(J1759,Blocos!D:G,4,0),"")</f>
        <v/>
      </c>
      <c r="AA1759" s="190" t="str">
        <f>IF(ISNUMBER(Q1759),CONCATENATE("CREATE TABLE ""reg_",LOWER(J1759),""" (""ID"" bigint NOT NULL AUTO_INCREMENT,  ""HASHFILE"" varchar(255) DEFAULT NULL, ""ID_PAI"" bigint NOT NULL,"),IF(Q1759="Campo",CONCATENATE("""",L1759,""" ",VLOOKUP(R1759,Apoio!A:C,3,0)),""))&amp;IF(Z1759="","",CONCATENATE("PRIMARY KEY (""ID""), KEY ""FK_reg_",LOWER(Z1759),"_ID_PAI"" (""ID_PAI""), CONSTRAINT ""FK_reg_",LOWER(Z1759),"_ID_PAI"" FOREIGN KEY (""ID_PAI"") REFERENCES ""reg_",LOWER(Z1759),""" (""ID"")) ENGINE=InnoDB AUTO_INCREMENT=105774 DEFAULT CHARSET=utf8mb4 COLLATE=utf8mb4_0900_ai_ci;"))</f>
        <v>"ECF_FAB" varchar(255) DEFAULT NULL,</v>
      </c>
      <c r="AB1759" s="190" t="str">
        <f t="shared" si="196"/>
        <v>`reg_d350`.`ECF_FAB`,</v>
      </c>
    </row>
    <row r="1760" spans="1:28" ht="14.5" hidden="1" customHeight="1" x14ac:dyDescent="0.3">
      <c r="J1760" s="187" t="str">
        <f t="shared" si="194"/>
        <v>D350</v>
      </c>
      <c r="K1760" s="181">
        <v>5</v>
      </c>
      <c r="L1760" s="289" t="s">
        <v>665</v>
      </c>
      <c r="M1760" s="182" t="s">
        <v>666</v>
      </c>
      <c r="N1760" s="181" t="s">
        <v>32</v>
      </c>
      <c r="O1760" s="181">
        <v>3</v>
      </c>
      <c r="P1760" s="181" t="s">
        <v>28</v>
      </c>
      <c r="Q1760" s="192" t="str">
        <f t="shared" si="195"/>
        <v>Campo</v>
      </c>
      <c r="R1760" s="192" t="s">
        <v>3607</v>
      </c>
      <c r="S1760" s="191" t="str">
        <f t="shared" si="198"/>
        <v/>
      </c>
      <c r="T1760" s="192" t="str">
        <f t="shared" si="199"/>
        <v>&lt;campo posicao="5"&gt;
&lt;coluna&gt;ECF_CX&lt;/coluna&gt;
&lt;descricao&gt;Número do caixa atribuído ao ECF&lt;/descricao&gt;
&lt;tipo&gt;I&lt;/tipo&gt;
&lt;/campo&gt;</v>
      </c>
      <c r="U1760" s="192" t="str">
        <f t="shared" si="197"/>
        <v>&lt;campo posicao="5"&gt;
&lt;coluna&gt;ECF_CX&lt;/coluna&gt;
&lt;descricao&gt;Número do caixa atribuído ao ECF&lt;/descricao&gt;
&lt;tipo&gt;I&lt;/tipo&gt;
&lt;/campo&gt;</v>
      </c>
      <c r="V1760" s="192" t="str">
        <f t="shared" si="200"/>
        <v>{"Column6", "ECF_CX"},</v>
      </c>
      <c r="W1760" s="191" t="str">
        <f>IF(Q1760="Campo","@Campos(posicao = "&amp;K1760&amp;", tipo = '"&amp;R1760&amp;"')@Column(name = """&amp;L1760&amp;""")"&amp;IF(R1760="D","@Temporal(TemporalType.DATE)","")&amp;"private "&amp;VLOOKUP(TEXT(R1760,"@"),Apoio!A:B,2,0)&amp;" "&amp;SUBSTITUTE(LOWER(LEFT(L1760,1))&amp;RIGHT(PROPER(L1760),LEN(L1760)-1),"_","")&amp;";",IF(ISNUMBER(Q1760),IF(R1760="R","@Entity@Table(name = ""reg_"&amp;LOWER(J1760)&amp;""")@XmlRootElement","")&amp;VLOOKUP(J1760,Blocos!D:I,6,0)&amp;Apoio!$E$1&amp;Y1760,""))</f>
        <v>@Campos(posicao = 5, tipo = 'I')@Column(name = "ECF_CX")private int ecfCx;</v>
      </c>
      <c r="X1760" s="190" t="str">
        <f>IF(ISNUMBER(Q1760),COUNTIF(Blocos!G:G,J1760),"")</f>
        <v/>
      </c>
      <c r="Y1760" s="190" t="str">
        <f>IF(OR(X1760=0,X1760=""),"",VLOOKUP(SUMIFS(Blocos!A:A,Blocos!H:H,'EFD REGISTROS e Campos (2)'!X1760,Blocos!G:G,'EFD REGISTROS e Campos (2)'!J1760),Blocos!A:L,12,0))</f>
        <v/>
      </c>
      <c r="Z1760" s="190" t="str">
        <f>IF(ISNUMBER(Q1761),VLOOKUP(J1760,Blocos!D:G,4,0),"")</f>
        <v>D001</v>
      </c>
      <c r="AA1760" s="190" t="str">
        <f>IF(ISNUMBER(Q1760),CONCATENATE("CREATE TABLE ""reg_",LOWER(J1760),""" (""ID"" bigint NOT NULL AUTO_INCREMENT,  ""HASHFILE"" varchar(255) DEFAULT NULL, ""ID_PAI"" bigint NOT NULL,"),IF(Q1760="Campo",CONCATENATE("""",L1760,""" ",VLOOKUP(R1760,Apoio!A:C,3,0)),""))&amp;IF(Z1760="","",CONCATENATE("PRIMARY KEY (""ID""), KEY ""FK_reg_",LOWER(Z1760),"_ID_PAI"" (""ID_PAI""), CONSTRAINT ""FK_reg_",LOWER(Z1760),"_ID_PAI"" FOREIGN KEY (""ID_PAI"") REFERENCES ""reg_",LOWER(Z1760),""" (""ID"")) ENGINE=InnoDB AUTO_INCREMENT=105774 DEFAULT CHARSET=utf8mb4 COLLATE=utf8mb4_0900_ai_ci;"))</f>
        <v>"ECF_CX" int DEFAULT NULL,PRIMARY KEY ("ID"), KEY "FK_reg_d001_ID_PAI" ("ID_PAI"), CONSTRAINT "FK_reg_d001_ID_PAI" FOREIGN KEY ("ID_PAI") REFERENCES "reg_d001" ("ID")) ENGINE=InnoDB AUTO_INCREMENT=105774 DEFAULT CHARSET=utf8mb4 COLLATE=utf8mb4_0900_ai_ci;</v>
      </c>
      <c r="AB1760" s="190" t="str">
        <f t="shared" si="196"/>
        <v>`reg_d350`.`ECF_CX`,FROM `efdicms`.`reg_d350`;"</v>
      </c>
    </row>
    <row r="1761" spans="1:28" ht="14.5" hidden="1" customHeight="1" collapsed="1" x14ac:dyDescent="0.3">
      <c r="A1761" s="180" t="s">
        <v>22</v>
      </c>
      <c r="E1761" s="180" t="s">
        <v>2012</v>
      </c>
      <c r="I1761" s="180" t="s">
        <v>144</v>
      </c>
      <c r="J1761" s="187" t="str">
        <f t="shared" si="194"/>
        <v>D355</v>
      </c>
      <c r="K1761" s="195" t="s">
        <v>2013</v>
      </c>
      <c r="Q1761" s="192">
        <f t="shared" si="195"/>
        <v>3</v>
      </c>
      <c r="S1761" s="191" t="str">
        <f t="shared" si="198"/>
        <v>&lt;/registro&gt;
&lt;registro codigo="D355" perfil="ABC" nivel="3"&gt;</v>
      </c>
      <c r="T1761" s="192" t="str">
        <f t="shared" si="199"/>
        <v/>
      </c>
      <c r="U1761" s="192" t="str">
        <f t="shared" si="197"/>
        <v>&lt;/registro&gt;
&lt;registro codigo="D355" perfil="ABC" nivel="3"&gt;</v>
      </c>
      <c r="V1761" s="192" t="str">
        <f t="shared" si="200"/>
        <v/>
      </c>
      <c r="W1761" s="191" t="str">
        <f>IF(Q1761="Campo","@Campos(posicao = "&amp;K1761&amp;", tipo = '"&amp;R1761&amp;"')@Column(name = """&amp;L1761&amp;""")"&amp;IF(R1761="D","@Temporal(TemporalType.DATE)","")&amp;"private "&amp;VLOOKUP(TEXT(R1761,"@"),Apoio!A:B,2,0)&amp;" "&amp;SUBSTITUTE(LOWER(LEFT(L1761,1))&amp;RIGHT(PROPER(L1761),LEN(L1761)-1),"_","")&amp;";",IF(ISNUMBER(Q1761),IF(R1761="R","@Entity@Table(name = ""reg_"&amp;LOWER(J1761)&amp;""")@XmlRootElement","")&amp;VLOOKUP(J1761,Blocos!D:I,6,0)&amp;Apoio!$E$1&amp;Y1761,""))</f>
        <v>@Registros(nivel = 3) public class RegD355 implements Serializable { private static final long serialVersionUID = 1L; @Id @GeneratedValue(strategy = GenerationType.IDENTITY) @Basic(optional = false) @Column(name = "ID" ) private Long id;@ManyToOne(fetch = FetchType.LAZY) @JoinColumn(name = "ID_PAI", nullable = false) private RegD350 idPai; public RegD350 getIdPai() {return idPai;}public void setIdPai(Object idPai) {this.idPai = (RegD350) idPai;}public RegD355() { } public RegD355(Long id) { this.id = id; } public RegD355(Long id, RegD350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RegD360 regD360;public RegD360 getRegD360() {return regD360;}public void setRegD360(RegD360 regD360) {this.regD360 = regD360;}@OneToMany( cascade = CascadeType.ALL, fetch = FetchType.LAZY, mappedBy = "idPai")private  List&lt;RegD365&gt; regD365;public List&lt;RegD365&gt; getRegD365() {return regD365;}public void setRegD365(List&lt;RegD365&gt; regD365) {this.regD365 = regD365;}@OneToMany( cascade = CascadeType.ALL, fetch = FetchType.LAZY, mappedBy = "idPai")private  List&lt;RegD390&gt; regD390;public List&lt;RegD390&gt; getRegD390() {return regD390;}public void setRegD390(List&lt;RegD390&gt; regD390) {this.regD390 = regD390;}</v>
      </c>
      <c r="X1761" s="190">
        <f>IF(ISNUMBER(Q1761),COUNTIF(Blocos!G:G,J1761),"")</f>
        <v>3</v>
      </c>
      <c r="Y1761" s="190" t="str">
        <f>IF(OR(X1761=0,X1761=""),"",VLOOKUP(SUMIFS(Blocos!A:A,Blocos!H:H,'EFD REGISTROS e Campos (2)'!X1761,Blocos!G:G,'EFD REGISTROS e Campos (2)'!J1761),Blocos!A:L,12,0))</f>
        <v>@OneToOne(optional = true, cascade = CascadeType.ALL, fetch = FetchType.LAZY, mappedBy = "idPai")private  RegD360 regD360;public RegD360 getRegD360() {return regD360;}public void setRegD360(RegD360 regD360) {this.regD360 = regD360;}@OneToMany( cascade = CascadeType.ALL, fetch = FetchType.LAZY, mappedBy = "idPai")private  List&lt;RegD365&gt; regD365;public List&lt;RegD365&gt; getRegD365() {return regD365;}public void setRegD365(List&lt;RegD365&gt; regD365) {this.regD365 = regD365;}@OneToMany( cascade = CascadeType.ALL, fetch = FetchType.LAZY, mappedBy = "idPai")private  List&lt;RegD390&gt; regD390;public List&lt;RegD390&gt; getRegD390() {return regD390;}public void setRegD390(List&lt;RegD390&gt; regD390) {this.regD390 = regD390;}</v>
      </c>
      <c r="Z1761" s="190" t="str">
        <f>IF(ISNUMBER(Q1762),VLOOKUP(J1761,Blocos!D:G,4,0),"")</f>
        <v/>
      </c>
      <c r="AA1761" s="190" t="str">
        <f>IF(ISNUMBER(Q1761),CONCATENATE("CREATE TABLE ""reg_",LOWER(J1761),""" (""ID"" bigint NOT NULL AUTO_INCREMENT,  ""HASHFILE"" varchar(255) DEFAULT NULL, ""ID_PAI"" bigint NOT NULL,"),IF(Q1761="Campo",CONCATENATE("""",L1761,""" ",VLOOKUP(R1761,Apoio!A:C,3,0)),""))&amp;IF(Z1761="","",CONCATENATE("PRIMARY KEY (""ID""), KEY ""FK_reg_",LOWER(Z1761),"_ID_PAI"" (""ID_PAI""), CONSTRAINT ""FK_reg_",LOWER(Z1761),"_ID_PAI"" FOREIGN KEY (""ID_PAI"") REFERENCES ""reg_",LOWER(Z1761),""" (""ID"")) ENGINE=InnoDB AUTO_INCREMENT=105774 DEFAULT CHARSET=utf8mb4 COLLATE=utf8mb4_0900_ai_ci;"))</f>
        <v>CREATE TABLE "reg_d355" ("ID" bigint NOT NULL AUTO_INCREMENT,  "HASHFILE" varchar(255) DEFAULT NULL, "ID_PAI" bigint NOT NULL,</v>
      </c>
      <c r="AB1761" s="190" t="str">
        <f t="shared" si="196"/>
        <v/>
      </c>
    </row>
    <row r="1762" spans="1:28" ht="14.5" hidden="1" customHeight="1" x14ac:dyDescent="0.3">
      <c r="J1762" s="187" t="str">
        <f t="shared" si="194"/>
        <v>D355</v>
      </c>
      <c r="K1762" s="181">
        <v>1</v>
      </c>
      <c r="L1762" s="289" t="s">
        <v>25</v>
      </c>
      <c r="M1762" s="182" t="s">
        <v>2014</v>
      </c>
      <c r="N1762" s="181" t="s">
        <v>27</v>
      </c>
      <c r="O1762" s="181">
        <v>4</v>
      </c>
      <c r="P1762" s="181" t="s">
        <v>28</v>
      </c>
      <c r="Q1762" s="192" t="str">
        <f t="shared" si="195"/>
        <v>Campo</v>
      </c>
      <c r="R1762" s="192" t="s">
        <v>27</v>
      </c>
      <c r="S1762" s="191" t="str">
        <f t="shared" si="198"/>
        <v/>
      </c>
      <c r="T1762" s="192" t="str">
        <f t="shared" si="199"/>
        <v>&lt;campo posicao="1"&gt;
&lt;coluna&gt;REG&lt;/coluna&gt;
&lt;descricao&gt;Texto fixo contendo "D355"&lt;/descricao&gt;
&lt;tipo&gt;C&lt;/tipo&gt;
&lt;/campo&gt;</v>
      </c>
      <c r="U1762" s="192" t="str">
        <f t="shared" si="197"/>
        <v>&lt;campo posicao="1"&gt;
&lt;coluna&gt;REG&lt;/coluna&gt;
&lt;descricao&gt;Texto fixo contendo "D355"&lt;/descricao&gt;
&lt;tipo&gt;C&lt;/tipo&gt;
&lt;/campo&gt;</v>
      </c>
      <c r="V1762" s="192" t="str">
        <f t="shared" si="200"/>
        <v>{"Column2", "REG"},</v>
      </c>
      <c r="W1762" s="191" t="str">
        <f>IF(Q1762="Campo","@Campos(posicao = "&amp;K1762&amp;", tipo = '"&amp;R1762&amp;"')@Column(name = """&amp;L1762&amp;""")"&amp;IF(R1762="D","@Temporal(TemporalType.DATE)","")&amp;"private "&amp;VLOOKUP(TEXT(R1762,"@"),Apoio!A:B,2,0)&amp;" "&amp;SUBSTITUTE(LOWER(LEFT(L1762,1))&amp;RIGHT(PROPER(L1762),LEN(L1762)-1),"_","")&amp;";",IF(ISNUMBER(Q1762),IF(R1762="R","@Entity@Table(name = ""reg_"&amp;LOWER(J1762)&amp;""")@XmlRootElement","")&amp;VLOOKUP(J1762,Blocos!D:I,6,0)&amp;Apoio!$E$1&amp;Y1762,""))</f>
        <v>@Campos(posicao = 1, tipo = 'C')@Column(name = "REG")private String reg;</v>
      </c>
      <c r="X1762" s="190" t="str">
        <f>IF(ISNUMBER(Q1762),COUNTIF(Blocos!G:G,J1762),"")</f>
        <v/>
      </c>
      <c r="Y1762" s="190" t="str">
        <f>IF(OR(X1762=0,X1762=""),"",VLOOKUP(SUMIFS(Blocos!A:A,Blocos!H:H,'EFD REGISTROS e Campos (2)'!X1762,Blocos!G:G,'EFD REGISTROS e Campos (2)'!J1762),Blocos!A:L,12,0))</f>
        <v/>
      </c>
      <c r="Z1762" s="190" t="str">
        <f>IF(ISNUMBER(Q1763),VLOOKUP(J1762,Blocos!D:G,4,0),"")</f>
        <v/>
      </c>
      <c r="AA1762" s="190" t="str">
        <f>IF(ISNUMBER(Q1762),CONCATENATE("CREATE TABLE ""reg_",LOWER(J1762),""" (""ID"" bigint NOT NULL AUTO_INCREMENT,  ""HASHFILE"" varchar(255) DEFAULT NULL, ""ID_PAI"" bigint NOT NULL,"),IF(Q1762="Campo",CONCATENATE("""",L1762,""" ",VLOOKUP(R1762,Apoio!A:C,3,0)),""))&amp;IF(Z1762="","",CONCATENATE("PRIMARY KEY (""ID""), KEY ""FK_reg_",LOWER(Z1762),"_ID_PAI"" (""ID_PAI""), CONSTRAINT ""FK_reg_",LOWER(Z1762),"_ID_PAI"" FOREIGN KEY (""ID_PAI"") REFERENCES ""reg_",LOWER(Z1762),""" (""ID"")) ENGINE=InnoDB AUTO_INCREMENT=105774 DEFAULT CHARSET=utf8mb4 COLLATE=utf8mb4_0900_ai_ci;"))</f>
        <v>"REG" varchar(255) DEFAULT NULL,</v>
      </c>
      <c r="AB1762" s="190" t="str">
        <f t="shared" si="196"/>
        <v>USE `efdicms`;SELECT `reg_d355`.`REG`,</v>
      </c>
    </row>
    <row r="1763" spans="1:28" ht="14.5" hidden="1" customHeight="1" x14ac:dyDescent="0.3">
      <c r="J1763" s="187" t="str">
        <f t="shared" si="194"/>
        <v>D355</v>
      </c>
      <c r="K1763" s="181">
        <v>2</v>
      </c>
      <c r="L1763" s="289" t="s">
        <v>357</v>
      </c>
      <c r="M1763" s="182" t="s">
        <v>1527</v>
      </c>
      <c r="N1763" s="181" t="s">
        <v>32</v>
      </c>
      <c r="O1763" s="181" t="s">
        <v>40</v>
      </c>
      <c r="P1763" s="181" t="s">
        <v>28</v>
      </c>
      <c r="Q1763" s="192" t="str">
        <f t="shared" si="195"/>
        <v>Campo</v>
      </c>
      <c r="R1763" s="192" t="s">
        <v>3605</v>
      </c>
      <c r="S1763" s="191" t="str">
        <f t="shared" si="198"/>
        <v/>
      </c>
      <c r="T1763" s="192" t="str">
        <f t="shared" si="199"/>
        <v>&lt;campo posicao="2"&gt;
&lt;coluna&gt;DT_DOC&lt;/coluna&gt;
&lt;descricao&gt;Data do movimento a que se refere a Redução Z&lt;/descricao&gt;
&lt;tipo&gt;D&lt;/tipo&gt;
&lt;/campo&gt;</v>
      </c>
      <c r="U1763" s="192" t="str">
        <f t="shared" si="197"/>
        <v>&lt;campo posicao="2"&gt;
&lt;coluna&gt;DT_DOC&lt;/coluna&gt;
&lt;descricao&gt;Data do movimento a que se refere a Redução Z&lt;/descricao&gt;
&lt;tipo&gt;D&lt;/tipo&gt;
&lt;/campo&gt;</v>
      </c>
      <c r="V1763" s="192" t="str">
        <f t="shared" si="200"/>
        <v>{"Column3", "DT_DOC"},</v>
      </c>
      <c r="W1763" s="191" t="str">
        <f>IF(Q1763="Campo","@Campos(posicao = "&amp;K1763&amp;", tipo = '"&amp;R1763&amp;"')@Column(name = """&amp;L1763&amp;""")"&amp;IF(R1763="D","@Temporal(TemporalType.DATE)","")&amp;"private "&amp;VLOOKUP(TEXT(R1763,"@"),Apoio!A:B,2,0)&amp;" "&amp;SUBSTITUTE(LOWER(LEFT(L1763,1))&amp;RIGHT(PROPER(L1763),LEN(L1763)-1),"_","")&amp;";",IF(ISNUMBER(Q1763),IF(R1763="R","@Entity@Table(name = ""reg_"&amp;LOWER(J1763)&amp;""")@XmlRootElement","")&amp;VLOOKUP(J1763,Blocos!D:I,6,0)&amp;Apoio!$E$1&amp;Y1763,""))</f>
        <v>@Campos(posicao = 2, tipo = 'D')@Column(name = "DT_DOC")@Temporal(TemporalType.DATE)private Date dtDoc;</v>
      </c>
      <c r="X1763" s="190" t="str">
        <f>IF(ISNUMBER(Q1763),COUNTIF(Blocos!G:G,J1763),"")</f>
        <v/>
      </c>
      <c r="Y1763" s="190" t="str">
        <f>IF(OR(X1763=0,X1763=""),"",VLOOKUP(SUMIFS(Blocos!A:A,Blocos!H:H,'EFD REGISTROS e Campos (2)'!X1763,Blocos!G:G,'EFD REGISTROS e Campos (2)'!J1763),Blocos!A:L,12,0))</f>
        <v/>
      </c>
      <c r="Z1763" s="190" t="str">
        <f>IF(ISNUMBER(Q1764),VLOOKUP(J1763,Blocos!D:G,4,0),"")</f>
        <v/>
      </c>
      <c r="AA1763" s="190" t="str">
        <f>IF(ISNUMBER(Q1763),CONCATENATE("CREATE TABLE ""reg_",LOWER(J1763),""" (""ID"" bigint NOT NULL AUTO_INCREMENT,  ""HASHFILE"" varchar(255) DEFAULT NULL, ""ID_PAI"" bigint NOT NULL,"),IF(Q1763="Campo",CONCATENATE("""",L1763,""" ",VLOOKUP(R1763,Apoio!A:C,3,0)),""))&amp;IF(Z1763="","",CONCATENATE("PRIMARY KEY (""ID""), KEY ""FK_reg_",LOWER(Z1763),"_ID_PAI"" (""ID_PAI""), CONSTRAINT ""FK_reg_",LOWER(Z1763),"_ID_PAI"" FOREIGN KEY (""ID_PAI"") REFERENCES ""reg_",LOWER(Z1763),""" (""ID"")) ENGINE=InnoDB AUTO_INCREMENT=105774 DEFAULT CHARSET=utf8mb4 COLLATE=utf8mb4_0900_ai_ci;"))</f>
        <v>"DT_DOC" date DEFAULT NULL,</v>
      </c>
      <c r="AB1763" s="190" t="str">
        <f t="shared" si="196"/>
        <v>`reg_d355`.`DT_DOC`,</v>
      </c>
    </row>
    <row r="1764" spans="1:28" ht="14.5" hidden="1" customHeight="1" x14ac:dyDescent="0.3">
      <c r="J1764" s="187" t="str">
        <f t="shared" si="194"/>
        <v>D355</v>
      </c>
      <c r="K1764" s="181">
        <v>3</v>
      </c>
      <c r="L1764" s="289" t="s">
        <v>1528</v>
      </c>
      <c r="M1764" s="182" t="s">
        <v>1529</v>
      </c>
      <c r="N1764" s="181" t="s">
        <v>32</v>
      </c>
      <c r="O1764" s="181">
        <v>3</v>
      </c>
      <c r="P1764" s="181" t="s">
        <v>28</v>
      </c>
      <c r="Q1764" s="192" t="str">
        <f t="shared" si="195"/>
        <v>Campo</v>
      </c>
      <c r="R1764" s="192" t="s">
        <v>3607</v>
      </c>
      <c r="S1764" s="191" t="str">
        <f t="shared" si="198"/>
        <v/>
      </c>
      <c r="T1764" s="192" t="str">
        <f t="shared" si="199"/>
        <v>&lt;campo posicao="3"&gt;
&lt;coluna&gt;CRO&lt;/coluna&gt;
&lt;descricao&gt;Posição do Contador de Reinício de Operação&lt;/descricao&gt;
&lt;tipo&gt;I&lt;/tipo&gt;
&lt;/campo&gt;</v>
      </c>
      <c r="U1764" s="192" t="str">
        <f t="shared" si="197"/>
        <v>&lt;campo posicao="3"&gt;
&lt;coluna&gt;CRO&lt;/coluna&gt;
&lt;descricao&gt;Posição do Contador de Reinício de Operação&lt;/descricao&gt;
&lt;tipo&gt;I&lt;/tipo&gt;
&lt;/campo&gt;</v>
      </c>
      <c r="V1764" s="192" t="str">
        <f t="shared" si="200"/>
        <v>{"Column4", "CRO"},</v>
      </c>
      <c r="W1764" s="191" t="str">
        <f>IF(Q1764="Campo","@Campos(posicao = "&amp;K1764&amp;", tipo = '"&amp;R1764&amp;"')@Column(name = """&amp;L1764&amp;""")"&amp;IF(R1764="D","@Temporal(TemporalType.DATE)","")&amp;"private "&amp;VLOOKUP(TEXT(R1764,"@"),Apoio!A:B,2,0)&amp;" "&amp;SUBSTITUTE(LOWER(LEFT(L1764,1))&amp;RIGHT(PROPER(L1764),LEN(L1764)-1),"_","")&amp;";",IF(ISNUMBER(Q1764),IF(R1764="R","@Entity@Table(name = ""reg_"&amp;LOWER(J1764)&amp;""")@XmlRootElement","")&amp;VLOOKUP(J1764,Blocos!D:I,6,0)&amp;Apoio!$E$1&amp;Y1764,""))</f>
        <v>@Campos(posicao = 3, tipo = 'I')@Column(name = "CRO")private int cro;</v>
      </c>
      <c r="X1764" s="190" t="str">
        <f>IF(ISNUMBER(Q1764),COUNTIF(Blocos!G:G,J1764),"")</f>
        <v/>
      </c>
      <c r="Y1764" s="190" t="str">
        <f>IF(OR(X1764=0,X1764=""),"",VLOOKUP(SUMIFS(Blocos!A:A,Blocos!H:H,'EFD REGISTROS e Campos (2)'!X1764,Blocos!G:G,'EFD REGISTROS e Campos (2)'!J1764),Blocos!A:L,12,0))</f>
        <v/>
      </c>
      <c r="Z1764" s="190" t="str">
        <f>IF(ISNUMBER(Q1765),VLOOKUP(J1764,Blocos!D:G,4,0),"")</f>
        <v/>
      </c>
      <c r="AA1764" s="190" t="str">
        <f>IF(ISNUMBER(Q1764),CONCATENATE("CREATE TABLE ""reg_",LOWER(J1764),""" (""ID"" bigint NOT NULL AUTO_INCREMENT,  ""HASHFILE"" varchar(255) DEFAULT NULL, ""ID_PAI"" bigint NOT NULL,"),IF(Q1764="Campo",CONCATENATE("""",L1764,""" ",VLOOKUP(R1764,Apoio!A:C,3,0)),""))&amp;IF(Z1764="","",CONCATENATE("PRIMARY KEY (""ID""), KEY ""FK_reg_",LOWER(Z1764),"_ID_PAI"" (""ID_PAI""), CONSTRAINT ""FK_reg_",LOWER(Z1764),"_ID_PAI"" FOREIGN KEY (""ID_PAI"") REFERENCES ""reg_",LOWER(Z1764),""" (""ID"")) ENGINE=InnoDB AUTO_INCREMENT=105774 DEFAULT CHARSET=utf8mb4 COLLATE=utf8mb4_0900_ai_ci;"))</f>
        <v>"CRO" int DEFAULT NULL,</v>
      </c>
      <c r="AB1764" s="190" t="str">
        <f t="shared" si="196"/>
        <v>`reg_d355`.`CRO`,</v>
      </c>
    </row>
    <row r="1765" spans="1:28" ht="14.5" hidden="1" customHeight="1" x14ac:dyDescent="0.3">
      <c r="J1765" s="187" t="str">
        <f t="shared" si="194"/>
        <v>D355</v>
      </c>
      <c r="K1765" s="181">
        <v>4</v>
      </c>
      <c r="L1765" s="289" t="s">
        <v>1530</v>
      </c>
      <c r="M1765" s="182" t="s">
        <v>1531</v>
      </c>
      <c r="N1765" s="181" t="s">
        <v>32</v>
      </c>
      <c r="O1765" s="181">
        <v>6</v>
      </c>
      <c r="P1765" s="181" t="s">
        <v>28</v>
      </c>
      <c r="Q1765" s="192" t="str">
        <f t="shared" si="195"/>
        <v>Campo</v>
      </c>
      <c r="R1765" s="192" t="s">
        <v>3607</v>
      </c>
      <c r="S1765" s="191" t="str">
        <f t="shared" si="198"/>
        <v/>
      </c>
      <c r="T1765" s="192" t="str">
        <f t="shared" si="199"/>
        <v>&lt;campo posicao="4"&gt;
&lt;coluna&gt;CRZ&lt;/coluna&gt;
&lt;descricao&gt;Posição do Contador de Redução Z&lt;/descricao&gt;
&lt;tipo&gt;I&lt;/tipo&gt;
&lt;/campo&gt;</v>
      </c>
      <c r="U1765" s="192" t="str">
        <f t="shared" si="197"/>
        <v>&lt;campo posicao="4"&gt;
&lt;coluna&gt;CRZ&lt;/coluna&gt;
&lt;descricao&gt;Posição do Contador de Redução Z&lt;/descricao&gt;
&lt;tipo&gt;I&lt;/tipo&gt;
&lt;/campo&gt;</v>
      </c>
      <c r="V1765" s="192" t="str">
        <f t="shared" si="200"/>
        <v>{"Column5", "CRZ"},</v>
      </c>
      <c r="W1765" s="191" t="str">
        <f>IF(Q1765="Campo","@Campos(posicao = "&amp;K1765&amp;", tipo = '"&amp;R1765&amp;"')@Column(name = """&amp;L1765&amp;""")"&amp;IF(R1765="D","@Temporal(TemporalType.DATE)","")&amp;"private "&amp;VLOOKUP(TEXT(R1765,"@"),Apoio!A:B,2,0)&amp;" "&amp;SUBSTITUTE(LOWER(LEFT(L1765,1))&amp;RIGHT(PROPER(L1765),LEN(L1765)-1),"_","")&amp;";",IF(ISNUMBER(Q1765),IF(R1765="R","@Entity@Table(name = ""reg_"&amp;LOWER(J1765)&amp;""")@XmlRootElement","")&amp;VLOOKUP(J1765,Blocos!D:I,6,0)&amp;Apoio!$E$1&amp;Y1765,""))</f>
        <v>@Campos(posicao = 4, tipo = 'I')@Column(name = "CRZ")private int crz;</v>
      </c>
      <c r="X1765" s="190" t="str">
        <f>IF(ISNUMBER(Q1765),COUNTIF(Blocos!G:G,J1765),"")</f>
        <v/>
      </c>
      <c r="Y1765" s="190" t="str">
        <f>IF(OR(X1765=0,X1765=""),"",VLOOKUP(SUMIFS(Blocos!A:A,Blocos!H:H,'EFD REGISTROS e Campos (2)'!X1765,Blocos!G:G,'EFD REGISTROS e Campos (2)'!J1765),Blocos!A:L,12,0))</f>
        <v/>
      </c>
      <c r="Z1765" s="190" t="str">
        <f>IF(ISNUMBER(Q1766),VLOOKUP(J1765,Blocos!D:G,4,0),"")</f>
        <v/>
      </c>
      <c r="AA1765" s="190" t="str">
        <f>IF(ISNUMBER(Q1765),CONCATENATE("CREATE TABLE ""reg_",LOWER(J1765),""" (""ID"" bigint NOT NULL AUTO_INCREMENT,  ""HASHFILE"" varchar(255) DEFAULT NULL, ""ID_PAI"" bigint NOT NULL,"),IF(Q1765="Campo",CONCATENATE("""",L1765,""" ",VLOOKUP(R1765,Apoio!A:C,3,0)),""))&amp;IF(Z1765="","",CONCATENATE("PRIMARY KEY (""ID""), KEY ""FK_reg_",LOWER(Z1765),"_ID_PAI"" (""ID_PAI""), CONSTRAINT ""FK_reg_",LOWER(Z1765),"_ID_PAI"" FOREIGN KEY (""ID_PAI"") REFERENCES ""reg_",LOWER(Z1765),""" (""ID"")) ENGINE=InnoDB AUTO_INCREMENT=105774 DEFAULT CHARSET=utf8mb4 COLLATE=utf8mb4_0900_ai_ci;"))</f>
        <v>"CRZ" int DEFAULT NULL,</v>
      </c>
      <c r="AB1765" s="190" t="str">
        <f t="shared" si="196"/>
        <v>`reg_d355`.`CRZ`,</v>
      </c>
    </row>
    <row r="1766" spans="1:28" ht="14.5" hidden="1" customHeight="1" x14ac:dyDescent="0.3">
      <c r="J1766" s="187" t="str">
        <f t="shared" si="194"/>
        <v>D355</v>
      </c>
      <c r="K1766" s="181">
        <v>5</v>
      </c>
      <c r="L1766" s="289" t="s">
        <v>1532</v>
      </c>
      <c r="M1766" s="182" t="s">
        <v>1533</v>
      </c>
      <c r="N1766" s="181" t="s">
        <v>32</v>
      </c>
      <c r="O1766" s="181">
        <v>9</v>
      </c>
      <c r="P1766" s="181" t="s">
        <v>28</v>
      </c>
      <c r="Q1766" s="192" t="str">
        <f t="shared" si="195"/>
        <v>Campo</v>
      </c>
      <c r="R1766" s="192" t="s">
        <v>3607</v>
      </c>
      <c r="S1766" s="191" t="str">
        <f t="shared" si="198"/>
        <v/>
      </c>
      <c r="T1766" s="192" t="str">
        <f t="shared" si="199"/>
        <v>&lt;campo posicao="5"&gt;
&lt;coluna&gt;NUM_COO_FIN&lt;/coluna&gt;
&lt;descricao&gt;Número do Contador de Ordem de Operação do último documento emitido no dia. (Número do COO na Redução Z)&lt;/descricao&gt;
&lt;tipo&gt;I&lt;/tipo&gt;
&lt;/campo&gt;</v>
      </c>
      <c r="U1766" s="192" t="str">
        <f t="shared" si="197"/>
        <v>&lt;campo posicao="5"&gt;
&lt;coluna&gt;NUM_COO_FIN&lt;/coluna&gt;
&lt;descricao&gt;Número do Contador de Ordem de Operação do último documento emitido no dia. (Número do COO na Redução Z)&lt;/descricao&gt;
&lt;tipo&gt;I&lt;/tipo&gt;
&lt;/campo&gt;</v>
      </c>
      <c r="V1766" s="192" t="str">
        <f t="shared" si="200"/>
        <v>{"Column6", "NUM_COO_FIN"},</v>
      </c>
      <c r="W1766" s="191" t="str">
        <f>IF(Q1766="Campo","@Campos(posicao = "&amp;K1766&amp;", tipo = '"&amp;R1766&amp;"')@Column(name = """&amp;L1766&amp;""")"&amp;IF(R1766="D","@Temporal(TemporalType.DATE)","")&amp;"private "&amp;VLOOKUP(TEXT(R1766,"@"),Apoio!A:B,2,0)&amp;" "&amp;SUBSTITUTE(LOWER(LEFT(L1766,1))&amp;RIGHT(PROPER(L1766),LEN(L1766)-1),"_","")&amp;";",IF(ISNUMBER(Q1766),IF(R1766="R","@Entity@Table(name = ""reg_"&amp;LOWER(J1766)&amp;""")@XmlRootElement","")&amp;VLOOKUP(J1766,Blocos!D:I,6,0)&amp;Apoio!$E$1&amp;Y1766,""))</f>
        <v>@Campos(posicao = 5, tipo = 'I')@Column(name = "NUM_COO_FIN")private int numCooFin;</v>
      </c>
      <c r="X1766" s="190" t="str">
        <f>IF(ISNUMBER(Q1766),COUNTIF(Blocos!G:G,J1766),"")</f>
        <v/>
      </c>
      <c r="Y1766" s="190" t="str">
        <f>IF(OR(X1766=0,X1766=""),"",VLOOKUP(SUMIFS(Blocos!A:A,Blocos!H:H,'EFD REGISTROS e Campos (2)'!X1766,Blocos!G:G,'EFD REGISTROS e Campos (2)'!J1766),Blocos!A:L,12,0))</f>
        <v/>
      </c>
      <c r="Z1766" s="190" t="str">
        <f>IF(ISNUMBER(Q1767),VLOOKUP(J1766,Blocos!D:G,4,0),"")</f>
        <v/>
      </c>
      <c r="AA1766" s="190" t="str">
        <f>IF(ISNUMBER(Q1766),CONCATENATE("CREATE TABLE ""reg_",LOWER(J1766),""" (""ID"" bigint NOT NULL AUTO_INCREMENT,  ""HASHFILE"" varchar(255) DEFAULT NULL, ""ID_PAI"" bigint NOT NULL,"),IF(Q1766="Campo",CONCATENATE("""",L1766,""" ",VLOOKUP(R1766,Apoio!A:C,3,0)),""))&amp;IF(Z1766="","",CONCATENATE("PRIMARY KEY (""ID""), KEY ""FK_reg_",LOWER(Z1766),"_ID_PAI"" (""ID_PAI""), CONSTRAINT ""FK_reg_",LOWER(Z1766),"_ID_PAI"" FOREIGN KEY (""ID_PAI"") REFERENCES ""reg_",LOWER(Z1766),""" (""ID"")) ENGINE=InnoDB AUTO_INCREMENT=105774 DEFAULT CHARSET=utf8mb4 COLLATE=utf8mb4_0900_ai_ci;"))</f>
        <v>"NUM_COO_FIN" int DEFAULT NULL,</v>
      </c>
      <c r="AB1766" s="190" t="str">
        <f t="shared" si="196"/>
        <v>`reg_d355`.`NUM_COO_FIN`,</v>
      </c>
    </row>
    <row r="1767" spans="1:28" ht="14.5" hidden="1" customHeight="1" x14ac:dyDescent="0.3">
      <c r="J1767" s="187" t="str">
        <f t="shared" si="194"/>
        <v>D355</v>
      </c>
      <c r="K1767" s="181">
        <v>6</v>
      </c>
      <c r="L1767" s="289" t="s">
        <v>1534</v>
      </c>
      <c r="M1767" s="182" t="s">
        <v>1535</v>
      </c>
      <c r="N1767" s="181" t="s">
        <v>32</v>
      </c>
      <c r="O1767" s="181" t="s">
        <v>28</v>
      </c>
      <c r="P1767" s="181">
        <v>2</v>
      </c>
      <c r="Q1767" s="192" t="str">
        <f t="shared" si="195"/>
        <v>Campo</v>
      </c>
      <c r="R1767" s="192" t="s">
        <v>3606</v>
      </c>
      <c r="S1767" s="191" t="str">
        <f t="shared" si="198"/>
        <v/>
      </c>
      <c r="T1767" s="192" t="str">
        <f t="shared" si="199"/>
        <v>&lt;campo posicao="6"&gt;
&lt;coluna&gt;GT_FIN&lt;/coluna&gt;
&lt;descricao&gt;Valor do Grande Total final&lt;/descricao&gt;
&lt;tipo&gt;R&lt;/tipo&gt;
&lt;/campo&gt;</v>
      </c>
      <c r="U1767" s="192" t="str">
        <f t="shared" si="197"/>
        <v>&lt;campo posicao="6"&gt;
&lt;coluna&gt;GT_FIN&lt;/coluna&gt;
&lt;descricao&gt;Valor do Grande Total final&lt;/descricao&gt;
&lt;tipo&gt;R&lt;/tipo&gt;
&lt;/campo&gt;</v>
      </c>
      <c r="V1767" s="192" t="str">
        <f t="shared" si="200"/>
        <v>{"Column7", "GT_FIN"},</v>
      </c>
      <c r="W1767" s="191" t="str">
        <f>IF(Q1767="Campo","@Campos(posicao = "&amp;K1767&amp;", tipo = '"&amp;R1767&amp;"')@Column(name = """&amp;L1767&amp;""")"&amp;IF(R1767="D","@Temporal(TemporalType.DATE)","")&amp;"private "&amp;VLOOKUP(TEXT(R1767,"@"),Apoio!A:B,2,0)&amp;" "&amp;SUBSTITUTE(LOWER(LEFT(L1767,1))&amp;RIGHT(PROPER(L1767),LEN(L1767)-1),"_","")&amp;";",IF(ISNUMBER(Q1767),IF(R1767="R","@Entity@Table(name = ""reg_"&amp;LOWER(J1767)&amp;""")@XmlRootElement","")&amp;VLOOKUP(J1767,Blocos!D:I,6,0)&amp;Apoio!$E$1&amp;Y1767,""))</f>
        <v>@Campos(posicao = 6, tipo = 'R')@Column(name = "GT_FIN")private BigDecimal gtFin;</v>
      </c>
      <c r="X1767" s="190" t="str">
        <f>IF(ISNUMBER(Q1767),COUNTIF(Blocos!G:G,J1767),"")</f>
        <v/>
      </c>
      <c r="Y1767" s="190" t="str">
        <f>IF(OR(X1767=0,X1767=""),"",VLOOKUP(SUMIFS(Blocos!A:A,Blocos!H:H,'EFD REGISTROS e Campos (2)'!X1767,Blocos!G:G,'EFD REGISTROS e Campos (2)'!J1767),Blocos!A:L,12,0))</f>
        <v/>
      </c>
      <c r="Z1767" s="190" t="str">
        <f>IF(ISNUMBER(Q1768),VLOOKUP(J1767,Blocos!D:G,4,0),"")</f>
        <v/>
      </c>
      <c r="AA1767" s="190" t="str">
        <f>IF(ISNUMBER(Q1767),CONCATENATE("CREATE TABLE ""reg_",LOWER(J1767),""" (""ID"" bigint NOT NULL AUTO_INCREMENT,  ""HASHFILE"" varchar(255) DEFAULT NULL, ""ID_PAI"" bigint NOT NULL,"),IF(Q1767="Campo",CONCATENATE("""",L1767,""" ",VLOOKUP(R1767,Apoio!A:C,3,0)),""))&amp;IF(Z1767="","",CONCATENATE("PRIMARY KEY (""ID""), KEY ""FK_reg_",LOWER(Z1767),"_ID_PAI"" (""ID_PAI""), CONSTRAINT ""FK_reg_",LOWER(Z1767),"_ID_PAI"" FOREIGN KEY (""ID_PAI"") REFERENCES ""reg_",LOWER(Z1767),""" (""ID"")) ENGINE=InnoDB AUTO_INCREMENT=105774 DEFAULT CHARSET=utf8mb4 COLLATE=utf8mb4_0900_ai_ci;"))</f>
        <v>"GT_FIN" decimal(15,6) DEFAULT NULL,</v>
      </c>
      <c r="AB1767" s="190" t="str">
        <f t="shared" si="196"/>
        <v>`reg_d355`.`GT_FIN`,</v>
      </c>
    </row>
    <row r="1768" spans="1:28" ht="14.5" hidden="1" customHeight="1" x14ac:dyDescent="0.3">
      <c r="J1768" s="187" t="str">
        <f t="shared" si="194"/>
        <v>D355</v>
      </c>
      <c r="K1768" s="181">
        <v>7</v>
      </c>
      <c r="L1768" s="289" t="s">
        <v>1536</v>
      </c>
      <c r="M1768" s="182" t="s">
        <v>1537</v>
      </c>
      <c r="N1768" s="181" t="s">
        <v>32</v>
      </c>
      <c r="O1768" s="181" t="s">
        <v>28</v>
      </c>
      <c r="P1768" s="181">
        <v>2</v>
      </c>
      <c r="Q1768" s="192" t="str">
        <f t="shared" si="195"/>
        <v>Campo</v>
      </c>
      <c r="R1768" s="192" t="s">
        <v>3606</v>
      </c>
      <c r="S1768" s="191" t="str">
        <f t="shared" si="198"/>
        <v/>
      </c>
      <c r="T1768" s="192" t="str">
        <f t="shared" si="199"/>
        <v>&lt;campo posicao="7"&gt;
&lt;coluna&gt;VL_BRT&lt;/coluna&gt;
&lt;descricao&gt;Valor da venda bruta&lt;/descricao&gt;
&lt;tipo&gt;R&lt;/tipo&gt;
&lt;/campo&gt;</v>
      </c>
      <c r="U1768" s="192" t="str">
        <f t="shared" si="197"/>
        <v>&lt;campo posicao="7"&gt;
&lt;coluna&gt;VL_BRT&lt;/coluna&gt;
&lt;descricao&gt;Valor da venda bruta&lt;/descricao&gt;
&lt;tipo&gt;R&lt;/tipo&gt;
&lt;/campo&gt;</v>
      </c>
      <c r="V1768" s="192" t="str">
        <f t="shared" si="200"/>
        <v>{"Column8", "VL_BRT"},</v>
      </c>
      <c r="W1768" s="191" t="str">
        <f>IF(Q1768="Campo","@Campos(posicao = "&amp;K1768&amp;", tipo = '"&amp;R1768&amp;"')@Column(name = """&amp;L1768&amp;""")"&amp;IF(R1768="D","@Temporal(TemporalType.DATE)","")&amp;"private "&amp;VLOOKUP(TEXT(R1768,"@"),Apoio!A:B,2,0)&amp;" "&amp;SUBSTITUTE(LOWER(LEFT(L1768,1))&amp;RIGHT(PROPER(L1768),LEN(L1768)-1),"_","")&amp;";",IF(ISNUMBER(Q1768),IF(R1768="R","@Entity@Table(name = ""reg_"&amp;LOWER(J1768)&amp;""")@XmlRootElement","")&amp;VLOOKUP(J1768,Blocos!D:I,6,0)&amp;Apoio!$E$1&amp;Y1768,""))</f>
        <v>@Campos(posicao = 7, tipo = 'R')@Column(name = "VL_BRT")private BigDecimal vlBrt;</v>
      </c>
      <c r="X1768" s="190" t="str">
        <f>IF(ISNUMBER(Q1768),COUNTIF(Blocos!G:G,J1768),"")</f>
        <v/>
      </c>
      <c r="Y1768" s="190" t="str">
        <f>IF(OR(X1768=0,X1768=""),"",VLOOKUP(SUMIFS(Blocos!A:A,Blocos!H:H,'EFD REGISTROS e Campos (2)'!X1768,Blocos!G:G,'EFD REGISTROS e Campos (2)'!J1768),Blocos!A:L,12,0))</f>
        <v/>
      </c>
      <c r="Z1768" s="190" t="str">
        <f>IF(ISNUMBER(Q1769),VLOOKUP(J1768,Blocos!D:G,4,0),"")</f>
        <v>D350</v>
      </c>
      <c r="AA1768" s="190" t="str">
        <f>IF(ISNUMBER(Q1768),CONCATENATE("CREATE TABLE ""reg_",LOWER(J1768),""" (""ID"" bigint NOT NULL AUTO_INCREMENT,  ""HASHFILE"" varchar(255) DEFAULT NULL, ""ID_PAI"" bigint NOT NULL,"),IF(Q1768="Campo",CONCATENATE("""",L1768,""" ",VLOOKUP(R1768,Apoio!A:C,3,0)),""))&amp;IF(Z1768="","",CONCATENATE("PRIMARY KEY (""ID""), KEY ""FK_reg_",LOWER(Z1768),"_ID_PAI"" (""ID_PAI""), CONSTRAINT ""FK_reg_",LOWER(Z1768),"_ID_PAI"" FOREIGN KEY (""ID_PAI"") REFERENCES ""reg_",LOWER(Z1768),""" (""ID"")) ENGINE=InnoDB AUTO_INCREMENT=105774 DEFAULT CHARSET=utf8mb4 COLLATE=utf8mb4_0900_ai_ci;"))</f>
        <v>"VL_BRT" decimal(15,6) DEFAULT NULL,PRIMARY KEY ("ID"), KEY "FK_reg_d350_ID_PAI" ("ID_PAI"), CONSTRAINT "FK_reg_d350_ID_PAI" FOREIGN KEY ("ID_PAI") REFERENCES "reg_d350" ("ID")) ENGINE=InnoDB AUTO_INCREMENT=105774 DEFAULT CHARSET=utf8mb4 COLLATE=utf8mb4_0900_ai_ci;</v>
      </c>
      <c r="AB1768" s="190" t="str">
        <f t="shared" si="196"/>
        <v>`reg_d355`.`VL_BRT`,FROM `efdicms`.`reg_d355`;"</v>
      </c>
    </row>
    <row r="1769" spans="1:28" ht="14.5" hidden="1" customHeight="1" collapsed="1" x14ac:dyDescent="0.3">
      <c r="A1769" s="180" t="s">
        <v>115</v>
      </c>
      <c r="F1769" s="180" t="s">
        <v>2015</v>
      </c>
      <c r="I1769" s="180" t="s">
        <v>209</v>
      </c>
      <c r="J1769" s="187" t="str">
        <f t="shared" si="194"/>
        <v>D360</v>
      </c>
      <c r="K1769" s="195" t="s">
        <v>2016</v>
      </c>
      <c r="Q1769" s="192">
        <f t="shared" si="195"/>
        <v>4</v>
      </c>
      <c r="S1769" s="191" t="str">
        <f t="shared" si="198"/>
        <v>&lt;/registro&gt;
&lt;registro codigo="D360" perfil="AB" nivel="4"&gt;</v>
      </c>
      <c r="T1769" s="192" t="str">
        <f t="shared" si="199"/>
        <v/>
      </c>
      <c r="U1769" s="192" t="str">
        <f t="shared" si="197"/>
        <v>&lt;/registro&gt;
&lt;registro codigo="D360" perfil="AB" nivel="4"&gt;</v>
      </c>
      <c r="V1769" s="192" t="str">
        <f t="shared" si="200"/>
        <v/>
      </c>
      <c r="W1769" s="191" t="str">
        <f>IF(Q1769="Campo","@Campos(posicao = "&amp;K1769&amp;", tipo = '"&amp;R1769&amp;"')@Column(name = """&amp;L1769&amp;""")"&amp;IF(R1769="D","@Temporal(TemporalType.DATE)","")&amp;"private "&amp;VLOOKUP(TEXT(R1769,"@"),Apoio!A:B,2,0)&amp;" "&amp;SUBSTITUTE(LOWER(LEFT(L1769,1))&amp;RIGHT(PROPER(L1769),LEN(L1769)-1),"_","")&amp;";",IF(ISNUMBER(Q1769),IF(R1769="R","@Entity@Table(name = ""reg_"&amp;LOWER(J1769)&amp;""")@XmlRootElement","")&amp;VLOOKUP(J1769,Blocos!D:I,6,0)&amp;Apoio!$E$1&amp;Y1769,""))</f>
        <v>@Registros(nivel = 4) public class RegD360 implements Serializable { private static final long serialVersionUID = 1L; @Id @GeneratedValue(strategy = GenerationType.IDENTITY) @Basic(optional = false) @Column(name = "ID" ) private Long id;@OneToOne(fetch = FetchType.LAZY) @JoinColumn(name = "ID_PAI", nullable = false) private RegD355 idPai; public RegD355 getIdPai() {return idPai;}public void setIdPai(Object idPai) {this.idPai = (RegD355) idPai;}public RegD360() { } public RegD360(Long id) { this.id = id; } public RegD360(Long id, RegD355 idPai, long linha, String hash) { this.id = id; this.idPai = idPai; this.linha = linha; this.hash = hash; }public Long getId() { return id; } public void setId(Long id) { this.id = id; }@Basic(optional = false)@Column(name = "LINHA")private long linha;@Basic(optional = false)@Column(name = "HASH")private String hash;</v>
      </c>
      <c r="X1769" s="190">
        <f>IF(ISNUMBER(Q1769),COUNTIF(Blocos!G:G,J1769),"")</f>
        <v>0</v>
      </c>
      <c r="Y1769" s="190" t="str">
        <f>IF(OR(X1769=0,X1769=""),"",VLOOKUP(SUMIFS(Blocos!A:A,Blocos!H:H,'EFD REGISTROS e Campos (2)'!X1769,Blocos!G:G,'EFD REGISTROS e Campos (2)'!J1769),Blocos!A:L,12,0))</f>
        <v/>
      </c>
      <c r="Z1769" s="190" t="str">
        <f>IF(ISNUMBER(Q1770),VLOOKUP(J1769,Blocos!D:G,4,0),"")</f>
        <v/>
      </c>
      <c r="AA1769" s="190" t="str">
        <f>IF(ISNUMBER(Q1769),CONCATENATE("CREATE TABLE ""reg_",LOWER(J1769),""" (""ID"" bigint NOT NULL AUTO_INCREMENT,  ""HASHFILE"" varchar(255) DEFAULT NULL, ""ID_PAI"" bigint NOT NULL,"),IF(Q1769="Campo",CONCATENATE("""",L1769,""" ",VLOOKUP(R1769,Apoio!A:C,3,0)),""))&amp;IF(Z1769="","",CONCATENATE("PRIMARY KEY (""ID""), KEY ""FK_reg_",LOWER(Z1769),"_ID_PAI"" (""ID_PAI""), CONSTRAINT ""FK_reg_",LOWER(Z1769),"_ID_PAI"" FOREIGN KEY (""ID_PAI"") REFERENCES ""reg_",LOWER(Z1769),""" (""ID"")) ENGINE=InnoDB AUTO_INCREMENT=105774 DEFAULT CHARSET=utf8mb4 COLLATE=utf8mb4_0900_ai_ci;"))</f>
        <v>CREATE TABLE "reg_d360" ("ID" bigint NOT NULL AUTO_INCREMENT,  "HASHFILE" varchar(255) DEFAULT NULL, "ID_PAI" bigint NOT NULL,</v>
      </c>
      <c r="AB1769" s="190" t="str">
        <f t="shared" si="196"/>
        <v/>
      </c>
    </row>
    <row r="1770" spans="1:28" ht="14.5" hidden="1" customHeight="1" x14ac:dyDescent="0.3">
      <c r="J1770" s="187" t="str">
        <f t="shared" si="194"/>
        <v>D360</v>
      </c>
      <c r="K1770" s="181">
        <v>1</v>
      </c>
      <c r="L1770" s="289" t="s">
        <v>25</v>
      </c>
      <c r="M1770" s="182" t="s">
        <v>2017</v>
      </c>
      <c r="N1770" s="181" t="s">
        <v>27</v>
      </c>
      <c r="O1770" s="181">
        <v>4</v>
      </c>
      <c r="P1770" s="181" t="s">
        <v>28</v>
      </c>
      <c r="Q1770" s="192" t="str">
        <f t="shared" si="195"/>
        <v>Campo</v>
      </c>
      <c r="R1770" s="192" t="s">
        <v>27</v>
      </c>
      <c r="S1770" s="191" t="str">
        <f t="shared" si="198"/>
        <v/>
      </c>
      <c r="T1770" s="192" t="str">
        <f t="shared" si="199"/>
        <v>&lt;campo posicao="1"&gt;
&lt;coluna&gt;REG&lt;/coluna&gt;
&lt;descricao&gt;Texto fixo contendo "D360"&lt;/descricao&gt;
&lt;tipo&gt;C&lt;/tipo&gt;
&lt;/campo&gt;</v>
      </c>
      <c r="U1770" s="192" t="str">
        <f t="shared" si="197"/>
        <v>&lt;campo posicao="1"&gt;
&lt;coluna&gt;REG&lt;/coluna&gt;
&lt;descricao&gt;Texto fixo contendo "D360"&lt;/descricao&gt;
&lt;tipo&gt;C&lt;/tipo&gt;
&lt;/campo&gt;</v>
      </c>
      <c r="V1770" s="192" t="str">
        <f t="shared" si="200"/>
        <v>{"Column2", "REG"},</v>
      </c>
      <c r="W1770" s="191" t="str">
        <f>IF(Q1770="Campo","@Campos(posicao = "&amp;K1770&amp;", tipo = '"&amp;R1770&amp;"')@Column(name = """&amp;L1770&amp;""")"&amp;IF(R1770="D","@Temporal(TemporalType.DATE)","")&amp;"private "&amp;VLOOKUP(TEXT(R1770,"@"),Apoio!A:B,2,0)&amp;" "&amp;SUBSTITUTE(LOWER(LEFT(L1770,1))&amp;RIGHT(PROPER(L1770),LEN(L1770)-1),"_","")&amp;";",IF(ISNUMBER(Q1770),IF(R1770="R","@Entity@Table(name = ""reg_"&amp;LOWER(J1770)&amp;""")@XmlRootElement","")&amp;VLOOKUP(J1770,Blocos!D:I,6,0)&amp;Apoio!$E$1&amp;Y1770,""))</f>
        <v>@Campos(posicao = 1, tipo = 'C')@Column(name = "REG")private String reg;</v>
      </c>
      <c r="X1770" s="190" t="str">
        <f>IF(ISNUMBER(Q1770),COUNTIF(Blocos!G:G,J1770),"")</f>
        <v/>
      </c>
      <c r="Y1770" s="190" t="str">
        <f>IF(OR(X1770=0,X1770=""),"",VLOOKUP(SUMIFS(Blocos!A:A,Blocos!H:H,'EFD REGISTROS e Campos (2)'!X1770,Blocos!G:G,'EFD REGISTROS e Campos (2)'!J1770),Blocos!A:L,12,0))</f>
        <v/>
      </c>
      <c r="Z1770" s="190" t="str">
        <f>IF(ISNUMBER(Q1771),VLOOKUP(J1770,Blocos!D:G,4,0),"")</f>
        <v/>
      </c>
      <c r="AA1770" s="190" t="str">
        <f>IF(ISNUMBER(Q1770),CONCATENATE("CREATE TABLE ""reg_",LOWER(J1770),""" (""ID"" bigint NOT NULL AUTO_INCREMENT,  ""HASHFILE"" varchar(255) DEFAULT NULL, ""ID_PAI"" bigint NOT NULL,"),IF(Q1770="Campo",CONCATENATE("""",L1770,""" ",VLOOKUP(R1770,Apoio!A:C,3,0)),""))&amp;IF(Z1770="","",CONCATENATE("PRIMARY KEY (""ID""), KEY ""FK_reg_",LOWER(Z1770),"_ID_PAI"" (""ID_PAI""), CONSTRAINT ""FK_reg_",LOWER(Z1770),"_ID_PAI"" FOREIGN KEY (""ID_PAI"") REFERENCES ""reg_",LOWER(Z1770),""" (""ID"")) ENGINE=InnoDB AUTO_INCREMENT=105774 DEFAULT CHARSET=utf8mb4 COLLATE=utf8mb4_0900_ai_ci;"))</f>
        <v>"REG" varchar(255) DEFAULT NULL,</v>
      </c>
      <c r="AB1770" s="190" t="str">
        <f t="shared" si="196"/>
        <v>USE `efdicms`;SELECT `reg_d360`.`REG`,</v>
      </c>
    </row>
    <row r="1771" spans="1:28" ht="14.5" hidden="1" customHeight="1" x14ac:dyDescent="0.3">
      <c r="J1771" s="187" t="str">
        <f t="shared" si="194"/>
        <v>D360</v>
      </c>
      <c r="K1771" s="181">
        <v>2</v>
      </c>
      <c r="L1771" s="289" t="s">
        <v>586</v>
      </c>
      <c r="M1771" s="182" t="s">
        <v>587</v>
      </c>
      <c r="N1771" s="181" t="s">
        <v>32</v>
      </c>
      <c r="O1771" s="181" t="s">
        <v>28</v>
      </c>
      <c r="P1771" s="181">
        <v>2</v>
      </c>
      <c r="Q1771" s="192" t="str">
        <f t="shared" si="195"/>
        <v>Campo</v>
      </c>
      <c r="R1771" s="192" t="s">
        <v>3606</v>
      </c>
      <c r="S1771" s="191" t="str">
        <f t="shared" si="198"/>
        <v/>
      </c>
      <c r="T1771" s="192" t="str">
        <f t="shared" si="199"/>
        <v>&lt;campo posicao="2"&gt;
&lt;coluna&gt;VL_PIS&lt;/coluna&gt;
&lt;descricao&gt;Valor total do PIS&lt;/descricao&gt;
&lt;tipo&gt;R&lt;/tipo&gt;
&lt;/campo&gt;</v>
      </c>
      <c r="U1771" s="192" t="str">
        <f t="shared" si="197"/>
        <v>&lt;campo posicao="2"&gt;
&lt;coluna&gt;VL_PIS&lt;/coluna&gt;
&lt;descricao&gt;Valor total do PIS&lt;/descricao&gt;
&lt;tipo&gt;R&lt;/tipo&gt;
&lt;/campo&gt;</v>
      </c>
      <c r="V1771" s="192" t="str">
        <f t="shared" si="200"/>
        <v>{"Column3", "VL_PIS"},</v>
      </c>
      <c r="W1771" s="191" t="str">
        <f>IF(Q1771="Campo","@Campos(posicao = "&amp;K1771&amp;", tipo = '"&amp;R1771&amp;"')@Column(name = """&amp;L1771&amp;""")"&amp;IF(R1771="D","@Temporal(TemporalType.DATE)","")&amp;"private "&amp;VLOOKUP(TEXT(R1771,"@"),Apoio!A:B,2,0)&amp;" "&amp;SUBSTITUTE(LOWER(LEFT(L1771,1))&amp;RIGHT(PROPER(L1771),LEN(L1771)-1),"_","")&amp;";",IF(ISNUMBER(Q1771),IF(R1771="R","@Entity@Table(name = ""reg_"&amp;LOWER(J1771)&amp;""")@XmlRootElement","")&amp;VLOOKUP(J1771,Blocos!D:I,6,0)&amp;Apoio!$E$1&amp;Y1771,""))</f>
        <v>@Campos(posicao = 2, tipo = 'R')@Column(name = "VL_PIS")private BigDecimal vlPis;</v>
      </c>
      <c r="X1771" s="190" t="str">
        <f>IF(ISNUMBER(Q1771),COUNTIF(Blocos!G:G,J1771),"")</f>
        <v/>
      </c>
      <c r="Y1771" s="190" t="str">
        <f>IF(OR(X1771=0,X1771=""),"",VLOOKUP(SUMIFS(Blocos!A:A,Blocos!H:H,'EFD REGISTROS e Campos (2)'!X1771,Blocos!G:G,'EFD REGISTROS e Campos (2)'!J1771),Blocos!A:L,12,0))</f>
        <v/>
      </c>
      <c r="Z1771" s="190" t="str">
        <f>IF(ISNUMBER(Q1772),VLOOKUP(J1771,Blocos!D:G,4,0),"")</f>
        <v/>
      </c>
      <c r="AA1771" s="190" t="str">
        <f>IF(ISNUMBER(Q1771),CONCATENATE("CREATE TABLE ""reg_",LOWER(J1771),""" (""ID"" bigint NOT NULL AUTO_INCREMENT,  ""HASHFILE"" varchar(255) DEFAULT NULL, ""ID_PAI"" bigint NOT NULL,"),IF(Q1771="Campo",CONCATENATE("""",L1771,""" ",VLOOKUP(R1771,Apoio!A:C,3,0)),""))&amp;IF(Z1771="","",CONCATENATE("PRIMARY KEY (""ID""), KEY ""FK_reg_",LOWER(Z1771),"_ID_PAI"" (""ID_PAI""), CONSTRAINT ""FK_reg_",LOWER(Z1771),"_ID_PAI"" FOREIGN KEY (""ID_PAI"") REFERENCES ""reg_",LOWER(Z1771),""" (""ID"")) ENGINE=InnoDB AUTO_INCREMENT=105774 DEFAULT CHARSET=utf8mb4 COLLATE=utf8mb4_0900_ai_ci;"))</f>
        <v>"VL_PIS" decimal(15,6) DEFAULT NULL,</v>
      </c>
      <c r="AB1771" s="190" t="str">
        <f t="shared" si="196"/>
        <v>`reg_d360`.`VL_PIS`,</v>
      </c>
    </row>
    <row r="1772" spans="1:28" ht="14.5" hidden="1" customHeight="1" x14ac:dyDescent="0.3">
      <c r="J1772" s="187" t="str">
        <f t="shared" si="194"/>
        <v>D360</v>
      </c>
      <c r="K1772" s="181">
        <v>3</v>
      </c>
      <c r="L1772" s="289" t="s">
        <v>588</v>
      </c>
      <c r="M1772" s="182" t="s">
        <v>589</v>
      </c>
      <c r="N1772" s="181" t="s">
        <v>32</v>
      </c>
      <c r="O1772" s="181" t="s">
        <v>28</v>
      </c>
      <c r="P1772" s="181">
        <v>2</v>
      </c>
      <c r="Q1772" s="192" t="str">
        <f t="shared" si="195"/>
        <v>Campo</v>
      </c>
      <c r="R1772" s="192" t="s">
        <v>3606</v>
      </c>
      <c r="S1772" s="191" t="str">
        <f t="shared" si="198"/>
        <v/>
      </c>
      <c r="T1772" s="192" t="str">
        <f t="shared" si="199"/>
        <v>&lt;campo posicao="3"&gt;
&lt;coluna&gt;VL_COFINS&lt;/coluna&gt;
&lt;descricao&gt;Valor total da COFINS&lt;/descricao&gt;
&lt;tipo&gt;R&lt;/tipo&gt;
&lt;/campo&gt;</v>
      </c>
      <c r="U1772" s="192" t="str">
        <f t="shared" si="197"/>
        <v>&lt;campo posicao="3"&gt;
&lt;coluna&gt;VL_COFINS&lt;/coluna&gt;
&lt;descricao&gt;Valor total da COFINS&lt;/descricao&gt;
&lt;tipo&gt;R&lt;/tipo&gt;
&lt;/campo&gt;</v>
      </c>
      <c r="V1772" s="192" t="str">
        <f t="shared" si="200"/>
        <v>{"Column4", "VL_COFINS"},</v>
      </c>
      <c r="W1772" s="191" t="str">
        <f>IF(Q1772="Campo","@Campos(posicao = "&amp;K1772&amp;", tipo = '"&amp;R1772&amp;"')@Column(name = """&amp;L1772&amp;""")"&amp;IF(R1772="D","@Temporal(TemporalType.DATE)","")&amp;"private "&amp;VLOOKUP(TEXT(R1772,"@"),Apoio!A:B,2,0)&amp;" "&amp;SUBSTITUTE(LOWER(LEFT(L1772,1))&amp;RIGHT(PROPER(L1772),LEN(L1772)-1),"_","")&amp;";",IF(ISNUMBER(Q1772),IF(R1772="R","@Entity@Table(name = ""reg_"&amp;LOWER(J1772)&amp;""")@XmlRootElement","")&amp;VLOOKUP(J1772,Blocos!D:I,6,0)&amp;Apoio!$E$1&amp;Y1772,""))</f>
        <v>@Campos(posicao = 3, tipo = 'R')@Column(name = "VL_COFINS")private BigDecimal vlCofins;</v>
      </c>
      <c r="X1772" s="190" t="str">
        <f>IF(ISNUMBER(Q1772),COUNTIF(Blocos!G:G,J1772),"")</f>
        <v/>
      </c>
      <c r="Y1772" s="190" t="str">
        <f>IF(OR(X1772=0,X1772=""),"",VLOOKUP(SUMIFS(Blocos!A:A,Blocos!H:H,'EFD REGISTROS e Campos (2)'!X1772,Blocos!G:G,'EFD REGISTROS e Campos (2)'!J1772),Blocos!A:L,12,0))</f>
        <v/>
      </c>
      <c r="Z1772" s="190" t="str">
        <f>IF(ISNUMBER(Q1773),VLOOKUP(J1772,Blocos!D:G,4,0),"")</f>
        <v>D355</v>
      </c>
      <c r="AA1772" s="190" t="str">
        <f>IF(ISNUMBER(Q1772),CONCATENATE("CREATE TABLE ""reg_",LOWER(J1772),""" (""ID"" bigint NOT NULL AUTO_INCREMENT,  ""HASHFILE"" varchar(255) DEFAULT NULL, ""ID_PAI"" bigint NOT NULL,"),IF(Q1772="Campo",CONCATENATE("""",L1772,""" ",VLOOKUP(R1772,Apoio!A:C,3,0)),""))&amp;IF(Z1772="","",CONCATENATE("PRIMARY KEY (""ID""), KEY ""FK_reg_",LOWER(Z1772),"_ID_PAI"" (""ID_PAI""), CONSTRAINT ""FK_reg_",LOWER(Z1772),"_ID_PAI"" FOREIGN KEY (""ID_PAI"") REFERENCES ""reg_",LOWER(Z1772),""" (""ID"")) ENGINE=InnoDB AUTO_INCREMENT=105774 DEFAULT CHARSET=utf8mb4 COLLATE=utf8mb4_0900_ai_ci;"))</f>
        <v>"VL_COFINS" decimal(15,6) DEFAULT NULL,PRIMARY KEY ("ID"), KEY "FK_reg_d355_ID_PAI" ("ID_PAI"), CONSTRAINT "FK_reg_d355_ID_PAI" FOREIGN KEY ("ID_PAI") REFERENCES "reg_d355" ("ID")) ENGINE=InnoDB AUTO_INCREMENT=105774 DEFAULT CHARSET=utf8mb4 COLLATE=utf8mb4_0900_ai_ci;</v>
      </c>
      <c r="AB1772" s="190" t="str">
        <f t="shared" si="196"/>
        <v>`reg_d360`.`VL_COFINS`,FROM `efdicms`.`reg_d360`;"</v>
      </c>
    </row>
    <row r="1773" spans="1:28" ht="14.5" hidden="1" customHeight="1" collapsed="1" x14ac:dyDescent="0.3">
      <c r="A1773" s="180" t="s">
        <v>22</v>
      </c>
      <c r="F1773" s="180" t="s">
        <v>2018</v>
      </c>
      <c r="I1773" s="180" t="s">
        <v>144</v>
      </c>
      <c r="J1773" s="187" t="str">
        <f t="shared" si="194"/>
        <v>D365</v>
      </c>
      <c r="K1773" s="195" t="s">
        <v>2019</v>
      </c>
      <c r="Q1773" s="192">
        <f t="shared" si="195"/>
        <v>4</v>
      </c>
      <c r="S1773" s="191" t="str">
        <f t="shared" si="198"/>
        <v>&lt;/registro&gt;
&lt;registro codigo="D365" perfil="ABC" nivel="4"&gt;</v>
      </c>
      <c r="T1773" s="192" t="str">
        <f t="shared" si="199"/>
        <v/>
      </c>
      <c r="U1773" s="192" t="str">
        <f t="shared" si="197"/>
        <v>&lt;/registro&gt;
&lt;registro codigo="D365" perfil="ABC" nivel="4"&gt;</v>
      </c>
      <c r="V1773" s="192" t="str">
        <f t="shared" si="200"/>
        <v/>
      </c>
      <c r="W1773" s="191" t="str">
        <f>IF(Q1773="Campo","@Campos(posicao = "&amp;K1773&amp;", tipo = '"&amp;R1773&amp;"')@Column(name = """&amp;L1773&amp;""")"&amp;IF(R1773="D","@Temporal(TemporalType.DATE)","")&amp;"private "&amp;VLOOKUP(TEXT(R1773,"@"),Apoio!A:B,2,0)&amp;" "&amp;SUBSTITUTE(LOWER(LEFT(L1773,1))&amp;RIGHT(PROPER(L1773),LEN(L1773)-1),"_","")&amp;";",IF(ISNUMBER(Q1773),IF(R1773="R","@Entity@Table(name = ""reg_"&amp;LOWER(J1773)&amp;""")@XmlRootElement","")&amp;VLOOKUP(J1773,Blocos!D:I,6,0)&amp;Apoio!$E$1&amp;Y1773,""))</f>
        <v>@Registros(nivel = 4) public class RegD365 implements Serializable { private static final long serialVersionUID = 1L; @Id @GeneratedValue(strategy = GenerationType.IDENTITY) @Basic(optional = false) @Column(name = "ID" ) private Long id;@ManyToOne(fetch = FetchType.LAZY) @JoinColumn(name = "ID_PAI", nullable = false) private RegD355 idPai; public RegD355 getIdPai() {return idPai;}public void setIdPai(Object idPai) {this.idPai = (RegD355) idPai;}public RegD365() { } public RegD365(Long id) { this.id = id; } public RegD365(Long id, RegD355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List&lt;RegD370&gt; regD370;public List&lt;RegD370&gt; getRegD370() {return regD370;}public void setRegD370(List&lt;RegD370&gt; regD370) {this.regD370 = regD370;}</v>
      </c>
      <c r="X1773" s="190">
        <f>IF(ISNUMBER(Q1773),COUNTIF(Blocos!G:G,J1773),"")</f>
        <v>1</v>
      </c>
      <c r="Y1773" s="190" t="str">
        <f>IF(OR(X1773=0,X1773=""),"",VLOOKUP(SUMIFS(Blocos!A:A,Blocos!H:H,'EFD REGISTROS e Campos (2)'!X1773,Blocos!G:G,'EFD REGISTROS e Campos (2)'!J1773),Blocos!A:L,12,0))</f>
        <v>@OneToMany( cascade = CascadeType.ALL, fetch = FetchType.LAZY, mappedBy = "idPai")private  List&lt;RegD370&gt; regD370;public List&lt;RegD370&gt; getRegD370() {return regD370;}public void setRegD370(List&lt;RegD370&gt; regD370) {this.regD370 = regD370;}</v>
      </c>
      <c r="Z1773" s="190" t="str">
        <f>IF(ISNUMBER(Q1774),VLOOKUP(J1773,Blocos!D:G,4,0),"")</f>
        <v/>
      </c>
      <c r="AA1773" s="190" t="str">
        <f>IF(ISNUMBER(Q1773),CONCATENATE("CREATE TABLE ""reg_",LOWER(J1773),""" (""ID"" bigint NOT NULL AUTO_INCREMENT,  ""HASHFILE"" varchar(255) DEFAULT NULL, ""ID_PAI"" bigint NOT NULL,"),IF(Q1773="Campo",CONCATENATE("""",L1773,""" ",VLOOKUP(R1773,Apoio!A:C,3,0)),""))&amp;IF(Z1773="","",CONCATENATE("PRIMARY KEY (""ID""), KEY ""FK_reg_",LOWER(Z1773),"_ID_PAI"" (""ID_PAI""), CONSTRAINT ""FK_reg_",LOWER(Z1773),"_ID_PAI"" FOREIGN KEY (""ID_PAI"") REFERENCES ""reg_",LOWER(Z1773),""" (""ID"")) ENGINE=InnoDB AUTO_INCREMENT=105774 DEFAULT CHARSET=utf8mb4 COLLATE=utf8mb4_0900_ai_ci;"))</f>
        <v>CREATE TABLE "reg_d365" ("ID" bigint NOT NULL AUTO_INCREMENT,  "HASHFILE" varchar(255) DEFAULT NULL, "ID_PAI" bigint NOT NULL,</v>
      </c>
      <c r="AB1773" s="190" t="str">
        <f t="shared" si="196"/>
        <v/>
      </c>
    </row>
    <row r="1774" spans="1:28" ht="14.5" hidden="1" customHeight="1" x14ac:dyDescent="0.3">
      <c r="J1774" s="187" t="str">
        <f t="shared" si="194"/>
        <v>D365</v>
      </c>
      <c r="K1774" s="181">
        <v>1</v>
      </c>
      <c r="L1774" s="289" t="s">
        <v>25</v>
      </c>
      <c r="M1774" s="182" t="s">
        <v>2020</v>
      </c>
      <c r="N1774" s="181" t="s">
        <v>27</v>
      </c>
      <c r="O1774" s="181">
        <v>4</v>
      </c>
      <c r="P1774" s="181" t="s">
        <v>28</v>
      </c>
      <c r="Q1774" s="192" t="str">
        <f t="shared" si="195"/>
        <v>Campo</v>
      </c>
      <c r="R1774" s="192" t="s">
        <v>27</v>
      </c>
      <c r="S1774" s="191" t="str">
        <f t="shared" si="198"/>
        <v/>
      </c>
      <c r="T1774" s="192" t="str">
        <f t="shared" si="199"/>
        <v>&lt;campo posicao="1"&gt;
&lt;coluna&gt;REG&lt;/coluna&gt;
&lt;descricao&gt;Texto fixo contendo "D365"&lt;/descricao&gt;
&lt;tipo&gt;C&lt;/tipo&gt;
&lt;/campo&gt;</v>
      </c>
      <c r="U1774" s="192" t="str">
        <f t="shared" si="197"/>
        <v>&lt;campo posicao="1"&gt;
&lt;coluna&gt;REG&lt;/coluna&gt;
&lt;descricao&gt;Texto fixo contendo "D365"&lt;/descricao&gt;
&lt;tipo&gt;C&lt;/tipo&gt;
&lt;/campo&gt;</v>
      </c>
      <c r="V1774" s="192" t="str">
        <f t="shared" si="200"/>
        <v>{"Column2", "REG"},</v>
      </c>
      <c r="W1774" s="191" t="str">
        <f>IF(Q1774="Campo","@Campos(posicao = "&amp;K1774&amp;", tipo = '"&amp;R1774&amp;"')@Column(name = """&amp;L1774&amp;""")"&amp;IF(R1774="D","@Temporal(TemporalType.DATE)","")&amp;"private "&amp;VLOOKUP(TEXT(R1774,"@"),Apoio!A:B,2,0)&amp;" "&amp;SUBSTITUTE(LOWER(LEFT(L1774,1))&amp;RIGHT(PROPER(L1774),LEN(L1774)-1),"_","")&amp;";",IF(ISNUMBER(Q1774),IF(R1774="R","@Entity@Table(name = ""reg_"&amp;LOWER(J1774)&amp;""")@XmlRootElement","")&amp;VLOOKUP(J1774,Blocos!D:I,6,0)&amp;Apoio!$E$1&amp;Y1774,""))</f>
        <v>@Campos(posicao = 1, tipo = 'C')@Column(name = "REG")private String reg;</v>
      </c>
      <c r="X1774" s="190" t="str">
        <f>IF(ISNUMBER(Q1774),COUNTIF(Blocos!G:G,J1774),"")</f>
        <v/>
      </c>
      <c r="Y1774" s="190" t="str">
        <f>IF(OR(X1774=0,X1774=""),"",VLOOKUP(SUMIFS(Blocos!A:A,Blocos!H:H,'EFD REGISTROS e Campos (2)'!X1774,Blocos!G:G,'EFD REGISTROS e Campos (2)'!J1774),Blocos!A:L,12,0))</f>
        <v/>
      </c>
      <c r="Z1774" s="190" t="str">
        <f>IF(ISNUMBER(Q1775),VLOOKUP(J1774,Blocos!D:G,4,0),"")</f>
        <v/>
      </c>
      <c r="AA1774" s="190" t="str">
        <f>IF(ISNUMBER(Q1774),CONCATENATE("CREATE TABLE ""reg_",LOWER(J1774),""" (""ID"" bigint NOT NULL AUTO_INCREMENT,  ""HASHFILE"" varchar(255) DEFAULT NULL, ""ID_PAI"" bigint NOT NULL,"),IF(Q1774="Campo",CONCATENATE("""",L1774,""" ",VLOOKUP(R1774,Apoio!A:C,3,0)),""))&amp;IF(Z1774="","",CONCATENATE("PRIMARY KEY (""ID""), KEY ""FK_reg_",LOWER(Z1774),"_ID_PAI"" (""ID_PAI""), CONSTRAINT ""FK_reg_",LOWER(Z1774),"_ID_PAI"" FOREIGN KEY (""ID_PAI"") REFERENCES ""reg_",LOWER(Z1774),""" (""ID"")) ENGINE=InnoDB AUTO_INCREMENT=105774 DEFAULT CHARSET=utf8mb4 COLLATE=utf8mb4_0900_ai_ci;"))</f>
        <v>"REG" varchar(255) DEFAULT NULL,</v>
      </c>
      <c r="AB1774" s="190" t="str">
        <f t="shared" si="196"/>
        <v>USE `efdicms`;SELECT `reg_d365`.`REG`,</v>
      </c>
    </row>
    <row r="1775" spans="1:28" ht="14.5" hidden="1" customHeight="1" x14ac:dyDescent="0.3">
      <c r="J1775" s="187" t="str">
        <f t="shared" si="194"/>
        <v>D365</v>
      </c>
      <c r="K1775" s="181">
        <v>2</v>
      </c>
      <c r="L1775" s="289" t="s">
        <v>1544</v>
      </c>
      <c r="M1775" s="182" t="s">
        <v>1545</v>
      </c>
      <c r="N1775" s="181" t="s">
        <v>27</v>
      </c>
      <c r="O1775" s="181">
        <v>7</v>
      </c>
      <c r="P1775" s="181" t="s">
        <v>28</v>
      </c>
      <c r="Q1775" s="192" t="str">
        <f t="shared" si="195"/>
        <v>Campo</v>
      </c>
      <c r="R1775" s="192" t="s">
        <v>27</v>
      </c>
      <c r="S1775" s="191" t="str">
        <f t="shared" si="198"/>
        <v/>
      </c>
      <c r="T1775" s="192" t="str">
        <f t="shared" si="199"/>
        <v>&lt;campo posicao="2"&gt;
&lt;coluna&gt;COD_TOT_PAR&lt;/coluna&gt;
&lt;descricao&gt;Código do totalizador, conforme Tabela 4.4.6&lt;/descricao&gt;
&lt;tipo&gt;C&lt;/tipo&gt;
&lt;/campo&gt;</v>
      </c>
      <c r="U1775" s="192" t="str">
        <f t="shared" si="197"/>
        <v>&lt;campo posicao="2"&gt;
&lt;coluna&gt;COD_TOT_PAR&lt;/coluna&gt;
&lt;descricao&gt;Código do totalizador, conforme Tabela 4.4.6&lt;/descricao&gt;
&lt;tipo&gt;C&lt;/tipo&gt;
&lt;/campo&gt;</v>
      </c>
      <c r="V1775" s="192" t="str">
        <f t="shared" si="200"/>
        <v>{"Column3", "COD_TOT_PAR"},</v>
      </c>
      <c r="W1775" s="191" t="str">
        <f>IF(Q1775="Campo","@Campos(posicao = "&amp;K1775&amp;", tipo = '"&amp;R1775&amp;"')@Column(name = """&amp;L1775&amp;""")"&amp;IF(R1775="D","@Temporal(TemporalType.DATE)","")&amp;"private "&amp;VLOOKUP(TEXT(R1775,"@"),Apoio!A:B,2,0)&amp;" "&amp;SUBSTITUTE(LOWER(LEFT(L1775,1))&amp;RIGHT(PROPER(L1775),LEN(L1775)-1),"_","")&amp;";",IF(ISNUMBER(Q1775),IF(R1775="R","@Entity@Table(name = ""reg_"&amp;LOWER(J1775)&amp;""")@XmlRootElement","")&amp;VLOOKUP(J1775,Blocos!D:I,6,0)&amp;Apoio!$E$1&amp;Y1775,""))</f>
        <v>@Campos(posicao = 2, tipo = 'C')@Column(name = "COD_TOT_PAR")private String codTotPar;</v>
      </c>
      <c r="X1775" s="190" t="str">
        <f>IF(ISNUMBER(Q1775),COUNTIF(Blocos!G:G,J1775),"")</f>
        <v/>
      </c>
      <c r="Y1775" s="190" t="str">
        <f>IF(OR(X1775=0,X1775=""),"",VLOOKUP(SUMIFS(Blocos!A:A,Blocos!H:H,'EFD REGISTROS e Campos (2)'!X1775,Blocos!G:G,'EFD REGISTROS e Campos (2)'!J1775),Blocos!A:L,12,0))</f>
        <v/>
      </c>
      <c r="Z1775" s="190" t="str">
        <f>IF(ISNUMBER(Q1776),VLOOKUP(J1775,Blocos!D:G,4,0),"")</f>
        <v/>
      </c>
      <c r="AA1775" s="190" t="str">
        <f>IF(ISNUMBER(Q1775),CONCATENATE("CREATE TABLE ""reg_",LOWER(J1775),""" (""ID"" bigint NOT NULL AUTO_INCREMENT,  ""HASHFILE"" varchar(255) DEFAULT NULL, ""ID_PAI"" bigint NOT NULL,"),IF(Q1775="Campo",CONCATENATE("""",L1775,""" ",VLOOKUP(R1775,Apoio!A:C,3,0)),""))&amp;IF(Z1775="","",CONCATENATE("PRIMARY KEY (""ID""), KEY ""FK_reg_",LOWER(Z1775),"_ID_PAI"" (""ID_PAI""), CONSTRAINT ""FK_reg_",LOWER(Z1775),"_ID_PAI"" FOREIGN KEY (""ID_PAI"") REFERENCES ""reg_",LOWER(Z1775),""" (""ID"")) ENGINE=InnoDB AUTO_INCREMENT=105774 DEFAULT CHARSET=utf8mb4 COLLATE=utf8mb4_0900_ai_ci;"))</f>
        <v>"COD_TOT_PAR" varchar(255) DEFAULT NULL,</v>
      </c>
      <c r="AB1775" s="190" t="str">
        <f t="shared" si="196"/>
        <v>`reg_d365`.`COD_TOT_PAR`,</v>
      </c>
    </row>
    <row r="1776" spans="1:28" ht="14.5" hidden="1" customHeight="1" x14ac:dyDescent="0.3">
      <c r="J1776" s="187" t="str">
        <f t="shared" si="194"/>
        <v>D365</v>
      </c>
      <c r="K1776" s="181">
        <v>3</v>
      </c>
      <c r="L1776" s="289" t="s">
        <v>1546</v>
      </c>
      <c r="M1776" s="182" t="s">
        <v>1547</v>
      </c>
      <c r="N1776" s="181" t="s">
        <v>32</v>
      </c>
      <c r="O1776" s="181" t="s">
        <v>28</v>
      </c>
      <c r="P1776" s="181">
        <v>2</v>
      </c>
      <c r="Q1776" s="192" t="str">
        <f t="shared" si="195"/>
        <v>Campo</v>
      </c>
      <c r="R1776" s="192" t="s">
        <v>3606</v>
      </c>
      <c r="S1776" s="191" t="str">
        <f t="shared" si="198"/>
        <v/>
      </c>
      <c r="T1776" s="192" t="str">
        <f t="shared" si="199"/>
        <v>&lt;campo posicao="3"&gt;
&lt;coluna&gt;VLR_ACUM_TOT&lt;/coluna&gt;
&lt;descricao&gt;Valor acumulado no totalizador, relativo à respectiva Redução Z.&lt;/descricao&gt;
&lt;tipo&gt;R&lt;/tipo&gt;
&lt;/campo&gt;</v>
      </c>
      <c r="U1776" s="192" t="str">
        <f t="shared" si="197"/>
        <v>&lt;campo posicao="3"&gt;
&lt;coluna&gt;VLR_ACUM_TOT&lt;/coluna&gt;
&lt;descricao&gt;Valor acumulado no totalizador, relativo à respectiva Redução Z.&lt;/descricao&gt;
&lt;tipo&gt;R&lt;/tipo&gt;
&lt;/campo&gt;</v>
      </c>
      <c r="V1776" s="192" t="str">
        <f t="shared" si="200"/>
        <v>{"Column4", "VLR_ACUM_TOT"},</v>
      </c>
      <c r="W1776" s="191" t="str">
        <f>IF(Q1776="Campo","@Campos(posicao = "&amp;K1776&amp;", tipo = '"&amp;R1776&amp;"')@Column(name = """&amp;L1776&amp;""")"&amp;IF(R1776="D","@Temporal(TemporalType.DATE)","")&amp;"private "&amp;VLOOKUP(TEXT(R1776,"@"),Apoio!A:B,2,0)&amp;" "&amp;SUBSTITUTE(LOWER(LEFT(L1776,1))&amp;RIGHT(PROPER(L1776),LEN(L1776)-1),"_","")&amp;";",IF(ISNUMBER(Q1776),IF(R1776="R","@Entity@Table(name = ""reg_"&amp;LOWER(J1776)&amp;""")@XmlRootElement","")&amp;VLOOKUP(J1776,Blocos!D:I,6,0)&amp;Apoio!$E$1&amp;Y1776,""))</f>
        <v>@Campos(posicao = 3, tipo = 'R')@Column(name = "VLR_ACUM_TOT")private BigDecimal vlrAcumTot;</v>
      </c>
      <c r="X1776" s="190" t="str">
        <f>IF(ISNUMBER(Q1776),COUNTIF(Blocos!G:G,J1776),"")</f>
        <v/>
      </c>
      <c r="Y1776" s="190" t="str">
        <f>IF(OR(X1776=0,X1776=""),"",VLOOKUP(SUMIFS(Blocos!A:A,Blocos!H:H,'EFD REGISTROS e Campos (2)'!X1776,Blocos!G:G,'EFD REGISTROS e Campos (2)'!J1776),Blocos!A:L,12,0))</f>
        <v/>
      </c>
      <c r="Z1776" s="190" t="str">
        <f>IF(ISNUMBER(Q1777),VLOOKUP(J1776,Blocos!D:G,4,0),"")</f>
        <v/>
      </c>
      <c r="AA1776" s="190" t="str">
        <f>IF(ISNUMBER(Q1776),CONCATENATE("CREATE TABLE ""reg_",LOWER(J1776),""" (""ID"" bigint NOT NULL AUTO_INCREMENT,  ""HASHFILE"" varchar(255) DEFAULT NULL, ""ID_PAI"" bigint NOT NULL,"),IF(Q1776="Campo",CONCATENATE("""",L1776,""" ",VLOOKUP(R1776,Apoio!A:C,3,0)),""))&amp;IF(Z1776="","",CONCATENATE("PRIMARY KEY (""ID""), KEY ""FK_reg_",LOWER(Z1776),"_ID_PAI"" (""ID_PAI""), CONSTRAINT ""FK_reg_",LOWER(Z1776),"_ID_PAI"" FOREIGN KEY (""ID_PAI"") REFERENCES ""reg_",LOWER(Z1776),""" (""ID"")) ENGINE=InnoDB AUTO_INCREMENT=105774 DEFAULT CHARSET=utf8mb4 COLLATE=utf8mb4_0900_ai_ci;"))</f>
        <v>"VLR_ACUM_TOT" decimal(15,6) DEFAULT NULL,</v>
      </c>
      <c r="AB1776" s="190" t="str">
        <f t="shared" si="196"/>
        <v>`reg_d365`.`VLR_ACUM_TOT`,</v>
      </c>
    </row>
    <row r="1777" spans="1:28" ht="14.5" hidden="1" customHeight="1" x14ac:dyDescent="0.3">
      <c r="J1777" s="187" t="str">
        <f t="shared" si="194"/>
        <v>D365</v>
      </c>
      <c r="K1777" s="181">
        <v>4</v>
      </c>
      <c r="L1777" s="289" t="s">
        <v>1548</v>
      </c>
      <c r="M1777" s="182" t="s">
        <v>1549</v>
      </c>
      <c r="N1777" s="181" t="s">
        <v>32</v>
      </c>
      <c r="O1777" s="181">
        <v>2</v>
      </c>
      <c r="P1777" s="181" t="s">
        <v>28</v>
      </c>
      <c r="Q1777" s="192" t="str">
        <f t="shared" si="195"/>
        <v>Campo</v>
      </c>
      <c r="R1777" s="192" t="s">
        <v>3607</v>
      </c>
      <c r="S1777" s="191" t="str">
        <f t="shared" si="198"/>
        <v/>
      </c>
      <c r="T1777" s="192" t="str">
        <f t="shared" si="199"/>
        <v>&lt;campo posicao="4"&gt;
&lt;coluna&gt;NR_TOT&lt;/coluna&gt;
&lt;descricao&gt;Número do totalizador quando ocorrer mais de uma situação com a mesma carga tributária efetiva.&lt;/descricao&gt;
&lt;tipo&gt;I&lt;/tipo&gt;
&lt;/campo&gt;</v>
      </c>
      <c r="U1777" s="192" t="str">
        <f t="shared" si="197"/>
        <v>&lt;campo posicao="4"&gt;
&lt;coluna&gt;NR_TOT&lt;/coluna&gt;
&lt;descricao&gt;Número do totalizador quando ocorrer mais de uma situação com a mesma carga tributária efetiva.&lt;/descricao&gt;
&lt;tipo&gt;I&lt;/tipo&gt;
&lt;/campo&gt;</v>
      </c>
      <c r="V1777" s="192" t="str">
        <f t="shared" si="200"/>
        <v>{"Column5", "NR_TOT"},</v>
      </c>
      <c r="W1777" s="191" t="str">
        <f>IF(Q1777="Campo","@Campos(posicao = "&amp;K1777&amp;", tipo = '"&amp;R1777&amp;"')@Column(name = """&amp;L1777&amp;""")"&amp;IF(R1777="D","@Temporal(TemporalType.DATE)","")&amp;"private "&amp;VLOOKUP(TEXT(R1777,"@"),Apoio!A:B,2,0)&amp;" "&amp;SUBSTITUTE(LOWER(LEFT(L1777,1))&amp;RIGHT(PROPER(L1777),LEN(L1777)-1),"_","")&amp;";",IF(ISNUMBER(Q1777),IF(R1777="R","@Entity@Table(name = ""reg_"&amp;LOWER(J1777)&amp;""")@XmlRootElement","")&amp;VLOOKUP(J1777,Blocos!D:I,6,0)&amp;Apoio!$E$1&amp;Y1777,""))</f>
        <v>@Campos(posicao = 4, tipo = 'I')@Column(name = "NR_TOT")private int nrTot;</v>
      </c>
      <c r="X1777" s="190" t="str">
        <f>IF(ISNUMBER(Q1777),COUNTIF(Blocos!G:G,J1777),"")</f>
        <v/>
      </c>
      <c r="Y1777" s="190" t="str">
        <f>IF(OR(X1777=0,X1777=""),"",VLOOKUP(SUMIFS(Blocos!A:A,Blocos!H:H,'EFD REGISTROS e Campos (2)'!X1777,Blocos!G:G,'EFD REGISTROS e Campos (2)'!J1777),Blocos!A:L,12,0))</f>
        <v/>
      </c>
      <c r="Z1777" s="190" t="str">
        <f>IF(ISNUMBER(Q1778),VLOOKUP(J1777,Blocos!D:G,4,0),"")</f>
        <v/>
      </c>
      <c r="AA1777" s="190" t="str">
        <f>IF(ISNUMBER(Q1777),CONCATENATE("CREATE TABLE ""reg_",LOWER(J1777),""" (""ID"" bigint NOT NULL AUTO_INCREMENT,  ""HASHFILE"" varchar(255) DEFAULT NULL, ""ID_PAI"" bigint NOT NULL,"),IF(Q1777="Campo",CONCATENATE("""",L1777,""" ",VLOOKUP(R1777,Apoio!A:C,3,0)),""))&amp;IF(Z1777="","",CONCATENATE("PRIMARY KEY (""ID""), KEY ""FK_reg_",LOWER(Z1777),"_ID_PAI"" (""ID_PAI""), CONSTRAINT ""FK_reg_",LOWER(Z1777),"_ID_PAI"" FOREIGN KEY (""ID_PAI"") REFERENCES ""reg_",LOWER(Z1777),""" (""ID"")) ENGINE=InnoDB AUTO_INCREMENT=105774 DEFAULT CHARSET=utf8mb4 COLLATE=utf8mb4_0900_ai_ci;"))</f>
        <v>"NR_TOT" int DEFAULT NULL,</v>
      </c>
      <c r="AB1777" s="190" t="str">
        <f t="shared" si="196"/>
        <v>`reg_d365`.`NR_TOT`,</v>
      </c>
    </row>
    <row r="1778" spans="1:28" ht="14.5" hidden="1" customHeight="1" x14ac:dyDescent="0.3">
      <c r="J1778" s="187" t="str">
        <f t="shared" si="194"/>
        <v>D365</v>
      </c>
      <c r="K1778" s="181">
        <v>5</v>
      </c>
      <c r="L1778" s="289" t="s">
        <v>1550</v>
      </c>
      <c r="M1778" s="182" t="s">
        <v>1551</v>
      </c>
      <c r="N1778" s="181" t="s">
        <v>27</v>
      </c>
      <c r="O1778" s="181" t="s">
        <v>28</v>
      </c>
      <c r="P1778" s="181" t="s">
        <v>28</v>
      </c>
      <c r="Q1778" s="192" t="str">
        <f t="shared" si="195"/>
        <v>Campo</v>
      </c>
      <c r="R1778" s="192" t="s">
        <v>27</v>
      </c>
      <c r="S1778" s="191" t="str">
        <f t="shared" si="198"/>
        <v/>
      </c>
      <c r="T1778" s="192" t="str">
        <f t="shared" si="199"/>
        <v>&lt;campo posicao="5"&gt;
&lt;coluna&gt;DESCR_NR_TOT&lt;/coluna&gt;
&lt;descricao&gt;Descrição da situação tributária relativa ao totalizador parcial, quando houver mais de um com a mesma carga tributária efetiva.&lt;/descricao&gt;
&lt;tipo&gt;C&lt;/tipo&gt;
&lt;/campo&gt;</v>
      </c>
      <c r="U1778" s="192" t="str">
        <f t="shared" si="197"/>
        <v>&lt;campo posicao="5"&gt;
&lt;coluna&gt;DESCR_NR_TOT&lt;/coluna&gt;
&lt;descricao&gt;Descrição da situação tributária relativa ao totalizador parcial, quando houver mais de um com a mesma carga tributária efetiva.&lt;/descricao&gt;
&lt;tipo&gt;C&lt;/tipo&gt;
&lt;/campo&gt;</v>
      </c>
      <c r="V1778" s="192" t="str">
        <f t="shared" si="200"/>
        <v>{"Column6", "DESCR_NR_TOT"},</v>
      </c>
      <c r="W1778" s="191" t="str">
        <f>IF(Q1778="Campo","@Campos(posicao = "&amp;K1778&amp;", tipo = '"&amp;R1778&amp;"')@Column(name = """&amp;L1778&amp;""")"&amp;IF(R1778="D","@Temporal(TemporalType.DATE)","")&amp;"private "&amp;VLOOKUP(TEXT(R1778,"@"),Apoio!A:B,2,0)&amp;" "&amp;SUBSTITUTE(LOWER(LEFT(L1778,1))&amp;RIGHT(PROPER(L1778),LEN(L1778)-1),"_","")&amp;";",IF(ISNUMBER(Q1778),IF(R1778="R","@Entity@Table(name = ""reg_"&amp;LOWER(J1778)&amp;""")@XmlRootElement","")&amp;VLOOKUP(J1778,Blocos!D:I,6,0)&amp;Apoio!$E$1&amp;Y1778,""))</f>
        <v>@Campos(posicao = 5, tipo = 'C')@Column(name = "DESCR_NR_TOT")private String descrNrTot;</v>
      </c>
      <c r="X1778" s="190" t="str">
        <f>IF(ISNUMBER(Q1778),COUNTIF(Blocos!G:G,J1778),"")</f>
        <v/>
      </c>
      <c r="Y1778" s="190" t="str">
        <f>IF(OR(X1778=0,X1778=""),"",VLOOKUP(SUMIFS(Blocos!A:A,Blocos!H:H,'EFD REGISTROS e Campos (2)'!X1778,Blocos!G:G,'EFD REGISTROS e Campos (2)'!J1778),Blocos!A:L,12,0))</f>
        <v/>
      </c>
      <c r="Z1778" s="190" t="str">
        <f>IF(ISNUMBER(Q1779),VLOOKUP(J1778,Blocos!D:G,4,0),"")</f>
        <v>D355</v>
      </c>
      <c r="AA1778" s="190" t="str">
        <f>IF(ISNUMBER(Q1778),CONCATENATE("CREATE TABLE ""reg_",LOWER(J1778),""" (""ID"" bigint NOT NULL AUTO_INCREMENT,  ""HASHFILE"" varchar(255) DEFAULT NULL, ""ID_PAI"" bigint NOT NULL,"),IF(Q1778="Campo",CONCATENATE("""",L1778,""" ",VLOOKUP(R1778,Apoio!A:C,3,0)),""))&amp;IF(Z1778="","",CONCATENATE("PRIMARY KEY (""ID""), KEY ""FK_reg_",LOWER(Z1778),"_ID_PAI"" (""ID_PAI""), CONSTRAINT ""FK_reg_",LOWER(Z1778),"_ID_PAI"" FOREIGN KEY (""ID_PAI"") REFERENCES ""reg_",LOWER(Z1778),""" (""ID"")) ENGINE=InnoDB AUTO_INCREMENT=105774 DEFAULT CHARSET=utf8mb4 COLLATE=utf8mb4_0900_ai_ci;"))</f>
        <v>"DESCR_NR_TOT" varchar(255) DEFAULT NULL,PRIMARY KEY ("ID"), KEY "FK_reg_d355_ID_PAI" ("ID_PAI"), CONSTRAINT "FK_reg_d355_ID_PAI" FOREIGN KEY ("ID_PAI") REFERENCES "reg_d355" ("ID")) ENGINE=InnoDB AUTO_INCREMENT=105774 DEFAULT CHARSET=utf8mb4 COLLATE=utf8mb4_0900_ai_ci;</v>
      </c>
      <c r="AB1778" s="190" t="str">
        <f t="shared" si="196"/>
        <v>`reg_d365`.`DESCR_NR_TOT`,FROM `efdicms`.`reg_d365`;"</v>
      </c>
    </row>
    <row r="1779" spans="1:28" ht="14.5" hidden="1" customHeight="1" collapsed="1" x14ac:dyDescent="0.3">
      <c r="A1779" s="180" t="s">
        <v>1497</v>
      </c>
      <c r="G1779" s="180" t="s">
        <v>2021</v>
      </c>
      <c r="I1779" s="180" t="s">
        <v>144</v>
      </c>
      <c r="J1779" s="187" t="str">
        <f t="shared" si="194"/>
        <v>D370</v>
      </c>
      <c r="K1779" s="195" t="s">
        <v>2022</v>
      </c>
      <c r="Q1779" s="192">
        <f t="shared" si="195"/>
        <v>5</v>
      </c>
      <c r="S1779" s="191" t="str">
        <f t="shared" si="198"/>
        <v>&lt;/registro&gt;
&lt;registro codigo="D370" perfil="A" nivel="5"&gt;</v>
      </c>
      <c r="T1779" s="192" t="str">
        <f t="shared" si="199"/>
        <v/>
      </c>
      <c r="U1779" s="192" t="str">
        <f t="shared" si="197"/>
        <v>&lt;/registro&gt;
&lt;registro codigo="D370" perfil="A" nivel="5"&gt;</v>
      </c>
      <c r="V1779" s="192" t="str">
        <f t="shared" si="200"/>
        <v/>
      </c>
      <c r="W1779" s="191" t="str">
        <f>IF(Q1779="Campo","@Campos(posicao = "&amp;K1779&amp;", tipo = '"&amp;R1779&amp;"')@Column(name = """&amp;L1779&amp;""")"&amp;IF(R1779="D","@Temporal(TemporalType.DATE)","")&amp;"private "&amp;VLOOKUP(TEXT(R1779,"@"),Apoio!A:B,2,0)&amp;" "&amp;SUBSTITUTE(LOWER(LEFT(L1779,1))&amp;RIGHT(PROPER(L1779),LEN(L1779)-1),"_","")&amp;";",IF(ISNUMBER(Q1779),IF(R1779="R","@Entity@Table(name = ""reg_"&amp;LOWER(J1779)&amp;""")@XmlRootElement","")&amp;VLOOKUP(J1779,Blocos!D:I,6,0)&amp;Apoio!$E$1&amp;Y1779,""))</f>
        <v>@Registros(nivel = 5) public class RegD370 implements Serializable { private static final long serialVersionUID = 1L; @Id @GeneratedValue(strategy = GenerationType.IDENTITY) @Basic(optional = false) @Column(name = "ID" ) private Long id;@ManyToOne(fetch = FetchType.LAZY) @JoinColumn(name = "ID_PAI", nullable = false) private RegD365 idPai; public RegD365 getIdPai() {return idPai;}public void setIdPai(Object idPai) {this.idPai = (RegD365) idPai;}public RegD370() { } public RegD370(Long id) { this.id = id; } public RegD370(Long id, RegD365 idPai, long linha, String hash) { this.id = id; this.idPai = idPai; this.linha = linha; this.hash = hash; }public Long getId() { return id; } public void setId(Long id) { this.id = id; }@Basic(optional = false)@Column(name = "LINHA")private long linha;@Basic(optional = false)@Column(name = "HASH")private String hash;</v>
      </c>
      <c r="X1779" s="190">
        <f>IF(ISNUMBER(Q1779),COUNTIF(Blocos!G:G,J1779),"")</f>
        <v>0</v>
      </c>
      <c r="Y1779" s="190" t="str">
        <f>IF(OR(X1779=0,X1779=""),"",VLOOKUP(SUMIFS(Blocos!A:A,Blocos!H:H,'EFD REGISTROS e Campos (2)'!X1779,Blocos!G:G,'EFD REGISTROS e Campos (2)'!J1779),Blocos!A:L,12,0))</f>
        <v/>
      </c>
      <c r="Z1779" s="190" t="str">
        <f>IF(ISNUMBER(Q1780),VLOOKUP(J1779,Blocos!D:G,4,0),"")</f>
        <v/>
      </c>
      <c r="AA1779" s="190" t="str">
        <f>IF(ISNUMBER(Q1779),CONCATENATE("CREATE TABLE ""reg_",LOWER(J1779),""" (""ID"" bigint NOT NULL AUTO_INCREMENT,  ""HASHFILE"" varchar(255) DEFAULT NULL, ""ID_PAI"" bigint NOT NULL,"),IF(Q1779="Campo",CONCATENATE("""",L1779,""" ",VLOOKUP(R1779,Apoio!A:C,3,0)),""))&amp;IF(Z1779="","",CONCATENATE("PRIMARY KEY (""ID""), KEY ""FK_reg_",LOWER(Z1779),"_ID_PAI"" (""ID_PAI""), CONSTRAINT ""FK_reg_",LOWER(Z1779),"_ID_PAI"" FOREIGN KEY (""ID_PAI"") REFERENCES ""reg_",LOWER(Z1779),""" (""ID"")) ENGINE=InnoDB AUTO_INCREMENT=105774 DEFAULT CHARSET=utf8mb4 COLLATE=utf8mb4_0900_ai_ci;"))</f>
        <v>CREATE TABLE "reg_d370" ("ID" bigint NOT NULL AUTO_INCREMENT,  "HASHFILE" varchar(255) DEFAULT NULL, "ID_PAI" bigint NOT NULL,</v>
      </c>
      <c r="AB1779" s="190" t="str">
        <f t="shared" si="196"/>
        <v/>
      </c>
    </row>
    <row r="1780" spans="1:28" ht="14.5" hidden="1" customHeight="1" x14ac:dyDescent="0.3">
      <c r="J1780" s="187" t="str">
        <f t="shared" si="194"/>
        <v>D370</v>
      </c>
      <c r="K1780" s="181">
        <v>1</v>
      </c>
      <c r="L1780" s="289" t="s">
        <v>25</v>
      </c>
      <c r="M1780" s="182" t="s">
        <v>2023</v>
      </c>
      <c r="N1780" s="181" t="s">
        <v>27</v>
      </c>
      <c r="O1780" s="181">
        <v>4</v>
      </c>
      <c r="P1780" s="181" t="s">
        <v>28</v>
      </c>
      <c r="Q1780" s="192" t="str">
        <f t="shared" si="195"/>
        <v>Campo</v>
      </c>
      <c r="R1780" s="192" t="s">
        <v>27</v>
      </c>
      <c r="S1780" s="191" t="str">
        <f t="shared" si="198"/>
        <v/>
      </c>
      <c r="T1780" s="192" t="str">
        <f t="shared" si="199"/>
        <v>&lt;campo posicao="1"&gt;
&lt;coluna&gt;REG&lt;/coluna&gt;
&lt;descricao&gt;Texto fixo contendo "D370"&lt;/descricao&gt;
&lt;tipo&gt;C&lt;/tipo&gt;
&lt;/campo&gt;</v>
      </c>
      <c r="U1780" s="192" t="str">
        <f t="shared" si="197"/>
        <v>&lt;campo posicao="1"&gt;
&lt;coluna&gt;REG&lt;/coluna&gt;
&lt;descricao&gt;Texto fixo contendo "D370"&lt;/descricao&gt;
&lt;tipo&gt;C&lt;/tipo&gt;
&lt;/campo&gt;</v>
      </c>
      <c r="V1780" s="192" t="str">
        <f t="shared" si="200"/>
        <v>{"Column2", "REG"},</v>
      </c>
      <c r="W1780" s="191" t="str">
        <f>IF(Q1780="Campo","@Campos(posicao = "&amp;K1780&amp;", tipo = '"&amp;R1780&amp;"')@Column(name = """&amp;L1780&amp;""")"&amp;IF(R1780="D","@Temporal(TemporalType.DATE)","")&amp;"private "&amp;VLOOKUP(TEXT(R1780,"@"),Apoio!A:B,2,0)&amp;" "&amp;SUBSTITUTE(LOWER(LEFT(L1780,1))&amp;RIGHT(PROPER(L1780),LEN(L1780)-1),"_","")&amp;";",IF(ISNUMBER(Q1780),IF(R1780="R","@Entity@Table(name = ""reg_"&amp;LOWER(J1780)&amp;""")@XmlRootElement","")&amp;VLOOKUP(J1780,Blocos!D:I,6,0)&amp;Apoio!$E$1&amp;Y1780,""))</f>
        <v>@Campos(posicao = 1, tipo = 'C')@Column(name = "REG")private String reg;</v>
      </c>
      <c r="X1780" s="190" t="str">
        <f>IF(ISNUMBER(Q1780),COUNTIF(Blocos!G:G,J1780),"")</f>
        <v/>
      </c>
      <c r="Y1780" s="190" t="str">
        <f>IF(OR(X1780=0,X1780=""),"",VLOOKUP(SUMIFS(Blocos!A:A,Blocos!H:H,'EFD REGISTROS e Campos (2)'!X1780,Blocos!G:G,'EFD REGISTROS e Campos (2)'!J1780),Blocos!A:L,12,0))</f>
        <v/>
      </c>
      <c r="Z1780" s="190" t="str">
        <f>IF(ISNUMBER(Q1781),VLOOKUP(J1780,Blocos!D:G,4,0),"")</f>
        <v/>
      </c>
      <c r="AA1780" s="190" t="str">
        <f>IF(ISNUMBER(Q1780),CONCATENATE("CREATE TABLE ""reg_",LOWER(J1780),""" (""ID"" bigint NOT NULL AUTO_INCREMENT,  ""HASHFILE"" varchar(255) DEFAULT NULL, ""ID_PAI"" bigint NOT NULL,"),IF(Q1780="Campo",CONCATENATE("""",L1780,""" ",VLOOKUP(R1780,Apoio!A:C,3,0)),""))&amp;IF(Z1780="","",CONCATENATE("PRIMARY KEY (""ID""), KEY ""FK_reg_",LOWER(Z1780),"_ID_PAI"" (""ID_PAI""), CONSTRAINT ""FK_reg_",LOWER(Z1780),"_ID_PAI"" FOREIGN KEY (""ID_PAI"") REFERENCES ""reg_",LOWER(Z1780),""" (""ID"")) ENGINE=InnoDB AUTO_INCREMENT=105774 DEFAULT CHARSET=utf8mb4 COLLATE=utf8mb4_0900_ai_ci;"))</f>
        <v>"REG" varchar(255) DEFAULT NULL,</v>
      </c>
      <c r="AB1780" s="190" t="str">
        <f t="shared" si="196"/>
        <v>USE `efdicms`;SELECT `reg_d370`.`REG`,</v>
      </c>
    </row>
    <row r="1781" spans="1:28" ht="14.5" hidden="1" customHeight="1" x14ac:dyDescent="0.3">
      <c r="J1781" s="187" t="str">
        <f t="shared" si="194"/>
        <v>D370</v>
      </c>
      <c r="K1781" s="181">
        <v>2</v>
      </c>
      <c r="L1781" s="289" t="s">
        <v>1832</v>
      </c>
      <c r="M1781" s="182" t="s">
        <v>2008</v>
      </c>
      <c r="N1781" s="181" t="s">
        <v>27</v>
      </c>
      <c r="O1781" s="181" t="s">
        <v>59</v>
      </c>
      <c r="P1781" s="181" t="s">
        <v>28</v>
      </c>
      <c r="Q1781" s="192" t="str">
        <f t="shared" si="195"/>
        <v>Campo</v>
      </c>
      <c r="R1781" s="192" t="s">
        <v>27</v>
      </c>
      <c r="S1781" s="191" t="str">
        <f t="shared" si="198"/>
        <v/>
      </c>
      <c r="T1781" s="192" t="str">
        <f t="shared" si="199"/>
        <v>&lt;campo posicao="2"&gt;
&lt;coluna&gt;COD_MUN_ORIG&lt;/coluna&gt;
&lt;descricao&gt;Código do município de origem do serviço, conforme a tabela IBGE&lt;/descricao&gt;
&lt;tipo&gt;C&lt;/tipo&gt;
&lt;/campo&gt;</v>
      </c>
      <c r="U1781" s="192" t="str">
        <f t="shared" si="197"/>
        <v>&lt;campo posicao="2"&gt;
&lt;coluna&gt;COD_MUN_ORIG&lt;/coluna&gt;
&lt;descricao&gt;Código do município de origem do serviço, conforme a tabela IBGE&lt;/descricao&gt;
&lt;tipo&gt;C&lt;/tipo&gt;
&lt;/campo&gt;</v>
      </c>
      <c r="V1781" s="192" t="str">
        <f t="shared" si="200"/>
        <v>{"Column3", "COD_MUN_ORIG"},</v>
      </c>
      <c r="W1781" s="191" t="str">
        <f>IF(Q1781="Campo","@Campos(posicao = "&amp;K1781&amp;", tipo = '"&amp;R1781&amp;"')@Column(name = """&amp;L1781&amp;""")"&amp;IF(R1781="D","@Temporal(TemporalType.DATE)","")&amp;"private "&amp;VLOOKUP(TEXT(R1781,"@"),Apoio!A:B,2,0)&amp;" "&amp;SUBSTITUTE(LOWER(LEFT(L1781,1))&amp;RIGHT(PROPER(L1781),LEN(L1781)-1),"_","")&amp;";",IF(ISNUMBER(Q1781),IF(R1781="R","@Entity@Table(name = ""reg_"&amp;LOWER(J1781)&amp;""")@XmlRootElement","")&amp;VLOOKUP(J1781,Blocos!D:I,6,0)&amp;Apoio!$E$1&amp;Y1781,""))</f>
        <v>@Campos(posicao = 2, tipo = 'C')@Column(name = "COD_MUN_ORIG")private String codMunOrig;</v>
      </c>
      <c r="X1781" s="190" t="str">
        <f>IF(ISNUMBER(Q1781),COUNTIF(Blocos!G:G,J1781),"")</f>
        <v/>
      </c>
      <c r="Y1781" s="190" t="str">
        <f>IF(OR(X1781=0,X1781=""),"",VLOOKUP(SUMIFS(Blocos!A:A,Blocos!H:H,'EFD REGISTROS e Campos (2)'!X1781,Blocos!G:G,'EFD REGISTROS e Campos (2)'!J1781),Blocos!A:L,12,0))</f>
        <v/>
      </c>
      <c r="Z1781" s="190" t="str">
        <f>IF(ISNUMBER(Q1782),VLOOKUP(J1781,Blocos!D:G,4,0),"")</f>
        <v/>
      </c>
      <c r="AA1781" s="190" t="str">
        <f>IF(ISNUMBER(Q1781),CONCATENATE("CREATE TABLE ""reg_",LOWER(J1781),""" (""ID"" bigint NOT NULL AUTO_INCREMENT,  ""HASHFILE"" varchar(255) DEFAULT NULL, ""ID_PAI"" bigint NOT NULL,"),IF(Q1781="Campo",CONCATENATE("""",L1781,""" ",VLOOKUP(R1781,Apoio!A:C,3,0)),""))&amp;IF(Z1781="","",CONCATENATE("PRIMARY KEY (""ID""), KEY ""FK_reg_",LOWER(Z1781),"_ID_PAI"" (""ID_PAI""), CONSTRAINT ""FK_reg_",LOWER(Z1781),"_ID_PAI"" FOREIGN KEY (""ID_PAI"") REFERENCES ""reg_",LOWER(Z1781),""" (""ID"")) ENGINE=InnoDB AUTO_INCREMENT=105774 DEFAULT CHARSET=utf8mb4 COLLATE=utf8mb4_0900_ai_ci;"))</f>
        <v>"COD_MUN_ORIG" varchar(255) DEFAULT NULL,</v>
      </c>
      <c r="AB1781" s="190" t="str">
        <f t="shared" si="196"/>
        <v>`reg_d370`.`COD_MUN_ORIG`,</v>
      </c>
    </row>
    <row r="1782" spans="1:28" ht="14.5" hidden="1" customHeight="1" x14ac:dyDescent="0.3">
      <c r="J1782" s="187" t="str">
        <f t="shared" si="194"/>
        <v>D370</v>
      </c>
      <c r="K1782" s="181">
        <v>3</v>
      </c>
      <c r="L1782" s="289" t="s">
        <v>1829</v>
      </c>
      <c r="M1782" s="182" t="s">
        <v>1830</v>
      </c>
      <c r="N1782" s="181" t="s">
        <v>32</v>
      </c>
      <c r="O1782" s="181" t="s">
        <v>28</v>
      </c>
      <c r="P1782" s="181">
        <v>2</v>
      </c>
      <c r="Q1782" s="192" t="str">
        <f t="shared" si="195"/>
        <v>Campo</v>
      </c>
      <c r="R1782" s="192" t="s">
        <v>3606</v>
      </c>
      <c r="S1782" s="191" t="str">
        <f t="shared" si="198"/>
        <v/>
      </c>
      <c r="T1782" s="192" t="str">
        <f t="shared" si="199"/>
        <v>&lt;campo posicao="3"&gt;
&lt;coluna&gt;VL_SERV&lt;/coluna&gt;
&lt;descricao&gt;Valor total da prestação de serviço&lt;/descricao&gt;
&lt;tipo&gt;R&lt;/tipo&gt;
&lt;/campo&gt;</v>
      </c>
      <c r="U1782" s="192" t="str">
        <f t="shared" si="197"/>
        <v>&lt;campo posicao="3"&gt;
&lt;coluna&gt;VL_SERV&lt;/coluna&gt;
&lt;descricao&gt;Valor total da prestação de serviço&lt;/descricao&gt;
&lt;tipo&gt;R&lt;/tipo&gt;
&lt;/campo&gt;</v>
      </c>
      <c r="V1782" s="192" t="str">
        <f t="shared" si="200"/>
        <v>{"Column4", "VL_SERV"},</v>
      </c>
      <c r="W1782" s="191" t="str">
        <f>IF(Q1782="Campo","@Campos(posicao = "&amp;K1782&amp;", tipo = '"&amp;R1782&amp;"')@Column(name = """&amp;L1782&amp;""")"&amp;IF(R1782="D","@Temporal(TemporalType.DATE)","")&amp;"private "&amp;VLOOKUP(TEXT(R1782,"@"),Apoio!A:B,2,0)&amp;" "&amp;SUBSTITUTE(LOWER(LEFT(L1782,1))&amp;RIGHT(PROPER(L1782),LEN(L1782)-1),"_","")&amp;";",IF(ISNUMBER(Q1782),IF(R1782="R","@Entity@Table(name = ""reg_"&amp;LOWER(J1782)&amp;""")@XmlRootElement","")&amp;VLOOKUP(J1782,Blocos!D:I,6,0)&amp;Apoio!$E$1&amp;Y1782,""))</f>
        <v>@Campos(posicao = 3, tipo = 'R')@Column(name = "VL_SERV")private BigDecimal vlServ;</v>
      </c>
      <c r="X1782" s="190" t="str">
        <f>IF(ISNUMBER(Q1782),COUNTIF(Blocos!G:G,J1782),"")</f>
        <v/>
      </c>
      <c r="Y1782" s="190" t="str">
        <f>IF(OR(X1782=0,X1782=""),"",VLOOKUP(SUMIFS(Blocos!A:A,Blocos!H:H,'EFD REGISTROS e Campos (2)'!X1782,Blocos!G:G,'EFD REGISTROS e Campos (2)'!J1782),Blocos!A:L,12,0))</f>
        <v/>
      </c>
      <c r="Z1782" s="190" t="str">
        <f>IF(ISNUMBER(Q1783),VLOOKUP(J1782,Blocos!D:G,4,0),"")</f>
        <v/>
      </c>
      <c r="AA1782" s="190" t="str">
        <f>IF(ISNUMBER(Q1782),CONCATENATE("CREATE TABLE ""reg_",LOWER(J1782),""" (""ID"" bigint NOT NULL AUTO_INCREMENT,  ""HASHFILE"" varchar(255) DEFAULT NULL, ""ID_PAI"" bigint NOT NULL,"),IF(Q1782="Campo",CONCATENATE("""",L1782,""" ",VLOOKUP(R1782,Apoio!A:C,3,0)),""))&amp;IF(Z1782="","",CONCATENATE("PRIMARY KEY (""ID""), KEY ""FK_reg_",LOWER(Z1782),"_ID_PAI"" (""ID_PAI""), CONSTRAINT ""FK_reg_",LOWER(Z1782),"_ID_PAI"" FOREIGN KEY (""ID_PAI"") REFERENCES ""reg_",LOWER(Z1782),""" (""ID"")) ENGINE=InnoDB AUTO_INCREMENT=105774 DEFAULT CHARSET=utf8mb4 COLLATE=utf8mb4_0900_ai_ci;"))</f>
        <v>"VL_SERV" decimal(15,6) DEFAULT NULL,</v>
      </c>
      <c r="AB1782" s="190" t="str">
        <f t="shared" si="196"/>
        <v>`reg_d370`.`VL_SERV`,</v>
      </c>
    </row>
    <row r="1783" spans="1:28" ht="14.5" hidden="1" customHeight="1" x14ac:dyDescent="0.3">
      <c r="J1783" s="187" t="str">
        <f t="shared" si="194"/>
        <v>D370</v>
      </c>
      <c r="K1783" s="181">
        <v>4</v>
      </c>
      <c r="L1783" s="289" t="s">
        <v>2024</v>
      </c>
      <c r="M1783" s="182" t="s">
        <v>2025</v>
      </c>
      <c r="N1783" s="181" t="s">
        <v>32</v>
      </c>
      <c r="O1783" s="181" t="s">
        <v>28</v>
      </c>
      <c r="P1783" s="181" t="s">
        <v>28</v>
      </c>
      <c r="Q1783" s="192" t="str">
        <f t="shared" si="195"/>
        <v>Campo</v>
      </c>
      <c r="R1783" s="192" t="s">
        <v>3607</v>
      </c>
      <c r="S1783" s="191" t="str">
        <f t="shared" si="198"/>
        <v/>
      </c>
      <c r="T1783" s="192" t="str">
        <f t="shared" si="199"/>
        <v>&lt;campo posicao="4"&gt;
&lt;coluna&gt;QTD_BILH&lt;/coluna&gt;
&lt;descricao&gt;Quantidade de bilhetes emitidos&lt;/descricao&gt;
&lt;tipo&gt;I&lt;/tipo&gt;
&lt;/campo&gt;</v>
      </c>
      <c r="U1783" s="192" t="str">
        <f t="shared" si="197"/>
        <v>&lt;campo posicao="4"&gt;
&lt;coluna&gt;QTD_BILH&lt;/coluna&gt;
&lt;descricao&gt;Quantidade de bilhetes emitidos&lt;/descricao&gt;
&lt;tipo&gt;I&lt;/tipo&gt;
&lt;/campo&gt;</v>
      </c>
      <c r="V1783" s="192" t="str">
        <f t="shared" si="200"/>
        <v>{"Column5", "QTD_BILH"},</v>
      </c>
      <c r="W1783" s="191" t="str">
        <f>IF(Q1783="Campo","@Campos(posicao = "&amp;K1783&amp;", tipo = '"&amp;R1783&amp;"')@Column(name = """&amp;L1783&amp;""")"&amp;IF(R1783="D","@Temporal(TemporalType.DATE)","")&amp;"private "&amp;VLOOKUP(TEXT(R1783,"@"),Apoio!A:B,2,0)&amp;" "&amp;SUBSTITUTE(LOWER(LEFT(L1783,1))&amp;RIGHT(PROPER(L1783),LEN(L1783)-1),"_","")&amp;";",IF(ISNUMBER(Q1783),IF(R1783="R","@Entity@Table(name = ""reg_"&amp;LOWER(J1783)&amp;""")@XmlRootElement","")&amp;VLOOKUP(J1783,Blocos!D:I,6,0)&amp;Apoio!$E$1&amp;Y1783,""))</f>
        <v>@Campos(posicao = 4, tipo = 'I')@Column(name = "QTD_BILH")private int qtdBilh;</v>
      </c>
      <c r="X1783" s="190" t="str">
        <f>IF(ISNUMBER(Q1783),COUNTIF(Blocos!G:G,J1783),"")</f>
        <v/>
      </c>
      <c r="Y1783" s="190" t="str">
        <f>IF(OR(X1783=0,X1783=""),"",VLOOKUP(SUMIFS(Blocos!A:A,Blocos!H:H,'EFD REGISTROS e Campos (2)'!X1783,Blocos!G:G,'EFD REGISTROS e Campos (2)'!J1783),Blocos!A:L,12,0))</f>
        <v/>
      </c>
      <c r="Z1783" s="190" t="str">
        <f>IF(ISNUMBER(Q1784),VLOOKUP(J1783,Blocos!D:G,4,0),"")</f>
        <v/>
      </c>
      <c r="AA1783" s="190" t="str">
        <f>IF(ISNUMBER(Q1783),CONCATENATE("CREATE TABLE ""reg_",LOWER(J1783),""" (""ID"" bigint NOT NULL AUTO_INCREMENT,  ""HASHFILE"" varchar(255) DEFAULT NULL, ""ID_PAI"" bigint NOT NULL,"),IF(Q1783="Campo",CONCATENATE("""",L1783,""" ",VLOOKUP(R1783,Apoio!A:C,3,0)),""))&amp;IF(Z1783="","",CONCATENATE("PRIMARY KEY (""ID""), KEY ""FK_reg_",LOWER(Z1783),"_ID_PAI"" (""ID_PAI""), CONSTRAINT ""FK_reg_",LOWER(Z1783),"_ID_PAI"" FOREIGN KEY (""ID_PAI"") REFERENCES ""reg_",LOWER(Z1783),""" (""ID"")) ENGINE=InnoDB AUTO_INCREMENT=105774 DEFAULT CHARSET=utf8mb4 COLLATE=utf8mb4_0900_ai_ci;"))</f>
        <v>"QTD_BILH" int DEFAULT NULL,</v>
      </c>
      <c r="AB1783" s="190" t="str">
        <f t="shared" si="196"/>
        <v>`reg_d370`.`QTD_BILH`,</v>
      </c>
    </row>
    <row r="1784" spans="1:28" ht="14.5" hidden="1" customHeight="1" x14ac:dyDescent="0.3">
      <c r="J1784" s="187" t="str">
        <f t="shared" si="194"/>
        <v>D370</v>
      </c>
      <c r="K1784" s="181">
        <v>5</v>
      </c>
      <c r="L1784" s="289" t="s">
        <v>576</v>
      </c>
      <c r="M1784" s="182" t="s">
        <v>2000</v>
      </c>
      <c r="N1784" s="181" t="s">
        <v>32</v>
      </c>
      <c r="O1784" s="181" t="s">
        <v>28</v>
      </c>
      <c r="P1784" s="181">
        <v>2</v>
      </c>
      <c r="Q1784" s="192" t="str">
        <f t="shared" si="195"/>
        <v>Campo</v>
      </c>
      <c r="R1784" s="192" t="s">
        <v>3606</v>
      </c>
      <c r="S1784" s="191" t="str">
        <f t="shared" si="198"/>
        <v/>
      </c>
      <c r="T1784" s="192" t="str">
        <f t="shared" si="199"/>
        <v>&lt;campo posicao="5"&gt;
&lt;coluna&gt;VL_BC_ICMS&lt;/coluna&gt;
&lt;descricao&gt;Valor total da base de cálculo do ICMS&lt;/descricao&gt;
&lt;tipo&gt;R&lt;/tipo&gt;
&lt;/campo&gt;</v>
      </c>
      <c r="U1784" s="192" t="str">
        <f t="shared" si="197"/>
        <v>&lt;campo posicao="5"&gt;
&lt;coluna&gt;VL_BC_ICMS&lt;/coluna&gt;
&lt;descricao&gt;Valor total da base de cálculo do ICMS&lt;/descricao&gt;
&lt;tipo&gt;R&lt;/tipo&gt;
&lt;/campo&gt;</v>
      </c>
      <c r="V1784" s="192" t="str">
        <f t="shared" si="200"/>
        <v>{"Column6", "VL_BC_ICMS"},</v>
      </c>
      <c r="W1784" s="191" t="str">
        <f>IF(Q1784="Campo","@Campos(posicao = "&amp;K1784&amp;", tipo = '"&amp;R1784&amp;"')@Column(name = """&amp;L1784&amp;""")"&amp;IF(R1784="D","@Temporal(TemporalType.DATE)","")&amp;"private "&amp;VLOOKUP(TEXT(R1784,"@"),Apoio!A:B,2,0)&amp;" "&amp;SUBSTITUTE(LOWER(LEFT(L1784,1))&amp;RIGHT(PROPER(L1784),LEN(L1784)-1),"_","")&amp;";",IF(ISNUMBER(Q1784),IF(R1784="R","@Entity@Table(name = ""reg_"&amp;LOWER(J1784)&amp;""")@XmlRootElement","")&amp;VLOOKUP(J1784,Blocos!D:I,6,0)&amp;Apoio!$E$1&amp;Y1784,""))</f>
        <v>@Campos(posicao = 5, tipo = 'R')@Column(name = "VL_BC_ICMS")private BigDecimal vlBcIcms;</v>
      </c>
      <c r="X1784" s="190" t="str">
        <f>IF(ISNUMBER(Q1784),COUNTIF(Blocos!G:G,J1784),"")</f>
        <v/>
      </c>
      <c r="Y1784" s="190" t="str">
        <f>IF(OR(X1784=0,X1784=""),"",VLOOKUP(SUMIFS(Blocos!A:A,Blocos!H:H,'EFD REGISTROS e Campos (2)'!X1784,Blocos!G:G,'EFD REGISTROS e Campos (2)'!J1784),Blocos!A:L,12,0))</f>
        <v/>
      </c>
      <c r="Z1784" s="190" t="str">
        <f>IF(ISNUMBER(Q1785),VLOOKUP(J1784,Blocos!D:G,4,0),"")</f>
        <v/>
      </c>
      <c r="AA1784" s="190" t="str">
        <f>IF(ISNUMBER(Q1784),CONCATENATE("CREATE TABLE ""reg_",LOWER(J1784),""" (""ID"" bigint NOT NULL AUTO_INCREMENT,  ""HASHFILE"" varchar(255) DEFAULT NULL, ""ID_PAI"" bigint NOT NULL,"),IF(Q1784="Campo",CONCATENATE("""",L1784,""" ",VLOOKUP(R1784,Apoio!A:C,3,0)),""))&amp;IF(Z1784="","",CONCATENATE("PRIMARY KEY (""ID""), KEY ""FK_reg_",LOWER(Z1784),"_ID_PAI"" (""ID_PAI""), CONSTRAINT ""FK_reg_",LOWER(Z1784),"_ID_PAI"" FOREIGN KEY (""ID_PAI"") REFERENCES ""reg_",LOWER(Z1784),""" (""ID"")) ENGINE=InnoDB AUTO_INCREMENT=105774 DEFAULT CHARSET=utf8mb4 COLLATE=utf8mb4_0900_ai_ci;"))</f>
        <v>"VL_BC_ICMS" decimal(15,6) DEFAULT NULL,</v>
      </c>
      <c r="AB1784" s="190" t="str">
        <f t="shared" si="196"/>
        <v>`reg_d370`.`VL_BC_ICMS`,</v>
      </c>
    </row>
    <row r="1785" spans="1:28" ht="14.5" hidden="1" customHeight="1" x14ac:dyDescent="0.3">
      <c r="J1785" s="187" t="str">
        <f t="shared" si="194"/>
        <v>D370</v>
      </c>
      <c r="K1785" s="181">
        <v>6</v>
      </c>
      <c r="L1785" s="289" t="s">
        <v>578</v>
      </c>
      <c r="M1785" s="182" t="s">
        <v>2001</v>
      </c>
      <c r="N1785" s="181" t="s">
        <v>32</v>
      </c>
      <c r="O1785" s="181" t="s">
        <v>28</v>
      </c>
      <c r="P1785" s="181">
        <v>2</v>
      </c>
      <c r="Q1785" s="192" t="str">
        <f t="shared" si="195"/>
        <v>Campo</v>
      </c>
      <c r="R1785" s="192" t="s">
        <v>3606</v>
      </c>
      <c r="S1785" s="191" t="str">
        <f t="shared" si="198"/>
        <v/>
      </c>
      <c r="T1785" s="192" t="str">
        <f t="shared" si="199"/>
        <v>&lt;campo posicao="6"&gt;
&lt;coluna&gt;VL_ICMS&lt;/coluna&gt;
&lt;descricao&gt;Valor total do ICMS&lt;/descricao&gt;
&lt;tipo&gt;R&lt;/tipo&gt;
&lt;/campo&gt;</v>
      </c>
      <c r="U1785" s="192" t="str">
        <f t="shared" si="197"/>
        <v>&lt;campo posicao="6"&gt;
&lt;coluna&gt;VL_ICMS&lt;/coluna&gt;
&lt;descricao&gt;Valor total do ICMS&lt;/descricao&gt;
&lt;tipo&gt;R&lt;/tipo&gt;
&lt;/campo&gt;</v>
      </c>
      <c r="V1785" s="192" t="str">
        <f t="shared" si="200"/>
        <v>{"Column7", "VL_ICMS"},</v>
      </c>
      <c r="W1785" s="191" t="str">
        <f>IF(Q1785="Campo","@Campos(posicao = "&amp;K1785&amp;", tipo = '"&amp;R1785&amp;"')@Column(name = """&amp;L1785&amp;""")"&amp;IF(R1785="D","@Temporal(TemporalType.DATE)","")&amp;"private "&amp;VLOOKUP(TEXT(R1785,"@"),Apoio!A:B,2,0)&amp;" "&amp;SUBSTITUTE(LOWER(LEFT(L1785,1))&amp;RIGHT(PROPER(L1785),LEN(L1785)-1),"_","")&amp;";",IF(ISNUMBER(Q1785),IF(R1785="R","@Entity@Table(name = ""reg_"&amp;LOWER(J1785)&amp;""")@XmlRootElement","")&amp;VLOOKUP(J1785,Blocos!D:I,6,0)&amp;Apoio!$E$1&amp;Y1785,""))</f>
        <v>@Campos(posicao = 6, tipo = 'R')@Column(name = "VL_ICMS")private BigDecimal vlIcms;</v>
      </c>
      <c r="X1785" s="190" t="str">
        <f>IF(ISNUMBER(Q1785),COUNTIF(Blocos!G:G,J1785),"")</f>
        <v/>
      </c>
      <c r="Y1785" s="190" t="str">
        <f>IF(OR(X1785=0,X1785=""),"",VLOOKUP(SUMIFS(Blocos!A:A,Blocos!H:H,'EFD REGISTROS e Campos (2)'!X1785,Blocos!G:G,'EFD REGISTROS e Campos (2)'!J1785),Blocos!A:L,12,0))</f>
        <v/>
      </c>
      <c r="Z1785" s="190" t="str">
        <f>IF(ISNUMBER(Q1786),VLOOKUP(J1785,Blocos!D:G,4,0),"")</f>
        <v>D365</v>
      </c>
      <c r="AA1785" s="190" t="str">
        <f>IF(ISNUMBER(Q1785),CONCATENATE("CREATE TABLE ""reg_",LOWER(J1785),""" (""ID"" bigint NOT NULL AUTO_INCREMENT,  ""HASHFILE"" varchar(255) DEFAULT NULL, ""ID_PAI"" bigint NOT NULL,"),IF(Q1785="Campo",CONCATENATE("""",L1785,""" ",VLOOKUP(R1785,Apoio!A:C,3,0)),""))&amp;IF(Z1785="","",CONCATENATE("PRIMARY KEY (""ID""), KEY ""FK_reg_",LOWER(Z1785),"_ID_PAI"" (""ID_PAI""), CONSTRAINT ""FK_reg_",LOWER(Z1785),"_ID_PAI"" FOREIGN KEY (""ID_PAI"") REFERENCES ""reg_",LOWER(Z1785),""" (""ID"")) ENGINE=InnoDB AUTO_INCREMENT=105774 DEFAULT CHARSET=utf8mb4 COLLATE=utf8mb4_0900_ai_ci;"))</f>
        <v>"VL_ICMS" decimal(15,6) DEFAULT NULL,PRIMARY KEY ("ID"), KEY "FK_reg_d365_ID_PAI" ("ID_PAI"), CONSTRAINT "FK_reg_d365_ID_PAI" FOREIGN KEY ("ID_PAI") REFERENCES "reg_d365" ("ID")) ENGINE=InnoDB AUTO_INCREMENT=105774 DEFAULT CHARSET=utf8mb4 COLLATE=utf8mb4_0900_ai_ci;</v>
      </c>
      <c r="AB1785" s="190" t="str">
        <f t="shared" si="196"/>
        <v>`reg_d370`.`VL_ICMS`,FROM `efdicms`.`reg_d370`;"</v>
      </c>
    </row>
    <row r="1786" spans="1:28" ht="14.5" hidden="1" customHeight="1" collapsed="1" x14ac:dyDescent="0.3">
      <c r="A1786" s="180" t="s">
        <v>22</v>
      </c>
      <c r="F1786" s="180" t="s">
        <v>2026</v>
      </c>
      <c r="I1786" s="180" t="s">
        <v>144</v>
      </c>
      <c r="J1786" s="187" t="str">
        <f t="shared" si="194"/>
        <v>D390</v>
      </c>
      <c r="K1786" s="195" t="s">
        <v>2027</v>
      </c>
      <c r="Q1786" s="192">
        <f t="shared" si="195"/>
        <v>4</v>
      </c>
      <c r="S1786" s="191" t="str">
        <f t="shared" si="198"/>
        <v>&lt;/registro&gt;
&lt;registro codigo="D390" perfil="ABC" nivel="4"&gt;</v>
      </c>
      <c r="T1786" s="192" t="str">
        <f t="shared" si="199"/>
        <v/>
      </c>
      <c r="U1786" s="192" t="str">
        <f t="shared" si="197"/>
        <v>&lt;/registro&gt;
&lt;registro codigo="D390" perfil="ABC" nivel="4"&gt;</v>
      </c>
      <c r="V1786" s="192" t="str">
        <f t="shared" si="200"/>
        <v/>
      </c>
      <c r="W1786" s="191" t="str">
        <f>IF(Q1786="Campo","@Campos(posicao = "&amp;K1786&amp;", tipo = '"&amp;R1786&amp;"')@Column(name = """&amp;L1786&amp;""")"&amp;IF(R1786="D","@Temporal(TemporalType.DATE)","")&amp;"private "&amp;VLOOKUP(TEXT(R1786,"@"),Apoio!A:B,2,0)&amp;" "&amp;SUBSTITUTE(LOWER(LEFT(L1786,1))&amp;RIGHT(PROPER(L1786),LEN(L1786)-1),"_","")&amp;";",IF(ISNUMBER(Q1786),IF(R1786="R","@Entity@Table(name = ""reg_"&amp;LOWER(J1786)&amp;""")@XmlRootElement","")&amp;VLOOKUP(J1786,Blocos!D:I,6,0)&amp;Apoio!$E$1&amp;Y1786,""))</f>
        <v>@Registros(nivel = 4) public class RegD390 implements Serializable { private static final long serialVersionUID = 1L; @Id @GeneratedValue(strategy = GenerationType.IDENTITY) @Basic(optional = false) @Column(name = "ID" ) private Long id;@ManyToOne(fetch = FetchType.LAZY) @JoinColumn(name = "ID_PAI", nullable = false) private RegD355 idPai; public RegD355 getIdPai() {return idPai;}public void setIdPai(Object idPai) {this.idPai = (RegD355) idPai;}public RegD390() { } public RegD390(Long id) { this.id = id; } public RegD390(Long id, RegD355 idPai, long linha, String hash) { this.id = id; this.idPai = idPai; this.linha = linha; this.hash = hash; }public Long getId() { return id; } public void setId(Long id) { this.id = id; }@Basic(optional = false)@Column(name = "LINHA")private long linha;@Basic(optional = false)@Column(name = "HASH")private String hash;</v>
      </c>
      <c r="X1786" s="190">
        <f>IF(ISNUMBER(Q1786),COUNTIF(Blocos!G:G,J1786),"")</f>
        <v>0</v>
      </c>
      <c r="Y1786" s="190" t="str">
        <f>IF(OR(X1786=0,X1786=""),"",VLOOKUP(SUMIFS(Blocos!A:A,Blocos!H:H,'EFD REGISTROS e Campos (2)'!X1786,Blocos!G:G,'EFD REGISTROS e Campos (2)'!J1786),Blocos!A:L,12,0))</f>
        <v/>
      </c>
      <c r="Z1786" s="190" t="str">
        <f>IF(ISNUMBER(Q1787),VLOOKUP(J1786,Blocos!D:G,4,0),"")</f>
        <v/>
      </c>
      <c r="AA1786" s="190" t="str">
        <f>IF(ISNUMBER(Q1786),CONCATENATE("CREATE TABLE ""reg_",LOWER(J1786),""" (""ID"" bigint NOT NULL AUTO_INCREMENT,  ""HASHFILE"" varchar(255) DEFAULT NULL, ""ID_PAI"" bigint NOT NULL,"),IF(Q1786="Campo",CONCATENATE("""",L1786,""" ",VLOOKUP(R1786,Apoio!A:C,3,0)),""))&amp;IF(Z1786="","",CONCATENATE("PRIMARY KEY (""ID""), KEY ""FK_reg_",LOWER(Z1786),"_ID_PAI"" (""ID_PAI""), CONSTRAINT ""FK_reg_",LOWER(Z1786),"_ID_PAI"" FOREIGN KEY (""ID_PAI"") REFERENCES ""reg_",LOWER(Z1786),""" (""ID"")) ENGINE=InnoDB AUTO_INCREMENT=105774 DEFAULT CHARSET=utf8mb4 COLLATE=utf8mb4_0900_ai_ci;"))</f>
        <v>CREATE TABLE "reg_d390" ("ID" bigint NOT NULL AUTO_INCREMENT,  "HASHFILE" varchar(255) DEFAULT NULL, "ID_PAI" bigint NOT NULL,</v>
      </c>
      <c r="AB1786" s="190" t="str">
        <f t="shared" si="196"/>
        <v/>
      </c>
    </row>
    <row r="1787" spans="1:28" ht="14.5" hidden="1" customHeight="1" x14ac:dyDescent="0.3">
      <c r="J1787" s="187" t="str">
        <f t="shared" si="194"/>
        <v>D390</v>
      </c>
      <c r="K1787" s="181">
        <v>1</v>
      </c>
      <c r="L1787" s="289" t="s">
        <v>25</v>
      </c>
      <c r="M1787" s="182" t="s">
        <v>2028</v>
      </c>
      <c r="N1787" s="181" t="s">
        <v>27</v>
      </c>
      <c r="O1787" s="181">
        <v>4</v>
      </c>
      <c r="P1787" s="181" t="s">
        <v>28</v>
      </c>
      <c r="Q1787" s="192" t="str">
        <f t="shared" si="195"/>
        <v>Campo</v>
      </c>
      <c r="R1787" s="192" t="s">
        <v>27</v>
      </c>
      <c r="S1787" s="191" t="str">
        <f t="shared" si="198"/>
        <v/>
      </c>
      <c r="T1787" s="192" t="str">
        <f t="shared" si="199"/>
        <v>&lt;campo posicao="1"&gt;
&lt;coluna&gt;REG&lt;/coluna&gt;
&lt;descricao&gt;Texto fixo contendo "D390"&lt;/descricao&gt;
&lt;tipo&gt;C&lt;/tipo&gt;
&lt;/campo&gt;</v>
      </c>
      <c r="U1787" s="192" t="str">
        <f t="shared" si="197"/>
        <v>&lt;campo posicao="1"&gt;
&lt;coluna&gt;REG&lt;/coluna&gt;
&lt;descricao&gt;Texto fixo contendo "D390"&lt;/descricao&gt;
&lt;tipo&gt;C&lt;/tipo&gt;
&lt;/campo&gt;</v>
      </c>
      <c r="V1787" s="192" t="str">
        <f t="shared" si="200"/>
        <v>{"Column2", "REG"},</v>
      </c>
      <c r="W1787" s="191" t="str">
        <f>IF(Q1787="Campo","@Campos(posicao = "&amp;K1787&amp;", tipo = '"&amp;R1787&amp;"')@Column(name = """&amp;L1787&amp;""")"&amp;IF(R1787="D","@Temporal(TemporalType.DATE)","")&amp;"private "&amp;VLOOKUP(TEXT(R1787,"@"),Apoio!A:B,2,0)&amp;" "&amp;SUBSTITUTE(LOWER(LEFT(L1787,1))&amp;RIGHT(PROPER(L1787),LEN(L1787)-1),"_","")&amp;";",IF(ISNUMBER(Q1787),IF(R1787="R","@Entity@Table(name = ""reg_"&amp;LOWER(J1787)&amp;""")@XmlRootElement","")&amp;VLOOKUP(J1787,Blocos!D:I,6,0)&amp;Apoio!$E$1&amp;Y1787,""))</f>
        <v>@Campos(posicao = 1, tipo = 'C')@Column(name = "REG")private String reg;</v>
      </c>
      <c r="X1787" s="190" t="str">
        <f>IF(ISNUMBER(Q1787),COUNTIF(Blocos!G:G,J1787),"")</f>
        <v/>
      </c>
      <c r="Y1787" s="190" t="str">
        <f>IF(OR(X1787=0,X1787=""),"",VLOOKUP(SUMIFS(Blocos!A:A,Blocos!H:H,'EFD REGISTROS e Campos (2)'!X1787,Blocos!G:G,'EFD REGISTROS e Campos (2)'!J1787),Blocos!A:L,12,0))</f>
        <v/>
      </c>
      <c r="Z1787" s="190" t="str">
        <f>IF(ISNUMBER(Q1788),VLOOKUP(J1787,Blocos!D:G,4,0),"")</f>
        <v/>
      </c>
      <c r="AA1787" s="190" t="str">
        <f>IF(ISNUMBER(Q1787),CONCATENATE("CREATE TABLE ""reg_",LOWER(J1787),""" (""ID"" bigint NOT NULL AUTO_INCREMENT,  ""HASHFILE"" varchar(255) DEFAULT NULL, ""ID_PAI"" bigint NOT NULL,"),IF(Q1787="Campo",CONCATENATE("""",L1787,""" ",VLOOKUP(R1787,Apoio!A:C,3,0)),""))&amp;IF(Z1787="","",CONCATENATE("PRIMARY KEY (""ID""), KEY ""FK_reg_",LOWER(Z1787),"_ID_PAI"" (""ID_PAI""), CONSTRAINT ""FK_reg_",LOWER(Z1787),"_ID_PAI"" FOREIGN KEY (""ID_PAI"") REFERENCES ""reg_",LOWER(Z1787),""" (""ID"")) ENGINE=InnoDB AUTO_INCREMENT=105774 DEFAULT CHARSET=utf8mb4 COLLATE=utf8mb4_0900_ai_ci;"))</f>
        <v>"REG" varchar(255) DEFAULT NULL,</v>
      </c>
      <c r="AB1787" s="190" t="str">
        <f t="shared" si="196"/>
        <v>USE `efdicms`;SELECT `reg_d390`.`REG`,</v>
      </c>
    </row>
    <row r="1788" spans="1:28" ht="14.5" hidden="1" customHeight="1" x14ac:dyDescent="0.3">
      <c r="J1788" s="187" t="str">
        <f t="shared" si="194"/>
        <v>D390</v>
      </c>
      <c r="K1788" s="181">
        <v>2</v>
      </c>
      <c r="L1788" s="289" t="s">
        <v>813</v>
      </c>
      <c r="M1788" s="182" t="s">
        <v>1577</v>
      </c>
      <c r="N1788" s="181" t="s">
        <v>27</v>
      </c>
      <c r="O1788" s="181" t="s">
        <v>33</v>
      </c>
      <c r="P1788" s="181" t="s">
        <v>28</v>
      </c>
      <c r="Q1788" s="192" t="str">
        <f t="shared" si="195"/>
        <v>Campo</v>
      </c>
      <c r="R1788" s="192" t="s">
        <v>27</v>
      </c>
      <c r="S1788" s="191" t="str">
        <f t="shared" si="198"/>
        <v/>
      </c>
      <c r="T1788" s="192" t="str">
        <f t="shared" si="199"/>
        <v>&lt;campo posicao="2"&gt;
&lt;coluna&gt;CST_ICMS&lt;/coluna&gt;
&lt;descricao&gt;Código da Situação Tributária, conforme a Tabela indicada no item 4.3.1.&lt;/descricao&gt;
&lt;tipo&gt;C&lt;/tipo&gt;
&lt;/campo&gt;</v>
      </c>
      <c r="U1788" s="192" t="str">
        <f t="shared" si="197"/>
        <v>&lt;campo posicao="2"&gt;
&lt;coluna&gt;CST_ICMS&lt;/coluna&gt;
&lt;descricao&gt;Código da Situação Tributária, conforme a Tabela indicada no item 4.3.1.&lt;/descricao&gt;
&lt;tipo&gt;C&lt;/tipo&gt;
&lt;/campo&gt;</v>
      </c>
      <c r="V1788" s="192" t="str">
        <f t="shared" si="200"/>
        <v>{"Column3", "CST_ICMS"},</v>
      </c>
      <c r="W1788" s="191" t="str">
        <f>IF(Q1788="Campo","@Campos(posicao = "&amp;K1788&amp;", tipo = '"&amp;R1788&amp;"')@Column(name = """&amp;L1788&amp;""")"&amp;IF(R1788="D","@Temporal(TemporalType.DATE)","")&amp;"private "&amp;VLOOKUP(TEXT(R1788,"@"),Apoio!A:B,2,0)&amp;" "&amp;SUBSTITUTE(LOWER(LEFT(L1788,1))&amp;RIGHT(PROPER(L1788),LEN(L1788)-1),"_","")&amp;";",IF(ISNUMBER(Q1788),IF(R1788="R","@Entity@Table(name = ""reg_"&amp;LOWER(J1788)&amp;""")@XmlRootElement","")&amp;VLOOKUP(J1788,Blocos!D:I,6,0)&amp;Apoio!$E$1&amp;Y1788,""))</f>
        <v>@Campos(posicao = 2, tipo = 'C')@Column(name = "CST_ICMS")private String cstIcms;</v>
      </c>
      <c r="X1788" s="190" t="str">
        <f>IF(ISNUMBER(Q1788),COUNTIF(Blocos!G:G,J1788),"")</f>
        <v/>
      </c>
      <c r="Y1788" s="190" t="str">
        <f>IF(OR(X1788=0,X1788=""),"",VLOOKUP(SUMIFS(Blocos!A:A,Blocos!H:H,'EFD REGISTROS e Campos (2)'!X1788,Blocos!G:G,'EFD REGISTROS e Campos (2)'!J1788),Blocos!A:L,12,0))</f>
        <v/>
      </c>
      <c r="Z1788" s="190" t="str">
        <f>IF(ISNUMBER(Q1789),VLOOKUP(J1788,Blocos!D:G,4,0),"")</f>
        <v/>
      </c>
      <c r="AA1788" s="190" t="str">
        <f>IF(ISNUMBER(Q1788),CONCATENATE("CREATE TABLE ""reg_",LOWER(J1788),""" (""ID"" bigint NOT NULL AUTO_INCREMENT,  ""HASHFILE"" varchar(255) DEFAULT NULL, ""ID_PAI"" bigint NOT NULL,"),IF(Q1788="Campo",CONCATENATE("""",L1788,""" ",VLOOKUP(R1788,Apoio!A:C,3,0)),""))&amp;IF(Z1788="","",CONCATENATE("PRIMARY KEY (""ID""), KEY ""FK_reg_",LOWER(Z1788),"_ID_PAI"" (""ID_PAI""), CONSTRAINT ""FK_reg_",LOWER(Z1788),"_ID_PAI"" FOREIGN KEY (""ID_PAI"") REFERENCES ""reg_",LOWER(Z1788),""" (""ID"")) ENGINE=InnoDB AUTO_INCREMENT=105774 DEFAULT CHARSET=utf8mb4 COLLATE=utf8mb4_0900_ai_ci;"))</f>
        <v>"CST_ICMS" varchar(255) DEFAULT NULL,</v>
      </c>
      <c r="AB1788" s="190" t="str">
        <f t="shared" si="196"/>
        <v>`reg_d390`.`CST_ICMS`,</v>
      </c>
    </row>
    <row r="1789" spans="1:28" ht="14.5" hidden="1" customHeight="1" x14ac:dyDescent="0.3">
      <c r="J1789" s="187" t="str">
        <f t="shared" si="194"/>
        <v>D390</v>
      </c>
      <c r="K1789" s="181">
        <v>3</v>
      </c>
      <c r="L1789" s="289" t="s">
        <v>815</v>
      </c>
      <c r="M1789" s="182" t="s">
        <v>816</v>
      </c>
      <c r="N1789" s="181" t="s">
        <v>27</v>
      </c>
      <c r="O1789" s="181" t="s">
        <v>235</v>
      </c>
      <c r="P1789" s="181" t="s">
        <v>28</v>
      </c>
      <c r="Q1789" s="192" t="str">
        <f t="shared" si="195"/>
        <v>Campo</v>
      </c>
      <c r="R1789" s="192" t="s">
        <v>27</v>
      </c>
      <c r="S1789" s="191" t="str">
        <f t="shared" si="198"/>
        <v/>
      </c>
      <c r="T1789" s="192" t="str">
        <f t="shared" si="199"/>
        <v>&lt;campo posicao="3"&gt;
&lt;coluna&gt;CFOP&lt;/coluna&gt;
&lt;descricao&gt;Código Fiscal de Operação e Prestação&lt;/descricao&gt;
&lt;tipo&gt;C&lt;/tipo&gt;
&lt;/campo&gt;</v>
      </c>
      <c r="U1789" s="192" t="str">
        <f t="shared" si="197"/>
        <v>&lt;campo posicao="3"&gt;
&lt;coluna&gt;CFOP&lt;/coluna&gt;
&lt;descricao&gt;Código Fiscal de Operação e Prestação&lt;/descricao&gt;
&lt;tipo&gt;C&lt;/tipo&gt;
&lt;/campo&gt;</v>
      </c>
      <c r="V1789" s="192" t="str">
        <f t="shared" si="200"/>
        <v>{"Column4", "CFOP"},</v>
      </c>
      <c r="W1789" s="191" t="str">
        <f>IF(Q1789="Campo","@Campos(posicao = "&amp;K1789&amp;", tipo = '"&amp;R1789&amp;"')@Column(name = """&amp;L1789&amp;""")"&amp;IF(R1789="D","@Temporal(TemporalType.DATE)","")&amp;"private "&amp;VLOOKUP(TEXT(R1789,"@"),Apoio!A:B,2,0)&amp;" "&amp;SUBSTITUTE(LOWER(LEFT(L1789,1))&amp;RIGHT(PROPER(L1789),LEN(L1789)-1),"_","")&amp;";",IF(ISNUMBER(Q1789),IF(R1789="R","@Entity@Table(name = ""reg_"&amp;LOWER(J1789)&amp;""")@XmlRootElement","")&amp;VLOOKUP(J1789,Blocos!D:I,6,0)&amp;Apoio!$E$1&amp;Y1789,""))</f>
        <v>@Campos(posicao = 3, tipo = 'C')@Column(name = "CFOP")private String cfop;</v>
      </c>
      <c r="X1789" s="190" t="str">
        <f>IF(ISNUMBER(Q1789),COUNTIF(Blocos!G:G,J1789),"")</f>
        <v/>
      </c>
      <c r="Y1789" s="190" t="str">
        <f>IF(OR(X1789=0,X1789=""),"",VLOOKUP(SUMIFS(Blocos!A:A,Blocos!H:H,'EFD REGISTROS e Campos (2)'!X1789,Blocos!G:G,'EFD REGISTROS e Campos (2)'!J1789),Blocos!A:L,12,0))</f>
        <v/>
      </c>
      <c r="Z1789" s="190" t="str">
        <f>IF(ISNUMBER(Q1790),VLOOKUP(J1789,Blocos!D:G,4,0),"")</f>
        <v/>
      </c>
      <c r="AA1789" s="190" t="str">
        <f>IF(ISNUMBER(Q1789),CONCATENATE("CREATE TABLE ""reg_",LOWER(J1789),""" (""ID"" bigint NOT NULL AUTO_INCREMENT,  ""HASHFILE"" varchar(255) DEFAULT NULL, ""ID_PAI"" bigint NOT NULL,"),IF(Q1789="Campo",CONCATENATE("""",L1789,""" ",VLOOKUP(R1789,Apoio!A:C,3,0)),""))&amp;IF(Z1789="","",CONCATENATE("PRIMARY KEY (""ID""), KEY ""FK_reg_",LOWER(Z1789),"_ID_PAI"" (""ID_PAI""), CONSTRAINT ""FK_reg_",LOWER(Z1789),"_ID_PAI"" FOREIGN KEY (""ID_PAI"") REFERENCES ""reg_",LOWER(Z1789),""" (""ID"")) ENGINE=InnoDB AUTO_INCREMENT=105774 DEFAULT CHARSET=utf8mb4 COLLATE=utf8mb4_0900_ai_ci;"))</f>
        <v>"CFOP" varchar(255) DEFAULT NULL,</v>
      </c>
      <c r="AB1789" s="190" t="str">
        <f t="shared" si="196"/>
        <v>`reg_d390`.`CFOP`,</v>
      </c>
    </row>
    <row r="1790" spans="1:28" ht="14.5" hidden="1" customHeight="1" x14ac:dyDescent="0.3">
      <c r="J1790" s="187" t="str">
        <f t="shared" si="194"/>
        <v>D390</v>
      </c>
      <c r="K1790" s="181">
        <v>4</v>
      </c>
      <c r="L1790" s="289" t="s">
        <v>196</v>
      </c>
      <c r="M1790" s="182" t="s">
        <v>818</v>
      </c>
      <c r="N1790" s="181" t="s">
        <v>32</v>
      </c>
      <c r="O1790" s="181">
        <v>6</v>
      </c>
      <c r="P1790" s="181">
        <v>2</v>
      </c>
      <c r="Q1790" s="192" t="str">
        <f t="shared" si="195"/>
        <v>Campo</v>
      </c>
      <c r="R1790" s="192" t="s">
        <v>3606</v>
      </c>
      <c r="S1790" s="191" t="str">
        <f t="shared" si="198"/>
        <v/>
      </c>
      <c r="T1790" s="192" t="str">
        <f t="shared" si="199"/>
        <v>&lt;campo posicao="4"&gt;
&lt;coluna&gt;ALIQ_ICMS&lt;/coluna&gt;
&lt;descricao&gt;Alíquota do ICMS&lt;/descricao&gt;
&lt;tipo&gt;R&lt;/tipo&gt;
&lt;/campo&gt;</v>
      </c>
      <c r="U1790" s="192" t="str">
        <f t="shared" si="197"/>
        <v>&lt;campo posicao="4"&gt;
&lt;coluna&gt;ALIQ_ICMS&lt;/coluna&gt;
&lt;descricao&gt;Alíquota do ICMS&lt;/descricao&gt;
&lt;tipo&gt;R&lt;/tipo&gt;
&lt;/campo&gt;</v>
      </c>
      <c r="V1790" s="192" t="str">
        <f t="shared" si="200"/>
        <v>{"Column5", "ALIQ_ICMS"},</v>
      </c>
      <c r="W1790" s="191" t="str">
        <f>IF(Q1790="Campo","@Campos(posicao = "&amp;K1790&amp;", tipo = '"&amp;R1790&amp;"')@Column(name = """&amp;L1790&amp;""")"&amp;IF(R1790="D","@Temporal(TemporalType.DATE)","")&amp;"private "&amp;VLOOKUP(TEXT(R1790,"@"),Apoio!A:B,2,0)&amp;" "&amp;SUBSTITUTE(LOWER(LEFT(L1790,1))&amp;RIGHT(PROPER(L1790),LEN(L1790)-1),"_","")&amp;";",IF(ISNUMBER(Q1790),IF(R1790="R","@Entity@Table(name = ""reg_"&amp;LOWER(J1790)&amp;""")@XmlRootElement","")&amp;VLOOKUP(J1790,Blocos!D:I,6,0)&amp;Apoio!$E$1&amp;Y1790,""))</f>
        <v>@Campos(posicao = 4, tipo = 'R')@Column(name = "ALIQ_ICMS")private BigDecimal aliqIcms;</v>
      </c>
      <c r="X1790" s="190" t="str">
        <f>IF(ISNUMBER(Q1790),COUNTIF(Blocos!G:G,J1790),"")</f>
        <v/>
      </c>
      <c r="Y1790" s="190" t="str">
        <f>IF(OR(X1790=0,X1790=""),"",VLOOKUP(SUMIFS(Blocos!A:A,Blocos!H:H,'EFD REGISTROS e Campos (2)'!X1790,Blocos!G:G,'EFD REGISTROS e Campos (2)'!J1790),Blocos!A:L,12,0))</f>
        <v/>
      </c>
      <c r="Z1790" s="190" t="str">
        <f>IF(ISNUMBER(Q1791),VLOOKUP(J1790,Blocos!D:G,4,0),"")</f>
        <v/>
      </c>
      <c r="AA1790" s="190" t="str">
        <f>IF(ISNUMBER(Q1790),CONCATENATE("CREATE TABLE ""reg_",LOWER(J1790),""" (""ID"" bigint NOT NULL AUTO_INCREMENT,  ""HASHFILE"" varchar(255) DEFAULT NULL, ""ID_PAI"" bigint NOT NULL,"),IF(Q1790="Campo",CONCATENATE("""",L1790,""" ",VLOOKUP(R1790,Apoio!A:C,3,0)),""))&amp;IF(Z1790="","",CONCATENATE("PRIMARY KEY (""ID""), KEY ""FK_reg_",LOWER(Z1790),"_ID_PAI"" (""ID_PAI""), CONSTRAINT ""FK_reg_",LOWER(Z1790),"_ID_PAI"" FOREIGN KEY (""ID_PAI"") REFERENCES ""reg_",LOWER(Z1790),""" (""ID"")) ENGINE=InnoDB AUTO_INCREMENT=105774 DEFAULT CHARSET=utf8mb4 COLLATE=utf8mb4_0900_ai_ci;"))</f>
        <v>"ALIQ_ICMS" decimal(15,6) DEFAULT NULL,</v>
      </c>
      <c r="AB1790" s="190" t="str">
        <f t="shared" si="196"/>
        <v>`reg_d390`.`ALIQ_ICMS`,</v>
      </c>
    </row>
    <row r="1791" spans="1:28" ht="14.5" hidden="1" customHeight="1" x14ac:dyDescent="0.3">
      <c r="J1791" s="187" t="str">
        <f t="shared" si="194"/>
        <v>D390</v>
      </c>
      <c r="K1791" s="181">
        <v>5</v>
      </c>
      <c r="L1791" s="289" t="s">
        <v>1135</v>
      </c>
      <c r="M1791" s="182" t="s">
        <v>1585</v>
      </c>
      <c r="N1791" s="181" t="s">
        <v>32</v>
      </c>
      <c r="O1791" s="181" t="s">
        <v>28</v>
      </c>
      <c r="P1791" s="181">
        <v>2</v>
      </c>
      <c r="Q1791" s="192" t="str">
        <f t="shared" si="195"/>
        <v>Campo</v>
      </c>
      <c r="R1791" s="192" t="s">
        <v>3606</v>
      </c>
      <c r="S1791" s="191" t="str">
        <f t="shared" si="198"/>
        <v/>
      </c>
      <c r="T1791" s="192" t="str">
        <f t="shared" si="199"/>
        <v>&lt;campo posicao="5"&gt;
&lt;coluna&gt;VL_OPR&lt;/coluna&gt;
&lt;descricao&gt;Valor da operação correspondente à combinação de CST_ICMS, CFOP, e alíquota do ICMS, incluídas as despesas acessórias e acréscimos &lt;/descricao&gt;
&lt;tipo&gt;R&lt;/tipo&gt;
&lt;/campo&gt;</v>
      </c>
      <c r="U1791" s="192" t="str">
        <f t="shared" si="197"/>
        <v>&lt;campo posicao="5"&gt;
&lt;coluna&gt;VL_OPR&lt;/coluna&gt;
&lt;descricao&gt;Valor da operação correspondente à combinação de CST_ICMS, CFOP, e alíquota do ICMS, incluídas as despesas acessórias e acréscimos &lt;/descricao&gt;
&lt;tipo&gt;R&lt;/tipo&gt;
&lt;/campo&gt;</v>
      </c>
      <c r="V1791" s="192" t="str">
        <f t="shared" si="200"/>
        <v>{"Column6", "VL_OPR"},</v>
      </c>
      <c r="W1791" s="191" t="str">
        <f>IF(Q1791="Campo","@Campos(posicao = "&amp;K1791&amp;", tipo = '"&amp;R1791&amp;"')@Column(name = """&amp;L1791&amp;""")"&amp;IF(R1791="D","@Temporal(TemporalType.DATE)","")&amp;"private "&amp;VLOOKUP(TEXT(R1791,"@"),Apoio!A:B,2,0)&amp;" "&amp;SUBSTITUTE(LOWER(LEFT(L1791,1))&amp;RIGHT(PROPER(L1791),LEN(L1791)-1),"_","")&amp;";",IF(ISNUMBER(Q1791),IF(R1791="R","@Entity@Table(name = ""reg_"&amp;LOWER(J1791)&amp;""")@XmlRootElement","")&amp;VLOOKUP(J1791,Blocos!D:I,6,0)&amp;Apoio!$E$1&amp;Y1791,""))</f>
        <v>@Campos(posicao = 5, tipo = 'R')@Column(name = "VL_OPR")private BigDecimal vlOpr;</v>
      </c>
      <c r="X1791" s="190" t="str">
        <f>IF(ISNUMBER(Q1791),COUNTIF(Blocos!G:G,J1791),"")</f>
        <v/>
      </c>
      <c r="Y1791" s="190" t="str">
        <f>IF(OR(X1791=0,X1791=""),"",VLOOKUP(SUMIFS(Blocos!A:A,Blocos!H:H,'EFD REGISTROS e Campos (2)'!X1791,Blocos!G:G,'EFD REGISTROS e Campos (2)'!J1791),Blocos!A:L,12,0))</f>
        <v/>
      </c>
      <c r="Z1791" s="190" t="str">
        <f>IF(ISNUMBER(Q1792),VLOOKUP(J1791,Blocos!D:G,4,0),"")</f>
        <v/>
      </c>
      <c r="AA1791" s="190" t="str">
        <f>IF(ISNUMBER(Q1791),CONCATENATE("CREATE TABLE ""reg_",LOWER(J1791),""" (""ID"" bigint NOT NULL AUTO_INCREMENT,  ""HASHFILE"" varchar(255) DEFAULT NULL, ""ID_PAI"" bigint NOT NULL,"),IF(Q1791="Campo",CONCATENATE("""",L1791,""" ",VLOOKUP(R1791,Apoio!A:C,3,0)),""))&amp;IF(Z1791="","",CONCATENATE("PRIMARY KEY (""ID""), KEY ""FK_reg_",LOWER(Z1791),"_ID_PAI"" (""ID_PAI""), CONSTRAINT ""FK_reg_",LOWER(Z1791),"_ID_PAI"" FOREIGN KEY (""ID_PAI"") REFERENCES ""reg_",LOWER(Z1791),""" (""ID"")) ENGINE=InnoDB AUTO_INCREMENT=105774 DEFAULT CHARSET=utf8mb4 COLLATE=utf8mb4_0900_ai_ci;"))</f>
        <v>"VL_OPR" decimal(15,6) DEFAULT NULL,</v>
      </c>
      <c r="AB1791" s="190" t="str">
        <f t="shared" si="196"/>
        <v>`reg_d390`.`VL_OPR`,</v>
      </c>
    </row>
    <row r="1792" spans="1:28" ht="14.5" hidden="1" customHeight="1" x14ac:dyDescent="0.3">
      <c r="J1792" s="187" t="str">
        <f t="shared" ref="J1792:J1855" si="201">IF(A1792="",J1791,CONCATENATE(B1792,C1792,D1792,E1792,F1792,G1792,H1792))</f>
        <v>D390</v>
      </c>
      <c r="K1792" s="181">
        <v>6</v>
      </c>
      <c r="L1792" s="289" t="s">
        <v>729</v>
      </c>
      <c r="M1792" s="182" t="s">
        <v>730</v>
      </c>
      <c r="N1792" s="181" t="s">
        <v>32</v>
      </c>
      <c r="O1792" s="181" t="s">
        <v>28</v>
      </c>
      <c r="P1792" s="181">
        <v>2</v>
      </c>
      <c r="Q1792" s="192" t="str">
        <f t="shared" si="195"/>
        <v>Campo</v>
      </c>
      <c r="R1792" s="192" t="s">
        <v>3606</v>
      </c>
      <c r="S1792" s="191" t="str">
        <f t="shared" si="198"/>
        <v/>
      </c>
      <c r="T1792" s="192" t="str">
        <f t="shared" si="199"/>
        <v>&lt;campo posicao="6"&gt;
&lt;coluna&gt;VL_BC_ISSQN&lt;/coluna&gt;
&lt;descricao&gt;Valor da base de cálculo do ISSQN&lt;/descricao&gt;
&lt;tipo&gt;R&lt;/tipo&gt;
&lt;/campo&gt;</v>
      </c>
      <c r="U1792" s="192" t="str">
        <f t="shared" si="197"/>
        <v>&lt;campo posicao="6"&gt;
&lt;coluna&gt;VL_BC_ISSQN&lt;/coluna&gt;
&lt;descricao&gt;Valor da base de cálculo do ISSQN&lt;/descricao&gt;
&lt;tipo&gt;R&lt;/tipo&gt;
&lt;/campo&gt;</v>
      </c>
      <c r="V1792" s="192" t="str">
        <f t="shared" si="200"/>
        <v>{"Column7", "VL_BC_ISSQN"},</v>
      </c>
      <c r="W1792" s="191" t="str">
        <f>IF(Q1792="Campo","@Campos(posicao = "&amp;K1792&amp;", tipo = '"&amp;R1792&amp;"')@Column(name = """&amp;L1792&amp;""")"&amp;IF(R1792="D","@Temporal(TemporalType.DATE)","")&amp;"private "&amp;VLOOKUP(TEXT(R1792,"@"),Apoio!A:B,2,0)&amp;" "&amp;SUBSTITUTE(LOWER(LEFT(L1792,1))&amp;RIGHT(PROPER(L1792),LEN(L1792)-1),"_","")&amp;";",IF(ISNUMBER(Q1792),IF(R1792="R","@Entity@Table(name = ""reg_"&amp;LOWER(J1792)&amp;""")@XmlRootElement","")&amp;VLOOKUP(J1792,Blocos!D:I,6,0)&amp;Apoio!$E$1&amp;Y1792,""))</f>
        <v>@Campos(posicao = 6, tipo = 'R')@Column(name = "VL_BC_ISSQN")private BigDecimal vlBcIssqn;</v>
      </c>
      <c r="X1792" s="190" t="str">
        <f>IF(ISNUMBER(Q1792),COUNTIF(Blocos!G:G,J1792),"")</f>
        <v/>
      </c>
      <c r="Y1792" s="190" t="str">
        <f>IF(OR(X1792=0,X1792=""),"",VLOOKUP(SUMIFS(Blocos!A:A,Blocos!H:H,'EFD REGISTROS e Campos (2)'!X1792,Blocos!G:G,'EFD REGISTROS e Campos (2)'!J1792),Blocos!A:L,12,0))</f>
        <v/>
      </c>
      <c r="Z1792" s="190" t="str">
        <f>IF(ISNUMBER(Q1793),VLOOKUP(J1792,Blocos!D:G,4,0),"")</f>
        <v/>
      </c>
      <c r="AA1792" s="190" t="str">
        <f>IF(ISNUMBER(Q1792),CONCATENATE("CREATE TABLE ""reg_",LOWER(J1792),""" (""ID"" bigint NOT NULL AUTO_INCREMENT,  ""HASHFILE"" varchar(255) DEFAULT NULL, ""ID_PAI"" bigint NOT NULL,"),IF(Q1792="Campo",CONCATENATE("""",L1792,""" ",VLOOKUP(R1792,Apoio!A:C,3,0)),""))&amp;IF(Z1792="","",CONCATENATE("PRIMARY KEY (""ID""), KEY ""FK_reg_",LOWER(Z1792),"_ID_PAI"" (""ID_PAI""), CONSTRAINT ""FK_reg_",LOWER(Z1792),"_ID_PAI"" FOREIGN KEY (""ID_PAI"") REFERENCES ""reg_",LOWER(Z1792),""" (""ID"")) ENGINE=InnoDB AUTO_INCREMENT=105774 DEFAULT CHARSET=utf8mb4 COLLATE=utf8mb4_0900_ai_ci;"))</f>
        <v>"VL_BC_ISSQN" decimal(15,6) DEFAULT NULL,</v>
      </c>
      <c r="AB1792" s="190" t="str">
        <f t="shared" si="196"/>
        <v>`reg_d390`.`VL_BC_ISSQN`,</v>
      </c>
    </row>
    <row r="1793" spans="1:28" ht="14.5" hidden="1" customHeight="1" x14ac:dyDescent="0.3">
      <c r="J1793" s="187" t="str">
        <f t="shared" si="201"/>
        <v>D390</v>
      </c>
      <c r="K1793" s="181">
        <v>7</v>
      </c>
      <c r="L1793" s="289" t="s">
        <v>871</v>
      </c>
      <c r="M1793" s="182" t="s">
        <v>872</v>
      </c>
      <c r="N1793" s="181" t="s">
        <v>32</v>
      </c>
      <c r="O1793" s="181">
        <v>6</v>
      </c>
      <c r="P1793" s="181">
        <v>2</v>
      </c>
      <c r="Q1793" s="192" t="str">
        <f t="shared" si="195"/>
        <v>Campo</v>
      </c>
      <c r="R1793" s="192" t="s">
        <v>3606</v>
      </c>
      <c r="S1793" s="191" t="str">
        <f t="shared" si="198"/>
        <v/>
      </c>
      <c r="T1793" s="192" t="str">
        <f t="shared" si="199"/>
        <v>&lt;campo posicao="7"&gt;
&lt;coluna&gt;ALIQ_ISSQN&lt;/coluna&gt;
&lt;descricao&gt;Alíquota do ISSQN&lt;/descricao&gt;
&lt;tipo&gt;R&lt;/tipo&gt;
&lt;/campo&gt;</v>
      </c>
      <c r="U1793" s="192" t="str">
        <f t="shared" si="197"/>
        <v>&lt;campo posicao="7"&gt;
&lt;coluna&gt;ALIQ_ISSQN&lt;/coluna&gt;
&lt;descricao&gt;Alíquota do ISSQN&lt;/descricao&gt;
&lt;tipo&gt;R&lt;/tipo&gt;
&lt;/campo&gt;</v>
      </c>
      <c r="V1793" s="192" t="str">
        <f t="shared" si="200"/>
        <v>{"Column8", "ALIQ_ISSQN"},</v>
      </c>
      <c r="W1793" s="191" t="str">
        <f>IF(Q1793="Campo","@Campos(posicao = "&amp;K1793&amp;", tipo = '"&amp;R1793&amp;"')@Column(name = """&amp;L1793&amp;""")"&amp;IF(R1793="D","@Temporal(TemporalType.DATE)","")&amp;"private "&amp;VLOOKUP(TEXT(R1793,"@"),Apoio!A:B,2,0)&amp;" "&amp;SUBSTITUTE(LOWER(LEFT(L1793,1))&amp;RIGHT(PROPER(L1793),LEN(L1793)-1),"_","")&amp;";",IF(ISNUMBER(Q1793),IF(R1793="R","@Entity@Table(name = ""reg_"&amp;LOWER(J1793)&amp;""")@XmlRootElement","")&amp;VLOOKUP(J1793,Blocos!D:I,6,0)&amp;Apoio!$E$1&amp;Y1793,""))</f>
        <v>@Campos(posicao = 7, tipo = 'R')@Column(name = "ALIQ_ISSQN")private BigDecimal aliqIssqn;</v>
      </c>
      <c r="X1793" s="190" t="str">
        <f>IF(ISNUMBER(Q1793),COUNTIF(Blocos!G:G,J1793),"")</f>
        <v/>
      </c>
      <c r="Y1793" s="190" t="str">
        <f>IF(OR(X1793=0,X1793=""),"",VLOOKUP(SUMIFS(Blocos!A:A,Blocos!H:H,'EFD REGISTROS e Campos (2)'!X1793,Blocos!G:G,'EFD REGISTROS e Campos (2)'!J1793),Blocos!A:L,12,0))</f>
        <v/>
      </c>
      <c r="Z1793" s="190" t="str">
        <f>IF(ISNUMBER(Q1794),VLOOKUP(J1793,Blocos!D:G,4,0),"")</f>
        <v/>
      </c>
      <c r="AA1793" s="190" t="str">
        <f>IF(ISNUMBER(Q1793),CONCATENATE("CREATE TABLE ""reg_",LOWER(J1793),""" (""ID"" bigint NOT NULL AUTO_INCREMENT,  ""HASHFILE"" varchar(255) DEFAULT NULL, ""ID_PAI"" bigint NOT NULL,"),IF(Q1793="Campo",CONCATENATE("""",L1793,""" ",VLOOKUP(R1793,Apoio!A:C,3,0)),""))&amp;IF(Z1793="","",CONCATENATE("PRIMARY KEY (""ID""), KEY ""FK_reg_",LOWER(Z1793),"_ID_PAI"" (""ID_PAI""), CONSTRAINT ""FK_reg_",LOWER(Z1793),"_ID_PAI"" FOREIGN KEY (""ID_PAI"") REFERENCES ""reg_",LOWER(Z1793),""" (""ID"")) ENGINE=InnoDB AUTO_INCREMENT=105774 DEFAULT CHARSET=utf8mb4 COLLATE=utf8mb4_0900_ai_ci;"))</f>
        <v>"ALIQ_ISSQN" decimal(15,6) DEFAULT NULL,</v>
      </c>
      <c r="AB1793" s="190" t="str">
        <f t="shared" si="196"/>
        <v>`reg_d390`.`ALIQ_ISSQN`,</v>
      </c>
    </row>
    <row r="1794" spans="1:28" ht="14.5" hidden="1" customHeight="1" x14ac:dyDescent="0.3">
      <c r="J1794" s="187" t="str">
        <f t="shared" si="201"/>
        <v>D390</v>
      </c>
      <c r="K1794" s="181">
        <v>8</v>
      </c>
      <c r="L1794" s="289" t="s">
        <v>731</v>
      </c>
      <c r="M1794" s="182" t="s">
        <v>732</v>
      </c>
      <c r="N1794" s="181" t="s">
        <v>32</v>
      </c>
      <c r="O1794" s="181" t="s">
        <v>28</v>
      </c>
      <c r="P1794" s="181">
        <v>2</v>
      </c>
      <c r="Q1794" s="192" t="str">
        <f t="shared" si="195"/>
        <v>Campo</v>
      </c>
      <c r="R1794" s="192" t="s">
        <v>3606</v>
      </c>
      <c r="S1794" s="191" t="str">
        <f t="shared" si="198"/>
        <v/>
      </c>
      <c r="T1794" s="192" t="str">
        <f t="shared" si="199"/>
        <v>&lt;campo posicao="8"&gt;
&lt;coluna&gt;VL_ISSQN&lt;/coluna&gt;
&lt;descricao&gt;Valor do ISSQN&lt;/descricao&gt;
&lt;tipo&gt;R&lt;/tipo&gt;
&lt;/campo&gt;</v>
      </c>
      <c r="U1794" s="192" t="str">
        <f t="shared" si="197"/>
        <v>&lt;campo posicao="8"&gt;
&lt;coluna&gt;VL_ISSQN&lt;/coluna&gt;
&lt;descricao&gt;Valor do ISSQN&lt;/descricao&gt;
&lt;tipo&gt;R&lt;/tipo&gt;
&lt;/campo&gt;</v>
      </c>
      <c r="V1794" s="192" t="str">
        <f t="shared" si="200"/>
        <v>{"Column9", "VL_ISSQN"},</v>
      </c>
      <c r="W1794" s="191" t="str">
        <f>IF(Q1794="Campo","@Campos(posicao = "&amp;K1794&amp;", tipo = '"&amp;R1794&amp;"')@Column(name = """&amp;L1794&amp;""")"&amp;IF(R1794="D","@Temporal(TemporalType.DATE)","")&amp;"private "&amp;VLOOKUP(TEXT(R1794,"@"),Apoio!A:B,2,0)&amp;" "&amp;SUBSTITUTE(LOWER(LEFT(L1794,1))&amp;RIGHT(PROPER(L1794),LEN(L1794)-1),"_","")&amp;";",IF(ISNUMBER(Q1794),IF(R1794="R","@Entity@Table(name = ""reg_"&amp;LOWER(J1794)&amp;""")@XmlRootElement","")&amp;VLOOKUP(J1794,Blocos!D:I,6,0)&amp;Apoio!$E$1&amp;Y1794,""))</f>
        <v>@Campos(posicao = 8, tipo = 'R')@Column(name = "VL_ISSQN")private BigDecimal vlIssqn;</v>
      </c>
      <c r="X1794" s="190" t="str">
        <f>IF(ISNUMBER(Q1794),COUNTIF(Blocos!G:G,J1794),"")</f>
        <v/>
      </c>
      <c r="Y1794" s="190" t="str">
        <f>IF(OR(X1794=0,X1794=""),"",VLOOKUP(SUMIFS(Blocos!A:A,Blocos!H:H,'EFD REGISTROS e Campos (2)'!X1794,Blocos!G:G,'EFD REGISTROS e Campos (2)'!J1794),Blocos!A:L,12,0))</f>
        <v/>
      </c>
      <c r="Z1794" s="190" t="str">
        <f>IF(ISNUMBER(Q1795),VLOOKUP(J1794,Blocos!D:G,4,0),"")</f>
        <v/>
      </c>
      <c r="AA1794" s="190" t="str">
        <f>IF(ISNUMBER(Q1794),CONCATENATE("CREATE TABLE ""reg_",LOWER(J1794),""" (""ID"" bigint NOT NULL AUTO_INCREMENT,  ""HASHFILE"" varchar(255) DEFAULT NULL, ""ID_PAI"" bigint NOT NULL,"),IF(Q1794="Campo",CONCATENATE("""",L1794,""" ",VLOOKUP(R1794,Apoio!A:C,3,0)),""))&amp;IF(Z1794="","",CONCATENATE("PRIMARY KEY (""ID""), KEY ""FK_reg_",LOWER(Z1794),"_ID_PAI"" (""ID_PAI""), CONSTRAINT ""FK_reg_",LOWER(Z1794),"_ID_PAI"" FOREIGN KEY (""ID_PAI"") REFERENCES ""reg_",LOWER(Z1794),""" (""ID"")) ENGINE=InnoDB AUTO_INCREMENT=105774 DEFAULT CHARSET=utf8mb4 COLLATE=utf8mb4_0900_ai_ci;"))</f>
        <v>"VL_ISSQN" decimal(15,6) DEFAULT NULL,</v>
      </c>
      <c r="AB1794" s="190" t="str">
        <f t="shared" si="196"/>
        <v>`reg_d390`.`VL_ISSQN`,</v>
      </c>
    </row>
    <row r="1795" spans="1:28" ht="14.5" hidden="1" customHeight="1" x14ac:dyDescent="0.3">
      <c r="J1795" s="187" t="str">
        <f t="shared" si="201"/>
        <v>D390</v>
      </c>
      <c r="K1795" s="181">
        <v>9</v>
      </c>
      <c r="L1795" s="289" t="s">
        <v>576</v>
      </c>
      <c r="M1795" s="182" t="s">
        <v>2029</v>
      </c>
      <c r="N1795" s="181" t="s">
        <v>32</v>
      </c>
      <c r="O1795" s="181" t="s">
        <v>28</v>
      </c>
      <c r="P1795" s="181">
        <v>2</v>
      </c>
      <c r="Q1795" s="192" t="str">
        <f t="shared" ref="Q1795:Q1858" si="202">IF(B1795&lt;&gt;"",0,IF(C1795&lt;&gt;"",1,IF(D1795&lt;&gt;"",2,IF(E1795&lt;&gt;"",3,IF(F1795&lt;&gt;"",4,IF(G1795&lt;&gt;"",5,IF(H1795&lt;&gt;"",6,IF(ISNUMBER(K1795),"Campo",""))))))))</f>
        <v>Campo</v>
      </c>
      <c r="R1795" s="192" t="s">
        <v>3606</v>
      </c>
      <c r="S1795" s="191" t="str">
        <f t="shared" si="198"/>
        <v/>
      </c>
      <c r="T1795" s="192" t="str">
        <f t="shared" si="199"/>
        <v>&lt;campo posicao="9"&gt;
&lt;coluna&gt;VL_BC_ICMS&lt;/coluna&gt;
&lt;descricao&gt;Base de cálculo do ICMS acumulada relativa à alíquota informada&lt;/descricao&gt;
&lt;tipo&gt;R&lt;/tipo&gt;
&lt;/campo&gt;</v>
      </c>
      <c r="U1795" s="192" t="str">
        <f t="shared" si="197"/>
        <v>&lt;campo posicao="9"&gt;
&lt;coluna&gt;VL_BC_ICMS&lt;/coluna&gt;
&lt;descricao&gt;Base de cálculo do ICMS acumulada relativa à alíquota informada&lt;/descricao&gt;
&lt;tipo&gt;R&lt;/tipo&gt;
&lt;/campo&gt;</v>
      </c>
      <c r="V1795" s="192" t="str">
        <f t="shared" si="200"/>
        <v>{"Column10", "VL_BC_ICMS"},</v>
      </c>
      <c r="W1795" s="191" t="str">
        <f>IF(Q1795="Campo","@Campos(posicao = "&amp;K1795&amp;", tipo = '"&amp;R1795&amp;"')@Column(name = """&amp;L1795&amp;""")"&amp;IF(R1795="D","@Temporal(TemporalType.DATE)","")&amp;"private "&amp;VLOOKUP(TEXT(R1795,"@"),Apoio!A:B,2,0)&amp;" "&amp;SUBSTITUTE(LOWER(LEFT(L1795,1))&amp;RIGHT(PROPER(L1795),LEN(L1795)-1),"_","")&amp;";",IF(ISNUMBER(Q1795),IF(R1795="R","@Entity@Table(name = ""reg_"&amp;LOWER(J1795)&amp;""")@XmlRootElement","")&amp;VLOOKUP(J1795,Blocos!D:I,6,0)&amp;Apoio!$E$1&amp;Y1795,""))</f>
        <v>@Campos(posicao = 9, tipo = 'R')@Column(name = "VL_BC_ICMS")private BigDecimal vlBcIcms;</v>
      </c>
      <c r="X1795" s="190" t="str">
        <f>IF(ISNUMBER(Q1795),COUNTIF(Blocos!G:G,J1795),"")</f>
        <v/>
      </c>
      <c r="Y1795" s="190" t="str">
        <f>IF(OR(X1795=0,X1795=""),"",VLOOKUP(SUMIFS(Blocos!A:A,Blocos!H:H,'EFD REGISTROS e Campos (2)'!X1795,Blocos!G:G,'EFD REGISTROS e Campos (2)'!J1795),Blocos!A:L,12,0))</f>
        <v/>
      </c>
      <c r="Z1795" s="190" t="str">
        <f>IF(ISNUMBER(Q1796),VLOOKUP(J1795,Blocos!D:G,4,0),"")</f>
        <v/>
      </c>
      <c r="AA1795" s="190" t="str">
        <f>IF(ISNUMBER(Q1795),CONCATENATE("CREATE TABLE ""reg_",LOWER(J1795),""" (""ID"" bigint NOT NULL AUTO_INCREMENT,  ""HASHFILE"" varchar(255) DEFAULT NULL, ""ID_PAI"" bigint NOT NULL,"),IF(Q1795="Campo",CONCATENATE("""",L1795,""" ",VLOOKUP(R1795,Apoio!A:C,3,0)),""))&amp;IF(Z1795="","",CONCATENATE("PRIMARY KEY (""ID""), KEY ""FK_reg_",LOWER(Z1795),"_ID_PAI"" (""ID_PAI""), CONSTRAINT ""FK_reg_",LOWER(Z1795),"_ID_PAI"" FOREIGN KEY (""ID_PAI"") REFERENCES ""reg_",LOWER(Z1795),""" (""ID"")) ENGINE=InnoDB AUTO_INCREMENT=105774 DEFAULT CHARSET=utf8mb4 COLLATE=utf8mb4_0900_ai_ci;"))</f>
        <v>"VL_BC_ICMS" decimal(15,6) DEFAULT NULL,</v>
      </c>
      <c r="AB1795" s="190" t="str">
        <f t="shared" si="196"/>
        <v>`reg_d390`.`VL_BC_ICMS`,</v>
      </c>
    </row>
    <row r="1796" spans="1:28" ht="14.5" hidden="1" customHeight="1" x14ac:dyDescent="0.3">
      <c r="J1796" s="187" t="str">
        <f t="shared" si="201"/>
        <v>D390</v>
      </c>
      <c r="K1796" s="181">
        <v>10</v>
      </c>
      <c r="L1796" s="289" t="s">
        <v>578</v>
      </c>
      <c r="M1796" s="182" t="s">
        <v>2030</v>
      </c>
      <c r="N1796" s="181" t="s">
        <v>32</v>
      </c>
      <c r="O1796" s="181" t="s">
        <v>28</v>
      </c>
      <c r="P1796" s="181">
        <v>2</v>
      </c>
      <c r="Q1796" s="192" t="str">
        <f t="shared" si="202"/>
        <v>Campo</v>
      </c>
      <c r="R1796" s="192" t="s">
        <v>3606</v>
      </c>
      <c r="S1796" s="191" t="str">
        <f t="shared" si="198"/>
        <v/>
      </c>
      <c r="T1796" s="192" t="str">
        <f t="shared" si="199"/>
        <v>&lt;campo posicao="10"&gt;
&lt;coluna&gt;VL_ICMS&lt;/coluna&gt;
&lt;descricao&gt;Valor do ICMS acumulado relativo à alíquota informada&lt;/descricao&gt;
&lt;tipo&gt;R&lt;/tipo&gt;
&lt;/campo&gt;</v>
      </c>
      <c r="U1796" s="192" t="str">
        <f t="shared" si="197"/>
        <v>&lt;campo posicao="10"&gt;
&lt;coluna&gt;VL_ICMS&lt;/coluna&gt;
&lt;descricao&gt;Valor do ICMS acumulado relativo à alíquota informada&lt;/descricao&gt;
&lt;tipo&gt;R&lt;/tipo&gt;
&lt;/campo&gt;</v>
      </c>
      <c r="V1796" s="192" t="str">
        <f t="shared" si="200"/>
        <v>{"Column11", "VL_ICMS"},</v>
      </c>
      <c r="W1796" s="191" t="str">
        <f>IF(Q1796="Campo","@Campos(posicao = "&amp;K1796&amp;", tipo = '"&amp;R1796&amp;"')@Column(name = """&amp;L1796&amp;""")"&amp;IF(R1796="D","@Temporal(TemporalType.DATE)","")&amp;"private "&amp;VLOOKUP(TEXT(R1796,"@"),Apoio!A:B,2,0)&amp;" "&amp;SUBSTITUTE(LOWER(LEFT(L1796,1))&amp;RIGHT(PROPER(L1796),LEN(L1796)-1),"_","")&amp;";",IF(ISNUMBER(Q1796),IF(R1796="R","@Entity@Table(name = ""reg_"&amp;LOWER(J1796)&amp;""")@XmlRootElement","")&amp;VLOOKUP(J1796,Blocos!D:I,6,0)&amp;Apoio!$E$1&amp;Y1796,""))</f>
        <v>@Campos(posicao = 10, tipo = 'R')@Column(name = "VL_ICMS")private BigDecimal vlIcms;</v>
      </c>
      <c r="X1796" s="190" t="str">
        <f>IF(ISNUMBER(Q1796),COUNTIF(Blocos!G:G,J1796),"")</f>
        <v/>
      </c>
      <c r="Y1796" s="190" t="str">
        <f>IF(OR(X1796=0,X1796=""),"",VLOOKUP(SUMIFS(Blocos!A:A,Blocos!H:H,'EFD REGISTROS e Campos (2)'!X1796,Blocos!G:G,'EFD REGISTROS e Campos (2)'!J1796),Blocos!A:L,12,0))</f>
        <v/>
      </c>
      <c r="Z1796" s="190" t="str">
        <f>IF(ISNUMBER(Q1797),VLOOKUP(J1796,Blocos!D:G,4,0),"")</f>
        <v/>
      </c>
      <c r="AA1796" s="190" t="str">
        <f>IF(ISNUMBER(Q1796),CONCATENATE("CREATE TABLE ""reg_",LOWER(J1796),""" (""ID"" bigint NOT NULL AUTO_INCREMENT,  ""HASHFILE"" varchar(255) DEFAULT NULL, ""ID_PAI"" bigint NOT NULL,"),IF(Q1796="Campo",CONCATENATE("""",L1796,""" ",VLOOKUP(R1796,Apoio!A:C,3,0)),""))&amp;IF(Z1796="","",CONCATENATE("PRIMARY KEY (""ID""), KEY ""FK_reg_",LOWER(Z1796),"_ID_PAI"" (""ID_PAI""), CONSTRAINT ""FK_reg_",LOWER(Z1796),"_ID_PAI"" FOREIGN KEY (""ID_PAI"") REFERENCES ""reg_",LOWER(Z1796),""" (""ID"")) ENGINE=InnoDB AUTO_INCREMENT=105774 DEFAULT CHARSET=utf8mb4 COLLATE=utf8mb4_0900_ai_ci;"))</f>
        <v>"VL_ICMS" decimal(15,6) DEFAULT NULL,</v>
      </c>
      <c r="AB1796" s="190" t="str">
        <f t="shared" ref="AB1796:AB1859" si="203">IF(Q1796="Campo",CONCATENATE(IF(K1796=1,"USE `efdicms`;SELECT ",""),"`reg_",LOWER(J1796),"`.`",L1796,"`,"),"")&amp;IF(J1796&lt;&gt;J1797,CONCATENATE("FROM `efdicms`.`reg_",LOWER(J1796),"`;"""),"")</f>
        <v>`reg_d390`.`VL_ICMS`,</v>
      </c>
    </row>
    <row r="1797" spans="1:28" ht="14.5" hidden="1" customHeight="1" x14ac:dyDescent="0.3">
      <c r="J1797" s="187" t="str">
        <f t="shared" si="201"/>
        <v>D390</v>
      </c>
      <c r="K1797" s="181">
        <v>11</v>
      </c>
      <c r="L1797" s="289" t="s">
        <v>276</v>
      </c>
      <c r="M1797" s="182" t="s">
        <v>381</v>
      </c>
      <c r="N1797" s="181" t="s">
        <v>27</v>
      </c>
      <c r="O1797" s="181">
        <v>6</v>
      </c>
      <c r="P1797" s="181" t="s">
        <v>28</v>
      </c>
      <c r="Q1797" s="192" t="str">
        <f t="shared" si="202"/>
        <v>Campo</v>
      </c>
      <c r="R1797" s="192" t="s">
        <v>27</v>
      </c>
      <c r="S1797" s="191" t="str">
        <f t="shared" si="198"/>
        <v/>
      </c>
      <c r="T1797" s="192" t="str">
        <f t="shared" si="199"/>
        <v>&lt;campo posicao="11"&gt;
&lt;coluna&gt;COD_OBS&lt;/coluna&gt;
&lt;descricao&gt;Código da observação do lançamento fiscal (campo 02 do Registro 0460)&lt;/descricao&gt;
&lt;tipo&gt;C&lt;/tipo&gt;
&lt;/campo&gt;</v>
      </c>
      <c r="U1797" s="192" t="str">
        <f t="shared" ref="U1797:U1860" si="204">S1797&amp;T1797</f>
        <v>&lt;campo posicao="11"&gt;
&lt;coluna&gt;COD_OBS&lt;/coluna&gt;
&lt;descricao&gt;Código da observação do lançamento fiscal (campo 02 do Registro 0460)&lt;/descricao&gt;
&lt;tipo&gt;C&lt;/tipo&gt;
&lt;/campo&gt;</v>
      </c>
      <c r="V1797" s="192" t="str">
        <f t="shared" si="200"/>
        <v>{"Column12", "COD_OBS"},</v>
      </c>
      <c r="W1797" s="191" t="str">
        <f>IF(Q1797="Campo","@Campos(posicao = "&amp;K1797&amp;", tipo = '"&amp;R1797&amp;"')@Column(name = """&amp;L1797&amp;""")"&amp;IF(R1797="D","@Temporal(TemporalType.DATE)","")&amp;"private "&amp;VLOOKUP(TEXT(R1797,"@"),Apoio!A:B,2,0)&amp;" "&amp;SUBSTITUTE(LOWER(LEFT(L1797,1))&amp;RIGHT(PROPER(L1797),LEN(L1797)-1),"_","")&amp;";",IF(ISNUMBER(Q1797),IF(R1797="R","@Entity@Table(name = ""reg_"&amp;LOWER(J1797)&amp;""")@XmlRootElement","")&amp;VLOOKUP(J1797,Blocos!D:I,6,0)&amp;Apoio!$E$1&amp;Y1797,""))</f>
        <v>@Campos(posicao = 11, tipo = 'C')@Column(name = "COD_OBS")private String codObs;</v>
      </c>
      <c r="X1797" s="190" t="str">
        <f>IF(ISNUMBER(Q1797),COUNTIF(Blocos!G:G,J1797),"")</f>
        <v/>
      </c>
      <c r="Y1797" s="190" t="str">
        <f>IF(OR(X1797=0,X1797=""),"",VLOOKUP(SUMIFS(Blocos!A:A,Blocos!H:H,'EFD REGISTROS e Campos (2)'!X1797,Blocos!G:G,'EFD REGISTROS e Campos (2)'!J1797),Blocos!A:L,12,0))</f>
        <v/>
      </c>
      <c r="Z1797" s="190" t="str">
        <f>IF(ISNUMBER(Q1798),VLOOKUP(J1797,Blocos!D:G,4,0),"")</f>
        <v>D355</v>
      </c>
      <c r="AA1797" s="190" t="str">
        <f>IF(ISNUMBER(Q1797),CONCATENATE("CREATE TABLE ""reg_",LOWER(J1797),""" (""ID"" bigint NOT NULL AUTO_INCREMENT,  ""HASHFILE"" varchar(255) DEFAULT NULL, ""ID_PAI"" bigint NOT NULL,"),IF(Q1797="Campo",CONCATENATE("""",L1797,""" ",VLOOKUP(R1797,Apoio!A:C,3,0)),""))&amp;IF(Z1797="","",CONCATENATE("PRIMARY KEY (""ID""), KEY ""FK_reg_",LOWER(Z1797),"_ID_PAI"" (""ID_PAI""), CONSTRAINT ""FK_reg_",LOWER(Z1797),"_ID_PAI"" FOREIGN KEY (""ID_PAI"") REFERENCES ""reg_",LOWER(Z1797),""" (""ID"")) ENGINE=InnoDB AUTO_INCREMENT=105774 DEFAULT CHARSET=utf8mb4 COLLATE=utf8mb4_0900_ai_ci;"))</f>
        <v>"COD_OBS" varchar(255) DEFAULT NULL,PRIMARY KEY ("ID"), KEY "FK_reg_d355_ID_PAI" ("ID_PAI"), CONSTRAINT "FK_reg_d355_ID_PAI" FOREIGN KEY ("ID_PAI") REFERENCES "reg_d355" ("ID")) ENGINE=InnoDB AUTO_INCREMENT=105774 DEFAULT CHARSET=utf8mb4 COLLATE=utf8mb4_0900_ai_ci;</v>
      </c>
      <c r="AB1797" s="190" t="str">
        <f t="shared" si="203"/>
        <v>`reg_d390`.`COD_OBS`,FROM `efdicms`.`reg_d390`;"</v>
      </c>
    </row>
    <row r="1798" spans="1:28" ht="14.5" hidden="1" customHeight="1" collapsed="1" x14ac:dyDescent="0.3">
      <c r="A1798" s="180" t="s">
        <v>22</v>
      </c>
      <c r="D1798" s="180" t="s">
        <v>2031</v>
      </c>
      <c r="I1798" s="180" t="s">
        <v>108</v>
      </c>
      <c r="J1798" s="187" t="str">
        <f t="shared" si="201"/>
        <v>D400</v>
      </c>
      <c r="K1798" s="195" t="s">
        <v>2032</v>
      </c>
      <c r="Q1798" s="192">
        <f t="shared" si="202"/>
        <v>2</v>
      </c>
      <c r="S1798" s="191" t="str">
        <f t="shared" si="198"/>
        <v>&lt;/registro&gt;
&lt;registro codigo="D400" perfil="ABC" nivel="2"&gt;</v>
      </c>
      <c r="T1798" s="192" t="str">
        <f t="shared" si="199"/>
        <v/>
      </c>
      <c r="U1798" s="192" t="str">
        <f t="shared" si="204"/>
        <v>&lt;/registro&gt;
&lt;registro codigo="D400" perfil="ABC" nivel="2"&gt;</v>
      </c>
      <c r="V1798" s="192" t="str">
        <f t="shared" si="200"/>
        <v/>
      </c>
      <c r="W1798" s="191" t="str">
        <f>IF(Q1798="Campo","@Campos(posicao = "&amp;K1798&amp;", tipo = '"&amp;R1798&amp;"')@Column(name = """&amp;L1798&amp;""")"&amp;IF(R1798="D","@Temporal(TemporalType.DATE)","")&amp;"private "&amp;VLOOKUP(TEXT(R1798,"@"),Apoio!A:B,2,0)&amp;" "&amp;SUBSTITUTE(LOWER(LEFT(L1798,1))&amp;RIGHT(PROPER(L1798),LEN(L1798)-1),"_","")&amp;";",IF(ISNUMBER(Q1798),IF(R1798="R","@Entity@Table(name = ""reg_"&amp;LOWER(J1798)&amp;""")@XmlRootElement","")&amp;VLOOKUP(J1798,Blocos!D:I,6,0)&amp;Apoio!$E$1&amp;Y1798,""))</f>
        <v>@Registros(nivel = 2) public class RegD400 implements Serializable { private static final long serialVersionUID = 1L; @Id @GeneratedValue(strategy = GenerationType.IDENTITY) @Basic(optional = false) @Column(name = "ID" ) private Long id;@ManyToOne(fetch = FetchType.LAZY) @JoinColumn(name = "ID_PAI", nullable = false) private RegD001 idPai; public RegD001 getIdPai() {return idPai;}public void setIdPai(Object idPai) {this.idPai = (RegD001) idPai;}public RegD400() { } public RegD400(Long id) { this.id = id; } public RegD400(Long id, RegD001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List&lt;RegD410&gt; regD410;public List&lt;RegD410&gt; getRegD410() {return regD410;}public void setRegD410(List&lt;RegD410&gt; regD410) {this.regD410 = regD410;}@OneToMany( cascade = CascadeType.ALL, fetch = FetchType.LAZY, mappedBy = "idPai")private  List&lt;RegD420&gt; regD420;public List&lt;RegD420&gt; getRegD420() {return regD420;}public void setRegD420(List&lt;RegD420&gt; regD420) {this.regD420 = regD420;}</v>
      </c>
      <c r="X1798" s="190">
        <f>IF(ISNUMBER(Q1798),COUNTIF(Blocos!G:G,J1798),"")</f>
        <v>2</v>
      </c>
      <c r="Y1798" s="190" t="str">
        <f>IF(OR(X1798=0,X1798=""),"",VLOOKUP(SUMIFS(Blocos!A:A,Blocos!H:H,'EFD REGISTROS e Campos (2)'!X1798,Blocos!G:G,'EFD REGISTROS e Campos (2)'!J1798),Blocos!A:L,12,0))</f>
        <v>@OneToMany( cascade = CascadeType.ALL, fetch = FetchType.LAZY, mappedBy = "idPai")private  List&lt;RegD410&gt; regD410;public List&lt;RegD410&gt; getRegD410() {return regD410;}public void setRegD410(List&lt;RegD410&gt; regD410) {this.regD410 = regD410;}@OneToMany( cascade = CascadeType.ALL, fetch = FetchType.LAZY, mappedBy = "idPai")private  List&lt;RegD420&gt; regD420;public List&lt;RegD420&gt; getRegD420() {return regD420;}public void setRegD420(List&lt;RegD420&gt; regD420) {this.regD420 = regD420;}</v>
      </c>
      <c r="Z1798" s="190" t="str">
        <f>IF(ISNUMBER(Q1799),VLOOKUP(J1798,Blocos!D:G,4,0),"")</f>
        <v/>
      </c>
      <c r="AA1798" s="190" t="str">
        <f>IF(ISNUMBER(Q1798),CONCATENATE("CREATE TABLE ""reg_",LOWER(J1798),""" (""ID"" bigint NOT NULL AUTO_INCREMENT,  ""HASHFILE"" varchar(255) DEFAULT NULL, ""ID_PAI"" bigint NOT NULL,"),IF(Q1798="Campo",CONCATENATE("""",L1798,""" ",VLOOKUP(R1798,Apoio!A:C,3,0)),""))&amp;IF(Z1798="","",CONCATENATE("PRIMARY KEY (""ID""), KEY ""FK_reg_",LOWER(Z1798),"_ID_PAI"" (""ID_PAI""), CONSTRAINT ""FK_reg_",LOWER(Z1798),"_ID_PAI"" FOREIGN KEY (""ID_PAI"") REFERENCES ""reg_",LOWER(Z1798),""" (""ID"")) ENGINE=InnoDB AUTO_INCREMENT=105774 DEFAULT CHARSET=utf8mb4 COLLATE=utf8mb4_0900_ai_ci;"))</f>
        <v>CREATE TABLE "reg_d400" ("ID" bigint NOT NULL AUTO_INCREMENT,  "HASHFILE" varchar(255) DEFAULT NULL, "ID_PAI" bigint NOT NULL,</v>
      </c>
      <c r="AB1798" s="190" t="str">
        <f t="shared" si="203"/>
        <v/>
      </c>
    </row>
    <row r="1799" spans="1:28" ht="14.5" hidden="1" customHeight="1" x14ac:dyDescent="0.3">
      <c r="J1799" s="187" t="str">
        <f t="shared" si="201"/>
        <v>D400</v>
      </c>
      <c r="K1799" s="181">
        <v>1</v>
      </c>
      <c r="L1799" s="289" t="s">
        <v>25</v>
      </c>
      <c r="M1799" s="182" t="s">
        <v>2033</v>
      </c>
      <c r="N1799" s="181" t="s">
        <v>27</v>
      </c>
      <c r="O1799" s="181">
        <v>4</v>
      </c>
      <c r="P1799" s="181" t="s">
        <v>28</v>
      </c>
      <c r="Q1799" s="192" t="str">
        <f t="shared" si="202"/>
        <v>Campo</v>
      </c>
      <c r="R1799" s="192" t="s">
        <v>27</v>
      </c>
      <c r="S1799" s="191" t="str">
        <f t="shared" si="198"/>
        <v/>
      </c>
      <c r="T1799" s="192" t="str">
        <f t="shared" si="199"/>
        <v>&lt;campo posicao="1"&gt;
&lt;coluna&gt;REG&lt;/coluna&gt;
&lt;descricao&gt;Texto fixo contendo "D400"&lt;/descricao&gt;
&lt;tipo&gt;C&lt;/tipo&gt;
&lt;/campo&gt;</v>
      </c>
      <c r="U1799" s="192" t="str">
        <f t="shared" si="204"/>
        <v>&lt;campo posicao="1"&gt;
&lt;coluna&gt;REG&lt;/coluna&gt;
&lt;descricao&gt;Texto fixo contendo "D400"&lt;/descricao&gt;
&lt;tipo&gt;C&lt;/tipo&gt;
&lt;/campo&gt;</v>
      </c>
      <c r="V1799" s="192" t="str">
        <f t="shared" si="200"/>
        <v>{"Column2", "REG"},</v>
      </c>
      <c r="W1799" s="191" t="str">
        <f>IF(Q1799="Campo","@Campos(posicao = "&amp;K1799&amp;", tipo = '"&amp;R1799&amp;"')@Column(name = """&amp;L1799&amp;""")"&amp;IF(R1799="D","@Temporal(TemporalType.DATE)","")&amp;"private "&amp;VLOOKUP(TEXT(R1799,"@"),Apoio!A:B,2,0)&amp;" "&amp;SUBSTITUTE(LOWER(LEFT(L1799,1))&amp;RIGHT(PROPER(L1799),LEN(L1799)-1),"_","")&amp;";",IF(ISNUMBER(Q1799),IF(R1799="R","@Entity@Table(name = ""reg_"&amp;LOWER(J1799)&amp;""")@XmlRootElement","")&amp;VLOOKUP(J1799,Blocos!D:I,6,0)&amp;Apoio!$E$1&amp;Y1799,""))</f>
        <v>@Campos(posicao = 1, tipo = 'C')@Column(name = "REG")private String reg;</v>
      </c>
      <c r="X1799" s="190" t="str">
        <f>IF(ISNUMBER(Q1799),COUNTIF(Blocos!G:G,J1799),"")</f>
        <v/>
      </c>
      <c r="Y1799" s="190" t="str">
        <f>IF(OR(X1799=0,X1799=""),"",VLOOKUP(SUMIFS(Blocos!A:A,Blocos!H:H,'EFD REGISTROS e Campos (2)'!X1799,Blocos!G:G,'EFD REGISTROS e Campos (2)'!J1799),Blocos!A:L,12,0))</f>
        <v/>
      </c>
      <c r="Z1799" s="190" t="str">
        <f>IF(ISNUMBER(Q1800),VLOOKUP(J1799,Blocos!D:G,4,0),"")</f>
        <v/>
      </c>
      <c r="AA1799" s="190" t="str">
        <f>IF(ISNUMBER(Q1799),CONCATENATE("CREATE TABLE ""reg_",LOWER(J1799),""" (""ID"" bigint NOT NULL AUTO_INCREMENT,  ""HASHFILE"" varchar(255) DEFAULT NULL, ""ID_PAI"" bigint NOT NULL,"),IF(Q1799="Campo",CONCATENATE("""",L1799,""" ",VLOOKUP(R1799,Apoio!A:C,3,0)),""))&amp;IF(Z1799="","",CONCATENATE("PRIMARY KEY (""ID""), KEY ""FK_reg_",LOWER(Z1799),"_ID_PAI"" (""ID_PAI""), CONSTRAINT ""FK_reg_",LOWER(Z1799),"_ID_PAI"" FOREIGN KEY (""ID_PAI"") REFERENCES ""reg_",LOWER(Z1799),""" (""ID"")) ENGINE=InnoDB AUTO_INCREMENT=105774 DEFAULT CHARSET=utf8mb4 COLLATE=utf8mb4_0900_ai_ci;"))</f>
        <v>"REG" varchar(255) DEFAULT NULL,</v>
      </c>
      <c r="AB1799" s="190" t="str">
        <f t="shared" si="203"/>
        <v>USE `efdicms`;SELECT `reg_d400`.`REG`,</v>
      </c>
    </row>
    <row r="1800" spans="1:28" ht="14.5" hidden="1" customHeight="1" x14ac:dyDescent="0.3">
      <c r="J1800" s="187" t="str">
        <f t="shared" si="201"/>
        <v>D400</v>
      </c>
      <c r="K1800" s="196">
        <v>2</v>
      </c>
      <c r="L1800" s="285" t="s">
        <v>129</v>
      </c>
      <c r="M1800" s="182" t="s">
        <v>340</v>
      </c>
      <c r="N1800" s="196" t="s">
        <v>27</v>
      </c>
      <c r="O1800" s="196">
        <v>60</v>
      </c>
      <c r="P1800" s="196" t="s">
        <v>28</v>
      </c>
      <c r="Q1800" s="192" t="str">
        <f t="shared" si="202"/>
        <v>Campo</v>
      </c>
      <c r="R1800" s="192" t="s">
        <v>27</v>
      </c>
      <c r="S1800" s="191" t="str">
        <f t="shared" si="198"/>
        <v/>
      </c>
      <c r="T1800" s="192" t="str">
        <f t="shared" si="199"/>
        <v>&lt;campo posicao="2"&gt;
&lt;coluna&gt;COD_PART&lt;/coluna&gt;
&lt;descricao&gt;Código do participante (campo 02 do Registro 0150):&lt;/descricao&gt;
&lt;tipo&gt;C&lt;/tipo&gt;
&lt;/campo&gt;</v>
      </c>
      <c r="U1800" s="192" t="str">
        <f t="shared" si="204"/>
        <v>&lt;campo posicao="2"&gt;
&lt;coluna&gt;COD_PART&lt;/coluna&gt;
&lt;descricao&gt;Código do participante (campo 02 do Registro 0150):&lt;/descricao&gt;
&lt;tipo&gt;C&lt;/tipo&gt;
&lt;/campo&gt;</v>
      </c>
      <c r="V1800" s="192" t="str">
        <f t="shared" si="200"/>
        <v>{"Column3", "COD_PART"},</v>
      </c>
      <c r="W1800" s="191" t="str">
        <f>IF(Q1800="Campo","@Campos(posicao = "&amp;K1800&amp;", tipo = '"&amp;R1800&amp;"')@Column(name = """&amp;L1800&amp;""")"&amp;IF(R1800="D","@Temporal(TemporalType.DATE)","")&amp;"private "&amp;VLOOKUP(TEXT(R1800,"@"),Apoio!A:B,2,0)&amp;" "&amp;SUBSTITUTE(LOWER(LEFT(L1800,1))&amp;RIGHT(PROPER(L1800),LEN(L1800)-1),"_","")&amp;";",IF(ISNUMBER(Q1800),IF(R1800="R","@Entity@Table(name = ""reg_"&amp;LOWER(J1800)&amp;""")@XmlRootElement","")&amp;VLOOKUP(J1800,Blocos!D:I,6,0)&amp;Apoio!$E$1&amp;Y1800,""))</f>
        <v>@Campos(posicao = 2, tipo = 'C')@Column(name = "COD_PART")private String codPart;</v>
      </c>
      <c r="X1800" s="190" t="str">
        <f>IF(ISNUMBER(Q1800),COUNTIF(Blocos!G:G,J1800),"")</f>
        <v/>
      </c>
      <c r="Y1800" s="190" t="str">
        <f>IF(OR(X1800=0,X1800=""),"",VLOOKUP(SUMIFS(Blocos!A:A,Blocos!H:H,'EFD REGISTROS e Campos (2)'!X1800,Blocos!G:G,'EFD REGISTROS e Campos (2)'!J1800),Blocos!A:L,12,0))</f>
        <v/>
      </c>
      <c r="Z1800" s="190" t="str">
        <f>IF(ISNUMBER(Q1801),VLOOKUP(J1800,Blocos!D:G,4,0),"")</f>
        <v/>
      </c>
      <c r="AA1800" s="190" t="str">
        <f>IF(ISNUMBER(Q1800),CONCATENATE("CREATE TABLE ""reg_",LOWER(J1800),""" (""ID"" bigint NOT NULL AUTO_INCREMENT,  ""HASHFILE"" varchar(255) DEFAULT NULL, ""ID_PAI"" bigint NOT NULL,"),IF(Q1800="Campo",CONCATENATE("""",L1800,""" ",VLOOKUP(R1800,Apoio!A:C,3,0)),""))&amp;IF(Z1800="","",CONCATENATE("PRIMARY KEY (""ID""), KEY ""FK_reg_",LOWER(Z1800),"_ID_PAI"" (""ID_PAI""), CONSTRAINT ""FK_reg_",LOWER(Z1800),"_ID_PAI"" FOREIGN KEY (""ID_PAI"") REFERENCES ""reg_",LOWER(Z1800),""" (""ID"")) ENGINE=InnoDB AUTO_INCREMENT=105774 DEFAULT CHARSET=utf8mb4 COLLATE=utf8mb4_0900_ai_ci;"))</f>
        <v>"COD_PART" varchar(255) DEFAULT NULL,</v>
      </c>
      <c r="AB1800" s="190" t="str">
        <f t="shared" si="203"/>
        <v>`reg_d400`.`COD_PART`,</v>
      </c>
    </row>
    <row r="1801" spans="1:28" ht="14.5" hidden="1" customHeight="1" x14ac:dyDescent="0.3">
      <c r="J1801" s="187" t="str">
        <f t="shared" si="201"/>
        <v>D400</v>
      </c>
      <c r="K1801" s="196"/>
      <c r="L1801" s="285"/>
      <c r="M1801" s="182" t="s">
        <v>2034</v>
      </c>
      <c r="N1801" s="196"/>
      <c r="O1801" s="196"/>
      <c r="P1801" s="196"/>
      <c r="Q1801" s="192" t="str">
        <f t="shared" si="202"/>
        <v/>
      </c>
      <c r="S1801" s="191" t="str">
        <f t="shared" si="198"/>
        <v/>
      </c>
      <c r="T1801" s="192" t="str">
        <f t="shared" si="199"/>
        <v/>
      </c>
      <c r="U1801" s="192" t="str">
        <f t="shared" si="204"/>
        <v/>
      </c>
      <c r="V1801" s="192" t="str">
        <f t="shared" si="200"/>
        <v/>
      </c>
      <c r="W1801" s="191" t="str">
        <f>IF(Q1801="Campo","@Campos(posicao = "&amp;K1801&amp;", tipo = '"&amp;R1801&amp;"')@Column(name = """&amp;L1801&amp;""")"&amp;IF(R1801="D","@Temporal(TemporalType.DATE)","")&amp;"private "&amp;VLOOKUP(TEXT(R1801,"@"),Apoio!A:B,2,0)&amp;" "&amp;SUBSTITUTE(LOWER(LEFT(L1801,1))&amp;RIGHT(PROPER(L1801),LEN(L1801)-1),"_","")&amp;";",IF(ISNUMBER(Q1801),IF(R1801="R","@Entity@Table(name = ""reg_"&amp;LOWER(J1801)&amp;""")@XmlRootElement","")&amp;VLOOKUP(J1801,Blocos!D:I,6,0)&amp;Apoio!$E$1&amp;Y1801,""))</f>
        <v/>
      </c>
      <c r="X1801" s="190" t="str">
        <f>IF(ISNUMBER(Q1801),COUNTIF(Blocos!G:G,J1801),"")</f>
        <v/>
      </c>
      <c r="Y1801" s="190" t="str">
        <f>IF(OR(X1801=0,X1801=""),"",VLOOKUP(SUMIFS(Blocos!A:A,Blocos!H:H,'EFD REGISTROS e Campos (2)'!X1801,Blocos!G:G,'EFD REGISTROS e Campos (2)'!J1801),Blocos!A:L,12,0))</f>
        <v/>
      </c>
      <c r="Z1801" s="190" t="str">
        <f>IF(ISNUMBER(Q1802),VLOOKUP(J1801,Blocos!D:G,4,0),"")</f>
        <v/>
      </c>
      <c r="AA1801" s="190" t="str">
        <f>IF(ISNUMBER(Q1801),CONCATENATE("CREATE TABLE ""reg_",LOWER(J1801),""" (""ID"" bigint NOT NULL AUTO_INCREMENT,  ""HASHFILE"" varchar(255) DEFAULT NULL, ""ID_PAI"" bigint NOT NULL,"),IF(Q1801="Campo",CONCATENATE("""",L1801,""" ",VLOOKUP(R1801,Apoio!A:C,3,0)),""))&amp;IF(Z1801="","",CONCATENATE("PRIMARY KEY (""ID""), KEY ""FK_reg_",LOWER(Z1801),"_ID_PAI"" (""ID_PAI""), CONSTRAINT ""FK_reg_",LOWER(Z1801),"_ID_PAI"" FOREIGN KEY (""ID_PAI"") REFERENCES ""reg_",LOWER(Z1801),""" (""ID"")) ENGINE=InnoDB AUTO_INCREMENT=105774 DEFAULT CHARSET=utf8mb4 COLLATE=utf8mb4_0900_ai_ci;"))</f>
        <v/>
      </c>
      <c r="AB1801" s="190" t="str">
        <f t="shared" si="203"/>
        <v/>
      </c>
    </row>
    <row r="1802" spans="1:28" ht="14.5" hidden="1" customHeight="1" x14ac:dyDescent="0.3">
      <c r="J1802" s="187" t="str">
        <f t="shared" si="201"/>
        <v>D400</v>
      </c>
      <c r="K1802" s="181">
        <v>3</v>
      </c>
      <c r="L1802" s="289" t="s">
        <v>344</v>
      </c>
      <c r="M1802" s="182" t="s">
        <v>534</v>
      </c>
      <c r="N1802" s="181" t="s">
        <v>27</v>
      </c>
      <c r="O1802" s="181" t="s">
        <v>54</v>
      </c>
      <c r="P1802" s="181" t="s">
        <v>28</v>
      </c>
      <c r="Q1802" s="192" t="str">
        <f t="shared" si="202"/>
        <v>Campo</v>
      </c>
      <c r="R1802" s="192" t="s">
        <v>27</v>
      </c>
      <c r="S1802" s="191" t="str">
        <f t="shared" si="198"/>
        <v/>
      </c>
      <c r="T1802" s="192" t="str">
        <f t="shared" si="199"/>
        <v>&lt;campo posicao="3"&gt;
&lt;coluna&gt;COD_MOD&lt;/coluna&gt;
&lt;descricao&gt;Código do modelo do documento fiscal, conforme a Tabela 4.1.1 &lt;/descricao&gt;
&lt;tipo&gt;C&lt;/tipo&gt;
&lt;/campo&gt;</v>
      </c>
      <c r="U1802" s="192" t="str">
        <f t="shared" si="204"/>
        <v>&lt;campo posicao="3"&gt;
&lt;coluna&gt;COD_MOD&lt;/coluna&gt;
&lt;descricao&gt;Código do modelo do documento fiscal, conforme a Tabela 4.1.1 &lt;/descricao&gt;
&lt;tipo&gt;C&lt;/tipo&gt;
&lt;/campo&gt;</v>
      </c>
      <c r="V1802" s="192" t="str">
        <f t="shared" si="200"/>
        <v>{"Column4", "COD_MOD"},</v>
      </c>
      <c r="W1802" s="191" t="str">
        <f>IF(Q1802="Campo","@Campos(posicao = "&amp;K1802&amp;", tipo = '"&amp;R1802&amp;"')@Column(name = """&amp;L1802&amp;""")"&amp;IF(R1802="D","@Temporal(TemporalType.DATE)","")&amp;"private "&amp;VLOOKUP(TEXT(R1802,"@"),Apoio!A:B,2,0)&amp;" "&amp;SUBSTITUTE(LOWER(LEFT(L1802,1))&amp;RIGHT(PROPER(L1802),LEN(L1802)-1),"_","")&amp;";",IF(ISNUMBER(Q1802),IF(R1802="R","@Entity@Table(name = ""reg_"&amp;LOWER(J1802)&amp;""")@XmlRootElement","")&amp;VLOOKUP(J1802,Blocos!D:I,6,0)&amp;Apoio!$E$1&amp;Y1802,""))</f>
        <v>@Campos(posicao = 3, tipo = 'C')@Column(name = "COD_MOD")private String codMod;</v>
      </c>
      <c r="X1802" s="190" t="str">
        <f>IF(ISNUMBER(Q1802),COUNTIF(Blocos!G:G,J1802),"")</f>
        <v/>
      </c>
      <c r="Y1802" s="190" t="str">
        <f>IF(OR(X1802=0,X1802=""),"",VLOOKUP(SUMIFS(Blocos!A:A,Blocos!H:H,'EFD REGISTROS e Campos (2)'!X1802,Blocos!G:G,'EFD REGISTROS e Campos (2)'!J1802),Blocos!A:L,12,0))</f>
        <v/>
      </c>
      <c r="Z1802" s="190" t="str">
        <f>IF(ISNUMBER(Q1803),VLOOKUP(J1802,Blocos!D:G,4,0),"")</f>
        <v/>
      </c>
      <c r="AA1802" s="190" t="str">
        <f>IF(ISNUMBER(Q1802),CONCATENATE("CREATE TABLE ""reg_",LOWER(J1802),""" (""ID"" bigint NOT NULL AUTO_INCREMENT,  ""HASHFILE"" varchar(255) DEFAULT NULL, ""ID_PAI"" bigint NOT NULL,"),IF(Q1802="Campo",CONCATENATE("""",L1802,""" ",VLOOKUP(R1802,Apoio!A:C,3,0)),""))&amp;IF(Z1802="","",CONCATENATE("PRIMARY KEY (""ID""), KEY ""FK_reg_",LOWER(Z1802),"_ID_PAI"" (""ID_PAI""), CONSTRAINT ""FK_reg_",LOWER(Z1802),"_ID_PAI"" FOREIGN KEY (""ID_PAI"") REFERENCES ""reg_",LOWER(Z1802),""" (""ID"")) ENGINE=InnoDB AUTO_INCREMENT=105774 DEFAULT CHARSET=utf8mb4 COLLATE=utf8mb4_0900_ai_ci;"))</f>
        <v>"COD_MOD" varchar(255) DEFAULT NULL,</v>
      </c>
      <c r="AB1802" s="190" t="str">
        <f t="shared" si="203"/>
        <v>`reg_d400`.`COD_MOD`,</v>
      </c>
    </row>
    <row r="1803" spans="1:28" ht="14.5" hidden="1" customHeight="1" x14ac:dyDescent="0.3">
      <c r="J1803" s="187" t="str">
        <f t="shared" si="201"/>
        <v>D400</v>
      </c>
      <c r="K1803" s="181">
        <v>4</v>
      </c>
      <c r="L1803" s="289" t="s">
        <v>346</v>
      </c>
      <c r="M1803" s="182" t="s">
        <v>347</v>
      </c>
      <c r="N1803" s="181" t="s">
        <v>27</v>
      </c>
      <c r="O1803" s="181" t="s">
        <v>54</v>
      </c>
      <c r="P1803" s="181" t="s">
        <v>28</v>
      </c>
      <c r="Q1803" s="192" t="str">
        <f t="shared" si="202"/>
        <v>Campo</v>
      </c>
      <c r="R1803" s="192" t="s">
        <v>27</v>
      </c>
      <c r="S1803" s="191" t="str">
        <f t="shared" si="198"/>
        <v/>
      </c>
      <c r="T1803" s="192" t="str">
        <f t="shared" si="199"/>
        <v>&lt;campo posicao="4"&gt;
&lt;coluna&gt;COD_SIT&lt;/coluna&gt;
&lt;descricao&gt;Código da situação do documento fiscal, conforme a Tabela 4.1.2&lt;/descricao&gt;
&lt;tipo&gt;C&lt;/tipo&gt;
&lt;/campo&gt;</v>
      </c>
      <c r="U1803" s="192" t="str">
        <f t="shared" si="204"/>
        <v>&lt;campo posicao="4"&gt;
&lt;coluna&gt;COD_SIT&lt;/coluna&gt;
&lt;descricao&gt;Código da situação do documento fiscal, conforme a Tabela 4.1.2&lt;/descricao&gt;
&lt;tipo&gt;C&lt;/tipo&gt;
&lt;/campo&gt;</v>
      </c>
      <c r="V1803" s="192" t="str">
        <f t="shared" si="200"/>
        <v>{"Column5", "COD_SIT"},</v>
      </c>
      <c r="W1803" s="191" t="str">
        <f>IF(Q1803="Campo","@Campos(posicao = "&amp;K1803&amp;", tipo = '"&amp;R1803&amp;"')@Column(name = """&amp;L1803&amp;""")"&amp;IF(R1803="D","@Temporal(TemporalType.DATE)","")&amp;"private "&amp;VLOOKUP(TEXT(R1803,"@"),Apoio!A:B,2,0)&amp;" "&amp;SUBSTITUTE(LOWER(LEFT(L1803,1))&amp;RIGHT(PROPER(L1803),LEN(L1803)-1),"_","")&amp;";",IF(ISNUMBER(Q1803),IF(R1803="R","@Entity@Table(name = ""reg_"&amp;LOWER(J1803)&amp;""")@XmlRootElement","")&amp;VLOOKUP(J1803,Blocos!D:I,6,0)&amp;Apoio!$E$1&amp;Y1803,""))</f>
        <v>@Campos(posicao = 4, tipo = 'C')@Column(name = "COD_SIT")private String codSit;</v>
      </c>
      <c r="X1803" s="190" t="str">
        <f>IF(ISNUMBER(Q1803),COUNTIF(Blocos!G:G,J1803),"")</f>
        <v/>
      </c>
      <c r="Y1803" s="190" t="str">
        <f>IF(OR(X1803=0,X1803=""),"",VLOOKUP(SUMIFS(Blocos!A:A,Blocos!H:H,'EFD REGISTROS e Campos (2)'!X1803,Blocos!G:G,'EFD REGISTROS e Campos (2)'!J1803),Blocos!A:L,12,0))</f>
        <v/>
      </c>
      <c r="Z1803" s="190" t="str">
        <f>IF(ISNUMBER(Q1804),VLOOKUP(J1803,Blocos!D:G,4,0),"")</f>
        <v/>
      </c>
      <c r="AA1803" s="190" t="str">
        <f>IF(ISNUMBER(Q1803),CONCATENATE("CREATE TABLE ""reg_",LOWER(J1803),""" (""ID"" bigint NOT NULL AUTO_INCREMENT,  ""HASHFILE"" varchar(255) DEFAULT NULL, ""ID_PAI"" bigint NOT NULL,"),IF(Q1803="Campo",CONCATENATE("""",L1803,""" ",VLOOKUP(R1803,Apoio!A:C,3,0)),""))&amp;IF(Z1803="","",CONCATENATE("PRIMARY KEY (""ID""), KEY ""FK_reg_",LOWER(Z1803),"_ID_PAI"" (""ID_PAI""), CONSTRAINT ""FK_reg_",LOWER(Z1803),"_ID_PAI"" FOREIGN KEY (""ID_PAI"") REFERENCES ""reg_",LOWER(Z1803),""" (""ID"")) ENGINE=InnoDB AUTO_INCREMENT=105774 DEFAULT CHARSET=utf8mb4 COLLATE=utf8mb4_0900_ai_ci;"))</f>
        <v>"COD_SIT" varchar(255) DEFAULT NULL,</v>
      </c>
      <c r="AB1803" s="190" t="str">
        <f t="shared" si="203"/>
        <v>`reg_d400`.`COD_SIT`,</v>
      </c>
    </row>
    <row r="1804" spans="1:28" ht="14.5" hidden="1" customHeight="1" x14ac:dyDescent="0.3">
      <c r="J1804" s="187" t="str">
        <f t="shared" si="201"/>
        <v>D400</v>
      </c>
      <c r="K1804" s="181">
        <v>5</v>
      </c>
      <c r="L1804" s="289" t="s">
        <v>348</v>
      </c>
      <c r="M1804" s="182" t="s">
        <v>349</v>
      </c>
      <c r="N1804" s="181" t="s">
        <v>27</v>
      </c>
      <c r="O1804" s="181">
        <v>4</v>
      </c>
      <c r="P1804" s="181" t="s">
        <v>28</v>
      </c>
      <c r="Q1804" s="192" t="str">
        <f t="shared" si="202"/>
        <v>Campo</v>
      </c>
      <c r="R1804" s="192" t="s">
        <v>27</v>
      </c>
      <c r="S1804" s="191" t="str">
        <f t="shared" ref="S1804:S1867" si="205">IFERROR(IF(ISNUMBER(Q1804),CONCATENATE("&lt;/registro&gt;
&lt;registro codigo=""",CONCATENATE(B1804,C1804,D1804,E1804,F1804,G1804,H1804),""" perfil=""",A1804,""" nivel=""",Q1804,"""&gt;"),""),"")</f>
        <v/>
      </c>
      <c r="T1804" s="192" t="str">
        <f t="shared" ref="T1804:T1867" si="206">IF(Q1804="Campo",CONCATENATE("&lt;campo posicao=""",K1804,"""&gt;
&lt;coluna&gt;",SUBSTITUTE(L1804," ",""),"&lt;/coluna&gt;
&lt;descricao&gt;",M1804,"&lt;/descricao&gt;
&lt;tipo&gt;",R1804,"&lt;/tipo&gt;
&lt;/campo&gt;"),"")</f>
        <v>&lt;campo posicao="5"&gt;
&lt;coluna&gt;SER&lt;/coluna&gt;
&lt;descricao&gt;Série do documento fiscal&lt;/descricao&gt;
&lt;tipo&gt;C&lt;/tipo&gt;
&lt;/campo&gt;</v>
      </c>
      <c r="U1804" s="192" t="str">
        <f t="shared" si="204"/>
        <v>&lt;campo posicao="5"&gt;
&lt;coluna&gt;SER&lt;/coluna&gt;
&lt;descricao&gt;Série do documento fiscal&lt;/descricao&gt;
&lt;tipo&gt;C&lt;/tipo&gt;
&lt;/campo&gt;</v>
      </c>
      <c r="V1804" s="192" t="str">
        <f t="shared" ref="V1804:V1867" si="207">IF(ISNUMBER(K1804),CONCATENATE("{""Column",K1804+1,""", """,L1804,"""},",""),"")</f>
        <v>{"Column6", "SER"},</v>
      </c>
      <c r="W1804" s="191" t="str">
        <f>IF(Q1804="Campo","@Campos(posicao = "&amp;K1804&amp;", tipo = '"&amp;R1804&amp;"')@Column(name = """&amp;L1804&amp;""")"&amp;IF(R1804="D","@Temporal(TemporalType.DATE)","")&amp;"private "&amp;VLOOKUP(TEXT(R1804,"@"),Apoio!A:B,2,0)&amp;" "&amp;SUBSTITUTE(LOWER(LEFT(L1804,1))&amp;RIGHT(PROPER(L1804),LEN(L1804)-1),"_","")&amp;";",IF(ISNUMBER(Q1804),IF(R1804="R","@Entity@Table(name = ""reg_"&amp;LOWER(J1804)&amp;""")@XmlRootElement","")&amp;VLOOKUP(J1804,Blocos!D:I,6,0)&amp;Apoio!$E$1&amp;Y1804,""))</f>
        <v>@Campos(posicao = 5, tipo = 'C')@Column(name = "SER")private String ser;</v>
      </c>
      <c r="X1804" s="190" t="str">
        <f>IF(ISNUMBER(Q1804),COUNTIF(Blocos!G:G,J1804),"")</f>
        <v/>
      </c>
      <c r="Y1804" s="190" t="str">
        <f>IF(OR(X1804=0,X1804=""),"",VLOOKUP(SUMIFS(Blocos!A:A,Blocos!H:H,'EFD REGISTROS e Campos (2)'!X1804,Blocos!G:G,'EFD REGISTROS e Campos (2)'!J1804),Blocos!A:L,12,0))</f>
        <v/>
      </c>
      <c r="Z1804" s="190" t="str">
        <f>IF(ISNUMBER(Q1805),VLOOKUP(J1804,Blocos!D:G,4,0),"")</f>
        <v/>
      </c>
      <c r="AA1804" s="190" t="str">
        <f>IF(ISNUMBER(Q1804),CONCATENATE("CREATE TABLE ""reg_",LOWER(J1804),""" (""ID"" bigint NOT NULL AUTO_INCREMENT,  ""HASHFILE"" varchar(255) DEFAULT NULL, ""ID_PAI"" bigint NOT NULL,"),IF(Q1804="Campo",CONCATENATE("""",L1804,""" ",VLOOKUP(R1804,Apoio!A:C,3,0)),""))&amp;IF(Z1804="","",CONCATENATE("PRIMARY KEY (""ID""), KEY ""FK_reg_",LOWER(Z1804),"_ID_PAI"" (""ID_PAI""), CONSTRAINT ""FK_reg_",LOWER(Z1804),"_ID_PAI"" FOREIGN KEY (""ID_PAI"") REFERENCES ""reg_",LOWER(Z1804),""" (""ID"")) ENGINE=InnoDB AUTO_INCREMENT=105774 DEFAULT CHARSET=utf8mb4 COLLATE=utf8mb4_0900_ai_ci;"))</f>
        <v>"SER" varchar(255) DEFAULT NULL,</v>
      </c>
      <c r="AB1804" s="190" t="str">
        <f t="shared" si="203"/>
        <v>`reg_d400`.`SER`,</v>
      </c>
    </row>
    <row r="1805" spans="1:28" ht="14.5" hidden="1" customHeight="1" x14ac:dyDescent="0.3">
      <c r="J1805" s="187" t="str">
        <f t="shared" si="201"/>
        <v>D400</v>
      </c>
      <c r="K1805" s="181">
        <v>6</v>
      </c>
      <c r="L1805" s="289" t="s">
        <v>654</v>
      </c>
      <c r="M1805" s="182" t="s">
        <v>655</v>
      </c>
      <c r="N1805" s="181" t="s">
        <v>32</v>
      </c>
      <c r="O1805" s="181">
        <v>3</v>
      </c>
      <c r="P1805" s="181" t="s">
        <v>28</v>
      </c>
      <c r="Q1805" s="192" t="str">
        <f t="shared" si="202"/>
        <v>Campo</v>
      </c>
      <c r="R1805" s="192" t="s">
        <v>3607</v>
      </c>
      <c r="S1805" s="191" t="str">
        <f t="shared" si="205"/>
        <v/>
      </c>
      <c r="T1805" s="192" t="str">
        <f t="shared" si="206"/>
        <v>&lt;campo posicao="6"&gt;
&lt;coluna&gt;SUB&lt;/coluna&gt;
&lt;descricao&gt;Subsérie do documento fiscal&lt;/descricao&gt;
&lt;tipo&gt;I&lt;/tipo&gt;
&lt;/campo&gt;</v>
      </c>
      <c r="U1805" s="192" t="str">
        <f t="shared" si="204"/>
        <v>&lt;campo posicao="6"&gt;
&lt;coluna&gt;SUB&lt;/coluna&gt;
&lt;descricao&gt;Subsérie do documento fiscal&lt;/descricao&gt;
&lt;tipo&gt;I&lt;/tipo&gt;
&lt;/campo&gt;</v>
      </c>
      <c r="V1805" s="192" t="str">
        <f t="shared" si="207"/>
        <v>{"Column7", "SUB"},</v>
      </c>
      <c r="W1805" s="191" t="str">
        <f>IF(Q1805="Campo","@Campos(posicao = "&amp;K1805&amp;", tipo = '"&amp;R1805&amp;"')@Column(name = """&amp;L1805&amp;""")"&amp;IF(R1805="D","@Temporal(TemporalType.DATE)","")&amp;"private "&amp;VLOOKUP(TEXT(R1805,"@"),Apoio!A:B,2,0)&amp;" "&amp;SUBSTITUTE(LOWER(LEFT(L1805,1))&amp;RIGHT(PROPER(L1805),LEN(L1805)-1),"_","")&amp;";",IF(ISNUMBER(Q1805),IF(R1805="R","@Entity@Table(name = ""reg_"&amp;LOWER(J1805)&amp;""")@XmlRootElement","")&amp;VLOOKUP(J1805,Blocos!D:I,6,0)&amp;Apoio!$E$1&amp;Y1805,""))</f>
        <v>@Campos(posicao = 6, tipo = 'I')@Column(name = "SUB")private int sub;</v>
      </c>
      <c r="X1805" s="190" t="str">
        <f>IF(ISNUMBER(Q1805),COUNTIF(Blocos!G:G,J1805),"")</f>
        <v/>
      </c>
      <c r="Y1805" s="190" t="str">
        <f>IF(OR(X1805=0,X1805=""),"",VLOOKUP(SUMIFS(Blocos!A:A,Blocos!H:H,'EFD REGISTROS e Campos (2)'!X1805,Blocos!G:G,'EFD REGISTROS e Campos (2)'!J1805),Blocos!A:L,12,0))</f>
        <v/>
      </c>
      <c r="Z1805" s="190" t="str">
        <f>IF(ISNUMBER(Q1806),VLOOKUP(J1805,Blocos!D:G,4,0),"")</f>
        <v/>
      </c>
      <c r="AA1805" s="190" t="str">
        <f>IF(ISNUMBER(Q1805),CONCATENATE("CREATE TABLE ""reg_",LOWER(J1805),""" (""ID"" bigint NOT NULL AUTO_INCREMENT,  ""HASHFILE"" varchar(255) DEFAULT NULL, ""ID_PAI"" bigint NOT NULL,"),IF(Q1805="Campo",CONCATENATE("""",L1805,""" ",VLOOKUP(R1805,Apoio!A:C,3,0)),""))&amp;IF(Z1805="","",CONCATENATE("PRIMARY KEY (""ID""), KEY ""FK_reg_",LOWER(Z1805),"_ID_PAI"" (""ID_PAI""), CONSTRAINT ""FK_reg_",LOWER(Z1805),"_ID_PAI"" FOREIGN KEY (""ID_PAI"") REFERENCES ""reg_",LOWER(Z1805),""" (""ID"")) ENGINE=InnoDB AUTO_INCREMENT=105774 DEFAULT CHARSET=utf8mb4 COLLATE=utf8mb4_0900_ai_ci;"))</f>
        <v>"SUB" int DEFAULT NULL,</v>
      </c>
      <c r="AB1805" s="190" t="str">
        <f t="shared" si="203"/>
        <v>`reg_d400`.`SUB`,</v>
      </c>
    </row>
    <row r="1806" spans="1:28" ht="14.5" hidden="1" customHeight="1" x14ac:dyDescent="0.3">
      <c r="J1806" s="187" t="str">
        <f t="shared" si="201"/>
        <v>D400</v>
      </c>
      <c r="K1806" s="181">
        <v>7</v>
      </c>
      <c r="L1806" s="289" t="s">
        <v>351</v>
      </c>
      <c r="M1806" s="182" t="s">
        <v>2035</v>
      </c>
      <c r="N1806" s="181" t="s">
        <v>32</v>
      </c>
      <c r="O1806" s="181">
        <v>6</v>
      </c>
      <c r="P1806" s="181" t="s">
        <v>28</v>
      </c>
      <c r="Q1806" s="192" t="str">
        <f t="shared" si="202"/>
        <v>Campo</v>
      </c>
      <c r="R1806" s="192" t="s">
        <v>3607</v>
      </c>
      <c r="S1806" s="191" t="str">
        <f t="shared" si="205"/>
        <v/>
      </c>
      <c r="T1806" s="192" t="str">
        <f t="shared" si="206"/>
        <v>&lt;campo posicao="7"&gt;
&lt;coluna&gt;NUM_DOC&lt;/coluna&gt;
&lt;descricao&gt;Número do documento fiscal resumo.&lt;/descricao&gt;
&lt;tipo&gt;I&lt;/tipo&gt;
&lt;/campo&gt;</v>
      </c>
      <c r="U1806" s="192" t="str">
        <f t="shared" si="204"/>
        <v>&lt;campo posicao="7"&gt;
&lt;coluna&gt;NUM_DOC&lt;/coluna&gt;
&lt;descricao&gt;Número do documento fiscal resumo.&lt;/descricao&gt;
&lt;tipo&gt;I&lt;/tipo&gt;
&lt;/campo&gt;</v>
      </c>
      <c r="V1806" s="192" t="str">
        <f t="shared" si="207"/>
        <v>{"Column8", "NUM_DOC"},</v>
      </c>
      <c r="W1806" s="191" t="str">
        <f>IF(Q1806="Campo","@Campos(posicao = "&amp;K1806&amp;", tipo = '"&amp;R1806&amp;"')@Column(name = """&amp;L1806&amp;""")"&amp;IF(R1806="D","@Temporal(TemporalType.DATE)","")&amp;"private "&amp;VLOOKUP(TEXT(R1806,"@"),Apoio!A:B,2,0)&amp;" "&amp;SUBSTITUTE(LOWER(LEFT(L1806,1))&amp;RIGHT(PROPER(L1806),LEN(L1806)-1),"_","")&amp;";",IF(ISNUMBER(Q1806),IF(R1806="R","@Entity@Table(name = ""reg_"&amp;LOWER(J1806)&amp;""")@XmlRootElement","")&amp;VLOOKUP(J1806,Blocos!D:I,6,0)&amp;Apoio!$E$1&amp;Y1806,""))</f>
        <v>@Campos(posicao = 7, tipo = 'I')@Column(name = "NUM_DOC")private int numDoc;</v>
      </c>
      <c r="X1806" s="190" t="str">
        <f>IF(ISNUMBER(Q1806),COUNTIF(Blocos!G:G,J1806),"")</f>
        <v/>
      </c>
      <c r="Y1806" s="190" t="str">
        <f>IF(OR(X1806=0,X1806=""),"",VLOOKUP(SUMIFS(Blocos!A:A,Blocos!H:H,'EFD REGISTROS e Campos (2)'!X1806,Blocos!G:G,'EFD REGISTROS e Campos (2)'!J1806),Blocos!A:L,12,0))</f>
        <v/>
      </c>
      <c r="Z1806" s="190" t="str">
        <f>IF(ISNUMBER(Q1807),VLOOKUP(J1806,Blocos!D:G,4,0),"")</f>
        <v/>
      </c>
      <c r="AA1806" s="190" t="str">
        <f>IF(ISNUMBER(Q1806),CONCATENATE("CREATE TABLE ""reg_",LOWER(J1806),""" (""ID"" bigint NOT NULL AUTO_INCREMENT,  ""HASHFILE"" varchar(255) DEFAULT NULL, ""ID_PAI"" bigint NOT NULL,"),IF(Q1806="Campo",CONCATENATE("""",L1806,""" ",VLOOKUP(R1806,Apoio!A:C,3,0)),""))&amp;IF(Z1806="","",CONCATENATE("PRIMARY KEY (""ID""), KEY ""FK_reg_",LOWER(Z1806),"_ID_PAI"" (""ID_PAI""), CONSTRAINT ""FK_reg_",LOWER(Z1806),"_ID_PAI"" FOREIGN KEY (""ID_PAI"") REFERENCES ""reg_",LOWER(Z1806),""" (""ID"")) ENGINE=InnoDB AUTO_INCREMENT=105774 DEFAULT CHARSET=utf8mb4 COLLATE=utf8mb4_0900_ai_ci;"))</f>
        <v>"NUM_DOC" int DEFAULT NULL,</v>
      </c>
      <c r="AB1806" s="190" t="str">
        <f t="shared" si="203"/>
        <v>`reg_d400`.`NUM_DOC`,</v>
      </c>
    </row>
    <row r="1807" spans="1:28" ht="14.5" hidden="1" customHeight="1" x14ac:dyDescent="0.3">
      <c r="J1807" s="187" t="str">
        <f t="shared" si="201"/>
        <v>D400</v>
      </c>
      <c r="K1807" s="181">
        <v>8</v>
      </c>
      <c r="L1807" s="289" t="s">
        <v>357</v>
      </c>
      <c r="M1807" s="182" t="s">
        <v>667</v>
      </c>
      <c r="N1807" s="181" t="s">
        <v>32</v>
      </c>
      <c r="O1807" s="181" t="s">
        <v>40</v>
      </c>
      <c r="P1807" s="181" t="s">
        <v>28</v>
      </c>
      <c r="Q1807" s="192" t="str">
        <f t="shared" si="202"/>
        <v>Campo</v>
      </c>
      <c r="R1807" s="192" t="s">
        <v>3605</v>
      </c>
      <c r="S1807" s="191" t="str">
        <f t="shared" si="205"/>
        <v/>
      </c>
      <c r="T1807" s="192" t="str">
        <f t="shared" si="206"/>
        <v>&lt;campo posicao="8"&gt;
&lt;coluna&gt;DT_DOC&lt;/coluna&gt;
&lt;descricao&gt;Data da emissão do documento fiscal&lt;/descricao&gt;
&lt;tipo&gt;D&lt;/tipo&gt;
&lt;/campo&gt;</v>
      </c>
      <c r="U1807" s="192" t="str">
        <f t="shared" si="204"/>
        <v>&lt;campo posicao="8"&gt;
&lt;coluna&gt;DT_DOC&lt;/coluna&gt;
&lt;descricao&gt;Data da emissão do documento fiscal&lt;/descricao&gt;
&lt;tipo&gt;D&lt;/tipo&gt;
&lt;/campo&gt;</v>
      </c>
      <c r="V1807" s="192" t="str">
        <f t="shared" si="207"/>
        <v>{"Column9", "DT_DOC"},</v>
      </c>
      <c r="W1807" s="191" t="str">
        <f>IF(Q1807="Campo","@Campos(posicao = "&amp;K1807&amp;", tipo = '"&amp;R1807&amp;"')@Column(name = """&amp;L1807&amp;""")"&amp;IF(R1807="D","@Temporal(TemporalType.DATE)","")&amp;"private "&amp;VLOOKUP(TEXT(R1807,"@"),Apoio!A:B,2,0)&amp;" "&amp;SUBSTITUTE(LOWER(LEFT(L1807,1))&amp;RIGHT(PROPER(L1807),LEN(L1807)-1),"_","")&amp;";",IF(ISNUMBER(Q1807),IF(R1807="R","@Entity@Table(name = ""reg_"&amp;LOWER(J1807)&amp;""")@XmlRootElement","")&amp;VLOOKUP(J1807,Blocos!D:I,6,0)&amp;Apoio!$E$1&amp;Y1807,""))</f>
        <v>@Campos(posicao = 8, tipo = 'D')@Column(name = "DT_DOC")@Temporal(TemporalType.DATE)private Date dtDoc;</v>
      </c>
      <c r="X1807" s="190" t="str">
        <f>IF(ISNUMBER(Q1807),COUNTIF(Blocos!G:G,J1807),"")</f>
        <v/>
      </c>
      <c r="Y1807" s="190" t="str">
        <f>IF(OR(X1807=0,X1807=""),"",VLOOKUP(SUMIFS(Blocos!A:A,Blocos!H:H,'EFD REGISTROS e Campos (2)'!X1807,Blocos!G:G,'EFD REGISTROS e Campos (2)'!J1807),Blocos!A:L,12,0))</f>
        <v/>
      </c>
      <c r="Z1807" s="190" t="str">
        <f>IF(ISNUMBER(Q1808),VLOOKUP(J1807,Blocos!D:G,4,0),"")</f>
        <v/>
      </c>
      <c r="AA1807" s="190" t="str">
        <f>IF(ISNUMBER(Q1807),CONCATENATE("CREATE TABLE ""reg_",LOWER(J1807),""" (""ID"" bigint NOT NULL AUTO_INCREMENT,  ""HASHFILE"" varchar(255) DEFAULT NULL, ""ID_PAI"" bigint NOT NULL,"),IF(Q1807="Campo",CONCATENATE("""",L1807,""" ",VLOOKUP(R1807,Apoio!A:C,3,0)),""))&amp;IF(Z1807="","",CONCATENATE("PRIMARY KEY (""ID""), KEY ""FK_reg_",LOWER(Z1807),"_ID_PAI"" (""ID_PAI""), CONSTRAINT ""FK_reg_",LOWER(Z1807),"_ID_PAI"" FOREIGN KEY (""ID_PAI"") REFERENCES ""reg_",LOWER(Z1807),""" (""ID"")) ENGINE=InnoDB AUTO_INCREMENT=105774 DEFAULT CHARSET=utf8mb4 COLLATE=utf8mb4_0900_ai_ci;"))</f>
        <v>"DT_DOC" date DEFAULT NULL,</v>
      </c>
      <c r="AB1807" s="190" t="str">
        <f t="shared" si="203"/>
        <v>`reg_d400`.`DT_DOC`,</v>
      </c>
    </row>
    <row r="1808" spans="1:28" ht="14.5" hidden="1" customHeight="1" x14ac:dyDescent="0.3">
      <c r="J1808" s="187" t="str">
        <f t="shared" si="201"/>
        <v>D400</v>
      </c>
      <c r="K1808" s="181">
        <v>9</v>
      </c>
      <c r="L1808" s="289" t="s">
        <v>537</v>
      </c>
      <c r="M1808" s="182" t="s">
        <v>538</v>
      </c>
      <c r="N1808" s="181" t="s">
        <v>32</v>
      </c>
      <c r="O1808" s="181" t="s">
        <v>28</v>
      </c>
      <c r="P1808" s="181">
        <v>2</v>
      </c>
      <c r="Q1808" s="192" t="str">
        <f t="shared" si="202"/>
        <v>Campo</v>
      </c>
      <c r="R1808" s="192" t="s">
        <v>3606</v>
      </c>
      <c r="S1808" s="191" t="str">
        <f t="shared" si="205"/>
        <v/>
      </c>
      <c r="T1808" s="192" t="str">
        <f t="shared" si="206"/>
        <v>&lt;campo posicao="9"&gt;
&lt;coluna&gt;VL_DOC&lt;/coluna&gt;
&lt;descricao&gt;Valor total do documento fiscal&lt;/descricao&gt;
&lt;tipo&gt;R&lt;/tipo&gt;
&lt;/campo&gt;</v>
      </c>
      <c r="U1808" s="192" t="str">
        <f t="shared" si="204"/>
        <v>&lt;campo posicao="9"&gt;
&lt;coluna&gt;VL_DOC&lt;/coluna&gt;
&lt;descricao&gt;Valor total do documento fiscal&lt;/descricao&gt;
&lt;tipo&gt;R&lt;/tipo&gt;
&lt;/campo&gt;</v>
      </c>
      <c r="V1808" s="192" t="str">
        <f t="shared" si="207"/>
        <v>{"Column10", "VL_DOC"},</v>
      </c>
      <c r="W1808" s="191" t="str">
        <f>IF(Q1808="Campo","@Campos(posicao = "&amp;K1808&amp;", tipo = '"&amp;R1808&amp;"')@Column(name = """&amp;L1808&amp;""")"&amp;IF(R1808="D","@Temporal(TemporalType.DATE)","")&amp;"private "&amp;VLOOKUP(TEXT(R1808,"@"),Apoio!A:B,2,0)&amp;" "&amp;SUBSTITUTE(LOWER(LEFT(L1808,1))&amp;RIGHT(PROPER(L1808),LEN(L1808)-1),"_","")&amp;";",IF(ISNUMBER(Q1808),IF(R1808="R","@Entity@Table(name = ""reg_"&amp;LOWER(J1808)&amp;""")@XmlRootElement","")&amp;VLOOKUP(J1808,Blocos!D:I,6,0)&amp;Apoio!$E$1&amp;Y1808,""))</f>
        <v>@Campos(posicao = 9, tipo = 'R')@Column(name = "VL_DOC")private BigDecimal vlDoc;</v>
      </c>
      <c r="X1808" s="190" t="str">
        <f>IF(ISNUMBER(Q1808),COUNTIF(Blocos!G:G,J1808),"")</f>
        <v/>
      </c>
      <c r="Y1808" s="190" t="str">
        <f>IF(OR(X1808=0,X1808=""),"",VLOOKUP(SUMIFS(Blocos!A:A,Blocos!H:H,'EFD REGISTROS e Campos (2)'!X1808,Blocos!G:G,'EFD REGISTROS e Campos (2)'!J1808),Blocos!A:L,12,0))</f>
        <v/>
      </c>
      <c r="Z1808" s="190" t="str">
        <f>IF(ISNUMBER(Q1809),VLOOKUP(J1808,Blocos!D:G,4,0),"")</f>
        <v/>
      </c>
      <c r="AA1808" s="190" t="str">
        <f>IF(ISNUMBER(Q1808),CONCATENATE("CREATE TABLE ""reg_",LOWER(J1808),""" (""ID"" bigint NOT NULL AUTO_INCREMENT,  ""HASHFILE"" varchar(255) DEFAULT NULL, ""ID_PAI"" bigint NOT NULL,"),IF(Q1808="Campo",CONCATENATE("""",L1808,""" ",VLOOKUP(R1808,Apoio!A:C,3,0)),""))&amp;IF(Z1808="","",CONCATENATE("PRIMARY KEY (""ID""), KEY ""FK_reg_",LOWER(Z1808),"_ID_PAI"" (""ID_PAI""), CONSTRAINT ""FK_reg_",LOWER(Z1808),"_ID_PAI"" FOREIGN KEY (""ID_PAI"") REFERENCES ""reg_",LOWER(Z1808),""" (""ID"")) ENGINE=InnoDB AUTO_INCREMENT=105774 DEFAULT CHARSET=utf8mb4 COLLATE=utf8mb4_0900_ai_ci;"))</f>
        <v>"VL_DOC" decimal(15,6) DEFAULT NULL,</v>
      </c>
      <c r="AB1808" s="190" t="str">
        <f t="shared" si="203"/>
        <v>`reg_d400`.`VL_DOC`,</v>
      </c>
    </row>
    <row r="1809" spans="1:28" ht="14.5" hidden="1" customHeight="1" x14ac:dyDescent="0.3">
      <c r="J1809" s="187" t="str">
        <f t="shared" si="201"/>
        <v>D400</v>
      </c>
      <c r="K1809" s="181">
        <v>10</v>
      </c>
      <c r="L1809" s="289" t="s">
        <v>546</v>
      </c>
      <c r="M1809" s="182" t="s">
        <v>1591</v>
      </c>
      <c r="N1809" s="181" t="s">
        <v>32</v>
      </c>
      <c r="O1809" s="181" t="s">
        <v>28</v>
      </c>
      <c r="P1809" s="181">
        <v>2</v>
      </c>
      <c r="Q1809" s="192" t="str">
        <f t="shared" si="202"/>
        <v>Campo</v>
      </c>
      <c r="R1809" s="192" t="s">
        <v>3606</v>
      </c>
      <c r="S1809" s="191" t="str">
        <f t="shared" si="205"/>
        <v/>
      </c>
      <c r="T1809" s="192" t="str">
        <f t="shared" si="206"/>
        <v>&lt;campo posicao="10"&gt;
&lt;coluna&gt;VL_DESC&lt;/coluna&gt;
&lt;descricao&gt;Valor acumulado dos descontos&lt;/descricao&gt;
&lt;tipo&gt;R&lt;/tipo&gt;
&lt;/campo&gt;</v>
      </c>
      <c r="U1809" s="192" t="str">
        <f t="shared" si="204"/>
        <v>&lt;campo posicao="10"&gt;
&lt;coluna&gt;VL_DESC&lt;/coluna&gt;
&lt;descricao&gt;Valor acumulado dos descontos&lt;/descricao&gt;
&lt;tipo&gt;R&lt;/tipo&gt;
&lt;/campo&gt;</v>
      </c>
      <c r="V1809" s="192" t="str">
        <f t="shared" si="207"/>
        <v>{"Column11", "VL_DESC"},</v>
      </c>
      <c r="W1809" s="191" t="str">
        <f>IF(Q1809="Campo","@Campos(posicao = "&amp;K1809&amp;", tipo = '"&amp;R1809&amp;"')@Column(name = """&amp;L1809&amp;""")"&amp;IF(R1809="D","@Temporal(TemporalType.DATE)","")&amp;"private "&amp;VLOOKUP(TEXT(R1809,"@"),Apoio!A:B,2,0)&amp;" "&amp;SUBSTITUTE(LOWER(LEFT(L1809,1))&amp;RIGHT(PROPER(L1809),LEN(L1809)-1),"_","")&amp;";",IF(ISNUMBER(Q1809),IF(R1809="R","@Entity@Table(name = ""reg_"&amp;LOWER(J1809)&amp;""")@XmlRootElement","")&amp;VLOOKUP(J1809,Blocos!D:I,6,0)&amp;Apoio!$E$1&amp;Y1809,""))</f>
        <v>@Campos(posicao = 10, tipo = 'R')@Column(name = "VL_DESC")private BigDecimal vlDesc;</v>
      </c>
      <c r="X1809" s="190" t="str">
        <f>IF(ISNUMBER(Q1809),COUNTIF(Blocos!G:G,J1809),"")</f>
        <v/>
      </c>
      <c r="Y1809" s="190" t="str">
        <f>IF(OR(X1809=0,X1809=""),"",VLOOKUP(SUMIFS(Blocos!A:A,Blocos!H:H,'EFD REGISTROS e Campos (2)'!X1809,Blocos!G:G,'EFD REGISTROS e Campos (2)'!J1809),Blocos!A:L,12,0))</f>
        <v/>
      </c>
      <c r="Z1809" s="190" t="str">
        <f>IF(ISNUMBER(Q1810),VLOOKUP(J1809,Blocos!D:G,4,0),"")</f>
        <v/>
      </c>
      <c r="AA1809" s="190" t="str">
        <f>IF(ISNUMBER(Q1809),CONCATENATE("CREATE TABLE ""reg_",LOWER(J1809),""" (""ID"" bigint NOT NULL AUTO_INCREMENT,  ""HASHFILE"" varchar(255) DEFAULT NULL, ""ID_PAI"" bigint NOT NULL,"),IF(Q1809="Campo",CONCATENATE("""",L1809,""" ",VLOOKUP(R1809,Apoio!A:C,3,0)),""))&amp;IF(Z1809="","",CONCATENATE("PRIMARY KEY (""ID""), KEY ""FK_reg_",LOWER(Z1809),"_ID_PAI"" (""ID_PAI""), CONSTRAINT ""FK_reg_",LOWER(Z1809),"_ID_PAI"" FOREIGN KEY (""ID_PAI"") REFERENCES ""reg_",LOWER(Z1809),""" (""ID"")) ENGINE=InnoDB AUTO_INCREMENT=105774 DEFAULT CHARSET=utf8mb4 COLLATE=utf8mb4_0900_ai_ci;"))</f>
        <v>"VL_DESC" decimal(15,6) DEFAULT NULL,</v>
      </c>
      <c r="AB1809" s="190" t="str">
        <f t="shared" si="203"/>
        <v>`reg_d400`.`VL_DESC`,</v>
      </c>
    </row>
    <row r="1810" spans="1:28" ht="14.5" hidden="1" customHeight="1" x14ac:dyDescent="0.3">
      <c r="J1810" s="187" t="str">
        <f t="shared" si="201"/>
        <v>D400</v>
      </c>
      <c r="K1810" s="181">
        <v>11</v>
      </c>
      <c r="L1810" s="289" t="s">
        <v>1829</v>
      </c>
      <c r="M1810" s="182" t="s">
        <v>2036</v>
      </c>
      <c r="N1810" s="181" t="s">
        <v>32</v>
      </c>
      <c r="O1810" s="181" t="s">
        <v>28</v>
      </c>
      <c r="P1810" s="181">
        <v>2</v>
      </c>
      <c r="Q1810" s="192" t="str">
        <f t="shared" si="202"/>
        <v>Campo</v>
      </c>
      <c r="R1810" s="192" t="s">
        <v>3606</v>
      </c>
      <c r="S1810" s="191" t="str">
        <f t="shared" si="205"/>
        <v/>
      </c>
      <c r="T1810" s="192" t="str">
        <f t="shared" si="206"/>
        <v>&lt;campo posicao="11"&gt;
&lt;coluna&gt;VL_SERV&lt;/coluna&gt;
&lt;descricao&gt;Valor acumulado da prestação de serviço&lt;/descricao&gt;
&lt;tipo&gt;R&lt;/tipo&gt;
&lt;/campo&gt;</v>
      </c>
      <c r="U1810" s="192" t="str">
        <f t="shared" si="204"/>
        <v>&lt;campo posicao="11"&gt;
&lt;coluna&gt;VL_SERV&lt;/coluna&gt;
&lt;descricao&gt;Valor acumulado da prestação de serviço&lt;/descricao&gt;
&lt;tipo&gt;R&lt;/tipo&gt;
&lt;/campo&gt;</v>
      </c>
      <c r="V1810" s="192" t="str">
        <f t="shared" si="207"/>
        <v>{"Column12", "VL_SERV"},</v>
      </c>
      <c r="W1810" s="191" t="str">
        <f>IF(Q1810="Campo","@Campos(posicao = "&amp;K1810&amp;", tipo = '"&amp;R1810&amp;"')@Column(name = """&amp;L1810&amp;""")"&amp;IF(R1810="D","@Temporal(TemporalType.DATE)","")&amp;"private "&amp;VLOOKUP(TEXT(R1810,"@"),Apoio!A:B,2,0)&amp;" "&amp;SUBSTITUTE(LOWER(LEFT(L1810,1))&amp;RIGHT(PROPER(L1810),LEN(L1810)-1),"_","")&amp;";",IF(ISNUMBER(Q1810),IF(R1810="R","@Entity@Table(name = ""reg_"&amp;LOWER(J1810)&amp;""")@XmlRootElement","")&amp;VLOOKUP(J1810,Blocos!D:I,6,0)&amp;Apoio!$E$1&amp;Y1810,""))</f>
        <v>@Campos(posicao = 11, tipo = 'R')@Column(name = "VL_SERV")private BigDecimal vlServ;</v>
      </c>
      <c r="X1810" s="190" t="str">
        <f>IF(ISNUMBER(Q1810),COUNTIF(Blocos!G:G,J1810),"")</f>
        <v/>
      </c>
      <c r="Y1810" s="190" t="str">
        <f>IF(OR(X1810=0,X1810=""),"",VLOOKUP(SUMIFS(Blocos!A:A,Blocos!H:H,'EFD REGISTROS e Campos (2)'!X1810,Blocos!G:G,'EFD REGISTROS e Campos (2)'!J1810),Blocos!A:L,12,0))</f>
        <v/>
      </c>
      <c r="Z1810" s="190" t="str">
        <f>IF(ISNUMBER(Q1811),VLOOKUP(J1810,Blocos!D:G,4,0),"")</f>
        <v/>
      </c>
      <c r="AA1810" s="190" t="str">
        <f>IF(ISNUMBER(Q1810),CONCATENATE("CREATE TABLE ""reg_",LOWER(J1810),""" (""ID"" bigint NOT NULL AUTO_INCREMENT,  ""HASHFILE"" varchar(255) DEFAULT NULL, ""ID_PAI"" bigint NOT NULL,"),IF(Q1810="Campo",CONCATENATE("""",L1810,""" ",VLOOKUP(R1810,Apoio!A:C,3,0)),""))&amp;IF(Z1810="","",CONCATENATE("PRIMARY KEY (""ID""), KEY ""FK_reg_",LOWER(Z1810),"_ID_PAI"" (""ID_PAI""), CONSTRAINT ""FK_reg_",LOWER(Z1810),"_ID_PAI"" FOREIGN KEY (""ID_PAI"") REFERENCES ""reg_",LOWER(Z1810),""" (""ID"")) ENGINE=InnoDB AUTO_INCREMENT=105774 DEFAULT CHARSET=utf8mb4 COLLATE=utf8mb4_0900_ai_ci;"))</f>
        <v>"VL_SERV" decimal(15,6) DEFAULT NULL,</v>
      </c>
      <c r="AB1810" s="190" t="str">
        <f t="shared" si="203"/>
        <v>`reg_d400`.`VL_SERV`,</v>
      </c>
    </row>
    <row r="1811" spans="1:28" ht="14.5" hidden="1" customHeight="1" x14ac:dyDescent="0.3">
      <c r="J1811" s="187" t="str">
        <f t="shared" si="201"/>
        <v>D400</v>
      </c>
      <c r="K1811" s="181">
        <v>12</v>
      </c>
      <c r="L1811" s="289" t="s">
        <v>576</v>
      </c>
      <c r="M1811" s="182" t="s">
        <v>2000</v>
      </c>
      <c r="N1811" s="181" t="s">
        <v>32</v>
      </c>
      <c r="O1811" s="181" t="s">
        <v>28</v>
      </c>
      <c r="P1811" s="181">
        <v>2</v>
      </c>
      <c r="Q1811" s="192" t="str">
        <f t="shared" si="202"/>
        <v>Campo</v>
      </c>
      <c r="R1811" s="192" t="s">
        <v>3606</v>
      </c>
      <c r="S1811" s="191" t="str">
        <f t="shared" si="205"/>
        <v/>
      </c>
      <c r="T1811" s="192" t="str">
        <f t="shared" si="206"/>
        <v>&lt;campo posicao="12"&gt;
&lt;coluna&gt;VL_BC_ICMS&lt;/coluna&gt;
&lt;descricao&gt;Valor total da base de cálculo do ICMS&lt;/descricao&gt;
&lt;tipo&gt;R&lt;/tipo&gt;
&lt;/campo&gt;</v>
      </c>
      <c r="U1811" s="192" t="str">
        <f t="shared" si="204"/>
        <v>&lt;campo posicao="12"&gt;
&lt;coluna&gt;VL_BC_ICMS&lt;/coluna&gt;
&lt;descricao&gt;Valor total da base de cálculo do ICMS&lt;/descricao&gt;
&lt;tipo&gt;R&lt;/tipo&gt;
&lt;/campo&gt;</v>
      </c>
      <c r="V1811" s="192" t="str">
        <f t="shared" si="207"/>
        <v>{"Column13", "VL_BC_ICMS"},</v>
      </c>
      <c r="W1811" s="191" t="str">
        <f>IF(Q1811="Campo","@Campos(posicao = "&amp;K1811&amp;", tipo = '"&amp;R1811&amp;"')@Column(name = """&amp;L1811&amp;""")"&amp;IF(R1811="D","@Temporal(TemporalType.DATE)","")&amp;"private "&amp;VLOOKUP(TEXT(R1811,"@"),Apoio!A:B,2,0)&amp;" "&amp;SUBSTITUTE(LOWER(LEFT(L1811,1))&amp;RIGHT(PROPER(L1811),LEN(L1811)-1),"_","")&amp;";",IF(ISNUMBER(Q1811),IF(R1811="R","@Entity@Table(name = ""reg_"&amp;LOWER(J1811)&amp;""")@XmlRootElement","")&amp;VLOOKUP(J1811,Blocos!D:I,6,0)&amp;Apoio!$E$1&amp;Y1811,""))</f>
        <v>@Campos(posicao = 12, tipo = 'R')@Column(name = "VL_BC_ICMS")private BigDecimal vlBcIcms;</v>
      </c>
      <c r="X1811" s="190" t="str">
        <f>IF(ISNUMBER(Q1811),COUNTIF(Blocos!G:G,J1811),"")</f>
        <v/>
      </c>
      <c r="Y1811" s="190" t="str">
        <f>IF(OR(X1811=0,X1811=""),"",VLOOKUP(SUMIFS(Blocos!A:A,Blocos!H:H,'EFD REGISTROS e Campos (2)'!X1811,Blocos!G:G,'EFD REGISTROS e Campos (2)'!J1811),Blocos!A:L,12,0))</f>
        <v/>
      </c>
      <c r="Z1811" s="190" t="str">
        <f>IF(ISNUMBER(Q1812),VLOOKUP(J1811,Blocos!D:G,4,0),"")</f>
        <v/>
      </c>
      <c r="AA1811" s="190" t="str">
        <f>IF(ISNUMBER(Q1811),CONCATENATE("CREATE TABLE ""reg_",LOWER(J1811),""" (""ID"" bigint NOT NULL AUTO_INCREMENT,  ""HASHFILE"" varchar(255) DEFAULT NULL, ""ID_PAI"" bigint NOT NULL,"),IF(Q1811="Campo",CONCATENATE("""",L1811,""" ",VLOOKUP(R1811,Apoio!A:C,3,0)),""))&amp;IF(Z1811="","",CONCATENATE("PRIMARY KEY (""ID""), KEY ""FK_reg_",LOWER(Z1811),"_ID_PAI"" (""ID_PAI""), CONSTRAINT ""FK_reg_",LOWER(Z1811),"_ID_PAI"" FOREIGN KEY (""ID_PAI"") REFERENCES ""reg_",LOWER(Z1811),""" (""ID"")) ENGINE=InnoDB AUTO_INCREMENT=105774 DEFAULT CHARSET=utf8mb4 COLLATE=utf8mb4_0900_ai_ci;"))</f>
        <v>"VL_BC_ICMS" decimal(15,6) DEFAULT NULL,</v>
      </c>
      <c r="AB1811" s="190" t="str">
        <f t="shared" si="203"/>
        <v>`reg_d400`.`VL_BC_ICMS`,</v>
      </c>
    </row>
    <row r="1812" spans="1:28" ht="14.5" hidden="1" customHeight="1" x14ac:dyDescent="0.3">
      <c r="J1812" s="187" t="str">
        <f t="shared" si="201"/>
        <v>D400</v>
      </c>
      <c r="K1812" s="181">
        <v>13</v>
      </c>
      <c r="L1812" s="289" t="s">
        <v>578</v>
      </c>
      <c r="M1812" s="182" t="s">
        <v>2001</v>
      </c>
      <c r="N1812" s="181" t="s">
        <v>32</v>
      </c>
      <c r="O1812" s="181" t="s">
        <v>28</v>
      </c>
      <c r="P1812" s="181">
        <v>2</v>
      </c>
      <c r="Q1812" s="192" t="str">
        <f t="shared" si="202"/>
        <v>Campo</v>
      </c>
      <c r="R1812" s="192" t="s">
        <v>3606</v>
      </c>
      <c r="S1812" s="191" t="str">
        <f t="shared" si="205"/>
        <v/>
      </c>
      <c r="T1812" s="192" t="str">
        <f t="shared" si="206"/>
        <v>&lt;campo posicao="13"&gt;
&lt;coluna&gt;VL_ICMS&lt;/coluna&gt;
&lt;descricao&gt;Valor total do ICMS&lt;/descricao&gt;
&lt;tipo&gt;R&lt;/tipo&gt;
&lt;/campo&gt;</v>
      </c>
      <c r="U1812" s="192" t="str">
        <f t="shared" si="204"/>
        <v>&lt;campo posicao="13"&gt;
&lt;coluna&gt;VL_ICMS&lt;/coluna&gt;
&lt;descricao&gt;Valor total do ICMS&lt;/descricao&gt;
&lt;tipo&gt;R&lt;/tipo&gt;
&lt;/campo&gt;</v>
      </c>
      <c r="V1812" s="192" t="str">
        <f t="shared" si="207"/>
        <v>{"Column14", "VL_ICMS"},</v>
      </c>
      <c r="W1812" s="191" t="str">
        <f>IF(Q1812="Campo","@Campos(posicao = "&amp;K1812&amp;", tipo = '"&amp;R1812&amp;"')@Column(name = """&amp;L1812&amp;""")"&amp;IF(R1812="D","@Temporal(TemporalType.DATE)","")&amp;"private "&amp;VLOOKUP(TEXT(R1812,"@"),Apoio!A:B,2,0)&amp;" "&amp;SUBSTITUTE(LOWER(LEFT(L1812,1))&amp;RIGHT(PROPER(L1812),LEN(L1812)-1),"_","")&amp;";",IF(ISNUMBER(Q1812),IF(R1812="R","@Entity@Table(name = ""reg_"&amp;LOWER(J1812)&amp;""")@XmlRootElement","")&amp;VLOOKUP(J1812,Blocos!D:I,6,0)&amp;Apoio!$E$1&amp;Y1812,""))</f>
        <v>@Campos(posicao = 13, tipo = 'R')@Column(name = "VL_ICMS")private BigDecimal vlIcms;</v>
      </c>
      <c r="X1812" s="190" t="str">
        <f>IF(ISNUMBER(Q1812),COUNTIF(Blocos!G:G,J1812),"")</f>
        <v/>
      </c>
      <c r="Y1812" s="190" t="str">
        <f>IF(OR(X1812=0,X1812=""),"",VLOOKUP(SUMIFS(Blocos!A:A,Blocos!H:H,'EFD REGISTROS e Campos (2)'!X1812,Blocos!G:G,'EFD REGISTROS e Campos (2)'!J1812),Blocos!A:L,12,0))</f>
        <v/>
      </c>
      <c r="Z1812" s="190" t="str">
        <f>IF(ISNUMBER(Q1813),VLOOKUP(J1812,Blocos!D:G,4,0),"")</f>
        <v/>
      </c>
      <c r="AA1812" s="190" t="str">
        <f>IF(ISNUMBER(Q1812),CONCATENATE("CREATE TABLE ""reg_",LOWER(J1812),""" (""ID"" bigint NOT NULL AUTO_INCREMENT,  ""HASHFILE"" varchar(255) DEFAULT NULL, ""ID_PAI"" bigint NOT NULL,"),IF(Q1812="Campo",CONCATENATE("""",L1812,""" ",VLOOKUP(R1812,Apoio!A:C,3,0)),""))&amp;IF(Z1812="","",CONCATENATE("PRIMARY KEY (""ID""), KEY ""FK_reg_",LOWER(Z1812),"_ID_PAI"" (""ID_PAI""), CONSTRAINT ""FK_reg_",LOWER(Z1812),"_ID_PAI"" FOREIGN KEY (""ID_PAI"") REFERENCES ""reg_",LOWER(Z1812),""" (""ID"")) ENGINE=InnoDB AUTO_INCREMENT=105774 DEFAULT CHARSET=utf8mb4 COLLATE=utf8mb4_0900_ai_ci;"))</f>
        <v>"VL_ICMS" decimal(15,6) DEFAULT NULL,</v>
      </c>
      <c r="AB1812" s="190" t="str">
        <f t="shared" si="203"/>
        <v>`reg_d400`.`VL_ICMS`,</v>
      </c>
    </row>
    <row r="1813" spans="1:28" ht="14.5" hidden="1" customHeight="1" x14ac:dyDescent="0.3">
      <c r="J1813" s="187" t="str">
        <f t="shared" si="201"/>
        <v>D400</v>
      </c>
      <c r="K1813" s="181">
        <v>14</v>
      </c>
      <c r="L1813" s="289" t="s">
        <v>586</v>
      </c>
      <c r="M1813" s="182" t="s">
        <v>846</v>
      </c>
      <c r="N1813" s="181" t="s">
        <v>32</v>
      </c>
      <c r="O1813" s="181" t="s">
        <v>28</v>
      </c>
      <c r="P1813" s="181">
        <v>2</v>
      </c>
      <c r="Q1813" s="192" t="str">
        <f t="shared" si="202"/>
        <v>Campo</v>
      </c>
      <c r="R1813" s="192" t="s">
        <v>3606</v>
      </c>
      <c r="S1813" s="191" t="str">
        <f t="shared" si="205"/>
        <v/>
      </c>
      <c r="T1813" s="192" t="str">
        <f t="shared" si="206"/>
        <v>&lt;campo posicao="14"&gt;
&lt;coluna&gt;VL_PIS&lt;/coluna&gt;
&lt;descricao&gt;Valor do PIS&lt;/descricao&gt;
&lt;tipo&gt;R&lt;/tipo&gt;
&lt;/campo&gt;</v>
      </c>
      <c r="U1813" s="192" t="str">
        <f t="shared" si="204"/>
        <v>&lt;campo posicao="14"&gt;
&lt;coluna&gt;VL_PIS&lt;/coluna&gt;
&lt;descricao&gt;Valor do PIS&lt;/descricao&gt;
&lt;tipo&gt;R&lt;/tipo&gt;
&lt;/campo&gt;</v>
      </c>
      <c r="V1813" s="192" t="str">
        <f t="shared" si="207"/>
        <v>{"Column15", "VL_PIS"},</v>
      </c>
      <c r="W1813" s="191" t="str">
        <f>IF(Q1813="Campo","@Campos(posicao = "&amp;K1813&amp;", tipo = '"&amp;R1813&amp;"')@Column(name = """&amp;L1813&amp;""")"&amp;IF(R1813="D","@Temporal(TemporalType.DATE)","")&amp;"private "&amp;VLOOKUP(TEXT(R1813,"@"),Apoio!A:B,2,0)&amp;" "&amp;SUBSTITUTE(LOWER(LEFT(L1813,1))&amp;RIGHT(PROPER(L1813),LEN(L1813)-1),"_","")&amp;";",IF(ISNUMBER(Q1813),IF(R1813="R","@Entity@Table(name = ""reg_"&amp;LOWER(J1813)&amp;""")@XmlRootElement","")&amp;VLOOKUP(J1813,Blocos!D:I,6,0)&amp;Apoio!$E$1&amp;Y1813,""))</f>
        <v>@Campos(posicao = 14, tipo = 'R')@Column(name = "VL_PIS")private BigDecimal vlPis;</v>
      </c>
      <c r="X1813" s="190" t="str">
        <f>IF(ISNUMBER(Q1813),COUNTIF(Blocos!G:G,J1813),"")</f>
        <v/>
      </c>
      <c r="Y1813" s="190" t="str">
        <f>IF(OR(X1813=0,X1813=""),"",VLOOKUP(SUMIFS(Blocos!A:A,Blocos!H:H,'EFD REGISTROS e Campos (2)'!X1813,Blocos!G:G,'EFD REGISTROS e Campos (2)'!J1813),Blocos!A:L,12,0))</f>
        <v/>
      </c>
      <c r="Z1813" s="190" t="str">
        <f>IF(ISNUMBER(Q1814),VLOOKUP(J1813,Blocos!D:G,4,0),"")</f>
        <v/>
      </c>
      <c r="AA1813" s="190" t="str">
        <f>IF(ISNUMBER(Q1813),CONCATENATE("CREATE TABLE ""reg_",LOWER(J1813),""" (""ID"" bigint NOT NULL AUTO_INCREMENT,  ""HASHFILE"" varchar(255) DEFAULT NULL, ""ID_PAI"" bigint NOT NULL,"),IF(Q1813="Campo",CONCATENATE("""",L1813,""" ",VLOOKUP(R1813,Apoio!A:C,3,0)),""))&amp;IF(Z1813="","",CONCATENATE("PRIMARY KEY (""ID""), KEY ""FK_reg_",LOWER(Z1813),"_ID_PAI"" (""ID_PAI""), CONSTRAINT ""FK_reg_",LOWER(Z1813),"_ID_PAI"" FOREIGN KEY (""ID_PAI"") REFERENCES ""reg_",LOWER(Z1813),""" (""ID"")) ENGINE=InnoDB AUTO_INCREMENT=105774 DEFAULT CHARSET=utf8mb4 COLLATE=utf8mb4_0900_ai_ci;"))</f>
        <v>"VL_PIS" decimal(15,6) DEFAULT NULL,</v>
      </c>
      <c r="AB1813" s="190" t="str">
        <f t="shared" si="203"/>
        <v>`reg_d400`.`VL_PIS`,</v>
      </c>
    </row>
    <row r="1814" spans="1:28" ht="14.5" hidden="1" customHeight="1" x14ac:dyDescent="0.3">
      <c r="J1814" s="187" t="str">
        <f t="shared" si="201"/>
        <v>D400</v>
      </c>
      <c r="K1814" s="181">
        <v>15</v>
      </c>
      <c r="L1814" s="289" t="s">
        <v>588</v>
      </c>
      <c r="M1814" s="182" t="s">
        <v>857</v>
      </c>
      <c r="N1814" s="181" t="s">
        <v>32</v>
      </c>
      <c r="O1814" s="181" t="s">
        <v>28</v>
      </c>
      <c r="P1814" s="181">
        <v>2</v>
      </c>
      <c r="Q1814" s="192" t="str">
        <f t="shared" si="202"/>
        <v>Campo</v>
      </c>
      <c r="R1814" s="192" t="s">
        <v>3606</v>
      </c>
      <c r="S1814" s="191" t="str">
        <f t="shared" si="205"/>
        <v/>
      </c>
      <c r="T1814" s="192" t="str">
        <f t="shared" si="206"/>
        <v>&lt;campo posicao="15"&gt;
&lt;coluna&gt;VL_COFINS&lt;/coluna&gt;
&lt;descricao&gt;Valor da COFINS&lt;/descricao&gt;
&lt;tipo&gt;R&lt;/tipo&gt;
&lt;/campo&gt;</v>
      </c>
      <c r="U1814" s="192" t="str">
        <f t="shared" si="204"/>
        <v>&lt;campo posicao="15"&gt;
&lt;coluna&gt;VL_COFINS&lt;/coluna&gt;
&lt;descricao&gt;Valor da COFINS&lt;/descricao&gt;
&lt;tipo&gt;R&lt;/tipo&gt;
&lt;/campo&gt;</v>
      </c>
      <c r="V1814" s="192" t="str">
        <f t="shared" si="207"/>
        <v>{"Column16", "VL_COFINS"},</v>
      </c>
      <c r="W1814" s="191" t="str">
        <f>IF(Q1814="Campo","@Campos(posicao = "&amp;K1814&amp;", tipo = '"&amp;R1814&amp;"')@Column(name = """&amp;L1814&amp;""")"&amp;IF(R1814="D","@Temporal(TemporalType.DATE)","")&amp;"private "&amp;VLOOKUP(TEXT(R1814,"@"),Apoio!A:B,2,0)&amp;" "&amp;SUBSTITUTE(LOWER(LEFT(L1814,1))&amp;RIGHT(PROPER(L1814),LEN(L1814)-1),"_","")&amp;";",IF(ISNUMBER(Q1814),IF(R1814="R","@Entity@Table(name = ""reg_"&amp;LOWER(J1814)&amp;""")@XmlRootElement","")&amp;VLOOKUP(J1814,Blocos!D:I,6,0)&amp;Apoio!$E$1&amp;Y1814,""))</f>
        <v>@Campos(posicao = 15, tipo = 'R')@Column(name = "VL_COFINS")private BigDecimal vlCofins;</v>
      </c>
      <c r="X1814" s="190" t="str">
        <f>IF(ISNUMBER(Q1814),COUNTIF(Blocos!G:G,J1814),"")</f>
        <v/>
      </c>
      <c r="Y1814" s="190" t="str">
        <f>IF(OR(X1814=0,X1814=""),"",VLOOKUP(SUMIFS(Blocos!A:A,Blocos!H:H,'EFD REGISTROS e Campos (2)'!X1814,Blocos!G:G,'EFD REGISTROS e Campos (2)'!J1814),Blocos!A:L,12,0))</f>
        <v/>
      </c>
      <c r="Z1814" s="190" t="str">
        <f>IF(ISNUMBER(Q1815),VLOOKUP(J1814,Blocos!D:G,4,0),"")</f>
        <v/>
      </c>
      <c r="AA1814" s="190" t="str">
        <f>IF(ISNUMBER(Q1814),CONCATENATE("CREATE TABLE ""reg_",LOWER(J1814),""" (""ID"" bigint NOT NULL AUTO_INCREMENT,  ""HASHFILE"" varchar(255) DEFAULT NULL, ""ID_PAI"" bigint NOT NULL,"),IF(Q1814="Campo",CONCATENATE("""",L1814,""" ",VLOOKUP(R1814,Apoio!A:C,3,0)),""))&amp;IF(Z1814="","",CONCATENATE("PRIMARY KEY (""ID""), KEY ""FK_reg_",LOWER(Z1814),"_ID_PAI"" (""ID_PAI""), CONSTRAINT ""FK_reg_",LOWER(Z1814),"_ID_PAI"" FOREIGN KEY (""ID_PAI"") REFERENCES ""reg_",LOWER(Z1814),""" (""ID"")) ENGINE=InnoDB AUTO_INCREMENT=105774 DEFAULT CHARSET=utf8mb4 COLLATE=utf8mb4_0900_ai_ci;"))</f>
        <v>"VL_COFINS" decimal(15,6) DEFAULT NULL,</v>
      </c>
      <c r="AB1814" s="190" t="str">
        <f t="shared" si="203"/>
        <v>`reg_d400`.`VL_COFINS`,</v>
      </c>
    </row>
    <row r="1815" spans="1:28" ht="14.5" hidden="1" customHeight="1" x14ac:dyDescent="0.3">
      <c r="J1815" s="187" t="str">
        <f t="shared" si="201"/>
        <v>D400</v>
      </c>
      <c r="K1815" s="181">
        <v>16</v>
      </c>
      <c r="L1815" s="289" t="s">
        <v>246</v>
      </c>
      <c r="M1815" s="182" t="s">
        <v>858</v>
      </c>
      <c r="N1815" s="181" t="s">
        <v>27</v>
      </c>
      <c r="O1815" s="181" t="s">
        <v>28</v>
      </c>
      <c r="P1815" s="181" t="s">
        <v>28</v>
      </c>
      <c r="Q1815" s="192" t="str">
        <f t="shared" si="202"/>
        <v>Campo</v>
      </c>
      <c r="R1815" s="192" t="s">
        <v>27</v>
      </c>
      <c r="S1815" s="191" t="str">
        <f t="shared" si="205"/>
        <v/>
      </c>
      <c r="T1815" s="192" t="str">
        <f t="shared" si="206"/>
        <v>&lt;campo posicao="16"&gt;
&lt;coluna&gt;COD_CTA&lt;/coluna&gt;
&lt;descricao&gt;Código da conta analítica contábil debitada/creditada&lt;/descricao&gt;
&lt;tipo&gt;C&lt;/tipo&gt;
&lt;/campo&gt;</v>
      </c>
      <c r="U1815" s="192" t="str">
        <f t="shared" si="204"/>
        <v>&lt;campo posicao="16"&gt;
&lt;coluna&gt;COD_CTA&lt;/coluna&gt;
&lt;descricao&gt;Código da conta analítica contábil debitada/creditada&lt;/descricao&gt;
&lt;tipo&gt;C&lt;/tipo&gt;
&lt;/campo&gt;</v>
      </c>
      <c r="V1815" s="192" t="str">
        <f t="shared" si="207"/>
        <v>{"Column17", "COD_CTA"},</v>
      </c>
      <c r="W1815" s="191" t="str">
        <f>IF(Q1815="Campo","@Campos(posicao = "&amp;K1815&amp;", tipo = '"&amp;R1815&amp;"')@Column(name = """&amp;L1815&amp;""")"&amp;IF(R1815="D","@Temporal(TemporalType.DATE)","")&amp;"private "&amp;VLOOKUP(TEXT(R1815,"@"),Apoio!A:B,2,0)&amp;" "&amp;SUBSTITUTE(LOWER(LEFT(L1815,1))&amp;RIGHT(PROPER(L1815),LEN(L1815)-1),"_","")&amp;";",IF(ISNUMBER(Q1815),IF(R1815="R","@Entity@Table(name = ""reg_"&amp;LOWER(J1815)&amp;""")@XmlRootElement","")&amp;VLOOKUP(J1815,Blocos!D:I,6,0)&amp;Apoio!$E$1&amp;Y1815,""))</f>
        <v>@Campos(posicao = 16, tipo = 'C')@Column(name = "COD_CTA")private String codCta;</v>
      </c>
      <c r="X1815" s="190" t="str">
        <f>IF(ISNUMBER(Q1815),COUNTIF(Blocos!G:G,J1815),"")</f>
        <v/>
      </c>
      <c r="Y1815" s="190" t="str">
        <f>IF(OR(X1815=0,X1815=""),"",VLOOKUP(SUMIFS(Blocos!A:A,Blocos!H:H,'EFD REGISTROS e Campos (2)'!X1815,Blocos!G:G,'EFD REGISTROS e Campos (2)'!J1815),Blocos!A:L,12,0))</f>
        <v/>
      </c>
      <c r="Z1815" s="190" t="str">
        <f>IF(ISNUMBER(Q1816),VLOOKUP(J1815,Blocos!D:G,4,0),"")</f>
        <v>D001</v>
      </c>
      <c r="AA1815" s="190" t="str">
        <f>IF(ISNUMBER(Q1815),CONCATENATE("CREATE TABLE ""reg_",LOWER(J1815),""" (""ID"" bigint NOT NULL AUTO_INCREMENT,  ""HASHFILE"" varchar(255) DEFAULT NULL, ""ID_PAI"" bigint NOT NULL,"),IF(Q1815="Campo",CONCATENATE("""",L1815,""" ",VLOOKUP(R1815,Apoio!A:C,3,0)),""))&amp;IF(Z1815="","",CONCATENATE("PRIMARY KEY (""ID""), KEY ""FK_reg_",LOWER(Z1815),"_ID_PAI"" (""ID_PAI""), CONSTRAINT ""FK_reg_",LOWER(Z1815),"_ID_PAI"" FOREIGN KEY (""ID_PAI"") REFERENCES ""reg_",LOWER(Z1815),""" (""ID"")) ENGINE=InnoDB AUTO_INCREMENT=105774 DEFAULT CHARSET=utf8mb4 COLLATE=utf8mb4_0900_ai_ci;"))</f>
        <v>"COD_CTA" varchar(255) DEFAULT NULL,PRIMARY KEY ("ID"), KEY "FK_reg_d001_ID_PAI" ("ID_PAI"), CONSTRAINT "FK_reg_d001_ID_PAI" FOREIGN KEY ("ID_PAI") REFERENCES "reg_d001" ("ID")) ENGINE=InnoDB AUTO_INCREMENT=105774 DEFAULT CHARSET=utf8mb4 COLLATE=utf8mb4_0900_ai_ci;</v>
      </c>
      <c r="AB1815" s="190" t="str">
        <f t="shared" si="203"/>
        <v>`reg_d400`.`COD_CTA`,FROM `efdicms`.`reg_d400`;"</v>
      </c>
    </row>
    <row r="1816" spans="1:28" ht="14.5" hidden="1" customHeight="1" collapsed="1" x14ac:dyDescent="0.3">
      <c r="A1816" s="180" t="s">
        <v>22</v>
      </c>
      <c r="E1816" s="180" t="s">
        <v>2037</v>
      </c>
      <c r="I1816" s="180" t="s">
        <v>144</v>
      </c>
      <c r="J1816" s="187" t="str">
        <f t="shared" si="201"/>
        <v>D410</v>
      </c>
      <c r="K1816" s="195" t="s">
        <v>2038</v>
      </c>
      <c r="Q1816" s="192">
        <f t="shared" si="202"/>
        <v>3</v>
      </c>
      <c r="S1816" s="191" t="str">
        <f t="shared" si="205"/>
        <v>&lt;/registro&gt;
&lt;registro codigo="D410" perfil="ABC" nivel="3"&gt;</v>
      </c>
      <c r="T1816" s="192" t="str">
        <f t="shared" si="206"/>
        <v/>
      </c>
      <c r="U1816" s="192" t="str">
        <f t="shared" si="204"/>
        <v>&lt;/registro&gt;
&lt;registro codigo="D410" perfil="ABC" nivel="3"&gt;</v>
      </c>
      <c r="V1816" s="192" t="str">
        <f t="shared" si="207"/>
        <v/>
      </c>
      <c r="W1816" s="191" t="str">
        <f>IF(Q1816="Campo","@Campos(posicao = "&amp;K1816&amp;", tipo = '"&amp;R1816&amp;"')@Column(name = """&amp;L1816&amp;""")"&amp;IF(R1816="D","@Temporal(TemporalType.DATE)","")&amp;"private "&amp;VLOOKUP(TEXT(R1816,"@"),Apoio!A:B,2,0)&amp;" "&amp;SUBSTITUTE(LOWER(LEFT(L1816,1))&amp;RIGHT(PROPER(L1816),LEN(L1816)-1),"_","")&amp;";",IF(ISNUMBER(Q1816),IF(R1816="R","@Entity@Table(name = ""reg_"&amp;LOWER(J1816)&amp;""")@XmlRootElement","")&amp;VLOOKUP(J1816,Blocos!D:I,6,0)&amp;Apoio!$E$1&amp;Y1816,""))</f>
        <v>@Registros(nivel = 3) public class RegD410 implements Serializable { private static final long serialVersionUID = 1L; @Id @GeneratedValue(strategy = GenerationType.IDENTITY) @Basic(optional = false) @Column(name = "ID" ) private Long id;@ManyToOne(fetch = FetchType.LAZY) @JoinColumn(name = "ID_PAI", nullable = false) private RegD400 idPai; public RegD400 getIdPai() {return idPai;}public void setIdPai(Object idPai) {this.idPai = (RegD400) idPai;}public RegD410() { } public RegD410(Long id) { this.id = id; } public RegD410(Long id, RegD400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List&lt;RegD411&gt; regD411;public List&lt;RegD411&gt; getRegD411() {return regD411;}public void setRegD411(List&lt;RegD411&gt; regD411) {this.regD411 = regD411;}</v>
      </c>
      <c r="X1816" s="190">
        <f>IF(ISNUMBER(Q1816),COUNTIF(Blocos!G:G,J1816),"")</f>
        <v>1</v>
      </c>
      <c r="Y1816" s="190" t="str">
        <f>IF(OR(X1816=0,X1816=""),"",VLOOKUP(SUMIFS(Blocos!A:A,Blocos!H:H,'EFD REGISTROS e Campos (2)'!X1816,Blocos!G:G,'EFD REGISTROS e Campos (2)'!J1816),Blocos!A:L,12,0))</f>
        <v>@OneToMany( cascade = CascadeType.ALL, fetch = FetchType.LAZY, mappedBy = "idPai")private  List&lt;RegD411&gt; regD411;public List&lt;RegD411&gt; getRegD411() {return regD411;}public void setRegD411(List&lt;RegD411&gt; regD411) {this.regD411 = regD411;}</v>
      </c>
      <c r="Z1816" s="190" t="str">
        <f>IF(ISNUMBER(Q1817),VLOOKUP(J1816,Blocos!D:G,4,0),"")</f>
        <v/>
      </c>
      <c r="AA1816" s="190" t="str">
        <f>IF(ISNUMBER(Q1816),CONCATENATE("CREATE TABLE ""reg_",LOWER(J1816),""" (""ID"" bigint NOT NULL AUTO_INCREMENT,  ""HASHFILE"" varchar(255) DEFAULT NULL, ""ID_PAI"" bigint NOT NULL,"),IF(Q1816="Campo",CONCATENATE("""",L1816,""" ",VLOOKUP(R1816,Apoio!A:C,3,0)),""))&amp;IF(Z1816="","",CONCATENATE("PRIMARY KEY (""ID""), KEY ""FK_reg_",LOWER(Z1816),"_ID_PAI"" (""ID_PAI""), CONSTRAINT ""FK_reg_",LOWER(Z1816),"_ID_PAI"" FOREIGN KEY (""ID_PAI"") REFERENCES ""reg_",LOWER(Z1816),""" (""ID"")) ENGINE=InnoDB AUTO_INCREMENT=105774 DEFAULT CHARSET=utf8mb4 COLLATE=utf8mb4_0900_ai_ci;"))</f>
        <v>CREATE TABLE "reg_d410" ("ID" bigint NOT NULL AUTO_INCREMENT,  "HASHFILE" varchar(255) DEFAULT NULL, "ID_PAI" bigint NOT NULL,</v>
      </c>
      <c r="AB1816" s="190" t="str">
        <f t="shared" si="203"/>
        <v/>
      </c>
    </row>
    <row r="1817" spans="1:28" ht="14.5" hidden="1" customHeight="1" x14ac:dyDescent="0.3">
      <c r="J1817" s="187" t="str">
        <f t="shared" si="201"/>
        <v>D410</v>
      </c>
      <c r="K1817" s="181">
        <v>1</v>
      </c>
      <c r="L1817" s="289" t="s">
        <v>25</v>
      </c>
      <c r="M1817" s="182" t="s">
        <v>2039</v>
      </c>
      <c r="N1817" s="181" t="s">
        <v>27</v>
      </c>
      <c r="O1817" s="181">
        <v>4</v>
      </c>
      <c r="P1817" s="181" t="s">
        <v>28</v>
      </c>
      <c r="Q1817" s="192" t="str">
        <f t="shared" si="202"/>
        <v>Campo</v>
      </c>
      <c r="R1817" s="192" t="s">
        <v>27</v>
      </c>
      <c r="S1817" s="191" t="str">
        <f t="shared" si="205"/>
        <v/>
      </c>
      <c r="T1817" s="192" t="str">
        <f t="shared" si="206"/>
        <v>&lt;campo posicao="1"&gt;
&lt;coluna&gt;REG&lt;/coluna&gt;
&lt;descricao&gt;Texto fixo contendo "D410"&lt;/descricao&gt;
&lt;tipo&gt;C&lt;/tipo&gt;
&lt;/campo&gt;</v>
      </c>
      <c r="U1817" s="192" t="str">
        <f t="shared" si="204"/>
        <v>&lt;campo posicao="1"&gt;
&lt;coluna&gt;REG&lt;/coluna&gt;
&lt;descricao&gt;Texto fixo contendo "D410"&lt;/descricao&gt;
&lt;tipo&gt;C&lt;/tipo&gt;
&lt;/campo&gt;</v>
      </c>
      <c r="V1817" s="192" t="str">
        <f t="shared" si="207"/>
        <v>{"Column2", "REG"},</v>
      </c>
      <c r="W1817" s="191" t="str">
        <f>IF(Q1817="Campo","@Campos(posicao = "&amp;K1817&amp;", tipo = '"&amp;R1817&amp;"')@Column(name = """&amp;L1817&amp;""")"&amp;IF(R1817="D","@Temporal(TemporalType.DATE)","")&amp;"private "&amp;VLOOKUP(TEXT(R1817,"@"),Apoio!A:B,2,0)&amp;" "&amp;SUBSTITUTE(LOWER(LEFT(L1817,1))&amp;RIGHT(PROPER(L1817),LEN(L1817)-1),"_","")&amp;";",IF(ISNUMBER(Q1817),IF(R1817="R","@Entity@Table(name = ""reg_"&amp;LOWER(J1817)&amp;""")@XmlRootElement","")&amp;VLOOKUP(J1817,Blocos!D:I,6,0)&amp;Apoio!$E$1&amp;Y1817,""))</f>
        <v>@Campos(posicao = 1, tipo = 'C')@Column(name = "REG")private String reg;</v>
      </c>
      <c r="X1817" s="190" t="str">
        <f>IF(ISNUMBER(Q1817),COUNTIF(Blocos!G:G,J1817),"")</f>
        <v/>
      </c>
      <c r="Y1817" s="190" t="str">
        <f>IF(OR(X1817=0,X1817=""),"",VLOOKUP(SUMIFS(Blocos!A:A,Blocos!H:H,'EFD REGISTROS e Campos (2)'!X1817,Blocos!G:G,'EFD REGISTROS e Campos (2)'!J1817),Blocos!A:L,12,0))</f>
        <v/>
      </c>
      <c r="Z1817" s="190" t="str">
        <f>IF(ISNUMBER(Q1818),VLOOKUP(J1817,Blocos!D:G,4,0),"")</f>
        <v/>
      </c>
      <c r="AA1817" s="190" t="str">
        <f>IF(ISNUMBER(Q1817),CONCATENATE("CREATE TABLE ""reg_",LOWER(J1817),""" (""ID"" bigint NOT NULL AUTO_INCREMENT,  ""HASHFILE"" varchar(255) DEFAULT NULL, ""ID_PAI"" bigint NOT NULL,"),IF(Q1817="Campo",CONCATENATE("""",L1817,""" ",VLOOKUP(R1817,Apoio!A:C,3,0)),""))&amp;IF(Z1817="","",CONCATENATE("PRIMARY KEY (""ID""), KEY ""FK_reg_",LOWER(Z1817),"_ID_PAI"" (""ID_PAI""), CONSTRAINT ""FK_reg_",LOWER(Z1817),"_ID_PAI"" FOREIGN KEY (""ID_PAI"") REFERENCES ""reg_",LOWER(Z1817),""" (""ID"")) ENGINE=InnoDB AUTO_INCREMENT=105774 DEFAULT CHARSET=utf8mb4 COLLATE=utf8mb4_0900_ai_ci;"))</f>
        <v>"REG" varchar(255) DEFAULT NULL,</v>
      </c>
      <c r="AB1817" s="190" t="str">
        <f t="shared" si="203"/>
        <v>USE `efdicms`;SELECT `reg_d410`.`REG`,</v>
      </c>
    </row>
    <row r="1818" spans="1:28" ht="14.5" hidden="1" customHeight="1" x14ac:dyDescent="0.3">
      <c r="J1818" s="187" t="str">
        <f t="shared" si="201"/>
        <v>D410</v>
      </c>
      <c r="K1818" s="181">
        <v>2</v>
      </c>
      <c r="L1818" s="289" t="s">
        <v>344</v>
      </c>
      <c r="M1818" s="182" t="s">
        <v>2040</v>
      </c>
      <c r="N1818" s="181" t="s">
        <v>27</v>
      </c>
      <c r="O1818" s="181" t="s">
        <v>54</v>
      </c>
      <c r="P1818" s="181" t="s">
        <v>28</v>
      </c>
      <c r="Q1818" s="192" t="str">
        <f t="shared" si="202"/>
        <v>Campo</v>
      </c>
      <c r="R1818" s="192" t="s">
        <v>27</v>
      </c>
      <c r="S1818" s="191" t="str">
        <f t="shared" si="205"/>
        <v/>
      </c>
      <c r="T1818" s="192" t="str">
        <f t="shared" si="206"/>
        <v>&lt;campo posicao="2"&gt;
&lt;coluna&gt;COD_MOD&lt;/coluna&gt;
&lt;descricao&gt;Código do modelo do documento fiscal , conforme a Tabela 4.1.1 &lt;/descricao&gt;
&lt;tipo&gt;C&lt;/tipo&gt;
&lt;/campo&gt;</v>
      </c>
      <c r="U1818" s="192" t="str">
        <f t="shared" si="204"/>
        <v>&lt;campo posicao="2"&gt;
&lt;coluna&gt;COD_MOD&lt;/coluna&gt;
&lt;descricao&gt;Código do modelo do documento fiscal , conforme a Tabela 4.1.1 &lt;/descricao&gt;
&lt;tipo&gt;C&lt;/tipo&gt;
&lt;/campo&gt;</v>
      </c>
      <c r="V1818" s="192" t="str">
        <f t="shared" si="207"/>
        <v>{"Column3", "COD_MOD"},</v>
      </c>
      <c r="W1818" s="191" t="str">
        <f>IF(Q1818="Campo","@Campos(posicao = "&amp;K1818&amp;", tipo = '"&amp;R1818&amp;"')@Column(name = """&amp;L1818&amp;""")"&amp;IF(R1818="D","@Temporal(TemporalType.DATE)","")&amp;"private "&amp;VLOOKUP(TEXT(R1818,"@"),Apoio!A:B,2,0)&amp;" "&amp;SUBSTITUTE(LOWER(LEFT(L1818,1))&amp;RIGHT(PROPER(L1818),LEN(L1818)-1),"_","")&amp;";",IF(ISNUMBER(Q1818),IF(R1818="R","@Entity@Table(name = ""reg_"&amp;LOWER(J1818)&amp;""")@XmlRootElement","")&amp;VLOOKUP(J1818,Blocos!D:I,6,0)&amp;Apoio!$E$1&amp;Y1818,""))</f>
        <v>@Campos(posicao = 2, tipo = 'C')@Column(name = "COD_MOD")private String codMod;</v>
      </c>
      <c r="X1818" s="190" t="str">
        <f>IF(ISNUMBER(Q1818),COUNTIF(Blocos!G:G,J1818),"")</f>
        <v/>
      </c>
      <c r="Y1818" s="190" t="str">
        <f>IF(OR(X1818=0,X1818=""),"",VLOOKUP(SUMIFS(Blocos!A:A,Blocos!H:H,'EFD REGISTROS e Campos (2)'!X1818,Blocos!G:G,'EFD REGISTROS e Campos (2)'!J1818),Blocos!A:L,12,0))</f>
        <v/>
      </c>
      <c r="Z1818" s="190" t="str">
        <f>IF(ISNUMBER(Q1819),VLOOKUP(J1818,Blocos!D:G,4,0),"")</f>
        <v/>
      </c>
      <c r="AA1818" s="190" t="str">
        <f>IF(ISNUMBER(Q1818),CONCATENATE("CREATE TABLE ""reg_",LOWER(J1818),""" (""ID"" bigint NOT NULL AUTO_INCREMENT,  ""HASHFILE"" varchar(255) DEFAULT NULL, ""ID_PAI"" bigint NOT NULL,"),IF(Q1818="Campo",CONCATENATE("""",L1818,""" ",VLOOKUP(R1818,Apoio!A:C,3,0)),""))&amp;IF(Z1818="","",CONCATENATE("PRIMARY KEY (""ID""), KEY ""FK_reg_",LOWER(Z1818),"_ID_PAI"" (""ID_PAI""), CONSTRAINT ""FK_reg_",LOWER(Z1818),"_ID_PAI"" FOREIGN KEY (""ID_PAI"") REFERENCES ""reg_",LOWER(Z1818),""" (""ID"")) ENGINE=InnoDB AUTO_INCREMENT=105774 DEFAULT CHARSET=utf8mb4 COLLATE=utf8mb4_0900_ai_ci;"))</f>
        <v>"COD_MOD" varchar(255) DEFAULT NULL,</v>
      </c>
      <c r="AB1818" s="190" t="str">
        <f t="shared" si="203"/>
        <v>`reg_d410`.`COD_MOD`,</v>
      </c>
    </row>
    <row r="1819" spans="1:28" ht="14.5" hidden="1" customHeight="1" x14ac:dyDescent="0.3">
      <c r="J1819" s="187" t="str">
        <f t="shared" si="201"/>
        <v>D410</v>
      </c>
      <c r="K1819" s="181">
        <v>3</v>
      </c>
      <c r="L1819" s="289" t="s">
        <v>348</v>
      </c>
      <c r="M1819" s="182" t="s">
        <v>349</v>
      </c>
      <c r="N1819" s="181" t="s">
        <v>27</v>
      </c>
      <c r="O1819" s="181">
        <v>4</v>
      </c>
      <c r="P1819" s="181" t="s">
        <v>28</v>
      </c>
      <c r="Q1819" s="192" t="str">
        <f t="shared" si="202"/>
        <v>Campo</v>
      </c>
      <c r="R1819" s="192" t="s">
        <v>27</v>
      </c>
      <c r="S1819" s="191" t="str">
        <f t="shared" si="205"/>
        <v/>
      </c>
      <c r="T1819" s="192" t="str">
        <f t="shared" si="206"/>
        <v>&lt;campo posicao="3"&gt;
&lt;coluna&gt;SER&lt;/coluna&gt;
&lt;descricao&gt;Série do documento fiscal&lt;/descricao&gt;
&lt;tipo&gt;C&lt;/tipo&gt;
&lt;/campo&gt;</v>
      </c>
      <c r="U1819" s="192" t="str">
        <f t="shared" si="204"/>
        <v>&lt;campo posicao="3"&gt;
&lt;coluna&gt;SER&lt;/coluna&gt;
&lt;descricao&gt;Série do documento fiscal&lt;/descricao&gt;
&lt;tipo&gt;C&lt;/tipo&gt;
&lt;/campo&gt;</v>
      </c>
      <c r="V1819" s="192" t="str">
        <f t="shared" si="207"/>
        <v>{"Column4", "SER"},</v>
      </c>
      <c r="W1819" s="191" t="str">
        <f>IF(Q1819="Campo","@Campos(posicao = "&amp;K1819&amp;", tipo = '"&amp;R1819&amp;"')@Column(name = """&amp;L1819&amp;""")"&amp;IF(R1819="D","@Temporal(TemporalType.DATE)","")&amp;"private "&amp;VLOOKUP(TEXT(R1819,"@"),Apoio!A:B,2,0)&amp;" "&amp;SUBSTITUTE(LOWER(LEFT(L1819,1))&amp;RIGHT(PROPER(L1819),LEN(L1819)-1),"_","")&amp;";",IF(ISNUMBER(Q1819),IF(R1819="R","@Entity@Table(name = ""reg_"&amp;LOWER(J1819)&amp;""")@XmlRootElement","")&amp;VLOOKUP(J1819,Blocos!D:I,6,0)&amp;Apoio!$E$1&amp;Y1819,""))</f>
        <v>@Campos(posicao = 3, tipo = 'C')@Column(name = "SER")private String ser;</v>
      </c>
      <c r="X1819" s="190" t="str">
        <f>IF(ISNUMBER(Q1819),COUNTIF(Blocos!G:G,J1819),"")</f>
        <v/>
      </c>
      <c r="Y1819" s="190" t="str">
        <f>IF(OR(X1819=0,X1819=""),"",VLOOKUP(SUMIFS(Blocos!A:A,Blocos!H:H,'EFD REGISTROS e Campos (2)'!X1819,Blocos!G:G,'EFD REGISTROS e Campos (2)'!J1819),Blocos!A:L,12,0))</f>
        <v/>
      </c>
      <c r="Z1819" s="190" t="str">
        <f>IF(ISNUMBER(Q1820),VLOOKUP(J1819,Blocos!D:G,4,0),"")</f>
        <v/>
      </c>
      <c r="AA1819" s="190" t="str">
        <f>IF(ISNUMBER(Q1819),CONCATENATE("CREATE TABLE ""reg_",LOWER(J1819),""" (""ID"" bigint NOT NULL AUTO_INCREMENT,  ""HASHFILE"" varchar(255) DEFAULT NULL, ""ID_PAI"" bigint NOT NULL,"),IF(Q1819="Campo",CONCATENATE("""",L1819,""" ",VLOOKUP(R1819,Apoio!A:C,3,0)),""))&amp;IF(Z1819="","",CONCATENATE("PRIMARY KEY (""ID""), KEY ""FK_reg_",LOWER(Z1819),"_ID_PAI"" (""ID_PAI""), CONSTRAINT ""FK_reg_",LOWER(Z1819),"_ID_PAI"" FOREIGN KEY (""ID_PAI"") REFERENCES ""reg_",LOWER(Z1819),""" (""ID"")) ENGINE=InnoDB AUTO_INCREMENT=105774 DEFAULT CHARSET=utf8mb4 COLLATE=utf8mb4_0900_ai_ci;"))</f>
        <v>"SER" varchar(255) DEFAULT NULL,</v>
      </c>
      <c r="AB1819" s="190" t="str">
        <f t="shared" si="203"/>
        <v>`reg_d410`.`SER`,</v>
      </c>
    </row>
    <row r="1820" spans="1:28" ht="14.5" hidden="1" customHeight="1" x14ac:dyDescent="0.3">
      <c r="J1820" s="187" t="str">
        <f t="shared" si="201"/>
        <v>D410</v>
      </c>
      <c r="K1820" s="181">
        <v>4</v>
      </c>
      <c r="L1820" s="289" t="s">
        <v>654</v>
      </c>
      <c r="M1820" s="182" t="s">
        <v>655</v>
      </c>
      <c r="N1820" s="181" t="s">
        <v>32</v>
      </c>
      <c r="O1820" s="181">
        <v>3</v>
      </c>
      <c r="P1820" s="181" t="s">
        <v>28</v>
      </c>
      <c r="Q1820" s="192" t="str">
        <f t="shared" si="202"/>
        <v>Campo</v>
      </c>
      <c r="R1820" s="192" t="s">
        <v>3607</v>
      </c>
      <c r="S1820" s="191" t="str">
        <f t="shared" si="205"/>
        <v/>
      </c>
      <c r="T1820" s="192" t="str">
        <f t="shared" si="206"/>
        <v>&lt;campo posicao="4"&gt;
&lt;coluna&gt;SUB&lt;/coluna&gt;
&lt;descricao&gt;Subsérie do documento fiscal&lt;/descricao&gt;
&lt;tipo&gt;I&lt;/tipo&gt;
&lt;/campo&gt;</v>
      </c>
      <c r="U1820" s="192" t="str">
        <f t="shared" si="204"/>
        <v>&lt;campo posicao="4"&gt;
&lt;coluna&gt;SUB&lt;/coluna&gt;
&lt;descricao&gt;Subsérie do documento fiscal&lt;/descricao&gt;
&lt;tipo&gt;I&lt;/tipo&gt;
&lt;/campo&gt;</v>
      </c>
      <c r="V1820" s="192" t="str">
        <f t="shared" si="207"/>
        <v>{"Column5", "SUB"},</v>
      </c>
      <c r="W1820" s="191" t="str">
        <f>IF(Q1820="Campo","@Campos(posicao = "&amp;K1820&amp;", tipo = '"&amp;R1820&amp;"')@Column(name = """&amp;L1820&amp;""")"&amp;IF(R1820="D","@Temporal(TemporalType.DATE)","")&amp;"private "&amp;VLOOKUP(TEXT(R1820,"@"),Apoio!A:B,2,0)&amp;" "&amp;SUBSTITUTE(LOWER(LEFT(L1820,1))&amp;RIGHT(PROPER(L1820),LEN(L1820)-1),"_","")&amp;";",IF(ISNUMBER(Q1820),IF(R1820="R","@Entity@Table(name = ""reg_"&amp;LOWER(J1820)&amp;""")@XmlRootElement","")&amp;VLOOKUP(J1820,Blocos!D:I,6,0)&amp;Apoio!$E$1&amp;Y1820,""))</f>
        <v>@Campos(posicao = 4, tipo = 'I')@Column(name = "SUB")private int sub;</v>
      </c>
      <c r="X1820" s="190" t="str">
        <f>IF(ISNUMBER(Q1820),COUNTIF(Blocos!G:G,J1820),"")</f>
        <v/>
      </c>
      <c r="Y1820" s="190" t="str">
        <f>IF(OR(X1820=0,X1820=""),"",VLOOKUP(SUMIFS(Blocos!A:A,Blocos!H:H,'EFD REGISTROS e Campos (2)'!X1820,Blocos!G:G,'EFD REGISTROS e Campos (2)'!J1820),Blocos!A:L,12,0))</f>
        <v/>
      </c>
      <c r="Z1820" s="190" t="str">
        <f>IF(ISNUMBER(Q1821),VLOOKUP(J1820,Blocos!D:G,4,0),"")</f>
        <v/>
      </c>
      <c r="AA1820" s="190" t="str">
        <f>IF(ISNUMBER(Q1820),CONCATENATE("CREATE TABLE ""reg_",LOWER(J1820),""" (""ID"" bigint NOT NULL AUTO_INCREMENT,  ""HASHFILE"" varchar(255) DEFAULT NULL, ""ID_PAI"" bigint NOT NULL,"),IF(Q1820="Campo",CONCATENATE("""",L1820,""" ",VLOOKUP(R1820,Apoio!A:C,3,0)),""))&amp;IF(Z1820="","",CONCATENATE("PRIMARY KEY (""ID""), KEY ""FK_reg_",LOWER(Z1820),"_ID_PAI"" (""ID_PAI""), CONSTRAINT ""FK_reg_",LOWER(Z1820),"_ID_PAI"" FOREIGN KEY (""ID_PAI"") REFERENCES ""reg_",LOWER(Z1820),""" (""ID"")) ENGINE=InnoDB AUTO_INCREMENT=105774 DEFAULT CHARSET=utf8mb4 COLLATE=utf8mb4_0900_ai_ci;"))</f>
        <v>"SUB" int DEFAULT NULL,</v>
      </c>
      <c r="AB1820" s="190" t="str">
        <f t="shared" si="203"/>
        <v>`reg_d410`.`SUB`,</v>
      </c>
    </row>
    <row r="1821" spans="1:28" ht="14.5" hidden="1" customHeight="1" x14ac:dyDescent="0.3">
      <c r="J1821" s="187" t="str">
        <f t="shared" si="201"/>
        <v>D410</v>
      </c>
      <c r="K1821" s="181">
        <v>5</v>
      </c>
      <c r="L1821" s="289" t="s">
        <v>402</v>
      </c>
      <c r="M1821" s="182" t="s">
        <v>2041</v>
      </c>
      <c r="N1821" s="181" t="s">
        <v>32</v>
      </c>
      <c r="O1821" s="181">
        <v>6</v>
      </c>
      <c r="P1821" s="181" t="s">
        <v>28</v>
      </c>
      <c r="Q1821" s="192" t="str">
        <f t="shared" si="202"/>
        <v>Campo</v>
      </c>
      <c r="R1821" s="192" t="s">
        <v>3607</v>
      </c>
      <c r="S1821" s="191" t="str">
        <f t="shared" si="205"/>
        <v/>
      </c>
      <c r="T1821" s="192" t="str">
        <f t="shared" si="206"/>
        <v>&lt;campo posicao="5"&gt;
&lt;coluna&gt;NUM_DOC_INI&lt;/coluna&gt;
&lt;descricao&gt;Número do documento fiscal inicial (mesmo modelo, série e subsérie)&lt;/descricao&gt;
&lt;tipo&gt;I&lt;/tipo&gt;
&lt;/campo&gt;</v>
      </c>
      <c r="U1821" s="192" t="str">
        <f t="shared" si="204"/>
        <v>&lt;campo posicao="5"&gt;
&lt;coluna&gt;NUM_DOC_INI&lt;/coluna&gt;
&lt;descricao&gt;Número do documento fiscal inicial (mesmo modelo, série e subsérie)&lt;/descricao&gt;
&lt;tipo&gt;I&lt;/tipo&gt;
&lt;/campo&gt;</v>
      </c>
      <c r="V1821" s="192" t="str">
        <f t="shared" si="207"/>
        <v>{"Column6", "NUM_DOC_INI"},</v>
      </c>
      <c r="W1821" s="191" t="str">
        <f>IF(Q1821="Campo","@Campos(posicao = "&amp;K1821&amp;", tipo = '"&amp;R1821&amp;"')@Column(name = """&amp;L1821&amp;""")"&amp;IF(R1821="D","@Temporal(TemporalType.DATE)","")&amp;"private "&amp;VLOOKUP(TEXT(R1821,"@"),Apoio!A:B,2,0)&amp;" "&amp;SUBSTITUTE(LOWER(LEFT(L1821,1))&amp;RIGHT(PROPER(L1821),LEN(L1821)-1),"_","")&amp;";",IF(ISNUMBER(Q1821),IF(R1821="R","@Entity@Table(name = ""reg_"&amp;LOWER(J1821)&amp;""")@XmlRootElement","")&amp;VLOOKUP(J1821,Blocos!D:I,6,0)&amp;Apoio!$E$1&amp;Y1821,""))</f>
        <v>@Campos(posicao = 5, tipo = 'I')@Column(name = "NUM_DOC_INI")private int numDocIni;</v>
      </c>
      <c r="X1821" s="190" t="str">
        <f>IF(ISNUMBER(Q1821),COUNTIF(Blocos!G:G,J1821),"")</f>
        <v/>
      </c>
      <c r="Y1821" s="190" t="str">
        <f>IF(OR(X1821=0,X1821=""),"",VLOOKUP(SUMIFS(Blocos!A:A,Blocos!H:H,'EFD REGISTROS e Campos (2)'!X1821,Blocos!G:G,'EFD REGISTROS e Campos (2)'!J1821),Blocos!A:L,12,0))</f>
        <v/>
      </c>
      <c r="Z1821" s="190" t="str">
        <f>IF(ISNUMBER(Q1822),VLOOKUP(J1821,Blocos!D:G,4,0),"")</f>
        <v/>
      </c>
      <c r="AA1821" s="190" t="str">
        <f>IF(ISNUMBER(Q1821),CONCATENATE("CREATE TABLE ""reg_",LOWER(J1821),""" (""ID"" bigint NOT NULL AUTO_INCREMENT,  ""HASHFILE"" varchar(255) DEFAULT NULL, ""ID_PAI"" bigint NOT NULL,"),IF(Q1821="Campo",CONCATENATE("""",L1821,""" ",VLOOKUP(R1821,Apoio!A:C,3,0)),""))&amp;IF(Z1821="","",CONCATENATE("PRIMARY KEY (""ID""), KEY ""FK_reg_",LOWER(Z1821),"_ID_PAI"" (""ID_PAI""), CONSTRAINT ""FK_reg_",LOWER(Z1821),"_ID_PAI"" FOREIGN KEY (""ID_PAI"") REFERENCES ""reg_",LOWER(Z1821),""" (""ID"")) ENGINE=InnoDB AUTO_INCREMENT=105774 DEFAULT CHARSET=utf8mb4 COLLATE=utf8mb4_0900_ai_ci;"))</f>
        <v>"NUM_DOC_INI" int DEFAULT NULL,</v>
      </c>
      <c r="AB1821" s="190" t="str">
        <f t="shared" si="203"/>
        <v>`reg_d410`.`NUM_DOC_INI`,</v>
      </c>
    </row>
    <row r="1822" spans="1:28" ht="14.5" hidden="1" customHeight="1" x14ac:dyDescent="0.3">
      <c r="J1822" s="187" t="str">
        <f t="shared" si="201"/>
        <v>D410</v>
      </c>
      <c r="K1822" s="181">
        <v>6</v>
      </c>
      <c r="L1822" s="289" t="s">
        <v>404</v>
      </c>
      <c r="M1822" s="182" t="s">
        <v>2042</v>
      </c>
      <c r="N1822" s="181" t="s">
        <v>32</v>
      </c>
      <c r="O1822" s="181" t="s">
        <v>28</v>
      </c>
      <c r="P1822" s="181" t="s">
        <v>28</v>
      </c>
      <c r="Q1822" s="192" t="str">
        <f t="shared" si="202"/>
        <v>Campo</v>
      </c>
      <c r="R1822" s="192" t="s">
        <v>3607</v>
      </c>
      <c r="S1822" s="191" t="str">
        <f t="shared" si="205"/>
        <v/>
      </c>
      <c r="T1822" s="192" t="str">
        <f t="shared" si="206"/>
        <v>&lt;campo posicao="6"&gt;
&lt;coluna&gt;NUM_DOC_FIN&lt;/coluna&gt;
&lt;descricao&gt;Número do documento fiscal final(mesmo modelo, série e subsérie)&lt;/descricao&gt;
&lt;tipo&gt;I&lt;/tipo&gt;
&lt;/campo&gt;</v>
      </c>
      <c r="U1822" s="192" t="str">
        <f t="shared" si="204"/>
        <v>&lt;campo posicao="6"&gt;
&lt;coluna&gt;NUM_DOC_FIN&lt;/coluna&gt;
&lt;descricao&gt;Número do documento fiscal final(mesmo modelo, série e subsérie)&lt;/descricao&gt;
&lt;tipo&gt;I&lt;/tipo&gt;
&lt;/campo&gt;</v>
      </c>
      <c r="V1822" s="192" t="str">
        <f t="shared" si="207"/>
        <v>{"Column7", "NUM_DOC_FIN"},</v>
      </c>
      <c r="W1822" s="191" t="str">
        <f>IF(Q1822="Campo","@Campos(posicao = "&amp;K1822&amp;", tipo = '"&amp;R1822&amp;"')@Column(name = """&amp;L1822&amp;""")"&amp;IF(R1822="D","@Temporal(TemporalType.DATE)","")&amp;"private "&amp;VLOOKUP(TEXT(R1822,"@"),Apoio!A:B,2,0)&amp;" "&amp;SUBSTITUTE(LOWER(LEFT(L1822,1))&amp;RIGHT(PROPER(L1822),LEN(L1822)-1),"_","")&amp;";",IF(ISNUMBER(Q1822),IF(R1822="R","@Entity@Table(name = ""reg_"&amp;LOWER(J1822)&amp;""")@XmlRootElement","")&amp;VLOOKUP(J1822,Blocos!D:I,6,0)&amp;Apoio!$E$1&amp;Y1822,""))</f>
        <v>@Campos(posicao = 6, tipo = 'I')@Column(name = "NUM_DOC_FIN")private int numDocFin;</v>
      </c>
      <c r="X1822" s="190" t="str">
        <f>IF(ISNUMBER(Q1822),COUNTIF(Blocos!G:G,J1822),"")</f>
        <v/>
      </c>
      <c r="Y1822" s="190" t="str">
        <f>IF(OR(X1822=0,X1822=""),"",VLOOKUP(SUMIFS(Blocos!A:A,Blocos!H:H,'EFD REGISTROS e Campos (2)'!X1822,Blocos!G:G,'EFD REGISTROS e Campos (2)'!J1822),Blocos!A:L,12,0))</f>
        <v/>
      </c>
      <c r="Z1822" s="190" t="str">
        <f>IF(ISNUMBER(Q1823),VLOOKUP(J1822,Blocos!D:G,4,0),"")</f>
        <v/>
      </c>
      <c r="AA1822" s="190" t="str">
        <f>IF(ISNUMBER(Q1822),CONCATENATE("CREATE TABLE ""reg_",LOWER(J1822),""" (""ID"" bigint NOT NULL AUTO_INCREMENT,  ""HASHFILE"" varchar(255) DEFAULT NULL, ""ID_PAI"" bigint NOT NULL,"),IF(Q1822="Campo",CONCATENATE("""",L1822,""" ",VLOOKUP(R1822,Apoio!A:C,3,0)),""))&amp;IF(Z1822="","",CONCATENATE("PRIMARY KEY (""ID""), KEY ""FK_reg_",LOWER(Z1822),"_ID_PAI"" (""ID_PAI""), CONSTRAINT ""FK_reg_",LOWER(Z1822),"_ID_PAI"" FOREIGN KEY (""ID_PAI"") REFERENCES ""reg_",LOWER(Z1822),""" (""ID"")) ENGINE=InnoDB AUTO_INCREMENT=105774 DEFAULT CHARSET=utf8mb4 COLLATE=utf8mb4_0900_ai_ci;"))</f>
        <v>"NUM_DOC_FIN" int DEFAULT NULL,</v>
      </c>
      <c r="AB1822" s="190" t="str">
        <f t="shared" si="203"/>
        <v>`reg_d410`.`NUM_DOC_FIN`,</v>
      </c>
    </row>
    <row r="1823" spans="1:28" ht="14.5" hidden="1" customHeight="1" x14ac:dyDescent="0.3">
      <c r="J1823" s="187" t="str">
        <f t="shared" si="201"/>
        <v>D410</v>
      </c>
      <c r="K1823" s="181">
        <v>7</v>
      </c>
      <c r="L1823" s="289" t="s">
        <v>357</v>
      </c>
      <c r="M1823" s="182" t="s">
        <v>1457</v>
      </c>
      <c r="N1823" s="181" t="s">
        <v>32</v>
      </c>
      <c r="O1823" s="181" t="s">
        <v>40</v>
      </c>
      <c r="P1823" s="181" t="s">
        <v>28</v>
      </c>
      <c r="Q1823" s="192" t="str">
        <f t="shared" si="202"/>
        <v>Campo</v>
      </c>
      <c r="R1823" s="192" t="s">
        <v>3605</v>
      </c>
      <c r="S1823" s="191" t="str">
        <f t="shared" si="205"/>
        <v/>
      </c>
      <c r="T1823" s="192" t="str">
        <f t="shared" si="206"/>
        <v>&lt;campo posicao="7"&gt;
&lt;coluna&gt;DT_DOC&lt;/coluna&gt;
&lt;descricao&gt;Data da emissão dos documentos fiscais&lt;/descricao&gt;
&lt;tipo&gt;D&lt;/tipo&gt;
&lt;/campo&gt;</v>
      </c>
      <c r="U1823" s="192" t="str">
        <f t="shared" si="204"/>
        <v>&lt;campo posicao="7"&gt;
&lt;coluna&gt;DT_DOC&lt;/coluna&gt;
&lt;descricao&gt;Data da emissão dos documentos fiscais&lt;/descricao&gt;
&lt;tipo&gt;D&lt;/tipo&gt;
&lt;/campo&gt;</v>
      </c>
      <c r="V1823" s="192" t="str">
        <f t="shared" si="207"/>
        <v>{"Column8", "DT_DOC"},</v>
      </c>
      <c r="W1823" s="191" t="str">
        <f>IF(Q1823="Campo","@Campos(posicao = "&amp;K1823&amp;", tipo = '"&amp;R1823&amp;"')@Column(name = """&amp;L1823&amp;""")"&amp;IF(R1823="D","@Temporal(TemporalType.DATE)","")&amp;"private "&amp;VLOOKUP(TEXT(R1823,"@"),Apoio!A:B,2,0)&amp;" "&amp;SUBSTITUTE(LOWER(LEFT(L1823,1))&amp;RIGHT(PROPER(L1823),LEN(L1823)-1),"_","")&amp;";",IF(ISNUMBER(Q1823),IF(R1823="R","@Entity@Table(name = ""reg_"&amp;LOWER(J1823)&amp;""")@XmlRootElement","")&amp;VLOOKUP(J1823,Blocos!D:I,6,0)&amp;Apoio!$E$1&amp;Y1823,""))</f>
        <v>@Campos(posicao = 7, tipo = 'D')@Column(name = "DT_DOC")@Temporal(TemporalType.DATE)private Date dtDoc;</v>
      </c>
      <c r="X1823" s="190" t="str">
        <f>IF(ISNUMBER(Q1823),COUNTIF(Blocos!G:G,J1823),"")</f>
        <v/>
      </c>
      <c r="Y1823" s="190" t="str">
        <f>IF(OR(X1823=0,X1823=""),"",VLOOKUP(SUMIFS(Blocos!A:A,Blocos!H:H,'EFD REGISTROS e Campos (2)'!X1823,Blocos!G:G,'EFD REGISTROS e Campos (2)'!J1823),Blocos!A:L,12,0))</f>
        <v/>
      </c>
      <c r="Z1823" s="190" t="str">
        <f>IF(ISNUMBER(Q1824),VLOOKUP(J1823,Blocos!D:G,4,0),"")</f>
        <v/>
      </c>
      <c r="AA1823" s="190" t="str">
        <f>IF(ISNUMBER(Q1823),CONCATENATE("CREATE TABLE ""reg_",LOWER(J1823),""" (""ID"" bigint NOT NULL AUTO_INCREMENT,  ""HASHFILE"" varchar(255) DEFAULT NULL, ""ID_PAI"" bigint NOT NULL,"),IF(Q1823="Campo",CONCATENATE("""",L1823,""" ",VLOOKUP(R1823,Apoio!A:C,3,0)),""))&amp;IF(Z1823="","",CONCATENATE("PRIMARY KEY (""ID""), KEY ""FK_reg_",LOWER(Z1823),"_ID_PAI"" (""ID_PAI""), CONSTRAINT ""FK_reg_",LOWER(Z1823),"_ID_PAI"" FOREIGN KEY (""ID_PAI"") REFERENCES ""reg_",LOWER(Z1823),""" (""ID"")) ENGINE=InnoDB AUTO_INCREMENT=105774 DEFAULT CHARSET=utf8mb4 COLLATE=utf8mb4_0900_ai_ci;"))</f>
        <v>"DT_DOC" date DEFAULT NULL,</v>
      </c>
      <c r="AB1823" s="190" t="str">
        <f t="shared" si="203"/>
        <v>`reg_d410`.`DT_DOC`,</v>
      </c>
    </row>
    <row r="1824" spans="1:28" ht="14.5" hidden="1" customHeight="1" x14ac:dyDescent="0.3">
      <c r="J1824" s="187" t="str">
        <f t="shared" si="201"/>
        <v>D410</v>
      </c>
      <c r="K1824" s="181">
        <v>8</v>
      </c>
      <c r="L1824" s="289" t="s">
        <v>813</v>
      </c>
      <c r="M1824" s="182" t="s">
        <v>1133</v>
      </c>
      <c r="N1824" s="181" t="s">
        <v>27</v>
      </c>
      <c r="O1824" s="181" t="s">
        <v>33</v>
      </c>
      <c r="P1824" s="181" t="s">
        <v>28</v>
      </c>
      <c r="Q1824" s="192" t="str">
        <f t="shared" si="202"/>
        <v>Campo</v>
      </c>
      <c r="R1824" s="192" t="s">
        <v>27</v>
      </c>
      <c r="S1824" s="191" t="str">
        <f t="shared" si="205"/>
        <v/>
      </c>
      <c r="T1824" s="192" t="str">
        <f t="shared" si="206"/>
        <v>&lt;campo posicao="8"&gt;
&lt;coluna&gt;CST_ICMS&lt;/coluna&gt;
&lt;descricao&gt;Código da Situação Tributária, conforme a Tabela indicada no item 4.3.1&lt;/descricao&gt;
&lt;tipo&gt;C&lt;/tipo&gt;
&lt;/campo&gt;</v>
      </c>
      <c r="U1824" s="192" t="str">
        <f t="shared" si="204"/>
        <v>&lt;campo posicao="8"&gt;
&lt;coluna&gt;CST_ICMS&lt;/coluna&gt;
&lt;descricao&gt;Código da Situação Tributária, conforme a Tabela indicada no item 4.3.1&lt;/descricao&gt;
&lt;tipo&gt;C&lt;/tipo&gt;
&lt;/campo&gt;</v>
      </c>
      <c r="V1824" s="192" t="str">
        <f t="shared" si="207"/>
        <v>{"Column9", "CST_ICMS"},</v>
      </c>
      <c r="W1824" s="191" t="str">
        <f>IF(Q1824="Campo","@Campos(posicao = "&amp;K1824&amp;", tipo = '"&amp;R1824&amp;"')@Column(name = """&amp;L1824&amp;""")"&amp;IF(R1824="D","@Temporal(TemporalType.DATE)","")&amp;"private "&amp;VLOOKUP(TEXT(R1824,"@"),Apoio!A:B,2,0)&amp;" "&amp;SUBSTITUTE(LOWER(LEFT(L1824,1))&amp;RIGHT(PROPER(L1824),LEN(L1824)-1),"_","")&amp;";",IF(ISNUMBER(Q1824),IF(R1824="R","@Entity@Table(name = ""reg_"&amp;LOWER(J1824)&amp;""")@XmlRootElement","")&amp;VLOOKUP(J1824,Blocos!D:I,6,0)&amp;Apoio!$E$1&amp;Y1824,""))</f>
        <v>@Campos(posicao = 8, tipo = 'C')@Column(name = "CST_ICMS")private String cstIcms;</v>
      </c>
      <c r="X1824" s="190" t="str">
        <f>IF(ISNUMBER(Q1824),COUNTIF(Blocos!G:G,J1824),"")</f>
        <v/>
      </c>
      <c r="Y1824" s="190" t="str">
        <f>IF(OR(X1824=0,X1824=""),"",VLOOKUP(SUMIFS(Blocos!A:A,Blocos!H:H,'EFD REGISTROS e Campos (2)'!X1824,Blocos!G:G,'EFD REGISTROS e Campos (2)'!J1824),Blocos!A:L,12,0))</f>
        <v/>
      </c>
      <c r="Z1824" s="190" t="str">
        <f>IF(ISNUMBER(Q1825),VLOOKUP(J1824,Blocos!D:G,4,0),"")</f>
        <v/>
      </c>
      <c r="AA1824" s="190" t="str">
        <f>IF(ISNUMBER(Q1824),CONCATENATE("CREATE TABLE ""reg_",LOWER(J1824),""" (""ID"" bigint NOT NULL AUTO_INCREMENT,  ""HASHFILE"" varchar(255) DEFAULT NULL, ""ID_PAI"" bigint NOT NULL,"),IF(Q1824="Campo",CONCATENATE("""",L1824,""" ",VLOOKUP(R1824,Apoio!A:C,3,0)),""))&amp;IF(Z1824="","",CONCATENATE("PRIMARY KEY (""ID""), KEY ""FK_reg_",LOWER(Z1824),"_ID_PAI"" (""ID_PAI""), CONSTRAINT ""FK_reg_",LOWER(Z1824),"_ID_PAI"" FOREIGN KEY (""ID_PAI"") REFERENCES ""reg_",LOWER(Z1824),""" (""ID"")) ENGINE=InnoDB AUTO_INCREMENT=105774 DEFAULT CHARSET=utf8mb4 COLLATE=utf8mb4_0900_ai_ci;"))</f>
        <v>"CST_ICMS" varchar(255) DEFAULT NULL,</v>
      </c>
      <c r="AB1824" s="190" t="str">
        <f t="shared" si="203"/>
        <v>`reg_d410`.`CST_ICMS`,</v>
      </c>
    </row>
    <row r="1825" spans="1:28" ht="14.5" hidden="1" customHeight="1" x14ac:dyDescent="0.3">
      <c r="J1825" s="187" t="str">
        <f t="shared" si="201"/>
        <v>D410</v>
      </c>
      <c r="K1825" s="181">
        <v>9</v>
      </c>
      <c r="L1825" s="289" t="s">
        <v>815</v>
      </c>
      <c r="M1825" s="182" t="s">
        <v>2043</v>
      </c>
      <c r="N1825" s="181" t="s">
        <v>27</v>
      </c>
      <c r="O1825" s="181" t="s">
        <v>235</v>
      </c>
      <c r="P1825" s="181" t="s">
        <v>28</v>
      </c>
      <c r="Q1825" s="192" t="str">
        <f t="shared" si="202"/>
        <v>Campo</v>
      </c>
      <c r="R1825" s="192" t="s">
        <v>27</v>
      </c>
      <c r="S1825" s="191" t="str">
        <f t="shared" si="205"/>
        <v/>
      </c>
      <c r="T1825" s="192" t="str">
        <f t="shared" si="206"/>
        <v>&lt;campo posicao="9"&gt;
&lt;coluna&gt;CFOP&lt;/coluna&gt;
&lt;descricao&gt;Código Fiscal de Operação e Prestação &lt;/descricao&gt;
&lt;tipo&gt;C&lt;/tipo&gt;
&lt;/campo&gt;</v>
      </c>
      <c r="U1825" s="192" t="str">
        <f t="shared" si="204"/>
        <v>&lt;campo posicao="9"&gt;
&lt;coluna&gt;CFOP&lt;/coluna&gt;
&lt;descricao&gt;Código Fiscal de Operação e Prestação &lt;/descricao&gt;
&lt;tipo&gt;C&lt;/tipo&gt;
&lt;/campo&gt;</v>
      </c>
      <c r="V1825" s="192" t="str">
        <f t="shared" si="207"/>
        <v>{"Column10", "CFOP"},</v>
      </c>
      <c r="W1825" s="191" t="str">
        <f>IF(Q1825="Campo","@Campos(posicao = "&amp;K1825&amp;", tipo = '"&amp;R1825&amp;"')@Column(name = """&amp;L1825&amp;""")"&amp;IF(R1825="D","@Temporal(TemporalType.DATE)","")&amp;"private "&amp;VLOOKUP(TEXT(R1825,"@"),Apoio!A:B,2,0)&amp;" "&amp;SUBSTITUTE(LOWER(LEFT(L1825,1))&amp;RIGHT(PROPER(L1825),LEN(L1825)-1),"_","")&amp;";",IF(ISNUMBER(Q1825),IF(R1825="R","@Entity@Table(name = ""reg_"&amp;LOWER(J1825)&amp;""")@XmlRootElement","")&amp;VLOOKUP(J1825,Blocos!D:I,6,0)&amp;Apoio!$E$1&amp;Y1825,""))</f>
        <v>@Campos(posicao = 9, tipo = 'C')@Column(name = "CFOP")private String cfop;</v>
      </c>
      <c r="X1825" s="190" t="str">
        <f>IF(ISNUMBER(Q1825),COUNTIF(Blocos!G:G,J1825),"")</f>
        <v/>
      </c>
      <c r="Y1825" s="190" t="str">
        <f>IF(OR(X1825=0,X1825=""),"",VLOOKUP(SUMIFS(Blocos!A:A,Blocos!H:H,'EFD REGISTROS e Campos (2)'!X1825,Blocos!G:G,'EFD REGISTROS e Campos (2)'!J1825),Blocos!A:L,12,0))</f>
        <v/>
      </c>
      <c r="Z1825" s="190" t="str">
        <f>IF(ISNUMBER(Q1826),VLOOKUP(J1825,Blocos!D:G,4,0),"")</f>
        <v/>
      </c>
      <c r="AA1825" s="190" t="str">
        <f>IF(ISNUMBER(Q1825),CONCATENATE("CREATE TABLE ""reg_",LOWER(J1825),""" (""ID"" bigint NOT NULL AUTO_INCREMENT,  ""HASHFILE"" varchar(255) DEFAULT NULL, ""ID_PAI"" bigint NOT NULL,"),IF(Q1825="Campo",CONCATENATE("""",L1825,""" ",VLOOKUP(R1825,Apoio!A:C,3,0)),""))&amp;IF(Z1825="","",CONCATENATE("PRIMARY KEY (""ID""), KEY ""FK_reg_",LOWER(Z1825),"_ID_PAI"" (""ID_PAI""), CONSTRAINT ""FK_reg_",LOWER(Z1825),"_ID_PAI"" FOREIGN KEY (""ID_PAI"") REFERENCES ""reg_",LOWER(Z1825),""" (""ID"")) ENGINE=InnoDB AUTO_INCREMENT=105774 DEFAULT CHARSET=utf8mb4 COLLATE=utf8mb4_0900_ai_ci;"))</f>
        <v>"CFOP" varchar(255) DEFAULT NULL,</v>
      </c>
      <c r="AB1825" s="190" t="str">
        <f t="shared" si="203"/>
        <v>`reg_d410`.`CFOP`,</v>
      </c>
    </row>
    <row r="1826" spans="1:28" ht="14.5" hidden="1" customHeight="1" x14ac:dyDescent="0.3">
      <c r="J1826" s="187" t="str">
        <f t="shared" si="201"/>
        <v>D410</v>
      </c>
      <c r="K1826" s="181">
        <v>10</v>
      </c>
      <c r="L1826" s="289" t="s">
        <v>196</v>
      </c>
      <c r="M1826" s="182" t="s">
        <v>818</v>
      </c>
      <c r="N1826" s="181" t="s">
        <v>32</v>
      </c>
      <c r="O1826" s="181">
        <v>6</v>
      </c>
      <c r="P1826" s="181">
        <v>2</v>
      </c>
      <c r="Q1826" s="192" t="str">
        <f t="shared" si="202"/>
        <v>Campo</v>
      </c>
      <c r="R1826" s="192" t="s">
        <v>3606</v>
      </c>
      <c r="S1826" s="191" t="str">
        <f t="shared" si="205"/>
        <v/>
      </c>
      <c r="T1826" s="192" t="str">
        <f t="shared" si="206"/>
        <v>&lt;campo posicao="10"&gt;
&lt;coluna&gt;ALIQ_ICMS&lt;/coluna&gt;
&lt;descricao&gt;Alíquota do ICMS&lt;/descricao&gt;
&lt;tipo&gt;R&lt;/tipo&gt;
&lt;/campo&gt;</v>
      </c>
      <c r="U1826" s="192" t="str">
        <f t="shared" si="204"/>
        <v>&lt;campo posicao="10"&gt;
&lt;coluna&gt;ALIQ_ICMS&lt;/coluna&gt;
&lt;descricao&gt;Alíquota do ICMS&lt;/descricao&gt;
&lt;tipo&gt;R&lt;/tipo&gt;
&lt;/campo&gt;</v>
      </c>
      <c r="V1826" s="192" t="str">
        <f t="shared" si="207"/>
        <v>{"Column11", "ALIQ_ICMS"},</v>
      </c>
      <c r="W1826" s="191" t="str">
        <f>IF(Q1826="Campo","@Campos(posicao = "&amp;K1826&amp;", tipo = '"&amp;R1826&amp;"')@Column(name = """&amp;L1826&amp;""")"&amp;IF(R1826="D","@Temporal(TemporalType.DATE)","")&amp;"private "&amp;VLOOKUP(TEXT(R1826,"@"),Apoio!A:B,2,0)&amp;" "&amp;SUBSTITUTE(LOWER(LEFT(L1826,1))&amp;RIGHT(PROPER(L1826),LEN(L1826)-1),"_","")&amp;";",IF(ISNUMBER(Q1826),IF(R1826="R","@Entity@Table(name = ""reg_"&amp;LOWER(J1826)&amp;""")@XmlRootElement","")&amp;VLOOKUP(J1826,Blocos!D:I,6,0)&amp;Apoio!$E$1&amp;Y1826,""))</f>
        <v>@Campos(posicao = 10, tipo = 'R')@Column(name = "ALIQ_ICMS")private BigDecimal aliqIcms;</v>
      </c>
      <c r="X1826" s="190" t="str">
        <f>IF(ISNUMBER(Q1826),COUNTIF(Blocos!G:G,J1826),"")</f>
        <v/>
      </c>
      <c r="Y1826" s="190" t="str">
        <f>IF(OR(X1826=0,X1826=""),"",VLOOKUP(SUMIFS(Blocos!A:A,Blocos!H:H,'EFD REGISTROS e Campos (2)'!X1826,Blocos!G:G,'EFD REGISTROS e Campos (2)'!J1826),Blocos!A:L,12,0))</f>
        <v/>
      </c>
      <c r="Z1826" s="190" t="str">
        <f>IF(ISNUMBER(Q1827),VLOOKUP(J1826,Blocos!D:G,4,0),"")</f>
        <v/>
      </c>
      <c r="AA1826" s="190" t="str">
        <f>IF(ISNUMBER(Q1826),CONCATENATE("CREATE TABLE ""reg_",LOWER(J1826),""" (""ID"" bigint NOT NULL AUTO_INCREMENT,  ""HASHFILE"" varchar(255) DEFAULT NULL, ""ID_PAI"" bigint NOT NULL,"),IF(Q1826="Campo",CONCATENATE("""",L1826,""" ",VLOOKUP(R1826,Apoio!A:C,3,0)),""))&amp;IF(Z1826="","",CONCATENATE("PRIMARY KEY (""ID""), KEY ""FK_reg_",LOWER(Z1826),"_ID_PAI"" (""ID_PAI""), CONSTRAINT ""FK_reg_",LOWER(Z1826),"_ID_PAI"" FOREIGN KEY (""ID_PAI"") REFERENCES ""reg_",LOWER(Z1826),""" (""ID"")) ENGINE=InnoDB AUTO_INCREMENT=105774 DEFAULT CHARSET=utf8mb4 COLLATE=utf8mb4_0900_ai_ci;"))</f>
        <v>"ALIQ_ICMS" decimal(15,6) DEFAULT NULL,</v>
      </c>
      <c r="AB1826" s="190" t="str">
        <f t="shared" si="203"/>
        <v>`reg_d410`.`ALIQ_ICMS`,</v>
      </c>
    </row>
    <row r="1827" spans="1:28" ht="14.5" hidden="1" customHeight="1" x14ac:dyDescent="0.3">
      <c r="J1827" s="187" t="str">
        <f t="shared" si="201"/>
        <v>D410</v>
      </c>
      <c r="K1827" s="181">
        <v>11</v>
      </c>
      <c r="L1827" s="289" t="s">
        <v>1135</v>
      </c>
      <c r="M1827" s="182" t="s">
        <v>1467</v>
      </c>
      <c r="N1827" s="181" t="s">
        <v>32</v>
      </c>
      <c r="O1827" s="181" t="s">
        <v>28</v>
      </c>
      <c r="P1827" s="181">
        <v>2</v>
      </c>
      <c r="Q1827" s="192" t="str">
        <f t="shared" si="202"/>
        <v>Campo</v>
      </c>
      <c r="R1827" s="192" t="s">
        <v>3606</v>
      </c>
      <c r="S1827" s="191" t="str">
        <f t="shared" si="205"/>
        <v/>
      </c>
      <c r="T1827" s="192" t="str">
        <f t="shared" si="206"/>
        <v>&lt;campo posicao="11"&gt;
&lt;coluna&gt;VL_OPR&lt;/coluna&gt;
&lt;descricao&gt;Valor total acumulado das operações correspondentes à combinação de CST_ICMS, CFOP e alíquota do ICMS, incluídas as despesas acessórias e acréscimos. &lt;/descricao&gt;
&lt;tipo&gt;R&lt;/tipo&gt;
&lt;/campo&gt;</v>
      </c>
      <c r="U1827" s="192" t="str">
        <f t="shared" si="204"/>
        <v>&lt;campo posicao="11"&gt;
&lt;coluna&gt;VL_OPR&lt;/coluna&gt;
&lt;descricao&gt;Valor total acumulado das operações correspondentes à combinação de CST_ICMS, CFOP e alíquota do ICMS, incluídas as despesas acessórias e acréscimos. &lt;/descricao&gt;
&lt;tipo&gt;R&lt;/tipo&gt;
&lt;/campo&gt;</v>
      </c>
      <c r="V1827" s="192" t="str">
        <f t="shared" si="207"/>
        <v>{"Column12", "VL_OPR"},</v>
      </c>
      <c r="W1827" s="191" t="str">
        <f>IF(Q1827="Campo","@Campos(posicao = "&amp;K1827&amp;", tipo = '"&amp;R1827&amp;"')@Column(name = """&amp;L1827&amp;""")"&amp;IF(R1827="D","@Temporal(TemporalType.DATE)","")&amp;"private "&amp;VLOOKUP(TEXT(R1827,"@"),Apoio!A:B,2,0)&amp;" "&amp;SUBSTITUTE(LOWER(LEFT(L1827,1))&amp;RIGHT(PROPER(L1827),LEN(L1827)-1),"_","")&amp;";",IF(ISNUMBER(Q1827),IF(R1827="R","@Entity@Table(name = ""reg_"&amp;LOWER(J1827)&amp;""")@XmlRootElement","")&amp;VLOOKUP(J1827,Blocos!D:I,6,0)&amp;Apoio!$E$1&amp;Y1827,""))</f>
        <v>@Campos(posicao = 11, tipo = 'R')@Column(name = "VL_OPR")private BigDecimal vlOpr;</v>
      </c>
      <c r="X1827" s="190" t="str">
        <f>IF(ISNUMBER(Q1827),COUNTIF(Blocos!G:G,J1827),"")</f>
        <v/>
      </c>
      <c r="Y1827" s="190" t="str">
        <f>IF(OR(X1827=0,X1827=""),"",VLOOKUP(SUMIFS(Blocos!A:A,Blocos!H:H,'EFD REGISTROS e Campos (2)'!X1827,Blocos!G:G,'EFD REGISTROS e Campos (2)'!J1827),Blocos!A:L,12,0))</f>
        <v/>
      </c>
      <c r="Z1827" s="190" t="str">
        <f>IF(ISNUMBER(Q1828),VLOOKUP(J1827,Blocos!D:G,4,0),"")</f>
        <v/>
      </c>
      <c r="AA1827" s="190" t="str">
        <f>IF(ISNUMBER(Q1827),CONCATENATE("CREATE TABLE ""reg_",LOWER(J1827),""" (""ID"" bigint NOT NULL AUTO_INCREMENT,  ""HASHFILE"" varchar(255) DEFAULT NULL, ""ID_PAI"" bigint NOT NULL,"),IF(Q1827="Campo",CONCATENATE("""",L1827,""" ",VLOOKUP(R1827,Apoio!A:C,3,0)),""))&amp;IF(Z1827="","",CONCATENATE("PRIMARY KEY (""ID""), KEY ""FK_reg_",LOWER(Z1827),"_ID_PAI"" (""ID_PAI""), CONSTRAINT ""FK_reg_",LOWER(Z1827),"_ID_PAI"" FOREIGN KEY (""ID_PAI"") REFERENCES ""reg_",LOWER(Z1827),""" (""ID"")) ENGINE=InnoDB AUTO_INCREMENT=105774 DEFAULT CHARSET=utf8mb4 COLLATE=utf8mb4_0900_ai_ci;"))</f>
        <v>"VL_OPR" decimal(15,6) DEFAULT NULL,</v>
      </c>
      <c r="AB1827" s="190" t="str">
        <f t="shared" si="203"/>
        <v>`reg_d410`.`VL_OPR`,</v>
      </c>
    </row>
    <row r="1828" spans="1:28" ht="14.5" hidden="1" customHeight="1" x14ac:dyDescent="0.3">
      <c r="J1828" s="187" t="str">
        <f t="shared" si="201"/>
        <v>D410</v>
      </c>
      <c r="K1828" s="181">
        <v>12</v>
      </c>
      <c r="L1828" s="289" t="s">
        <v>546</v>
      </c>
      <c r="M1828" s="182" t="s">
        <v>1591</v>
      </c>
      <c r="N1828" s="181" t="s">
        <v>32</v>
      </c>
      <c r="O1828" s="181" t="s">
        <v>28</v>
      </c>
      <c r="P1828" s="181">
        <v>2</v>
      </c>
      <c r="Q1828" s="192" t="str">
        <f t="shared" si="202"/>
        <v>Campo</v>
      </c>
      <c r="R1828" s="192" t="s">
        <v>3606</v>
      </c>
      <c r="S1828" s="191" t="str">
        <f t="shared" si="205"/>
        <v/>
      </c>
      <c r="T1828" s="192" t="str">
        <f t="shared" si="206"/>
        <v>&lt;campo posicao="12"&gt;
&lt;coluna&gt;VL_DESC&lt;/coluna&gt;
&lt;descricao&gt;Valor acumulado dos descontos&lt;/descricao&gt;
&lt;tipo&gt;R&lt;/tipo&gt;
&lt;/campo&gt;</v>
      </c>
      <c r="U1828" s="192" t="str">
        <f t="shared" si="204"/>
        <v>&lt;campo posicao="12"&gt;
&lt;coluna&gt;VL_DESC&lt;/coluna&gt;
&lt;descricao&gt;Valor acumulado dos descontos&lt;/descricao&gt;
&lt;tipo&gt;R&lt;/tipo&gt;
&lt;/campo&gt;</v>
      </c>
      <c r="V1828" s="192" t="str">
        <f t="shared" si="207"/>
        <v>{"Column13", "VL_DESC"},</v>
      </c>
      <c r="W1828" s="191" t="str">
        <f>IF(Q1828="Campo","@Campos(posicao = "&amp;K1828&amp;", tipo = '"&amp;R1828&amp;"')@Column(name = """&amp;L1828&amp;""")"&amp;IF(R1828="D","@Temporal(TemporalType.DATE)","")&amp;"private "&amp;VLOOKUP(TEXT(R1828,"@"),Apoio!A:B,2,0)&amp;" "&amp;SUBSTITUTE(LOWER(LEFT(L1828,1))&amp;RIGHT(PROPER(L1828),LEN(L1828)-1),"_","")&amp;";",IF(ISNUMBER(Q1828),IF(R1828="R","@Entity@Table(name = ""reg_"&amp;LOWER(J1828)&amp;""")@XmlRootElement","")&amp;VLOOKUP(J1828,Blocos!D:I,6,0)&amp;Apoio!$E$1&amp;Y1828,""))</f>
        <v>@Campos(posicao = 12, tipo = 'R')@Column(name = "VL_DESC")private BigDecimal vlDesc;</v>
      </c>
      <c r="X1828" s="190" t="str">
        <f>IF(ISNUMBER(Q1828),COUNTIF(Blocos!G:G,J1828),"")</f>
        <v/>
      </c>
      <c r="Y1828" s="190" t="str">
        <f>IF(OR(X1828=0,X1828=""),"",VLOOKUP(SUMIFS(Blocos!A:A,Blocos!H:H,'EFD REGISTROS e Campos (2)'!X1828,Blocos!G:G,'EFD REGISTROS e Campos (2)'!J1828),Blocos!A:L,12,0))</f>
        <v/>
      </c>
      <c r="Z1828" s="190" t="str">
        <f>IF(ISNUMBER(Q1829),VLOOKUP(J1828,Blocos!D:G,4,0),"")</f>
        <v/>
      </c>
      <c r="AA1828" s="190" t="str">
        <f>IF(ISNUMBER(Q1828),CONCATENATE("CREATE TABLE ""reg_",LOWER(J1828),""" (""ID"" bigint NOT NULL AUTO_INCREMENT,  ""HASHFILE"" varchar(255) DEFAULT NULL, ""ID_PAI"" bigint NOT NULL,"),IF(Q1828="Campo",CONCATENATE("""",L1828,""" ",VLOOKUP(R1828,Apoio!A:C,3,0)),""))&amp;IF(Z1828="","",CONCATENATE("PRIMARY KEY (""ID""), KEY ""FK_reg_",LOWER(Z1828),"_ID_PAI"" (""ID_PAI""), CONSTRAINT ""FK_reg_",LOWER(Z1828),"_ID_PAI"" FOREIGN KEY (""ID_PAI"") REFERENCES ""reg_",LOWER(Z1828),""" (""ID"")) ENGINE=InnoDB AUTO_INCREMENT=105774 DEFAULT CHARSET=utf8mb4 COLLATE=utf8mb4_0900_ai_ci;"))</f>
        <v>"VL_DESC" decimal(15,6) DEFAULT NULL,</v>
      </c>
      <c r="AB1828" s="190" t="str">
        <f t="shared" si="203"/>
        <v>`reg_d410`.`VL_DESC`,</v>
      </c>
    </row>
    <row r="1829" spans="1:28" ht="14.5" hidden="1" customHeight="1" x14ac:dyDescent="0.3">
      <c r="J1829" s="187" t="str">
        <f t="shared" si="201"/>
        <v>D410</v>
      </c>
      <c r="K1829" s="181">
        <v>13</v>
      </c>
      <c r="L1829" s="289" t="s">
        <v>1829</v>
      </c>
      <c r="M1829" s="182" t="s">
        <v>2036</v>
      </c>
      <c r="N1829" s="181" t="s">
        <v>32</v>
      </c>
      <c r="O1829" s="181" t="s">
        <v>28</v>
      </c>
      <c r="P1829" s="181">
        <v>2</v>
      </c>
      <c r="Q1829" s="192" t="str">
        <f t="shared" si="202"/>
        <v>Campo</v>
      </c>
      <c r="R1829" s="192" t="s">
        <v>3606</v>
      </c>
      <c r="S1829" s="191" t="str">
        <f t="shared" si="205"/>
        <v/>
      </c>
      <c r="T1829" s="192" t="str">
        <f t="shared" si="206"/>
        <v>&lt;campo posicao="13"&gt;
&lt;coluna&gt;VL_SERV&lt;/coluna&gt;
&lt;descricao&gt;Valor acumulado da prestação de serviço&lt;/descricao&gt;
&lt;tipo&gt;R&lt;/tipo&gt;
&lt;/campo&gt;</v>
      </c>
      <c r="U1829" s="192" t="str">
        <f t="shared" si="204"/>
        <v>&lt;campo posicao="13"&gt;
&lt;coluna&gt;VL_SERV&lt;/coluna&gt;
&lt;descricao&gt;Valor acumulado da prestação de serviço&lt;/descricao&gt;
&lt;tipo&gt;R&lt;/tipo&gt;
&lt;/campo&gt;</v>
      </c>
      <c r="V1829" s="192" t="str">
        <f t="shared" si="207"/>
        <v>{"Column14", "VL_SERV"},</v>
      </c>
      <c r="W1829" s="191" t="str">
        <f>IF(Q1829="Campo","@Campos(posicao = "&amp;K1829&amp;", tipo = '"&amp;R1829&amp;"')@Column(name = """&amp;L1829&amp;""")"&amp;IF(R1829="D","@Temporal(TemporalType.DATE)","")&amp;"private "&amp;VLOOKUP(TEXT(R1829,"@"),Apoio!A:B,2,0)&amp;" "&amp;SUBSTITUTE(LOWER(LEFT(L1829,1))&amp;RIGHT(PROPER(L1829),LEN(L1829)-1),"_","")&amp;";",IF(ISNUMBER(Q1829),IF(R1829="R","@Entity@Table(name = ""reg_"&amp;LOWER(J1829)&amp;""")@XmlRootElement","")&amp;VLOOKUP(J1829,Blocos!D:I,6,0)&amp;Apoio!$E$1&amp;Y1829,""))</f>
        <v>@Campos(posicao = 13, tipo = 'R')@Column(name = "VL_SERV")private BigDecimal vlServ;</v>
      </c>
      <c r="X1829" s="190" t="str">
        <f>IF(ISNUMBER(Q1829),COUNTIF(Blocos!G:G,J1829),"")</f>
        <v/>
      </c>
      <c r="Y1829" s="190" t="str">
        <f>IF(OR(X1829=0,X1829=""),"",VLOOKUP(SUMIFS(Blocos!A:A,Blocos!H:H,'EFD REGISTROS e Campos (2)'!X1829,Blocos!G:G,'EFD REGISTROS e Campos (2)'!J1829),Blocos!A:L,12,0))</f>
        <v/>
      </c>
      <c r="Z1829" s="190" t="str">
        <f>IF(ISNUMBER(Q1830),VLOOKUP(J1829,Blocos!D:G,4,0),"")</f>
        <v/>
      </c>
      <c r="AA1829" s="190" t="str">
        <f>IF(ISNUMBER(Q1829),CONCATENATE("CREATE TABLE ""reg_",LOWER(J1829),""" (""ID"" bigint NOT NULL AUTO_INCREMENT,  ""HASHFILE"" varchar(255) DEFAULT NULL, ""ID_PAI"" bigint NOT NULL,"),IF(Q1829="Campo",CONCATENATE("""",L1829,""" ",VLOOKUP(R1829,Apoio!A:C,3,0)),""))&amp;IF(Z1829="","",CONCATENATE("PRIMARY KEY (""ID""), KEY ""FK_reg_",LOWER(Z1829),"_ID_PAI"" (""ID_PAI""), CONSTRAINT ""FK_reg_",LOWER(Z1829),"_ID_PAI"" FOREIGN KEY (""ID_PAI"") REFERENCES ""reg_",LOWER(Z1829),""" (""ID"")) ENGINE=InnoDB AUTO_INCREMENT=105774 DEFAULT CHARSET=utf8mb4 COLLATE=utf8mb4_0900_ai_ci;"))</f>
        <v>"VL_SERV" decimal(15,6) DEFAULT NULL,</v>
      </c>
      <c r="AB1829" s="190" t="str">
        <f t="shared" si="203"/>
        <v>`reg_d410`.`VL_SERV`,</v>
      </c>
    </row>
    <row r="1830" spans="1:28" ht="14.5" hidden="1" customHeight="1" x14ac:dyDescent="0.3">
      <c r="J1830" s="187" t="str">
        <f t="shared" si="201"/>
        <v>D410</v>
      </c>
      <c r="K1830" s="181">
        <v>14</v>
      </c>
      <c r="L1830" s="289" t="s">
        <v>576</v>
      </c>
      <c r="M1830" s="182" t="s">
        <v>1478</v>
      </c>
      <c r="N1830" s="181" t="s">
        <v>32</v>
      </c>
      <c r="O1830" s="181" t="s">
        <v>28</v>
      </c>
      <c r="P1830" s="181">
        <v>2</v>
      </c>
      <c r="Q1830" s="192" t="str">
        <f t="shared" si="202"/>
        <v>Campo</v>
      </c>
      <c r="R1830" s="192" t="s">
        <v>3606</v>
      </c>
      <c r="S1830" s="191" t="str">
        <f t="shared" si="205"/>
        <v/>
      </c>
      <c r="T1830" s="192" t="str">
        <f t="shared" si="206"/>
        <v>&lt;campo posicao="14"&gt;
&lt;coluna&gt;VL_BC_ICMS&lt;/coluna&gt;
&lt;descricao&gt;Valor acumulado da base de cálculo do ICMS&lt;/descricao&gt;
&lt;tipo&gt;R&lt;/tipo&gt;
&lt;/campo&gt;</v>
      </c>
      <c r="U1830" s="192" t="str">
        <f t="shared" si="204"/>
        <v>&lt;campo posicao="14"&gt;
&lt;coluna&gt;VL_BC_ICMS&lt;/coluna&gt;
&lt;descricao&gt;Valor acumulado da base de cálculo do ICMS&lt;/descricao&gt;
&lt;tipo&gt;R&lt;/tipo&gt;
&lt;/campo&gt;</v>
      </c>
      <c r="V1830" s="192" t="str">
        <f t="shared" si="207"/>
        <v>{"Column15", "VL_BC_ICMS"},</v>
      </c>
      <c r="W1830" s="191" t="str">
        <f>IF(Q1830="Campo","@Campos(posicao = "&amp;K1830&amp;", tipo = '"&amp;R1830&amp;"')@Column(name = """&amp;L1830&amp;""")"&amp;IF(R1830="D","@Temporal(TemporalType.DATE)","")&amp;"private "&amp;VLOOKUP(TEXT(R1830,"@"),Apoio!A:B,2,0)&amp;" "&amp;SUBSTITUTE(LOWER(LEFT(L1830,1))&amp;RIGHT(PROPER(L1830),LEN(L1830)-1),"_","")&amp;";",IF(ISNUMBER(Q1830),IF(R1830="R","@Entity@Table(name = ""reg_"&amp;LOWER(J1830)&amp;""")@XmlRootElement","")&amp;VLOOKUP(J1830,Blocos!D:I,6,0)&amp;Apoio!$E$1&amp;Y1830,""))</f>
        <v>@Campos(posicao = 14, tipo = 'R')@Column(name = "VL_BC_ICMS")private BigDecimal vlBcIcms;</v>
      </c>
      <c r="X1830" s="190" t="str">
        <f>IF(ISNUMBER(Q1830),COUNTIF(Blocos!G:G,J1830),"")</f>
        <v/>
      </c>
      <c r="Y1830" s="190" t="str">
        <f>IF(OR(X1830=0,X1830=""),"",VLOOKUP(SUMIFS(Blocos!A:A,Blocos!H:H,'EFD REGISTROS e Campos (2)'!X1830,Blocos!G:G,'EFD REGISTROS e Campos (2)'!J1830),Blocos!A:L,12,0))</f>
        <v/>
      </c>
      <c r="Z1830" s="190" t="str">
        <f>IF(ISNUMBER(Q1831),VLOOKUP(J1830,Blocos!D:G,4,0),"")</f>
        <v/>
      </c>
      <c r="AA1830" s="190" t="str">
        <f>IF(ISNUMBER(Q1830),CONCATENATE("CREATE TABLE ""reg_",LOWER(J1830),""" (""ID"" bigint NOT NULL AUTO_INCREMENT,  ""HASHFILE"" varchar(255) DEFAULT NULL, ""ID_PAI"" bigint NOT NULL,"),IF(Q1830="Campo",CONCATENATE("""",L1830,""" ",VLOOKUP(R1830,Apoio!A:C,3,0)),""))&amp;IF(Z1830="","",CONCATENATE("PRIMARY KEY (""ID""), KEY ""FK_reg_",LOWER(Z1830),"_ID_PAI"" (""ID_PAI""), CONSTRAINT ""FK_reg_",LOWER(Z1830),"_ID_PAI"" FOREIGN KEY (""ID_PAI"") REFERENCES ""reg_",LOWER(Z1830),""" (""ID"")) ENGINE=InnoDB AUTO_INCREMENT=105774 DEFAULT CHARSET=utf8mb4 COLLATE=utf8mb4_0900_ai_ci;"))</f>
        <v>"VL_BC_ICMS" decimal(15,6) DEFAULT NULL,</v>
      </c>
      <c r="AB1830" s="190" t="str">
        <f t="shared" si="203"/>
        <v>`reg_d410`.`VL_BC_ICMS`,</v>
      </c>
    </row>
    <row r="1831" spans="1:28" ht="14.5" hidden="1" customHeight="1" x14ac:dyDescent="0.3">
      <c r="J1831" s="187" t="str">
        <f t="shared" si="201"/>
        <v>D410</v>
      </c>
      <c r="K1831" s="181">
        <v>15</v>
      </c>
      <c r="L1831" s="289" t="s">
        <v>578</v>
      </c>
      <c r="M1831" s="182" t="s">
        <v>1596</v>
      </c>
      <c r="N1831" s="181" t="s">
        <v>32</v>
      </c>
      <c r="O1831" s="181" t="s">
        <v>28</v>
      </c>
      <c r="P1831" s="181">
        <v>2</v>
      </c>
      <c r="Q1831" s="192" t="str">
        <f t="shared" si="202"/>
        <v>Campo</v>
      </c>
      <c r="R1831" s="192" t="s">
        <v>3606</v>
      </c>
      <c r="S1831" s="191" t="str">
        <f t="shared" si="205"/>
        <v/>
      </c>
      <c r="T1831" s="192" t="str">
        <f t="shared" si="206"/>
        <v>&lt;campo posicao="15"&gt;
&lt;coluna&gt;VL_ICMS&lt;/coluna&gt;
&lt;descricao&gt;Valor acumulado do ICMS&lt;/descricao&gt;
&lt;tipo&gt;R&lt;/tipo&gt;
&lt;/campo&gt;</v>
      </c>
      <c r="U1831" s="192" t="str">
        <f t="shared" si="204"/>
        <v>&lt;campo posicao="15"&gt;
&lt;coluna&gt;VL_ICMS&lt;/coluna&gt;
&lt;descricao&gt;Valor acumulado do ICMS&lt;/descricao&gt;
&lt;tipo&gt;R&lt;/tipo&gt;
&lt;/campo&gt;</v>
      </c>
      <c r="V1831" s="192" t="str">
        <f t="shared" si="207"/>
        <v>{"Column16", "VL_ICMS"},</v>
      </c>
      <c r="W1831" s="191" t="str">
        <f>IF(Q1831="Campo","@Campos(posicao = "&amp;K1831&amp;", tipo = '"&amp;R1831&amp;"')@Column(name = """&amp;L1831&amp;""")"&amp;IF(R1831="D","@Temporal(TemporalType.DATE)","")&amp;"private "&amp;VLOOKUP(TEXT(R1831,"@"),Apoio!A:B,2,0)&amp;" "&amp;SUBSTITUTE(LOWER(LEFT(L1831,1))&amp;RIGHT(PROPER(L1831),LEN(L1831)-1),"_","")&amp;";",IF(ISNUMBER(Q1831),IF(R1831="R","@Entity@Table(name = ""reg_"&amp;LOWER(J1831)&amp;""")@XmlRootElement","")&amp;VLOOKUP(J1831,Blocos!D:I,6,0)&amp;Apoio!$E$1&amp;Y1831,""))</f>
        <v>@Campos(posicao = 15, tipo = 'R')@Column(name = "VL_ICMS")private BigDecimal vlIcms;</v>
      </c>
      <c r="X1831" s="190" t="str">
        <f>IF(ISNUMBER(Q1831),COUNTIF(Blocos!G:G,J1831),"")</f>
        <v/>
      </c>
      <c r="Y1831" s="190" t="str">
        <f>IF(OR(X1831=0,X1831=""),"",VLOOKUP(SUMIFS(Blocos!A:A,Blocos!H:H,'EFD REGISTROS e Campos (2)'!X1831,Blocos!G:G,'EFD REGISTROS e Campos (2)'!J1831),Blocos!A:L,12,0))</f>
        <v/>
      </c>
      <c r="Z1831" s="190" t="str">
        <f>IF(ISNUMBER(Q1832),VLOOKUP(J1831,Blocos!D:G,4,0),"")</f>
        <v>D400</v>
      </c>
      <c r="AA1831" s="190" t="str">
        <f>IF(ISNUMBER(Q1831),CONCATENATE("CREATE TABLE ""reg_",LOWER(J1831),""" (""ID"" bigint NOT NULL AUTO_INCREMENT,  ""HASHFILE"" varchar(255) DEFAULT NULL, ""ID_PAI"" bigint NOT NULL,"),IF(Q1831="Campo",CONCATENATE("""",L1831,""" ",VLOOKUP(R1831,Apoio!A:C,3,0)),""))&amp;IF(Z1831="","",CONCATENATE("PRIMARY KEY (""ID""), KEY ""FK_reg_",LOWER(Z1831),"_ID_PAI"" (""ID_PAI""), CONSTRAINT ""FK_reg_",LOWER(Z1831),"_ID_PAI"" FOREIGN KEY (""ID_PAI"") REFERENCES ""reg_",LOWER(Z1831),""" (""ID"")) ENGINE=InnoDB AUTO_INCREMENT=105774 DEFAULT CHARSET=utf8mb4 COLLATE=utf8mb4_0900_ai_ci;"))</f>
        <v>"VL_ICMS" decimal(15,6) DEFAULT NULL,PRIMARY KEY ("ID"), KEY "FK_reg_d400_ID_PAI" ("ID_PAI"), CONSTRAINT "FK_reg_d400_ID_PAI" FOREIGN KEY ("ID_PAI") REFERENCES "reg_d400" ("ID")) ENGINE=InnoDB AUTO_INCREMENT=105774 DEFAULT CHARSET=utf8mb4 COLLATE=utf8mb4_0900_ai_ci;</v>
      </c>
      <c r="AB1831" s="190" t="str">
        <f t="shared" si="203"/>
        <v>`reg_d410`.`VL_ICMS`,FROM `efdicms`.`reg_d410`;"</v>
      </c>
    </row>
    <row r="1832" spans="1:28" ht="14.5" hidden="1" customHeight="1" collapsed="1" x14ac:dyDescent="0.3">
      <c r="A1832" s="180" t="s">
        <v>22</v>
      </c>
      <c r="F1832" s="180" t="s">
        <v>2044</v>
      </c>
      <c r="I1832" s="180" t="s">
        <v>144</v>
      </c>
      <c r="J1832" s="187" t="str">
        <f t="shared" si="201"/>
        <v>D411</v>
      </c>
      <c r="K1832" s="195" t="s">
        <v>2045</v>
      </c>
      <c r="Q1832" s="192">
        <f t="shared" si="202"/>
        <v>4</v>
      </c>
      <c r="S1832" s="191" t="str">
        <f t="shared" si="205"/>
        <v>&lt;/registro&gt;
&lt;registro codigo="D411" perfil="ABC" nivel="4"&gt;</v>
      </c>
      <c r="T1832" s="192" t="str">
        <f t="shared" si="206"/>
        <v/>
      </c>
      <c r="U1832" s="192" t="str">
        <f t="shared" si="204"/>
        <v>&lt;/registro&gt;
&lt;registro codigo="D411" perfil="ABC" nivel="4"&gt;</v>
      </c>
      <c r="V1832" s="192" t="str">
        <f t="shared" si="207"/>
        <v/>
      </c>
      <c r="W1832" s="191" t="str">
        <f>IF(Q1832="Campo","@Campos(posicao = "&amp;K1832&amp;", tipo = '"&amp;R1832&amp;"')@Column(name = """&amp;L1832&amp;""")"&amp;IF(R1832="D","@Temporal(TemporalType.DATE)","")&amp;"private "&amp;VLOOKUP(TEXT(R1832,"@"),Apoio!A:B,2,0)&amp;" "&amp;SUBSTITUTE(LOWER(LEFT(L1832,1))&amp;RIGHT(PROPER(L1832),LEN(L1832)-1),"_","")&amp;";",IF(ISNUMBER(Q1832),IF(R1832="R","@Entity@Table(name = ""reg_"&amp;LOWER(J1832)&amp;""")@XmlRootElement","")&amp;VLOOKUP(J1832,Blocos!D:I,6,0)&amp;Apoio!$E$1&amp;Y1832,""))</f>
        <v>@Registros(nivel = 4) public class RegD411 implements Serializable { private static final long serialVersionUID = 1L; @Id @GeneratedValue(strategy = GenerationType.IDENTITY) @Basic(optional = false) @Column(name = "ID" ) private Long id;@ManyToOne(fetch = FetchType.LAZY) @JoinColumn(name = "ID_PAI", nullable = false) private RegD410 idPai; public RegD410 getIdPai() {return idPai;}public void setIdPai(Object idPai) {this.idPai = (RegD410) idPai;}public RegD411() { } public RegD411(Long id) { this.id = id; } public RegD411(Long id, RegD410 idPai, long linha, String hash) { this.id = id; this.idPai = idPai; this.linha = linha; this.hash = hash; }public Long getId() { return id; } public void setId(Long id) { this.id = id; }@Basic(optional = false)@Column(name = "LINHA")private long linha;@Basic(optional = false)@Column(name = "HASH")private String hash;</v>
      </c>
      <c r="X1832" s="190">
        <f>IF(ISNUMBER(Q1832),COUNTIF(Blocos!G:G,J1832),"")</f>
        <v>0</v>
      </c>
      <c r="Y1832" s="190" t="str">
        <f>IF(OR(X1832=0,X1832=""),"",VLOOKUP(SUMIFS(Blocos!A:A,Blocos!H:H,'EFD REGISTROS e Campos (2)'!X1832,Blocos!G:G,'EFD REGISTROS e Campos (2)'!J1832),Blocos!A:L,12,0))</f>
        <v/>
      </c>
      <c r="Z1832" s="190" t="str">
        <f>IF(ISNUMBER(Q1833),VLOOKUP(J1832,Blocos!D:G,4,0),"")</f>
        <v/>
      </c>
      <c r="AA1832" s="190" t="str">
        <f>IF(ISNUMBER(Q1832),CONCATENATE("CREATE TABLE ""reg_",LOWER(J1832),""" (""ID"" bigint NOT NULL AUTO_INCREMENT,  ""HASHFILE"" varchar(255) DEFAULT NULL, ""ID_PAI"" bigint NOT NULL,"),IF(Q1832="Campo",CONCATENATE("""",L1832,""" ",VLOOKUP(R1832,Apoio!A:C,3,0)),""))&amp;IF(Z1832="","",CONCATENATE("PRIMARY KEY (""ID""), KEY ""FK_reg_",LOWER(Z1832),"_ID_PAI"" (""ID_PAI""), CONSTRAINT ""FK_reg_",LOWER(Z1832),"_ID_PAI"" FOREIGN KEY (""ID_PAI"") REFERENCES ""reg_",LOWER(Z1832),""" (""ID"")) ENGINE=InnoDB AUTO_INCREMENT=105774 DEFAULT CHARSET=utf8mb4 COLLATE=utf8mb4_0900_ai_ci;"))</f>
        <v>CREATE TABLE "reg_d411" ("ID" bigint NOT NULL AUTO_INCREMENT,  "HASHFILE" varchar(255) DEFAULT NULL, "ID_PAI" bigint NOT NULL,</v>
      </c>
      <c r="AB1832" s="190" t="str">
        <f t="shared" si="203"/>
        <v/>
      </c>
    </row>
    <row r="1833" spans="1:28" ht="14.5" hidden="1" customHeight="1" x14ac:dyDescent="0.3">
      <c r="J1833" s="187" t="str">
        <f t="shared" si="201"/>
        <v>D411</v>
      </c>
      <c r="K1833" s="181">
        <v>1</v>
      </c>
      <c r="L1833" s="289" t="s">
        <v>25</v>
      </c>
      <c r="M1833" s="182" t="s">
        <v>2046</v>
      </c>
      <c r="N1833" s="181" t="s">
        <v>27</v>
      </c>
      <c r="O1833" s="181">
        <v>4</v>
      </c>
      <c r="P1833" s="181" t="s">
        <v>28</v>
      </c>
      <c r="Q1833" s="192" t="str">
        <f t="shared" si="202"/>
        <v>Campo</v>
      </c>
      <c r="R1833" s="192" t="s">
        <v>27</v>
      </c>
      <c r="S1833" s="191" t="str">
        <f t="shared" si="205"/>
        <v/>
      </c>
      <c r="T1833" s="192" t="str">
        <f t="shared" si="206"/>
        <v>&lt;campo posicao="1"&gt;
&lt;coluna&gt;REG&lt;/coluna&gt;
&lt;descricao&gt;Texto fixo contendo "D411"&lt;/descricao&gt;
&lt;tipo&gt;C&lt;/tipo&gt;
&lt;/campo&gt;</v>
      </c>
      <c r="U1833" s="192" t="str">
        <f t="shared" si="204"/>
        <v>&lt;campo posicao="1"&gt;
&lt;coluna&gt;REG&lt;/coluna&gt;
&lt;descricao&gt;Texto fixo contendo "D411"&lt;/descricao&gt;
&lt;tipo&gt;C&lt;/tipo&gt;
&lt;/campo&gt;</v>
      </c>
      <c r="V1833" s="192" t="str">
        <f t="shared" si="207"/>
        <v>{"Column2", "REG"},</v>
      </c>
      <c r="W1833" s="191" t="str">
        <f>IF(Q1833="Campo","@Campos(posicao = "&amp;K1833&amp;", tipo = '"&amp;R1833&amp;"')@Column(name = """&amp;L1833&amp;""")"&amp;IF(R1833="D","@Temporal(TemporalType.DATE)","")&amp;"private "&amp;VLOOKUP(TEXT(R1833,"@"),Apoio!A:B,2,0)&amp;" "&amp;SUBSTITUTE(LOWER(LEFT(L1833,1))&amp;RIGHT(PROPER(L1833),LEN(L1833)-1),"_","")&amp;";",IF(ISNUMBER(Q1833),IF(R1833="R","@Entity@Table(name = ""reg_"&amp;LOWER(J1833)&amp;""")@XmlRootElement","")&amp;VLOOKUP(J1833,Blocos!D:I,6,0)&amp;Apoio!$E$1&amp;Y1833,""))</f>
        <v>@Campos(posicao = 1, tipo = 'C')@Column(name = "REG")private String reg;</v>
      </c>
      <c r="X1833" s="190" t="str">
        <f>IF(ISNUMBER(Q1833),COUNTIF(Blocos!G:G,J1833),"")</f>
        <v/>
      </c>
      <c r="Y1833" s="190" t="str">
        <f>IF(OR(X1833=0,X1833=""),"",VLOOKUP(SUMIFS(Blocos!A:A,Blocos!H:H,'EFD REGISTROS e Campos (2)'!X1833,Blocos!G:G,'EFD REGISTROS e Campos (2)'!J1833),Blocos!A:L,12,0))</f>
        <v/>
      </c>
      <c r="Z1833" s="190" t="str">
        <f>IF(ISNUMBER(Q1834),VLOOKUP(J1833,Blocos!D:G,4,0),"")</f>
        <v/>
      </c>
      <c r="AA1833" s="190" t="str">
        <f>IF(ISNUMBER(Q1833),CONCATENATE("CREATE TABLE ""reg_",LOWER(J1833),""" (""ID"" bigint NOT NULL AUTO_INCREMENT,  ""HASHFILE"" varchar(255) DEFAULT NULL, ""ID_PAI"" bigint NOT NULL,"),IF(Q1833="Campo",CONCATENATE("""",L1833,""" ",VLOOKUP(R1833,Apoio!A:C,3,0)),""))&amp;IF(Z1833="","",CONCATENATE("PRIMARY KEY (""ID""), KEY ""FK_reg_",LOWER(Z1833),"_ID_PAI"" (""ID_PAI""), CONSTRAINT ""FK_reg_",LOWER(Z1833),"_ID_PAI"" FOREIGN KEY (""ID_PAI"") REFERENCES ""reg_",LOWER(Z1833),""" (""ID"")) ENGINE=InnoDB AUTO_INCREMENT=105774 DEFAULT CHARSET=utf8mb4 COLLATE=utf8mb4_0900_ai_ci;"))</f>
        <v>"REG" varchar(255) DEFAULT NULL,</v>
      </c>
      <c r="AB1833" s="190" t="str">
        <f t="shared" si="203"/>
        <v>USE `efdicms`;SELECT `reg_d411`.`REG`,</v>
      </c>
    </row>
    <row r="1834" spans="1:28" ht="14.5" hidden="1" customHeight="1" x14ac:dyDescent="0.3">
      <c r="J1834" s="187" t="str">
        <f t="shared" si="201"/>
        <v>D411</v>
      </c>
      <c r="K1834" s="181">
        <v>2</v>
      </c>
      <c r="L1834" s="289" t="s">
        <v>1462</v>
      </c>
      <c r="M1834" s="182" t="s">
        <v>1463</v>
      </c>
      <c r="N1834" s="181" t="s">
        <v>32</v>
      </c>
      <c r="O1834" s="181" t="s">
        <v>28</v>
      </c>
      <c r="P1834" s="181" t="s">
        <v>28</v>
      </c>
      <c r="Q1834" s="192" t="str">
        <f t="shared" si="202"/>
        <v>Campo</v>
      </c>
      <c r="R1834" s="192" t="s">
        <v>3607</v>
      </c>
      <c r="S1834" s="191" t="str">
        <f t="shared" si="205"/>
        <v/>
      </c>
      <c r="T1834" s="192" t="str">
        <f t="shared" si="206"/>
        <v>&lt;campo posicao="2"&gt;
&lt;coluna&gt;NUM_DOC_CANC&lt;/coluna&gt;
&lt;descricao&gt;Número do documento fiscal cancelado&lt;/descricao&gt;
&lt;tipo&gt;I&lt;/tipo&gt;
&lt;/campo&gt;</v>
      </c>
      <c r="U1834" s="192" t="str">
        <f t="shared" si="204"/>
        <v>&lt;campo posicao="2"&gt;
&lt;coluna&gt;NUM_DOC_CANC&lt;/coluna&gt;
&lt;descricao&gt;Número do documento fiscal cancelado&lt;/descricao&gt;
&lt;tipo&gt;I&lt;/tipo&gt;
&lt;/campo&gt;</v>
      </c>
      <c r="V1834" s="192" t="str">
        <f t="shared" si="207"/>
        <v>{"Column3", "NUM_DOC_CANC"},</v>
      </c>
      <c r="W1834" s="191" t="str">
        <f>IF(Q1834="Campo","@Campos(posicao = "&amp;K1834&amp;", tipo = '"&amp;R1834&amp;"')@Column(name = """&amp;L1834&amp;""")"&amp;IF(R1834="D","@Temporal(TemporalType.DATE)","")&amp;"private "&amp;VLOOKUP(TEXT(R1834,"@"),Apoio!A:B,2,0)&amp;" "&amp;SUBSTITUTE(LOWER(LEFT(L1834,1))&amp;RIGHT(PROPER(L1834),LEN(L1834)-1),"_","")&amp;";",IF(ISNUMBER(Q1834),IF(R1834="R","@Entity@Table(name = ""reg_"&amp;LOWER(J1834)&amp;""")@XmlRootElement","")&amp;VLOOKUP(J1834,Blocos!D:I,6,0)&amp;Apoio!$E$1&amp;Y1834,""))</f>
        <v>@Campos(posicao = 2, tipo = 'I')@Column(name = "NUM_DOC_CANC")private int numDocCanc;</v>
      </c>
      <c r="X1834" s="190" t="str">
        <f>IF(ISNUMBER(Q1834),COUNTIF(Blocos!G:G,J1834),"")</f>
        <v/>
      </c>
      <c r="Y1834" s="190" t="str">
        <f>IF(OR(X1834=0,X1834=""),"",VLOOKUP(SUMIFS(Blocos!A:A,Blocos!H:H,'EFD REGISTROS e Campos (2)'!X1834,Blocos!G:G,'EFD REGISTROS e Campos (2)'!J1834),Blocos!A:L,12,0))</f>
        <v/>
      </c>
      <c r="Z1834" s="190" t="str">
        <f>IF(ISNUMBER(Q1835),VLOOKUP(J1834,Blocos!D:G,4,0),"")</f>
        <v>D410</v>
      </c>
      <c r="AA1834" s="190" t="str">
        <f>IF(ISNUMBER(Q1834),CONCATENATE("CREATE TABLE ""reg_",LOWER(J1834),""" (""ID"" bigint NOT NULL AUTO_INCREMENT,  ""HASHFILE"" varchar(255) DEFAULT NULL, ""ID_PAI"" bigint NOT NULL,"),IF(Q1834="Campo",CONCATENATE("""",L1834,""" ",VLOOKUP(R1834,Apoio!A:C,3,0)),""))&amp;IF(Z1834="","",CONCATENATE("PRIMARY KEY (""ID""), KEY ""FK_reg_",LOWER(Z1834),"_ID_PAI"" (""ID_PAI""), CONSTRAINT ""FK_reg_",LOWER(Z1834),"_ID_PAI"" FOREIGN KEY (""ID_PAI"") REFERENCES ""reg_",LOWER(Z1834),""" (""ID"")) ENGINE=InnoDB AUTO_INCREMENT=105774 DEFAULT CHARSET=utf8mb4 COLLATE=utf8mb4_0900_ai_ci;"))</f>
        <v>"NUM_DOC_CANC" int DEFAULT NULL,PRIMARY KEY ("ID"), KEY "FK_reg_d410_ID_PAI" ("ID_PAI"), CONSTRAINT "FK_reg_d410_ID_PAI" FOREIGN KEY ("ID_PAI") REFERENCES "reg_d410" ("ID")) ENGINE=InnoDB AUTO_INCREMENT=105774 DEFAULT CHARSET=utf8mb4 COLLATE=utf8mb4_0900_ai_ci;</v>
      </c>
      <c r="AB1834" s="190" t="str">
        <f t="shared" si="203"/>
        <v>`reg_d411`.`NUM_DOC_CANC`,FROM `efdicms`.`reg_d411`;"</v>
      </c>
    </row>
    <row r="1835" spans="1:28" ht="14.5" hidden="1" customHeight="1" collapsed="1" x14ac:dyDescent="0.3">
      <c r="A1835" s="180" t="s">
        <v>115</v>
      </c>
      <c r="E1835" s="180" t="s">
        <v>2047</v>
      </c>
      <c r="I1835" s="180" t="s">
        <v>144</v>
      </c>
      <c r="J1835" s="187" t="str">
        <f t="shared" si="201"/>
        <v>D420</v>
      </c>
      <c r="K1835" s="195" t="s">
        <v>2048</v>
      </c>
      <c r="Q1835" s="192">
        <f t="shared" si="202"/>
        <v>3</v>
      </c>
      <c r="S1835" s="191" t="str">
        <f t="shared" si="205"/>
        <v>&lt;/registro&gt;
&lt;registro codigo="D420" perfil="AB" nivel="3"&gt;</v>
      </c>
      <c r="T1835" s="192" t="str">
        <f t="shared" si="206"/>
        <v/>
      </c>
      <c r="U1835" s="192" t="str">
        <f t="shared" si="204"/>
        <v>&lt;/registro&gt;
&lt;registro codigo="D420" perfil="AB" nivel="3"&gt;</v>
      </c>
      <c r="V1835" s="192" t="str">
        <f t="shared" si="207"/>
        <v/>
      </c>
      <c r="W1835" s="191" t="str">
        <f>IF(Q1835="Campo","@Campos(posicao = "&amp;K1835&amp;", tipo = '"&amp;R1835&amp;"')@Column(name = """&amp;L1835&amp;""")"&amp;IF(R1835="D","@Temporal(TemporalType.DATE)","")&amp;"private "&amp;VLOOKUP(TEXT(R1835,"@"),Apoio!A:B,2,0)&amp;" "&amp;SUBSTITUTE(LOWER(LEFT(L1835,1))&amp;RIGHT(PROPER(L1835),LEN(L1835)-1),"_","")&amp;";",IF(ISNUMBER(Q1835),IF(R1835="R","@Entity@Table(name = ""reg_"&amp;LOWER(J1835)&amp;""")@XmlRootElement","")&amp;VLOOKUP(J1835,Blocos!D:I,6,0)&amp;Apoio!$E$1&amp;Y1835,""))</f>
        <v>@Registros(nivel = 3) public class RegD420 implements Serializable { private static final long serialVersionUID = 1L; @Id @GeneratedValue(strategy = GenerationType.IDENTITY) @Basic(optional = false) @Column(name = "ID" ) private Long id;@ManyToOne(fetch = FetchType.LAZY) @JoinColumn(name = "ID_PAI", nullable = false) private RegD400 idPai; public RegD400 getIdPai() {return idPai;}public void setIdPai(Object idPai) {this.idPai = (RegD400) idPai;}public RegD420() { } public RegD420(Long id) { this.id = id; } public RegD420(Long id, RegD400 idPai, long linha, String hash) { this.id = id; this.idPai = idPai; this.linha = linha; this.hash = hash; }public Long getId() { return id; } public void setId(Long id) { this.id = id; }@Basic(optional = false)@Column(name = "LINHA")private long linha;@Basic(optional = false)@Column(name = "HASH")private String hash;</v>
      </c>
      <c r="X1835" s="190">
        <f>IF(ISNUMBER(Q1835),COUNTIF(Blocos!G:G,J1835),"")</f>
        <v>0</v>
      </c>
      <c r="Y1835" s="190" t="str">
        <f>IF(OR(X1835=0,X1835=""),"",VLOOKUP(SUMIFS(Blocos!A:A,Blocos!H:H,'EFD REGISTROS e Campos (2)'!X1835,Blocos!G:G,'EFD REGISTROS e Campos (2)'!J1835),Blocos!A:L,12,0))</f>
        <v/>
      </c>
      <c r="Z1835" s="190" t="str">
        <f>IF(ISNUMBER(Q1836),VLOOKUP(J1835,Blocos!D:G,4,0),"")</f>
        <v/>
      </c>
      <c r="AA1835" s="190" t="str">
        <f>IF(ISNUMBER(Q1835),CONCATENATE("CREATE TABLE ""reg_",LOWER(J1835),""" (""ID"" bigint NOT NULL AUTO_INCREMENT,  ""HASHFILE"" varchar(255) DEFAULT NULL, ""ID_PAI"" bigint NOT NULL,"),IF(Q1835="Campo",CONCATENATE("""",L1835,""" ",VLOOKUP(R1835,Apoio!A:C,3,0)),""))&amp;IF(Z1835="","",CONCATENATE("PRIMARY KEY (""ID""), KEY ""FK_reg_",LOWER(Z1835),"_ID_PAI"" (""ID_PAI""), CONSTRAINT ""FK_reg_",LOWER(Z1835),"_ID_PAI"" FOREIGN KEY (""ID_PAI"") REFERENCES ""reg_",LOWER(Z1835),""" (""ID"")) ENGINE=InnoDB AUTO_INCREMENT=105774 DEFAULT CHARSET=utf8mb4 COLLATE=utf8mb4_0900_ai_ci;"))</f>
        <v>CREATE TABLE "reg_d420" ("ID" bigint NOT NULL AUTO_INCREMENT,  "HASHFILE" varchar(255) DEFAULT NULL, "ID_PAI" bigint NOT NULL,</v>
      </c>
      <c r="AB1835" s="190" t="str">
        <f t="shared" si="203"/>
        <v/>
      </c>
    </row>
    <row r="1836" spans="1:28" ht="14.5" hidden="1" customHeight="1" x14ac:dyDescent="0.3">
      <c r="J1836" s="187" t="str">
        <f t="shared" si="201"/>
        <v>D420</v>
      </c>
      <c r="K1836" s="181">
        <v>1</v>
      </c>
      <c r="L1836" s="289" t="s">
        <v>25</v>
      </c>
      <c r="M1836" s="182" t="s">
        <v>2049</v>
      </c>
      <c r="N1836" s="181" t="s">
        <v>27</v>
      </c>
      <c r="O1836" s="181">
        <v>4</v>
      </c>
      <c r="P1836" s="181" t="s">
        <v>28</v>
      </c>
      <c r="Q1836" s="192" t="str">
        <f t="shared" si="202"/>
        <v>Campo</v>
      </c>
      <c r="R1836" s="192" t="s">
        <v>27</v>
      </c>
      <c r="S1836" s="191" t="str">
        <f t="shared" si="205"/>
        <v/>
      </c>
      <c r="T1836" s="192" t="str">
        <f t="shared" si="206"/>
        <v>&lt;campo posicao="1"&gt;
&lt;coluna&gt;REG&lt;/coluna&gt;
&lt;descricao&gt;Texto fixo contendo "D420"&lt;/descricao&gt;
&lt;tipo&gt;C&lt;/tipo&gt;
&lt;/campo&gt;</v>
      </c>
      <c r="U1836" s="192" t="str">
        <f t="shared" si="204"/>
        <v>&lt;campo posicao="1"&gt;
&lt;coluna&gt;REG&lt;/coluna&gt;
&lt;descricao&gt;Texto fixo contendo "D420"&lt;/descricao&gt;
&lt;tipo&gt;C&lt;/tipo&gt;
&lt;/campo&gt;</v>
      </c>
      <c r="V1836" s="192" t="str">
        <f t="shared" si="207"/>
        <v>{"Column2", "REG"},</v>
      </c>
      <c r="W1836" s="191" t="str">
        <f>IF(Q1836="Campo","@Campos(posicao = "&amp;K1836&amp;", tipo = '"&amp;R1836&amp;"')@Column(name = """&amp;L1836&amp;""")"&amp;IF(R1836="D","@Temporal(TemporalType.DATE)","")&amp;"private "&amp;VLOOKUP(TEXT(R1836,"@"),Apoio!A:B,2,0)&amp;" "&amp;SUBSTITUTE(LOWER(LEFT(L1836,1))&amp;RIGHT(PROPER(L1836),LEN(L1836)-1),"_","")&amp;";",IF(ISNUMBER(Q1836),IF(R1836="R","@Entity@Table(name = ""reg_"&amp;LOWER(J1836)&amp;""")@XmlRootElement","")&amp;VLOOKUP(J1836,Blocos!D:I,6,0)&amp;Apoio!$E$1&amp;Y1836,""))</f>
        <v>@Campos(posicao = 1, tipo = 'C')@Column(name = "REG")private String reg;</v>
      </c>
      <c r="X1836" s="190" t="str">
        <f>IF(ISNUMBER(Q1836),COUNTIF(Blocos!G:G,J1836),"")</f>
        <v/>
      </c>
      <c r="Y1836" s="190" t="str">
        <f>IF(OR(X1836=0,X1836=""),"",VLOOKUP(SUMIFS(Blocos!A:A,Blocos!H:H,'EFD REGISTROS e Campos (2)'!X1836,Blocos!G:G,'EFD REGISTROS e Campos (2)'!J1836),Blocos!A:L,12,0))</f>
        <v/>
      </c>
      <c r="Z1836" s="190" t="str">
        <f>IF(ISNUMBER(Q1837),VLOOKUP(J1836,Blocos!D:G,4,0),"")</f>
        <v/>
      </c>
      <c r="AA1836" s="190" t="str">
        <f>IF(ISNUMBER(Q1836),CONCATENATE("CREATE TABLE ""reg_",LOWER(J1836),""" (""ID"" bigint NOT NULL AUTO_INCREMENT,  ""HASHFILE"" varchar(255) DEFAULT NULL, ""ID_PAI"" bigint NOT NULL,"),IF(Q1836="Campo",CONCATENATE("""",L1836,""" ",VLOOKUP(R1836,Apoio!A:C,3,0)),""))&amp;IF(Z1836="","",CONCATENATE("PRIMARY KEY (""ID""), KEY ""FK_reg_",LOWER(Z1836),"_ID_PAI"" (""ID_PAI""), CONSTRAINT ""FK_reg_",LOWER(Z1836),"_ID_PAI"" FOREIGN KEY (""ID_PAI"") REFERENCES ""reg_",LOWER(Z1836),""" (""ID"")) ENGINE=InnoDB AUTO_INCREMENT=105774 DEFAULT CHARSET=utf8mb4 COLLATE=utf8mb4_0900_ai_ci;"))</f>
        <v>"REG" varchar(255) DEFAULT NULL,</v>
      </c>
      <c r="AB1836" s="190" t="str">
        <f t="shared" si="203"/>
        <v>USE `efdicms`;SELECT `reg_d420`.`REG`,</v>
      </c>
    </row>
    <row r="1837" spans="1:28" ht="14.5" hidden="1" customHeight="1" x14ac:dyDescent="0.3">
      <c r="J1837" s="187" t="str">
        <f t="shared" si="201"/>
        <v>D420</v>
      </c>
      <c r="K1837" s="181">
        <v>2</v>
      </c>
      <c r="L1837" s="289" t="s">
        <v>1832</v>
      </c>
      <c r="M1837" s="182" t="s">
        <v>2008</v>
      </c>
      <c r="N1837" s="181" t="s">
        <v>27</v>
      </c>
      <c r="O1837" s="181" t="s">
        <v>59</v>
      </c>
      <c r="P1837" s="181" t="s">
        <v>28</v>
      </c>
      <c r="Q1837" s="192" t="str">
        <f t="shared" si="202"/>
        <v>Campo</v>
      </c>
      <c r="R1837" s="192" t="s">
        <v>27</v>
      </c>
      <c r="S1837" s="191" t="str">
        <f t="shared" si="205"/>
        <v/>
      </c>
      <c r="T1837" s="192" t="str">
        <f t="shared" si="206"/>
        <v>&lt;campo posicao="2"&gt;
&lt;coluna&gt;COD_MUN_ORIG&lt;/coluna&gt;
&lt;descricao&gt;Código do município de origem do serviço, conforme a tabela IBGE&lt;/descricao&gt;
&lt;tipo&gt;C&lt;/tipo&gt;
&lt;/campo&gt;</v>
      </c>
      <c r="U1837" s="192" t="str">
        <f t="shared" si="204"/>
        <v>&lt;campo posicao="2"&gt;
&lt;coluna&gt;COD_MUN_ORIG&lt;/coluna&gt;
&lt;descricao&gt;Código do município de origem do serviço, conforme a tabela IBGE&lt;/descricao&gt;
&lt;tipo&gt;C&lt;/tipo&gt;
&lt;/campo&gt;</v>
      </c>
      <c r="V1837" s="192" t="str">
        <f t="shared" si="207"/>
        <v>{"Column3", "COD_MUN_ORIG"},</v>
      </c>
      <c r="W1837" s="191" t="str">
        <f>IF(Q1837="Campo","@Campos(posicao = "&amp;K1837&amp;", tipo = '"&amp;R1837&amp;"')@Column(name = """&amp;L1837&amp;""")"&amp;IF(R1837="D","@Temporal(TemporalType.DATE)","")&amp;"private "&amp;VLOOKUP(TEXT(R1837,"@"),Apoio!A:B,2,0)&amp;" "&amp;SUBSTITUTE(LOWER(LEFT(L1837,1))&amp;RIGHT(PROPER(L1837),LEN(L1837)-1),"_","")&amp;";",IF(ISNUMBER(Q1837),IF(R1837="R","@Entity@Table(name = ""reg_"&amp;LOWER(J1837)&amp;""")@XmlRootElement","")&amp;VLOOKUP(J1837,Blocos!D:I,6,0)&amp;Apoio!$E$1&amp;Y1837,""))</f>
        <v>@Campos(posicao = 2, tipo = 'C')@Column(name = "COD_MUN_ORIG")private String codMunOrig;</v>
      </c>
      <c r="X1837" s="190" t="str">
        <f>IF(ISNUMBER(Q1837),COUNTIF(Blocos!G:G,J1837),"")</f>
        <v/>
      </c>
      <c r="Y1837" s="190" t="str">
        <f>IF(OR(X1837=0,X1837=""),"",VLOOKUP(SUMIFS(Blocos!A:A,Blocos!H:H,'EFD REGISTROS e Campos (2)'!X1837,Blocos!G:G,'EFD REGISTROS e Campos (2)'!J1837),Blocos!A:L,12,0))</f>
        <v/>
      </c>
      <c r="Z1837" s="190" t="str">
        <f>IF(ISNUMBER(Q1838),VLOOKUP(J1837,Blocos!D:G,4,0),"")</f>
        <v/>
      </c>
      <c r="AA1837" s="190" t="str">
        <f>IF(ISNUMBER(Q1837),CONCATENATE("CREATE TABLE ""reg_",LOWER(J1837),""" (""ID"" bigint NOT NULL AUTO_INCREMENT,  ""HASHFILE"" varchar(255) DEFAULT NULL, ""ID_PAI"" bigint NOT NULL,"),IF(Q1837="Campo",CONCATENATE("""",L1837,""" ",VLOOKUP(R1837,Apoio!A:C,3,0)),""))&amp;IF(Z1837="","",CONCATENATE("PRIMARY KEY (""ID""), KEY ""FK_reg_",LOWER(Z1837),"_ID_PAI"" (""ID_PAI""), CONSTRAINT ""FK_reg_",LOWER(Z1837),"_ID_PAI"" FOREIGN KEY (""ID_PAI"") REFERENCES ""reg_",LOWER(Z1837),""" (""ID"")) ENGINE=InnoDB AUTO_INCREMENT=105774 DEFAULT CHARSET=utf8mb4 COLLATE=utf8mb4_0900_ai_ci;"))</f>
        <v>"COD_MUN_ORIG" varchar(255) DEFAULT NULL,</v>
      </c>
      <c r="AB1837" s="190" t="str">
        <f t="shared" si="203"/>
        <v>`reg_d420`.`COD_MUN_ORIG`,</v>
      </c>
    </row>
    <row r="1838" spans="1:28" ht="14.5" hidden="1" customHeight="1" x14ac:dyDescent="0.3">
      <c r="J1838" s="187" t="str">
        <f t="shared" si="201"/>
        <v>D420</v>
      </c>
      <c r="K1838" s="181">
        <v>3</v>
      </c>
      <c r="L1838" s="289" t="s">
        <v>1829</v>
      </c>
      <c r="M1838" s="182" t="s">
        <v>1830</v>
      </c>
      <c r="N1838" s="181" t="s">
        <v>32</v>
      </c>
      <c r="O1838" s="181" t="s">
        <v>28</v>
      </c>
      <c r="P1838" s="181">
        <v>2</v>
      </c>
      <c r="Q1838" s="192" t="str">
        <f t="shared" si="202"/>
        <v>Campo</v>
      </c>
      <c r="R1838" s="192" t="s">
        <v>3606</v>
      </c>
      <c r="S1838" s="191" t="str">
        <f t="shared" si="205"/>
        <v/>
      </c>
      <c r="T1838" s="192" t="str">
        <f t="shared" si="206"/>
        <v>&lt;campo posicao="3"&gt;
&lt;coluna&gt;VL_SERV&lt;/coluna&gt;
&lt;descricao&gt;Valor total da prestação de serviço&lt;/descricao&gt;
&lt;tipo&gt;R&lt;/tipo&gt;
&lt;/campo&gt;</v>
      </c>
      <c r="U1838" s="192" t="str">
        <f t="shared" si="204"/>
        <v>&lt;campo posicao="3"&gt;
&lt;coluna&gt;VL_SERV&lt;/coluna&gt;
&lt;descricao&gt;Valor total da prestação de serviço&lt;/descricao&gt;
&lt;tipo&gt;R&lt;/tipo&gt;
&lt;/campo&gt;</v>
      </c>
      <c r="V1838" s="192" t="str">
        <f t="shared" si="207"/>
        <v>{"Column4", "VL_SERV"},</v>
      </c>
      <c r="W1838" s="191" t="str">
        <f>IF(Q1838="Campo","@Campos(posicao = "&amp;K1838&amp;", tipo = '"&amp;R1838&amp;"')@Column(name = """&amp;L1838&amp;""")"&amp;IF(R1838="D","@Temporal(TemporalType.DATE)","")&amp;"private "&amp;VLOOKUP(TEXT(R1838,"@"),Apoio!A:B,2,0)&amp;" "&amp;SUBSTITUTE(LOWER(LEFT(L1838,1))&amp;RIGHT(PROPER(L1838),LEN(L1838)-1),"_","")&amp;";",IF(ISNUMBER(Q1838),IF(R1838="R","@Entity@Table(name = ""reg_"&amp;LOWER(J1838)&amp;""")@XmlRootElement","")&amp;VLOOKUP(J1838,Blocos!D:I,6,0)&amp;Apoio!$E$1&amp;Y1838,""))</f>
        <v>@Campos(posicao = 3, tipo = 'R')@Column(name = "VL_SERV")private BigDecimal vlServ;</v>
      </c>
      <c r="X1838" s="190" t="str">
        <f>IF(ISNUMBER(Q1838),COUNTIF(Blocos!G:G,J1838),"")</f>
        <v/>
      </c>
      <c r="Y1838" s="190" t="str">
        <f>IF(OR(X1838=0,X1838=""),"",VLOOKUP(SUMIFS(Blocos!A:A,Blocos!H:H,'EFD REGISTROS e Campos (2)'!X1838,Blocos!G:G,'EFD REGISTROS e Campos (2)'!J1838),Blocos!A:L,12,0))</f>
        <v/>
      </c>
      <c r="Z1838" s="190" t="str">
        <f>IF(ISNUMBER(Q1839),VLOOKUP(J1838,Blocos!D:G,4,0),"")</f>
        <v/>
      </c>
      <c r="AA1838" s="190" t="str">
        <f>IF(ISNUMBER(Q1838),CONCATENATE("CREATE TABLE ""reg_",LOWER(J1838),""" (""ID"" bigint NOT NULL AUTO_INCREMENT,  ""HASHFILE"" varchar(255) DEFAULT NULL, ""ID_PAI"" bigint NOT NULL,"),IF(Q1838="Campo",CONCATENATE("""",L1838,""" ",VLOOKUP(R1838,Apoio!A:C,3,0)),""))&amp;IF(Z1838="","",CONCATENATE("PRIMARY KEY (""ID""), KEY ""FK_reg_",LOWER(Z1838),"_ID_PAI"" (""ID_PAI""), CONSTRAINT ""FK_reg_",LOWER(Z1838),"_ID_PAI"" FOREIGN KEY (""ID_PAI"") REFERENCES ""reg_",LOWER(Z1838),""" (""ID"")) ENGINE=InnoDB AUTO_INCREMENT=105774 DEFAULT CHARSET=utf8mb4 COLLATE=utf8mb4_0900_ai_ci;"))</f>
        <v>"VL_SERV" decimal(15,6) DEFAULT NULL,</v>
      </c>
      <c r="AB1838" s="190" t="str">
        <f t="shared" si="203"/>
        <v>`reg_d420`.`VL_SERV`,</v>
      </c>
    </row>
    <row r="1839" spans="1:28" ht="14.5" hidden="1" customHeight="1" x14ac:dyDescent="0.3">
      <c r="J1839" s="187" t="str">
        <f t="shared" si="201"/>
        <v>D420</v>
      </c>
      <c r="K1839" s="181">
        <v>4</v>
      </c>
      <c r="L1839" s="289" t="s">
        <v>576</v>
      </c>
      <c r="M1839" s="182" t="s">
        <v>2000</v>
      </c>
      <c r="N1839" s="181" t="s">
        <v>32</v>
      </c>
      <c r="O1839" s="181" t="s">
        <v>28</v>
      </c>
      <c r="P1839" s="181">
        <v>2</v>
      </c>
      <c r="Q1839" s="192" t="str">
        <f t="shared" si="202"/>
        <v>Campo</v>
      </c>
      <c r="R1839" s="192" t="s">
        <v>3606</v>
      </c>
      <c r="S1839" s="191" t="str">
        <f t="shared" si="205"/>
        <v/>
      </c>
      <c r="T1839" s="192" t="str">
        <f t="shared" si="206"/>
        <v>&lt;campo posicao="4"&gt;
&lt;coluna&gt;VL_BC_ICMS&lt;/coluna&gt;
&lt;descricao&gt;Valor total da base de cálculo do ICMS&lt;/descricao&gt;
&lt;tipo&gt;R&lt;/tipo&gt;
&lt;/campo&gt;</v>
      </c>
      <c r="U1839" s="192" t="str">
        <f t="shared" si="204"/>
        <v>&lt;campo posicao="4"&gt;
&lt;coluna&gt;VL_BC_ICMS&lt;/coluna&gt;
&lt;descricao&gt;Valor total da base de cálculo do ICMS&lt;/descricao&gt;
&lt;tipo&gt;R&lt;/tipo&gt;
&lt;/campo&gt;</v>
      </c>
      <c r="V1839" s="192" t="str">
        <f t="shared" si="207"/>
        <v>{"Column5", "VL_BC_ICMS"},</v>
      </c>
      <c r="W1839" s="191" t="str">
        <f>IF(Q1839="Campo","@Campos(posicao = "&amp;K1839&amp;", tipo = '"&amp;R1839&amp;"')@Column(name = """&amp;L1839&amp;""")"&amp;IF(R1839="D","@Temporal(TemporalType.DATE)","")&amp;"private "&amp;VLOOKUP(TEXT(R1839,"@"),Apoio!A:B,2,0)&amp;" "&amp;SUBSTITUTE(LOWER(LEFT(L1839,1))&amp;RIGHT(PROPER(L1839),LEN(L1839)-1),"_","")&amp;";",IF(ISNUMBER(Q1839),IF(R1839="R","@Entity@Table(name = ""reg_"&amp;LOWER(J1839)&amp;""")@XmlRootElement","")&amp;VLOOKUP(J1839,Blocos!D:I,6,0)&amp;Apoio!$E$1&amp;Y1839,""))</f>
        <v>@Campos(posicao = 4, tipo = 'R')@Column(name = "VL_BC_ICMS")private BigDecimal vlBcIcms;</v>
      </c>
      <c r="X1839" s="190" t="str">
        <f>IF(ISNUMBER(Q1839),COUNTIF(Blocos!G:G,J1839),"")</f>
        <v/>
      </c>
      <c r="Y1839" s="190" t="str">
        <f>IF(OR(X1839=0,X1839=""),"",VLOOKUP(SUMIFS(Blocos!A:A,Blocos!H:H,'EFD REGISTROS e Campos (2)'!X1839,Blocos!G:G,'EFD REGISTROS e Campos (2)'!J1839),Blocos!A:L,12,0))</f>
        <v/>
      </c>
      <c r="Z1839" s="190" t="str">
        <f>IF(ISNUMBER(Q1840),VLOOKUP(J1839,Blocos!D:G,4,0),"")</f>
        <v/>
      </c>
      <c r="AA1839" s="190" t="str">
        <f>IF(ISNUMBER(Q1839),CONCATENATE("CREATE TABLE ""reg_",LOWER(J1839),""" (""ID"" bigint NOT NULL AUTO_INCREMENT,  ""HASHFILE"" varchar(255) DEFAULT NULL, ""ID_PAI"" bigint NOT NULL,"),IF(Q1839="Campo",CONCATENATE("""",L1839,""" ",VLOOKUP(R1839,Apoio!A:C,3,0)),""))&amp;IF(Z1839="","",CONCATENATE("PRIMARY KEY (""ID""), KEY ""FK_reg_",LOWER(Z1839),"_ID_PAI"" (""ID_PAI""), CONSTRAINT ""FK_reg_",LOWER(Z1839),"_ID_PAI"" FOREIGN KEY (""ID_PAI"") REFERENCES ""reg_",LOWER(Z1839),""" (""ID"")) ENGINE=InnoDB AUTO_INCREMENT=105774 DEFAULT CHARSET=utf8mb4 COLLATE=utf8mb4_0900_ai_ci;"))</f>
        <v>"VL_BC_ICMS" decimal(15,6) DEFAULT NULL,</v>
      </c>
      <c r="AB1839" s="190" t="str">
        <f t="shared" si="203"/>
        <v>`reg_d420`.`VL_BC_ICMS`,</v>
      </c>
    </row>
    <row r="1840" spans="1:28" ht="14.5" hidden="1" customHeight="1" x14ac:dyDescent="0.3">
      <c r="J1840" s="187" t="str">
        <f t="shared" si="201"/>
        <v>D420</v>
      </c>
      <c r="K1840" s="181">
        <v>5</v>
      </c>
      <c r="L1840" s="289" t="s">
        <v>578</v>
      </c>
      <c r="M1840" s="182" t="s">
        <v>2001</v>
      </c>
      <c r="N1840" s="181" t="s">
        <v>32</v>
      </c>
      <c r="O1840" s="181" t="s">
        <v>28</v>
      </c>
      <c r="P1840" s="181">
        <v>2</v>
      </c>
      <c r="Q1840" s="192" t="str">
        <f t="shared" si="202"/>
        <v>Campo</v>
      </c>
      <c r="R1840" s="192" t="s">
        <v>3606</v>
      </c>
      <c r="S1840" s="191" t="str">
        <f t="shared" si="205"/>
        <v/>
      </c>
      <c r="T1840" s="192" t="str">
        <f t="shared" si="206"/>
        <v>&lt;campo posicao="5"&gt;
&lt;coluna&gt;VL_ICMS&lt;/coluna&gt;
&lt;descricao&gt;Valor total do ICMS&lt;/descricao&gt;
&lt;tipo&gt;R&lt;/tipo&gt;
&lt;/campo&gt;</v>
      </c>
      <c r="U1840" s="192" t="str">
        <f t="shared" si="204"/>
        <v>&lt;campo posicao="5"&gt;
&lt;coluna&gt;VL_ICMS&lt;/coluna&gt;
&lt;descricao&gt;Valor total do ICMS&lt;/descricao&gt;
&lt;tipo&gt;R&lt;/tipo&gt;
&lt;/campo&gt;</v>
      </c>
      <c r="V1840" s="192" t="str">
        <f t="shared" si="207"/>
        <v>{"Column6", "VL_ICMS"},</v>
      </c>
      <c r="W1840" s="191" t="str">
        <f>IF(Q1840="Campo","@Campos(posicao = "&amp;K1840&amp;", tipo = '"&amp;R1840&amp;"')@Column(name = """&amp;L1840&amp;""")"&amp;IF(R1840="D","@Temporal(TemporalType.DATE)","")&amp;"private "&amp;VLOOKUP(TEXT(R1840,"@"),Apoio!A:B,2,0)&amp;" "&amp;SUBSTITUTE(LOWER(LEFT(L1840,1))&amp;RIGHT(PROPER(L1840),LEN(L1840)-1),"_","")&amp;";",IF(ISNUMBER(Q1840),IF(R1840="R","@Entity@Table(name = ""reg_"&amp;LOWER(J1840)&amp;""")@XmlRootElement","")&amp;VLOOKUP(J1840,Blocos!D:I,6,0)&amp;Apoio!$E$1&amp;Y1840,""))</f>
        <v>@Campos(posicao = 5, tipo = 'R')@Column(name = "VL_ICMS")private BigDecimal vlIcms;</v>
      </c>
      <c r="X1840" s="190" t="str">
        <f>IF(ISNUMBER(Q1840),COUNTIF(Blocos!G:G,J1840),"")</f>
        <v/>
      </c>
      <c r="Y1840" s="190" t="str">
        <f>IF(OR(X1840=0,X1840=""),"",VLOOKUP(SUMIFS(Blocos!A:A,Blocos!H:H,'EFD REGISTROS e Campos (2)'!X1840,Blocos!G:G,'EFD REGISTROS e Campos (2)'!J1840),Blocos!A:L,12,0))</f>
        <v/>
      </c>
      <c r="Z1840" s="190" t="str">
        <f>IF(ISNUMBER(Q1841),VLOOKUP(J1840,Blocos!D:G,4,0),"")</f>
        <v>D400</v>
      </c>
      <c r="AA1840" s="190" t="str">
        <f>IF(ISNUMBER(Q1840),CONCATENATE("CREATE TABLE ""reg_",LOWER(J1840),""" (""ID"" bigint NOT NULL AUTO_INCREMENT,  ""HASHFILE"" varchar(255) DEFAULT NULL, ""ID_PAI"" bigint NOT NULL,"),IF(Q1840="Campo",CONCATENATE("""",L1840,""" ",VLOOKUP(R1840,Apoio!A:C,3,0)),""))&amp;IF(Z1840="","",CONCATENATE("PRIMARY KEY (""ID""), KEY ""FK_reg_",LOWER(Z1840),"_ID_PAI"" (""ID_PAI""), CONSTRAINT ""FK_reg_",LOWER(Z1840),"_ID_PAI"" FOREIGN KEY (""ID_PAI"") REFERENCES ""reg_",LOWER(Z1840),""" (""ID"")) ENGINE=InnoDB AUTO_INCREMENT=105774 DEFAULT CHARSET=utf8mb4 COLLATE=utf8mb4_0900_ai_ci;"))</f>
        <v>"VL_ICMS" decimal(15,6) DEFAULT NULL,PRIMARY KEY ("ID"), KEY "FK_reg_d400_ID_PAI" ("ID_PAI"), CONSTRAINT "FK_reg_d400_ID_PAI" FOREIGN KEY ("ID_PAI") REFERENCES "reg_d400" ("ID")) ENGINE=InnoDB AUTO_INCREMENT=105774 DEFAULT CHARSET=utf8mb4 COLLATE=utf8mb4_0900_ai_ci;</v>
      </c>
      <c r="AB1840" s="190" t="str">
        <f t="shared" si="203"/>
        <v>`reg_d420`.`VL_ICMS`,FROM `efdicms`.`reg_d420`;"</v>
      </c>
    </row>
    <row r="1841" spans="1:28" ht="14.5" hidden="1" customHeight="1" collapsed="1" x14ac:dyDescent="0.3">
      <c r="A1841" s="180" t="s">
        <v>22</v>
      </c>
      <c r="D1841" s="180" t="s">
        <v>2050</v>
      </c>
      <c r="I1841" s="180" t="s">
        <v>108</v>
      </c>
      <c r="J1841" s="187" t="str">
        <f t="shared" si="201"/>
        <v>D500</v>
      </c>
      <c r="K1841" s="195" t="s">
        <v>2051</v>
      </c>
      <c r="Q1841" s="192">
        <f t="shared" si="202"/>
        <v>2</v>
      </c>
      <c r="S1841" s="191" t="str">
        <f t="shared" si="205"/>
        <v>&lt;/registro&gt;
&lt;registro codigo="D500" perfil="ABC" nivel="2"&gt;</v>
      </c>
      <c r="T1841" s="192" t="str">
        <f t="shared" si="206"/>
        <v/>
      </c>
      <c r="U1841" s="192" t="str">
        <f t="shared" si="204"/>
        <v>&lt;/registro&gt;
&lt;registro codigo="D500" perfil="ABC" nivel="2"&gt;</v>
      </c>
      <c r="V1841" s="192" t="str">
        <f t="shared" si="207"/>
        <v/>
      </c>
      <c r="W1841" s="191" t="str">
        <f>IF(Q1841="Campo","@Campos(posicao = "&amp;K1841&amp;", tipo = '"&amp;R1841&amp;"')@Column(name = """&amp;L1841&amp;""")"&amp;IF(R1841="D","@Temporal(TemporalType.DATE)","")&amp;"private "&amp;VLOOKUP(TEXT(R1841,"@"),Apoio!A:B,2,0)&amp;" "&amp;SUBSTITUTE(LOWER(LEFT(L1841,1))&amp;RIGHT(PROPER(L1841),LEN(L1841)-1),"_","")&amp;";",IF(ISNUMBER(Q1841),IF(R1841="R","@Entity@Table(name = ""reg_"&amp;LOWER(J1841)&amp;""")@XmlRootElement","")&amp;VLOOKUP(J1841,Blocos!D:I,6,0)&amp;Apoio!$E$1&amp;Y1841,""))</f>
        <v>@Registros(nivel = 2) public class RegD500 implements Serializable { private static final long serialVersionUID = 1L; @Id @GeneratedValue(strategy = GenerationType.IDENTITY) @Basic(optional = false) @Column(name = "ID" ) private Long id;@ManyToOne(fetch = FetchType.LAZY) @JoinColumn(name = "ID_PAI", nullable = false) private RegD001 idPai; public RegD001 getIdPai() {return idPai;}public void setIdPai(Object idPai) {this.idPai = (RegD001) idPai;}public RegD500() { } public RegD500(Long id) { this.id = id; } public RegD500(Long id, RegD001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List&lt;RegD510&gt; regD510;public List&lt;RegD510&gt; getRegD510() {return regD510;}public void setRegD510(List&lt;RegD510&gt; regD510) {this.regD510 = regD510;}@OneToMany( cascade = CascadeType.ALL, fetch = FetchType.LAZY, mappedBy = "idPai")private  List&lt;RegD530&gt; regD530;public List&lt;RegD530&gt; getRegD530() {return regD530;}public void setRegD530(List&lt;RegD530&gt; regD530) {this.regD530 = regD530;}@OneToMany( cascade = CascadeType.ALL, fetch = FetchType.LAZY, mappedBy = "idPai")private  List&lt;RegD590&gt; regD590;public List&lt;RegD590&gt; getRegD590() {return regD590;}public void setRegD590(List&lt;RegD590&gt; regD590) {this.regD590 = regD590;}</v>
      </c>
      <c r="X1841" s="190">
        <f>IF(ISNUMBER(Q1841),COUNTIF(Blocos!G:G,J1841),"")</f>
        <v>3</v>
      </c>
      <c r="Y1841" s="190" t="str">
        <f>IF(OR(X1841=0,X1841=""),"",VLOOKUP(SUMIFS(Blocos!A:A,Blocos!H:H,'EFD REGISTROS e Campos (2)'!X1841,Blocos!G:G,'EFD REGISTROS e Campos (2)'!J1841),Blocos!A:L,12,0))</f>
        <v>@OneToMany( cascade = CascadeType.ALL, fetch = FetchType.LAZY, mappedBy = "idPai")private  List&lt;RegD510&gt; regD510;public List&lt;RegD510&gt; getRegD510() {return regD510;}public void setRegD510(List&lt;RegD510&gt; regD510) {this.regD510 = regD510;}@OneToMany( cascade = CascadeType.ALL, fetch = FetchType.LAZY, mappedBy = "idPai")private  List&lt;RegD530&gt; regD530;public List&lt;RegD530&gt; getRegD530() {return regD530;}public void setRegD530(List&lt;RegD530&gt; regD530) {this.regD530 = regD530;}@OneToMany( cascade = CascadeType.ALL, fetch = FetchType.LAZY, mappedBy = "idPai")private  List&lt;RegD590&gt; regD590;public List&lt;RegD590&gt; getRegD590() {return regD590;}public void setRegD590(List&lt;RegD590&gt; regD590) {this.regD590 = regD590;}</v>
      </c>
      <c r="Z1841" s="190" t="str">
        <f>IF(ISNUMBER(Q1842),VLOOKUP(J1841,Blocos!D:G,4,0),"")</f>
        <v/>
      </c>
      <c r="AA1841" s="190" t="str">
        <f>IF(ISNUMBER(Q1841),CONCATENATE("CREATE TABLE ""reg_",LOWER(J1841),""" (""ID"" bigint NOT NULL AUTO_INCREMENT,  ""HASHFILE"" varchar(255) DEFAULT NULL, ""ID_PAI"" bigint NOT NULL,"),IF(Q1841="Campo",CONCATENATE("""",L1841,""" ",VLOOKUP(R1841,Apoio!A:C,3,0)),""))&amp;IF(Z1841="","",CONCATENATE("PRIMARY KEY (""ID""), KEY ""FK_reg_",LOWER(Z1841),"_ID_PAI"" (""ID_PAI""), CONSTRAINT ""FK_reg_",LOWER(Z1841),"_ID_PAI"" FOREIGN KEY (""ID_PAI"") REFERENCES ""reg_",LOWER(Z1841),""" (""ID"")) ENGINE=InnoDB AUTO_INCREMENT=105774 DEFAULT CHARSET=utf8mb4 COLLATE=utf8mb4_0900_ai_ci;"))</f>
        <v>CREATE TABLE "reg_d500" ("ID" bigint NOT NULL AUTO_INCREMENT,  "HASHFILE" varchar(255) DEFAULT NULL, "ID_PAI" bigint NOT NULL,</v>
      </c>
      <c r="AB1841" s="190" t="str">
        <f t="shared" si="203"/>
        <v/>
      </c>
    </row>
    <row r="1842" spans="1:28" ht="14.5" hidden="1" customHeight="1" x14ac:dyDescent="0.3">
      <c r="J1842" s="187" t="str">
        <f t="shared" si="201"/>
        <v>D500</v>
      </c>
      <c r="K1842" s="181">
        <v>1</v>
      </c>
      <c r="L1842" s="289" t="s">
        <v>25</v>
      </c>
      <c r="M1842" s="182" t="s">
        <v>2052</v>
      </c>
      <c r="N1842" s="181" t="s">
        <v>27</v>
      </c>
      <c r="O1842" s="181">
        <v>4</v>
      </c>
      <c r="P1842" s="181" t="s">
        <v>28</v>
      </c>
      <c r="Q1842" s="192" t="str">
        <f t="shared" si="202"/>
        <v>Campo</v>
      </c>
      <c r="R1842" s="192" t="s">
        <v>27</v>
      </c>
      <c r="S1842" s="191" t="str">
        <f t="shared" si="205"/>
        <v/>
      </c>
      <c r="T1842" s="192" t="str">
        <f t="shared" si="206"/>
        <v>&lt;campo posicao="1"&gt;
&lt;coluna&gt;REG&lt;/coluna&gt;
&lt;descricao&gt;Texto fixo contendo "D500"&lt;/descricao&gt;
&lt;tipo&gt;C&lt;/tipo&gt;
&lt;/campo&gt;</v>
      </c>
      <c r="U1842" s="192" t="str">
        <f t="shared" si="204"/>
        <v>&lt;campo posicao="1"&gt;
&lt;coluna&gt;REG&lt;/coluna&gt;
&lt;descricao&gt;Texto fixo contendo "D500"&lt;/descricao&gt;
&lt;tipo&gt;C&lt;/tipo&gt;
&lt;/campo&gt;</v>
      </c>
      <c r="V1842" s="192" t="str">
        <f t="shared" si="207"/>
        <v>{"Column2", "REG"},</v>
      </c>
      <c r="W1842" s="191" t="str">
        <f>IF(Q1842="Campo","@Campos(posicao = "&amp;K1842&amp;", tipo = '"&amp;R1842&amp;"')@Column(name = """&amp;L1842&amp;""")"&amp;IF(R1842="D","@Temporal(TemporalType.DATE)","")&amp;"private "&amp;VLOOKUP(TEXT(R1842,"@"),Apoio!A:B,2,0)&amp;" "&amp;SUBSTITUTE(LOWER(LEFT(L1842,1))&amp;RIGHT(PROPER(L1842),LEN(L1842)-1),"_","")&amp;";",IF(ISNUMBER(Q1842),IF(R1842="R","@Entity@Table(name = ""reg_"&amp;LOWER(J1842)&amp;""")@XmlRootElement","")&amp;VLOOKUP(J1842,Blocos!D:I,6,0)&amp;Apoio!$E$1&amp;Y1842,""))</f>
        <v>@Campos(posicao = 1, tipo = 'C')@Column(name = "REG")private String reg;</v>
      </c>
      <c r="X1842" s="190" t="str">
        <f>IF(ISNUMBER(Q1842),COUNTIF(Blocos!G:G,J1842),"")</f>
        <v/>
      </c>
      <c r="Y1842" s="190" t="str">
        <f>IF(OR(X1842=0,X1842=""),"",VLOOKUP(SUMIFS(Blocos!A:A,Blocos!H:H,'EFD REGISTROS e Campos (2)'!X1842,Blocos!G:G,'EFD REGISTROS e Campos (2)'!J1842),Blocos!A:L,12,0))</f>
        <v/>
      </c>
      <c r="Z1842" s="190" t="str">
        <f>IF(ISNUMBER(Q1843),VLOOKUP(J1842,Blocos!D:G,4,0),"")</f>
        <v/>
      </c>
      <c r="AA1842" s="190" t="str">
        <f>IF(ISNUMBER(Q1842),CONCATENATE("CREATE TABLE ""reg_",LOWER(J1842),""" (""ID"" bigint NOT NULL AUTO_INCREMENT,  ""HASHFILE"" varchar(255) DEFAULT NULL, ""ID_PAI"" bigint NOT NULL,"),IF(Q1842="Campo",CONCATENATE("""",L1842,""" ",VLOOKUP(R1842,Apoio!A:C,3,0)),""))&amp;IF(Z1842="","",CONCATENATE("PRIMARY KEY (""ID""), KEY ""FK_reg_",LOWER(Z1842),"_ID_PAI"" (""ID_PAI""), CONSTRAINT ""FK_reg_",LOWER(Z1842),"_ID_PAI"" FOREIGN KEY (""ID_PAI"") REFERENCES ""reg_",LOWER(Z1842),""" (""ID"")) ENGINE=InnoDB AUTO_INCREMENT=105774 DEFAULT CHARSET=utf8mb4 COLLATE=utf8mb4_0900_ai_ci;"))</f>
        <v>"REG" varchar(255) DEFAULT NULL,</v>
      </c>
      <c r="AB1842" s="190" t="str">
        <f t="shared" si="203"/>
        <v>USE `efdicms`;SELECT `reg_d500`.`REG`,</v>
      </c>
    </row>
    <row r="1843" spans="1:28" ht="14.5" hidden="1" customHeight="1" x14ac:dyDescent="0.3">
      <c r="J1843" s="187" t="str">
        <f t="shared" si="201"/>
        <v>D500</v>
      </c>
      <c r="K1843" s="196">
        <v>2</v>
      </c>
      <c r="L1843" s="285" t="s">
        <v>332</v>
      </c>
      <c r="M1843" s="182" t="s">
        <v>333</v>
      </c>
      <c r="N1843" s="196" t="s">
        <v>27</v>
      </c>
      <c r="O1843" s="196" t="s">
        <v>240</v>
      </c>
      <c r="P1843" s="196" t="s">
        <v>28</v>
      </c>
      <c r="Q1843" s="192" t="str">
        <f t="shared" si="202"/>
        <v>Campo</v>
      </c>
      <c r="R1843" s="192" t="s">
        <v>27</v>
      </c>
      <c r="S1843" s="191" t="str">
        <f t="shared" si="205"/>
        <v/>
      </c>
      <c r="T1843" s="192" t="str">
        <f t="shared" si="206"/>
        <v>&lt;campo posicao="2"&gt;
&lt;coluna&gt;IND_OPER&lt;/coluna&gt;
&lt;descricao&gt;Indicador do tipo de operação:&lt;/descricao&gt;
&lt;tipo&gt;C&lt;/tipo&gt;
&lt;/campo&gt;</v>
      </c>
      <c r="U1843" s="192" t="str">
        <f t="shared" si="204"/>
        <v>&lt;campo posicao="2"&gt;
&lt;coluna&gt;IND_OPER&lt;/coluna&gt;
&lt;descricao&gt;Indicador do tipo de operação:&lt;/descricao&gt;
&lt;tipo&gt;C&lt;/tipo&gt;
&lt;/campo&gt;</v>
      </c>
      <c r="V1843" s="192" t="str">
        <f t="shared" si="207"/>
        <v>{"Column3", "IND_OPER"},</v>
      </c>
      <c r="W1843" s="191" t="str">
        <f>IF(Q1843="Campo","@Campos(posicao = "&amp;K1843&amp;", tipo = '"&amp;R1843&amp;"')@Column(name = """&amp;L1843&amp;""")"&amp;IF(R1843="D","@Temporal(TemporalType.DATE)","")&amp;"private "&amp;VLOOKUP(TEXT(R1843,"@"),Apoio!A:B,2,0)&amp;" "&amp;SUBSTITUTE(LOWER(LEFT(L1843,1))&amp;RIGHT(PROPER(L1843),LEN(L1843)-1),"_","")&amp;";",IF(ISNUMBER(Q1843),IF(R1843="R","@Entity@Table(name = ""reg_"&amp;LOWER(J1843)&amp;""")@XmlRootElement","")&amp;VLOOKUP(J1843,Blocos!D:I,6,0)&amp;Apoio!$E$1&amp;Y1843,""))</f>
        <v>@Campos(posicao = 2, tipo = 'C')@Column(name = "IND_OPER")private String indOper;</v>
      </c>
      <c r="X1843" s="190" t="str">
        <f>IF(ISNUMBER(Q1843),COUNTIF(Blocos!G:G,J1843),"")</f>
        <v/>
      </c>
      <c r="Y1843" s="190" t="str">
        <f>IF(OR(X1843=0,X1843=""),"",VLOOKUP(SUMIFS(Blocos!A:A,Blocos!H:H,'EFD REGISTROS e Campos (2)'!X1843,Blocos!G:G,'EFD REGISTROS e Campos (2)'!J1843),Blocos!A:L,12,0))</f>
        <v/>
      </c>
      <c r="Z1843" s="190" t="str">
        <f>IF(ISNUMBER(Q1844),VLOOKUP(J1843,Blocos!D:G,4,0),"")</f>
        <v/>
      </c>
      <c r="AA1843" s="190" t="str">
        <f>IF(ISNUMBER(Q1843),CONCATENATE("CREATE TABLE ""reg_",LOWER(J1843),""" (""ID"" bigint NOT NULL AUTO_INCREMENT,  ""HASHFILE"" varchar(255) DEFAULT NULL, ""ID_PAI"" bigint NOT NULL,"),IF(Q1843="Campo",CONCATENATE("""",L1843,""" ",VLOOKUP(R1843,Apoio!A:C,3,0)),""))&amp;IF(Z1843="","",CONCATENATE("PRIMARY KEY (""ID""), KEY ""FK_reg_",LOWER(Z1843),"_ID_PAI"" (""ID_PAI""), CONSTRAINT ""FK_reg_",LOWER(Z1843),"_ID_PAI"" FOREIGN KEY (""ID_PAI"") REFERENCES ""reg_",LOWER(Z1843),""" (""ID"")) ENGINE=InnoDB AUTO_INCREMENT=105774 DEFAULT CHARSET=utf8mb4 COLLATE=utf8mb4_0900_ai_ci;"))</f>
        <v>"IND_OPER" varchar(255) DEFAULT NULL,</v>
      </c>
      <c r="AB1843" s="190" t="str">
        <f t="shared" si="203"/>
        <v>`reg_d500`.`IND_OPER`,</v>
      </c>
    </row>
    <row r="1844" spans="1:28" ht="14.5" hidden="1" customHeight="1" x14ac:dyDescent="0.3">
      <c r="J1844" s="187" t="str">
        <f t="shared" si="201"/>
        <v>D500</v>
      </c>
      <c r="K1844" s="196"/>
      <c r="L1844" s="285"/>
      <c r="M1844" s="182" t="s">
        <v>334</v>
      </c>
      <c r="N1844" s="196"/>
      <c r="O1844" s="196"/>
      <c r="P1844" s="196"/>
      <c r="Q1844" s="192" t="str">
        <f t="shared" si="202"/>
        <v/>
      </c>
      <c r="S1844" s="191" t="str">
        <f t="shared" si="205"/>
        <v/>
      </c>
      <c r="T1844" s="192" t="str">
        <f t="shared" si="206"/>
        <v/>
      </c>
      <c r="U1844" s="192" t="str">
        <f t="shared" si="204"/>
        <v/>
      </c>
      <c r="V1844" s="192" t="str">
        <f t="shared" si="207"/>
        <v/>
      </c>
      <c r="W1844" s="191" t="str">
        <f>IF(Q1844="Campo","@Campos(posicao = "&amp;K1844&amp;", tipo = '"&amp;R1844&amp;"')@Column(name = """&amp;L1844&amp;""")"&amp;IF(R1844="D","@Temporal(TemporalType.DATE)","")&amp;"private "&amp;VLOOKUP(TEXT(R1844,"@"),Apoio!A:B,2,0)&amp;" "&amp;SUBSTITUTE(LOWER(LEFT(L1844,1))&amp;RIGHT(PROPER(L1844),LEN(L1844)-1),"_","")&amp;";",IF(ISNUMBER(Q1844),IF(R1844="R","@Entity@Table(name = ""reg_"&amp;LOWER(J1844)&amp;""")@XmlRootElement","")&amp;VLOOKUP(J1844,Blocos!D:I,6,0)&amp;Apoio!$E$1&amp;Y1844,""))</f>
        <v/>
      </c>
      <c r="X1844" s="190" t="str">
        <f>IF(ISNUMBER(Q1844),COUNTIF(Blocos!G:G,J1844),"")</f>
        <v/>
      </c>
      <c r="Y1844" s="190" t="str">
        <f>IF(OR(X1844=0,X1844=""),"",VLOOKUP(SUMIFS(Blocos!A:A,Blocos!H:H,'EFD REGISTROS e Campos (2)'!X1844,Blocos!G:G,'EFD REGISTROS e Campos (2)'!J1844),Blocos!A:L,12,0))</f>
        <v/>
      </c>
      <c r="Z1844" s="190" t="str">
        <f>IF(ISNUMBER(Q1845),VLOOKUP(J1844,Blocos!D:G,4,0),"")</f>
        <v/>
      </c>
      <c r="AA1844" s="190" t="str">
        <f>IF(ISNUMBER(Q1844),CONCATENATE("CREATE TABLE ""reg_",LOWER(J1844),""" (""ID"" bigint NOT NULL AUTO_INCREMENT,  ""HASHFILE"" varchar(255) DEFAULT NULL, ""ID_PAI"" bigint NOT NULL,"),IF(Q1844="Campo",CONCATENATE("""",L1844,""" ",VLOOKUP(R1844,Apoio!A:C,3,0)),""))&amp;IF(Z1844="","",CONCATENATE("PRIMARY KEY (""ID""), KEY ""FK_reg_",LOWER(Z1844),"_ID_PAI"" (""ID_PAI""), CONSTRAINT ""FK_reg_",LOWER(Z1844),"_ID_PAI"" FOREIGN KEY (""ID_PAI"") REFERENCES ""reg_",LOWER(Z1844),""" (""ID"")) ENGINE=InnoDB AUTO_INCREMENT=105774 DEFAULT CHARSET=utf8mb4 COLLATE=utf8mb4_0900_ai_ci;"))</f>
        <v/>
      </c>
      <c r="AB1844" s="190" t="str">
        <f t="shared" si="203"/>
        <v/>
      </c>
    </row>
    <row r="1845" spans="1:28" ht="14.5" hidden="1" customHeight="1" x14ac:dyDescent="0.3">
      <c r="J1845" s="187" t="str">
        <f t="shared" si="201"/>
        <v>D500</v>
      </c>
      <c r="K1845" s="196"/>
      <c r="L1845" s="285"/>
      <c r="M1845" s="182" t="s">
        <v>335</v>
      </c>
      <c r="N1845" s="196"/>
      <c r="O1845" s="196"/>
      <c r="P1845" s="196"/>
      <c r="Q1845" s="192" t="str">
        <f t="shared" si="202"/>
        <v/>
      </c>
      <c r="S1845" s="191" t="str">
        <f t="shared" si="205"/>
        <v/>
      </c>
      <c r="T1845" s="192" t="str">
        <f t="shared" si="206"/>
        <v/>
      </c>
      <c r="U1845" s="192" t="str">
        <f t="shared" si="204"/>
        <v/>
      </c>
      <c r="V1845" s="192" t="str">
        <f t="shared" si="207"/>
        <v/>
      </c>
      <c r="W1845" s="191" t="str">
        <f>IF(Q1845="Campo","@Campos(posicao = "&amp;K1845&amp;", tipo = '"&amp;R1845&amp;"')@Column(name = """&amp;L1845&amp;""")"&amp;IF(R1845="D","@Temporal(TemporalType.DATE)","")&amp;"private "&amp;VLOOKUP(TEXT(R1845,"@"),Apoio!A:B,2,0)&amp;" "&amp;SUBSTITUTE(LOWER(LEFT(L1845,1))&amp;RIGHT(PROPER(L1845),LEN(L1845)-1),"_","")&amp;";",IF(ISNUMBER(Q1845),IF(R1845="R","@Entity@Table(name = ""reg_"&amp;LOWER(J1845)&amp;""")@XmlRootElement","")&amp;VLOOKUP(J1845,Blocos!D:I,6,0)&amp;Apoio!$E$1&amp;Y1845,""))</f>
        <v/>
      </c>
      <c r="X1845" s="190" t="str">
        <f>IF(ISNUMBER(Q1845),COUNTIF(Blocos!G:G,J1845),"")</f>
        <v/>
      </c>
      <c r="Y1845" s="190" t="str">
        <f>IF(OR(X1845=0,X1845=""),"",VLOOKUP(SUMIFS(Blocos!A:A,Blocos!H:H,'EFD REGISTROS e Campos (2)'!X1845,Blocos!G:G,'EFD REGISTROS e Campos (2)'!J1845),Blocos!A:L,12,0))</f>
        <v/>
      </c>
      <c r="Z1845" s="190" t="str">
        <f>IF(ISNUMBER(Q1846),VLOOKUP(J1845,Blocos!D:G,4,0),"")</f>
        <v/>
      </c>
      <c r="AA1845" s="190" t="str">
        <f>IF(ISNUMBER(Q1845),CONCATENATE("CREATE TABLE ""reg_",LOWER(J1845),""" (""ID"" bigint NOT NULL AUTO_INCREMENT,  ""HASHFILE"" varchar(255) DEFAULT NULL, ""ID_PAI"" bigint NOT NULL,"),IF(Q1845="Campo",CONCATENATE("""",L1845,""" ",VLOOKUP(R1845,Apoio!A:C,3,0)),""))&amp;IF(Z1845="","",CONCATENATE("PRIMARY KEY (""ID""), KEY ""FK_reg_",LOWER(Z1845),"_ID_PAI"" (""ID_PAI""), CONSTRAINT ""FK_reg_",LOWER(Z1845),"_ID_PAI"" FOREIGN KEY (""ID_PAI"") REFERENCES ""reg_",LOWER(Z1845),""" (""ID"")) ENGINE=InnoDB AUTO_INCREMENT=105774 DEFAULT CHARSET=utf8mb4 COLLATE=utf8mb4_0900_ai_ci;"))</f>
        <v/>
      </c>
      <c r="AB1845" s="190" t="str">
        <f t="shared" si="203"/>
        <v/>
      </c>
    </row>
    <row r="1846" spans="1:28" ht="14.5" hidden="1" customHeight="1" x14ac:dyDescent="0.3">
      <c r="J1846" s="187" t="str">
        <f t="shared" si="201"/>
        <v>D500</v>
      </c>
      <c r="K1846" s="196">
        <v>3</v>
      </c>
      <c r="L1846" s="285" t="s">
        <v>336</v>
      </c>
      <c r="M1846" s="182" t="s">
        <v>337</v>
      </c>
      <c r="N1846" s="196" t="s">
        <v>27</v>
      </c>
      <c r="O1846" s="196" t="s">
        <v>240</v>
      </c>
      <c r="P1846" s="196" t="s">
        <v>28</v>
      </c>
      <c r="Q1846" s="192" t="str">
        <f t="shared" si="202"/>
        <v>Campo</v>
      </c>
      <c r="R1846" s="192" t="s">
        <v>27</v>
      </c>
      <c r="S1846" s="191" t="str">
        <f t="shared" si="205"/>
        <v/>
      </c>
      <c r="T1846" s="192" t="str">
        <f t="shared" si="206"/>
        <v>&lt;campo posicao="3"&gt;
&lt;coluna&gt;IND_EMIT&lt;/coluna&gt;
&lt;descricao&gt;Indicador do emitente do documento fiscal:&lt;/descricao&gt;
&lt;tipo&gt;C&lt;/tipo&gt;
&lt;/campo&gt;</v>
      </c>
      <c r="U1846" s="192" t="str">
        <f t="shared" si="204"/>
        <v>&lt;campo posicao="3"&gt;
&lt;coluna&gt;IND_EMIT&lt;/coluna&gt;
&lt;descricao&gt;Indicador do emitente do documento fiscal:&lt;/descricao&gt;
&lt;tipo&gt;C&lt;/tipo&gt;
&lt;/campo&gt;</v>
      </c>
      <c r="V1846" s="192" t="str">
        <f t="shared" si="207"/>
        <v>{"Column4", "IND_EMIT"},</v>
      </c>
      <c r="W1846" s="191" t="str">
        <f>IF(Q1846="Campo","@Campos(posicao = "&amp;K1846&amp;", tipo = '"&amp;R1846&amp;"')@Column(name = """&amp;L1846&amp;""")"&amp;IF(R1846="D","@Temporal(TemporalType.DATE)","")&amp;"private "&amp;VLOOKUP(TEXT(R1846,"@"),Apoio!A:B,2,0)&amp;" "&amp;SUBSTITUTE(LOWER(LEFT(L1846,1))&amp;RIGHT(PROPER(L1846),LEN(L1846)-1),"_","")&amp;";",IF(ISNUMBER(Q1846),IF(R1846="R","@Entity@Table(name = ""reg_"&amp;LOWER(J1846)&amp;""")@XmlRootElement","")&amp;VLOOKUP(J1846,Blocos!D:I,6,0)&amp;Apoio!$E$1&amp;Y1846,""))</f>
        <v>@Campos(posicao = 3, tipo = 'C')@Column(name = "IND_EMIT")private String indEmit;</v>
      </c>
      <c r="X1846" s="190" t="str">
        <f>IF(ISNUMBER(Q1846),COUNTIF(Blocos!G:G,J1846),"")</f>
        <v/>
      </c>
      <c r="Y1846" s="190" t="str">
        <f>IF(OR(X1846=0,X1846=""),"",VLOOKUP(SUMIFS(Blocos!A:A,Blocos!H:H,'EFD REGISTROS e Campos (2)'!X1846,Blocos!G:G,'EFD REGISTROS e Campos (2)'!J1846),Blocos!A:L,12,0))</f>
        <v/>
      </c>
      <c r="Z1846" s="190" t="str">
        <f>IF(ISNUMBER(Q1847),VLOOKUP(J1846,Blocos!D:G,4,0),"")</f>
        <v/>
      </c>
      <c r="AA1846" s="190" t="str">
        <f>IF(ISNUMBER(Q1846),CONCATENATE("CREATE TABLE ""reg_",LOWER(J1846),""" (""ID"" bigint NOT NULL AUTO_INCREMENT,  ""HASHFILE"" varchar(255) DEFAULT NULL, ""ID_PAI"" bigint NOT NULL,"),IF(Q1846="Campo",CONCATENATE("""",L1846,""" ",VLOOKUP(R1846,Apoio!A:C,3,0)),""))&amp;IF(Z1846="","",CONCATENATE("PRIMARY KEY (""ID""), KEY ""FK_reg_",LOWER(Z1846),"_ID_PAI"" (""ID_PAI""), CONSTRAINT ""FK_reg_",LOWER(Z1846),"_ID_PAI"" FOREIGN KEY (""ID_PAI"") REFERENCES ""reg_",LOWER(Z1846),""" (""ID"")) ENGINE=InnoDB AUTO_INCREMENT=105774 DEFAULT CHARSET=utf8mb4 COLLATE=utf8mb4_0900_ai_ci;"))</f>
        <v>"IND_EMIT" varchar(255) DEFAULT NULL,</v>
      </c>
      <c r="AB1846" s="190" t="str">
        <f t="shared" si="203"/>
        <v>`reg_d500`.`IND_EMIT`,</v>
      </c>
    </row>
    <row r="1847" spans="1:28" ht="14.5" hidden="1" customHeight="1" x14ac:dyDescent="0.3">
      <c r="J1847" s="187" t="str">
        <f t="shared" si="201"/>
        <v>D500</v>
      </c>
      <c r="K1847" s="196"/>
      <c r="L1847" s="285"/>
      <c r="M1847" s="182" t="s">
        <v>338</v>
      </c>
      <c r="N1847" s="196"/>
      <c r="O1847" s="196"/>
      <c r="P1847" s="196"/>
      <c r="Q1847" s="192" t="str">
        <f t="shared" si="202"/>
        <v/>
      </c>
      <c r="S1847" s="191" t="str">
        <f t="shared" si="205"/>
        <v/>
      </c>
      <c r="T1847" s="192" t="str">
        <f t="shared" si="206"/>
        <v/>
      </c>
      <c r="U1847" s="192" t="str">
        <f t="shared" si="204"/>
        <v/>
      </c>
      <c r="V1847" s="192" t="str">
        <f t="shared" si="207"/>
        <v/>
      </c>
      <c r="W1847" s="191" t="str">
        <f>IF(Q1847="Campo","@Campos(posicao = "&amp;K1847&amp;", tipo = '"&amp;R1847&amp;"')@Column(name = """&amp;L1847&amp;""")"&amp;IF(R1847="D","@Temporal(TemporalType.DATE)","")&amp;"private "&amp;VLOOKUP(TEXT(R1847,"@"),Apoio!A:B,2,0)&amp;" "&amp;SUBSTITUTE(LOWER(LEFT(L1847,1))&amp;RIGHT(PROPER(L1847),LEN(L1847)-1),"_","")&amp;";",IF(ISNUMBER(Q1847),IF(R1847="R","@Entity@Table(name = ""reg_"&amp;LOWER(J1847)&amp;""")@XmlRootElement","")&amp;VLOOKUP(J1847,Blocos!D:I,6,0)&amp;Apoio!$E$1&amp;Y1847,""))</f>
        <v/>
      </c>
      <c r="X1847" s="190" t="str">
        <f>IF(ISNUMBER(Q1847),COUNTIF(Blocos!G:G,J1847),"")</f>
        <v/>
      </c>
      <c r="Y1847" s="190" t="str">
        <f>IF(OR(X1847=0,X1847=""),"",VLOOKUP(SUMIFS(Blocos!A:A,Blocos!H:H,'EFD REGISTROS e Campos (2)'!X1847,Blocos!G:G,'EFD REGISTROS e Campos (2)'!J1847),Blocos!A:L,12,0))</f>
        <v/>
      </c>
      <c r="Z1847" s="190" t="str">
        <f>IF(ISNUMBER(Q1848),VLOOKUP(J1847,Blocos!D:G,4,0),"")</f>
        <v/>
      </c>
      <c r="AA1847" s="190" t="str">
        <f>IF(ISNUMBER(Q1847),CONCATENATE("CREATE TABLE ""reg_",LOWER(J1847),""" (""ID"" bigint NOT NULL AUTO_INCREMENT,  ""HASHFILE"" varchar(255) DEFAULT NULL, ""ID_PAI"" bigint NOT NULL,"),IF(Q1847="Campo",CONCATENATE("""",L1847,""" ",VLOOKUP(R1847,Apoio!A:C,3,0)),""))&amp;IF(Z1847="","",CONCATENATE("PRIMARY KEY (""ID""), KEY ""FK_reg_",LOWER(Z1847),"_ID_PAI"" (""ID_PAI""), CONSTRAINT ""FK_reg_",LOWER(Z1847),"_ID_PAI"" FOREIGN KEY (""ID_PAI"") REFERENCES ""reg_",LOWER(Z1847),""" (""ID"")) ENGINE=InnoDB AUTO_INCREMENT=105774 DEFAULT CHARSET=utf8mb4 COLLATE=utf8mb4_0900_ai_ci;"))</f>
        <v/>
      </c>
      <c r="AB1847" s="190" t="str">
        <f t="shared" si="203"/>
        <v/>
      </c>
    </row>
    <row r="1848" spans="1:28" ht="14.5" hidden="1" customHeight="1" x14ac:dyDescent="0.3">
      <c r="J1848" s="187" t="str">
        <f t="shared" si="201"/>
        <v>D500</v>
      </c>
      <c r="K1848" s="196"/>
      <c r="L1848" s="285"/>
      <c r="M1848" s="182" t="s">
        <v>339</v>
      </c>
      <c r="N1848" s="196"/>
      <c r="O1848" s="196"/>
      <c r="P1848" s="196"/>
      <c r="Q1848" s="192" t="str">
        <f t="shared" si="202"/>
        <v/>
      </c>
      <c r="S1848" s="191" t="str">
        <f t="shared" si="205"/>
        <v/>
      </c>
      <c r="T1848" s="192" t="str">
        <f t="shared" si="206"/>
        <v/>
      </c>
      <c r="U1848" s="192" t="str">
        <f t="shared" si="204"/>
        <v/>
      </c>
      <c r="V1848" s="192" t="str">
        <f t="shared" si="207"/>
        <v/>
      </c>
      <c r="W1848" s="191" t="str">
        <f>IF(Q1848="Campo","@Campos(posicao = "&amp;K1848&amp;", tipo = '"&amp;R1848&amp;"')@Column(name = """&amp;L1848&amp;""")"&amp;IF(R1848="D","@Temporal(TemporalType.DATE)","")&amp;"private "&amp;VLOOKUP(TEXT(R1848,"@"),Apoio!A:B,2,0)&amp;" "&amp;SUBSTITUTE(LOWER(LEFT(L1848,1))&amp;RIGHT(PROPER(L1848),LEN(L1848)-1),"_","")&amp;";",IF(ISNUMBER(Q1848),IF(R1848="R","@Entity@Table(name = ""reg_"&amp;LOWER(J1848)&amp;""")@XmlRootElement","")&amp;VLOOKUP(J1848,Blocos!D:I,6,0)&amp;Apoio!$E$1&amp;Y1848,""))</f>
        <v/>
      </c>
      <c r="X1848" s="190" t="str">
        <f>IF(ISNUMBER(Q1848),COUNTIF(Blocos!G:G,J1848),"")</f>
        <v/>
      </c>
      <c r="Y1848" s="190" t="str">
        <f>IF(OR(X1848=0,X1848=""),"",VLOOKUP(SUMIFS(Blocos!A:A,Blocos!H:H,'EFD REGISTROS e Campos (2)'!X1848,Blocos!G:G,'EFD REGISTROS e Campos (2)'!J1848),Blocos!A:L,12,0))</f>
        <v/>
      </c>
      <c r="Z1848" s="190" t="str">
        <f>IF(ISNUMBER(Q1849),VLOOKUP(J1848,Blocos!D:G,4,0),"")</f>
        <v/>
      </c>
      <c r="AA1848" s="190" t="str">
        <f>IF(ISNUMBER(Q1848),CONCATENATE("CREATE TABLE ""reg_",LOWER(J1848),""" (""ID"" bigint NOT NULL AUTO_INCREMENT,  ""HASHFILE"" varchar(255) DEFAULT NULL, ""ID_PAI"" bigint NOT NULL,"),IF(Q1848="Campo",CONCATENATE("""",L1848,""" ",VLOOKUP(R1848,Apoio!A:C,3,0)),""))&amp;IF(Z1848="","",CONCATENATE("PRIMARY KEY (""ID""), KEY ""FK_reg_",LOWER(Z1848),"_ID_PAI"" (""ID_PAI""), CONSTRAINT ""FK_reg_",LOWER(Z1848),"_ID_PAI"" FOREIGN KEY (""ID_PAI"") REFERENCES ""reg_",LOWER(Z1848),""" (""ID"")) ENGINE=InnoDB AUTO_INCREMENT=105774 DEFAULT CHARSET=utf8mb4 COLLATE=utf8mb4_0900_ai_ci;"))</f>
        <v/>
      </c>
      <c r="AB1848" s="190" t="str">
        <f t="shared" si="203"/>
        <v/>
      </c>
    </row>
    <row r="1849" spans="1:28" ht="14.5" hidden="1" customHeight="1" x14ac:dyDescent="0.3">
      <c r="J1849" s="187" t="str">
        <f t="shared" si="201"/>
        <v>D500</v>
      </c>
      <c r="K1849" s="196">
        <v>4</v>
      </c>
      <c r="L1849" s="285" t="s">
        <v>129</v>
      </c>
      <c r="M1849" s="182" t="s">
        <v>340</v>
      </c>
      <c r="N1849" s="196" t="s">
        <v>27</v>
      </c>
      <c r="O1849" s="196">
        <v>60</v>
      </c>
      <c r="P1849" s="196" t="s">
        <v>28</v>
      </c>
      <c r="Q1849" s="192" t="str">
        <f t="shared" si="202"/>
        <v>Campo</v>
      </c>
      <c r="R1849" s="192" t="s">
        <v>27</v>
      </c>
      <c r="S1849" s="191" t="str">
        <f t="shared" si="205"/>
        <v/>
      </c>
      <c r="T1849" s="192" t="str">
        <f t="shared" si="206"/>
        <v>&lt;campo posicao="4"&gt;
&lt;coluna&gt;COD_PART&lt;/coluna&gt;
&lt;descricao&gt;Código do participante (campo 02 do Registro 0150):&lt;/descricao&gt;
&lt;tipo&gt;C&lt;/tipo&gt;
&lt;/campo&gt;</v>
      </c>
      <c r="U1849" s="192" t="str">
        <f t="shared" si="204"/>
        <v>&lt;campo posicao="4"&gt;
&lt;coluna&gt;COD_PART&lt;/coluna&gt;
&lt;descricao&gt;Código do participante (campo 02 do Registro 0150):&lt;/descricao&gt;
&lt;tipo&gt;C&lt;/tipo&gt;
&lt;/campo&gt;</v>
      </c>
      <c r="V1849" s="192" t="str">
        <f t="shared" si="207"/>
        <v>{"Column5", "COD_PART"},</v>
      </c>
      <c r="W1849" s="191" t="str">
        <f>IF(Q1849="Campo","@Campos(posicao = "&amp;K1849&amp;", tipo = '"&amp;R1849&amp;"')@Column(name = """&amp;L1849&amp;""")"&amp;IF(R1849="D","@Temporal(TemporalType.DATE)","")&amp;"private "&amp;VLOOKUP(TEXT(R1849,"@"),Apoio!A:B,2,0)&amp;" "&amp;SUBSTITUTE(LOWER(LEFT(L1849,1))&amp;RIGHT(PROPER(L1849),LEN(L1849)-1),"_","")&amp;";",IF(ISNUMBER(Q1849),IF(R1849="R","@Entity@Table(name = ""reg_"&amp;LOWER(J1849)&amp;""")@XmlRootElement","")&amp;VLOOKUP(J1849,Blocos!D:I,6,0)&amp;Apoio!$E$1&amp;Y1849,""))</f>
        <v>@Campos(posicao = 4, tipo = 'C')@Column(name = "COD_PART")private String codPart;</v>
      </c>
      <c r="X1849" s="190" t="str">
        <f>IF(ISNUMBER(Q1849),COUNTIF(Blocos!G:G,J1849),"")</f>
        <v/>
      </c>
      <c r="Y1849" s="190" t="str">
        <f>IF(OR(X1849=0,X1849=""),"",VLOOKUP(SUMIFS(Blocos!A:A,Blocos!H:H,'EFD REGISTROS e Campos (2)'!X1849,Blocos!G:G,'EFD REGISTROS e Campos (2)'!J1849),Blocos!A:L,12,0))</f>
        <v/>
      </c>
      <c r="Z1849" s="190" t="str">
        <f>IF(ISNUMBER(Q1850),VLOOKUP(J1849,Blocos!D:G,4,0),"")</f>
        <v/>
      </c>
      <c r="AA1849" s="190" t="str">
        <f>IF(ISNUMBER(Q1849),CONCATENATE("CREATE TABLE ""reg_",LOWER(J1849),""" (""ID"" bigint NOT NULL AUTO_INCREMENT,  ""HASHFILE"" varchar(255) DEFAULT NULL, ""ID_PAI"" bigint NOT NULL,"),IF(Q1849="Campo",CONCATENATE("""",L1849,""" ",VLOOKUP(R1849,Apoio!A:C,3,0)),""))&amp;IF(Z1849="","",CONCATENATE("PRIMARY KEY (""ID""), KEY ""FK_reg_",LOWER(Z1849),"_ID_PAI"" (""ID_PAI""), CONSTRAINT ""FK_reg_",LOWER(Z1849),"_ID_PAI"" FOREIGN KEY (""ID_PAI"") REFERENCES ""reg_",LOWER(Z1849),""" (""ID"")) ENGINE=InnoDB AUTO_INCREMENT=105774 DEFAULT CHARSET=utf8mb4 COLLATE=utf8mb4_0900_ai_ci;"))</f>
        <v>"COD_PART" varchar(255) DEFAULT NULL,</v>
      </c>
      <c r="AB1849" s="190" t="str">
        <f t="shared" si="203"/>
        <v>`reg_d500`.`COD_PART`,</v>
      </c>
    </row>
    <row r="1850" spans="1:28" ht="14.5" hidden="1" customHeight="1" x14ac:dyDescent="0.3">
      <c r="J1850" s="187" t="str">
        <f t="shared" si="201"/>
        <v>D500</v>
      </c>
      <c r="K1850" s="196"/>
      <c r="L1850" s="285"/>
      <c r="M1850" s="182" t="s">
        <v>2053</v>
      </c>
      <c r="N1850" s="196"/>
      <c r="O1850" s="196"/>
      <c r="P1850" s="196"/>
      <c r="Q1850" s="192" t="str">
        <f t="shared" si="202"/>
        <v/>
      </c>
      <c r="S1850" s="191" t="str">
        <f t="shared" si="205"/>
        <v/>
      </c>
      <c r="T1850" s="192" t="str">
        <f t="shared" si="206"/>
        <v/>
      </c>
      <c r="U1850" s="192" t="str">
        <f t="shared" si="204"/>
        <v/>
      </c>
      <c r="V1850" s="192" t="str">
        <f t="shared" si="207"/>
        <v/>
      </c>
      <c r="W1850" s="191" t="str">
        <f>IF(Q1850="Campo","@Campos(posicao = "&amp;K1850&amp;", tipo = '"&amp;R1850&amp;"')@Column(name = """&amp;L1850&amp;""")"&amp;IF(R1850="D","@Temporal(TemporalType.DATE)","")&amp;"private "&amp;VLOOKUP(TEXT(R1850,"@"),Apoio!A:B,2,0)&amp;" "&amp;SUBSTITUTE(LOWER(LEFT(L1850,1))&amp;RIGHT(PROPER(L1850),LEN(L1850)-1),"_","")&amp;";",IF(ISNUMBER(Q1850),IF(R1850="R","@Entity@Table(name = ""reg_"&amp;LOWER(J1850)&amp;""")@XmlRootElement","")&amp;VLOOKUP(J1850,Blocos!D:I,6,0)&amp;Apoio!$E$1&amp;Y1850,""))</f>
        <v/>
      </c>
      <c r="X1850" s="190" t="str">
        <f>IF(ISNUMBER(Q1850),COUNTIF(Blocos!G:G,J1850),"")</f>
        <v/>
      </c>
      <c r="Y1850" s="190" t="str">
        <f>IF(OR(X1850=0,X1850=""),"",VLOOKUP(SUMIFS(Blocos!A:A,Blocos!H:H,'EFD REGISTROS e Campos (2)'!X1850,Blocos!G:G,'EFD REGISTROS e Campos (2)'!J1850),Blocos!A:L,12,0))</f>
        <v/>
      </c>
      <c r="Z1850" s="190" t="str">
        <f>IF(ISNUMBER(Q1851),VLOOKUP(J1850,Blocos!D:G,4,0),"")</f>
        <v/>
      </c>
      <c r="AA1850" s="190" t="str">
        <f>IF(ISNUMBER(Q1850),CONCATENATE("CREATE TABLE ""reg_",LOWER(J1850),""" (""ID"" bigint NOT NULL AUTO_INCREMENT,  ""HASHFILE"" varchar(255) DEFAULT NULL, ""ID_PAI"" bigint NOT NULL,"),IF(Q1850="Campo",CONCATENATE("""",L1850,""" ",VLOOKUP(R1850,Apoio!A:C,3,0)),""))&amp;IF(Z1850="","",CONCATENATE("PRIMARY KEY (""ID""), KEY ""FK_reg_",LOWER(Z1850),"_ID_PAI"" (""ID_PAI""), CONSTRAINT ""FK_reg_",LOWER(Z1850),"_ID_PAI"" FOREIGN KEY (""ID_PAI"") REFERENCES ""reg_",LOWER(Z1850),""" (""ID"")) ENGINE=InnoDB AUTO_INCREMENT=105774 DEFAULT CHARSET=utf8mb4 COLLATE=utf8mb4_0900_ai_ci;"))</f>
        <v/>
      </c>
      <c r="AB1850" s="190" t="str">
        <f t="shared" si="203"/>
        <v/>
      </c>
    </row>
    <row r="1851" spans="1:28" ht="14.5" hidden="1" customHeight="1" x14ac:dyDescent="0.3">
      <c r="J1851" s="187" t="str">
        <f t="shared" si="201"/>
        <v>D500</v>
      </c>
      <c r="K1851" s="196"/>
      <c r="L1851" s="285"/>
      <c r="M1851" s="182" t="s">
        <v>2054</v>
      </c>
      <c r="N1851" s="196"/>
      <c r="O1851" s="196"/>
      <c r="P1851" s="196"/>
      <c r="Q1851" s="192" t="str">
        <f t="shared" si="202"/>
        <v/>
      </c>
      <c r="S1851" s="191" t="str">
        <f t="shared" si="205"/>
        <v/>
      </c>
      <c r="T1851" s="192" t="str">
        <f t="shared" si="206"/>
        <v/>
      </c>
      <c r="U1851" s="192" t="str">
        <f t="shared" si="204"/>
        <v/>
      </c>
      <c r="V1851" s="192" t="str">
        <f t="shared" si="207"/>
        <v/>
      </c>
      <c r="W1851" s="191" t="str">
        <f>IF(Q1851="Campo","@Campos(posicao = "&amp;K1851&amp;", tipo = '"&amp;R1851&amp;"')@Column(name = """&amp;L1851&amp;""")"&amp;IF(R1851="D","@Temporal(TemporalType.DATE)","")&amp;"private "&amp;VLOOKUP(TEXT(R1851,"@"),Apoio!A:B,2,0)&amp;" "&amp;SUBSTITUTE(LOWER(LEFT(L1851,1))&amp;RIGHT(PROPER(L1851),LEN(L1851)-1),"_","")&amp;";",IF(ISNUMBER(Q1851),IF(R1851="R","@Entity@Table(name = ""reg_"&amp;LOWER(J1851)&amp;""")@XmlRootElement","")&amp;VLOOKUP(J1851,Blocos!D:I,6,0)&amp;Apoio!$E$1&amp;Y1851,""))</f>
        <v/>
      </c>
      <c r="X1851" s="190" t="str">
        <f>IF(ISNUMBER(Q1851),COUNTIF(Blocos!G:G,J1851),"")</f>
        <v/>
      </c>
      <c r="Y1851" s="190" t="str">
        <f>IF(OR(X1851=0,X1851=""),"",VLOOKUP(SUMIFS(Blocos!A:A,Blocos!H:H,'EFD REGISTROS e Campos (2)'!X1851,Blocos!G:G,'EFD REGISTROS e Campos (2)'!J1851),Blocos!A:L,12,0))</f>
        <v/>
      </c>
      <c r="Z1851" s="190" t="str">
        <f>IF(ISNUMBER(Q1852),VLOOKUP(J1851,Blocos!D:G,4,0),"")</f>
        <v/>
      </c>
      <c r="AA1851" s="190" t="str">
        <f>IF(ISNUMBER(Q1851),CONCATENATE("CREATE TABLE ""reg_",LOWER(J1851),""" (""ID"" bigint NOT NULL AUTO_INCREMENT,  ""HASHFILE"" varchar(255) DEFAULT NULL, ""ID_PAI"" bigint NOT NULL,"),IF(Q1851="Campo",CONCATENATE("""",L1851,""" ",VLOOKUP(R1851,Apoio!A:C,3,0)),""))&amp;IF(Z1851="","",CONCATENATE("PRIMARY KEY (""ID""), KEY ""FK_reg_",LOWER(Z1851),"_ID_PAI"" (""ID_PAI""), CONSTRAINT ""FK_reg_",LOWER(Z1851),"_ID_PAI"" FOREIGN KEY (""ID_PAI"") REFERENCES ""reg_",LOWER(Z1851),""" (""ID"")) ENGINE=InnoDB AUTO_INCREMENT=105774 DEFAULT CHARSET=utf8mb4 COLLATE=utf8mb4_0900_ai_ci;"))</f>
        <v/>
      </c>
      <c r="AB1851" s="190" t="str">
        <f t="shared" si="203"/>
        <v/>
      </c>
    </row>
    <row r="1852" spans="1:28" ht="14.5" hidden="1" customHeight="1" x14ac:dyDescent="0.3">
      <c r="J1852" s="187" t="str">
        <f t="shared" si="201"/>
        <v>D500</v>
      </c>
      <c r="K1852" s="181">
        <v>5</v>
      </c>
      <c r="L1852" s="289" t="s">
        <v>344</v>
      </c>
      <c r="M1852" s="182" t="s">
        <v>534</v>
      </c>
      <c r="N1852" s="181" t="s">
        <v>27</v>
      </c>
      <c r="O1852" s="181" t="s">
        <v>54</v>
      </c>
      <c r="P1852" s="181" t="s">
        <v>28</v>
      </c>
      <c r="Q1852" s="192" t="str">
        <f t="shared" si="202"/>
        <v>Campo</v>
      </c>
      <c r="R1852" s="192" t="s">
        <v>27</v>
      </c>
      <c r="S1852" s="191" t="str">
        <f t="shared" si="205"/>
        <v/>
      </c>
      <c r="T1852" s="192" t="str">
        <f t="shared" si="206"/>
        <v>&lt;campo posicao="5"&gt;
&lt;coluna&gt;COD_MOD&lt;/coluna&gt;
&lt;descricao&gt;Código do modelo do documento fiscal, conforme a Tabela 4.1.1 &lt;/descricao&gt;
&lt;tipo&gt;C&lt;/tipo&gt;
&lt;/campo&gt;</v>
      </c>
      <c r="U1852" s="192" t="str">
        <f t="shared" si="204"/>
        <v>&lt;campo posicao="5"&gt;
&lt;coluna&gt;COD_MOD&lt;/coluna&gt;
&lt;descricao&gt;Código do modelo do documento fiscal, conforme a Tabela 4.1.1 &lt;/descricao&gt;
&lt;tipo&gt;C&lt;/tipo&gt;
&lt;/campo&gt;</v>
      </c>
      <c r="V1852" s="192" t="str">
        <f t="shared" si="207"/>
        <v>{"Column6", "COD_MOD"},</v>
      </c>
      <c r="W1852" s="191" t="str">
        <f>IF(Q1852="Campo","@Campos(posicao = "&amp;K1852&amp;", tipo = '"&amp;R1852&amp;"')@Column(name = """&amp;L1852&amp;""")"&amp;IF(R1852="D","@Temporal(TemporalType.DATE)","")&amp;"private "&amp;VLOOKUP(TEXT(R1852,"@"),Apoio!A:B,2,0)&amp;" "&amp;SUBSTITUTE(LOWER(LEFT(L1852,1))&amp;RIGHT(PROPER(L1852),LEN(L1852)-1),"_","")&amp;";",IF(ISNUMBER(Q1852),IF(R1852="R","@Entity@Table(name = ""reg_"&amp;LOWER(J1852)&amp;""")@XmlRootElement","")&amp;VLOOKUP(J1852,Blocos!D:I,6,0)&amp;Apoio!$E$1&amp;Y1852,""))</f>
        <v>@Campos(posicao = 5, tipo = 'C')@Column(name = "COD_MOD")private String codMod;</v>
      </c>
      <c r="X1852" s="190" t="str">
        <f>IF(ISNUMBER(Q1852),COUNTIF(Blocos!G:G,J1852),"")</f>
        <v/>
      </c>
      <c r="Y1852" s="190" t="str">
        <f>IF(OR(X1852=0,X1852=""),"",VLOOKUP(SUMIFS(Blocos!A:A,Blocos!H:H,'EFD REGISTROS e Campos (2)'!X1852,Blocos!G:G,'EFD REGISTROS e Campos (2)'!J1852),Blocos!A:L,12,0))</f>
        <v/>
      </c>
      <c r="Z1852" s="190" t="str">
        <f>IF(ISNUMBER(Q1853),VLOOKUP(J1852,Blocos!D:G,4,0),"")</f>
        <v/>
      </c>
      <c r="AA1852" s="190" t="str">
        <f>IF(ISNUMBER(Q1852),CONCATENATE("CREATE TABLE ""reg_",LOWER(J1852),""" (""ID"" bigint NOT NULL AUTO_INCREMENT,  ""HASHFILE"" varchar(255) DEFAULT NULL, ""ID_PAI"" bigint NOT NULL,"),IF(Q1852="Campo",CONCATENATE("""",L1852,""" ",VLOOKUP(R1852,Apoio!A:C,3,0)),""))&amp;IF(Z1852="","",CONCATENATE("PRIMARY KEY (""ID""), KEY ""FK_reg_",LOWER(Z1852),"_ID_PAI"" (""ID_PAI""), CONSTRAINT ""FK_reg_",LOWER(Z1852),"_ID_PAI"" FOREIGN KEY (""ID_PAI"") REFERENCES ""reg_",LOWER(Z1852),""" (""ID"")) ENGINE=InnoDB AUTO_INCREMENT=105774 DEFAULT CHARSET=utf8mb4 COLLATE=utf8mb4_0900_ai_ci;"))</f>
        <v>"COD_MOD" varchar(255) DEFAULT NULL,</v>
      </c>
      <c r="AB1852" s="190" t="str">
        <f t="shared" si="203"/>
        <v>`reg_d500`.`COD_MOD`,</v>
      </c>
    </row>
    <row r="1853" spans="1:28" ht="14.5" hidden="1" customHeight="1" x14ac:dyDescent="0.3">
      <c r="J1853" s="187" t="str">
        <f t="shared" si="201"/>
        <v>D500</v>
      </c>
      <c r="K1853" s="181">
        <v>6</v>
      </c>
      <c r="L1853" s="289" t="s">
        <v>346</v>
      </c>
      <c r="M1853" s="182" t="s">
        <v>1607</v>
      </c>
      <c r="N1853" s="181" t="s">
        <v>27</v>
      </c>
      <c r="O1853" s="181" t="s">
        <v>54</v>
      </c>
      <c r="P1853" s="181" t="s">
        <v>28</v>
      </c>
      <c r="Q1853" s="192" t="str">
        <f t="shared" si="202"/>
        <v>Campo</v>
      </c>
      <c r="R1853" s="192" t="s">
        <v>27</v>
      </c>
      <c r="S1853" s="191" t="str">
        <f t="shared" si="205"/>
        <v/>
      </c>
      <c r="T1853" s="192" t="str">
        <f t="shared" si="206"/>
        <v>&lt;campo posicao="6"&gt;
&lt;coluna&gt;COD_SIT&lt;/coluna&gt;
&lt;descricao&gt;Código da situação do documento fiscal, conforme a Tabela 4.1.2 &lt;/descricao&gt;
&lt;tipo&gt;C&lt;/tipo&gt;
&lt;/campo&gt;</v>
      </c>
      <c r="U1853" s="192" t="str">
        <f t="shared" si="204"/>
        <v>&lt;campo posicao="6"&gt;
&lt;coluna&gt;COD_SIT&lt;/coluna&gt;
&lt;descricao&gt;Código da situação do documento fiscal, conforme a Tabela 4.1.2 &lt;/descricao&gt;
&lt;tipo&gt;C&lt;/tipo&gt;
&lt;/campo&gt;</v>
      </c>
      <c r="V1853" s="192" t="str">
        <f t="shared" si="207"/>
        <v>{"Column7", "COD_SIT"},</v>
      </c>
      <c r="W1853" s="191" t="str">
        <f>IF(Q1853="Campo","@Campos(posicao = "&amp;K1853&amp;", tipo = '"&amp;R1853&amp;"')@Column(name = """&amp;L1853&amp;""")"&amp;IF(R1853="D","@Temporal(TemporalType.DATE)","")&amp;"private "&amp;VLOOKUP(TEXT(R1853,"@"),Apoio!A:B,2,0)&amp;" "&amp;SUBSTITUTE(LOWER(LEFT(L1853,1))&amp;RIGHT(PROPER(L1853),LEN(L1853)-1),"_","")&amp;";",IF(ISNUMBER(Q1853),IF(R1853="R","@Entity@Table(name = ""reg_"&amp;LOWER(J1853)&amp;""")@XmlRootElement","")&amp;VLOOKUP(J1853,Blocos!D:I,6,0)&amp;Apoio!$E$1&amp;Y1853,""))</f>
        <v>@Campos(posicao = 6, tipo = 'C')@Column(name = "COD_SIT")private String codSit;</v>
      </c>
      <c r="X1853" s="190" t="str">
        <f>IF(ISNUMBER(Q1853),COUNTIF(Blocos!G:G,J1853),"")</f>
        <v/>
      </c>
      <c r="Y1853" s="190" t="str">
        <f>IF(OR(X1853=0,X1853=""),"",VLOOKUP(SUMIFS(Blocos!A:A,Blocos!H:H,'EFD REGISTROS e Campos (2)'!X1853,Blocos!G:G,'EFD REGISTROS e Campos (2)'!J1853),Blocos!A:L,12,0))</f>
        <v/>
      </c>
      <c r="Z1853" s="190" t="str">
        <f>IF(ISNUMBER(Q1854),VLOOKUP(J1853,Blocos!D:G,4,0),"")</f>
        <v/>
      </c>
      <c r="AA1853" s="190" t="str">
        <f>IF(ISNUMBER(Q1853),CONCATENATE("CREATE TABLE ""reg_",LOWER(J1853),""" (""ID"" bigint NOT NULL AUTO_INCREMENT,  ""HASHFILE"" varchar(255) DEFAULT NULL, ""ID_PAI"" bigint NOT NULL,"),IF(Q1853="Campo",CONCATENATE("""",L1853,""" ",VLOOKUP(R1853,Apoio!A:C,3,0)),""))&amp;IF(Z1853="","",CONCATENATE("PRIMARY KEY (""ID""), KEY ""FK_reg_",LOWER(Z1853),"_ID_PAI"" (""ID_PAI""), CONSTRAINT ""FK_reg_",LOWER(Z1853),"_ID_PAI"" FOREIGN KEY (""ID_PAI"") REFERENCES ""reg_",LOWER(Z1853),""" (""ID"")) ENGINE=InnoDB AUTO_INCREMENT=105774 DEFAULT CHARSET=utf8mb4 COLLATE=utf8mb4_0900_ai_ci;"))</f>
        <v>"COD_SIT" varchar(255) DEFAULT NULL,</v>
      </c>
      <c r="AB1853" s="190" t="str">
        <f t="shared" si="203"/>
        <v>`reg_d500`.`COD_SIT`,</v>
      </c>
    </row>
    <row r="1854" spans="1:28" ht="14.5" hidden="1" customHeight="1" x14ac:dyDescent="0.3">
      <c r="J1854" s="187" t="str">
        <f t="shared" si="201"/>
        <v>D500</v>
      </c>
      <c r="K1854" s="181">
        <v>7</v>
      </c>
      <c r="L1854" s="289" t="s">
        <v>348</v>
      </c>
      <c r="M1854" s="182" t="s">
        <v>349</v>
      </c>
      <c r="N1854" s="181" t="s">
        <v>27</v>
      </c>
      <c r="O1854" s="181">
        <v>4</v>
      </c>
      <c r="P1854" s="181" t="s">
        <v>28</v>
      </c>
      <c r="Q1854" s="192" t="str">
        <f t="shared" si="202"/>
        <v>Campo</v>
      </c>
      <c r="R1854" s="192" t="s">
        <v>27</v>
      </c>
      <c r="S1854" s="191" t="str">
        <f t="shared" si="205"/>
        <v/>
      </c>
      <c r="T1854" s="192" t="str">
        <f t="shared" si="206"/>
        <v>&lt;campo posicao="7"&gt;
&lt;coluna&gt;SER&lt;/coluna&gt;
&lt;descricao&gt;Série do documento fiscal&lt;/descricao&gt;
&lt;tipo&gt;C&lt;/tipo&gt;
&lt;/campo&gt;</v>
      </c>
      <c r="U1854" s="192" t="str">
        <f t="shared" si="204"/>
        <v>&lt;campo posicao="7"&gt;
&lt;coluna&gt;SER&lt;/coluna&gt;
&lt;descricao&gt;Série do documento fiscal&lt;/descricao&gt;
&lt;tipo&gt;C&lt;/tipo&gt;
&lt;/campo&gt;</v>
      </c>
      <c r="V1854" s="192" t="str">
        <f t="shared" si="207"/>
        <v>{"Column8", "SER"},</v>
      </c>
      <c r="W1854" s="191" t="str">
        <f>IF(Q1854="Campo","@Campos(posicao = "&amp;K1854&amp;", tipo = '"&amp;R1854&amp;"')@Column(name = """&amp;L1854&amp;""")"&amp;IF(R1854="D","@Temporal(TemporalType.DATE)","")&amp;"private "&amp;VLOOKUP(TEXT(R1854,"@"),Apoio!A:B,2,0)&amp;" "&amp;SUBSTITUTE(LOWER(LEFT(L1854,1))&amp;RIGHT(PROPER(L1854),LEN(L1854)-1),"_","")&amp;";",IF(ISNUMBER(Q1854),IF(R1854="R","@Entity@Table(name = ""reg_"&amp;LOWER(J1854)&amp;""")@XmlRootElement","")&amp;VLOOKUP(J1854,Blocos!D:I,6,0)&amp;Apoio!$E$1&amp;Y1854,""))</f>
        <v>@Campos(posicao = 7, tipo = 'C')@Column(name = "SER")private String ser;</v>
      </c>
      <c r="X1854" s="190" t="str">
        <f>IF(ISNUMBER(Q1854),COUNTIF(Blocos!G:G,J1854),"")</f>
        <v/>
      </c>
      <c r="Y1854" s="190" t="str">
        <f>IF(OR(X1854=0,X1854=""),"",VLOOKUP(SUMIFS(Blocos!A:A,Blocos!H:H,'EFD REGISTROS e Campos (2)'!X1854,Blocos!G:G,'EFD REGISTROS e Campos (2)'!J1854),Blocos!A:L,12,0))</f>
        <v/>
      </c>
      <c r="Z1854" s="190" t="str">
        <f>IF(ISNUMBER(Q1855),VLOOKUP(J1854,Blocos!D:G,4,0),"")</f>
        <v/>
      </c>
      <c r="AA1854" s="190" t="str">
        <f>IF(ISNUMBER(Q1854),CONCATENATE("CREATE TABLE ""reg_",LOWER(J1854),""" (""ID"" bigint NOT NULL AUTO_INCREMENT,  ""HASHFILE"" varchar(255) DEFAULT NULL, ""ID_PAI"" bigint NOT NULL,"),IF(Q1854="Campo",CONCATENATE("""",L1854,""" ",VLOOKUP(R1854,Apoio!A:C,3,0)),""))&amp;IF(Z1854="","",CONCATENATE("PRIMARY KEY (""ID""), KEY ""FK_reg_",LOWER(Z1854),"_ID_PAI"" (""ID_PAI""), CONSTRAINT ""FK_reg_",LOWER(Z1854),"_ID_PAI"" FOREIGN KEY (""ID_PAI"") REFERENCES ""reg_",LOWER(Z1854),""" (""ID"")) ENGINE=InnoDB AUTO_INCREMENT=105774 DEFAULT CHARSET=utf8mb4 COLLATE=utf8mb4_0900_ai_ci;"))</f>
        <v>"SER" varchar(255) DEFAULT NULL,</v>
      </c>
      <c r="AB1854" s="190" t="str">
        <f t="shared" si="203"/>
        <v>`reg_d500`.`SER`,</v>
      </c>
    </row>
    <row r="1855" spans="1:28" ht="14.5" hidden="1" customHeight="1" x14ac:dyDescent="0.3">
      <c r="J1855" s="187" t="str">
        <f t="shared" si="201"/>
        <v>D500</v>
      </c>
      <c r="K1855" s="181">
        <v>8</v>
      </c>
      <c r="L1855" s="289" t="s">
        <v>654</v>
      </c>
      <c r="M1855" s="182" t="s">
        <v>655</v>
      </c>
      <c r="N1855" s="181" t="s">
        <v>27</v>
      </c>
      <c r="O1855" s="181">
        <v>3</v>
      </c>
      <c r="P1855" s="181" t="s">
        <v>28</v>
      </c>
      <c r="Q1855" s="192" t="str">
        <f t="shared" si="202"/>
        <v>Campo</v>
      </c>
      <c r="R1855" s="192" t="s">
        <v>27</v>
      </c>
      <c r="S1855" s="191" t="str">
        <f t="shared" si="205"/>
        <v/>
      </c>
      <c r="T1855" s="192" t="str">
        <f t="shared" si="206"/>
        <v>&lt;campo posicao="8"&gt;
&lt;coluna&gt;SUB&lt;/coluna&gt;
&lt;descricao&gt;Subsérie do documento fiscal&lt;/descricao&gt;
&lt;tipo&gt;C&lt;/tipo&gt;
&lt;/campo&gt;</v>
      </c>
      <c r="U1855" s="192" t="str">
        <f t="shared" si="204"/>
        <v>&lt;campo posicao="8"&gt;
&lt;coluna&gt;SUB&lt;/coluna&gt;
&lt;descricao&gt;Subsérie do documento fiscal&lt;/descricao&gt;
&lt;tipo&gt;C&lt;/tipo&gt;
&lt;/campo&gt;</v>
      </c>
      <c r="V1855" s="192" t="str">
        <f t="shared" si="207"/>
        <v>{"Column9", "SUB"},</v>
      </c>
      <c r="W1855" s="191" t="str">
        <f>IF(Q1855="Campo","@Campos(posicao = "&amp;K1855&amp;", tipo = '"&amp;R1855&amp;"')@Column(name = """&amp;L1855&amp;""")"&amp;IF(R1855="D","@Temporal(TemporalType.DATE)","")&amp;"private "&amp;VLOOKUP(TEXT(R1855,"@"),Apoio!A:B,2,0)&amp;" "&amp;SUBSTITUTE(LOWER(LEFT(L1855,1))&amp;RIGHT(PROPER(L1855),LEN(L1855)-1),"_","")&amp;";",IF(ISNUMBER(Q1855),IF(R1855="R","@Entity@Table(name = ""reg_"&amp;LOWER(J1855)&amp;""")@XmlRootElement","")&amp;VLOOKUP(J1855,Blocos!D:I,6,0)&amp;Apoio!$E$1&amp;Y1855,""))</f>
        <v>@Campos(posicao = 8, tipo = 'C')@Column(name = "SUB")private String sub;</v>
      </c>
      <c r="X1855" s="190" t="str">
        <f>IF(ISNUMBER(Q1855),COUNTIF(Blocos!G:G,J1855),"")</f>
        <v/>
      </c>
      <c r="Y1855" s="190" t="str">
        <f>IF(OR(X1855=0,X1855=""),"",VLOOKUP(SUMIFS(Blocos!A:A,Blocos!H:H,'EFD REGISTROS e Campos (2)'!X1855,Blocos!G:G,'EFD REGISTROS e Campos (2)'!J1855),Blocos!A:L,12,0))</f>
        <v/>
      </c>
      <c r="Z1855" s="190" t="str">
        <f>IF(ISNUMBER(Q1856),VLOOKUP(J1855,Blocos!D:G,4,0),"")</f>
        <v/>
      </c>
      <c r="AA1855" s="190" t="str">
        <f>IF(ISNUMBER(Q1855),CONCATENATE("CREATE TABLE ""reg_",LOWER(J1855),""" (""ID"" bigint NOT NULL AUTO_INCREMENT,  ""HASHFILE"" varchar(255) DEFAULT NULL, ""ID_PAI"" bigint NOT NULL,"),IF(Q1855="Campo",CONCATENATE("""",L1855,""" ",VLOOKUP(R1855,Apoio!A:C,3,0)),""))&amp;IF(Z1855="","",CONCATENATE("PRIMARY KEY (""ID""), KEY ""FK_reg_",LOWER(Z1855),"_ID_PAI"" (""ID_PAI""), CONSTRAINT ""FK_reg_",LOWER(Z1855),"_ID_PAI"" FOREIGN KEY (""ID_PAI"") REFERENCES ""reg_",LOWER(Z1855),""" (""ID"")) ENGINE=InnoDB AUTO_INCREMENT=105774 DEFAULT CHARSET=utf8mb4 COLLATE=utf8mb4_0900_ai_ci;"))</f>
        <v>"SUB" varchar(255) DEFAULT NULL,</v>
      </c>
      <c r="AB1855" s="190" t="str">
        <f t="shared" si="203"/>
        <v>`reg_d500`.`SUB`,</v>
      </c>
    </row>
    <row r="1856" spans="1:28" ht="14.5" hidden="1" customHeight="1" x14ac:dyDescent="0.3">
      <c r="J1856" s="187" t="str">
        <f t="shared" ref="J1856:J1919" si="208">IF(A1856="",J1855,CONCATENATE(B1856,C1856,D1856,E1856,F1856,G1856,H1856))</f>
        <v>D500</v>
      </c>
      <c r="K1856" s="181">
        <v>9</v>
      </c>
      <c r="L1856" s="289" t="s">
        <v>351</v>
      </c>
      <c r="M1856" s="182" t="s">
        <v>352</v>
      </c>
      <c r="N1856" s="181" t="s">
        <v>32</v>
      </c>
      <c r="O1856" s="181">
        <v>9</v>
      </c>
      <c r="P1856" s="181" t="s">
        <v>28</v>
      </c>
      <c r="Q1856" s="192" t="str">
        <f t="shared" si="202"/>
        <v>Campo</v>
      </c>
      <c r="R1856" s="192" t="s">
        <v>3607</v>
      </c>
      <c r="S1856" s="191" t="str">
        <f t="shared" si="205"/>
        <v/>
      </c>
      <c r="T1856" s="192" t="str">
        <f t="shared" si="206"/>
        <v>&lt;campo posicao="9"&gt;
&lt;coluna&gt;NUM_DOC&lt;/coluna&gt;
&lt;descricao&gt;Número do documento fiscal&lt;/descricao&gt;
&lt;tipo&gt;I&lt;/tipo&gt;
&lt;/campo&gt;</v>
      </c>
      <c r="U1856" s="192" t="str">
        <f t="shared" si="204"/>
        <v>&lt;campo posicao="9"&gt;
&lt;coluna&gt;NUM_DOC&lt;/coluna&gt;
&lt;descricao&gt;Número do documento fiscal&lt;/descricao&gt;
&lt;tipo&gt;I&lt;/tipo&gt;
&lt;/campo&gt;</v>
      </c>
      <c r="V1856" s="192" t="str">
        <f t="shared" si="207"/>
        <v>{"Column10", "NUM_DOC"},</v>
      </c>
      <c r="W1856" s="191" t="str">
        <f>IF(Q1856="Campo","@Campos(posicao = "&amp;K1856&amp;", tipo = '"&amp;R1856&amp;"')@Column(name = """&amp;L1856&amp;""")"&amp;IF(R1856="D","@Temporal(TemporalType.DATE)","")&amp;"private "&amp;VLOOKUP(TEXT(R1856,"@"),Apoio!A:B,2,0)&amp;" "&amp;SUBSTITUTE(LOWER(LEFT(L1856,1))&amp;RIGHT(PROPER(L1856),LEN(L1856)-1),"_","")&amp;";",IF(ISNUMBER(Q1856),IF(R1856="R","@Entity@Table(name = ""reg_"&amp;LOWER(J1856)&amp;""")@XmlRootElement","")&amp;VLOOKUP(J1856,Blocos!D:I,6,0)&amp;Apoio!$E$1&amp;Y1856,""))</f>
        <v>@Campos(posicao = 9, tipo = 'I')@Column(name = "NUM_DOC")private int numDoc;</v>
      </c>
      <c r="X1856" s="190" t="str">
        <f>IF(ISNUMBER(Q1856),COUNTIF(Blocos!G:G,J1856),"")</f>
        <v/>
      </c>
      <c r="Y1856" s="190" t="str">
        <f>IF(OR(X1856=0,X1856=""),"",VLOOKUP(SUMIFS(Blocos!A:A,Blocos!H:H,'EFD REGISTROS e Campos (2)'!X1856,Blocos!G:G,'EFD REGISTROS e Campos (2)'!J1856),Blocos!A:L,12,0))</f>
        <v/>
      </c>
      <c r="Z1856" s="190" t="str">
        <f>IF(ISNUMBER(Q1857),VLOOKUP(J1856,Blocos!D:G,4,0),"")</f>
        <v/>
      </c>
      <c r="AA1856" s="190" t="str">
        <f>IF(ISNUMBER(Q1856),CONCATENATE("CREATE TABLE ""reg_",LOWER(J1856),""" (""ID"" bigint NOT NULL AUTO_INCREMENT,  ""HASHFILE"" varchar(255) DEFAULT NULL, ""ID_PAI"" bigint NOT NULL,"),IF(Q1856="Campo",CONCATENATE("""",L1856,""" ",VLOOKUP(R1856,Apoio!A:C,3,0)),""))&amp;IF(Z1856="","",CONCATENATE("PRIMARY KEY (""ID""), KEY ""FK_reg_",LOWER(Z1856),"_ID_PAI"" (""ID_PAI""), CONSTRAINT ""FK_reg_",LOWER(Z1856),"_ID_PAI"" FOREIGN KEY (""ID_PAI"") REFERENCES ""reg_",LOWER(Z1856),""" (""ID"")) ENGINE=InnoDB AUTO_INCREMENT=105774 DEFAULT CHARSET=utf8mb4 COLLATE=utf8mb4_0900_ai_ci;"))</f>
        <v>"NUM_DOC" int DEFAULT NULL,</v>
      </c>
      <c r="AB1856" s="190" t="str">
        <f t="shared" si="203"/>
        <v>`reg_d500`.`NUM_DOC`,</v>
      </c>
    </row>
    <row r="1857" spans="10:28" ht="14.5" hidden="1" customHeight="1" x14ac:dyDescent="0.3">
      <c r="J1857" s="187" t="str">
        <f t="shared" si="208"/>
        <v>D500</v>
      </c>
      <c r="K1857" s="181">
        <v>10</v>
      </c>
      <c r="L1857" s="289" t="s">
        <v>357</v>
      </c>
      <c r="M1857" s="182" t="s">
        <v>667</v>
      </c>
      <c r="N1857" s="181" t="s">
        <v>32</v>
      </c>
      <c r="O1857" s="181" t="s">
        <v>40</v>
      </c>
      <c r="P1857" s="181" t="s">
        <v>28</v>
      </c>
      <c r="Q1857" s="192" t="str">
        <f t="shared" si="202"/>
        <v>Campo</v>
      </c>
      <c r="R1857" s="192" t="s">
        <v>3605</v>
      </c>
      <c r="S1857" s="191" t="str">
        <f t="shared" si="205"/>
        <v/>
      </c>
      <c r="T1857" s="192" t="str">
        <f t="shared" si="206"/>
        <v>&lt;campo posicao="10"&gt;
&lt;coluna&gt;DT_DOC&lt;/coluna&gt;
&lt;descricao&gt;Data da emissão do documento fiscal&lt;/descricao&gt;
&lt;tipo&gt;D&lt;/tipo&gt;
&lt;/campo&gt;</v>
      </c>
      <c r="U1857" s="192" t="str">
        <f t="shared" si="204"/>
        <v>&lt;campo posicao="10"&gt;
&lt;coluna&gt;DT_DOC&lt;/coluna&gt;
&lt;descricao&gt;Data da emissão do documento fiscal&lt;/descricao&gt;
&lt;tipo&gt;D&lt;/tipo&gt;
&lt;/campo&gt;</v>
      </c>
      <c r="V1857" s="192" t="str">
        <f t="shared" si="207"/>
        <v>{"Column11", "DT_DOC"},</v>
      </c>
      <c r="W1857" s="191" t="str">
        <f>IF(Q1857="Campo","@Campos(posicao = "&amp;K1857&amp;", tipo = '"&amp;R1857&amp;"')@Column(name = """&amp;L1857&amp;""")"&amp;IF(R1857="D","@Temporal(TemporalType.DATE)","")&amp;"private "&amp;VLOOKUP(TEXT(R1857,"@"),Apoio!A:B,2,0)&amp;" "&amp;SUBSTITUTE(LOWER(LEFT(L1857,1))&amp;RIGHT(PROPER(L1857),LEN(L1857)-1),"_","")&amp;";",IF(ISNUMBER(Q1857),IF(R1857="R","@Entity@Table(name = ""reg_"&amp;LOWER(J1857)&amp;""")@XmlRootElement","")&amp;VLOOKUP(J1857,Blocos!D:I,6,0)&amp;Apoio!$E$1&amp;Y1857,""))</f>
        <v>@Campos(posicao = 10, tipo = 'D')@Column(name = "DT_DOC")@Temporal(TemporalType.DATE)private Date dtDoc;</v>
      </c>
      <c r="X1857" s="190" t="str">
        <f>IF(ISNUMBER(Q1857),COUNTIF(Blocos!G:G,J1857),"")</f>
        <v/>
      </c>
      <c r="Y1857" s="190" t="str">
        <f>IF(OR(X1857=0,X1857=""),"",VLOOKUP(SUMIFS(Blocos!A:A,Blocos!H:H,'EFD REGISTROS e Campos (2)'!X1857,Blocos!G:G,'EFD REGISTROS e Campos (2)'!J1857),Blocos!A:L,12,0))</f>
        <v/>
      </c>
      <c r="Z1857" s="190" t="str">
        <f>IF(ISNUMBER(Q1858),VLOOKUP(J1857,Blocos!D:G,4,0),"")</f>
        <v/>
      </c>
      <c r="AA1857" s="190" t="str">
        <f>IF(ISNUMBER(Q1857),CONCATENATE("CREATE TABLE ""reg_",LOWER(J1857),""" (""ID"" bigint NOT NULL AUTO_INCREMENT,  ""HASHFILE"" varchar(255) DEFAULT NULL, ""ID_PAI"" bigint NOT NULL,"),IF(Q1857="Campo",CONCATENATE("""",L1857,""" ",VLOOKUP(R1857,Apoio!A:C,3,0)),""))&amp;IF(Z1857="","",CONCATENATE("PRIMARY KEY (""ID""), KEY ""FK_reg_",LOWER(Z1857),"_ID_PAI"" (""ID_PAI""), CONSTRAINT ""FK_reg_",LOWER(Z1857),"_ID_PAI"" FOREIGN KEY (""ID_PAI"") REFERENCES ""reg_",LOWER(Z1857),""" (""ID"")) ENGINE=InnoDB AUTO_INCREMENT=105774 DEFAULT CHARSET=utf8mb4 COLLATE=utf8mb4_0900_ai_ci;"))</f>
        <v>"DT_DOC" date DEFAULT NULL,</v>
      </c>
      <c r="AB1857" s="190" t="str">
        <f t="shared" si="203"/>
        <v>`reg_d500`.`DT_DOC`,</v>
      </c>
    </row>
    <row r="1858" spans="10:28" ht="14.5" hidden="1" customHeight="1" x14ac:dyDescent="0.3">
      <c r="J1858" s="187" t="str">
        <f t="shared" si="208"/>
        <v>D500</v>
      </c>
      <c r="K1858" s="181">
        <v>11</v>
      </c>
      <c r="L1858" s="289" t="s">
        <v>1823</v>
      </c>
      <c r="M1858" s="182" t="s">
        <v>2055</v>
      </c>
      <c r="N1858" s="181" t="s">
        <v>32</v>
      </c>
      <c r="O1858" s="181" t="s">
        <v>40</v>
      </c>
      <c r="P1858" s="181" t="s">
        <v>28</v>
      </c>
      <c r="Q1858" s="192" t="str">
        <f t="shared" si="202"/>
        <v>Campo</v>
      </c>
      <c r="R1858" s="192" t="s">
        <v>3605</v>
      </c>
      <c r="S1858" s="191" t="str">
        <f t="shared" si="205"/>
        <v/>
      </c>
      <c r="T1858" s="192" t="str">
        <f t="shared" si="206"/>
        <v>&lt;campo posicao="11"&gt;
&lt;coluna&gt;DT_A_P&lt;/coluna&gt;
&lt;descricao&gt;Data da entrada (aquisição) ou da saída (prestação do serviço)&lt;/descricao&gt;
&lt;tipo&gt;D&lt;/tipo&gt;
&lt;/campo&gt;</v>
      </c>
      <c r="U1858" s="192" t="str">
        <f t="shared" si="204"/>
        <v>&lt;campo posicao="11"&gt;
&lt;coluna&gt;DT_A_P&lt;/coluna&gt;
&lt;descricao&gt;Data da entrada (aquisição) ou da saída (prestação do serviço)&lt;/descricao&gt;
&lt;tipo&gt;D&lt;/tipo&gt;
&lt;/campo&gt;</v>
      </c>
      <c r="V1858" s="192" t="str">
        <f t="shared" si="207"/>
        <v>{"Column12", "DT_A_P"},</v>
      </c>
      <c r="W1858" s="191" t="str">
        <f>IF(Q1858="Campo","@Campos(posicao = "&amp;K1858&amp;", tipo = '"&amp;R1858&amp;"')@Column(name = """&amp;L1858&amp;""")"&amp;IF(R1858="D","@Temporal(TemporalType.DATE)","")&amp;"private "&amp;VLOOKUP(TEXT(R1858,"@"),Apoio!A:B,2,0)&amp;" "&amp;SUBSTITUTE(LOWER(LEFT(L1858,1))&amp;RIGHT(PROPER(L1858),LEN(L1858)-1),"_","")&amp;";",IF(ISNUMBER(Q1858),IF(R1858="R","@Entity@Table(name = ""reg_"&amp;LOWER(J1858)&amp;""")@XmlRootElement","")&amp;VLOOKUP(J1858,Blocos!D:I,6,0)&amp;Apoio!$E$1&amp;Y1858,""))</f>
        <v>@Campos(posicao = 11, tipo = 'D')@Column(name = "DT_A_P")@Temporal(TemporalType.DATE)private Date dtAP;</v>
      </c>
      <c r="X1858" s="190" t="str">
        <f>IF(ISNUMBER(Q1858),COUNTIF(Blocos!G:G,J1858),"")</f>
        <v/>
      </c>
      <c r="Y1858" s="190" t="str">
        <f>IF(OR(X1858=0,X1858=""),"",VLOOKUP(SUMIFS(Blocos!A:A,Blocos!H:H,'EFD REGISTROS e Campos (2)'!X1858,Blocos!G:G,'EFD REGISTROS e Campos (2)'!J1858),Blocos!A:L,12,0))</f>
        <v/>
      </c>
      <c r="Z1858" s="190" t="str">
        <f>IF(ISNUMBER(Q1859),VLOOKUP(J1858,Blocos!D:G,4,0),"")</f>
        <v/>
      </c>
      <c r="AA1858" s="190" t="str">
        <f>IF(ISNUMBER(Q1858),CONCATENATE("CREATE TABLE ""reg_",LOWER(J1858),""" (""ID"" bigint NOT NULL AUTO_INCREMENT,  ""HASHFILE"" varchar(255) DEFAULT NULL, ""ID_PAI"" bigint NOT NULL,"),IF(Q1858="Campo",CONCATENATE("""",L1858,""" ",VLOOKUP(R1858,Apoio!A:C,3,0)),""))&amp;IF(Z1858="","",CONCATENATE("PRIMARY KEY (""ID""), KEY ""FK_reg_",LOWER(Z1858),"_ID_PAI"" (""ID_PAI""), CONSTRAINT ""FK_reg_",LOWER(Z1858),"_ID_PAI"" FOREIGN KEY (""ID_PAI"") REFERENCES ""reg_",LOWER(Z1858),""" (""ID"")) ENGINE=InnoDB AUTO_INCREMENT=105774 DEFAULT CHARSET=utf8mb4 COLLATE=utf8mb4_0900_ai_ci;"))</f>
        <v>"DT_A_P" date DEFAULT NULL,</v>
      </c>
      <c r="AB1858" s="190" t="str">
        <f t="shared" si="203"/>
        <v>`reg_d500`.`DT_A_P`,</v>
      </c>
    </row>
    <row r="1859" spans="10:28" ht="14.5" hidden="1" customHeight="1" x14ac:dyDescent="0.3">
      <c r="J1859" s="187" t="str">
        <f t="shared" si="208"/>
        <v>D500</v>
      </c>
      <c r="K1859" s="181">
        <v>12</v>
      </c>
      <c r="L1859" s="289" t="s">
        <v>537</v>
      </c>
      <c r="M1859" s="182" t="s">
        <v>538</v>
      </c>
      <c r="N1859" s="181" t="s">
        <v>32</v>
      </c>
      <c r="O1859" s="181" t="s">
        <v>28</v>
      </c>
      <c r="P1859" s="181">
        <v>2</v>
      </c>
      <c r="Q1859" s="192" t="str">
        <f t="shared" ref="Q1859:Q1922" si="209">IF(B1859&lt;&gt;"",0,IF(C1859&lt;&gt;"",1,IF(D1859&lt;&gt;"",2,IF(E1859&lt;&gt;"",3,IF(F1859&lt;&gt;"",4,IF(G1859&lt;&gt;"",5,IF(H1859&lt;&gt;"",6,IF(ISNUMBER(K1859),"Campo",""))))))))</f>
        <v>Campo</v>
      </c>
      <c r="R1859" s="192" t="s">
        <v>3606</v>
      </c>
      <c r="S1859" s="191" t="str">
        <f t="shared" si="205"/>
        <v/>
      </c>
      <c r="T1859" s="192" t="str">
        <f t="shared" si="206"/>
        <v>&lt;campo posicao="12"&gt;
&lt;coluna&gt;VL_DOC&lt;/coluna&gt;
&lt;descricao&gt;Valor total do documento fiscal&lt;/descricao&gt;
&lt;tipo&gt;R&lt;/tipo&gt;
&lt;/campo&gt;</v>
      </c>
      <c r="U1859" s="192" t="str">
        <f t="shared" si="204"/>
        <v>&lt;campo posicao="12"&gt;
&lt;coluna&gt;VL_DOC&lt;/coluna&gt;
&lt;descricao&gt;Valor total do documento fiscal&lt;/descricao&gt;
&lt;tipo&gt;R&lt;/tipo&gt;
&lt;/campo&gt;</v>
      </c>
      <c r="V1859" s="192" t="str">
        <f t="shared" si="207"/>
        <v>{"Column13", "VL_DOC"},</v>
      </c>
      <c r="W1859" s="191" t="str">
        <f>IF(Q1859="Campo","@Campos(posicao = "&amp;K1859&amp;", tipo = '"&amp;R1859&amp;"')@Column(name = """&amp;L1859&amp;""")"&amp;IF(R1859="D","@Temporal(TemporalType.DATE)","")&amp;"private "&amp;VLOOKUP(TEXT(R1859,"@"),Apoio!A:B,2,0)&amp;" "&amp;SUBSTITUTE(LOWER(LEFT(L1859,1))&amp;RIGHT(PROPER(L1859),LEN(L1859)-1),"_","")&amp;";",IF(ISNUMBER(Q1859),IF(R1859="R","@Entity@Table(name = ""reg_"&amp;LOWER(J1859)&amp;""")@XmlRootElement","")&amp;VLOOKUP(J1859,Blocos!D:I,6,0)&amp;Apoio!$E$1&amp;Y1859,""))</f>
        <v>@Campos(posicao = 12, tipo = 'R')@Column(name = "VL_DOC")private BigDecimal vlDoc;</v>
      </c>
      <c r="X1859" s="190" t="str">
        <f>IF(ISNUMBER(Q1859),COUNTIF(Blocos!G:G,J1859),"")</f>
        <v/>
      </c>
      <c r="Y1859" s="190" t="str">
        <f>IF(OR(X1859=0,X1859=""),"",VLOOKUP(SUMIFS(Blocos!A:A,Blocos!H:H,'EFD REGISTROS e Campos (2)'!X1859,Blocos!G:G,'EFD REGISTROS e Campos (2)'!J1859),Blocos!A:L,12,0))</f>
        <v/>
      </c>
      <c r="Z1859" s="190" t="str">
        <f>IF(ISNUMBER(Q1860),VLOOKUP(J1859,Blocos!D:G,4,0),"")</f>
        <v/>
      </c>
      <c r="AA1859" s="190" t="str">
        <f>IF(ISNUMBER(Q1859),CONCATENATE("CREATE TABLE ""reg_",LOWER(J1859),""" (""ID"" bigint NOT NULL AUTO_INCREMENT,  ""HASHFILE"" varchar(255) DEFAULT NULL, ""ID_PAI"" bigint NOT NULL,"),IF(Q1859="Campo",CONCATENATE("""",L1859,""" ",VLOOKUP(R1859,Apoio!A:C,3,0)),""))&amp;IF(Z1859="","",CONCATENATE("PRIMARY KEY (""ID""), KEY ""FK_reg_",LOWER(Z1859),"_ID_PAI"" (""ID_PAI""), CONSTRAINT ""FK_reg_",LOWER(Z1859),"_ID_PAI"" FOREIGN KEY (""ID_PAI"") REFERENCES ""reg_",LOWER(Z1859),""" (""ID"")) ENGINE=InnoDB AUTO_INCREMENT=105774 DEFAULT CHARSET=utf8mb4 COLLATE=utf8mb4_0900_ai_ci;"))</f>
        <v>"VL_DOC" decimal(15,6) DEFAULT NULL,</v>
      </c>
      <c r="AB1859" s="190" t="str">
        <f t="shared" si="203"/>
        <v>`reg_d500`.`VL_DOC`,</v>
      </c>
    </row>
    <row r="1860" spans="10:28" ht="14.5" hidden="1" customHeight="1" x14ac:dyDescent="0.3">
      <c r="J1860" s="187" t="str">
        <f t="shared" si="208"/>
        <v>D500</v>
      </c>
      <c r="K1860" s="181">
        <v>13</v>
      </c>
      <c r="L1860" s="289" t="s">
        <v>546</v>
      </c>
      <c r="M1860" s="182" t="s">
        <v>547</v>
      </c>
      <c r="N1860" s="181" t="s">
        <v>32</v>
      </c>
      <c r="O1860" s="181" t="s">
        <v>28</v>
      </c>
      <c r="P1860" s="181">
        <v>2</v>
      </c>
      <c r="Q1860" s="192" t="str">
        <f t="shared" si="209"/>
        <v>Campo</v>
      </c>
      <c r="R1860" s="192" t="s">
        <v>3606</v>
      </c>
      <c r="S1860" s="191" t="str">
        <f t="shared" si="205"/>
        <v/>
      </c>
      <c r="T1860" s="192" t="str">
        <f t="shared" si="206"/>
        <v>&lt;campo posicao="13"&gt;
&lt;coluna&gt;VL_DESC&lt;/coluna&gt;
&lt;descricao&gt;Valor total do desconto&lt;/descricao&gt;
&lt;tipo&gt;R&lt;/tipo&gt;
&lt;/campo&gt;</v>
      </c>
      <c r="U1860" s="192" t="str">
        <f t="shared" si="204"/>
        <v>&lt;campo posicao="13"&gt;
&lt;coluna&gt;VL_DESC&lt;/coluna&gt;
&lt;descricao&gt;Valor total do desconto&lt;/descricao&gt;
&lt;tipo&gt;R&lt;/tipo&gt;
&lt;/campo&gt;</v>
      </c>
      <c r="V1860" s="192" t="str">
        <f t="shared" si="207"/>
        <v>{"Column14", "VL_DESC"},</v>
      </c>
      <c r="W1860" s="191" t="str">
        <f>IF(Q1860="Campo","@Campos(posicao = "&amp;K1860&amp;", tipo = '"&amp;R1860&amp;"')@Column(name = """&amp;L1860&amp;""")"&amp;IF(R1860="D","@Temporal(TemporalType.DATE)","")&amp;"private "&amp;VLOOKUP(TEXT(R1860,"@"),Apoio!A:B,2,0)&amp;" "&amp;SUBSTITUTE(LOWER(LEFT(L1860,1))&amp;RIGHT(PROPER(L1860),LEN(L1860)-1),"_","")&amp;";",IF(ISNUMBER(Q1860),IF(R1860="R","@Entity@Table(name = ""reg_"&amp;LOWER(J1860)&amp;""")@XmlRootElement","")&amp;VLOOKUP(J1860,Blocos!D:I,6,0)&amp;Apoio!$E$1&amp;Y1860,""))</f>
        <v>@Campos(posicao = 13, tipo = 'R')@Column(name = "VL_DESC")private BigDecimal vlDesc;</v>
      </c>
      <c r="X1860" s="190" t="str">
        <f>IF(ISNUMBER(Q1860),COUNTIF(Blocos!G:G,J1860),"")</f>
        <v/>
      </c>
      <c r="Y1860" s="190" t="str">
        <f>IF(OR(X1860=0,X1860=""),"",VLOOKUP(SUMIFS(Blocos!A:A,Blocos!H:H,'EFD REGISTROS e Campos (2)'!X1860,Blocos!G:G,'EFD REGISTROS e Campos (2)'!J1860),Blocos!A:L,12,0))</f>
        <v/>
      </c>
      <c r="Z1860" s="190" t="str">
        <f>IF(ISNUMBER(Q1861),VLOOKUP(J1860,Blocos!D:G,4,0),"")</f>
        <v/>
      </c>
      <c r="AA1860" s="190" t="str">
        <f>IF(ISNUMBER(Q1860),CONCATENATE("CREATE TABLE ""reg_",LOWER(J1860),""" (""ID"" bigint NOT NULL AUTO_INCREMENT,  ""HASHFILE"" varchar(255) DEFAULT NULL, ""ID_PAI"" bigint NOT NULL,"),IF(Q1860="Campo",CONCATENATE("""",L1860,""" ",VLOOKUP(R1860,Apoio!A:C,3,0)),""))&amp;IF(Z1860="","",CONCATENATE("PRIMARY KEY (""ID""), KEY ""FK_reg_",LOWER(Z1860),"_ID_PAI"" (""ID_PAI""), CONSTRAINT ""FK_reg_",LOWER(Z1860),"_ID_PAI"" FOREIGN KEY (""ID_PAI"") REFERENCES ""reg_",LOWER(Z1860),""" (""ID"")) ENGINE=InnoDB AUTO_INCREMENT=105774 DEFAULT CHARSET=utf8mb4 COLLATE=utf8mb4_0900_ai_ci;"))</f>
        <v>"VL_DESC" decimal(15,6) DEFAULT NULL,</v>
      </c>
      <c r="AB1860" s="190" t="str">
        <f t="shared" ref="AB1860:AB1923" si="210">IF(Q1860="Campo",CONCATENATE(IF(K1860=1,"USE `efdicms`;SELECT ",""),"`reg_",LOWER(J1860),"`.`",L1860,"`,"),"")&amp;IF(J1860&lt;&gt;J1861,CONCATENATE("FROM `efdicms`.`reg_",LOWER(J1860),"`;"""),"")</f>
        <v>`reg_d500`.`VL_DESC`,</v>
      </c>
    </row>
    <row r="1861" spans="10:28" ht="14.5" hidden="1" customHeight="1" x14ac:dyDescent="0.3">
      <c r="J1861" s="187" t="str">
        <f t="shared" si="208"/>
        <v>D500</v>
      </c>
      <c r="K1861" s="181">
        <v>14</v>
      </c>
      <c r="L1861" s="289" t="s">
        <v>1829</v>
      </c>
      <c r="M1861" s="182" t="s">
        <v>2056</v>
      </c>
      <c r="N1861" s="181" t="s">
        <v>32</v>
      </c>
      <c r="O1861" s="181" t="s">
        <v>28</v>
      </c>
      <c r="P1861" s="181">
        <v>2</v>
      </c>
      <c r="Q1861" s="192" t="str">
        <f t="shared" si="209"/>
        <v>Campo</v>
      </c>
      <c r="R1861" s="192" t="s">
        <v>3606</v>
      </c>
      <c r="S1861" s="191" t="str">
        <f t="shared" si="205"/>
        <v/>
      </c>
      <c r="T1861" s="192" t="str">
        <f t="shared" si="206"/>
        <v>&lt;campo posicao="14"&gt;
&lt;coluna&gt;VL_SERV&lt;/coluna&gt;
&lt;descricao&gt;Valor da prestação de serviços&lt;/descricao&gt;
&lt;tipo&gt;R&lt;/tipo&gt;
&lt;/campo&gt;</v>
      </c>
      <c r="U1861" s="192" t="str">
        <f t="shared" ref="U1861:U1924" si="211">S1861&amp;T1861</f>
        <v>&lt;campo posicao="14"&gt;
&lt;coluna&gt;VL_SERV&lt;/coluna&gt;
&lt;descricao&gt;Valor da prestação de serviços&lt;/descricao&gt;
&lt;tipo&gt;R&lt;/tipo&gt;
&lt;/campo&gt;</v>
      </c>
      <c r="V1861" s="192" t="str">
        <f t="shared" si="207"/>
        <v>{"Column15", "VL_SERV"},</v>
      </c>
      <c r="W1861" s="191" t="str">
        <f>IF(Q1861="Campo","@Campos(posicao = "&amp;K1861&amp;", tipo = '"&amp;R1861&amp;"')@Column(name = """&amp;L1861&amp;""")"&amp;IF(R1861="D","@Temporal(TemporalType.DATE)","")&amp;"private "&amp;VLOOKUP(TEXT(R1861,"@"),Apoio!A:B,2,0)&amp;" "&amp;SUBSTITUTE(LOWER(LEFT(L1861,1))&amp;RIGHT(PROPER(L1861),LEN(L1861)-1),"_","")&amp;";",IF(ISNUMBER(Q1861),IF(R1861="R","@Entity@Table(name = ""reg_"&amp;LOWER(J1861)&amp;""")@XmlRootElement","")&amp;VLOOKUP(J1861,Blocos!D:I,6,0)&amp;Apoio!$E$1&amp;Y1861,""))</f>
        <v>@Campos(posicao = 14, tipo = 'R')@Column(name = "VL_SERV")private BigDecimal vlServ;</v>
      </c>
      <c r="X1861" s="190" t="str">
        <f>IF(ISNUMBER(Q1861),COUNTIF(Blocos!G:G,J1861),"")</f>
        <v/>
      </c>
      <c r="Y1861" s="190" t="str">
        <f>IF(OR(X1861=0,X1861=""),"",VLOOKUP(SUMIFS(Blocos!A:A,Blocos!H:H,'EFD REGISTROS e Campos (2)'!X1861,Blocos!G:G,'EFD REGISTROS e Campos (2)'!J1861),Blocos!A:L,12,0))</f>
        <v/>
      </c>
      <c r="Z1861" s="190" t="str">
        <f>IF(ISNUMBER(Q1862),VLOOKUP(J1861,Blocos!D:G,4,0),"")</f>
        <v/>
      </c>
      <c r="AA1861" s="190" t="str">
        <f>IF(ISNUMBER(Q1861),CONCATENATE("CREATE TABLE ""reg_",LOWER(J1861),""" (""ID"" bigint NOT NULL AUTO_INCREMENT,  ""HASHFILE"" varchar(255) DEFAULT NULL, ""ID_PAI"" bigint NOT NULL,"),IF(Q1861="Campo",CONCATENATE("""",L1861,""" ",VLOOKUP(R1861,Apoio!A:C,3,0)),""))&amp;IF(Z1861="","",CONCATENATE("PRIMARY KEY (""ID""), KEY ""FK_reg_",LOWER(Z1861),"_ID_PAI"" (""ID_PAI""), CONSTRAINT ""FK_reg_",LOWER(Z1861),"_ID_PAI"" FOREIGN KEY (""ID_PAI"") REFERENCES ""reg_",LOWER(Z1861),""" (""ID"")) ENGINE=InnoDB AUTO_INCREMENT=105774 DEFAULT CHARSET=utf8mb4 COLLATE=utf8mb4_0900_ai_ci;"))</f>
        <v>"VL_SERV" decimal(15,6) DEFAULT NULL,</v>
      </c>
      <c r="AB1861" s="190" t="str">
        <f t="shared" si="210"/>
        <v>`reg_d500`.`VL_SERV`,</v>
      </c>
    </row>
    <row r="1862" spans="10:28" ht="14.5" hidden="1" customHeight="1" x14ac:dyDescent="0.3">
      <c r="J1862" s="187" t="str">
        <f t="shared" si="208"/>
        <v>D500</v>
      </c>
      <c r="K1862" s="181">
        <v>15</v>
      </c>
      <c r="L1862" s="289" t="s">
        <v>727</v>
      </c>
      <c r="M1862" s="182" t="s">
        <v>1621</v>
      </c>
      <c r="N1862" s="181" t="s">
        <v>32</v>
      </c>
      <c r="O1862" s="181" t="s">
        <v>28</v>
      </c>
      <c r="P1862" s="181">
        <v>2</v>
      </c>
      <c r="Q1862" s="192" t="str">
        <f t="shared" si="209"/>
        <v>Campo</v>
      </c>
      <c r="R1862" s="192" t="s">
        <v>3606</v>
      </c>
      <c r="S1862" s="191" t="str">
        <f t="shared" si="205"/>
        <v/>
      </c>
      <c r="T1862" s="192" t="str">
        <f t="shared" si="206"/>
        <v>&lt;campo posicao="15"&gt;
&lt;coluna&gt;VL_SERV_NT&lt;/coluna&gt;
&lt;descricao&gt;Valor total dos serviços não-tributados pelo ICMS&lt;/descricao&gt;
&lt;tipo&gt;R&lt;/tipo&gt;
&lt;/campo&gt;</v>
      </c>
      <c r="U1862" s="192" t="str">
        <f t="shared" si="211"/>
        <v>&lt;campo posicao="15"&gt;
&lt;coluna&gt;VL_SERV_NT&lt;/coluna&gt;
&lt;descricao&gt;Valor total dos serviços não-tributados pelo ICMS&lt;/descricao&gt;
&lt;tipo&gt;R&lt;/tipo&gt;
&lt;/campo&gt;</v>
      </c>
      <c r="V1862" s="192" t="str">
        <f t="shared" si="207"/>
        <v>{"Column16", "VL_SERV_NT"},</v>
      </c>
      <c r="W1862" s="191" t="str">
        <f>IF(Q1862="Campo","@Campos(posicao = "&amp;K1862&amp;", tipo = '"&amp;R1862&amp;"')@Column(name = """&amp;L1862&amp;""")"&amp;IF(R1862="D","@Temporal(TemporalType.DATE)","")&amp;"private "&amp;VLOOKUP(TEXT(R1862,"@"),Apoio!A:B,2,0)&amp;" "&amp;SUBSTITUTE(LOWER(LEFT(L1862,1))&amp;RIGHT(PROPER(L1862),LEN(L1862)-1),"_","")&amp;";",IF(ISNUMBER(Q1862),IF(R1862="R","@Entity@Table(name = ""reg_"&amp;LOWER(J1862)&amp;""")@XmlRootElement","")&amp;VLOOKUP(J1862,Blocos!D:I,6,0)&amp;Apoio!$E$1&amp;Y1862,""))</f>
        <v>@Campos(posicao = 15, tipo = 'R')@Column(name = "VL_SERV_NT")private BigDecimal vlServNt;</v>
      </c>
      <c r="X1862" s="190" t="str">
        <f>IF(ISNUMBER(Q1862),COUNTIF(Blocos!G:G,J1862),"")</f>
        <v/>
      </c>
      <c r="Y1862" s="190" t="str">
        <f>IF(OR(X1862=0,X1862=""),"",VLOOKUP(SUMIFS(Blocos!A:A,Blocos!H:H,'EFD REGISTROS e Campos (2)'!X1862,Blocos!G:G,'EFD REGISTROS e Campos (2)'!J1862),Blocos!A:L,12,0))</f>
        <v/>
      </c>
      <c r="Z1862" s="190" t="str">
        <f>IF(ISNUMBER(Q1863),VLOOKUP(J1862,Blocos!D:G,4,0),"")</f>
        <v/>
      </c>
      <c r="AA1862" s="190" t="str">
        <f>IF(ISNUMBER(Q1862),CONCATENATE("CREATE TABLE ""reg_",LOWER(J1862),""" (""ID"" bigint NOT NULL AUTO_INCREMENT,  ""HASHFILE"" varchar(255) DEFAULT NULL, ""ID_PAI"" bigint NOT NULL,"),IF(Q1862="Campo",CONCATENATE("""",L1862,""" ",VLOOKUP(R1862,Apoio!A:C,3,0)),""))&amp;IF(Z1862="","",CONCATENATE("PRIMARY KEY (""ID""), KEY ""FK_reg_",LOWER(Z1862),"_ID_PAI"" (""ID_PAI""), CONSTRAINT ""FK_reg_",LOWER(Z1862),"_ID_PAI"" FOREIGN KEY (""ID_PAI"") REFERENCES ""reg_",LOWER(Z1862),""" (""ID"")) ENGINE=InnoDB AUTO_INCREMENT=105774 DEFAULT CHARSET=utf8mb4 COLLATE=utf8mb4_0900_ai_ci;"))</f>
        <v>"VL_SERV_NT" decimal(15,6) DEFAULT NULL,</v>
      </c>
      <c r="AB1862" s="190" t="str">
        <f t="shared" si="210"/>
        <v>`reg_d500`.`VL_SERV_NT`,</v>
      </c>
    </row>
    <row r="1863" spans="10:28" ht="14.5" hidden="1" customHeight="1" x14ac:dyDescent="0.3">
      <c r="J1863" s="187" t="str">
        <f t="shared" si="208"/>
        <v>D500</v>
      </c>
      <c r="K1863" s="181">
        <v>16</v>
      </c>
      <c r="L1863" s="289" t="s">
        <v>1622</v>
      </c>
      <c r="M1863" s="182" t="s">
        <v>1718</v>
      </c>
      <c r="N1863" s="181" t="s">
        <v>32</v>
      </c>
      <c r="O1863" s="181" t="s">
        <v>28</v>
      </c>
      <c r="P1863" s="181">
        <v>2</v>
      </c>
      <c r="Q1863" s="192" t="str">
        <f t="shared" si="209"/>
        <v>Campo</v>
      </c>
      <c r="R1863" s="192" t="s">
        <v>3606</v>
      </c>
      <c r="S1863" s="191" t="str">
        <f t="shared" si="205"/>
        <v/>
      </c>
      <c r="T1863" s="192" t="str">
        <f t="shared" si="206"/>
        <v>&lt;campo posicao="16"&gt;
&lt;coluna&gt;VL_TERC&lt;/coluna&gt;
&lt;descricao&gt;Valores cobrados em nome de terceiros&lt;/descricao&gt;
&lt;tipo&gt;R&lt;/tipo&gt;
&lt;/campo&gt;</v>
      </c>
      <c r="U1863" s="192" t="str">
        <f t="shared" si="211"/>
        <v>&lt;campo posicao="16"&gt;
&lt;coluna&gt;VL_TERC&lt;/coluna&gt;
&lt;descricao&gt;Valores cobrados em nome de terceiros&lt;/descricao&gt;
&lt;tipo&gt;R&lt;/tipo&gt;
&lt;/campo&gt;</v>
      </c>
      <c r="V1863" s="192" t="str">
        <f t="shared" si="207"/>
        <v>{"Column17", "VL_TERC"},</v>
      </c>
      <c r="W1863" s="191" t="str">
        <f>IF(Q1863="Campo","@Campos(posicao = "&amp;K1863&amp;", tipo = '"&amp;R1863&amp;"')@Column(name = """&amp;L1863&amp;""")"&amp;IF(R1863="D","@Temporal(TemporalType.DATE)","")&amp;"private "&amp;VLOOKUP(TEXT(R1863,"@"),Apoio!A:B,2,0)&amp;" "&amp;SUBSTITUTE(LOWER(LEFT(L1863,1))&amp;RIGHT(PROPER(L1863),LEN(L1863)-1),"_","")&amp;";",IF(ISNUMBER(Q1863),IF(R1863="R","@Entity@Table(name = ""reg_"&amp;LOWER(J1863)&amp;""")@XmlRootElement","")&amp;VLOOKUP(J1863,Blocos!D:I,6,0)&amp;Apoio!$E$1&amp;Y1863,""))</f>
        <v>@Campos(posicao = 16, tipo = 'R')@Column(name = "VL_TERC")private BigDecimal vlTerc;</v>
      </c>
      <c r="X1863" s="190" t="str">
        <f>IF(ISNUMBER(Q1863),COUNTIF(Blocos!G:G,J1863),"")</f>
        <v/>
      </c>
      <c r="Y1863" s="190" t="str">
        <f>IF(OR(X1863=0,X1863=""),"",VLOOKUP(SUMIFS(Blocos!A:A,Blocos!H:H,'EFD REGISTROS e Campos (2)'!X1863,Blocos!G:G,'EFD REGISTROS e Campos (2)'!J1863),Blocos!A:L,12,0))</f>
        <v/>
      </c>
      <c r="Z1863" s="190" t="str">
        <f>IF(ISNUMBER(Q1864),VLOOKUP(J1863,Blocos!D:G,4,0),"")</f>
        <v/>
      </c>
      <c r="AA1863" s="190" t="str">
        <f>IF(ISNUMBER(Q1863),CONCATENATE("CREATE TABLE ""reg_",LOWER(J1863),""" (""ID"" bigint NOT NULL AUTO_INCREMENT,  ""HASHFILE"" varchar(255) DEFAULT NULL, ""ID_PAI"" bigint NOT NULL,"),IF(Q1863="Campo",CONCATENATE("""",L1863,""" ",VLOOKUP(R1863,Apoio!A:C,3,0)),""))&amp;IF(Z1863="","",CONCATENATE("PRIMARY KEY (""ID""), KEY ""FK_reg_",LOWER(Z1863),"_ID_PAI"" (""ID_PAI""), CONSTRAINT ""FK_reg_",LOWER(Z1863),"_ID_PAI"" FOREIGN KEY (""ID_PAI"") REFERENCES ""reg_",LOWER(Z1863),""" (""ID"")) ENGINE=InnoDB AUTO_INCREMENT=105774 DEFAULT CHARSET=utf8mb4 COLLATE=utf8mb4_0900_ai_ci;"))</f>
        <v>"VL_TERC" decimal(15,6) DEFAULT NULL,</v>
      </c>
      <c r="AB1863" s="190" t="str">
        <f t="shared" si="210"/>
        <v>`reg_d500`.`VL_TERC`,</v>
      </c>
    </row>
    <row r="1864" spans="10:28" ht="14.5" hidden="1" customHeight="1" x14ac:dyDescent="0.3">
      <c r="J1864" s="187" t="str">
        <f t="shared" si="208"/>
        <v>D500</v>
      </c>
      <c r="K1864" s="181">
        <v>17</v>
      </c>
      <c r="L1864" s="289" t="s">
        <v>640</v>
      </c>
      <c r="M1864" s="182" t="s">
        <v>2057</v>
      </c>
      <c r="N1864" s="181" t="s">
        <v>32</v>
      </c>
      <c r="O1864" s="181" t="s">
        <v>28</v>
      </c>
      <c r="P1864" s="181">
        <v>2</v>
      </c>
      <c r="Q1864" s="192" t="str">
        <f t="shared" si="209"/>
        <v>Campo</v>
      </c>
      <c r="R1864" s="192" t="s">
        <v>3606</v>
      </c>
      <c r="S1864" s="191" t="str">
        <f t="shared" si="205"/>
        <v/>
      </c>
      <c r="T1864" s="192" t="str">
        <f t="shared" si="206"/>
        <v>&lt;campo posicao="17"&gt;
&lt;coluna&gt;VL_DA&lt;/coluna&gt;
&lt;descricao&gt;Valor de outras despesas indicadas no documento fiscal&lt;/descricao&gt;
&lt;tipo&gt;R&lt;/tipo&gt;
&lt;/campo&gt;</v>
      </c>
      <c r="U1864" s="192" t="str">
        <f t="shared" si="211"/>
        <v>&lt;campo posicao="17"&gt;
&lt;coluna&gt;VL_DA&lt;/coluna&gt;
&lt;descricao&gt;Valor de outras despesas indicadas no documento fiscal&lt;/descricao&gt;
&lt;tipo&gt;R&lt;/tipo&gt;
&lt;/campo&gt;</v>
      </c>
      <c r="V1864" s="192" t="str">
        <f t="shared" si="207"/>
        <v>{"Column18", "VL_DA"},</v>
      </c>
      <c r="W1864" s="191" t="str">
        <f>IF(Q1864="Campo","@Campos(posicao = "&amp;K1864&amp;", tipo = '"&amp;R1864&amp;"')@Column(name = """&amp;L1864&amp;""")"&amp;IF(R1864="D","@Temporal(TemporalType.DATE)","")&amp;"private "&amp;VLOOKUP(TEXT(R1864,"@"),Apoio!A:B,2,0)&amp;" "&amp;SUBSTITUTE(LOWER(LEFT(L1864,1))&amp;RIGHT(PROPER(L1864),LEN(L1864)-1),"_","")&amp;";",IF(ISNUMBER(Q1864),IF(R1864="R","@Entity@Table(name = ""reg_"&amp;LOWER(J1864)&amp;""")@XmlRootElement","")&amp;VLOOKUP(J1864,Blocos!D:I,6,0)&amp;Apoio!$E$1&amp;Y1864,""))</f>
        <v>@Campos(posicao = 17, tipo = 'R')@Column(name = "VL_DA")private BigDecimal vlDa;</v>
      </c>
      <c r="X1864" s="190" t="str">
        <f>IF(ISNUMBER(Q1864),COUNTIF(Blocos!G:G,J1864),"")</f>
        <v/>
      </c>
      <c r="Y1864" s="190" t="str">
        <f>IF(OR(X1864=0,X1864=""),"",VLOOKUP(SUMIFS(Blocos!A:A,Blocos!H:H,'EFD REGISTROS e Campos (2)'!X1864,Blocos!G:G,'EFD REGISTROS e Campos (2)'!J1864),Blocos!A:L,12,0))</f>
        <v/>
      </c>
      <c r="Z1864" s="190" t="str">
        <f>IF(ISNUMBER(Q1865),VLOOKUP(J1864,Blocos!D:G,4,0),"")</f>
        <v/>
      </c>
      <c r="AA1864" s="190" t="str">
        <f>IF(ISNUMBER(Q1864),CONCATENATE("CREATE TABLE ""reg_",LOWER(J1864),""" (""ID"" bigint NOT NULL AUTO_INCREMENT,  ""HASHFILE"" varchar(255) DEFAULT NULL, ""ID_PAI"" bigint NOT NULL,"),IF(Q1864="Campo",CONCATENATE("""",L1864,""" ",VLOOKUP(R1864,Apoio!A:C,3,0)),""))&amp;IF(Z1864="","",CONCATENATE("PRIMARY KEY (""ID""), KEY ""FK_reg_",LOWER(Z1864),"_ID_PAI"" (""ID_PAI""), CONSTRAINT ""FK_reg_",LOWER(Z1864),"_ID_PAI"" FOREIGN KEY (""ID_PAI"") REFERENCES ""reg_",LOWER(Z1864),""" (""ID"")) ENGINE=InnoDB AUTO_INCREMENT=105774 DEFAULT CHARSET=utf8mb4 COLLATE=utf8mb4_0900_ai_ci;"))</f>
        <v>"VL_DA" decimal(15,6) DEFAULT NULL,</v>
      </c>
      <c r="AB1864" s="190" t="str">
        <f t="shared" si="210"/>
        <v>`reg_d500`.`VL_DA`,</v>
      </c>
    </row>
    <row r="1865" spans="10:28" ht="14.5" hidden="1" customHeight="1" x14ac:dyDescent="0.3">
      <c r="J1865" s="187" t="str">
        <f t="shared" si="208"/>
        <v>D500</v>
      </c>
      <c r="K1865" s="181">
        <v>18</v>
      </c>
      <c r="L1865" s="289" t="s">
        <v>576</v>
      </c>
      <c r="M1865" s="182" t="s">
        <v>577</v>
      </c>
      <c r="N1865" s="181" t="s">
        <v>32</v>
      </c>
      <c r="O1865" s="181" t="s">
        <v>28</v>
      </c>
      <c r="P1865" s="181">
        <v>2</v>
      </c>
      <c r="Q1865" s="192" t="str">
        <f t="shared" si="209"/>
        <v>Campo</v>
      </c>
      <c r="R1865" s="192" t="s">
        <v>3606</v>
      </c>
      <c r="S1865" s="191" t="str">
        <f t="shared" si="205"/>
        <v/>
      </c>
      <c r="T1865" s="192" t="str">
        <f t="shared" si="206"/>
        <v>&lt;campo posicao="18"&gt;
&lt;coluna&gt;VL_BC_ICMS&lt;/coluna&gt;
&lt;descricao&gt;Valor da base de cálculo do ICMS&lt;/descricao&gt;
&lt;tipo&gt;R&lt;/tipo&gt;
&lt;/campo&gt;</v>
      </c>
      <c r="U1865" s="192" t="str">
        <f t="shared" si="211"/>
        <v>&lt;campo posicao="18"&gt;
&lt;coluna&gt;VL_BC_ICMS&lt;/coluna&gt;
&lt;descricao&gt;Valor da base de cálculo do ICMS&lt;/descricao&gt;
&lt;tipo&gt;R&lt;/tipo&gt;
&lt;/campo&gt;</v>
      </c>
      <c r="V1865" s="192" t="str">
        <f t="shared" si="207"/>
        <v>{"Column19", "VL_BC_ICMS"},</v>
      </c>
      <c r="W1865" s="191" t="str">
        <f>IF(Q1865="Campo","@Campos(posicao = "&amp;K1865&amp;", tipo = '"&amp;R1865&amp;"')@Column(name = """&amp;L1865&amp;""")"&amp;IF(R1865="D","@Temporal(TemporalType.DATE)","")&amp;"private "&amp;VLOOKUP(TEXT(R1865,"@"),Apoio!A:B,2,0)&amp;" "&amp;SUBSTITUTE(LOWER(LEFT(L1865,1))&amp;RIGHT(PROPER(L1865),LEN(L1865)-1),"_","")&amp;";",IF(ISNUMBER(Q1865),IF(R1865="R","@Entity@Table(name = ""reg_"&amp;LOWER(J1865)&amp;""")@XmlRootElement","")&amp;VLOOKUP(J1865,Blocos!D:I,6,0)&amp;Apoio!$E$1&amp;Y1865,""))</f>
        <v>@Campos(posicao = 18, tipo = 'R')@Column(name = "VL_BC_ICMS")private BigDecimal vlBcIcms;</v>
      </c>
      <c r="X1865" s="190" t="str">
        <f>IF(ISNUMBER(Q1865),COUNTIF(Blocos!G:G,J1865),"")</f>
        <v/>
      </c>
      <c r="Y1865" s="190" t="str">
        <f>IF(OR(X1865=0,X1865=""),"",VLOOKUP(SUMIFS(Blocos!A:A,Blocos!H:H,'EFD REGISTROS e Campos (2)'!X1865,Blocos!G:G,'EFD REGISTROS e Campos (2)'!J1865),Blocos!A:L,12,0))</f>
        <v/>
      </c>
      <c r="Z1865" s="190" t="str">
        <f>IF(ISNUMBER(Q1866),VLOOKUP(J1865,Blocos!D:G,4,0),"")</f>
        <v/>
      </c>
      <c r="AA1865" s="190" t="str">
        <f>IF(ISNUMBER(Q1865),CONCATENATE("CREATE TABLE ""reg_",LOWER(J1865),""" (""ID"" bigint NOT NULL AUTO_INCREMENT,  ""HASHFILE"" varchar(255) DEFAULT NULL, ""ID_PAI"" bigint NOT NULL,"),IF(Q1865="Campo",CONCATENATE("""",L1865,""" ",VLOOKUP(R1865,Apoio!A:C,3,0)),""))&amp;IF(Z1865="","",CONCATENATE("PRIMARY KEY (""ID""), KEY ""FK_reg_",LOWER(Z1865),"_ID_PAI"" (""ID_PAI""), CONSTRAINT ""FK_reg_",LOWER(Z1865),"_ID_PAI"" FOREIGN KEY (""ID_PAI"") REFERENCES ""reg_",LOWER(Z1865),""" (""ID"")) ENGINE=InnoDB AUTO_INCREMENT=105774 DEFAULT CHARSET=utf8mb4 COLLATE=utf8mb4_0900_ai_ci;"))</f>
        <v>"VL_BC_ICMS" decimal(15,6) DEFAULT NULL,</v>
      </c>
      <c r="AB1865" s="190" t="str">
        <f t="shared" si="210"/>
        <v>`reg_d500`.`VL_BC_ICMS`,</v>
      </c>
    </row>
    <row r="1866" spans="10:28" ht="14.5" hidden="1" customHeight="1" x14ac:dyDescent="0.3">
      <c r="J1866" s="187" t="str">
        <f t="shared" si="208"/>
        <v>D500</v>
      </c>
      <c r="K1866" s="181">
        <v>19</v>
      </c>
      <c r="L1866" s="289" t="s">
        <v>578</v>
      </c>
      <c r="M1866" s="182" t="s">
        <v>579</v>
      </c>
      <c r="N1866" s="181" t="s">
        <v>32</v>
      </c>
      <c r="O1866" s="181" t="s">
        <v>28</v>
      </c>
      <c r="P1866" s="181">
        <v>2</v>
      </c>
      <c r="Q1866" s="192" t="str">
        <f t="shared" si="209"/>
        <v>Campo</v>
      </c>
      <c r="R1866" s="192" t="s">
        <v>3606</v>
      </c>
      <c r="S1866" s="191" t="str">
        <f t="shared" si="205"/>
        <v/>
      </c>
      <c r="T1866" s="192" t="str">
        <f t="shared" si="206"/>
        <v>&lt;campo posicao="19"&gt;
&lt;coluna&gt;VL_ICMS&lt;/coluna&gt;
&lt;descricao&gt;Valor do ICMS&lt;/descricao&gt;
&lt;tipo&gt;R&lt;/tipo&gt;
&lt;/campo&gt;</v>
      </c>
      <c r="U1866" s="192" t="str">
        <f t="shared" si="211"/>
        <v>&lt;campo posicao="19"&gt;
&lt;coluna&gt;VL_ICMS&lt;/coluna&gt;
&lt;descricao&gt;Valor do ICMS&lt;/descricao&gt;
&lt;tipo&gt;R&lt;/tipo&gt;
&lt;/campo&gt;</v>
      </c>
      <c r="V1866" s="192" t="str">
        <f t="shared" si="207"/>
        <v>{"Column20", "VL_ICMS"},</v>
      </c>
      <c r="W1866" s="191" t="str">
        <f>IF(Q1866="Campo","@Campos(posicao = "&amp;K1866&amp;", tipo = '"&amp;R1866&amp;"')@Column(name = """&amp;L1866&amp;""")"&amp;IF(R1866="D","@Temporal(TemporalType.DATE)","")&amp;"private "&amp;VLOOKUP(TEXT(R1866,"@"),Apoio!A:B,2,0)&amp;" "&amp;SUBSTITUTE(LOWER(LEFT(L1866,1))&amp;RIGHT(PROPER(L1866),LEN(L1866)-1),"_","")&amp;";",IF(ISNUMBER(Q1866),IF(R1866="R","@Entity@Table(name = ""reg_"&amp;LOWER(J1866)&amp;""")@XmlRootElement","")&amp;VLOOKUP(J1866,Blocos!D:I,6,0)&amp;Apoio!$E$1&amp;Y1866,""))</f>
        <v>@Campos(posicao = 19, tipo = 'R')@Column(name = "VL_ICMS")private BigDecimal vlIcms;</v>
      </c>
      <c r="X1866" s="190" t="str">
        <f>IF(ISNUMBER(Q1866),COUNTIF(Blocos!G:G,J1866),"")</f>
        <v/>
      </c>
      <c r="Y1866" s="190" t="str">
        <f>IF(OR(X1866=0,X1866=""),"",VLOOKUP(SUMIFS(Blocos!A:A,Blocos!H:H,'EFD REGISTROS e Campos (2)'!X1866,Blocos!G:G,'EFD REGISTROS e Campos (2)'!J1866),Blocos!A:L,12,0))</f>
        <v/>
      </c>
      <c r="Z1866" s="190" t="str">
        <f>IF(ISNUMBER(Q1867),VLOOKUP(J1866,Blocos!D:G,4,0),"")</f>
        <v/>
      </c>
      <c r="AA1866" s="190" t="str">
        <f>IF(ISNUMBER(Q1866),CONCATENATE("CREATE TABLE ""reg_",LOWER(J1866),""" (""ID"" bigint NOT NULL AUTO_INCREMENT,  ""HASHFILE"" varchar(255) DEFAULT NULL, ""ID_PAI"" bigint NOT NULL,"),IF(Q1866="Campo",CONCATENATE("""",L1866,""" ",VLOOKUP(R1866,Apoio!A:C,3,0)),""))&amp;IF(Z1866="","",CONCATENATE("PRIMARY KEY (""ID""), KEY ""FK_reg_",LOWER(Z1866),"_ID_PAI"" (""ID_PAI""), CONSTRAINT ""FK_reg_",LOWER(Z1866),"_ID_PAI"" FOREIGN KEY (""ID_PAI"") REFERENCES ""reg_",LOWER(Z1866),""" (""ID"")) ENGINE=InnoDB AUTO_INCREMENT=105774 DEFAULT CHARSET=utf8mb4 COLLATE=utf8mb4_0900_ai_ci;"))</f>
        <v>"VL_ICMS" decimal(15,6) DEFAULT NULL,</v>
      </c>
      <c r="AB1866" s="190" t="str">
        <f t="shared" si="210"/>
        <v>`reg_d500`.`VL_ICMS`,</v>
      </c>
    </row>
    <row r="1867" spans="10:28" ht="14.5" hidden="1" customHeight="1" x14ac:dyDescent="0.3">
      <c r="J1867" s="187" t="str">
        <f t="shared" si="208"/>
        <v>D500</v>
      </c>
      <c r="K1867" s="181">
        <v>20</v>
      </c>
      <c r="L1867" s="289" t="s">
        <v>269</v>
      </c>
      <c r="M1867" s="182" t="s">
        <v>2058</v>
      </c>
      <c r="N1867" s="181" t="s">
        <v>27</v>
      </c>
      <c r="O1867" s="181">
        <v>6</v>
      </c>
      <c r="P1867" s="181" t="s">
        <v>28</v>
      </c>
      <c r="Q1867" s="192" t="str">
        <f t="shared" si="209"/>
        <v>Campo</v>
      </c>
      <c r="R1867" s="192" t="s">
        <v>27</v>
      </c>
      <c r="S1867" s="191" t="str">
        <f t="shared" si="205"/>
        <v/>
      </c>
      <c r="T1867" s="192" t="str">
        <f t="shared" si="206"/>
        <v>&lt;campo posicao="20"&gt;
&lt;coluna&gt;COD_INF&lt;/coluna&gt;
&lt;descricao&gt;Código da informação complementar (campo 02 do Registro 0450)&lt;/descricao&gt;
&lt;tipo&gt;C&lt;/tipo&gt;
&lt;/campo&gt;</v>
      </c>
      <c r="U1867" s="192" t="str">
        <f t="shared" si="211"/>
        <v>&lt;campo posicao="20"&gt;
&lt;coluna&gt;COD_INF&lt;/coluna&gt;
&lt;descricao&gt;Código da informação complementar (campo 02 do Registro 0450)&lt;/descricao&gt;
&lt;tipo&gt;C&lt;/tipo&gt;
&lt;/campo&gt;</v>
      </c>
      <c r="V1867" s="192" t="str">
        <f t="shared" si="207"/>
        <v>{"Column21", "COD_INF"},</v>
      </c>
      <c r="W1867" s="191" t="str">
        <f>IF(Q1867="Campo","@Campos(posicao = "&amp;K1867&amp;", tipo = '"&amp;R1867&amp;"')@Column(name = """&amp;L1867&amp;""")"&amp;IF(R1867="D","@Temporal(TemporalType.DATE)","")&amp;"private "&amp;VLOOKUP(TEXT(R1867,"@"),Apoio!A:B,2,0)&amp;" "&amp;SUBSTITUTE(LOWER(LEFT(L1867,1))&amp;RIGHT(PROPER(L1867),LEN(L1867)-1),"_","")&amp;";",IF(ISNUMBER(Q1867),IF(R1867="R","@Entity@Table(name = ""reg_"&amp;LOWER(J1867)&amp;""")@XmlRootElement","")&amp;VLOOKUP(J1867,Blocos!D:I,6,0)&amp;Apoio!$E$1&amp;Y1867,""))</f>
        <v>@Campos(posicao = 20, tipo = 'C')@Column(name = "COD_INF")private String codInf;</v>
      </c>
      <c r="X1867" s="190" t="str">
        <f>IF(ISNUMBER(Q1867),COUNTIF(Blocos!G:G,J1867),"")</f>
        <v/>
      </c>
      <c r="Y1867" s="190" t="str">
        <f>IF(OR(X1867=0,X1867=""),"",VLOOKUP(SUMIFS(Blocos!A:A,Blocos!H:H,'EFD REGISTROS e Campos (2)'!X1867,Blocos!G:G,'EFD REGISTROS e Campos (2)'!J1867),Blocos!A:L,12,0))</f>
        <v/>
      </c>
      <c r="Z1867" s="190" t="str">
        <f>IF(ISNUMBER(Q1868),VLOOKUP(J1867,Blocos!D:G,4,0),"")</f>
        <v/>
      </c>
      <c r="AA1867" s="190" t="str">
        <f>IF(ISNUMBER(Q1867),CONCATENATE("CREATE TABLE ""reg_",LOWER(J1867),""" (""ID"" bigint NOT NULL AUTO_INCREMENT,  ""HASHFILE"" varchar(255) DEFAULT NULL, ""ID_PAI"" bigint NOT NULL,"),IF(Q1867="Campo",CONCATENATE("""",L1867,""" ",VLOOKUP(R1867,Apoio!A:C,3,0)),""))&amp;IF(Z1867="","",CONCATENATE("PRIMARY KEY (""ID""), KEY ""FK_reg_",LOWER(Z1867),"_ID_PAI"" (""ID_PAI""), CONSTRAINT ""FK_reg_",LOWER(Z1867),"_ID_PAI"" FOREIGN KEY (""ID_PAI"") REFERENCES ""reg_",LOWER(Z1867),""" (""ID"")) ENGINE=InnoDB AUTO_INCREMENT=105774 DEFAULT CHARSET=utf8mb4 COLLATE=utf8mb4_0900_ai_ci;"))</f>
        <v>"COD_INF" varchar(255) DEFAULT NULL,</v>
      </c>
      <c r="AB1867" s="190" t="str">
        <f t="shared" si="210"/>
        <v>`reg_d500`.`COD_INF`,</v>
      </c>
    </row>
    <row r="1868" spans="10:28" ht="14.5" hidden="1" customHeight="1" x14ac:dyDescent="0.3">
      <c r="J1868" s="187" t="str">
        <f t="shared" si="208"/>
        <v>D500</v>
      </c>
      <c r="K1868" s="181">
        <v>21</v>
      </c>
      <c r="L1868" s="289" t="s">
        <v>586</v>
      </c>
      <c r="M1868" s="182" t="s">
        <v>846</v>
      </c>
      <c r="N1868" s="181" t="s">
        <v>32</v>
      </c>
      <c r="O1868" s="181" t="s">
        <v>28</v>
      </c>
      <c r="P1868" s="181">
        <v>2</v>
      </c>
      <c r="Q1868" s="192" t="str">
        <f t="shared" si="209"/>
        <v>Campo</v>
      </c>
      <c r="R1868" s="192" t="s">
        <v>3606</v>
      </c>
      <c r="S1868" s="191" t="str">
        <f t="shared" ref="S1868:S1931" si="212">IFERROR(IF(ISNUMBER(Q1868),CONCATENATE("&lt;/registro&gt;
&lt;registro codigo=""",CONCATENATE(B1868,C1868,D1868,E1868,F1868,G1868,H1868),""" perfil=""",A1868,""" nivel=""",Q1868,"""&gt;"),""),"")</f>
        <v/>
      </c>
      <c r="T1868" s="192" t="str">
        <f t="shared" ref="T1868:T1931" si="213">IF(Q1868="Campo",CONCATENATE("&lt;campo posicao=""",K1868,"""&gt;
&lt;coluna&gt;",SUBSTITUTE(L1868," ",""),"&lt;/coluna&gt;
&lt;descricao&gt;",M1868,"&lt;/descricao&gt;
&lt;tipo&gt;",R1868,"&lt;/tipo&gt;
&lt;/campo&gt;"),"")</f>
        <v>&lt;campo posicao="21"&gt;
&lt;coluna&gt;VL_PIS&lt;/coluna&gt;
&lt;descricao&gt;Valor do PIS&lt;/descricao&gt;
&lt;tipo&gt;R&lt;/tipo&gt;
&lt;/campo&gt;</v>
      </c>
      <c r="U1868" s="192" t="str">
        <f t="shared" si="211"/>
        <v>&lt;campo posicao="21"&gt;
&lt;coluna&gt;VL_PIS&lt;/coluna&gt;
&lt;descricao&gt;Valor do PIS&lt;/descricao&gt;
&lt;tipo&gt;R&lt;/tipo&gt;
&lt;/campo&gt;</v>
      </c>
      <c r="V1868" s="192" t="str">
        <f t="shared" ref="V1868:V1931" si="214">IF(ISNUMBER(K1868),CONCATENATE("{""Column",K1868+1,""", """,L1868,"""},",""),"")</f>
        <v>{"Column22", "VL_PIS"},</v>
      </c>
      <c r="W1868" s="191" t="str">
        <f>IF(Q1868="Campo","@Campos(posicao = "&amp;K1868&amp;", tipo = '"&amp;R1868&amp;"')@Column(name = """&amp;L1868&amp;""")"&amp;IF(R1868="D","@Temporal(TemporalType.DATE)","")&amp;"private "&amp;VLOOKUP(TEXT(R1868,"@"),Apoio!A:B,2,0)&amp;" "&amp;SUBSTITUTE(LOWER(LEFT(L1868,1))&amp;RIGHT(PROPER(L1868),LEN(L1868)-1),"_","")&amp;";",IF(ISNUMBER(Q1868),IF(R1868="R","@Entity@Table(name = ""reg_"&amp;LOWER(J1868)&amp;""")@XmlRootElement","")&amp;VLOOKUP(J1868,Blocos!D:I,6,0)&amp;Apoio!$E$1&amp;Y1868,""))</f>
        <v>@Campos(posicao = 21, tipo = 'R')@Column(name = "VL_PIS")private BigDecimal vlPis;</v>
      </c>
      <c r="X1868" s="190" t="str">
        <f>IF(ISNUMBER(Q1868),COUNTIF(Blocos!G:G,J1868),"")</f>
        <v/>
      </c>
      <c r="Y1868" s="190" t="str">
        <f>IF(OR(X1868=0,X1868=""),"",VLOOKUP(SUMIFS(Blocos!A:A,Blocos!H:H,'EFD REGISTROS e Campos (2)'!X1868,Blocos!G:G,'EFD REGISTROS e Campos (2)'!J1868),Blocos!A:L,12,0))</f>
        <v/>
      </c>
      <c r="Z1868" s="190" t="str">
        <f>IF(ISNUMBER(Q1869),VLOOKUP(J1868,Blocos!D:G,4,0),"")</f>
        <v/>
      </c>
      <c r="AA1868" s="190" t="str">
        <f>IF(ISNUMBER(Q1868),CONCATENATE("CREATE TABLE ""reg_",LOWER(J1868),""" (""ID"" bigint NOT NULL AUTO_INCREMENT,  ""HASHFILE"" varchar(255) DEFAULT NULL, ""ID_PAI"" bigint NOT NULL,"),IF(Q1868="Campo",CONCATENATE("""",L1868,""" ",VLOOKUP(R1868,Apoio!A:C,3,0)),""))&amp;IF(Z1868="","",CONCATENATE("PRIMARY KEY (""ID""), KEY ""FK_reg_",LOWER(Z1868),"_ID_PAI"" (""ID_PAI""), CONSTRAINT ""FK_reg_",LOWER(Z1868),"_ID_PAI"" FOREIGN KEY (""ID_PAI"") REFERENCES ""reg_",LOWER(Z1868),""" (""ID"")) ENGINE=InnoDB AUTO_INCREMENT=105774 DEFAULT CHARSET=utf8mb4 COLLATE=utf8mb4_0900_ai_ci;"))</f>
        <v>"VL_PIS" decimal(15,6) DEFAULT NULL,</v>
      </c>
      <c r="AB1868" s="190" t="str">
        <f t="shared" si="210"/>
        <v>`reg_d500`.`VL_PIS`,</v>
      </c>
    </row>
    <row r="1869" spans="10:28" ht="14.5" hidden="1" customHeight="1" x14ac:dyDescent="0.3">
      <c r="J1869" s="187" t="str">
        <f t="shared" si="208"/>
        <v>D500</v>
      </c>
      <c r="K1869" s="181">
        <v>22</v>
      </c>
      <c r="L1869" s="289" t="s">
        <v>588</v>
      </c>
      <c r="M1869" s="182" t="s">
        <v>857</v>
      </c>
      <c r="N1869" s="181" t="s">
        <v>32</v>
      </c>
      <c r="O1869" s="181" t="s">
        <v>28</v>
      </c>
      <c r="P1869" s="181">
        <v>2</v>
      </c>
      <c r="Q1869" s="192" t="str">
        <f t="shared" si="209"/>
        <v>Campo</v>
      </c>
      <c r="R1869" s="192" t="s">
        <v>3606</v>
      </c>
      <c r="S1869" s="191" t="str">
        <f t="shared" si="212"/>
        <v/>
      </c>
      <c r="T1869" s="192" t="str">
        <f t="shared" si="213"/>
        <v>&lt;campo posicao="22"&gt;
&lt;coluna&gt;VL_COFINS&lt;/coluna&gt;
&lt;descricao&gt;Valor da COFINS&lt;/descricao&gt;
&lt;tipo&gt;R&lt;/tipo&gt;
&lt;/campo&gt;</v>
      </c>
      <c r="U1869" s="192" t="str">
        <f t="shared" si="211"/>
        <v>&lt;campo posicao="22"&gt;
&lt;coluna&gt;VL_COFINS&lt;/coluna&gt;
&lt;descricao&gt;Valor da COFINS&lt;/descricao&gt;
&lt;tipo&gt;R&lt;/tipo&gt;
&lt;/campo&gt;</v>
      </c>
      <c r="V1869" s="192" t="str">
        <f t="shared" si="214"/>
        <v>{"Column23", "VL_COFINS"},</v>
      </c>
      <c r="W1869" s="191" t="str">
        <f>IF(Q1869="Campo","@Campos(posicao = "&amp;K1869&amp;", tipo = '"&amp;R1869&amp;"')@Column(name = """&amp;L1869&amp;""")"&amp;IF(R1869="D","@Temporal(TemporalType.DATE)","")&amp;"private "&amp;VLOOKUP(TEXT(R1869,"@"),Apoio!A:B,2,0)&amp;" "&amp;SUBSTITUTE(LOWER(LEFT(L1869,1))&amp;RIGHT(PROPER(L1869),LEN(L1869)-1),"_","")&amp;";",IF(ISNUMBER(Q1869),IF(R1869="R","@Entity@Table(name = ""reg_"&amp;LOWER(J1869)&amp;""")@XmlRootElement","")&amp;VLOOKUP(J1869,Blocos!D:I,6,0)&amp;Apoio!$E$1&amp;Y1869,""))</f>
        <v>@Campos(posicao = 22, tipo = 'R')@Column(name = "VL_COFINS")private BigDecimal vlCofins;</v>
      </c>
      <c r="X1869" s="190" t="str">
        <f>IF(ISNUMBER(Q1869),COUNTIF(Blocos!G:G,J1869),"")</f>
        <v/>
      </c>
      <c r="Y1869" s="190" t="str">
        <f>IF(OR(X1869=0,X1869=""),"",VLOOKUP(SUMIFS(Blocos!A:A,Blocos!H:H,'EFD REGISTROS e Campos (2)'!X1869,Blocos!G:G,'EFD REGISTROS e Campos (2)'!J1869),Blocos!A:L,12,0))</f>
        <v/>
      </c>
      <c r="Z1869" s="190" t="str">
        <f>IF(ISNUMBER(Q1870),VLOOKUP(J1869,Blocos!D:G,4,0),"")</f>
        <v/>
      </c>
      <c r="AA1869" s="190" t="str">
        <f>IF(ISNUMBER(Q1869),CONCATENATE("CREATE TABLE ""reg_",LOWER(J1869),""" (""ID"" bigint NOT NULL AUTO_INCREMENT,  ""HASHFILE"" varchar(255) DEFAULT NULL, ""ID_PAI"" bigint NOT NULL,"),IF(Q1869="Campo",CONCATENATE("""",L1869,""" ",VLOOKUP(R1869,Apoio!A:C,3,0)),""))&amp;IF(Z1869="","",CONCATENATE("PRIMARY KEY (""ID""), KEY ""FK_reg_",LOWER(Z1869),"_ID_PAI"" (""ID_PAI""), CONSTRAINT ""FK_reg_",LOWER(Z1869),"_ID_PAI"" FOREIGN KEY (""ID_PAI"") REFERENCES ""reg_",LOWER(Z1869),""" (""ID"")) ENGINE=InnoDB AUTO_INCREMENT=105774 DEFAULT CHARSET=utf8mb4 COLLATE=utf8mb4_0900_ai_ci;"))</f>
        <v>"VL_COFINS" decimal(15,6) DEFAULT NULL,</v>
      </c>
      <c r="AB1869" s="190" t="str">
        <f t="shared" si="210"/>
        <v>`reg_d500`.`VL_COFINS`,</v>
      </c>
    </row>
    <row r="1870" spans="10:28" ht="14.5" hidden="1" customHeight="1" x14ac:dyDescent="0.3">
      <c r="J1870" s="187" t="str">
        <f t="shared" si="208"/>
        <v>D500</v>
      </c>
      <c r="K1870" s="181">
        <v>23</v>
      </c>
      <c r="L1870" s="289" t="s">
        <v>246</v>
      </c>
      <c r="M1870" s="182" t="s">
        <v>858</v>
      </c>
      <c r="N1870" s="181" t="s">
        <v>27</v>
      </c>
      <c r="O1870" s="181" t="s">
        <v>28</v>
      </c>
      <c r="P1870" s="181" t="s">
        <v>28</v>
      </c>
      <c r="Q1870" s="192" t="str">
        <f t="shared" si="209"/>
        <v>Campo</v>
      </c>
      <c r="R1870" s="192" t="s">
        <v>27</v>
      </c>
      <c r="S1870" s="191" t="str">
        <f t="shared" si="212"/>
        <v/>
      </c>
      <c r="T1870" s="192" t="str">
        <f t="shared" si="213"/>
        <v>&lt;campo posicao="23"&gt;
&lt;coluna&gt;COD_CTA&lt;/coluna&gt;
&lt;descricao&gt;Código da conta analítica contábil debitada/creditada&lt;/descricao&gt;
&lt;tipo&gt;C&lt;/tipo&gt;
&lt;/campo&gt;</v>
      </c>
      <c r="U1870" s="192" t="str">
        <f t="shared" si="211"/>
        <v>&lt;campo posicao="23"&gt;
&lt;coluna&gt;COD_CTA&lt;/coluna&gt;
&lt;descricao&gt;Código da conta analítica contábil debitada/creditada&lt;/descricao&gt;
&lt;tipo&gt;C&lt;/tipo&gt;
&lt;/campo&gt;</v>
      </c>
      <c r="V1870" s="192" t="str">
        <f t="shared" si="214"/>
        <v>{"Column24", "COD_CTA"},</v>
      </c>
      <c r="W1870" s="191" t="str">
        <f>IF(Q1870="Campo","@Campos(posicao = "&amp;K1870&amp;", tipo = '"&amp;R1870&amp;"')@Column(name = """&amp;L1870&amp;""")"&amp;IF(R1870="D","@Temporal(TemporalType.DATE)","")&amp;"private "&amp;VLOOKUP(TEXT(R1870,"@"),Apoio!A:B,2,0)&amp;" "&amp;SUBSTITUTE(LOWER(LEFT(L1870,1))&amp;RIGHT(PROPER(L1870),LEN(L1870)-1),"_","")&amp;";",IF(ISNUMBER(Q1870),IF(R1870="R","@Entity@Table(name = ""reg_"&amp;LOWER(J1870)&amp;""")@XmlRootElement","")&amp;VLOOKUP(J1870,Blocos!D:I,6,0)&amp;Apoio!$E$1&amp;Y1870,""))</f>
        <v>@Campos(posicao = 23, tipo = 'C')@Column(name = "COD_CTA")private String codCta;</v>
      </c>
      <c r="X1870" s="190" t="str">
        <f>IF(ISNUMBER(Q1870),COUNTIF(Blocos!G:G,J1870),"")</f>
        <v/>
      </c>
      <c r="Y1870" s="190" t="str">
        <f>IF(OR(X1870=0,X1870=""),"",VLOOKUP(SUMIFS(Blocos!A:A,Blocos!H:H,'EFD REGISTROS e Campos (2)'!X1870,Blocos!G:G,'EFD REGISTROS e Campos (2)'!J1870),Blocos!A:L,12,0))</f>
        <v/>
      </c>
      <c r="Z1870" s="190" t="str">
        <f>IF(ISNUMBER(Q1871),VLOOKUP(J1870,Blocos!D:G,4,0),"")</f>
        <v/>
      </c>
      <c r="AA1870" s="190" t="str">
        <f>IF(ISNUMBER(Q1870),CONCATENATE("CREATE TABLE ""reg_",LOWER(J1870),""" (""ID"" bigint NOT NULL AUTO_INCREMENT,  ""HASHFILE"" varchar(255) DEFAULT NULL, ""ID_PAI"" bigint NOT NULL,"),IF(Q1870="Campo",CONCATENATE("""",L1870,""" ",VLOOKUP(R1870,Apoio!A:C,3,0)),""))&amp;IF(Z1870="","",CONCATENATE("PRIMARY KEY (""ID""), KEY ""FK_reg_",LOWER(Z1870),"_ID_PAI"" (""ID_PAI""), CONSTRAINT ""FK_reg_",LOWER(Z1870),"_ID_PAI"" FOREIGN KEY (""ID_PAI"") REFERENCES ""reg_",LOWER(Z1870),""" (""ID"")) ENGINE=InnoDB AUTO_INCREMENT=105774 DEFAULT CHARSET=utf8mb4 COLLATE=utf8mb4_0900_ai_ci;"))</f>
        <v>"COD_CTA" varchar(255) DEFAULT NULL,</v>
      </c>
      <c r="AB1870" s="190" t="str">
        <f t="shared" si="210"/>
        <v>`reg_d500`.`COD_CTA`,</v>
      </c>
    </row>
    <row r="1871" spans="10:28" ht="14.5" hidden="1" customHeight="1" x14ac:dyDescent="0.3">
      <c r="J1871" s="187" t="str">
        <f t="shared" si="208"/>
        <v>D500</v>
      </c>
      <c r="K1871" s="196">
        <v>24</v>
      </c>
      <c r="L1871" s="285" t="s">
        <v>2059</v>
      </c>
      <c r="M1871" s="182" t="s">
        <v>2060</v>
      </c>
      <c r="N1871" s="181" t="s">
        <v>27</v>
      </c>
      <c r="O1871" s="196" t="s">
        <v>240</v>
      </c>
      <c r="P1871" s="196" t="s">
        <v>28</v>
      </c>
      <c r="Q1871" s="192" t="str">
        <f t="shared" si="209"/>
        <v>Campo</v>
      </c>
      <c r="R1871" s="192" t="s">
        <v>27</v>
      </c>
      <c r="S1871" s="191" t="str">
        <f t="shared" si="212"/>
        <v/>
      </c>
      <c r="T1871" s="192" t="str">
        <f t="shared" si="213"/>
        <v>&lt;campo posicao="24"&gt;
&lt;coluna&gt;TP_ASSINANTE&lt;/coluna&gt;
&lt;descricao&gt;Código do Tipo de Assinante:&lt;/descricao&gt;
&lt;tipo&gt;C&lt;/tipo&gt;
&lt;/campo&gt;</v>
      </c>
      <c r="U1871" s="192" t="str">
        <f t="shared" si="211"/>
        <v>&lt;campo posicao="24"&gt;
&lt;coluna&gt;TP_ASSINANTE&lt;/coluna&gt;
&lt;descricao&gt;Código do Tipo de Assinante:&lt;/descricao&gt;
&lt;tipo&gt;C&lt;/tipo&gt;
&lt;/campo&gt;</v>
      </c>
      <c r="V1871" s="192" t="str">
        <f t="shared" si="214"/>
        <v>{"Column25", "TP_ASSINANTE"},</v>
      </c>
      <c r="W1871" s="191" t="str">
        <f>IF(Q1871="Campo","@Campos(posicao = "&amp;K1871&amp;", tipo = '"&amp;R1871&amp;"')@Column(name = """&amp;L1871&amp;""")"&amp;IF(R1871="D","@Temporal(TemporalType.DATE)","")&amp;"private "&amp;VLOOKUP(TEXT(R1871,"@"),Apoio!A:B,2,0)&amp;" "&amp;SUBSTITUTE(LOWER(LEFT(L1871,1))&amp;RIGHT(PROPER(L1871),LEN(L1871)-1),"_","")&amp;";",IF(ISNUMBER(Q1871),IF(R1871="R","@Entity@Table(name = ""reg_"&amp;LOWER(J1871)&amp;""")@XmlRootElement","")&amp;VLOOKUP(J1871,Blocos!D:I,6,0)&amp;Apoio!$E$1&amp;Y1871,""))</f>
        <v>@Campos(posicao = 24, tipo = 'C')@Column(name = "TP_ASSINANTE")private String tpAssinante;</v>
      </c>
      <c r="X1871" s="190" t="str">
        <f>IF(ISNUMBER(Q1871),COUNTIF(Blocos!G:G,J1871),"")</f>
        <v/>
      </c>
      <c r="Y1871" s="190" t="str">
        <f>IF(OR(X1871=0,X1871=""),"",VLOOKUP(SUMIFS(Blocos!A:A,Blocos!H:H,'EFD REGISTROS e Campos (2)'!X1871,Blocos!G:G,'EFD REGISTROS e Campos (2)'!J1871),Blocos!A:L,12,0))</f>
        <v/>
      </c>
      <c r="Z1871" s="190" t="str">
        <f>IF(ISNUMBER(Q1872),VLOOKUP(J1871,Blocos!D:G,4,0),"")</f>
        <v/>
      </c>
      <c r="AA1871" s="190" t="str">
        <f>IF(ISNUMBER(Q1871),CONCATENATE("CREATE TABLE ""reg_",LOWER(J1871),""" (""ID"" bigint NOT NULL AUTO_INCREMENT,  ""HASHFILE"" varchar(255) DEFAULT NULL, ""ID_PAI"" bigint NOT NULL,"),IF(Q1871="Campo",CONCATENATE("""",L1871,""" ",VLOOKUP(R1871,Apoio!A:C,3,0)),""))&amp;IF(Z1871="","",CONCATENATE("PRIMARY KEY (""ID""), KEY ""FK_reg_",LOWER(Z1871),"_ID_PAI"" (""ID_PAI""), CONSTRAINT ""FK_reg_",LOWER(Z1871),"_ID_PAI"" FOREIGN KEY (""ID_PAI"") REFERENCES ""reg_",LOWER(Z1871),""" (""ID"")) ENGINE=InnoDB AUTO_INCREMENT=105774 DEFAULT CHARSET=utf8mb4 COLLATE=utf8mb4_0900_ai_ci;"))</f>
        <v>"TP_ASSINANTE" varchar(255) DEFAULT NULL,</v>
      </c>
      <c r="AB1871" s="190" t="str">
        <f t="shared" si="210"/>
        <v>`reg_d500`.`TP_ASSINANTE`,</v>
      </c>
    </row>
    <row r="1872" spans="10:28" ht="14.5" hidden="1" customHeight="1" x14ac:dyDescent="0.3">
      <c r="J1872" s="187" t="str">
        <f t="shared" si="208"/>
        <v>D500</v>
      </c>
      <c r="K1872" s="196"/>
      <c r="L1872" s="285"/>
      <c r="M1872" s="182" t="s">
        <v>2061</v>
      </c>
      <c r="N1872" s="196"/>
      <c r="O1872" s="196"/>
      <c r="P1872" s="196"/>
      <c r="Q1872" s="192" t="str">
        <f t="shared" si="209"/>
        <v/>
      </c>
      <c r="S1872" s="191" t="str">
        <f t="shared" si="212"/>
        <v/>
      </c>
      <c r="T1872" s="192" t="str">
        <f t="shared" si="213"/>
        <v/>
      </c>
      <c r="U1872" s="192" t="str">
        <f t="shared" si="211"/>
        <v/>
      </c>
      <c r="V1872" s="192" t="str">
        <f t="shared" si="214"/>
        <v/>
      </c>
      <c r="W1872" s="191" t="str">
        <f>IF(Q1872="Campo","@Campos(posicao = "&amp;K1872&amp;", tipo = '"&amp;R1872&amp;"')@Column(name = """&amp;L1872&amp;""")"&amp;IF(R1872="D","@Temporal(TemporalType.DATE)","")&amp;"private "&amp;VLOOKUP(TEXT(R1872,"@"),Apoio!A:B,2,0)&amp;" "&amp;SUBSTITUTE(LOWER(LEFT(L1872,1))&amp;RIGHT(PROPER(L1872),LEN(L1872)-1),"_","")&amp;";",IF(ISNUMBER(Q1872),IF(R1872="R","@Entity@Table(name = ""reg_"&amp;LOWER(J1872)&amp;""")@XmlRootElement","")&amp;VLOOKUP(J1872,Blocos!D:I,6,0)&amp;Apoio!$E$1&amp;Y1872,""))</f>
        <v/>
      </c>
      <c r="X1872" s="190" t="str">
        <f>IF(ISNUMBER(Q1872),COUNTIF(Blocos!G:G,J1872),"")</f>
        <v/>
      </c>
      <c r="Y1872" s="190" t="str">
        <f>IF(OR(X1872=0,X1872=""),"",VLOOKUP(SUMIFS(Blocos!A:A,Blocos!H:H,'EFD REGISTROS e Campos (2)'!X1872,Blocos!G:G,'EFD REGISTROS e Campos (2)'!J1872),Blocos!A:L,12,0))</f>
        <v/>
      </c>
      <c r="Z1872" s="190" t="str">
        <f>IF(ISNUMBER(Q1873),VLOOKUP(J1872,Blocos!D:G,4,0),"")</f>
        <v/>
      </c>
      <c r="AA1872" s="190" t="str">
        <f>IF(ISNUMBER(Q1872),CONCATENATE("CREATE TABLE ""reg_",LOWER(J1872),""" (""ID"" bigint NOT NULL AUTO_INCREMENT,  ""HASHFILE"" varchar(255) DEFAULT NULL, ""ID_PAI"" bigint NOT NULL,"),IF(Q1872="Campo",CONCATENATE("""",L1872,""" ",VLOOKUP(R1872,Apoio!A:C,3,0)),""))&amp;IF(Z1872="","",CONCATENATE("PRIMARY KEY (""ID""), KEY ""FK_reg_",LOWER(Z1872),"_ID_PAI"" (""ID_PAI""), CONSTRAINT ""FK_reg_",LOWER(Z1872),"_ID_PAI"" FOREIGN KEY (""ID_PAI"") REFERENCES ""reg_",LOWER(Z1872),""" (""ID"")) ENGINE=InnoDB AUTO_INCREMENT=105774 DEFAULT CHARSET=utf8mb4 COLLATE=utf8mb4_0900_ai_ci;"))</f>
        <v/>
      </c>
      <c r="AB1872" s="190" t="str">
        <f t="shared" si="210"/>
        <v/>
      </c>
    </row>
    <row r="1873" spans="1:28" ht="14.5" hidden="1" customHeight="1" x14ac:dyDescent="0.3">
      <c r="J1873" s="187" t="str">
        <f t="shared" si="208"/>
        <v>D500</v>
      </c>
      <c r="K1873" s="196"/>
      <c r="L1873" s="285"/>
      <c r="M1873" s="182" t="s">
        <v>2062</v>
      </c>
      <c r="N1873" s="196"/>
      <c r="O1873" s="196"/>
      <c r="P1873" s="196"/>
      <c r="Q1873" s="192" t="str">
        <f t="shared" si="209"/>
        <v/>
      </c>
      <c r="S1873" s="191" t="str">
        <f t="shared" si="212"/>
        <v/>
      </c>
      <c r="T1873" s="192" t="str">
        <f t="shared" si="213"/>
        <v/>
      </c>
      <c r="U1873" s="192" t="str">
        <f t="shared" si="211"/>
        <v/>
      </c>
      <c r="V1873" s="192" t="str">
        <f t="shared" si="214"/>
        <v/>
      </c>
      <c r="W1873" s="191" t="str">
        <f>IF(Q1873="Campo","@Campos(posicao = "&amp;K1873&amp;", tipo = '"&amp;R1873&amp;"')@Column(name = """&amp;L1873&amp;""")"&amp;IF(R1873="D","@Temporal(TemporalType.DATE)","")&amp;"private "&amp;VLOOKUP(TEXT(R1873,"@"),Apoio!A:B,2,0)&amp;" "&amp;SUBSTITUTE(LOWER(LEFT(L1873,1))&amp;RIGHT(PROPER(L1873),LEN(L1873)-1),"_","")&amp;";",IF(ISNUMBER(Q1873),IF(R1873="R","@Entity@Table(name = ""reg_"&amp;LOWER(J1873)&amp;""")@XmlRootElement","")&amp;VLOOKUP(J1873,Blocos!D:I,6,0)&amp;Apoio!$E$1&amp;Y1873,""))</f>
        <v/>
      </c>
      <c r="X1873" s="190" t="str">
        <f>IF(ISNUMBER(Q1873),COUNTIF(Blocos!G:G,J1873),"")</f>
        <v/>
      </c>
      <c r="Y1873" s="190" t="str">
        <f>IF(OR(X1873=0,X1873=""),"",VLOOKUP(SUMIFS(Blocos!A:A,Blocos!H:H,'EFD REGISTROS e Campos (2)'!X1873,Blocos!G:G,'EFD REGISTROS e Campos (2)'!J1873),Blocos!A:L,12,0))</f>
        <v/>
      </c>
      <c r="Z1873" s="190" t="str">
        <f>IF(ISNUMBER(Q1874),VLOOKUP(J1873,Blocos!D:G,4,0),"")</f>
        <v/>
      </c>
      <c r="AA1873" s="190" t="str">
        <f>IF(ISNUMBER(Q1873),CONCATENATE("CREATE TABLE ""reg_",LOWER(J1873),""" (""ID"" bigint NOT NULL AUTO_INCREMENT,  ""HASHFILE"" varchar(255) DEFAULT NULL, ""ID_PAI"" bigint NOT NULL,"),IF(Q1873="Campo",CONCATENATE("""",L1873,""" ",VLOOKUP(R1873,Apoio!A:C,3,0)),""))&amp;IF(Z1873="","",CONCATENATE("PRIMARY KEY (""ID""), KEY ""FK_reg_",LOWER(Z1873),"_ID_PAI"" (""ID_PAI""), CONSTRAINT ""FK_reg_",LOWER(Z1873),"_ID_PAI"" FOREIGN KEY (""ID_PAI"") REFERENCES ""reg_",LOWER(Z1873),""" (""ID"")) ENGINE=InnoDB AUTO_INCREMENT=105774 DEFAULT CHARSET=utf8mb4 COLLATE=utf8mb4_0900_ai_ci;"))</f>
        <v/>
      </c>
      <c r="AB1873" s="190" t="str">
        <f t="shared" si="210"/>
        <v/>
      </c>
    </row>
    <row r="1874" spans="1:28" ht="14.5" hidden="1" customHeight="1" x14ac:dyDescent="0.3">
      <c r="J1874" s="187" t="str">
        <f t="shared" si="208"/>
        <v>D500</v>
      </c>
      <c r="K1874" s="196"/>
      <c r="L1874" s="285"/>
      <c r="M1874" s="182" t="s">
        <v>2063</v>
      </c>
      <c r="N1874" s="196"/>
      <c r="O1874" s="196"/>
      <c r="P1874" s="196"/>
      <c r="Q1874" s="192" t="str">
        <f t="shared" si="209"/>
        <v/>
      </c>
      <c r="S1874" s="191" t="str">
        <f t="shared" si="212"/>
        <v/>
      </c>
      <c r="T1874" s="192" t="str">
        <f t="shared" si="213"/>
        <v/>
      </c>
      <c r="U1874" s="192" t="str">
        <f t="shared" si="211"/>
        <v/>
      </c>
      <c r="V1874" s="192" t="str">
        <f t="shared" si="214"/>
        <v/>
      </c>
      <c r="W1874" s="191" t="str">
        <f>IF(Q1874="Campo","@Campos(posicao = "&amp;K1874&amp;", tipo = '"&amp;R1874&amp;"')@Column(name = """&amp;L1874&amp;""")"&amp;IF(R1874="D","@Temporal(TemporalType.DATE)","")&amp;"private "&amp;VLOOKUP(TEXT(R1874,"@"),Apoio!A:B,2,0)&amp;" "&amp;SUBSTITUTE(LOWER(LEFT(L1874,1))&amp;RIGHT(PROPER(L1874),LEN(L1874)-1),"_","")&amp;";",IF(ISNUMBER(Q1874),IF(R1874="R","@Entity@Table(name = ""reg_"&amp;LOWER(J1874)&amp;""")@XmlRootElement","")&amp;VLOOKUP(J1874,Blocos!D:I,6,0)&amp;Apoio!$E$1&amp;Y1874,""))</f>
        <v/>
      </c>
      <c r="X1874" s="190" t="str">
        <f>IF(ISNUMBER(Q1874),COUNTIF(Blocos!G:G,J1874),"")</f>
        <v/>
      </c>
      <c r="Y1874" s="190" t="str">
        <f>IF(OR(X1874=0,X1874=""),"",VLOOKUP(SUMIFS(Blocos!A:A,Blocos!H:H,'EFD REGISTROS e Campos (2)'!X1874,Blocos!G:G,'EFD REGISTROS e Campos (2)'!J1874),Blocos!A:L,12,0))</f>
        <v/>
      </c>
      <c r="Z1874" s="190" t="str">
        <f>IF(ISNUMBER(Q1875),VLOOKUP(J1874,Blocos!D:G,4,0),"")</f>
        <v/>
      </c>
      <c r="AA1874" s="190" t="str">
        <f>IF(ISNUMBER(Q1874),CONCATENATE("CREATE TABLE ""reg_",LOWER(J1874),""" (""ID"" bigint NOT NULL AUTO_INCREMENT,  ""HASHFILE"" varchar(255) DEFAULT NULL, ""ID_PAI"" bigint NOT NULL,"),IF(Q1874="Campo",CONCATENATE("""",L1874,""" ",VLOOKUP(R1874,Apoio!A:C,3,0)),""))&amp;IF(Z1874="","",CONCATENATE("PRIMARY KEY (""ID""), KEY ""FK_reg_",LOWER(Z1874),"_ID_PAI"" (""ID_PAI""), CONSTRAINT ""FK_reg_",LOWER(Z1874),"_ID_PAI"" FOREIGN KEY (""ID_PAI"") REFERENCES ""reg_",LOWER(Z1874),""" (""ID"")) ENGINE=InnoDB AUTO_INCREMENT=105774 DEFAULT CHARSET=utf8mb4 COLLATE=utf8mb4_0900_ai_ci;"))</f>
        <v/>
      </c>
      <c r="AB1874" s="190" t="str">
        <f t="shared" si="210"/>
        <v/>
      </c>
    </row>
    <row r="1875" spans="1:28" ht="14.5" hidden="1" customHeight="1" x14ac:dyDescent="0.3">
      <c r="J1875" s="187" t="str">
        <f t="shared" si="208"/>
        <v>D500</v>
      </c>
      <c r="K1875" s="196"/>
      <c r="L1875" s="285"/>
      <c r="M1875" s="182" t="s">
        <v>2064</v>
      </c>
      <c r="N1875" s="196"/>
      <c r="O1875" s="196"/>
      <c r="P1875" s="196"/>
      <c r="Q1875" s="192" t="str">
        <f t="shared" si="209"/>
        <v/>
      </c>
      <c r="S1875" s="191" t="str">
        <f t="shared" si="212"/>
        <v/>
      </c>
      <c r="T1875" s="192" t="str">
        <f t="shared" si="213"/>
        <v/>
      </c>
      <c r="U1875" s="192" t="str">
        <f t="shared" si="211"/>
        <v/>
      </c>
      <c r="V1875" s="192" t="str">
        <f t="shared" si="214"/>
        <v/>
      </c>
      <c r="W1875" s="191" t="str">
        <f>IF(Q1875="Campo","@Campos(posicao = "&amp;K1875&amp;", tipo = '"&amp;R1875&amp;"')@Column(name = """&amp;L1875&amp;""")"&amp;IF(R1875="D","@Temporal(TemporalType.DATE)","")&amp;"private "&amp;VLOOKUP(TEXT(R1875,"@"),Apoio!A:B,2,0)&amp;" "&amp;SUBSTITUTE(LOWER(LEFT(L1875,1))&amp;RIGHT(PROPER(L1875),LEN(L1875)-1),"_","")&amp;";",IF(ISNUMBER(Q1875),IF(R1875="R","@Entity@Table(name = ""reg_"&amp;LOWER(J1875)&amp;""")@XmlRootElement","")&amp;VLOOKUP(J1875,Blocos!D:I,6,0)&amp;Apoio!$E$1&amp;Y1875,""))</f>
        <v/>
      </c>
      <c r="X1875" s="190" t="str">
        <f>IF(ISNUMBER(Q1875),COUNTIF(Blocos!G:G,J1875),"")</f>
        <v/>
      </c>
      <c r="Y1875" s="190" t="str">
        <f>IF(OR(X1875=0,X1875=""),"",VLOOKUP(SUMIFS(Blocos!A:A,Blocos!H:H,'EFD REGISTROS e Campos (2)'!X1875,Blocos!G:G,'EFD REGISTROS e Campos (2)'!J1875),Blocos!A:L,12,0))</f>
        <v/>
      </c>
      <c r="Z1875" s="190" t="str">
        <f>IF(ISNUMBER(Q1876),VLOOKUP(J1875,Blocos!D:G,4,0),"")</f>
        <v/>
      </c>
      <c r="AA1875" s="190" t="str">
        <f>IF(ISNUMBER(Q1875),CONCATENATE("CREATE TABLE ""reg_",LOWER(J1875),""" (""ID"" bigint NOT NULL AUTO_INCREMENT,  ""HASHFILE"" varchar(255) DEFAULT NULL, ""ID_PAI"" bigint NOT NULL,"),IF(Q1875="Campo",CONCATENATE("""",L1875,""" ",VLOOKUP(R1875,Apoio!A:C,3,0)),""))&amp;IF(Z1875="","",CONCATENATE("PRIMARY KEY (""ID""), KEY ""FK_reg_",LOWER(Z1875),"_ID_PAI"" (""ID_PAI""), CONSTRAINT ""FK_reg_",LOWER(Z1875),"_ID_PAI"" FOREIGN KEY (""ID_PAI"") REFERENCES ""reg_",LOWER(Z1875),""" (""ID"")) ENGINE=InnoDB AUTO_INCREMENT=105774 DEFAULT CHARSET=utf8mb4 COLLATE=utf8mb4_0900_ai_ci;"))</f>
        <v/>
      </c>
      <c r="AB1875" s="190" t="str">
        <f t="shared" si="210"/>
        <v/>
      </c>
    </row>
    <row r="1876" spans="1:28" ht="14.5" hidden="1" customHeight="1" x14ac:dyDescent="0.3">
      <c r="J1876" s="187" t="str">
        <f t="shared" si="208"/>
        <v>D500</v>
      </c>
      <c r="K1876" s="196"/>
      <c r="L1876" s="285"/>
      <c r="M1876" s="182" t="s">
        <v>2065</v>
      </c>
      <c r="N1876" s="196"/>
      <c r="O1876" s="196"/>
      <c r="P1876" s="196"/>
      <c r="Q1876" s="192" t="str">
        <f t="shared" si="209"/>
        <v/>
      </c>
      <c r="S1876" s="191" t="str">
        <f t="shared" si="212"/>
        <v/>
      </c>
      <c r="T1876" s="192" t="str">
        <f t="shared" si="213"/>
        <v/>
      </c>
      <c r="U1876" s="192" t="str">
        <f t="shared" si="211"/>
        <v/>
      </c>
      <c r="V1876" s="192" t="str">
        <f t="shared" si="214"/>
        <v/>
      </c>
      <c r="W1876" s="191" t="str">
        <f>IF(Q1876="Campo","@Campos(posicao = "&amp;K1876&amp;", tipo = '"&amp;R1876&amp;"')@Column(name = """&amp;L1876&amp;""")"&amp;IF(R1876="D","@Temporal(TemporalType.DATE)","")&amp;"private "&amp;VLOOKUP(TEXT(R1876,"@"),Apoio!A:B,2,0)&amp;" "&amp;SUBSTITUTE(LOWER(LEFT(L1876,1))&amp;RIGHT(PROPER(L1876),LEN(L1876)-1),"_","")&amp;";",IF(ISNUMBER(Q1876),IF(R1876="R","@Entity@Table(name = ""reg_"&amp;LOWER(J1876)&amp;""")@XmlRootElement","")&amp;VLOOKUP(J1876,Blocos!D:I,6,0)&amp;Apoio!$E$1&amp;Y1876,""))</f>
        <v/>
      </c>
      <c r="X1876" s="190" t="str">
        <f>IF(ISNUMBER(Q1876),COUNTIF(Blocos!G:G,J1876),"")</f>
        <v/>
      </c>
      <c r="Y1876" s="190" t="str">
        <f>IF(OR(X1876=0,X1876=""),"",VLOOKUP(SUMIFS(Blocos!A:A,Blocos!H:H,'EFD REGISTROS e Campos (2)'!X1876,Blocos!G:G,'EFD REGISTROS e Campos (2)'!J1876),Blocos!A:L,12,0))</f>
        <v/>
      </c>
      <c r="Z1876" s="190" t="str">
        <f>IF(ISNUMBER(Q1877),VLOOKUP(J1876,Blocos!D:G,4,0),"")</f>
        <v/>
      </c>
      <c r="AA1876" s="190" t="str">
        <f>IF(ISNUMBER(Q1876),CONCATENATE("CREATE TABLE ""reg_",LOWER(J1876),""" (""ID"" bigint NOT NULL AUTO_INCREMENT,  ""HASHFILE"" varchar(255) DEFAULT NULL, ""ID_PAI"" bigint NOT NULL,"),IF(Q1876="Campo",CONCATENATE("""",L1876,""" ",VLOOKUP(R1876,Apoio!A:C,3,0)),""))&amp;IF(Z1876="","",CONCATENATE("PRIMARY KEY (""ID""), KEY ""FK_reg_",LOWER(Z1876),"_ID_PAI"" (""ID_PAI""), CONSTRAINT ""FK_reg_",LOWER(Z1876),"_ID_PAI"" FOREIGN KEY (""ID_PAI"") REFERENCES ""reg_",LOWER(Z1876),""" (""ID"")) ENGINE=InnoDB AUTO_INCREMENT=105774 DEFAULT CHARSET=utf8mb4 COLLATE=utf8mb4_0900_ai_ci;"))</f>
        <v/>
      </c>
      <c r="AB1876" s="190" t="str">
        <f t="shared" si="210"/>
        <v/>
      </c>
    </row>
    <row r="1877" spans="1:28" ht="14.5" hidden="1" customHeight="1" x14ac:dyDescent="0.3">
      <c r="J1877" s="187" t="str">
        <f t="shared" si="208"/>
        <v>D500</v>
      </c>
      <c r="K1877" s="196"/>
      <c r="L1877" s="285"/>
      <c r="M1877" s="182" t="s">
        <v>2066</v>
      </c>
      <c r="N1877" s="196"/>
      <c r="O1877" s="196"/>
      <c r="P1877" s="196"/>
      <c r="Q1877" s="192" t="str">
        <f t="shared" si="209"/>
        <v/>
      </c>
      <c r="S1877" s="191" t="str">
        <f t="shared" si="212"/>
        <v/>
      </c>
      <c r="T1877" s="192" t="str">
        <f t="shared" si="213"/>
        <v/>
      </c>
      <c r="U1877" s="192" t="str">
        <f t="shared" si="211"/>
        <v/>
      </c>
      <c r="V1877" s="192" t="str">
        <f t="shared" si="214"/>
        <v/>
      </c>
      <c r="W1877" s="191" t="str">
        <f>IF(Q1877="Campo","@Campos(posicao = "&amp;K1877&amp;", tipo = '"&amp;R1877&amp;"')@Column(name = """&amp;L1877&amp;""")"&amp;IF(R1877="D","@Temporal(TemporalType.DATE)","")&amp;"private "&amp;VLOOKUP(TEXT(R1877,"@"),Apoio!A:B,2,0)&amp;" "&amp;SUBSTITUTE(LOWER(LEFT(L1877,1))&amp;RIGHT(PROPER(L1877),LEN(L1877)-1),"_","")&amp;";",IF(ISNUMBER(Q1877),IF(R1877="R","@Entity@Table(name = ""reg_"&amp;LOWER(J1877)&amp;""")@XmlRootElement","")&amp;VLOOKUP(J1877,Blocos!D:I,6,0)&amp;Apoio!$E$1&amp;Y1877,""))</f>
        <v/>
      </c>
      <c r="X1877" s="190" t="str">
        <f>IF(ISNUMBER(Q1877),COUNTIF(Blocos!G:G,J1877),"")</f>
        <v/>
      </c>
      <c r="Y1877" s="190" t="str">
        <f>IF(OR(X1877=0,X1877=""),"",VLOOKUP(SUMIFS(Blocos!A:A,Blocos!H:H,'EFD REGISTROS e Campos (2)'!X1877,Blocos!G:G,'EFD REGISTROS e Campos (2)'!J1877),Blocos!A:L,12,0))</f>
        <v/>
      </c>
      <c r="Z1877" s="190" t="str">
        <f>IF(ISNUMBER(Q1878),VLOOKUP(J1877,Blocos!D:G,4,0),"")</f>
        <v>D001</v>
      </c>
      <c r="AA1877" s="190" t="str">
        <f>IF(ISNUMBER(Q1877),CONCATENATE("CREATE TABLE ""reg_",LOWER(J1877),""" (""ID"" bigint NOT NULL AUTO_INCREMENT,  ""HASHFILE"" varchar(255) DEFAULT NULL, ""ID_PAI"" bigint NOT NULL,"),IF(Q1877="Campo",CONCATENATE("""",L1877,""" ",VLOOKUP(R1877,Apoio!A:C,3,0)),""))&amp;IF(Z1877="","",CONCATENATE("PRIMARY KEY (""ID""), KEY ""FK_reg_",LOWER(Z1877),"_ID_PAI"" (""ID_PAI""), CONSTRAINT ""FK_reg_",LOWER(Z1877),"_ID_PAI"" FOREIGN KEY (""ID_PAI"") REFERENCES ""reg_",LOWER(Z1877),""" (""ID"")) ENGINE=InnoDB AUTO_INCREMENT=105774 DEFAULT CHARSET=utf8mb4 COLLATE=utf8mb4_0900_ai_ci;"))</f>
        <v>PRIMARY KEY ("ID"), KEY "FK_reg_d001_ID_PAI" ("ID_PAI"), CONSTRAINT "FK_reg_d001_ID_PAI" FOREIGN KEY ("ID_PAI") REFERENCES "reg_d001" ("ID")) ENGINE=InnoDB AUTO_INCREMENT=105774 DEFAULT CHARSET=utf8mb4 COLLATE=utf8mb4_0900_ai_ci;</v>
      </c>
      <c r="AB1877" s="190" t="str">
        <f t="shared" si="210"/>
        <v>FROM `efdicms`.`reg_d500`;"</v>
      </c>
    </row>
    <row r="1878" spans="1:28" ht="14.5" hidden="1" customHeight="1" collapsed="1" x14ac:dyDescent="0.3">
      <c r="A1878" s="180" t="s">
        <v>1497</v>
      </c>
      <c r="E1878" s="180" t="s">
        <v>2067</v>
      </c>
      <c r="I1878" s="180" t="s">
        <v>144</v>
      </c>
      <c r="J1878" s="187" t="str">
        <f t="shared" si="208"/>
        <v>D510</v>
      </c>
      <c r="K1878" s="195" t="s">
        <v>2068</v>
      </c>
      <c r="Q1878" s="192">
        <f t="shared" si="209"/>
        <v>3</v>
      </c>
      <c r="S1878" s="191" t="str">
        <f t="shared" si="212"/>
        <v>&lt;/registro&gt;
&lt;registro codigo="D510" perfil="A" nivel="3"&gt;</v>
      </c>
      <c r="T1878" s="192" t="str">
        <f t="shared" si="213"/>
        <v/>
      </c>
      <c r="U1878" s="192" t="str">
        <f t="shared" si="211"/>
        <v>&lt;/registro&gt;
&lt;registro codigo="D510" perfil="A" nivel="3"&gt;</v>
      </c>
      <c r="V1878" s="192" t="str">
        <f t="shared" si="214"/>
        <v/>
      </c>
      <c r="W1878" s="191" t="str">
        <f>IF(Q1878="Campo","@Campos(posicao = "&amp;K1878&amp;", tipo = '"&amp;R1878&amp;"')@Column(name = """&amp;L1878&amp;""")"&amp;IF(R1878="D","@Temporal(TemporalType.DATE)","")&amp;"private "&amp;VLOOKUP(TEXT(R1878,"@"),Apoio!A:B,2,0)&amp;" "&amp;SUBSTITUTE(LOWER(LEFT(L1878,1))&amp;RIGHT(PROPER(L1878),LEN(L1878)-1),"_","")&amp;";",IF(ISNUMBER(Q1878),IF(R1878="R","@Entity@Table(name = ""reg_"&amp;LOWER(J1878)&amp;""")@XmlRootElement","")&amp;VLOOKUP(J1878,Blocos!D:I,6,0)&amp;Apoio!$E$1&amp;Y1878,""))</f>
        <v>@Registros(nivel = 3) public class RegD510 implements Serializable { private static final long serialVersionUID = 1L; @Id @GeneratedValue(strategy = GenerationType.IDENTITY) @Basic(optional = false) @Column(name = "ID" ) private Long id;@ManyToOne(fetch = FetchType.LAZY) @JoinColumn(name = "ID_PAI", nullable = false) private RegD500 idPai; public RegD500 getIdPai() {return idPai;}public void setIdPai(Object idPai) {this.idPai = (RegD500) idPai;}public RegD510() { } public RegD510(Long id) { this.id = id; } public RegD510(Long id, RegD500 idPai, long linha, String hash) { this.id = id; this.idPai = idPai; this.linha = linha; this.hash = hash; }public Long getId() { return id; } public void setId(Long id) { this.id = id; }@Basic(optional = false)@Column(name = "LINHA")private long linha;@Basic(optional = false)@Column(name = "HASH")private String hash;</v>
      </c>
      <c r="X1878" s="190">
        <f>IF(ISNUMBER(Q1878),COUNTIF(Blocos!G:G,J1878),"")</f>
        <v>0</v>
      </c>
      <c r="Y1878" s="190" t="str">
        <f>IF(OR(X1878=0,X1878=""),"",VLOOKUP(SUMIFS(Blocos!A:A,Blocos!H:H,'EFD REGISTROS e Campos (2)'!X1878,Blocos!G:G,'EFD REGISTROS e Campos (2)'!J1878),Blocos!A:L,12,0))</f>
        <v/>
      </c>
      <c r="Z1878" s="190" t="str">
        <f>IF(ISNUMBER(Q1879),VLOOKUP(J1878,Blocos!D:G,4,0),"")</f>
        <v/>
      </c>
      <c r="AA1878" s="190" t="str">
        <f>IF(ISNUMBER(Q1878),CONCATENATE("CREATE TABLE ""reg_",LOWER(J1878),""" (""ID"" bigint NOT NULL AUTO_INCREMENT,  ""HASHFILE"" varchar(255) DEFAULT NULL, ""ID_PAI"" bigint NOT NULL,"),IF(Q1878="Campo",CONCATENATE("""",L1878,""" ",VLOOKUP(R1878,Apoio!A:C,3,0)),""))&amp;IF(Z1878="","",CONCATENATE("PRIMARY KEY (""ID""), KEY ""FK_reg_",LOWER(Z1878),"_ID_PAI"" (""ID_PAI""), CONSTRAINT ""FK_reg_",LOWER(Z1878),"_ID_PAI"" FOREIGN KEY (""ID_PAI"") REFERENCES ""reg_",LOWER(Z1878),""" (""ID"")) ENGINE=InnoDB AUTO_INCREMENT=105774 DEFAULT CHARSET=utf8mb4 COLLATE=utf8mb4_0900_ai_ci;"))</f>
        <v>CREATE TABLE "reg_d510" ("ID" bigint NOT NULL AUTO_INCREMENT,  "HASHFILE" varchar(255) DEFAULT NULL, "ID_PAI" bigint NOT NULL,</v>
      </c>
      <c r="AB1878" s="190" t="str">
        <f t="shared" si="210"/>
        <v/>
      </c>
    </row>
    <row r="1879" spans="1:28" ht="14.5" hidden="1" customHeight="1" x14ac:dyDescent="0.3">
      <c r="J1879" s="187" t="str">
        <f t="shared" si="208"/>
        <v>D510</v>
      </c>
      <c r="K1879" s="181">
        <v>1</v>
      </c>
      <c r="L1879" s="289" t="s">
        <v>25</v>
      </c>
      <c r="M1879" s="182" t="s">
        <v>2069</v>
      </c>
      <c r="N1879" s="181" t="s">
        <v>27</v>
      </c>
      <c r="O1879" s="181">
        <v>4</v>
      </c>
      <c r="P1879" s="181" t="s">
        <v>28</v>
      </c>
      <c r="Q1879" s="192" t="str">
        <f t="shared" si="209"/>
        <v>Campo</v>
      </c>
      <c r="R1879" s="192" t="s">
        <v>27</v>
      </c>
      <c r="S1879" s="191" t="str">
        <f t="shared" si="212"/>
        <v/>
      </c>
      <c r="T1879" s="192" t="str">
        <f t="shared" si="213"/>
        <v>&lt;campo posicao="1"&gt;
&lt;coluna&gt;REG&lt;/coluna&gt;
&lt;descricao&gt;Texto fixo contendo "D510"&lt;/descricao&gt;
&lt;tipo&gt;C&lt;/tipo&gt;
&lt;/campo&gt;</v>
      </c>
      <c r="U1879" s="192" t="str">
        <f t="shared" si="211"/>
        <v>&lt;campo posicao="1"&gt;
&lt;coluna&gt;REG&lt;/coluna&gt;
&lt;descricao&gt;Texto fixo contendo "D510"&lt;/descricao&gt;
&lt;tipo&gt;C&lt;/tipo&gt;
&lt;/campo&gt;</v>
      </c>
      <c r="V1879" s="192" t="str">
        <f t="shared" si="214"/>
        <v>{"Column2", "REG"},</v>
      </c>
      <c r="W1879" s="191" t="str">
        <f>IF(Q1879="Campo","@Campos(posicao = "&amp;K1879&amp;", tipo = '"&amp;R1879&amp;"')@Column(name = """&amp;L1879&amp;""")"&amp;IF(R1879="D","@Temporal(TemporalType.DATE)","")&amp;"private "&amp;VLOOKUP(TEXT(R1879,"@"),Apoio!A:B,2,0)&amp;" "&amp;SUBSTITUTE(LOWER(LEFT(L1879,1))&amp;RIGHT(PROPER(L1879),LEN(L1879)-1),"_","")&amp;";",IF(ISNUMBER(Q1879),IF(R1879="R","@Entity@Table(name = ""reg_"&amp;LOWER(J1879)&amp;""")@XmlRootElement","")&amp;VLOOKUP(J1879,Blocos!D:I,6,0)&amp;Apoio!$E$1&amp;Y1879,""))</f>
        <v>@Campos(posicao = 1, tipo = 'C')@Column(name = "REG")private String reg;</v>
      </c>
      <c r="X1879" s="190" t="str">
        <f>IF(ISNUMBER(Q1879),COUNTIF(Blocos!G:G,J1879),"")</f>
        <v/>
      </c>
      <c r="Y1879" s="190" t="str">
        <f>IF(OR(X1879=0,X1879=""),"",VLOOKUP(SUMIFS(Blocos!A:A,Blocos!H:H,'EFD REGISTROS e Campos (2)'!X1879,Blocos!G:G,'EFD REGISTROS e Campos (2)'!J1879),Blocos!A:L,12,0))</f>
        <v/>
      </c>
      <c r="Z1879" s="190" t="str">
        <f>IF(ISNUMBER(Q1880),VLOOKUP(J1879,Blocos!D:G,4,0),"")</f>
        <v/>
      </c>
      <c r="AA1879" s="190" t="str">
        <f>IF(ISNUMBER(Q1879),CONCATENATE("CREATE TABLE ""reg_",LOWER(J1879),""" (""ID"" bigint NOT NULL AUTO_INCREMENT,  ""HASHFILE"" varchar(255) DEFAULT NULL, ""ID_PAI"" bigint NOT NULL,"),IF(Q1879="Campo",CONCATENATE("""",L1879,""" ",VLOOKUP(R1879,Apoio!A:C,3,0)),""))&amp;IF(Z1879="","",CONCATENATE("PRIMARY KEY (""ID""), KEY ""FK_reg_",LOWER(Z1879),"_ID_PAI"" (""ID_PAI""), CONSTRAINT ""FK_reg_",LOWER(Z1879),"_ID_PAI"" FOREIGN KEY (""ID_PAI"") REFERENCES ""reg_",LOWER(Z1879),""" (""ID"")) ENGINE=InnoDB AUTO_INCREMENT=105774 DEFAULT CHARSET=utf8mb4 COLLATE=utf8mb4_0900_ai_ci;"))</f>
        <v>"REG" varchar(255) DEFAULT NULL,</v>
      </c>
      <c r="AB1879" s="190" t="str">
        <f t="shared" si="210"/>
        <v>USE `efdicms`;SELECT `reg_d510`.`REG`,</v>
      </c>
    </row>
    <row r="1880" spans="1:28" ht="14.5" hidden="1" customHeight="1" x14ac:dyDescent="0.3">
      <c r="J1880" s="187" t="str">
        <f t="shared" si="208"/>
        <v>D510</v>
      </c>
      <c r="K1880" s="181">
        <v>2</v>
      </c>
      <c r="L1880" s="289" t="s">
        <v>799</v>
      </c>
      <c r="M1880" s="182" t="s">
        <v>800</v>
      </c>
      <c r="N1880" s="181" t="s">
        <v>32</v>
      </c>
      <c r="O1880" s="181">
        <v>3</v>
      </c>
      <c r="P1880" s="181" t="s">
        <v>28</v>
      </c>
      <c r="Q1880" s="192" t="str">
        <f t="shared" si="209"/>
        <v>Campo</v>
      </c>
      <c r="R1880" s="192" t="s">
        <v>3607</v>
      </c>
      <c r="S1880" s="191" t="str">
        <f t="shared" si="212"/>
        <v/>
      </c>
      <c r="T1880" s="192" t="str">
        <f t="shared" si="213"/>
        <v>&lt;campo posicao="2"&gt;
&lt;coluna&gt;NUM_ITEM&lt;/coluna&gt;
&lt;descricao&gt;Número sequencial do item no documento fiscal&lt;/descricao&gt;
&lt;tipo&gt;I&lt;/tipo&gt;
&lt;/campo&gt;</v>
      </c>
      <c r="U1880" s="192" t="str">
        <f t="shared" si="211"/>
        <v>&lt;campo posicao="2"&gt;
&lt;coluna&gt;NUM_ITEM&lt;/coluna&gt;
&lt;descricao&gt;Número sequencial do item no documento fiscal&lt;/descricao&gt;
&lt;tipo&gt;I&lt;/tipo&gt;
&lt;/campo&gt;</v>
      </c>
      <c r="V1880" s="192" t="str">
        <f t="shared" si="214"/>
        <v>{"Column3", "NUM_ITEM"},</v>
      </c>
      <c r="W1880" s="191" t="str">
        <f>IF(Q1880="Campo","@Campos(posicao = "&amp;K1880&amp;", tipo = '"&amp;R1880&amp;"')@Column(name = """&amp;L1880&amp;""")"&amp;IF(R1880="D","@Temporal(TemporalType.DATE)","")&amp;"private "&amp;VLOOKUP(TEXT(R1880,"@"),Apoio!A:B,2,0)&amp;" "&amp;SUBSTITUTE(LOWER(LEFT(L1880,1))&amp;RIGHT(PROPER(L1880),LEN(L1880)-1),"_","")&amp;";",IF(ISNUMBER(Q1880),IF(R1880="R","@Entity@Table(name = ""reg_"&amp;LOWER(J1880)&amp;""")@XmlRootElement","")&amp;VLOOKUP(J1880,Blocos!D:I,6,0)&amp;Apoio!$E$1&amp;Y1880,""))</f>
        <v>@Campos(posicao = 2, tipo = 'I')@Column(name = "NUM_ITEM")private int numItem;</v>
      </c>
      <c r="X1880" s="190" t="str">
        <f>IF(ISNUMBER(Q1880),COUNTIF(Blocos!G:G,J1880),"")</f>
        <v/>
      </c>
      <c r="Y1880" s="190" t="str">
        <f>IF(OR(X1880=0,X1880=""),"",VLOOKUP(SUMIFS(Blocos!A:A,Blocos!H:H,'EFD REGISTROS e Campos (2)'!X1880,Blocos!G:G,'EFD REGISTROS e Campos (2)'!J1880),Blocos!A:L,12,0))</f>
        <v/>
      </c>
      <c r="Z1880" s="190" t="str">
        <f>IF(ISNUMBER(Q1881),VLOOKUP(J1880,Blocos!D:G,4,0),"")</f>
        <v/>
      </c>
      <c r="AA1880" s="190" t="str">
        <f>IF(ISNUMBER(Q1880),CONCATENATE("CREATE TABLE ""reg_",LOWER(J1880),""" (""ID"" bigint NOT NULL AUTO_INCREMENT,  ""HASHFILE"" varchar(255) DEFAULT NULL, ""ID_PAI"" bigint NOT NULL,"),IF(Q1880="Campo",CONCATENATE("""",L1880,""" ",VLOOKUP(R1880,Apoio!A:C,3,0)),""))&amp;IF(Z1880="","",CONCATENATE("PRIMARY KEY (""ID""), KEY ""FK_reg_",LOWER(Z1880),"_ID_PAI"" (""ID_PAI""), CONSTRAINT ""FK_reg_",LOWER(Z1880),"_ID_PAI"" FOREIGN KEY (""ID_PAI"") REFERENCES ""reg_",LOWER(Z1880),""" (""ID"")) ENGINE=InnoDB AUTO_INCREMENT=105774 DEFAULT CHARSET=utf8mb4 COLLATE=utf8mb4_0900_ai_ci;"))</f>
        <v>"NUM_ITEM" int DEFAULT NULL,</v>
      </c>
      <c r="AB1880" s="190" t="str">
        <f t="shared" si="210"/>
        <v>`reg_d510`.`NUM_ITEM`,</v>
      </c>
    </row>
    <row r="1881" spans="1:28" ht="14.5" hidden="1" customHeight="1" x14ac:dyDescent="0.3">
      <c r="J1881" s="187" t="str">
        <f t="shared" si="208"/>
        <v>D510</v>
      </c>
      <c r="K1881" s="181">
        <v>3</v>
      </c>
      <c r="L1881" s="289" t="s">
        <v>163</v>
      </c>
      <c r="M1881" s="182" t="s">
        <v>801</v>
      </c>
      <c r="N1881" s="181" t="s">
        <v>27</v>
      </c>
      <c r="O1881" s="181">
        <v>60</v>
      </c>
      <c r="P1881" s="181" t="s">
        <v>28</v>
      </c>
      <c r="Q1881" s="192" t="str">
        <f t="shared" si="209"/>
        <v>Campo</v>
      </c>
      <c r="R1881" s="192" t="s">
        <v>27</v>
      </c>
      <c r="S1881" s="191" t="str">
        <f t="shared" si="212"/>
        <v/>
      </c>
      <c r="T1881" s="192" t="str">
        <f t="shared" si="213"/>
        <v>&lt;campo posicao="3"&gt;
&lt;coluna&gt;COD_ITEM&lt;/coluna&gt;
&lt;descricao&gt;Código do item (campo 02 do Registro 0200)&lt;/descricao&gt;
&lt;tipo&gt;C&lt;/tipo&gt;
&lt;/campo&gt;</v>
      </c>
      <c r="U1881" s="192" t="str">
        <f t="shared" si="211"/>
        <v>&lt;campo posicao="3"&gt;
&lt;coluna&gt;COD_ITEM&lt;/coluna&gt;
&lt;descricao&gt;Código do item (campo 02 do Registro 0200)&lt;/descricao&gt;
&lt;tipo&gt;C&lt;/tipo&gt;
&lt;/campo&gt;</v>
      </c>
      <c r="V1881" s="192" t="str">
        <f t="shared" si="214"/>
        <v>{"Column4", "COD_ITEM"},</v>
      </c>
      <c r="W1881" s="191" t="str">
        <f>IF(Q1881="Campo","@Campos(posicao = "&amp;K1881&amp;", tipo = '"&amp;R1881&amp;"')@Column(name = """&amp;L1881&amp;""")"&amp;IF(R1881="D","@Temporal(TemporalType.DATE)","")&amp;"private "&amp;VLOOKUP(TEXT(R1881,"@"),Apoio!A:B,2,0)&amp;" "&amp;SUBSTITUTE(LOWER(LEFT(L1881,1))&amp;RIGHT(PROPER(L1881),LEN(L1881)-1),"_","")&amp;";",IF(ISNUMBER(Q1881),IF(R1881="R","@Entity@Table(name = ""reg_"&amp;LOWER(J1881)&amp;""")@XmlRootElement","")&amp;VLOOKUP(J1881,Blocos!D:I,6,0)&amp;Apoio!$E$1&amp;Y1881,""))</f>
        <v>@Campos(posicao = 3, tipo = 'C')@Column(name = "COD_ITEM")private String codItem;</v>
      </c>
      <c r="X1881" s="190" t="str">
        <f>IF(ISNUMBER(Q1881),COUNTIF(Blocos!G:G,J1881),"")</f>
        <v/>
      </c>
      <c r="Y1881" s="190" t="str">
        <f>IF(OR(X1881=0,X1881=""),"",VLOOKUP(SUMIFS(Blocos!A:A,Blocos!H:H,'EFD REGISTROS e Campos (2)'!X1881,Blocos!G:G,'EFD REGISTROS e Campos (2)'!J1881),Blocos!A:L,12,0))</f>
        <v/>
      </c>
      <c r="Z1881" s="190" t="str">
        <f>IF(ISNUMBER(Q1882),VLOOKUP(J1881,Blocos!D:G,4,0),"")</f>
        <v/>
      </c>
      <c r="AA1881" s="190" t="str">
        <f>IF(ISNUMBER(Q1881),CONCATENATE("CREATE TABLE ""reg_",LOWER(J1881),""" (""ID"" bigint NOT NULL AUTO_INCREMENT,  ""HASHFILE"" varchar(255) DEFAULT NULL, ""ID_PAI"" bigint NOT NULL,"),IF(Q1881="Campo",CONCATENATE("""",L1881,""" ",VLOOKUP(R1881,Apoio!A:C,3,0)),""))&amp;IF(Z1881="","",CONCATENATE("PRIMARY KEY (""ID""), KEY ""FK_reg_",LOWER(Z1881),"_ID_PAI"" (""ID_PAI""), CONSTRAINT ""FK_reg_",LOWER(Z1881),"_ID_PAI"" FOREIGN KEY (""ID_PAI"") REFERENCES ""reg_",LOWER(Z1881),""" (""ID"")) ENGINE=InnoDB AUTO_INCREMENT=105774 DEFAULT CHARSET=utf8mb4 COLLATE=utf8mb4_0900_ai_ci;"))</f>
        <v>"COD_ITEM" varchar(255) DEFAULT NULL,</v>
      </c>
      <c r="AB1881" s="190" t="str">
        <f t="shared" si="210"/>
        <v>`reg_d510`.`COD_ITEM`,</v>
      </c>
    </row>
    <row r="1882" spans="1:28" ht="14.5" hidden="1" customHeight="1" x14ac:dyDescent="0.3">
      <c r="J1882" s="187" t="str">
        <f t="shared" si="208"/>
        <v>D510</v>
      </c>
      <c r="K1882" s="181">
        <v>4</v>
      </c>
      <c r="L1882" s="289" t="s">
        <v>1680</v>
      </c>
      <c r="M1882" s="182" t="s">
        <v>2070</v>
      </c>
      <c r="N1882" s="181" t="s">
        <v>27</v>
      </c>
      <c r="O1882" s="181" t="s">
        <v>235</v>
      </c>
      <c r="P1882" s="181" t="s">
        <v>28</v>
      </c>
      <c r="Q1882" s="192" t="str">
        <f t="shared" si="209"/>
        <v>Campo</v>
      </c>
      <c r="R1882" s="192" t="s">
        <v>27</v>
      </c>
      <c r="S1882" s="191" t="str">
        <f t="shared" si="212"/>
        <v/>
      </c>
      <c r="T1882" s="192" t="str">
        <f t="shared" si="213"/>
        <v>&lt;campo posicao="4"&gt;
&lt;coluna&gt;COD_CLASS&lt;/coluna&gt;
&lt;descricao&gt;Código de classificação do item do serviço de comunicação ou de telecomunicação, conforme a Tabela 4.4.1&lt;/descricao&gt;
&lt;tipo&gt;C&lt;/tipo&gt;
&lt;/campo&gt;</v>
      </c>
      <c r="U1882" s="192" t="str">
        <f t="shared" si="211"/>
        <v>&lt;campo posicao="4"&gt;
&lt;coluna&gt;COD_CLASS&lt;/coluna&gt;
&lt;descricao&gt;Código de classificação do item do serviço de comunicação ou de telecomunicação, conforme a Tabela 4.4.1&lt;/descricao&gt;
&lt;tipo&gt;C&lt;/tipo&gt;
&lt;/campo&gt;</v>
      </c>
      <c r="V1882" s="192" t="str">
        <f t="shared" si="214"/>
        <v>{"Column5", "COD_CLASS"},</v>
      </c>
      <c r="W1882" s="191" t="str">
        <f>IF(Q1882="Campo","@Campos(posicao = "&amp;K1882&amp;", tipo = '"&amp;R1882&amp;"')@Column(name = """&amp;L1882&amp;""")"&amp;IF(R1882="D","@Temporal(TemporalType.DATE)","")&amp;"private "&amp;VLOOKUP(TEXT(R1882,"@"),Apoio!A:B,2,0)&amp;" "&amp;SUBSTITUTE(LOWER(LEFT(L1882,1))&amp;RIGHT(PROPER(L1882),LEN(L1882)-1),"_","")&amp;";",IF(ISNUMBER(Q1882),IF(R1882="R","@Entity@Table(name = ""reg_"&amp;LOWER(J1882)&amp;""")@XmlRootElement","")&amp;VLOOKUP(J1882,Blocos!D:I,6,0)&amp;Apoio!$E$1&amp;Y1882,""))</f>
        <v>@Campos(posicao = 4, tipo = 'C')@Column(name = "COD_CLASS")private String codClass;</v>
      </c>
      <c r="X1882" s="190" t="str">
        <f>IF(ISNUMBER(Q1882),COUNTIF(Blocos!G:G,J1882),"")</f>
        <v/>
      </c>
      <c r="Y1882" s="190" t="str">
        <f>IF(OR(X1882=0,X1882=""),"",VLOOKUP(SUMIFS(Blocos!A:A,Blocos!H:H,'EFD REGISTROS e Campos (2)'!X1882,Blocos!G:G,'EFD REGISTROS e Campos (2)'!J1882),Blocos!A:L,12,0))</f>
        <v/>
      </c>
      <c r="Z1882" s="190" t="str">
        <f>IF(ISNUMBER(Q1883),VLOOKUP(J1882,Blocos!D:G,4,0),"")</f>
        <v/>
      </c>
      <c r="AA1882" s="190" t="str">
        <f>IF(ISNUMBER(Q1882),CONCATENATE("CREATE TABLE ""reg_",LOWER(J1882),""" (""ID"" bigint NOT NULL AUTO_INCREMENT,  ""HASHFILE"" varchar(255) DEFAULT NULL, ""ID_PAI"" bigint NOT NULL,"),IF(Q1882="Campo",CONCATENATE("""",L1882,""" ",VLOOKUP(R1882,Apoio!A:C,3,0)),""))&amp;IF(Z1882="","",CONCATENATE("PRIMARY KEY (""ID""), KEY ""FK_reg_",LOWER(Z1882),"_ID_PAI"" (""ID_PAI""), CONSTRAINT ""FK_reg_",LOWER(Z1882),"_ID_PAI"" FOREIGN KEY (""ID_PAI"") REFERENCES ""reg_",LOWER(Z1882),""" (""ID"")) ENGINE=InnoDB AUTO_INCREMENT=105774 DEFAULT CHARSET=utf8mb4 COLLATE=utf8mb4_0900_ai_ci;"))</f>
        <v>"COD_CLASS" varchar(255) DEFAULT NULL,</v>
      </c>
      <c r="AB1882" s="190" t="str">
        <f t="shared" si="210"/>
        <v>`reg_d510`.`COD_CLASS`,</v>
      </c>
    </row>
    <row r="1883" spans="1:28" ht="14.5" hidden="1" customHeight="1" x14ac:dyDescent="0.3">
      <c r="J1883" s="187" t="str">
        <f t="shared" si="208"/>
        <v>D510</v>
      </c>
      <c r="K1883" s="181">
        <v>5</v>
      </c>
      <c r="L1883" s="289" t="s">
        <v>804</v>
      </c>
      <c r="M1883" s="182" t="s">
        <v>805</v>
      </c>
      <c r="N1883" s="181" t="s">
        <v>32</v>
      </c>
      <c r="O1883" s="181" t="s">
        <v>28</v>
      </c>
      <c r="P1883" s="181">
        <v>3</v>
      </c>
      <c r="Q1883" s="192" t="str">
        <f t="shared" si="209"/>
        <v>Campo</v>
      </c>
      <c r="R1883" s="192" t="s">
        <v>3606</v>
      </c>
      <c r="S1883" s="191" t="str">
        <f t="shared" si="212"/>
        <v/>
      </c>
      <c r="T1883" s="192" t="str">
        <f t="shared" si="213"/>
        <v>&lt;campo posicao="5"&gt;
&lt;coluna&gt;QTD&lt;/coluna&gt;
&lt;descricao&gt;Quantidade do item&lt;/descricao&gt;
&lt;tipo&gt;R&lt;/tipo&gt;
&lt;/campo&gt;</v>
      </c>
      <c r="U1883" s="192" t="str">
        <f t="shared" si="211"/>
        <v>&lt;campo posicao="5"&gt;
&lt;coluna&gt;QTD&lt;/coluna&gt;
&lt;descricao&gt;Quantidade do item&lt;/descricao&gt;
&lt;tipo&gt;R&lt;/tipo&gt;
&lt;/campo&gt;</v>
      </c>
      <c r="V1883" s="192" t="str">
        <f t="shared" si="214"/>
        <v>{"Column6", "QTD"},</v>
      </c>
      <c r="W1883" s="191" t="str">
        <f>IF(Q1883="Campo","@Campos(posicao = "&amp;K1883&amp;", tipo = '"&amp;R1883&amp;"')@Column(name = """&amp;L1883&amp;""")"&amp;IF(R1883="D","@Temporal(TemporalType.DATE)","")&amp;"private "&amp;VLOOKUP(TEXT(R1883,"@"),Apoio!A:B,2,0)&amp;" "&amp;SUBSTITUTE(LOWER(LEFT(L1883,1))&amp;RIGHT(PROPER(L1883),LEN(L1883)-1),"_","")&amp;";",IF(ISNUMBER(Q1883),IF(R1883="R","@Entity@Table(name = ""reg_"&amp;LOWER(J1883)&amp;""")@XmlRootElement","")&amp;VLOOKUP(J1883,Blocos!D:I,6,0)&amp;Apoio!$E$1&amp;Y1883,""))</f>
        <v>@Campos(posicao = 5, tipo = 'R')@Column(name = "QTD")private BigDecimal qtd;</v>
      </c>
      <c r="X1883" s="190" t="str">
        <f>IF(ISNUMBER(Q1883),COUNTIF(Blocos!G:G,J1883),"")</f>
        <v/>
      </c>
      <c r="Y1883" s="190" t="str">
        <f>IF(OR(X1883=0,X1883=""),"",VLOOKUP(SUMIFS(Blocos!A:A,Blocos!H:H,'EFD REGISTROS e Campos (2)'!X1883,Blocos!G:G,'EFD REGISTROS e Campos (2)'!J1883),Blocos!A:L,12,0))</f>
        <v/>
      </c>
      <c r="Z1883" s="190" t="str">
        <f>IF(ISNUMBER(Q1884),VLOOKUP(J1883,Blocos!D:G,4,0),"")</f>
        <v/>
      </c>
      <c r="AA1883" s="190" t="str">
        <f>IF(ISNUMBER(Q1883),CONCATENATE("CREATE TABLE ""reg_",LOWER(J1883),""" (""ID"" bigint NOT NULL AUTO_INCREMENT,  ""HASHFILE"" varchar(255) DEFAULT NULL, ""ID_PAI"" bigint NOT NULL,"),IF(Q1883="Campo",CONCATENATE("""",L1883,""" ",VLOOKUP(R1883,Apoio!A:C,3,0)),""))&amp;IF(Z1883="","",CONCATENATE("PRIMARY KEY (""ID""), KEY ""FK_reg_",LOWER(Z1883),"_ID_PAI"" (""ID_PAI""), CONSTRAINT ""FK_reg_",LOWER(Z1883),"_ID_PAI"" FOREIGN KEY (""ID_PAI"") REFERENCES ""reg_",LOWER(Z1883),""" (""ID"")) ENGINE=InnoDB AUTO_INCREMENT=105774 DEFAULT CHARSET=utf8mb4 COLLATE=utf8mb4_0900_ai_ci;"))</f>
        <v>"QTD" decimal(15,6) DEFAULT NULL,</v>
      </c>
      <c r="AB1883" s="190" t="str">
        <f t="shared" si="210"/>
        <v>`reg_d510`.`QTD`,</v>
      </c>
    </row>
    <row r="1884" spans="1:28" ht="14.5" hidden="1" customHeight="1" x14ac:dyDescent="0.3">
      <c r="J1884" s="187" t="str">
        <f t="shared" si="208"/>
        <v>D510</v>
      </c>
      <c r="K1884" s="181">
        <v>6</v>
      </c>
      <c r="L1884" s="289" t="s">
        <v>156</v>
      </c>
      <c r="M1884" s="182" t="s">
        <v>1590</v>
      </c>
      <c r="N1884" s="181" t="s">
        <v>27</v>
      </c>
      <c r="O1884" s="181">
        <v>6</v>
      </c>
      <c r="P1884" s="181" t="s">
        <v>28</v>
      </c>
      <c r="Q1884" s="192" t="str">
        <f t="shared" si="209"/>
        <v>Campo</v>
      </c>
      <c r="R1884" s="192" t="s">
        <v>27</v>
      </c>
      <c r="S1884" s="191" t="str">
        <f t="shared" si="212"/>
        <v/>
      </c>
      <c r="T1884" s="192" t="str">
        <f t="shared" si="213"/>
        <v>&lt;campo posicao="6"&gt;
&lt;coluna&gt;UNID&lt;/coluna&gt;
&lt;descricao&gt;Unidade do item  (Campo 02 do registro 0190)&lt;/descricao&gt;
&lt;tipo&gt;C&lt;/tipo&gt;
&lt;/campo&gt;</v>
      </c>
      <c r="U1884" s="192" t="str">
        <f t="shared" si="211"/>
        <v>&lt;campo posicao="6"&gt;
&lt;coluna&gt;UNID&lt;/coluna&gt;
&lt;descricao&gt;Unidade do item  (Campo 02 do registro 0190)&lt;/descricao&gt;
&lt;tipo&gt;C&lt;/tipo&gt;
&lt;/campo&gt;</v>
      </c>
      <c r="V1884" s="192" t="str">
        <f t="shared" si="214"/>
        <v>{"Column7", "UNID"},</v>
      </c>
      <c r="W1884" s="191" t="str">
        <f>IF(Q1884="Campo","@Campos(posicao = "&amp;K1884&amp;", tipo = '"&amp;R1884&amp;"')@Column(name = """&amp;L1884&amp;""")"&amp;IF(R1884="D","@Temporal(TemporalType.DATE)","")&amp;"private "&amp;VLOOKUP(TEXT(R1884,"@"),Apoio!A:B,2,0)&amp;" "&amp;SUBSTITUTE(LOWER(LEFT(L1884,1))&amp;RIGHT(PROPER(L1884),LEN(L1884)-1),"_","")&amp;";",IF(ISNUMBER(Q1884),IF(R1884="R","@Entity@Table(name = ""reg_"&amp;LOWER(J1884)&amp;""")@XmlRootElement","")&amp;VLOOKUP(J1884,Blocos!D:I,6,0)&amp;Apoio!$E$1&amp;Y1884,""))</f>
        <v>@Campos(posicao = 6, tipo = 'C')@Column(name = "UNID")private String unid;</v>
      </c>
      <c r="X1884" s="190" t="str">
        <f>IF(ISNUMBER(Q1884),COUNTIF(Blocos!G:G,J1884),"")</f>
        <v/>
      </c>
      <c r="Y1884" s="190" t="str">
        <f>IF(OR(X1884=0,X1884=""),"",VLOOKUP(SUMIFS(Blocos!A:A,Blocos!H:H,'EFD REGISTROS e Campos (2)'!X1884,Blocos!G:G,'EFD REGISTROS e Campos (2)'!J1884),Blocos!A:L,12,0))</f>
        <v/>
      </c>
      <c r="Z1884" s="190" t="str">
        <f>IF(ISNUMBER(Q1885),VLOOKUP(J1884,Blocos!D:G,4,0),"")</f>
        <v/>
      </c>
      <c r="AA1884" s="190" t="str">
        <f>IF(ISNUMBER(Q1884),CONCATENATE("CREATE TABLE ""reg_",LOWER(J1884),""" (""ID"" bigint NOT NULL AUTO_INCREMENT,  ""HASHFILE"" varchar(255) DEFAULT NULL, ""ID_PAI"" bigint NOT NULL,"),IF(Q1884="Campo",CONCATENATE("""",L1884,""" ",VLOOKUP(R1884,Apoio!A:C,3,0)),""))&amp;IF(Z1884="","",CONCATENATE("PRIMARY KEY (""ID""), KEY ""FK_reg_",LOWER(Z1884),"_ID_PAI"" (""ID_PAI""), CONSTRAINT ""FK_reg_",LOWER(Z1884),"_ID_PAI"" FOREIGN KEY (""ID_PAI"") REFERENCES ""reg_",LOWER(Z1884),""" (""ID"")) ENGINE=InnoDB AUTO_INCREMENT=105774 DEFAULT CHARSET=utf8mb4 COLLATE=utf8mb4_0900_ai_ci;"))</f>
        <v>"UNID" varchar(255) DEFAULT NULL,</v>
      </c>
      <c r="AB1884" s="190" t="str">
        <f t="shared" si="210"/>
        <v>`reg_d510`.`UNID`,</v>
      </c>
    </row>
    <row r="1885" spans="1:28" ht="14.5" hidden="1" customHeight="1" x14ac:dyDescent="0.3">
      <c r="J1885" s="187" t="str">
        <f t="shared" si="208"/>
        <v>D510</v>
      </c>
      <c r="K1885" s="181">
        <v>7</v>
      </c>
      <c r="L1885" s="289" t="s">
        <v>807</v>
      </c>
      <c r="M1885" s="182" t="s">
        <v>1682</v>
      </c>
      <c r="N1885" s="181" t="s">
        <v>32</v>
      </c>
      <c r="O1885" s="181" t="s">
        <v>28</v>
      </c>
      <c r="P1885" s="181">
        <v>2</v>
      </c>
      <c r="Q1885" s="192" t="str">
        <f t="shared" si="209"/>
        <v>Campo</v>
      </c>
      <c r="R1885" s="192" t="s">
        <v>3606</v>
      </c>
      <c r="S1885" s="191" t="str">
        <f t="shared" si="212"/>
        <v/>
      </c>
      <c r="T1885" s="192" t="str">
        <f t="shared" si="213"/>
        <v>&lt;campo posicao="7"&gt;
&lt;coluna&gt;VL_ITEM&lt;/coluna&gt;
&lt;descricao&gt;Valor do item&lt;/descricao&gt;
&lt;tipo&gt;R&lt;/tipo&gt;
&lt;/campo&gt;</v>
      </c>
      <c r="U1885" s="192" t="str">
        <f t="shared" si="211"/>
        <v>&lt;campo posicao="7"&gt;
&lt;coluna&gt;VL_ITEM&lt;/coluna&gt;
&lt;descricao&gt;Valor do item&lt;/descricao&gt;
&lt;tipo&gt;R&lt;/tipo&gt;
&lt;/campo&gt;</v>
      </c>
      <c r="V1885" s="192" t="str">
        <f t="shared" si="214"/>
        <v>{"Column8", "VL_ITEM"},</v>
      </c>
      <c r="W1885" s="191" t="str">
        <f>IF(Q1885="Campo","@Campos(posicao = "&amp;K1885&amp;", tipo = '"&amp;R1885&amp;"')@Column(name = """&amp;L1885&amp;""")"&amp;IF(R1885="D","@Temporal(TemporalType.DATE)","")&amp;"private "&amp;VLOOKUP(TEXT(R1885,"@"),Apoio!A:B,2,0)&amp;" "&amp;SUBSTITUTE(LOWER(LEFT(L1885,1))&amp;RIGHT(PROPER(L1885),LEN(L1885)-1),"_","")&amp;";",IF(ISNUMBER(Q1885),IF(R1885="R","@Entity@Table(name = ""reg_"&amp;LOWER(J1885)&amp;""")@XmlRootElement","")&amp;VLOOKUP(J1885,Blocos!D:I,6,0)&amp;Apoio!$E$1&amp;Y1885,""))</f>
        <v>@Campos(posicao = 7, tipo = 'R')@Column(name = "VL_ITEM")private BigDecimal vlItem;</v>
      </c>
      <c r="X1885" s="190" t="str">
        <f>IF(ISNUMBER(Q1885),COUNTIF(Blocos!G:G,J1885),"")</f>
        <v/>
      </c>
      <c r="Y1885" s="190" t="str">
        <f>IF(OR(X1885=0,X1885=""),"",VLOOKUP(SUMIFS(Blocos!A:A,Blocos!H:H,'EFD REGISTROS e Campos (2)'!X1885,Blocos!G:G,'EFD REGISTROS e Campos (2)'!J1885),Blocos!A:L,12,0))</f>
        <v/>
      </c>
      <c r="Z1885" s="190" t="str">
        <f>IF(ISNUMBER(Q1886),VLOOKUP(J1885,Blocos!D:G,4,0),"")</f>
        <v/>
      </c>
      <c r="AA1885" s="190" t="str">
        <f>IF(ISNUMBER(Q1885),CONCATENATE("CREATE TABLE ""reg_",LOWER(J1885),""" (""ID"" bigint NOT NULL AUTO_INCREMENT,  ""HASHFILE"" varchar(255) DEFAULT NULL, ""ID_PAI"" bigint NOT NULL,"),IF(Q1885="Campo",CONCATENATE("""",L1885,""" ",VLOOKUP(R1885,Apoio!A:C,3,0)),""))&amp;IF(Z1885="","",CONCATENATE("PRIMARY KEY (""ID""), KEY ""FK_reg_",LOWER(Z1885),"_ID_PAI"" (""ID_PAI""), CONSTRAINT ""FK_reg_",LOWER(Z1885),"_ID_PAI"" FOREIGN KEY (""ID_PAI"") REFERENCES ""reg_",LOWER(Z1885),""" (""ID"")) ENGINE=InnoDB AUTO_INCREMENT=105774 DEFAULT CHARSET=utf8mb4 COLLATE=utf8mb4_0900_ai_ci;"))</f>
        <v>"VL_ITEM" decimal(15,6) DEFAULT NULL,</v>
      </c>
      <c r="AB1885" s="190" t="str">
        <f t="shared" si="210"/>
        <v>`reg_d510`.`VL_ITEM`,</v>
      </c>
    </row>
    <row r="1886" spans="1:28" ht="14.5" hidden="1" customHeight="1" x14ac:dyDescent="0.3">
      <c r="J1886" s="187" t="str">
        <f t="shared" si="208"/>
        <v>D510</v>
      </c>
      <c r="K1886" s="181">
        <v>8</v>
      </c>
      <c r="L1886" s="289" t="s">
        <v>546</v>
      </c>
      <c r="M1886" s="182" t="s">
        <v>547</v>
      </c>
      <c r="N1886" s="181" t="s">
        <v>32</v>
      </c>
      <c r="O1886" s="181" t="s">
        <v>28</v>
      </c>
      <c r="P1886" s="181">
        <v>2</v>
      </c>
      <c r="Q1886" s="192" t="str">
        <f t="shared" si="209"/>
        <v>Campo</v>
      </c>
      <c r="R1886" s="192" t="s">
        <v>3606</v>
      </c>
      <c r="S1886" s="191" t="str">
        <f t="shared" si="212"/>
        <v/>
      </c>
      <c r="T1886" s="192" t="str">
        <f t="shared" si="213"/>
        <v>&lt;campo posicao="8"&gt;
&lt;coluna&gt;VL_DESC&lt;/coluna&gt;
&lt;descricao&gt;Valor total do desconto&lt;/descricao&gt;
&lt;tipo&gt;R&lt;/tipo&gt;
&lt;/campo&gt;</v>
      </c>
      <c r="U1886" s="192" t="str">
        <f t="shared" si="211"/>
        <v>&lt;campo posicao="8"&gt;
&lt;coluna&gt;VL_DESC&lt;/coluna&gt;
&lt;descricao&gt;Valor total do desconto&lt;/descricao&gt;
&lt;tipo&gt;R&lt;/tipo&gt;
&lt;/campo&gt;</v>
      </c>
      <c r="V1886" s="192" t="str">
        <f t="shared" si="214"/>
        <v>{"Column9", "VL_DESC"},</v>
      </c>
      <c r="W1886" s="191" t="str">
        <f>IF(Q1886="Campo","@Campos(posicao = "&amp;K1886&amp;", tipo = '"&amp;R1886&amp;"')@Column(name = """&amp;L1886&amp;""")"&amp;IF(R1886="D","@Temporal(TemporalType.DATE)","")&amp;"private "&amp;VLOOKUP(TEXT(R1886,"@"),Apoio!A:B,2,0)&amp;" "&amp;SUBSTITUTE(LOWER(LEFT(L1886,1))&amp;RIGHT(PROPER(L1886),LEN(L1886)-1),"_","")&amp;";",IF(ISNUMBER(Q1886),IF(R1886="R","@Entity@Table(name = ""reg_"&amp;LOWER(J1886)&amp;""")@XmlRootElement","")&amp;VLOOKUP(J1886,Blocos!D:I,6,0)&amp;Apoio!$E$1&amp;Y1886,""))</f>
        <v>@Campos(posicao = 8, tipo = 'R')@Column(name = "VL_DESC")private BigDecimal vlDesc;</v>
      </c>
      <c r="X1886" s="190" t="str">
        <f>IF(ISNUMBER(Q1886),COUNTIF(Blocos!G:G,J1886),"")</f>
        <v/>
      </c>
      <c r="Y1886" s="190" t="str">
        <f>IF(OR(X1886=0,X1886=""),"",VLOOKUP(SUMIFS(Blocos!A:A,Blocos!H:H,'EFD REGISTROS e Campos (2)'!X1886,Blocos!G:G,'EFD REGISTROS e Campos (2)'!J1886),Blocos!A:L,12,0))</f>
        <v/>
      </c>
      <c r="Z1886" s="190" t="str">
        <f>IF(ISNUMBER(Q1887),VLOOKUP(J1886,Blocos!D:G,4,0),"")</f>
        <v/>
      </c>
      <c r="AA1886" s="190" t="str">
        <f>IF(ISNUMBER(Q1886),CONCATENATE("CREATE TABLE ""reg_",LOWER(J1886),""" (""ID"" bigint NOT NULL AUTO_INCREMENT,  ""HASHFILE"" varchar(255) DEFAULT NULL, ""ID_PAI"" bigint NOT NULL,"),IF(Q1886="Campo",CONCATENATE("""",L1886,""" ",VLOOKUP(R1886,Apoio!A:C,3,0)),""))&amp;IF(Z1886="","",CONCATENATE("PRIMARY KEY (""ID""), KEY ""FK_reg_",LOWER(Z1886),"_ID_PAI"" (""ID_PAI""), CONSTRAINT ""FK_reg_",LOWER(Z1886),"_ID_PAI"" FOREIGN KEY (""ID_PAI"") REFERENCES ""reg_",LOWER(Z1886),""" (""ID"")) ENGINE=InnoDB AUTO_INCREMENT=105774 DEFAULT CHARSET=utf8mb4 COLLATE=utf8mb4_0900_ai_ci;"))</f>
        <v>"VL_DESC" decimal(15,6) DEFAULT NULL,</v>
      </c>
      <c r="AB1886" s="190" t="str">
        <f t="shared" si="210"/>
        <v>`reg_d510`.`VL_DESC`,</v>
      </c>
    </row>
    <row r="1887" spans="1:28" ht="14.5" hidden="1" customHeight="1" x14ac:dyDescent="0.3">
      <c r="J1887" s="187" t="str">
        <f t="shared" si="208"/>
        <v>D510</v>
      </c>
      <c r="K1887" s="181">
        <v>9</v>
      </c>
      <c r="L1887" s="289" t="s">
        <v>813</v>
      </c>
      <c r="M1887" s="182" t="s">
        <v>1133</v>
      </c>
      <c r="N1887" s="181" t="s">
        <v>27</v>
      </c>
      <c r="O1887" s="181" t="s">
        <v>33</v>
      </c>
      <c r="P1887" s="181" t="s">
        <v>28</v>
      </c>
      <c r="Q1887" s="192" t="str">
        <f t="shared" si="209"/>
        <v>Campo</v>
      </c>
      <c r="R1887" s="192" t="s">
        <v>27</v>
      </c>
      <c r="S1887" s="191" t="str">
        <f t="shared" si="212"/>
        <v/>
      </c>
      <c r="T1887" s="192" t="str">
        <f t="shared" si="213"/>
        <v>&lt;campo posicao="9"&gt;
&lt;coluna&gt;CST_ICMS&lt;/coluna&gt;
&lt;descricao&gt;Código da Situação Tributária, conforme a Tabela indicada no item 4.3.1&lt;/descricao&gt;
&lt;tipo&gt;C&lt;/tipo&gt;
&lt;/campo&gt;</v>
      </c>
      <c r="U1887" s="192" t="str">
        <f t="shared" si="211"/>
        <v>&lt;campo posicao="9"&gt;
&lt;coluna&gt;CST_ICMS&lt;/coluna&gt;
&lt;descricao&gt;Código da Situação Tributária, conforme a Tabela indicada no item 4.3.1&lt;/descricao&gt;
&lt;tipo&gt;C&lt;/tipo&gt;
&lt;/campo&gt;</v>
      </c>
      <c r="V1887" s="192" t="str">
        <f t="shared" si="214"/>
        <v>{"Column10", "CST_ICMS"},</v>
      </c>
      <c r="W1887" s="191" t="str">
        <f>IF(Q1887="Campo","@Campos(posicao = "&amp;K1887&amp;", tipo = '"&amp;R1887&amp;"')@Column(name = """&amp;L1887&amp;""")"&amp;IF(R1887="D","@Temporal(TemporalType.DATE)","")&amp;"private "&amp;VLOOKUP(TEXT(R1887,"@"),Apoio!A:B,2,0)&amp;" "&amp;SUBSTITUTE(LOWER(LEFT(L1887,1))&amp;RIGHT(PROPER(L1887),LEN(L1887)-1),"_","")&amp;";",IF(ISNUMBER(Q1887),IF(R1887="R","@Entity@Table(name = ""reg_"&amp;LOWER(J1887)&amp;""")@XmlRootElement","")&amp;VLOOKUP(J1887,Blocos!D:I,6,0)&amp;Apoio!$E$1&amp;Y1887,""))</f>
        <v>@Campos(posicao = 9, tipo = 'C')@Column(name = "CST_ICMS")private String cstIcms;</v>
      </c>
      <c r="X1887" s="190" t="str">
        <f>IF(ISNUMBER(Q1887),COUNTIF(Blocos!G:G,J1887),"")</f>
        <v/>
      </c>
      <c r="Y1887" s="190" t="str">
        <f>IF(OR(X1887=0,X1887=""),"",VLOOKUP(SUMIFS(Blocos!A:A,Blocos!H:H,'EFD REGISTROS e Campos (2)'!X1887,Blocos!G:G,'EFD REGISTROS e Campos (2)'!J1887),Blocos!A:L,12,0))</f>
        <v/>
      </c>
      <c r="Z1887" s="190" t="str">
        <f>IF(ISNUMBER(Q1888),VLOOKUP(J1887,Blocos!D:G,4,0),"")</f>
        <v/>
      </c>
      <c r="AA1887" s="190" t="str">
        <f>IF(ISNUMBER(Q1887),CONCATENATE("CREATE TABLE ""reg_",LOWER(J1887),""" (""ID"" bigint NOT NULL AUTO_INCREMENT,  ""HASHFILE"" varchar(255) DEFAULT NULL, ""ID_PAI"" bigint NOT NULL,"),IF(Q1887="Campo",CONCATENATE("""",L1887,""" ",VLOOKUP(R1887,Apoio!A:C,3,0)),""))&amp;IF(Z1887="","",CONCATENATE("PRIMARY KEY (""ID""), KEY ""FK_reg_",LOWER(Z1887),"_ID_PAI"" (""ID_PAI""), CONSTRAINT ""FK_reg_",LOWER(Z1887),"_ID_PAI"" FOREIGN KEY (""ID_PAI"") REFERENCES ""reg_",LOWER(Z1887),""" (""ID"")) ENGINE=InnoDB AUTO_INCREMENT=105774 DEFAULT CHARSET=utf8mb4 COLLATE=utf8mb4_0900_ai_ci;"))</f>
        <v>"CST_ICMS" varchar(255) DEFAULT NULL,</v>
      </c>
      <c r="AB1887" s="190" t="str">
        <f t="shared" si="210"/>
        <v>`reg_d510`.`CST_ICMS`,</v>
      </c>
    </row>
    <row r="1888" spans="1:28" ht="14.5" hidden="1" customHeight="1" x14ac:dyDescent="0.3">
      <c r="J1888" s="187" t="str">
        <f t="shared" si="208"/>
        <v>D510</v>
      </c>
      <c r="K1888" s="181">
        <v>10</v>
      </c>
      <c r="L1888" s="289" t="s">
        <v>815</v>
      </c>
      <c r="M1888" s="182" t="s">
        <v>816</v>
      </c>
      <c r="N1888" s="181" t="s">
        <v>27</v>
      </c>
      <c r="O1888" s="181" t="s">
        <v>235</v>
      </c>
      <c r="P1888" s="181" t="s">
        <v>28</v>
      </c>
      <c r="Q1888" s="192" t="str">
        <f t="shared" si="209"/>
        <v>Campo</v>
      </c>
      <c r="R1888" s="192" t="s">
        <v>27</v>
      </c>
      <c r="S1888" s="191" t="str">
        <f t="shared" si="212"/>
        <v/>
      </c>
      <c r="T1888" s="192" t="str">
        <f t="shared" si="213"/>
        <v>&lt;campo posicao="10"&gt;
&lt;coluna&gt;CFOP&lt;/coluna&gt;
&lt;descricao&gt;Código Fiscal de Operação e Prestação&lt;/descricao&gt;
&lt;tipo&gt;C&lt;/tipo&gt;
&lt;/campo&gt;</v>
      </c>
      <c r="U1888" s="192" t="str">
        <f t="shared" si="211"/>
        <v>&lt;campo posicao="10"&gt;
&lt;coluna&gt;CFOP&lt;/coluna&gt;
&lt;descricao&gt;Código Fiscal de Operação e Prestação&lt;/descricao&gt;
&lt;tipo&gt;C&lt;/tipo&gt;
&lt;/campo&gt;</v>
      </c>
      <c r="V1888" s="192" t="str">
        <f t="shared" si="214"/>
        <v>{"Column11", "CFOP"},</v>
      </c>
      <c r="W1888" s="191" t="str">
        <f>IF(Q1888="Campo","@Campos(posicao = "&amp;K1888&amp;", tipo = '"&amp;R1888&amp;"')@Column(name = """&amp;L1888&amp;""")"&amp;IF(R1888="D","@Temporal(TemporalType.DATE)","")&amp;"private "&amp;VLOOKUP(TEXT(R1888,"@"),Apoio!A:B,2,0)&amp;" "&amp;SUBSTITUTE(LOWER(LEFT(L1888,1))&amp;RIGHT(PROPER(L1888),LEN(L1888)-1),"_","")&amp;";",IF(ISNUMBER(Q1888),IF(R1888="R","@Entity@Table(name = ""reg_"&amp;LOWER(J1888)&amp;""")@XmlRootElement","")&amp;VLOOKUP(J1888,Blocos!D:I,6,0)&amp;Apoio!$E$1&amp;Y1888,""))</f>
        <v>@Campos(posicao = 10, tipo = 'C')@Column(name = "CFOP")private String cfop;</v>
      </c>
      <c r="X1888" s="190" t="str">
        <f>IF(ISNUMBER(Q1888),COUNTIF(Blocos!G:G,J1888),"")</f>
        <v/>
      </c>
      <c r="Y1888" s="190" t="str">
        <f>IF(OR(X1888=0,X1888=""),"",VLOOKUP(SUMIFS(Blocos!A:A,Blocos!H:H,'EFD REGISTROS e Campos (2)'!X1888,Blocos!G:G,'EFD REGISTROS e Campos (2)'!J1888),Blocos!A:L,12,0))</f>
        <v/>
      </c>
      <c r="Z1888" s="190" t="str">
        <f>IF(ISNUMBER(Q1889),VLOOKUP(J1888,Blocos!D:G,4,0),"")</f>
        <v/>
      </c>
      <c r="AA1888" s="190" t="str">
        <f>IF(ISNUMBER(Q1888),CONCATENATE("CREATE TABLE ""reg_",LOWER(J1888),""" (""ID"" bigint NOT NULL AUTO_INCREMENT,  ""HASHFILE"" varchar(255) DEFAULT NULL, ""ID_PAI"" bigint NOT NULL,"),IF(Q1888="Campo",CONCATENATE("""",L1888,""" ",VLOOKUP(R1888,Apoio!A:C,3,0)),""))&amp;IF(Z1888="","",CONCATENATE("PRIMARY KEY (""ID""), KEY ""FK_reg_",LOWER(Z1888),"_ID_PAI"" (""ID_PAI""), CONSTRAINT ""FK_reg_",LOWER(Z1888),"_ID_PAI"" FOREIGN KEY (""ID_PAI"") REFERENCES ""reg_",LOWER(Z1888),""" (""ID"")) ENGINE=InnoDB AUTO_INCREMENT=105774 DEFAULT CHARSET=utf8mb4 COLLATE=utf8mb4_0900_ai_ci;"))</f>
        <v>"CFOP" varchar(255) DEFAULT NULL,</v>
      </c>
      <c r="AB1888" s="190" t="str">
        <f t="shared" si="210"/>
        <v>`reg_d510`.`CFOP`,</v>
      </c>
    </row>
    <row r="1889" spans="10:28" ht="14.5" hidden="1" customHeight="1" x14ac:dyDescent="0.3">
      <c r="J1889" s="187" t="str">
        <f t="shared" si="208"/>
        <v>D510</v>
      </c>
      <c r="K1889" s="181">
        <v>11</v>
      </c>
      <c r="L1889" s="289" t="s">
        <v>576</v>
      </c>
      <c r="M1889" s="182" t="s">
        <v>577</v>
      </c>
      <c r="N1889" s="181" t="s">
        <v>32</v>
      </c>
      <c r="O1889" s="181" t="s">
        <v>28</v>
      </c>
      <c r="P1889" s="181">
        <v>2</v>
      </c>
      <c r="Q1889" s="192" t="str">
        <f t="shared" si="209"/>
        <v>Campo</v>
      </c>
      <c r="R1889" s="192" t="s">
        <v>3606</v>
      </c>
      <c r="S1889" s="191" t="str">
        <f t="shared" si="212"/>
        <v/>
      </c>
      <c r="T1889" s="192" t="str">
        <f t="shared" si="213"/>
        <v>&lt;campo posicao="11"&gt;
&lt;coluna&gt;VL_BC_ICMS&lt;/coluna&gt;
&lt;descricao&gt;Valor da base de cálculo do ICMS&lt;/descricao&gt;
&lt;tipo&gt;R&lt;/tipo&gt;
&lt;/campo&gt;</v>
      </c>
      <c r="U1889" s="192" t="str">
        <f t="shared" si="211"/>
        <v>&lt;campo posicao="11"&gt;
&lt;coluna&gt;VL_BC_ICMS&lt;/coluna&gt;
&lt;descricao&gt;Valor da base de cálculo do ICMS&lt;/descricao&gt;
&lt;tipo&gt;R&lt;/tipo&gt;
&lt;/campo&gt;</v>
      </c>
      <c r="V1889" s="192" t="str">
        <f t="shared" si="214"/>
        <v>{"Column12", "VL_BC_ICMS"},</v>
      </c>
      <c r="W1889" s="191" t="str">
        <f>IF(Q1889="Campo","@Campos(posicao = "&amp;K1889&amp;", tipo = '"&amp;R1889&amp;"')@Column(name = """&amp;L1889&amp;""")"&amp;IF(R1889="D","@Temporal(TemporalType.DATE)","")&amp;"private "&amp;VLOOKUP(TEXT(R1889,"@"),Apoio!A:B,2,0)&amp;" "&amp;SUBSTITUTE(LOWER(LEFT(L1889,1))&amp;RIGHT(PROPER(L1889),LEN(L1889)-1),"_","")&amp;";",IF(ISNUMBER(Q1889),IF(R1889="R","@Entity@Table(name = ""reg_"&amp;LOWER(J1889)&amp;""")@XmlRootElement","")&amp;VLOOKUP(J1889,Blocos!D:I,6,0)&amp;Apoio!$E$1&amp;Y1889,""))</f>
        <v>@Campos(posicao = 11, tipo = 'R')@Column(name = "VL_BC_ICMS")private BigDecimal vlBcIcms;</v>
      </c>
      <c r="X1889" s="190" t="str">
        <f>IF(ISNUMBER(Q1889),COUNTIF(Blocos!G:G,J1889),"")</f>
        <v/>
      </c>
      <c r="Y1889" s="190" t="str">
        <f>IF(OR(X1889=0,X1889=""),"",VLOOKUP(SUMIFS(Blocos!A:A,Blocos!H:H,'EFD REGISTROS e Campos (2)'!X1889,Blocos!G:G,'EFD REGISTROS e Campos (2)'!J1889),Blocos!A:L,12,0))</f>
        <v/>
      </c>
      <c r="Z1889" s="190" t="str">
        <f>IF(ISNUMBER(Q1890),VLOOKUP(J1889,Blocos!D:G,4,0),"")</f>
        <v/>
      </c>
      <c r="AA1889" s="190" t="str">
        <f>IF(ISNUMBER(Q1889),CONCATENATE("CREATE TABLE ""reg_",LOWER(J1889),""" (""ID"" bigint NOT NULL AUTO_INCREMENT,  ""HASHFILE"" varchar(255) DEFAULT NULL, ""ID_PAI"" bigint NOT NULL,"),IF(Q1889="Campo",CONCATENATE("""",L1889,""" ",VLOOKUP(R1889,Apoio!A:C,3,0)),""))&amp;IF(Z1889="","",CONCATENATE("PRIMARY KEY (""ID""), KEY ""FK_reg_",LOWER(Z1889),"_ID_PAI"" (""ID_PAI""), CONSTRAINT ""FK_reg_",LOWER(Z1889),"_ID_PAI"" FOREIGN KEY (""ID_PAI"") REFERENCES ""reg_",LOWER(Z1889),""" (""ID"")) ENGINE=InnoDB AUTO_INCREMENT=105774 DEFAULT CHARSET=utf8mb4 COLLATE=utf8mb4_0900_ai_ci;"))</f>
        <v>"VL_BC_ICMS" decimal(15,6) DEFAULT NULL,</v>
      </c>
      <c r="AB1889" s="190" t="str">
        <f t="shared" si="210"/>
        <v>`reg_d510`.`VL_BC_ICMS`,</v>
      </c>
    </row>
    <row r="1890" spans="10:28" ht="14.5" hidden="1" customHeight="1" x14ac:dyDescent="0.3">
      <c r="J1890" s="187" t="str">
        <f t="shared" si="208"/>
        <v>D510</v>
      </c>
      <c r="K1890" s="181">
        <v>12</v>
      </c>
      <c r="L1890" s="289" t="s">
        <v>196</v>
      </c>
      <c r="M1890" s="182" t="s">
        <v>818</v>
      </c>
      <c r="N1890" s="181" t="s">
        <v>32</v>
      </c>
      <c r="O1890" s="181">
        <v>6</v>
      </c>
      <c r="P1890" s="181">
        <v>2</v>
      </c>
      <c r="Q1890" s="192" t="str">
        <f t="shared" si="209"/>
        <v>Campo</v>
      </c>
      <c r="R1890" s="192" t="s">
        <v>3606</v>
      </c>
      <c r="S1890" s="191" t="str">
        <f t="shared" si="212"/>
        <v/>
      </c>
      <c r="T1890" s="192" t="str">
        <f t="shared" si="213"/>
        <v>&lt;campo posicao="12"&gt;
&lt;coluna&gt;ALIQ_ICMS&lt;/coluna&gt;
&lt;descricao&gt;Alíquota do ICMS&lt;/descricao&gt;
&lt;tipo&gt;R&lt;/tipo&gt;
&lt;/campo&gt;</v>
      </c>
      <c r="U1890" s="192" t="str">
        <f t="shared" si="211"/>
        <v>&lt;campo posicao="12"&gt;
&lt;coluna&gt;ALIQ_ICMS&lt;/coluna&gt;
&lt;descricao&gt;Alíquota do ICMS&lt;/descricao&gt;
&lt;tipo&gt;R&lt;/tipo&gt;
&lt;/campo&gt;</v>
      </c>
      <c r="V1890" s="192" t="str">
        <f t="shared" si="214"/>
        <v>{"Column13", "ALIQ_ICMS"},</v>
      </c>
      <c r="W1890" s="191" t="str">
        <f>IF(Q1890="Campo","@Campos(posicao = "&amp;K1890&amp;", tipo = '"&amp;R1890&amp;"')@Column(name = """&amp;L1890&amp;""")"&amp;IF(R1890="D","@Temporal(TemporalType.DATE)","")&amp;"private "&amp;VLOOKUP(TEXT(R1890,"@"),Apoio!A:B,2,0)&amp;" "&amp;SUBSTITUTE(LOWER(LEFT(L1890,1))&amp;RIGHT(PROPER(L1890),LEN(L1890)-1),"_","")&amp;";",IF(ISNUMBER(Q1890),IF(R1890="R","@Entity@Table(name = ""reg_"&amp;LOWER(J1890)&amp;""")@XmlRootElement","")&amp;VLOOKUP(J1890,Blocos!D:I,6,0)&amp;Apoio!$E$1&amp;Y1890,""))</f>
        <v>@Campos(posicao = 12, tipo = 'R')@Column(name = "ALIQ_ICMS")private BigDecimal aliqIcms;</v>
      </c>
      <c r="X1890" s="190" t="str">
        <f>IF(ISNUMBER(Q1890),COUNTIF(Blocos!G:G,J1890),"")</f>
        <v/>
      </c>
      <c r="Y1890" s="190" t="str">
        <f>IF(OR(X1890=0,X1890=""),"",VLOOKUP(SUMIFS(Blocos!A:A,Blocos!H:H,'EFD REGISTROS e Campos (2)'!X1890,Blocos!G:G,'EFD REGISTROS e Campos (2)'!J1890),Blocos!A:L,12,0))</f>
        <v/>
      </c>
      <c r="Z1890" s="190" t="str">
        <f>IF(ISNUMBER(Q1891),VLOOKUP(J1890,Blocos!D:G,4,0),"")</f>
        <v/>
      </c>
      <c r="AA1890" s="190" t="str">
        <f>IF(ISNUMBER(Q1890),CONCATENATE("CREATE TABLE ""reg_",LOWER(J1890),""" (""ID"" bigint NOT NULL AUTO_INCREMENT,  ""HASHFILE"" varchar(255) DEFAULT NULL, ""ID_PAI"" bigint NOT NULL,"),IF(Q1890="Campo",CONCATENATE("""",L1890,""" ",VLOOKUP(R1890,Apoio!A:C,3,0)),""))&amp;IF(Z1890="","",CONCATENATE("PRIMARY KEY (""ID""), KEY ""FK_reg_",LOWER(Z1890),"_ID_PAI"" (""ID_PAI""), CONSTRAINT ""FK_reg_",LOWER(Z1890),"_ID_PAI"" FOREIGN KEY (""ID_PAI"") REFERENCES ""reg_",LOWER(Z1890),""" (""ID"")) ENGINE=InnoDB AUTO_INCREMENT=105774 DEFAULT CHARSET=utf8mb4 COLLATE=utf8mb4_0900_ai_ci;"))</f>
        <v>"ALIQ_ICMS" decimal(15,6) DEFAULT NULL,</v>
      </c>
      <c r="AB1890" s="190" t="str">
        <f t="shared" si="210"/>
        <v>`reg_d510`.`ALIQ_ICMS`,</v>
      </c>
    </row>
    <row r="1891" spans="10:28" ht="14.5" hidden="1" customHeight="1" x14ac:dyDescent="0.3">
      <c r="J1891" s="187" t="str">
        <f t="shared" si="208"/>
        <v>D510</v>
      </c>
      <c r="K1891" s="181">
        <v>13</v>
      </c>
      <c r="L1891" s="289" t="s">
        <v>578</v>
      </c>
      <c r="M1891" s="182" t="s">
        <v>819</v>
      </c>
      <c r="N1891" s="181" t="s">
        <v>32</v>
      </c>
      <c r="O1891" s="181" t="s">
        <v>28</v>
      </c>
      <c r="P1891" s="181">
        <v>2</v>
      </c>
      <c r="Q1891" s="192" t="str">
        <f t="shared" si="209"/>
        <v>Campo</v>
      </c>
      <c r="R1891" s="192" t="s">
        <v>3606</v>
      </c>
      <c r="S1891" s="191" t="str">
        <f t="shared" si="212"/>
        <v/>
      </c>
      <c r="T1891" s="192" t="str">
        <f t="shared" si="213"/>
        <v>&lt;campo posicao="13"&gt;
&lt;coluna&gt;VL_ICMS&lt;/coluna&gt;
&lt;descricao&gt;Valor do ICMS creditado/debitado&lt;/descricao&gt;
&lt;tipo&gt;R&lt;/tipo&gt;
&lt;/campo&gt;</v>
      </c>
      <c r="U1891" s="192" t="str">
        <f t="shared" si="211"/>
        <v>&lt;campo posicao="13"&gt;
&lt;coluna&gt;VL_ICMS&lt;/coluna&gt;
&lt;descricao&gt;Valor do ICMS creditado/debitado&lt;/descricao&gt;
&lt;tipo&gt;R&lt;/tipo&gt;
&lt;/campo&gt;</v>
      </c>
      <c r="V1891" s="192" t="str">
        <f t="shared" si="214"/>
        <v>{"Column14", "VL_ICMS"},</v>
      </c>
      <c r="W1891" s="191" t="str">
        <f>IF(Q1891="Campo","@Campos(posicao = "&amp;K1891&amp;", tipo = '"&amp;R1891&amp;"')@Column(name = """&amp;L1891&amp;""")"&amp;IF(R1891="D","@Temporal(TemporalType.DATE)","")&amp;"private "&amp;VLOOKUP(TEXT(R1891,"@"),Apoio!A:B,2,0)&amp;" "&amp;SUBSTITUTE(LOWER(LEFT(L1891,1))&amp;RIGHT(PROPER(L1891),LEN(L1891)-1),"_","")&amp;";",IF(ISNUMBER(Q1891),IF(R1891="R","@Entity@Table(name = ""reg_"&amp;LOWER(J1891)&amp;""")@XmlRootElement","")&amp;VLOOKUP(J1891,Blocos!D:I,6,0)&amp;Apoio!$E$1&amp;Y1891,""))</f>
        <v>@Campos(posicao = 13, tipo = 'R')@Column(name = "VL_ICMS")private BigDecimal vlIcms;</v>
      </c>
      <c r="X1891" s="190" t="str">
        <f>IF(ISNUMBER(Q1891),COUNTIF(Blocos!G:G,J1891),"")</f>
        <v/>
      </c>
      <c r="Y1891" s="190" t="str">
        <f>IF(OR(X1891=0,X1891=""),"",VLOOKUP(SUMIFS(Blocos!A:A,Blocos!H:H,'EFD REGISTROS e Campos (2)'!X1891,Blocos!G:G,'EFD REGISTROS e Campos (2)'!J1891),Blocos!A:L,12,0))</f>
        <v/>
      </c>
      <c r="Z1891" s="190" t="str">
        <f>IF(ISNUMBER(Q1892),VLOOKUP(J1891,Blocos!D:G,4,0),"")</f>
        <v/>
      </c>
      <c r="AA1891" s="190" t="str">
        <f>IF(ISNUMBER(Q1891),CONCATENATE("CREATE TABLE ""reg_",LOWER(J1891),""" (""ID"" bigint NOT NULL AUTO_INCREMENT,  ""HASHFILE"" varchar(255) DEFAULT NULL, ""ID_PAI"" bigint NOT NULL,"),IF(Q1891="Campo",CONCATENATE("""",L1891,""" ",VLOOKUP(R1891,Apoio!A:C,3,0)),""))&amp;IF(Z1891="","",CONCATENATE("PRIMARY KEY (""ID""), KEY ""FK_reg_",LOWER(Z1891),"_ID_PAI"" (""ID_PAI""), CONSTRAINT ""FK_reg_",LOWER(Z1891),"_ID_PAI"" FOREIGN KEY (""ID_PAI"") REFERENCES ""reg_",LOWER(Z1891),""" (""ID"")) ENGINE=InnoDB AUTO_INCREMENT=105774 DEFAULT CHARSET=utf8mb4 COLLATE=utf8mb4_0900_ai_ci;"))</f>
        <v>"VL_ICMS" decimal(15,6) DEFAULT NULL,</v>
      </c>
      <c r="AB1891" s="190" t="str">
        <f t="shared" si="210"/>
        <v>`reg_d510`.`VL_ICMS`,</v>
      </c>
    </row>
    <row r="1892" spans="10:28" ht="14.5" hidden="1" customHeight="1" x14ac:dyDescent="0.3">
      <c r="J1892" s="187" t="str">
        <f t="shared" si="208"/>
        <v>D510</v>
      </c>
      <c r="K1892" s="181">
        <v>14</v>
      </c>
      <c r="L1892" s="289" t="s">
        <v>2071</v>
      </c>
      <c r="M1892" s="182" t="s">
        <v>2072</v>
      </c>
      <c r="N1892" s="181" t="s">
        <v>32</v>
      </c>
      <c r="O1892" s="181" t="s">
        <v>28</v>
      </c>
      <c r="P1892" s="181">
        <v>2</v>
      </c>
      <c r="Q1892" s="192" t="str">
        <f t="shared" si="209"/>
        <v>Campo</v>
      </c>
      <c r="R1892" s="192" t="s">
        <v>3606</v>
      </c>
      <c r="S1892" s="191" t="str">
        <f t="shared" si="212"/>
        <v/>
      </c>
      <c r="T1892" s="192" t="str">
        <f t="shared" si="213"/>
        <v>&lt;campo posicao="14"&gt;
&lt;coluna&gt;VL_BC_ICMS_UF&lt;/coluna&gt;
&lt;descricao&gt;Valor da base de cálculo do ICMS de outras UFs &lt;/descricao&gt;
&lt;tipo&gt;R&lt;/tipo&gt;
&lt;/campo&gt;</v>
      </c>
      <c r="U1892" s="192" t="str">
        <f t="shared" si="211"/>
        <v>&lt;campo posicao="14"&gt;
&lt;coluna&gt;VL_BC_ICMS_UF&lt;/coluna&gt;
&lt;descricao&gt;Valor da base de cálculo do ICMS de outras UFs &lt;/descricao&gt;
&lt;tipo&gt;R&lt;/tipo&gt;
&lt;/campo&gt;</v>
      </c>
      <c r="V1892" s="192" t="str">
        <f t="shared" si="214"/>
        <v>{"Column15", "VL_BC_ICMS_UF"},</v>
      </c>
      <c r="W1892" s="191" t="str">
        <f>IF(Q1892="Campo","@Campos(posicao = "&amp;K1892&amp;", tipo = '"&amp;R1892&amp;"')@Column(name = """&amp;L1892&amp;""")"&amp;IF(R1892="D","@Temporal(TemporalType.DATE)","")&amp;"private "&amp;VLOOKUP(TEXT(R1892,"@"),Apoio!A:B,2,0)&amp;" "&amp;SUBSTITUTE(LOWER(LEFT(L1892,1))&amp;RIGHT(PROPER(L1892),LEN(L1892)-1),"_","")&amp;";",IF(ISNUMBER(Q1892),IF(R1892="R","@Entity@Table(name = ""reg_"&amp;LOWER(J1892)&amp;""")@XmlRootElement","")&amp;VLOOKUP(J1892,Blocos!D:I,6,0)&amp;Apoio!$E$1&amp;Y1892,""))</f>
        <v>@Campos(posicao = 14, tipo = 'R')@Column(name = "VL_BC_ICMS_UF")private BigDecimal vlBcIcmsUf;</v>
      </c>
      <c r="X1892" s="190" t="str">
        <f>IF(ISNUMBER(Q1892),COUNTIF(Blocos!G:G,J1892),"")</f>
        <v/>
      </c>
      <c r="Y1892" s="190" t="str">
        <f>IF(OR(X1892=0,X1892=""),"",VLOOKUP(SUMIFS(Blocos!A:A,Blocos!H:H,'EFD REGISTROS e Campos (2)'!X1892,Blocos!G:G,'EFD REGISTROS e Campos (2)'!J1892),Blocos!A:L,12,0))</f>
        <v/>
      </c>
      <c r="Z1892" s="190" t="str">
        <f>IF(ISNUMBER(Q1893),VLOOKUP(J1892,Blocos!D:G,4,0),"")</f>
        <v/>
      </c>
      <c r="AA1892" s="190" t="str">
        <f>IF(ISNUMBER(Q1892),CONCATENATE("CREATE TABLE ""reg_",LOWER(J1892),""" (""ID"" bigint NOT NULL AUTO_INCREMENT,  ""HASHFILE"" varchar(255) DEFAULT NULL, ""ID_PAI"" bigint NOT NULL,"),IF(Q1892="Campo",CONCATENATE("""",L1892,""" ",VLOOKUP(R1892,Apoio!A:C,3,0)),""))&amp;IF(Z1892="","",CONCATENATE("PRIMARY KEY (""ID""), KEY ""FK_reg_",LOWER(Z1892),"_ID_PAI"" (""ID_PAI""), CONSTRAINT ""FK_reg_",LOWER(Z1892),"_ID_PAI"" FOREIGN KEY (""ID_PAI"") REFERENCES ""reg_",LOWER(Z1892),""" (""ID"")) ENGINE=InnoDB AUTO_INCREMENT=105774 DEFAULT CHARSET=utf8mb4 COLLATE=utf8mb4_0900_ai_ci;"))</f>
        <v>"VL_BC_ICMS_UF" decimal(15,6) DEFAULT NULL,</v>
      </c>
      <c r="AB1892" s="190" t="str">
        <f t="shared" si="210"/>
        <v>`reg_d510`.`VL_BC_ICMS_UF`,</v>
      </c>
    </row>
    <row r="1893" spans="10:28" ht="14.5" hidden="1" customHeight="1" x14ac:dyDescent="0.3">
      <c r="J1893" s="187" t="str">
        <f t="shared" si="208"/>
        <v>D510</v>
      </c>
      <c r="K1893" s="181">
        <v>15</v>
      </c>
      <c r="L1893" s="289" t="s">
        <v>2073</v>
      </c>
      <c r="M1893" s="182" t="s">
        <v>2074</v>
      </c>
      <c r="N1893" s="181" t="s">
        <v>32</v>
      </c>
      <c r="O1893" s="181" t="s">
        <v>28</v>
      </c>
      <c r="P1893" s="181">
        <v>2</v>
      </c>
      <c r="Q1893" s="192" t="str">
        <f t="shared" si="209"/>
        <v>Campo</v>
      </c>
      <c r="R1893" s="192" t="s">
        <v>3606</v>
      </c>
      <c r="S1893" s="191" t="str">
        <f t="shared" si="212"/>
        <v/>
      </c>
      <c r="T1893" s="192" t="str">
        <f t="shared" si="213"/>
        <v>&lt;campo posicao="15"&gt;
&lt;coluna&gt;VL_ICMS_UF&lt;/coluna&gt;
&lt;descricao&gt;Valor do ICMS de outras UFs&lt;/descricao&gt;
&lt;tipo&gt;R&lt;/tipo&gt;
&lt;/campo&gt;</v>
      </c>
      <c r="U1893" s="192" t="str">
        <f t="shared" si="211"/>
        <v>&lt;campo posicao="15"&gt;
&lt;coluna&gt;VL_ICMS_UF&lt;/coluna&gt;
&lt;descricao&gt;Valor do ICMS de outras UFs&lt;/descricao&gt;
&lt;tipo&gt;R&lt;/tipo&gt;
&lt;/campo&gt;</v>
      </c>
      <c r="V1893" s="192" t="str">
        <f t="shared" si="214"/>
        <v>{"Column16", "VL_ICMS_UF"},</v>
      </c>
      <c r="W1893" s="191" t="str">
        <f>IF(Q1893="Campo","@Campos(posicao = "&amp;K1893&amp;", tipo = '"&amp;R1893&amp;"')@Column(name = """&amp;L1893&amp;""")"&amp;IF(R1893="D","@Temporal(TemporalType.DATE)","")&amp;"private "&amp;VLOOKUP(TEXT(R1893,"@"),Apoio!A:B,2,0)&amp;" "&amp;SUBSTITUTE(LOWER(LEFT(L1893,1))&amp;RIGHT(PROPER(L1893),LEN(L1893)-1),"_","")&amp;";",IF(ISNUMBER(Q1893),IF(R1893="R","@Entity@Table(name = ""reg_"&amp;LOWER(J1893)&amp;""")@XmlRootElement","")&amp;VLOOKUP(J1893,Blocos!D:I,6,0)&amp;Apoio!$E$1&amp;Y1893,""))</f>
        <v>@Campos(posicao = 15, tipo = 'R')@Column(name = "VL_ICMS_UF")private BigDecimal vlIcmsUf;</v>
      </c>
      <c r="X1893" s="190" t="str">
        <f>IF(ISNUMBER(Q1893),COUNTIF(Blocos!G:G,J1893),"")</f>
        <v/>
      </c>
      <c r="Y1893" s="190" t="str">
        <f>IF(OR(X1893=0,X1893=""),"",VLOOKUP(SUMIFS(Blocos!A:A,Blocos!H:H,'EFD REGISTROS e Campos (2)'!X1893,Blocos!G:G,'EFD REGISTROS e Campos (2)'!J1893),Blocos!A:L,12,0))</f>
        <v/>
      </c>
      <c r="Z1893" s="190" t="str">
        <f>IF(ISNUMBER(Q1894),VLOOKUP(J1893,Blocos!D:G,4,0),"")</f>
        <v/>
      </c>
      <c r="AA1893" s="190" t="str">
        <f>IF(ISNUMBER(Q1893),CONCATENATE("CREATE TABLE ""reg_",LOWER(J1893),""" (""ID"" bigint NOT NULL AUTO_INCREMENT,  ""HASHFILE"" varchar(255) DEFAULT NULL, ""ID_PAI"" bigint NOT NULL,"),IF(Q1893="Campo",CONCATENATE("""",L1893,""" ",VLOOKUP(R1893,Apoio!A:C,3,0)),""))&amp;IF(Z1893="","",CONCATENATE("PRIMARY KEY (""ID""), KEY ""FK_reg_",LOWER(Z1893),"_ID_PAI"" (""ID_PAI""), CONSTRAINT ""FK_reg_",LOWER(Z1893),"_ID_PAI"" FOREIGN KEY (""ID_PAI"") REFERENCES ""reg_",LOWER(Z1893),""" (""ID"")) ENGINE=InnoDB AUTO_INCREMENT=105774 DEFAULT CHARSET=utf8mb4 COLLATE=utf8mb4_0900_ai_ci;"))</f>
        <v>"VL_ICMS_UF" decimal(15,6) DEFAULT NULL,</v>
      </c>
      <c r="AB1893" s="190" t="str">
        <f t="shared" si="210"/>
        <v>`reg_d510`.`VL_ICMS_UF`,</v>
      </c>
    </row>
    <row r="1894" spans="10:28" ht="14.5" hidden="1" customHeight="1" x14ac:dyDescent="0.3">
      <c r="J1894" s="187" t="str">
        <f t="shared" si="208"/>
        <v>D510</v>
      </c>
      <c r="K1894" s="196">
        <v>16</v>
      </c>
      <c r="L1894" s="285" t="s">
        <v>1683</v>
      </c>
      <c r="M1894" s="182" t="s">
        <v>1684</v>
      </c>
      <c r="N1894" s="196" t="s">
        <v>27</v>
      </c>
      <c r="O1894" s="196" t="s">
        <v>240</v>
      </c>
      <c r="P1894" s="196" t="s">
        <v>28</v>
      </c>
      <c r="Q1894" s="192" t="str">
        <f t="shared" si="209"/>
        <v>Campo</v>
      </c>
      <c r="R1894" s="192" t="s">
        <v>27</v>
      </c>
      <c r="S1894" s="191" t="str">
        <f t="shared" si="212"/>
        <v/>
      </c>
      <c r="T1894" s="192" t="str">
        <f t="shared" si="213"/>
        <v>&lt;campo posicao="16"&gt;
&lt;coluna&gt;IND_REC&lt;/coluna&gt;
&lt;descricao&gt;Indicador do tipo de receita:&lt;/descricao&gt;
&lt;tipo&gt;C&lt;/tipo&gt;
&lt;/campo&gt;</v>
      </c>
      <c r="U1894" s="192" t="str">
        <f t="shared" si="211"/>
        <v>&lt;campo posicao="16"&gt;
&lt;coluna&gt;IND_REC&lt;/coluna&gt;
&lt;descricao&gt;Indicador do tipo de receita:&lt;/descricao&gt;
&lt;tipo&gt;C&lt;/tipo&gt;
&lt;/campo&gt;</v>
      </c>
      <c r="V1894" s="192" t="str">
        <f t="shared" si="214"/>
        <v>{"Column17", "IND_REC"},</v>
      </c>
      <c r="W1894" s="191" t="str">
        <f>IF(Q1894="Campo","@Campos(posicao = "&amp;K1894&amp;", tipo = '"&amp;R1894&amp;"')@Column(name = """&amp;L1894&amp;""")"&amp;IF(R1894="D","@Temporal(TemporalType.DATE)","")&amp;"private "&amp;VLOOKUP(TEXT(R1894,"@"),Apoio!A:B,2,0)&amp;" "&amp;SUBSTITUTE(LOWER(LEFT(L1894,1))&amp;RIGHT(PROPER(L1894),LEN(L1894)-1),"_","")&amp;";",IF(ISNUMBER(Q1894),IF(R1894="R","@Entity@Table(name = ""reg_"&amp;LOWER(J1894)&amp;""")@XmlRootElement","")&amp;VLOOKUP(J1894,Blocos!D:I,6,0)&amp;Apoio!$E$1&amp;Y1894,""))</f>
        <v>@Campos(posicao = 16, tipo = 'C')@Column(name = "IND_REC")private String indRec;</v>
      </c>
      <c r="X1894" s="190" t="str">
        <f>IF(ISNUMBER(Q1894),COUNTIF(Blocos!G:G,J1894),"")</f>
        <v/>
      </c>
      <c r="Y1894" s="190" t="str">
        <f>IF(OR(X1894=0,X1894=""),"",VLOOKUP(SUMIFS(Blocos!A:A,Blocos!H:H,'EFD REGISTROS e Campos (2)'!X1894,Blocos!G:G,'EFD REGISTROS e Campos (2)'!J1894),Blocos!A:L,12,0))</f>
        <v/>
      </c>
      <c r="Z1894" s="190" t="str">
        <f>IF(ISNUMBER(Q1895),VLOOKUP(J1894,Blocos!D:G,4,0),"")</f>
        <v/>
      </c>
      <c r="AA1894" s="190" t="str">
        <f>IF(ISNUMBER(Q1894),CONCATENATE("CREATE TABLE ""reg_",LOWER(J1894),""" (""ID"" bigint NOT NULL AUTO_INCREMENT,  ""HASHFILE"" varchar(255) DEFAULT NULL, ""ID_PAI"" bigint NOT NULL,"),IF(Q1894="Campo",CONCATENATE("""",L1894,""" ",VLOOKUP(R1894,Apoio!A:C,3,0)),""))&amp;IF(Z1894="","",CONCATENATE("PRIMARY KEY (""ID""), KEY ""FK_reg_",LOWER(Z1894),"_ID_PAI"" (""ID_PAI""), CONSTRAINT ""FK_reg_",LOWER(Z1894),"_ID_PAI"" FOREIGN KEY (""ID_PAI"") REFERENCES ""reg_",LOWER(Z1894),""" (""ID"")) ENGINE=InnoDB AUTO_INCREMENT=105774 DEFAULT CHARSET=utf8mb4 COLLATE=utf8mb4_0900_ai_ci;"))</f>
        <v>"IND_REC" varchar(255) DEFAULT NULL,</v>
      </c>
      <c r="AB1894" s="190" t="str">
        <f t="shared" si="210"/>
        <v>`reg_d510`.`IND_REC`,</v>
      </c>
    </row>
    <row r="1895" spans="10:28" ht="14.5" hidden="1" customHeight="1" x14ac:dyDescent="0.3">
      <c r="J1895" s="187" t="str">
        <f t="shared" si="208"/>
        <v>D510</v>
      </c>
      <c r="K1895" s="196"/>
      <c r="L1895" s="285"/>
      <c r="M1895" s="182" t="s">
        <v>2075</v>
      </c>
      <c r="N1895" s="196"/>
      <c r="O1895" s="196"/>
      <c r="P1895" s="196"/>
      <c r="Q1895" s="192" t="str">
        <f t="shared" si="209"/>
        <v/>
      </c>
      <c r="S1895" s="191" t="str">
        <f t="shared" si="212"/>
        <v/>
      </c>
      <c r="T1895" s="192" t="str">
        <f t="shared" si="213"/>
        <v/>
      </c>
      <c r="U1895" s="192" t="str">
        <f t="shared" si="211"/>
        <v/>
      </c>
      <c r="V1895" s="192" t="str">
        <f t="shared" si="214"/>
        <v/>
      </c>
      <c r="W1895" s="191" t="str">
        <f>IF(Q1895="Campo","@Campos(posicao = "&amp;K1895&amp;", tipo = '"&amp;R1895&amp;"')@Column(name = """&amp;L1895&amp;""")"&amp;IF(R1895="D","@Temporal(TemporalType.DATE)","")&amp;"private "&amp;VLOOKUP(TEXT(R1895,"@"),Apoio!A:B,2,0)&amp;" "&amp;SUBSTITUTE(LOWER(LEFT(L1895,1))&amp;RIGHT(PROPER(L1895),LEN(L1895)-1),"_","")&amp;";",IF(ISNUMBER(Q1895),IF(R1895="R","@Entity@Table(name = ""reg_"&amp;LOWER(J1895)&amp;""")@XmlRootElement","")&amp;VLOOKUP(J1895,Blocos!D:I,6,0)&amp;Apoio!$E$1&amp;Y1895,""))</f>
        <v/>
      </c>
      <c r="X1895" s="190" t="str">
        <f>IF(ISNUMBER(Q1895),COUNTIF(Blocos!G:G,J1895),"")</f>
        <v/>
      </c>
      <c r="Y1895" s="190" t="str">
        <f>IF(OR(X1895=0,X1895=""),"",VLOOKUP(SUMIFS(Blocos!A:A,Blocos!H:H,'EFD REGISTROS e Campos (2)'!X1895,Blocos!G:G,'EFD REGISTROS e Campos (2)'!J1895),Blocos!A:L,12,0))</f>
        <v/>
      </c>
      <c r="Z1895" s="190" t="str">
        <f>IF(ISNUMBER(Q1896),VLOOKUP(J1895,Blocos!D:G,4,0),"")</f>
        <v/>
      </c>
      <c r="AA1895" s="190" t="str">
        <f>IF(ISNUMBER(Q1895),CONCATENATE("CREATE TABLE ""reg_",LOWER(J1895),""" (""ID"" bigint NOT NULL AUTO_INCREMENT,  ""HASHFILE"" varchar(255) DEFAULT NULL, ""ID_PAI"" bigint NOT NULL,"),IF(Q1895="Campo",CONCATENATE("""",L1895,""" ",VLOOKUP(R1895,Apoio!A:C,3,0)),""))&amp;IF(Z1895="","",CONCATENATE("PRIMARY KEY (""ID""), KEY ""FK_reg_",LOWER(Z1895),"_ID_PAI"" (""ID_PAI""), CONSTRAINT ""FK_reg_",LOWER(Z1895),"_ID_PAI"" FOREIGN KEY (""ID_PAI"") REFERENCES ""reg_",LOWER(Z1895),""" (""ID"")) ENGINE=InnoDB AUTO_INCREMENT=105774 DEFAULT CHARSET=utf8mb4 COLLATE=utf8mb4_0900_ai_ci;"))</f>
        <v/>
      </c>
      <c r="AB1895" s="190" t="str">
        <f t="shared" si="210"/>
        <v/>
      </c>
    </row>
    <row r="1896" spans="10:28" ht="14.5" hidden="1" customHeight="1" x14ac:dyDescent="0.3">
      <c r="J1896" s="187" t="str">
        <f t="shared" si="208"/>
        <v>D510</v>
      </c>
      <c r="K1896" s="196"/>
      <c r="L1896" s="285"/>
      <c r="M1896" s="182" t="s">
        <v>2076</v>
      </c>
      <c r="N1896" s="196"/>
      <c r="O1896" s="196"/>
      <c r="P1896" s="196"/>
      <c r="Q1896" s="192" t="str">
        <f t="shared" si="209"/>
        <v/>
      </c>
      <c r="S1896" s="191" t="str">
        <f t="shared" si="212"/>
        <v/>
      </c>
      <c r="T1896" s="192" t="str">
        <f t="shared" si="213"/>
        <v/>
      </c>
      <c r="U1896" s="192" t="str">
        <f t="shared" si="211"/>
        <v/>
      </c>
      <c r="V1896" s="192" t="str">
        <f t="shared" si="214"/>
        <v/>
      </c>
      <c r="W1896" s="191" t="str">
        <f>IF(Q1896="Campo","@Campos(posicao = "&amp;K1896&amp;", tipo = '"&amp;R1896&amp;"')@Column(name = """&amp;L1896&amp;""")"&amp;IF(R1896="D","@Temporal(TemporalType.DATE)","")&amp;"private "&amp;VLOOKUP(TEXT(R1896,"@"),Apoio!A:B,2,0)&amp;" "&amp;SUBSTITUTE(LOWER(LEFT(L1896,1))&amp;RIGHT(PROPER(L1896),LEN(L1896)-1),"_","")&amp;";",IF(ISNUMBER(Q1896),IF(R1896="R","@Entity@Table(name = ""reg_"&amp;LOWER(J1896)&amp;""")@XmlRootElement","")&amp;VLOOKUP(J1896,Blocos!D:I,6,0)&amp;Apoio!$E$1&amp;Y1896,""))</f>
        <v/>
      </c>
      <c r="X1896" s="190" t="str">
        <f>IF(ISNUMBER(Q1896),COUNTIF(Blocos!G:G,J1896),"")</f>
        <v/>
      </c>
      <c r="Y1896" s="190" t="str">
        <f>IF(OR(X1896=0,X1896=""),"",VLOOKUP(SUMIFS(Blocos!A:A,Blocos!H:H,'EFD REGISTROS e Campos (2)'!X1896,Blocos!G:G,'EFD REGISTROS e Campos (2)'!J1896),Blocos!A:L,12,0))</f>
        <v/>
      </c>
      <c r="Z1896" s="190" t="str">
        <f>IF(ISNUMBER(Q1897),VLOOKUP(J1896,Blocos!D:G,4,0),"")</f>
        <v/>
      </c>
      <c r="AA1896" s="190" t="str">
        <f>IF(ISNUMBER(Q1896),CONCATENATE("CREATE TABLE ""reg_",LOWER(J1896),""" (""ID"" bigint NOT NULL AUTO_INCREMENT,  ""HASHFILE"" varchar(255) DEFAULT NULL, ""ID_PAI"" bigint NOT NULL,"),IF(Q1896="Campo",CONCATENATE("""",L1896,""" ",VLOOKUP(R1896,Apoio!A:C,3,0)),""))&amp;IF(Z1896="","",CONCATENATE("PRIMARY KEY (""ID""), KEY ""FK_reg_",LOWER(Z1896),"_ID_PAI"" (""ID_PAI""), CONSTRAINT ""FK_reg_",LOWER(Z1896),"_ID_PAI"" FOREIGN KEY (""ID_PAI"") REFERENCES ""reg_",LOWER(Z1896),""" (""ID"")) ENGINE=InnoDB AUTO_INCREMENT=105774 DEFAULT CHARSET=utf8mb4 COLLATE=utf8mb4_0900_ai_ci;"))</f>
        <v/>
      </c>
      <c r="AB1896" s="190" t="str">
        <f t="shared" si="210"/>
        <v/>
      </c>
    </row>
    <row r="1897" spans="10:28" ht="14.5" hidden="1" customHeight="1" x14ac:dyDescent="0.3">
      <c r="J1897" s="187" t="str">
        <f t="shared" si="208"/>
        <v>D510</v>
      </c>
      <c r="K1897" s="196"/>
      <c r="L1897" s="285"/>
      <c r="M1897" s="182" t="s">
        <v>2077</v>
      </c>
      <c r="N1897" s="196"/>
      <c r="O1897" s="196"/>
      <c r="P1897" s="196"/>
      <c r="Q1897" s="192" t="str">
        <f t="shared" si="209"/>
        <v/>
      </c>
      <c r="S1897" s="191" t="str">
        <f t="shared" si="212"/>
        <v/>
      </c>
      <c r="T1897" s="192" t="str">
        <f t="shared" si="213"/>
        <v/>
      </c>
      <c r="U1897" s="192" t="str">
        <f t="shared" si="211"/>
        <v/>
      </c>
      <c r="V1897" s="192" t="str">
        <f t="shared" si="214"/>
        <v/>
      </c>
      <c r="W1897" s="191" t="str">
        <f>IF(Q1897="Campo","@Campos(posicao = "&amp;K1897&amp;", tipo = '"&amp;R1897&amp;"')@Column(name = """&amp;L1897&amp;""")"&amp;IF(R1897="D","@Temporal(TemporalType.DATE)","")&amp;"private "&amp;VLOOKUP(TEXT(R1897,"@"),Apoio!A:B,2,0)&amp;" "&amp;SUBSTITUTE(LOWER(LEFT(L1897,1))&amp;RIGHT(PROPER(L1897),LEN(L1897)-1),"_","")&amp;";",IF(ISNUMBER(Q1897),IF(R1897="R","@Entity@Table(name = ""reg_"&amp;LOWER(J1897)&amp;""")@XmlRootElement","")&amp;VLOOKUP(J1897,Blocos!D:I,6,0)&amp;Apoio!$E$1&amp;Y1897,""))</f>
        <v/>
      </c>
      <c r="X1897" s="190" t="str">
        <f>IF(ISNUMBER(Q1897),COUNTIF(Blocos!G:G,J1897),"")</f>
        <v/>
      </c>
      <c r="Y1897" s="190" t="str">
        <f>IF(OR(X1897=0,X1897=""),"",VLOOKUP(SUMIFS(Blocos!A:A,Blocos!H:H,'EFD REGISTROS e Campos (2)'!X1897,Blocos!G:G,'EFD REGISTROS e Campos (2)'!J1897),Blocos!A:L,12,0))</f>
        <v/>
      </c>
      <c r="Z1897" s="190" t="str">
        <f>IF(ISNUMBER(Q1898),VLOOKUP(J1897,Blocos!D:G,4,0),"")</f>
        <v/>
      </c>
      <c r="AA1897" s="190" t="str">
        <f>IF(ISNUMBER(Q1897),CONCATENATE("CREATE TABLE ""reg_",LOWER(J1897),""" (""ID"" bigint NOT NULL AUTO_INCREMENT,  ""HASHFILE"" varchar(255) DEFAULT NULL, ""ID_PAI"" bigint NOT NULL,"),IF(Q1897="Campo",CONCATENATE("""",L1897,""" ",VLOOKUP(R1897,Apoio!A:C,3,0)),""))&amp;IF(Z1897="","",CONCATENATE("PRIMARY KEY (""ID""), KEY ""FK_reg_",LOWER(Z1897),"_ID_PAI"" (""ID_PAI""), CONSTRAINT ""FK_reg_",LOWER(Z1897),"_ID_PAI"" FOREIGN KEY (""ID_PAI"") REFERENCES ""reg_",LOWER(Z1897),""" (""ID"")) ENGINE=InnoDB AUTO_INCREMENT=105774 DEFAULT CHARSET=utf8mb4 COLLATE=utf8mb4_0900_ai_ci;"))</f>
        <v/>
      </c>
      <c r="AB1897" s="190" t="str">
        <f t="shared" si="210"/>
        <v/>
      </c>
    </row>
    <row r="1898" spans="10:28" ht="14.5" hidden="1" customHeight="1" x14ac:dyDescent="0.3">
      <c r="J1898" s="187" t="str">
        <f t="shared" si="208"/>
        <v>D510</v>
      </c>
      <c r="K1898" s="196"/>
      <c r="L1898" s="285"/>
      <c r="M1898" s="182" t="s">
        <v>2078</v>
      </c>
      <c r="N1898" s="196"/>
      <c r="O1898" s="196"/>
      <c r="P1898" s="196"/>
      <c r="Q1898" s="192" t="str">
        <f t="shared" si="209"/>
        <v/>
      </c>
      <c r="S1898" s="191" t="str">
        <f t="shared" si="212"/>
        <v/>
      </c>
      <c r="T1898" s="192" t="str">
        <f t="shared" si="213"/>
        <v/>
      </c>
      <c r="U1898" s="192" t="str">
        <f t="shared" si="211"/>
        <v/>
      </c>
      <c r="V1898" s="192" t="str">
        <f t="shared" si="214"/>
        <v/>
      </c>
      <c r="W1898" s="191" t="str">
        <f>IF(Q1898="Campo","@Campos(posicao = "&amp;K1898&amp;", tipo = '"&amp;R1898&amp;"')@Column(name = """&amp;L1898&amp;""")"&amp;IF(R1898="D","@Temporal(TemporalType.DATE)","")&amp;"private "&amp;VLOOKUP(TEXT(R1898,"@"),Apoio!A:B,2,0)&amp;" "&amp;SUBSTITUTE(LOWER(LEFT(L1898,1))&amp;RIGHT(PROPER(L1898),LEN(L1898)-1),"_","")&amp;";",IF(ISNUMBER(Q1898),IF(R1898="R","@Entity@Table(name = ""reg_"&amp;LOWER(J1898)&amp;""")@XmlRootElement","")&amp;VLOOKUP(J1898,Blocos!D:I,6,0)&amp;Apoio!$E$1&amp;Y1898,""))</f>
        <v/>
      </c>
      <c r="X1898" s="190" t="str">
        <f>IF(ISNUMBER(Q1898),COUNTIF(Blocos!G:G,J1898),"")</f>
        <v/>
      </c>
      <c r="Y1898" s="190" t="str">
        <f>IF(OR(X1898=0,X1898=""),"",VLOOKUP(SUMIFS(Blocos!A:A,Blocos!H:H,'EFD REGISTROS e Campos (2)'!X1898,Blocos!G:G,'EFD REGISTROS e Campos (2)'!J1898),Blocos!A:L,12,0))</f>
        <v/>
      </c>
      <c r="Z1898" s="190" t="str">
        <f>IF(ISNUMBER(Q1899),VLOOKUP(J1898,Blocos!D:G,4,0),"")</f>
        <v/>
      </c>
      <c r="AA1898" s="190" t="str">
        <f>IF(ISNUMBER(Q1898),CONCATENATE("CREATE TABLE ""reg_",LOWER(J1898),""" (""ID"" bigint NOT NULL AUTO_INCREMENT,  ""HASHFILE"" varchar(255) DEFAULT NULL, ""ID_PAI"" bigint NOT NULL,"),IF(Q1898="Campo",CONCATENATE("""",L1898,""" ",VLOOKUP(R1898,Apoio!A:C,3,0)),""))&amp;IF(Z1898="","",CONCATENATE("PRIMARY KEY (""ID""), KEY ""FK_reg_",LOWER(Z1898),"_ID_PAI"" (""ID_PAI""), CONSTRAINT ""FK_reg_",LOWER(Z1898),"_ID_PAI"" FOREIGN KEY (""ID_PAI"") REFERENCES ""reg_",LOWER(Z1898),""" (""ID"")) ENGINE=InnoDB AUTO_INCREMENT=105774 DEFAULT CHARSET=utf8mb4 COLLATE=utf8mb4_0900_ai_ci;"))</f>
        <v/>
      </c>
      <c r="AB1898" s="190" t="str">
        <f t="shared" si="210"/>
        <v/>
      </c>
    </row>
    <row r="1899" spans="10:28" ht="14.5" hidden="1" customHeight="1" x14ac:dyDescent="0.3">
      <c r="J1899" s="187" t="str">
        <f t="shared" si="208"/>
        <v>D510</v>
      </c>
      <c r="K1899" s="196"/>
      <c r="L1899" s="285"/>
      <c r="M1899" s="182" t="s">
        <v>2079</v>
      </c>
      <c r="N1899" s="196"/>
      <c r="O1899" s="196"/>
      <c r="P1899" s="196"/>
      <c r="Q1899" s="192" t="str">
        <f t="shared" si="209"/>
        <v/>
      </c>
      <c r="S1899" s="191" t="str">
        <f t="shared" si="212"/>
        <v/>
      </c>
      <c r="T1899" s="192" t="str">
        <f t="shared" si="213"/>
        <v/>
      </c>
      <c r="U1899" s="192" t="str">
        <f t="shared" si="211"/>
        <v/>
      </c>
      <c r="V1899" s="192" t="str">
        <f t="shared" si="214"/>
        <v/>
      </c>
      <c r="W1899" s="191" t="str">
        <f>IF(Q1899="Campo","@Campos(posicao = "&amp;K1899&amp;", tipo = '"&amp;R1899&amp;"')@Column(name = """&amp;L1899&amp;""")"&amp;IF(R1899="D","@Temporal(TemporalType.DATE)","")&amp;"private "&amp;VLOOKUP(TEXT(R1899,"@"),Apoio!A:B,2,0)&amp;" "&amp;SUBSTITUTE(LOWER(LEFT(L1899,1))&amp;RIGHT(PROPER(L1899),LEN(L1899)-1),"_","")&amp;";",IF(ISNUMBER(Q1899),IF(R1899="R","@Entity@Table(name = ""reg_"&amp;LOWER(J1899)&amp;""")@XmlRootElement","")&amp;VLOOKUP(J1899,Blocos!D:I,6,0)&amp;Apoio!$E$1&amp;Y1899,""))</f>
        <v/>
      </c>
      <c r="X1899" s="190" t="str">
        <f>IF(ISNUMBER(Q1899),COUNTIF(Blocos!G:G,J1899),"")</f>
        <v/>
      </c>
      <c r="Y1899" s="190" t="str">
        <f>IF(OR(X1899=0,X1899=""),"",VLOOKUP(SUMIFS(Blocos!A:A,Blocos!H:H,'EFD REGISTROS e Campos (2)'!X1899,Blocos!G:G,'EFD REGISTROS e Campos (2)'!J1899),Blocos!A:L,12,0))</f>
        <v/>
      </c>
      <c r="Z1899" s="190" t="str">
        <f>IF(ISNUMBER(Q1900),VLOOKUP(J1899,Blocos!D:G,4,0),"")</f>
        <v/>
      </c>
      <c r="AA1899" s="190" t="str">
        <f>IF(ISNUMBER(Q1899),CONCATENATE("CREATE TABLE ""reg_",LOWER(J1899),""" (""ID"" bigint NOT NULL AUTO_INCREMENT,  ""HASHFILE"" varchar(255) DEFAULT NULL, ""ID_PAI"" bigint NOT NULL,"),IF(Q1899="Campo",CONCATENATE("""",L1899,""" ",VLOOKUP(R1899,Apoio!A:C,3,0)),""))&amp;IF(Z1899="","",CONCATENATE("PRIMARY KEY (""ID""), KEY ""FK_reg_",LOWER(Z1899),"_ID_PAI"" (""ID_PAI""), CONSTRAINT ""FK_reg_",LOWER(Z1899),"_ID_PAI"" FOREIGN KEY (""ID_PAI"") REFERENCES ""reg_",LOWER(Z1899),""" (""ID"")) ENGINE=InnoDB AUTO_INCREMENT=105774 DEFAULT CHARSET=utf8mb4 COLLATE=utf8mb4_0900_ai_ci;"))</f>
        <v/>
      </c>
      <c r="AB1899" s="190" t="str">
        <f t="shared" si="210"/>
        <v/>
      </c>
    </row>
    <row r="1900" spans="10:28" ht="14.5" hidden="1" customHeight="1" x14ac:dyDescent="0.3">
      <c r="J1900" s="187" t="str">
        <f t="shared" si="208"/>
        <v>D510</v>
      </c>
      <c r="K1900" s="196"/>
      <c r="L1900" s="285"/>
      <c r="M1900" s="182" t="s">
        <v>2080</v>
      </c>
      <c r="N1900" s="196"/>
      <c r="O1900" s="196"/>
      <c r="P1900" s="196"/>
      <c r="Q1900" s="192" t="str">
        <f t="shared" si="209"/>
        <v/>
      </c>
      <c r="S1900" s="191" t="str">
        <f t="shared" si="212"/>
        <v/>
      </c>
      <c r="T1900" s="192" t="str">
        <f t="shared" si="213"/>
        <v/>
      </c>
      <c r="U1900" s="192" t="str">
        <f t="shared" si="211"/>
        <v/>
      </c>
      <c r="V1900" s="192" t="str">
        <f t="shared" si="214"/>
        <v/>
      </c>
      <c r="W1900" s="191" t="str">
        <f>IF(Q1900="Campo","@Campos(posicao = "&amp;K1900&amp;", tipo = '"&amp;R1900&amp;"')@Column(name = """&amp;L1900&amp;""")"&amp;IF(R1900="D","@Temporal(TemporalType.DATE)","")&amp;"private "&amp;VLOOKUP(TEXT(R1900,"@"),Apoio!A:B,2,0)&amp;" "&amp;SUBSTITUTE(LOWER(LEFT(L1900,1))&amp;RIGHT(PROPER(L1900),LEN(L1900)-1),"_","")&amp;";",IF(ISNUMBER(Q1900),IF(R1900="R","@Entity@Table(name = ""reg_"&amp;LOWER(J1900)&amp;""")@XmlRootElement","")&amp;VLOOKUP(J1900,Blocos!D:I,6,0)&amp;Apoio!$E$1&amp;Y1900,""))</f>
        <v/>
      </c>
      <c r="X1900" s="190" t="str">
        <f>IF(ISNUMBER(Q1900),COUNTIF(Blocos!G:G,J1900),"")</f>
        <v/>
      </c>
      <c r="Y1900" s="190" t="str">
        <f>IF(OR(X1900=0,X1900=""),"",VLOOKUP(SUMIFS(Blocos!A:A,Blocos!H:H,'EFD REGISTROS e Campos (2)'!X1900,Blocos!G:G,'EFD REGISTROS e Campos (2)'!J1900),Blocos!A:L,12,0))</f>
        <v/>
      </c>
      <c r="Z1900" s="190" t="str">
        <f>IF(ISNUMBER(Q1901),VLOOKUP(J1900,Blocos!D:G,4,0),"")</f>
        <v/>
      </c>
      <c r="AA1900" s="190" t="str">
        <f>IF(ISNUMBER(Q1900),CONCATENATE("CREATE TABLE ""reg_",LOWER(J1900),""" (""ID"" bigint NOT NULL AUTO_INCREMENT,  ""HASHFILE"" varchar(255) DEFAULT NULL, ""ID_PAI"" bigint NOT NULL,"),IF(Q1900="Campo",CONCATENATE("""",L1900,""" ",VLOOKUP(R1900,Apoio!A:C,3,0)),""))&amp;IF(Z1900="","",CONCATENATE("PRIMARY KEY (""ID""), KEY ""FK_reg_",LOWER(Z1900),"_ID_PAI"" (""ID_PAI""), CONSTRAINT ""FK_reg_",LOWER(Z1900),"_ID_PAI"" FOREIGN KEY (""ID_PAI"") REFERENCES ""reg_",LOWER(Z1900),""" (""ID"")) ENGINE=InnoDB AUTO_INCREMENT=105774 DEFAULT CHARSET=utf8mb4 COLLATE=utf8mb4_0900_ai_ci;"))</f>
        <v/>
      </c>
      <c r="AB1900" s="190" t="str">
        <f t="shared" si="210"/>
        <v/>
      </c>
    </row>
    <row r="1901" spans="10:28" ht="14.5" hidden="1" customHeight="1" x14ac:dyDescent="0.3">
      <c r="J1901" s="187" t="str">
        <f t="shared" si="208"/>
        <v>D510</v>
      </c>
      <c r="K1901" s="196"/>
      <c r="L1901" s="285"/>
      <c r="M1901" s="182" t="s">
        <v>2081</v>
      </c>
      <c r="N1901" s="196"/>
      <c r="O1901" s="196"/>
      <c r="P1901" s="196"/>
      <c r="Q1901" s="192" t="str">
        <f t="shared" si="209"/>
        <v/>
      </c>
      <c r="S1901" s="191" t="str">
        <f t="shared" si="212"/>
        <v/>
      </c>
      <c r="T1901" s="192" t="str">
        <f t="shared" si="213"/>
        <v/>
      </c>
      <c r="U1901" s="192" t="str">
        <f t="shared" si="211"/>
        <v/>
      </c>
      <c r="V1901" s="192" t="str">
        <f t="shared" si="214"/>
        <v/>
      </c>
      <c r="W1901" s="191" t="str">
        <f>IF(Q1901="Campo","@Campos(posicao = "&amp;K1901&amp;", tipo = '"&amp;R1901&amp;"')@Column(name = """&amp;L1901&amp;""")"&amp;IF(R1901="D","@Temporal(TemporalType.DATE)","")&amp;"private "&amp;VLOOKUP(TEXT(R1901,"@"),Apoio!A:B,2,0)&amp;" "&amp;SUBSTITUTE(LOWER(LEFT(L1901,1))&amp;RIGHT(PROPER(L1901),LEN(L1901)-1),"_","")&amp;";",IF(ISNUMBER(Q1901),IF(R1901="R","@Entity@Table(name = ""reg_"&amp;LOWER(J1901)&amp;""")@XmlRootElement","")&amp;VLOOKUP(J1901,Blocos!D:I,6,0)&amp;Apoio!$E$1&amp;Y1901,""))</f>
        <v/>
      </c>
      <c r="X1901" s="190" t="str">
        <f>IF(ISNUMBER(Q1901),COUNTIF(Blocos!G:G,J1901),"")</f>
        <v/>
      </c>
      <c r="Y1901" s="190" t="str">
        <f>IF(OR(X1901=0,X1901=""),"",VLOOKUP(SUMIFS(Blocos!A:A,Blocos!H:H,'EFD REGISTROS e Campos (2)'!X1901,Blocos!G:G,'EFD REGISTROS e Campos (2)'!J1901),Blocos!A:L,12,0))</f>
        <v/>
      </c>
      <c r="Z1901" s="190" t="str">
        <f>IF(ISNUMBER(Q1902),VLOOKUP(J1901,Blocos!D:G,4,0),"")</f>
        <v/>
      </c>
      <c r="AA1901" s="190" t="str">
        <f>IF(ISNUMBER(Q1901),CONCATENATE("CREATE TABLE ""reg_",LOWER(J1901),""" (""ID"" bigint NOT NULL AUTO_INCREMENT,  ""HASHFILE"" varchar(255) DEFAULT NULL, ""ID_PAI"" bigint NOT NULL,"),IF(Q1901="Campo",CONCATENATE("""",L1901,""" ",VLOOKUP(R1901,Apoio!A:C,3,0)),""))&amp;IF(Z1901="","",CONCATENATE("PRIMARY KEY (""ID""), KEY ""FK_reg_",LOWER(Z1901),"_ID_PAI"" (""ID_PAI""), CONSTRAINT ""FK_reg_",LOWER(Z1901),"_ID_PAI"" FOREIGN KEY (""ID_PAI"") REFERENCES ""reg_",LOWER(Z1901),""" (""ID"")) ENGINE=InnoDB AUTO_INCREMENT=105774 DEFAULT CHARSET=utf8mb4 COLLATE=utf8mb4_0900_ai_ci;"))</f>
        <v/>
      </c>
      <c r="AB1901" s="190" t="str">
        <f t="shared" si="210"/>
        <v/>
      </c>
    </row>
    <row r="1902" spans="10:28" ht="14.5" hidden="1" customHeight="1" x14ac:dyDescent="0.3">
      <c r="J1902" s="187" t="str">
        <f t="shared" si="208"/>
        <v>D510</v>
      </c>
      <c r="K1902" s="181">
        <v>17</v>
      </c>
      <c r="L1902" s="289" t="s">
        <v>129</v>
      </c>
      <c r="M1902" s="182" t="s">
        <v>2082</v>
      </c>
      <c r="N1902" s="181" t="s">
        <v>27</v>
      </c>
      <c r="O1902" s="181">
        <v>60</v>
      </c>
      <c r="P1902" s="181" t="s">
        <v>28</v>
      </c>
      <c r="Q1902" s="192" t="str">
        <f t="shared" si="209"/>
        <v>Campo</v>
      </c>
      <c r="R1902" s="192" t="s">
        <v>27</v>
      </c>
      <c r="S1902" s="191" t="str">
        <f t="shared" si="212"/>
        <v/>
      </c>
      <c r="T1902" s="192" t="str">
        <f t="shared" si="213"/>
        <v>&lt;campo posicao="17"&gt;
&lt;coluna&gt;COD_PART&lt;/coluna&gt;
&lt;descricao&gt;Código do participante (campo 02 do Registro 0150) receptor da receita, terceiro da operação, se houver.&lt;/descricao&gt;
&lt;tipo&gt;C&lt;/tipo&gt;
&lt;/campo&gt;</v>
      </c>
      <c r="U1902" s="192" t="str">
        <f t="shared" si="211"/>
        <v>&lt;campo posicao="17"&gt;
&lt;coluna&gt;COD_PART&lt;/coluna&gt;
&lt;descricao&gt;Código do participante (campo 02 do Registro 0150) receptor da receita, terceiro da operação, se houver.&lt;/descricao&gt;
&lt;tipo&gt;C&lt;/tipo&gt;
&lt;/campo&gt;</v>
      </c>
      <c r="V1902" s="192" t="str">
        <f t="shared" si="214"/>
        <v>{"Column18", "COD_PART"},</v>
      </c>
      <c r="W1902" s="191" t="str">
        <f>IF(Q1902="Campo","@Campos(posicao = "&amp;K1902&amp;", tipo = '"&amp;R1902&amp;"')@Column(name = """&amp;L1902&amp;""")"&amp;IF(R1902="D","@Temporal(TemporalType.DATE)","")&amp;"private "&amp;VLOOKUP(TEXT(R1902,"@"),Apoio!A:B,2,0)&amp;" "&amp;SUBSTITUTE(LOWER(LEFT(L1902,1))&amp;RIGHT(PROPER(L1902),LEN(L1902)-1),"_","")&amp;";",IF(ISNUMBER(Q1902),IF(R1902="R","@Entity@Table(name = ""reg_"&amp;LOWER(J1902)&amp;""")@XmlRootElement","")&amp;VLOOKUP(J1902,Blocos!D:I,6,0)&amp;Apoio!$E$1&amp;Y1902,""))</f>
        <v>@Campos(posicao = 17, tipo = 'C')@Column(name = "COD_PART")private String codPart;</v>
      </c>
      <c r="X1902" s="190" t="str">
        <f>IF(ISNUMBER(Q1902),COUNTIF(Blocos!G:G,J1902),"")</f>
        <v/>
      </c>
      <c r="Y1902" s="190" t="str">
        <f>IF(OR(X1902=0,X1902=""),"",VLOOKUP(SUMIFS(Blocos!A:A,Blocos!H:H,'EFD REGISTROS e Campos (2)'!X1902,Blocos!G:G,'EFD REGISTROS e Campos (2)'!J1902),Blocos!A:L,12,0))</f>
        <v/>
      </c>
      <c r="Z1902" s="190" t="str">
        <f>IF(ISNUMBER(Q1903),VLOOKUP(J1902,Blocos!D:G,4,0),"")</f>
        <v/>
      </c>
      <c r="AA1902" s="190" t="str">
        <f>IF(ISNUMBER(Q1902),CONCATENATE("CREATE TABLE ""reg_",LOWER(J1902),""" (""ID"" bigint NOT NULL AUTO_INCREMENT,  ""HASHFILE"" varchar(255) DEFAULT NULL, ""ID_PAI"" bigint NOT NULL,"),IF(Q1902="Campo",CONCATENATE("""",L1902,""" ",VLOOKUP(R1902,Apoio!A:C,3,0)),""))&amp;IF(Z1902="","",CONCATENATE("PRIMARY KEY (""ID""), KEY ""FK_reg_",LOWER(Z1902),"_ID_PAI"" (""ID_PAI""), CONSTRAINT ""FK_reg_",LOWER(Z1902),"_ID_PAI"" FOREIGN KEY (""ID_PAI"") REFERENCES ""reg_",LOWER(Z1902),""" (""ID"")) ENGINE=InnoDB AUTO_INCREMENT=105774 DEFAULT CHARSET=utf8mb4 COLLATE=utf8mb4_0900_ai_ci;"))</f>
        <v>"COD_PART" varchar(255) DEFAULT NULL,</v>
      </c>
      <c r="AB1902" s="190" t="str">
        <f t="shared" si="210"/>
        <v>`reg_d510`.`COD_PART`,</v>
      </c>
    </row>
    <row r="1903" spans="10:28" ht="14.5" hidden="1" customHeight="1" x14ac:dyDescent="0.3">
      <c r="J1903" s="187" t="str">
        <f t="shared" si="208"/>
        <v>D510</v>
      </c>
      <c r="K1903" s="181">
        <v>18</v>
      </c>
      <c r="L1903" s="289" t="s">
        <v>586</v>
      </c>
      <c r="M1903" s="182" t="s">
        <v>846</v>
      </c>
      <c r="N1903" s="181" t="s">
        <v>32</v>
      </c>
      <c r="O1903" s="181" t="s">
        <v>28</v>
      </c>
      <c r="P1903" s="181">
        <v>2</v>
      </c>
      <c r="Q1903" s="192" t="str">
        <f t="shared" si="209"/>
        <v>Campo</v>
      </c>
      <c r="R1903" s="192" t="s">
        <v>3606</v>
      </c>
      <c r="S1903" s="191" t="str">
        <f t="shared" si="212"/>
        <v/>
      </c>
      <c r="T1903" s="192" t="str">
        <f t="shared" si="213"/>
        <v>&lt;campo posicao="18"&gt;
&lt;coluna&gt;VL_PIS&lt;/coluna&gt;
&lt;descricao&gt;Valor do PIS&lt;/descricao&gt;
&lt;tipo&gt;R&lt;/tipo&gt;
&lt;/campo&gt;</v>
      </c>
      <c r="U1903" s="192" t="str">
        <f t="shared" si="211"/>
        <v>&lt;campo posicao="18"&gt;
&lt;coluna&gt;VL_PIS&lt;/coluna&gt;
&lt;descricao&gt;Valor do PIS&lt;/descricao&gt;
&lt;tipo&gt;R&lt;/tipo&gt;
&lt;/campo&gt;</v>
      </c>
      <c r="V1903" s="192" t="str">
        <f t="shared" si="214"/>
        <v>{"Column19", "VL_PIS"},</v>
      </c>
      <c r="W1903" s="191" t="str">
        <f>IF(Q1903="Campo","@Campos(posicao = "&amp;K1903&amp;", tipo = '"&amp;R1903&amp;"')@Column(name = """&amp;L1903&amp;""")"&amp;IF(R1903="D","@Temporal(TemporalType.DATE)","")&amp;"private "&amp;VLOOKUP(TEXT(R1903,"@"),Apoio!A:B,2,0)&amp;" "&amp;SUBSTITUTE(LOWER(LEFT(L1903,1))&amp;RIGHT(PROPER(L1903),LEN(L1903)-1),"_","")&amp;";",IF(ISNUMBER(Q1903),IF(R1903="R","@Entity@Table(name = ""reg_"&amp;LOWER(J1903)&amp;""")@XmlRootElement","")&amp;VLOOKUP(J1903,Blocos!D:I,6,0)&amp;Apoio!$E$1&amp;Y1903,""))</f>
        <v>@Campos(posicao = 18, tipo = 'R')@Column(name = "VL_PIS")private BigDecimal vlPis;</v>
      </c>
      <c r="X1903" s="190" t="str">
        <f>IF(ISNUMBER(Q1903),COUNTIF(Blocos!G:G,J1903),"")</f>
        <v/>
      </c>
      <c r="Y1903" s="190" t="str">
        <f>IF(OR(X1903=0,X1903=""),"",VLOOKUP(SUMIFS(Blocos!A:A,Blocos!H:H,'EFD REGISTROS e Campos (2)'!X1903,Blocos!G:G,'EFD REGISTROS e Campos (2)'!J1903),Blocos!A:L,12,0))</f>
        <v/>
      </c>
      <c r="Z1903" s="190" t="str">
        <f>IF(ISNUMBER(Q1904),VLOOKUP(J1903,Blocos!D:G,4,0),"")</f>
        <v/>
      </c>
      <c r="AA1903" s="190" t="str">
        <f>IF(ISNUMBER(Q1903),CONCATENATE("CREATE TABLE ""reg_",LOWER(J1903),""" (""ID"" bigint NOT NULL AUTO_INCREMENT,  ""HASHFILE"" varchar(255) DEFAULT NULL, ""ID_PAI"" bigint NOT NULL,"),IF(Q1903="Campo",CONCATENATE("""",L1903,""" ",VLOOKUP(R1903,Apoio!A:C,3,0)),""))&amp;IF(Z1903="","",CONCATENATE("PRIMARY KEY (""ID""), KEY ""FK_reg_",LOWER(Z1903),"_ID_PAI"" (""ID_PAI""), CONSTRAINT ""FK_reg_",LOWER(Z1903),"_ID_PAI"" FOREIGN KEY (""ID_PAI"") REFERENCES ""reg_",LOWER(Z1903),""" (""ID"")) ENGINE=InnoDB AUTO_INCREMENT=105774 DEFAULT CHARSET=utf8mb4 COLLATE=utf8mb4_0900_ai_ci;"))</f>
        <v>"VL_PIS" decimal(15,6) DEFAULT NULL,</v>
      </c>
      <c r="AB1903" s="190" t="str">
        <f t="shared" si="210"/>
        <v>`reg_d510`.`VL_PIS`,</v>
      </c>
    </row>
    <row r="1904" spans="10:28" ht="14.5" hidden="1" customHeight="1" x14ac:dyDescent="0.3">
      <c r="J1904" s="187" t="str">
        <f t="shared" si="208"/>
        <v>D510</v>
      </c>
      <c r="K1904" s="181">
        <v>19</v>
      </c>
      <c r="L1904" s="289" t="s">
        <v>588</v>
      </c>
      <c r="M1904" s="182" t="s">
        <v>857</v>
      </c>
      <c r="N1904" s="181" t="s">
        <v>32</v>
      </c>
      <c r="O1904" s="181" t="s">
        <v>28</v>
      </c>
      <c r="P1904" s="181">
        <v>2</v>
      </c>
      <c r="Q1904" s="192" t="str">
        <f t="shared" si="209"/>
        <v>Campo</v>
      </c>
      <c r="R1904" s="192" t="s">
        <v>3606</v>
      </c>
      <c r="S1904" s="191" t="str">
        <f t="shared" si="212"/>
        <v/>
      </c>
      <c r="T1904" s="192" t="str">
        <f t="shared" si="213"/>
        <v>&lt;campo posicao="19"&gt;
&lt;coluna&gt;VL_COFINS&lt;/coluna&gt;
&lt;descricao&gt;Valor da COFINS&lt;/descricao&gt;
&lt;tipo&gt;R&lt;/tipo&gt;
&lt;/campo&gt;</v>
      </c>
      <c r="U1904" s="192" t="str">
        <f t="shared" si="211"/>
        <v>&lt;campo posicao="19"&gt;
&lt;coluna&gt;VL_COFINS&lt;/coluna&gt;
&lt;descricao&gt;Valor da COFINS&lt;/descricao&gt;
&lt;tipo&gt;R&lt;/tipo&gt;
&lt;/campo&gt;</v>
      </c>
      <c r="V1904" s="192" t="str">
        <f t="shared" si="214"/>
        <v>{"Column20", "VL_COFINS"},</v>
      </c>
      <c r="W1904" s="191" t="str">
        <f>IF(Q1904="Campo","@Campos(posicao = "&amp;K1904&amp;", tipo = '"&amp;R1904&amp;"')@Column(name = """&amp;L1904&amp;""")"&amp;IF(R1904="D","@Temporal(TemporalType.DATE)","")&amp;"private "&amp;VLOOKUP(TEXT(R1904,"@"),Apoio!A:B,2,0)&amp;" "&amp;SUBSTITUTE(LOWER(LEFT(L1904,1))&amp;RIGHT(PROPER(L1904),LEN(L1904)-1),"_","")&amp;";",IF(ISNUMBER(Q1904),IF(R1904="R","@Entity@Table(name = ""reg_"&amp;LOWER(J1904)&amp;""")@XmlRootElement","")&amp;VLOOKUP(J1904,Blocos!D:I,6,0)&amp;Apoio!$E$1&amp;Y1904,""))</f>
        <v>@Campos(posicao = 19, tipo = 'R')@Column(name = "VL_COFINS")private BigDecimal vlCofins;</v>
      </c>
      <c r="X1904" s="190" t="str">
        <f>IF(ISNUMBER(Q1904),COUNTIF(Blocos!G:G,J1904),"")</f>
        <v/>
      </c>
      <c r="Y1904" s="190" t="str">
        <f>IF(OR(X1904=0,X1904=""),"",VLOOKUP(SUMIFS(Blocos!A:A,Blocos!H:H,'EFD REGISTROS e Campos (2)'!X1904,Blocos!G:G,'EFD REGISTROS e Campos (2)'!J1904),Blocos!A:L,12,0))</f>
        <v/>
      </c>
      <c r="Z1904" s="190" t="str">
        <f>IF(ISNUMBER(Q1905),VLOOKUP(J1904,Blocos!D:G,4,0),"")</f>
        <v/>
      </c>
      <c r="AA1904" s="190" t="str">
        <f>IF(ISNUMBER(Q1904),CONCATENATE("CREATE TABLE ""reg_",LOWER(J1904),""" (""ID"" bigint NOT NULL AUTO_INCREMENT,  ""HASHFILE"" varchar(255) DEFAULT NULL, ""ID_PAI"" bigint NOT NULL,"),IF(Q1904="Campo",CONCATENATE("""",L1904,""" ",VLOOKUP(R1904,Apoio!A:C,3,0)),""))&amp;IF(Z1904="","",CONCATENATE("PRIMARY KEY (""ID""), KEY ""FK_reg_",LOWER(Z1904),"_ID_PAI"" (""ID_PAI""), CONSTRAINT ""FK_reg_",LOWER(Z1904),"_ID_PAI"" FOREIGN KEY (""ID_PAI"") REFERENCES ""reg_",LOWER(Z1904),""" (""ID"")) ENGINE=InnoDB AUTO_INCREMENT=105774 DEFAULT CHARSET=utf8mb4 COLLATE=utf8mb4_0900_ai_ci;"))</f>
        <v>"VL_COFINS" decimal(15,6) DEFAULT NULL,</v>
      </c>
      <c r="AB1904" s="190" t="str">
        <f t="shared" si="210"/>
        <v>`reg_d510`.`VL_COFINS`,</v>
      </c>
    </row>
    <row r="1905" spans="1:28" ht="14.5" hidden="1" customHeight="1" x14ac:dyDescent="0.3">
      <c r="J1905" s="187" t="str">
        <f t="shared" si="208"/>
        <v>D510</v>
      </c>
      <c r="K1905" s="181">
        <v>20</v>
      </c>
      <c r="L1905" s="289" t="s">
        <v>246</v>
      </c>
      <c r="M1905" s="182" t="s">
        <v>858</v>
      </c>
      <c r="N1905" s="181" t="s">
        <v>27</v>
      </c>
      <c r="O1905" s="181" t="s">
        <v>28</v>
      </c>
      <c r="P1905" s="181" t="s">
        <v>28</v>
      </c>
      <c r="Q1905" s="192" t="str">
        <f t="shared" si="209"/>
        <v>Campo</v>
      </c>
      <c r="R1905" s="192" t="s">
        <v>27</v>
      </c>
      <c r="S1905" s="191" t="str">
        <f t="shared" si="212"/>
        <v/>
      </c>
      <c r="T1905" s="192" t="str">
        <f t="shared" si="213"/>
        <v>&lt;campo posicao="20"&gt;
&lt;coluna&gt;COD_CTA&lt;/coluna&gt;
&lt;descricao&gt;Código da conta analítica contábil debitada/creditada&lt;/descricao&gt;
&lt;tipo&gt;C&lt;/tipo&gt;
&lt;/campo&gt;</v>
      </c>
      <c r="U1905" s="192" t="str">
        <f t="shared" si="211"/>
        <v>&lt;campo posicao="20"&gt;
&lt;coluna&gt;COD_CTA&lt;/coluna&gt;
&lt;descricao&gt;Código da conta analítica contábil debitada/creditada&lt;/descricao&gt;
&lt;tipo&gt;C&lt;/tipo&gt;
&lt;/campo&gt;</v>
      </c>
      <c r="V1905" s="192" t="str">
        <f t="shared" si="214"/>
        <v>{"Column21", "COD_CTA"},</v>
      </c>
      <c r="W1905" s="191" t="str">
        <f>IF(Q1905="Campo","@Campos(posicao = "&amp;K1905&amp;", tipo = '"&amp;R1905&amp;"')@Column(name = """&amp;L1905&amp;""")"&amp;IF(R1905="D","@Temporal(TemporalType.DATE)","")&amp;"private "&amp;VLOOKUP(TEXT(R1905,"@"),Apoio!A:B,2,0)&amp;" "&amp;SUBSTITUTE(LOWER(LEFT(L1905,1))&amp;RIGHT(PROPER(L1905),LEN(L1905)-1),"_","")&amp;";",IF(ISNUMBER(Q1905),IF(R1905="R","@Entity@Table(name = ""reg_"&amp;LOWER(J1905)&amp;""")@XmlRootElement","")&amp;VLOOKUP(J1905,Blocos!D:I,6,0)&amp;Apoio!$E$1&amp;Y1905,""))</f>
        <v>@Campos(posicao = 20, tipo = 'C')@Column(name = "COD_CTA")private String codCta;</v>
      </c>
      <c r="X1905" s="190" t="str">
        <f>IF(ISNUMBER(Q1905),COUNTIF(Blocos!G:G,J1905),"")</f>
        <v/>
      </c>
      <c r="Y1905" s="190" t="str">
        <f>IF(OR(X1905=0,X1905=""),"",VLOOKUP(SUMIFS(Blocos!A:A,Blocos!H:H,'EFD REGISTROS e Campos (2)'!X1905,Blocos!G:G,'EFD REGISTROS e Campos (2)'!J1905),Blocos!A:L,12,0))</f>
        <v/>
      </c>
      <c r="Z1905" s="190" t="str">
        <f>IF(ISNUMBER(Q1906),VLOOKUP(J1905,Blocos!D:G,4,0),"")</f>
        <v>D500</v>
      </c>
      <c r="AA1905" s="190" t="str">
        <f>IF(ISNUMBER(Q1905),CONCATENATE("CREATE TABLE ""reg_",LOWER(J1905),""" (""ID"" bigint NOT NULL AUTO_INCREMENT,  ""HASHFILE"" varchar(255) DEFAULT NULL, ""ID_PAI"" bigint NOT NULL,"),IF(Q1905="Campo",CONCATENATE("""",L1905,""" ",VLOOKUP(R1905,Apoio!A:C,3,0)),""))&amp;IF(Z1905="","",CONCATENATE("PRIMARY KEY (""ID""), KEY ""FK_reg_",LOWER(Z1905),"_ID_PAI"" (""ID_PAI""), CONSTRAINT ""FK_reg_",LOWER(Z1905),"_ID_PAI"" FOREIGN KEY (""ID_PAI"") REFERENCES ""reg_",LOWER(Z1905),""" (""ID"")) ENGINE=InnoDB AUTO_INCREMENT=105774 DEFAULT CHARSET=utf8mb4 COLLATE=utf8mb4_0900_ai_ci;"))</f>
        <v>"COD_CTA" varchar(255) DEFAULT NULL,PRIMARY KEY ("ID"), KEY "FK_reg_d500_ID_PAI" ("ID_PAI"), CONSTRAINT "FK_reg_d500_ID_PAI" FOREIGN KEY ("ID_PAI") REFERENCES "reg_d500" ("ID")) ENGINE=InnoDB AUTO_INCREMENT=105774 DEFAULT CHARSET=utf8mb4 COLLATE=utf8mb4_0900_ai_ci;</v>
      </c>
      <c r="AB1905" s="190" t="str">
        <f t="shared" si="210"/>
        <v>`reg_d510`.`COD_CTA`,FROM `efdicms`.`reg_d510`;"</v>
      </c>
    </row>
    <row r="1906" spans="1:28" ht="14.5" hidden="1" customHeight="1" collapsed="1" x14ac:dyDescent="0.3">
      <c r="A1906" s="180" t="s">
        <v>1497</v>
      </c>
      <c r="E1906" s="180" t="s">
        <v>2083</v>
      </c>
      <c r="I1906" s="180" t="s">
        <v>144</v>
      </c>
      <c r="J1906" s="187" t="str">
        <f t="shared" si="208"/>
        <v>D530</v>
      </c>
      <c r="K1906" s="195" t="s">
        <v>2084</v>
      </c>
      <c r="Q1906" s="192">
        <f t="shared" si="209"/>
        <v>3</v>
      </c>
      <c r="S1906" s="191" t="str">
        <f t="shared" si="212"/>
        <v>&lt;/registro&gt;
&lt;registro codigo="D530" perfil="A" nivel="3"&gt;</v>
      </c>
      <c r="T1906" s="192" t="str">
        <f t="shared" si="213"/>
        <v/>
      </c>
      <c r="U1906" s="192" t="str">
        <f t="shared" si="211"/>
        <v>&lt;/registro&gt;
&lt;registro codigo="D530" perfil="A" nivel="3"&gt;</v>
      </c>
      <c r="V1906" s="192" t="str">
        <f t="shared" si="214"/>
        <v/>
      </c>
      <c r="W1906" s="191" t="str">
        <f>IF(Q1906="Campo","@Campos(posicao = "&amp;K1906&amp;", tipo = '"&amp;R1906&amp;"')@Column(name = """&amp;L1906&amp;""")"&amp;IF(R1906="D","@Temporal(TemporalType.DATE)","")&amp;"private "&amp;VLOOKUP(TEXT(R1906,"@"),Apoio!A:B,2,0)&amp;" "&amp;SUBSTITUTE(LOWER(LEFT(L1906,1))&amp;RIGHT(PROPER(L1906),LEN(L1906)-1),"_","")&amp;";",IF(ISNUMBER(Q1906),IF(R1906="R","@Entity@Table(name = ""reg_"&amp;LOWER(J1906)&amp;""")@XmlRootElement","")&amp;VLOOKUP(J1906,Blocos!D:I,6,0)&amp;Apoio!$E$1&amp;Y1906,""))</f>
        <v>@Registros(nivel = 3) public class RegD530 implements Serializable { private static final long serialVersionUID = 1L; @Id @GeneratedValue(strategy = GenerationType.IDENTITY) @Basic(optional = false) @Column(name = "ID" ) private Long id;@ManyToOne(fetch = FetchType.LAZY) @JoinColumn(name = "ID_PAI", nullable = false) private RegD500 idPai; public RegD500 getIdPai() {return idPai;}public void setIdPai(Object idPai) {this.idPai = (RegD500) idPai;}public RegD530() { } public RegD530(Long id) { this.id = id; } public RegD530(Long id, RegD500 idPai, long linha, String hash) { this.id = id; this.idPai = idPai; this.linha = linha; this.hash = hash; }public Long getId() { return id; } public void setId(Long id) { this.id = id; }@Basic(optional = false)@Column(name = "LINHA")private long linha;@Basic(optional = false)@Column(name = "HASH")private String hash;</v>
      </c>
      <c r="X1906" s="190">
        <f>IF(ISNUMBER(Q1906),COUNTIF(Blocos!G:G,J1906),"")</f>
        <v>0</v>
      </c>
      <c r="Y1906" s="190" t="str">
        <f>IF(OR(X1906=0,X1906=""),"",VLOOKUP(SUMIFS(Blocos!A:A,Blocos!H:H,'EFD REGISTROS e Campos (2)'!X1906,Blocos!G:G,'EFD REGISTROS e Campos (2)'!J1906),Blocos!A:L,12,0))</f>
        <v/>
      </c>
      <c r="Z1906" s="190" t="str">
        <f>IF(ISNUMBER(Q1907),VLOOKUP(J1906,Blocos!D:G,4,0),"")</f>
        <v/>
      </c>
      <c r="AA1906" s="190" t="str">
        <f>IF(ISNUMBER(Q1906),CONCATENATE("CREATE TABLE ""reg_",LOWER(J1906),""" (""ID"" bigint NOT NULL AUTO_INCREMENT,  ""HASHFILE"" varchar(255) DEFAULT NULL, ""ID_PAI"" bigint NOT NULL,"),IF(Q1906="Campo",CONCATENATE("""",L1906,""" ",VLOOKUP(R1906,Apoio!A:C,3,0)),""))&amp;IF(Z1906="","",CONCATENATE("PRIMARY KEY (""ID""), KEY ""FK_reg_",LOWER(Z1906),"_ID_PAI"" (""ID_PAI""), CONSTRAINT ""FK_reg_",LOWER(Z1906),"_ID_PAI"" FOREIGN KEY (""ID_PAI"") REFERENCES ""reg_",LOWER(Z1906),""" (""ID"")) ENGINE=InnoDB AUTO_INCREMENT=105774 DEFAULT CHARSET=utf8mb4 COLLATE=utf8mb4_0900_ai_ci;"))</f>
        <v>CREATE TABLE "reg_d530" ("ID" bigint NOT NULL AUTO_INCREMENT,  "HASHFILE" varchar(255) DEFAULT NULL, "ID_PAI" bigint NOT NULL,</v>
      </c>
      <c r="AB1906" s="190" t="str">
        <f t="shared" si="210"/>
        <v/>
      </c>
    </row>
    <row r="1907" spans="1:28" ht="14.5" hidden="1" customHeight="1" x14ac:dyDescent="0.3">
      <c r="J1907" s="187" t="str">
        <f t="shared" si="208"/>
        <v>D530</v>
      </c>
      <c r="K1907" s="181">
        <v>1</v>
      </c>
      <c r="L1907" s="289" t="s">
        <v>25</v>
      </c>
      <c r="M1907" s="182" t="s">
        <v>2085</v>
      </c>
      <c r="N1907" s="181" t="s">
        <v>27</v>
      </c>
      <c r="O1907" s="181">
        <v>4</v>
      </c>
      <c r="P1907" s="181" t="s">
        <v>28</v>
      </c>
      <c r="Q1907" s="192" t="str">
        <f t="shared" si="209"/>
        <v>Campo</v>
      </c>
      <c r="R1907" s="192" t="s">
        <v>27</v>
      </c>
      <c r="S1907" s="191" t="str">
        <f t="shared" si="212"/>
        <v/>
      </c>
      <c r="T1907" s="192" t="str">
        <f t="shared" si="213"/>
        <v>&lt;campo posicao="1"&gt;
&lt;coluna&gt;REG&lt;/coluna&gt;
&lt;descricao&gt;Texto fixo contendo "D530"&lt;/descricao&gt;
&lt;tipo&gt;C&lt;/tipo&gt;
&lt;/campo&gt;</v>
      </c>
      <c r="U1907" s="192" t="str">
        <f t="shared" si="211"/>
        <v>&lt;campo posicao="1"&gt;
&lt;coluna&gt;REG&lt;/coluna&gt;
&lt;descricao&gt;Texto fixo contendo "D530"&lt;/descricao&gt;
&lt;tipo&gt;C&lt;/tipo&gt;
&lt;/campo&gt;</v>
      </c>
      <c r="V1907" s="192" t="str">
        <f t="shared" si="214"/>
        <v>{"Column2", "REG"},</v>
      </c>
      <c r="W1907" s="191" t="str">
        <f>IF(Q1907="Campo","@Campos(posicao = "&amp;K1907&amp;", tipo = '"&amp;R1907&amp;"')@Column(name = """&amp;L1907&amp;""")"&amp;IF(R1907="D","@Temporal(TemporalType.DATE)","")&amp;"private "&amp;VLOOKUP(TEXT(R1907,"@"),Apoio!A:B,2,0)&amp;" "&amp;SUBSTITUTE(LOWER(LEFT(L1907,1))&amp;RIGHT(PROPER(L1907),LEN(L1907)-1),"_","")&amp;";",IF(ISNUMBER(Q1907),IF(R1907="R","@Entity@Table(name = ""reg_"&amp;LOWER(J1907)&amp;""")@XmlRootElement","")&amp;VLOOKUP(J1907,Blocos!D:I,6,0)&amp;Apoio!$E$1&amp;Y1907,""))</f>
        <v>@Campos(posicao = 1, tipo = 'C')@Column(name = "REG")private String reg;</v>
      </c>
      <c r="X1907" s="190" t="str">
        <f>IF(ISNUMBER(Q1907),COUNTIF(Blocos!G:G,J1907),"")</f>
        <v/>
      </c>
      <c r="Y1907" s="190" t="str">
        <f>IF(OR(X1907=0,X1907=""),"",VLOOKUP(SUMIFS(Blocos!A:A,Blocos!H:H,'EFD REGISTROS e Campos (2)'!X1907,Blocos!G:G,'EFD REGISTROS e Campos (2)'!J1907),Blocos!A:L,12,0))</f>
        <v/>
      </c>
      <c r="Z1907" s="190" t="str">
        <f>IF(ISNUMBER(Q1908),VLOOKUP(J1907,Blocos!D:G,4,0),"")</f>
        <v/>
      </c>
      <c r="AA1907" s="190" t="str">
        <f>IF(ISNUMBER(Q1907),CONCATENATE("CREATE TABLE ""reg_",LOWER(J1907),""" (""ID"" bigint NOT NULL AUTO_INCREMENT,  ""HASHFILE"" varchar(255) DEFAULT NULL, ""ID_PAI"" bigint NOT NULL,"),IF(Q1907="Campo",CONCATENATE("""",L1907,""" ",VLOOKUP(R1907,Apoio!A:C,3,0)),""))&amp;IF(Z1907="","",CONCATENATE("PRIMARY KEY (""ID""), KEY ""FK_reg_",LOWER(Z1907),"_ID_PAI"" (""ID_PAI""), CONSTRAINT ""FK_reg_",LOWER(Z1907),"_ID_PAI"" FOREIGN KEY (""ID_PAI"") REFERENCES ""reg_",LOWER(Z1907),""" (""ID"")) ENGINE=InnoDB AUTO_INCREMENT=105774 DEFAULT CHARSET=utf8mb4 COLLATE=utf8mb4_0900_ai_ci;"))</f>
        <v>"REG" varchar(255) DEFAULT NULL,</v>
      </c>
      <c r="AB1907" s="190" t="str">
        <f t="shared" si="210"/>
        <v>USE `efdicms`;SELECT `reg_d530`.`REG`,</v>
      </c>
    </row>
    <row r="1908" spans="1:28" ht="14.5" hidden="1" customHeight="1" x14ac:dyDescent="0.3">
      <c r="J1908" s="187" t="str">
        <f t="shared" si="208"/>
        <v>D530</v>
      </c>
      <c r="K1908" s="196">
        <v>2</v>
      </c>
      <c r="L1908" s="285" t="s">
        <v>2086</v>
      </c>
      <c r="M1908" s="182" t="s">
        <v>2087</v>
      </c>
      <c r="N1908" s="196" t="s">
        <v>27</v>
      </c>
      <c r="O1908" s="196" t="s">
        <v>240</v>
      </c>
      <c r="P1908" s="196" t="s">
        <v>28</v>
      </c>
      <c r="Q1908" s="192" t="str">
        <f t="shared" si="209"/>
        <v>Campo</v>
      </c>
      <c r="R1908" s="192" t="s">
        <v>27</v>
      </c>
      <c r="S1908" s="191" t="str">
        <f t="shared" si="212"/>
        <v/>
      </c>
      <c r="T1908" s="192" t="str">
        <f t="shared" si="213"/>
        <v>&lt;campo posicao="2"&gt;
&lt;coluna&gt;IND_SERV&lt;/coluna&gt;
&lt;descricao&gt;Indicador do tipo de serviço prestado:&lt;/descricao&gt;
&lt;tipo&gt;C&lt;/tipo&gt;
&lt;/campo&gt;</v>
      </c>
      <c r="U1908" s="192" t="str">
        <f t="shared" si="211"/>
        <v>&lt;campo posicao="2"&gt;
&lt;coluna&gt;IND_SERV&lt;/coluna&gt;
&lt;descricao&gt;Indicador do tipo de serviço prestado:&lt;/descricao&gt;
&lt;tipo&gt;C&lt;/tipo&gt;
&lt;/campo&gt;</v>
      </c>
      <c r="V1908" s="192" t="str">
        <f t="shared" si="214"/>
        <v>{"Column3", "IND_SERV"},</v>
      </c>
      <c r="W1908" s="191" t="str">
        <f>IF(Q1908="Campo","@Campos(posicao = "&amp;K1908&amp;", tipo = '"&amp;R1908&amp;"')@Column(name = """&amp;L1908&amp;""")"&amp;IF(R1908="D","@Temporal(TemporalType.DATE)","")&amp;"private "&amp;VLOOKUP(TEXT(R1908,"@"),Apoio!A:B,2,0)&amp;" "&amp;SUBSTITUTE(LOWER(LEFT(L1908,1))&amp;RIGHT(PROPER(L1908),LEN(L1908)-1),"_","")&amp;";",IF(ISNUMBER(Q1908),IF(R1908="R","@Entity@Table(name = ""reg_"&amp;LOWER(J1908)&amp;""")@XmlRootElement","")&amp;VLOOKUP(J1908,Blocos!D:I,6,0)&amp;Apoio!$E$1&amp;Y1908,""))</f>
        <v>@Campos(posicao = 2, tipo = 'C')@Column(name = "IND_SERV")private String indServ;</v>
      </c>
      <c r="X1908" s="190" t="str">
        <f>IF(ISNUMBER(Q1908),COUNTIF(Blocos!G:G,J1908),"")</f>
        <v/>
      </c>
      <c r="Y1908" s="190" t="str">
        <f>IF(OR(X1908=0,X1908=""),"",VLOOKUP(SUMIFS(Blocos!A:A,Blocos!H:H,'EFD REGISTROS e Campos (2)'!X1908,Blocos!G:G,'EFD REGISTROS e Campos (2)'!J1908),Blocos!A:L,12,0))</f>
        <v/>
      </c>
      <c r="Z1908" s="190" t="str">
        <f>IF(ISNUMBER(Q1909),VLOOKUP(J1908,Blocos!D:G,4,0),"")</f>
        <v/>
      </c>
      <c r="AA1908" s="190" t="str">
        <f>IF(ISNUMBER(Q1908),CONCATENATE("CREATE TABLE ""reg_",LOWER(J1908),""" (""ID"" bigint NOT NULL AUTO_INCREMENT,  ""HASHFILE"" varchar(255) DEFAULT NULL, ""ID_PAI"" bigint NOT NULL,"),IF(Q1908="Campo",CONCATENATE("""",L1908,""" ",VLOOKUP(R1908,Apoio!A:C,3,0)),""))&amp;IF(Z1908="","",CONCATENATE("PRIMARY KEY (""ID""), KEY ""FK_reg_",LOWER(Z1908),"_ID_PAI"" (""ID_PAI""), CONSTRAINT ""FK_reg_",LOWER(Z1908),"_ID_PAI"" FOREIGN KEY (""ID_PAI"") REFERENCES ""reg_",LOWER(Z1908),""" (""ID"")) ENGINE=InnoDB AUTO_INCREMENT=105774 DEFAULT CHARSET=utf8mb4 COLLATE=utf8mb4_0900_ai_ci;"))</f>
        <v>"IND_SERV" varchar(255) DEFAULT NULL,</v>
      </c>
      <c r="AB1908" s="190" t="str">
        <f t="shared" si="210"/>
        <v>`reg_d530`.`IND_SERV`,</v>
      </c>
    </row>
    <row r="1909" spans="1:28" ht="14.5" hidden="1" customHeight="1" x14ac:dyDescent="0.3">
      <c r="J1909" s="187" t="str">
        <f t="shared" si="208"/>
        <v>D530</v>
      </c>
      <c r="K1909" s="196"/>
      <c r="L1909" s="285"/>
      <c r="M1909" s="182" t="s">
        <v>2088</v>
      </c>
      <c r="N1909" s="196"/>
      <c r="O1909" s="196"/>
      <c r="P1909" s="196"/>
      <c r="Q1909" s="192" t="str">
        <f t="shared" si="209"/>
        <v/>
      </c>
      <c r="S1909" s="191" t="str">
        <f t="shared" si="212"/>
        <v/>
      </c>
      <c r="T1909" s="192" t="str">
        <f t="shared" si="213"/>
        <v/>
      </c>
      <c r="U1909" s="192" t="str">
        <f t="shared" si="211"/>
        <v/>
      </c>
      <c r="V1909" s="192" t="str">
        <f t="shared" si="214"/>
        <v/>
      </c>
      <c r="W1909" s="191" t="str">
        <f>IF(Q1909="Campo","@Campos(posicao = "&amp;K1909&amp;", tipo = '"&amp;R1909&amp;"')@Column(name = """&amp;L1909&amp;""")"&amp;IF(R1909="D","@Temporal(TemporalType.DATE)","")&amp;"private "&amp;VLOOKUP(TEXT(R1909,"@"),Apoio!A:B,2,0)&amp;" "&amp;SUBSTITUTE(LOWER(LEFT(L1909,1))&amp;RIGHT(PROPER(L1909),LEN(L1909)-1),"_","")&amp;";",IF(ISNUMBER(Q1909),IF(R1909="R","@Entity@Table(name = ""reg_"&amp;LOWER(J1909)&amp;""")@XmlRootElement","")&amp;VLOOKUP(J1909,Blocos!D:I,6,0)&amp;Apoio!$E$1&amp;Y1909,""))</f>
        <v/>
      </c>
      <c r="X1909" s="190" t="str">
        <f>IF(ISNUMBER(Q1909),COUNTIF(Blocos!G:G,J1909),"")</f>
        <v/>
      </c>
      <c r="Y1909" s="190" t="str">
        <f>IF(OR(X1909=0,X1909=""),"",VLOOKUP(SUMIFS(Blocos!A:A,Blocos!H:H,'EFD REGISTROS e Campos (2)'!X1909,Blocos!G:G,'EFD REGISTROS e Campos (2)'!J1909),Blocos!A:L,12,0))</f>
        <v/>
      </c>
      <c r="Z1909" s="190" t="str">
        <f>IF(ISNUMBER(Q1910),VLOOKUP(J1909,Blocos!D:G,4,0),"")</f>
        <v/>
      </c>
      <c r="AA1909" s="190" t="str">
        <f>IF(ISNUMBER(Q1909),CONCATENATE("CREATE TABLE ""reg_",LOWER(J1909),""" (""ID"" bigint NOT NULL AUTO_INCREMENT,  ""HASHFILE"" varchar(255) DEFAULT NULL, ""ID_PAI"" bigint NOT NULL,"),IF(Q1909="Campo",CONCATENATE("""",L1909,""" ",VLOOKUP(R1909,Apoio!A:C,3,0)),""))&amp;IF(Z1909="","",CONCATENATE("PRIMARY KEY (""ID""), KEY ""FK_reg_",LOWER(Z1909),"_ID_PAI"" (""ID_PAI""), CONSTRAINT ""FK_reg_",LOWER(Z1909),"_ID_PAI"" FOREIGN KEY (""ID_PAI"") REFERENCES ""reg_",LOWER(Z1909),""" (""ID"")) ENGINE=InnoDB AUTO_INCREMENT=105774 DEFAULT CHARSET=utf8mb4 COLLATE=utf8mb4_0900_ai_ci;"))</f>
        <v/>
      </c>
      <c r="AB1909" s="190" t="str">
        <f t="shared" si="210"/>
        <v/>
      </c>
    </row>
    <row r="1910" spans="1:28" ht="14.5" hidden="1" customHeight="1" x14ac:dyDescent="0.3">
      <c r="J1910" s="187" t="str">
        <f t="shared" si="208"/>
        <v>D530</v>
      </c>
      <c r="K1910" s="196"/>
      <c r="L1910" s="285"/>
      <c r="M1910" s="182" t="s">
        <v>2089</v>
      </c>
      <c r="N1910" s="196"/>
      <c r="O1910" s="196"/>
      <c r="P1910" s="196"/>
      <c r="Q1910" s="192" t="str">
        <f t="shared" si="209"/>
        <v/>
      </c>
      <c r="S1910" s="191" t="str">
        <f t="shared" si="212"/>
        <v/>
      </c>
      <c r="T1910" s="192" t="str">
        <f t="shared" si="213"/>
        <v/>
      </c>
      <c r="U1910" s="192" t="str">
        <f t="shared" si="211"/>
        <v/>
      </c>
      <c r="V1910" s="192" t="str">
        <f t="shared" si="214"/>
        <v/>
      </c>
      <c r="W1910" s="191" t="str">
        <f>IF(Q1910="Campo","@Campos(posicao = "&amp;K1910&amp;", tipo = '"&amp;R1910&amp;"')@Column(name = """&amp;L1910&amp;""")"&amp;IF(R1910="D","@Temporal(TemporalType.DATE)","")&amp;"private "&amp;VLOOKUP(TEXT(R1910,"@"),Apoio!A:B,2,0)&amp;" "&amp;SUBSTITUTE(LOWER(LEFT(L1910,1))&amp;RIGHT(PROPER(L1910),LEN(L1910)-1),"_","")&amp;";",IF(ISNUMBER(Q1910),IF(R1910="R","@Entity@Table(name = ""reg_"&amp;LOWER(J1910)&amp;""")@XmlRootElement","")&amp;VLOOKUP(J1910,Blocos!D:I,6,0)&amp;Apoio!$E$1&amp;Y1910,""))</f>
        <v/>
      </c>
      <c r="X1910" s="190" t="str">
        <f>IF(ISNUMBER(Q1910),COUNTIF(Blocos!G:G,J1910),"")</f>
        <v/>
      </c>
      <c r="Y1910" s="190" t="str">
        <f>IF(OR(X1910=0,X1910=""),"",VLOOKUP(SUMIFS(Blocos!A:A,Blocos!H:H,'EFD REGISTROS e Campos (2)'!X1910,Blocos!G:G,'EFD REGISTROS e Campos (2)'!J1910),Blocos!A:L,12,0))</f>
        <v/>
      </c>
      <c r="Z1910" s="190" t="str">
        <f>IF(ISNUMBER(Q1911),VLOOKUP(J1910,Blocos!D:G,4,0),"")</f>
        <v/>
      </c>
      <c r="AA1910" s="190" t="str">
        <f>IF(ISNUMBER(Q1910),CONCATENATE("CREATE TABLE ""reg_",LOWER(J1910),""" (""ID"" bigint NOT NULL AUTO_INCREMENT,  ""HASHFILE"" varchar(255) DEFAULT NULL, ""ID_PAI"" bigint NOT NULL,"),IF(Q1910="Campo",CONCATENATE("""",L1910,""" ",VLOOKUP(R1910,Apoio!A:C,3,0)),""))&amp;IF(Z1910="","",CONCATENATE("PRIMARY KEY (""ID""), KEY ""FK_reg_",LOWER(Z1910),"_ID_PAI"" (""ID_PAI""), CONSTRAINT ""FK_reg_",LOWER(Z1910),"_ID_PAI"" FOREIGN KEY (""ID_PAI"") REFERENCES ""reg_",LOWER(Z1910),""" (""ID"")) ENGINE=InnoDB AUTO_INCREMENT=105774 DEFAULT CHARSET=utf8mb4 COLLATE=utf8mb4_0900_ai_ci;"))</f>
        <v/>
      </c>
      <c r="AB1910" s="190" t="str">
        <f t="shared" si="210"/>
        <v/>
      </c>
    </row>
    <row r="1911" spans="1:28" ht="14.5" hidden="1" customHeight="1" x14ac:dyDescent="0.3">
      <c r="J1911" s="187" t="str">
        <f t="shared" si="208"/>
        <v>D530</v>
      </c>
      <c r="K1911" s="196"/>
      <c r="L1911" s="285"/>
      <c r="M1911" s="182" t="s">
        <v>2090</v>
      </c>
      <c r="N1911" s="196"/>
      <c r="O1911" s="196"/>
      <c r="P1911" s="196"/>
      <c r="Q1911" s="192" t="str">
        <f t="shared" si="209"/>
        <v/>
      </c>
      <c r="S1911" s="191" t="str">
        <f t="shared" si="212"/>
        <v/>
      </c>
      <c r="T1911" s="192" t="str">
        <f t="shared" si="213"/>
        <v/>
      </c>
      <c r="U1911" s="192" t="str">
        <f t="shared" si="211"/>
        <v/>
      </c>
      <c r="V1911" s="192" t="str">
        <f t="shared" si="214"/>
        <v/>
      </c>
      <c r="W1911" s="191" t="str">
        <f>IF(Q1911="Campo","@Campos(posicao = "&amp;K1911&amp;", tipo = '"&amp;R1911&amp;"')@Column(name = """&amp;L1911&amp;""")"&amp;IF(R1911="D","@Temporal(TemporalType.DATE)","")&amp;"private "&amp;VLOOKUP(TEXT(R1911,"@"),Apoio!A:B,2,0)&amp;" "&amp;SUBSTITUTE(LOWER(LEFT(L1911,1))&amp;RIGHT(PROPER(L1911),LEN(L1911)-1),"_","")&amp;";",IF(ISNUMBER(Q1911),IF(R1911="R","@Entity@Table(name = ""reg_"&amp;LOWER(J1911)&amp;""")@XmlRootElement","")&amp;VLOOKUP(J1911,Blocos!D:I,6,0)&amp;Apoio!$E$1&amp;Y1911,""))</f>
        <v/>
      </c>
      <c r="X1911" s="190" t="str">
        <f>IF(ISNUMBER(Q1911),COUNTIF(Blocos!G:G,J1911),"")</f>
        <v/>
      </c>
      <c r="Y1911" s="190" t="str">
        <f>IF(OR(X1911=0,X1911=""),"",VLOOKUP(SUMIFS(Blocos!A:A,Blocos!H:H,'EFD REGISTROS e Campos (2)'!X1911,Blocos!G:G,'EFD REGISTROS e Campos (2)'!J1911),Blocos!A:L,12,0))</f>
        <v/>
      </c>
      <c r="Z1911" s="190" t="str">
        <f>IF(ISNUMBER(Q1912),VLOOKUP(J1911,Blocos!D:G,4,0),"")</f>
        <v/>
      </c>
      <c r="AA1911" s="190" t="str">
        <f>IF(ISNUMBER(Q1911),CONCATENATE("CREATE TABLE ""reg_",LOWER(J1911),""" (""ID"" bigint NOT NULL AUTO_INCREMENT,  ""HASHFILE"" varchar(255) DEFAULT NULL, ""ID_PAI"" bigint NOT NULL,"),IF(Q1911="Campo",CONCATENATE("""",L1911,""" ",VLOOKUP(R1911,Apoio!A:C,3,0)),""))&amp;IF(Z1911="","",CONCATENATE("PRIMARY KEY (""ID""), KEY ""FK_reg_",LOWER(Z1911),"_ID_PAI"" (""ID_PAI""), CONSTRAINT ""FK_reg_",LOWER(Z1911),"_ID_PAI"" FOREIGN KEY (""ID_PAI"") REFERENCES ""reg_",LOWER(Z1911),""" (""ID"")) ENGINE=InnoDB AUTO_INCREMENT=105774 DEFAULT CHARSET=utf8mb4 COLLATE=utf8mb4_0900_ai_ci;"))</f>
        <v/>
      </c>
      <c r="AB1911" s="190" t="str">
        <f t="shared" si="210"/>
        <v/>
      </c>
    </row>
    <row r="1912" spans="1:28" ht="14.5" hidden="1" customHeight="1" x14ac:dyDescent="0.3">
      <c r="J1912" s="187" t="str">
        <f t="shared" si="208"/>
        <v>D530</v>
      </c>
      <c r="K1912" s="196"/>
      <c r="L1912" s="285"/>
      <c r="M1912" s="182" t="s">
        <v>2091</v>
      </c>
      <c r="N1912" s="196"/>
      <c r="O1912" s="196"/>
      <c r="P1912" s="196"/>
      <c r="Q1912" s="192" t="str">
        <f t="shared" si="209"/>
        <v/>
      </c>
      <c r="S1912" s="191" t="str">
        <f t="shared" si="212"/>
        <v/>
      </c>
      <c r="T1912" s="192" t="str">
        <f t="shared" si="213"/>
        <v/>
      </c>
      <c r="U1912" s="192" t="str">
        <f t="shared" si="211"/>
        <v/>
      </c>
      <c r="V1912" s="192" t="str">
        <f t="shared" si="214"/>
        <v/>
      </c>
      <c r="W1912" s="191" t="str">
        <f>IF(Q1912="Campo","@Campos(posicao = "&amp;K1912&amp;", tipo = '"&amp;R1912&amp;"')@Column(name = """&amp;L1912&amp;""")"&amp;IF(R1912="D","@Temporal(TemporalType.DATE)","")&amp;"private "&amp;VLOOKUP(TEXT(R1912,"@"),Apoio!A:B,2,0)&amp;" "&amp;SUBSTITUTE(LOWER(LEFT(L1912,1))&amp;RIGHT(PROPER(L1912),LEN(L1912)-1),"_","")&amp;";",IF(ISNUMBER(Q1912),IF(R1912="R","@Entity@Table(name = ""reg_"&amp;LOWER(J1912)&amp;""")@XmlRootElement","")&amp;VLOOKUP(J1912,Blocos!D:I,6,0)&amp;Apoio!$E$1&amp;Y1912,""))</f>
        <v/>
      </c>
      <c r="X1912" s="190" t="str">
        <f>IF(ISNUMBER(Q1912),COUNTIF(Blocos!G:G,J1912),"")</f>
        <v/>
      </c>
      <c r="Y1912" s="190" t="str">
        <f>IF(OR(X1912=0,X1912=""),"",VLOOKUP(SUMIFS(Blocos!A:A,Blocos!H:H,'EFD REGISTROS e Campos (2)'!X1912,Blocos!G:G,'EFD REGISTROS e Campos (2)'!J1912),Blocos!A:L,12,0))</f>
        <v/>
      </c>
      <c r="Z1912" s="190" t="str">
        <f>IF(ISNUMBER(Q1913),VLOOKUP(J1912,Blocos!D:G,4,0),"")</f>
        <v/>
      </c>
      <c r="AA1912" s="190" t="str">
        <f>IF(ISNUMBER(Q1912),CONCATENATE("CREATE TABLE ""reg_",LOWER(J1912),""" (""ID"" bigint NOT NULL AUTO_INCREMENT,  ""HASHFILE"" varchar(255) DEFAULT NULL, ""ID_PAI"" bigint NOT NULL,"),IF(Q1912="Campo",CONCATENATE("""",L1912,""" ",VLOOKUP(R1912,Apoio!A:C,3,0)),""))&amp;IF(Z1912="","",CONCATENATE("PRIMARY KEY (""ID""), KEY ""FK_reg_",LOWER(Z1912),"_ID_PAI"" (""ID_PAI""), CONSTRAINT ""FK_reg_",LOWER(Z1912),"_ID_PAI"" FOREIGN KEY (""ID_PAI"") REFERENCES ""reg_",LOWER(Z1912),""" (""ID"")) ENGINE=InnoDB AUTO_INCREMENT=105774 DEFAULT CHARSET=utf8mb4 COLLATE=utf8mb4_0900_ai_ci;"))</f>
        <v/>
      </c>
      <c r="AB1912" s="190" t="str">
        <f t="shared" si="210"/>
        <v/>
      </c>
    </row>
    <row r="1913" spans="1:28" ht="14.5" hidden="1" customHeight="1" x14ac:dyDescent="0.3">
      <c r="J1913" s="187" t="str">
        <f t="shared" si="208"/>
        <v>D530</v>
      </c>
      <c r="K1913" s="196"/>
      <c r="L1913" s="285"/>
      <c r="M1913" s="182" t="s">
        <v>2092</v>
      </c>
      <c r="N1913" s="196"/>
      <c r="O1913" s="196"/>
      <c r="P1913" s="196"/>
      <c r="Q1913" s="192" t="str">
        <f t="shared" si="209"/>
        <v/>
      </c>
      <c r="S1913" s="191" t="str">
        <f t="shared" si="212"/>
        <v/>
      </c>
      <c r="T1913" s="192" t="str">
        <f t="shared" si="213"/>
        <v/>
      </c>
      <c r="U1913" s="192" t="str">
        <f t="shared" si="211"/>
        <v/>
      </c>
      <c r="V1913" s="192" t="str">
        <f t="shared" si="214"/>
        <v/>
      </c>
      <c r="W1913" s="191" t="str">
        <f>IF(Q1913="Campo","@Campos(posicao = "&amp;K1913&amp;", tipo = '"&amp;R1913&amp;"')@Column(name = """&amp;L1913&amp;""")"&amp;IF(R1913="D","@Temporal(TemporalType.DATE)","")&amp;"private "&amp;VLOOKUP(TEXT(R1913,"@"),Apoio!A:B,2,0)&amp;" "&amp;SUBSTITUTE(LOWER(LEFT(L1913,1))&amp;RIGHT(PROPER(L1913),LEN(L1913)-1),"_","")&amp;";",IF(ISNUMBER(Q1913),IF(R1913="R","@Entity@Table(name = ""reg_"&amp;LOWER(J1913)&amp;""")@XmlRootElement","")&amp;VLOOKUP(J1913,Blocos!D:I,6,0)&amp;Apoio!$E$1&amp;Y1913,""))</f>
        <v/>
      </c>
      <c r="X1913" s="190" t="str">
        <f>IF(ISNUMBER(Q1913),COUNTIF(Blocos!G:G,J1913),"")</f>
        <v/>
      </c>
      <c r="Y1913" s="190" t="str">
        <f>IF(OR(X1913=0,X1913=""),"",VLOOKUP(SUMIFS(Blocos!A:A,Blocos!H:H,'EFD REGISTROS e Campos (2)'!X1913,Blocos!G:G,'EFD REGISTROS e Campos (2)'!J1913),Blocos!A:L,12,0))</f>
        <v/>
      </c>
      <c r="Z1913" s="190" t="str">
        <f>IF(ISNUMBER(Q1914),VLOOKUP(J1913,Blocos!D:G,4,0),"")</f>
        <v/>
      </c>
      <c r="AA1913" s="190" t="str">
        <f>IF(ISNUMBER(Q1913),CONCATENATE("CREATE TABLE ""reg_",LOWER(J1913),""" (""ID"" bigint NOT NULL AUTO_INCREMENT,  ""HASHFILE"" varchar(255) DEFAULT NULL, ""ID_PAI"" bigint NOT NULL,"),IF(Q1913="Campo",CONCATENATE("""",L1913,""" ",VLOOKUP(R1913,Apoio!A:C,3,0)),""))&amp;IF(Z1913="","",CONCATENATE("PRIMARY KEY (""ID""), KEY ""FK_reg_",LOWER(Z1913),"_ID_PAI"" (""ID_PAI""), CONSTRAINT ""FK_reg_",LOWER(Z1913),"_ID_PAI"" FOREIGN KEY (""ID_PAI"") REFERENCES ""reg_",LOWER(Z1913),""" (""ID"")) ENGINE=InnoDB AUTO_INCREMENT=105774 DEFAULT CHARSET=utf8mb4 COLLATE=utf8mb4_0900_ai_ci;"))</f>
        <v/>
      </c>
      <c r="AB1913" s="190" t="str">
        <f t="shared" si="210"/>
        <v/>
      </c>
    </row>
    <row r="1914" spans="1:28" ht="14.5" hidden="1" customHeight="1" x14ac:dyDescent="0.3">
      <c r="J1914" s="187" t="str">
        <f t="shared" si="208"/>
        <v>D530</v>
      </c>
      <c r="K1914" s="196"/>
      <c r="L1914" s="285"/>
      <c r="M1914" s="182" t="s">
        <v>452</v>
      </c>
      <c r="N1914" s="196"/>
      <c r="O1914" s="196"/>
      <c r="P1914" s="196"/>
      <c r="Q1914" s="192" t="str">
        <f t="shared" si="209"/>
        <v/>
      </c>
      <c r="S1914" s="191" t="str">
        <f t="shared" si="212"/>
        <v/>
      </c>
      <c r="T1914" s="192" t="str">
        <f t="shared" si="213"/>
        <v/>
      </c>
      <c r="U1914" s="192" t="str">
        <f t="shared" si="211"/>
        <v/>
      </c>
      <c r="V1914" s="192" t="str">
        <f t="shared" si="214"/>
        <v/>
      </c>
      <c r="W1914" s="191" t="str">
        <f>IF(Q1914="Campo","@Campos(posicao = "&amp;K1914&amp;", tipo = '"&amp;R1914&amp;"')@Column(name = """&amp;L1914&amp;""")"&amp;IF(R1914="D","@Temporal(TemporalType.DATE)","")&amp;"private "&amp;VLOOKUP(TEXT(R1914,"@"),Apoio!A:B,2,0)&amp;" "&amp;SUBSTITUTE(LOWER(LEFT(L1914,1))&amp;RIGHT(PROPER(L1914),LEN(L1914)-1),"_","")&amp;";",IF(ISNUMBER(Q1914),IF(R1914="R","@Entity@Table(name = ""reg_"&amp;LOWER(J1914)&amp;""")@XmlRootElement","")&amp;VLOOKUP(J1914,Blocos!D:I,6,0)&amp;Apoio!$E$1&amp;Y1914,""))</f>
        <v/>
      </c>
      <c r="X1914" s="190" t="str">
        <f>IF(ISNUMBER(Q1914),COUNTIF(Blocos!G:G,J1914),"")</f>
        <v/>
      </c>
      <c r="Y1914" s="190" t="str">
        <f>IF(OR(X1914=0,X1914=""),"",VLOOKUP(SUMIFS(Blocos!A:A,Blocos!H:H,'EFD REGISTROS e Campos (2)'!X1914,Blocos!G:G,'EFD REGISTROS e Campos (2)'!J1914),Blocos!A:L,12,0))</f>
        <v/>
      </c>
      <c r="Z1914" s="190" t="str">
        <f>IF(ISNUMBER(Q1915),VLOOKUP(J1914,Blocos!D:G,4,0),"")</f>
        <v/>
      </c>
      <c r="AA1914" s="190" t="str">
        <f>IF(ISNUMBER(Q1914),CONCATENATE("CREATE TABLE ""reg_",LOWER(J1914),""" (""ID"" bigint NOT NULL AUTO_INCREMENT,  ""HASHFILE"" varchar(255) DEFAULT NULL, ""ID_PAI"" bigint NOT NULL,"),IF(Q1914="Campo",CONCATENATE("""",L1914,""" ",VLOOKUP(R1914,Apoio!A:C,3,0)),""))&amp;IF(Z1914="","",CONCATENATE("PRIMARY KEY (""ID""), KEY ""FK_reg_",LOWER(Z1914),"_ID_PAI"" (""ID_PAI""), CONSTRAINT ""FK_reg_",LOWER(Z1914),"_ID_PAI"" FOREIGN KEY (""ID_PAI"") REFERENCES ""reg_",LOWER(Z1914),""" (""ID"")) ENGINE=InnoDB AUTO_INCREMENT=105774 DEFAULT CHARSET=utf8mb4 COLLATE=utf8mb4_0900_ai_ci;"))</f>
        <v/>
      </c>
      <c r="AB1914" s="190" t="str">
        <f t="shared" si="210"/>
        <v/>
      </c>
    </row>
    <row r="1915" spans="1:28" ht="14.5" hidden="1" customHeight="1" x14ac:dyDescent="0.3">
      <c r="J1915" s="187" t="str">
        <f t="shared" si="208"/>
        <v>D530</v>
      </c>
      <c r="K1915" s="181">
        <v>3</v>
      </c>
      <c r="L1915" s="289" t="s">
        <v>2093</v>
      </c>
      <c r="M1915" s="182" t="s">
        <v>2094</v>
      </c>
      <c r="N1915" s="181" t="s">
        <v>32</v>
      </c>
      <c r="O1915" s="181" t="s">
        <v>40</v>
      </c>
      <c r="P1915" s="181" t="s">
        <v>28</v>
      </c>
      <c r="Q1915" s="192" t="str">
        <f t="shared" si="209"/>
        <v>Campo</v>
      </c>
      <c r="R1915" s="192" t="s">
        <v>3605</v>
      </c>
      <c r="S1915" s="191" t="str">
        <f t="shared" si="212"/>
        <v/>
      </c>
      <c r="T1915" s="192" t="str">
        <f t="shared" si="213"/>
        <v>&lt;campo posicao="3"&gt;
&lt;coluna&gt;DT_INI_SERV&lt;/coluna&gt;
&lt;descricao&gt;Data em que se iniciou a prestação do serviço&lt;/descricao&gt;
&lt;tipo&gt;D&lt;/tipo&gt;
&lt;/campo&gt;</v>
      </c>
      <c r="U1915" s="192" t="str">
        <f t="shared" si="211"/>
        <v>&lt;campo posicao="3"&gt;
&lt;coluna&gt;DT_INI_SERV&lt;/coluna&gt;
&lt;descricao&gt;Data em que se iniciou a prestação do serviço&lt;/descricao&gt;
&lt;tipo&gt;D&lt;/tipo&gt;
&lt;/campo&gt;</v>
      </c>
      <c r="V1915" s="192" t="str">
        <f t="shared" si="214"/>
        <v>{"Column4", "DT_INI_SERV"},</v>
      </c>
      <c r="W1915" s="191" t="str">
        <f>IF(Q1915="Campo","@Campos(posicao = "&amp;K1915&amp;", tipo = '"&amp;R1915&amp;"')@Column(name = """&amp;L1915&amp;""")"&amp;IF(R1915="D","@Temporal(TemporalType.DATE)","")&amp;"private "&amp;VLOOKUP(TEXT(R1915,"@"),Apoio!A:B,2,0)&amp;" "&amp;SUBSTITUTE(LOWER(LEFT(L1915,1))&amp;RIGHT(PROPER(L1915),LEN(L1915)-1),"_","")&amp;";",IF(ISNUMBER(Q1915),IF(R1915="R","@Entity@Table(name = ""reg_"&amp;LOWER(J1915)&amp;""")@XmlRootElement","")&amp;VLOOKUP(J1915,Blocos!D:I,6,0)&amp;Apoio!$E$1&amp;Y1915,""))</f>
        <v>@Campos(posicao = 3, tipo = 'D')@Column(name = "DT_INI_SERV")@Temporal(TemporalType.DATE)private Date dtIniServ;</v>
      </c>
      <c r="X1915" s="190" t="str">
        <f>IF(ISNUMBER(Q1915),COUNTIF(Blocos!G:G,J1915),"")</f>
        <v/>
      </c>
      <c r="Y1915" s="190" t="str">
        <f>IF(OR(X1915=0,X1915=""),"",VLOOKUP(SUMIFS(Blocos!A:A,Blocos!H:H,'EFD REGISTROS e Campos (2)'!X1915,Blocos!G:G,'EFD REGISTROS e Campos (2)'!J1915),Blocos!A:L,12,0))</f>
        <v/>
      </c>
      <c r="Z1915" s="190" t="str">
        <f>IF(ISNUMBER(Q1916),VLOOKUP(J1915,Blocos!D:G,4,0),"")</f>
        <v/>
      </c>
      <c r="AA1915" s="190" t="str">
        <f>IF(ISNUMBER(Q1915),CONCATENATE("CREATE TABLE ""reg_",LOWER(J1915),""" (""ID"" bigint NOT NULL AUTO_INCREMENT,  ""HASHFILE"" varchar(255) DEFAULT NULL, ""ID_PAI"" bigint NOT NULL,"),IF(Q1915="Campo",CONCATENATE("""",L1915,""" ",VLOOKUP(R1915,Apoio!A:C,3,0)),""))&amp;IF(Z1915="","",CONCATENATE("PRIMARY KEY (""ID""), KEY ""FK_reg_",LOWER(Z1915),"_ID_PAI"" (""ID_PAI""), CONSTRAINT ""FK_reg_",LOWER(Z1915),"_ID_PAI"" FOREIGN KEY (""ID_PAI"") REFERENCES ""reg_",LOWER(Z1915),""" (""ID"")) ENGINE=InnoDB AUTO_INCREMENT=105774 DEFAULT CHARSET=utf8mb4 COLLATE=utf8mb4_0900_ai_ci;"))</f>
        <v>"DT_INI_SERV" date DEFAULT NULL,</v>
      </c>
      <c r="AB1915" s="190" t="str">
        <f t="shared" si="210"/>
        <v>`reg_d530`.`DT_INI_SERV`,</v>
      </c>
    </row>
    <row r="1916" spans="1:28" ht="14.5" hidden="1" customHeight="1" x14ac:dyDescent="0.3">
      <c r="J1916" s="187" t="str">
        <f t="shared" si="208"/>
        <v>D530</v>
      </c>
      <c r="K1916" s="181">
        <v>4</v>
      </c>
      <c r="L1916" s="289" t="s">
        <v>2095</v>
      </c>
      <c r="M1916" s="182" t="s">
        <v>2096</v>
      </c>
      <c r="N1916" s="181" t="s">
        <v>32</v>
      </c>
      <c r="O1916" s="181" t="s">
        <v>40</v>
      </c>
      <c r="P1916" s="181" t="s">
        <v>28</v>
      </c>
      <c r="Q1916" s="192" t="str">
        <f t="shared" si="209"/>
        <v>Campo</v>
      </c>
      <c r="R1916" s="192" t="s">
        <v>3605</v>
      </c>
      <c r="S1916" s="191" t="str">
        <f t="shared" si="212"/>
        <v/>
      </c>
      <c r="T1916" s="192" t="str">
        <f t="shared" si="213"/>
        <v>&lt;campo posicao="4"&gt;
&lt;coluna&gt;DT_FIN_SERV&lt;/coluna&gt;
&lt;descricao&gt;Data em que se encerrou a prestação do serviço&lt;/descricao&gt;
&lt;tipo&gt;D&lt;/tipo&gt;
&lt;/campo&gt;</v>
      </c>
      <c r="U1916" s="192" t="str">
        <f t="shared" si="211"/>
        <v>&lt;campo posicao="4"&gt;
&lt;coluna&gt;DT_FIN_SERV&lt;/coluna&gt;
&lt;descricao&gt;Data em que se encerrou a prestação do serviço&lt;/descricao&gt;
&lt;tipo&gt;D&lt;/tipo&gt;
&lt;/campo&gt;</v>
      </c>
      <c r="V1916" s="192" t="str">
        <f t="shared" si="214"/>
        <v>{"Column5", "DT_FIN_SERV"},</v>
      </c>
      <c r="W1916" s="191" t="str">
        <f>IF(Q1916="Campo","@Campos(posicao = "&amp;K1916&amp;", tipo = '"&amp;R1916&amp;"')@Column(name = """&amp;L1916&amp;""")"&amp;IF(R1916="D","@Temporal(TemporalType.DATE)","")&amp;"private "&amp;VLOOKUP(TEXT(R1916,"@"),Apoio!A:B,2,0)&amp;" "&amp;SUBSTITUTE(LOWER(LEFT(L1916,1))&amp;RIGHT(PROPER(L1916),LEN(L1916)-1),"_","")&amp;";",IF(ISNUMBER(Q1916),IF(R1916="R","@Entity@Table(name = ""reg_"&amp;LOWER(J1916)&amp;""")@XmlRootElement","")&amp;VLOOKUP(J1916,Blocos!D:I,6,0)&amp;Apoio!$E$1&amp;Y1916,""))</f>
        <v>@Campos(posicao = 4, tipo = 'D')@Column(name = "DT_FIN_SERV")@Temporal(TemporalType.DATE)private Date dtFinServ;</v>
      </c>
      <c r="X1916" s="190" t="str">
        <f>IF(ISNUMBER(Q1916),COUNTIF(Blocos!G:G,J1916),"")</f>
        <v/>
      </c>
      <c r="Y1916" s="190" t="str">
        <f>IF(OR(X1916=0,X1916=""),"",VLOOKUP(SUMIFS(Blocos!A:A,Blocos!H:H,'EFD REGISTROS e Campos (2)'!X1916,Blocos!G:G,'EFD REGISTROS e Campos (2)'!J1916),Blocos!A:L,12,0))</f>
        <v/>
      </c>
      <c r="Z1916" s="190" t="str">
        <f>IF(ISNUMBER(Q1917),VLOOKUP(J1916,Blocos!D:G,4,0),"")</f>
        <v/>
      </c>
      <c r="AA1916" s="190" t="str">
        <f>IF(ISNUMBER(Q1916),CONCATENATE("CREATE TABLE ""reg_",LOWER(J1916),""" (""ID"" bigint NOT NULL AUTO_INCREMENT,  ""HASHFILE"" varchar(255) DEFAULT NULL, ""ID_PAI"" bigint NOT NULL,"),IF(Q1916="Campo",CONCATENATE("""",L1916,""" ",VLOOKUP(R1916,Apoio!A:C,3,0)),""))&amp;IF(Z1916="","",CONCATENATE("PRIMARY KEY (""ID""), KEY ""FK_reg_",LOWER(Z1916),"_ID_PAI"" (""ID_PAI""), CONSTRAINT ""FK_reg_",LOWER(Z1916),"_ID_PAI"" FOREIGN KEY (""ID_PAI"") REFERENCES ""reg_",LOWER(Z1916),""" (""ID"")) ENGINE=InnoDB AUTO_INCREMENT=105774 DEFAULT CHARSET=utf8mb4 COLLATE=utf8mb4_0900_ai_ci;"))</f>
        <v>"DT_FIN_SERV" date DEFAULT NULL,</v>
      </c>
      <c r="AB1916" s="190" t="str">
        <f t="shared" si="210"/>
        <v>`reg_d530`.`DT_FIN_SERV`,</v>
      </c>
    </row>
    <row r="1917" spans="1:28" ht="14.5" hidden="1" customHeight="1" x14ac:dyDescent="0.3">
      <c r="J1917" s="187" t="str">
        <f t="shared" si="208"/>
        <v>D530</v>
      </c>
      <c r="K1917" s="181">
        <v>5</v>
      </c>
      <c r="L1917" s="289" t="s">
        <v>2097</v>
      </c>
      <c r="M1917" s="182" t="s">
        <v>2098</v>
      </c>
      <c r="N1917" s="181" t="s">
        <v>27</v>
      </c>
      <c r="O1917" s="181" t="s">
        <v>790</v>
      </c>
      <c r="P1917" s="181" t="s">
        <v>28</v>
      </c>
      <c r="Q1917" s="192" t="str">
        <f t="shared" si="209"/>
        <v>Campo</v>
      </c>
      <c r="R1917" s="192" t="s">
        <v>27</v>
      </c>
      <c r="S1917" s="191" t="str">
        <f t="shared" si="212"/>
        <v/>
      </c>
      <c r="T1917" s="192" t="str">
        <f t="shared" si="213"/>
        <v>&lt;campo posicao="5"&gt;
&lt;coluna&gt;PER_FISCAL&lt;/coluna&gt;
&lt;descricao&gt;Período fiscal da prestação do serviço (MMAAAA)&lt;/descricao&gt;
&lt;tipo&gt;C&lt;/tipo&gt;
&lt;/campo&gt;</v>
      </c>
      <c r="U1917" s="192" t="str">
        <f t="shared" si="211"/>
        <v>&lt;campo posicao="5"&gt;
&lt;coluna&gt;PER_FISCAL&lt;/coluna&gt;
&lt;descricao&gt;Período fiscal da prestação do serviço (MMAAAA)&lt;/descricao&gt;
&lt;tipo&gt;C&lt;/tipo&gt;
&lt;/campo&gt;</v>
      </c>
      <c r="V1917" s="192" t="str">
        <f t="shared" si="214"/>
        <v>{"Column6", "PER_FISCAL"},</v>
      </c>
      <c r="W1917" s="191" t="str">
        <f>IF(Q1917="Campo","@Campos(posicao = "&amp;K1917&amp;", tipo = '"&amp;R1917&amp;"')@Column(name = """&amp;L1917&amp;""")"&amp;IF(R1917="D","@Temporal(TemporalType.DATE)","")&amp;"private "&amp;VLOOKUP(TEXT(R1917,"@"),Apoio!A:B,2,0)&amp;" "&amp;SUBSTITUTE(LOWER(LEFT(L1917,1))&amp;RIGHT(PROPER(L1917),LEN(L1917)-1),"_","")&amp;";",IF(ISNUMBER(Q1917),IF(R1917="R","@Entity@Table(name = ""reg_"&amp;LOWER(J1917)&amp;""")@XmlRootElement","")&amp;VLOOKUP(J1917,Blocos!D:I,6,0)&amp;Apoio!$E$1&amp;Y1917,""))</f>
        <v>@Campos(posicao = 5, tipo = 'C')@Column(name = "PER_FISCAL")private String perFiscal;</v>
      </c>
      <c r="X1917" s="190" t="str">
        <f>IF(ISNUMBER(Q1917),COUNTIF(Blocos!G:G,J1917),"")</f>
        <v/>
      </c>
      <c r="Y1917" s="190" t="str">
        <f>IF(OR(X1917=0,X1917=""),"",VLOOKUP(SUMIFS(Blocos!A:A,Blocos!H:H,'EFD REGISTROS e Campos (2)'!X1917,Blocos!G:G,'EFD REGISTROS e Campos (2)'!J1917),Blocos!A:L,12,0))</f>
        <v/>
      </c>
      <c r="Z1917" s="190" t="str">
        <f>IF(ISNUMBER(Q1918),VLOOKUP(J1917,Blocos!D:G,4,0),"")</f>
        <v/>
      </c>
      <c r="AA1917" s="190" t="str">
        <f>IF(ISNUMBER(Q1917),CONCATENATE("CREATE TABLE ""reg_",LOWER(J1917),""" (""ID"" bigint NOT NULL AUTO_INCREMENT,  ""HASHFILE"" varchar(255) DEFAULT NULL, ""ID_PAI"" bigint NOT NULL,"),IF(Q1917="Campo",CONCATENATE("""",L1917,""" ",VLOOKUP(R1917,Apoio!A:C,3,0)),""))&amp;IF(Z1917="","",CONCATENATE("PRIMARY KEY (""ID""), KEY ""FK_reg_",LOWER(Z1917),"_ID_PAI"" (""ID_PAI""), CONSTRAINT ""FK_reg_",LOWER(Z1917),"_ID_PAI"" FOREIGN KEY (""ID_PAI"") REFERENCES ""reg_",LOWER(Z1917),""" (""ID"")) ENGINE=InnoDB AUTO_INCREMENT=105774 DEFAULT CHARSET=utf8mb4 COLLATE=utf8mb4_0900_ai_ci;"))</f>
        <v>"PER_FISCAL" varchar(255) DEFAULT NULL,</v>
      </c>
      <c r="AB1917" s="190" t="str">
        <f t="shared" si="210"/>
        <v>`reg_d530`.`PER_FISCAL`,</v>
      </c>
    </row>
    <row r="1918" spans="1:28" ht="14.5" hidden="1" customHeight="1" x14ac:dyDescent="0.3">
      <c r="J1918" s="187" t="str">
        <f t="shared" si="208"/>
        <v>D530</v>
      </c>
      <c r="K1918" s="181">
        <v>6</v>
      </c>
      <c r="L1918" s="289" t="s">
        <v>2099</v>
      </c>
      <c r="M1918" s="182" t="s">
        <v>2100</v>
      </c>
      <c r="N1918" s="181" t="s">
        <v>27</v>
      </c>
      <c r="O1918" s="181" t="s">
        <v>28</v>
      </c>
      <c r="P1918" s="181" t="s">
        <v>28</v>
      </c>
      <c r="Q1918" s="192" t="str">
        <f t="shared" si="209"/>
        <v>Campo</v>
      </c>
      <c r="R1918" s="192" t="s">
        <v>27</v>
      </c>
      <c r="S1918" s="191" t="str">
        <f t="shared" si="212"/>
        <v/>
      </c>
      <c r="T1918" s="192" t="str">
        <f t="shared" si="213"/>
        <v>&lt;campo posicao="6"&gt;
&lt;coluna&gt;COD_AREA&lt;/coluna&gt;
&lt;descricao&gt;Código de área do terminal faturado&lt;/descricao&gt;
&lt;tipo&gt;C&lt;/tipo&gt;
&lt;/campo&gt;</v>
      </c>
      <c r="U1918" s="192" t="str">
        <f t="shared" si="211"/>
        <v>&lt;campo posicao="6"&gt;
&lt;coluna&gt;COD_AREA&lt;/coluna&gt;
&lt;descricao&gt;Código de área do terminal faturado&lt;/descricao&gt;
&lt;tipo&gt;C&lt;/tipo&gt;
&lt;/campo&gt;</v>
      </c>
      <c r="V1918" s="192" t="str">
        <f t="shared" si="214"/>
        <v>{"Column7", "COD_AREA"},</v>
      </c>
      <c r="W1918" s="191" t="str">
        <f>IF(Q1918="Campo","@Campos(posicao = "&amp;K1918&amp;", tipo = '"&amp;R1918&amp;"')@Column(name = """&amp;L1918&amp;""")"&amp;IF(R1918="D","@Temporal(TemporalType.DATE)","")&amp;"private "&amp;VLOOKUP(TEXT(R1918,"@"),Apoio!A:B,2,0)&amp;" "&amp;SUBSTITUTE(LOWER(LEFT(L1918,1))&amp;RIGHT(PROPER(L1918),LEN(L1918)-1),"_","")&amp;";",IF(ISNUMBER(Q1918),IF(R1918="R","@Entity@Table(name = ""reg_"&amp;LOWER(J1918)&amp;""")@XmlRootElement","")&amp;VLOOKUP(J1918,Blocos!D:I,6,0)&amp;Apoio!$E$1&amp;Y1918,""))</f>
        <v>@Campos(posicao = 6, tipo = 'C')@Column(name = "COD_AREA")private String codArea;</v>
      </c>
      <c r="X1918" s="190" t="str">
        <f>IF(ISNUMBER(Q1918),COUNTIF(Blocos!G:G,J1918),"")</f>
        <v/>
      </c>
      <c r="Y1918" s="190" t="str">
        <f>IF(OR(X1918=0,X1918=""),"",VLOOKUP(SUMIFS(Blocos!A:A,Blocos!H:H,'EFD REGISTROS e Campos (2)'!X1918,Blocos!G:G,'EFD REGISTROS e Campos (2)'!J1918),Blocos!A:L,12,0))</f>
        <v/>
      </c>
      <c r="Z1918" s="190" t="str">
        <f>IF(ISNUMBER(Q1919),VLOOKUP(J1918,Blocos!D:G,4,0),"")</f>
        <v/>
      </c>
      <c r="AA1918" s="190" t="str">
        <f>IF(ISNUMBER(Q1918),CONCATENATE("CREATE TABLE ""reg_",LOWER(J1918),""" (""ID"" bigint NOT NULL AUTO_INCREMENT,  ""HASHFILE"" varchar(255) DEFAULT NULL, ""ID_PAI"" bigint NOT NULL,"),IF(Q1918="Campo",CONCATENATE("""",L1918,""" ",VLOOKUP(R1918,Apoio!A:C,3,0)),""))&amp;IF(Z1918="","",CONCATENATE("PRIMARY KEY (""ID""), KEY ""FK_reg_",LOWER(Z1918),"_ID_PAI"" (""ID_PAI""), CONSTRAINT ""FK_reg_",LOWER(Z1918),"_ID_PAI"" FOREIGN KEY (""ID_PAI"") REFERENCES ""reg_",LOWER(Z1918),""" (""ID"")) ENGINE=InnoDB AUTO_INCREMENT=105774 DEFAULT CHARSET=utf8mb4 COLLATE=utf8mb4_0900_ai_ci;"))</f>
        <v>"COD_AREA" varchar(255) DEFAULT NULL,</v>
      </c>
      <c r="AB1918" s="190" t="str">
        <f t="shared" si="210"/>
        <v>`reg_d530`.`COD_AREA`,</v>
      </c>
    </row>
    <row r="1919" spans="1:28" ht="14.5" hidden="1" customHeight="1" x14ac:dyDescent="0.3">
      <c r="J1919" s="187" t="str">
        <f t="shared" si="208"/>
        <v>D530</v>
      </c>
      <c r="K1919" s="181">
        <v>7</v>
      </c>
      <c r="L1919" s="289" t="s">
        <v>2101</v>
      </c>
      <c r="M1919" s="182" t="s">
        <v>2102</v>
      </c>
      <c r="N1919" s="181" t="s">
        <v>32</v>
      </c>
      <c r="O1919" s="181" t="s">
        <v>28</v>
      </c>
      <c r="P1919" s="181" t="s">
        <v>28</v>
      </c>
      <c r="Q1919" s="192" t="str">
        <f t="shared" si="209"/>
        <v>Campo</v>
      </c>
      <c r="R1919" s="192" t="s">
        <v>3607</v>
      </c>
      <c r="S1919" s="191" t="str">
        <f t="shared" si="212"/>
        <v/>
      </c>
      <c r="T1919" s="192" t="str">
        <f t="shared" si="213"/>
        <v>&lt;campo posicao="7"&gt;
&lt;coluna&gt;TERMINAL&lt;/coluna&gt;
&lt;descricao&gt;Identificação do terminal faturado&lt;/descricao&gt;
&lt;tipo&gt;I&lt;/tipo&gt;
&lt;/campo&gt;</v>
      </c>
      <c r="U1919" s="192" t="str">
        <f t="shared" si="211"/>
        <v>&lt;campo posicao="7"&gt;
&lt;coluna&gt;TERMINAL&lt;/coluna&gt;
&lt;descricao&gt;Identificação do terminal faturado&lt;/descricao&gt;
&lt;tipo&gt;I&lt;/tipo&gt;
&lt;/campo&gt;</v>
      </c>
      <c r="V1919" s="192" t="str">
        <f t="shared" si="214"/>
        <v>{"Column8", "TERMINAL"},</v>
      </c>
      <c r="W1919" s="191" t="str">
        <f>IF(Q1919="Campo","@Campos(posicao = "&amp;K1919&amp;", tipo = '"&amp;R1919&amp;"')@Column(name = """&amp;L1919&amp;""")"&amp;IF(R1919="D","@Temporal(TemporalType.DATE)","")&amp;"private "&amp;VLOOKUP(TEXT(R1919,"@"),Apoio!A:B,2,0)&amp;" "&amp;SUBSTITUTE(LOWER(LEFT(L1919,1))&amp;RIGHT(PROPER(L1919),LEN(L1919)-1),"_","")&amp;";",IF(ISNUMBER(Q1919),IF(R1919="R","@Entity@Table(name = ""reg_"&amp;LOWER(J1919)&amp;""")@XmlRootElement","")&amp;VLOOKUP(J1919,Blocos!D:I,6,0)&amp;Apoio!$E$1&amp;Y1919,""))</f>
        <v>@Campos(posicao = 7, tipo = 'I')@Column(name = "TERMINAL")private int terminal;</v>
      </c>
      <c r="X1919" s="190" t="str">
        <f>IF(ISNUMBER(Q1919),COUNTIF(Blocos!G:G,J1919),"")</f>
        <v/>
      </c>
      <c r="Y1919" s="190" t="str">
        <f>IF(OR(X1919=0,X1919=""),"",VLOOKUP(SUMIFS(Blocos!A:A,Blocos!H:H,'EFD REGISTROS e Campos (2)'!X1919,Blocos!G:G,'EFD REGISTROS e Campos (2)'!J1919),Blocos!A:L,12,0))</f>
        <v/>
      </c>
      <c r="Z1919" s="190" t="str">
        <f>IF(ISNUMBER(Q1920),VLOOKUP(J1919,Blocos!D:G,4,0),"")</f>
        <v>D500</v>
      </c>
      <c r="AA1919" s="190" t="str">
        <f>IF(ISNUMBER(Q1919),CONCATENATE("CREATE TABLE ""reg_",LOWER(J1919),""" (""ID"" bigint NOT NULL AUTO_INCREMENT,  ""HASHFILE"" varchar(255) DEFAULT NULL, ""ID_PAI"" bigint NOT NULL,"),IF(Q1919="Campo",CONCATENATE("""",L1919,""" ",VLOOKUP(R1919,Apoio!A:C,3,0)),""))&amp;IF(Z1919="","",CONCATENATE("PRIMARY KEY (""ID""), KEY ""FK_reg_",LOWER(Z1919),"_ID_PAI"" (""ID_PAI""), CONSTRAINT ""FK_reg_",LOWER(Z1919),"_ID_PAI"" FOREIGN KEY (""ID_PAI"") REFERENCES ""reg_",LOWER(Z1919),""" (""ID"")) ENGINE=InnoDB AUTO_INCREMENT=105774 DEFAULT CHARSET=utf8mb4 COLLATE=utf8mb4_0900_ai_ci;"))</f>
        <v>"TERMINAL" int DEFAULT NULL,PRIMARY KEY ("ID"), KEY "FK_reg_d500_ID_PAI" ("ID_PAI"), CONSTRAINT "FK_reg_d500_ID_PAI" FOREIGN KEY ("ID_PAI") REFERENCES "reg_d500" ("ID")) ENGINE=InnoDB AUTO_INCREMENT=105774 DEFAULT CHARSET=utf8mb4 COLLATE=utf8mb4_0900_ai_ci;</v>
      </c>
      <c r="AB1919" s="190" t="str">
        <f t="shared" si="210"/>
        <v>`reg_d530`.`TERMINAL`,FROM `efdicms`.`reg_d530`;"</v>
      </c>
    </row>
    <row r="1920" spans="1:28" ht="14.5" hidden="1" customHeight="1" collapsed="1" x14ac:dyDescent="0.3">
      <c r="A1920" s="180" t="s">
        <v>22</v>
      </c>
      <c r="E1920" s="180" t="s">
        <v>2103</v>
      </c>
      <c r="I1920" s="180" t="s">
        <v>144</v>
      </c>
      <c r="J1920" s="187" t="str">
        <f t="shared" ref="J1920:J1983" si="215">IF(A1920="",J1919,CONCATENATE(B1920,C1920,D1920,E1920,F1920,G1920,H1920))</f>
        <v>D590</v>
      </c>
      <c r="K1920" s="195" t="s">
        <v>2104</v>
      </c>
      <c r="Q1920" s="192">
        <f t="shared" si="209"/>
        <v>3</v>
      </c>
      <c r="S1920" s="191" t="str">
        <f t="shared" si="212"/>
        <v>&lt;/registro&gt;
&lt;registro codigo="D590" perfil="ABC" nivel="3"&gt;</v>
      </c>
      <c r="T1920" s="192" t="str">
        <f t="shared" si="213"/>
        <v/>
      </c>
      <c r="U1920" s="192" t="str">
        <f t="shared" si="211"/>
        <v>&lt;/registro&gt;
&lt;registro codigo="D590" perfil="ABC" nivel="3"&gt;</v>
      </c>
      <c r="V1920" s="192" t="str">
        <f t="shared" si="214"/>
        <v/>
      </c>
      <c r="W1920" s="191" t="str">
        <f>IF(Q1920="Campo","@Campos(posicao = "&amp;K1920&amp;", tipo = '"&amp;R1920&amp;"')@Column(name = """&amp;L1920&amp;""")"&amp;IF(R1920="D","@Temporal(TemporalType.DATE)","")&amp;"private "&amp;VLOOKUP(TEXT(R1920,"@"),Apoio!A:B,2,0)&amp;" "&amp;SUBSTITUTE(LOWER(LEFT(L1920,1))&amp;RIGHT(PROPER(L1920),LEN(L1920)-1),"_","")&amp;";",IF(ISNUMBER(Q1920),IF(R1920="R","@Entity@Table(name = ""reg_"&amp;LOWER(J1920)&amp;""")@XmlRootElement","")&amp;VLOOKUP(J1920,Blocos!D:I,6,0)&amp;Apoio!$E$1&amp;Y1920,""))</f>
        <v>@Registros(nivel = 3) public class RegD590 implements Serializable { private static final long serialVersionUID = 1L; @Id @GeneratedValue(strategy = GenerationType.IDENTITY) @Basic(optional = false) @Column(name = "ID" ) private Long id;@ManyToOne(fetch = FetchType.LAZY) @JoinColumn(name = "ID_PAI", nullable = false) private RegD500 idPai; public RegD500 getIdPai() {return idPai;}public void setIdPai(Object idPai) {this.idPai = (RegD500) idPai;}public RegD590() { } public RegD590(Long id) { this.id = id; } public RegD590(Long id, RegD500 idPai, long linha, String hash) { this.id = id; this.idPai = idPai; this.linha = linha; this.hash = hash; }public Long getId() { return id; } public void setId(Long id) { this.id = id; }@Basic(optional = false)@Column(name = "LINHA")private long linha;@Basic(optional = false)@Column(name = "HASH")private String hash;</v>
      </c>
      <c r="X1920" s="190">
        <f>IF(ISNUMBER(Q1920),COUNTIF(Blocos!G:G,J1920),"")</f>
        <v>0</v>
      </c>
      <c r="Y1920" s="190" t="str">
        <f>IF(OR(X1920=0,X1920=""),"",VLOOKUP(SUMIFS(Blocos!A:A,Blocos!H:H,'EFD REGISTROS e Campos (2)'!X1920,Blocos!G:G,'EFD REGISTROS e Campos (2)'!J1920),Blocos!A:L,12,0))</f>
        <v/>
      </c>
      <c r="Z1920" s="190" t="str">
        <f>IF(ISNUMBER(Q1921),VLOOKUP(J1920,Blocos!D:G,4,0),"")</f>
        <v/>
      </c>
      <c r="AA1920" s="190" t="str">
        <f>IF(ISNUMBER(Q1920),CONCATENATE("CREATE TABLE ""reg_",LOWER(J1920),""" (""ID"" bigint NOT NULL AUTO_INCREMENT,  ""HASHFILE"" varchar(255) DEFAULT NULL, ""ID_PAI"" bigint NOT NULL,"),IF(Q1920="Campo",CONCATENATE("""",L1920,""" ",VLOOKUP(R1920,Apoio!A:C,3,0)),""))&amp;IF(Z1920="","",CONCATENATE("PRIMARY KEY (""ID""), KEY ""FK_reg_",LOWER(Z1920),"_ID_PAI"" (""ID_PAI""), CONSTRAINT ""FK_reg_",LOWER(Z1920),"_ID_PAI"" FOREIGN KEY (""ID_PAI"") REFERENCES ""reg_",LOWER(Z1920),""" (""ID"")) ENGINE=InnoDB AUTO_INCREMENT=105774 DEFAULT CHARSET=utf8mb4 COLLATE=utf8mb4_0900_ai_ci;"))</f>
        <v>CREATE TABLE "reg_d590" ("ID" bigint NOT NULL AUTO_INCREMENT,  "HASHFILE" varchar(255) DEFAULT NULL, "ID_PAI" bigint NOT NULL,</v>
      </c>
      <c r="AB1920" s="190" t="str">
        <f t="shared" si="210"/>
        <v/>
      </c>
    </row>
    <row r="1921" spans="1:28" ht="14.5" hidden="1" customHeight="1" x14ac:dyDescent="0.3">
      <c r="J1921" s="187" t="str">
        <f t="shared" si="215"/>
        <v>D590</v>
      </c>
      <c r="K1921" s="181">
        <v>1</v>
      </c>
      <c r="L1921" s="289" t="s">
        <v>25</v>
      </c>
      <c r="M1921" s="182" t="s">
        <v>2105</v>
      </c>
      <c r="N1921" s="181" t="s">
        <v>27</v>
      </c>
      <c r="O1921" s="181">
        <v>4</v>
      </c>
      <c r="P1921" s="181" t="s">
        <v>28</v>
      </c>
      <c r="Q1921" s="192" t="str">
        <f t="shared" si="209"/>
        <v>Campo</v>
      </c>
      <c r="R1921" s="192" t="s">
        <v>27</v>
      </c>
      <c r="S1921" s="191" t="str">
        <f t="shared" si="212"/>
        <v/>
      </c>
      <c r="T1921" s="192" t="str">
        <f t="shared" si="213"/>
        <v>&lt;campo posicao="1"&gt;
&lt;coluna&gt;REG&lt;/coluna&gt;
&lt;descricao&gt;Texto fixo contendo "D590"&lt;/descricao&gt;
&lt;tipo&gt;C&lt;/tipo&gt;
&lt;/campo&gt;</v>
      </c>
      <c r="U1921" s="192" t="str">
        <f t="shared" si="211"/>
        <v>&lt;campo posicao="1"&gt;
&lt;coluna&gt;REG&lt;/coluna&gt;
&lt;descricao&gt;Texto fixo contendo "D590"&lt;/descricao&gt;
&lt;tipo&gt;C&lt;/tipo&gt;
&lt;/campo&gt;</v>
      </c>
      <c r="V1921" s="192" t="str">
        <f t="shared" si="214"/>
        <v>{"Column2", "REG"},</v>
      </c>
      <c r="W1921" s="191" t="str">
        <f>IF(Q1921="Campo","@Campos(posicao = "&amp;K1921&amp;", tipo = '"&amp;R1921&amp;"')@Column(name = """&amp;L1921&amp;""")"&amp;IF(R1921="D","@Temporal(TemporalType.DATE)","")&amp;"private "&amp;VLOOKUP(TEXT(R1921,"@"),Apoio!A:B,2,0)&amp;" "&amp;SUBSTITUTE(LOWER(LEFT(L1921,1))&amp;RIGHT(PROPER(L1921),LEN(L1921)-1),"_","")&amp;";",IF(ISNUMBER(Q1921),IF(R1921="R","@Entity@Table(name = ""reg_"&amp;LOWER(J1921)&amp;""")@XmlRootElement","")&amp;VLOOKUP(J1921,Blocos!D:I,6,0)&amp;Apoio!$E$1&amp;Y1921,""))</f>
        <v>@Campos(posicao = 1, tipo = 'C')@Column(name = "REG")private String reg;</v>
      </c>
      <c r="X1921" s="190" t="str">
        <f>IF(ISNUMBER(Q1921),COUNTIF(Blocos!G:G,J1921),"")</f>
        <v/>
      </c>
      <c r="Y1921" s="190" t="str">
        <f>IF(OR(X1921=0,X1921=""),"",VLOOKUP(SUMIFS(Blocos!A:A,Blocos!H:H,'EFD REGISTROS e Campos (2)'!X1921,Blocos!G:G,'EFD REGISTROS e Campos (2)'!J1921),Blocos!A:L,12,0))</f>
        <v/>
      </c>
      <c r="Z1921" s="190" t="str">
        <f>IF(ISNUMBER(Q1922),VLOOKUP(J1921,Blocos!D:G,4,0),"")</f>
        <v/>
      </c>
      <c r="AA1921" s="190" t="str">
        <f>IF(ISNUMBER(Q1921),CONCATENATE("CREATE TABLE ""reg_",LOWER(J1921),""" (""ID"" bigint NOT NULL AUTO_INCREMENT,  ""HASHFILE"" varchar(255) DEFAULT NULL, ""ID_PAI"" bigint NOT NULL,"),IF(Q1921="Campo",CONCATENATE("""",L1921,""" ",VLOOKUP(R1921,Apoio!A:C,3,0)),""))&amp;IF(Z1921="","",CONCATENATE("PRIMARY KEY (""ID""), KEY ""FK_reg_",LOWER(Z1921),"_ID_PAI"" (""ID_PAI""), CONSTRAINT ""FK_reg_",LOWER(Z1921),"_ID_PAI"" FOREIGN KEY (""ID_PAI"") REFERENCES ""reg_",LOWER(Z1921),""" (""ID"")) ENGINE=InnoDB AUTO_INCREMENT=105774 DEFAULT CHARSET=utf8mb4 COLLATE=utf8mb4_0900_ai_ci;"))</f>
        <v>"REG" varchar(255) DEFAULT NULL,</v>
      </c>
      <c r="AB1921" s="190" t="str">
        <f t="shared" si="210"/>
        <v>USE `efdicms`;SELECT `reg_d590`.`REG`,</v>
      </c>
    </row>
    <row r="1922" spans="1:28" ht="14.5" hidden="1" customHeight="1" x14ac:dyDescent="0.3">
      <c r="J1922" s="187" t="str">
        <f t="shared" si="215"/>
        <v>D590</v>
      </c>
      <c r="K1922" s="181">
        <v>2</v>
      </c>
      <c r="L1922" s="289" t="s">
        <v>813</v>
      </c>
      <c r="M1922" s="182" t="s">
        <v>1732</v>
      </c>
      <c r="N1922" s="181" t="s">
        <v>27</v>
      </c>
      <c r="O1922" s="181" t="s">
        <v>33</v>
      </c>
      <c r="P1922" s="181" t="s">
        <v>28</v>
      </c>
      <c r="Q1922" s="192" t="str">
        <f t="shared" si="209"/>
        <v>Campo</v>
      </c>
      <c r="R1922" s="192" t="s">
        <v>27</v>
      </c>
      <c r="S1922" s="191" t="str">
        <f t="shared" si="212"/>
        <v/>
      </c>
      <c r="T1922" s="192" t="str">
        <f t="shared" si="213"/>
        <v>&lt;campo posicao="2"&gt;
&lt;coluna&gt;CST_ICMS&lt;/coluna&gt;
&lt;descricao&gt;Código da Situação Tributária, conforme a tabela indicada no item 4.3.1&lt;/descricao&gt;
&lt;tipo&gt;C&lt;/tipo&gt;
&lt;/campo&gt;</v>
      </c>
      <c r="U1922" s="192" t="str">
        <f t="shared" si="211"/>
        <v>&lt;campo posicao="2"&gt;
&lt;coluna&gt;CST_ICMS&lt;/coluna&gt;
&lt;descricao&gt;Código da Situação Tributária, conforme a tabela indicada no item 4.3.1&lt;/descricao&gt;
&lt;tipo&gt;C&lt;/tipo&gt;
&lt;/campo&gt;</v>
      </c>
      <c r="V1922" s="192" t="str">
        <f t="shared" si="214"/>
        <v>{"Column3", "CST_ICMS"},</v>
      </c>
      <c r="W1922" s="191" t="str">
        <f>IF(Q1922="Campo","@Campos(posicao = "&amp;K1922&amp;", tipo = '"&amp;R1922&amp;"')@Column(name = """&amp;L1922&amp;""")"&amp;IF(R1922="D","@Temporal(TemporalType.DATE)","")&amp;"private "&amp;VLOOKUP(TEXT(R1922,"@"),Apoio!A:B,2,0)&amp;" "&amp;SUBSTITUTE(LOWER(LEFT(L1922,1))&amp;RIGHT(PROPER(L1922),LEN(L1922)-1),"_","")&amp;";",IF(ISNUMBER(Q1922),IF(R1922="R","@Entity@Table(name = ""reg_"&amp;LOWER(J1922)&amp;""")@XmlRootElement","")&amp;VLOOKUP(J1922,Blocos!D:I,6,0)&amp;Apoio!$E$1&amp;Y1922,""))</f>
        <v>@Campos(posicao = 2, tipo = 'C')@Column(name = "CST_ICMS")private String cstIcms;</v>
      </c>
      <c r="X1922" s="190" t="str">
        <f>IF(ISNUMBER(Q1922),COUNTIF(Blocos!G:G,J1922),"")</f>
        <v/>
      </c>
      <c r="Y1922" s="190" t="str">
        <f>IF(OR(X1922=0,X1922=""),"",VLOOKUP(SUMIFS(Blocos!A:A,Blocos!H:H,'EFD REGISTROS e Campos (2)'!X1922,Blocos!G:G,'EFD REGISTROS e Campos (2)'!J1922),Blocos!A:L,12,0))</f>
        <v/>
      </c>
      <c r="Z1922" s="190" t="str">
        <f>IF(ISNUMBER(Q1923),VLOOKUP(J1922,Blocos!D:G,4,0),"")</f>
        <v/>
      </c>
      <c r="AA1922" s="190" t="str">
        <f>IF(ISNUMBER(Q1922),CONCATENATE("CREATE TABLE ""reg_",LOWER(J1922),""" (""ID"" bigint NOT NULL AUTO_INCREMENT,  ""HASHFILE"" varchar(255) DEFAULT NULL, ""ID_PAI"" bigint NOT NULL,"),IF(Q1922="Campo",CONCATENATE("""",L1922,""" ",VLOOKUP(R1922,Apoio!A:C,3,0)),""))&amp;IF(Z1922="","",CONCATENATE("PRIMARY KEY (""ID""), KEY ""FK_reg_",LOWER(Z1922),"_ID_PAI"" (""ID_PAI""), CONSTRAINT ""FK_reg_",LOWER(Z1922),"_ID_PAI"" FOREIGN KEY (""ID_PAI"") REFERENCES ""reg_",LOWER(Z1922),""" (""ID"")) ENGINE=InnoDB AUTO_INCREMENT=105774 DEFAULT CHARSET=utf8mb4 COLLATE=utf8mb4_0900_ai_ci;"))</f>
        <v>"CST_ICMS" varchar(255) DEFAULT NULL,</v>
      </c>
      <c r="AB1922" s="190" t="str">
        <f t="shared" si="210"/>
        <v>`reg_d590`.`CST_ICMS`,</v>
      </c>
    </row>
    <row r="1923" spans="1:28" ht="14.5" hidden="1" customHeight="1" x14ac:dyDescent="0.3">
      <c r="J1923" s="187" t="str">
        <f t="shared" si="215"/>
        <v>D590</v>
      </c>
      <c r="K1923" s="181">
        <v>3</v>
      </c>
      <c r="L1923" s="289" t="s">
        <v>815</v>
      </c>
      <c r="M1923" s="182" t="s">
        <v>1733</v>
      </c>
      <c r="N1923" s="181" t="s">
        <v>27</v>
      </c>
      <c r="O1923" s="181" t="s">
        <v>235</v>
      </c>
      <c r="P1923" s="181" t="s">
        <v>28</v>
      </c>
      <c r="Q1923" s="192" t="str">
        <f t="shared" ref="Q1923:Q1986" si="216">IF(B1923&lt;&gt;"",0,IF(C1923&lt;&gt;"",1,IF(D1923&lt;&gt;"",2,IF(E1923&lt;&gt;"",3,IF(F1923&lt;&gt;"",4,IF(G1923&lt;&gt;"",5,IF(H1923&lt;&gt;"",6,IF(ISNUMBER(K1923),"Campo",""))))))))</f>
        <v>Campo</v>
      </c>
      <c r="R1923" s="192" t="s">
        <v>27</v>
      </c>
      <c r="S1923" s="191" t="str">
        <f t="shared" si="212"/>
        <v/>
      </c>
      <c r="T1923" s="192" t="str">
        <f t="shared" si="213"/>
        <v>&lt;campo posicao="3"&gt;
&lt;coluna&gt;CFOP&lt;/coluna&gt;
&lt;descricao&gt;Código Fiscal de Operação e Prestação, conforme a tabela indicada no item 4.2.2&lt;/descricao&gt;
&lt;tipo&gt;C&lt;/tipo&gt;
&lt;/campo&gt;</v>
      </c>
      <c r="U1923" s="192" t="str">
        <f t="shared" si="211"/>
        <v>&lt;campo posicao="3"&gt;
&lt;coluna&gt;CFOP&lt;/coluna&gt;
&lt;descricao&gt;Código Fiscal de Operação e Prestação, conforme a tabela indicada no item 4.2.2&lt;/descricao&gt;
&lt;tipo&gt;C&lt;/tipo&gt;
&lt;/campo&gt;</v>
      </c>
      <c r="V1923" s="192" t="str">
        <f t="shared" si="214"/>
        <v>{"Column4", "CFOP"},</v>
      </c>
      <c r="W1923" s="191" t="str">
        <f>IF(Q1923="Campo","@Campos(posicao = "&amp;K1923&amp;", tipo = '"&amp;R1923&amp;"')@Column(name = """&amp;L1923&amp;""")"&amp;IF(R1923="D","@Temporal(TemporalType.DATE)","")&amp;"private "&amp;VLOOKUP(TEXT(R1923,"@"),Apoio!A:B,2,0)&amp;" "&amp;SUBSTITUTE(LOWER(LEFT(L1923,1))&amp;RIGHT(PROPER(L1923),LEN(L1923)-1),"_","")&amp;";",IF(ISNUMBER(Q1923),IF(R1923="R","@Entity@Table(name = ""reg_"&amp;LOWER(J1923)&amp;""")@XmlRootElement","")&amp;VLOOKUP(J1923,Blocos!D:I,6,0)&amp;Apoio!$E$1&amp;Y1923,""))</f>
        <v>@Campos(posicao = 3, tipo = 'C')@Column(name = "CFOP")private String cfop;</v>
      </c>
      <c r="X1923" s="190" t="str">
        <f>IF(ISNUMBER(Q1923),COUNTIF(Blocos!G:G,J1923),"")</f>
        <v/>
      </c>
      <c r="Y1923" s="190" t="str">
        <f>IF(OR(X1923=0,X1923=""),"",VLOOKUP(SUMIFS(Blocos!A:A,Blocos!H:H,'EFD REGISTROS e Campos (2)'!X1923,Blocos!G:G,'EFD REGISTROS e Campos (2)'!J1923),Blocos!A:L,12,0))</f>
        <v/>
      </c>
      <c r="Z1923" s="190" t="str">
        <f>IF(ISNUMBER(Q1924),VLOOKUP(J1923,Blocos!D:G,4,0),"")</f>
        <v/>
      </c>
      <c r="AA1923" s="190" t="str">
        <f>IF(ISNUMBER(Q1923),CONCATENATE("CREATE TABLE ""reg_",LOWER(J1923),""" (""ID"" bigint NOT NULL AUTO_INCREMENT,  ""HASHFILE"" varchar(255) DEFAULT NULL, ""ID_PAI"" bigint NOT NULL,"),IF(Q1923="Campo",CONCATENATE("""",L1923,""" ",VLOOKUP(R1923,Apoio!A:C,3,0)),""))&amp;IF(Z1923="","",CONCATENATE("PRIMARY KEY (""ID""), KEY ""FK_reg_",LOWER(Z1923),"_ID_PAI"" (""ID_PAI""), CONSTRAINT ""FK_reg_",LOWER(Z1923),"_ID_PAI"" FOREIGN KEY (""ID_PAI"") REFERENCES ""reg_",LOWER(Z1923),""" (""ID"")) ENGINE=InnoDB AUTO_INCREMENT=105774 DEFAULT CHARSET=utf8mb4 COLLATE=utf8mb4_0900_ai_ci;"))</f>
        <v>"CFOP" varchar(255) DEFAULT NULL,</v>
      </c>
      <c r="AB1923" s="190" t="str">
        <f t="shared" si="210"/>
        <v>`reg_d590`.`CFOP`,</v>
      </c>
    </row>
    <row r="1924" spans="1:28" ht="14.5" hidden="1" customHeight="1" x14ac:dyDescent="0.3">
      <c r="J1924" s="187" t="str">
        <f t="shared" si="215"/>
        <v>D590</v>
      </c>
      <c r="K1924" s="181">
        <v>4</v>
      </c>
      <c r="L1924" s="289" t="s">
        <v>196</v>
      </c>
      <c r="M1924" s="182" t="s">
        <v>818</v>
      </c>
      <c r="N1924" s="181" t="s">
        <v>32</v>
      </c>
      <c r="O1924" s="181">
        <v>6</v>
      </c>
      <c r="P1924" s="181">
        <v>2</v>
      </c>
      <c r="Q1924" s="192" t="str">
        <f t="shared" si="216"/>
        <v>Campo</v>
      </c>
      <c r="R1924" s="192" t="s">
        <v>3606</v>
      </c>
      <c r="S1924" s="191" t="str">
        <f t="shared" si="212"/>
        <v/>
      </c>
      <c r="T1924" s="192" t="str">
        <f t="shared" si="213"/>
        <v>&lt;campo posicao="4"&gt;
&lt;coluna&gt;ALIQ_ICMS&lt;/coluna&gt;
&lt;descricao&gt;Alíquota do ICMS&lt;/descricao&gt;
&lt;tipo&gt;R&lt;/tipo&gt;
&lt;/campo&gt;</v>
      </c>
      <c r="U1924" s="192" t="str">
        <f t="shared" si="211"/>
        <v>&lt;campo posicao="4"&gt;
&lt;coluna&gt;ALIQ_ICMS&lt;/coluna&gt;
&lt;descricao&gt;Alíquota do ICMS&lt;/descricao&gt;
&lt;tipo&gt;R&lt;/tipo&gt;
&lt;/campo&gt;</v>
      </c>
      <c r="V1924" s="192" t="str">
        <f t="shared" si="214"/>
        <v>{"Column5", "ALIQ_ICMS"},</v>
      </c>
      <c r="W1924" s="191" t="str">
        <f>IF(Q1924="Campo","@Campos(posicao = "&amp;K1924&amp;", tipo = '"&amp;R1924&amp;"')@Column(name = """&amp;L1924&amp;""")"&amp;IF(R1924="D","@Temporal(TemporalType.DATE)","")&amp;"private "&amp;VLOOKUP(TEXT(R1924,"@"),Apoio!A:B,2,0)&amp;" "&amp;SUBSTITUTE(LOWER(LEFT(L1924,1))&amp;RIGHT(PROPER(L1924),LEN(L1924)-1),"_","")&amp;";",IF(ISNUMBER(Q1924),IF(R1924="R","@Entity@Table(name = ""reg_"&amp;LOWER(J1924)&amp;""")@XmlRootElement","")&amp;VLOOKUP(J1924,Blocos!D:I,6,0)&amp;Apoio!$E$1&amp;Y1924,""))</f>
        <v>@Campos(posicao = 4, tipo = 'R')@Column(name = "ALIQ_ICMS")private BigDecimal aliqIcms;</v>
      </c>
      <c r="X1924" s="190" t="str">
        <f>IF(ISNUMBER(Q1924),COUNTIF(Blocos!G:G,J1924),"")</f>
        <v/>
      </c>
      <c r="Y1924" s="190" t="str">
        <f>IF(OR(X1924=0,X1924=""),"",VLOOKUP(SUMIFS(Blocos!A:A,Blocos!H:H,'EFD REGISTROS e Campos (2)'!X1924,Blocos!G:G,'EFD REGISTROS e Campos (2)'!J1924),Blocos!A:L,12,0))</f>
        <v/>
      </c>
      <c r="Z1924" s="190" t="str">
        <f>IF(ISNUMBER(Q1925),VLOOKUP(J1924,Blocos!D:G,4,0),"")</f>
        <v/>
      </c>
      <c r="AA1924" s="190" t="str">
        <f>IF(ISNUMBER(Q1924),CONCATENATE("CREATE TABLE ""reg_",LOWER(J1924),""" (""ID"" bigint NOT NULL AUTO_INCREMENT,  ""HASHFILE"" varchar(255) DEFAULT NULL, ""ID_PAI"" bigint NOT NULL,"),IF(Q1924="Campo",CONCATENATE("""",L1924,""" ",VLOOKUP(R1924,Apoio!A:C,3,0)),""))&amp;IF(Z1924="","",CONCATENATE("PRIMARY KEY (""ID""), KEY ""FK_reg_",LOWER(Z1924),"_ID_PAI"" (""ID_PAI""), CONSTRAINT ""FK_reg_",LOWER(Z1924),"_ID_PAI"" FOREIGN KEY (""ID_PAI"") REFERENCES ""reg_",LOWER(Z1924),""" (""ID"")) ENGINE=InnoDB AUTO_INCREMENT=105774 DEFAULT CHARSET=utf8mb4 COLLATE=utf8mb4_0900_ai_ci;"))</f>
        <v>"ALIQ_ICMS" decimal(15,6) DEFAULT NULL,</v>
      </c>
      <c r="AB1924" s="190" t="str">
        <f t="shared" ref="AB1924:AB1987" si="217">IF(Q1924="Campo",CONCATENATE(IF(K1924=1,"USE `efdicms`;SELECT ",""),"`reg_",LOWER(J1924),"`.`",L1924,"`,"),"")&amp;IF(J1924&lt;&gt;J1925,CONCATENATE("FROM `efdicms`.`reg_",LOWER(J1924),"`;"""),"")</f>
        <v>`reg_d590`.`ALIQ_ICMS`,</v>
      </c>
    </row>
    <row r="1925" spans="1:28" ht="14.5" hidden="1" customHeight="1" x14ac:dyDescent="0.3">
      <c r="J1925" s="187" t="str">
        <f t="shared" si="215"/>
        <v>D590</v>
      </c>
      <c r="K1925" s="181">
        <v>5</v>
      </c>
      <c r="L1925" s="289" t="s">
        <v>1135</v>
      </c>
      <c r="M1925" s="182" t="s">
        <v>1585</v>
      </c>
      <c r="N1925" s="181" t="s">
        <v>32</v>
      </c>
      <c r="O1925" s="181" t="s">
        <v>28</v>
      </c>
      <c r="P1925" s="181">
        <v>2</v>
      </c>
      <c r="Q1925" s="192" t="str">
        <f t="shared" si="216"/>
        <v>Campo</v>
      </c>
      <c r="R1925" s="192" t="s">
        <v>3606</v>
      </c>
      <c r="S1925" s="191" t="str">
        <f t="shared" si="212"/>
        <v/>
      </c>
      <c r="T1925" s="192" t="str">
        <f t="shared" si="213"/>
        <v>&lt;campo posicao="5"&gt;
&lt;coluna&gt;VL_OPR&lt;/coluna&gt;
&lt;descricao&gt;Valor da operação correspondente à combinação de CST_ICMS, CFOP, e alíquota do ICMS, incluídas as despesas acessórias e acréscimos &lt;/descricao&gt;
&lt;tipo&gt;R&lt;/tipo&gt;
&lt;/campo&gt;</v>
      </c>
      <c r="U1925" s="192" t="str">
        <f t="shared" ref="U1925:U1988" si="218">S1925&amp;T1925</f>
        <v>&lt;campo posicao="5"&gt;
&lt;coluna&gt;VL_OPR&lt;/coluna&gt;
&lt;descricao&gt;Valor da operação correspondente à combinação de CST_ICMS, CFOP, e alíquota do ICMS, incluídas as despesas acessórias e acréscimos &lt;/descricao&gt;
&lt;tipo&gt;R&lt;/tipo&gt;
&lt;/campo&gt;</v>
      </c>
      <c r="V1925" s="192" t="str">
        <f t="shared" si="214"/>
        <v>{"Column6", "VL_OPR"},</v>
      </c>
      <c r="W1925" s="191" t="str">
        <f>IF(Q1925="Campo","@Campos(posicao = "&amp;K1925&amp;", tipo = '"&amp;R1925&amp;"')@Column(name = """&amp;L1925&amp;""")"&amp;IF(R1925="D","@Temporal(TemporalType.DATE)","")&amp;"private "&amp;VLOOKUP(TEXT(R1925,"@"),Apoio!A:B,2,0)&amp;" "&amp;SUBSTITUTE(LOWER(LEFT(L1925,1))&amp;RIGHT(PROPER(L1925),LEN(L1925)-1),"_","")&amp;";",IF(ISNUMBER(Q1925),IF(R1925="R","@Entity@Table(name = ""reg_"&amp;LOWER(J1925)&amp;""")@XmlRootElement","")&amp;VLOOKUP(J1925,Blocos!D:I,6,0)&amp;Apoio!$E$1&amp;Y1925,""))</f>
        <v>@Campos(posicao = 5, tipo = 'R')@Column(name = "VL_OPR")private BigDecimal vlOpr;</v>
      </c>
      <c r="X1925" s="190" t="str">
        <f>IF(ISNUMBER(Q1925),COUNTIF(Blocos!G:G,J1925),"")</f>
        <v/>
      </c>
      <c r="Y1925" s="190" t="str">
        <f>IF(OR(X1925=0,X1925=""),"",VLOOKUP(SUMIFS(Blocos!A:A,Blocos!H:H,'EFD REGISTROS e Campos (2)'!X1925,Blocos!G:G,'EFD REGISTROS e Campos (2)'!J1925),Blocos!A:L,12,0))</f>
        <v/>
      </c>
      <c r="Z1925" s="190" t="str">
        <f>IF(ISNUMBER(Q1926),VLOOKUP(J1925,Blocos!D:G,4,0),"")</f>
        <v/>
      </c>
      <c r="AA1925" s="190" t="str">
        <f>IF(ISNUMBER(Q1925),CONCATENATE("CREATE TABLE ""reg_",LOWER(J1925),""" (""ID"" bigint NOT NULL AUTO_INCREMENT,  ""HASHFILE"" varchar(255) DEFAULT NULL, ""ID_PAI"" bigint NOT NULL,"),IF(Q1925="Campo",CONCATENATE("""",L1925,""" ",VLOOKUP(R1925,Apoio!A:C,3,0)),""))&amp;IF(Z1925="","",CONCATENATE("PRIMARY KEY (""ID""), KEY ""FK_reg_",LOWER(Z1925),"_ID_PAI"" (""ID_PAI""), CONSTRAINT ""FK_reg_",LOWER(Z1925),"_ID_PAI"" FOREIGN KEY (""ID_PAI"") REFERENCES ""reg_",LOWER(Z1925),""" (""ID"")) ENGINE=InnoDB AUTO_INCREMENT=105774 DEFAULT CHARSET=utf8mb4 COLLATE=utf8mb4_0900_ai_ci;"))</f>
        <v>"VL_OPR" decimal(15,6) DEFAULT NULL,</v>
      </c>
      <c r="AB1925" s="190" t="str">
        <f t="shared" si="217"/>
        <v>`reg_d590`.`VL_OPR`,</v>
      </c>
    </row>
    <row r="1926" spans="1:28" ht="14.5" hidden="1" customHeight="1" x14ac:dyDescent="0.3">
      <c r="J1926" s="187" t="str">
        <f t="shared" si="215"/>
        <v>D590</v>
      </c>
      <c r="K1926" s="181">
        <v>6</v>
      </c>
      <c r="L1926" s="289" t="s">
        <v>576</v>
      </c>
      <c r="M1926" s="182" t="s">
        <v>2106</v>
      </c>
      <c r="N1926" s="181" t="s">
        <v>32</v>
      </c>
      <c r="O1926" s="181" t="s">
        <v>28</v>
      </c>
      <c r="P1926" s="181">
        <v>2</v>
      </c>
      <c r="Q1926" s="192" t="str">
        <f t="shared" si="216"/>
        <v>Campo</v>
      </c>
      <c r="R1926" s="192" t="s">
        <v>3606</v>
      </c>
      <c r="S1926" s="191" t="str">
        <f t="shared" si="212"/>
        <v/>
      </c>
      <c r="T1926" s="192" t="str">
        <f t="shared" si="213"/>
        <v>&lt;campo posicao="6"&gt;
&lt;coluna&gt;VL_BC_ICMS&lt;/coluna&gt;
&lt;descricao&gt;Parcela correspondente ao "Valor da base de cálculo do ICMS" referente à combinação CST_ICMS,  CFOP, e alíquota do ICMS&lt;/descricao&gt;
&lt;tipo&gt;R&lt;/tipo&gt;
&lt;/campo&gt;</v>
      </c>
      <c r="U1926" s="192" t="str">
        <f t="shared" si="218"/>
        <v>&lt;campo posicao="6"&gt;
&lt;coluna&gt;VL_BC_ICMS&lt;/coluna&gt;
&lt;descricao&gt;Parcela correspondente ao "Valor da base de cálculo do ICMS" referente à combinação CST_ICMS,  CFOP, e alíquota do ICMS&lt;/descricao&gt;
&lt;tipo&gt;R&lt;/tipo&gt;
&lt;/campo&gt;</v>
      </c>
      <c r="V1926" s="192" t="str">
        <f t="shared" si="214"/>
        <v>{"Column7", "VL_BC_ICMS"},</v>
      </c>
      <c r="W1926" s="191" t="str">
        <f>IF(Q1926="Campo","@Campos(posicao = "&amp;K1926&amp;", tipo = '"&amp;R1926&amp;"')@Column(name = """&amp;L1926&amp;""")"&amp;IF(R1926="D","@Temporal(TemporalType.DATE)","")&amp;"private "&amp;VLOOKUP(TEXT(R1926,"@"),Apoio!A:B,2,0)&amp;" "&amp;SUBSTITUTE(LOWER(LEFT(L1926,1))&amp;RIGHT(PROPER(L1926),LEN(L1926)-1),"_","")&amp;";",IF(ISNUMBER(Q1926),IF(R1926="R","@Entity@Table(name = ""reg_"&amp;LOWER(J1926)&amp;""")@XmlRootElement","")&amp;VLOOKUP(J1926,Blocos!D:I,6,0)&amp;Apoio!$E$1&amp;Y1926,""))</f>
        <v>@Campos(posicao = 6, tipo = 'R')@Column(name = "VL_BC_ICMS")private BigDecimal vlBcIcms;</v>
      </c>
      <c r="X1926" s="190" t="str">
        <f>IF(ISNUMBER(Q1926),COUNTIF(Blocos!G:G,J1926),"")</f>
        <v/>
      </c>
      <c r="Y1926" s="190" t="str">
        <f>IF(OR(X1926=0,X1926=""),"",VLOOKUP(SUMIFS(Blocos!A:A,Blocos!H:H,'EFD REGISTROS e Campos (2)'!X1926,Blocos!G:G,'EFD REGISTROS e Campos (2)'!J1926),Blocos!A:L,12,0))</f>
        <v/>
      </c>
      <c r="Z1926" s="190" t="str">
        <f>IF(ISNUMBER(Q1927),VLOOKUP(J1926,Blocos!D:G,4,0),"")</f>
        <v/>
      </c>
      <c r="AA1926" s="190" t="str">
        <f>IF(ISNUMBER(Q1926),CONCATENATE("CREATE TABLE ""reg_",LOWER(J1926),""" (""ID"" bigint NOT NULL AUTO_INCREMENT,  ""HASHFILE"" varchar(255) DEFAULT NULL, ""ID_PAI"" bigint NOT NULL,"),IF(Q1926="Campo",CONCATENATE("""",L1926,""" ",VLOOKUP(R1926,Apoio!A:C,3,0)),""))&amp;IF(Z1926="","",CONCATENATE("PRIMARY KEY (""ID""), KEY ""FK_reg_",LOWER(Z1926),"_ID_PAI"" (""ID_PAI""), CONSTRAINT ""FK_reg_",LOWER(Z1926),"_ID_PAI"" FOREIGN KEY (""ID_PAI"") REFERENCES ""reg_",LOWER(Z1926),""" (""ID"")) ENGINE=InnoDB AUTO_INCREMENT=105774 DEFAULT CHARSET=utf8mb4 COLLATE=utf8mb4_0900_ai_ci;"))</f>
        <v>"VL_BC_ICMS" decimal(15,6) DEFAULT NULL,</v>
      </c>
      <c r="AB1926" s="190" t="str">
        <f t="shared" si="217"/>
        <v>`reg_d590`.`VL_BC_ICMS`,</v>
      </c>
    </row>
    <row r="1927" spans="1:28" ht="14.5" hidden="1" customHeight="1" x14ac:dyDescent="0.3">
      <c r="J1927" s="187" t="str">
        <f t="shared" si="215"/>
        <v>D590</v>
      </c>
      <c r="K1927" s="181">
        <v>7</v>
      </c>
      <c r="L1927" s="289" t="s">
        <v>578</v>
      </c>
      <c r="M1927" s="182" t="s">
        <v>2107</v>
      </c>
      <c r="N1927" s="181" t="s">
        <v>32</v>
      </c>
      <c r="O1927" s="181" t="s">
        <v>28</v>
      </c>
      <c r="P1927" s="181">
        <v>2</v>
      </c>
      <c r="Q1927" s="192" t="str">
        <f t="shared" si="216"/>
        <v>Campo</v>
      </c>
      <c r="R1927" s="192" t="s">
        <v>3606</v>
      </c>
      <c r="S1927" s="191" t="str">
        <f t="shared" si="212"/>
        <v/>
      </c>
      <c r="T1927" s="192" t="str">
        <f t="shared" si="213"/>
        <v>&lt;campo posicao="7"&gt;
&lt;coluna&gt;VL_ICMS&lt;/coluna&gt;
&lt;descricao&gt;Parcela correspondente ao "Valor do ICMS" referente à combinação CST_ICMS,  CFOP, e alíquota do ICMS&lt;/descricao&gt;
&lt;tipo&gt;R&lt;/tipo&gt;
&lt;/campo&gt;</v>
      </c>
      <c r="U1927" s="192" t="str">
        <f t="shared" si="218"/>
        <v>&lt;campo posicao="7"&gt;
&lt;coluna&gt;VL_ICMS&lt;/coluna&gt;
&lt;descricao&gt;Parcela correspondente ao "Valor do ICMS" referente à combinação CST_ICMS,  CFOP, e alíquota do ICMS&lt;/descricao&gt;
&lt;tipo&gt;R&lt;/tipo&gt;
&lt;/campo&gt;</v>
      </c>
      <c r="V1927" s="192" t="str">
        <f t="shared" si="214"/>
        <v>{"Column8", "VL_ICMS"},</v>
      </c>
      <c r="W1927" s="191" t="str">
        <f>IF(Q1927="Campo","@Campos(posicao = "&amp;K1927&amp;", tipo = '"&amp;R1927&amp;"')@Column(name = """&amp;L1927&amp;""")"&amp;IF(R1927="D","@Temporal(TemporalType.DATE)","")&amp;"private "&amp;VLOOKUP(TEXT(R1927,"@"),Apoio!A:B,2,0)&amp;" "&amp;SUBSTITUTE(LOWER(LEFT(L1927,1))&amp;RIGHT(PROPER(L1927),LEN(L1927)-1),"_","")&amp;";",IF(ISNUMBER(Q1927),IF(R1927="R","@Entity@Table(name = ""reg_"&amp;LOWER(J1927)&amp;""")@XmlRootElement","")&amp;VLOOKUP(J1927,Blocos!D:I,6,0)&amp;Apoio!$E$1&amp;Y1927,""))</f>
        <v>@Campos(posicao = 7, tipo = 'R')@Column(name = "VL_ICMS")private BigDecimal vlIcms;</v>
      </c>
      <c r="X1927" s="190" t="str">
        <f>IF(ISNUMBER(Q1927),COUNTIF(Blocos!G:G,J1927),"")</f>
        <v/>
      </c>
      <c r="Y1927" s="190" t="str">
        <f>IF(OR(X1927=0,X1927=""),"",VLOOKUP(SUMIFS(Blocos!A:A,Blocos!H:H,'EFD REGISTROS e Campos (2)'!X1927,Blocos!G:G,'EFD REGISTROS e Campos (2)'!J1927),Blocos!A:L,12,0))</f>
        <v/>
      </c>
      <c r="Z1927" s="190" t="str">
        <f>IF(ISNUMBER(Q1928),VLOOKUP(J1927,Blocos!D:G,4,0),"")</f>
        <v/>
      </c>
      <c r="AA1927" s="190" t="str">
        <f>IF(ISNUMBER(Q1927),CONCATENATE("CREATE TABLE ""reg_",LOWER(J1927),""" (""ID"" bigint NOT NULL AUTO_INCREMENT,  ""HASHFILE"" varchar(255) DEFAULT NULL, ""ID_PAI"" bigint NOT NULL,"),IF(Q1927="Campo",CONCATENATE("""",L1927,""" ",VLOOKUP(R1927,Apoio!A:C,3,0)),""))&amp;IF(Z1927="","",CONCATENATE("PRIMARY KEY (""ID""), KEY ""FK_reg_",LOWER(Z1927),"_ID_PAI"" (""ID_PAI""), CONSTRAINT ""FK_reg_",LOWER(Z1927),"_ID_PAI"" FOREIGN KEY (""ID_PAI"") REFERENCES ""reg_",LOWER(Z1927),""" (""ID"")) ENGINE=InnoDB AUTO_INCREMENT=105774 DEFAULT CHARSET=utf8mb4 COLLATE=utf8mb4_0900_ai_ci;"))</f>
        <v>"VL_ICMS" decimal(15,6) DEFAULT NULL,</v>
      </c>
      <c r="AB1927" s="190" t="str">
        <f t="shared" si="217"/>
        <v>`reg_d590`.`VL_ICMS`,</v>
      </c>
    </row>
    <row r="1928" spans="1:28" ht="14.5" hidden="1" customHeight="1" x14ac:dyDescent="0.3">
      <c r="J1928" s="187" t="str">
        <f t="shared" si="215"/>
        <v>D590</v>
      </c>
      <c r="K1928" s="181">
        <v>8</v>
      </c>
      <c r="L1928" s="289" t="s">
        <v>580</v>
      </c>
      <c r="M1928" s="182" t="s">
        <v>3645</v>
      </c>
      <c r="N1928" s="181" t="s">
        <v>32</v>
      </c>
      <c r="O1928" s="181" t="s">
        <v>28</v>
      </c>
      <c r="P1928" s="181">
        <v>2</v>
      </c>
      <c r="Q1928" s="192" t="str">
        <f t="shared" si="216"/>
        <v>Campo</v>
      </c>
      <c r="R1928" s="192" t="s">
        <v>3606</v>
      </c>
      <c r="S1928" s="191" t="str">
        <f t="shared" si="212"/>
        <v/>
      </c>
      <c r="T1928" s="192" t="str">
        <f t="shared" si="213"/>
        <v>&lt;campo posicao="8"&gt;
&lt;coluna&gt;VL_BC_ICMS_ST&lt;/coluna&gt;
&lt;descricao&gt;Parcela correspondente ao valor da base de cálculo do ICMS de outras UFs,  referente à combinação de CST_ICMS, CFOP e alíquota do ICMS.&lt;/descricao&gt;
&lt;tipo&gt;R&lt;/tipo&gt;
&lt;/campo&gt;</v>
      </c>
      <c r="U1928" s="192" t="str">
        <f t="shared" si="218"/>
        <v>&lt;campo posicao="8"&gt;
&lt;coluna&gt;VL_BC_ICMS_ST&lt;/coluna&gt;
&lt;descricao&gt;Parcela correspondente ao valor da base de cálculo do ICMS de outras UFs,  referente à combinação de CST_ICMS, CFOP e alíquota do ICMS.&lt;/descricao&gt;
&lt;tipo&gt;R&lt;/tipo&gt;
&lt;/campo&gt;</v>
      </c>
      <c r="V1928" s="192" t="str">
        <f t="shared" si="214"/>
        <v>{"Column9", "VL_BC_ICMS_ST"},</v>
      </c>
      <c r="W1928" s="191" t="str">
        <f>IF(Q1928="Campo","@Campos(posicao = "&amp;K1928&amp;", tipo = '"&amp;R1928&amp;"')@Column(name = """&amp;L1928&amp;""")"&amp;IF(R1928="D","@Temporal(TemporalType.DATE)","")&amp;"private "&amp;VLOOKUP(TEXT(R1928,"@"),Apoio!A:B,2,0)&amp;" "&amp;SUBSTITUTE(LOWER(LEFT(L1928,1))&amp;RIGHT(PROPER(L1928),LEN(L1928)-1),"_","")&amp;";",IF(ISNUMBER(Q1928),IF(R1928="R","@Entity@Table(name = ""reg_"&amp;LOWER(J1928)&amp;""")@XmlRootElement","")&amp;VLOOKUP(J1928,Blocos!D:I,6,0)&amp;Apoio!$E$1&amp;Y1928,""))</f>
        <v>@Campos(posicao = 8, tipo = 'R')@Column(name = "VL_BC_ICMS_ST")private BigDecimal vlBcIcmsSt;</v>
      </c>
      <c r="X1928" s="190" t="str">
        <f>IF(ISNUMBER(Q1928),COUNTIF(Blocos!G:G,J1928),"")</f>
        <v/>
      </c>
      <c r="Y1928" s="190" t="str">
        <f>IF(OR(X1928=0,X1928=""),"",VLOOKUP(SUMIFS(Blocos!A:A,Blocos!H:H,'EFD REGISTROS e Campos (2)'!X1928,Blocos!G:G,'EFD REGISTROS e Campos (2)'!J1928),Blocos!A:L,12,0))</f>
        <v/>
      </c>
      <c r="Z1928" s="190" t="str">
        <f>IF(ISNUMBER(Q1929),VLOOKUP(J1928,Blocos!D:G,4,0),"")</f>
        <v/>
      </c>
      <c r="AA1928" s="190" t="str">
        <f>IF(ISNUMBER(Q1928),CONCATENATE("CREATE TABLE ""reg_",LOWER(J1928),""" (""ID"" bigint NOT NULL AUTO_INCREMENT,  ""HASHFILE"" varchar(255) DEFAULT NULL, ""ID_PAI"" bigint NOT NULL,"),IF(Q1928="Campo",CONCATENATE("""",L1928,""" ",VLOOKUP(R1928,Apoio!A:C,3,0)),""))&amp;IF(Z1928="","",CONCATENATE("PRIMARY KEY (""ID""), KEY ""FK_reg_",LOWER(Z1928),"_ID_PAI"" (""ID_PAI""), CONSTRAINT ""FK_reg_",LOWER(Z1928),"_ID_PAI"" FOREIGN KEY (""ID_PAI"") REFERENCES ""reg_",LOWER(Z1928),""" (""ID"")) ENGINE=InnoDB AUTO_INCREMENT=105774 DEFAULT CHARSET=utf8mb4 COLLATE=utf8mb4_0900_ai_ci;"))</f>
        <v>"VL_BC_ICMS_ST" decimal(15,6) DEFAULT NULL,</v>
      </c>
      <c r="AB1928" s="190" t="str">
        <f t="shared" si="217"/>
        <v>`reg_d590`.`VL_BC_ICMS_ST`,</v>
      </c>
    </row>
    <row r="1929" spans="1:28" ht="14.5" hidden="1" customHeight="1" x14ac:dyDescent="0.3">
      <c r="J1929" s="187" t="str">
        <f t="shared" si="215"/>
        <v>D590</v>
      </c>
      <c r="K1929" s="181">
        <v>9</v>
      </c>
      <c r="L1929" s="289" t="s">
        <v>582</v>
      </c>
      <c r="M1929" s="182" t="s">
        <v>2109</v>
      </c>
      <c r="N1929" s="181" t="s">
        <v>32</v>
      </c>
      <c r="O1929" s="181" t="s">
        <v>28</v>
      </c>
      <c r="P1929" s="181">
        <v>2</v>
      </c>
      <c r="Q1929" s="192" t="str">
        <f t="shared" si="216"/>
        <v>Campo</v>
      </c>
      <c r="R1929" s="192" t="s">
        <v>3606</v>
      </c>
      <c r="S1929" s="191" t="str">
        <f t="shared" si="212"/>
        <v/>
      </c>
      <c r="T1929" s="192" t="str">
        <f t="shared" si="213"/>
        <v>&lt;campo posicao="9"&gt;
&lt;coluna&gt;VL_ICMS_ST&lt;/coluna&gt;
&lt;descricao&gt;Parcela correspondente ao valor do ICMS de outras UFs, referente à combinação de CST_ICMS,  CFOP, e alíquota do ICMS.&lt;/descricao&gt;
&lt;tipo&gt;R&lt;/tipo&gt;
&lt;/campo&gt;</v>
      </c>
      <c r="U1929" s="192" t="str">
        <f t="shared" si="218"/>
        <v>&lt;campo posicao="9"&gt;
&lt;coluna&gt;VL_ICMS_ST&lt;/coluna&gt;
&lt;descricao&gt;Parcela correspondente ao valor do ICMS de outras UFs, referente à combinação de CST_ICMS,  CFOP, e alíquota do ICMS.&lt;/descricao&gt;
&lt;tipo&gt;R&lt;/tipo&gt;
&lt;/campo&gt;</v>
      </c>
      <c r="V1929" s="192" t="str">
        <f t="shared" si="214"/>
        <v>{"Column10", "VL_ICMS_ST"},</v>
      </c>
      <c r="W1929" s="191" t="str">
        <f>IF(Q1929="Campo","@Campos(posicao = "&amp;K1929&amp;", tipo = '"&amp;R1929&amp;"')@Column(name = """&amp;L1929&amp;""")"&amp;IF(R1929="D","@Temporal(TemporalType.DATE)","")&amp;"private "&amp;VLOOKUP(TEXT(R1929,"@"),Apoio!A:B,2,0)&amp;" "&amp;SUBSTITUTE(LOWER(LEFT(L1929,1))&amp;RIGHT(PROPER(L1929),LEN(L1929)-1),"_","")&amp;";",IF(ISNUMBER(Q1929),IF(R1929="R","@Entity@Table(name = ""reg_"&amp;LOWER(J1929)&amp;""")@XmlRootElement","")&amp;VLOOKUP(J1929,Blocos!D:I,6,0)&amp;Apoio!$E$1&amp;Y1929,""))</f>
        <v>@Campos(posicao = 9, tipo = 'R')@Column(name = "VL_ICMS_ST")private BigDecimal vlIcmsSt;</v>
      </c>
      <c r="X1929" s="190" t="str">
        <f>IF(ISNUMBER(Q1929),COUNTIF(Blocos!G:G,J1929),"")</f>
        <v/>
      </c>
      <c r="Y1929" s="190" t="str">
        <f>IF(OR(X1929=0,X1929=""),"",VLOOKUP(SUMIFS(Blocos!A:A,Blocos!H:H,'EFD REGISTROS e Campos (2)'!X1929,Blocos!G:G,'EFD REGISTROS e Campos (2)'!J1929),Blocos!A:L,12,0))</f>
        <v/>
      </c>
      <c r="Z1929" s="190" t="str">
        <f>IF(ISNUMBER(Q1930),VLOOKUP(J1929,Blocos!D:G,4,0),"")</f>
        <v/>
      </c>
      <c r="AA1929" s="190" t="str">
        <f>IF(ISNUMBER(Q1929),CONCATENATE("CREATE TABLE ""reg_",LOWER(J1929),""" (""ID"" bigint NOT NULL AUTO_INCREMENT,  ""HASHFILE"" varchar(255) DEFAULT NULL, ""ID_PAI"" bigint NOT NULL,"),IF(Q1929="Campo",CONCATENATE("""",L1929,""" ",VLOOKUP(R1929,Apoio!A:C,3,0)),""))&amp;IF(Z1929="","",CONCATENATE("PRIMARY KEY (""ID""), KEY ""FK_reg_",LOWER(Z1929),"_ID_PAI"" (""ID_PAI""), CONSTRAINT ""FK_reg_",LOWER(Z1929),"_ID_PAI"" FOREIGN KEY (""ID_PAI"") REFERENCES ""reg_",LOWER(Z1929),""" (""ID"")) ENGINE=InnoDB AUTO_INCREMENT=105774 DEFAULT CHARSET=utf8mb4 COLLATE=utf8mb4_0900_ai_ci;"))</f>
        <v>"VL_ICMS_ST" decimal(15,6) DEFAULT NULL,</v>
      </c>
      <c r="AB1929" s="190" t="str">
        <f t="shared" si="217"/>
        <v>`reg_d590`.`VL_ICMS_ST`,</v>
      </c>
    </row>
    <row r="1930" spans="1:28" ht="14.5" hidden="1" customHeight="1" x14ac:dyDescent="0.3">
      <c r="J1930" s="187" t="str">
        <f t="shared" si="215"/>
        <v>D590</v>
      </c>
      <c r="K1930" s="181">
        <v>10</v>
      </c>
      <c r="L1930" s="289" t="s">
        <v>1141</v>
      </c>
      <c r="M1930" s="182" t="s">
        <v>1142</v>
      </c>
      <c r="N1930" s="181" t="s">
        <v>32</v>
      </c>
      <c r="O1930" s="181" t="s">
        <v>28</v>
      </c>
      <c r="P1930" s="181">
        <v>2</v>
      </c>
      <c r="Q1930" s="192" t="str">
        <f t="shared" si="216"/>
        <v>Campo</v>
      </c>
      <c r="R1930" s="192" t="s">
        <v>3606</v>
      </c>
      <c r="S1930" s="191" t="str">
        <f t="shared" si="212"/>
        <v/>
      </c>
      <c r="T1930" s="192" t="str">
        <f t="shared" si="213"/>
        <v>&lt;campo posicao="10"&gt;
&lt;coluna&gt;VL_RED_BC&lt;/coluna&gt;
&lt;descricao&gt;Valor não tributado em função da redução da base de cálculo do ICMS, referente à combinação de CST_ICMS, CFOP e alíquota do ICMS.&lt;/descricao&gt;
&lt;tipo&gt;R&lt;/tipo&gt;
&lt;/campo&gt;</v>
      </c>
      <c r="U1930" s="192" t="str">
        <f t="shared" si="218"/>
        <v>&lt;campo posicao="10"&gt;
&lt;coluna&gt;VL_RED_BC&lt;/coluna&gt;
&lt;descricao&gt;Valor não tributado em função da redução da base de cálculo do ICMS, referente à combinação de CST_ICMS, CFOP e alíquota do ICMS.&lt;/descricao&gt;
&lt;tipo&gt;R&lt;/tipo&gt;
&lt;/campo&gt;</v>
      </c>
      <c r="V1930" s="192" t="str">
        <f t="shared" si="214"/>
        <v>{"Column11", "VL_RED_BC"},</v>
      </c>
      <c r="W1930" s="191" t="str">
        <f>IF(Q1930="Campo","@Campos(posicao = "&amp;K1930&amp;", tipo = '"&amp;R1930&amp;"')@Column(name = """&amp;L1930&amp;""")"&amp;IF(R1930="D","@Temporal(TemporalType.DATE)","")&amp;"private "&amp;VLOOKUP(TEXT(R1930,"@"),Apoio!A:B,2,0)&amp;" "&amp;SUBSTITUTE(LOWER(LEFT(L1930,1))&amp;RIGHT(PROPER(L1930),LEN(L1930)-1),"_","")&amp;";",IF(ISNUMBER(Q1930),IF(R1930="R","@Entity@Table(name = ""reg_"&amp;LOWER(J1930)&amp;""")@XmlRootElement","")&amp;VLOOKUP(J1930,Blocos!D:I,6,0)&amp;Apoio!$E$1&amp;Y1930,""))</f>
        <v>@Campos(posicao = 10, tipo = 'R')@Column(name = "VL_RED_BC")private BigDecimal vlRedBc;</v>
      </c>
      <c r="X1930" s="190" t="str">
        <f>IF(ISNUMBER(Q1930),COUNTIF(Blocos!G:G,J1930),"")</f>
        <v/>
      </c>
      <c r="Y1930" s="190" t="str">
        <f>IF(OR(X1930=0,X1930=""),"",VLOOKUP(SUMIFS(Blocos!A:A,Blocos!H:H,'EFD REGISTROS e Campos (2)'!X1930,Blocos!G:G,'EFD REGISTROS e Campos (2)'!J1930),Blocos!A:L,12,0))</f>
        <v/>
      </c>
      <c r="Z1930" s="190" t="str">
        <f>IF(ISNUMBER(Q1931),VLOOKUP(J1930,Blocos!D:G,4,0),"")</f>
        <v/>
      </c>
      <c r="AA1930" s="190" t="str">
        <f>IF(ISNUMBER(Q1930),CONCATENATE("CREATE TABLE ""reg_",LOWER(J1930),""" (""ID"" bigint NOT NULL AUTO_INCREMENT,  ""HASHFILE"" varchar(255) DEFAULT NULL, ""ID_PAI"" bigint NOT NULL,"),IF(Q1930="Campo",CONCATENATE("""",L1930,""" ",VLOOKUP(R1930,Apoio!A:C,3,0)),""))&amp;IF(Z1930="","",CONCATENATE("PRIMARY KEY (""ID""), KEY ""FK_reg_",LOWER(Z1930),"_ID_PAI"" (""ID_PAI""), CONSTRAINT ""FK_reg_",LOWER(Z1930),"_ID_PAI"" FOREIGN KEY (""ID_PAI"") REFERENCES ""reg_",LOWER(Z1930),""" (""ID"")) ENGINE=InnoDB AUTO_INCREMENT=105774 DEFAULT CHARSET=utf8mb4 COLLATE=utf8mb4_0900_ai_ci;"))</f>
        <v>"VL_RED_BC" decimal(15,6) DEFAULT NULL,</v>
      </c>
      <c r="AB1930" s="190" t="str">
        <f t="shared" si="217"/>
        <v>`reg_d590`.`VL_RED_BC`,</v>
      </c>
    </row>
    <row r="1931" spans="1:28" ht="14.5" hidden="1" customHeight="1" x14ac:dyDescent="0.3">
      <c r="J1931" s="187" t="str">
        <f t="shared" si="215"/>
        <v>D590</v>
      </c>
      <c r="K1931" s="181">
        <v>11</v>
      </c>
      <c r="L1931" s="289" t="s">
        <v>276</v>
      </c>
      <c r="M1931" s="182" t="s">
        <v>2110</v>
      </c>
      <c r="N1931" s="181" t="s">
        <v>27</v>
      </c>
      <c r="O1931" s="181">
        <v>6</v>
      </c>
      <c r="P1931" s="181" t="s">
        <v>28</v>
      </c>
      <c r="Q1931" s="192" t="str">
        <f t="shared" si="216"/>
        <v>Campo</v>
      </c>
      <c r="R1931" s="192" t="s">
        <v>27</v>
      </c>
      <c r="S1931" s="191" t="str">
        <f t="shared" si="212"/>
        <v/>
      </c>
      <c r="T1931" s="192" t="str">
        <f t="shared" si="213"/>
        <v>&lt;campo posicao="11"&gt;
&lt;coluna&gt;COD_OBS&lt;/coluna&gt;
&lt;descricao&gt;Código  da observação  (campo 02 do Registro 0460)&lt;/descricao&gt;
&lt;tipo&gt;C&lt;/tipo&gt;
&lt;/campo&gt;</v>
      </c>
      <c r="U1931" s="192" t="str">
        <f t="shared" si="218"/>
        <v>&lt;campo posicao="11"&gt;
&lt;coluna&gt;COD_OBS&lt;/coluna&gt;
&lt;descricao&gt;Código  da observação  (campo 02 do Registro 0460)&lt;/descricao&gt;
&lt;tipo&gt;C&lt;/tipo&gt;
&lt;/campo&gt;</v>
      </c>
      <c r="V1931" s="192" t="str">
        <f t="shared" si="214"/>
        <v>{"Column12", "COD_OBS"},</v>
      </c>
      <c r="W1931" s="191" t="str">
        <f>IF(Q1931="Campo","@Campos(posicao = "&amp;K1931&amp;", tipo = '"&amp;R1931&amp;"')@Column(name = """&amp;L1931&amp;""")"&amp;IF(R1931="D","@Temporal(TemporalType.DATE)","")&amp;"private "&amp;VLOOKUP(TEXT(R1931,"@"),Apoio!A:B,2,0)&amp;" "&amp;SUBSTITUTE(LOWER(LEFT(L1931,1))&amp;RIGHT(PROPER(L1931),LEN(L1931)-1),"_","")&amp;";",IF(ISNUMBER(Q1931),IF(R1931="R","@Entity@Table(name = ""reg_"&amp;LOWER(J1931)&amp;""")@XmlRootElement","")&amp;VLOOKUP(J1931,Blocos!D:I,6,0)&amp;Apoio!$E$1&amp;Y1931,""))</f>
        <v>@Campos(posicao = 11, tipo = 'C')@Column(name = "COD_OBS")private String codObs;</v>
      </c>
      <c r="X1931" s="190" t="str">
        <f>IF(ISNUMBER(Q1931),COUNTIF(Blocos!G:G,J1931),"")</f>
        <v/>
      </c>
      <c r="Y1931" s="190" t="str">
        <f>IF(OR(X1931=0,X1931=""),"",VLOOKUP(SUMIFS(Blocos!A:A,Blocos!H:H,'EFD REGISTROS e Campos (2)'!X1931,Blocos!G:G,'EFD REGISTROS e Campos (2)'!J1931),Blocos!A:L,12,0))</f>
        <v/>
      </c>
      <c r="Z1931" s="190" t="str">
        <f>IF(ISNUMBER(Q1932),VLOOKUP(J1931,Blocos!D:G,4,0),"")</f>
        <v>D500</v>
      </c>
      <c r="AA1931" s="190" t="str">
        <f>IF(ISNUMBER(Q1931),CONCATENATE("CREATE TABLE ""reg_",LOWER(J1931),""" (""ID"" bigint NOT NULL AUTO_INCREMENT,  ""HASHFILE"" varchar(255) DEFAULT NULL, ""ID_PAI"" bigint NOT NULL,"),IF(Q1931="Campo",CONCATENATE("""",L1931,""" ",VLOOKUP(R1931,Apoio!A:C,3,0)),""))&amp;IF(Z1931="","",CONCATENATE("PRIMARY KEY (""ID""), KEY ""FK_reg_",LOWER(Z1931),"_ID_PAI"" (""ID_PAI""), CONSTRAINT ""FK_reg_",LOWER(Z1931),"_ID_PAI"" FOREIGN KEY (""ID_PAI"") REFERENCES ""reg_",LOWER(Z1931),""" (""ID"")) ENGINE=InnoDB AUTO_INCREMENT=105774 DEFAULT CHARSET=utf8mb4 COLLATE=utf8mb4_0900_ai_ci;"))</f>
        <v>"COD_OBS" varchar(255) DEFAULT NULL,PRIMARY KEY ("ID"), KEY "FK_reg_d500_ID_PAI" ("ID_PAI"), CONSTRAINT "FK_reg_d500_ID_PAI" FOREIGN KEY ("ID_PAI") REFERENCES "reg_d500" ("ID")) ENGINE=InnoDB AUTO_INCREMENT=105774 DEFAULT CHARSET=utf8mb4 COLLATE=utf8mb4_0900_ai_ci;</v>
      </c>
      <c r="AB1931" s="190" t="str">
        <f t="shared" si="217"/>
        <v>`reg_d590`.`COD_OBS`,FROM `efdicms`.`reg_d590`;"</v>
      </c>
    </row>
    <row r="1932" spans="1:28" ht="14.5" hidden="1" customHeight="1" collapsed="1" x14ac:dyDescent="0.3">
      <c r="A1932" s="180" t="s">
        <v>1471</v>
      </c>
      <c r="D1932" s="180" t="s">
        <v>2111</v>
      </c>
      <c r="I1932" s="180" t="s">
        <v>108</v>
      </c>
      <c r="J1932" s="187" t="str">
        <f t="shared" si="215"/>
        <v>D600</v>
      </c>
      <c r="K1932" s="195" t="s">
        <v>2112</v>
      </c>
      <c r="Q1932" s="192">
        <f t="shared" si="216"/>
        <v>2</v>
      </c>
      <c r="S1932" s="191" t="str">
        <f t="shared" ref="S1932:S1995" si="219">IFERROR(IF(ISNUMBER(Q1932),CONCATENATE("&lt;/registro&gt;
&lt;registro codigo=""",CONCATENATE(B1932,C1932,D1932,E1932,F1932,G1932,H1932),""" perfil=""",A1932,""" nivel=""",Q1932,"""&gt;"),""),"")</f>
        <v>&lt;/registro&gt;
&lt;registro codigo="D600" perfil="B" nivel="2"&gt;</v>
      </c>
      <c r="T1932" s="192" t="str">
        <f t="shared" ref="T1932:T1995" si="220">IF(Q1932="Campo",CONCATENATE("&lt;campo posicao=""",K1932,"""&gt;
&lt;coluna&gt;",SUBSTITUTE(L1932," ",""),"&lt;/coluna&gt;
&lt;descricao&gt;",M1932,"&lt;/descricao&gt;
&lt;tipo&gt;",R1932,"&lt;/tipo&gt;
&lt;/campo&gt;"),"")</f>
        <v/>
      </c>
      <c r="U1932" s="192" t="str">
        <f t="shared" si="218"/>
        <v>&lt;/registro&gt;
&lt;registro codigo="D600" perfil="B" nivel="2"&gt;</v>
      </c>
      <c r="V1932" s="192" t="str">
        <f t="shared" ref="V1932:V1995" si="221">IF(ISNUMBER(K1932),CONCATENATE("{""Column",K1932+1,""", """,L1932,"""},",""),"")</f>
        <v/>
      </c>
      <c r="W1932" s="191" t="str">
        <f>IF(Q1932="Campo","@Campos(posicao = "&amp;K1932&amp;", tipo = '"&amp;R1932&amp;"')@Column(name = """&amp;L1932&amp;""")"&amp;IF(R1932="D","@Temporal(TemporalType.DATE)","")&amp;"private "&amp;VLOOKUP(TEXT(R1932,"@"),Apoio!A:B,2,0)&amp;" "&amp;SUBSTITUTE(LOWER(LEFT(L1932,1))&amp;RIGHT(PROPER(L1932),LEN(L1932)-1),"_","")&amp;";",IF(ISNUMBER(Q1932),IF(R1932="R","@Entity@Table(name = ""reg_"&amp;LOWER(J1932)&amp;""")@XmlRootElement","")&amp;VLOOKUP(J1932,Blocos!D:I,6,0)&amp;Apoio!$E$1&amp;Y1932,""))</f>
        <v>@Registros(nivel = 2) public class RegD600 implements Serializable { private static final long serialVersionUID = 1L; @Id @GeneratedValue(strategy = GenerationType.IDENTITY) @Basic(optional = false) @Column(name = "ID" ) private Long id;@ManyToOne(fetch = FetchType.LAZY) @JoinColumn(name = "ID_PAI", nullable = false) private RegD001 idPai; public RegD001 getIdPai() {return idPai;}public void setIdPai(Object idPai) {this.idPai = (RegD001) idPai;}public RegD600() { } public RegD600(Long id) { this.id = id; } public RegD600(Long id, RegD001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List&lt;RegD610&gt; regD610;public List&lt;RegD610&gt; getRegD610() {return regD610;}public void setRegD610(List&lt;RegD610&gt; regD610) {this.regD610 = regD610;}@OneToMany( cascade = CascadeType.ALL, fetch = FetchType.LAZY, mappedBy = "idPai")private  List&lt;RegD690&gt; regD690;public List&lt;RegD690&gt; getRegD690() {return regD690;}public void setRegD690(List&lt;RegD690&gt; regD690) {this.regD690 = regD690;}</v>
      </c>
      <c r="X1932" s="190">
        <f>IF(ISNUMBER(Q1932),COUNTIF(Blocos!G:G,J1932),"")</f>
        <v>2</v>
      </c>
      <c r="Y1932" s="190" t="str">
        <f>IF(OR(X1932=0,X1932=""),"",VLOOKUP(SUMIFS(Blocos!A:A,Blocos!H:H,'EFD REGISTROS e Campos (2)'!X1932,Blocos!G:G,'EFD REGISTROS e Campos (2)'!J1932),Blocos!A:L,12,0))</f>
        <v>@OneToMany( cascade = CascadeType.ALL, fetch = FetchType.LAZY, mappedBy = "idPai")private  List&lt;RegD610&gt; regD610;public List&lt;RegD610&gt; getRegD610() {return regD610;}public void setRegD610(List&lt;RegD610&gt; regD610) {this.regD610 = regD610;}@OneToMany( cascade = CascadeType.ALL, fetch = FetchType.LAZY, mappedBy = "idPai")private  List&lt;RegD690&gt; regD690;public List&lt;RegD690&gt; getRegD690() {return regD690;}public void setRegD690(List&lt;RegD690&gt; regD690) {this.regD690 = regD690;}</v>
      </c>
      <c r="Z1932" s="190" t="str">
        <f>IF(ISNUMBER(Q1933),VLOOKUP(J1932,Blocos!D:G,4,0),"")</f>
        <v/>
      </c>
      <c r="AA1932" s="190" t="str">
        <f>IF(ISNUMBER(Q1932),CONCATENATE("CREATE TABLE ""reg_",LOWER(J1932),""" (""ID"" bigint NOT NULL AUTO_INCREMENT,  ""HASHFILE"" varchar(255) DEFAULT NULL, ""ID_PAI"" bigint NOT NULL,"),IF(Q1932="Campo",CONCATENATE("""",L1932,""" ",VLOOKUP(R1932,Apoio!A:C,3,0)),""))&amp;IF(Z1932="","",CONCATENATE("PRIMARY KEY (""ID""), KEY ""FK_reg_",LOWER(Z1932),"_ID_PAI"" (""ID_PAI""), CONSTRAINT ""FK_reg_",LOWER(Z1932),"_ID_PAI"" FOREIGN KEY (""ID_PAI"") REFERENCES ""reg_",LOWER(Z1932),""" (""ID"")) ENGINE=InnoDB AUTO_INCREMENT=105774 DEFAULT CHARSET=utf8mb4 COLLATE=utf8mb4_0900_ai_ci;"))</f>
        <v>CREATE TABLE "reg_d600" ("ID" bigint NOT NULL AUTO_INCREMENT,  "HASHFILE" varchar(255) DEFAULT NULL, "ID_PAI" bigint NOT NULL,</v>
      </c>
      <c r="AB1932" s="190" t="str">
        <f t="shared" si="217"/>
        <v/>
      </c>
    </row>
    <row r="1933" spans="1:28" ht="14.5" hidden="1" customHeight="1" x14ac:dyDescent="0.3">
      <c r="J1933" s="187" t="str">
        <f t="shared" si="215"/>
        <v>D600</v>
      </c>
      <c r="K1933" s="181">
        <v>1</v>
      </c>
      <c r="L1933" s="289" t="s">
        <v>25</v>
      </c>
      <c r="M1933" s="182" t="s">
        <v>2113</v>
      </c>
      <c r="N1933" s="181" t="s">
        <v>27</v>
      </c>
      <c r="O1933" s="181">
        <v>4</v>
      </c>
      <c r="P1933" s="181" t="s">
        <v>28</v>
      </c>
      <c r="Q1933" s="192" t="str">
        <f t="shared" si="216"/>
        <v>Campo</v>
      </c>
      <c r="R1933" s="192" t="s">
        <v>27</v>
      </c>
      <c r="S1933" s="191" t="str">
        <f t="shared" si="219"/>
        <v/>
      </c>
      <c r="T1933" s="192" t="str">
        <f t="shared" si="220"/>
        <v>&lt;campo posicao="1"&gt;
&lt;coluna&gt;REG&lt;/coluna&gt;
&lt;descricao&gt;Texto fixo contendo "D600"&lt;/descricao&gt;
&lt;tipo&gt;C&lt;/tipo&gt;
&lt;/campo&gt;</v>
      </c>
      <c r="U1933" s="192" t="str">
        <f t="shared" si="218"/>
        <v>&lt;campo posicao="1"&gt;
&lt;coluna&gt;REG&lt;/coluna&gt;
&lt;descricao&gt;Texto fixo contendo "D600"&lt;/descricao&gt;
&lt;tipo&gt;C&lt;/tipo&gt;
&lt;/campo&gt;</v>
      </c>
      <c r="V1933" s="192" t="str">
        <f t="shared" si="221"/>
        <v>{"Column2", "REG"},</v>
      </c>
      <c r="W1933" s="191" t="str">
        <f>IF(Q1933="Campo","@Campos(posicao = "&amp;K1933&amp;", tipo = '"&amp;R1933&amp;"')@Column(name = """&amp;L1933&amp;""")"&amp;IF(R1933="D","@Temporal(TemporalType.DATE)","")&amp;"private "&amp;VLOOKUP(TEXT(R1933,"@"),Apoio!A:B,2,0)&amp;" "&amp;SUBSTITUTE(LOWER(LEFT(L1933,1))&amp;RIGHT(PROPER(L1933),LEN(L1933)-1),"_","")&amp;";",IF(ISNUMBER(Q1933),IF(R1933="R","@Entity@Table(name = ""reg_"&amp;LOWER(J1933)&amp;""")@XmlRootElement","")&amp;VLOOKUP(J1933,Blocos!D:I,6,0)&amp;Apoio!$E$1&amp;Y1933,""))</f>
        <v>@Campos(posicao = 1, tipo = 'C')@Column(name = "REG")private String reg;</v>
      </c>
      <c r="X1933" s="190" t="str">
        <f>IF(ISNUMBER(Q1933),COUNTIF(Blocos!G:G,J1933),"")</f>
        <v/>
      </c>
      <c r="Y1933" s="190" t="str">
        <f>IF(OR(X1933=0,X1933=""),"",VLOOKUP(SUMIFS(Blocos!A:A,Blocos!H:H,'EFD REGISTROS e Campos (2)'!X1933,Blocos!G:G,'EFD REGISTROS e Campos (2)'!J1933),Blocos!A:L,12,0))</f>
        <v/>
      </c>
      <c r="Z1933" s="190" t="str">
        <f>IF(ISNUMBER(Q1934),VLOOKUP(J1933,Blocos!D:G,4,0),"")</f>
        <v/>
      </c>
      <c r="AA1933" s="190" t="str">
        <f>IF(ISNUMBER(Q1933),CONCATENATE("CREATE TABLE ""reg_",LOWER(J1933),""" (""ID"" bigint NOT NULL AUTO_INCREMENT,  ""HASHFILE"" varchar(255) DEFAULT NULL, ""ID_PAI"" bigint NOT NULL,"),IF(Q1933="Campo",CONCATENATE("""",L1933,""" ",VLOOKUP(R1933,Apoio!A:C,3,0)),""))&amp;IF(Z1933="","",CONCATENATE("PRIMARY KEY (""ID""), KEY ""FK_reg_",LOWER(Z1933),"_ID_PAI"" (""ID_PAI""), CONSTRAINT ""FK_reg_",LOWER(Z1933),"_ID_PAI"" FOREIGN KEY (""ID_PAI"") REFERENCES ""reg_",LOWER(Z1933),""" (""ID"")) ENGINE=InnoDB AUTO_INCREMENT=105774 DEFAULT CHARSET=utf8mb4 COLLATE=utf8mb4_0900_ai_ci;"))</f>
        <v>"REG" varchar(255) DEFAULT NULL,</v>
      </c>
      <c r="AB1933" s="190" t="str">
        <f t="shared" si="217"/>
        <v>USE `efdicms`;SELECT `reg_d600`.`REG`,</v>
      </c>
    </row>
    <row r="1934" spans="1:28" ht="14.5" hidden="1" customHeight="1" x14ac:dyDescent="0.3">
      <c r="J1934" s="187" t="str">
        <f t="shared" si="215"/>
        <v>D600</v>
      </c>
      <c r="K1934" s="181">
        <v>2</v>
      </c>
      <c r="L1934" s="289" t="s">
        <v>344</v>
      </c>
      <c r="M1934" s="182" t="s">
        <v>534</v>
      </c>
      <c r="N1934" s="181" t="s">
        <v>27</v>
      </c>
      <c r="O1934" s="181" t="s">
        <v>54</v>
      </c>
      <c r="P1934" s="181" t="s">
        <v>28</v>
      </c>
      <c r="Q1934" s="192" t="str">
        <f t="shared" si="216"/>
        <v>Campo</v>
      </c>
      <c r="R1934" s="192" t="s">
        <v>27</v>
      </c>
      <c r="S1934" s="191" t="str">
        <f t="shared" si="219"/>
        <v/>
      </c>
      <c r="T1934" s="192" t="str">
        <f t="shared" si="220"/>
        <v>&lt;campo posicao="2"&gt;
&lt;coluna&gt;COD_MOD&lt;/coluna&gt;
&lt;descricao&gt;Código do modelo do documento fiscal, conforme a Tabela 4.1.1 &lt;/descricao&gt;
&lt;tipo&gt;C&lt;/tipo&gt;
&lt;/campo&gt;</v>
      </c>
      <c r="U1934" s="192" t="str">
        <f t="shared" si="218"/>
        <v>&lt;campo posicao="2"&gt;
&lt;coluna&gt;COD_MOD&lt;/coluna&gt;
&lt;descricao&gt;Código do modelo do documento fiscal, conforme a Tabela 4.1.1 &lt;/descricao&gt;
&lt;tipo&gt;C&lt;/tipo&gt;
&lt;/campo&gt;</v>
      </c>
      <c r="V1934" s="192" t="str">
        <f t="shared" si="221"/>
        <v>{"Column3", "COD_MOD"},</v>
      </c>
      <c r="W1934" s="191" t="str">
        <f>IF(Q1934="Campo","@Campos(posicao = "&amp;K1934&amp;", tipo = '"&amp;R1934&amp;"')@Column(name = """&amp;L1934&amp;""")"&amp;IF(R1934="D","@Temporal(TemporalType.DATE)","")&amp;"private "&amp;VLOOKUP(TEXT(R1934,"@"),Apoio!A:B,2,0)&amp;" "&amp;SUBSTITUTE(LOWER(LEFT(L1934,1))&amp;RIGHT(PROPER(L1934),LEN(L1934)-1),"_","")&amp;";",IF(ISNUMBER(Q1934),IF(R1934="R","@Entity@Table(name = ""reg_"&amp;LOWER(J1934)&amp;""")@XmlRootElement","")&amp;VLOOKUP(J1934,Blocos!D:I,6,0)&amp;Apoio!$E$1&amp;Y1934,""))</f>
        <v>@Campos(posicao = 2, tipo = 'C')@Column(name = "COD_MOD")private String codMod;</v>
      </c>
      <c r="X1934" s="190" t="str">
        <f>IF(ISNUMBER(Q1934),COUNTIF(Blocos!G:G,J1934),"")</f>
        <v/>
      </c>
      <c r="Y1934" s="190" t="str">
        <f>IF(OR(X1934=0,X1934=""),"",VLOOKUP(SUMIFS(Blocos!A:A,Blocos!H:H,'EFD REGISTROS e Campos (2)'!X1934,Blocos!G:G,'EFD REGISTROS e Campos (2)'!J1934),Blocos!A:L,12,0))</f>
        <v/>
      </c>
      <c r="Z1934" s="190" t="str">
        <f>IF(ISNUMBER(Q1935),VLOOKUP(J1934,Blocos!D:G,4,0),"")</f>
        <v/>
      </c>
      <c r="AA1934" s="190" t="str">
        <f>IF(ISNUMBER(Q1934),CONCATENATE("CREATE TABLE ""reg_",LOWER(J1934),""" (""ID"" bigint NOT NULL AUTO_INCREMENT,  ""HASHFILE"" varchar(255) DEFAULT NULL, ""ID_PAI"" bigint NOT NULL,"),IF(Q1934="Campo",CONCATENATE("""",L1934,""" ",VLOOKUP(R1934,Apoio!A:C,3,0)),""))&amp;IF(Z1934="","",CONCATENATE("PRIMARY KEY (""ID""), KEY ""FK_reg_",LOWER(Z1934),"_ID_PAI"" (""ID_PAI""), CONSTRAINT ""FK_reg_",LOWER(Z1934),"_ID_PAI"" FOREIGN KEY (""ID_PAI"") REFERENCES ""reg_",LOWER(Z1934),""" (""ID"")) ENGINE=InnoDB AUTO_INCREMENT=105774 DEFAULT CHARSET=utf8mb4 COLLATE=utf8mb4_0900_ai_ci;"))</f>
        <v>"COD_MOD" varchar(255) DEFAULT NULL,</v>
      </c>
      <c r="AB1934" s="190" t="str">
        <f t="shared" si="217"/>
        <v>`reg_d600`.`COD_MOD`,</v>
      </c>
    </row>
    <row r="1935" spans="1:28" ht="14.5" hidden="1" customHeight="1" x14ac:dyDescent="0.3">
      <c r="J1935" s="187" t="str">
        <f t="shared" si="215"/>
        <v>D600</v>
      </c>
      <c r="K1935" s="181">
        <v>3</v>
      </c>
      <c r="L1935" s="289" t="s">
        <v>57</v>
      </c>
      <c r="M1935" s="182" t="s">
        <v>2114</v>
      </c>
      <c r="N1935" s="181" t="s">
        <v>27</v>
      </c>
      <c r="O1935" s="181" t="s">
        <v>59</v>
      </c>
      <c r="P1935" s="181" t="s">
        <v>28</v>
      </c>
      <c r="Q1935" s="192" t="str">
        <f t="shared" si="216"/>
        <v>Campo</v>
      </c>
      <c r="R1935" s="192" t="s">
        <v>27</v>
      </c>
      <c r="S1935" s="191" t="str">
        <f t="shared" si="219"/>
        <v/>
      </c>
      <c r="T1935" s="192" t="str">
        <f t="shared" si="220"/>
        <v>&lt;campo posicao="3"&gt;
&lt;coluna&gt;COD_MUN&lt;/coluna&gt;
&lt;descricao&gt;Código do município dos terminais faturados, conforme a tabela IBGE&lt;/descricao&gt;
&lt;tipo&gt;C&lt;/tipo&gt;
&lt;/campo&gt;</v>
      </c>
      <c r="U1935" s="192" t="str">
        <f t="shared" si="218"/>
        <v>&lt;campo posicao="3"&gt;
&lt;coluna&gt;COD_MUN&lt;/coluna&gt;
&lt;descricao&gt;Código do município dos terminais faturados, conforme a tabela IBGE&lt;/descricao&gt;
&lt;tipo&gt;C&lt;/tipo&gt;
&lt;/campo&gt;</v>
      </c>
      <c r="V1935" s="192" t="str">
        <f t="shared" si="221"/>
        <v>{"Column4", "COD_MUN"},</v>
      </c>
      <c r="W1935" s="191" t="str">
        <f>IF(Q1935="Campo","@Campos(posicao = "&amp;K1935&amp;", tipo = '"&amp;R1935&amp;"')@Column(name = """&amp;L1935&amp;""")"&amp;IF(R1935="D","@Temporal(TemporalType.DATE)","")&amp;"private "&amp;VLOOKUP(TEXT(R1935,"@"),Apoio!A:B,2,0)&amp;" "&amp;SUBSTITUTE(LOWER(LEFT(L1935,1))&amp;RIGHT(PROPER(L1935),LEN(L1935)-1),"_","")&amp;";",IF(ISNUMBER(Q1935),IF(R1935="R","@Entity@Table(name = ""reg_"&amp;LOWER(J1935)&amp;""")@XmlRootElement","")&amp;VLOOKUP(J1935,Blocos!D:I,6,0)&amp;Apoio!$E$1&amp;Y1935,""))</f>
        <v>@Campos(posicao = 3, tipo = 'C')@Column(name = "COD_MUN")private String codMun;</v>
      </c>
      <c r="X1935" s="190" t="str">
        <f>IF(ISNUMBER(Q1935),COUNTIF(Blocos!G:G,J1935),"")</f>
        <v/>
      </c>
      <c r="Y1935" s="190" t="str">
        <f>IF(OR(X1935=0,X1935=""),"",VLOOKUP(SUMIFS(Blocos!A:A,Blocos!H:H,'EFD REGISTROS e Campos (2)'!X1935,Blocos!G:G,'EFD REGISTROS e Campos (2)'!J1935),Blocos!A:L,12,0))</f>
        <v/>
      </c>
      <c r="Z1935" s="190" t="str">
        <f>IF(ISNUMBER(Q1936),VLOOKUP(J1935,Blocos!D:G,4,0),"")</f>
        <v/>
      </c>
      <c r="AA1935" s="190" t="str">
        <f>IF(ISNUMBER(Q1935),CONCATENATE("CREATE TABLE ""reg_",LOWER(J1935),""" (""ID"" bigint NOT NULL AUTO_INCREMENT,  ""HASHFILE"" varchar(255) DEFAULT NULL, ""ID_PAI"" bigint NOT NULL,"),IF(Q1935="Campo",CONCATENATE("""",L1935,""" ",VLOOKUP(R1935,Apoio!A:C,3,0)),""))&amp;IF(Z1935="","",CONCATENATE("PRIMARY KEY (""ID""), KEY ""FK_reg_",LOWER(Z1935),"_ID_PAI"" (""ID_PAI""), CONSTRAINT ""FK_reg_",LOWER(Z1935),"_ID_PAI"" FOREIGN KEY (""ID_PAI"") REFERENCES ""reg_",LOWER(Z1935),""" (""ID"")) ENGINE=InnoDB AUTO_INCREMENT=105774 DEFAULT CHARSET=utf8mb4 COLLATE=utf8mb4_0900_ai_ci;"))</f>
        <v>"COD_MUN" varchar(255) DEFAULT NULL,</v>
      </c>
      <c r="AB1935" s="190" t="str">
        <f t="shared" si="217"/>
        <v>`reg_d600`.`COD_MUN`,</v>
      </c>
    </row>
    <row r="1936" spans="1:28" ht="14.5" hidden="1" customHeight="1" x14ac:dyDescent="0.3">
      <c r="J1936" s="187" t="str">
        <f t="shared" si="215"/>
        <v>D600</v>
      </c>
      <c r="K1936" s="181">
        <v>4</v>
      </c>
      <c r="L1936" s="289" t="s">
        <v>348</v>
      </c>
      <c r="M1936" s="182" t="s">
        <v>349</v>
      </c>
      <c r="N1936" s="181" t="s">
        <v>27</v>
      </c>
      <c r="O1936" s="181">
        <v>4</v>
      </c>
      <c r="P1936" s="181" t="s">
        <v>28</v>
      </c>
      <c r="Q1936" s="192" t="str">
        <f t="shared" si="216"/>
        <v>Campo</v>
      </c>
      <c r="R1936" s="192" t="s">
        <v>27</v>
      </c>
      <c r="S1936" s="191" t="str">
        <f t="shared" si="219"/>
        <v/>
      </c>
      <c r="T1936" s="192" t="str">
        <f t="shared" si="220"/>
        <v>&lt;campo posicao="4"&gt;
&lt;coluna&gt;SER&lt;/coluna&gt;
&lt;descricao&gt;Série do documento fiscal&lt;/descricao&gt;
&lt;tipo&gt;C&lt;/tipo&gt;
&lt;/campo&gt;</v>
      </c>
      <c r="U1936" s="192" t="str">
        <f t="shared" si="218"/>
        <v>&lt;campo posicao="4"&gt;
&lt;coluna&gt;SER&lt;/coluna&gt;
&lt;descricao&gt;Série do documento fiscal&lt;/descricao&gt;
&lt;tipo&gt;C&lt;/tipo&gt;
&lt;/campo&gt;</v>
      </c>
      <c r="V1936" s="192" t="str">
        <f t="shared" si="221"/>
        <v>{"Column5", "SER"},</v>
      </c>
      <c r="W1936" s="191" t="str">
        <f>IF(Q1936="Campo","@Campos(posicao = "&amp;K1936&amp;", tipo = '"&amp;R1936&amp;"')@Column(name = """&amp;L1936&amp;""")"&amp;IF(R1936="D","@Temporal(TemporalType.DATE)","")&amp;"private "&amp;VLOOKUP(TEXT(R1936,"@"),Apoio!A:B,2,0)&amp;" "&amp;SUBSTITUTE(LOWER(LEFT(L1936,1))&amp;RIGHT(PROPER(L1936),LEN(L1936)-1),"_","")&amp;";",IF(ISNUMBER(Q1936),IF(R1936="R","@Entity@Table(name = ""reg_"&amp;LOWER(J1936)&amp;""")@XmlRootElement","")&amp;VLOOKUP(J1936,Blocos!D:I,6,0)&amp;Apoio!$E$1&amp;Y1936,""))</f>
        <v>@Campos(posicao = 4, tipo = 'C')@Column(name = "SER")private String ser;</v>
      </c>
      <c r="X1936" s="190" t="str">
        <f>IF(ISNUMBER(Q1936),COUNTIF(Blocos!G:G,J1936),"")</f>
        <v/>
      </c>
      <c r="Y1936" s="190" t="str">
        <f>IF(OR(X1936=0,X1936=""),"",VLOOKUP(SUMIFS(Blocos!A:A,Blocos!H:H,'EFD REGISTROS e Campos (2)'!X1936,Blocos!G:G,'EFD REGISTROS e Campos (2)'!J1936),Blocos!A:L,12,0))</f>
        <v/>
      </c>
      <c r="Z1936" s="190" t="str">
        <f>IF(ISNUMBER(Q1937),VLOOKUP(J1936,Blocos!D:G,4,0),"")</f>
        <v/>
      </c>
      <c r="AA1936" s="190" t="str">
        <f>IF(ISNUMBER(Q1936),CONCATENATE("CREATE TABLE ""reg_",LOWER(J1936),""" (""ID"" bigint NOT NULL AUTO_INCREMENT,  ""HASHFILE"" varchar(255) DEFAULT NULL, ""ID_PAI"" bigint NOT NULL,"),IF(Q1936="Campo",CONCATENATE("""",L1936,""" ",VLOOKUP(R1936,Apoio!A:C,3,0)),""))&amp;IF(Z1936="","",CONCATENATE("PRIMARY KEY (""ID""), KEY ""FK_reg_",LOWER(Z1936),"_ID_PAI"" (""ID_PAI""), CONSTRAINT ""FK_reg_",LOWER(Z1936),"_ID_PAI"" FOREIGN KEY (""ID_PAI"") REFERENCES ""reg_",LOWER(Z1936),""" (""ID"")) ENGINE=InnoDB AUTO_INCREMENT=105774 DEFAULT CHARSET=utf8mb4 COLLATE=utf8mb4_0900_ai_ci;"))</f>
        <v>"SER" varchar(255) DEFAULT NULL,</v>
      </c>
      <c r="AB1936" s="190" t="str">
        <f t="shared" si="217"/>
        <v>`reg_d600`.`SER`,</v>
      </c>
    </row>
    <row r="1937" spans="1:28" ht="14.5" hidden="1" customHeight="1" x14ac:dyDescent="0.3">
      <c r="J1937" s="187" t="str">
        <f t="shared" si="215"/>
        <v>D600</v>
      </c>
      <c r="K1937" s="181">
        <v>5</v>
      </c>
      <c r="L1937" s="289" t="s">
        <v>654</v>
      </c>
      <c r="M1937" s="182" t="s">
        <v>655</v>
      </c>
      <c r="N1937" s="181" t="s">
        <v>32</v>
      </c>
      <c r="O1937" s="181">
        <v>3</v>
      </c>
      <c r="P1937" s="181" t="s">
        <v>28</v>
      </c>
      <c r="Q1937" s="192" t="str">
        <f t="shared" si="216"/>
        <v>Campo</v>
      </c>
      <c r="R1937" s="192" t="s">
        <v>3607</v>
      </c>
      <c r="S1937" s="191" t="str">
        <f t="shared" si="219"/>
        <v/>
      </c>
      <c r="T1937" s="192" t="str">
        <f t="shared" si="220"/>
        <v>&lt;campo posicao="5"&gt;
&lt;coluna&gt;SUB&lt;/coluna&gt;
&lt;descricao&gt;Subsérie do documento fiscal&lt;/descricao&gt;
&lt;tipo&gt;I&lt;/tipo&gt;
&lt;/campo&gt;</v>
      </c>
      <c r="U1937" s="192" t="str">
        <f t="shared" si="218"/>
        <v>&lt;campo posicao="5"&gt;
&lt;coluna&gt;SUB&lt;/coluna&gt;
&lt;descricao&gt;Subsérie do documento fiscal&lt;/descricao&gt;
&lt;tipo&gt;I&lt;/tipo&gt;
&lt;/campo&gt;</v>
      </c>
      <c r="V1937" s="192" t="str">
        <f t="shared" si="221"/>
        <v>{"Column6", "SUB"},</v>
      </c>
      <c r="W1937" s="191" t="str">
        <f>IF(Q1937="Campo","@Campos(posicao = "&amp;K1937&amp;", tipo = '"&amp;R1937&amp;"')@Column(name = """&amp;L1937&amp;""")"&amp;IF(R1937="D","@Temporal(TemporalType.DATE)","")&amp;"private "&amp;VLOOKUP(TEXT(R1937,"@"),Apoio!A:B,2,0)&amp;" "&amp;SUBSTITUTE(LOWER(LEFT(L1937,1))&amp;RIGHT(PROPER(L1937),LEN(L1937)-1),"_","")&amp;";",IF(ISNUMBER(Q1937),IF(R1937="R","@Entity@Table(name = ""reg_"&amp;LOWER(J1937)&amp;""")@XmlRootElement","")&amp;VLOOKUP(J1937,Blocos!D:I,6,0)&amp;Apoio!$E$1&amp;Y1937,""))</f>
        <v>@Campos(posicao = 5, tipo = 'I')@Column(name = "SUB")private int sub;</v>
      </c>
      <c r="X1937" s="190" t="str">
        <f>IF(ISNUMBER(Q1937),COUNTIF(Blocos!G:G,J1937),"")</f>
        <v/>
      </c>
      <c r="Y1937" s="190" t="str">
        <f>IF(OR(X1937=0,X1937=""),"",VLOOKUP(SUMIFS(Blocos!A:A,Blocos!H:H,'EFD REGISTROS e Campos (2)'!X1937,Blocos!G:G,'EFD REGISTROS e Campos (2)'!J1937),Blocos!A:L,12,0))</f>
        <v/>
      </c>
      <c r="Z1937" s="190" t="str">
        <f>IF(ISNUMBER(Q1938),VLOOKUP(J1937,Blocos!D:G,4,0),"")</f>
        <v/>
      </c>
      <c r="AA1937" s="190" t="str">
        <f>IF(ISNUMBER(Q1937),CONCATENATE("CREATE TABLE ""reg_",LOWER(J1937),""" (""ID"" bigint NOT NULL AUTO_INCREMENT,  ""HASHFILE"" varchar(255) DEFAULT NULL, ""ID_PAI"" bigint NOT NULL,"),IF(Q1937="Campo",CONCATENATE("""",L1937,""" ",VLOOKUP(R1937,Apoio!A:C,3,0)),""))&amp;IF(Z1937="","",CONCATENATE("PRIMARY KEY (""ID""), KEY ""FK_reg_",LOWER(Z1937),"_ID_PAI"" (""ID_PAI""), CONSTRAINT ""FK_reg_",LOWER(Z1937),"_ID_PAI"" FOREIGN KEY (""ID_PAI"") REFERENCES ""reg_",LOWER(Z1937),""" (""ID"")) ENGINE=InnoDB AUTO_INCREMENT=105774 DEFAULT CHARSET=utf8mb4 COLLATE=utf8mb4_0900_ai_ci;"))</f>
        <v>"SUB" int DEFAULT NULL,</v>
      </c>
      <c r="AB1937" s="190" t="str">
        <f t="shared" si="217"/>
        <v>`reg_d600`.`SUB`,</v>
      </c>
    </row>
    <row r="1938" spans="1:28" ht="14.5" hidden="1" customHeight="1" x14ac:dyDescent="0.3">
      <c r="J1938" s="187" t="str">
        <f t="shared" si="215"/>
        <v>D600</v>
      </c>
      <c r="K1938" s="181">
        <v>6</v>
      </c>
      <c r="L1938" s="289" t="s">
        <v>1608</v>
      </c>
      <c r="M1938" s="182" t="s">
        <v>2115</v>
      </c>
      <c r="N1938" s="181" t="s">
        <v>27</v>
      </c>
      <c r="O1938" s="181" t="s">
        <v>54</v>
      </c>
      <c r="P1938" s="181" t="s">
        <v>28</v>
      </c>
      <c r="Q1938" s="192" t="str">
        <f t="shared" si="216"/>
        <v>Campo</v>
      </c>
      <c r="R1938" s="192" t="s">
        <v>27</v>
      </c>
      <c r="S1938" s="191" t="str">
        <f t="shared" si="219"/>
        <v/>
      </c>
      <c r="T1938" s="192" t="str">
        <f t="shared" si="220"/>
        <v>&lt;campo posicao="6"&gt;
&lt;coluna&gt;COD_CONS&lt;/coluna&gt;
&lt;descricao&gt;Código de classe de consumo dos serviços de comunicação ou de telecomunicação, conforme a Tabela 4.4.4&lt;/descricao&gt;
&lt;tipo&gt;C&lt;/tipo&gt;
&lt;/campo&gt;</v>
      </c>
      <c r="U1938" s="192" t="str">
        <f t="shared" si="218"/>
        <v>&lt;campo posicao="6"&gt;
&lt;coluna&gt;COD_CONS&lt;/coluna&gt;
&lt;descricao&gt;Código de classe de consumo dos serviços de comunicação ou de telecomunicação, conforme a Tabela 4.4.4&lt;/descricao&gt;
&lt;tipo&gt;C&lt;/tipo&gt;
&lt;/campo&gt;</v>
      </c>
      <c r="V1938" s="192" t="str">
        <f t="shared" si="221"/>
        <v>{"Column7", "COD_CONS"},</v>
      </c>
      <c r="W1938" s="191" t="str">
        <f>IF(Q1938="Campo","@Campos(posicao = "&amp;K1938&amp;", tipo = '"&amp;R1938&amp;"')@Column(name = """&amp;L1938&amp;""")"&amp;IF(R1938="D","@Temporal(TemporalType.DATE)","")&amp;"private "&amp;VLOOKUP(TEXT(R1938,"@"),Apoio!A:B,2,0)&amp;" "&amp;SUBSTITUTE(LOWER(LEFT(L1938,1))&amp;RIGHT(PROPER(L1938),LEN(L1938)-1),"_","")&amp;";",IF(ISNUMBER(Q1938),IF(R1938="R","@Entity@Table(name = ""reg_"&amp;LOWER(J1938)&amp;""")@XmlRootElement","")&amp;VLOOKUP(J1938,Blocos!D:I,6,0)&amp;Apoio!$E$1&amp;Y1938,""))</f>
        <v>@Campos(posicao = 6, tipo = 'C')@Column(name = "COD_CONS")private String codCons;</v>
      </c>
      <c r="X1938" s="190" t="str">
        <f>IF(ISNUMBER(Q1938),COUNTIF(Blocos!G:G,J1938),"")</f>
        <v/>
      </c>
      <c r="Y1938" s="190" t="str">
        <f>IF(OR(X1938=0,X1938=""),"",VLOOKUP(SUMIFS(Blocos!A:A,Blocos!H:H,'EFD REGISTROS e Campos (2)'!X1938,Blocos!G:G,'EFD REGISTROS e Campos (2)'!J1938),Blocos!A:L,12,0))</f>
        <v/>
      </c>
      <c r="Z1938" s="190" t="str">
        <f>IF(ISNUMBER(Q1939),VLOOKUP(J1938,Blocos!D:G,4,0),"")</f>
        <v/>
      </c>
      <c r="AA1938" s="190" t="str">
        <f>IF(ISNUMBER(Q1938),CONCATENATE("CREATE TABLE ""reg_",LOWER(J1938),""" (""ID"" bigint NOT NULL AUTO_INCREMENT,  ""HASHFILE"" varchar(255) DEFAULT NULL, ""ID_PAI"" bigint NOT NULL,"),IF(Q1938="Campo",CONCATENATE("""",L1938,""" ",VLOOKUP(R1938,Apoio!A:C,3,0)),""))&amp;IF(Z1938="","",CONCATENATE("PRIMARY KEY (""ID""), KEY ""FK_reg_",LOWER(Z1938),"_ID_PAI"" (""ID_PAI""), CONSTRAINT ""FK_reg_",LOWER(Z1938),"_ID_PAI"" FOREIGN KEY (""ID_PAI"") REFERENCES ""reg_",LOWER(Z1938),""" (""ID"")) ENGINE=InnoDB AUTO_INCREMENT=105774 DEFAULT CHARSET=utf8mb4 COLLATE=utf8mb4_0900_ai_ci;"))</f>
        <v>"COD_CONS" varchar(255) DEFAULT NULL,</v>
      </c>
      <c r="AB1938" s="190" t="str">
        <f t="shared" si="217"/>
        <v>`reg_d600`.`COD_CONS`,</v>
      </c>
    </row>
    <row r="1939" spans="1:28" ht="14.5" hidden="1" customHeight="1" x14ac:dyDescent="0.3">
      <c r="J1939" s="187" t="str">
        <f t="shared" si="215"/>
        <v>D600</v>
      </c>
      <c r="K1939" s="181">
        <v>7</v>
      </c>
      <c r="L1939" s="289" t="s">
        <v>1710</v>
      </c>
      <c r="M1939" s="182" t="s">
        <v>1711</v>
      </c>
      <c r="N1939" s="181" t="s">
        <v>32</v>
      </c>
      <c r="O1939" s="181" t="s">
        <v>28</v>
      </c>
      <c r="P1939" s="181" t="s">
        <v>28</v>
      </c>
      <c r="Q1939" s="192" t="str">
        <f t="shared" si="216"/>
        <v>Campo</v>
      </c>
      <c r="R1939" s="192" t="s">
        <v>3607</v>
      </c>
      <c r="S1939" s="191" t="str">
        <f t="shared" si="219"/>
        <v/>
      </c>
      <c r="T1939" s="192" t="str">
        <f t="shared" si="220"/>
        <v>&lt;campo posicao="7"&gt;
&lt;coluna&gt;QTD_CONS&lt;/coluna&gt;
&lt;descricao&gt;Quantidade de documentos consolidados neste registro&lt;/descricao&gt;
&lt;tipo&gt;I&lt;/tipo&gt;
&lt;/campo&gt;</v>
      </c>
      <c r="U1939" s="192" t="str">
        <f t="shared" si="218"/>
        <v>&lt;campo posicao="7"&gt;
&lt;coluna&gt;QTD_CONS&lt;/coluna&gt;
&lt;descricao&gt;Quantidade de documentos consolidados neste registro&lt;/descricao&gt;
&lt;tipo&gt;I&lt;/tipo&gt;
&lt;/campo&gt;</v>
      </c>
      <c r="V1939" s="192" t="str">
        <f t="shared" si="221"/>
        <v>{"Column8", "QTD_CONS"},</v>
      </c>
      <c r="W1939" s="191" t="str">
        <f>IF(Q1939="Campo","@Campos(posicao = "&amp;K1939&amp;", tipo = '"&amp;R1939&amp;"')@Column(name = """&amp;L1939&amp;""")"&amp;IF(R1939="D","@Temporal(TemporalType.DATE)","")&amp;"private "&amp;VLOOKUP(TEXT(R1939,"@"),Apoio!A:B,2,0)&amp;" "&amp;SUBSTITUTE(LOWER(LEFT(L1939,1))&amp;RIGHT(PROPER(L1939),LEN(L1939)-1),"_","")&amp;";",IF(ISNUMBER(Q1939),IF(R1939="R","@Entity@Table(name = ""reg_"&amp;LOWER(J1939)&amp;""")@XmlRootElement","")&amp;VLOOKUP(J1939,Blocos!D:I,6,0)&amp;Apoio!$E$1&amp;Y1939,""))</f>
        <v>@Campos(posicao = 7, tipo = 'I')@Column(name = "QTD_CONS")private int qtdCons;</v>
      </c>
      <c r="X1939" s="190" t="str">
        <f>IF(ISNUMBER(Q1939),COUNTIF(Blocos!G:G,J1939),"")</f>
        <v/>
      </c>
      <c r="Y1939" s="190" t="str">
        <f>IF(OR(X1939=0,X1939=""),"",VLOOKUP(SUMIFS(Blocos!A:A,Blocos!H:H,'EFD REGISTROS e Campos (2)'!X1939,Blocos!G:G,'EFD REGISTROS e Campos (2)'!J1939),Blocos!A:L,12,0))</f>
        <v/>
      </c>
      <c r="Z1939" s="190" t="str">
        <f>IF(ISNUMBER(Q1940),VLOOKUP(J1939,Blocos!D:G,4,0),"")</f>
        <v/>
      </c>
      <c r="AA1939" s="190" t="str">
        <f>IF(ISNUMBER(Q1939),CONCATENATE("CREATE TABLE ""reg_",LOWER(J1939),""" (""ID"" bigint NOT NULL AUTO_INCREMENT,  ""HASHFILE"" varchar(255) DEFAULT NULL, ""ID_PAI"" bigint NOT NULL,"),IF(Q1939="Campo",CONCATENATE("""",L1939,""" ",VLOOKUP(R1939,Apoio!A:C,3,0)),""))&amp;IF(Z1939="","",CONCATENATE("PRIMARY KEY (""ID""), KEY ""FK_reg_",LOWER(Z1939),"_ID_PAI"" (""ID_PAI""), CONSTRAINT ""FK_reg_",LOWER(Z1939),"_ID_PAI"" FOREIGN KEY (""ID_PAI"") REFERENCES ""reg_",LOWER(Z1939),""" (""ID"")) ENGINE=InnoDB AUTO_INCREMENT=105774 DEFAULT CHARSET=utf8mb4 COLLATE=utf8mb4_0900_ai_ci;"))</f>
        <v>"QTD_CONS" int DEFAULT NULL,</v>
      </c>
      <c r="AB1939" s="190" t="str">
        <f t="shared" si="217"/>
        <v>`reg_d600`.`QTD_CONS`,</v>
      </c>
    </row>
    <row r="1940" spans="1:28" ht="14.5" hidden="1" customHeight="1" x14ac:dyDescent="0.3">
      <c r="J1940" s="187" t="str">
        <f t="shared" si="215"/>
        <v>D600</v>
      </c>
      <c r="K1940" s="181">
        <v>8</v>
      </c>
      <c r="L1940" s="289" t="s">
        <v>357</v>
      </c>
      <c r="M1940" s="182" t="s">
        <v>1712</v>
      </c>
      <c r="N1940" s="181" t="s">
        <v>32</v>
      </c>
      <c r="O1940" s="181" t="s">
        <v>40</v>
      </c>
      <c r="P1940" s="181" t="s">
        <v>28</v>
      </c>
      <c r="Q1940" s="192" t="str">
        <f t="shared" si="216"/>
        <v>Campo</v>
      </c>
      <c r="R1940" s="192" t="s">
        <v>3605</v>
      </c>
      <c r="S1940" s="191" t="str">
        <f t="shared" si="219"/>
        <v/>
      </c>
      <c r="T1940" s="192" t="str">
        <f t="shared" si="220"/>
        <v>&lt;campo posicao="8"&gt;
&lt;coluna&gt;DT_DOC&lt;/coluna&gt;
&lt;descricao&gt;Data dos documentos consolidados&lt;/descricao&gt;
&lt;tipo&gt;D&lt;/tipo&gt;
&lt;/campo&gt;</v>
      </c>
      <c r="U1940" s="192" t="str">
        <f t="shared" si="218"/>
        <v>&lt;campo posicao="8"&gt;
&lt;coluna&gt;DT_DOC&lt;/coluna&gt;
&lt;descricao&gt;Data dos documentos consolidados&lt;/descricao&gt;
&lt;tipo&gt;D&lt;/tipo&gt;
&lt;/campo&gt;</v>
      </c>
      <c r="V1940" s="192" t="str">
        <f t="shared" si="221"/>
        <v>{"Column9", "DT_DOC"},</v>
      </c>
      <c r="W1940" s="191" t="str">
        <f>IF(Q1940="Campo","@Campos(posicao = "&amp;K1940&amp;", tipo = '"&amp;R1940&amp;"')@Column(name = """&amp;L1940&amp;""")"&amp;IF(R1940="D","@Temporal(TemporalType.DATE)","")&amp;"private "&amp;VLOOKUP(TEXT(R1940,"@"),Apoio!A:B,2,0)&amp;" "&amp;SUBSTITUTE(LOWER(LEFT(L1940,1))&amp;RIGHT(PROPER(L1940),LEN(L1940)-1),"_","")&amp;";",IF(ISNUMBER(Q1940),IF(R1940="R","@Entity@Table(name = ""reg_"&amp;LOWER(J1940)&amp;""")@XmlRootElement","")&amp;VLOOKUP(J1940,Blocos!D:I,6,0)&amp;Apoio!$E$1&amp;Y1940,""))</f>
        <v>@Campos(posicao = 8, tipo = 'D')@Column(name = "DT_DOC")@Temporal(TemporalType.DATE)private Date dtDoc;</v>
      </c>
      <c r="X1940" s="190" t="str">
        <f>IF(ISNUMBER(Q1940),COUNTIF(Blocos!G:G,J1940),"")</f>
        <v/>
      </c>
      <c r="Y1940" s="190" t="str">
        <f>IF(OR(X1940=0,X1940=""),"",VLOOKUP(SUMIFS(Blocos!A:A,Blocos!H:H,'EFD REGISTROS e Campos (2)'!X1940,Blocos!G:G,'EFD REGISTROS e Campos (2)'!J1940),Blocos!A:L,12,0))</f>
        <v/>
      </c>
      <c r="Z1940" s="190" t="str">
        <f>IF(ISNUMBER(Q1941),VLOOKUP(J1940,Blocos!D:G,4,0),"")</f>
        <v/>
      </c>
      <c r="AA1940" s="190" t="str">
        <f>IF(ISNUMBER(Q1940),CONCATENATE("CREATE TABLE ""reg_",LOWER(J1940),""" (""ID"" bigint NOT NULL AUTO_INCREMENT,  ""HASHFILE"" varchar(255) DEFAULT NULL, ""ID_PAI"" bigint NOT NULL,"),IF(Q1940="Campo",CONCATENATE("""",L1940,""" ",VLOOKUP(R1940,Apoio!A:C,3,0)),""))&amp;IF(Z1940="","",CONCATENATE("PRIMARY KEY (""ID""), KEY ""FK_reg_",LOWER(Z1940),"_ID_PAI"" (""ID_PAI""), CONSTRAINT ""FK_reg_",LOWER(Z1940),"_ID_PAI"" FOREIGN KEY (""ID_PAI"") REFERENCES ""reg_",LOWER(Z1940),""" (""ID"")) ENGINE=InnoDB AUTO_INCREMENT=105774 DEFAULT CHARSET=utf8mb4 COLLATE=utf8mb4_0900_ai_ci;"))</f>
        <v>"DT_DOC" date DEFAULT NULL,</v>
      </c>
      <c r="AB1940" s="190" t="str">
        <f t="shared" si="217"/>
        <v>`reg_d600`.`DT_DOC`,</v>
      </c>
    </row>
    <row r="1941" spans="1:28" ht="14.5" hidden="1" customHeight="1" x14ac:dyDescent="0.3">
      <c r="J1941" s="187" t="str">
        <f t="shared" si="215"/>
        <v>D600</v>
      </c>
      <c r="K1941" s="181">
        <v>9</v>
      </c>
      <c r="L1941" s="289" t="s">
        <v>537</v>
      </c>
      <c r="M1941" s="182" t="s">
        <v>2116</v>
      </c>
      <c r="N1941" s="181" t="s">
        <v>32</v>
      </c>
      <c r="O1941" s="181" t="s">
        <v>28</v>
      </c>
      <c r="P1941" s="181">
        <v>2</v>
      </c>
      <c r="Q1941" s="192" t="str">
        <f t="shared" si="216"/>
        <v>Campo</v>
      </c>
      <c r="R1941" s="192" t="s">
        <v>3606</v>
      </c>
      <c r="S1941" s="191" t="str">
        <f t="shared" si="219"/>
        <v/>
      </c>
      <c r="T1941" s="192" t="str">
        <f t="shared" si="220"/>
        <v>&lt;campo posicao="9"&gt;
&lt;coluna&gt;VL_DOC&lt;/coluna&gt;
&lt;descricao&gt;Valor total acumulado dos documentos fiscais&lt;/descricao&gt;
&lt;tipo&gt;R&lt;/tipo&gt;
&lt;/campo&gt;</v>
      </c>
      <c r="U1941" s="192" t="str">
        <f t="shared" si="218"/>
        <v>&lt;campo posicao="9"&gt;
&lt;coluna&gt;VL_DOC&lt;/coluna&gt;
&lt;descricao&gt;Valor total acumulado dos documentos fiscais&lt;/descricao&gt;
&lt;tipo&gt;R&lt;/tipo&gt;
&lt;/campo&gt;</v>
      </c>
      <c r="V1941" s="192" t="str">
        <f t="shared" si="221"/>
        <v>{"Column10", "VL_DOC"},</v>
      </c>
      <c r="W1941" s="191" t="str">
        <f>IF(Q1941="Campo","@Campos(posicao = "&amp;K1941&amp;", tipo = '"&amp;R1941&amp;"')@Column(name = """&amp;L1941&amp;""")"&amp;IF(R1941="D","@Temporal(TemporalType.DATE)","")&amp;"private "&amp;VLOOKUP(TEXT(R1941,"@"),Apoio!A:B,2,0)&amp;" "&amp;SUBSTITUTE(LOWER(LEFT(L1941,1))&amp;RIGHT(PROPER(L1941),LEN(L1941)-1),"_","")&amp;";",IF(ISNUMBER(Q1941),IF(R1941="R","@Entity@Table(name = ""reg_"&amp;LOWER(J1941)&amp;""")@XmlRootElement","")&amp;VLOOKUP(J1941,Blocos!D:I,6,0)&amp;Apoio!$E$1&amp;Y1941,""))</f>
        <v>@Campos(posicao = 9, tipo = 'R')@Column(name = "VL_DOC")private BigDecimal vlDoc;</v>
      </c>
      <c r="X1941" s="190" t="str">
        <f>IF(ISNUMBER(Q1941),COUNTIF(Blocos!G:G,J1941),"")</f>
        <v/>
      </c>
      <c r="Y1941" s="190" t="str">
        <f>IF(OR(X1941=0,X1941=""),"",VLOOKUP(SUMIFS(Blocos!A:A,Blocos!H:H,'EFD REGISTROS e Campos (2)'!X1941,Blocos!G:G,'EFD REGISTROS e Campos (2)'!J1941),Blocos!A:L,12,0))</f>
        <v/>
      </c>
      <c r="Z1941" s="190" t="str">
        <f>IF(ISNUMBER(Q1942),VLOOKUP(J1941,Blocos!D:G,4,0),"")</f>
        <v/>
      </c>
      <c r="AA1941" s="190" t="str">
        <f>IF(ISNUMBER(Q1941),CONCATENATE("CREATE TABLE ""reg_",LOWER(J1941),""" (""ID"" bigint NOT NULL AUTO_INCREMENT,  ""HASHFILE"" varchar(255) DEFAULT NULL, ""ID_PAI"" bigint NOT NULL,"),IF(Q1941="Campo",CONCATENATE("""",L1941,""" ",VLOOKUP(R1941,Apoio!A:C,3,0)),""))&amp;IF(Z1941="","",CONCATENATE("PRIMARY KEY (""ID""), KEY ""FK_reg_",LOWER(Z1941),"_ID_PAI"" (""ID_PAI""), CONSTRAINT ""FK_reg_",LOWER(Z1941),"_ID_PAI"" FOREIGN KEY (""ID_PAI"") REFERENCES ""reg_",LOWER(Z1941),""" (""ID"")) ENGINE=InnoDB AUTO_INCREMENT=105774 DEFAULT CHARSET=utf8mb4 COLLATE=utf8mb4_0900_ai_ci;"))</f>
        <v>"VL_DOC" decimal(15,6) DEFAULT NULL,</v>
      </c>
      <c r="AB1941" s="190" t="str">
        <f t="shared" si="217"/>
        <v>`reg_d600`.`VL_DOC`,</v>
      </c>
    </row>
    <row r="1942" spans="1:28" ht="14.5" hidden="1" customHeight="1" x14ac:dyDescent="0.3">
      <c r="J1942" s="187" t="str">
        <f t="shared" si="215"/>
        <v>D600</v>
      </c>
      <c r="K1942" s="181">
        <v>10</v>
      </c>
      <c r="L1942" s="289" t="s">
        <v>546</v>
      </c>
      <c r="M1942" s="182" t="s">
        <v>1591</v>
      </c>
      <c r="N1942" s="181" t="s">
        <v>32</v>
      </c>
      <c r="O1942" s="181" t="s">
        <v>28</v>
      </c>
      <c r="P1942" s="181">
        <v>2</v>
      </c>
      <c r="Q1942" s="192" t="str">
        <f t="shared" si="216"/>
        <v>Campo</v>
      </c>
      <c r="R1942" s="192" t="s">
        <v>3606</v>
      </c>
      <c r="S1942" s="191" t="str">
        <f t="shared" si="219"/>
        <v/>
      </c>
      <c r="T1942" s="192" t="str">
        <f t="shared" si="220"/>
        <v>&lt;campo posicao="10"&gt;
&lt;coluna&gt;VL_DESC&lt;/coluna&gt;
&lt;descricao&gt;Valor acumulado dos descontos&lt;/descricao&gt;
&lt;tipo&gt;R&lt;/tipo&gt;
&lt;/campo&gt;</v>
      </c>
      <c r="U1942" s="192" t="str">
        <f t="shared" si="218"/>
        <v>&lt;campo posicao="10"&gt;
&lt;coluna&gt;VL_DESC&lt;/coluna&gt;
&lt;descricao&gt;Valor acumulado dos descontos&lt;/descricao&gt;
&lt;tipo&gt;R&lt;/tipo&gt;
&lt;/campo&gt;</v>
      </c>
      <c r="V1942" s="192" t="str">
        <f t="shared" si="221"/>
        <v>{"Column11", "VL_DESC"},</v>
      </c>
      <c r="W1942" s="191" t="str">
        <f>IF(Q1942="Campo","@Campos(posicao = "&amp;K1942&amp;", tipo = '"&amp;R1942&amp;"')@Column(name = """&amp;L1942&amp;""")"&amp;IF(R1942="D","@Temporal(TemporalType.DATE)","")&amp;"private "&amp;VLOOKUP(TEXT(R1942,"@"),Apoio!A:B,2,0)&amp;" "&amp;SUBSTITUTE(LOWER(LEFT(L1942,1))&amp;RIGHT(PROPER(L1942),LEN(L1942)-1),"_","")&amp;";",IF(ISNUMBER(Q1942),IF(R1942="R","@Entity@Table(name = ""reg_"&amp;LOWER(J1942)&amp;""")@XmlRootElement","")&amp;VLOOKUP(J1942,Blocos!D:I,6,0)&amp;Apoio!$E$1&amp;Y1942,""))</f>
        <v>@Campos(posicao = 10, tipo = 'R')@Column(name = "VL_DESC")private BigDecimal vlDesc;</v>
      </c>
      <c r="X1942" s="190" t="str">
        <f>IF(ISNUMBER(Q1942),COUNTIF(Blocos!G:G,J1942),"")</f>
        <v/>
      </c>
      <c r="Y1942" s="190" t="str">
        <f>IF(OR(X1942=0,X1942=""),"",VLOOKUP(SUMIFS(Blocos!A:A,Blocos!H:H,'EFD REGISTROS e Campos (2)'!X1942,Blocos!G:G,'EFD REGISTROS e Campos (2)'!J1942),Blocos!A:L,12,0))</f>
        <v/>
      </c>
      <c r="Z1942" s="190" t="str">
        <f>IF(ISNUMBER(Q1943),VLOOKUP(J1942,Blocos!D:G,4,0),"")</f>
        <v/>
      </c>
      <c r="AA1942" s="190" t="str">
        <f>IF(ISNUMBER(Q1942),CONCATENATE("CREATE TABLE ""reg_",LOWER(J1942),""" (""ID"" bigint NOT NULL AUTO_INCREMENT,  ""HASHFILE"" varchar(255) DEFAULT NULL, ""ID_PAI"" bigint NOT NULL,"),IF(Q1942="Campo",CONCATENATE("""",L1942,""" ",VLOOKUP(R1942,Apoio!A:C,3,0)),""))&amp;IF(Z1942="","",CONCATENATE("PRIMARY KEY (""ID""), KEY ""FK_reg_",LOWER(Z1942),"_ID_PAI"" (""ID_PAI""), CONSTRAINT ""FK_reg_",LOWER(Z1942),"_ID_PAI"" FOREIGN KEY (""ID_PAI"") REFERENCES ""reg_",LOWER(Z1942),""" (""ID"")) ENGINE=InnoDB AUTO_INCREMENT=105774 DEFAULT CHARSET=utf8mb4 COLLATE=utf8mb4_0900_ai_ci;"))</f>
        <v>"VL_DESC" decimal(15,6) DEFAULT NULL,</v>
      </c>
      <c r="AB1942" s="190" t="str">
        <f t="shared" si="217"/>
        <v>`reg_d600`.`VL_DESC`,</v>
      </c>
    </row>
    <row r="1943" spans="1:28" ht="14.5" hidden="1" customHeight="1" x14ac:dyDescent="0.3">
      <c r="J1943" s="187" t="str">
        <f t="shared" si="215"/>
        <v>D600</v>
      </c>
      <c r="K1943" s="181">
        <v>11</v>
      </c>
      <c r="L1943" s="289" t="s">
        <v>1829</v>
      </c>
      <c r="M1943" s="182" t="s">
        <v>2117</v>
      </c>
      <c r="N1943" s="181" t="s">
        <v>32</v>
      </c>
      <c r="O1943" s="181" t="s">
        <v>28</v>
      </c>
      <c r="P1943" s="181">
        <v>2</v>
      </c>
      <c r="Q1943" s="192" t="str">
        <f t="shared" si="216"/>
        <v>Campo</v>
      </c>
      <c r="R1943" s="192" t="s">
        <v>3606</v>
      </c>
      <c r="S1943" s="191" t="str">
        <f t="shared" si="219"/>
        <v/>
      </c>
      <c r="T1943" s="192" t="str">
        <f t="shared" si="220"/>
        <v>&lt;campo posicao="11"&gt;
&lt;coluna&gt;VL_SERV&lt;/coluna&gt;
&lt;descricao&gt;Valor acumulado das prestações de serviços tributados pelo ICMS&lt;/descricao&gt;
&lt;tipo&gt;R&lt;/tipo&gt;
&lt;/campo&gt;</v>
      </c>
      <c r="U1943" s="192" t="str">
        <f t="shared" si="218"/>
        <v>&lt;campo posicao="11"&gt;
&lt;coluna&gt;VL_SERV&lt;/coluna&gt;
&lt;descricao&gt;Valor acumulado das prestações de serviços tributados pelo ICMS&lt;/descricao&gt;
&lt;tipo&gt;R&lt;/tipo&gt;
&lt;/campo&gt;</v>
      </c>
      <c r="V1943" s="192" t="str">
        <f t="shared" si="221"/>
        <v>{"Column12", "VL_SERV"},</v>
      </c>
      <c r="W1943" s="191" t="str">
        <f>IF(Q1943="Campo","@Campos(posicao = "&amp;K1943&amp;", tipo = '"&amp;R1943&amp;"')@Column(name = """&amp;L1943&amp;""")"&amp;IF(R1943="D","@Temporal(TemporalType.DATE)","")&amp;"private "&amp;VLOOKUP(TEXT(R1943,"@"),Apoio!A:B,2,0)&amp;" "&amp;SUBSTITUTE(LOWER(LEFT(L1943,1))&amp;RIGHT(PROPER(L1943),LEN(L1943)-1),"_","")&amp;";",IF(ISNUMBER(Q1943),IF(R1943="R","@Entity@Table(name = ""reg_"&amp;LOWER(J1943)&amp;""")@XmlRootElement","")&amp;VLOOKUP(J1943,Blocos!D:I,6,0)&amp;Apoio!$E$1&amp;Y1943,""))</f>
        <v>@Campos(posicao = 11, tipo = 'R')@Column(name = "VL_SERV")private BigDecimal vlServ;</v>
      </c>
      <c r="X1943" s="190" t="str">
        <f>IF(ISNUMBER(Q1943),COUNTIF(Blocos!G:G,J1943),"")</f>
        <v/>
      </c>
      <c r="Y1943" s="190" t="str">
        <f>IF(OR(X1943=0,X1943=""),"",VLOOKUP(SUMIFS(Blocos!A:A,Blocos!H:H,'EFD REGISTROS e Campos (2)'!X1943,Blocos!G:G,'EFD REGISTROS e Campos (2)'!J1943),Blocos!A:L,12,0))</f>
        <v/>
      </c>
      <c r="Z1943" s="190" t="str">
        <f>IF(ISNUMBER(Q1944),VLOOKUP(J1943,Blocos!D:G,4,0),"")</f>
        <v/>
      </c>
      <c r="AA1943" s="190" t="str">
        <f>IF(ISNUMBER(Q1943),CONCATENATE("CREATE TABLE ""reg_",LOWER(J1943),""" (""ID"" bigint NOT NULL AUTO_INCREMENT,  ""HASHFILE"" varchar(255) DEFAULT NULL, ""ID_PAI"" bigint NOT NULL,"),IF(Q1943="Campo",CONCATENATE("""",L1943,""" ",VLOOKUP(R1943,Apoio!A:C,3,0)),""))&amp;IF(Z1943="","",CONCATENATE("PRIMARY KEY (""ID""), KEY ""FK_reg_",LOWER(Z1943),"_ID_PAI"" (""ID_PAI""), CONSTRAINT ""FK_reg_",LOWER(Z1943),"_ID_PAI"" FOREIGN KEY (""ID_PAI"") REFERENCES ""reg_",LOWER(Z1943),""" (""ID"")) ENGINE=InnoDB AUTO_INCREMENT=105774 DEFAULT CHARSET=utf8mb4 COLLATE=utf8mb4_0900_ai_ci;"))</f>
        <v>"VL_SERV" decimal(15,6) DEFAULT NULL,</v>
      </c>
      <c r="AB1943" s="190" t="str">
        <f t="shared" si="217"/>
        <v>`reg_d600`.`VL_SERV`,</v>
      </c>
    </row>
    <row r="1944" spans="1:28" ht="14.5" hidden="1" customHeight="1" x14ac:dyDescent="0.3">
      <c r="J1944" s="187" t="str">
        <f t="shared" si="215"/>
        <v>D600</v>
      </c>
      <c r="K1944" s="181">
        <v>12</v>
      </c>
      <c r="L1944" s="289" t="s">
        <v>727</v>
      </c>
      <c r="M1944" s="182" t="s">
        <v>1717</v>
      </c>
      <c r="N1944" s="181" t="s">
        <v>32</v>
      </c>
      <c r="O1944" s="181" t="s">
        <v>28</v>
      </c>
      <c r="P1944" s="181">
        <v>2</v>
      </c>
      <c r="Q1944" s="192" t="str">
        <f t="shared" si="216"/>
        <v>Campo</v>
      </c>
      <c r="R1944" s="192" t="s">
        <v>3606</v>
      </c>
      <c r="S1944" s="191" t="str">
        <f t="shared" si="219"/>
        <v/>
      </c>
      <c r="T1944" s="192" t="str">
        <f t="shared" si="220"/>
        <v>&lt;campo posicao="12"&gt;
&lt;coluna&gt;VL_SERV_NT&lt;/coluna&gt;
&lt;descricao&gt;Valor acumulado dos serviços não-tributados pelo ICMS&lt;/descricao&gt;
&lt;tipo&gt;R&lt;/tipo&gt;
&lt;/campo&gt;</v>
      </c>
      <c r="U1944" s="192" t="str">
        <f t="shared" si="218"/>
        <v>&lt;campo posicao="12"&gt;
&lt;coluna&gt;VL_SERV_NT&lt;/coluna&gt;
&lt;descricao&gt;Valor acumulado dos serviços não-tributados pelo ICMS&lt;/descricao&gt;
&lt;tipo&gt;R&lt;/tipo&gt;
&lt;/campo&gt;</v>
      </c>
      <c r="V1944" s="192" t="str">
        <f t="shared" si="221"/>
        <v>{"Column13", "VL_SERV_NT"},</v>
      </c>
      <c r="W1944" s="191" t="str">
        <f>IF(Q1944="Campo","@Campos(posicao = "&amp;K1944&amp;", tipo = '"&amp;R1944&amp;"')@Column(name = """&amp;L1944&amp;""")"&amp;IF(R1944="D","@Temporal(TemporalType.DATE)","")&amp;"private "&amp;VLOOKUP(TEXT(R1944,"@"),Apoio!A:B,2,0)&amp;" "&amp;SUBSTITUTE(LOWER(LEFT(L1944,1))&amp;RIGHT(PROPER(L1944),LEN(L1944)-1),"_","")&amp;";",IF(ISNUMBER(Q1944),IF(R1944="R","@Entity@Table(name = ""reg_"&amp;LOWER(J1944)&amp;""")@XmlRootElement","")&amp;VLOOKUP(J1944,Blocos!D:I,6,0)&amp;Apoio!$E$1&amp;Y1944,""))</f>
        <v>@Campos(posicao = 12, tipo = 'R')@Column(name = "VL_SERV_NT")private BigDecimal vlServNt;</v>
      </c>
      <c r="X1944" s="190" t="str">
        <f>IF(ISNUMBER(Q1944),COUNTIF(Blocos!G:G,J1944),"")</f>
        <v/>
      </c>
      <c r="Y1944" s="190" t="str">
        <f>IF(OR(X1944=0,X1944=""),"",VLOOKUP(SUMIFS(Blocos!A:A,Blocos!H:H,'EFD REGISTROS e Campos (2)'!X1944,Blocos!G:G,'EFD REGISTROS e Campos (2)'!J1944),Blocos!A:L,12,0))</f>
        <v/>
      </c>
      <c r="Z1944" s="190" t="str">
        <f>IF(ISNUMBER(Q1945),VLOOKUP(J1944,Blocos!D:G,4,0),"")</f>
        <v/>
      </c>
      <c r="AA1944" s="190" t="str">
        <f>IF(ISNUMBER(Q1944),CONCATENATE("CREATE TABLE ""reg_",LOWER(J1944),""" (""ID"" bigint NOT NULL AUTO_INCREMENT,  ""HASHFILE"" varchar(255) DEFAULT NULL, ""ID_PAI"" bigint NOT NULL,"),IF(Q1944="Campo",CONCATENATE("""",L1944,""" ",VLOOKUP(R1944,Apoio!A:C,3,0)),""))&amp;IF(Z1944="","",CONCATENATE("PRIMARY KEY (""ID""), KEY ""FK_reg_",LOWER(Z1944),"_ID_PAI"" (""ID_PAI""), CONSTRAINT ""FK_reg_",LOWER(Z1944),"_ID_PAI"" FOREIGN KEY (""ID_PAI"") REFERENCES ""reg_",LOWER(Z1944),""" (""ID"")) ENGINE=InnoDB AUTO_INCREMENT=105774 DEFAULT CHARSET=utf8mb4 COLLATE=utf8mb4_0900_ai_ci;"))</f>
        <v>"VL_SERV_NT" decimal(15,6) DEFAULT NULL,</v>
      </c>
      <c r="AB1944" s="190" t="str">
        <f t="shared" si="217"/>
        <v>`reg_d600`.`VL_SERV_NT`,</v>
      </c>
    </row>
    <row r="1945" spans="1:28" ht="14.5" hidden="1" customHeight="1" x14ac:dyDescent="0.3">
      <c r="J1945" s="187" t="str">
        <f t="shared" si="215"/>
        <v>D600</v>
      </c>
      <c r="K1945" s="181">
        <v>13</v>
      </c>
      <c r="L1945" s="289" t="s">
        <v>1622</v>
      </c>
      <c r="M1945" s="182" t="s">
        <v>1718</v>
      </c>
      <c r="N1945" s="181" t="s">
        <v>32</v>
      </c>
      <c r="O1945" s="181" t="s">
        <v>28</v>
      </c>
      <c r="P1945" s="181">
        <v>2</v>
      </c>
      <c r="Q1945" s="192" t="str">
        <f t="shared" si="216"/>
        <v>Campo</v>
      </c>
      <c r="R1945" s="192" t="s">
        <v>3606</v>
      </c>
      <c r="S1945" s="191" t="str">
        <f t="shared" si="219"/>
        <v/>
      </c>
      <c r="T1945" s="192" t="str">
        <f t="shared" si="220"/>
        <v>&lt;campo posicao="13"&gt;
&lt;coluna&gt;VL_TERC&lt;/coluna&gt;
&lt;descricao&gt;Valores cobrados em nome de terceiros&lt;/descricao&gt;
&lt;tipo&gt;R&lt;/tipo&gt;
&lt;/campo&gt;</v>
      </c>
      <c r="U1945" s="192" t="str">
        <f t="shared" si="218"/>
        <v>&lt;campo posicao="13"&gt;
&lt;coluna&gt;VL_TERC&lt;/coluna&gt;
&lt;descricao&gt;Valores cobrados em nome de terceiros&lt;/descricao&gt;
&lt;tipo&gt;R&lt;/tipo&gt;
&lt;/campo&gt;</v>
      </c>
      <c r="V1945" s="192" t="str">
        <f t="shared" si="221"/>
        <v>{"Column14", "VL_TERC"},</v>
      </c>
      <c r="W1945" s="191" t="str">
        <f>IF(Q1945="Campo","@Campos(posicao = "&amp;K1945&amp;", tipo = '"&amp;R1945&amp;"')@Column(name = """&amp;L1945&amp;""")"&amp;IF(R1945="D","@Temporal(TemporalType.DATE)","")&amp;"private "&amp;VLOOKUP(TEXT(R1945,"@"),Apoio!A:B,2,0)&amp;" "&amp;SUBSTITUTE(LOWER(LEFT(L1945,1))&amp;RIGHT(PROPER(L1945),LEN(L1945)-1),"_","")&amp;";",IF(ISNUMBER(Q1945),IF(R1945="R","@Entity@Table(name = ""reg_"&amp;LOWER(J1945)&amp;""")@XmlRootElement","")&amp;VLOOKUP(J1945,Blocos!D:I,6,0)&amp;Apoio!$E$1&amp;Y1945,""))</f>
        <v>@Campos(posicao = 13, tipo = 'R')@Column(name = "VL_TERC")private BigDecimal vlTerc;</v>
      </c>
      <c r="X1945" s="190" t="str">
        <f>IF(ISNUMBER(Q1945),COUNTIF(Blocos!G:G,J1945),"")</f>
        <v/>
      </c>
      <c r="Y1945" s="190" t="str">
        <f>IF(OR(X1945=0,X1945=""),"",VLOOKUP(SUMIFS(Blocos!A:A,Blocos!H:H,'EFD REGISTROS e Campos (2)'!X1945,Blocos!G:G,'EFD REGISTROS e Campos (2)'!J1945),Blocos!A:L,12,0))</f>
        <v/>
      </c>
      <c r="Z1945" s="190" t="str">
        <f>IF(ISNUMBER(Q1946),VLOOKUP(J1945,Blocos!D:G,4,0),"")</f>
        <v/>
      </c>
      <c r="AA1945" s="190" t="str">
        <f>IF(ISNUMBER(Q1945),CONCATENATE("CREATE TABLE ""reg_",LOWER(J1945),""" (""ID"" bigint NOT NULL AUTO_INCREMENT,  ""HASHFILE"" varchar(255) DEFAULT NULL, ""ID_PAI"" bigint NOT NULL,"),IF(Q1945="Campo",CONCATENATE("""",L1945,""" ",VLOOKUP(R1945,Apoio!A:C,3,0)),""))&amp;IF(Z1945="","",CONCATENATE("PRIMARY KEY (""ID""), KEY ""FK_reg_",LOWER(Z1945),"_ID_PAI"" (""ID_PAI""), CONSTRAINT ""FK_reg_",LOWER(Z1945),"_ID_PAI"" FOREIGN KEY (""ID_PAI"") REFERENCES ""reg_",LOWER(Z1945),""" (""ID"")) ENGINE=InnoDB AUTO_INCREMENT=105774 DEFAULT CHARSET=utf8mb4 COLLATE=utf8mb4_0900_ai_ci;"))</f>
        <v>"VL_TERC" decimal(15,6) DEFAULT NULL,</v>
      </c>
      <c r="AB1945" s="190" t="str">
        <f t="shared" si="217"/>
        <v>`reg_d600`.`VL_TERC`,</v>
      </c>
    </row>
    <row r="1946" spans="1:28" ht="14.5" hidden="1" customHeight="1" x14ac:dyDescent="0.3">
      <c r="J1946" s="187" t="str">
        <f t="shared" si="215"/>
        <v>D600</v>
      </c>
      <c r="K1946" s="181">
        <v>14</v>
      </c>
      <c r="L1946" s="289" t="s">
        <v>640</v>
      </c>
      <c r="M1946" s="182" t="s">
        <v>1719</v>
      </c>
      <c r="N1946" s="181" t="s">
        <v>32</v>
      </c>
      <c r="O1946" s="181" t="s">
        <v>28</v>
      </c>
      <c r="P1946" s="181">
        <v>2</v>
      </c>
      <c r="Q1946" s="192" t="str">
        <f t="shared" si="216"/>
        <v>Campo</v>
      </c>
      <c r="R1946" s="192" t="s">
        <v>3606</v>
      </c>
      <c r="S1946" s="191" t="str">
        <f t="shared" si="219"/>
        <v/>
      </c>
      <c r="T1946" s="192" t="str">
        <f t="shared" si="220"/>
        <v>&lt;campo posicao="14"&gt;
&lt;coluna&gt;VL_DA&lt;/coluna&gt;
&lt;descricao&gt;Valor acumulado das despesas acessórias&lt;/descricao&gt;
&lt;tipo&gt;R&lt;/tipo&gt;
&lt;/campo&gt;</v>
      </c>
      <c r="U1946" s="192" t="str">
        <f t="shared" si="218"/>
        <v>&lt;campo posicao="14"&gt;
&lt;coluna&gt;VL_DA&lt;/coluna&gt;
&lt;descricao&gt;Valor acumulado das despesas acessórias&lt;/descricao&gt;
&lt;tipo&gt;R&lt;/tipo&gt;
&lt;/campo&gt;</v>
      </c>
      <c r="V1946" s="192" t="str">
        <f t="shared" si="221"/>
        <v>{"Column15", "VL_DA"},</v>
      </c>
      <c r="W1946" s="191" t="str">
        <f>IF(Q1946="Campo","@Campos(posicao = "&amp;K1946&amp;", tipo = '"&amp;R1946&amp;"')@Column(name = """&amp;L1946&amp;""")"&amp;IF(R1946="D","@Temporal(TemporalType.DATE)","")&amp;"private "&amp;VLOOKUP(TEXT(R1946,"@"),Apoio!A:B,2,0)&amp;" "&amp;SUBSTITUTE(LOWER(LEFT(L1946,1))&amp;RIGHT(PROPER(L1946),LEN(L1946)-1),"_","")&amp;";",IF(ISNUMBER(Q1946),IF(R1946="R","@Entity@Table(name = ""reg_"&amp;LOWER(J1946)&amp;""")@XmlRootElement","")&amp;VLOOKUP(J1946,Blocos!D:I,6,0)&amp;Apoio!$E$1&amp;Y1946,""))</f>
        <v>@Campos(posicao = 14, tipo = 'R')@Column(name = "VL_DA")private BigDecimal vlDa;</v>
      </c>
      <c r="X1946" s="190" t="str">
        <f>IF(ISNUMBER(Q1946),COUNTIF(Blocos!G:G,J1946),"")</f>
        <v/>
      </c>
      <c r="Y1946" s="190" t="str">
        <f>IF(OR(X1946=0,X1946=""),"",VLOOKUP(SUMIFS(Blocos!A:A,Blocos!H:H,'EFD REGISTROS e Campos (2)'!X1946,Blocos!G:G,'EFD REGISTROS e Campos (2)'!J1946),Blocos!A:L,12,0))</f>
        <v/>
      </c>
      <c r="Z1946" s="190" t="str">
        <f>IF(ISNUMBER(Q1947),VLOOKUP(J1946,Blocos!D:G,4,0),"")</f>
        <v/>
      </c>
      <c r="AA1946" s="190" t="str">
        <f>IF(ISNUMBER(Q1946),CONCATENATE("CREATE TABLE ""reg_",LOWER(J1946),""" (""ID"" bigint NOT NULL AUTO_INCREMENT,  ""HASHFILE"" varchar(255) DEFAULT NULL, ""ID_PAI"" bigint NOT NULL,"),IF(Q1946="Campo",CONCATENATE("""",L1946,""" ",VLOOKUP(R1946,Apoio!A:C,3,0)),""))&amp;IF(Z1946="","",CONCATENATE("PRIMARY KEY (""ID""), KEY ""FK_reg_",LOWER(Z1946),"_ID_PAI"" (""ID_PAI""), CONSTRAINT ""FK_reg_",LOWER(Z1946),"_ID_PAI"" FOREIGN KEY (""ID_PAI"") REFERENCES ""reg_",LOWER(Z1946),""" (""ID"")) ENGINE=InnoDB AUTO_INCREMENT=105774 DEFAULT CHARSET=utf8mb4 COLLATE=utf8mb4_0900_ai_ci;"))</f>
        <v>"VL_DA" decimal(15,6) DEFAULT NULL,</v>
      </c>
      <c r="AB1946" s="190" t="str">
        <f t="shared" si="217"/>
        <v>`reg_d600`.`VL_DA`,</v>
      </c>
    </row>
    <row r="1947" spans="1:28" ht="14.5" hidden="1" customHeight="1" x14ac:dyDescent="0.3">
      <c r="J1947" s="187" t="str">
        <f t="shared" si="215"/>
        <v>D600</v>
      </c>
      <c r="K1947" s="181">
        <v>15</v>
      </c>
      <c r="L1947" s="289" t="s">
        <v>576</v>
      </c>
      <c r="M1947" s="182" t="s">
        <v>1478</v>
      </c>
      <c r="N1947" s="181" t="s">
        <v>32</v>
      </c>
      <c r="O1947" s="181" t="s">
        <v>28</v>
      </c>
      <c r="P1947" s="181">
        <v>2</v>
      </c>
      <c r="Q1947" s="192" t="str">
        <f t="shared" si="216"/>
        <v>Campo</v>
      </c>
      <c r="R1947" s="192" t="s">
        <v>3606</v>
      </c>
      <c r="S1947" s="191" t="str">
        <f t="shared" si="219"/>
        <v/>
      </c>
      <c r="T1947" s="192" t="str">
        <f t="shared" si="220"/>
        <v>&lt;campo posicao="15"&gt;
&lt;coluna&gt;VL_BC_ICMS&lt;/coluna&gt;
&lt;descricao&gt;Valor acumulado da base de cálculo do ICMS&lt;/descricao&gt;
&lt;tipo&gt;R&lt;/tipo&gt;
&lt;/campo&gt;</v>
      </c>
      <c r="U1947" s="192" t="str">
        <f t="shared" si="218"/>
        <v>&lt;campo posicao="15"&gt;
&lt;coluna&gt;VL_BC_ICMS&lt;/coluna&gt;
&lt;descricao&gt;Valor acumulado da base de cálculo do ICMS&lt;/descricao&gt;
&lt;tipo&gt;R&lt;/tipo&gt;
&lt;/campo&gt;</v>
      </c>
      <c r="V1947" s="192" t="str">
        <f t="shared" si="221"/>
        <v>{"Column16", "VL_BC_ICMS"},</v>
      </c>
      <c r="W1947" s="191" t="str">
        <f>IF(Q1947="Campo","@Campos(posicao = "&amp;K1947&amp;", tipo = '"&amp;R1947&amp;"')@Column(name = """&amp;L1947&amp;""")"&amp;IF(R1947="D","@Temporal(TemporalType.DATE)","")&amp;"private "&amp;VLOOKUP(TEXT(R1947,"@"),Apoio!A:B,2,0)&amp;" "&amp;SUBSTITUTE(LOWER(LEFT(L1947,1))&amp;RIGHT(PROPER(L1947),LEN(L1947)-1),"_","")&amp;";",IF(ISNUMBER(Q1947),IF(R1947="R","@Entity@Table(name = ""reg_"&amp;LOWER(J1947)&amp;""")@XmlRootElement","")&amp;VLOOKUP(J1947,Blocos!D:I,6,0)&amp;Apoio!$E$1&amp;Y1947,""))</f>
        <v>@Campos(posicao = 15, tipo = 'R')@Column(name = "VL_BC_ICMS")private BigDecimal vlBcIcms;</v>
      </c>
      <c r="X1947" s="190" t="str">
        <f>IF(ISNUMBER(Q1947),COUNTIF(Blocos!G:G,J1947),"")</f>
        <v/>
      </c>
      <c r="Y1947" s="190" t="str">
        <f>IF(OR(X1947=0,X1947=""),"",VLOOKUP(SUMIFS(Blocos!A:A,Blocos!H:H,'EFD REGISTROS e Campos (2)'!X1947,Blocos!G:G,'EFD REGISTROS e Campos (2)'!J1947),Blocos!A:L,12,0))</f>
        <v/>
      </c>
      <c r="Z1947" s="190" t="str">
        <f>IF(ISNUMBER(Q1948),VLOOKUP(J1947,Blocos!D:G,4,0),"")</f>
        <v/>
      </c>
      <c r="AA1947" s="190" t="str">
        <f>IF(ISNUMBER(Q1947),CONCATENATE("CREATE TABLE ""reg_",LOWER(J1947),""" (""ID"" bigint NOT NULL AUTO_INCREMENT,  ""HASHFILE"" varchar(255) DEFAULT NULL, ""ID_PAI"" bigint NOT NULL,"),IF(Q1947="Campo",CONCATENATE("""",L1947,""" ",VLOOKUP(R1947,Apoio!A:C,3,0)),""))&amp;IF(Z1947="","",CONCATENATE("PRIMARY KEY (""ID""), KEY ""FK_reg_",LOWER(Z1947),"_ID_PAI"" (""ID_PAI""), CONSTRAINT ""FK_reg_",LOWER(Z1947),"_ID_PAI"" FOREIGN KEY (""ID_PAI"") REFERENCES ""reg_",LOWER(Z1947),""" (""ID"")) ENGINE=InnoDB AUTO_INCREMENT=105774 DEFAULT CHARSET=utf8mb4 COLLATE=utf8mb4_0900_ai_ci;"))</f>
        <v>"VL_BC_ICMS" decimal(15,6) DEFAULT NULL,</v>
      </c>
      <c r="AB1947" s="190" t="str">
        <f t="shared" si="217"/>
        <v>`reg_d600`.`VL_BC_ICMS`,</v>
      </c>
    </row>
    <row r="1948" spans="1:28" ht="14.5" hidden="1" customHeight="1" x14ac:dyDescent="0.3">
      <c r="J1948" s="187" t="str">
        <f t="shared" si="215"/>
        <v>D600</v>
      </c>
      <c r="K1948" s="181">
        <v>16</v>
      </c>
      <c r="L1948" s="289" t="s">
        <v>578</v>
      </c>
      <c r="M1948" s="182" t="s">
        <v>1596</v>
      </c>
      <c r="N1948" s="181" t="s">
        <v>32</v>
      </c>
      <c r="O1948" s="181" t="s">
        <v>28</v>
      </c>
      <c r="P1948" s="181">
        <v>2</v>
      </c>
      <c r="Q1948" s="192" t="str">
        <f t="shared" si="216"/>
        <v>Campo</v>
      </c>
      <c r="R1948" s="192" t="s">
        <v>3606</v>
      </c>
      <c r="S1948" s="191" t="str">
        <f t="shared" si="219"/>
        <v/>
      </c>
      <c r="T1948" s="192" t="str">
        <f t="shared" si="220"/>
        <v>&lt;campo posicao="16"&gt;
&lt;coluna&gt;VL_ICMS&lt;/coluna&gt;
&lt;descricao&gt;Valor acumulado do ICMS&lt;/descricao&gt;
&lt;tipo&gt;R&lt;/tipo&gt;
&lt;/campo&gt;</v>
      </c>
      <c r="U1948" s="192" t="str">
        <f t="shared" si="218"/>
        <v>&lt;campo posicao="16"&gt;
&lt;coluna&gt;VL_ICMS&lt;/coluna&gt;
&lt;descricao&gt;Valor acumulado do ICMS&lt;/descricao&gt;
&lt;tipo&gt;R&lt;/tipo&gt;
&lt;/campo&gt;</v>
      </c>
      <c r="V1948" s="192" t="str">
        <f t="shared" si="221"/>
        <v>{"Column17", "VL_ICMS"},</v>
      </c>
      <c r="W1948" s="191" t="str">
        <f>IF(Q1948="Campo","@Campos(posicao = "&amp;K1948&amp;", tipo = '"&amp;R1948&amp;"')@Column(name = """&amp;L1948&amp;""")"&amp;IF(R1948="D","@Temporal(TemporalType.DATE)","")&amp;"private "&amp;VLOOKUP(TEXT(R1948,"@"),Apoio!A:B,2,0)&amp;" "&amp;SUBSTITUTE(LOWER(LEFT(L1948,1))&amp;RIGHT(PROPER(L1948),LEN(L1948)-1),"_","")&amp;";",IF(ISNUMBER(Q1948),IF(R1948="R","@Entity@Table(name = ""reg_"&amp;LOWER(J1948)&amp;""")@XmlRootElement","")&amp;VLOOKUP(J1948,Blocos!D:I,6,0)&amp;Apoio!$E$1&amp;Y1948,""))</f>
        <v>@Campos(posicao = 16, tipo = 'R')@Column(name = "VL_ICMS")private BigDecimal vlIcms;</v>
      </c>
      <c r="X1948" s="190" t="str">
        <f>IF(ISNUMBER(Q1948),COUNTIF(Blocos!G:G,J1948),"")</f>
        <v/>
      </c>
      <c r="Y1948" s="190" t="str">
        <f>IF(OR(X1948=0,X1948=""),"",VLOOKUP(SUMIFS(Blocos!A:A,Blocos!H:H,'EFD REGISTROS e Campos (2)'!X1948,Blocos!G:G,'EFD REGISTROS e Campos (2)'!J1948),Blocos!A:L,12,0))</f>
        <v/>
      </c>
      <c r="Z1948" s="190" t="str">
        <f>IF(ISNUMBER(Q1949),VLOOKUP(J1948,Blocos!D:G,4,0),"")</f>
        <v/>
      </c>
      <c r="AA1948" s="190" t="str">
        <f>IF(ISNUMBER(Q1948),CONCATENATE("CREATE TABLE ""reg_",LOWER(J1948),""" (""ID"" bigint NOT NULL AUTO_INCREMENT,  ""HASHFILE"" varchar(255) DEFAULT NULL, ""ID_PAI"" bigint NOT NULL,"),IF(Q1948="Campo",CONCATENATE("""",L1948,""" ",VLOOKUP(R1948,Apoio!A:C,3,0)),""))&amp;IF(Z1948="","",CONCATENATE("PRIMARY KEY (""ID""), KEY ""FK_reg_",LOWER(Z1948),"_ID_PAI"" (""ID_PAI""), CONSTRAINT ""FK_reg_",LOWER(Z1948),"_ID_PAI"" FOREIGN KEY (""ID_PAI"") REFERENCES ""reg_",LOWER(Z1948),""" (""ID"")) ENGINE=InnoDB AUTO_INCREMENT=105774 DEFAULT CHARSET=utf8mb4 COLLATE=utf8mb4_0900_ai_ci;"))</f>
        <v>"VL_ICMS" decimal(15,6) DEFAULT NULL,</v>
      </c>
      <c r="AB1948" s="190" t="str">
        <f t="shared" si="217"/>
        <v>`reg_d600`.`VL_ICMS`,</v>
      </c>
    </row>
    <row r="1949" spans="1:28" ht="14.5" hidden="1" customHeight="1" x14ac:dyDescent="0.3">
      <c r="J1949" s="187" t="str">
        <f t="shared" si="215"/>
        <v>D600</v>
      </c>
      <c r="K1949" s="181">
        <v>17</v>
      </c>
      <c r="L1949" s="289" t="s">
        <v>586</v>
      </c>
      <c r="M1949" s="182" t="s">
        <v>846</v>
      </c>
      <c r="N1949" s="181" t="s">
        <v>32</v>
      </c>
      <c r="O1949" s="181" t="s">
        <v>28</v>
      </c>
      <c r="P1949" s="181">
        <v>2</v>
      </c>
      <c r="Q1949" s="192" t="str">
        <f t="shared" si="216"/>
        <v>Campo</v>
      </c>
      <c r="R1949" s="192" t="s">
        <v>3606</v>
      </c>
      <c r="S1949" s="191" t="str">
        <f t="shared" si="219"/>
        <v/>
      </c>
      <c r="T1949" s="192" t="str">
        <f t="shared" si="220"/>
        <v>&lt;campo posicao="17"&gt;
&lt;coluna&gt;VL_PIS&lt;/coluna&gt;
&lt;descricao&gt;Valor do PIS&lt;/descricao&gt;
&lt;tipo&gt;R&lt;/tipo&gt;
&lt;/campo&gt;</v>
      </c>
      <c r="U1949" s="192" t="str">
        <f t="shared" si="218"/>
        <v>&lt;campo posicao="17"&gt;
&lt;coluna&gt;VL_PIS&lt;/coluna&gt;
&lt;descricao&gt;Valor do PIS&lt;/descricao&gt;
&lt;tipo&gt;R&lt;/tipo&gt;
&lt;/campo&gt;</v>
      </c>
      <c r="V1949" s="192" t="str">
        <f t="shared" si="221"/>
        <v>{"Column18", "VL_PIS"},</v>
      </c>
      <c r="W1949" s="191" t="str">
        <f>IF(Q1949="Campo","@Campos(posicao = "&amp;K1949&amp;", tipo = '"&amp;R1949&amp;"')@Column(name = """&amp;L1949&amp;""")"&amp;IF(R1949="D","@Temporal(TemporalType.DATE)","")&amp;"private "&amp;VLOOKUP(TEXT(R1949,"@"),Apoio!A:B,2,0)&amp;" "&amp;SUBSTITUTE(LOWER(LEFT(L1949,1))&amp;RIGHT(PROPER(L1949),LEN(L1949)-1),"_","")&amp;";",IF(ISNUMBER(Q1949),IF(R1949="R","@Entity@Table(name = ""reg_"&amp;LOWER(J1949)&amp;""")@XmlRootElement","")&amp;VLOOKUP(J1949,Blocos!D:I,6,0)&amp;Apoio!$E$1&amp;Y1949,""))</f>
        <v>@Campos(posicao = 17, tipo = 'R')@Column(name = "VL_PIS")private BigDecimal vlPis;</v>
      </c>
      <c r="X1949" s="190" t="str">
        <f>IF(ISNUMBER(Q1949),COUNTIF(Blocos!G:G,J1949),"")</f>
        <v/>
      </c>
      <c r="Y1949" s="190" t="str">
        <f>IF(OR(X1949=0,X1949=""),"",VLOOKUP(SUMIFS(Blocos!A:A,Blocos!H:H,'EFD REGISTROS e Campos (2)'!X1949,Blocos!G:G,'EFD REGISTROS e Campos (2)'!J1949),Blocos!A:L,12,0))</f>
        <v/>
      </c>
      <c r="Z1949" s="190" t="str">
        <f>IF(ISNUMBER(Q1950),VLOOKUP(J1949,Blocos!D:G,4,0),"")</f>
        <v/>
      </c>
      <c r="AA1949" s="190" t="str">
        <f>IF(ISNUMBER(Q1949),CONCATENATE("CREATE TABLE ""reg_",LOWER(J1949),""" (""ID"" bigint NOT NULL AUTO_INCREMENT,  ""HASHFILE"" varchar(255) DEFAULT NULL, ""ID_PAI"" bigint NOT NULL,"),IF(Q1949="Campo",CONCATENATE("""",L1949,""" ",VLOOKUP(R1949,Apoio!A:C,3,0)),""))&amp;IF(Z1949="","",CONCATENATE("PRIMARY KEY (""ID""), KEY ""FK_reg_",LOWER(Z1949),"_ID_PAI"" (""ID_PAI""), CONSTRAINT ""FK_reg_",LOWER(Z1949),"_ID_PAI"" FOREIGN KEY (""ID_PAI"") REFERENCES ""reg_",LOWER(Z1949),""" (""ID"")) ENGINE=InnoDB AUTO_INCREMENT=105774 DEFAULT CHARSET=utf8mb4 COLLATE=utf8mb4_0900_ai_ci;"))</f>
        <v>"VL_PIS" decimal(15,6) DEFAULT NULL,</v>
      </c>
      <c r="AB1949" s="190" t="str">
        <f t="shared" si="217"/>
        <v>`reg_d600`.`VL_PIS`,</v>
      </c>
    </row>
    <row r="1950" spans="1:28" ht="14.5" hidden="1" customHeight="1" x14ac:dyDescent="0.3">
      <c r="J1950" s="187" t="str">
        <f t="shared" si="215"/>
        <v>D600</v>
      </c>
      <c r="K1950" s="181">
        <v>18</v>
      </c>
      <c r="L1950" s="289" t="s">
        <v>588</v>
      </c>
      <c r="M1950" s="182" t="s">
        <v>857</v>
      </c>
      <c r="N1950" s="181" t="s">
        <v>32</v>
      </c>
      <c r="O1950" s="181" t="s">
        <v>28</v>
      </c>
      <c r="P1950" s="181">
        <v>2</v>
      </c>
      <c r="Q1950" s="192" t="str">
        <f t="shared" si="216"/>
        <v>Campo</v>
      </c>
      <c r="R1950" s="192" t="s">
        <v>3606</v>
      </c>
      <c r="S1950" s="191" t="str">
        <f t="shared" si="219"/>
        <v/>
      </c>
      <c r="T1950" s="192" t="str">
        <f t="shared" si="220"/>
        <v>&lt;campo posicao="18"&gt;
&lt;coluna&gt;VL_COFINS&lt;/coluna&gt;
&lt;descricao&gt;Valor da COFINS&lt;/descricao&gt;
&lt;tipo&gt;R&lt;/tipo&gt;
&lt;/campo&gt;</v>
      </c>
      <c r="U1950" s="192" t="str">
        <f t="shared" si="218"/>
        <v>&lt;campo posicao="18"&gt;
&lt;coluna&gt;VL_COFINS&lt;/coluna&gt;
&lt;descricao&gt;Valor da COFINS&lt;/descricao&gt;
&lt;tipo&gt;R&lt;/tipo&gt;
&lt;/campo&gt;</v>
      </c>
      <c r="V1950" s="192" t="str">
        <f t="shared" si="221"/>
        <v>{"Column19", "VL_COFINS"},</v>
      </c>
      <c r="W1950" s="191" t="str">
        <f>IF(Q1950="Campo","@Campos(posicao = "&amp;K1950&amp;", tipo = '"&amp;R1950&amp;"')@Column(name = """&amp;L1950&amp;""")"&amp;IF(R1950="D","@Temporal(TemporalType.DATE)","")&amp;"private "&amp;VLOOKUP(TEXT(R1950,"@"),Apoio!A:B,2,0)&amp;" "&amp;SUBSTITUTE(LOWER(LEFT(L1950,1))&amp;RIGHT(PROPER(L1950),LEN(L1950)-1),"_","")&amp;";",IF(ISNUMBER(Q1950),IF(R1950="R","@Entity@Table(name = ""reg_"&amp;LOWER(J1950)&amp;""")@XmlRootElement","")&amp;VLOOKUP(J1950,Blocos!D:I,6,0)&amp;Apoio!$E$1&amp;Y1950,""))</f>
        <v>@Campos(posicao = 18, tipo = 'R')@Column(name = "VL_COFINS")private BigDecimal vlCofins;</v>
      </c>
      <c r="X1950" s="190" t="str">
        <f>IF(ISNUMBER(Q1950),COUNTIF(Blocos!G:G,J1950),"")</f>
        <v/>
      </c>
      <c r="Y1950" s="190" t="str">
        <f>IF(OR(X1950=0,X1950=""),"",VLOOKUP(SUMIFS(Blocos!A:A,Blocos!H:H,'EFD REGISTROS e Campos (2)'!X1950,Blocos!G:G,'EFD REGISTROS e Campos (2)'!J1950),Blocos!A:L,12,0))</f>
        <v/>
      </c>
      <c r="Z1950" s="190" t="str">
        <f>IF(ISNUMBER(Q1951),VLOOKUP(J1950,Blocos!D:G,4,0),"")</f>
        <v>D001</v>
      </c>
      <c r="AA1950" s="190" t="str">
        <f>IF(ISNUMBER(Q1950),CONCATENATE("CREATE TABLE ""reg_",LOWER(J1950),""" (""ID"" bigint NOT NULL AUTO_INCREMENT,  ""HASHFILE"" varchar(255) DEFAULT NULL, ""ID_PAI"" bigint NOT NULL,"),IF(Q1950="Campo",CONCATENATE("""",L1950,""" ",VLOOKUP(R1950,Apoio!A:C,3,0)),""))&amp;IF(Z1950="","",CONCATENATE("PRIMARY KEY (""ID""), KEY ""FK_reg_",LOWER(Z1950),"_ID_PAI"" (""ID_PAI""), CONSTRAINT ""FK_reg_",LOWER(Z1950),"_ID_PAI"" FOREIGN KEY (""ID_PAI"") REFERENCES ""reg_",LOWER(Z1950),""" (""ID"")) ENGINE=InnoDB AUTO_INCREMENT=105774 DEFAULT CHARSET=utf8mb4 COLLATE=utf8mb4_0900_ai_ci;"))</f>
        <v>"VL_COFINS" decimal(15,6) DEFAULT NULL,PRIMARY KEY ("ID"), KEY "FK_reg_d001_ID_PAI" ("ID_PAI"), CONSTRAINT "FK_reg_d001_ID_PAI" FOREIGN KEY ("ID_PAI") REFERENCES "reg_d001" ("ID")) ENGINE=InnoDB AUTO_INCREMENT=105774 DEFAULT CHARSET=utf8mb4 COLLATE=utf8mb4_0900_ai_ci;</v>
      </c>
      <c r="AB1950" s="190" t="str">
        <f t="shared" si="217"/>
        <v>`reg_d600`.`VL_COFINS`,FROM `efdicms`.`reg_d600`;"</v>
      </c>
    </row>
    <row r="1951" spans="1:28" ht="14.5" hidden="1" customHeight="1" collapsed="1" x14ac:dyDescent="0.3">
      <c r="A1951" s="180" t="s">
        <v>1471</v>
      </c>
      <c r="E1951" s="180" t="s">
        <v>2118</v>
      </c>
      <c r="I1951" s="180" t="s">
        <v>144</v>
      </c>
      <c r="J1951" s="187" t="str">
        <f t="shared" si="215"/>
        <v>D610</v>
      </c>
      <c r="K1951" s="195" t="s">
        <v>2119</v>
      </c>
      <c r="Q1951" s="192">
        <f t="shared" si="216"/>
        <v>3</v>
      </c>
      <c r="S1951" s="191" t="str">
        <f t="shared" si="219"/>
        <v>&lt;/registro&gt;
&lt;registro codigo="D610" perfil="B" nivel="3"&gt;</v>
      </c>
      <c r="T1951" s="192" t="str">
        <f t="shared" si="220"/>
        <v/>
      </c>
      <c r="U1951" s="192" t="str">
        <f t="shared" si="218"/>
        <v>&lt;/registro&gt;
&lt;registro codigo="D610" perfil="B" nivel="3"&gt;</v>
      </c>
      <c r="V1951" s="192" t="str">
        <f t="shared" si="221"/>
        <v/>
      </c>
      <c r="W1951" s="191" t="str">
        <f>IF(Q1951="Campo","@Campos(posicao = "&amp;K1951&amp;", tipo = '"&amp;R1951&amp;"')@Column(name = """&amp;L1951&amp;""")"&amp;IF(R1951="D","@Temporal(TemporalType.DATE)","")&amp;"private "&amp;VLOOKUP(TEXT(R1951,"@"),Apoio!A:B,2,0)&amp;" "&amp;SUBSTITUTE(LOWER(LEFT(L1951,1))&amp;RIGHT(PROPER(L1951),LEN(L1951)-1),"_","")&amp;";",IF(ISNUMBER(Q1951),IF(R1951="R","@Entity@Table(name = ""reg_"&amp;LOWER(J1951)&amp;""")@XmlRootElement","")&amp;VLOOKUP(J1951,Blocos!D:I,6,0)&amp;Apoio!$E$1&amp;Y1951,""))</f>
        <v>@Registros(nivel = 3) public class RegD610 implements Serializable { private static final long serialVersionUID = 1L; @Id @GeneratedValue(strategy = GenerationType.IDENTITY) @Basic(optional = false) @Column(name = "ID" ) private Long id;@ManyToOne(fetch = FetchType.LAZY) @JoinColumn(name = "ID_PAI", nullable = false) private RegD600 idPai; public RegD600 getIdPai() {return idPai;}public void setIdPai(Object idPai) {this.idPai = (RegD600) idPai;}public RegD610() { } public RegD610(Long id) { this.id = id; } public RegD610(Long id, RegD600 idPai, long linha, String hash) { this.id = id; this.idPai = idPai; this.linha = linha; this.hash = hash; }public Long getId() { return id; } public void setId(Long id) { this.id = id; }@Basic(optional = false)@Column(name = "LINHA")private long linha;@Basic(optional = false)@Column(name = "HASH")private String hash;</v>
      </c>
      <c r="X1951" s="190">
        <f>IF(ISNUMBER(Q1951),COUNTIF(Blocos!G:G,J1951),"")</f>
        <v>0</v>
      </c>
      <c r="Y1951" s="190" t="str">
        <f>IF(OR(X1951=0,X1951=""),"",VLOOKUP(SUMIFS(Blocos!A:A,Blocos!H:H,'EFD REGISTROS e Campos (2)'!X1951,Blocos!G:G,'EFD REGISTROS e Campos (2)'!J1951),Blocos!A:L,12,0))</f>
        <v/>
      </c>
      <c r="Z1951" s="190" t="str">
        <f>IF(ISNUMBER(Q1952),VLOOKUP(J1951,Blocos!D:G,4,0),"")</f>
        <v/>
      </c>
      <c r="AA1951" s="190" t="str">
        <f>IF(ISNUMBER(Q1951),CONCATENATE("CREATE TABLE ""reg_",LOWER(J1951),""" (""ID"" bigint NOT NULL AUTO_INCREMENT,  ""HASHFILE"" varchar(255) DEFAULT NULL, ""ID_PAI"" bigint NOT NULL,"),IF(Q1951="Campo",CONCATENATE("""",L1951,""" ",VLOOKUP(R1951,Apoio!A:C,3,0)),""))&amp;IF(Z1951="","",CONCATENATE("PRIMARY KEY (""ID""), KEY ""FK_reg_",LOWER(Z1951),"_ID_PAI"" (""ID_PAI""), CONSTRAINT ""FK_reg_",LOWER(Z1951),"_ID_PAI"" FOREIGN KEY (""ID_PAI"") REFERENCES ""reg_",LOWER(Z1951),""" (""ID"")) ENGINE=InnoDB AUTO_INCREMENT=105774 DEFAULT CHARSET=utf8mb4 COLLATE=utf8mb4_0900_ai_ci;"))</f>
        <v>CREATE TABLE "reg_d610" ("ID" bigint NOT NULL AUTO_INCREMENT,  "HASHFILE" varchar(255) DEFAULT NULL, "ID_PAI" bigint NOT NULL,</v>
      </c>
      <c r="AB1951" s="190" t="str">
        <f t="shared" si="217"/>
        <v/>
      </c>
    </row>
    <row r="1952" spans="1:28" ht="14.5" hidden="1" customHeight="1" x14ac:dyDescent="0.3">
      <c r="J1952" s="187" t="str">
        <f t="shared" si="215"/>
        <v>D610</v>
      </c>
      <c r="K1952" s="181">
        <v>1</v>
      </c>
      <c r="L1952" s="289" t="s">
        <v>25</v>
      </c>
      <c r="M1952" s="182" t="s">
        <v>2120</v>
      </c>
      <c r="N1952" s="181" t="s">
        <v>27</v>
      </c>
      <c r="O1952" s="181">
        <v>4</v>
      </c>
      <c r="P1952" s="181" t="s">
        <v>28</v>
      </c>
      <c r="Q1952" s="192" t="str">
        <f t="shared" si="216"/>
        <v>Campo</v>
      </c>
      <c r="R1952" s="192" t="s">
        <v>27</v>
      </c>
      <c r="S1952" s="191" t="str">
        <f t="shared" si="219"/>
        <v/>
      </c>
      <c r="T1952" s="192" t="str">
        <f t="shared" si="220"/>
        <v>&lt;campo posicao="1"&gt;
&lt;coluna&gt;REG&lt;/coluna&gt;
&lt;descricao&gt;Texto fixo contendo "D610"&lt;/descricao&gt;
&lt;tipo&gt;C&lt;/tipo&gt;
&lt;/campo&gt;</v>
      </c>
      <c r="U1952" s="192" t="str">
        <f t="shared" si="218"/>
        <v>&lt;campo posicao="1"&gt;
&lt;coluna&gt;REG&lt;/coluna&gt;
&lt;descricao&gt;Texto fixo contendo "D610"&lt;/descricao&gt;
&lt;tipo&gt;C&lt;/tipo&gt;
&lt;/campo&gt;</v>
      </c>
      <c r="V1952" s="192" t="str">
        <f t="shared" si="221"/>
        <v>{"Column2", "REG"},</v>
      </c>
      <c r="W1952" s="191" t="str">
        <f>IF(Q1952="Campo","@Campos(posicao = "&amp;K1952&amp;", tipo = '"&amp;R1952&amp;"')@Column(name = """&amp;L1952&amp;""")"&amp;IF(R1952="D","@Temporal(TemporalType.DATE)","")&amp;"private "&amp;VLOOKUP(TEXT(R1952,"@"),Apoio!A:B,2,0)&amp;" "&amp;SUBSTITUTE(LOWER(LEFT(L1952,1))&amp;RIGHT(PROPER(L1952),LEN(L1952)-1),"_","")&amp;";",IF(ISNUMBER(Q1952),IF(R1952="R","@Entity@Table(name = ""reg_"&amp;LOWER(J1952)&amp;""")@XmlRootElement","")&amp;VLOOKUP(J1952,Blocos!D:I,6,0)&amp;Apoio!$E$1&amp;Y1952,""))</f>
        <v>@Campos(posicao = 1, tipo = 'C')@Column(name = "REG")private String reg;</v>
      </c>
      <c r="X1952" s="190" t="str">
        <f>IF(ISNUMBER(Q1952),COUNTIF(Blocos!G:G,J1952),"")</f>
        <v/>
      </c>
      <c r="Y1952" s="190" t="str">
        <f>IF(OR(X1952=0,X1952=""),"",VLOOKUP(SUMIFS(Blocos!A:A,Blocos!H:H,'EFD REGISTROS e Campos (2)'!X1952,Blocos!G:G,'EFD REGISTROS e Campos (2)'!J1952),Blocos!A:L,12,0))</f>
        <v/>
      </c>
      <c r="Z1952" s="190" t="str">
        <f>IF(ISNUMBER(Q1953),VLOOKUP(J1952,Blocos!D:G,4,0),"")</f>
        <v/>
      </c>
      <c r="AA1952" s="190" t="str">
        <f>IF(ISNUMBER(Q1952),CONCATENATE("CREATE TABLE ""reg_",LOWER(J1952),""" (""ID"" bigint NOT NULL AUTO_INCREMENT,  ""HASHFILE"" varchar(255) DEFAULT NULL, ""ID_PAI"" bigint NOT NULL,"),IF(Q1952="Campo",CONCATENATE("""",L1952,""" ",VLOOKUP(R1952,Apoio!A:C,3,0)),""))&amp;IF(Z1952="","",CONCATENATE("PRIMARY KEY (""ID""), KEY ""FK_reg_",LOWER(Z1952),"_ID_PAI"" (""ID_PAI""), CONSTRAINT ""FK_reg_",LOWER(Z1952),"_ID_PAI"" FOREIGN KEY (""ID_PAI"") REFERENCES ""reg_",LOWER(Z1952),""" (""ID"")) ENGINE=InnoDB AUTO_INCREMENT=105774 DEFAULT CHARSET=utf8mb4 COLLATE=utf8mb4_0900_ai_ci;"))</f>
        <v>"REG" varchar(255) DEFAULT NULL,</v>
      </c>
      <c r="AB1952" s="190" t="str">
        <f t="shared" si="217"/>
        <v>USE `efdicms`;SELECT `reg_d610`.`REG`,</v>
      </c>
    </row>
    <row r="1953" spans="10:28" ht="14.5" hidden="1" customHeight="1" x14ac:dyDescent="0.3">
      <c r="J1953" s="187" t="str">
        <f t="shared" si="215"/>
        <v>D610</v>
      </c>
      <c r="K1953" s="181">
        <v>2</v>
      </c>
      <c r="L1953" s="289" t="s">
        <v>1680</v>
      </c>
      <c r="M1953" s="182" t="s">
        <v>2070</v>
      </c>
      <c r="N1953" s="181" t="s">
        <v>27</v>
      </c>
      <c r="O1953" s="181" t="s">
        <v>235</v>
      </c>
      <c r="P1953" s="181" t="s">
        <v>28</v>
      </c>
      <c r="Q1953" s="192" t="str">
        <f t="shared" si="216"/>
        <v>Campo</v>
      </c>
      <c r="R1953" s="192" t="s">
        <v>27</v>
      </c>
      <c r="S1953" s="191" t="str">
        <f t="shared" si="219"/>
        <v/>
      </c>
      <c r="T1953" s="192" t="str">
        <f t="shared" si="220"/>
        <v>&lt;campo posicao="2"&gt;
&lt;coluna&gt;COD_CLASS&lt;/coluna&gt;
&lt;descricao&gt;Código de classificação do item do serviço de comunicação ou de telecomunicação, conforme a Tabela 4.4.1&lt;/descricao&gt;
&lt;tipo&gt;C&lt;/tipo&gt;
&lt;/campo&gt;</v>
      </c>
      <c r="U1953" s="192" t="str">
        <f t="shared" si="218"/>
        <v>&lt;campo posicao="2"&gt;
&lt;coluna&gt;COD_CLASS&lt;/coluna&gt;
&lt;descricao&gt;Código de classificação do item do serviço de comunicação ou de telecomunicação, conforme a Tabela 4.4.1&lt;/descricao&gt;
&lt;tipo&gt;C&lt;/tipo&gt;
&lt;/campo&gt;</v>
      </c>
      <c r="V1953" s="192" t="str">
        <f t="shared" si="221"/>
        <v>{"Column3", "COD_CLASS"},</v>
      </c>
      <c r="W1953" s="191" t="str">
        <f>IF(Q1953="Campo","@Campos(posicao = "&amp;K1953&amp;", tipo = '"&amp;R1953&amp;"')@Column(name = """&amp;L1953&amp;""")"&amp;IF(R1953="D","@Temporal(TemporalType.DATE)","")&amp;"private "&amp;VLOOKUP(TEXT(R1953,"@"),Apoio!A:B,2,0)&amp;" "&amp;SUBSTITUTE(LOWER(LEFT(L1953,1))&amp;RIGHT(PROPER(L1953),LEN(L1953)-1),"_","")&amp;";",IF(ISNUMBER(Q1953),IF(R1953="R","@Entity@Table(name = ""reg_"&amp;LOWER(J1953)&amp;""")@XmlRootElement","")&amp;VLOOKUP(J1953,Blocos!D:I,6,0)&amp;Apoio!$E$1&amp;Y1953,""))</f>
        <v>@Campos(posicao = 2, tipo = 'C')@Column(name = "COD_CLASS")private String codClass;</v>
      </c>
      <c r="X1953" s="190" t="str">
        <f>IF(ISNUMBER(Q1953),COUNTIF(Blocos!G:G,J1953),"")</f>
        <v/>
      </c>
      <c r="Y1953" s="190" t="str">
        <f>IF(OR(X1953=0,X1953=""),"",VLOOKUP(SUMIFS(Blocos!A:A,Blocos!H:H,'EFD REGISTROS e Campos (2)'!X1953,Blocos!G:G,'EFD REGISTROS e Campos (2)'!J1953),Blocos!A:L,12,0))</f>
        <v/>
      </c>
      <c r="Z1953" s="190" t="str">
        <f>IF(ISNUMBER(Q1954),VLOOKUP(J1953,Blocos!D:G,4,0),"")</f>
        <v/>
      </c>
      <c r="AA1953" s="190" t="str">
        <f>IF(ISNUMBER(Q1953),CONCATENATE("CREATE TABLE ""reg_",LOWER(J1953),""" (""ID"" bigint NOT NULL AUTO_INCREMENT,  ""HASHFILE"" varchar(255) DEFAULT NULL, ""ID_PAI"" bigint NOT NULL,"),IF(Q1953="Campo",CONCATENATE("""",L1953,""" ",VLOOKUP(R1953,Apoio!A:C,3,0)),""))&amp;IF(Z1953="","",CONCATENATE("PRIMARY KEY (""ID""), KEY ""FK_reg_",LOWER(Z1953),"_ID_PAI"" (""ID_PAI""), CONSTRAINT ""FK_reg_",LOWER(Z1953),"_ID_PAI"" FOREIGN KEY (""ID_PAI"") REFERENCES ""reg_",LOWER(Z1953),""" (""ID"")) ENGINE=InnoDB AUTO_INCREMENT=105774 DEFAULT CHARSET=utf8mb4 COLLATE=utf8mb4_0900_ai_ci;"))</f>
        <v>"COD_CLASS" varchar(255) DEFAULT NULL,</v>
      </c>
      <c r="AB1953" s="190" t="str">
        <f t="shared" si="217"/>
        <v>`reg_d610`.`COD_CLASS`,</v>
      </c>
    </row>
    <row r="1954" spans="10:28" ht="14.5" hidden="1" customHeight="1" x14ac:dyDescent="0.3">
      <c r="J1954" s="187" t="str">
        <f t="shared" si="215"/>
        <v>D610</v>
      </c>
      <c r="K1954" s="181">
        <v>3</v>
      </c>
      <c r="L1954" s="289" t="s">
        <v>163</v>
      </c>
      <c r="M1954" s="182" t="s">
        <v>801</v>
      </c>
      <c r="N1954" s="181" t="s">
        <v>27</v>
      </c>
      <c r="O1954" s="181">
        <v>60</v>
      </c>
      <c r="P1954" s="181" t="s">
        <v>28</v>
      </c>
      <c r="Q1954" s="192" t="str">
        <f t="shared" si="216"/>
        <v>Campo</v>
      </c>
      <c r="R1954" s="192" t="s">
        <v>27</v>
      </c>
      <c r="S1954" s="191" t="str">
        <f t="shared" si="219"/>
        <v/>
      </c>
      <c r="T1954" s="192" t="str">
        <f t="shared" si="220"/>
        <v>&lt;campo posicao="3"&gt;
&lt;coluna&gt;COD_ITEM&lt;/coluna&gt;
&lt;descricao&gt;Código do item (campo 02 do Registro 0200)&lt;/descricao&gt;
&lt;tipo&gt;C&lt;/tipo&gt;
&lt;/campo&gt;</v>
      </c>
      <c r="U1954" s="192" t="str">
        <f t="shared" si="218"/>
        <v>&lt;campo posicao="3"&gt;
&lt;coluna&gt;COD_ITEM&lt;/coluna&gt;
&lt;descricao&gt;Código do item (campo 02 do Registro 0200)&lt;/descricao&gt;
&lt;tipo&gt;C&lt;/tipo&gt;
&lt;/campo&gt;</v>
      </c>
      <c r="V1954" s="192" t="str">
        <f t="shared" si="221"/>
        <v>{"Column4", "COD_ITEM"},</v>
      </c>
      <c r="W1954" s="191" t="str">
        <f>IF(Q1954="Campo","@Campos(posicao = "&amp;K1954&amp;", tipo = '"&amp;R1954&amp;"')@Column(name = """&amp;L1954&amp;""")"&amp;IF(R1954="D","@Temporal(TemporalType.DATE)","")&amp;"private "&amp;VLOOKUP(TEXT(R1954,"@"),Apoio!A:B,2,0)&amp;" "&amp;SUBSTITUTE(LOWER(LEFT(L1954,1))&amp;RIGHT(PROPER(L1954),LEN(L1954)-1),"_","")&amp;";",IF(ISNUMBER(Q1954),IF(R1954="R","@Entity@Table(name = ""reg_"&amp;LOWER(J1954)&amp;""")@XmlRootElement","")&amp;VLOOKUP(J1954,Blocos!D:I,6,0)&amp;Apoio!$E$1&amp;Y1954,""))</f>
        <v>@Campos(posicao = 3, tipo = 'C')@Column(name = "COD_ITEM")private String codItem;</v>
      </c>
      <c r="X1954" s="190" t="str">
        <f>IF(ISNUMBER(Q1954),COUNTIF(Blocos!G:G,J1954),"")</f>
        <v/>
      </c>
      <c r="Y1954" s="190" t="str">
        <f>IF(OR(X1954=0,X1954=""),"",VLOOKUP(SUMIFS(Blocos!A:A,Blocos!H:H,'EFD REGISTROS e Campos (2)'!X1954,Blocos!G:G,'EFD REGISTROS e Campos (2)'!J1954),Blocos!A:L,12,0))</f>
        <v/>
      </c>
      <c r="Z1954" s="190" t="str">
        <f>IF(ISNUMBER(Q1955),VLOOKUP(J1954,Blocos!D:G,4,0),"")</f>
        <v/>
      </c>
      <c r="AA1954" s="190" t="str">
        <f>IF(ISNUMBER(Q1954),CONCATENATE("CREATE TABLE ""reg_",LOWER(J1954),""" (""ID"" bigint NOT NULL AUTO_INCREMENT,  ""HASHFILE"" varchar(255) DEFAULT NULL, ""ID_PAI"" bigint NOT NULL,"),IF(Q1954="Campo",CONCATENATE("""",L1954,""" ",VLOOKUP(R1954,Apoio!A:C,3,0)),""))&amp;IF(Z1954="","",CONCATENATE("PRIMARY KEY (""ID""), KEY ""FK_reg_",LOWER(Z1954),"_ID_PAI"" (""ID_PAI""), CONSTRAINT ""FK_reg_",LOWER(Z1954),"_ID_PAI"" FOREIGN KEY (""ID_PAI"") REFERENCES ""reg_",LOWER(Z1954),""" (""ID"")) ENGINE=InnoDB AUTO_INCREMENT=105774 DEFAULT CHARSET=utf8mb4 COLLATE=utf8mb4_0900_ai_ci;"))</f>
        <v>"COD_ITEM" varchar(255) DEFAULT NULL,</v>
      </c>
      <c r="AB1954" s="190" t="str">
        <f t="shared" si="217"/>
        <v>`reg_d610`.`COD_ITEM`,</v>
      </c>
    </row>
    <row r="1955" spans="10:28" ht="14.5" hidden="1" customHeight="1" x14ac:dyDescent="0.3">
      <c r="J1955" s="187" t="str">
        <f t="shared" si="215"/>
        <v>D610</v>
      </c>
      <c r="K1955" s="181">
        <v>4</v>
      </c>
      <c r="L1955" s="289" t="s">
        <v>804</v>
      </c>
      <c r="M1955" s="182" t="s">
        <v>1475</v>
      </c>
      <c r="N1955" s="181" t="s">
        <v>32</v>
      </c>
      <c r="O1955" s="181" t="s">
        <v>28</v>
      </c>
      <c r="P1955" s="181">
        <v>3</v>
      </c>
      <c r="Q1955" s="192" t="str">
        <f t="shared" si="216"/>
        <v>Campo</v>
      </c>
      <c r="R1955" s="192" t="s">
        <v>3606</v>
      </c>
      <c r="S1955" s="191" t="str">
        <f t="shared" si="219"/>
        <v/>
      </c>
      <c r="T1955" s="192" t="str">
        <f t="shared" si="220"/>
        <v>&lt;campo posicao="4"&gt;
&lt;coluna&gt;QTD&lt;/coluna&gt;
&lt;descricao&gt;Quantidade acumulada do item&lt;/descricao&gt;
&lt;tipo&gt;R&lt;/tipo&gt;
&lt;/campo&gt;</v>
      </c>
      <c r="U1955" s="192" t="str">
        <f t="shared" si="218"/>
        <v>&lt;campo posicao="4"&gt;
&lt;coluna&gt;QTD&lt;/coluna&gt;
&lt;descricao&gt;Quantidade acumulada do item&lt;/descricao&gt;
&lt;tipo&gt;R&lt;/tipo&gt;
&lt;/campo&gt;</v>
      </c>
      <c r="V1955" s="192" t="str">
        <f t="shared" si="221"/>
        <v>{"Column5", "QTD"},</v>
      </c>
      <c r="W1955" s="191" t="str">
        <f>IF(Q1955="Campo","@Campos(posicao = "&amp;K1955&amp;", tipo = '"&amp;R1955&amp;"')@Column(name = """&amp;L1955&amp;""")"&amp;IF(R1955="D","@Temporal(TemporalType.DATE)","")&amp;"private "&amp;VLOOKUP(TEXT(R1955,"@"),Apoio!A:B,2,0)&amp;" "&amp;SUBSTITUTE(LOWER(LEFT(L1955,1))&amp;RIGHT(PROPER(L1955),LEN(L1955)-1),"_","")&amp;";",IF(ISNUMBER(Q1955),IF(R1955="R","@Entity@Table(name = ""reg_"&amp;LOWER(J1955)&amp;""")@XmlRootElement","")&amp;VLOOKUP(J1955,Blocos!D:I,6,0)&amp;Apoio!$E$1&amp;Y1955,""))</f>
        <v>@Campos(posicao = 4, tipo = 'R')@Column(name = "QTD")private BigDecimal qtd;</v>
      </c>
      <c r="X1955" s="190" t="str">
        <f>IF(ISNUMBER(Q1955),COUNTIF(Blocos!G:G,J1955),"")</f>
        <v/>
      </c>
      <c r="Y1955" s="190" t="str">
        <f>IF(OR(X1955=0,X1955=""),"",VLOOKUP(SUMIFS(Blocos!A:A,Blocos!H:H,'EFD REGISTROS e Campos (2)'!X1955,Blocos!G:G,'EFD REGISTROS e Campos (2)'!J1955),Blocos!A:L,12,0))</f>
        <v/>
      </c>
      <c r="Z1955" s="190" t="str">
        <f>IF(ISNUMBER(Q1956),VLOOKUP(J1955,Blocos!D:G,4,0),"")</f>
        <v/>
      </c>
      <c r="AA1955" s="190" t="str">
        <f>IF(ISNUMBER(Q1955),CONCATENATE("CREATE TABLE ""reg_",LOWER(J1955),""" (""ID"" bigint NOT NULL AUTO_INCREMENT,  ""HASHFILE"" varchar(255) DEFAULT NULL, ""ID_PAI"" bigint NOT NULL,"),IF(Q1955="Campo",CONCATENATE("""",L1955,""" ",VLOOKUP(R1955,Apoio!A:C,3,0)),""))&amp;IF(Z1955="","",CONCATENATE("PRIMARY KEY (""ID""), KEY ""FK_reg_",LOWER(Z1955),"_ID_PAI"" (""ID_PAI""), CONSTRAINT ""FK_reg_",LOWER(Z1955),"_ID_PAI"" FOREIGN KEY (""ID_PAI"") REFERENCES ""reg_",LOWER(Z1955),""" (""ID"")) ENGINE=InnoDB AUTO_INCREMENT=105774 DEFAULT CHARSET=utf8mb4 COLLATE=utf8mb4_0900_ai_ci;"))</f>
        <v>"QTD" decimal(15,6) DEFAULT NULL,</v>
      </c>
      <c r="AB1955" s="190" t="str">
        <f t="shared" si="217"/>
        <v>`reg_d610`.`QTD`,</v>
      </c>
    </row>
    <row r="1956" spans="10:28" ht="14.5" hidden="1" customHeight="1" x14ac:dyDescent="0.3">
      <c r="J1956" s="187" t="str">
        <f t="shared" si="215"/>
        <v>D610</v>
      </c>
      <c r="K1956" s="181">
        <v>5</v>
      </c>
      <c r="L1956" s="289" t="s">
        <v>156</v>
      </c>
      <c r="M1956" s="182" t="s">
        <v>2121</v>
      </c>
      <c r="N1956" s="181" t="s">
        <v>27</v>
      </c>
      <c r="O1956" s="181">
        <v>6</v>
      </c>
      <c r="P1956" s="181" t="s">
        <v>28</v>
      </c>
      <c r="Q1956" s="192" t="str">
        <f t="shared" si="216"/>
        <v>Campo</v>
      </c>
      <c r="R1956" s="192" t="s">
        <v>27</v>
      </c>
      <c r="S1956" s="191" t="str">
        <f t="shared" si="219"/>
        <v/>
      </c>
      <c r="T1956" s="192" t="str">
        <f t="shared" si="220"/>
        <v>&lt;campo posicao="5"&gt;
&lt;coluna&gt;UNID&lt;/coluna&gt;
&lt;descricao&gt;Unidade do item  (Campo 02 do registro 0190) &lt;/descricao&gt;
&lt;tipo&gt;C&lt;/tipo&gt;
&lt;/campo&gt;</v>
      </c>
      <c r="U1956" s="192" t="str">
        <f t="shared" si="218"/>
        <v>&lt;campo posicao="5"&gt;
&lt;coluna&gt;UNID&lt;/coluna&gt;
&lt;descricao&gt;Unidade do item  (Campo 02 do registro 0190) &lt;/descricao&gt;
&lt;tipo&gt;C&lt;/tipo&gt;
&lt;/campo&gt;</v>
      </c>
      <c r="V1956" s="192" t="str">
        <f t="shared" si="221"/>
        <v>{"Column6", "UNID"},</v>
      </c>
      <c r="W1956" s="191" t="str">
        <f>IF(Q1956="Campo","@Campos(posicao = "&amp;K1956&amp;", tipo = '"&amp;R1956&amp;"')@Column(name = """&amp;L1956&amp;""")"&amp;IF(R1956="D","@Temporal(TemporalType.DATE)","")&amp;"private "&amp;VLOOKUP(TEXT(R1956,"@"),Apoio!A:B,2,0)&amp;" "&amp;SUBSTITUTE(LOWER(LEFT(L1956,1))&amp;RIGHT(PROPER(L1956),LEN(L1956)-1),"_","")&amp;";",IF(ISNUMBER(Q1956),IF(R1956="R","@Entity@Table(name = ""reg_"&amp;LOWER(J1956)&amp;""")@XmlRootElement","")&amp;VLOOKUP(J1956,Blocos!D:I,6,0)&amp;Apoio!$E$1&amp;Y1956,""))</f>
        <v>@Campos(posicao = 5, tipo = 'C')@Column(name = "UNID")private String unid;</v>
      </c>
      <c r="X1956" s="190" t="str">
        <f>IF(ISNUMBER(Q1956),COUNTIF(Blocos!G:G,J1956),"")</f>
        <v/>
      </c>
      <c r="Y1956" s="190" t="str">
        <f>IF(OR(X1956=0,X1956=""),"",VLOOKUP(SUMIFS(Blocos!A:A,Blocos!H:H,'EFD REGISTROS e Campos (2)'!X1956,Blocos!G:G,'EFD REGISTROS e Campos (2)'!J1956),Blocos!A:L,12,0))</f>
        <v/>
      </c>
      <c r="Z1956" s="190" t="str">
        <f>IF(ISNUMBER(Q1957),VLOOKUP(J1956,Blocos!D:G,4,0),"")</f>
        <v/>
      </c>
      <c r="AA1956" s="190" t="str">
        <f>IF(ISNUMBER(Q1956),CONCATENATE("CREATE TABLE ""reg_",LOWER(J1956),""" (""ID"" bigint NOT NULL AUTO_INCREMENT,  ""HASHFILE"" varchar(255) DEFAULT NULL, ""ID_PAI"" bigint NOT NULL,"),IF(Q1956="Campo",CONCATENATE("""",L1956,""" ",VLOOKUP(R1956,Apoio!A:C,3,0)),""))&amp;IF(Z1956="","",CONCATENATE("PRIMARY KEY (""ID""), KEY ""FK_reg_",LOWER(Z1956),"_ID_PAI"" (""ID_PAI""), CONSTRAINT ""FK_reg_",LOWER(Z1956),"_ID_PAI"" FOREIGN KEY (""ID_PAI"") REFERENCES ""reg_",LOWER(Z1956),""" (""ID"")) ENGINE=InnoDB AUTO_INCREMENT=105774 DEFAULT CHARSET=utf8mb4 COLLATE=utf8mb4_0900_ai_ci;"))</f>
        <v>"UNID" varchar(255) DEFAULT NULL,</v>
      </c>
      <c r="AB1956" s="190" t="str">
        <f t="shared" si="217"/>
        <v>`reg_d610`.`UNID`,</v>
      </c>
    </row>
    <row r="1957" spans="10:28" ht="14.5" hidden="1" customHeight="1" x14ac:dyDescent="0.3">
      <c r="J1957" s="187" t="str">
        <f t="shared" si="215"/>
        <v>D610</v>
      </c>
      <c r="K1957" s="181">
        <v>6</v>
      </c>
      <c r="L1957" s="289" t="s">
        <v>807</v>
      </c>
      <c r="M1957" s="182" t="s">
        <v>1476</v>
      </c>
      <c r="N1957" s="181" t="s">
        <v>32</v>
      </c>
      <c r="O1957" s="181" t="s">
        <v>28</v>
      </c>
      <c r="P1957" s="181">
        <v>2</v>
      </c>
      <c r="Q1957" s="192" t="str">
        <f t="shared" si="216"/>
        <v>Campo</v>
      </c>
      <c r="R1957" s="192" t="s">
        <v>3606</v>
      </c>
      <c r="S1957" s="191" t="str">
        <f t="shared" si="219"/>
        <v/>
      </c>
      <c r="T1957" s="192" t="str">
        <f t="shared" si="220"/>
        <v>&lt;campo posicao="6"&gt;
&lt;coluna&gt;VL_ITEM&lt;/coluna&gt;
&lt;descricao&gt;Valor acumulado do item&lt;/descricao&gt;
&lt;tipo&gt;R&lt;/tipo&gt;
&lt;/campo&gt;</v>
      </c>
      <c r="U1957" s="192" t="str">
        <f t="shared" si="218"/>
        <v>&lt;campo posicao="6"&gt;
&lt;coluna&gt;VL_ITEM&lt;/coluna&gt;
&lt;descricao&gt;Valor acumulado do item&lt;/descricao&gt;
&lt;tipo&gt;R&lt;/tipo&gt;
&lt;/campo&gt;</v>
      </c>
      <c r="V1957" s="192" t="str">
        <f t="shared" si="221"/>
        <v>{"Column7", "VL_ITEM"},</v>
      </c>
      <c r="W1957" s="191" t="str">
        <f>IF(Q1957="Campo","@Campos(posicao = "&amp;K1957&amp;", tipo = '"&amp;R1957&amp;"')@Column(name = """&amp;L1957&amp;""")"&amp;IF(R1957="D","@Temporal(TemporalType.DATE)","")&amp;"private "&amp;VLOOKUP(TEXT(R1957,"@"),Apoio!A:B,2,0)&amp;" "&amp;SUBSTITUTE(LOWER(LEFT(L1957,1))&amp;RIGHT(PROPER(L1957),LEN(L1957)-1),"_","")&amp;";",IF(ISNUMBER(Q1957),IF(R1957="R","@Entity@Table(name = ""reg_"&amp;LOWER(J1957)&amp;""")@XmlRootElement","")&amp;VLOOKUP(J1957,Blocos!D:I,6,0)&amp;Apoio!$E$1&amp;Y1957,""))</f>
        <v>@Campos(posicao = 6, tipo = 'R')@Column(name = "VL_ITEM")private BigDecimal vlItem;</v>
      </c>
      <c r="X1957" s="190" t="str">
        <f>IF(ISNUMBER(Q1957),COUNTIF(Blocos!G:G,J1957),"")</f>
        <v/>
      </c>
      <c r="Y1957" s="190" t="str">
        <f>IF(OR(X1957=0,X1957=""),"",VLOOKUP(SUMIFS(Blocos!A:A,Blocos!H:H,'EFD REGISTROS e Campos (2)'!X1957,Blocos!G:G,'EFD REGISTROS e Campos (2)'!J1957),Blocos!A:L,12,0))</f>
        <v/>
      </c>
      <c r="Z1957" s="190" t="str">
        <f>IF(ISNUMBER(Q1958),VLOOKUP(J1957,Blocos!D:G,4,0),"")</f>
        <v/>
      </c>
      <c r="AA1957" s="190" t="str">
        <f>IF(ISNUMBER(Q1957),CONCATENATE("CREATE TABLE ""reg_",LOWER(J1957),""" (""ID"" bigint NOT NULL AUTO_INCREMENT,  ""HASHFILE"" varchar(255) DEFAULT NULL, ""ID_PAI"" bigint NOT NULL,"),IF(Q1957="Campo",CONCATENATE("""",L1957,""" ",VLOOKUP(R1957,Apoio!A:C,3,0)),""))&amp;IF(Z1957="","",CONCATENATE("PRIMARY KEY (""ID""), KEY ""FK_reg_",LOWER(Z1957),"_ID_PAI"" (""ID_PAI""), CONSTRAINT ""FK_reg_",LOWER(Z1957),"_ID_PAI"" FOREIGN KEY (""ID_PAI"") REFERENCES ""reg_",LOWER(Z1957),""" (""ID"")) ENGINE=InnoDB AUTO_INCREMENT=105774 DEFAULT CHARSET=utf8mb4 COLLATE=utf8mb4_0900_ai_ci;"))</f>
        <v>"VL_ITEM" decimal(15,6) DEFAULT NULL,</v>
      </c>
      <c r="AB1957" s="190" t="str">
        <f t="shared" si="217"/>
        <v>`reg_d610`.`VL_ITEM`,</v>
      </c>
    </row>
    <row r="1958" spans="10:28" ht="14.5" hidden="1" customHeight="1" x14ac:dyDescent="0.3">
      <c r="J1958" s="187" t="str">
        <f t="shared" si="215"/>
        <v>D610</v>
      </c>
      <c r="K1958" s="181">
        <v>7</v>
      </c>
      <c r="L1958" s="289" t="s">
        <v>546</v>
      </c>
      <c r="M1958" s="182" t="s">
        <v>1591</v>
      </c>
      <c r="N1958" s="181" t="s">
        <v>32</v>
      </c>
      <c r="O1958" s="181" t="s">
        <v>28</v>
      </c>
      <c r="P1958" s="181">
        <v>2</v>
      </c>
      <c r="Q1958" s="192" t="str">
        <f t="shared" si="216"/>
        <v>Campo</v>
      </c>
      <c r="R1958" s="192" t="s">
        <v>3606</v>
      </c>
      <c r="S1958" s="191" t="str">
        <f t="shared" si="219"/>
        <v/>
      </c>
      <c r="T1958" s="192" t="str">
        <f t="shared" si="220"/>
        <v>&lt;campo posicao="7"&gt;
&lt;coluna&gt;VL_DESC&lt;/coluna&gt;
&lt;descricao&gt;Valor acumulado dos descontos&lt;/descricao&gt;
&lt;tipo&gt;R&lt;/tipo&gt;
&lt;/campo&gt;</v>
      </c>
      <c r="U1958" s="192" t="str">
        <f t="shared" si="218"/>
        <v>&lt;campo posicao="7"&gt;
&lt;coluna&gt;VL_DESC&lt;/coluna&gt;
&lt;descricao&gt;Valor acumulado dos descontos&lt;/descricao&gt;
&lt;tipo&gt;R&lt;/tipo&gt;
&lt;/campo&gt;</v>
      </c>
      <c r="V1958" s="192" t="str">
        <f t="shared" si="221"/>
        <v>{"Column8", "VL_DESC"},</v>
      </c>
      <c r="W1958" s="191" t="str">
        <f>IF(Q1958="Campo","@Campos(posicao = "&amp;K1958&amp;", tipo = '"&amp;R1958&amp;"')@Column(name = """&amp;L1958&amp;""")"&amp;IF(R1958="D","@Temporal(TemporalType.DATE)","")&amp;"private "&amp;VLOOKUP(TEXT(R1958,"@"),Apoio!A:B,2,0)&amp;" "&amp;SUBSTITUTE(LOWER(LEFT(L1958,1))&amp;RIGHT(PROPER(L1958),LEN(L1958)-1),"_","")&amp;";",IF(ISNUMBER(Q1958),IF(R1958="R","@Entity@Table(name = ""reg_"&amp;LOWER(J1958)&amp;""")@XmlRootElement","")&amp;VLOOKUP(J1958,Blocos!D:I,6,0)&amp;Apoio!$E$1&amp;Y1958,""))</f>
        <v>@Campos(posicao = 7, tipo = 'R')@Column(name = "VL_DESC")private BigDecimal vlDesc;</v>
      </c>
      <c r="X1958" s="190" t="str">
        <f>IF(ISNUMBER(Q1958),COUNTIF(Blocos!G:G,J1958),"")</f>
        <v/>
      </c>
      <c r="Y1958" s="190" t="str">
        <f>IF(OR(X1958=0,X1958=""),"",VLOOKUP(SUMIFS(Blocos!A:A,Blocos!H:H,'EFD REGISTROS e Campos (2)'!X1958,Blocos!G:G,'EFD REGISTROS e Campos (2)'!J1958),Blocos!A:L,12,0))</f>
        <v/>
      </c>
      <c r="Z1958" s="190" t="str">
        <f>IF(ISNUMBER(Q1959),VLOOKUP(J1958,Blocos!D:G,4,0),"")</f>
        <v/>
      </c>
      <c r="AA1958" s="190" t="str">
        <f>IF(ISNUMBER(Q1958),CONCATENATE("CREATE TABLE ""reg_",LOWER(J1958),""" (""ID"" bigint NOT NULL AUTO_INCREMENT,  ""HASHFILE"" varchar(255) DEFAULT NULL, ""ID_PAI"" bigint NOT NULL,"),IF(Q1958="Campo",CONCATENATE("""",L1958,""" ",VLOOKUP(R1958,Apoio!A:C,3,0)),""))&amp;IF(Z1958="","",CONCATENATE("PRIMARY KEY (""ID""), KEY ""FK_reg_",LOWER(Z1958),"_ID_PAI"" (""ID_PAI""), CONSTRAINT ""FK_reg_",LOWER(Z1958),"_ID_PAI"" FOREIGN KEY (""ID_PAI"") REFERENCES ""reg_",LOWER(Z1958),""" (""ID"")) ENGINE=InnoDB AUTO_INCREMENT=105774 DEFAULT CHARSET=utf8mb4 COLLATE=utf8mb4_0900_ai_ci;"))</f>
        <v>"VL_DESC" decimal(15,6) DEFAULT NULL,</v>
      </c>
      <c r="AB1958" s="190" t="str">
        <f t="shared" si="217"/>
        <v>`reg_d610`.`VL_DESC`,</v>
      </c>
    </row>
    <row r="1959" spans="10:28" ht="14.5" hidden="1" customHeight="1" x14ac:dyDescent="0.3">
      <c r="J1959" s="187" t="str">
        <f t="shared" si="215"/>
        <v>D610</v>
      </c>
      <c r="K1959" s="181">
        <v>8</v>
      </c>
      <c r="L1959" s="289" t="s">
        <v>813</v>
      </c>
      <c r="M1959" s="182" t="s">
        <v>1133</v>
      </c>
      <c r="N1959" s="181" t="s">
        <v>27</v>
      </c>
      <c r="O1959" s="181" t="s">
        <v>33</v>
      </c>
      <c r="P1959" s="181" t="s">
        <v>28</v>
      </c>
      <c r="Q1959" s="192" t="str">
        <f t="shared" si="216"/>
        <v>Campo</v>
      </c>
      <c r="R1959" s="192" t="s">
        <v>27</v>
      </c>
      <c r="S1959" s="191" t="str">
        <f t="shared" si="219"/>
        <v/>
      </c>
      <c r="T1959" s="192" t="str">
        <f t="shared" si="220"/>
        <v>&lt;campo posicao="8"&gt;
&lt;coluna&gt;CST_ICMS&lt;/coluna&gt;
&lt;descricao&gt;Código da Situação Tributária, conforme a Tabela indicada no item 4.3.1&lt;/descricao&gt;
&lt;tipo&gt;C&lt;/tipo&gt;
&lt;/campo&gt;</v>
      </c>
      <c r="U1959" s="192" t="str">
        <f t="shared" si="218"/>
        <v>&lt;campo posicao="8"&gt;
&lt;coluna&gt;CST_ICMS&lt;/coluna&gt;
&lt;descricao&gt;Código da Situação Tributária, conforme a Tabela indicada no item 4.3.1&lt;/descricao&gt;
&lt;tipo&gt;C&lt;/tipo&gt;
&lt;/campo&gt;</v>
      </c>
      <c r="V1959" s="192" t="str">
        <f t="shared" si="221"/>
        <v>{"Column9", "CST_ICMS"},</v>
      </c>
      <c r="W1959" s="191" t="str">
        <f>IF(Q1959="Campo","@Campos(posicao = "&amp;K1959&amp;", tipo = '"&amp;R1959&amp;"')@Column(name = """&amp;L1959&amp;""")"&amp;IF(R1959="D","@Temporal(TemporalType.DATE)","")&amp;"private "&amp;VLOOKUP(TEXT(R1959,"@"),Apoio!A:B,2,0)&amp;" "&amp;SUBSTITUTE(LOWER(LEFT(L1959,1))&amp;RIGHT(PROPER(L1959),LEN(L1959)-1),"_","")&amp;";",IF(ISNUMBER(Q1959),IF(R1959="R","@Entity@Table(name = ""reg_"&amp;LOWER(J1959)&amp;""")@XmlRootElement","")&amp;VLOOKUP(J1959,Blocos!D:I,6,0)&amp;Apoio!$E$1&amp;Y1959,""))</f>
        <v>@Campos(posicao = 8, tipo = 'C')@Column(name = "CST_ICMS")private String cstIcms;</v>
      </c>
      <c r="X1959" s="190" t="str">
        <f>IF(ISNUMBER(Q1959),COUNTIF(Blocos!G:G,J1959),"")</f>
        <v/>
      </c>
      <c r="Y1959" s="190" t="str">
        <f>IF(OR(X1959=0,X1959=""),"",VLOOKUP(SUMIFS(Blocos!A:A,Blocos!H:H,'EFD REGISTROS e Campos (2)'!X1959,Blocos!G:G,'EFD REGISTROS e Campos (2)'!J1959),Blocos!A:L,12,0))</f>
        <v/>
      </c>
      <c r="Z1959" s="190" t="str">
        <f>IF(ISNUMBER(Q1960),VLOOKUP(J1959,Blocos!D:G,4,0),"")</f>
        <v/>
      </c>
      <c r="AA1959" s="190" t="str">
        <f>IF(ISNUMBER(Q1959),CONCATENATE("CREATE TABLE ""reg_",LOWER(J1959),""" (""ID"" bigint NOT NULL AUTO_INCREMENT,  ""HASHFILE"" varchar(255) DEFAULT NULL, ""ID_PAI"" bigint NOT NULL,"),IF(Q1959="Campo",CONCATENATE("""",L1959,""" ",VLOOKUP(R1959,Apoio!A:C,3,0)),""))&amp;IF(Z1959="","",CONCATENATE("PRIMARY KEY (""ID""), KEY ""FK_reg_",LOWER(Z1959),"_ID_PAI"" (""ID_PAI""), CONSTRAINT ""FK_reg_",LOWER(Z1959),"_ID_PAI"" FOREIGN KEY (""ID_PAI"") REFERENCES ""reg_",LOWER(Z1959),""" (""ID"")) ENGINE=InnoDB AUTO_INCREMENT=105774 DEFAULT CHARSET=utf8mb4 COLLATE=utf8mb4_0900_ai_ci;"))</f>
        <v>"CST_ICMS" varchar(255) DEFAULT NULL,</v>
      </c>
      <c r="AB1959" s="190" t="str">
        <f t="shared" si="217"/>
        <v>`reg_d610`.`CST_ICMS`,</v>
      </c>
    </row>
    <row r="1960" spans="10:28" ht="14.5" hidden="1" customHeight="1" x14ac:dyDescent="0.3">
      <c r="J1960" s="187" t="str">
        <f t="shared" si="215"/>
        <v>D610</v>
      </c>
      <c r="K1960" s="181">
        <v>9</v>
      </c>
      <c r="L1960" s="289" t="s">
        <v>815</v>
      </c>
      <c r="M1960" s="182" t="s">
        <v>1728</v>
      </c>
      <c r="N1960" s="181" t="s">
        <v>27</v>
      </c>
      <c r="O1960" s="181" t="s">
        <v>235</v>
      </c>
      <c r="P1960" s="181" t="s">
        <v>28</v>
      </c>
      <c r="Q1960" s="192" t="str">
        <f t="shared" si="216"/>
        <v>Campo</v>
      </c>
      <c r="R1960" s="192" t="s">
        <v>27</v>
      </c>
      <c r="S1960" s="191" t="str">
        <f t="shared" si="219"/>
        <v/>
      </c>
      <c r="T1960" s="192" t="str">
        <f t="shared" si="220"/>
        <v>&lt;campo posicao="9"&gt;
&lt;coluna&gt;CFOP&lt;/coluna&gt;
&lt;descricao&gt;Código Fiscal de Operação e Prestação conforme tabela indicada no item 4.2.2.&lt;/descricao&gt;
&lt;tipo&gt;C&lt;/tipo&gt;
&lt;/campo&gt;</v>
      </c>
      <c r="U1960" s="192" t="str">
        <f t="shared" si="218"/>
        <v>&lt;campo posicao="9"&gt;
&lt;coluna&gt;CFOP&lt;/coluna&gt;
&lt;descricao&gt;Código Fiscal de Operação e Prestação conforme tabela indicada no item 4.2.2.&lt;/descricao&gt;
&lt;tipo&gt;C&lt;/tipo&gt;
&lt;/campo&gt;</v>
      </c>
      <c r="V1960" s="192" t="str">
        <f t="shared" si="221"/>
        <v>{"Column10", "CFOP"},</v>
      </c>
      <c r="W1960" s="191" t="str">
        <f>IF(Q1960="Campo","@Campos(posicao = "&amp;K1960&amp;", tipo = '"&amp;R1960&amp;"')@Column(name = """&amp;L1960&amp;""")"&amp;IF(R1960="D","@Temporal(TemporalType.DATE)","")&amp;"private "&amp;VLOOKUP(TEXT(R1960,"@"),Apoio!A:B,2,0)&amp;" "&amp;SUBSTITUTE(LOWER(LEFT(L1960,1))&amp;RIGHT(PROPER(L1960),LEN(L1960)-1),"_","")&amp;";",IF(ISNUMBER(Q1960),IF(R1960="R","@Entity@Table(name = ""reg_"&amp;LOWER(J1960)&amp;""")@XmlRootElement","")&amp;VLOOKUP(J1960,Blocos!D:I,6,0)&amp;Apoio!$E$1&amp;Y1960,""))</f>
        <v>@Campos(posicao = 9, tipo = 'C')@Column(name = "CFOP")private String cfop;</v>
      </c>
      <c r="X1960" s="190" t="str">
        <f>IF(ISNUMBER(Q1960),COUNTIF(Blocos!G:G,J1960),"")</f>
        <v/>
      </c>
      <c r="Y1960" s="190" t="str">
        <f>IF(OR(X1960=0,X1960=""),"",VLOOKUP(SUMIFS(Blocos!A:A,Blocos!H:H,'EFD REGISTROS e Campos (2)'!X1960,Blocos!G:G,'EFD REGISTROS e Campos (2)'!J1960),Blocos!A:L,12,0))</f>
        <v/>
      </c>
      <c r="Z1960" s="190" t="str">
        <f>IF(ISNUMBER(Q1961),VLOOKUP(J1960,Blocos!D:G,4,0),"")</f>
        <v/>
      </c>
      <c r="AA1960" s="190" t="str">
        <f>IF(ISNUMBER(Q1960),CONCATENATE("CREATE TABLE ""reg_",LOWER(J1960),""" (""ID"" bigint NOT NULL AUTO_INCREMENT,  ""HASHFILE"" varchar(255) DEFAULT NULL, ""ID_PAI"" bigint NOT NULL,"),IF(Q1960="Campo",CONCATENATE("""",L1960,""" ",VLOOKUP(R1960,Apoio!A:C,3,0)),""))&amp;IF(Z1960="","",CONCATENATE("PRIMARY KEY (""ID""), KEY ""FK_reg_",LOWER(Z1960),"_ID_PAI"" (""ID_PAI""), CONSTRAINT ""FK_reg_",LOWER(Z1960),"_ID_PAI"" FOREIGN KEY (""ID_PAI"") REFERENCES ""reg_",LOWER(Z1960),""" (""ID"")) ENGINE=InnoDB AUTO_INCREMENT=105774 DEFAULT CHARSET=utf8mb4 COLLATE=utf8mb4_0900_ai_ci;"))</f>
        <v>"CFOP" varchar(255) DEFAULT NULL,</v>
      </c>
      <c r="AB1960" s="190" t="str">
        <f t="shared" si="217"/>
        <v>`reg_d610`.`CFOP`,</v>
      </c>
    </row>
    <row r="1961" spans="10:28" ht="14.5" hidden="1" customHeight="1" x14ac:dyDescent="0.3">
      <c r="J1961" s="187" t="str">
        <f t="shared" si="215"/>
        <v>D610</v>
      </c>
      <c r="K1961" s="181">
        <v>10</v>
      </c>
      <c r="L1961" s="289" t="s">
        <v>196</v>
      </c>
      <c r="M1961" s="182" t="s">
        <v>818</v>
      </c>
      <c r="N1961" s="181" t="s">
        <v>32</v>
      </c>
      <c r="O1961" s="181">
        <v>6</v>
      </c>
      <c r="P1961" s="181">
        <v>2</v>
      </c>
      <c r="Q1961" s="192" t="str">
        <f t="shared" si="216"/>
        <v>Campo</v>
      </c>
      <c r="R1961" s="192" t="s">
        <v>3606</v>
      </c>
      <c r="S1961" s="191" t="str">
        <f t="shared" si="219"/>
        <v/>
      </c>
      <c r="T1961" s="192" t="str">
        <f t="shared" si="220"/>
        <v>&lt;campo posicao="10"&gt;
&lt;coluna&gt;ALIQ_ICMS&lt;/coluna&gt;
&lt;descricao&gt;Alíquota do ICMS&lt;/descricao&gt;
&lt;tipo&gt;R&lt;/tipo&gt;
&lt;/campo&gt;</v>
      </c>
      <c r="U1961" s="192" t="str">
        <f t="shared" si="218"/>
        <v>&lt;campo posicao="10"&gt;
&lt;coluna&gt;ALIQ_ICMS&lt;/coluna&gt;
&lt;descricao&gt;Alíquota do ICMS&lt;/descricao&gt;
&lt;tipo&gt;R&lt;/tipo&gt;
&lt;/campo&gt;</v>
      </c>
      <c r="V1961" s="192" t="str">
        <f t="shared" si="221"/>
        <v>{"Column11", "ALIQ_ICMS"},</v>
      </c>
      <c r="W1961" s="191" t="str">
        <f>IF(Q1961="Campo","@Campos(posicao = "&amp;K1961&amp;", tipo = '"&amp;R1961&amp;"')@Column(name = """&amp;L1961&amp;""")"&amp;IF(R1961="D","@Temporal(TemporalType.DATE)","")&amp;"private "&amp;VLOOKUP(TEXT(R1961,"@"),Apoio!A:B,2,0)&amp;" "&amp;SUBSTITUTE(LOWER(LEFT(L1961,1))&amp;RIGHT(PROPER(L1961),LEN(L1961)-1),"_","")&amp;";",IF(ISNUMBER(Q1961),IF(R1961="R","@Entity@Table(name = ""reg_"&amp;LOWER(J1961)&amp;""")@XmlRootElement","")&amp;VLOOKUP(J1961,Blocos!D:I,6,0)&amp;Apoio!$E$1&amp;Y1961,""))</f>
        <v>@Campos(posicao = 10, tipo = 'R')@Column(name = "ALIQ_ICMS")private BigDecimal aliqIcms;</v>
      </c>
      <c r="X1961" s="190" t="str">
        <f>IF(ISNUMBER(Q1961),COUNTIF(Blocos!G:G,J1961),"")</f>
        <v/>
      </c>
      <c r="Y1961" s="190" t="str">
        <f>IF(OR(X1961=0,X1961=""),"",VLOOKUP(SUMIFS(Blocos!A:A,Blocos!H:H,'EFD REGISTROS e Campos (2)'!X1961,Blocos!G:G,'EFD REGISTROS e Campos (2)'!J1961),Blocos!A:L,12,0))</f>
        <v/>
      </c>
      <c r="Z1961" s="190" t="str">
        <f>IF(ISNUMBER(Q1962),VLOOKUP(J1961,Blocos!D:G,4,0),"")</f>
        <v/>
      </c>
      <c r="AA1961" s="190" t="str">
        <f>IF(ISNUMBER(Q1961),CONCATENATE("CREATE TABLE ""reg_",LOWER(J1961),""" (""ID"" bigint NOT NULL AUTO_INCREMENT,  ""HASHFILE"" varchar(255) DEFAULT NULL, ""ID_PAI"" bigint NOT NULL,"),IF(Q1961="Campo",CONCATENATE("""",L1961,""" ",VLOOKUP(R1961,Apoio!A:C,3,0)),""))&amp;IF(Z1961="","",CONCATENATE("PRIMARY KEY (""ID""), KEY ""FK_reg_",LOWER(Z1961),"_ID_PAI"" (""ID_PAI""), CONSTRAINT ""FK_reg_",LOWER(Z1961),"_ID_PAI"" FOREIGN KEY (""ID_PAI"") REFERENCES ""reg_",LOWER(Z1961),""" (""ID"")) ENGINE=InnoDB AUTO_INCREMENT=105774 DEFAULT CHARSET=utf8mb4 COLLATE=utf8mb4_0900_ai_ci;"))</f>
        <v>"ALIQ_ICMS" decimal(15,6) DEFAULT NULL,</v>
      </c>
      <c r="AB1961" s="190" t="str">
        <f t="shared" si="217"/>
        <v>`reg_d610`.`ALIQ_ICMS`,</v>
      </c>
    </row>
    <row r="1962" spans="10:28" ht="14.5" hidden="1" customHeight="1" x14ac:dyDescent="0.3">
      <c r="J1962" s="187" t="str">
        <f t="shared" si="215"/>
        <v>D610</v>
      </c>
      <c r="K1962" s="181">
        <v>11</v>
      </c>
      <c r="L1962" s="289" t="s">
        <v>576</v>
      </c>
      <c r="M1962" s="182" t="s">
        <v>1478</v>
      </c>
      <c r="N1962" s="181" t="s">
        <v>32</v>
      </c>
      <c r="O1962" s="181" t="s">
        <v>28</v>
      </c>
      <c r="P1962" s="181">
        <v>2</v>
      </c>
      <c r="Q1962" s="192" t="str">
        <f t="shared" si="216"/>
        <v>Campo</v>
      </c>
      <c r="R1962" s="192" t="s">
        <v>3606</v>
      </c>
      <c r="S1962" s="191" t="str">
        <f t="shared" si="219"/>
        <v/>
      </c>
      <c r="T1962" s="192" t="str">
        <f t="shared" si="220"/>
        <v>&lt;campo posicao="11"&gt;
&lt;coluna&gt;VL_BC_ICMS&lt;/coluna&gt;
&lt;descricao&gt;Valor acumulado da base de cálculo do ICMS&lt;/descricao&gt;
&lt;tipo&gt;R&lt;/tipo&gt;
&lt;/campo&gt;</v>
      </c>
      <c r="U1962" s="192" t="str">
        <f t="shared" si="218"/>
        <v>&lt;campo posicao="11"&gt;
&lt;coluna&gt;VL_BC_ICMS&lt;/coluna&gt;
&lt;descricao&gt;Valor acumulado da base de cálculo do ICMS&lt;/descricao&gt;
&lt;tipo&gt;R&lt;/tipo&gt;
&lt;/campo&gt;</v>
      </c>
      <c r="V1962" s="192" t="str">
        <f t="shared" si="221"/>
        <v>{"Column12", "VL_BC_ICMS"},</v>
      </c>
      <c r="W1962" s="191" t="str">
        <f>IF(Q1962="Campo","@Campos(posicao = "&amp;K1962&amp;", tipo = '"&amp;R1962&amp;"')@Column(name = """&amp;L1962&amp;""")"&amp;IF(R1962="D","@Temporal(TemporalType.DATE)","")&amp;"private "&amp;VLOOKUP(TEXT(R1962,"@"),Apoio!A:B,2,0)&amp;" "&amp;SUBSTITUTE(LOWER(LEFT(L1962,1))&amp;RIGHT(PROPER(L1962),LEN(L1962)-1),"_","")&amp;";",IF(ISNUMBER(Q1962),IF(R1962="R","@Entity@Table(name = ""reg_"&amp;LOWER(J1962)&amp;""")@XmlRootElement","")&amp;VLOOKUP(J1962,Blocos!D:I,6,0)&amp;Apoio!$E$1&amp;Y1962,""))</f>
        <v>@Campos(posicao = 11, tipo = 'R')@Column(name = "VL_BC_ICMS")private BigDecimal vlBcIcms;</v>
      </c>
      <c r="X1962" s="190" t="str">
        <f>IF(ISNUMBER(Q1962),COUNTIF(Blocos!G:G,J1962),"")</f>
        <v/>
      </c>
      <c r="Y1962" s="190" t="str">
        <f>IF(OR(X1962=0,X1962=""),"",VLOOKUP(SUMIFS(Blocos!A:A,Blocos!H:H,'EFD REGISTROS e Campos (2)'!X1962,Blocos!G:G,'EFD REGISTROS e Campos (2)'!J1962),Blocos!A:L,12,0))</f>
        <v/>
      </c>
      <c r="Z1962" s="190" t="str">
        <f>IF(ISNUMBER(Q1963),VLOOKUP(J1962,Blocos!D:G,4,0),"")</f>
        <v/>
      </c>
      <c r="AA1962" s="190" t="str">
        <f>IF(ISNUMBER(Q1962),CONCATENATE("CREATE TABLE ""reg_",LOWER(J1962),""" (""ID"" bigint NOT NULL AUTO_INCREMENT,  ""HASHFILE"" varchar(255) DEFAULT NULL, ""ID_PAI"" bigint NOT NULL,"),IF(Q1962="Campo",CONCATENATE("""",L1962,""" ",VLOOKUP(R1962,Apoio!A:C,3,0)),""))&amp;IF(Z1962="","",CONCATENATE("PRIMARY KEY (""ID""), KEY ""FK_reg_",LOWER(Z1962),"_ID_PAI"" (""ID_PAI""), CONSTRAINT ""FK_reg_",LOWER(Z1962),"_ID_PAI"" FOREIGN KEY (""ID_PAI"") REFERENCES ""reg_",LOWER(Z1962),""" (""ID"")) ENGINE=InnoDB AUTO_INCREMENT=105774 DEFAULT CHARSET=utf8mb4 COLLATE=utf8mb4_0900_ai_ci;"))</f>
        <v>"VL_BC_ICMS" decimal(15,6) DEFAULT NULL,</v>
      </c>
      <c r="AB1962" s="190" t="str">
        <f t="shared" si="217"/>
        <v>`reg_d610`.`VL_BC_ICMS`,</v>
      </c>
    </row>
    <row r="1963" spans="10:28" ht="14.5" hidden="1" customHeight="1" x14ac:dyDescent="0.3">
      <c r="J1963" s="187" t="str">
        <f t="shared" si="215"/>
        <v>D610</v>
      </c>
      <c r="K1963" s="181">
        <v>12</v>
      </c>
      <c r="L1963" s="289" t="s">
        <v>578</v>
      </c>
      <c r="M1963" s="182" t="s">
        <v>1479</v>
      </c>
      <c r="N1963" s="181" t="s">
        <v>32</v>
      </c>
      <c r="O1963" s="181" t="s">
        <v>28</v>
      </c>
      <c r="P1963" s="181">
        <v>2</v>
      </c>
      <c r="Q1963" s="192" t="str">
        <f t="shared" si="216"/>
        <v>Campo</v>
      </c>
      <c r="R1963" s="192" t="s">
        <v>3606</v>
      </c>
      <c r="S1963" s="191" t="str">
        <f t="shared" si="219"/>
        <v/>
      </c>
      <c r="T1963" s="192" t="str">
        <f t="shared" si="220"/>
        <v>&lt;campo posicao="12"&gt;
&lt;coluna&gt;VL_ICMS&lt;/coluna&gt;
&lt;descricao&gt;Valor acumulado do ICMS debitado&lt;/descricao&gt;
&lt;tipo&gt;R&lt;/tipo&gt;
&lt;/campo&gt;</v>
      </c>
      <c r="U1963" s="192" t="str">
        <f t="shared" si="218"/>
        <v>&lt;campo posicao="12"&gt;
&lt;coluna&gt;VL_ICMS&lt;/coluna&gt;
&lt;descricao&gt;Valor acumulado do ICMS debitado&lt;/descricao&gt;
&lt;tipo&gt;R&lt;/tipo&gt;
&lt;/campo&gt;</v>
      </c>
      <c r="V1963" s="192" t="str">
        <f t="shared" si="221"/>
        <v>{"Column13", "VL_ICMS"},</v>
      </c>
      <c r="W1963" s="191" t="str">
        <f>IF(Q1963="Campo","@Campos(posicao = "&amp;K1963&amp;", tipo = '"&amp;R1963&amp;"')@Column(name = """&amp;L1963&amp;""")"&amp;IF(R1963="D","@Temporal(TemporalType.DATE)","")&amp;"private "&amp;VLOOKUP(TEXT(R1963,"@"),Apoio!A:B,2,0)&amp;" "&amp;SUBSTITUTE(LOWER(LEFT(L1963,1))&amp;RIGHT(PROPER(L1963),LEN(L1963)-1),"_","")&amp;";",IF(ISNUMBER(Q1963),IF(R1963="R","@Entity@Table(name = ""reg_"&amp;LOWER(J1963)&amp;""")@XmlRootElement","")&amp;VLOOKUP(J1963,Blocos!D:I,6,0)&amp;Apoio!$E$1&amp;Y1963,""))</f>
        <v>@Campos(posicao = 12, tipo = 'R')@Column(name = "VL_ICMS")private BigDecimal vlIcms;</v>
      </c>
      <c r="X1963" s="190" t="str">
        <f>IF(ISNUMBER(Q1963),COUNTIF(Blocos!G:G,J1963),"")</f>
        <v/>
      </c>
      <c r="Y1963" s="190" t="str">
        <f>IF(OR(X1963=0,X1963=""),"",VLOOKUP(SUMIFS(Blocos!A:A,Blocos!H:H,'EFD REGISTROS e Campos (2)'!X1963,Blocos!G:G,'EFD REGISTROS e Campos (2)'!J1963),Blocos!A:L,12,0))</f>
        <v/>
      </c>
      <c r="Z1963" s="190" t="str">
        <f>IF(ISNUMBER(Q1964),VLOOKUP(J1963,Blocos!D:G,4,0),"")</f>
        <v/>
      </c>
      <c r="AA1963" s="190" t="str">
        <f>IF(ISNUMBER(Q1963),CONCATENATE("CREATE TABLE ""reg_",LOWER(J1963),""" (""ID"" bigint NOT NULL AUTO_INCREMENT,  ""HASHFILE"" varchar(255) DEFAULT NULL, ""ID_PAI"" bigint NOT NULL,"),IF(Q1963="Campo",CONCATENATE("""",L1963,""" ",VLOOKUP(R1963,Apoio!A:C,3,0)),""))&amp;IF(Z1963="","",CONCATENATE("PRIMARY KEY (""ID""), KEY ""FK_reg_",LOWER(Z1963),"_ID_PAI"" (""ID_PAI""), CONSTRAINT ""FK_reg_",LOWER(Z1963),"_ID_PAI"" FOREIGN KEY (""ID_PAI"") REFERENCES ""reg_",LOWER(Z1963),""" (""ID"")) ENGINE=InnoDB AUTO_INCREMENT=105774 DEFAULT CHARSET=utf8mb4 COLLATE=utf8mb4_0900_ai_ci;"))</f>
        <v>"VL_ICMS" decimal(15,6) DEFAULT NULL,</v>
      </c>
      <c r="AB1963" s="190" t="str">
        <f t="shared" si="217"/>
        <v>`reg_d610`.`VL_ICMS`,</v>
      </c>
    </row>
    <row r="1964" spans="10:28" ht="14.5" hidden="1" customHeight="1" x14ac:dyDescent="0.3">
      <c r="J1964" s="187" t="str">
        <f t="shared" si="215"/>
        <v>D610</v>
      </c>
      <c r="K1964" s="181">
        <v>13</v>
      </c>
      <c r="L1964" s="289" t="s">
        <v>2071</v>
      </c>
      <c r="M1964" s="182" t="s">
        <v>2072</v>
      </c>
      <c r="N1964" s="181" t="s">
        <v>32</v>
      </c>
      <c r="O1964" s="181" t="s">
        <v>28</v>
      </c>
      <c r="P1964" s="181">
        <v>2</v>
      </c>
      <c r="Q1964" s="192" t="str">
        <f t="shared" si="216"/>
        <v>Campo</v>
      </c>
      <c r="R1964" s="192" t="s">
        <v>3606</v>
      </c>
      <c r="S1964" s="191" t="str">
        <f t="shared" si="219"/>
        <v/>
      </c>
      <c r="T1964" s="192" t="str">
        <f t="shared" si="220"/>
        <v>&lt;campo posicao="13"&gt;
&lt;coluna&gt;VL_BC_ICMS_UF&lt;/coluna&gt;
&lt;descricao&gt;Valor da base de cálculo do ICMS de outras UFs &lt;/descricao&gt;
&lt;tipo&gt;R&lt;/tipo&gt;
&lt;/campo&gt;</v>
      </c>
      <c r="U1964" s="192" t="str">
        <f t="shared" si="218"/>
        <v>&lt;campo posicao="13"&gt;
&lt;coluna&gt;VL_BC_ICMS_UF&lt;/coluna&gt;
&lt;descricao&gt;Valor da base de cálculo do ICMS de outras UFs &lt;/descricao&gt;
&lt;tipo&gt;R&lt;/tipo&gt;
&lt;/campo&gt;</v>
      </c>
      <c r="V1964" s="192" t="str">
        <f t="shared" si="221"/>
        <v>{"Column14", "VL_BC_ICMS_UF"},</v>
      </c>
      <c r="W1964" s="191" t="str">
        <f>IF(Q1964="Campo","@Campos(posicao = "&amp;K1964&amp;", tipo = '"&amp;R1964&amp;"')@Column(name = """&amp;L1964&amp;""")"&amp;IF(R1964="D","@Temporal(TemporalType.DATE)","")&amp;"private "&amp;VLOOKUP(TEXT(R1964,"@"),Apoio!A:B,2,0)&amp;" "&amp;SUBSTITUTE(LOWER(LEFT(L1964,1))&amp;RIGHT(PROPER(L1964),LEN(L1964)-1),"_","")&amp;";",IF(ISNUMBER(Q1964),IF(R1964="R","@Entity@Table(name = ""reg_"&amp;LOWER(J1964)&amp;""")@XmlRootElement","")&amp;VLOOKUP(J1964,Blocos!D:I,6,0)&amp;Apoio!$E$1&amp;Y1964,""))</f>
        <v>@Campos(posicao = 13, tipo = 'R')@Column(name = "VL_BC_ICMS_UF")private BigDecimal vlBcIcmsUf;</v>
      </c>
      <c r="X1964" s="190" t="str">
        <f>IF(ISNUMBER(Q1964),COUNTIF(Blocos!G:G,J1964),"")</f>
        <v/>
      </c>
      <c r="Y1964" s="190" t="str">
        <f>IF(OR(X1964=0,X1964=""),"",VLOOKUP(SUMIFS(Blocos!A:A,Blocos!H:H,'EFD REGISTROS e Campos (2)'!X1964,Blocos!G:G,'EFD REGISTROS e Campos (2)'!J1964),Blocos!A:L,12,0))</f>
        <v/>
      </c>
      <c r="Z1964" s="190" t="str">
        <f>IF(ISNUMBER(Q1965),VLOOKUP(J1964,Blocos!D:G,4,0),"")</f>
        <v/>
      </c>
      <c r="AA1964" s="190" t="str">
        <f>IF(ISNUMBER(Q1964),CONCATENATE("CREATE TABLE ""reg_",LOWER(J1964),""" (""ID"" bigint NOT NULL AUTO_INCREMENT,  ""HASHFILE"" varchar(255) DEFAULT NULL, ""ID_PAI"" bigint NOT NULL,"),IF(Q1964="Campo",CONCATENATE("""",L1964,""" ",VLOOKUP(R1964,Apoio!A:C,3,0)),""))&amp;IF(Z1964="","",CONCATENATE("PRIMARY KEY (""ID""), KEY ""FK_reg_",LOWER(Z1964),"_ID_PAI"" (""ID_PAI""), CONSTRAINT ""FK_reg_",LOWER(Z1964),"_ID_PAI"" FOREIGN KEY (""ID_PAI"") REFERENCES ""reg_",LOWER(Z1964),""" (""ID"")) ENGINE=InnoDB AUTO_INCREMENT=105774 DEFAULT CHARSET=utf8mb4 COLLATE=utf8mb4_0900_ai_ci;"))</f>
        <v>"VL_BC_ICMS_UF" decimal(15,6) DEFAULT NULL,</v>
      </c>
      <c r="AB1964" s="190" t="str">
        <f t="shared" si="217"/>
        <v>`reg_d610`.`VL_BC_ICMS_UF`,</v>
      </c>
    </row>
    <row r="1965" spans="10:28" ht="14.5" hidden="1" customHeight="1" x14ac:dyDescent="0.3">
      <c r="J1965" s="187" t="str">
        <f t="shared" si="215"/>
        <v>D610</v>
      </c>
      <c r="K1965" s="181">
        <v>14</v>
      </c>
      <c r="L1965" s="289" t="s">
        <v>2073</v>
      </c>
      <c r="M1965" s="182" t="s">
        <v>2074</v>
      </c>
      <c r="N1965" s="181" t="s">
        <v>32</v>
      </c>
      <c r="O1965" s="181" t="s">
        <v>28</v>
      </c>
      <c r="P1965" s="181">
        <v>2</v>
      </c>
      <c r="Q1965" s="192" t="str">
        <f t="shared" si="216"/>
        <v>Campo</v>
      </c>
      <c r="R1965" s="192" t="s">
        <v>3606</v>
      </c>
      <c r="S1965" s="191" t="str">
        <f t="shared" si="219"/>
        <v/>
      </c>
      <c r="T1965" s="192" t="str">
        <f t="shared" si="220"/>
        <v>&lt;campo posicao="14"&gt;
&lt;coluna&gt;VL_ICMS_UF&lt;/coluna&gt;
&lt;descricao&gt;Valor do ICMS de outras UFs&lt;/descricao&gt;
&lt;tipo&gt;R&lt;/tipo&gt;
&lt;/campo&gt;</v>
      </c>
      <c r="U1965" s="192" t="str">
        <f t="shared" si="218"/>
        <v>&lt;campo posicao="14"&gt;
&lt;coluna&gt;VL_ICMS_UF&lt;/coluna&gt;
&lt;descricao&gt;Valor do ICMS de outras UFs&lt;/descricao&gt;
&lt;tipo&gt;R&lt;/tipo&gt;
&lt;/campo&gt;</v>
      </c>
      <c r="V1965" s="192" t="str">
        <f t="shared" si="221"/>
        <v>{"Column15", "VL_ICMS_UF"},</v>
      </c>
      <c r="W1965" s="191" t="str">
        <f>IF(Q1965="Campo","@Campos(posicao = "&amp;K1965&amp;", tipo = '"&amp;R1965&amp;"')@Column(name = """&amp;L1965&amp;""")"&amp;IF(R1965="D","@Temporal(TemporalType.DATE)","")&amp;"private "&amp;VLOOKUP(TEXT(R1965,"@"),Apoio!A:B,2,0)&amp;" "&amp;SUBSTITUTE(LOWER(LEFT(L1965,1))&amp;RIGHT(PROPER(L1965),LEN(L1965)-1),"_","")&amp;";",IF(ISNUMBER(Q1965),IF(R1965="R","@Entity@Table(name = ""reg_"&amp;LOWER(J1965)&amp;""")@XmlRootElement","")&amp;VLOOKUP(J1965,Blocos!D:I,6,0)&amp;Apoio!$E$1&amp;Y1965,""))</f>
        <v>@Campos(posicao = 14, tipo = 'R')@Column(name = "VL_ICMS_UF")private BigDecimal vlIcmsUf;</v>
      </c>
      <c r="X1965" s="190" t="str">
        <f>IF(ISNUMBER(Q1965),COUNTIF(Blocos!G:G,J1965),"")</f>
        <v/>
      </c>
      <c r="Y1965" s="190" t="str">
        <f>IF(OR(X1965=0,X1965=""),"",VLOOKUP(SUMIFS(Blocos!A:A,Blocos!H:H,'EFD REGISTROS e Campos (2)'!X1965,Blocos!G:G,'EFD REGISTROS e Campos (2)'!J1965),Blocos!A:L,12,0))</f>
        <v/>
      </c>
      <c r="Z1965" s="190" t="str">
        <f>IF(ISNUMBER(Q1966),VLOOKUP(J1965,Blocos!D:G,4,0),"")</f>
        <v/>
      </c>
      <c r="AA1965" s="190" t="str">
        <f>IF(ISNUMBER(Q1965),CONCATENATE("CREATE TABLE ""reg_",LOWER(J1965),""" (""ID"" bigint NOT NULL AUTO_INCREMENT,  ""HASHFILE"" varchar(255) DEFAULT NULL, ""ID_PAI"" bigint NOT NULL,"),IF(Q1965="Campo",CONCATENATE("""",L1965,""" ",VLOOKUP(R1965,Apoio!A:C,3,0)),""))&amp;IF(Z1965="","",CONCATENATE("PRIMARY KEY (""ID""), KEY ""FK_reg_",LOWER(Z1965),"_ID_PAI"" (""ID_PAI""), CONSTRAINT ""FK_reg_",LOWER(Z1965),"_ID_PAI"" FOREIGN KEY (""ID_PAI"") REFERENCES ""reg_",LOWER(Z1965),""" (""ID"")) ENGINE=InnoDB AUTO_INCREMENT=105774 DEFAULT CHARSET=utf8mb4 COLLATE=utf8mb4_0900_ai_ci;"))</f>
        <v>"VL_ICMS_UF" decimal(15,6) DEFAULT NULL,</v>
      </c>
      <c r="AB1965" s="190" t="str">
        <f t="shared" si="217"/>
        <v>`reg_d610`.`VL_ICMS_UF`,</v>
      </c>
    </row>
    <row r="1966" spans="10:28" ht="14.5" hidden="1" customHeight="1" x14ac:dyDescent="0.3">
      <c r="J1966" s="187" t="str">
        <f t="shared" si="215"/>
        <v>D610</v>
      </c>
      <c r="K1966" s="181">
        <v>15</v>
      </c>
      <c r="L1966" s="289" t="s">
        <v>1141</v>
      </c>
      <c r="M1966" s="182" t="s">
        <v>1142</v>
      </c>
      <c r="N1966" s="181" t="s">
        <v>32</v>
      </c>
      <c r="O1966" s="181" t="s">
        <v>28</v>
      </c>
      <c r="P1966" s="181">
        <v>2</v>
      </c>
      <c r="Q1966" s="192" t="str">
        <f t="shared" si="216"/>
        <v>Campo</v>
      </c>
      <c r="R1966" s="192" t="s">
        <v>3606</v>
      </c>
      <c r="S1966" s="191" t="str">
        <f t="shared" si="219"/>
        <v/>
      </c>
      <c r="T1966" s="192" t="str">
        <f t="shared" si="220"/>
        <v>&lt;campo posicao="15"&gt;
&lt;coluna&gt;VL_RED_BC&lt;/coluna&gt;
&lt;descricao&gt;Valor não tributado em função da redução da base de cálculo do ICMS, referente à combinação de CST_ICMS, CFOP e alíquota do ICMS.&lt;/descricao&gt;
&lt;tipo&gt;R&lt;/tipo&gt;
&lt;/campo&gt;</v>
      </c>
      <c r="U1966" s="192" t="str">
        <f t="shared" si="218"/>
        <v>&lt;campo posicao="15"&gt;
&lt;coluna&gt;VL_RED_BC&lt;/coluna&gt;
&lt;descricao&gt;Valor não tributado em função da redução da base de cálculo do ICMS, referente à combinação de CST_ICMS, CFOP e alíquota do ICMS.&lt;/descricao&gt;
&lt;tipo&gt;R&lt;/tipo&gt;
&lt;/campo&gt;</v>
      </c>
      <c r="V1966" s="192" t="str">
        <f t="shared" si="221"/>
        <v>{"Column16", "VL_RED_BC"},</v>
      </c>
      <c r="W1966" s="191" t="str">
        <f>IF(Q1966="Campo","@Campos(posicao = "&amp;K1966&amp;", tipo = '"&amp;R1966&amp;"')@Column(name = """&amp;L1966&amp;""")"&amp;IF(R1966="D","@Temporal(TemporalType.DATE)","")&amp;"private "&amp;VLOOKUP(TEXT(R1966,"@"),Apoio!A:B,2,0)&amp;" "&amp;SUBSTITUTE(LOWER(LEFT(L1966,1))&amp;RIGHT(PROPER(L1966),LEN(L1966)-1),"_","")&amp;";",IF(ISNUMBER(Q1966),IF(R1966="R","@Entity@Table(name = ""reg_"&amp;LOWER(J1966)&amp;""")@XmlRootElement","")&amp;VLOOKUP(J1966,Blocos!D:I,6,0)&amp;Apoio!$E$1&amp;Y1966,""))</f>
        <v>@Campos(posicao = 15, tipo = 'R')@Column(name = "VL_RED_BC")private BigDecimal vlRedBc;</v>
      </c>
      <c r="X1966" s="190" t="str">
        <f>IF(ISNUMBER(Q1966),COUNTIF(Blocos!G:G,J1966),"")</f>
        <v/>
      </c>
      <c r="Y1966" s="190" t="str">
        <f>IF(OR(X1966=0,X1966=""),"",VLOOKUP(SUMIFS(Blocos!A:A,Blocos!H:H,'EFD REGISTROS e Campos (2)'!X1966,Blocos!G:G,'EFD REGISTROS e Campos (2)'!J1966),Blocos!A:L,12,0))</f>
        <v/>
      </c>
      <c r="Z1966" s="190" t="str">
        <f>IF(ISNUMBER(Q1967),VLOOKUP(J1966,Blocos!D:G,4,0),"")</f>
        <v/>
      </c>
      <c r="AA1966" s="190" t="str">
        <f>IF(ISNUMBER(Q1966),CONCATENATE("CREATE TABLE ""reg_",LOWER(J1966),""" (""ID"" bigint NOT NULL AUTO_INCREMENT,  ""HASHFILE"" varchar(255) DEFAULT NULL, ""ID_PAI"" bigint NOT NULL,"),IF(Q1966="Campo",CONCATENATE("""",L1966,""" ",VLOOKUP(R1966,Apoio!A:C,3,0)),""))&amp;IF(Z1966="","",CONCATENATE("PRIMARY KEY (""ID""), KEY ""FK_reg_",LOWER(Z1966),"_ID_PAI"" (""ID_PAI""), CONSTRAINT ""FK_reg_",LOWER(Z1966),"_ID_PAI"" FOREIGN KEY (""ID_PAI"") REFERENCES ""reg_",LOWER(Z1966),""" (""ID"")) ENGINE=InnoDB AUTO_INCREMENT=105774 DEFAULT CHARSET=utf8mb4 COLLATE=utf8mb4_0900_ai_ci;"))</f>
        <v>"VL_RED_BC" decimal(15,6) DEFAULT NULL,</v>
      </c>
      <c r="AB1966" s="190" t="str">
        <f t="shared" si="217"/>
        <v>`reg_d610`.`VL_RED_BC`,</v>
      </c>
    </row>
    <row r="1967" spans="10:28" ht="14.5" hidden="1" customHeight="1" x14ac:dyDescent="0.3">
      <c r="J1967" s="187" t="str">
        <f t="shared" si="215"/>
        <v>D610</v>
      </c>
      <c r="K1967" s="181">
        <v>16</v>
      </c>
      <c r="L1967" s="289" t="s">
        <v>586</v>
      </c>
      <c r="M1967" s="182" t="s">
        <v>1481</v>
      </c>
      <c r="N1967" s="181" t="s">
        <v>32</v>
      </c>
      <c r="O1967" s="181" t="s">
        <v>28</v>
      </c>
      <c r="P1967" s="181">
        <v>2</v>
      </c>
      <c r="Q1967" s="192" t="str">
        <f t="shared" si="216"/>
        <v>Campo</v>
      </c>
      <c r="R1967" s="192" t="s">
        <v>3606</v>
      </c>
      <c r="S1967" s="191" t="str">
        <f t="shared" si="219"/>
        <v/>
      </c>
      <c r="T1967" s="192" t="str">
        <f t="shared" si="220"/>
        <v>&lt;campo posicao="16"&gt;
&lt;coluna&gt;VL_PIS&lt;/coluna&gt;
&lt;descricao&gt;Valor acumulado do PIS&lt;/descricao&gt;
&lt;tipo&gt;R&lt;/tipo&gt;
&lt;/campo&gt;</v>
      </c>
      <c r="U1967" s="192" t="str">
        <f t="shared" si="218"/>
        <v>&lt;campo posicao="16"&gt;
&lt;coluna&gt;VL_PIS&lt;/coluna&gt;
&lt;descricao&gt;Valor acumulado do PIS&lt;/descricao&gt;
&lt;tipo&gt;R&lt;/tipo&gt;
&lt;/campo&gt;</v>
      </c>
      <c r="V1967" s="192" t="str">
        <f t="shared" si="221"/>
        <v>{"Column17", "VL_PIS"},</v>
      </c>
      <c r="W1967" s="191" t="str">
        <f>IF(Q1967="Campo","@Campos(posicao = "&amp;K1967&amp;", tipo = '"&amp;R1967&amp;"')@Column(name = """&amp;L1967&amp;""")"&amp;IF(R1967="D","@Temporal(TemporalType.DATE)","")&amp;"private "&amp;VLOOKUP(TEXT(R1967,"@"),Apoio!A:B,2,0)&amp;" "&amp;SUBSTITUTE(LOWER(LEFT(L1967,1))&amp;RIGHT(PROPER(L1967),LEN(L1967)-1),"_","")&amp;";",IF(ISNUMBER(Q1967),IF(R1967="R","@Entity@Table(name = ""reg_"&amp;LOWER(J1967)&amp;""")@XmlRootElement","")&amp;VLOOKUP(J1967,Blocos!D:I,6,0)&amp;Apoio!$E$1&amp;Y1967,""))</f>
        <v>@Campos(posicao = 16, tipo = 'R')@Column(name = "VL_PIS")private BigDecimal vlPis;</v>
      </c>
      <c r="X1967" s="190" t="str">
        <f>IF(ISNUMBER(Q1967),COUNTIF(Blocos!G:G,J1967),"")</f>
        <v/>
      </c>
      <c r="Y1967" s="190" t="str">
        <f>IF(OR(X1967=0,X1967=""),"",VLOOKUP(SUMIFS(Blocos!A:A,Blocos!H:H,'EFD REGISTROS e Campos (2)'!X1967,Blocos!G:G,'EFD REGISTROS e Campos (2)'!J1967),Blocos!A:L,12,0))</f>
        <v/>
      </c>
      <c r="Z1967" s="190" t="str">
        <f>IF(ISNUMBER(Q1968),VLOOKUP(J1967,Blocos!D:G,4,0),"")</f>
        <v/>
      </c>
      <c r="AA1967" s="190" t="str">
        <f>IF(ISNUMBER(Q1967),CONCATENATE("CREATE TABLE ""reg_",LOWER(J1967),""" (""ID"" bigint NOT NULL AUTO_INCREMENT,  ""HASHFILE"" varchar(255) DEFAULT NULL, ""ID_PAI"" bigint NOT NULL,"),IF(Q1967="Campo",CONCATENATE("""",L1967,""" ",VLOOKUP(R1967,Apoio!A:C,3,0)),""))&amp;IF(Z1967="","",CONCATENATE("PRIMARY KEY (""ID""), KEY ""FK_reg_",LOWER(Z1967),"_ID_PAI"" (""ID_PAI""), CONSTRAINT ""FK_reg_",LOWER(Z1967),"_ID_PAI"" FOREIGN KEY (""ID_PAI"") REFERENCES ""reg_",LOWER(Z1967),""" (""ID"")) ENGINE=InnoDB AUTO_INCREMENT=105774 DEFAULT CHARSET=utf8mb4 COLLATE=utf8mb4_0900_ai_ci;"))</f>
        <v>"VL_PIS" decimal(15,6) DEFAULT NULL,</v>
      </c>
      <c r="AB1967" s="190" t="str">
        <f t="shared" si="217"/>
        <v>`reg_d610`.`VL_PIS`,</v>
      </c>
    </row>
    <row r="1968" spans="10:28" ht="14.5" hidden="1" customHeight="1" x14ac:dyDescent="0.3">
      <c r="J1968" s="187" t="str">
        <f t="shared" si="215"/>
        <v>D610</v>
      </c>
      <c r="K1968" s="181">
        <v>17</v>
      </c>
      <c r="L1968" s="289" t="s">
        <v>588</v>
      </c>
      <c r="M1968" s="182" t="s">
        <v>1482</v>
      </c>
      <c r="N1968" s="181" t="s">
        <v>32</v>
      </c>
      <c r="O1968" s="181" t="s">
        <v>28</v>
      </c>
      <c r="P1968" s="181">
        <v>2</v>
      </c>
      <c r="Q1968" s="192" t="str">
        <f t="shared" si="216"/>
        <v>Campo</v>
      </c>
      <c r="R1968" s="192" t="s">
        <v>3606</v>
      </c>
      <c r="S1968" s="191" t="str">
        <f t="shared" si="219"/>
        <v/>
      </c>
      <c r="T1968" s="192" t="str">
        <f t="shared" si="220"/>
        <v>&lt;campo posicao="17"&gt;
&lt;coluna&gt;VL_COFINS&lt;/coluna&gt;
&lt;descricao&gt;Valor acumulado da COFINS&lt;/descricao&gt;
&lt;tipo&gt;R&lt;/tipo&gt;
&lt;/campo&gt;</v>
      </c>
      <c r="U1968" s="192" t="str">
        <f t="shared" si="218"/>
        <v>&lt;campo posicao="17"&gt;
&lt;coluna&gt;VL_COFINS&lt;/coluna&gt;
&lt;descricao&gt;Valor acumulado da COFINS&lt;/descricao&gt;
&lt;tipo&gt;R&lt;/tipo&gt;
&lt;/campo&gt;</v>
      </c>
      <c r="V1968" s="192" t="str">
        <f t="shared" si="221"/>
        <v>{"Column18", "VL_COFINS"},</v>
      </c>
      <c r="W1968" s="191" t="str">
        <f>IF(Q1968="Campo","@Campos(posicao = "&amp;K1968&amp;", tipo = '"&amp;R1968&amp;"')@Column(name = """&amp;L1968&amp;""")"&amp;IF(R1968="D","@Temporal(TemporalType.DATE)","")&amp;"private "&amp;VLOOKUP(TEXT(R1968,"@"),Apoio!A:B,2,0)&amp;" "&amp;SUBSTITUTE(LOWER(LEFT(L1968,1))&amp;RIGHT(PROPER(L1968),LEN(L1968)-1),"_","")&amp;";",IF(ISNUMBER(Q1968),IF(R1968="R","@Entity@Table(name = ""reg_"&amp;LOWER(J1968)&amp;""")@XmlRootElement","")&amp;VLOOKUP(J1968,Blocos!D:I,6,0)&amp;Apoio!$E$1&amp;Y1968,""))</f>
        <v>@Campos(posicao = 17, tipo = 'R')@Column(name = "VL_COFINS")private BigDecimal vlCofins;</v>
      </c>
      <c r="X1968" s="190" t="str">
        <f>IF(ISNUMBER(Q1968),COUNTIF(Blocos!G:G,J1968),"")</f>
        <v/>
      </c>
      <c r="Y1968" s="190" t="str">
        <f>IF(OR(X1968=0,X1968=""),"",VLOOKUP(SUMIFS(Blocos!A:A,Blocos!H:H,'EFD REGISTROS e Campos (2)'!X1968,Blocos!G:G,'EFD REGISTROS e Campos (2)'!J1968),Blocos!A:L,12,0))</f>
        <v/>
      </c>
      <c r="Z1968" s="190" t="str">
        <f>IF(ISNUMBER(Q1969),VLOOKUP(J1968,Blocos!D:G,4,0),"")</f>
        <v/>
      </c>
      <c r="AA1968" s="190" t="str">
        <f>IF(ISNUMBER(Q1968),CONCATENATE("CREATE TABLE ""reg_",LOWER(J1968),""" (""ID"" bigint NOT NULL AUTO_INCREMENT,  ""HASHFILE"" varchar(255) DEFAULT NULL, ""ID_PAI"" bigint NOT NULL,"),IF(Q1968="Campo",CONCATENATE("""",L1968,""" ",VLOOKUP(R1968,Apoio!A:C,3,0)),""))&amp;IF(Z1968="","",CONCATENATE("PRIMARY KEY (""ID""), KEY ""FK_reg_",LOWER(Z1968),"_ID_PAI"" (""ID_PAI""), CONSTRAINT ""FK_reg_",LOWER(Z1968),"_ID_PAI"" FOREIGN KEY (""ID_PAI"") REFERENCES ""reg_",LOWER(Z1968),""" (""ID"")) ENGINE=InnoDB AUTO_INCREMENT=105774 DEFAULT CHARSET=utf8mb4 COLLATE=utf8mb4_0900_ai_ci;"))</f>
        <v>"VL_COFINS" decimal(15,6) DEFAULT NULL,</v>
      </c>
      <c r="AB1968" s="190" t="str">
        <f t="shared" si="217"/>
        <v>`reg_d610`.`VL_COFINS`,</v>
      </c>
    </row>
    <row r="1969" spans="1:28" ht="14.5" hidden="1" customHeight="1" x14ac:dyDescent="0.3">
      <c r="J1969" s="187" t="str">
        <f t="shared" si="215"/>
        <v>D610</v>
      </c>
      <c r="K1969" s="181">
        <v>18</v>
      </c>
      <c r="L1969" s="289" t="s">
        <v>246</v>
      </c>
      <c r="M1969" s="182" t="s">
        <v>858</v>
      </c>
      <c r="N1969" s="181" t="s">
        <v>27</v>
      </c>
      <c r="O1969" s="181" t="s">
        <v>28</v>
      </c>
      <c r="P1969" s="181" t="s">
        <v>28</v>
      </c>
      <c r="Q1969" s="192" t="str">
        <f t="shared" si="216"/>
        <v>Campo</v>
      </c>
      <c r="R1969" s="192" t="s">
        <v>27</v>
      </c>
      <c r="S1969" s="191" t="str">
        <f t="shared" si="219"/>
        <v/>
      </c>
      <c r="T1969" s="192" t="str">
        <f t="shared" si="220"/>
        <v>&lt;campo posicao="18"&gt;
&lt;coluna&gt;COD_CTA&lt;/coluna&gt;
&lt;descricao&gt;Código da conta analítica contábil debitada/creditada&lt;/descricao&gt;
&lt;tipo&gt;C&lt;/tipo&gt;
&lt;/campo&gt;</v>
      </c>
      <c r="U1969" s="192" t="str">
        <f t="shared" si="218"/>
        <v>&lt;campo posicao="18"&gt;
&lt;coluna&gt;COD_CTA&lt;/coluna&gt;
&lt;descricao&gt;Código da conta analítica contábil debitada/creditada&lt;/descricao&gt;
&lt;tipo&gt;C&lt;/tipo&gt;
&lt;/campo&gt;</v>
      </c>
      <c r="V1969" s="192" t="str">
        <f t="shared" si="221"/>
        <v>{"Column19", "COD_CTA"},</v>
      </c>
      <c r="W1969" s="191" t="str">
        <f>IF(Q1969="Campo","@Campos(posicao = "&amp;K1969&amp;", tipo = '"&amp;R1969&amp;"')@Column(name = """&amp;L1969&amp;""")"&amp;IF(R1969="D","@Temporal(TemporalType.DATE)","")&amp;"private "&amp;VLOOKUP(TEXT(R1969,"@"),Apoio!A:B,2,0)&amp;" "&amp;SUBSTITUTE(LOWER(LEFT(L1969,1))&amp;RIGHT(PROPER(L1969),LEN(L1969)-1),"_","")&amp;";",IF(ISNUMBER(Q1969),IF(R1969="R","@Entity@Table(name = ""reg_"&amp;LOWER(J1969)&amp;""")@XmlRootElement","")&amp;VLOOKUP(J1969,Blocos!D:I,6,0)&amp;Apoio!$E$1&amp;Y1969,""))</f>
        <v>@Campos(posicao = 18, tipo = 'C')@Column(name = "COD_CTA")private String codCta;</v>
      </c>
      <c r="X1969" s="190" t="str">
        <f>IF(ISNUMBER(Q1969),COUNTIF(Blocos!G:G,J1969),"")</f>
        <v/>
      </c>
      <c r="Y1969" s="190" t="str">
        <f>IF(OR(X1969=0,X1969=""),"",VLOOKUP(SUMIFS(Blocos!A:A,Blocos!H:H,'EFD REGISTROS e Campos (2)'!X1969,Blocos!G:G,'EFD REGISTROS e Campos (2)'!J1969),Blocos!A:L,12,0))</f>
        <v/>
      </c>
      <c r="Z1969" s="190" t="str">
        <f>IF(ISNUMBER(Q1970),VLOOKUP(J1969,Blocos!D:G,4,0),"")</f>
        <v>D600</v>
      </c>
      <c r="AA1969" s="190" t="str">
        <f>IF(ISNUMBER(Q1969),CONCATENATE("CREATE TABLE ""reg_",LOWER(J1969),""" (""ID"" bigint NOT NULL AUTO_INCREMENT,  ""HASHFILE"" varchar(255) DEFAULT NULL, ""ID_PAI"" bigint NOT NULL,"),IF(Q1969="Campo",CONCATENATE("""",L1969,""" ",VLOOKUP(R1969,Apoio!A:C,3,0)),""))&amp;IF(Z1969="","",CONCATENATE("PRIMARY KEY (""ID""), KEY ""FK_reg_",LOWER(Z1969),"_ID_PAI"" (""ID_PAI""), CONSTRAINT ""FK_reg_",LOWER(Z1969),"_ID_PAI"" FOREIGN KEY (""ID_PAI"") REFERENCES ""reg_",LOWER(Z1969),""" (""ID"")) ENGINE=InnoDB AUTO_INCREMENT=105774 DEFAULT CHARSET=utf8mb4 COLLATE=utf8mb4_0900_ai_ci;"))</f>
        <v>"COD_CTA" varchar(255) DEFAULT NULL,PRIMARY KEY ("ID"), KEY "FK_reg_d600_ID_PAI" ("ID_PAI"), CONSTRAINT "FK_reg_d600_ID_PAI" FOREIGN KEY ("ID_PAI") REFERENCES "reg_d600" ("ID")) ENGINE=InnoDB AUTO_INCREMENT=105774 DEFAULT CHARSET=utf8mb4 COLLATE=utf8mb4_0900_ai_ci;</v>
      </c>
      <c r="AB1969" s="190" t="str">
        <f t="shared" si="217"/>
        <v>`reg_d610`.`COD_CTA`,FROM `efdicms`.`reg_d610`;"</v>
      </c>
    </row>
    <row r="1970" spans="1:28" ht="14.5" hidden="1" customHeight="1" collapsed="1" x14ac:dyDescent="0.3">
      <c r="A1970" s="180" t="s">
        <v>1471</v>
      </c>
      <c r="E1970" s="180" t="s">
        <v>2122</v>
      </c>
      <c r="I1970" s="180" t="s">
        <v>144</v>
      </c>
      <c r="J1970" s="187" t="str">
        <f t="shared" si="215"/>
        <v>D690</v>
      </c>
      <c r="K1970" s="195" t="s">
        <v>2123</v>
      </c>
      <c r="Q1970" s="192">
        <f t="shared" si="216"/>
        <v>3</v>
      </c>
      <c r="S1970" s="191" t="str">
        <f t="shared" si="219"/>
        <v>&lt;/registro&gt;
&lt;registro codigo="D690" perfil="B" nivel="3"&gt;</v>
      </c>
      <c r="T1970" s="192" t="str">
        <f t="shared" si="220"/>
        <v/>
      </c>
      <c r="U1970" s="192" t="str">
        <f t="shared" si="218"/>
        <v>&lt;/registro&gt;
&lt;registro codigo="D690" perfil="B" nivel="3"&gt;</v>
      </c>
      <c r="V1970" s="192" t="str">
        <f t="shared" si="221"/>
        <v/>
      </c>
      <c r="W1970" s="191" t="str">
        <f>IF(Q1970="Campo","@Campos(posicao = "&amp;K1970&amp;", tipo = '"&amp;R1970&amp;"')@Column(name = """&amp;L1970&amp;""")"&amp;IF(R1970="D","@Temporal(TemporalType.DATE)","")&amp;"private "&amp;VLOOKUP(TEXT(R1970,"@"),Apoio!A:B,2,0)&amp;" "&amp;SUBSTITUTE(LOWER(LEFT(L1970,1))&amp;RIGHT(PROPER(L1970),LEN(L1970)-1),"_","")&amp;";",IF(ISNUMBER(Q1970),IF(R1970="R","@Entity@Table(name = ""reg_"&amp;LOWER(J1970)&amp;""")@XmlRootElement","")&amp;VLOOKUP(J1970,Blocos!D:I,6,0)&amp;Apoio!$E$1&amp;Y1970,""))</f>
        <v>@Registros(nivel = 3) public class RegD690 implements Serializable { private static final long serialVersionUID = 1L; @Id @GeneratedValue(strategy = GenerationType.IDENTITY) @Basic(optional = false) @Column(name = "ID" ) private Long id;@ManyToOne(fetch = FetchType.LAZY) @JoinColumn(name = "ID_PAI", nullable = false) private RegD600 idPai; public RegD600 getIdPai() {return idPai;}public void setIdPai(Object idPai) {this.idPai = (RegD600) idPai;}public RegD690() { } public RegD690(Long id) { this.id = id; } public RegD690(Long id, RegD600 idPai, long linha, String hash) { this.id = id; this.idPai = idPai; this.linha = linha; this.hash = hash; }public Long getId() { return id; } public void setId(Long id) { this.id = id; }@Basic(optional = false)@Column(name = "LINHA")private long linha;@Basic(optional = false)@Column(name = "HASH")private String hash;</v>
      </c>
      <c r="X1970" s="190">
        <f>IF(ISNUMBER(Q1970),COUNTIF(Blocos!G:G,J1970),"")</f>
        <v>0</v>
      </c>
      <c r="Y1970" s="190" t="str">
        <f>IF(OR(X1970=0,X1970=""),"",VLOOKUP(SUMIFS(Blocos!A:A,Blocos!H:H,'EFD REGISTROS e Campos (2)'!X1970,Blocos!G:G,'EFD REGISTROS e Campos (2)'!J1970),Blocos!A:L,12,0))</f>
        <v/>
      </c>
      <c r="Z1970" s="190" t="str">
        <f>IF(ISNUMBER(Q1971),VLOOKUP(J1970,Blocos!D:G,4,0),"")</f>
        <v/>
      </c>
      <c r="AA1970" s="190" t="str">
        <f>IF(ISNUMBER(Q1970),CONCATENATE("CREATE TABLE ""reg_",LOWER(J1970),""" (""ID"" bigint NOT NULL AUTO_INCREMENT,  ""HASHFILE"" varchar(255) DEFAULT NULL, ""ID_PAI"" bigint NOT NULL,"),IF(Q1970="Campo",CONCATENATE("""",L1970,""" ",VLOOKUP(R1970,Apoio!A:C,3,0)),""))&amp;IF(Z1970="","",CONCATENATE("PRIMARY KEY (""ID""), KEY ""FK_reg_",LOWER(Z1970),"_ID_PAI"" (""ID_PAI""), CONSTRAINT ""FK_reg_",LOWER(Z1970),"_ID_PAI"" FOREIGN KEY (""ID_PAI"") REFERENCES ""reg_",LOWER(Z1970),""" (""ID"")) ENGINE=InnoDB AUTO_INCREMENT=105774 DEFAULT CHARSET=utf8mb4 COLLATE=utf8mb4_0900_ai_ci;"))</f>
        <v>CREATE TABLE "reg_d690" ("ID" bigint NOT NULL AUTO_INCREMENT,  "HASHFILE" varchar(255) DEFAULT NULL, "ID_PAI" bigint NOT NULL,</v>
      </c>
      <c r="AB1970" s="190" t="str">
        <f t="shared" si="217"/>
        <v/>
      </c>
    </row>
    <row r="1971" spans="1:28" ht="14.5" hidden="1" customHeight="1" x14ac:dyDescent="0.3">
      <c r="J1971" s="187" t="str">
        <f t="shared" si="215"/>
        <v>D690</v>
      </c>
      <c r="K1971" s="181">
        <v>1</v>
      </c>
      <c r="L1971" s="289" t="s">
        <v>25</v>
      </c>
      <c r="M1971" s="182" t="s">
        <v>2124</v>
      </c>
      <c r="N1971" s="181" t="s">
        <v>27</v>
      </c>
      <c r="O1971" s="181">
        <v>4</v>
      </c>
      <c r="P1971" s="181" t="s">
        <v>28</v>
      </c>
      <c r="Q1971" s="192" t="str">
        <f t="shared" si="216"/>
        <v>Campo</v>
      </c>
      <c r="R1971" s="192" t="s">
        <v>27</v>
      </c>
      <c r="S1971" s="191" t="str">
        <f t="shared" si="219"/>
        <v/>
      </c>
      <c r="T1971" s="192" t="str">
        <f t="shared" si="220"/>
        <v>&lt;campo posicao="1"&gt;
&lt;coluna&gt;REG&lt;/coluna&gt;
&lt;descricao&gt;Texto fixo contendo "D690"&lt;/descricao&gt;
&lt;tipo&gt;C&lt;/tipo&gt;
&lt;/campo&gt;</v>
      </c>
      <c r="U1971" s="192" t="str">
        <f t="shared" si="218"/>
        <v>&lt;campo posicao="1"&gt;
&lt;coluna&gt;REG&lt;/coluna&gt;
&lt;descricao&gt;Texto fixo contendo "D690"&lt;/descricao&gt;
&lt;tipo&gt;C&lt;/tipo&gt;
&lt;/campo&gt;</v>
      </c>
      <c r="V1971" s="192" t="str">
        <f t="shared" si="221"/>
        <v>{"Column2", "REG"},</v>
      </c>
      <c r="W1971" s="191" t="str">
        <f>IF(Q1971="Campo","@Campos(posicao = "&amp;K1971&amp;", tipo = '"&amp;R1971&amp;"')@Column(name = """&amp;L1971&amp;""")"&amp;IF(R1971="D","@Temporal(TemporalType.DATE)","")&amp;"private "&amp;VLOOKUP(TEXT(R1971,"@"),Apoio!A:B,2,0)&amp;" "&amp;SUBSTITUTE(LOWER(LEFT(L1971,1))&amp;RIGHT(PROPER(L1971),LEN(L1971)-1),"_","")&amp;";",IF(ISNUMBER(Q1971),IF(R1971="R","@Entity@Table(name = ""reg_"&amp;LOWER(J1971)&amp;""")@XmlRootElement","")&amp;VLOOKUP(J1971,Blocos!D:I,6,0)&amp;Apoio!$E$1&amp;Y1971,""))</f>
        <v>@Campos(posicao = 1, tipo = 'C')@Column(name = "REG")private String reg;</v>
      </c>
      <c r="X1971" s="190" t="str">
        <f>IF(ISNUMBER(Q1971),COUNTIF(Blocos!G:G,J1971),"")</f>
        <v/>
      </c>
      <c r="Y1971" s="190" t="str">
        <f>IF(OR(X1971=0,X1971=""),"",VLOOKUP(SUMIFS(Blocos!A:A,Blocos!H:H,'EFD REGISTROS e Campos (2)'!X1971,Blocos!G:G,'EFD REGISTROS e Campos (2)'!J1971),Blocos!A:L,12,0))</f>
        <v/>
      </c>
      <c r="Z1971" s="190" t="str">
        <f>IF(ISNUMBER(Q1972),VLOOKUP(J1971,Blocos!D:G,4,0),"")</f>
        <v/>
      </c>
      <c r="AA1971" s="190" t="str">
        <f>IF(ISNUMBER(Q1971),CONCATENATE("CREATE TABLE ""reg_",LOWER(J1971),""" (""ID"" bigint NOT NULL AUTO_INCREMENT,  ""HASHFILE"" varchar(255) DEFAULT NULL, ""ID_PAI"" bigint NOT NULL,"),IF(Q1971="Campo",CONCATENATE("""",L1971,""" ",VLOOKUP(R1971,Apoio!A:C,3,0)),""))&amp;IF(Z1971="","",CONCATENATE("PRIMARY KEY (""ID""), KEY ""FK_reg_",LOWER(Z1971),"_ID_PAI"" (""ID_PAI""), CONSTRAINT ""FK_reg_",LOWER(Z1971),"_ID_PAI"" FOREIGN KEY (""ID_PAI"") REFERENCES ""reg_",LOWER(Z1971),""" (""ID"")) ENGINE=InnoDB AUTO_INCREMENT=105774 DEFAULT CHARSET=utf8mb4 COLLATE=utf8mb4_0900_ai_ci;"))</f>
        <v>"REG" varchar(255) DEFAULT NULL,</v>
      </c>
      <c r="AB1971" s="190" t="str">
        <f t="shared" si="217"/>
        <v>USE `efdicms`;SELECT `reg_d690`.`REG`,</v>
      </c>
    </row>
    <row r="1972" spans="1:28" ht="14.5" hidden="1" customHeight="1" x14ac:dyDescent="0.3">
      <c r="J1972" s="187" t="str">
        <f t="shared" si="215"/>
        <v>D690</v>
      </c>
      <c r="K1972" s="181">
        <v>2</v>
      </c>
      <c r="L1972" s="289" t="s">
        <v>813</v>
      </c>
      <c r="M1972" s="182" t="s">
        <v>1732</v>
      </c>
      <c r="N1972" s="181" t="s">
        <v>27</v>
      </c>
      <c r="O1972" s="181" t="s">
        <v>33</v>
      </c>
      <c r="P1972" s="181" t="s">
        <v>28</v>
      </c>
      <c r="Q1972" s="192" t="str">
        <f t="shared" si="216"/>
        <v>Campo</v>
      </c>
      <c r="R1972" s="192" t="s">
        <v>27</v>
      </c>
      <c r="S1972" s="191" t="str">
        <f t="shared" si="219"/>
        <v/>
      </c>
      <c r="T1972" s="192" t="str">
        <f t="shared" si="220"/>
        <v>&lt;campo posicao="2"&gt;
&lt;coluna&gt;CST_ICMS&lt;/coluna&gt;
&lt;descricao&gt;Código da Situação Tributária, conforme a tabela indicada no item 4.3.1&lt;/descricao&gt;
&lt;tipo&gt;C&lt;/tipo&gt;
&lt;/campo&gt;</v>
      </c>
      <c r="U1972" s="192" t="str">
        <f t="shared" si="218"/>
        <v>&lt;campo posicao="2"&gt;
&lt;coluna&gt;CST_ICMS&lt;/coluna&gt;
&lt;descricao&gt;Código da Situação Tributária, conforme a tabela indicada no item 4.3.1&lt;/descricao&gt;
&lt;tipo&gt;C&lt;/tipo&gt;
&lt;/campo&gt;</v>
      </c>
      <c r="V1972" s="192" t="str">
        <f t="shared" si="221"/>
        <v>{"Column3", "CST_ICMS"},</v>
      </c>
      <c r="W1972" s="191" t="str">
        <f>IF(Q1972="Campo","@Campos(posicao = "&amp;K1972&amp;", tipo = '"&amp;R1972&amp;"')@Column(name = """&amp;L1972&amp;""")"&amp;IF(R1972="D","@Temporal(TemporalType.DATE)","")&amp;"private "&amp;VLOOKUP(TEXT(R1972,"@"),Apoio!A:B,2,0)&amp;" "&amp;SUBSTITUTE(LOWER(LEFT(L1972,1))&amp;RIGHT(PROPER(L1972),LEN(L1972)-1),"_","")&amp;";",IF(ISNUMBER(Q1972),IF(R1972="R","@Entity@Table(name = ""reg_"&amp;LOWER(J1972)&amp;""")@XmlRootElement","")&amp;VLOOKUP(J1972,Blocos!D:I,6,0)&amp;Apoio!$E$1&amp;Y1972,""))</f>
        <v>@Campos(posicao = 2, tipo = 'C')@Column(name = "CST_ICMS")private String cstIcms;</v>
      </c>
      <c r="X1972" s="190" t="str">
        <f>IF(ISNUMBER(Q1972),COUNTIF(Blocos!G:G,J1972),"")</f>
        <v/>
      </c>
      <c r="Y1972" s="190" t="str">
        <f>IF(OR(X1972=0,X1972=""),"",VLOOKUP(SUMIFS(Blocos!A:A,Blocos!H:H,'EFD REGISTROS e Campos (2)'!X1972,Blocos!G:G,'EFD REGISTROS e Campos (2)'!J1972),Blocos!A:L,12,0))</f>
        <v/>
      </c>
      <c r="Z1972" s="190" t="str">
        <f>IF(ISNUMBER(Q1973),VLOOKUP(J1972,Blocos!D:G,4,0),"")</f>
        <v/>
      </c>
      <c r="AA1972" s="190" t="str">
        <f>IF(ISNUMBER(Q1972),CONCATENATE("CREATE TABLE ""reg_",LOWER(J1972),""" (""ID"" bigint NOT NULL AUTO_INCREMENT,  ""HASHFILE"" varchar(255) DEFAULT NULL, ""ID_PAI"" bigint NOT NULL,"),IF(Q1972="Campo",CONCATENATE("""",L1972,""" ",VLOOKUP(R1972,Apoio!A:C,3,0)),""))&amp;IF(Z1972="","",CONCATENATE("PRIMARY KEY (""ID""), KEY ""FK_reg_",LOWER(Z1972),"_ID_PAI"" (""ID_PAI""), CONSTRAINT ""FK_reg_",LOWER(Z1972),"_ID_PAI"" FOREIGN KEY (""ID_PAI"") REFERENCES ""reg_",LOWER(Z1972),""" (""ID"")) ENGINE=InnoDB AUTO_INCREMENT=105774 DEFAULT CHARSET=utf8mb4 COLLATE=utf8mb4_0900_ai_ci;"))</f>
        <v>"CST_ICMS" varchar(255) DEFAULT NULL,</v>
      </c>
      <c r="AB1972" s="190" t="str">
        <f t="shared" si="217"/>
        <v>`reg_d690`.`CST_ICMS`,</v>
      </c>
    </row>
    <row r="1973" spans="1:28" ht="14.5" hidden="1" customHeight="1" x14ac:dyDescent="0.3">
      <c r="J1973" s="187" t="str">
        <f t="shared" si="215"/>
        <v>D690</v>
      </c>
      <c r="K1973" s="181">
        <v>3</v>
      </c>
      <c r="L1973" s="289" t="s">
        <v>815</v>
      </c>
      <c r="M1973" s="182" t="s">
        <v>1733</v>
      </c>
      <c r="N1973" s="181" t="s">
        <v>27</v>
      </c>
      <c r="O1973" s="181" t="s">
        <v>235</v>
      </c>
      <c r="P1973" s="181" t="s">
        <v>28</v>
      </c>
      <c r="Q1973" s="192" t="str">
        <f t="shared" si="216"/>
        <v>Campo</v>
      </c>
      <c r="R1973" s="192" t="s">
        <v>27</v>
      </c>
      <c r="S1973" s="191" t="str">
        <f t="shared" si="219"/>
        <v/>
      </c>
      <c r="T1973" s="192" t="str">
        <f t="shared" si="220"/>
        <v>&lt;campo posicao="3"&gt;
&lt;coluna&gt;CFOP&lt;/coluna&gt;
&lt;descricao&gt;Código Fiscal de Operação e Prestação, conforme a tabela indicada no item 4.2.2&lt;/descricao&gt;
&lt;tipo&gt;C&lt;/tipo&gt;
&lt;/campo&gt;</v>
      </c>
      <c r="U1973" s="192" t="str">
        <f t="shared" si="218"/>
        <v>&lt;campo posicao="3"&gt;
&lt;coluna&gt;CFOP&lt;/coluna&gt;
&lt;descricao&gt;Código Fiscal de Operação e Prestação, conforme a tabela indicada no item 4.2.2&lt;/descricao&gt;
&lt;tipo&gt;C&lt;/tipo&gt;
&lt;/campo&gt;</v>
      </c>
      <c r="V1973" s="192" t="str">
        <f t="shared" si="221"/>
        <v>{"Column4", "CFOP"},</v>
      </c>
      <c r="W1973" s="191" t="str">
        <f>IF(Q1973="Campo","@Campos(posicao = "&amp;K1973&amp;", tipo = '"&amp;R1973&amp;"')@Column(name = """&amp;L1973&amp;""")"&amp;IF(R1973="D","@Temporal(TemporalType.DATE)","")&amp;"private "&amp;VLOOKUP(TEXT(R1973,"@"),Apoio!A:B,2,0)&amp;" "&amp;SUBSTITUTE(LOWER(LEFT(L1973,1))&amp;RIGHT(PROPER(L1973),LEN(L1973)-1),"_","")&amp;";",IF(ISNUMBER(Q1973),IF(R1973="R","@Entity@Table(name = ""reg_"&amp;LOWER(J1973)&amp;""")@XmlRootElement","")&amp;VLOOKUP(J1973,Blocos!D:I,6,0)&amp;Apoio!$E$1&amp;Y1973,""))</f>
        <v>@Campos(posicao = 3, tipo = 'C')@Column(name = "CFOP")private String cfop;</v>
      </c>
      <c r="X1973" s="190" t="str">
        <f>IF(ISNUMBER(Q1973),COUNTIF(Blocos!G:G,J1973),"")</f>
        <v/>
      </c>
      <c r="Y1973" s="190" t="str">
        <f>IF(OR(X1973=0,X1973=""),"",VLOOKUP(SUMIFS(Blocos!A:A,Blocos!H:H,'EFD REGISTROS e Campos (2)'!X1973,Blocos!G:G,'EFD REGISTROS e Campos (2)'!J1973),Blocos!A:L,12,0))</f>
        <v/>
      </c>
      <c r="Z1973" s="190" t="str">
        <f>IF(ISNUMBER(Q1974),VLOOKUP(J1973,Blocos!D:G,4,0),"")</f>
        <v/>
      </c>
      <c r="AA1973" s="190" t="str">
        <f>IF(ISNUMBER(Q1973),CONCATENATE("CREATE TABLE ""reg_",LOWER(J1973),""" (""ID"" bigint NOT NULL AUTO_INCREMENT,  ""HASHFILE"" varchar(255) DEFAULT NULL, ""ID_PAI"" bigint NOT NULL,"),IF(Q1973="Campo",CONCATENATE("""",L1973,""" ",VLOOKUP(R1973,Apoio!A:C,3,0)),""))&amp;IF(Z1973="","",CONCATENATE("PRIMARY KEY (""ID""), KEY ""FK_reg_",LOWER(Z1973),"_ID_PAI"" (""ID_PAI""), CONSTRAINT ""FK_reg_",LOWER(Z1973),"_ID_PAI"" FOREIGN KEY (""ID_PAI"") REFERENCES ""reg_",LOWER(Z1973),""" (""ID"")) ENGINE=InnoDB AUTO_INCREMENT=105774 DEFAULT CHARSET=utf8mb4 COLLATE=utf8mb4_0900_ai_ci;"))</f>
        <v>"CFOP" varchar(255) DEFAULT NULL,</v>
      </c>
      <c r="AB1973" s="190" t="str">
        <f t="shared" si="217"/>
        <v>`reg_d690`.`CFOP`,</v>
      </c>
    </row>
    <row r="1974" spans="1:28" ht="14.5" hidden="1" customHeight="1" x14ac:dyDescent="0.3">
      <c r="J1974" s="187" t="str">
        <f t="shared" si="215"/>
        <v>D690</v>
      </c>
      <c r="K1974" s="181">
        <v>4</v>
      </c>
      <c r="L1974" s="289" t="s">
        <v>196</v>
      </c>
      <c r="M1974" s="182" t="s">
        <v>818</v>
      </c>
      <c r="N1974" s="181" t="s">
        <v>32</v>
      </c>
      <c r="O1974" s="181">
        <v>6</v>
      </c>
      <c r="P1974" s="181">
        <v>2</v>
      </c>
      <c r="Q1974" s="192" t="str">
        <f t="shared" si="216"/>
        <v>Campo</v>
      </c>
      <c r="R1974" s="192" t="s">
        <v>3606</v>
      </c>
      <c r="S1974" s="191" t="str">
        <f t="shared" si="219"/>
        <v/>
      </c>
      <c r="T1974" s="192" t="str">
        <f t="shared" si="220"/>
        <v>&lt;campo posicao="4"&gt;
&lt;coluna&gt;ALIQ_ICMS&lt;/coluna&gt;
&lt;descricao&gt;Alíquota do ICMS&lt;/descricao&gt;
&lt;tipo&gt;R&lt;/tipo&gt;
&lt;/campo&gt;</v>
      </c>
      <c r="U1974" s="192" t="str">
        <f t="shared" si="218"/>
        <v>&lt;campo posicao="4"&gt;
&lt;coluna&gt;ALIQ_ICMS&lt;/coluna&gt;
&lt;descricao&gt;Alíquota do ICMS&lt;/descricao&gt;
&lt;tipo&gt;R&lt;/tipo&gt;
&lt;/campo&gt;</v>
      </c>
      <c r="V1974" s="192" t="str">
        <f t="shared" si="221"/>
        <v>{"Column5", "ALIQ_ICMS"},</v>
      </c>
      <c r="W1974" s="191" t="str">
        <f>IF(Q1974="Campo","@Campos(posicao = "&amp;K1974&amp;", tipo = '"&amp;R1974&amp;"')@Column(name = """&amp;L1974&amp;""")"&amp;IF(R1974="D","@Temporal(TemporalType.DATE)","")&amp;"private "&amp;VLOOKUP(TEXT(R1974,"@"),Apoio!A:B,2,0)&amp;" "&amp;SUBSTITUTE(LOWER(LEFT(L1974,1))&amp;RIGHT(PROPER(L1974),LEN(L1974)-1),"_","")&amp;";",IF(ISNUMBER(Q1974),IF(R1974="R","@Entity@Table(name = ""reg_"&amp;LOWER(J1974)&amp;""")@XmlRootElement","")&amp;VLOOKUP(J1974,Blocos!D:I,6,0)&amp;Apoio!$E$1&amp;Y1974,""))</f>
        <v>@Campos(posicao = 4, tipo = 'R')@Column(name = "ALIQ_ICMS")private BigDecimal aliqIcms;</v>
      </c>
      <c r="X1974" s="190" t="str">
        <f>IF(ISNUMBER(Q1974),COUNTIF(Blocos!G:G,J1974),"")</f>
        <v/>
      </c>
      <c r="Y1974" s="190" t="str">
        <f>IF(OR(X1974=0,X1974=""),"",VLOOKUP(SUMIFS(Blocos!A:A,Blocos!H:H,'EFD REGISTROS e Campos (2)'!X1974,Blocos!G:G,'EFD REGISTROS e Campos (2)'!J1974),Blocos!A:L,12,0))</f>
        <v/>
      </c>
      <c r="Z1974" s="190" t="str">
        <f>IF(ISNUMBER(Q1975),VLOOKUP(J1974,Blocos!D:G,4,0),"")</f>
        <v/>
      </c>
      <c r="AA1974" s="190" t="str">
        <f>IF(ISNUMBER(Q1974),CONCATENATE("CREATE TABLE ""reg_",LOWER(J1974),""" (""ID"" bigint NOT NULL AUTO_INCREMENT,  ""HASHFILE"" varchar(255) DEFAULT NULL, ""ID_PAI"" bigint NOT NULL,"),IF(Q1974="Campo",CONCATENATE("""",L1974,""" ",VLOOKUP(R1974,Apoio!A:C,3,0)),""))&amp;IF(Z1974="","",CONCATENATE("PRIMARY KEY (""ID""), KEY ""FK_reg_",LOWER(Z1974),"_ID_PAI"" (""ID_PAI""), CONSTRAINT ""FK_reg_",LOWER(Z1974),"_ID_PAI"" FOREIGN KEY (""ID_PAI"") REFERENCES ""reg_",LOWER(Z1974),""" (""ID"")) ENGINE=InnoDB AUTO_INCREMENT=105774 DEFAULT CHARSET=utf8mb4 COLLATE=utf8mb4_0900_ai_ci;"))</f>
        <v>"ALIQ_ICMS" decimal(15,6) DEFAULT NULL,</v>
      </c>
      <c r="AB1974" s="190" t="str">
        <f t="shared" si="217"/>
        <v>`reg_d690`.`ALIQ_ICMS`,</v>
      </c>
    </row>
    <row r="1975" spans="1:28" ht="14.5" hidden="1" customHeight="1" x14ac:dyDescent="0.3">
      <c r="J1975" s="187" t="str">
        <f t="shared" si="215"/>
        <v>D690</v>
      </c>
      <c r="K1975" s="181">
        <v>5</v>
      </c>
      <c r="L1975" s="289" t="s">
        <v>1135</v>
      </c>
      <c r="M1975" s="182" t="s">
        <v>1585</v>
      </c>
      <c r="N1975" s="181" t="s">
        <v>32</v>
      </c>
      <c r="O1975" s="181" t="s">
        <v>28</v>
      </c>
      <c r="P1975" s="181">
        <v>2</v>
      </c>
      <c r="Q1975" s="192" t="str">
        <f t="shared" si="216"/>
        <v>Campo</v>
      </c>
      <c r="R1975" s="192" t="s">
        <v>3606</v>
      </c>
      <c r="S1975" s="191" t="str">
        <f t="shared" si="219"/>
        <v/>
      </c>
      <c r="T1975" s="192" t="str">
        <f t="shared" si="220"/>
        <v>&lt;campo posicao="5"&gt;
&lt;coluna&gt;VL_OPR&lt;/coluna&gt;
&lt;descricao&gt;Valor da operação correspondente à combinação de CST_ICMS, CFOP, e alíquota do ICMS, incluídas as despesas acessórias e acréscimos &lt;/descricao&gt;
&lt;tipo&gt;R&lt;/tipo&gt;
&lt;/campo&gt;</v>
      </c>
      <c r="U1975" s="192" t="str">
        <f t="shared" si="218"/>
        <v>&lt;campo posicao="5"&gt;
&lt;coluna&gt;VL_OPR&lt;/coluna&gt;
&lt;descricao&gt;Valor da operação correspondente à combinação de CST_ICMS, CFOP, e alíquota do ICMS, incluídas as despesas acessórias e acréscimos &lt;/descricao&gt;
&lt;tipo&gt;R&lt;/tipo&gt;
&lt;/campo&gt;</v>
      </c>
      <c r="V1975" s="192" t="str">
        <f t="shared" si="221"/>
        <v>{"Column6", "VL_OPR"},</v>
      </c>
      <c r="W1975" s="191" t="str">
        <f>IF(Q1975="Campo","@Campos(posicao = "&amp;K1975&amp;", tipo = '"&amp;R1975&amp;"')@Column(name = """&amp;L1975&amp;""")"&amp;IF(R1975="D","@Temporal(TemporalType.DATE)","")&amp;"private "&amp;VLOOKUP(TEXT(R1975,"@"),Apoio!A:B,2,0)&amp;" "&amp;SUBSTITUTE(LOWER(LEFT(L1975,1))&amp;RIGHT(PROPER(L1975),LEN(L1975)-1),"_","")&amp;";",IF(ISNUMBER(Q1975),IF(R1975="R","@Entity@Table(name = ""reg_"&amp;LOWER(J1975)&amp;""")@XmlRootElement","")&amp;VLOOKUP(J1975,Blocos!D:I,6,0)&amp;Apoio!$E$1&amp;Y1975,""))</f>
        <v>@Campos(posicao = 5, tipo = 'R')@Column(name = "VL_OPR")private BigDecimal vlOpr;</v>
      </c>
      <c r="X1975" s="190" t="str">
        <f>IF(ISNUMBER(Q1975),COUNTIF(Blocos!G:G,J1975),"")</f>
        <v/>
      </c>
      <c r="Y1975" s="190" t="str">
        <f>IF(OR(X1975=0,X1975=""),"",VLOOKUP(SUMIFS(Blocos!A:A,Blocos!H:H,'EFD REGISTROS e Campos (2)'!X1975,Blocos!G:G,'EFD REGISTROS e Campos (2)'!J1975),Blocos!A:L,12,0))</f>
        <v/>
      </c>
      <c r="Z1975" s="190" t="str">
        <f>IF(ISNUMBER(Q1976),VLOOKUP(J1975,Blocos!D:G,4,0),"")</f>
        <v/>
      </c>
      <c r="AA1975" s="190" t="str">
        <f>IF(ISNUMBER(Q1975),CONCATENATE("CREATE TABLE ""reg_",LOWER(J1975),""" (""ID"" bigint NOT NULL AUTO_INCREMENT,  ""HASHFILE"" varchar(255) DEFAULT NULL, ""ID_PAI"" bigint NOT NULL,"),IF(Q1975="Campo",CONCATENATE("""",L1975,""" ",VLOOKUP(R1975,Apoio!A:C,3,0)),""))&amp;IF(Z1975="","",CONCATENATE("PRIMARY KEY (""ID""), KEY ""FK_reg_",LOWER(Z1975),"_ID_PAI"" (""ID_PAI""), CONSTRAINT ""FK_reg_",LOWER(Z1975),"_ID_PAI"" FOREIGN KEY (""ID_PAI"") REFERENCES ""reg_",LOWER(Z1975),""" (""ID"")) ENGINE=InnoDB AUTO_INCREMENT=105774 DEFAULT CHARSET=utf8mb4 COLLATE=utf8mb4_0900_ai_ci;"))</f>
        <v>"VL_OPR" decimal(15,6) DEFAULT NULL,</v>
      </c>
      <c r="AB1975" s="190" t="str">
        <f t="shared" si="217"/>
        <v>`reg_d690`.`VL_OPR`,</v>
      </c>
    </row>
    <row r="1976" spans="1:28" ht="14.5" hidden="1" customHeight="1" x14ac:dyDescent="0.3">
      <c r="J1976" s="187" t="str">
        <f t="shared" si="215"/>
        <v>D690</v>
      </c>
      <c r="K1976" s="181">
        <v>6</v>
      </c>
      <c r="L1976" s="289" t="s">
        <v>576</v>
      </c>
      <c r="M1976" s="182" t="s">
        <v>2106</v>
      </c>
      <c r="N1976" s="181" t="s">
        <v>32</v>
      </c>
      <c r="O1976" s="181" t="s">
        <v>28</v>
      </c>
      <c r="P1976" s="181">
        <v>2</v>
      </c>
      <c r="Q1976" s="192" t="str">
        <f t="shared" si="216"/>
        <v>Campo</v>
      </c>
      <c r="R1976" s="192" t="s">
        <v>3606</v>
      </c>
      <c r="S1976" s="191" t="str">
        <f t="shared" si="219"/>
        <v/>
      </c>
      <c r="T1976" s="192" t="str">
        <f t="shared" si="220"/>
        <v>&lt;campo posicao="6"&gt;
&lt;coluna&gt;VL_BC_ICMS&lt;/coluna&gt;
&lt;descricao&gt;Parcela correspondente ao "Valor da base de cálculo do ICMS" referente à combinação CST_ICMS,  CFOP, e alíquota do ICMS&lt;/descricao&gt;
&lt;tipo&gt;R&lt;/tipo&gt;
&lt;/campo&gt;</v>
      </c>
      <c r="U1976" s="192" t="str">
        <f t="shared" si="218"/>
        <v>&lt;campo posicao="6"&gt;
&lt;coluna&gt;VL_BC_ICMS&lt;/coluna&gt;
&lt;descricao&gt;Parcela correspondente ao "Valor da base de cálculo do ICMS" referente à combinação CST_ICMS,  CFOP, e alíquota do ICMS&lt;/descricao&gt;
&lt;tipo&gt;R&lt;/tipo&gt;
&lt;/campo&gt;</v>
      </c>
      <c r="V1976" s="192" t="str">
        <f t="shared" si="221"/>
        <v>{"Column7", "VL_BC_ICMS"},</v>
      </c>
      <c r="W1976" s="191" t="str">
        <f>IF(Q1976="Campo","@Campos(posicao = "&amp;K1976&amp;", tipo = '"&amp;R1976&amp;"')@Column(name = """&amp;L1976&amp;""")"&amp;IF(R1976="D","@Temporal(TemporalType.DATE)","")&amp;"private "&amp;VLOOKUP(TEXT(R1976,"@"),Apoio!A:B,2,0)&amp;" "&amp;SUBSTITUTE(LOWER(LEFT(L1976,1))&amp;RIGHT(PROPER(L1976),LEN(L1976)-1),"_","")&amp;";",IF(ISNUMBER(Q1976),IF(R1976="R","@Entity@Table(name = ""reg_"&amp;LOWER(J1976)&amp;""")@XmlRootElement","")&amp;VLOOKUP(J1976,Blocos!D:I,6,0)&amp;Apoio!$E$1&amp;Y1976,""))</f>
        <v>@Campos(posicao = 6, tipo = 'R')@Column(name = "VL_BC_ICMS")private BigDecimal vlBcIcms;</v>
      </c>
      <c r="X1976" s="190" t="str">
        <f>IF(ISNUMBER(Q1976),COUNTIF(Blocos!G:G,J1976),"")</f>
        <v/>
      </c>
      <c r="Y1976" s="190" t="str">
        <f>IF(OR(X1976=0,X1976=""),"",VLOOKUP(SUMIFS(Blocos!A:A,Blocos!H:H,'EFD REGISTROS e Campos (2)'!X1976,Blocos!G:G,'EFD REGISTROS e Campos (2)'!J1976),Blocos!A:L,12,0))</f>
        <v/>
      </c>
      <c r="Z1976" s="190" t="str">
        <f>IF(ISNUMBER(Q1977),VLOOKUP(J1976,Blocos!D:G,4,0),"")</f>
        <v/>
      </c>
      <c r="AA1976" s="190" t="str">
        <f>IF(ISNUMBER(Q1976),CONCATENATE("CREATE TABLE ""reg_",LOWER(J1976),""" (""ID"" bigint NOT NULL AUTO_INCREMENT,  ""HASHFILE"" varchar(255) DEFAULT NULL, ""ID_PAI"" bigint NOT NULL,"),IF(Q1976="Campo",CONCATENATE("""",L1976,""" ",VLOOKUP(R1976,Apoio!A:C,3,0)),""))&amp;IF(Z1976="","",CONCATENATE("PRIMARY KEY (""ID""), KEY ""FK_reg_",LOWER(Z1976),"_ID_PAI"" (""ID_PAI""), CONSTRAINT ""FK_reg_",LOWER(Z1976),"_ID_PAI"" FOREIGN KEY (""ID_PAI"") REFERENCES ""reg_",LOWER(Z1976),""" (""ID"")) ENGINE=InnoDB AUTO_INCREMENT=105774 DEFAULT CHARSET=utf8mb4 COLLATE=utf8mb4_0900_ai_ci;"))</f>
        <v>"VL_BC_ICMS" decimal(15,6) DEFAULT NULL,</v>
      </c>
      <c r="AB1976" s="190" t="str">
        <f t="shared" si="217"/>
        <v>`reg_d690`.`VL_BC_ICMS`,</v>
      </c>
    </row>
    <row r="1977" spans="1:28" ht="14.5" hidden="1" customHeight="1" x14ac:dyDescent="0.3">
      <c r="J1977" s="187" t="str">
        <f t="shared" si="215"/>
        <v>D690</v>
      </c>
      <c r="K1977" s="181">
        <v>7</v>
      </c>
      <c r="L1977" s="289" t="s">
        <v>578</v>
      </c>
      <c r="M1977" s="182" t="s">
        <v>2107</v>
      </c>
      <c r="N1977" s="181" t="s">
        <v>32</v>
      </c>
      <c r="O1977" s="181" t="s">
        <v>28</v>
      </c>
      <c r="P1977" s="181">
        <v>2</v>
      </c>
      <c r="Q1977" s="192" t="str">
        <f t="shared" si="216"/>
        <v>Campo</v>
      </c>
      <c r="R1977" s="192" t="s">
        <v>3606</v>
      </c>
      <c r="S1977" s="191" t="str">
        <f t="shared" si="219"/>
        <v/>
      </c>
      <c r="T1977" s="192" t="str">
        <f t="shared" si="220"/>
        <v>&lt;campo posicao="7"&gt;
&lt;coluna&gt;VL_ICMS&lt;/coluna&gt;
&lt;descricao&gt;Parcela correspondente ao "Valor do ICMS" referente à combinação CST_ICMS,  CFOP, e alíquota do ICMS&lt;/descricao&gt;
&lt;tipo&gt;R&lt;/tipo&gt;
&lt;/campo&gt;</v>
      </c>
      <c r="U1977" s="192" t="str">
        <f t="shared" si="218"/>
        <v>&lt;campo posicao="7"&gt;
&lt;coluna&gt;VL_ICMS&lt;/coluna&gt;
&lt;descricao&gt;Parcela correspondente ao "Valor do ICMS" referente à combinação CST_ICMS,  CFOP, e alíquota do ICMS&lt;/descricao&gt;
&lt;tipo&gt;R&lt;/tipo&gt;
&lt;/campo&gt;</v>
      </c>
      <c r="V1977" s="192" t="str">
        <f t="shared" si="221"/>
        <v>{"Column8", "VL_ICMS"},</v>
      </c>
      <c r="W1977" s="191" t="str">
        <f>IF(Q1977="Campo","@Campos(posicao = "&amp;K1977&amp;", tipo = '"&amp;R1977&amp;"')@Column(name = """&amp;L1977&amp;""")"&amp;IF(R1977="D","@Temporal(TemporalType.DATE)","")&amp;"private "&amp;VLOOKUP(TEXT(R1977,"@"),Apoio!A:B,2,0)&amp;" "&amp;SUBSTITUTE(LOWER(LEFT(L1977,1))&amp;RIGHT(PROPER(L1977),LEN(L1977)-1),"_","")&amp;";",IF(ISNUMBER(Q1977),IF(R1977="R","@Entity@Table(name = ""reg_"&amp;LOWER(J1977)&amp;""")@XmlRootElement","")&amp;VLOOKUP(J1977,Blocos!D:I,6,0)&amp;Apoio!$E$1&amp;Y1977,""))</f>
        <v>@Campos(posicao = 7, tipo = 'R')@Column(name = "VL_ICMS")private BigDecimal vlIcms;</v>
      </c>
      <c r="X1977" s="190" t="str">
        <f>IF(ISNUMBER(Q1977),COUNTIF(Blocos!G:G,J1977),"")</f>
        <v/>
      </c>
      <c r="Y1977" s="190" t="str">
        <f>IF(OR(X1977=0,X1977=""),"",VLOOKUP(SUMIFS(Blocos!A:A,Blocos!H:H,'EFD REGISTROS e Campos (2)'!X1977,Blocos!G:G,'EFD REGISTROS e Campos (2)'!J1977),Blocos!A:L,12,0))</f>
        <v/>
      </c>
      <c r="Z1977" s="190" t="str">
        <f>IF(ISNUMBER(Q1978),VLOOKUP(J1977,Blocos!D:G,4,0),"")</f>
        <v/>
      </c>
      <c r="AA1977" s="190" t="str">
        <f>IF(ISNUMBER(Q1977),CONCATENATE("CREATE TABLE ""reg_",LOWER(J1977),""" (""ID"" bigint NOT NULL AUTO_INCREMENT,  ""HASHFILE"" varchar(255) DEFAULT NULL, ""ID_PAI"" bigint NOT NULL,"),IF(Q1977="Campo",CONCATENATE("""",L1977,""" ",VLOOKUP(R1977,Apoio!A:C,3,0)),""))&amp;IF(Z1977="","",CONCATENATE("PRIMARY KEY (""ID""), KEY ""FK_reg_",LOWER(Z1977),"_ID_PAI"" (""ID_PAI""), CONSTRAINT ""FK_reg_",LOWER(Z1977),"_ID_PAI"" FOREIGN KEY (""ID_PAI"") REFERENCES ""reg_",LOWER(Z1977),""" (""ID"")) ENGINE=InnoDB AUTO_INCREMENT=105774 DEFAULT CHARSET=utf8mb4 COLLATE=utf8mb4_0900_ai_ci;"))</f>
        <v>"VL_ICMS" decimal(15,6) DEFAULT NULL,</v>
      </c>
      <c r="AB1977" s="190" t="str">
        <f t="shared" si="217"/>
        <v>`reg_d690`.`VL_ICMS`,</v>
      </c>
    </row>
    <row r="1978" spans="1:28" ht="14.5" hidden="1" customHeight="1" x14ac:dyDescent="0.3">
      <c r="J1978" s="187" t="str">
        <f t="shared" si="215"/>
        <v>D690</v>
      </c>
      <c r="K1978" s="181">
        <v>8</v>
      </c>
      <c r="L1978" s="289" t="s">
        <v>2071</v>
      </c>
      <c r="M1978" s="182" t="s">
        <v>3645</v>
      </c>
      <c r="N1978" s="181" t="s">
        <v>32</v>
      </c>
      <c r="O1978" s="181" t="s">
        <v>28</v>
      </c>
      <c r="P1978" s="181">
        <v>2</v>
      </c>
      <c r="Q1978" s="192" t="str">
        <f t="shared" si="216"/>
        <v>Campo</v>
      </c>
      <c r="R1978" s="192" t="s">
        <v>3606</v>
      </c>
      <c r="S1978" s="191" t="str">
        <f t="shared" si="219"/>
        <v/>
      </c>
      <c r="T1978" s="192" t="str">
        <f t="shared" si="220"/>
        <v>&lt;campo posicao="8"&gt;
&lt;coluna&gt;VL_BC_ICMS_UF&lt;/coluna&gt;
&lt;descricao&gt;Parcela correspondente ao valor da base de cálculo do ICMS de outras UFs,  referente à combinação de CST_ICMS, CFOP e alíquota do ICMS.&lt;/descricao&gt;
&lt;tipo&gt;R&lt;/tipo&gt;
&lt;/campo&gt;</v>
      </c>
      <c r="U1978" s="192" t="str">
        <f t="shared" si="218"/>
        <v>&lt;campo posicao="8"&gt;
&lt;coluna&gt;VL_BC_ICMS_UF&lt;/coluna&gt;
&lt;descricao&gt;Parcela correspondente ao valor da base de cálculo do ICMS de outras UFs,  referente à combinação de CST_ICMS, CFOP e alíquota do ICMS.&lt;/descricao&gt;
&lt;tipo&gt;R&lt;/tipo&gt;
&lt;/campo&gt;</v>
      </c>
      <c r="V1978" s="192" t="str">
        <f t="shared" si="221"/>
        <v>{"Column9", "VL_BC_ICMS_UF"},</v>
      </c>
      <c r="W1978" s="191" t="str">
        <f>IF(Q1978="Campo","@Campos(posicao = "&amp;K1978&amp;", tipo = '"&amp;R1978&amp;"')@Column(name = """&amp;L1978&amp;""")"&amp;IF(R1978="D","@Temporal(TemporalType.DATE)","")&amp;"private "&amp;VLOOKUP(TEXT(R1978,"@"),Apoio!A:B,2,0)&amp;" "&amp;SUBSTITUTE(LOWER(LEFT(L1978,1))&amp;RIGHT(PROPER(L1978),LEN(L1978)-1),"_","")&amp;";",IF(ISNUMBER(Q1978),IF(R1978="R","@Entity@Table(name = ""reg_"&amp;LOWER(J1978)&amp;""")@XmlRootElement","")&amp;VLOOKUP(J1978,Blocos!D:I,6,0)&amp;Apoio!$E$1&amp;Y1978,""))</f>
        <v>@Campos(posicao = 8, tipo = 'R')@Column(name = "VL_BC_ICMS_UF")private BigDecimal vlBcIcmsUf;</v>
      </c>
      <c r="X1978" s="190" t="str">
        <f>IF(ISNUMBER(Q1978),COUNTIF(Blocos!G:G,J1978),"")</f>
        <v/>
      </c>
      <c r="Y1978" s="190" t="str">
        <f>IF(OR(X1978=0,X1978=""),"",VLOOKUP(SUMIFS(Blocos!A:A,Blocos!H:H,'EFD REGISTROS e Campos (2)'!X1978,Blocos!G:G,'EFD REGISTROS e Campos (2)'!J1978),Blocos!A:L,12,0))</f>
        <v/>
      </c>
      <c r="Z1978" s="190" t="str">
        <f>IF(ISNUMBER(Q1979),VLOOKUP(J1978,Blocos!D:G,4,0),"")</f>
        <v/>
      </c>
      <c r="AA1978" s="190" t="str">
        <f>IF(ISNUMBER(Q1978),CONCATENATE("CREATE TABLE ""reg_",LOWER(J1978),""" (""ID"" bigint NOT NULL AUTO_INCREMENT,  ""HASHFILE"" varchar(255) DEFAULT NULL, ""ID_PAI"" bigint NOT NULL,"),IF(Q1978="Campo",CONCATENATE("""",L1978,""" ",VLOOKUP(R1978,Apoio!A:C,3,0)),""))&amp;IF(Z1978="","",CONCATENATE("PRIMARY KEY (""ID""), KEY ""FK_reg_",LOWER(Z1978),"_ID_PAI"" (""ID_PAI""), CONSTRAINT ""FK_reg_",LOWER(Z1978),"_ID_PAI"" FOREIGN KEY (""ID_PAI"") REFERENCES ""reg_",LOWER(Z1978),""" (""ID"")) ENGINE=InnoDB AUTO_INCREMENT=105774 DEFAULT CHARSET=utf8mb4 COLLATE=utf8mb4_0900_ai_ci;"))</f>
        <v>"VL_BC_ICMS_UF" decimal(15,6) DEFAULT NULL,</v>
      </c>
      <c r="AB1978" s="190" t="str">
        <f t="shared" si="217"/>
        <v>`reg_d690`.`VL_BC_ICMS_UF`,</v>
      </c>
    </row>
    <row r="1979" spans="1:28" ht="14.5" hidden="1" customHeight="1" x14ac:dyDescent="0.3">
      <c r="J1979" s="187" t="str">
        <f t="shared" si="215"/>
        <v>D690</v>
      </c>
      <c r="K1979" s="181">
        <v>9</v>
      </c>
      <c r="L1979" s="289" t="s">
        <v>2073</v>
      </c>
      <c r="M1979" s="182" t="s">
        <v>2109</v>
      </c>
      <c r="N1979" s="181" t="s">
        <v>32</v>
      </c>
      <c r="O1979" s="181" t="s">
        <v>28</v>
      </c>
      <c r="P1979" s="181">
        <v>2</v>
      </c>
      <c r="Q1979" s="192" t="str">
        <f t="shared" si="216"/>
        <v>Campo</v>
      </c>
      <c r="R1979" s="192" t="s">
        <v>3606</v>
      </c>
      <c r="S1979" s="191" t="str">
        <f t="shared" si="219"/>
        <v/>
      </c>
      <c r="T1979" s="192" t="str">
        <f t="shared" si="220"/>
        <v>&lt;campo posicao="9"&gt;
&lt;coluna&gt;VL_ICMS_UF&lt;/coluna&gt;
&lt;descricao&gt;Parcela correspondente ao valor do ICMS de outras UFs, referente à combinação de CST_ICMS,  CFOP, e alíquota do ICMS.&lt;/descricao&gt;
&lt;tipo&gt;R&lt;/tipo&gt;
&lt;/campo&gt;</v>
      </c>
      <c r="U1979" s="192" t="str">
        <f t="shared" si="218"/>
        <v>&lt;campo posicao="9"&gt;
&lt;coluna&gt;VL_ICMS_UF&lt;/coluna&gt;
&lt;descricao&gt;Parcela correspondente ao valor do ICMS de outras UFs, referente à combinação de CST_ICMS,  CFOP, e alíquota do ICMS.&lt;/descricao&gt;
&lt;tipo&gt;R&lt;/tipo&gt;
&lt;/campo&gt;</v>
      </c>
      <c r="V1979" s="192" t="str">
        <f t="shared" si="221"/>
        <v>{"Column10", "VL_ICMS_UF"},</v>
      </c>
      <c r="W1979" s="191" t="str">
        <f>IF(Q1979="Campo","@Campos(posicao = "&amp;K1979&amp;", tipo = '"&amp;R1979&amp;"')@Column(name = """&amp;L1979&amp;""")"&amp;IF(R1979="D","@Temporal(TemporalType.DATE)","")&amp;"private "&amp;VLOOKUP(TEXT(R1979,"@"),Apoio!A:B,2,0)&amp;" "&amp;SUBSTITUTE(LOWER(LEFT(L1979,1))&amp;RIGHT(PROPER(L1979),LEN(L1979)-1),"_","")&amp;";",IF(ISNUMBER(Q1979),IF(R1979="R","@Entity@Table(name = ""reg_"&amp;LOWER(J1979)&amp;""")@XmlRootElement","")&amp;VLOOKUP(J1979,Blocos!D:I,6,0)&amp;Apoio!$E$1&amp;Y1979,""))</f>
        <v>@Campos(posicao = 9, tipo = 'R')@Column(name = "VL_ICMS_UF")private BigDecimal vlIcmsUf;</v>
      </c>
      <c r="X1979" s="190" t="str">
        <f>IF(ISNUMBER(Q1979),COUNTIF(Blocos!G:G,J1979),"")</f>
        <v/>
      </c>
      <c r="Y1979" s="190" t="str">
        <f>IF(OR(X1979=0,X1979=""),"",VLOOKUP(SUMIFS(Blocos!A:A,Blocos!H:H,'EFD REGISTROS e Campos (2)'!X1979,Blocos!G:G,'EFD REGISTROS e Campos (2)'!J1979),Blocos!A:L,12,0))</f>
        <v/>
      </c>
      <c r="Z1979" s="190" t="str">
        <f>IF(ISNUMBER(Q1980),VLOOKUP(J1979,Blocos!D:G,4,0),"")</f>
        <v/>
      </c>
      <c r="AA1979" s="190" t="str">
        <f>IF(ISNUMBER(Q1979),CONCATENATE("CREATE TABLE ""reg_",LOWER(J1979),""" (""ID"" bigint NOT NULL AUTO_INCREMENT,  ""HASHFILE"" varchar(255) DEFAULT NULL, ""ID_PAI"" bigint NOT NULL,"),IF(Q1979="Campo",CONCATENATE("""",L1979,""" ",VLOOKUP(R1979,Apoio!A:C,3,0)),""))&amp;IF(Z1979="","",CONCATENATE("PRIMARY KEY (""ID""), KEY ""FK_reg_",LOWER(Z1979),"_ID_PAI"" (""ID_PAI""), CONSTRAINT ""FK_reg_",LOWER(Z1979),"_ID_PAI"" FOREIGN KEY (""ID_PAI"") REFERENCES ""reg_",LOWER(Z1979),""" (""ID"")) ENGINE=InnoDB AUTO_INCREMENT=105774 DEFAULT CHARSET=utf8mb4 COLLATE=utf8mb4_0900_ai_ci;"))</f>
        <v>"VL_ICMS_UF" decimal(15,6) DEFAULT NULL,</v>
      </c>
      <c r="AB1979" s="190" t="str">
        <f t="shared" si="217"/>
        <v>`reg_d690`.`VL_ICMS_UF`,</v>
      </c>
    </row>
    <row r="1980" spans="1:28" ht="14.5" hidden="1" customHeight="1" x14ac:dyDescent="0.3">
      <c r="J1980" s="187" t="str">
        <f t="shared" si="215"/>
        <v>D690</v>
      </c>
      <c r="K1980" s="181">
        <v>10</v>
      </c>
      <c r="L1980" s="289" t="s">
        <v>1141</v>
      </c>
      <c r="M1980" s="182" t="s">
        <v>1142</v>
      </c>
      <c r="N1980" s="181" t="s">
        <v>32</v>
      </c>
      <c r="O1980" s="181" t="s">
        <v>28</v>
      </c>
      <c r="P1980" s="181">
        <v>2</v>
      </c>
      <c r="Q1980" s="192" t="str">
        <f t="shared" si="216"/>
        <v>Campo</v>
      </c>
      <c r="R1980" s="192" t="s">
        <v>3606</v>
      </c>
      <c r="S1980" s="191" t="str">
        <f t="shared" si="219"/>
        <v/>
      </c>
      <c r="T1980" s="192" t="str">
        <f t="shared" si="220"/>
        <v>&lt;campo posicao="10"&gt;
&lt;coluna&gt;VL_RED_BC&lt;/coluna&gt;
&lt;descricao&gt;Valor não tributado em função da redução da base de cálculo do ICMS, referente à combinação de CST_ICMS, CFOP e alíquota do ICMS.&lt;/descricao&gt;
&lt;tipo&gt;R&lt;/tipo&gt;
&lt;/campo&gt;</v>
      </c>
      <c r="U1980" s="192" t="str">
        <f t="shared" si="218"/>
        <v>&lt;campo posicao="10"&gt;
&lt;coluna&gt;VL_RED_BC&lt;/coluna&gt;
&lt;descricao&gt;Valor não tributado em função da redução da base de cálculo do ICMS, referente à combinação de CST_ICMS, CFOP e alíquota do ICMS.&lt;/descricao&gt;
&lt;tipo&gt;R&lt;/tipo&gt;
&lt;/campo&gt;</v>
      </c>
      <c r="V1980" s="192" t="str">
        <f t="shared" si="221"/>
        <v>{"Column11", "VL_RED_BC"},</v>
      </c>
      <c r="W1980" s="191" t="str">
        <f>IF(Q1980="Campo","@Campos(posicao = "&amp;K1980&amp;", tipo = '"&amp;R1980&amp;"')@Column(name = """&amp;L1980&amp;""")"&amp;IF(R1980="D","@Temporal(TemporalType.DATE)","")&amp;"private "&amp;VLOOKUP(TEXT(R1980,"@"),Apoio!A:B,2,0)&amp;" "&amp;SUBSTITUTE(LOWER(LEFT(L1980,1))&amp;RIGHT(PROPER(L1980),LEN(L1980)-1),"_","")&amp;";",IF(ISNUMBER(Q1980),IF(R1980="R","@Entity@Table(name = ""reg_"&amp;LOWER(J1980)&amp;""")@XmlRootElement","")&amp;VLOOKUP(J1980,Blocos!D:I,6,0)&amp;Apoio!$E$1&amp;Y1980,""))</f>
        <v>@Campos(posicao = 10, tipo = 'R')@Column(name = "VL_RED_BC")private BigDecimal vlRedBc;</v>
      </c>
      <c r="X1980" s="190" t="str">
        <f>IF(ISNUMBER(Q1980),COUNTIF(Blocos!G:G,J1980),"")</f>
        <v/>
      </c>
      <c r="Y1980" s="190" t="str">
        <f>IF(OR(X1980=0,X1980=""),"",VLOOKUP(SUMIFS(Blocos!A:A,Blocos!H:H,'EFD REGISTROS e Campos (2)'!X1980,Blocos!G:G,'EFD REGISTROS e Campos (2)'!J1980),Blocos!A:L,12,0))</f>
        <v/>
      </c>
      <c r="Z1980" s="190" t="str">
        <f>IF(ISNUMBER(Q1981),VLOOKUP(J1980,Blocos!D:G,4,0),"")</f>
        <v/>
      </c>
      <c r="AA1980" s="190" t="str">
        <f>IF(ISNUMBER(Q1980),CONCATENATE("CREATE TABLE ""reg_",LOWER(J1980),""" (""ID"" bigint NOT NULL AUTO_INCREMENT,  ""HASHFILE"" varchar(255) DEFAULT NULL, ""ID_PAI"" bigint NOT NULL,"),IF(Q1980="Campo",CONCATENATE("""",L1980,""" ",VLOOKUP(R1980,Apoio!A:C,3,0)),""))&amp;IF(Z1980="","",CONCATENATE("PRIMARY KEY (""ID""), KEY ""FK_reg_",LOWER(Z1980),"_ID_PAI"" (""ID_PAI""), CONSTRAINT ""FK_reg_",LOWER(Z1980),"_ID_PAI"" FOREIGN KEY (""ID_PAI"") REFERENCES ""reg_",LOWER(Z1980),""" (""ID"")) ENGINE=InnoDB AUTO_INCREMENT=105774 DEFAULT CHARSET=utf8mb4 COLLATE=utf8mb4_0900_ai_ci;"))</f>
        <v>"VL_RED_BC" decimal(15,6) DEFAULT NULL,</v>
      </c>
      <c r="AB1980" s="190" t="str">
        <f t="shared" si="217"/>
        <v>`reg_d690`.`VL_RED_BC`,</v>
      </c>
    </row>
    <row r="1981" spans="1:28" ht="14.5" hidden="1" customHeight="1" x14ac:dyDescent="0.3">
      <c r="J1981" s="187" t="str">
        <f t="shared" si="215"/>
        <v>D690</v>
      </c>
      <c r="K1981" s="181">
        <v>11</v>
      </c>
      <c r="L1981" s="289" t="s">
        <v>276</v>
      </c>
      <c r="M1981" s="182" t="s">
        <v>381</v>
      </c>
      <c r="N1981" s="181" t="s">
        <v>27</v>
      </c>
      <c r="O1981" s="181">
        <v>6</v>
      </c>
      <c r="P1981" s="181" t="s">
        <v>28</v>
      </c>
      <c r="Q1981" s="192" t="str">
        <f t="shared" si="216"/>
        <v>Campo</v>
      </c>
      <c r="R1981" s="192" t="s">
        <v>27</v>
      </c>
      <c r="S1981" s="191" t="str">
        <f t="shared" si="219"/>
        <v/>
      </c>
      <c r="T1981" s="192" t="str">
        <f t="shared" si="220"/>
        <v>&lt;campo posicao="11"&gt;
&lt;coluna&gt;COD_OBS&lt;/coluna&gt;
&lt;descricao&gt;Código da observação do lançamento fiscal (campo 02 do Registro 0460)&lt;/descricao&gt;
&lt;tipo&gt;C&lt;/tipo&gt;
&lt;/campo&gt;</v>
      </c>
      <c r="U1981" s="192" t="str">
        <f t="shared" si="218"/>
        <v>&lt;campo posicao="11"&gt;
&lt;coluna&gt;COD_OBS&lt;/coluna&gt;
&lt;descricao&gt;Código da observação do lançamento fiscal (campo 02 do Registro 0460)&lt;/descricao&gt;
&lt;tipo&gt;C&lt;/tipo&gt;
&lt;/campo&gt;</v>
      </c>
      <c r="V1981" s="192" t="str">
        <f t="shared" si="221"/>
        <v>{"Column12", "COD_OBS"},</v>
      </c>
      <c r="W1981" s="191" t="str">
        <f>IF(Q1981="Campo","@Campos(posicao = "&amp;K1981&amp;", tipo = '"&amp;R1981&amp;"')@Column(name = """&amp;L1981&amp;""")"&amp;IF(R1981="D","@Temporal(TemporalType.DATE)","")&amp;"private "&amp;VLOOKUP(TEXT(R1981,"@"),Apoio!A:B,2,0)&amp;" "&amp;SUBSTITUTE(LOWER(LEFT(L1981,1))&amp;RIGHT(PROPER(L1981),LEN(L1981)-1),"_","")&amp;";",IF(ISNUMBER(Q1981),IF(R1981="R","@Entity@Table(name = ""reg_"&amp;LOWER(J1981)&amp;""")@XmlRootElement","")&amp;VLOOKUP(J1981,Blocos!D:I,6,0)&amp;Apoio!$E$1&amp;Y1981,""))</f>
        <v>@Campos(posicao = 11, tipo = 'C')@Column(name = "COD_OBS")private String codObs;</v>
      </c>
      <c r="X1981" s="190" t="str">
        <f>IF(ISNUMBER(Q1981),COUNTIF(Blocos!G:G,J1981),"")</f>
        <v/>
      </c>
      <c r="Y1981" s="190" t="str">
        <f>IF(OR(X1981=0,X1981=""),"",VLOOKUP(SUMIFS(Blocos!A:A,Blocos!H:H,'EFD REGISTROS e Campos (2)'!X1981,Blocos!G:G,'EFD REGISTROS e Campos (2)'!J1981),Blocos!A:L,12,0))</f>
        <v/>
      </c>
      <c r="Z1981" s="190" t="str">
        <f>IF(ISNUMBER(Q1982),VLOOKUP(J1981,Blocos!D:G,4,0),"")</f>
        <v>D600</v>
      </c>
      <c r="AA1981" s="190" t="str">
        <f>IF(ISNUMBER(Q1981),CONCATENATE("CREATE TABLE ""reg_",LOWER(J1981),""" (""ID"" bigint NOT NULL AUTO_INCREMENT,  ""HASHFILE"" varchar(255) DEFAULT NULL, ""ID_PAI"" bigint NOT NULL,"),IF(Q1981="Campo",CONCATENATE("""",L1981,""" ",VLOOKUP(R1981,Apoio!A:C,3,0)),""))&amp;IF(Z1981="","",CONCATENATE("PRIMARY KEY (""ID""), KEY ""FK_reg_",LOWER(Z1981),"_ID_PAI"" (""ID_PAI""), CONSTRAINT ""FK_reg_",LOWER(Z1981),"_ID_PAI"" FOREIGN KEY (""ID_PAI"") REFERENCES ""reg_",LOWER(Z1981),""" (""ID"")) ENGINE=InnoDB AUTO_INCREMENT=105774 DEFAULT CHARSET=utf8mb4 COLLATE=utf8mb4_0900_ai_ci;"))</f>
        <v>"COD_OBS" varchar(255) DEFAULT NULL,PRIMARY KEY ("ID"), KEY "FK_reg_d600_ID_PAI" ("ID_PAI"), CONSTRAINT "FK_reg_d600_ID_PAI" FOREIGN KEY ("ID_PAI") REFERENCES "reg_d600" ("ID")) ENGINE=InnoDB AUTO_INCREMENT=105774 DEFAULT CHARSET=utf8mb4 COLLATE=utf8mb4_0900_ai_ci;</v>
      </c>
      <c r="AB1981" s="190" t="str">
        <f t="shared" si="217"/>
        <v>`reg_d690`.`COD_OBS`,FROM `efdicms`.`reg_d690`;"</v>
      </c>
    </row>
    <row r="1982" spans="1:28" ht="14.5" hidden="1" customHeight="1" collapsed="1" x14ac:dyDescent="0.3">
      <c r="A1982" s="180" t="s">
        <v>115</v>
      </c>
      <c r="D1982" s="180" t="s">
        <v>2125</v>
      </c>
      <c r="I1982" s="180" t="s">
        <v>108</v>
      </c>
      <c r="J1982" s="187" t="str">
        <f t="shared" si="215"/>
        <v>D695</v>
      </c>
      <c r="K1982" s="195" t="s">
        <v>2126</v>
      </c>
      <c r="Q1982" s="192">
        <f t="shared" si="216"/>
        <v>2</v>
      </c>
      <c r="S1982" s="191" t="str">
        <f t="shared" si="219"/>
        <v>&lt;/registro&gt;
&lt;registro codigo="D695" perfil="AB" nivel="2"&gt;</v>
      </c>
      <c r="T1982" s="192" t="str">
        <f t="shared" si="220"/>
        <v/>
      </c>
      <c r="U1982" s="192" t="str">
        <f t="shared" si="218"/>
        <v>&lt;/registro&gt;
&lt;registro codigo="D695" perfil="AB" nivel="2"&gt;</v>
      </c>
      <c r="V1982" s="192" t="str">
        <f t="shared" si="221"/>
        <v/>
      </c>
      <c r="W1982" s="191" t="str">
        <f>IF(Q1982="Campo","@Campos(posicao = "&amp;K1982&amp;", tipo = '"&amp;R1982&amp;"')@Column(name = """&amp;L1982&amp;""")"&amp;IF(R1982="D","@Temporal(TemporalType.DATE)","")&amp;"private "&amp;VLOOKUP(TEXT(R1982,"@"),Apoio!A:B,2,0)&amp;" "&amp;SUBSTITUTE(LOWER(LEFT(L1982,1))&amp;RIGHT(PROPER(L1982),LEN(L1982)-1),"_","")&amp;";",IF(ISNUMBER(Q1982),IF(R1982="R","@Entity@Table(name = ""reg_"&amp;LOWER(J1982)&amp;""")@XmlRootElement","")&amp;VLOOKUP(J1982,Blocos!D:I,6,0)&amp;Apoio!$E$1&amp;Y1982,""))</f>
        <v>@Registros(nivel = 2) public class RegD695 implements Serializable { private static final long serialVersionUID = 1L; @Id @GeneratedValue(strategy = GenerationType.IDENTITY) @Basic(optional = false) @Column(name = "ID" ) private Long id;@ManyToOne(fetch = FetchType.LAZY) @JoinColumn(name = "ID_PAI", nullable = false) private RegD001 idPai; public RegD001 getIdPai() {return idPai;}public void setIdPai(Object idPai) {this.idPai = (RegD001) idPai;}public RegD695() { } public RegD695(Long id) { this.id = id; } public RegD695(Long id, RegD001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List&lt;RegD696&gt; regD696;public List&lt;RegD696&gt; getRegD696() {return regD696;}public void setRegD696(List&lt;RegD696&gt; regD696) {this.regD696 = regD696;}</v>
      </c>
      <c r="X1982" s="190">
        <f>IF(ISNUMBER(Q1982),COUNTIF(Blocos!G:G,J1982),"")</f>
        <v>1</v>
      </c>
      <c r="Y1982" s="190" t="str">
        <f>IF(OR(X1982=0,X1982=""),"",VLOOKUP(SUMIFS(Blocos!A:A,Blocos!H:H,'EFD REGISTROS e Campos (2)'!X1982,Blocos!G:G,'EFD REGISTROS e Campos (2)'!J1982),Blocos!A:L,12,0))</f>
        <v>@OneToMany( cascade = CascadeType.ALL, fetch = FetchType.LAZY, mappedBy = "idPai")private  List&lt;RegD696&gt; regD696;public List&lt;RegD696&gt; getRegD696() {return regD696;}public void setRegD696(List&lt;RegD696&gt; regD696) {this.regD696 = regD696;}</v>
      </c>
      <c r="Z1982" s="190" t="str">
        <f>IF(ISNUMBER(Q1983),VLOOKUP(J1982,Blocos!D:G,4,0),"")</f>
        <v/>
      </c>
      <c r="AA1982" s="190" t="str">
        <f>IF(ISNUMBER(Q1982),CONCATENATE("CREATE TABLE ""reg_",LOWER(J1982),""" (""ID"" bigint NOT NULL AUTO_INCREMENT,  ""HASHFILE"" varchar(255) DEFAULT NULL, ""ID_PAI"" bigint NOT NULL,"),IF(Q1982="Campo",CONCATENATE("""",L1982,""" ",VLOOKUP(R1982,Apoio!A:C,3,0)),""))&amp;IF(Z1982="","",CONCATENATE("PRIMARY KEY (""ID""), KEY ""FK_reg_",LOWER(Z1982),"_ID_PAI"" (""ID_PAI""), CONSTRAINT ""FK_reg_",LOWER(Z1982),"_ID_PAI"" FOREIGN KEY (""ID_PAI"") REFERENCES ""reg_",LOWER(Z1982),""" (""ID"")) ENGINE=InnoDB AUTO_INCREMENT=105774 DEFAULT CHARSET=utf8mb4 COLLATE=utf8mb4_0900_ai_ci;"))</f>
        <v>CREATE TABLE "reg_d695" ("ID" bigint NOT NULL AUTO_INCREMENT,  "HASHFILE" varchar(255) DEFAULT NULL, "ID_PAI" bigint NOT NULL,</v>
      </c>
      <c r="AB1982" s="190" t="str">
        <f t="shared" si="217"/>
        <v/>
      </c>
    </row>
    <row r="1983" spans="1:28" ht="14.5" hidden="1" customHeight="1" x14ac:dyDescent="0.3">
      <c r="J1983" s="187" t="str">
        <f t="shared" si="215"/>
        <v>D695</v>
      </c>
      <c r="K1983" s="181">
        <v>1</v>
      </c>
      <c r="L1983" s="289" t="s">
        <v>25</v>
      </c>
      <c r="M1983" s="182" t="s">
        <v>2127</v>
      </c>
      <c r="N1983" s="181" t="s">
        <v>27</v>
      </c>
      <c r="O1983" s="181">
        <v>4</v>
      </c>
      <c r="P1983" s="181" t="s">
        <v>28</v>
      </c>
      <c r="Q1983" s="192" t="str">
        <f t="shared" si="216"/>
        <v>Campo</v>
      </c>
      <c r="R1983" s="192" t="s">
        <v>27</v>
      </c>
      <c r="S1983" s="191" t="str">
        <f t="shared" si="219"/>
        <v/>
      </c>
      <c r="T1983" s="192" t="str">
        <f t="shared" si="220"/>
        <v>&lt;campo posicao="1"&gt;
&lt;coluna&gt;REG&lt;/coluna&gt;
&lt;descricao&gt;Texto fixo contendo "D695"&lt;/descricao&gt;
&lt;tipo&gt;C&lt;/tipo&gt;
&lt;/campo&gt;</v>
      </c>
      <c r="U1983" s="192" t="str">
        <f t="shared" si="218"/>
        <v>&lt;campo posicao="1"&gt;
&lt;coluna&gt;REG&lt;/coluna&gt;
&lt;descricao&gt;Texto fixo contendo "D695"&lt;/descricao&gt;
&lt;tipo&gt;C&lt;/tipo&gt;
&lt;/campo&gt;</v>
      </c>
      <c r="V1983" s="192" t="str">
        <f t="shared" si="221"/>
        <v>{"Column2", "REG"},</v>
      </c>
      <c r="W1983" s="191" t="str">
        <f>IF(Q1983="Campo","@Campos(posicao = "&amp;K1983&amp;", tipo = '"&amp;R1983&amp;"')@Column(name = """&amp;L1983&amp;""")"&amp;IF(R1983="D","@Temporal(TemporalType.DATE)","")&amp;"private "&amp;VLOOKUP(TEXT(R1983,"@"),Apoio!A:B,2,0)&amp;" "&amp;SUBSTITUTE(LOWER(LEFT(L1983,1))&amp;RIGHT(PROPER(L1983),LEN(L1983)-1),"_","")&amp;";",IF(ISNUMBER(Q1983),IF(R1983="R","@Entity@Table(name = ""reg_"&amp;LOWER(J1983)&amp;""")@XmlRootElement","")&amp;VLOOKUP(J1983,Blocos!D:I,6,0)&amp;Apoio!$E$1&amp;Y1983,""))</f>
        <v>@Campos(posicao = 1, tipo = 'C')@Column(name = "REG")private String reg;</v>
      </c>
      <c r="X1983" s="190" t="str">
        <f>IF(ISNUMBER(Q1983),COUNTIF(Blocos!G:G,J1983),"")</f>
        <v/>
      </c>
      <c r="Y1983" s="190" t="str">
        <f>IF(OR(X1983=0,X1983=""),"",VLOOKUP(SUMIFS(Blocos!A:A,Blocos!H:H,'EFD REGISTROS e Campos (2)'!X1983,Blocos!G:G,'EFD REGISTROS e Campos (2)'!J1983),Blocos!A:L,12,0))</f>
        <v/>
      </c>
      <c r="Z1983" s="190" t="str">
        <f>IF(ISNUMBER(Q1984),VLOOKUP(J1983,Blocos!D:G,4,0),"")</f>
        <v/>
      </c>
      <c r="AA1983" s="190" t="str">
        <f>IF(ISNUMBER(Q1983),CONCATENATE("CREATE TABLE ""reg_",LOWER(J1983),""" (""ID"" bigint NOT NULL AUTO_INCREMENT,  ""HASHFILE"" varchar(255) DEFAULT NULL, ""ID_PAI"" bigint NOT NULL,"),IF(Q1983="Campo",CONCATENATE("""",L1983,""" ",VLOOKUP(R1983,Apoio!A:C,3,0)),""))&amp;IF(Z1983="","",CONCATENATE("PRIMARY KEY (""ID""), KEY ""FK_reg_",LOWER(Z1983),"_ID_PAI"" (""ID_PAI""), CONSTRAINT ""FK_reg_",LOWER(Z1983),"_ID_PAI"" FOREIGN KEY (""ID_PAI"") REFERENCES ""reg_",LOWER(Z1983),""" (""ID"")) ENGINE=InnoDB AUTO_INCREMENT=105774 DEFAULT CHARSET=utf8mb4 COLLATE=utf8mb4_0900_ai_ci;"))</f>
        <v>"REG" varchar(255) DEFAULT NULL,</v>
      </c>
      <c r="AB1983" s="190" t="str">
        <f t="shared" si="217"/>
        <v>USE `efdicms`;SELECT `reg_d695`.`REG`,</v>
      </c>
    </row>
    <row r="1984" spans="1:28" ht="14.5" hidden="1" customHeight="1" x14ac:dyDescent="0.3">
      <c r="J1984" s="187" t="str">
        <f t="shared" ref="J1984:J2047" si="222">IF(A1984="",J1983,CONCATENATE(B1984,C1984,D1984,E1984,F1984,G1984,H1984))</f>
        <v>D695</v>
      </c>
      <c r="K1984" s="181">
        <v>2</v>
      </c>
      <c r="L1984" s="289" t="s">
        <v>344</v>
      </c>
      <c r="M1984" s="182" t="s">
        <v>2128</v>
      </c>
      <c r="N1984" s="181" t="s">
        <v>27</v>
      </c>
      <c r="O1984" s="181" t="s">
        <v>54</v>
      </c>
      <c r="P1984" s="181" t="s">
        <v>28</v>
      </c>
      <c r="Q1984" s="192" t="str">
        <f t="shared" si="216"/>
        <v>Campo</v>
      </c>
      <c r="R1984" s="192" t="s">
        <v>27</v>
      </c>
      <c r="S1984" s="191" t="str">
        <f t="shared" si="219"/>
        <v/>
      </c>
      <c r="T1984" s="192" t="str">
        <f t="shared" si="220"/>
        <v>&lt;campo posicao="2"&gt;
&lt;coluna&gt;COD_MOD&lt;/coluna&gt;
&lt;descricao&gt;Código do modelo do documento fiscal, conforme a Tabela 4.1.1.&lt;/descricao&gt;
&lt;tipo&gt;C&lt;/tipo&gt;
&lt;/campo&gt;</v>
      </c>
      <c r="U1984" s="192" t="str">
        <f t="shared" si="218"/>
        <v>&lt;campo posicao="2"&gt;
&lt;coluna&gt;COD_MOD&lt;/coluna&gt;
&lt;descricao&gt;Código do modelo do documento fiscal, conforme a Tabela 4.1.1.&lt;/descricao&gt;
&lt;tipo&gt;C&lt;/tipo&gt;
&lt;/campo&gt;</v>
      </c>
      <c r="V1984" s="192" t="str">
        <f t="shared" si="221"/>
        <v>{"Column3", "COD_MOD"},</v>
      </c>
      <c r="W1984" s="191" t="str">
        <f>IF(Q1984="Campo","@Campos(posicao = "&amp;K1984&amp;", tipo = '"&amp;R1984&amp;"')@Column(name = """&amp;L1984&amp;""")"&amp;IF(R1984="D","@Temporal(TemporalType.DATE)","")&amp;"private "&amp;VLOOKUP(TEXT(R1984,"@"),Apoio!A:B,2,0)&amp;" "&amp;SUBSTITUTE(LOWER(LEFT(L1984,1))&amp;RIGHT(PROPER(L1984),LEN(L1984)-1),"_","")&amp;";",IF(ISNUMBER(Q1984),IF(R1984="R","@Entity@Table(name = ""reg_"&amp;LOWER(J1984)&amp;""")@XmlRootElement","")&amp;VLOOKUP(J1984,Blocos!D:I,6,0)&amp;Apoio!$E$1&amp;Y1984,""))</f>
        <v>@Campos(posicao = 2, tipo = 'C')@Column(name = "COD_MOD")private String codMod;</v>
      </c>
      <c r="X1984" s="190" t="str">
        <f>IF(ISNUMBER(Q1984),COUNTIF(Blocos!G:G,J1984),"")</f>
        <v/>
      </c>
      <c r="Y1984" s="190" t="str">
        <f>IF(OR(X1984=0,X1984=""),"",VLOOKUP(SUMIFS(Blocos!A:A,Blocos!H:H,'EFD REGISTROS e Campos (2)'!X1984,Blocos!G:G,'EFD REGISTROS e Campos (2)'!J1984),Blocos!A:L,12,0))</f>
        <v/>
      </c>
      <c r="Z1984" s="190" t="str">
        <f>IF(ISNUMBER(Q1985),VLOOKUP(J1984,Blocos!D:G,4,0),"")</f>
        <v/>
      </c>
      <c r="AA1984" s="190" t="str">
        <f>IF(ISNUMBER(Q1984),CONCATENATE("CREATE TABLE ""reg_",LOWER(J1984),""" (""ID"" bigint NOT NULL AUTO_INCREMENT,  ""HASHFILE"" varchar(255) DEFAULT NULL, ""ID_PAI"" bigint NOT NULL,"),IF(Q1984="Campo",CONCATENATE("""",L1984,""" ",VLOOKUP(R1984,Apoio!A:C,3,0)),""))&amp;IF(Z1984="","",CONCATENATE("PRIMARY KEY (""ID""), KEY ""FK_reg_",LOWER(Z1984),"_ID_PAI"" (""ID_PAI""), CONSTRAINT ""FK_reg_",LOWER(Z1984),"_ID_PAI"" FOREIGN KEY (""ID_PAI"") REFERENCES ""reg_",LOWER(Z1984),""" (""ID"")) ENGINE=InnoDB AUTO_INCREMENT=105774 DEFAULT CHARSET=utf8mb4 COLLATE=utf8mb4_0900_ai_ci;"))</f>
        <v>"COD_MOD" varchar(255) DEFAULT NULL,</v>
      </c>
      <c r="AB1984" s="190" t="str">
        <f t="shared" si="217"/>
        <v>`reg_d695`.`COD_MOD`,</v>
      </c>
    </row>
    <row r="1985" spans="1:28" ht="14.5" hidden="1" customHeight="1" x14ac:dyDescent="0.3">
      <c r="J1985" s="187" t="str">
        <f t="shared" si="222"/>
        <v>D695</v>
      </c>
      <c r="K1985" s="181">
        <v>3</v>
      </c>
      <c r="L1985" s="289" t="s">
        <v>348</v>
      </c>
      <c r="M1985" s="182" t="s">
        <v>349</v>
      </c>
      <c r="N1985" s="181" t="s">
        <v>27</v>
      </c>
      <c r="O1985" s="181">
        <v>4</v>
      </c>
      <c r="P1985" s="181" t="s">
        <v>28</v>
      </c>
      <c r="Q1985" s="192" t="str">
        <f t="shared" si="216"/>
        <v>Campo</v>
      </c>
      <c r="R1985" s="192" t="s">
        <v>27</v>
      </c>
      <c r="S1985" s="191" t="str">
        <f t="shared" si="219"/>
        <v/>
      </c>
      <c r="T1985" s="192" t="str">
        <f t="shared" si="220"/>
        <v>&lt;campo posicao="3"&gt;
&lt;coluna&gt;SER&lt;/coluna&gt;
&lt;descricao&gt;Série do documento fiscal&lt;/descricao&gt;
&lt;tipo&gt;C&lt;/tipo&gt;
&lt;/campo&gt;</v>
      </c>
      <c r="U1985" s="192" t="str">
        <f t="shared" si="218"/>
        <v>&lt;campo posicao="3"&gt;
&lt;coluna&gt;SER&lt;/coluna&gt;
&lt;descricao&gt;Série do documento fiscal&lt;/descricao&gt;
&lt;tipo&gt;C&lt;/tipo&gt;
&lt;/campo&gt;</v>
      </c>
      <c r="V1985" s="192" t="str">
        <f t="shared" si="221"/>
        <v>{"Column4", "SER"},</v>
      </c>
      <c r="W1985" s="191" t="str">
        <f>IF(Q1985="Campo","@Campos(posicao = "&amp;K1985&amp;", tipo = '"&amp;R1985&amp;"')@Column(name = """&amp;L1985&amp;""")"&amp;IF(R1985="D","@Temporal(TemporalType.DATE)","")&amp;"private "&amp;VLOOKUP(TEXT(R1985,"@"),Apoio!A:B,2,0)&amp;" "&amp;SUBSTITUTE(LOWER(LEFT(L1985,1))&amp;RIGHT(PROPER(L1985),LEN(L1985)-1),"_","")&amp;";",IF(ISNUMBER(Q1985),IF(R1985="R","@Entity@Table(name = ""reg_"&amp;LOWER(J1985)&amp;""")@XmlRootElement","")&amp;VLOOKUP(J1985,Blocos!D:I,6,0)&amp;Apoio!$E$1&amp;Y1985,""))</f>
        <v>@Campos(posicao = 3, tipo = 'C')@Column(name = "SER")private String ser;</v>
      </c>
      <c r="X1985" s="190" t="str">
        <f>IF(ISNUMBER(Q1985),COUNTIF(Blocos!G:G,J1985),"")</f>
        <v/>
      </c>
      <c r="Y1985" s="190" t="str">
        <f>IF(OR(X1985=0,X1985=""),"",VLOOKUP(SUMIFS(Blocos!A:A,Blocos!H:H,'EFD REGISTROS e Campos (2)'!X1985,Blocos!G:G,'EFD REGISTROS e Campos (2)'!J1985),Blocos!A:L,12,0))</f>
        <v/>
      </c>
      <c r="Z1985" s="190" t="str">
        <f>IF(ISNUMBER(Q1986),VLOOKUP(J1985,Blocos!D:G,4,0),"")</f>
        <v/>
      </c>
      <c r="AA1985" s="190" t="str">
        <f>IF(ISNUMBER(Q1985),CONCATENATE("CREATE TABLE ""reg_",LOWER(J1985),""" (""ID"" bigint NOT NULL AUTO_INCREMENT,  ""HASHFILE"" varchar(255) DEFAULT NULL, ""ID_PAI"" bigint NOT NULL,"),IF(Q1985="Campo",CONCATENATE("""",L1985,""" ",VLOOKUP(R1985,Apoio!A:C,3,0)),""))&amp;IF(Z1985="","",CONCATENATE("PRIMARY KEY (""ID""), KEY ""FK_reg_",LOWER(Z1985),"_ID_PAI"" (""ID_PAI""), CONSTRAINT ""FK_reg_",LOWER(Z1985),"_ID_PAI"" FOREIGN KEY (""ID_PAI"") REFERENCES ""reg_",LOWER(Z1985),""" (""ID"")) ENGINE=InnoDB AUTO_INCREMENT=105774 DEFAULT CHARSET=utf8mb4 COLLATE=utf8mb4_0900_ai_ci;"))</f>
        <v>"SER" varchar(255) DEFAULT NULL,</v>
      </c>
      <c r="AB1985" s="190" t="str">
        <f t="shared" si="217"/>
        <v>`reg_d695`.`SER`,</v>
      </c>
    </row>
    <row r="1986" spans="1:28" ht="14.5" hidden="1" customHeight="1" x14ac:dyDescent="0.3">
      <c r="J1986" s="187" t="str">
        <f t="shared" si="222"/>
        <v>D695</v>
      </c>
      <c r="K1986" s="181">
        <v>4</v>
      </c>
      <c r="L1986" s="289" t="s">
        <v>1739</v>
      </c>
      <c r="M1986" s="182" t="s">
        <v>1740</v>
      </c>
      <c r="N1986" s="181" t="s">
        <v>32</v>
      </c>
      <c r="O1986" s="181">
        <v>9</v>
      </c>
      <c r="P1986" s="181" t="s">
        <v>28</v>
      </c>
      <c r="Q1986" s="192" t="str">
        <f t="shared" si="216"/>
        <v>Campo</v>
      </c>
      <c r="R1986" s="192" t="s">
        <v>3607</v>
      </c>
      <c r="S1986" s="191" t="str">
        <f t="shared" si="219"/>
        <v/>
      </c>
      <c r="T1986" s="192" t="str">
        <f t="shared" si="220"/>
        <v>&lt;campo posicao="4"&gt;
&lt;coluna&gt;NRO_ORD_INI&lt;/coluna&gt;
&lt;descricao&gt;Número de ordem inicial&lt;/descricao&gt;
&lt;tipo&gt;I&lt;/tipo&gt;
&lt;/campo&gt;</v>
      </c>
      <c r="U1986" s="192" t="str">
        <f t="shared" si="218"/>
        <v>&lt;campo posicao="4"&gt;
&lt;coluna&gt;NRO_ORD_INI&lt;/coluna&gt;
&lt;descricao&gt;Número de ordem inicial&lt;/descricao&gt;
&lt;tipo&gt;I&lt;/tipo&gt;
&lt;/campo&gt;</v>
      </c>
      <c r="V1986" s="192" t="str">
        <f t="shared" si="221"/>
        <v>{"Column5", "NRO_ORD_INI"},</v>
      </c>
      <c r="W1986" s="191" t="str">
        <f>IF(Q1986="Campo","@Campos(posicao = "&amp;K1986&amp;", tipo = '"&amp;R1986&amp;"')@Column(name = """&amp;L1986&amp;""")"&amp;IF(R1986="D","@Temporal(TemporalType.DATE)","")&amp;"private "&amp;VLOOKUP(TEXT(R1986,"@"),Apoio!A:B,2,0)&amp;" "&amp;SUBSTITUTE(LOWER(LEFT(L1986,1))&amp;RIGHT(PROPER(L1986),LEN(L1986)-1),"_","")&amp;";",IF(ISNUMBER(Q1986),IF(R1986="R","@Entity@Table(name = ""reg_"&amp;LOWER(J1986)&amp;""")@XmlRootElement","")&amp;VLOOKUP(J1986,Blocos!D:I,6,0)&amp;Apoio!$E$1&amp;Y1986,""))</f>
        <v>@Campos(posicao = 4, tipo = 'I')@Column(name = "NRO_ORD_INI")private int nroOrdIni;</v>
      </c>
      <c r="X1986" s="190" t="str">
        <f>IF(ISNUMBER(Q1986),COUNTIF(Blocos!G:G,J1986),"")</f>
        <v/>
      </c>
      <c r="Y1986" s="190" t="str">
        <f>IF(OR(X1986=0,X1986=""),"",VLOOKUP(SUMIFS(Blocos!A:A,Blocos!H:H,'EFD REGISTROS e Campos (2)'!X1986,Blocos!G:G,'EFD REGISTROS e Campos (2)'!J1986),Blocos!A:L,12,0))</f>
        <v/>
      </c>
      <c r="Z1986" s="190" t="str">
        <f>IF(ISNUMBER(Q1987),VLOOKUP(J1986,Blocos!D:G,4,0),"")</f>
        <v/>
      </c>
      <c r="AA1986" s="190" t="str">
        <f>IF(ISNUMBER(Q1986),CONCATENATE("CREATE TABLE ""reg_",LOWER(J1986),""" (""ID"" bigint NOT NULL AUTO_INCREMENT,  ""HASHFILE"" varchar(255) DEFAULT NULL, ""ID_PAI"" bigint NOT NULL,"),IF(Q1986="Campo",CONCATENATE("""",L1986,""" ",VLOOKUP(R1986,Apoio!A:C,3,0)),""))&amp;IF(Z1986="","",CONCATENATE("PRIMARY KEY (""ID""), KEY ""FK_reg_",LOWER(Z1986),"_ID_PAI"" (""ID_PAI""), CONSTRAINT ""FK_reg_",LOWER(Z1986),"_ID_PAI"" FOREIGN KEY (""ID_PAI"") REFERENCES ""reg_",LOWER(Z1986),""" (""ID"")) ENGINE=InnoDB AUTO_INCREMENT=105774 DEFAULT CHARSET=utf8mb4 COLLATE=utf8mb4_0900_ai_ci;"))</f>
        <v>"NRO_ORD_INI" int DEFAULT NULL,</v>
      </c>
      <c r="AB1986" s="190" t="str">
        <f t="shared" si="217"/>
        <v>`reg_d695`.`NRO_ORD_INI`,</v>
      </c>
    </row>
    <row r="1987" spans="1:28" ht="14.5" hidden="1" customHeight="1" x14ac:dyDescent="0.3">
      <c r="J1987" s="187" t="str">
        <f t="shared" si="222"/>
        <v>D695</v>
      </c>
      <c r="K1987" s="181">
        <v>5</v>
      </c>
      <c r="L1987" s="289" t="s">
        <v>1741</v>
      </c>
      <c r="M1987" s="182" t="s">
        <v>1742</v>
      </c>
      <c r="N1987" s="181" t="s">
        <v>32</v>
      </c>
      <c r="O1987" s="181">
        <v>9</v>
      </c>
      <c r="P1987" s="181" t="s">
        <v>28</v>
      </c>
      <c r="Q1987" s="192" t="str">
        <f t="shared" ref="Q1987:Q2050" si="223">IF(B1987&lt;&gt;"",0,IF(C1987&lt;&gt;"",1,IF(D1987&lt;&gt;"",2,IF(E1987&lt;&gt;"",3,IF(F1987&lt;&gt;"",4,IF(G1987&lt;&gt;"",5,IF(H1987&lt;&gt;"",6,IF(ISNUMBER(K1987),"Campo",""))))))))</f>
        <v>Campo</v>
      </c>
      <c r="R1987" s="192" t="s">
        <v>3607</v>
      </c>
      <c r="S1987" s="191" t="str">
        <f t="shared" si="219"/>
        <v/>
      </c>
      <c r="T1987" s="192" t="str">
        <f t="shared" si="220"/>
        <v>&lt;campo posicao="5"&gt;
&lt;coluna&gt;NRO_ORD_FIN&lt;/coluna&gt;
&lt;descricao&gt;Número de ordem final&lt;/descricao&gt;
&lt;tipo&gt;I&lt;/tipo&gt;
&lt;/campo&gt;</v>
      </c>
      <c r="U1987" s="192" t="str">
        <f t="shared" si="218"/>
        <v>&lt;campo posicao="5"&gt;
&lt;coluna&gt;NRO_ORD_FIN&lt;/coluna&gt;
&lt;descricao&gt;Número de ordem final&lt;/descricao&gt;
&lt;tipo&gt;I&lt;/tipo&gt;
&lt;/campo&gt;</v>
      </c>
      <c r="V1987" s="192" t="str">
        <f t="shared" si="221"/>
        <v>{"Column6", "NRO_ORD_FIN"},</v>
      </c>
      <c r="W1987" s="191" t="str">
        <f>IF(Q1987="Campo","@Campos(posicao = "&amp;K1987&amp;", tipo = '"&amp;R1987&amp;"')@Column(name = """&amp;L1987&amp;""")"&amp;IF(R1987="D","@Temporal(TemporalType.DATE)","")&amp;"private "&amp;VLOOKUP(TEXT(R1987,"@"),Apoio!A:B,2,0)&amp;" "&amp;SUBSTITUTE(LOWER(LEFT(L1987,1))&amp;RIGHT(PROPER(L1987),LEN(L1987)-1),"_","")&amp;";",IF(ISNUMBER(Q1987),IF(R1987="R","@Entity@Table(name = ""reg_"&amp;LOWER(J1987)&amp;""")@XmlRootElement","")&amp;VLOOKUP(J1987,Blocos!D:I,6,0)&amp;Apoio!$E$1&amp;Y1987,""))</f>
        <v>@Campos(posicao = 5, tipo = 'I')@Column(name = "NRO_ORD_FIN")private int nroOrdFin;</v>
      </c>
      <c r="X1987" s="190" t="str">
        <f>IF(ISNUMBER(Q1987),COUNTIF(Blocos!G:G,J1987),"")</f>
        <v/>
      </c>
      <c r="Y1987" s="190" t="str">
        <f>IF(OR(X1987=0,X1987=""),"",VLOOKUP(SUMIFS(Blocos!A:A,Blocos!H:H,'EFD REGISTROS e Campos (2)'!X1987,Blocos!G:G,'EFD REGISTROS e Campos (2)'!J1987),Blocos!A:L,12,0))</f>
        <v/>
      </c>
      <c r="Z1987" s="190" t="str">
        <f>IF(ISNUMBER(Q1988),VLOOKUP(J1987,Blocos!D:G,4,0),"")</f>
        <v/>
      </c>
      <c r="AA1987" s="190" t="str">
        <f>IF(ISNUMBER(Q1987),CONCATENATE("CREATE TABLE ""reg_",LOWER(J1987),""" (""ID"" bigint NOT NULL AUTO_INCREMENT,  ""HASHFILE"" varchar(255) DEFAULT NULL, ""ID_PAI"" bigint NOT NULL,"),IF(Q1987="Campo",CONCATENATE("""",L1987,""" ",VLOOKUP(R1987,Apoio!A:C,3,0)),""))&amp;IF(Z1987="","",CONCATENATE("PRIMARY KEY (""ID""), KEY ""FK_reg_",LOWER(Z1987),"_ID_PAI"" (""ID_PAI""), CONSTRAINT ""FK_reg_",LOWER(Z1987),"_ID_PAI"" FOREIGN KEY (""ID_PAI"") REFERENCES ""reg_",LOWER(Z1987),""" (""ID"")) ENGINE=InnoDB AUTO_INCREMENT=105774 DEFAULT CHARSET=utf8mb4 COLLATE=utf8mb4_0900_ai_ci;"))</f>
        <v>"NRO_ORD_FIN" int DEFAULT NULL,</v>
      </c>
      <c r="AB1987" s="190" t="str">
        <f t="shared" si="217"/>
        <v>`reg_d695`.`NRO_ORD_FIN`,</v>
      </c>
    </row>
    <row r="1988" spans="1:28" ht="14.5" hidden="1" customHeight="1" x14ac:dyDescent="0.3">
      <c r="J1988" s="187" t="str">
        <f t="shared" si="222"/>
        <v>D695</v>
      </c>
      <c r="K1988" s="181">
        <v>6</v>
      </c>
      <c r="L1988" s="289" t="s">
        <v>1743</v>
      </c>
      <c r="M1988" s="182" t="s">
        <v>1744</v>
      </c>
      <c r="N1988" s="181" t="s">
        <v>32</v>
      </c>
      <c r="O1988" s="181" t="s">
        <v>40</v>
      </c>
      <c r="P1988" s="181" t="s">
        <v>28</v>
      </c>
      <c r="Q1988" s="192" t="str">
        <f t="shared" si="223"/>
        <v>Campo</v>
      </c>
      <c r="R1988" s="192" t="s">
        <v>3605</v>
      </c>
      <c r="S1988" s="191" t="str">
        <f t="shared" si="219"/>
        <v/>
      </c>
      <c r="T1988" s="192" t="str">
        <f t="shared" si="220"/>
        <v>&lt;campo posicao="6"&gt;
&lt;coluna&gt;DT_DOC_INI&lt;/coluna&gt;
&lt;descricao&gt;Data de emissão inicial dos documentos / Data inicial de vencimento da fatura&lt;/descricao&gt;
&lt;tipo&gt;D&lt;/tipo&gt;
&lt;/campo&gt;</v>
      </c>
      <c r="U1988" s="192" t="str">
        <f t="shared" si="218"/>
        <v>&lt;campo posicao="6"&gt;
&lt;coluna&gt;DT_DOC_INI&lt;/coluna&gt;
&lt;descricao&gt;Data de emissão inicial dos documentos / Data inicial de vencimento da fatura&lt;/descricao&gt;
&lt;tipo&gt;D&lt;/tipo&gt;
&lt;/campo&gt;</v>
      </c>
      <c r="V1988" s="192" t="str">
        <f t="shared" si="221"/>
        <v>{"Column7", "DT_DOC_INI"},</v>
      </c>
      <c r="W1988" s="191" t="str">
        <f>IF(Q1988="Campo","@Campos(posicao = "&amp;K1988&amp;", tipo = '"&amp;R1988&amp;"')@Column(name = """&amp;L1988&amp;""")"&amp;IF(R1988="D","@Temporal(TemporalType.DATE)","")&amp;"private "&amp;VLOOKUP(TEXT(R1988,"@"),Apoio!A:B,2,0)&amp;" "&amp;SUBSTITUTE(LOWER(LEFT(L1988,1))&amp;RIGHT(PROPER(L1988),LEN(L1988)-1),"_","")&amp;";",IF(ISNUMBER(Q1988),IF(R1988="R","@Entity@Table(name = ""reg_"&amp;LOWER(J1988)&amp;""")@XmlRootElement","")&amp;VLOOKUP(J1988,Blocos!D:I,6,0)&amp;Apoio!$E$1&amp;Y1988,""))</f>
        <v>@Campos(posicao = 6, tipo = 'D')@Column(name = "DT_DOC_INI")@Temporal(TemporalType.DATE)private Date dtDocIni;</v>
      </c>
      <c r="X1988" s="190" t="str">
        <f>IF(ISNUMBER(Q1988),COUNTIF(Blocos!G:G,J1988),"")</f>
        <v/>
      </c>
      <c r="Y1988" s="190" t="str">
        <f>IF(OR(X1988=0,X1988=""),"",VLOOKUP(SUMIFS(Blocos!A:A,Blocos!H:H,'EFD REGISTROS e Campos (2)'!X1988,Blocos!G:G,'EFD REGISTROS e Campos (2)'!J1988),Blocos!A:L,12,0))</f>
        <v/>
      </c>
      <c r="Z1988" s="190" t="str">
        <f>IF(ISNUMBER(Q1989),VLOOKUP(J1988,Blocos!D:G,4,0),"")</f>
        <v/>
      </c>
      <c r="AA1988" s="190" t="str">
        <f>IF(ISNUMBER(Q1988),CONCATENATE("CREATE TABLE ""reg_",LOWER(J1988),""" (""ID"" bigint NOT NULL AUTO_INCREMENT,  ""HASHFILE"" varchar(255) DEFAULT NULL, ""ID_PAI"" bigint NOT NULL,"),IF(Q1988="Campo",CONCATENATE("""",L1988,""" ",VLOOKUP(R1988,Apoio!A:C,3,0)),""))&amp;IF(Z1988="","",CONCATENATE("PRIMARY KEY (""ID""), KEY ""FK_reg_",LOWER(Z1988),"_ID_PAI"" (""ID_PAI""), CONSTRAINT ""FK_reg_",LOWER(Z1988),"_ID_PAI"" FOREIGN KEY (""ID_PAI"") REFERENCES ""reg_",LOWER(Z1988),""" (""ID"")) ENGINE=InnoDB AUTO_INCREMENT=105774 DEFAULT CHARSET=utf8mb4 COLLATE=utf8mb4_0900_ai_ci;"))</f>
        <v>"DT_DOC_INI" date DEFAULT NULL,</v>
      </c>
      <c r="AB1988" s="190" t="str">
        <f t="shared" ref="AB1988:AB2051" si="224">IF(Q1988="Campo",CONCATENATE(IF(K1988=1,"USE `efdicms`;SELECT ",""),"`reg_",LOWER(J1988),"`.`",L1988,"`,"),"")&amp;IF(J1988&lt;&gt;J1989,CONCATENATE("FROM `efdicms`.`reg_",LOWER(J1988),"`;"""),"")</f>
        <v>`reg_d695`.`DT_DOC_INI`,</v>
      </c>
    </row>
    <row r="1989" spans="1:28" ht="14.5" hidden="1" customHeight="1" x14ac:dyDescent="0.3">
      <c r="J1989" s="187" t="str">
        <f t="shared" si="222"/>
        <v>D695</v>
      </c>
      <c r="K1989" s="181">
        <v>7</v>
      </c>
      <c r="L1989" s="289" t="s">
        <v>1745</v>
      </c>
      <c r="M1989" s="182" t="s">
        <v>1746</v>
      </c>
      <c r="N1989" s="181" t="s">
        <v>32</v>
      </c>
      <c r="O1989" s="181" t="s">
        <v>40</v>
      </c>
      <c r="P1989" s="181" t="s">
        <v>28</v>
      </c>
      <c r="Q1989" s="192" t="str">
        <f t="shared" si="223"/>
        <v>Campo</v>
      </c>
      <c r="R1989" s="192" t="s">
        <v>3605</v>
      </c>
      <c r="S1989" s="191" t="str">
        <f t="shared" si="219"/>
        <v/>
      </c>
      <c r="T1989" s="192" t="str">
        <f t="shared" si="220"/>
        <v>&lt;campo posicao="7"&gt;
&lt;coluna&gt;DT_DOC_FIN&lt;/coluna&gt;
&lt;descricao&gt;Data de emissão final dos documentos / Data final do vencimento da fatura&lt;/descricao&gt;
&lt;tipo&gt;D&lt;/tipo&gt;
&lt;/campo&gt;</v>
      </c>
      <c r="U1989" s="192" t="str">
        <f t="shared" ref="U1989:U2140" si="225">S1989&amp;T1989</f>
        <v>&lt;campo posicao="7"&gt;
&lt;coluna&gt;DT_DOC_FIN&lt;/coluna&gt;
&lt;descricao&gt;Data de emissão final dos documentos / Data final do vencimento da fatura&lt;/descricao&gt;
&lt;tipo&gt;D&lt;/tipo&gt;
&lt;/campo&gt;</v>
      </c>
      <c r="V1989" s="192" t="str">
        <f t="shared" si="221"/>
        <v>{"Column8", "DT_DOC_FIN"},</v>
      </c>
      <c r="W1989" s="191" t="str">
        <f>IF(Q1989="Campo","@Campos(posicao = "&amp;K1989&amp;", tipo = '"&amp;R1989&amp;"')@Column(name = """&amp;L1989&amp;""")"&amp;IF(R1989="D","@Temporal(TemporalType.DATE)","")&amp;"private "&amp;VLOOKUP(TEXT(R1989,"@"),Apoio!A:B,2,0)&amp;" "&amp;SUBSTITUTE(LOWER(LEFT(L1989,1))&amp;RIGHT(PROPER(L1989),LEN(L1989)-1),"_","")&amp;";",IF(ISNUMBER(Q1989),IF(R1989="R","@Entity@Table(name = ""reg_"&amp;LOWER(J1989)&amp;""")@XmlRootElement","")&amp;VLOOKUP(J1989,Blocos!D:I,6,0)&amp;Apoio!$E$1&amp;Y1989,""))</f>
        <v>@Campos(posicao = 7, tipo = 'D')@Column(name = "DT_DOC_FIN")@Temporal(TemporalType.DATE)private Date dtDocFin;</v>
      </c>
      <c r="X1989" s="190" t="str">
        <f>IF(ISNUMBER(Q1989),COUNTIF(Blocos!G:G,J1989),"")</f>
        <v/>
      </c>
      <c r="Y1989" s="190" t="str">
        <f>IF(OR(X1989=0,X1989=""),"",VLOOKUP(SUMIFS(Blocos!A:A,Blocos!H:H,'EFD REGISTROS e Campos (2)'!X1989,Blocos!G:G,'EFD REGISTROS e Campos (2)'!J1989),Blocos!A:L,12,0))</f>
        <v/>
      </c>
      <c r="Z1989" s="190" t="str">
        <f>IF(ISNUMBER(Q1990),VLOOKUP(J1989,Blocos!D:G,4,0),"")</f>
        <v/>
      </c>
      <c r="AA1989" s="190" t="str">
        <f>IF(ISNUMBER(Q1989),CONCATENATE("CREATE TABLE ""reg_",LOWER(J1989),""" (""ID"" bigint NOT NULL AUTO_INCREMENT,  ""HASHFILE"" varchar(255) DEFAULT NULL, ""ID_PAI"" bigint NOT NULL,"),IF(Q1989="Campo",CONCATENATE("""",L1989,""" ",VLOOKUP(R1989,Apoio!A:C,3,0)),""))&amp;IF(Z1989="","",CONCATENATE("PRIMARY KEY (""ID""), KEY ""FK_reg_",LOWER(Z1989),"_ID_PAI"" (""ID_PAI""), CONSTRAINT ""FK_reg_",LOWER(Z1989),"_ID_PAI"" FOREIGN KEY (""ID_PAI"") REFERENCES ""reg_",LOWER(Z1989),""" (""ID"")) ENGINE=InnoDB AUTO_INCREMENT=105774 DEFAULT CHARSET=utf8mb4 COLLATE=utf8mb4_0900_ai_ci;"))</f>
        <v>"DT_DOC_FIN" date DEFAULT NULL,</v>
      </c>
      <c r="AB1989" s="190" t="str">
        <f t="shared" si="224"/>
        <v>`reg_d695`.`DT_DOC_FIN`,</v>
      </c>
    </row>
    <row r="1990" spans="1:28" ht="14.5" hidden="1" customHeight="1" x14ac:dyDescent="0.3">
      <c r="J1990" s="187" t="str">
        <f t="shared" si="222"/>
        <v>D695</v>
      </c>
      <c r="K1990" s="181">
        <v>8</v>
      </c>
      <c r="L1990" s="289" t="s">
        <v>1747</v>
      </c>
      <c r="M1990" s="182" t="s">
        <v>1748</v>
      </c>
      <c r="N1990" s="181" t="s">
        <v>27</v>
      </c>
      <c r="O1990" s="181">
        <v>33</v>
      </c>
      <c r="P1990" s="181" t="s">
        <v>28</v>
      </c>
      <c r="Q1990" s="192" t="str">
        <f t="shared" si="223"/>
        <v>Campo</v>
      </c>
      <c r="R1990" s="192" t="s">
        <v>27</v>
      </c>
      <c r="S1990" s="191" t="str">
        <f t="shared" si="219"/>
        <v/>
      </c>
      <c r="T1990" s="192" t="str">
        <f t="shared" si="220"/>
        <v>&lt;campo posicao="8"&gt;
&lt;coluna&gt;NOM_MEST&lt;/coluna&gt;
&lt;descricao&gt;Nome do arquivo Mestre de Documento Fiscal&lt;/descricao&gt;
&lt;tipo&gt;C&lt;/tipo&gt;
&lt;/campo&gt;</v>
      </c>
      <c r="U1990" s="192" t="str">
        <f t="shared" si="225"/>
        <v>&lt;campo posicao="8"&gt;
&lt;coluna&gt;NOM_MEST&lt;/coluna&gt;
&lt;descricao&gt;Nome do arquivo Mestre de Documento Fiscal&lt;/descricao&gt;
&lt;tipo&gt;C&lt;/tipo&gt;
&lt;/campo&gt;</v>
      </c>
      <c r="V1990" s="192" t="str">
        <f t="shared" si="221"/>
        <v>{"Column9", "NOM_MEST"},</v>
      </c>
      <c r="W1990" s="191" t="str">
        <f>IF(Q1990="Campo","@Campos(posicao = "&amp;K1990&amp;", tipo = '"&amp;R1990&amp;"')@Column(name = """&amp;L1990&amp;""")"&amp;IF(R1990="D","@Temporal(TemporalType.DATE)","")&amp;"private "&amp;VLOOKUP(TEXT(R1990,"@"),Apoio!A:B,2,0)&amp;" "&amp;SUBSTITUTE(LOWER(LEFT(L1990,1))&amp;RIGHT(PROPER(L1990),LEN(L1990)-1),"_","")&amp;";",IF(ISNUMBER(Q1990),IF(R1990="R","@Entity@Table(name = ""reg_"&amp;LOWER(J1990)&amp;""")@XmlRootElement","")&amp;VLOOKUP(J1990,Blocos!D:I,6,0)&amp;Apoio!$E$1&amp;Y1990,""))</f>
        <v>@Campos(posicao = 8, tipo = 'C')@Column(name = "NOM_MEST")private String nomMest;</v>
      </c>
      <c r="X1990" s="190" t="str">
        <f>IF(ISNUMBER(Q1990),COUNTIF(Blocos!G:G,J1990),"")</f>
        <v/>
      </c>
      <c r="Y1990" s="190" t="str">
        <f>IF(OR(X1990=0,X1990=""),"",VLOOKUP(SUMIFS(Blocos!A:A,Blocos!H:H,'EFD REGISTROS e Campos (2)'!X1990,Blocos!G:G,'EFD REGISTROS e Campos (2)'!J1990),Blocos!A:L,12,0))</f>
        <v/>
      </c>
      <c r="Z1990" s="190" t="str">
        <f>IF(ISNUMBER(Q1991),VLOOKUP(J1990,Blocos!D:G,4,0),"")</f>
        <v/>
      </c>
      <c r="AA1990" s="190" t="str">
        <f>IF(ISNUMBER(Q1990),CONCATENATE("CREATE TABLE ""reg_",LOWER(J1990),""" (""ID"" bigint NOT NULL AUTO_INCREMENT,  ""HASHFILE"" varchar(255) DEFAULT NULL, ""ID_PAI"" bigint NOT NULL,"),IF(Q1990="Campo",CONCATENATE("""",L1990,""" ",VLOOKUP(R1990,Apoio!A:C,3,0)),""))&amp;IF(Z1990="","",CONCATENATE("PRIMARY KEY (""ID""), KEY ""FK_reg_",LOWER(Z1990),"_ID_PAI"" (""ID_PAI""), CONSTRAINT ""FK_reg_",LOWER(Z1990),"_ID_PAI"" FOREIGN KEY (""ID_PAI"") REFERENCES ""reg_",LOWER(Z1990),""" (""ID"")) ENGINE=InnoDB AUTO_INCREMENT=105774 DEFAULT CHARSET=utf8mb4 COLLATE=utf8mb4_0900_ai_ci;"))</f>
        <v>"NOM_MEST" varchar(255) DEFAULT NULL,</v>
      </c>
      <c r="AB1990" s="190" t="str">
        <f t="shared" si="224"/>
        <v>`reg_d695`.`NOM_MEST`,</v>
      </c>
    </row>
    <row r="1991" spans="1:28" ht="14.5" hidden="1" customHeight="1" x14ac:dyDescent="0.3">
      <c r="J1991" s="187" t="str">
        <f t="shared" si="222"/>
        <v>D695</v>
      </c>
      <c r="K1991" s="181">
        <v>9</v>
      </c>
      <c r="L1991" s="289" t="s">
        <v>1749</v>
      </c>
      <c r="M1991" s="182" t="s">
        <v>1750</v>
      </c>
      <c r="N1991" s="181" t="s">
        <v>27</v>
      </c>
      <c r="O1991" s="181">
        <v>32</v>
      </c>
      <c r="P1991" s="181" t="s">
        <v>28</v>
      </c>
      <c r="Q1991" s="192" t="str">
        <f t="shared" si="223"/>
        <v>Campo</v>
      </c>
      <c r="R1991" s="192" t="s">
        <v>27</v>
      </c>
      <c r="S1991" s="191" t="str">
        <f t="shared" si="219"/>
        <v/>
      </c>
      <c r="T1991" s="192" t="str">
        <f t="shared" si="220"/>
        <v>&lt;campo posicao="9"&gt;
&lt;coluna&gt;CHV_COD_DIG&lt;/coluna&gt;
&lt;descricao&gt;Chave de codificação digital do arquivo Mestre de Documento Fiscal&lt;/descricao&gt;
&lt;tipo&gt;C&lt;/tipo&gt;
&lt;/campo&gt;</v>
      </c>
      <c r="U1991" s="192" t="str">
        <f t="shared" si="225"/>
        <v>&lt;campo posicao="9"&gt;
&lt;coluna&gt;CHV_COD_DIG&lt;/coluna&gt;
&lt;descricao&gt;Chave de codificação digital do arquivo Mestre de Documento Fiscal&lt;/descricao&gt;
&lt;tipo&gt;C&lt;/tipo&gt;
&lt;/campo&gt;</v>
      </c>
      <c r="V1991" s="192" t="str">
        <f t="shared" si="221"/>
        <v>{"Column10", "CHV_COD_DIG"},</v>
      </c>
      <c r="W1991" s="191" t="str">
        <f>IF(Q1991="Campo","@Campos(posicao = "&amp;K1991&amp;", tipo = '"&amp;R1991&amp;"')@Column(name = """&amp;L1991&amp;""")"&amp;IF(R1991="D","@Temporal(TemporalType.DATE)","")&amp;"private "&amp;VLOOKUP(TEXT(R1991,"@"),Apoio!A:B,2,0)&amp;" "&amp;SUBSTITUTE(LOWER(LEFT(L1991,1))&amp;RIGHT(PROPER(L1991),LEN(L1991)-1),"_","")&amp;";",IF(ISNUMBER(Q1991),IF(R1991="R","@Entity@Table(name = ""reg_"&amp;LOWER(J1991)&amp;""")@XmlRootElement","")&amp;VLOOKUP(J1991,Blocos!D:I,6,0)&amp;Apoio!$E$1&amp;Y1991,""))</f>
        <v>@Campos(posicao = 9, tipo = 'C')@Column(name = "CHV_COD_DIG")private String chvCodDig;</v>
      </c>
      <c r="X1991" s="190" t="str">
        <f>IF(ISNUMBER(Q1991),COUNTIF(Blocos!G:G,J1991),"")</f>
        <v/>
      </c>
      <c r="Y1991" s="190" t="str">
        <f>IF(OR(X1991=0,X1991=""),"",VLOOKUP(SUMIFS(Blocos!A:A,Blocos!H:H,'EFD REGISTROS e Campos (2)'!X1991,Blocos!G:G,'EFD REGISTROS e Campos (2)'!J1991),Blocos!A:L,12,0))</f>
        <v/>
      </c>
      <c r="Z1991" s="190" t="str">
        <f>IF(ISNUMBER(Q1992),VLOOKUP(J1991,Blocos!D:G,4,0),"")</f>
        <v>D001</v>
      </c>
      <c r="AA1991" s="190" t="str">
        <f>IF(ISNUMBER(Q1991),CONCATENATE("CREATE TABLE ""reg_",LOWER(J1991),""" (""ID"" bigint NOT NULL AUTO_INCREMENT,  ""HASHFILE"" varchar(255) DEFAULT NULL, ""ID_PAI"" bigint NOT NULL,"),IF(Q1991="Campo",CONCATENATE("""",L1991,""" ",VLOOKUP(R1991,Apoio!A:C,3,0)),""))&amp;IF(Z1991="","",CONCATENATE("PRIMARY KEY (""ID""), KEY ""FK_reg_",LOWER(Z1991),"_ID_PAI"" (""ID_PAI""), CONSTRAINT ""FK_reg_",LOWER(Z1991),"_ID_PAI"" FOREIGN KEY (""ID_PAI"") REFERENCES ""reg_",LOWER(Z1991),""" (""ID"")) ENGINE=InnoDB AUTO_INCREMENT=105774 DEFAULT CHARSET=utf8mb4 COLLATE=utf8mb4_0900_ai_ci;"))</f>
        <v>"CHV_COD_DIG" varchar(255) DEFAULT NULL,PRIMARY KEY ("ID"), KEY "FK_reg_d001_ID_PAI" ("ID_PAI"), CONSTRAINT "FK_reg_d001_ID_PAI" FOREIGN KEY ("ID_PAI") REFERENCES "reg_d001" ("ID")) ENGINE=InnoDB AUTO_INCREMENT=105774 DEFAULT CHARSET=utf8mb4 COLLATE=utf8mb4_0900_ai_ci;</v>
      </c>
      <c r="AB1991" s="190" t="str">
        <f t="shared" si="224"/>
        <v>`reg_d695`.`CHV_COD_DIG`,FROM `efdicms`.`reg_d695`;"</v>
      </c>
    </row>
    <row r="1992" spans="1:28" ht="14.5" hidden="1" customHeight="1" collapsed="1" x14ac:dyDescent="0.3">
      <c r="A1992" s="180" t="s">
        <v>115</v>
      </c>
      <c r="E1992" s="180" t="s">
        <v>2129</v>
      </c>
      <c r="I1992" s="180" t="s">
        <v>144</v>
      </c>
      <c r="J1992" s="187" t="str">
        <f t="shared" si="222"/>
        <v>D696</v>
      </c>
      <c r="K1992" s="195" t="s">
        <v>2130</v>
      </c>
      <c r="Q1992" s="192">
        <f t="shared" si="223"/>
        <v>3</v>
      </c>
      <c r="S1992" s="191" t="str">
        <f t="shared" si="219"/>
        <v>&lt;/registro&gt;
&lt;registro codigo="D696" perfil="AB" nivel="3"&gt;</v>
      </c>
      <c r="T1992" s="192" t="str">
        <f t="shared" si="220"/>
        <v/>
      </c>
      <c r="U1992" s="192" t="str">
        <f t="shared" si="225"/>
        <v>&lt;/registro&gt;
&lt;registro codigo="D696" perfil="AB" nivel="3"&gt;</v>
      </c>
      <c r="V1992" s="192" t="str">
        <f t="shared" si="221"/>
        <v/>
      </c>
      <c r="W1992" s="191" t="str">
        <f>IF(Q1992="Campo","@Campos(posicao = "&amp;K1992&amp;", tipo = '"&amp;R1992&amp;"')@Column(name = """&amp;L1992&amp;""")"&amp;IF(R1992="D","@Temporal(TemporalType.DATE)","")&amp;"private "&amp;VLOOKUP(TEXT(R1992,"@"),Apoio!A:B,2,0)&amp;" "&amp;SUBSTITUTE(LOWER(LEFT(L1992,1))&amp;RIGHT(PROPER(L1992),LEN(L1992)-1),"_","")&amp;";",IF(ISNUMBER(Q1992),IF(R1992="R","@Entity@Table(name = ""reg_"&amp;LOWER(J1992)&amp;""")@XmlRootElement","")&amp;VLOOKUP(J1992,Blocos!D:I,6,0)&amp;Apoio!$E$1&amp;Y1992,""))</f>
        <v>@Registros(nivel = 3) public class RegD696 implements Serializable { private static final long serialVersionUID = 1L; @Id @GeneratedValue(strategy = GenerationType.IDENTITY) @Basic(optional = false) @Column(name = "ID" ) private Long id;@ManyToOne(fetch = FetchType.LAZY) @JoinColumn(name = "ID_PAI", nullable = false) private RegD695 idPai; public RegD695 getIdPai() {return idPai;}public void setIdPai(Object idPai) {this.idPai = (RegD695) idPai;}public RegD696() { } public RegD696(Long id) { this.id = id; } public RegD696(Long id, RegD695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List&lt;RegD697&gt; regD697;public List&lt;RegD697&gt; getRegD697() {return regD697;}public void setRegD697(List&lt;RegD697&gt; regD697) {this.regD697 = regD697;}</v>
      </c>
      <c r="X1992" s="190">
        <f>IF(ISNUMBER(Q1992),COUNTIF(Blocos!G:G,J1992),"")</f>
        <v>1</v>
      </c>
      <c r="Y1992" s="190" t="str">
        <f>IF(OR(X1992=0,X1992=""),"",VLOOKUP(SUMIFS(Blocos!A:A,Blocos!H:H,'EFD REGISTROS e Campos (2)'!X1992,Blocos!G:G,'EFD REGISTROS e Campos (2)'!J1992),Blocos!A:L,12,0))</f>
        <v>@OneToMany( cascade = CascadeType.ALL, fetch = FetchType.LAZY, mappedBy = "idPai")private  List&lt;RegD697&gt; regD697;public List&lt;RegD697&gt; getRegD697() {return regD697;}public void setRegD697(List&lt;RegD697&gt; regD697) {this.regD697 = regD697;}</v>
      </c>
      <c r="Z1992" s="190" t="str">
        <f>IF(ISNUMBER(Q1993),VLOOKUP(J1992,Blocos!D:G,4,0),"")</f>
        <v/>
      </c>
      <c r="AA1992" s="190" t="str">
        <f>IF(ISNUMBER(Q1992),CONCATENATE("CREATE TABLE ""reg_",LOWER(J1992),""" (""ID"" bigint NOT NULL AUTO_INCREMENT,  ""HASHFILE"" varchar(255) DEFAULT NULL, ""ID_PAI"" bigint NOT NULL,"),IF(Q1992="Campo",CONCATENATE("""",L1992,""" ",VLOOKUP(R1992,Apoio!A:C,3,0)),""))&amp;IF(Z1992="","",CONCATENATE("PRIMARY KEY (""ID""), KEY ""FK_reg_",LOWER(Z1992),"_ID_PAI"" (""ID_PAI""), CONSTRAINT ""FK_reg_",LOWER(Z1992),"_ID_PAI"" FOREIGN KEY (""ID_PAI"") REFERENCES ""reg_",LOWER(Z1992),""" (""ID"")) ENGINE=InnoDB AUTO_INCREMENT=105774 DEFAULT CHARSET=utf8mb4 COLLATE=utf8mb4_0900_ai_ci;"))</f>
        <v>CREATE TABLE "reg_d696" ("ID" bigint NOT NULL AUTO_INCREMENT,  "HASHFILE" varchar(255) DEFAULT NULL, "ID_PAI" bigint NOT NULL,</v>
      </c>
      <c r="AB1992" s="190" t="str">
        <f t="shared" si="224"/>
        <v/>
      </c>
    </row>
    <row r="1993" spans="1:28" ht="14.5" hidden="1" customHeight="1" x14ac:dyDescent="0.3">
      <c r="J1993" s="187" t="str">
        <f t="shared" si="222"/>
        <v>D696</v>
      </c>
      <c r="K1993" s="181">
        <v>1</v>
      </c>
      <c r="L1993" s="289" t="s">
        <v>25</v>
      </c>
      <c r="M1993" s="182" t="s">
        <v>2131</v>
      </c>
      <c r="N1993" s="181" t="s">
        <v>27</v>
      </c>
      <c r="O1993" s="181">
        <v>4</v>
      </c>
      <c r="P1993" s="181" t="s">
        <v>28</v>
      </c>
      <c r="Q1993" s="192" t="str">
        <f t="shared" si="223"/>
        <v>Campo</v>
      </c>
      <c r="R1993" s="192" t="s">
        <v>27</v>
      </c>
      <c r="S1993" s="191" t="str">
        <f t="shared" si="219"/>
        <v/>
      </c>
      <c r="T1993" s="192" t="str">
        <f t="shared" si="220"/>
        <v>&lt;campo posicao="1"&gt;
&lt;coluna&gt;REG&lt;/coluna&gt;
&lt;descricao&gt;Texto fixo contendo "D696"&lt;/descricao&gt;
&lt;tipo&gt;C&lt;/tipo&gt;
&lt;/campo&gt;</v>
      </c>
      <c r="U1993" s="192" t="str">
        <f t="shared" si="225"/>
        <v>&lt;campo posicao="1"&gt;
&lt;coluna&gt;REG&lt;/coluna&gt;
&lt;descricao&gt;Texto fixo contendo "D696"&lt;/descricao&gt;
&lt;tipo&gt;C&lt;/tipo&gt;
&lt;/campo&gt;</v>
      </c>
      <c r="V1993" s="192" t="str">
        <f t="shared" si="221"/>
        <v>{"Column2", "REG"},</v>
      </c>
      <c r="W1993" s="191" t="str">
        <f>IF(Q1993="Campo","@Campos(posicao = "&amp;K1993&amp;", tipo = '"&amp;R1993&amp;"')@Column(name = """&amp;L1993&amp;""")"&amp;IF(R1993="D","@Temporal(TemporalType.DATE)","")&amp;"private "&amp;VLOOKUP(TEXT(R1993,"@"),Apoio!A:B,2,0)&amp;" "&amp;SUBSTITUTE(LOWER(LEFT(L1993,1))&amp;RIGHT(PROPER(L1993),LEN(L1993)-1),"_","")&amp;";",IF(ISNUMBER(Q1993),IF(R1993="R","@Entity@Table(name = ""reg_"&amp;LOWER(J1993)&amp;""")@XmlRootElement","")&amp;VLOOKUP(J1993,Blocos!D:I,6,0)&amp;Apoio!$E$1&amp;Y1993,""))</f>
        <v>@Campos(posicao = 1, tipo = 'C')@Column(name = "REG")private String reg;</v>
      </c>
      <c r="X1993" s="190" t="str">
        <f>IF(ISNUMBER(Q1993),COUNTIF(Blocos!G:G,J1993),"")</f>
        <v/>
      </c>
      <c r="Y1993" s="190" t="str">
        <f>IF(OR(X1993=0,X1993=""),"",VLOOKUP(SUMIFS(Blocos!A:A,Blocos!H:H,'EFD REGISTROS e Campos (2)'!X1993,Blocos!G:G,'EFD REGISTROS e Campos (2)'!J1993),Blocos!A:L,12,0))</f>
        <v/>
      </c>
      <c r="Z1993" s="190" t="str">
        <f>IF(ISNUMBER(Q1994),VLOOKUP(J1993,Blocos!D:G,4,0),"")</f>
        <v/>
      </c>
      <c r="AA1993" s="190" t="str">
        <f>IF(ISNUMBER(Q1993),CONCATENATE("CREATE TABLE ""reg_",LOWER(J1993),""" (""ID"" bigint NOT NULL AUTO_INCREMENT,  ""HASHFILE"" varchar(255) DEFAULT NULL, ""ID_PAI"" bigint NOT NULL,"),IF(Q1993="Campo",CONCATENATE("""",L1993,""" ",VLOOKUP(R1993,Apoio!A:C,3,0)),""))&amp;IF(Z1993="","",CONCATENATE("PRIMARY KEY (""ID""), KEY ""FK_reg_",LOWER(Z1993),"_ID_PAI"" (""ID_PAI""), CONSTRAINT ""FK_reg_",LOWER(Z1993),"_ID_PAI"" FOREIGN KEY (""ID_PAI"") REFERENCES ""reg_",LOWER(Z1993),""" (""ID"")) ENGINE=InnoDB AUTO_INCREMENT=105774 DEFAULT CHARSET=utf8mb4 COLLATE=utf8mb4_0900_ai_ci;"))</f>
        <v>"REG" varchar(255) DEFAULT NULL,</v>
      </c>
      <c r="AB1993" s="190" t="str">
        <f t="shared" si="224"/>
        <v>USE `efdicms`;SELECT `reg_d696`.`REG`,</v>
      </c>
    </row>
    <row r="1994" spans="1:28" ht="14.5" hidden="1" customHeight="1" x14ac:dyDescent="0.3">
      <c r="J1994" s="187" t="str">
        <f t="shared" si="222"/>
        <v>D696</v>
      </c>
      <c r="K1994" s="181">
        <v>2</v>
      </c>
      <c r="L1994" s="289" t="s">
        <v>813</v>
      </c>
      <c r="M1994" s="182" t="s">
        <v>1732</v>
      </c>
      <c r="N1994" s="181" t="s">
        <v>27</v>
      </c>
      <c r="O1994" s="181" t="s">
        <v>33</v>
      </c>
      <c r="P1994" s="181" t="s">
        <v>28</v>
      </c>
      <c r="Q1994" s="192" t="str">
        <f t="shared" si="223"/>
        <v>Campo</v>
      </c>
      <c r="R1994" s="192" t="s">
        <v>27</v>
      </c>
      <c r="S1994" s="191" t="str">
        <f t="shared" si="219"/>
        <v/>
      </c>
      <c r="T1994" s="192" t="str">
        <f t="shared" si="220"/>
        <v>&lt;campo posicao="2"&gt;
&lt;coluna&gt;CST_ICMS&lt;/coluna&gt;
&lt;descricao&gt;Código da Situação Tributária, conforme a tabela indicada no item 4.3.1&lt;/descricao&gt;
&lt;tipo&gt;C&lt;/tipo&gt;
&lt;/campo&gt;</v>
      </c>
      <c r="U1994" s="192" t="str">
        <f t="shared" si="225"/>
        <v>&lt;campo posicao="2"&gt;
&lt;coluna&gt;CST_ICMS&lt;/coluna&gt;
&lt;descricao&gt;Código da Situação Tributária, conforme a tabela indicada no item 4.3.1&lt;/descricao&gt;
&lt;tipo&gt;C&lt;/tipo&gt;
&lt;/campo&gt;</v>
      </c>
      <c r="V1994" s="192" t="str">
        <f t="shared" si="221"/>
        <v>{"Column3", "CST_ICMS"},</v>
      </c>
      <c r="W1994" s="191" t="str">
        <f>IF(Q1994="Campo","@Campos(posicao = "&amp;K1994&amp;", tipo = '"&amp;R1994&amp;"')@Column(name = """&amp;L1994&amp;""")"&amp;IF(R1994="D","@Temporal(TemporalType.DATE)","")&amp;"private "&amp;VLOOKUP(TEXT(R1994,"@"),Apoio!A:B,2,0)&amp;" "&amp;SUBSTITUTE(LOWER(LEFT(L1994,1))&amp;RIGHT(PROPER(L1994),LEN(L1994)-1),"_","")&amp;";",IF(ISNUMBER(Q1994),IF(R1994="R","@Entity@Table(name = ""reg_"&amp;LOWER(J1994)&amp;""")@XmlRootElement","")&amp;VLOOKUP(J1994,Blocos!D:I,6,0)&amp;Apoio!$E$1&amp;Y1994,""))</f>
        <v>@Campos(posicao = 2, tipo = 'C')@Column(name = "CST_ICMS")private String cstIcms;</v>
      </c>
      <c r="X1994" s="190" t="str">
        <f>IF(ISNUMBER(Q1994),COUNTIF(Blocos!G:G,J1994),"")</f>
        <v/>
      </c>
      <c r="Y1994" s="190" t="str">
        <f>IF(OR(X1994=0,X1994=""),"",VLOOKUP(SUMIFS(Blocos!A:A,Blocos!H:H,'EFD REGISTROS e Campos (2)'!X1994,Blocos!G:G,'EFD REGISTROS e Campos (2)'!J1994),Blocos!A:L,12,0))</f>
        <v/>
      </c>
      <c r="Z1994" s="190" t="str">
        <f>IF(ISNUMBER(Q1995),VLOOKUP(J1994,Blocos!D:G,4,0),"")</f>
        <v/>
      </c>
      <c r="AA1994" s="190" t="str">
        <f>IF(ISNUMBER(Q1994),CONCATENATE("CREATE TABLE ""reg_",LOWER(J1994),""" (""ID"" bigint NOT NULL AUTO_INCREMENT,  ""HASHFILE"" varchar(255) DEFAULT NULL, ""ID_PAI"" bigint NOT NULL,"),IF(Q1994="Campo",CONCATENATE("""",L1994,""" ",VLOOKUP(R1994,Apoio!A:C,3,0)),""))&amp;IF(Z1994="","",CONCATENATE("PRIMARY KEY (""ID""), KEY ""FK_reg_",LOWER(Z1994),"_ID_PAI"" (""ID_PAI""), CONSTRAINT ""FK_reg_",LOWER(Z1994),"_ID_PAI"" FOREIGN KEY (""ID_PAI"") REFERENCES ""reg_",LOWER(Z1994),""" (""ID"")) ENGINE=InnoDB AUTO_INCREMENT=105774 DEFAULT CHARSET=utf8mb4 COLLATE=utf8mb4_0900_ai_ci;"))</f>
        <v>"CST_ICMS" varchar(255) DEFAULT NULL,</v>
      </c>
      <c r="AB1994" s="190" t="str">
        <f t="shared" si="224"/>
        <v>`reg_d696`.`CST_ICMS`,</v>
      </c>
    </row>
    <row r="1995" spans="1:28" ht="14.5" hidden="1" customHeight="1" x14ac:dyDescent="0.3">
      <c r="J1995" s="187" t="str">
        <f t="shared" si="222"/>
        <v>D696</v>
      </c>
      <c r="K1995" s="181">
        <v>3</v>
      </c>
      <c r="L1995" s="289" t="s">
        <v>815</v>
      </c>
      <c r="M1995" s="182" t="s">
        <v>1733</v>
      </c>
      <c r="N1995" s="181" t="s">
        <v>27</v>
      </c>
      <c r="O1995" s="181" t="s">
        <v>235</v>
      </c>
      <c r="P1995" s="181" t="s">
        <v>28</v>
      </c>
      <c r="Q1995" s="192" t="str">
        <f t="shared" si="223"/>
        <v>Campo</v>
      </c>
      <c r="R1995" s="192" t="s">
        <v>27</v>
      </c>
      <c r="S1995" s="191" t="str">
        <f t="shared" si="219"/>
        <v/>
      </c>
      <c r="T1995" s="192" t="str">
        <f t="shared" si="220"/>
        <v>&lt;campo posicao="3"&gt;
&lt;coluna&gt;CFOP&lt;/coluna&gt;
&lt;descricao&gt;Código Fiscal de Operação e Prestação, conforme a tabela indicada no item 4.2.2&lt;/descricao&gt;
&lt;tipo&gt;C&lt;/tipo&gt;
&lt;/campo&gt;</v>
      </c>
      <c r="U1995" s="192" t="str">
        <f t="shared" si="225"/>
        <v>&lt;campo posicao="3"&gt;
&lt;coluna&gt;CFOP&lt;/coluna&gt;
&lt;descricao&gt;Código Fiscal de Operação e Prestação, conforme a tabela indicada no item 4.2.2&lt;/descricao&gt;
&lt;tipo&gt;C&lt;/tipo&gt;
&lt;/campo&gt;</v>
      </c>
      <c r="V1995" s="192" t="str">
        <f t="shared" si="221"/>
        <v>{"Column4", "CFOP"},</v>
      </c>
      <c r="W1995" s="191" t="str">
        <f>IF(Q1995="Campo","@Campos(posicao = "&amp;K1995&amp;", tipo = '"&amp;R1995&amp;"')@Column(name = """&amp;L1995&amp;""")"&amp;IF(R1995="D","@Temporal(TemporalType.DATE)","")&amp;"private "&amp;VLOOKUP(TEXT(R1995,"@"),Apoio!A:B,2,0)&amp;" "&amp;SUBSTITUTE(LOWER(LEFT(L1995,1))&amp;RIGHT(PROPER(L1995),LEN(L1995)-1),"_","")&amp;";",IF(ISNUMBER(Q1995),IF(R1995="R","@Entity@Table(name = ""reg_"&amp;LOWER(J1995)&amp;""")@XmlRootElement","")&amp;VLOOKUP(J1995,Blocos!D:I,6,0)&amp;Apoio!$E$1&amp;Y1995,""))</f>
        <v>@Campos(posicao = 3, tipo = 'C')@Column(name = "CFOP")private String cfop;</v>
      </c>
      <c r="X1995" s="190" t="str">
        <f>IF(ISNUMBER(Q1995),COUNTIF(Blocos!G:G,J1995),"")</f>
        <v/>
      </c>
      <c r="Y1995" s="190" t="str">
        <f>IF(OR(X1995=0,X1995=""),"",VLOOKUP(SUMIFS(Blocos!A:A,Blocos!H:H,'EFD REGISTROS e Campos (2)'!X1995,Blocos!G:G,'EFD REGISTROS e Campos (2)'!J1995),Blocos!A:L,12,0))</f>
        <v/>
      </c>
      <c r="Z1995" s="190" t="str">
        <f>IF(ISNUMBER(Q1996),VLOOKUP(J1995,Blocos!D:G,4,0),"")</f>
        <v/>
      </c>
      <c r="AA1995" s="190" t="str">
        <f>IF(ISNUMBER(Q1995),CONCATENATE("CREATE TABLE ""reg_",LOWER(J1995),""" (""ID"" bigint NOT NULL AUTO_INCREMENT,  ""HASHFILE"" varchar(255) DEFAULT NULL, ""ID_PAI"" bigint NOT NULL,"),IF(Q1995="Campo",CONCATENATE("""",L1995,""" ",VLOOKUP(R1995,Apoio!A:C,3,0)),""))&amp;IF(Z1995="","",CONCATENATE("PRIMARY KEY (""ID""), KEY ""FK_reg_",LOWER(Z1995),"_ID_PAI"" (""ID_PAI""), CONSTRAINT ""FK_reg_",LOWER(Z1995),"_ID_PAI"" FOREIGN KEY (""ID_PAI"") REFERENCES ""reg_",LOWER(Z1995),""" (""ID"")) ENGINE=InnoDB AUTO_INCREMENT=105774 DEFAULT CHARSET=utf8mb4 COLLATE=utf8mb4_0900_ai_ci;"))</f>
        <v>"CFOP" varchar(255) DEFAULT NULL,</v>
      </c>
      <c r="AB1995" s="190" t="str">
        <f t="shared" si="224"/>
        <v>`reg_d696`.`CFOP`,</v>
      </c>
    </row>
    <row r="1996" spans="1:28" ht="14.5" hidden="1" customHeight="1" x14ac:dyDescent="0.3">
      <c r="J1996" s="187" t="str">
        <f t="shared" si="222"/>
        <v>D696</v>
      </c>
      <c r="K1996" s="181">
        <v>4</v>
      </c>
      <c r="L1996" s="289" t="s">
        <v>196</v>
      </c>
      <c r="M1996" s="182" t="s">
        <v>818</v>
      </c>
      <c r="N1996" s="181" t="s">
        <v>32</v>
      </c>
      <c r="O1996" s="181">
        <v>6</v>
      </c>
      <c r="P1996" s="181">
        <v>2</v>
      </c>
      <c r="Q1996" s="192" t="str">
        <f t="shared" si="223"/>
        <v>Campo</v>
      </c>
      <c r="R1996" s="192" t="s">
        <v>3606</v>
      </c>
      <c r="S1996" s="191" t="str">
        <f t="shared" ref="S1996:S2008" si="226">IFERROR(IF(ISNUMBER(Q1996),CONCATENATE("&lt;/registro&gt;
&lt;registro codigo=""",CONCATENATE(B1996,C1996,D1996,E1996,F1996,G1996,H1996),""" perfil=""",A1996,""" nivel=""",Q1996,"""&gt;"),""),"")</f>
        <v/>
      </c>
      <c r="T1996" s="192" t="str">
        <f t="shared" ref="T1996:T2008" si="227">IF(Q1996="Campo",CONCATENATE("&lt;campo posicao=""",K1996,"""&gt;
&lt;coluna&gt;",SUBSTITUTE(L1996," ",""),"&lt;/coluna&gt;
&lt;descricao&gt;",M1996,"&lt;/descricao&gt;
&lt;tipo&gt;",R1996,"&lt;/tipo&gt;
&lt;/campo&gt;"),"")</f>
        <v>&lt;campo posicao="4"&gt;
&lt;coluna&gt;ALIQ_ICMS&lt;/coluna&gt;
&lt;descricao&gt;Alíquota do ICMS&lt;/descricao&gt;
&lt;tipo&gt;R&lt;/tipo&gt;
&lt;/campo&gt;</v>
      </c>
      <c r="U1996" s="192" t="str">
        <f t="shared" si="225"/>
        <v>&lt;campo posicao="4"&gt;
&lt;coluna&gt;ALIQ_ICMS&lt;/coluna&gt;
&lt;descricao&gt;Alíquota do ICMS&lt;/descricao&gt;
&lt;tipo&gt;R&lt;/tipo&gt;
&lt;/campo&gt;</v>
      </c>
      <c r="V1996" s="192" t="str">
        <f t="shared" ref="V1996:V2008" si="228">IF(ISNUMBER(K1996),CONCATENATE("{""Column",K1996+1,""", """,L1996,"""},",""),"")</f>
        <v>{"Column5", "ALIQ_ICMS"},</v>
      </c>
      <c r="W1996" s="191" t="str">
        <f>IF(Q1996="Campo","@Campos(posicao = "&amp;K1996&amp;", tipo = '"&amp;R1996&amp;"')@Column(name = """&amp;L1996&amp;""")"&amp;IF(R1996="D","@Temporal(TemporalType.DATE)","")&amp;"private "&amp;VLOOKUP(TEXT(R1996,"@"),Apoio!A:B,2,0)&amp;" "&amp;SUBSTITUTE(LOWER(LEFT(L1996,1))&amp;RIGHT(PROPER(L1996),LEN(L1996)-1),"_","")&amp;";",IF(ISNUMBER(Q1996),IF(R1996="R","@Entity@Table(name = ""reg_"&amp;LOWER(J1996)&amp;""")@XmlRootElement","")&amp;VLOOKUP(J1996,Blocos!D:I,6,0)&amp;Apoio!$E$1&amp;Y1996,""))</f>
        <v>@Campos(posicao = 4, tipo = 'R')@Column(name = "ALIQ_ICMS")private BigDecimal aliqIcms;</v>
      </c>
      <c r="X1996" s="190" t="str">
        <f>IF(ISNUMBER(Q1996),COUNTIF(Blocos!G:G,J1996),"")</f>
        <v/>
      </c>
      <c r="Y1996" s="190" t="str">
        <f>IF(OR(X1996=0,X1996=""),"",VLOOKUP(SUMIFS(Blocos!A:A,Blocos!H:H,'EFD REGISTROS e Campos (2)'!X1996,Blocos!G:G,'EFD REGISTROS e Campos (2)'!J1996),Blocos!A:L,12,0))</f>
        <v/>
      </c>
      <c r="Z1996" s="190" t="str">
        <f>IF(ISNUMBER(Q1997),VLOOKUP(J1996,Blocos!D:G,4,0),"")</f>
        <v/>
      </c>
      <c r="AA1996" s="190" t="str">
        <f>IF(ISNUMBER(Q1996),CONCATENATE("CREATE TABLE ""reg_",LOWER(J1996),""" (""ID"" bigint NOT NULL AUTO_INCREMENT,  ""HASHFILE"" varchar(255) DEFAULT NULL, ""ID_PAI"" bigint NOT NULL,"),IF(Q1996="Campo",CONCATENATE("""",L1996,""" ",VLOOKUP(R1996,Apoio!A:C,3,0)),""))&amp;IF(Z1996="","",CONCATENATE("PRIMARY KEY (""ID""), KEY ""FK_reg_",LOWER(Z1996),"_ID_PAI"" (""ID_PAI""), CONSTRAINT ""FK_reg_",LOWER(Z1996),"_ID_PAI"" FOREIGN KEY (""ID_PAI"") REFERENCES ""reg_",LOWER(Z1996),""" (""ID"")) ENGINE=InnoDB AUTO_INCREMENT=105774 DEFAULT CHARSET=utf8mb4 COLLATE=utf8mb4_0900_ai_ci;"))</f>
        <v>"ALIQ_ICMS" decimal(15,6) DEFAULT NULL,</v>
      </c>
      <c r="AB1996" s="190" t="str">
        <f t="shared" si="224"/>
        <v>`reg_d696`.`ALIQ_ICMS`,</v>
      </c>
    </row>
    <row r="1997" spans="1:28" ht="14.5" hidden="1" customHeight="1" x14ac:dyDescent="0.3">
      <c r="J1997" s="187" t="str">
        <f t="shared" si="222"/>
        <v>D696</v>
      </c>
      <c r="K1997" s="181">
        <v>5</v>
      </c>
      <c r="L1997" s="289" t="s">
        <v>1135</v>
      </c>
      <c r="M1997" s="182" t="s">
        <v>1585</v>
      </c>
      <c r="N1997" s="181" t="s">
        <v>32</v>
      </c>
      <c r="O1997" s="181" t="s">
        <v>28</v>
      </c>
      <c r="P1997" s="181">
        <v>2</v>
      </c>
      <c r="Q1997" s="192" t="str">
        <f t="shared" si="223"/>
        <v>Campo</v>
      </c>
      <c r="R1997" s="192" t="s">
        <v>3606</v>
      </c>
      <c r="S1997" s="191" t="str">
        <f t="shared" si="226"/>
        <v/>
      </c>
      <c r="T1997" s="192" t="str">
        <f t="shared" si="227"/>
        <v>&lt;campo posicao="5"&gt;
&lt;coluna&gt;VL_OPR&lt;/coluna&gt;
&lt;descricao&gt;Valor da operação correspondente à combinação de CST_ICMS, CFOP, e alíquota do ICMS, incluídas as despesas acessórias e acréscimos &lt;/descricao&gt;
&lt;tipo&gt;R&lt;/tipo&gt;
&lt;/campo&gt;</v>
      </c>
      <c r="U1997" s="192" t="str">
        <f t="shared" si="225"/>
        <v>&lt;campo posicao="5"&gt;
&lt;coluna&gt;VL_OPR&lt;/coluna&gt;
&lt;descricao&gt;Valor da operação correspondente à combinação de CST_ICMS, CFOP, e alíquota do ICMS, incluídas as despesas acessórias e acréscimos &lt;/descricao&gt;
&lt;tipo&gt;R&lt;/tipo&gt;
&lt;/campo&gt;</v>
      </c>
      <c r="V1997" s="192" t="str">
        <f t="shared" si="228"/>
        <v>{"Column6", "VL_OPR"},</v>
      </c>
      <c r="W1997" s="191" t="str">
        <f>IF(Q1997="Campo","@Campos(posicao = "&amp;K1997&amp;", tipo = '"&amp;R1997&amp;"')@Column(name = """&amp;L1997&amp;""")"&amp;IF(R1997="D","@Temporal(TemporalType.DATE)","")&amp;"private "&amp;VLOOKUP(TEXT(R1997,"@"),Apoio!A:B,2,0)&amp;" "&amp;SUBSTITUTE(LOWER(LEFT(L1997,1))&amp;RIGHT(PROPER(L1997),LEN(L1997)-1),"_","")&amp;";",IF(ISNUMBER(Q1997),IF(R1997="R","@Entity@Table(name = ""reg_"&amp;LOWER(J1997)&amp;""")@XmlRootElement","")&amp;VLOOKUP(J1997,Blocos!D:I,6,0)&amp;Apoio!$E$1&amp;Y1997,""))</f>
        <v>@Campos(posicao = 5, tipo = 'R')@Column(name = "VL_OPR")private BigDecimal vlOpr;</v>
      </c>
      <c r="X1997" s="190" t="str">
        <f>IF(ISNUMBER(Q1997),COUNTIF(Blocos!G:G,J1997),"")</f>
        <v/>
      </c>
      <c r="Y1997" s="190" t="str">
        <f>IF(OR(X1997=0,X1997=""),"",VLOOKUP(SUMIFS(Blocos!A:A,Blocos!H:H,'EFD REGISTROS e Campos (2)'!X1997,Blocos!G:G,'EFD REGISTROS e Campos (2)'!J1997),Blocos!A:L,12,0))</f>
        <v/>
      </c>
      <c r="Z1997" s="190" t="str">
        <f>IF(ISNUMBER(Q1998),VLOOKUP(J1997,Blocos!D:G,4,0),"")</f>
        <v/>
      </c>
      <c r="AA1997" s="190" t="str">
        <f>IF(ISNUMBER(Q1997),CONCATENATE("CREATE TABLE ""reg_",LOWER(J1997),""" (""ID"" bigint NOT NULL AUTO_INCREMENT,  ""HASHFILE"" varchar(255) DEFAULT NULL, ""ID_PAI"" bigint NOT NULL,"),IF(Q1997="Campo",CONCATENATE("""",L1997,""" ",VLOOKUP(R1997,Apoio!A:C,3,0)),""))&amp;IF(Z1997="","",CONCATENATE("PRIMARY KEY (""ID""), KEY ""FK_reg_",LOWER(Z1997),"_ID_PAI"" (""ID_PAI""), CONSTRAINT ""FK_reg_",LOWER(Z1997),"_ID_PAI"" FOREIGN KEY (""ID_PAI"") REFERENCES ""reg_",LOWER(Z1997),""" (""ID"")) ENGINE=InnoDB AUTO_INCREMENT=105774 DEFAULT CHARSET=utf8mb4 COLLATE=utf8mb4_0900_ai_ci;"))</f>
        <v>"VL_OPR" decimal(15,6) DEFAULT NULL,</v>
      </c>
      <c r="AB1997" s="190" t="str">
        <f t="shared" si="224"/>
        <v>`reg_d696`.`VL_OPR`,</v>
      </c>
    </row>
    <row r="1998" spans="1:28" ht="14.5" hidden="1" customHeight="1" x14ac:dyDescent="0.3">
      <c r="J1998" s="187" t="str">
        <f t="shared" si="222"/>
        <v>D696</v>
      </c>
      <c r="K1998" s="181">
        <v>6</v>
      </c>
      <c r="L1998" s="289" t="s">
        <v>576</v>
      </c>
      <c r="M1998" s="182" t="s">
        <v>2106</v>
      </c>
      <c r="N1998" s="181" t="s">
        <v>32</v>
      </c>
      <c r="O1998" s="181" t="s">
        <v>28</v>
      </c>
      <c r="P1998" s="181">
        <v>2</v>
      </c>
      <c r="Q1998" s="192" t="str">
        <f t="shared" si="223"/>
        <v>Campo</v>
      </c>
      <c r="R1998" s="192" t="s">
        <v>3606</v>
      </c>
      <c r="S1998" s="191" t="str">
        <f t="shared" si="226"/>
        <v/>
      </c>
      <c r="T1998" s="192" t="str">
        <f t="shared" si="227"/>
        <v>&lt;campo posicao="6"&gt;
&lt;coluna&gt;VL_BC_ICMS&lt;/coluna&gt;
&lt;descricao&gt;Parcela correspondente ao "Valor da base de cálculo do ICMS" referente à combinação CST_ICMS,  CFOP, e alíquota do ICMS&lt;/descricao&gt;
&lt;tipo&gt;R&lt;/tipo&gt;
&lt;/campo&gt;</v>
      </c>
      <c r="U1998" s="192" t="str">
        <f t="shared" si="225"/>
        <v>&lt;campo posicao="6"&gt;
&lt;coluna&gt;VL_BC_ICMS&lt;/coluna&gt;
&lt;descricao&gt;Parcela correspondente ao "Valor da base de cálculo do ICMS" referente à combinação CST_ICMS,  CFOP, e alíquota do ICMS&lt;/descricao&gt;
&lt;tipo&gt;R&lt;/tipo&gt;
&lt;/campo&gt;</v>
      </c>
      <c r="V1998" s="192" t="str">
        <f t="shared" si="228"/>
        <v>{"Column7", "VL_BC_ICMS"},</v>
      </c>
      <c r="W1998" s="191" t="str">
        <f>IF(Q1998="Campo","@Campos(posicao = "&amp;K1998&amp;", tipo = '"&amp;R1998&amp;"')@Column(name = """&amp;L1998&amp;""")"&amp;IF(R1998="D","@Temporal(TemporalType.DATE)","")&amp;"private "&amp;VLOOKUP(TEXT(R1998,"@"),Apoio!A:B,2,0)&amp;" "&amp;SUBSTITUTE(LOWER(LEFT(L1998,1))&amp;RIGHT(PROPER(L1998),LEN(L1998)-1),"_","")&amp;";",IF(ISNUMBER(Q1998),IF(R1998="R","@Entity@Table(name = ""reg_"&amp;LOWER(J1998)&amp;""")@XmlRootElement","")&amp;VLOOKUP(J1998,Blocos!D:I,6,0)&amp;Apoio!$E$1&amp;Y1998,""))</f>
        <v>@Campos(posicao = 6, tipo = 'R')@Column(name = "VL_BC_ICMS")private BigDecimal vlBcIcms;</v>
      </c>
      <c r="X1998" s="190" t="str">
        <f>IF(ISNUMBER(Q1998),COUNTIF(Blocos!G:G,J1998),"")</f>
        <v/>
      </c>
      <c r="Y1998" s="190" t="str">
        <f>IF(OR(X1998=0,X1998=""),"",VLOOKUP(SUMIFS(Blocos!A:A,Blocos!H:H,'EFD REGISTROS e Campos (2)'!X1998,Blocos!G:G,'EFD REGISTROS e Campos (2)'!J1998),Blocos!A:L,12,0))</f>
        <v/>
      </c>
      <c r="Z1998" s="190" t="str">
        <f>IF(ISNUMBER(Q1999),VLOOKUP(J1998,Blocos!D:G,4,0),"")</f>
        <v/>
      </c>
      <c r="AA1998" s="190" t="str">
        <f>IF(ISNUMBER(Q1998),CONCATENATE("CREATE TABLE ""reg_",LOWER(J1998),""" (""ID"" bigint NOT NULL AUTO_INCREMENT,  ""HASHFILE"" varchar(255) DEFAULT NULL, ""ID_PAI"" bigint NOT NULL,"),IF(Q1998="Campo",CONCATENATE("""",L1998,""" ",VLOOKUP(R1998,Apoio!A:C,3,0)),""))&amp;IF(Z1998="","",CONCATENATE("PRIMARY KEY (""ID""), KEY ""FK_reg_",LOWER(Z1998),"_ID_PAI"" (""ID_PAI""), CONSTRAINT ""FK_reg_",LOWER(Z1998),"_ID_PAI"" FOREIGN KEY (""ID_PAI"") REFERENCES ""reg_",LOWER(Z1998),""" (""ID"")) ENGINE=InnoDB AUTO_INCREMENT=105774 DEFAULT CHARSET=utf8mb4 COLLATE=utf8mb4_0900_ai_ci;"))</f>
        <v>"VL_BC_ICMS" decimal(15,6) DEFAULT NULL,</v>
      </c>
      <c r="AB1998" s="190" t="str">
        <f t="shared" si="224"/>
        <v>`reg_d696`.`VL_BC_ICMS`,</v>
      </c>
    </row>
    <row r="1999" spans="1:28" ht="14.5" hidden="1" customHeight="1" x14ac:dyDescent="0.3">
      <c r="J1999" s="187" t="str">
        <f t="shared" si="222"/>
        <v>D696</v>
      </c>
      <c r="K1999" s="181">
        <v>7</v>
      </c>
      <c r="L1999" s="289" t="s">
        <v>578</v>
      </c>
      <c r="M1999" s="182" t="s">
        <v>2107</v>
      </c>
      <c r="N1999" s="181" t="s">
        <v>32</v>
      </c>
      <c r="O1999" s="181" t="s">
        <v>28</v>
      </c>
      <c r="P1999" s="181">
        <v>2</v>
      </c>
      <c r="Q1999" s="192" t="str">
        <f t="shared" si="223"/>
        <v>Campo</v>
      </c>
      <c r="R1999" s="192" t="s">
        <v>3606</v>
      </c>
      <c r="S1999" s="191" t="str">
        <f t="shared" si="226"/>
        <v/>
      </c>
      <c r="T1999" s="192" t="str">
        <f t="shared" si="227"/>
        <v>&lt;campo posicao="7"&gt;
&lt;coluna&gt;VL_ICMS&lt;/coluna&gt;
&lt;descricao&gt;Parcela correspondente ao "Valor do ICMS" referente à combinação CST_ICMS,  CFOP, e alíquota do ICMS&lt;/descricao&gt;
&lt;tipo&gt;R&lt;/tipo&gt;
&lt;/campo&gt;</v>
      </c>
      <c r="U1999" s="192" t="str">
        <f t="shared" si="225"/>
        <v>&lt;campo posicao="7"&gt;
&lt;coluna&gt;VL_ICMS&lt;/coluna&gt;
&lt;descricao&gt;Parcela correspondente ao "Valor do ICMS" referente à combinação CST_ICMS,  CFOP, e alíquota do ICMS&lt;/descricao&gt;
&lt;tipo&gt;R&lt;/tipo&gt;
&lt;/campo&gt;</v>
      </c>
      <c r="V1999" s="192" t="str">
        <f t="shared" si="228"/>
        <v>{"Column8", "VL_ICMS"},</v>
      </c>
      <c r="W1999" s="191" t="str">
        <f>IF(Q1999="Campo","@Campos(posicao = "&amp;K1999&amp;", tipo = '"&amp;R1999&amp;"')@Column(name = """&amp;L1999&amp;""")"&amp;IF(R1999="D","@Temporal(TemporalType.DATE)","")&amp;"private "&amp;VLOOKUP(TEXT(R1999,"@"),Apoio!A:B,2,0)&amp;" "&amp;SUBSTITUTE(LOWER(LEFT(L1999,1))&amp;RIGHT(PROPER(L1999),LEN(L1999)-1),"_","")&amp;";",IF(ISNUMBER(Q1999),IF(R1999="R","@Entity@Table(name = ""reg_"&amp;LOWER(J1999)&amp;""")@XmlRootElement","")&amp;VLOOKUP(J1999,Blocos!D:I,6,0)&amp;Apoio!$E$1&amp;Y1999,""))</f>
        <v>@Campos(posicao = 7, tipo = 'R')@Column(name = "VL_ICMS")private BigDecimal vlIcms;</v>
      </c>
      <c r="X1999" s="190" t="str">
        <f>IF(ISNUMBER(Q1999),COUNTIF(Blocos!G:G,J1999),"")</f>
        <v/>
      </c>
      <c r="Y1999" s="190" t="str">
        <f>IF(OR(X1999=0,X1999=""),"",VLOOKUP(SUMIFS(Blocos!A:A,Blocos!H:H,'EFD REGISTROS e Campos (2)'!X1999,Blocos!G:G,'EFD REGISTROS e Campos (2)'!J1999),Blocos!A:L,12,0))</f>
        <v/>
      </c>
      <c r="Z1999" s="190" t="str">
        <f>IF(ISNUMBER(Q2000),VLOOKUP(J1999,Blocos!D:G,4,0),"")</f>
        <v/>
      </c>
      <c r="AA1999" s="190" t="str">
        <f>IF(ISNUMBER(Q1999),CONCATENATE("CREATE TABLE ""reg_",LOWER(J1999),""" (""ID"" bigint NOT NULL AUTO_INCREMENT,  ""HASHFILE"" varchar(255) DEFAULT NULL, ""ID_PAI"" bigint NOT NULL,"),IF(Q1999="Campo",CONCATENATE("""",L1999,""" ",VLOOKUP(R1999,Apoio!A:C,3,0)),""))&amp;IF(Z1999="","",CONCATENATE("PRIMARY KEY (""ID""), KEY ""FK_reg_",LOWER(Z1999),"_ID_PAI"" (""ID_PAI""), CONSTRAINT ""FK_reg_",LOWER(Z1999),"_ID_PAI"" FOREIGN KEY (""ID_PAI"") REFERENCES ""reg_",LOWER(Z1999),""" (""ID"")) ENGINE=InnoDB AUTO_INCREMENT=105774 DEFAULT CHARSET=utf8mb4 COLLATE=utf8mb4_0900_ai_ci;"))</f>
        <v>"VL_ICMS" decimal(15,6) DEFAULT NULL,</v>
      </c>
      <c r="AB1999" s="190" t="str">
        <f t="shared" si="224"/>
        <v>`reg_d696`.`VL_ICMS`,</v>
      </c>
    </row>
    <row r="2000" spans="1:28" ht="14.5" hidden="1" customHeight="1" x14ac:dyDescent="0.3">
      <c r="J2000" s="187" t="str">
        <f t="shared" si="222"/>
        <v>D696</v>
      </c>
      <c r="K2000" s="181">
        <v>8</v>
      </c>
      <c r="L2000" s="289" t="s">
        <v>2071</v>
      </c>
      <c r="M2000" s="182" t="s">
        <v>2132</v>
      </c>
      <c r="N2000" s="181" t="s">
        <v>32</v>
      </c>
      <c r="O2000" s="181" t="s">
        <v>28</v>
      </c>
      <c r="P2000" s="181">
        <v>2</v>
      </c>
      <c r="Q2000" s="192" t="str">
        <f t="shared" si="223"/>
        <v>Campo</v>
      </c>
      <c r="R2000" s="192" t="s">
        <v>3606</v>
      </c>
      <c r="S2000" s="191" t="str">
        <f t="shared" si="226"/>
        <v/>
      </c>
      <c r="T2000" s="192" t="str">
        <f t="shared" si="227"/>
        <v>&lt;campo posicao="8"&gt;
&lt;coluna&gt;VL_BC_ICMS_UF&lt;/coluna&gt;
&lt;descricao&gt;Parcela correspondente ao valor da base de cálculo do ICMS de outras UFs, referente à combinação de CST_ICMS, CFOP e alíquota do ICMS &lt;/descricao&gt;
&lt;tipo&gt;R&lt;/tipo&gt;
&lt;/campo&gt;</v>
      </c>
      <c r="U2000" s="192" t="str">
        <f t="shared" si="225"/>
        <v>&lt;campo posicao="8"&gt;
&lt;coluna&gt;VL_BC_ICMS_UF&lt;/coluna&gt;
&lt;descricao&gt;Parcela correspondente ao valor da base de cálculo do ICMS de outras UFs, referente à combinação de CST_ICMS, CFOP e alíquota do ICMS &lt;/descricao&gt;
&lt;tipo&gt;R&lt;/tipo&gt;
&lt;/campo&gt;</v>
      </c>
      <c r="V2000" s="192" t="str">
        <f t="shared" si="228"/>
        <v>{"Column9", "VL_BC_ICMS_UF"},</v>
      </c>
      <c r="W2000" s="191" t="str">
        <f>IF(Q2000="Campo","@Campos(posicao = "&amp;K2000&amp;", tipo = '"&amp;R2000&amp;"')@Column(name = """&amp;L2000&amp;""")"&amp;IF(R2000="D","@Temporal(TemporalType.DATE)","")&amp;"private "&amp;VLOOKUP(TEXT(R2000,"@"),Apoio!A:B,2,0)&amp;" "&amp;SUBSTITUTE(LOWER(LEFT(L2000,1))&amp;RIGHT(PROPER(L2000),LEN(L2000)-1),"_","")&amp;";",IF(ISNUMBER(Q2000),IF(R2000="R","@Entity@Table(name = ""reg_"&amp;LOWER(J2000)&amp;""")@XmlRootElement","")&amp;VLOOKUP(J2000,Blocos!D:I,6,0)&amp;Apoio!$E$1&amp;Y2000,""))</f>
        <v>@Campos(posicao = 8, tipo = 'R')@Column(name = "VL_BC_ICMS_UF")private BigDecimal vlBcIcmsUf;</v>
      </c>
      <c r="X2000" s="190" t="str">
        <f>IF(ISNUMBER(Q2000),COUNTIF(Blocos!G:G,J2000),"")</f>
        <v/>
      </c>
      <c r="Y2000" s="190" t="str">
        <f>IF(OR(X2000=0,X2000=""),"",VLOOKUP(SUMIFS(Blocos!A:A,Blocos!H:H,'EFD REGISTROS e Campos (2)'!X2000,Blocos!G:G,'EFD REGISTROS e Campos (2)'!J2000),Blocos!A:L,12,0))</f>
        <v/>
      </c>
      <c r="Z2000" s="190" t="str">
        <f>IF(ISNUMBER(Q2001),VLOOKUP(J2000,Blocos!D:G,4,0),"")</f>
        <v/>
      </c>
      <c r="AA2000" s="190" t="str">
        <f>IF(ISNUMBER(Q2000),CONCATENATE("CREATE TABLE ""reg_",LOWER(J2000),""" (""ID"" bigint NOT NULL AUTO_INCREMENT,  ""HASHFILE"" varchar(255) DEFAULT NULL, ""ID_PAI"" bigint NOT NULL,"),IF(Q2000="Campo",CONCATENATE("""",L2000,""" ",VLOOKUP(R2000,Apoio!A:C,3,0)),""))&amp;IF(Z2000="","",CONCATENATE("PRIMARY KEY (""ID""), KEY ""FK_reg_",LOWER(Z2000),"_ID_PAI"" (""ID_PAI""), CONSTRAINT ""FK_reg_",LOWER(Z2000),"_ID_PAI"" FOREIGN KEY (""ID_PAI"") REFERENCES ""reg_",LOWER(Z2000),""" (""ID"")) ENGINE=InnoDB AUTO_INCREMENT=105774 DEFAULT CHARSET=utf8mb4 COLLATE=utf8mb4_0900_ai_ci;"))</f>
        <v>"VL_BC_ICMS_UF" decimal(15,6) DEFAULT NULL,</v>
      </c>
      <c r="AB2000" s="190" t="str">
        <f t="shared" si="224"/>
        <v>`reg_d696`.`VL_BC_ICMS_UF`,</v>
      </c>
    </row>
    <row r="2001" spans="1:28" ht="14.5" hidden="1" customHeight="1" x14ac:dyDescent="0.3">
      <c r="J2001" s="187" t="str">
        <f t="shared" si="222"/>
        <v>D696</v>
      </c>
      <c r="K2001" s="181">
        <v>9</v>
      </c>
      <c r="L2001" s="289" t="s">
        <v>2073</v>
      </c>
      <c r="M2001" s="182" t="s">
        <v>2133</v>
      </c>
      <c r="N2001" s="181" t="s">
        <v>32</v>
      </c>
      <c r="O2001" s="181" t="s">
        <v>28</v>
      </c>
      <c r="P2001" s="181">
        <v>2</v>
      </c>
      <c r="Q2001" s="192" t="str">
        <f t="shared" si="223"/>
        <v>Campo</v>
      </c>
      <c r="R2001" s="192" t="s">
        <v>3606</v>
      </c>
      <c r="S2001" s="191" t="str">
        <f t="shared" si="226"/>
        <v/>
      </c>
      <c r="T2001" s="192" t="str">
        <f t="shared" si="227"/>
        <v>&lt;campo posicao="9"&gt;
&lt;coluna&gt;VL_ICMS_UF&lt;/coluna&gt;
&lt;descricao&gt;Parcela correspondente ao valor do ICMS de outras UFs, referente à combinação de CST_ICMS,  CFOP, e alíquota do ICMS&lt;/descricao&gt;
&lt;tipo&gt;R&lt;/tipo&gt;
&lt;/campo&gt;</v>
      </c>
      <c r="U2001" s="192" t="str">
        <f t="shared" si="225"/>
        <v>&lt;campo posicao="9"&gt;
&lt;coluna&gt;VL_ICMS_UF&lt;/coluna&gt;
&lt;descricao&gt;Parcela correspondente ao valor do ICMS de outras UFs, referente à combinação de CST_ICMS,  CFOP, e alíquota do ICMS&lt;/descricao&gt;
&lt;tipo&gt;R&lt;/tipo&gt;
&lt;/campo&gt;</v>
      </c>
      <c r="V2001" s="192" t="str">
        <f t="shared" si="228"/>
        <v>{"Column10", "VL_ICMS_UF"},</v>
      </c>
      <c r="W2001" s="191" t="str">
        <f>IF(Q2001="Campo","@Campos(posicao = "&amp;K2001&amp;", tipo = '"&amp;R2001&amp;"')@Column(name = """&amp;L2001&amp;""")"&amp;IF(R2001="D","@Temporal(TemporalType.DATE)","")&amp;"private "&amp;VLOOKUP(TEXT(R2001,"@"),Apoio!A:B,2,0)&amp;" "&amp;SUBSTITUTE(LOWER(LEFT(L2001,1))&amp;RIGHT(PROPER(L2001),LEN(L2001)-1),"_","")&amp;";",IF(ISNUMBER(Q2001),IF(R2001="R","@Entity@Table(name = ""reg_"&amp;LOWER(J2001)&amp;""")@XmlRootElement","")&amp;VLOOKUP(J2001,Blocos!D:I,6,0)&amp;Apoio!$E$1&amp;Y2001,""))</f>
        <v>@Campos(posicao = 9, tipo = 'R')@Column(name = "VL_ICMS_UF")private BigDecimal vlIcmsUf;</v>
      </c>
      <c r="X2001" s="190" t="str">
        <f>IF(ISNUMBER(Q2001),COUNTIF(Blocos!G:G,J2001),"")</f>
        <v/>
      </c>
      <c r="Y2001" s="190" t="str">
        <f>IF(OR(X2001=0,X2001=""),"",VLOOKUP(SUMIFS(Blocos!A:A,Blocos!H:H,'EFD REGISTROS e Campos (2)'!X2001,Blocos!G:G,'EFD REGISTROS e Campos (2)'!J2001),Blocos!A:L,12,0))</f>
        <v/>
      </c>
      <c r="Z2001" s="190" t="str">
        <f>IF(ISNUMBER(Q2002),VLOOKUP(J2001,Blocos!D:G,4,0),"")</f>
        <v/>
      </c>
      <c r="AA2001" s="190" t="str">
        <f>IF(ISNUMBER(Q2001),CONCATENATE("CREATE TABLE ""reg_",LOWER(J2001),""" (""ID"" bigint NOT NULL AUTO_INCREMENT,  ""HASHFILE"" varchar(255) DEFAULT NULL, ""ID_PAI"" bigint NOT NULL,"),IF(Q2001="Campo",CONCATENATE("""",L2001,""" ",VLOOKUP(R2001,Apoio!A:C,3,0)),""))&amp;IF(Z2001="","",CONCATENATE("PRIMARY KEY (""ID""), KEY ""FK_reg_",LOWER(Z2001),"_ID_PAI"" (""ID_PAI""), CONSTRAINT ""FK_reg_",LOWER(Z2001),"_ID_PAI"" FOREIGN KEY (""ID_PAI"") REFERENCES ""reg_",LOWER(Z2001),""" (""ID"")) ENGINE=InnoDB AUTO_INCREMENT=105774 DEFAULT CHARSET=utf8mb4 COLLATE=utf8mb4_0900_ai_ci;"))</f>
        <v>"VL_ICMS_UF" decimal(15,6) DEFAULT NULL,</v>
      </c>
      <c r="AB2001" s="190" t="str">
        <f t="shared" si="224"/>
        <v>`reg_d696`.`VL_ICMS_UF`,</v>
      </c>
    </row>
    <row r="2002" spans="1:28" ht="14.5" hidden="1" customHeight="1" x14ac:dyDescent="0.3">
      <c r="J2002" s="187" t="str">
        <f t="shared" si="222"/>
        <v>D696</v>
      </c>
      <c r="K2002" s="181">
        <v>10</v>
      </c>
      <c r="L2002" s="289" t="s">
        <v>1141</v>
      </c>
      <c r="M2002" s="182" t="s">
        <v>1142</v>
      </c>
      <c r="N2002" s="181" t="s">
        <v>32</v>
      </c>
      <c r="O2002" s="181" t="s">
        <v>28</v>
      </c>
      <c r="P2002" s="181">
        <v>2</v>
      </c>
      <c r="Q2002" s="192" t="str">
        <f t="shared" si="223"/>
        <v>Campo</v>
      </c>
      <c r="R2002" s="192" t="s">
        <v>3606</v>
      </c>
      <c r="S2002" s="191" t="str">
        <f t="shared" si="226"/>
        <v/>
      </c>
      <c r="T2002" s="192" t="str">
        <f t="shared" si="227"/>
        <v>&lt;campo posicao="10"&gt;
&lt;coluna&gt;VL_RED_BC&lt;/coluna&gt;
&lt;descricao&gt;Valor não tributado em função da redução da base de cálculo do ICMS, referente à combinação de CST_ICMS, CFOP e alíquota do ICMS.&lt;/descricao&gt;
&lt;tipo&gt;R&lt;/tipo&gt;
&lt;/campo&gt;</v>
      </c>
      <c r="U2002" s="192" t="str">
        <f t="shared" si="225"/>
        <v>&lt;campo posicao="10"&gt;
&lt;coluna&gt;VL_RED_BC&lt;/coluna&gt;
&lt;descricao&gt;Valor não tributado em função da redução da base de cálculo do ICMS, referente à combinação de CST_ICMS, CFOP e alíquota do ICMS.&lt;/descricao&gt;
&lt;tipo&gt;R&lt;/tipo&gt;
&lt;/campo&gt;</v>
      </c>
      <c r="V2002" s="192" t="str">
        <f t="shared" si="228"/>
        <v>{"Column11", "VL_RED_BC"},</v>
      </c>
      <c r="W2002" s="191" t="str">
        <f>IF(Q2002="Campo","@Campos(posicao = "&amp;K2002&amp;", tipo = '"&amp;R2002&amp;"')@Column(name = """&amp;L2002&amp;""")"&amp;IF(R2002="D","@Temporal(TemporalType.DATE)","")&amp;"private "&amp;VLOOKUP(TEXT(R2002,"@"),Apoio!A:B,2,0)&amp;" "&amp;SUBSTITUTE(LOWER(LEFT(L2002,1))&amp;RIGHT(PROPER(L2002),LEN(L2002)-1),"_","")&amp;";",IF(ISNUMBER(Q2002),IF(R2002="R","@Entity@Table(name = ""reg_"&amp;LOWER(J2002)&amp;""")@XmlRootElement","")&amp;VLOOKUP(J2002,Blocos!D:I,6,0)&amp;Apoio!$E$1&amp;Y2002,""))</f>
        <v>@Campos(posicao = 10, tipo = 'R')@Column(name = "VL_RED_BC")private BigDecimal vlRedBc;</v>
      </c>
      <c r="X2002" s="190" t="str">
        <f>IF(ISNUMBER(Q2002),COUNTIF(Blocos!G:G,J2002),"")</f>
        <v/>
      </c>
      <c r="Y2002" s="190" t="str">
        <f>IF(OR(X2002=0,X2002=""),"",VLOOKUP(SUMIFS(Blocos!A:A,Blocos!H:H,'EFD REGISTROS e Campos (2)'!X2002,Blocos!G:G,'EFD REGISTROS e Campos (2)'!J2002),Blocos!A:L,12,0))</f>
        <v/>
      </c>
      <c r="Z2002" s="190" t="str">
        <f>IF(ISNUMBER(Q2003),VLOOKUP(J2002,Blocos!D:G,4,0),"")</f>
        <v/>
      </c>
      <c r="AA2002" s="190" t="str">
        <f>IF(ISNUMBER(Q2002),CONCATENATE("CREATE TABLE ""reg_",LOWER(J2002),""" (""ID"" bigint NOT NULL AUTO_INCREMENT,  ""HASHFILE"" varchar(255) DEFAULT NULL, ""ID_PAI"" bigint NOT NULL,"),IF(Q2002="Campo",CONCATENATE("""",L2002,""" ",VLOOKUP(R2002,Apoio!A:C,3,0)),""))&amp;IF(Z2002="","",CONCATENATE("PRIMARY KEY (""ID""), KEY ""FK_reg_",LOWER(Z2002),"_ID_PAI"" (""ID_PAI""), CONSTRAINT ""FK_reg_",LOWER(Z2002),"_ID_PAI"" FOREIGN KEY (""ID_PAI"") REFERENCES ""reg_",LOWER(Z2002),""" (""ID"")) ENGINE=InnoDB AUTO_INCREMENT=105774 DEFAULT CHARSET=utf8mb4 COLLATE=utf8mb4_0900_ai_ci;"))</f>
        <v>"VL_RED_BC" decimal(15,6) DEFAULT NULL,</v>
      </c>
      <c r="AB2002" s="190" t="str">
        <f t="shared" si="224"/>
        <v>`reg_d696`.`VL_RED_BC`,</v>
      </c>
    </row>
    <row r="2003" spans="1:28" ht="14.5" hidden="1" customHeight="1" x14ac:dyDescent="0.3">
      <c r="J2003" s="187" t="str">
        <f t="shared" si="222"/>
        <v>D696</v>
      </c>
      <c r="K2003" s="181">
        <v>11</v>
      </c>
      <c r="L2003" s="289" t="s">
        <v>276</v>
      </c>
      <c r="M2003" s="182" t="s">
        <v>381</v>
      </c>
      <c r="N2003" s="181" t="s">
        <v>27</v>
      </c>
      <c r="O2003" s="181">
        <v>6</v>
      </c>
      <c r="P2003" s="181" t="s">
        <v>28</v>
      </c>
      <c r="Q2003" s="192" t="str">
        <f t="shared" si="223"/>
        <v>Campo</v>
      </c>
      <c r="R2003" s="192" t="s">
        <v>27</v>
      </c>
      <c r="S2003" s="191" t="str">
        <f t="shared" si="226"/>
        <v/>
      </c>
      <c r="T2003" s="192" t="str">
        <f t="shared" si="227"/>
        <v>&lt;campo posicao="11"&gt;
&lt;coluna&gt;COD_OBS&lt;/coluna&gt;
&lt;descricao&gt;Código da observação do lançamento fiscal (campo 02 do Registro 0460)&lt;/descricao&gt;
&lt;tipo&gt;C&lt;/tipo&gt;
&lt;/campo&gt;</v>
      </c>
      <c r="U2003" s="192" t="str">
        <f t="shared" si="225"/>
        <v>&lt;campo posicao="11"&gt;
&lt;coluna&gt;COD_OBS&lt;/coluna&gt;
&lt;descricao&gt;Código da observação do lançamento fiscal (campo 02 do Registro 0460)&lt;/descricao&gt;
&lt;tipo&gt;C&lt;/tipo&gt;
&lt;/campo&gt;</v>
      </c>
      <c r="V2003" s="192" t="str">
        <f t="shared" si="228"/>
        <v>{"Column12", "COD_OBS"},</v>
      </c>
      <c r="W2003" s="191" t="str">
        <f>IF(Q2003="Campo","@Campos(posicao = "&amp;K2003&amp;", tipo = '"&amp;R2003&amp;"')@Column(name = """&amp;L2003&amp;""")"&amp;IF(R2003="D","@Temporal(TemporalType.DATE)","")&amp;"private "&amp;VLOOKUP(TEXT(R2003,"@"),Apoio!A:B,2,0)&amp;" "&amp;SUBSTITUTE(LOWER(LEFT(L2003,1))&amp;RIGHT(PROPER(L2003),LEN(L2003)-1),"_","")&amp;";",IF(ISNUMBER(Q2003),IF(R2003="R","@Entity@Table(name = ""reg_"&amp;LOWER(J2003)&amp;""")@XmlRootElement","")&amp;VLOOKUP(J2003,Blocos!D:I,6,0)&amp;Apoio!$E$1&amp;Y2003,""))</f>
        <v>@Campos(posicao = 11, tipo = 'C')@Column(name = "COD_OBS")private String codObs;</v>
      </c>
      <c r="X2003" s="190" t="str">
        <f>IF(ISNUMBER(Q2003),COUNTIF(Blocos!G:G,J2003),"")</f>
        <v/>
      </c>
      <c r="Y2003" s="190" t="str">
        <f>IF(OR(X2003=0,X2003=""),"",VLOOKUP(SUMIFS(Blocos!A:A,Blocos!H:H,'EFD REGISTROS e Campos (2)'!X2003,Blocos!G:G,'EFD REGISTROS e Campos (2)'!J2003),Blocos!A:L,12,0))</f>
        <v/>
      </c>
      <c r="Z2003" s="190" t="str">
        <f>IF(ISNUMBER(Q2004),VLOOKUP(J2003,Blocos!D:G,4,0),"")</f>
        <v>D695</v>
      </c>
      <c r="AA2003" s="190" t="str">
        <f>IF(ISNUMBER(Q2003),CONCATENATE("CREATE TABLE ""reg_",LOWER(J2003),""" (""ID"" bigint NOT NULL AUTO_INCREMENT,  ""HASHFILE"" varchar(255) DEFAULT NULL, ""ID_PAI"" bigint NOT NULL,"),IF(Q2003="Campo",CONCATENATE("""",L2003,""" ",VLOOKUP(R2003,Apoio!A:C,3,0)),""))&amp;IF(Z2003="","",CONCATENATE("PRIMARY KEY (""ID""), KEY ""FK_reg_",LOWER(Z2003),"_ID_PAI"" (""ID_PAI""), CONSTRAINT ""FK_reg_",LOWER(Z2003),"_ID_PAI"" FOREIGN KEY (""ID_PAI"") REFERENCES ""reg_",LOWER(Z2003),""" (""ID"")) ENGINE=InnoDB AUTO_INCREMENT=105774 DEFAULT CHARSET=utf8mb4 COLLATE=utf8mb4_0900_ai_ci;"))</f>
        <v>"COD_OBS" varchar(255) DEFAULT NULL,PRIMARY KEY ("ID"), KEY "FK_reg_d695_ID_PAI" ("ID_PAI"), CONSTRAINT "FK_reg_d695_ID_PAI" FOREIGN KEY ("ID_PAI") REFERENCES "reg_d695" ("ID")) ENGINE=InnoDB AUTO_INCREMENT=105774 DEFAULT CHARSET=utf8mb4 COLLATE=utf8mb4_0900_ai_ci;</v>
      </c>
      <c r="AB2003" s="190" t="str">
        <f t="shared" si="224"/>
        <v>`reg_d696`.`COD_OBS`,FROM `efdicms`.`reg_d696`;"</v>
      </c>
    </row>
    <row r="2004" spans="1:28" ht="14.5" hidden="1" customHeight="1" collapsed="1" x14ac:dyDescent="0.3">
      <c r="A2004" s="180" t="s">
        <v>115</v>
      </c>
      <c r="F2004" s="180" t="s">
        <v>2134</v>
      </c>
      <c r="I2004" s="180" t="s">
        <v>144</v>
      </c>
      <c r="J2004" s="187" t="str">
        <f t="shared" si="222"/>
        <v>D697</v>
      </c>
      <c r="K2004" s="195" t="s">
        <v>2135</v>
      </c>
      <c r="Q2004" s="192">
        <f t="shared" si="223"/>
        <v>4</v>
      </c>
      <c r="S2004" s="191" t="str">
        <f t="shared" si="226"/>
        <v>&lt;/registro&gt;
&lt;registro codigo="D697" perfil="AB" nivel="4"&gt;</v>
      </c>
      <c r="T2004" s="192" t="str">
        <f t="shared" si="227"/>
        <v/>
      </c>
      <c r="U2004" s="192" t="str">
        <f t="shared" si="225"/>
        <v>&lt;/registro&gt;
&lt;registro codigo="D697" perfil="AB" nivel="4"&gt;</v>
      </c>
      <c r="V2004" s="192" t="str">
        <f t="shared" si="228"/>
        <v/>
      </c>
      <c r="W2004" s="191" t="str">
        <f>IF(Q2004="Campo","@Campos(posicao = "&amp;K2004&amp;", tipo = '"&amp;R2004&amp;"')@Column(name = """&amp;L2004&amp;""")"&amp;IF(R2004="D","@Temporal(TemporalType.DATE)","")&amp;"private "&amp;VLOOKUP(TEXT(R2004,"@"),Apoio!A:B,2,0)&amp;" "&amp;SUBSTITUTE(LOWER(LEFT(L2004,1))&amp;RIGHT(PROPER(L2004),LEN(L2004)-1),"_","")&amp;";",IF(ISNUMBER(Q2004),IF(R2004="R","@Entity@Table(name = ""reg_"&amp;LOWER(J2004)&amp;""")@XmlRootElement","")&amp;VLOOKUP(J2004,Blocos!D:I,6,0)&amp;Apoio!$E$1&amp;Y2004,""))</f>
        <v>@Registros(nivel = 4) public class RegD697 implements Serializable { private static final long serialVersionUID = 1L; @Id @GeneratedValue(strategy = GenerationType.IDENTITY) @Basic(optional = false) @Column(name = "ID" ) private Long id;@ManyToOne(fetch = FetchType.LAZY) @JoinColumn(name = "ID_PAI", nullable = false) private RegD696 idPai; public RegD696 getIdPai() {return idPai;}public void setIdPai(Object idPai) {this.idPai = (RegD696) idPai;}public RegD697() { } public RegD697(Long id) { this.id = id; } public RegD697(Long id, RegD696 idPai, long linha, String hash) { this.id = id; this.idPai = idPai; this.linha = linha; this.hash = hash; }public Long getId() { return id; } public void setId(Long id) { this.id = id; }@Basic(optional = false)@Column(name = "LINHA")private long linha;@Basic(optional = false)@Column(name = "HASH")private String hash;</v>
      </c>
      <c r="X2004" s="190">
        <f>IF(ISNUMBER(Q2004),COUNTIF(Blocos!G:G,J2004),"")</f>
        <v>0</v>
      </c>
      <c r="Y2004" s="190" t="str">
        <f>IF(OR(X2004=0,X2004=""),"",VLOOKUP(SUMIFS(Blocos!A:A,Blocos!H:H,'EFD REGISTROS e Campos (2)'!X2004,Blocos!G:G,'EFD REGISTROS e Campos (2)'!J2004),Blocos!A:L,12,0))</f>
        <v/>
      </c>
      <c r="Z2004" s="190" t="str">
        <f>IF(ISNUMBER(Q2005),VLOOKUP(J2004,Blocos!D:G,4,0),"")</f>
        <v/>
      </c>
      <c r="AA2004" s="190" t="str">
        <f>IF(ISNUMBER(Q2004),CONCATENATE("CREATE TABLE ""reg_",LOWER(J2004),""" (""ID"" bigint NOT NULL AUTO_INCREMENT,  ""HASHFILE"" varchar(255) DEFAULT NULL, ""ID_PAI"" bigint NOT NULL,"),IF(Q2004="Campo",CONCATENATE("""",L2004,""" ",VLOOKUP(R2004,Apoio!A:C,3,0)),""))&amp;IF(Z2004="","",CONCATENATE("PRIMARY KEY (""ID""), KEY ""FK_reg_",LOWER(Z2004),"_ID_PAI"" (""ID_PAI""), CONSTRAINT ""FK_reg_",LOWER(Z2004),"_ID_PAI"" FOREIGN KEY (""ID_PAI"") REFERENCES ""reg_",LOWER(Z2004),""" (""ID"")) ENGINE=InnoDB AUTO_INCREMENT=105774 DEFAULT CHARSET=utf8mb4 COLLATE=utf8mb4_0900_ai_ci;"))</f>
        <v>CREATE TABLE "reg_d697" ("ID" bigint NOT NULL AUTO_INCREMENT,  "HASHFILE" varchar(255) DEFAULT NULL, "ID_PAI" bigint NOT NULL,</v>
      </c>
      <c r="AB2004" s="190" t="str">
        <f t="shared" si="224"/>
        <v/>
      </c>
    </row>
    <row r="2005" spans="1:28" ht="14.5" hidden="1" customHeight="1" x14ac:dyDescent="0.3">
      <c r="J2005" s="187" t="str">
        <f t="shared" si="222"/>
        <v>D697</v>
      </c>
      <c r="K2005" s="181">
        <v>1</v>
      </c>
      <c r="L2005" s="289" t="s">
        <v>25</v>
      </c>
      <c r="M2005" s="182" t="s">
        <v>2136</v>
      </c>
      <c r="N2005" s="181" t="s">
        <v>27</v>
      </c>
      <c r="O2005" s="181">
        <v>4</v>
      </c>
      <c r="P2005" s="181" t="s">
        <v>28</v>
      </c>
      <c r="Q2005" s="192" t="str">
        <f t="shared" si="223"/>
        <v>Campo</v>
      </c>
      <c r="R2005" s="192" t="s">
        <v>27</v>
      </c>
      <c r="S2005" s="191" t="str">
        <f t="shared" si="226"/>
        <v/>
      </c>
      <c r="T2005" s="192" t="str">
        <f t="shared" si="227"/>
        <v>&lt;campo posicao="1"&gt;
&lt;coluna&gt;REG&lt;/coluna&gt;
&lt;descricao&gt;Texto fixo contendo "D697"&lt;/descricao&gt;
&lt;tipo&gt;C&lt;/tipo&gt;
&lt;/campo&gt;</v>
      </c>
      <c r="U2005" s="192" t="str">
        <f t="shared" si="225"/>
        <v>&lt;campo posicao="1"&gt;
&lt;coluna&gt;REG&lt;/coluna&gt;
&lt;descricao&gt;Texto fixo contendo "D697"&lt;/descricao&gt;
&lt;tipo&gt;C&lt;/tipo&gt;
&lt;/campo&gt;</v>
      </c>
      <c r="V2005" s="192" t="str">
        <f t="shared" si="228"/>
        <v>{"Column2", "REG"},</v>
      </c>
      <c r="W2005" s="191" t="str">
        <f>IF(Q2005="Campo","@Campos(posicao = "&amp;K2005&amp;", tipo = '"&amp;R2005&amp;"')@Column(name = """&amp;L2005&amp;""")"&amp;IF(R2005="D","@Temporal(TemporalType.DATE)","")&amp;"private "&amp;VLOOKUP(TEXT(R2005,"@"),Apoio!A:B,2,0)&amp;" "&amp;SUBSTITUTE(LOWER(LEFT(L2005,1))&amp;RIGHT(PROPER(L2005),LEN(L2005)-1),"_","")&amp;";",IF(ISNUMBER(Q2005),IF(R2005="R","@Entity@Table(name = ""reg_"&amp;LOWER(J2005)&amp;""")@XmlRootElement","")&amp;VLOOKUP(J2005,Blocos!D:I,6,0)&amp;Apoio!$E$1&amp;Y2005,""))</f>
        <v>@Campos(posicao = 1, tipo = 'C')@Column(name = "REG")private String reg;</v>
      </c>
      <c r="X2005" s="190" t="str">
        <f>IF(ISNUMBER(Q2005),COUNTIF(Blocos!G:G,J2005),"")</f>
        <v/>
      </c>
      <c r="Y2005" s="190" t="str">
        <f>IF(OR(X2005=0,X2005=""),"",VLOOKUP(SUMIFS(Blocos!A:A,Blocos!H:H,'EFD REGISTROS e Campos (2)'!X2005,Blocos!G:G,'EFD REGISTROS e Campos (2)'!J2005),Blocos!A:L,12,0))</f>
        <v/>
      </c>
      <c r="Z2005" s="190" t="str">
        <f>IF(ISNUMBER(Q2006),VLOOKUP(J2005,Blocos!D:G,4,0),"")</f>
        <v/>
      </c>
      <c r="AA2005" s="190" t="str">
        <f>IF(ISNUMBER(Q2005),CONCATENATE("CREATE TABLE ""reg_",LOWER(J2005),""" (""ID"" bigint NOT NULL AUTO_INCREMENT,  ""HASHFILE"" varchar(255) DEFAULT NULL, ""ID_PAI"" bigint NOT NULL,"),IF(Q2005="Campo",CONCATENATE("""",L2005,""" ",VLOOKUP(R2005,Apoio!A:C,3,0)),""))&amp;IF(Z2005="","",CONCATENATE("PRIMARY KEY (""ID""), KEY ""FK_reg_",LOWER(Z2005),"_ID_PAI"" (""ID_PAI""), CONSTRAINT ""FK_reg_",LOWER(Z2005),"_ID_PAI"" FOREIGN KEY (""ID_PAI"") REFERENCES ""reg_",LOWER(Z2005),""" (""ID"")) ENGINE=InnoDB AUTO_INCREMENT=105774 DEFAULT CHARSET=utf8mb4 COLLATE=utf8mb4_0900_ai_ci;"))</f>
        <v>"REG" varchar(255) DEFAULT NULL,</v>
      </c>
      <c r="AB2005" s="190" t="str">
        <f t="shared" si="224"/>
        <v>USE `efdicms`;SELECT `reg_d697`.`REG`,</v>
      </c>
    </row>
    <row r="2006" spans="1:28" ht="14.5" hidden="1" customHeight="1" x14ac:dyDescent="0.3">
      <c r="J2006" s="187" t="str">
        <f t="shared" si="222"/>
        <v>D697</v>
      </c>
      <c r="K2006" s="181">
        <v>2</v>
      </c>
      <c r="L2006" s="289" t="s">
        <v>52</v>
      </c>
      <c r="M2006" s="182" t="s">
        <v>2137</v>
      </c>
      <c r="N2006" s="181" t="s">
        <v>27</v>
      </c>
      <c r="O2006" s="181" t="s">
        <v>54</v>
      </c>
      <c r="P2006" s="181" t="s">
        <v>28</v>
      </c>
      <c r="Q2006" s="192" t="str">
        <f t="shared" si="223"/>
        <v>Campo</v>
      </c>
      <c r="R2006" s="192" t="s">
        <v>27</v>
      </c>
      <c r="S2006" s="191" t="str">
        <f t="shared" si="226"/>
        <v/>
      </c>
      <c r="T2006" s="192" t="str">
        <f t="shared" si="227"/>
        <v>&lt;campo posicao="2"&gt;
&lt;coluna&gt;UF&lt;/coluna&gt;
&lt;descricao&gt;Sigla da unidade da federação&lt;/descricao&gt;
&lt;tipo&gt;C&lt;/tipo&gt;
&lt;/campo&gt;</v>
      </c>
      <c r="U2006" s="192" t="str">
        <f t="shared" si="225"/>
        <v>&lt;campo posicao="2"&gt;
&lt;coluna&gt;UF&lt;/coluna&gt;
&lt;descricao&gt;Sigla da unidade da federação&lt;/descricao&gt;
&lt;tipo&gt;C&lt;/tipo&gt;
&lt;/campo&gt;</v>
      </c>
      <c r="V2006" s="192" t="str">
        <f t="shared" si="228"/>
        <v>{"Column3", "UF"},</v>
      </c>
      <c r="W2006" s="191" t="str">
        <f>IF(Q2006="Campo","@Campos(posicao = "&amp;K2006&amp;", tipo = '"&amp;R2006&amp;"')@Column(name = """&amp;L2006&amp;""")"&amp;IF(R2006="D","@Temporal(TemporalType.DATE)","")&amp;"private "&amp;VLOOKUP(TEXT(R2006,"@"),Apoio!A:B,2,0)&amp;" "&amp;SUBSTITUTE(LOWER(LEFT(L2006,1))&amp;RIGHT(PROPER(L2006),LEN(L2006)-1),"_","")&amp;";",IF(ISNUMBER(Q2006),IF(R2006="R","@Entity@Table(name = ""reg_"&amp;LOWER(J2006)&amp;""")@XmlRootElement","")&amp;VLOOKUP(J2006,Blocos!D:I,6,0)&amp;Apoio!$E$1&amp;Y2006,""))</f>
        <v>@Campos(posicao = 2, tipo = 'C')@Column(name = "UF")private String uf;</v>
      </c>
      <c r="X2006" s="190" t="str">
        <f>IF(ISNUMBER(Q2006),COUNTIF(Blocos!G:G,J2006),"")</f>
        <v/>
      </c>
      <c r="Y2006" s="190" t="str">
        <f>IF(OR(X2006=0,X2006=""),"",VLOOKUP(SUMIFS(Blocos!A:A,Blocos!H:H,'EFD REGISTROS e Campos (2)'!X2006,Blocos!G:G,'EFD REGISTROS e Campos (2)'!J2006),Blocos!A:L,12,0))</f>
        <v/>
      </c>
      <c r="Z2006" s="190" t="str">
        <f>IF(ISNUMBER(Q2007),VLOOKUP(J2006,Blocos!D:G,4,0),"")</f>
        <v/>
      </c>
      <c r="AA2006" s="190" t="str">
        <f>IF(ISNUMBER(Q2006),CONCATENATE("CREATE TABLE ""reg_",LOWER(J2006),""" (""ID"" bigint NOT NULL AUTO_INCREMENT,  ""HASHFILE"" varchar(255) DEFAULT NULL, ""ID_PAI"" bigint NOT NULL,"),IF(Q2006="Campo",CONCATENATE("""",L2006,""" ",VLOOKUP(R2006,Apoio!A:C,3,0)),""))&amp;IF(Z2006="","",CONCATENATE("PRIMARY KEY (""ID""), KEY ""FK_reg_",LOWER(Z2006),"_ID_PAI"" (""ID_PAI""), CONSTRAINT ""FK_reg_",LOWER(Z2006),"_ID_PAI"" FOREIGN KEY (""ID_PAI"") REFERENCES ""reg_",LOWER(Z2006),""" (""ID"")) ENGINE=InnoDB AUTO_INCREMENT=105774 DEFAULT CHARSET=utf8mb4 COLLATE=utf8mb4_0900_ai_ci;"))</f>
        <v>"UF" varchar(255) DEFAULT NULL,</v>
      </c>
      <c r="AB2006" s="190" t="str">
        <f t="shared" si="224"/>
        <v>`reg_d697`.`UF`,</v>
      </c>
    </row>
    <row r="2007" spans="1:28" ht="14.5" hidden="1" customHeight="1" x14ac:dyDescent="0.3">
      <c r="J2007" s="187" t="str">
        <f t="shared" si="222"/>
        <v>D697</v>
      </c>
      <c r="K2007" s="181">
        <v>3</v>
      </c>
      <c r="L2007" s="289" t="s">
        <v>576</v>
      </c>
      <c r="M2007" s="182" t="s">
        <v>577</v>
      </c>
      <c r="N2007" s="181" t="s">
        <v>32</v>
      </c>
      <c r="O2007" s="181" t="s">
        <v>28</v>
      </c>
      <c r="P2007" s="181">
        <v>2</v>
      </c>
      <c r="Q2007" s="192" t="str">
        <f t="shared" si="223"/>
        <v>Campo</v>
      </c>
      <c r="R2007" s="192" t="s">
        <v>3606</v>
      </c>
      <c r="S2007" s="191" t="str">
        <f t="shared" si="226"/>
        <v/>
      </c>
      <c r="T2007" s="192" t="str">
        <f t="shared" si="227"/>
        <v>&lt;campo posicao="3"&gt;
&lt;coluna&gt;VL_BC_ICMS&lt;/coluna&gt;
&lt;descricao&gt;Valor da base de cálculo do ICMS&lt;/descricao&gt;
&lt;tipo&gt;R&lt;/tipo&gt;
&lt;/campo&gt;</v>
      </c>
      <c r="U2007" s="192" t="str">
        <f t="shared" si="225"/>
        <v>&lt;campo posicao="3"&gt;
&lt;coluna&gt;VL_BC_ICMS&lt;/coluna&gt;
&lt;descricao&gt;Valor da base de cálculo do ICMS&lt;/descricao&gt;
&lt;tipo&gt;R&lt;/tipo&gt;
&lt;/campo&gt;</v>
      </c>
      <c r="V2007" s="192" t="str">
        <f t="shared" si="228"/>
        <v>{"Column4", "VL_BC_ICMS"},</v>
      </c>
      <c r="W2007" s="191" t="str">
        <f>IF(Q2007="Campo","@Campos(posicao = "&amp;K2007&amp;", tipo = '"&amp;R2007&amp;"')@Column(name = """&amp;L2007&amp;""")"&amp;IF(R2007="D","@Temporal(TemporalType.DATE)","")&amp;"private "&amp;VLOOKUP(TEXT(R2007,"@"),Apoio!A:B,2,0)&amp;" "&amp;SUBSTITUTE(LOWER(LEFT(L2007,1))&amp;RIGHT(PROPER(L2007),LEN(L2007)-1),"_","")&amp;";",IF(ISNUMBER(Q2007),IF(R2007="R","@Entity@Table(name = ""reg_"&amp;LOWER(J2007)&amp;""")@XmlRootElement","")&amp;VLOOKUP(J2007,Blocos!D:I,6,0)&amp;Apoio!$E$1&amp;Y2007,""))</f>
        <v>@Campos(posicao = 3, tipo = 'R')@Column(name = "VL_BC_ICMS")private BigDecimal vlBcIcms;</v>
      </c>
      <c r="X2007" s="190" t="str">
        <f>IF(ISNUMBER(Q2007),COUNTIF(Blocos!G:G,J2007),"")</f>
        <v/>
      </c>
      <c r="Y2007" s="190" t="str">
        <f>IF(OR(X2007=0,X2007=""),"",VLOOKUP(SUMIFS(Blocos!A:A,Blocos!H:H,'EFD REGISTROS e Campos (2)'!X2007,Blocos!G:G,'EFD REGISTROS e Campos (2)'!J2007),Blocos!A:L,12,0))</f>
        <v/>
      </c>
      <c r="Z2007" s="190" t="str">
        <f>IF(ISNUMBER(Q2008),VLOOKUP(J2007,Blocos!D:G,4,0),"")</f>
        <v/>
      </c>
      <c r="AA2007" s="190" t="str">
        <f>IF(ISNUMBER(Q2007),CONCATENATE("CREATE TABLE ""reg_",LOWER(J2007),""" (""ID"" bigint NOT NULL AUTO_INCREMENT,  ""HASHFILE"" varchar(255) DEFAULT NULL, ""ID_PAI"" bigint NOT NULL,"),IF(Q2007="Campo",CONCATENATE("""",L2007,""" ",VLOOKUP(R2007,Apoio!A:C,3,0)),""))&amp;IF(Z2007="","",CONCATENATE("PRIMARY KEY (""ID""), KEY ""FK_reg_",LOWER(Z2007),"_ID_PAI"" (""ID_PAI""), CONSTRAINT ""FK_reg_",LOWER(Z2007),"_ID_PAI"" FOREIGN KEY (""ID_PAI"") REFERENCES ""reg_",LOWER(Z2007),""" (""ID"")) ENGINE=InnoDB AUTO_INCREMENT=105774 DEFAULT CHARSET=utf8mb4 COLLATE=utf8mb4_0900_ai_ci;"))</f>
        <v>"VL_BC_ICMS" decimal(15,6) DEFAULT NULL,</v>
      </c>
      <c r="AB2007" s="190" t="str">
        <f t="shared" si="224"/>
        <v>`reg_d697`.`VL_BC_ICMS`,</v>
      </c>
    </row>
    <row r="2008" spans="1:28" ht="14.5" hidden="1" customHeight="1" x14ac:dyDescent="0.3">
      <c r="J2008" s="187" t="str">
        <f t="shared" si="222"/>
        <v>D697</v>
      </c>
      <c r="K2008" s="181">
        <v>4</v>
      </c>
      <c r="L2008" s="289" t="s">
        <v>578</v>
      </c>
      <c r="M2008" s="182" t="s">
        <v>2138</v>
      </c>
      <c r="N2008" s="181" t="s">
        <v>32</v>
      </c>
      <c r="O2008" s="181" t="s">
        <v>28</v>
      </c>
      <c r="P2008" s="181">
        <v>2</v>
      </c>
      <c r="Q2008" s="192" t="str">
        <f t="shared" si="223"/>
        <v>Campo</v>
      </c>
      <c r="R2008" s="192" t="s">
        <v>3606</v>
      </c>
      <c r="S2008" s="191" t="str">
        <f t="shared" si="226"/>
        <v/>
      </c>
      <c r="T2008" s="192" t="str">
        <f t="shared" si="227"/>
        <v>&lt;campo posicao="4"&gt;
&lt;coluna&gt;VL_ICMS&lt;/coluna&gt;
&lt;descricao&gt;Valor do ICMS &lt;/descricao&gt;
&lt;tipo&gt;R&lt;/tipo&gt;
&lt;/campo&gt;</v>
      </c>
      <c r="U2008" s="192" t="str">
        <f t="shared" si="225"/>
        <v>&lt;campo posicao="4"&gt;
&lt;coluna&gt;VL_ICMS&lt;/coluna&gt;
&lt;descricao&gt;Valor do ICMS &lt;/descricao&gt;
&lt;tipo&gt;R&lt;/tipo&gt;
&lt;/campo&gt;</v>
      </c>
      <c r="V2008" s="192" t="str">
        <f t="shared" si="228"/>
        <v>{"Column5", "VL_ICMS"},</v>
      </c>
      <c r="W2008" s="191" t="str">
        <f>IF(Q2008="Campo","@Campos(posicao = "&amp;K2008&amp;", tipo = '"&amp;R2008&amp;"')@Column(name = """&amp;L2008&amp;""")"&amp;IF(R2008="D","@Temporal(TemporalType.DATE)","")&amp;"private "&amp;VLOOKUP(TEXT(R2008,"@"),Apoio!A:B,2,0)&amp;" "&amp;SUBSTITUTE(LOWER(LEFT(L2008,1))&amp;RIGHT(PROPER(L2008),LEN(L2008)-1),"_","")&amp;";",IF(ISNUMBER(Q2008),IF(R2008="R","@Entity@Table(name = ""reg_"&amp;LOWER(J2008)&amp;""")@XmlRootElement","")&amp;VLOOKUP(J2008,Blocos!D:I,6,0)&amp;Apoio!$E$1&amp;Y2008,""))</f>
        <v>@Campos(posicao = 4, tipo = 'R')@Column(name = "VL_ICMS")private BigDecimal vlIcms;</v>
      </c>
      <c r="X2008" s="190" t="str">
        <f>IF(ISNUMBER(Q2008),COUNTIF(Blocos!G:G,J2008),"")</f>
        <v/>
      </c>
      <c r="Y2008" s="190" t="str">
        <f>IF(OR(X2008=0,X2008=""),"",VLOOKUP(SUMIFS(Blocos!A:A,Blocos!H:H,'EFD REGISTROS e Campos (2)'!X2008,Blocos!G:G,'EFD REGISTROS e Campos (2)'!J2008),Blocos!A:L,12,0))</f>
        <v/>
      </c>
      <c r="Z2008" s="190" t="str">
        <f>IF(ISNUMBER(Q2009),VLOOKUP(J2008,Blocos!D:G,4,0),"")</f>
        <v>D696</v>
      </c>
      <c r="AA2008" s="190" t="str">
        <f>IF(ISNUMBER(Q2008),CONCATENATE("CREATE TABLE ""reg_",LOWER(J2008),""" (""ID"" bigint NOT NULL AUTO_INCREMENT,  ""HASHFILE"" varchar(255) DEFAULT NULL, ""ID_PAI"" bigint NOT NULL,"),IF(Q2008="Campo",CONCATENATE("""",L2008,""" ",VLOOKUP(R2008,Apoio!A:C,3,0)),""))&amp;IF(Z2008="","",CONCATENATE("PRIMARY KEY (""ID""), KEY ""FK_reg_",LOWER(Z2008),"_ID_PAI"" (""ID_PAI""), CONSTRAINT ""FK_reg_",LOWER(Z2008),"_ID_PAI"" FOREIGN KEY (""ID_PAI"") REFERENCES ""reg_",LOWER(Z2008),""" (""ID"")) ENGINE=InnoDB AUTO_INCREMENT=105774 DEFAULT CHARSET=utf8mb4 COLLATE=utf8mb4_0900_ai_ci;"))</f>
        <v>"VL_ICMS" decimal(15,6) DEFAULT NULL,PRIMARY KEY ("ID"), KEY "FK_reg_d696_ID_PAI" ("ID_PAI"), CONSTRAINT "FK_reg_d696_ID_PAI" FOREIGN KEY ("ID_PAI") REFERENCES "reg_d696" ("ID")) ENGINE=InnoDB AUTO_INCREMENT=105774 DEFAULT CHARSET=utf8mb4 COLLATE=utf8mb4_0900_ai_ci;</v>
      </c>
      <c r="AB2008" s="190" t="str">
        <f t="shared" si="224"/>
        <v>`reg_d697`.`VL_ICMS`,FROM `efdicms`.`reg_d697`;"</v>
      </c>
    </row>
    <row r="2009" spans="1:28" ht="14.5" hidden="1" customHeight="1" x14ac:dyDescent="0.35">
      <c r="A2009" s="282" t="s">
        <v>115</v>
      </c>
      <c r="B2009" s="282"/>
      <c r="C2009" s="282"/>
      <c r="D2009" s="282" t="s">
        <v>3846</v>
      </c>
      <c r="E2009" s="282"/>
      <c r="F2009" s="282"/>
      <c r="G2009" s="282"/>
      <c r="H2009" s="282"/>
      <c r="I2009" s="282" t="s">
        <v>108</v>
      </c>
      <c r="J2009" s="187" t="str">
        <f t="shared" si="222"/>
        <v>D700</v>
      </c>
      <c r="K2009" t="s">
        <v>4012</v>
      </c>
      <c r="L2009" s="318"/>
      <c r="M2009" s="319"/>
      <c r="N2009" s="317"/>
      <c r="O2009" s="317"/>
      <c r="P2009" s="317"/>
      <c r="Q2009" s="192">
        <f t="shared" si="223"/>
        <v>2</v>
      </c>
      <c r="R2009" s="192" t="s">
        <v>3606</v>
      </c>
      <c r="W2009" s="191" t="str">
        <f>IF(Q2009="Campo","@Campos(posicao = "&amp;K2009&amp;", tipo = '"&amp;R2009&amp;"')@Column(name = """&amp;L2009&amp;""")"&amp;IF(R2009="D","@Temporal(TemporalType.DATE)","")&amp;"private "&amp;VLOOKUP(TEXT(R2009,"@"),Apoio!A:B,2,0)&amp;" "&amp;SUBSTITUTE(LOWER(LEFT(L2009,1))&amp;RIGHT(PROPER(L2009),LEN(L2009)-1),"_","")&amp;";",IF(ISNUMBER(Q2009),IF(R2009="R","@Entity@Table(name = ""reg_"&amp;LOWER(J2009)&amp;""")@XmlRootElement","")&amp;VLOOKUP(J2009,Blocos!D:I,6,0)&amp;Apoio!$E$1&amp;Y2009,""))</f>
        <v>@Entity@Table(name = "reg_d700")@XmlRootElement@Registros(nivel = 2) public class RegD700 implements Serializable { private static final long serialVersionUID = 1L; @Id @GeneratedValue(strategy = GenerationType.IDENTITY) @Basic(optional = false) @Column(name = "ID" ) private Long id;@ManyToOne(fetch = FetchType.LAZY) @JoinColumn(name = "ID_PAI", nullable = false) private RegD001 idPai; public RegD001 getIdPai() {return idPai;}public void setIdPai(Object idPai) {this.idPai = (RegD001) idPai;}public RegD700() { } public RegD700(Long id) { this.id = id; } public RegD700(Long id, RegD001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List&lt;RegD730&gt; regD730;public List&lt;RegD730&gt; getRegD730() {return regD730;}public void setRegD730(List&lt;RegD730&gt; regD730) {this.regD730 = regD730;}@OneToMany( cascade = CascadeType.ALL, fetch = FetchType.LAZY, mappedBy = "idPai")private  List&lt;RegD735&gt; regD735;public List&lt;RegD735&gt; getRegD735() {return regD735;}public void setRegD735(List&lt;RegD735&gt; regD735) {this.regD735 = regD735;}</v>
      </c>
      <c r="X2009" s="190">
        <f>IF(ISNUMBER(Q2009),COUNTIF(Blocos!G:G,J2009),"")</f>
        <v>2</v>
      </c>
      <c r="Y2009" s="190" t="str">
        <f>IF(OR(X2009=0,X2009=""),"",VLOOKUP(SUMIFS(Blocos!A:A,Blocos!H:H,'EFD REGISTROS e Campos (2)'!X2009,Blocos!G:G,'EFD REGISTROS e Campos (2)'!J2009),Blocos!A:L,12,0))</f>
        <v>@OneToMany( cascade = CascadeType.ALL, fetch = FetchType.LAZY, mappedBy = "idPai")private  List&lt;RegD730&gt; regD730;public List&lt;RegD730&gt; getRegD730() {return regD730;}public void setRegD730(List&lt;RegD730&gt; regD730) {this.regD730 = regD730;}@OneToMany( cascade = CascadeType.ALL, fetch = FetchType.LAZY, mappedBy = "idPai")private  List&lt;RegD735&gt; regD735;public List&lt;RegD735&gt; getRegD735() {return regD735;}public void setRegD735(List&lt;RegD735&gt; regD735) {this.regD735 = regD735;}</v>
      </c>
      <c r="Z2009" s="190" t="str">
        <f>IF(ISNUMBER(Q2010),VLOOKUP(J2009,Blocos!D:G,4,0),"")</f>
        <v/>
      </c>
      <c r="AA2009" s="190" t="str">
        <f>IF(ISNUMBER(Q2009),CONCATENATE("CREATE TABLE ""reg_",LOWER(J2009),""" (""ID"" bigint NOT NULL AUTO_INCREMENT,  ""HASHFILE"" varchar(255) DEFAULT NULL, ""ID_PAI"" bigint NOT NULL,"),IF(Q2009="Campo",CONCATENATE("""",L2009,""" ",VLOOKUP(R2009,Apoio!A:C,3,0)),""))&amp;IF(Z2009="","",CONCATENATE("PRIMARY KEY (""ID""), KEY ""FK_reg_",LOWER(Z2009),"_ID_PAI"" (""ID_PAI""), CONSTRAINT ""FK_reg_",LOWER(Z2009),"_ID_PAI"" FOREIGN KEY (""ID_PAI"") REFERENCES ""reg_",LOWER(Z2009),""" (""ID"")) ENGINE=InnoDB AUTO_INCREMENT=105774 DEFAULT CHARSET=utf8mb4 COLLATE=utf8mb4_0900_ai_ci;"))</f>
        <v>CREATE TABLE "reg_d700" ("ID" bigint NOT NULL AUTO_INCREMENT,  "HASHFILE" varchar(255) DEFAULT NULL, "ID_PAI" bigint NOT NULL,</v>
      </c>
      <c r="AB2009" s="190" t="str">
        <f t="shared" si="224"/>
        <v/>
      </c>
    </row>
    <row r="2010" spans="1:28" ht="14.5" hidden="1" customHeight="1" x14ac:dyDescent="0.3">
      <c r="A2010" s="282"/>
      <c r="B2010" s="282"/>
      <c r="C2010" s="282"/>
      <c r="D2010" s="282"/>
      <c r="E2010" s="282"/>
      <c r="F2010" s="282"/>
      <c r="G2010" s="282"/>
      <c r="H2010" s="282"/>
      <c r="I2010" s="282"/>
      <c r="J2010" s="187" t="str">
        <f t="shared" si="222"/>
        <v>D700</v>
      </c>
      <c r="K2010" s="181">
        <v>1</v>
      </c>
      <c r="L2010" s="289" t="s">
        <v>25</v>
      </c>
      <c r="M2010" s="319"/>
      <c r="N2010" s="317" t="s">
        <v>27</v>
      </c>
      <c r="O2010" s="317">
        <v>4</v>
      </c>
      <c r="P2010" s="317"/>
      <c r="Q2010" s="192" t="str">
        <f t="shared" si="223"/>
        <v>Campo</v>
      </c>
      <c r="R2010" s="192" t="s">
        <v>27</v>
      </c>
      <c r="W2010" s="191" t="str">
        <f>IF(Q2010="Campo","@Campos(posicao = "&amp;K2010&amp;", tipo = '"&amp;R2010&amp;"')@Column(name = """&amp;L2010&amp;""")"&amp;IF(R2010="D","@Temporal(TemporalType.DATE)","")&amp;"private "&amp;VLOOKUP(TEXT(R2010,"@"),Apoio!A:B,2,0)&amp;" "&amp;SUBSTITUTE(LOWER(LEFT(L2010,1))&amp;RIGHT(PROPER(L2010),LEN(L2010)-1),"_","")&amp;";",IF(ISNUMBER(Q2010),IF(R2010="R","@Entity@Table(name = ""reg_"&amp;LOWER(J2010)&amp;""")@XmlRootElement","")&amp;VLOOKUP(J2010,Blocos!D:I,6,0)&amp;Apoio!$E$1&amp;Y2010,""))</f>
        <v>@Campos(posicao = 1, tipo = 'C')@Column(name = "REG")private String reg;</v>
      </c>
      <c r="X2010" s="190" t="str">
        <f>IF(ISNUMBER(Q2010),COUNTIF(Blocos!G:G,J2010),"")</f>
        <v/>
      </c>
      <c r="Y2010" s="190" t="str">
        <f>IF(OR(X2010=0,X2010=""),"",VLOOKUP(SUMIFS(Blocos!A:A,Blocos!H:H,'EFD REGISTROS e Campos (2)'!X2010,Blocos!G:G,'EFD REGISTROS e Campos (2)'!J2010),Blocos!A:L,12,0))</f>
        <v/>
      </c>
      <c r="Z2010" s="190" t="str">
        <f>IF(ISNUMBER(Q2011),VLOOKUP(J2010,Blocos!D:G,4,0),"")</f>
        <v/>
      </c>
      <c r="AA2010" s="190" t="str">
        <f>IF(ISNUMBER(Q2010),CONCATENATE("CREATE TABLE ""reg_",LOWER(J2010),""" (""ID"" bigint NOT NULL AUTO_INCREMENT,  ""HASHFILE"" varchar(255) DEFAULT NULL, ""ID_PAI"" bigint NOT NULL,"),IF(Q2010="Campo",CONCATENATE("""",L2010,""" ",VLOOKUP(R2010,Apoio!A:C,3,0)),""))&amp;IF(Z2010="","",CONCATENATE("PRIMARY KEY (""ID""), KEY ""FK_reg_",LOWER(Z2010),"_ID_PAI"" (""ID_PAI""), CONSTRAINT ""FK_reg_",LOWER(Z2010),"_ID_PAI"" FOREIGN KEY (""ID_PAI"") REFERENCES ""reg_",LOWER(Z2010),""" (""ID"")) ENGINE=InnoDB AUTO_INCREMENT=105774 DEFAULT CHARSET=utf8mb4 COLLATE=utf8mb4_0900_ai_ci;"))</f>
        <v>"REG" varchar(255) DEFAULT NULL,</v>
      </c>
      <c r="AB2010" s="190" t="str">
        <f t="shared" si="224"/>
        <v>USE `efdicms`;SELECT `reg_d700`.`REG`,</v>
      </c>
    </row>
    <row r="2011" spans="1:28" ht="14.5" hidden="1" customHeight="1" x14ac:dyDescent="0.3">
      <c r="A2011" s="282"/>
      <c r="B2011" s="282"/>
      <c r="C2011" s="282"/>
      <c r="D2011" s="282"/>
      <c r="E2011" s="282"/>
      <c r="F2011" s="282"/>
      <c r="G2011" s="282"/>
      <c r="H2011" s="282"/>
      <c r="I2011" s="282"/>
      <c r="J2011" s="187" t="str">
        <f t="shared" si="222"/>
        <v>D700</v>
      </c>
      <c r="K2011" s="181">
        <v>2</v>
      </c>
      <c r="L2011" s="289" t="s">
        <v>332</v>
      </c>
      <c r="M2011" s="319"/>
      <c r="N2011" s="317" t="s">
        <v>27</v>
      </c>
      <c r="O2011" s="317">
        <v>1</v>
      </c>
      <c r="P2011" s="317"/>
      <c r="Q2011" s="192" t="str">
        <f t="shared" si="223"/>
        <v>Campo</v>
      </c>
      <c r="R2011" s="192" t="s">
        <v>27</v>
      </c>
      <c r="W2011" s="191" t="str">
        <f>IF(Q2011="Campo","@Campos(posicao = "&amp;K2011&amp;", tipo = '"&amp;R2011&amp;"')@Column(name = """&amp;L2011&amp;""")"&amp;IF(R2011="D","@Temporal(TemporalType.DATE)","")&amp;"private "&amp;VLOOKUP(TEXT(R2011,"@"),Apoio!A:B,2,0)&amp;" "&amp;SUBSTITUTE(LOWER(LEFT(L2011,1))&amp;RIGHT(PROPER(L2011),LEN(L2011)-1),"_","")&amp;";",IF(ISNUMBER(Q2011),IF(R2011="R","@Entity@Table(name = ""reg_"&amp;LOWER(J2011)&amp;""")@XmlRootElement","")&amp;VLOOKUP(J2011,Blocos!D:I,6,0)&amp;Apoio!$E$1&amp;Y2011,""))</f>
        <v>@Campos(posicao = 2, tipo = 'C')@Column(name = "IND_OPER")private String indOper;</v>
      </c>
      <c r="X2011" s="190" t="str">
        <f>IF(ISNUMBER(Q2011),COUNTIF(Blocos!G:G,J2011),"")</f>
        <v/>
      </c>
      <c r="Y2011" s="190" t="str">
        <f>IF(OR(X2011=0,X2011=""),"",VLOOKUP(SUMIFS(Blocos!A:A,Blocos!H:H,'EFD REGISTROS e Campos (2)'!X2011,Blocos!G:G,'EFD REGISTROS e Campos (2)'!J2011),Blocos!A:L,12,0))</f>
        <v/>
      </c>
      <c r="Z2011" s="190" t="str">
        <f>IF(ISNUMBER(Q2012),VLOOKUP(J2011,Blocos!D:G,4,0),"")</f>
        <v/>
      </c>
      <c r="AA2011" s="190" t="str">
        <f>IF(ISNUMBER(Q2011),CONCATENATE("CREATE TABLE ""reg_",LOWER(J2011),""" (""ID"" bigint NOT NULL AUTO_INCREMENT,  ""HASHFILE"" varchar(255) DEFAULT NULL, ""ID_PAI"" bigint NOT NULL,"),IF(Q2011="Campo",CONCATENATE("""",L2011,""" ",VLOOKUP(R2011,Apoio!A:C,3,0)),""))&amp;IF(Z2011="","",CONCATENATE("PRIMARY KEY (""ID""), KEY ""FK_reg_",LOWER(Z2011),"_ID_PAI"" (""ID_PAI""), CONSTRAINT ""FK_reg_",LOWER(Z2011),"_ID_PAI"" FOREIGN KEY (""ID_PAI"") REFERENCES ""reg_",LOWER(Z2011),""" (""ID"")) ENGINE=InnoDB AUTO_INCREMENT=105774 DEFAULT CHARSET=utf8mb4 COLLATE=utf8mb4_0900_ai_ci;"))</f>
        <v>"IND_OPER" varchar(255) DEFAULT NULL,</v>
      </c>
      <c r="AB2011" s="190" t="str">
        <f t="shared" si="224"/>
        <v>`reg_d700`.`IND_OPER`,</v>
      </c>
    </row>
    <row r="2012" spans="1:28" ht="14.5" hidden="1" customHeight="1" x14ac:dyDescent="0.3">
      <c r="A2012" s="282"/>
      <c r="B2012" s="282"/>
      <c r="C2012" s="282"/>
      <c r="D2012" s="282"/>
      <c r="E2012" s="282"/>
      <c r="F2012" s="282"/>
      <c r="G2012" s="282"/>
      <c r="H2012" s="282"/>
      <c r="I2012" s="282"/>
      <c r="J2012" s="187" t="str">
        <f t="shared" si="222"/>
        <v>D700</v>
      </c>
      <c r="K2012" s="181">
        <v>3</v>
      </c>
      <c r="L2012" s="289" t="s">
        <v>336</v>
      </c>
      <c r="M2012" s="319"/>
      <c r="N2012" s="317" t="s">
        <v>27</v>
      </c>
      <c r="O2012" s="317">
        <v>1</v>
      </c>
      <c r="P2012" s="317"/>
      <c r="Q2012" s="192" t="str">
        <f t="shared" si="223"/>
        <v>Campo</v>
      </c>
      <c r="R2012" s="192" t="s">
        <v>27</v>
      </c>
      <c r="W2012" s="191" t="str">
        <f>IF(Q2012="Campo","@Campos(posicao = "&amp;K2012&amp;", tipo = '"&amp;R2012&amp;"')@Column(name = """&amp;L2012&amp;""")"&amp;IF(R2012="D","@Temporal(TemporalType.DATE)","")&amp;"private "&amp;VLOOKUP(TEXT(R2012,"@"),Apoio!A:B,2,0)&amp;" "&amp;SUBSTITUTE(LOWER(LEFT(L2012,1))&amp;RIGHT(PROPER(L2012),LEN(L2012)-1),"_","")&amp;";",IF(ISNUMBER(Q2012),IF(R2012="R","@Entity@Table(name = ""reg_"&amp;LOWER(J2012)&amp;""")@XmlRootElement","")&amp;VLOOKUP(J2012,Blocos!D:I,6,0)&amp;Apoio!$E$1&amp;Y2012,""))</f>
        <v>@Campos(posicao = 3, tipo = 'C')@Column(name = "IND_EMIT")private String indEmit;</v>
      </c>
      <c r="X2012" s="190" t="str">
        <f>IF(ISNUMBER(Q2012),COUNTIF(Blocos!G:G,J2012),"")</f>
        <v/>
      </c>
      <c r="Y2012" s="190" t="str">
        <f>IF(OR(X2012=0,X2012=""),"",VLOOKUP(SUMIFS(Blocos!A:A,Blocos!H:H,'EFD REGISTROS e Campos (2)'!X2012,Blocos!G:G,'EFD REGISTROS e Campos (2)'!J2012),Blocos!A:L,12,0))</f>
        <v/>
      </c>
      <c r="Z2012" s="190" t="str">
        <f>IF(ISNUMBER(Q2013),VLOOKUP(J2012,Blocos!D:G,4,0),"")</f>
        <v/>
      </c>
      <c r="AA2012" s="190" t="str">
        <f>IF(ISNUMBER(Q2012),CONCATENATE("CREATE TABLE ""reg_",LOWER(J2012),""" (""ID"" bigint NOT NULL AUTO_INCREMENT,  ""HASHFILE"" varchar(255) DEFAULT NULL, ""ID_PAI"" bigint NOT NULL,"),IF(Q2012="Campo",CONCATENATE("""",L2012,""" ",VLOOKUP(R2012,Apoio!A:C,3,0)),""))&amp;IF(Z2012="","",CONCATENATE("PRIMARY KEY (""ID""), KEY ""FK_reg_",LOWER(Z2012),"_ID_PAI"" (""ID_PAI""), CONSTRAINT ""FK_reg_",LOWER(Z2012),"_ID_PAI"" FOREIGN KEY (""ID_PAI"") REFERENCES ""reg_",LOWER(Z2012),""" (""ID"")) ENGINE=InnoDB AUTO_INCREMENT=105774 DEFAULT CHARSET=utf8mb4 COLLATE=utf8mb4_0900_ai_ci;"))</f>
        <v>"IND_EMIT" varchar(255) DEFAULT NULL,</v>
      </c>
      <c r="AB2012" s="190" t="str">
        <f t="shared" si="224"/>
        <v>`reg_d700`.`IND_EMIT`,</v>
      </c>
    </row>
    <row r="2013" spans="1:28" ht="14.5" hidden="1" customHeight="1" x14ac:dyDescent="0.3">
      <c r="A2013" s="282"/>
      <c r="B2013" s="282"/>
      <c r="C2013" s="282"/>
      <c r="D2013" s="282"/>
      <c r="E2013" s="282"/>
      <c r="F2013" s="282"/>
      <c r="G2013" s="282"/>
      <c r="H2013" s="282"/>
      <c r="I2013" s="282"/>
      <c r="J2013" s="187" t="str">
        <f t="shared" si="222"/>
        <v>D700</v>
      </c>
      <c r="K2013" s="181">
        <v>4</v>
      </c>
      <c r="L2013" s="289" t="s">
        <v>129</v>
      </c>
      <c r="M2013" s="319"/>
      <c r="N2013" s="317" t="s">
        <v>27</v>
      </c>
      <c r="O2013" s="317">
        <v>60</v>
      </c>
      <c r="P2013" s="317"/>
      <c r="Q2013" s="192" t="str">
        <f t="shared" si="223"/>
        <v>Campo</v>
      </c>
      <c r="R2013" s="192" t="s">
        <v>27</v>
      </c>
      <c r="W2013" s="191" t="str">
        <f>IF(Q2013="Campo","@Campos(posicao = "&amp;K2013&amp;", tipo = '"&amp;R2013&amp;"')@Column(name = """&amp;L2013&amp;""")"&amp;IF(R2013="D","@Temporal(TemporalType.DATE)","")&amp;"private "&amp;VLOOKUP(TEXT(R2013,"@"),Apoio!A:B,2,0)&amp;" "&amp;SUBSTITUTE(LOWER(LEFT(L2013,1))&amp;RIGHT(PROPER(L2013),LEN(L2013)-1),"_","")&amp;";",IF(ISNUMBER(Q2013),IF(R2013="R","@Entity@Table(name = ""reg_"&amp;LOWER(J2013)&amp;""")@XmlRootElement","")&amp;VLOOKUP(J2013,Blocos!D:I,6,0)&amp;Apoio!$E$1&amp;Y2013,""))</f>
        <v>@Campos(posicao = 4, tipo = 'C')@Column(name = "COD_PART")private String codPart;</v>
      </c>
      <c r="X2013" s="190" t="str">
        <f>IF(ISNUMBER(Q2013),COUNTIF(Blocos!G:G,J2013),"")</f>
        <v/>
      </c>
      <c r="Y2013" s="190" t="str">
        <f>IF(OR(X2013=0,X2013=""),"",VLOOKUP(SUMIFS(Blocos!A:A,Blocos!H:H,'EFD REGISTROS e Campos (2)'!X2013,Blocos!G:G,'EFD REGISTROS e Campos (2)'!J2013),Blocos!A:L,12,0))</f>
        <v/>
      </c>
      <c r="Z2013" s="190" t="str">
        <f>IF(ISNUMBER(Q2014),VLOOKUP(J2013,Blocos!D:G,4,0),"")</f>
        <v/>
      </c>
      <c r="AA2013" s="190" t="str">
        <f>IF(ISNUMBER(Q2013),CONCATENATE("CREATE TABLE ""reg_",LOWER(J2013),""" (""ID"" bigint NOT NULL AUTO_INCREMENT,  ""HASHFILE"" varchar(255) DEFAULT NULL, ""ID_PAI"" bigint NOT NULL,"),IF(Q2013="Campo",CONCATENATE("""",L2013,""" ",VLOOKUP(R2013,Apoio!A:C,3,0)),""))&amp;IF(Z2013="","",CONCATENATE("PRIMARY KEY (""ID""), KEY ""FK_reg_",LOWER(Z2013),"_ID_PAI"" (""ID_PAI""), CONSTRAINT ""FK_reg_",LOWER(Z2013),"_ID_PAI"" FOREIGN KEY (""ID_PAI"") REFERENCES ""reg_",LOWER(Z2013),""" (""ID"")) ENGINE=InnoDB AUTO_INCREMENT=105774 DEFAULT CHARSET=utf8mb4 COLLATE=utf8mb4_0900_ai_ci;"))</f>
        <v>"COD_PART" varchar(255) DEFAULT NULL,</v>
      </c>
      <c r="AB2013" s="190" t="str">
        <f t="shared" si="224"/>
        <v>`reg_d700`.`COD_PART`,</v>
      </c>
    </row>
    <row r="2014" spans="1:28" ht="14.5" hidden="1" customHeight="1" x14ac:dyDescent="0.3">
      <c r="A2014" s="282"/>
      <c r="B2014" s="282"/>
      <c r="C2014" s="282"/>
      <c r="D2014" s="282"/>
      <c r="E2014" s="282"/>
      <c r="F2014" s="282"/>
      <c r="G2014" s="282"/>
      <c r="H2014" s="282"/>
      <c r="I2014" s="282"/>
      <c r="J2014" s="187" t="str">
        <f t="shared" si="222"/>
        <v>D700</v>
      </c>
      <c r="K2014" s="181">
        <v>5</v>
      </c>
      <c r="L2014" s="289" t="s">
        <v>344</v>
      </c>
      <c r="M2014" s="319"/>
      <c r="N2014" s="317" t="s">
        <v>27</v>
      </c>
      <c r="O2014" s="317">
        <v>2</v>
      </c>
      <c r="P2014" s="317"/>
      <c r="Q2014" s="192" t="str">
        <f t="shared" si="223"/>
        <v>Campo</v>
      </c>
      <c r="R2014" s="192" t="s">
        <v>27</v>
      </c>
      <c r="W2014" s="191" t="str">
        <f>IF(Q2014="Campo","@Campos(posicao = "&amp;K2014&amp;", tipo = '"&amp;R2014&amp;"')@Column(name = """&amp;L2014&amp;""")"&amp;IF(R2014="D","@Temporal(TemporalType.DATE)","")&amp;"private "&amp;VLOOKUP(TEXT(R2014,"@"),Apoio!A:B,2,0)&amp;" "&amp;SUBSTITUTE(LOWER(LEFT(L2014,1))&amp;RIGHT(PROPER(L2014),LEN(L2014)-1),"_","")&amp;";",IF(ISNUMBER(Q2014),IF(R2014="R","@Entity@Table(name = ""reg_"&amp;LOWER(J2014)&amp;""")@XmlRootElement","")&amp;VLOOKUP(J2014,Blocos!D:I,6,0)&amp;Apoio!$E$1&amp;Y2014,""))</f>
        <v>@Campos(posicao = 5, tipo = 'C')@Column(name = "COD_MOD")private String codMod;</v>
      </c>
      <c r="X2014" s="190" t="str">
        <f>IF(ISNUMBER(Q2014),COUNTIF(Blocos!G:G,J2014),"")</f>
        <v/>
      </c>
      <c r="Y2014" s="190" t="str">
        <f>IF(OR(X2014=0,X2014=""),"",VLOOKUP(SUMIFS(Blocos!A:A,Blocos!H:H,'EFD REGISTROS e Campos (2)'!X2014,Blocos!G:G,'EFD REGISTROS e Campos (2)'!J2014),Blocos!A:L,12,0))</f>
        <v/>
      </c>
      <c r="Z2014" s="190" t="str">
        <f>IF(ISNUMBER(Q2015),VLOOKUP(J2014,Blocos!D:G,4,0),"")</f>
        <v/>
      </c>
      <c r="AA2014" s="190" t="str">
        <f>IF(ISNUMBER(Q2014),CONCATENATE("CREATE TABLE ""reg_",LOWER(J2014),""" (""ID"" bigint NOT NULL AUTO_INCREMENT,  ""HASHFILE"" varchar(255) DEFAULT NULL, ""ID_PAI"" bigint NOT NULL,"),IF(Q2014="Campo",CONCATENATE("""",L2014,""" ",VLOOKUP(R2014,Apoio!A:C,3,0)),""))&amp;IF(Z2014="","",CONCATENATE("PRIMARY KEY (""ID""), KEY ""FK_reg_",LOWER(Z2014),"_ID_PAI"" (""ID_PAI""), CONSTRAINT ""FK_reg_",LOWER(Z2014),"_ID_PAI"" FOREIGN KEY (""ID_PAI"") REFERENCES ""reg_",LOWER(Z2014),""" (""ID"")) ENGINE=InnoDB AUTO_INCREMENT=105774 DEFAULT CHARSET=utf8mb4 COLLATE=utf8mb4_0900_ai_ci;"))</f>
        <v>"COD_MOD" varchar(255) DEFAULT NULL,</v>
      </c>
      <c r="AB2014" s="190" t="str">
        <f t="shared" si="224"/>
        <v>`reg_d700`.`COD_MOD`,</v>
      </c>
    </row>
    <row r="2015" spans="1:28" ht="14.5" hidden="1" customHeight="1" x14ac:dyDescent="0.3">
      <c r="A2015" s="282"/>
      <c r="B2015" s="282"/>
      <c r="C2015" s="282"/>
      <c r="D2015" s="282"/>
      <c r="E2015" s="282"/>
      <c r="F2015" s="282"/>
      <c r="G2015" s="282"/>
      <c r="H2015" s="282"/>
      <c r="I2015" s="282"/>
      <c r="J2015" s="187" t="str">
        <f t="shared" si="222"/>
        <v>D700</v>
      </c>
      <c r="K2015" s="181">
        <v>6</v>
      </c>
      <c r="L2015" s="289" t="s">
        <v>346</v>
      </c>
      <c r="M2015" s="319"/>
      <c r="N2015" s="317" t="s">
        <v>27</v>
      </c>
      <c r="O2015" s="317">
        <v>2</v>
      </c>
      <c r="P2015" s="317"/>
      <c r="Q2015" s="192" t="str">
        <f t="shared" si="223"/>
        <v>Campo</v>
      </c>
      <c r="R2015" s="192" t="s">
        <v>27</v>
      </c>
      <c r="W2015" s="191" t="str">
        <f>IF(Q2015="Campo","@Campos(posicao = "&amp;K2015&amp;", tipo = '"&amp;R2015&amp;"')@Column(name = """&amp;L2015&amp;""")"&amp;IF(R2015="D","@Temporal(TemporalType.DATE)","")&amp;"private "&amp;VLOOKUP(TEXT(R2015,"@"),Apoio!A:B,2,0)&amp;" "&amp;SUBSTITUTE(LOWER(LEFT(L2015,1))&amp;RIGHT(PROPER(L2015),LEN(L2015)-1),"_","")&amp;";",IF(ISNUMBER(Q2015),IF(R2015="R","@Entity@Table(name = ""reg_"&amp;LOWER(J2015)&amp;""")@XmlRootElement","")&amp;VLOOKUP(J2015,Blocos!D:I,6,0)&amp;Apoio!$E$1&amp;Y2015,""))</f>
        <v>@Campos(posicao = 6, tipo = 'C')@Column(name = "COD_SIT")private String codSit;</v>
      </c>
      <c r="X2015" s="190" t="str">
        <f>IF(ISNUMBER(Q2015),COUNTIF(Blocos!G:G,J2015),"")</f>
        <v/>
      </c>
      <c r="Y2015" s="190" t="str">
        <f>IF(OR(X2015=0,X2015=""),"",VLOOKUP(SUMIFS(Blocos!A:A,Blocos!H:H,'EFD REGISTROS e Campos (2)'!X2015,Blocos!G:G,'EFD REGISTROS e Campos (2)'!J2015),Blocos!A:L,12,0))</f>
        <v/>
      </c>
      <c r="Z2015" s="190" t="str">
        <f>IF(ISNUMBER(Q2016),VLOOKUP(J2015,Blocos!D:G,4,0),"")</f>
        <v/>
      </c>
      <c r="AA2015" s="190" t="str">
        <f>IF(ISNUMBER(Q2015),CONCATENATE("CREATE TABLE ""reg_",LOWER(J2015),""" (""ID"" bigint NOT NULL AUTO_INCREMENT,  ""HASHFILE"" varchar(255) DEFAULT NULL, ""ID_PAI"" bigint NOT NULL,"),IF(Q2015="Campo",CONCATENATE("""",L2015,""" ",VLOOKUP(R2015,Apoio!A:C,3,0)),""))&amp;IF(Z2015="","",CONCATENATE("PRIMARY KEY (""ID""), KEY ""FK_reg_",LOWER(Z2015),"_ID_PAI"" (""ID_PAI""), CONSTRAINT ""FK_reg_",LOWER(Z2015),"_ID_PAI"" FOREIGN KEY (""ID_PAI"") REFERENCES ""reg_",LOWER(Z2015),""" (""ID"")) ENGINE=InnoDB AUTO_INCREMENT=105774 DEFAULT CHARSET=utf8mb4 COLLATE=utf8mb4_0900_ai_ci;"))</f>
        <v>"COD_SIT" varchar(255) DEFAULT NULL,</v>
      </c>
      <c r="AB2015" s="190" t="str">
        <f t="shared" si="224"/>
        <v>`reg_d700`.`COD_SIT`,</v>
      </c>
    </row>
    <row r="2016" spans="1:28" ht="14.5" hidden="1" customHeight="1" x14ac:dyDescent="0.3">
      <c r="A2016" s="282"/>
      <c r="B2016" s="282"/>
      <c r="C2016" s="282"/>
      <c r="D2016" s="282"/>
      <c r="E2016" s="282"/>
      <c r="F2016" s="282"/>
      <c r="G2016" s="282"/>
      <c r="H2016" s="282"/>
      <c r="I2016" s="282"/>
      <c r="J2016" s="187" t="str">
        <f t="shared" si="222"/>
        <v>D700</v>
      </c>
      <c r="K2016" s="181">
        <v>7</v>
      </c>
      <c r="L2016" s="289" t="s">
        <v>4013</v>
      </c>
      <c r="M2016" s="319"/>
      <c r="N2016" s="317" t="s">
        <v>32</v>
      </c>
      <c r="O2016" s="317">
        <v>3</v>
      </c>
      <c r="P2016" s="317"/>
      <c r="Q2016" s="192" t="str">
        <f t="shared" si="223"/>
        <v>Campo</v>
      </c>
      <c r="R2016" s="192" t="s">
        <v>27</v>
      </c>
      <c r="W2016" s="191" t="str">
        <f>IF(Q2016="Campo","@Campos(posicao = "&amp;K2016&amp;", tipo = '"&amp;R2016&amp;"')@Column(name = """&amp;L2016&amp;""")"&amp;IF(R2016="D","@Temporal(TemporalType.DATE)","")&amp;"private "&amp;VLOOKUP(TEXT(R2016,"@"),Apoio!A:B,2,0)&amp;" "&amp;SUBSTITUTE(LOWER(LEFT(L2016,1))&amp;RIGHT(PROPER(L2016),LEN(L2016)-1),"_","")&amp;";",IF(ISNUMBER(Q2016),IF(R2016="R","@Entity@Table(name = ""reg_"&amp;LOWER(J2016)&amp;""")@XmlRootElement","")&amp;VLOOKUP(J2016,Blocos!D:I,6,0)&amp;Apoio!$E$1&amp;Y2016,""))</f>
        <v>@Campos(posicao = 7, tipo = 'C')@Column(name = "SER ")private String ser ;</v>
      </c>
      <c r="X2016" s="190" t="str">
        <f>IF(ISNUMBER(Q2016),COUNTIF(Blocos!G:G,J2016),"")</f>
        <v/>
      </c>
      <c r="Y2016" s="190" t="str">
        <f>IF(OR(X2016=0,X2016=""),"",VLOOKUP(SUMIFS(Blocos!A:A,Blocos!H:H,'EFD REGISTROS e Campos (2)'!X2016,Blocos!G:G,'EFD REGISTROS e Campos (2)'!J2016),Blocos!A:L,12,0))</f>
        <v/>
      </c>
      <c r="Z2016" s="190" t="str">
        <f>IF(ISNUMBER(Q2017),VLOOKUP(J2016,Blocos!D:G,4,0),"")</f>
        <v/>
      </c>
      <c r="AA2016" s="190" t="str">
        <f>IF(ISNUMBER(Q2016),CONCATENATE("CREATE TABLE ""reg_",LOWER(J2016),""" (""ID"" bigint NOT NULL AUTO_INCREMENT,  ""HASHFILE"" varchar(255) DEFAULT NULL, ""ID_PAI"" bigint NOT NULL,"),IF(Q2016="Campo",CONCATENATE("""",L2016,""" ",VLOOKUP(R2016,Apoio!A:C,3,0)),""))&amp;IF(Z2016="","",CONCATENATE("PRIMARY KEY (""ID""), KEY ""FK_reg_",LOWER(Z2016),"_ID_PAI"" (""ID_PAI""), CONSTRAINT ""FK_reg_",LOWER(Z2016),"_ID_PAI"" FOREIGN KEY (""ID_PAI"") REFERENCES ""reg_",LOWER(Z2016),""" (""ID"")) ENGINE=InnoDB AUTO_INCREMENT=105774 DEFAULT CHARSET=utf8mb4 COLLATE=utf8mb4_0900_ai_ci;"))</f>
        <v>"SER " varchar(255) DEFAULT NULL,</v>
      </c>
      <c r="AB2016" s="190" t="str">
        <f t="shared" si="224"/>
        <v>`reg_d700`.`SER `,</v>
      </c>
    </row>
    <row r="2017" spans="1:28" ht="14.5" hidden="1" customHeight="1" x14ac:dyDescent="0.3">
      <c r="A2017" s="282"/>
      <c r="B2017" s="282"/>
      <c r="C2017" s="282"/>
      <c r="D2017" s="282"/>
      <c r="E2017" s="282"/>
      <c r="F2017" s="282"/>
      <c r="G2017" s="282"/>
      <c r="H2017" s="282"/>
      <c r="I2017" s="282"/>
      <c r="J2017" s="187" t="str">
        <f t="shared" si="222"/>
        <v>D700</v>
      </c>
      <c r="K2017" s="181">
        <v>8</v>
      </c>
      <c r="L2017" s="289" t="s">
        <v>351</v>
      </c>
      <c r="M2017" s="319"/>
      <c r="N2017" s="317" t="s">
        <v>32</v>
      </c>
      <c r="O2017" s="317">
        <v>9</v>
      </c>
      <c r="P2017" s="317"/>
      <c r="Q2017" s="192" t="str">
        <f t="shared" si="223"/>
        <v>Campo</v>
      </c>
      <c r="R2017" s="192" t="s">
        <v>3607</v>
      </c>
      <c r="W2017" s="191" t="str">
        <f>IF(Q2017="Campo","@Campos(posicao = "&amp;K2017&amp;", tipo = '"&amp;R2017&amp;"')@Column(name = """&amp;L2017&amp;""")"&amp;IF(R2017="D","@Temporal(TemporalType.DATE)","")&amp;"private "&amp;VLOOKUP(TEXT(R2017,"@"),Apoio!A:B,2,0)&amp;" "&amp;SUBSTITUTE(LOWER(LEFT(L2017,1))&amp;RIGHT(PROPER(L2017),LEN(L2017)-1),"_","")&amp;";",IF(ISNUMBER(Q2017),IF(R2017="R","@Entity@Table(name = ""reg_"&amp;LOWER(J2017)&amp;""")@XmlRootElement","")&amp;VLOOKUP(J2017,Blocos!D:I,6,0)&amp;Apoio!$E$1&amp;Y2017,""))</f>
        <v>@Campos(posicao = 8, tipo = 'I')@Column(name = "NUM_DOC")private int numDoc;</v>
      </c>
      <c r="X2017" s="190" t="str">
        <f>IF(ISNUMBER(Q2017),COUNTIF(Blocos!G:G,J2017),"")</f>
        <v/>
      </c>
      <c r="Y2017" s="190" t="str">
        <f>IF(OR(X2017=0,X2017=""),"",VLOOKUP(SUMIFS(Blocos!A:A,Blocos!H:H,'EFD REGISTROS e Campos (2)'!X2017,Blocos!G:G,'EFD REGISTROS e Campos (2)'!J2017),Blocos!A:L,12,0))</f>
        <v/>
      </c>
      <c r="Z2017" s="190" t="str">
        <f>IF(ISNUMBER(Q2018),VLOOKUP(J2017,Blocos!D:G,4,0),"")</f>
        <v/>
      </c>
      <c r="AA2017" s="190" t="str">
        <f>IF(ISNUMBER(Q2017),CONCATENATE("CREATE TABLE ""reg_",LOWER(J2017),""" (""ID"" bigint NOT NULL AUTO_INCREMENT,  ""HASHFILE"" varchar(255) DEFAULT NULL, ""ID_PAI"" bigint NOT NULL,"),IF(Q2017="Campo",CONCATENATE("""",L2017,""" ",VLOOKUP(R2017,Apoio!A:C,3,0)),""))&amp;IF(Z2017="","",CONCATENATE("PRIMARY KEY (""ID""), KEY ""FK_reg_",LOWER(Z2017),"_ID_PAI"" (""ID_PAI""), CONSTRAINT ""FK_reg_",LOWER(Z2017),"_ID_PAI"" FOREIGN KEY (""ID_PAI"") REFERENCES ""reg_",LOWER(Z2017),""" (""ID"")) ENGINE=InnoDB AUTO_INCREMENT=105774 DEFAULT CHARSET=utf8mb4 COLLATE=utf8mb4_0900_ai_ci;"))</f>
        <v>"NUM_DOC" int DEFAULT NULL,</v>
      </c>
      <c r="AB2017" s="190" t="str">
        <f t="shared" si="224"/>
        <v>`reg_d700`.`NUM_DOC`,</v>
      </c>
    </row>
    <row r="2018" spans="1:28" ht="14.5" hidden="1" customHeight="1" x14ac:dyDescent="0.3">
      <c r="A2018" s="282"/>
      <c r="B2018" s="282"/>
      <c r="C2018" s="282"/>
      <c r="D2018" s="282"/>
      <c r="E2018" s="282"/>
      <c r="F2018" s="282"/>
      <c r="G2018" s="282"/>
      <c r="H2018" s="282"/>
      <c r="I2018" s="282"/>
      <c r="J2018" s="187" t="str">
        <f t="shared" si="222"/>
        <v>D700</v>
      </c>
      <c r="K2018" s="181">
        <v>9</v>
      </c>
      <c r="L2018" s="289" t="s">
        <v>357</v>
      </c>
      <c r="M2018" s="319"/>
      <c r="N2018" s="317" t="s">
        <v>32</v>
      </c>
      <c r="O2018" s="317">
        <v>8</v>
      </c>
      <c r="P2018" s="317"/>
      <c r="Q2018" s="192" t="str">
        <f t="shared" si="223"/>
        <v>Campo</v>
      </c>
      <c r="R2018" s="192" t="s">
        <v>3605</v>
      </c>
      <c r="W2018" s="191" t="str">
        <f>IF(Q2018="Campo","@Campos(posicao = "&amp;K2018&amp;", tipo = '"&amp;R2018&amp;"')@Column(name = """&amp;L2018&amp;""")"&amp;IF(R2018="D","@Temporal(TemporalType.DATE)","")&amp;"private "&amp;VLOOKUP(TEXT(R2018,"@"),Apoio!A:B,2,0)&amp;" "&amp;SUBSTITUTE(LOWER(LEFT(L2018,1))&amp;RIGHT(PROPER(L2018),LEN(L2018)-1),"_","")&amp;";",IF(ISNUMBER(Q2018),IF(R2018="R","@Entity@Table(name = ""reg_"&amp;LOWER(J2018)&amp;""")@XmlRootElement","")&amp;VLOOKUP(J2018,Blocos!D:I,6,0)&amp;Apoio!$E$1&amp;Y2018,""))</f>
        <v>@Campos(posicao = 9, tipo = 'D')@Column(name = "DT_DOC")@Temporal(TemporalType.DATE)private Date dtDoc;</v>
      </c>
      <c r="X2018" s="190" t="str">
        <f>IF(ISNUMBER(Q2018),COUNTIF(Blocos!G:G,J2018),"")</f>
        <v/>
      </c>
      <c r="Y2018" s="190" t="str">
        <f>IF(OR(X2018=0,X2018=""),"",VLOOKUP(SUMIFS(Blocos!A:A,Blocos!H:H,'EFD REGISTROS e Campos (2)'!X2018,Blocos!G:G,'EFD REGISTROS e Campos (2)'!J2018),Blocos!A:L,12,0))</f>
        <v/>
      </c>
      <c r="Z2018" s="190" t="str">
        <f>IF(ISNUMBER(Q2019),VLOOKUP(J2018,Blocos!D:G,4,0),"")</f>
        <v/>
      </c>
      <c r="AA2018" s="190" t="str">
        <f>IF(ISNUMBER(Q2018),CONCATENATE("CREATE TABLE ""reg_",LOWER(J2018),""" (""ID"" bigint NOT NULL AUTO_INCREMENT,  ""HASHFILE"" varchar(255) DEFAULT NULL, ""ID_PAI"" bigint NOT NULL,"),IF(Q2018="Campo",CONCATENATE("""",L2018,""" ",VLOOKUP(R2018,Apoio!A:C,3,0)),""))&amp;IF(Z2018="","",CONCATENATE("PRIMARY KEY (""ID""), KEY ""FK_reg_",LOWER(Z2018),"_ID_PAI"" (""ID_PAI""), CONSTRAINT ""FK_reg_",LOWER(Z2018),"_ID_PAI"" FOREIGN KEY (""ID_PAI"") REFERENCES ""reg_",LOWER(Z2018),""" (""ID"")) ENGINE=InnoDB AUTO_INCREMENT=105774 DEFAULT CHARSET=utf8mb4 COLLATE=utf8mb4_0900_ai_ci;"))</f>
        <v>"DT_DOC" date DEFAULT NULL,</v>
      </c>
      <c r="AB2018" s="190" t="str">
        <f t="shared" si="224"/>
        <v>`reg_d700`.`DT_DOC`,</v>
      </c>
    </row>
    <row r="2019" spans="1:28" ht="14.5" hidden="1" customHeight="1" x14ac:dyDescent="0.3">
      <c r="A2019" s="282"/>
      <c r="B2019" s="282"/>
      <c r="C2019" s="282"/>
      <c r="D2019" s="282"/>
      <c r="E2019" s="282"/>
      <c r="F2019" s="282"/>
      <c r="G2019" s="282"/>
      <c r="H2019" s="282"/>
      <c r="I2019" s="282"/>
      <c r="J2019" s="187" t="str">
        <f t="shared" si="222"/>
        <v>D700</v>
      </c>
      <c r="K2019" s="181">
        <v>10</v>
      </c>
      <c r="L2019" s="289" t="s">
        <v>535</v>
      </c>
      <c r="M2019" s="319"/>
      <c r="N2019" s="317" t="s">
        <v>32</v>
      </c>
      <c r="O2019" s="317">
        <v>8</v>
      </c>
      <c r="P2019" s="317"/>
      <c r="Q2019" s="192" t="str">
        <f t="shared" si="223"/>
        <v>Campo</v>
      </c>
      <c r="R2019" s="192" t="s">
        <v>3605</v>
      </c>
      <c r="W2019" s="191" t="str">
        <f>IF(Q2019="Campo","@Campos(posicao = "&amp;K2019&amp;", tipo = '"&amp;R2019&amp;"')@Column(name = """&amp;L2019&amp;""")"&amp;IF(R2019="D","@Temporal(TemporalType.DATE)","")&amp;"private "&amp;VLOOKUP(TEXT(R2019,"@"),Apoio!A:B,2,0)&amp;" "&amp;SUBSTITUTE(LOWER(LEFT(L2019,1))&amp;RIGHT(PROPER(L2019),LEN(L2019)-1),"_","")&amp;";",IF(ISNUMBER(Q2019),IF(R2019="R","@Entity@Table(name = ""reg_"&amp;LOWER(J2019)&amp;""")@XmlRootElement","")&amp;VLOOKUP(J2019,Blocos!D:I,6,0)&amp;Apoio!$E$1&amp;Y2019,""))</f>
        <v>@Campos(posicao = 10, tipo = 'D')@Column(name = "DT_E_S")@Temporal(TemporalType.DATE)private Date dtES;</v>
      </c>
      <c r="X2019" s="190" t="str">
        <f>IF(ISNUMBER(Q2019),COUNTIF(Blocos!G:G,J2019),"")</f>
        <v/>
      </c>
      <c r="Y2019" s="190" t="str">
        <f>IF(OR(X2019=0,X2019=""),"",VLOOKUP(SUMIFS(Blocos!A:A,Blocos!H:H,'EFD REGISTROS e Campos (2)'!X2019,Blocos!G:G,'EFD REGISTROS e Campos (2)'!J2019),Blocos!A:L,12,0))</f>
        <v/>
      </c>
      <c r="Z2019" s="190" t="str">
        <f>IF(ISNUMBER(Q2020),VLOOKUP(J2019,Blocos!D:G,4,0),"")</f>
        <v/>
      </c>
      <c r="AA2019" s="190" t="str">
        <f>IF(ISNUMBER(Q2019),CONCATENATE("CREATE TABLE ""reg_",LOWER(J2019),""" (""ID"" bigint NOT NULL AUTO_INCREMENT,  ""HASHFILE"" varchar(255) DEFAULT NULL, ""ID_PAI"" bigint NOT NULL,"),IF(Q2019="Campo",CONCATENATE("""",L2019,""" ",VLOOKUP(R2019,Apoio!A:C,3,0)),""))&amp;IF(Z2019="","",CONCATENATE("PRIMARY KEY (""ID""), KEY ""FK_reg_",LOWER(Z2019),"_ID_PAI"" (""ID_PAI""), CONSTRAINT ""FK_reg_",LOWER(Z2019),"_ID_PAI"" FOREIGN KEY (""ID_PAI"") REFERENCES ""reg_",LOWER(Z2019),""" (""ID"")) ENGINE=InnoDB AUTO_INCREMENT=105774 DEFAULT CHARSET=utf8mb4 COLLATE=utf8mb4_0900_ai_ci;"))</f>
        <v>"DT_E_S" date DEFAULT NULL,</v>
      </c>
      <c r="AB2019" s="190" t="str">
        <f t="shared" si="224"/>
        <v>`reg_d700`.`DT_E_S`,</v>
      </c>
    </row>
    <row r="2020" spans="1:28" ht="14.5" hidden="1" customHeight="1" x14ac:dyDescent="0.3">
      <c r="A2020" s="282"/>
      <c r="B2020" s="282"/>
      <c r="C2020" s="282"/>
      <c r="D2020" s="282"/>
      <c r="E2020" s="282"/>
      <c r="F2020" s="282"/>
      <c r="G2020" s="282"/>
      <c r="H2020" s="282"/>
      <c r="I2020" s="282"/>
      <c r="J2020" s="187" t="str">
        <f t="shared" si="222"/>
        <v>D700</v>
      </c>
      <c r="K2020" s="181">
        <v>11</v>
      </c>
      <c r="L2020" s="289" t="s">
        <v>537</v>
      </c>
      <c r="M2020" s="319"/>
      <c r="N2020" s="317" t="s">
        <v>32</v>
      </c>
      <c r="O2020" s="317"/>
      <c r="P2020" s="317">
        <v>2</v>
      </c>
      <c r="Q2020" s="192" t="str">
        <f t="shared" si="223"/>
        <v>Campo</v>
      </c>
      <c r="R2020" s="192" t="s">
        <v>3606</v>
      </c>
      <c r="W2020" s="191" t="str">
        <f>IF(Q2020="Campo","@Campos(posicao = "&amp;K2020&amp;", tipo = '"&amp;R2020&amp;"')@Column(name = """&amp;L2020&amp;""")"&amp;IF(R2020="D","@Temporal(TemporalType.DATE)","")&amp;"private "&amp;VLOOKUP(TEXT(R2020,"@"),Apoio!A:B,2,0)&amp;" "&amp;SUBSTITUTE(LOWER(LEFT(L2020,1))&amp;RIGHT(PROPER(L2020),LEN(L2020)-1),"_","")&amp;";",IF(ISNUMBER(Q2020),IF(R2020="R","@Entity@Table(name = ""reg_"&amp;LOWER(J2020)&amp;""")@XmlRootElement","")&amp;VLOOKUP(J2020,Blocos!D:I,6,0)&amp;Apoio!$E$1&amp;Y2020,""))</f>
        <v>@Campos(posicao = 11, tipo = 'R')@Column(name = "VL_DOC")private BigDecimal vlDoc;</v>
      </c>
      <c r="X2020" s="190" t="str">
        <f>IF(ISNUMBER(Q2020),COUNTIF(Blocos!G:G,J2020),"")</f>
        <v/>
      </c>
      <c r="Y2020" s="190" t="str">
        <f>IF(OR(X2020=0,X2020=""),"",VLOOKUP(SUMIFS(Blocos!A:A,Blocos!H:H,'EFD REGISTROS e Campos (2)'!X2020,Blocos!G:G,'EFD REGISTROS e Campos (2)'!J2020),Blocos!A:L,12,0))</f>
        <v/>
      </c>
      <c r="Z2020" s="190" t="str">
        <f>IF(ISNUMBER(Q2021),VLOOKUP(J2020,Blocos!D:G,4,0),"")</f>
        <v/>
      </c>
      <c r="AA2020" s="190" t="str">
        <f>IF(ISNUMBER(Q2020),CONCATENATE("CREATE TABLE ""reg_",LOWER(J2020),""" (""ID"" bigint NOT NULL AUTO_INCREMENT,  ""HASHFILE"" varchar(255) DEFAULT NULL, ""ID_PAI"" bigint NOT NULL,"),IF(Q2020="Campo",CONCATENATE("""",L2020,""" ",VLOOKUP(R2020,Apoio!A:C,3,0)),""))&amp;IF(Z2020="","",CONCATENATE("PRIMARY KEY (""ID""), KEY ""FK_reg_",LOWER(Z2020),"_ID_PAI"" (""ID_PAI""), CONSTRAINT ""FK_reg_",LOWER(Z2020),"_ID_PAI"" FOREIGN KEY (""ID_PAI"") REFERENCES ""reg_",LOWER(Z2020),""" (""ID"")) ENGINE=InnoDB AUTO_INCREMENT=105774 DEFAULT CHARSET=utf8mb4 COLLATE=utf8mb4_0900_ai_ci;"))</f>
        <v>"VL_DOC" decimal(15,6) DEFAULT NULL,</v>
      </c>
      <c r="AB2020" s="190" t="str">
        <f t="shared" si="224"/>
        <v>`reg_d700`.`VL_DOC`,</v>
      </c>
    </row>
    <row r="2021" spans="1:28" ht="14.5" hidden="1" customHeight="1" x14ac:dyDescent="0.3">
      <c r="A2021" s="282"/>
      <c r="B2021" s="282"/>
      <c r="C2021" s="282"/>
      <c r="D2021" s="282"/>
      <c r="E2021" s="282"/>
      <c r="F2021" s="282"/>
      <c r="G2021" s="282"/>
      <c r="H2021" s="282"/>
      <c r="I2021" s="282"/>
      <c r="J2021" s="187" t="str">
        <f t="shared" si="222"/>
        <v>D700</v>
      </c>
      <c r="K2021" s="181">
        <v>12</v>
      </c>
      <c r="L2021" s="289" t="s">
        <v>546</v>
      </c>
      <c r="M2021" s="319"/>
      <c r="N2021" s="317" t="s">
        <v>32</v>
      </c>
      <c r="O2021" s="317"/>
      <c r="P2021" s="317">
        <v>2</v>
      </c>
      <c r="Q2021" s="192" t="str">
        <f t="shared" si="223"/>
        <v>Campo</v>
      </c>
      <c r="R2021" s="192" t="s">
        <v>3606</v>
      </c>
      <c r="W2021" s="191" t="str">
        <f>IF(Q2021="Campo","@Campos(posicao = "&amp;K2021&amp;", tipo = '"&amp;R2021&amp;"')@Column(name = """&amp;L2021&amp;""")"&amp;IF(R2021="D","@Temporal(TemporalType.DATE)","")&amp;"private "&amp;VLOOKUP(TEXT(R2021,"@"),Apoio!A:B,2,0)&amp;" "&amp;SUBSTITUTE(LOWER(LEFT(L2021,1))&amp;RIGHT(PROPER(L2021),LEN(L2021)-1),"_","")&amp;";",IF(ISNUMBER(Q2021),IF(R2021="R","@Entity@Table(name = ""reg_"&amp;LOWER(J2021)&amp;""")@XmlRootElement","")&amp;VLOOKUP(J2021,Blocos!D:I,6,0)&amp;Apoio!$E$1&amp;Y2021,""))</f>
        <v>@Campos(posicao = 12, tipo = 'R')@Column(name = "VL_DESC")private BigDecimal vlDesc;</v>
      </c>
      <c r="X2021" s="190" t="str">
        <f>IF(ISNUMBER(Q2021),COUNTIF(Blocos!G:G,J2021),"")</f>
        <v/>
      </c>
      <c r="Y2021" s="190" t="str">
        <f>IF(OR(X2021=0,X2021=""),"",VLOOKUP(SUMIFS(Blocos!A:A,Blocos!H:H,'EFD REGISTROS e Campos (2)'!X2021,Blocos!G:G,'EFD REGISTROS e Campos (2)'!J2021),Blocos!A:L,12,0))</f>
        <v/>
      </c>
      <c r="Z2021" s="190" t="str">
        <f>IF(ISNUMBER(Q2022),VLOOKUP(J2021,Blocos!D:G,4,0),"")</f>
        <v/>
      </c>
      <c r="AA2021" s="190" t="str">
        <f>IF(ISNUMBER(Q2021),CONCATENATE("CREATE TABLE ""reg_",LOWER(J2021),""" (""ID"" bigint NOT NULL AUTO_INCREMENT,  ""HASHFILE"" varchar(255) DEFAULT NULL, ""ID_PAI"" bigint NOT NULL,"),IF(Q2021="Campo",CONCATENATE("""",L2021,""" ",VLOOKUP(R2021,Apoio!A:C,3,0)),""))&amp;IF(Z2021="","",CONCATENATE("PRIMARY KEY (""ID""), KEY ""FK_reg_",LOWER(Z2021),"_ID_PAI"" (""ID_PAI""), CONSTRAINT ""FK_reg_",LOWER(Z2021),"_ID_PAI"" FOREIGN KEY (""ID_PAI"") REFERENCES ""reg_",LOWER(Z2021),""" (""ID"")) ENGINE=InnoDB AUTO_INCREMENT=105774 DEFAULT CHARSET=utf8mb4 COLLATE=utf8mb4_0900_ai_ci;"))</f>
        <v>"VL_DESC" decimal(15,6) DEFAULT NULL,</v>
      </c>
      <c r="AB2021" s="190" t="str">
        <f t="shared" si="224"/>
        <v>`reg_d700`.`VL_DESC`,</v>
      </c>
    </row>
    <row r="2022" spans="1:28" ht="14.5" hidden="1" customHeight="1" x14ac:dyDescent="0.3">
      <c r="A2022" s="282"/>
      <c r="B2022" s="282"/>
      <c r="C2022" s="282"/>
      <c r="D2022" s="282"/>
      <c r="E2022" s="282"/>
      <c r="F2022" s="282"/>
      <c r="G2022" s="282"/>
      <c r="H2022" s="282"/>
      <c r="I2022" s="282"/>
      <c r="J2022" s="187" t="str">
        <f t="shared" si="222"/>
        <v>D700</v>
      </c>
      <c r="K2022" s="181">
        <v>13</v>
      </c>
      <c r="L2022" s="289" t="s">
        <v>1829</v>
      </c>
      <c r="M2022" s="319"/>
      <c r="N2022" s="317" t="s">
        <v>32</v>
      </c>
      <c r="O2022" s="317"/>
      <c r="P2022" s="317">
        <v>2</v>
      </c>
      <c r="Q2022" s="192" t="str">
        <f t="shared" si="223"/>
        <v>Campo</v>
      </c>
      <c r="R2022" s="192" t="s">
        <v>3606</v>
      </c>
      <c r="W2022" s="191" t="str">
        <f>IF(Q2022="Campo","@Campos(posicao = "&amp;K2022&amp;", tipo = '"&amp;R2022&amp;"')@Column(name = """&amp;L2022&amp;""")"&amp;IF(R2022="D","@Temporal(TemporalType.DATE)","")&amp;"private "&amp;VLOOKUP(TEXT(R2022,"@"),Apoio!A:B,2,0)&amp;" "&amp;SUBSTITUTE(LOWER(LEFT(L2022,1))&amp;RIGHT(PROPER(L2022),LEN(L2022)-1),"_","")&amp;";",IF(ISNUMBER(Q2022),IF(R2022="R","@Entity@Table(name = ""reg_"&amp;LOWER(J2022)&amp;""")@XmlRootElement","")&amp;VLOOKUP(J2022,Blocos!D:I,6,0)&amp;Apoio!$E$1&amp;Y2022,""))</f>
        <v>@Campos(posicao = 13, tipo = 'R')@Column(name = "VL_SERV")private BigDecimal vlServ;</v>
      </c>
      <c r="X2022" s="190" t="str">
        <f>IF(ISNUMBER(Q2022),COUNTIF(Blocos!G:G,J2022),"")</f>
        <v/>
      </c>
      <c r="Y2022" s="190" t="str">
        <f>IF(OR(X2022=0,X2022=""),"",VLOOKUP(SUMIFS(Blocos!A:A,Blocos!H:H,'EFD REGISTROS e Campos (2)'!X2022,Blocos!G:G,'EFD REGISTROS e Campos (2)'!J2022),Blocos!A:L,12,0))</f>
        <v/>
      </c>
      <c r="Z2022" s="190" t="str">
        <f>IF(ISNUMBER(Q2023),VLOOKUP(J2022,Blocos!D:G,4,0),"")</f>
        <v/>
      </c>
      <c r="AA2022" s="190" t="str">
        <f>IF(ISNUMBER(Q2022),CONCATENATE("CREATE TABLE ""reg_",LOWER(J2022),""" (""ID"" bigint NOT NULL AUTO_INCREMENT,  ""HASHFILE"" varchar(255) DEFAULT NULL, ""ID_PAI"" bigint NOT NULL,"),IF(Q2022="Campo",CONCATENATE("""",L2022,""" ",VLOOKUP(R2022,Apoio!A:C,3,0)),""))&amp;IF(Z2022="","",CONCATENATE("PRIMARY KEY (""ID""), KEY ""FK_reg_",LOWER(Z2022),"_ID_PAI"" (""ID_PAI""), CONSTRAINT ""FK_reg_",LOWER(Z2022),"_ID_PAI"" FOREIGN KEY (""ID_PAI"") REFERENCES ""reg_",LOWER(Z2022),""" (""ID"")) ENGINE=InnoDB AUTO_INCREMENT=105774 DEFAULT CHARSET=utf8mb4 COLLATE=utf8mb4_0900_ai_ci;"))</f>
        <v>"VL_SERV" decimal(15,6) DEFAULT NULL,</v>
      </c>
      <c r="AB2022" s="190" t="str">
        <f t="shared" si="224"/>
        <v>`reg_d700`.`VL_SERV`,</v>
      </c>
    </row>
    <row r="2023" spans="1:28" ht="14.5" hidden="1" customHeight="1" x14ac:dyDescent="0.3">
      <c r="A2023" s="282"/>
      <c r="B2023" s="282"/>
      <c r="C2023" s="282"/>
      <c r="D2023" s="282"/>
      <c r="E2023" s="282"/>
      <c r="F2023" s="282"/>
      <c r="G2023" s="282"/>
      <c r="H2023" s="282"/>
      <c r="I2023" s="282"/>
      <c r="J2023" s="187" t="str">
        <f t="shared" si="222"/>
        <v>D700</v>
      </c>
      <c r="K2023" s="181">
        <v>14</v>
      </c>
      <c r="L2023" s="289" t="s">
        <v>727</v>
      </c>
      <c r="M2023" s="319"/>
      <c r="N2023" s="317" t="s">
        <v>32</v>
      </c>
      <c r="O2023" s="317"/>
      <c r="P2023" s="317">
        <v>2</v>
      </c>
      <c r="Q2023" s="192" t="str">
        <f t="shared" si="223"/>
        <v>Campo</v>
      </c>
      <c r="R2023" s="192" t="s">
        <v>3606</v>
      </c>
      <c r="W2023" s="191" t="str">
        <f>IF(Q2023="Campo","@Campos(posicao = "&amp;K2023&amp;", tipo = '"&amp;R2023&amp;"')@Column(name = """&amp;L2023&amp;""")"&amp;IF(R2023="D","@Temporal(TemporalType.DATE)","")&amp;"private "&amp;VLOOKUP(TEXT(R2023,"@"),Apoio!A:B,2,0)&amp;" "&amp;SUBSTITUTE(LOWER(LEFT(L2023,1))&amp;RIGHT(PROPER(L2023),LEN(L2023)-1),"_","")&amp;";",IF(ISNUMBER(Q2023),IF(R2023="R","@Entity@Table(name = ""reg_"&amp;LOWER(J2023)&amp;""")@XmlRootElement","")&amp;VLOOKUP(J2023,Blocos!D:I,6,0)&amp;Apoio!$E$1&amp;Y2023,""))</f>
        <v>@Campos(posicao = 14, tipo = 'R')@Column(name = "VL_SERV_NT")private BigDecimal vlServNt;</v>
      </c>
      <c r="X2023" s="190" t="str">
        <f>IF(ISNUMBER(Q2023),COUNTIF(Blocos!G:G,J2023),"")</f>
        <v/>
      </c>
      <c r="Y2023" s="190" t="str">
        <f>IF(OR(X2023=0,X2023=""),"",VLOOKUP(SUMIFS(Blocos!A:A,Blocos!H:H,'EFD REGISTROS e Campos (2)'!X2023,Blocos!G:G,'EFD REGISTROS e Campos (2)'!J2023),Blocos!A:L,12,0))</f>
        <v/>
      </c>
      <c r="Z2023" s="190" t="str">
        <f>IF(ISNUMBER(Q2024),VLOOKUP(J2023,Blocos!D:G,4,0),"")</f>
        <v/>
      </c>
      <c r="AA2023" s="190" t="str">
        <f>IF(ISNUMBER(Q2023),CONCATENATE("CREATE TABLE ""reg_",LOWER(J2023),""" (""ID"" bigint NOT NULL AUTO_INCREMENT,  ""HASHFILE"" varchar(255) DEFAULT NULL, ""ID_PAI"" bigint NOT NULL,"),IF(Q2023="Campo",CONCATENATE("""",L2023,""" ",VLOOKUP(R2023,Apoio!A:C,3,0)),""))&amp;IF(Z2023="","",CONCATENATE("PRIMARY KEY (""ID""), KEY ""FK_reg_",LOWER(Z2023),"_ID_PAI"" (""ID_PAI""), CONSTRAINT ""FK_reg_",LOWER(Z2023),"_ID_PAI"" FOREIGN KEY (""ID_PAI"") REFERENCES ""reg_",LOWER(Z2023),""" (""ID"")) ENGINE=InnoDB AUTO_INCREMENT=105774 DEFAULT CHARSET=utf8mb4 COLLATE=utf8mb4_0900_ai_ci;"))</f>
        <v>"VL_SERV_NT" decimal(15,6) DEFAULT NULL,</v>
      </c>
      <c r="AB2023" s="190" t="str">
        <f t="shared" si="224"/>
        <v>`reg_d700`.`VL_SERV_NT`,</v>
      </c>
    </row>
    <row r="2024" spans="1:28" ht="14.5" hidden="1" customHeight="1" x14ac:dyDescent="0.3">
      <c r="A2024" s="282"/>
      <c r="B2024" s="282"/>
      <c r="C2024" s="282"/>
      <c r="D2024" s="282"/>
      <c r="E2024" s="282"/>
      <c r="F2024" s="282"/>
      <c r="G2024" s="282"/>
      <c r="H2024" s="282"/>
      <c r="I2024" s="282"/>
      <c r="J2024" s="187" t="str">
        <f t="shared" si="222"/>
        <v>D700</v>
      </c>
      <c r="K2024" s="181">
        <v>15</v>
      </c>
      <c r="L2024" s="289" t="s">
        <v>1622</v>
      </c>
      <c r="M2024" s="319"/>
      <c r="N2024" s="317" t="s">
        <v>32</v>
      </c>
      <c r="O2024" s="317"/>
      <c r="P2024" s="317">
        <v>2</v>
      </c>
      <c r="Q2024" s="192" t="str">
        <f t="shared" si="223"/>
        <v>Campo</v>
      </c>
      <c r="R2024" s="192" t="s">
        <v>3606</v>
      </c>
      <c r="W2024" s="191" t="str">
        <f>IF(Q2024="Campo","@Campos(posicao = "&amp;K2024&amp;", tipo = '"&amp;R2024&amp;"')@Column(name = """&amp;L2024&amp;""")"&amp;IF(R2024="D","@Temporal(TemporalType.DATE)","")&amp;"private "&amp;VLOOKUP(TEXT(R2024,"@"),Apoio!A:B,2,0)&amp;" "&amp;SUBSTITUTE(LOWER(LEFT(L2024,1))&amp;RIGHT(PROPER(L2024),LEN(L2024)-1),"_","")&amp;";",IF(ISNUMBER(Q2024),IF(R2024="R","@Entity@Table(name = ""reg_"&amp;LOWER(J2024)&amp;""")@XmlRootElement","")&amp;VLOOKUP(J2024,Blocos!D:I,6,0)&amp;Apoio!$E$1&amp;Y2024,""))</f>
        <v>@Campos(posicao = 15, tipo = 'R')@Column(name = "VL_TERC")private BigDecimal vlTerc;</v>
      </c>
      <c r="X2024" s="190" t="str">
        <f>IF(ISNUMBER(Q2024),COUNTIF(Blocos!G:G,J2024),"")</f>
        <v/>
      </c>
      <c r="Y2024" s="190" t="str">
        <f>IF(OR(X2024=0,X2024=""),"",VLOOKUP(SUMIFS(Blocos!A:A,Blocos!H:H,'EFD REGISTROS e Campos (2)'!X2024,Blocos!G:G,'EFD REGISTROS e Campos (2)'!J2024),Blocos!A:L,12,0))</f>
        <v/>
      </c>
      <c r="Z2024" s="190" t="str">
        <f>IF(ISNUMBER(Q2025),VLOOKUP(J2024,Blocos!D:G,4,0),"")</f>
        <v/>
      </c>
      <c r="AA2024" s="190" t="str">
        <f>IF(ISNUMBER(Q2024),CONCATENATE("CREATE TABLE ""reg_",LOWER(J2024),""" (""ID"" bigint NOT NULL AUTO_INCREMENT,  ""HASHFILE"" varchar(255) DEFAULT NULL, ""ID_PAI"" bigint NOT NULL,"),IF(Q2024="Campo",CONCATENATE("""",L2024,""" ",VLOOKUP(R2024,Apoio!A:C,3,0)),""))&amp;IF(Z2024="","",CONCATENATE("PRIMARY KEY (""ID""), KEY ""FK_reg_",LOWER(Z2024),"_ID_PAI"" (""ID_PAI""), CONSTRAINT ""FK_reg_",LOWER(Z2024),"_ID_PAI"" FOREIGN KEY (""ID_PAI"") REFERENCES ""reg_",LOWER(Z2024),""" (""ID"")) ENGINE=InnoDB AUTO_INCREMENT=105774 DEFAULT CHARSET=utf8mb4 COLLATE=utf8mb4_0900_ai_ci;"))</f>
        <v>"VL_TERC" decimal(15,6) DEFAULT NULL,</v>
      </c>
      <c r="AB2024" s="190" t="str">
        <f t="shared" si="224"/>
        <v>`reg_d700`.`VL_TERC`,</v>
      </c>
    </row>
    <row r="2025" spans="1:28" ht="14.5" hidden="1" customHeight="1" x14ac:dyDescent="0.3">
      <c r="A2025" s="282"/>
      <c r="B2025" s="282"/>
      <c r="C2025" s="282"/>
      <c r="D2025" s="282"/>
      <c r="E2025" s="282"/>
      <c r="F2025" s="282"/>
      <c r="G2025" s="282"/>
      <c r="H2025" s="282"/>
      <c r="I2025" s="282"/>
      <c r="J2025" s="187" t="str">
        <f t="shared" si="222"/>
        <v>D700</v>
      </c>
      <c r="K2025" s="181">
        <v>16</v>
      </c>
      <c r="L2025" s="289" t="s">
        <v>640</v>
      </c>
      <c r="M2025" s="319"/>
      <c r="N2025" s="317" t="s">
        <v>32</v>
      </c>
      <c r="O2025" s="317"/>
      <c r="P2025" s="317">
        <v>2</v>
      </c>
      <c r="Q2025" s="192" t="str">
        <f t="shared" si="223"/>
        <v>Campo</v>
      </c>
      <c r="R2025" s="192" t="s">
        <v>3606</v>
      </c>
      <c r="W2025" s="191" t="str">
        <f>IF(Q2025="Campo","@Campos(posicao = "&amp;K2025&amp;", tipo = '"&amp;R2025&amp;"')@Column(name = """&amp;L2025&amp;""")"&amp;IF(R2025="D","@Temporal(TemporalType.DATE)","")&amp;"private "&amp;VLOOKUP(TEXT(R2025,"@"),Apoio!A:B,2,0)&amp;" "&amp;SUBSTITUTE(LOWER(LEFT(L2025,1))&amp;RIGHT(PROPER(L2025),LEN(L2025)-1),"_","")&amp;";",IF(ISNUMBER(Q2025),IF(R2025="R","@Entity@Table(name = ""reg_"&amp;LOWER(J2025)&amp;""")@XmlRootElement","")&amp;VLOOKUP(J2025,Blocos!D:I,6,0)&amp;Apoio!$E$1&amp;Y2025,""))</f>
        <v>@Campos(posicao = 16, tipo = 'R')@Column(name = "VL_DA")private BigDecimal vlDa;</v>
      </c>
      <c r="X2025" s="190" t="str">
        <f>IF(ISNUMBER(Q2025),COUNTIF(Blocos!G:G,J2025),"")</f>
        <v/>
      </c>
      <c r="Y2025" s="190" t="str">
        <f>IF(OR(X2025=0,X2025=""),"",VLOOKUP(SUMIFS(Blocos!A:A,Blocos!H:H,'EFD REGISTROS e Campos (2)'!X2025,Blocos!G:G,'EFD REGISTROS e Campos (2)'!J2025),Blocos!A:L,12,0))</f>
        <v/>
      </c>
      <c r="Z2025" s="190" t="str">
        <f>IF(ISNUMBER(Q2026),VLOOKUP(J2025,Blocos!D:G,4,0),"")</f>
        <v/>
      </c>
      <c r="AA2025" s="190" t="str">
        <f>IF(ISNUMBER(Q2025),CONCATENATE("CREATE TABLE ""reg_",LOWER(J2025),""" (""ID"" bigint NOT NULL AUTO_INCREMENT,  ""HASHFILE"" varchar(255) DEFAULT NULL, ""ID_PAI"" bigint NOT NULL,"),IF(Q2025="Campo",CONCATENATE("""",L2025,""" ",VLOOKUP(R2025,Apoio!A:C,3,0)),""))&amp;IF(Z2025="","",CONCATENATE("PRIMARY KEY (""ID""), KEY ""FK_reg_",LOWER(Z2025),"_ID_PAI"" (""ID_PAI""), CONSTRAINT ""FK_reg_",LOWER(Z2025),"_ID_PAI"" FOREIGN KEY (""ID_PAI"") REFERENCES ""reg_",LOWER(Z2025),""" (""ID"")) ENGINE=InnoDB AUTO_INCREMENT=105774 DEFAULT CHARSET=utf8mb4 COLLATE=utf8mb4_0900_ai_ci;"))</f>
        <v>"VL_DA" decimal(15,6) DEFAULT NULL,</v>
      </c>
      <c r="AB2025" s="190" t="str">
        <f t="shared" si="224"/>
        <v>`reg_d700`.`VL_DA`,</v>
      </c>
    </row>
    <row r="2026" spans="1:28" ht="14.5" hidden="1" customHeight="1" x14ac:dyDescent="0.3">
      <c r="A2026" s="282"/>
      <c r="B2026" s="282"/>
      <c r="C2026" s="282"/>
      <c r="D2026" s="282"/>
      <c r="E2026" s="282"/>
      <c r="F2026" s="282"/>
      <c r="G2026" s="282"/>
      <c r="H2026" s="282"/>
      <c r="I2026" s="282"/>
      <c r="J2026" s="187" t="str">
        <f t="shared" si="222"/>
        <v>D700</v>
      </c>
      <c r="K2026" s="181">
        <v>17</v>
      </c>
      <c r="L2026" s="289" t="s">
        <v>576</v>
      </c>
      <c r="M2026" s="319"/>
      <c r="N2026" s="317" t="s">
        <v>32</v>
      </c>
      <c r="O2026" s="317"/>
      <c r="P2026" s="317">
        <v>2</v>
      </c>
      <c r="Q2026" s="192" t="str">
        <f t="shared" si="223"/>
        <v>Campo</v>
      </c>
      <c r="R2026" s="192" t="s">
        <v>3606</v>
      </c>
      <c r="W2026" s="191" t="str">
        <f>IF(Q2026="Campo","@Campos(posicao = "&amp;K2026&amp;", tipo = '"&amp;R2026&amp;"')@Column(name = """&amp;L2026&amp;""")"&amp;IF(R2026="D","@Temporal(TemporalType.DATE)","")&amp;"private "&amp;VLOOKUP(TEXT(R2026,"@"),Apoio!A:B,2,0)&amp;" "&amp;SUBSTITUTE(LOWER(LEFT(L2026,1))&amp;RIGHT(PROPER(L2026),LEN(L2026)-1),"_","")&amp;";",IF(ISNUMBER(Q2026),IF(R2026="R","@Entity@Table(name = ""reg_"&amp;LOWER(J2026)&amp;""")@XmlRootElement","")&amp;VLOOKUP(J2026,Blocos!D:I,6,0)&amp;Apoio!$E$1&amp;Y2026,""))</f>
        <v>@Campos(posicao = 17, tipo = 'R')@Column(name = "VL_BC_ICMS")private BigDecimal vlBcIcms;</v>
      </c>
      <c r="X2026" s="190" t="str">
        <f>IF(ISNUMBER(Q2026),COUNTIF(Blocos!G:G,J2026),"")</f>
        <v/>
      </c>
      <c r="Y2026" s="190" t="str">
        <f>IF(OR(X2026=0,X2026=""),"",VLOOKUP(SUMIFS(Blocos!A:A,Blocos!H:H,'EFD REGISTROS e Campos (2)'!X2026,Blocos!G:G,'EFD REGISTROS e Campos (2)'!J2026),Blocos!A:L,12,0))</f>
        <v/>
      </c>
      <c r="Z2026" s="190" t="str">
        <f>IF(ISNUMBER(Q2027),VLOOKUP(J2026,Blocos!D:G,4,0),"")</f>
        <v/>
      </c>
      <c r="AA2026" s="190" t="str">
        <f>IF(ISNUMBER(Q2026),CONCATENATE("CREATE TABLE ""reg_",LOWER(J2026),""" (""ID"" bigint NOT NULL AUTO_INCREMENT,  ""HASHFILE"" varchar(255) DEFAULT NULL, ""ID_PAI"" bigint NOT NULL,"),IF(Q2026="Campo",CONCATENATE("""",L2026,""" ",VLOOKUP(R2026,Apoio!A:C,3,0)),""))&amp;IF(Z2026="","",CONCATENATE("PRIMARY KEY (""ID""), KEY ""FK_reg_",LOWER(Z2026),"_ID_PAI"" (""ID_PAI""), CONSTRAINT ""FK_reg_",LOWER(Z2026),"_ID_PAI"" FOREIGN KEY (""ID_PAI"") REFERENCES ""reg_",LOWER(Z2026),""" (""ID"")) ENGINE=InnoDB AUTO_INCREMENT=105774 DEFAULT CHARSET=utf8mb4 COLLATE=utf8mb4_0900_ai_ci;"))</f>
        <v>"VL_BC_ICMS" decimal(15,6) DEFAULT NULL,</v>
      </c>
      <c r="AB2026" s="190" t="str">
        <f t="shared" si="224"/>
        <v>`reg_d700`.`VL_BC_ICMS`,</v>
      </c>
    </row>
    <row r="2027" spans="1:28" ht="14.5" hidden="1" customHeight="1" x14ac:dyDescent="0.3">
      <c r="A2027" s="282"/>
      <c r="B2027" s="282"/>
      <c r="C2027" s="282"/>
      <c r="D2027" s="282"/>
      <c r="E2027" s="282"/>
      <c r="F2027" s="282"/>
      <c r="G2027" s="282"/>
      <c r="H2027" s="282"/>
      <c r="I2027" s="282"/>
      <c r="J2027" s="187" t="str">
        <f t="shared" si="222"/>
        <v>D700</v>
      </c>
      <c r="K2027" s="181">
        <v>18</v>
      </c>
      <c r="L2027" s="289" t="s">
        <v>578</v>
      </c>
      <c r="M2027" s="319"/>
      <c r="N2027" s="317" t="s">
        <v>32</v>
      </c>
      <c r="O2027" s="317"/>
      <c r="P2027" s="317">
        <v>2</v>
      </c>
      <c r="Q2027" s="192" t="str">
        <f t="shared" si="223"/>
        <v>Campo</v>
      </c>
      <c r="R2027" s="192" t="s">
        <v>3606</v>
      </c>
      <c r="W2027" s="191" t="str">
        <f>IF(Q2027="Campo","@Campos(posicao = "&amp;K2027&amp;", tipo = '"&amp;R2027&amp;"')@Column(name = """&amp;L2027&amp;""")"&amp;IF(R2027="D","@Temporal(TemporalType.DATE)","")&amp;"private "&amp;VLOOKUP(TEXT(R2027,"@"),Apoio!A:B,2,0)&amp;" "&amp;SUBSTITUTE(LOWER(LEFT(L2027,1))&amp;RIGHT(PROPER(L2027),LEN(L2027)-1),"_","")&amp;";",IF(ISNUMBER(Q2027),IF(R2027="R","@Entity@Table(name = ""reg_"&amp;LOWER(J2027)&amp;""")@XmlRootElement","")&amp;VLOOKUP(J2027,Blocos!D:I,6,0)&amp;Apoio!$E$1&amp;Y2027,""))</f>
        <v>@Campos(posicao = 18, tipo = 'R')@Column(name = "VL_ICMS")private BigDecimal vlIcms;</v>
      </c>
      <c r="X2027" s="190" t="str">
        <f>IF(ISNUMBER(Q2027),COUNTIF(Blocos!G:G,J2027),"")</f>
        <v/>
      </c>
      <c r="Y2027" s="190" t="str">
        <f>IF(OR(X2027=0,X2027=""),"",VLOOKUP(SUMIFS(Blocos!A:A,Blocos!H:H,'EFD REGISTROS e Campos (2)'!X2027,Blocos!G:G,'EFD REGISTROS e Campos (2)'!J2027),Blocos!A:L,12,0))</f>
        <v/>
      </c>
      <c r="Z2027" s="190" t="str">
        <f>IF(ISNUMBER(Q2028),VLOOKUP(J2027,Blocos!D:G,4,0),"")</f>
        <v/>
      </c>
      <c r="AA2027" s="190" t="str">
        <f>IF(ISNUMBER(Q2027),CONCATENATE("CREATE TABLE ""reg_",LOWER(J2027),""" (""ID"" bigint NOT NULL AUTO_INCREMENT,  ""HASHFILE"" varchar(255) DEFAULT NULL, ""ID_PAI"" bigint NOT NULL,"),IF(Q2027="Campo",CONCATENATE("""",L2027,""" ",VLOOKUP(R2027,Apoio!A:C,3,0)),""))&amp;IF(Z2027="","",CONCATENATE("PRIMARY KEY (""ID""), KEY ""FK_reg_",LOWER(Z2027),"_ID_PAI"" (""ID_PAI""), CONSTRAINT ""FK_reg_",LOWER(Z2027),"_ID_PAI"" FOREIGN KEY (""ID_PAI"") REFERENCES ""reg_",LOWER(Z2027),""" (""ID"")) ENGINE=InnoDB AUTO_INCREMENT=105774 DEFAULT CHARSET=utf8mb4 COLLATE=utf8mb4_0900_ai_ci;"))</f>
        <v>"VL_ICMS" decimal(15,6) DEFAULT NULL,</v>
      </c>
      <c r="AB2027" s="190" t="str">
        <f t="shared" si="224"/>
        <v>`reg_d700`.`VL_ICMS`,</v>
      </c>
    </row>
    <row r="2028" spans="1:28" ht="14.5" hidden="1" customHeight="1" x14ac:dyDescent="0.3">
      <c r="A2028" s="282"/>
      <c r="B2028" s="282"/>
      <c r="C2028" s="282"/>
      <c r="D2028" s="282"/>
      <c r="E2028" s="282"/>
      <c r="F2028" s="282"/>
      <c r="G2028" s="282"/>
      <c r="H2028" s="282"/>
      <c r="I2028" s="282"/>
      <c r="J2028" s="187" t="str">
        <f t="shared" si="222"/>
        <v>D700</v>
      </c>
      <c r="K2028" s="181">
        <v>19</v>
      </c>
      <c r="L2028" s="289" t="s">
        <v>269</v>
      </c>
      <c r="M2028" s="319"/>
      <c r="N2028" s="317" t="s">
        <v>27</v>
      </c>
      <c r="O2028" s="317"/>
      <c r="P2028" s="317"/>
      <c r="Q2028" s="192" t="str">
        <f t="shared" si="223"/>
        <v>Campo</v>
      </c>
      <c r="R2028" s="192" t="s">
        <v>27</v>
      </c>
      <c r="W2028" s="191" t="str">
        <f>IF(Q2028="Campo","@Campos(posicao = "&amp;K2028&amp;", tipo = '"&amp;R2028&amp;"')@Column(name = """&amp;L2028&amp;""")"&amp;IF(R2028="D","@Temporal(TemporalType.DATE)","")&amp;"private "&amp;VLOOKUP(TEXT(R2028,"@"),Apoio!A:B,2,0)&amp;" "&amp;SUBSTITUTE(LOWER(LEFT(L2028,1))&amp;RIGHT(PROPER(L2028),LEN(L2028)-1),"_","")&amp;";",IF(ISNUMBER(Q2028),IF(R2028="R","@Entity@Table(name = ""reg_"&amp;LOWER(J2028)&amp;""")@XmlRootElement","")&amp;VLOOKUP(J2028,Blocos!D:I,6,0)&amp;Apoio!$E$1&amp;Y2028,""))</f>
        <v>@Campos(posicao = 19, tipo = 'C')@Column(name = "COD_INF")private String codInf;</v>
      </c>
      <c r="X2028" s="190" t="str">
        <f>IF(ISNUMBER(Q2028),COUNTIF(Blocos!G:G,J2028),"")</f>
        <v/>
      </c>
      <c r="Y2028" s="190" t="str">
        <f>IF(OR(X2028=0,X2028=""),"",VLOOKUP(SUMIFS(Blocos!A:A,Blocos!H:H,'EFD REGISTROS e Campos (2)'!X2028,Blocos!G:G,'EFD REGISTROS e Campos (2)'!J2028),Blocos!A:L,12,0))</f>
        <v/>
      </c>
      <c r="Z2028" s="190" t="str">
        <f>IF(ISNUMBER(Q2029),VLOOKUP(J2028,Blocos!D:G,4,0),"")</f>
        <v/>
      </c>
      <c r="AA2028" s="190" t="str">
        <f>IF(ISNUMBER(Q2028),CONCATENATE("CREATE TABLE ""reg_",LOWER(J2028),""" (""ID"" bigint NOT NULL AUTO_INCREMENT,  ""HASHFILE"" varchar(255) DEFAULT NULL, ""ID_PAI"" bigint NOT NULL,"),IF(Q2028="Campo",CONCATENATE("""",L2028,""" ",VLOOKUP(R2028,Apoio!A:C,3,0)),""))&amp;IF(Z2028="","",CONCATENATE("PRIMARY KEY (""ID""), KEY ""FK_reg_",LOWER(Z2028),"_ID_PAI"" (""ID_PAI""), CONSTRAINT ""FK_reg_",LOWER(Z2028),"_ID_PAI"" FOREIGN KEY (""ID_PAI"") REFERENCES ""reg_",LOWER(Z2028),""" (""ID"")) ENGINE=InnoDB AUTO_INCREMENT=105774 DEFAULT CHARSET=utf8mb4 COLLATE=utf8mb4_0900_ai_ci;"))</f>
        <v>"COD_INF" varchar(255) DEFAULT NULL,</v>
      </c>
      <c r="AB2028" s="190" t="str">
        <f t="shared" si="224"/>
        <v>`reg_d700`.`COD_INF`,</v>
      </c>
    </row>
    <row r="2029" spans="1:28" ht="14.5" hidden="1" customHeight="1" x14ac:dyDescent="0.3">
      <c r="A2029" s="282"/>
      <c r="B2029" s="282"/>
      <c r="C2029" s="282"/>
      <c r="D2029" s="282"/>
      <c r="E2029" s="282"/>
      <c r="F2029" s="282"/>
      <c r="G2029" s="282"/>
      <c r="H2029" s="282"/>
      <c r="I2029" s="282"/>
      <c r="J2029" s="187" t="str">
        <f t="shared" si="222"/>
        <v>D700</v>
      </c>
      <c r="K2029" s="181">
        <v>20</v>
      </c>
      <c r="L2029" s="289" t="s">
        <v>586</v>
      </c>
      <c r="M2029" s="319"/>
      <c r="N2029" s="317" t="s">
        <v>32</v>
      </c>
      <c r="O2029" s="317"/>
      <c r="P2029" s="317">
        <v>2</v>
      </c>
      <c r="Q2029" s="192" t="str">
        <f t="shared" si="223"/>
        <v>Campo</v>
      </c>
      <c r="R2029" s="192" t="s">
        <v>3606</v>
      </c>
      <c r="W2029" s="191" t="str">
        <f>IF(Q2029="Campo","@Campos(posicao = "&amp;K2029&amp;", tipo = '"&amp;R2029&amp;"')@Column(name = """&amp;L2029&amp;""")"&amp;IF(R2029="D","@Temporal(TemporalType.DATE)","")&amp;"private "&amp;VLOOKUP(TEXT(R2029,"@"),Apoio!A:B,2,0)&amp;" "&amp;SUBSTITUTE(LOWER(LEFT(L2029,1))&amp;RIGHT(PROPER(L2029),LEN(L2029)-1),"_","")&amp;";",IF(ISNUMBER(Q2029),IF(R2029="R","@Entity@Table(name = ""reg_"&amp;LOWER(J2029)&amp;""")@XmlRootElement","")&amp;VLOOKUP(J2029,Blocos!D:I,6,0)&amp;Apoio!$E$1&amp;Y2029,""))</f>
        <v>@Campos(posicao = 20, tipo = 'R')@Column(name = "VL_PIS")private BigDecimal vlPis;</v>
      </c>
      <c r="X2029" s="190" t="str">
        <f>IF(ISNUMBER(Q2029),COUNTIF(Blocos!G:G,J2029),"")</f>
        <v/>
      </c>
      <c r="Y2029" s="190" t="str">
        <f>IF(OR(X2029=0,X2029=""),"",VLOOKUP(SUMIFS(Blocos!A:A,Blocos!H:H,'EFD REGISTROS e Campos (2)'!X2029,Blocos!G:G,'EFD REGISTROS e Campos (2)'!J2029),Blocos!A:L,12,0))</f>
        <v/>
      </c>
      <c r="Z2029" s="190" t="str">
        <f>IF(ISNUMBER(Q2030),VLOOKUP(J2029,Blocos!D:G,4,0),"")</f>
        <v/>
      </c>
      <c r="AA2029" s="190" t="str">
        <f>IF(ISNUMBER(Q2029),CONCATENATE("CREATE TABLE ""reg_",LOWER(J2029),""" (""ID"" bigint NOT NULL AUTO_INCREMENT,  ""HASHFILE"" varchar(255) DEFAULT NULL, ""ID_PAI"" bigint NOT NULL,"),IF(Q2029="Campo",CONCATENATE("""",L2029,""" ",VLOOKUP(R2029,Apoio!A:C,3,0)),""))&amp;IF(Z2029="","",CONCATENATE("PRIMARY KEY (""ID""), KEY ""FK_reg_",LOWER(Z2029),"_ID_PAI"" (""ID_PAI""), CONSTRAINT ""FK_reg_",LOWER(Z2029),"_ID_PAI"" FOREIGN KEY (""ID_PAI"") REFERENCES ""reg_",LOWER(Z2029),""" (""ID"")) ENGINE=InnoDB AUTO_INCREMENT=105774 DEFAULT CHARSET=utf8mb4 COLLATE=utf8mb4_0900_ai_ci;"))</f>
        <v>"VL_PIS" decimal(15,6) DEFAULT NULL,</v>
      </c>
      <c r="AB2029" s="190" t="str">
        <f t="shared" si="224"/>
        <v>`reg_d700`.`VL_PIS`,</v>
      </c>
    </row>
    <row r="2030" spans="1:28" ht="14.5" hidden="1" customHeight="1" x14ac:dyDescent="0.3">
      <c r="A2030" s="282"/>
      <c r="B2030" s="282"/>
      <c r="C2030" s="282"/>
      <c r="D2030" s="282"/>
      <c r="E2030" s="282"/>
      <c r="F2030" s="282"/>
      <c r="G2030" s="282"/>
      <c r="H2030" s="282"/>
      <c r="I2030" s="282"/>
      <c r="J2030" s="187" t="str">
        <f t="shared" si="222"/>
        <v>D700</v>
      </c>
      <c r="K2030" s="181">
        <v>21</v>
      </c>
      <c r="L2030" s="289" t="s">
        <v>588</v>
      </c>
      <c r="M2030" s="319"/>
      <c r="N2030" s="317" t="s">
        <v>32</v>
      </c>
      <c r="O2030" s="317"/>
      <c r="P2030" s="317">
        <v>2</v>
      </c>
      <c r="Q2030" s="192" t="str">
        <f t="shared" si="223"/>
        <v>Campo</v>
      </c>
      <c r="R2030" s="192" t="s">
        <v>3606</v>
      </c>
      <c r="W2030" s="191" t="str">
        <f>IF(Q2030="Campo","@Campos(posicao = "&amp;K2030&amp;", tipo = '"&amp;R2030&amp;"')@Column(name = """&amp;L2030&amp;""")"&amp;IF(R2030="D","@Temporal(TemporalType.DATE)","")&amp;"private "&amp;VLOOKUP(TEXT(R2030,"@"),Apoio!A:B,2,0)&amp;" "&amp;SUBSTITUTE(LOWER(LEFT(L2030,1))&amp;RIGHT(PROPER(L2030),LEN(L2030)-1),"_","")&amp;";",IF(ISNUMBER(Q2030),IF(R2030="R","@Entity@Table(name = ""reg_"&amp;LOWER(J2030)&amp;""")@XmlRootElement","")&amp;VLOOKUP(J2030,Blocos!D:I,6,0)&amp;Apoio!$E$1&amp;Y2030,""))</f>
        <v>@Campos(posicao = 21, tipo = 'R')@Column(name = "VL_COFINS")private BigDecimal vlCofins;</v>
      </c>
      <c r="X2030" s="190" t="str">
        <f>IF(ISNUMBER(Q2030),COUNTIF(Blocos!G:G,J2030),"")</f>
        <v/>
      </c>
      <c r="Y2030" s="190" t="str">
        <f>IF(OR(X2030=0,X2030=""),"",VLOOKUP(SUMIFS(Blocos!A:A,Blocos!H:H,'EFD REGISTROS e Campos (2)'!X2030,Blocos!G:G,'EFD REGISTROS e Campos (2)'!J2030),Blocos!A:L,12,0))</f>
        <v/>
      </c>
      <c r="Z2030" s="190" t="str">
        <f>IF(ISNUMBER(Q2031),VLOOKUP(J2030,Blocos!D:G,4,0),"")</f>
        <v/>
      </c>
      <c r="AA2030" s="190" t="str">
        <f>IF(ISNUMBER(Q2030),CONCATENATE("CREATE TABLE ""reg_",LOWER(J2030),""" (""ID"" bigint NOT NULL AUTO_INCREMENT,  ""HASHFILE"" varchar(255) DEFAULT NULL, ""ID_PAI"" bigint NOT NULL,"),IF(Q2030="Campo",CONCATENATE("""",L2030,""" ",VLOOKUP(R2030,Apoio!A:C,3,0)),""))&amp;IF(Z2030="","",CONCATENATE("PRIMARY KEY (""ID""), KEY ""FK_reg_",LOWER(Z2030),"_ID_PAI"" (""ID_PAI""), CONSTRAINT ""FK_reg_",LOWER(Z2030),"_ID_PAI"" FOREIGN KEY (""ID_PAI"") REFERENCES ""reg_",LOWER(Z2030),""" (""ID"")) ENGINE=InnoDB AUTO_INCREMENT=105774 DEFAULT CHARSET=utf8mb4 COLLATE=utf8mb4_0900_ai_ci;"))</f>
        <v>"VL_COFINS" decimal(15,6) DEFAULT NULL,</v>
      </c>
      <c r="AB2030" s="190" t="str">
        <f t="shared" si="224"/>
        <v>`reg_d700`.`VL_COFINS`,</v>
      </c>
    </row>
    <row r="2031" spans="1:28" ht="14.5" hidden="1" customHeight="1" x14ac:dyDescent="0.3">
      <c r="A2031" s="282"/>
      <c r="B2031" s="282"/>
      <c r="C2031" s="282"/>
      <c r="D2031" s="282"/>
      <c r="E2031" s="282"/>
      <c r="F2031" s="282"/>
      <c r="G2031" s="282"/>
      <c r="H2031" s="282"/>
      <c r="I2031" s="282"/>
      <c r="J2031" s="187" t="str">
        <f t="shared" si="222"/>
        <v>D700</v>
      </c>
      <c r="K2031" s="181">
        <v>22</v>
      </c>
      <c r="L2031" s="289" t="s">
        <v>657</v>
      </c>
      <c r="M2031" s="319"/>
      <c r="N2031" s="317" t="s">
        <v>27</v>
      </c>
      <c r="O2031" s="317"/>
      <c r="P2031" s="317">
        <v>44</v>
      </c>
      <c r="Q2031" s="192" t="str">
        <f t="shared" si="223"/>
        <v>Campo</v>
      </c>
      <c r="R2031" s="192" t="s">
        <v>27</v>
      </c>
      <c r="W2031" s="191" t="str">
        <f>IF(Q2031="Campo","@Campos(posicao = "&amp;K2031&amp;", tipo = '"&amp;R2031&amp;"')@Column(name = """&amp;L2031&amp;""")"&amp;IF(R2031="D","@Temporal(TemporalType.DATE)","")&amp;"private "&amp;VLOOKUP(TEXT(R2031,"@"),Apoio!A:B,2,0)&amp;" "&amp;SUBSTITUTE(LOWER(LEFT(L2031,1))&amp;RIGHT(PROPER(L2031),LEN(L2031)-1),"_","")&amp;";",IF(ISNUMBER(Q2031),IF(R2031="R","@Entity@Table(name = ""reg_"&amp;LOWER(J2031)&amp;""")@XmlRootElement","")&amp;VLOOKUP(J2031,Blocos!D:I,6,0)&amp;Apoio!$E$1&amp;Y2031,""))</f>
        <v>@Campos(posicao = 22, tipo = 'C')@Column(name = "CHV_DOCe")private String chvDoce;</v>
      </c>
      <c r="X2031" s="190" t="str">
        <f>IF(ISNUMBER(Q2031),COUNTIF(Blocos!G:G,J2031),"")</f>
        <v/>
      </c>
      <c r="Y2031" s="190" t="str">
        <f>IF(OR(X2031=0,X2031=""),"",VLOOKUP(SUMIFS(Blocos!A:A,Blocos!H:H,'EFD REGISTROS e Campos (2)'!X2031,Blocos!G:G,'EFD REGISTROS e Campos (2)'!J2031),Blocos!A:L,12,0))</f>
        <v/>
      </c>
      <c r="Z2031" s="190" t="str">
        <f>IF(ISNUMBER(Q2032),VLOOKUP(J2031,Blocos!D:G,4,0),"")</f>
        <v/>
      </c>
      <c r="AA2031" s="190" t="str">
        <f>IF(ISNUMBER(Q2031),CONCATENATE("CREATE TABLE ""reg_",LOWER(J2031),""" (""ID"" bigint NOT NULL AUTO_INCREMENT,  ""HASHFILE"" varchar(255) DEFAULT NULL, ""ID_PAI"" bigint NOT NULL,"),IF(Q2031="Campo",CONCATENATE("""",L2031,""" ",VLOOKUP(R2031,Apoio!A:C,3,0)),""))&amp;IF(Z2031="","",CONCATENATE("PRIMARY KEY (""ID""), KEY ""FK_reg_",LOWER(Z2031),"_ID_PAI"" (""ID_PAI""), CONSTRAINT ""FK_reg_",LOWER(Z2031),"_ID_PAI"" FOREIGN KEY (""ID_PAI"") REFERENCES ""reg_",LOWER(Z2031),""" (""ID"")) ENGINE=InnoDB AUTO_INCREMENT=105774 DEFAULT CHARSET=utf8mb4 COLLATE=utf8mb4_0900_ai_ci;"))</f>
        <v>"CHV_DOCe" varchar(255) DEFAULT NULL,</v>
      </c>
      <c r="AB2031" s="190" t="str">
        <f t="shared" si="224"/>
        <v>`reg_d700`.`CHV_DOCe`,</v>
      </c>
    </row>
    <row r="2032" spans="1:28" ht="14.5" hidden="1" customHeight="1" x14ac:dyDescent="0.3">
      <c r="A2032" s="282"/>
      <c r="B2032" s="282"/>
      <c r="C2032" s="282"/>
      <c r="D2032" s="282"/>
      <c r="E2032" s="282"/>
      <c r="F2032" s="282"/>
      <c r="G2032" s="282"/>
      <c r="H2032" s="282"/>
      <c r="I2032" s="282"/>
      <c r="J2032" s="187" t="str">
        <f t="shared" si="222"/>
        <v>D700</v>
      </c>
      <c r="K2032" s="181">
        <v>23</v>
      </c>
      <c r="L2032" s="289" t="s">
        <v>1649</v>
      </c>
      <c r="M2032" s="319"/>
      <c r="N2032" s="317" t="s">
        <v>27</v>
      </c>
      <c r="O2032" s="317"/>
      <c r="P2032" s="317">
        <v>1</v>
      </c>
      <c r="Q2032" s="192" t="str">
        <f t="shared" si="223"/>
        <v>Campo</v>
      </c>
      <c r="R2032" s="192" t="s">
        <v>27</v>
      </c>
      <c r="W2032" s="191" t="str">
        <f>IF(Q2032="Campo","@Campos(posicao = "&amp;K2032&amp;", tipo = '"&amp;R2032&amp;"')@Column(name = """&amp;L2032&amp;""")"&amp;IF(R2032="D","@Temporal(TemporalType.DATE)","")&amp;"private "&amp;VLOOKUP(TEXT(R2032,"@"),Apoio!A:B,2,0)&amp;" "&amp;SUBSTITUTE(LOWER(LEFT(L2032,1))&amp;RIGHT(PROPER(L2032),LEN(L2032)-1),"_","")&amp;";",IF(ISNUMBER(Q2032),IF(R2032="R","@Entity@Table(name = ""reg_"&amp;LOWER(J2032)&amp;""")@XmlRootElement","")&amp;VLOOKUP(J2032,Blocos!D:I,6,0)&amp;Apoio!$E$1&amp;Y2032,""))</f>
        <v>@Campos(posicao = 23, tipo = 'C')@Column(name = "FIN_DOCe")private String finDoce;</v>
      </c>
      <c r="X2032" s="190" t="str">
        <f>IF(ISNUMBER(Q2032),COUNTIF(Blocos!G:G,J2032),"")</f>
        <v/>
      </c>
      <c r="Y2032" s="190" t="str">
        <f>IF(OR(X2032=0,X2032=""),"",VLOOKUP(SUMIFS(Blocos!A:A,Blocos!H:H,'EFD REGISTROS e Campos (2)'!X2032,Blocos!G:G,'EFD REGISTROS e Campos (2)'!J2032),Blocos!A:L,12,0))</f>
        <v/>
      </c>
      <c r="Z2032" s="190" t="str">
        <f>IF(ISNUMBER(Q2033),VLOOKUP(J2032,Blocos!D:G,4,0),"")</f>
        <v/>
      </c>
      <c r="AA2032" s="190" t="str">
        <f>IF(ISNUMBER(Q2032),CONCATENATE("CREATE TABLE ""reg_",LOWER(J2032),""" (""ID"" bigint NOT NULL AUTO_INCREMENT,  ""HASHFILE"" varchar(255) DEFAULT NULL, ""ID_PAI"" bigint NOT NULL,"),IF(Q2032="Campo",CONCATENATE("""",L2032,""" ",VLOOKUP(R2032,Apoio!A:C,3,0)),""))&amp;IF(Z2032="","",CONCATENATE("PRIMARY KEY (""ID""), KEY ""FK_reg_",LOWER(Z2032),"_ID_PAI"" (""ID_PAI""), CONSTRAINT ""FK_reg_",LOWER(Z2032),"_ID_PAI"" FOREIGN KEY (""ID_PAI"") REFERENCES ""reg_",LOWER(Z2032),""" (""ID"")) ENGINE=InnoDB AUTO_INCREMENT=105774 DEFAULT CHARSET=utf8mb4 COLLATE=utf8mb4_0900_ai_ci;"))</f>
        <v>"FIN_DOCe" varchar(255) DEFAULT NULL,</v>
      </c>
      <c r="AB2032" s="190" t="str">
        <f t="shared" si="224"/>
        <v>`reg_d700`.`FIN_DOCe`,</v>
      </c>
    </row>
    <row r="2033" spans="1:28" ht="14.5" hidden="1" customHeight="1" x14ac:dyDescent="0.3">
      <c r="A2033" s="282"/>
      <c r="B2033" s="282"/>
      <c r="C2033" s="282"/>
      <c r="D2033" s="282"/>
      <c r="E2033" s="282"/>
      <c r="F2033" s="282"/>
      <c r="G2033" s="282"/>
      <c r="H2033" s="282"/>
      <c r="I2033" s="282"/>
      <c r="J2033" s="187" t="str">
        <f t="shared" si="222"/>
        <v>D700</v>
      </c>
      <c r="K2033" s="181">
        <v>24</v>
      </c>
      <c r="L2033" s="289" t="s">
        <v>4014</v>
      </c>
      <c r="M2033" s="319"/>
      <c r="N2033" s="317" t="s">
        <v>27</v>
      </c>
      <c r="O2033" s="317"/>
      <c r="P2033" s="317">
        <v>1</v>
      </c>
      <c r="Q2033" s="192" t="str">
        <f t="shared" si="223"/>
        <v>Campo</v>
      </c>
      <c r="R2033" s="192" t="s">
        <v>27</v>
      </c>
      <c r="W2033" s="191" t="str">
        <f>IF(Q2033="Campo","@Campos(posicao = "&amp;K2033&amp;", tipo = '"&amp;R2033&amp;"')@Column(name = """&amp;L2033&amp;""")"&amp;IF(R2033="D","@Temporal(TemporalType.DATE)","")&amp;"private "&amp;VLOOKUP(TEXT(R2033,"@"),Apoio!A:B,2,0)&amp;" "&amp;SUBSTITUTE(LOWER(LEFT(L2033,1))&amp;RIGHT(PROPER(L2033),LEN(L2033)-1),"_","")&amp;";",IF(ISNUMBER(Q2033),IF(R2033="R","@Entity@Table(name = ""reg_"&amp;LOWER(J2033)&amp;""")@XmlRootElement","")&amp;VLOOKUP(J2033,Blocos!D:I,6,0)&amp;Apoio!$E$1&amp;Y2033,""))</f>
        <v>@Campos(posicao = 24, tipo = 'C')@Column(name = "TIP_FAT")private String tipFat;</v>
      </c>
      <c r="X2033" s="190" t="str">
        <f>IF(ISNUMBER(Q2033),COUNTIF(Blocos!G:G,J2033),"")</f>
        <v/>
      </c>
      <c r="Y2033" s="190" t="str">
        <f>IF(OR(X2033=0,X2033=""),"",VLOOKUP(SUMIFS(Blocos!A:A,Blocos!H:H,'EFD REGISTROS e Campos (2)'!X2033,Blocos!G:G,'EFD REGISTROS e Campos (2)'!J2033),Blocos!A:L,12,0))</f>
        <v/>
      </c>
      <c r="Z2033" s="190" t="str">
        <f>IF(ISNUMBER(Q2034),VLOOKUP(J2033,Blocos!D:G,4,0),"")</f>
        <v/>
      </c>
      <c r="AA2033" s="190" t="str">
        <f>IF(ISNUMBER(Q2033),CONCATENATE("CREATE TABLE ""reg_",LOWER(J2033),""" (""ID"" bigint NOT NULL AUTO_INCREMENT,  ""HASHFILE"" varchar(255) DEFAULT NULL, ""ID_PAI"" bigint NOT NULL,"),IF(Q2033="Campo",CONCATENATE("""",L2033,""" ",VLOOKUP(R2033,Apoio!A:C,3,0)),""))&amp;IF(Z2033="","",CONCATENATE("PRIMARY KEY (""ID""), KEY ""FK_reg_",LOWER(Z2033),"_ID_PAI"" (""ID_PAI""), CONSTRAINT ""FK_reg_",LOWER(Z2033),"_ID_PAI"" FOREIGN KEY (""ID_PAI"") REFERENCES ""reg_",LOWER(Z2033),""" (""ID"")) ENGINE=InnoDB AUTO_INCREMENT=105774 DEFAULT CHARSET=utf8mb4 COLLATE=utf8mb4_0900_ai_ci;"))</f>
        <v>"TIP_FAT" varchar(255) DEFAULT NULL,</v>
      </c>
      <c r="AB2033" s="190" t="str">
        <f t="shared" si="224"/>
        <v>`reg_d700`.`TIP_FAT`,</v>
      </c>
    </row>
    <row r="2034" spans="1:28" ht="14.5" hidden="1" customHeight="1" x14ac:dyDescent="0.3">
      <c r="A2034" s="282"/>
      <c r="B2034" s="282"/>
      <c r="C2034" s="282"/>
      <c r="D2034" s="282"/>
      <c r="E2034" s="282"/>
      <c r="F2034" s="282"/>
      <c r="G2034" s="282"/>
      <c r="H2034" s="282"/>
      <c r="I2034" s="282"/>
      <c r="J2034" s="187" t="str">
        <f t="shared" si="222"/>
        <v>D700</v>
      </c>
      <c r="K2034" s="181">
        <v>25</v>
      </c>
      <c r="L2034" s="289" t="s">
        <v>1663</v>
      </c>
      <c r="M2034" s="319"/>
      <c r="N2034" s="317" t="s">
        <v>27</v>
      </c>
      <c r="O2034" s="317"/>
      <c r="P2034" s="317">
        <v>2</v>
      </c>
      <c r="Q2034" s="192" t="str">
        <f t="shared" si="223"/>
        <v>Campo</v>
      </c>
      <c r="R2034" s="192" t="s">
        <v>27</v>
      </c>
      <c r="W2034" s="191" t="str">
        <f>IF(Q2034="Campo","@Campos(posicao = "&amp;K2034&amp;", tipo = '"&amp;R2034&amp;"')@Column(name = """&amp;L2034&amp;""")"&amp;IF(R2034="D","@Temporal(TemporalType.DATE)","")&amp;"private "&amp;VLOOKUP(TEXT(R2034,"@"),Apoio!A:B,2,0)&amp;" "&amp;SUBSTITUTE(LOWER(LEFT(L2034,1))&amp;RIGHT(PROPER(L2034),LEN(L2034)-1),"_","")&amp;";",IF(ISNUMBER(Q2034),IF(R2034="R","@Entity@Table(name = ""reg_"&amp;LOWER(J2034)&amp;""")@XmlRootElement","")&amp;VLOOKUP(J2034,Blocos!D:I,6,0)&amp;Apoio!$E$1&amp;Y2034,""))</f>
        <v>@Campos(posicao = 25, tipo = 'C')@Column(name = "COD_MOD_DOC_REF")private String codModDocRef;</v>
      </c>
      <c r="X2034" s="190" t="str">
        <f>IF(ISNUMBER(Q2034),COUNTIF(Blocos!G:G,J2034),"")</f>
        <v/>
      </c>
      <c r="Y2034" s="190" t="str">
        <f>IF(OR(X2034=0,X2034=""),"",VLOOKUP(SUMIFS(Blocos!A:A,Blocos!H:H,'EFD REGISTROS e Campos (2)'!X2034,Blocos!G:G,'EFD REGISTROS e Campos (2)'!J2034),Blocos!A:L,12,0))</f>
        <v/>
      </c>
      <c r="Z2034" s="190" t="str">
        <f>IF(ISNUMBER(Q2035),VLOOKUP(J2034,Blocos!D:G,4,0),"")</f>
        <v/>
      </c>
      <c r="AA2034" s="190" t="str">
        <f>IF(ISNUMBER(Q2034),CONCATENATE("CREATE TABLE ""reg_",LOWER(J2034),""" (""ID"" bigint NOT NULL AUTO_INCREMENT,  ""HASHFILE"" varchar(255) DEFAULT NULL, ""ID_PAI"" bigint NOT NULL,"),IF(Q2034="Campo",CONCATENATE("""",L2034,""" ",VLOOKUP(R2034,Apoio!A:C,3,0)),""))&amp;IF(Z2034="","",CONCATENATE("PRIMARY KEY (""ID""), KEY ""FK_reg_",LOWER(Z2034),"_ID_PAI"" (""ID_PAI""), CONSTRAINT ""FK_reg_",LOWER(Z2034),"_ID_PAI"" FOREIGN KEY (""ID_PAI"") REFERENCES ""reg_",LOWER(Z2034),""" (""ID"")) ENGINE=InnoDB AUTO_INCREMENT=105774 DEFAULT CHARSET=utf8mb4 COLLATE=utf8mb4_0900_ai_ci;"))</f>
        <v>"COD_MOD_DOC_REF" varchar(255) DEFAULT NULL,</v>
      </c>
      <c r="AB2034" s="190" t="str">
        <f t="shared" si="224"/>
        <v>`reg_d700`.`COD_MOD_DOC_REF`,</v>
      </c>
    </row>
    <row r="2035" spans="1:28" ht="14.5" hidden="1" customHeight="1" x14ac:dyDescent="0.3">
      <c r="A2035" s="282"/>
      <c r="B2035" s="282"/>
      <c r="C2035" s="282"/>
      <c r="D2035" s="282"/>
      <c r="E2035" s="282"/>
      <c r="F2035" s="282"/>
      <c r="G2035" s="282"/>
      <c r="H2035" s="282"/>
      <c r="I2035" s="282"/>
      <c r="J2035" s="187" t="str">
        <f t="shared" si="222"/>
        <v>D700</v>
      </c>
      <c r="K2035" s="181">
        <v>26</v>
      </c>
      <c r="L2035" s="289" t="s">
        <v>1654</v>
      </c>
      <c r="M2035" s="319"/>
      <c r="N2035" s="317" t="s">
        <v>27</v>
      </c>
      <c r="O2035" s="317"/>
      <c r="P2035" s="317">
        <v>44</v>
      </c>
      <c r="Q2035" s="192" t="str">
        <f t="shared" si="223"/>
        <v>Campo</v>
      </c>
      <c r="R2035" s="192" t="s">
        <v>27</v>
      </c>
      <c r="W2035" s="191" t="str">
        <f>IF(Q2035="Campo","@Campos(posicao = "&amp;K2035&amp;", tipo = '"&amp;R2035&amp;"')@Column(name = """&amp;L2035&amp;""")"&amp;IF(R2035="D","@Temporal(TemporalType.DATE)","")&amp;"private "&amp;VLOOKUP(TEXT(R2035,"@"),Apoio!A:B,2,0)&amp;" "&amp;SUBSTITUTE(LOWER(LEFT(L2035,1))&amp;RIGHT(PROPER(L2035),LEN(L2035)-1),"_","")&amp;";",IF(ISNUMBER(Q2035),IF(R2035="R","@Entity@Table(name = ""reg_"&amp;LOWER(J2035)&amp;""")@XmlRootElement","")&amp;VLOOKUP(J2035,Blocos!D:I,6,0)&amp;Apoio!$E$1&amp;Y2035,""))</f>
        <v>@Campos(posicao = 26, tipo = 'C')@Column(name = "CHV_DOCe_REF")private String chvDoceRef;</v>
      </c>
      <c r="X2035" s="190" t="str">
        <f>IF(ISNUMBER(Q2035),COUNTIF(Blocos!G:G,J2035),"")</f>
        <v/>
      </c>
      <c r="Y2035" s="190" t="str">
        <f>IF(OR(X2035=0,X2035=""),"",VLOOKUP(SUMIFS(Blocos!A:A,Blocos!H:H,'EFD REGISTROS e Campos (2)'!X2035,Blocos!G:G,'EFD REGISTROS e Campos (2)'!J2035),Blocos!A:L,12,0))</f>
        <v/>
      </c>
      <c r="Z2035" s="190" t="str">
        <f>IF(ISNUMBER(Q2036),VLOOKUP(J2035,Blocos!D:G,4,0),"")</f>
        <v/>
      </c>
      <c r="AA2035" s="190" t="str">
        <f>IF(ISNUMBER(Q2035),CONCATENATE("CREATE TABLE ""reg_",LOWER(J2035),""" (""ID"" bigint NOT NULL AUTO_INCREMENT,  ""HASHFILE"" varchar(255) DEFAULT NULL, ""ID_PAI"" bigint NOT NULL,"),IF(Q2035="Campo",CONCATENATE("""",L2035,""" ",VLOOKUP(R2035,Apoio!A:C,3,0)),""))&amp;IF(Z2035="","",CONCATENATE("PRIMARY KEY (""ID""), KEY ""FK_reg_",LOWER(Z2035),"_ID_PAI"" (""ID_PAI""), CONSTRAINT ""FK_reg_",LOWER(Z2035),"_ID_PAI"" FOREIGN KEY (""ID_PAI"") REFERENCES ""reg_",LOWER(Z2035),""" (""ID"")) ENGINE=InnoDB AUTO_INCREMENT=105774 DEFAULT CHARSET=utf8mb4 COLLATE=utf8mb4_0900_ai_ci;"))</f>
        <v>"CHV_DOCe_REF" varchar(255) DEFAULT NULL,</v>
      </c>
      <c r="AB2035" s="190" t="str">
        <f t="shared" si="224"/>
        <v>`reg_d700`.`CHV_DOCe_REF`,</v>
      </c>
    </row>
    <row r="2036" spans="1:28" ht="14.5" hidden="1" customHeight="1" x14ac:dyDescent="0.3">
      <c r="A2036" s="282"/>
      <c r="B2036" s="282"/>
      <c r="C2036" s="282"/>
      <c r="D2036" s="282"/>
      <c r="E2036" s="282"/>
      <c r="F2036" s="282"/>
      <c r="G2036" s="282"/>
      <c r="H2036" s="282"/>
      <c r="I2036" s="282"/>
      <c r="J2036" s="187" t="str">
        <f t="shared" si="222"/>
        <v>D700</v>
      </c>
      <c r="K2036" s="181">
        <v>27</v>
      </c>
      <c r="L2036" s="289" t="s">
        <v>1665</v>
      </c>
      <c r="M2036" s="319"/>
      <c r="N2036" s="317" t="s">
        <v>27</v>
      </c>
      <c r="O2036" s="317"/>
      <c r="P2036" s="317">
        <v>32</v>
      </c>
      <c r="Q2036" s="192" t="str">
        <f t="shared" si="223"/>
        <v>Campo</v>
      </c>
      <c r="R2036" s="192" t="s">
        <v>27</v>
      </c>
      <c r="W2036" s="191" t="str">
        <f>IF(Q2036="Campo","@Campos(posicao = "&amp;K2036&amp;", tipo = '"&amp;R2036&amp;"')@Column(name = """&amp;L2036&amp;""")"&amp;IF(R2036="D","@Temporal(TemporalType.DATE)","")&amp;"private "&amp;VLOOKUP(TEXT(R2036,"@"),Apoio!A:B,2,0)&amp;" "&amp;SUBSTITUTE(LOWER(LEFT(L2036,1))&amp;RIGHT(PROPER(L2036),LEN(L2036)-1),"_","")&amp;";",IF(ISNUMBER(Q2036),IF(R2036="R","@Entity@Table(name = ""reg_"&amp;LOWER(J2036)&amp;""")@XmlRootElement","")&amp;VLOOKUP(J2036,Blocos!D:I,6,0)&amp;Apoio!$E$1&amp;Y2036,""))</f>
        <v>@Campos(posicao = 27, tipo = 'C')@Column(name = "HASH_DOC_REF")private String hashDocRef;</v>
      </c>
      <c r="X2036" s="190" t="str">
        <f>IF(ISNUMBER(Q2036),COUNTIF(Blocos!G:G,J2036),"")</f>
        <v/>
      </c>
      <c r="Y2036" s="190" t="str">
        <f>IF(OR(X2036=0,X2036=""),"",VLOOKUP(SUMIFS(Blocos!A:A,Blocos!H:H,'EFD REGISTROS e Campos (2)'!X2036,Blocos!G:G,'EFD REGISTROS e Campos (2)'!J2036),Blocos!A:L,12,0))</f>
        <v/>
      </c>
      <c r="Z2036" s="190" t="str">
        <f>IF(ISNUMBER(Q2037),VLOOKUP(J2036,Blocos!D:G,4,0),"")</f>
        <v/>
      </c>
      <c r="AA2036" s="190" t="str">
        <f>IF(ISNUMBER(Q2036),CONCATENATE("CREATE TABLE ""reg_",LOWER(J2036),""" (""ID"" bigint NOT NULL AUTO_INCREMENT,  ""HASHFILE"" varchar(255) DEFAULT NULL, ""ID_PAI"" bigint NOT NULL,"),IF(Q2036="Campo",CONCATENATE("""",L2036,""" ",VLOOKUP(R2036,Apoio!A:C,3,0)),""))&amp;IF(Z2036="","",CONCATENATE("PRIMARY KEY (""ID""), KEY ""FK_reg_",LOWER(Z2036),"_ID_PAI"" (""ID_PAI""), CONSTRAINT ""FK_reg_",LOWER(Z2036),"_ID_PAI"" FOREIGN KEY (""ID_PAI"") REFERENCES ""reg_",LOWER(Z2036),""" (""ID"")) ENGINE=InnoDB AUTO_INCREMENT=105774 DEFAULT CHARSET=utf8mb4 COLLATE=utf8mb4_0900_ai_ci;"))</f>
        <v>"HASH_DOC_REF" varchar(255) DEFAULT NULL,</v>
      </c>
      <c r="AB2036" s="190" t="str">
        <f t="shared" si="224"/>
        <v>`reg_d700`.`HASH_DOC_REF`,</v>
      </c>
    </row>
    <row r="2037" spans="1:28" ht="14.5" hidden="1" customHeight="1" x14ac:dyDescent="0.3">
      <c r="A2037" s="282"/>
      <c r="B2037" s="282"/>
      <c r="C2037" s="282"/>
      <c r="D2037" s="282"/>
      <c r="E2037" s="282"/>
      <c r="F2037" s="282"/>
      <c r="G2037" s="282"/>
      <c r="H2037" s="282"/>
      <c r="I2037" s="282"/>
      <c r="J2037" s="187" t="str">
        <f t="shared" si="222"/>
        <v>D700</v>
      </c>
      <c r="K2037" s="181">
        <v>28</v>
      </c>
      <c r="L2037" s="289" t="s">
        <v>1667</v>
      </c>
      <c r="M2037" s="319"/>
      <c r="N2037" s="317" t="s">
        <v>27</v>
      </c>
      <c r="O2037" s="317"/>
      <c r="P2037" s="317">
        <v>4</v>
      </c>
      <c r="Q2037" s="192" t="str">
        <f t="shared" si="223"/>
        <v>Campo</v>
      </c>
      <c r="R2037" s="192" t="s">
        <v>27</v>
      </c>
      <c r="W2037" s="191" t="str">
        <f>IF(Q2037="Campo","@Campos(posicao = "&amp;K2037&amp;", tipo = '"&amp;R2037&amp;"')@Column(name = """&amp;L2037&amp;""")"&amp;IF(R2037="D","@Temporal(TemporalType.DATE)","")&amp;"private "&amp;VLOOKUP(TEXT(R2037,"@"),Apoio!A:B,2,0)&amp;" "&amp;SUBSTITUTE(LOWER(LEFT(L2037,1))&amp;RIGHT(PROPER(L2037),LEN(L2037)-1),"_","")&amp;";",IF(ISNUMBER(Q2037),IF(R2037="R","@Entity@Table(name = ""reg_"&amp;LOWER(J2037)&amp;""")@XmlRootElement","")&amp;VLOOKUP(J2037,Blocos!D:I,6,0)&amp;Apoio!$E$1&amp;Y2037,""))</f>
        <v>@Campos(posicao = 28, tipo = 'C')@Column(name = "SER_DOC_REF")private String serDocRef;</v>
      </c>
      <c r="X2037" s="190" t="str">
        <f>IF(ISNUMBER(Q2037),COUNTIF(Blocos!G:G,J2037),"")</f>
        <v/>
      </c>
      <c r="Y2037" s="190" t="str">
        <f>IF(OR(X2037=0,X2037=""),"",VLOOKUP(SUMIFS(Blocos!A:A,Blocos!H:H,'EFD REGISTROS e Campos (2)'!X2037,Blocos!G:G,'EFD REGISTROS e Campos (2)'!J2037),Blocos!A:L,12,0))</f>
        <v/>
      </c>
      <c r="Z2037" s="190" t="str">
        <f>IF(ISNUMBER(Q2038),VLOOKUP(J2037,Blocos!D:G,4,0),"")</f>
        <v/>
      </c>
      <c r="AA2037" s="190" t="str">
        <f>IF(ISNUMBER(Q2037),CONCATENATE("CREATE TABLE ""reg_",LOWER(J2037),""" (""ID"" bigint NOT NULL AUTO_INCREMENT,  ""HASHFILE"" varchar(255) DEFAULT NULL, ""ID_PAI"" bigint NOT NULL,"),IF(Q2037="Campo",CONCATENATE("""",L2037,""" ",VLOOKUP(R2037,Apoio!A:C,3,0)),""))&amp;IF(Z2037="","",CONCATENATE("PRIMARY KEY (""ID""), KEY ""FK_reg_",LOWER(Z2037),"_ID_PAI"" (""ID_PAI""), CONSTRAINT ""FK_reg_",LOWER(Z2037),"_ID_PAI"" FOREIGN KEY (""ID_PAI"") REFERENCES ""reg_",LOWER(Z2037),""" (""ID"")) ENGINE=InnoDB AUTO_INCREMENT=105774 DEFAULT CHARSET=utf8mb4 COLLATE=utf8mb4_0900_ai_ci;"))</f>
        <v>"SER_DOC_REF" varchar(255) DEFAULT NULL,</v>
      </c>
      <c r="AB2037" s="190" t="str">
        <f t="shared" si="224"/>
        <v>`reg_d700`.`SER_DOC_REF`,</v>
      </c>
    </row>
    <row r="2038" spans="1:28" ht="14.5" hidden="1" customHeight="1" x14ac:dyDescent="0.3">
      <c r="A2038" s="282"/>
      <c r="B2038" s="282"/>
      <c r="C2038" s="282"/>
      <c r="D2038" s="282"/>
      <c r="E2038" s="282"/>
      <c r="F2038" s="282"/>
      <c r="G2038" s="282"/>
      <c r="H2038" s="282"/>
      <c r="I2038" s="282"/>
      <c r="J2038" s="187" t="str">
        <f t="shared" si="222"/>
        <v>D700</v>
      </c>
      <c r="K2038" s="181">
        <v>29</v>
      </c>
      <c r="L2038" s="289" t="s">
        <v>1669</v>
      </c>
      <c r="M2038" s="319"/>
      <c r="N2038" s="317" t="s">
        <v>27</v>
      </c>
      <c r="O2038" s="317"/>
      <c r="P2038" s="317">
        <v>9</v>
      </c>
      <c r="Q2038" s="192" t="str">
        <f t="shared" si="223"/>
        <v>Campo</v>
      </c>
      <c r="R2038" s="192" t="s">
        <v>27</v>
      </c>
      <c r="W2038" s="191" t="str">
        <f>IF(Q2038="Campo","@Campos(posicao = "&amp;K2038&amp;", tipo = '"&amp;R2038&amp;"')@Column(name = """&amp;L2038&amp;""")"&amp;IF(R2038="D","@Temporal(TemporalType.DATE)","")&amp;"private "&amp;VLOOKUP(TEXT(R2038,"@"),Apoio!A:B,2,0)&amp;" "&amp;SUBSTITUTE(LOWER(LEFT(L2038,1))&amp;RIGHT(PROPER(L2038),LEN(L2038)-1),"_","")&amp;";",IF(ISNUMBER(Q2038),IF(R2038="R","@Entity@Table(name = ""reg_"&amp;LOWER(J2038)&amp;""")@XmlRootElement","")&amp;VLOOKUP(J2038,Blocos!D:I,6,0)&amp;Apoio!$E$1&amp;Y2038,""))</f>
        <v>@Campos(posicao = 29, tipo = 'C')@Column(name = "NUM_DOC_REF")private String numDocRef;</v>
      </c>
      <c r="X2038" s="190" t="str">
        <f>IF(ISNUMBER(Q2038),COUNTIF(Blocos!G:G,J2038),"")</f>
        <v/>
      </c>
      <c r="Y2038" s="190" t="str">
        <f>IF(OR(X2038=0,X2038=""),"",VLOOKUP(SUMIFS(Blocos!A:A,Blocos!H:H,'EFD REGISTROS e Campos (2)'!X2038,Blocos!G:G,'EFD REGISTROS e Campos (2)'!J2038),Blocos!A:L,12,0))</f>
        <v/>
      </c>
      <c r="Z2038" s="190" t="str">
        <f>IF(ISNUMBER(Q2039),VLOOKUP(J2038,Blocos!D:G,4,0),"")</f>
        <v/>
      </c>
      <c r="AA2038" s="190" t="str">
        <f>IF(ISNUMBER(Q2038),CONCATENATE("CREATE TABLE ""reg_",LOWER(J2038),""" (""ID"" bigint NOT NULL AUTO_INCREMENT,  ""HASHFILE"" varchar(255) DEFAULT NULL, ""ID_PAI"" bigint NOT NULL,"),IF(Q2038="Campo",CONCATENATE("""",L2038,""" ",VLOOKUP(R2038,Apoio!A:C,3,0)),""))&amp;IF(Z2038="","",CONCATENATE("PRIMARY KEY (""ID""), KEY ""FK_reg_",LOWER(Z2038),"_ID_PAI"" (""ID_PAI""), CONSTRAINT ""FK_reg_",LOWER(Z2038),"_ID_PAI"" FOREIGN KEY (""ID_PAI"") REFERENCES ""reg_",LOWER(Z2038),""" (""ID"")) ENGINE=InnoDB AUTO_INCREMENT=105774 DEFAULT CHARSET=utf8mb4 COLLATE=utf8mb4_0900_ai_ci;"))</f>
        <v>"NUM_DOC_REF" varchar(255) DEFAULT NULL,</v>
      </c>
      <c r="AB2038" s="190" t="str">
        <f t="shared" si="224"/>
        <v>`reg_d700`.`NUM_DOC_REF`,</v>
      </c>
    </row>
    <row r="2039" spans="1:28" ht="14.5" hidden="1" customHeight="1" x14ac:dyDescent="0.3">
      <c r="A2039" s="282"/>
      <c r="B2039" s="282"/>
      <c r="C2039" s="282"/>
      <c r="D2039" s="282"/>
      <c r="E2039" s="282"/>
      <c r="F2039" s="282"/>
      <c r="G2039" s="282"/>
      <c r="H2039" s="282"/>
      <c r="I2039" s="282"/>
      <c r="J2039" s="187" t="str">
        <f t="shared" si="222"/>
        <v>D700</v>
      </c>
      <c r="K2039" s="181">
        <v>30</v>
      </c>
      <c r="L2039" s="289" t="s">
        <v>1671</v>
      </c>
      <c r="M2039" s="319"/>
      <c r="N2039" s="317" t="s">
        <v>27</v>
      </c>
      <c r="O2039" s="317"/>
      <c r="P2039" s="317">
        <v>6</v>
      </c>
      <c r="Q2039" s="192" t="str">
        <f t="shared" si="223"/>
        <v>Campo</v>
      </c>
      <c r="R2039" s="192" t="s">
        <v>27</v>
      </c>
      <c r="W2039" s="191" t="str">
        <f>IF(Q2039="Campo","@Campos(posicao = "&amp;K2039&amp;", tipo = '"&amp;R2039&amp;"')@Column(name = """&amp;L2039&amp;""")"&amp;IF(R2039="D","@Temporal(TemporalType.DATE)","")&amp;"private "&amp;VLOOKUP(TEXT(R2039,"@"),Apoio!A:B,2,0)&amp;" "&amp;SUBSTITUTE(LOWER(LEFT(L2039,1))&amp;RIGHT(PROPER(L2039),LEN(L2039)-1),"_","")&amp;";",IF(ISNUMBER(Q2039),IF(R2039="R","@Entity@Table(name = ""reg_"&amp;LOWER(J2039)&amp;""")@XmlRootElement","")&amp;VLOOKUP(J2039,Blocos!D:I,6,0)&amp;Apoio!$E$1&amp;Y2039,""))</f>
        <v>@Campos(posicao = 30, tipo = 'C')@Column(name = "MES_DOC_REF")private String mesDocRef;</v>
      </c>
      <c r="X2039" s="190" t="str">
        <f>IF(ISNUMBER(Q2039),COUNTIF(Blocos!G:G,J2039),"")</f>
        <v/>
      </c>
      <c r="Y2039" s="190" t="str">
        <f>IF(OR(X2039=0,X2039=""),"",VLOOKUP(SUMIFS(Blocos!A:A,Blocos!H:H,'EFD REGISTROS e Campos (2)'!X2039,Blocos!G:G,'EFD REGISTROS e Campos (2)'!J2039),Blocos!A:L,12,0))</f>
        <v/>
      </c>
      <c r="Z2039" s="190" t="str">
        <f>IF(ISNUMBER(Q2040),VLOOKUP(J2039,Blocos!D:G,4,0),"")</f>
        <v/>
      </c>
      <c r="AA2039" s="190" t="str">
        <f>IF(ISNUMBER(Q2039),CONCATENATE("CREATE TABLE ""reg_",LOWER(J2039),""" (""ID"" bigint NOT NULL AUTO_INCREMENT,  ""HASHFILE"" varchar(255) DEFAULT NULL, ""ID_PAI"" bigint NOT NULL,"),IF(Q2039="Campo",CONCATENATE("""",L2039,""" ",VLOOKUP(R2039,Apoio!A:C,3,0)),""))&amp;IF(Z2039="","",CONCATENATE("PRIMARY KEY (""ID""), KEY ""FK_reg_",LOWER(Z2039),"_ID_PAI"" (""ID_PAI""), CONSTRAINT ""FK_reg_",LOWER(Z2039),"_ID_PAI"" FOREIGN KEY (""ID_PAI"") REFERENCES ""reg_",LOWER(Z2039),""" (""ID"")) ENGINE=InnoDB AUTO_INCREMENT=105774 DEFAULT CHARSET=utf8mb4 COLLATE=utf8mb4_0900_ai_ci;"))</f>
        <v>"MES_DOC_REF" varchar(255) DEFAULT NULL,</v>
      </c>
      <c r="AB2039" s="190" t="str">
        <f t="shared" si="224"/>
        <v>`reg_d700`.`MES_DOC_REF`,</v>
      </c>
    </row>
    <row r="2040" spans="1:28" ht="14.5" hidden="1" customHeight="1" x14ac:dyDescent="0.3">
      <c r="A2040" s="282"/>
      <c r="B2040" s="282"/>
      <c r="C2040" s="282"/>
      <c r="D2040" s="282"/>
      <c r="E2040" s="282"/>
      <c r="F2040" s="282"/>
      <c r="G2040" s="282"/>
      <c r="H2040" s="282"/>
      <c r="I2040" s="282"/>
      <c r="J2040" s="187" t="str">
        <f t="shared" si="222"/>
        <v>D700</v>
      </c>
      <c r="K2040" s="181">
        <v>31</v>
      </c>
      <c r="L2040" s="289" t="s">
        <v>1661</v>
      </c>
      <c r="M2040" s="319"/>
      <c r="N2040" s="317" t="s">
        <v>27</v>
      </c>
      <c r="O2040" s="317"/>
      <c r="P2040" s="317">
        <v>7</v>
      </c>
      <c r="Q2040" s="192" t="str">
        <f t="shared" si="223"/>
        <v>Campo</v>
      </c>
      <c r="R2040" s="192" t="s">
        <v>27</v>
      </c>
      <c r="W2040" s="191" t="str">
        <f>IF(Q2040="Campo","@Campos(posicao = "&amp;K2040&amp;", tipo = '"&amp;R2040&amp;"')@Column(name = """&amp;L2040&amp;""")"&amp;IF(R2040="D","@Temporal(TemporalType.DATE)","")&amp;"private "&amp;VLOOKUP(TEXT(R2040,"@"),Apoio!A:B,2,0)&amp;" "&amp;SUBSTITUTE(LOWER(LEFT(L2040,1))&amp;RIGHT(PROPER(L2040),LEN(L2040)-1),"_","")&amp;";",IF(ISNUMBER(Q2040),IF(R2040="R","@Entity@Table(name = ""reg_"&amp;LOWER(J2040)&amp;""")@XmlRootElement","")&amp;VLOOKUP(J2040,Blocos!D:I,6,0)&amp;Apoio!$E$1&amp;Y2040,""))</f>
        <v>@Campos(posicao = 31, tipo = 'C')@Column(name = "COD_MUN_DEST")private String codMunDest;</v>
      </c>
      <c r="X2040" s="190" t="str">
        <f>IF(ISNUMBER(Q2040),COUNTIF(Blocos!G:G,J2040),"")</f>
        <v/>
      </c>
      <c r="Y2040" s="190" t="str">
        <f>IF(OR(X2040=0,X2040=""),"",VLOOKUP(SUMIFS(Blocos!A:A,Blocos!H:H,'EFD REGISTROS e Campos (2)'!X2040,Blocos!G:G,'EFD REGISTROS e Campos (2)'!J2040),Blocos!A:L,12,0))</f>
        <v/>
      </c>
      <c r="Z2040" s="190" t="str">
        <f>IF(ISNUMBER(Q2041),VLOOKUP(J2040,Blocos!D:G,4,0),"")</f>
        <v>D001</v>
      </c>
      <c r="AA2040" s="190" t="str">
        <f>IF(ISNUMBER(Q2040),CONCATENATE("CREATE TABLE ""reg_",LOWER(J2040),""" (""ID"" bigint NOT NULL AUTO_INCREMENT,  ""HASHFILE"" varchar(255) DEFAULT NULL, ""ID_PAI"" bigint NOT NULL,"),IF(Q2040="Campo",CONCATENATE("""",L2040,""" ",VLOOKUP(R2040,Apoio!A:C,3,0)),""))&amp;IF(Z2040="","",CONCATENATE("PRIMARY KEY (""ID""), KEY ""FK_reg_",LOWER(Z2040),"_ID_PAI"" (""ID_PAI""), CONSTRAINT ""FK_reg_",LOWER(Z2040),"_ID_PAI"" FOREIGN KEY (""ID_PAI"") REFERENCES ""reg_",LOWER(Z2040),""" (""ID"")) ENGINE=InnoDB AUTO_INCREMENT=105774 DEFAULT CHARSET=utf8mb4 COLLATE=utf8mb4_0900_ai_ci;"))</f>
        <v>"COD_MUN_DEST" varchar(255) DEFAULT NULL,PRIMARY KEY ("ID"), KEY "FK_reg_d001_ID_PAI" ("ID_PAI"), CONSTRAINT "FK_reg_d001_ID_PAI" FOREIGN KEY ("ID_PAI") REFERENCES "reg_d001" ("ID")) ENGINE=InnoDB AUTO_INCREMENT=105774 DEFAULT CHARSET=utf8mb4 COLLATE=utf8mb4_0900_ai_ci;</v>
      </c>
      <c r="AB2040" s="190" t="str">
        <f t="shared" si="224"/>
        <v>`reg_d700`.`COD_MUN_DEST`,FROM `efdicms`.`reg_d700`;"</v>
      </c>
    </row>
    <row r="2041" spans="1:28" ht="14.5" hidden="1" customHeight="1" x14ac:dyDescent="0.3">
      <c r="A2041" s="282" t="s">
        <v>115</v>
      </c>
      <c r="B2041" s="282"/>
      <c r="C2041" s="282"/>
      <c r="D2041" s="282"/>
      <c r="E2041" s="282" t="s">
        <v>3848</v>
      </c>
      <c r="F2041" s="282"/>
      <c r="G2041" s="282"/>
      <c r="H2041" s="282"/>
      <c r="I2041" s="282" t="s">
        <v>144</v>
      </c>
      <c r="J2041" s="187" t="str">
        <f t="shared" si="222"/>
        <v>D730</v>
      </c>
      <c r="K2041" s="317" t="s">
        <v>4015</v>
      </c>
      <c r="L2041" s="318"/>
      <c r="M2041" s="319"/>
      <c r="N2041" s="317"/>
      <c r="O2041" s="317"/>
      <c r="P2041" s="317"/>
      <c r="Q2041" s="192">
        <f t="shared" si="223"/>
        <v>3</v>
      </c>
      <c r="R2041" s="192" t="s">
        <v>3606</v>
      </c>
      <c r="W2041" s="191" t="str">
        <f>IF(Q2041="Campo","@Campos(posicao = "&amp;K2041&amp;", tipo = '"&amp;R2041&amp;"')@Column(name = """&amp;L2041&amp;""")"&amp;IF(R2041="D","@Temporal(TemporalType.DATE)","")&amp;"private "&amp;VLOOKUP(TEXT(R2041,"@"),Apoio!A:B,2,0)&amp;" "&amp;SUBSTITUTE(LOWER(LEFT(L2041,1))&amp;RIGHT(PROPER(L2041),LEN(L2041)-1),"_","")&amp;";",IF(ISNUMBER(Q2041),IF(R2041="R","@Entity@Table(name = ""reg_"&amp;LOWER(J2041)&amp;""")@XmlRootElement","")&amp;VLOOKUP(J2041,Blocos!D:I,6,0)&amp;Apoio!$E$1&amp;Y2041,""))</f>
        <v>@Entity@Table(name = "reg_d730")@XmlRootElement@Registros(nivel = 3) public class RegD730 implements Serializable { private static final long serialVersionUID = 1L; @Id @GeneratedValue(strategy = GenerationType.IDENTITY) @Basic(optional = false) @Column(name = "ID" ) private Long id;@ManyToOne(fetch = FetchType.LAZY) @JoinColumn(name = "ID_PAI", nullable = false) private RegD700 idPai; public RegD700 getIdPai() {return idPai;}public void setIdPai(Object idPai) {this.idPai = (RegD700) idPai;}public RegD730() { } public RegD730(Long id) { this.id = id; } public RegD730(Long id, RegD700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RegD731 regD731;public RegD731 getRegD731() {return regD731;}public void setRegD731(RegD731 regD731) {this.regD731 = regD731;}</v>
      </c>
      <c r="X2041" s="190">
        <f>IF(ISNUMBER(Q2041),COUNTIF(Blocos!G:G,J2041),"")</f>
        <v>1</v>
      </c>
      <c r="Y2041" s="190" t="str">
        <f>IF(OR(X2041=0,X2041=""),"",VLOOKUP(SUMIFS(Blocos!A:A,Blocos!H:H,'EFD REGISTROS e Campos (2)'!X2041,Blocos!G:G,'EFD REGISTROS e Campos (2)'!J2041),Blocos!A:L,12,0))</f>
        <v>@OneToOne(optional = true, cascade = CascadeType.ALL, fetch = FetchType.LAZY, mappedBy = "idPai")private  RegD731 regD731;public RegD731 getRegD731() {return regD731;}public void setRegD731(RegD731 regD731) {this.regD731 = regD731;}</v>
      </c>
      <c r="Z2041" s="190" t="str">
        <f>IF(ISNUMBER(Q2042),VLOOKUP(J2041,Blocos!D:G,4,0),"")</f>
        <v/>
      </c>
      <c r="AA2041" s="190" t="str">
        <f>IF(ISNUMBER(Q2041),CONCATENATE("CREATE TABLE ""reg_",LOWER(J2041),""" (""ID"" bigint NOT NULL AUTO_INCREMENT,  ""HASHFILE"" varchar(255) DEFAULT NULL, ""ID_PAI"" bigint NOT NULL,"),IF(Q2041="Campo",CONCATENATE("""",L2041,""" ",VLOOKUP(R2041,Apoio!A:C,3,0)),""))&amp;IF(Z2041="","",CONCATENATE("PRIMARY KEY (""ID""), KEY ""FK_reg_",LOWER(Z2041),"_ID_PAI"" (""ID_PAI""), CONSTRAINT ""FK_reg_",LOWER(Z2041),"_ID_PAI"" FOREIGN KEY (""ID_PAI"") REFERENCES ""reg_",LOWER(Z2041),""" (""ID"")) ENGINE=InnoDB AUTO_INCREMENT=105774 DEFAULT CHARSET=utf8mb4 COLLATE=utf8mb4_0900_ai_ci;"))</f>
        <v>CREATE TABLE "reg_d730" ("ID" bigint NOT NULL AUTO_INCREMENT,  "HASHFILE" varchar(255) DEFAULT NULL, "ID_PAI" bigint NOT NULL,</v>
      </c>
      <c r="AB2041" s="190" t="str">
        <f t="shared" si="224"/>
        <v/>
      </c>
    </row>
    <row r="2042" spans="1:28" ht="14.5" hidden="1" customHeight="1" x14ac:dyDescent="0.3">
      <c r="A2042" s="282"/>
      <c r="B2042" s="282"/>
      <c r="C2042" s="282"/>
      <c r="D2042" s="282"/>
      <c r="E2042" s="282"/>
      <c r="F2042" s="282"/>
      <c r="G2042" s="282"/>
      <c r="H2042" s="282"/>
      <c r="I2042" s="282"/>
      <c r="J2042" s="187" t="str">
        <f t="shared" si="222"/>
        <v>D730</v>
      </c>
      <c r="K2042" s="181">
        <v>1</v>
      </c>
      <c r="L2042" s="318" t="s">
        <v>25</v>
      </c>
      <c r="M2042" s="319"/>
      <c r="N2042" s="317" t="s">
        <v>27</v>
      </c>
      <c r="O2042" s="317">
        <v>4</v>
      </c>
      <c r="P2042" s="317"/>
      <c r="Q2042" s="192" t="str">
        <f t="shared" si="223"/>
        <v>Campo</v>
      </c>
      <c r="R2042" s="192" t="s">
        <v>27</v>
      </c>
      <c r="W2042" s="191" t="str">
        <f>IF(Q2042="Campo","@Campos(posicao = "&amp;K2042&amp;", tipo = '"&amp;R2042&amp;"')@Column(name = """&amp;L2042&amp;""")"&amp;IF(R2042="D","@Temporal(TemporalType.DATE)","")&amp;"private "&amp;VLOOKUP(TEXT(R2042,"@"),Apoio!A:B,2,0)&amp;" "&amp;SUBSTITUTE(LOWER(LEFT(L2042,1))&amp;RIGHT(PROPER(L2042),LEN(L2042)-1),"_","")&amp;";",IF(ISNUMBER(Q2042),IF(R2042="R","@Entity@Table(name = ""reg_"&amp;LOWER(J2042)&amp;""")@XmlRootElement","")&amp;VLOOKUP(J2042,Blocos!D:I,6,0)&amp;Apoio!$E$1&amp;Y2042,""))</f>
        <v>@Campos(posicao = 1, tipo = 'C')@Column(name = "REG")private String reg;</v>
      </c>
      <c r="X2042" s="190" t="str">
        <f>IF(ISNUMBER(Q2042),COUNTIF(Blocos!G:G,J2042),"")</f>
        <v/>
      </c>
      <c r="Y2042" s="190" t="str">
        <f>IF(OR(X2042=0,X2042=""),"",VLOOKUP(SUMIFS(Blocos!A:A,Blocos!H:H,'EFD REGISTROS e Campos (2)'!X2042,Blocos!G:G,'EFD REGISTROS e Campos (2)'!J2042),Blocos!A:L,12,0))</f>
        <v/>
      </c>
      <c r="Z2042" s="190" t="str">
        <f>IF(ISNUMBER(Q2043),VLOOKUP(J2042,Blocos!D:G,4,0),"")</f>
        <v/>
      </c>
      <c r="AA2042" s="190" t="str">
        <f>IF(ISNUMBER(Q2042),CONCATENATE("CREATE TABLE ""reg_",LOWER(J2042),""" (""ID"" bigint NOT NULL AUTO_INCREMENT,  ""HASHFILE"" varchar(255) DEFAULT NULL, ""ID_PAI"" bigint NOT NULL,"),IF(Q2042="Campo",CONCATENATE("""",L2042,""" ",VLOOKUP(R2042,Apoio!A:C,3,0)),""))&amp;IF(Z2042="","",CONCATENATE("PRIMARY KEY (""ID""), KEY ""FK_reg_",LOWER(Z2042),"_ID_PAI"" (""ID_PAI""), CONSTRAINT ""FK_reg_",LOWER(Z2042),"_ID_PAI"" FOREIGN KEY (""ID_PAI"") REFERENCES ""reg_",LOWER(Z2042),""" (""ID"")) ENGINE=InnoDB AUTO_INCREMENT=105774 DEFAULT CHARSET=utf8mb4 COLLATE=utf8mb4_0900_ai_ci;"))</f>
        <v>"REG" varchar(255) DEFAULT NULL,</v>
      </c>
      <c r="AB2042" s="190" t="str">
        <f t="shared" si="224"/>
        <v>USE `efdicms`;SELECT `reg_d730`.`REG`,</v>
      </c>
    </row>
    <row r="2043" spans="1:28" ht="14.5" hidden="1" customHeight="1" x14ac:dyDescent="0.3">
      <c r="A2043" s="282"/>
      <c r="B2043" s="282"/>
      <c r="C2043" s="282"/>
      <c r="D2043" s="282"/>
      <c r="E2043" s="282"/>
      <c r="F2043" s="282"/>
      <c r="G2043" s="282"/>
      <c r="H2043" s="282"/>
      <c r="I2043" s="282"/>
      <c r="J2043" s="187" t="str">
        <f t="shared" si="222"/>
        <v>D730</v>
      </c>
      <c r="K2043" s="181">
        <v>2</v>
      </c>
      <c r="L2043" s="318" t="s">
        <v>813</v>
      </c>
      <c r="M2043" s="319"/>
      <c r="N2043" s="317" t="s">
        <v>32</v>
      </c>
      <c r="O2043" s="317">
        <v>3</v>
      </c>
      <c r="P2043" s="317"/>
      <c r="Q2043" s="192" t="str">
        <f t="shared" si="223"/>
        <v>Campo</v>
      </c>
      <c r="R2043" s="192" t="s">
        <v>27</v>
      </c>
      <c r="W2043" s="191" t="str">
        <f>IF(Q2043="Campo","@Campos(posicao = "&amp;K2043&amp;", tipo = '"&amp;R2043&amp;"')@Column(name = """&amp;L2043&amp;""")"&amp;IF(R2043="D","@Temporal(TemporalType.DATE)","")&amp;"private "&amp;VLOOKUP(TEXT(R2043,"@"),Apoio!A:B,2,0)&amp;" "&amp;SUBSTITUTE(LOWER(LEFT(L2043,1))&amp;RIGHT(PROPER(L2043),LEN(L2043)-1),"_","")&amp;";",IF(ISNUMBER(Q2043),IF(R2043="R","@Entity@Table(name = ""reg_"&amp;LOWER(J2043)&amp;""")@XmlRootElement","")&amp;VLOOKUP(J2043,Blocos!D:I,6,0)&amp;Apoio!$E$1&amp;Y2043,""))</f>
        <v>@Campos(posicao = 2, tipo = 'C')@Column(name = "CST_ICMS")private String cstIcms;</v>
      </c>
      <c r="X2043" s="190" t="str">
        <f>IF(ISNUMBER(Q2043),COUNTIF(Blocos!G:G,J2043),"")</f>
        <v/>
      </c>
      <c r="Y2043" s="190" t="str">
        <f>IF(OR(X2043=0,X2043=""),"",VLOOKUP(SUMIFS(Blocos!A:A,Blocos!H:H,'EFD REGISTROS e Campos (2)'!X2043,Blocos!G:G,'EFD REGISTROS e Campos (2)'!J2043),Blocos!A:L,12,0))</f>
        <v/>
      </c>
      <c r="Z2043" s="190" t="str">
        <f>IF(ISNUMBER(Q2044),VLOOKUP(J2043,Blocos!D:G,4,0),"")</f>
        <v/>
      </c>
      <c r="AA2043" s="190" t="str">
        <f>IF(ISNUMBER(Q2043),CONCATENATE("CREATE TABLE ""reg_",LOWER(J2043),""" (""ID"" bigint NOT NULL AUTO_INCREMENT,  ""HASHFILE"" varchar(255) DEFAULT NULL, ""ID_PAI"" bigint NOT NULL,"),IF(Q2043="Campo",CONCATENATE("""",L2043,""" ",VLOOKUP(R2043,Apoio!A:C,3,0)),""))&amp;IF(Z2043="","",CONCATENATE("PRIMARY KEY (""ID""), KEY ""FK_reg_",LOWER(Z2043),"_ID_PAI"" (""ID_PAI""), CONSTRAINT ""FK_reg_",LOWER(Z2043),"_ID_PAI"" FOREIGN KEY (""ID_PAI"") REFERENCES ""reg_",LOWER(Z2043),""" (""ID"")) ENGINE=InnoDB AUTO_INCREMENT=105774 DEFAULT CHARSET=utf8mb4 COLLATE=utf8mb4_0900_ai_ci;"))</f>
        <v>"CST_ICMS" varchar(255) DEFAULT NULL,</v>
      </c>
      <c r="AB2043" s="190" t="str">
        <f t="shared" si="224"/>
        <v>`reg_d730`.`CST_ICMS`,</v>
      </c>
    </row>
    <row r="2044" spans="1:28" ht="14.5" hidden="1" customHeight="1" x14ac:dyDescent="0.3">
      <c r="A2044" s="282"/>
      <c r="B2044" s="282"/>
      <c r="C2044" s="282"/>
      <c r="D2044" s="282"/>
      <c r="E2044" s="282"/>
      <c r="F2044" s="282"/>
      <c r="G2044" s="282"/>
      <c r="H2044" s="282"/>
      <c r="I2044" s="282"/>
      <c r="J2044" s="187" t="str">
        <f t="shared" si="222"/>
        <v>D730</v>
      </c>
      <c r="K2044" s="181">
        <v>3</v>
      </c>
      <c r="L2044" s="318" t="s">
        <v>815</v>
      </c>
      <c r="M2044" s="319"/>
      <c r="N2044" s="317" t="s">
        <v>32</v>
      </c>
      <c r="O2044" s="317">
        <v>4</v>
      </c>
      <c r="P2044" s="317"/>
      <c r="Q2044" s="192" t="str">
        <f t="shared" si="223"/>
        <v>Campo</v>
      </c>
      <c r="R2044" s="192" t="s">
        <v>27</v>
      </c>
      <c r="W2044" s="191" t="str">
        <f>IF(Q2044="Campo","@Campos(posicao = "&amp;K2044&amp;", tipo = '"&amp;R2044&amp;"')@Column(name = """&amp;L2044&amp;""")"&amp;IF(R2044="D","@Temporal(TemporalType.DATE)","")&amp;"private "&amp;VLOOKUP(TEXT(R2044,"@"),Apoio!A:B,2,0)&amp;" "&amp;SUBSTITUTE(LOWER(LEFT(L2044,1))&amp;RIGHT(PROPER(L2044),LEN(L2044)-1),"_","")&amp;";",IF(ISNUMBER(Q2044),IF(R2044="R","@Entity@Table(name = ""reg_"&amp;LOWER(J2044)&amp;""")@XmlRootElement","")&amp;VLOOKUP(J2044,Blocos!D:I,6,0)&amp;Apoio!$E$1&amp;Y2044,""))</f>
        <v>@Campos(posicao = 3, tipo = 'C')@Column(name = "CFOP")private String cfop;</v>
      </c>
      <c r="X2044" s="190" t="str">
        <f>IF(ISNUMBER(Q2044),COUNTIF(Blocos!G:G,J2044),"")</f>
        <v/>
      </c>
      <c r="Y2044" s="190" t="str">
        <f>IF(OR(X2044=0,X2044=""),"",VLOOKUP(SUMIFS(Blocos!A:A,Blocos!H:H,'EFD REGISTROS e Campos (2)'!X2044,Blocos!G:G,'EFD REGISTROS e Campos (2)'!J2044),Blocos!A:L,12,0))</f>
        <v/>
      </c>
      <c r="Z2044" s="190" t="str">
        <f>IF(ISNUMBER(Q2045),VLOOKUP(J2044,Blocos!D:G,4,0),"")</f>
        <v/>
      </c>
      <c r="AA2044" s="190" t="str">
        <f>IF(ISNUMBER(Q2044),CONCATENATE("CREATE TABLE ""reg_",LOWER(J2044),""" (""ID"" bigint NOT NULL AUTO_INCREMENT,  ""HASHFILE"" varchar(255) DEFAULT NULL, ""ID_PAI"" bigint NOT NULL,"),IF(Q2044="Campo",CONCATENATE("""",L2044,""" ",VLOOKUP(R2044,Apoio!A:C,3,0)),""))&amp;IF(Z2044="","",CONCATENATE("PRIMARY KEY (""ID""), KEY ""FK_reg_",LOWER(Z2044),"_ID_PAI"" (""ID_PAI""), CONSTRAINT ""FK_reg_",LOWER(Z2044),"_ID_PAI"" FOREIGN KEY (""ID_PAI"") REFERENCES ""reg_",LOWER(Z2044),""" (""ID"")) ENGINE=InnoDB AUTO_INCREMENT=105774 DEFAULT CHARSET=utf8mb4 COLLATE=utf8mb4_0900_ai_ci;"))</f>
        <v>"CFOP" varchar(255) DEFAULT NULL,</v>
      </c>
      <c r="AB2044" s="190" t="str">
        <f t="shared" si="224"/>
        <v>`reg_d730`.`CFOP`,</v>
      </c>
    </row>
    <row r="2045" spans="1:28" ht="14.5" hidden="1" customHeight="1" x14ac:dyDescent="0.3">
      <c r="A2045" s="282"/>
      <c r="B2045" s="282"/>
      <c r="C2045" s="282"/>
      <c r="D2045" s="282"/>
      <c r="E2045" s="282"/>
      <c r="F2045" s="282"/>
      <c r="G2045" s="282"/>
      <c r="H2045" s="282"/>
      <c r="I2045" s="282"/>
      <c r="J2045" s="187" t="str">
        <f t="shared" si="222"/>
        <v>D730</v>
      </c>
      <c r="K2045" s="181">
        <v>4</v>
      </c>
      <c r="L2045" s="318" t="s">
        <v>196</v>
      </c>
      <c r="M2045" s="319"/>
      <c r="N2045" s="317" t="s">
        <v>32</v>
      </c>
      <c r="O2045" s="317">
        <v>6</v>
      </c>
      <c r="P2045" s="317">
        <v>2</v>
      </c>
      <c r="Q2045" s="192" t="str">
        <f t="shared" si="223"/>
        <v>Campo</v>
      </c>
      <c r="R2045" s="192" t="s">
        <v>3606</v>
      </c>
      <c r="W2045" s="191" t="str">
        <f>IF(Q2045="Campo","@Campos(posicao = "&amp;K2045&amp;", tipo = '"&amp;R2045&amp;"')@Column(name = """&amp;L2045&amp;""")"&amp;IF(R2045="D","@Temporal(TemporalType.DATE)","")&amp;"private "&amp;VLOOKUP(TEXT(R2045,"@"),Apoio!A:B,2,0)&amp;" "&amp;SUBSTITUTE(LOWER(LEFT(L2045,1))&amp;RIGHT(PROPER(L2045),LEN(L2045)-1),"_","")&amp;";",IF(ISNUMBER(Q2045),IF(R2045="R","@Entity@Table(name = ""reg_"&amp;LOWER(J2045)&amp;""")@XmlRootElement","")&amp;VLOOKUP(J2045,Blocos!D:I,6,0)&amp;Apoio!$E$1&amp;Y2045,""))</f>
        <v>@Campos(posicao = 4, tipo = 'R')@Column(name = "ALIQ_ICMS")private BigDecimal aliqIcms;</v>
      </c>
      <c r="X2045" s="190" t="str">
        <f>IF(ISNUMBER(Q2045),COUNTIF(Blocos!G:G,J2045),"")</f>
        <v/>
      </c>
      <c r="Y2045" s="190" t="str">
        <f>IF(OR(X2045=0,X2045=""),"",VLOOKUP(SUMIFS(Blocos!A:A,Blocos!H:H,'EFD REGISTROS e Campos (2)'!X2045,Blocos!G:G,'EFD REGISTROS e Campos (2)'!J2045),Blocos!A:L,12,0))</f>
        <v/>
      </c>
      <c r="Z2045" s="190" t="str">
        <f>IF(ISNUMBER(Q2046),VLOOKUP(J2045,Blocos!D:G,4,0),"")</f>
        <v/>
      </c>
      <c r="AA2045" s="190" t="str">
        <f>IF(ISNUMBER(Q2045),CONCATENATE("CREATE TABLE ""reg_",LOWER(J2045),""" (""ID"" bigint NOT NULL AUTO_INCREMENT,  ""HASHFILE"" varchar(255) DEFAULT NULL, ""ID_PAI"" bigint NOT NULL,"),IF(Q2045="Campo",CONCATENATE("""",L2045,""" ",VLOOKUP(R2045,Apoio!A:C,3,0)),""))&amp;IF(Z2045="","",CONCATENATE("PRIMARY KEY (""ID""), KEY ""FK_reg_",LOWER(Z2045),"_ID_PAI"" (""ID_PAI""), CONSTRAINT ""FK_reg_",LOWER(Z2045),"_ID_PAI"" FOREIGN KEY (""ID_PAI"") REFERENCES ""reg_",LOWER(Z2045),""" (""ID"")) ENGINE=InnoDB AUTO_INCREMENT=105774 DEFAULT CHARSET=utf8mb4 COLLATE=utf8mb4_0900_ai_ci;"))</f>
        <v>"ALIQ_ICMS" decimal(15,6) DEFAULT NULL,</v>
      </c>
      <c r="AB2045" s="190" t="str">
        <f t="shared" si="224"/>
        <v>`reg_d730`.`ALIQ_ICMS`,</v>
      </c>
    </row>
    <row r="2046" spans="1:28" ht="14.5" hidden="1" customHeight="1" x14ac:dyDescent="0.3">
      <c r="A2046" s="282"/>
      <c r="B2046" s="282"/>
      <c r="C2046" s="282"/>
      <c r="D2046" s="282"/>
      <c r="E2046" s="282"/>
      <c r="F2046" s="282"/>
      <c r="G2046" s="282"/>
      <c r="H2046" s="282"/>
      <c r="I2046" s="282"/>
      <c r="J2046" s="187" t="str">
        <f t="shared" si="222"/>
        <v>D730</v>
      </c>
      <c r="K2046" s="181">
        <v>5</v>
      </c>
      <c r="L2046" s="318" t="s">
        <v>1135</v>
      </c>
      <c r="M2046" s="319"/>
      <c r="N2046" s="317" t="s">
        <v>32</v>
      </c>
      <c r="O2046" s="317"/>
      <c r="P2046" s="317">
        <v>2</v>
      </c>
      <c r="Q2046" s="192" t="str">
        <f t="shared" si="223"/>
        <v>Campo</v>
      </c>
      <c r="R2046" s="192" t="s">
        <v>3606</v>
      </c>
      <c r="W2046" s="191" t="str">
        <f>IF(Q2046="Campo","@Campos(posicao = "&amp;K2046&amp;", tipo = '"&amp;R2046&amp;"')@Column(name = """&amp;L2046&amp;""")"&amp;IF(R2046="D","@Temporal(TemporalType.DATE)","")&amp;"private "&amp;VLOOKUP(TEXT(R2046,"@"),Apoio!A:B,2,0)&amp;" "&amp;SUBSTITUTE(LOWER(LEFT(L2046,1))&amp;RIGHT(PROPER(L2046),LEN(L2046)-1),"_","")&amp;";",IF(ISNUMBER(Q2046),IF(R2046="R","@Entity@Table(name = ""reg_"&amp;LOWER(J2046)&amp;""")@XmlRootElement","")&amp;VLOOKUP(J2046,Blocos!D:I,6,0)&amp;Apoio!$E$1&amp;Y2046,""))</f>
        <v>@Campos(posicao = 5, tipo = 'R')@Column(name = "VL_OPR")private BigDecimal vlOpr;</v>
      </c>
      <c r="X2046" s="190" t="str">
        <f>IF(ISNUMBER(Q2046),COUNTIF(Blocos!G:G,J2046),"")</f>
        <v/>
      </c>
      <c r="Y2046" s="190" t="str">
        <f>IF(OR(X2046=0,X2046=""),"",VLOOKUP(SUMIFS(Blocos!A:A,Blocos!H:H,'EFD REGISTROS e Campos (2)'!X2046,Blocos!G:G,'EFD REGISTROS e Campos (2)'!J2046),Blocos!A:L,12,0))</f>
        <v/>
      </c>
      <c r="Z2046" s="190" t="str">
        <f>IF(ISNUMBER(Q2047),VLOOKUP(J2046,Blocos!D:G,4,0),"")</f>
        <v/>
      </c>
      <c r="AA2046" s="190" t="str">
        <f>IF(ISNUMBER(Q2046),CONCATENATE("CREATE TABLE ""reg_",LOWER(J2046),""" (""ID"" bigint NOT NULL AUTO_INCREMENT,  ""HASHFILE"" varchar(255) DEFAULT NULL, ""ID_PAI"" bigint NOT NULL,"),IF(Q2046="Campo",CONCATENATE("""",L2046,""" ",VLOOKUP(R2046,Apoio!A:C,3,0)),""))&amp;IF(Z2046="","",CONCATENATE("PRIMARY KEY (""ID""), KEY ""FK_reg_",LOWER(Z2046),"_ID_PAI"" (""ID_PAI""), CONSTRAINT ""FK_reg_",LOWER(Z2046),"_ID_PAI"" FOREIGN KEY (""ID_PAI"") REFERENCES ""reg_",LOWER(Z2046),""" (""ID"")) ENGINE=InnoDB AUTO_INCREMENT=105774 DEFAULT CHARSET=utf8mb4 COLLATE=utf8mb4_0900_ai_ci;"))</f>
        <v>"VL_OPR" decimal(15,6) DEFAULT NULL,</v>
      </c>
      <c r="AB2046" s="190" t="str">
        <f t="shared" si="224"/>
        <v>`reg_d730`.`VL_OPR`,</v>
      </c>
    </row>
    <row r="2047" spans="1:28" ht="14.5" hidden="1" customHeight="1" x14ac:dyDescent="0.3">
      <c r="A2047" s="282"/>
      <c r="B2047" s="282"/>
      <c r="C2047" s="282"/>
      <c r="D2047" s="282"/>
      <c r="E2047" s="282"/>
      <c r="F2047" s="282"/>
      <c r="G2047" s="282"/>
      <c r="H2047" s="282"/>
      <c r="I2047" s="282"/>
      <c r="J2047" s="187" t="str">
        <f t="shared" si="222"/>
        <v>D730</v>
      </c>
      <c r="K2047" s="181">
        <v>6</v>
      </c>
      <c r="L2047" s="318" t="s">
        <v>576</v>
      </c>
      <c r="M2047" s="319"/>
      <c r="N2047" s="317" t="s">
        <v>32</v>
      </c>
      <c r="O2047" s="317"/>
      <c r="P2047" s="317">
        <v>2</v>
      </c>
      <c r="Q2047" s="192" t="str">
        <f t="shared" si="223"/>
        <v>Campo</v>
      </c>
      <c r="R2047" s="192" t="s">
        <v>3606</v>
      </c>
      <c r="W2047" s="191" t="str">
        <f>IF(Q2047="Campo","@Campos(posicao = "&amp;K2047&amp;", tipo = '"&amp;R2047&amp;"')@Column(name = """&amp;L2047&amp;""")"&amp;IF(R2047="D","@Temporal(TemporalType.DATE)","")&amp;"private "&amp;VLOOKUP(TEXT(R2047,"@"),Apoio!A:B,2,0)&amp;" "&amp;SUBSTITUTE(LOWER(LEFT(L2047,1))&amp;RIGHT(PROPER(L2047),LEN(L2047)-1),"_","")&amp;";",IF(ISNUMBER(Q2047),IF(R2047="R","@Entity@Table(name = ""reg_"&amp;LOWER(J2047)&amp;""")@XmlRootElement","")&amp;VLOOKUP(J2047,Blocos!D:I,6,0)&amp;Apoio!$E$1&amp;Y2047,""))</f>
        <v>@Campos(posicao = 6, tipo = 'R')@Column(name = "VL_BC_ICMS")private BigDecimal vlBcIcms;</v>
      </c>
      <c r="X2047" s="190" t="str">
        <f>IF(ISNUMBER(Q2047),COUNTIF(Blocos!G:G,J2047),"")</f>
        <v/>
      </c>
      <c r="Y2047" s="190" t="str">
        <f>IF(OR(X2047=0,X2047=""),"",VLOOKUP(SUMIFS(Blocos!A:A,Blocos!H:H,'EFD REGISTROS e Campos (2)'!X2047,Blocos!G:G,'EFD REGISTROS e Campos (2)'!J2047),Blocos!A:L,12,0))</f>
        <v/>
      </c>
      <c r="Z2047" s="190" t="str">
        <f>IF(ISNUMBER(Q2048),VLOOKUP(J2047,Blocos!D:G,4,0),"")</f>
        <v/>
      </c>
      <c r="AA2047" s="190" t="str">
        <f>IF(ISNUMBER(Q2047),CONCATENATE("CREATE TABLE ""reg_",LOWER(J2047),""" (""ID"" bigint NOT NULL AUTO_INCREMENT,  ""HASHFILE"" varchar(255) DEFAULT NULL, ""ID_PAI"" bigint NOT NULL,"),IF(Q2047="Campo",CONCATENATE("""",L2047,""" ",VLOOKUP(R2047,Apoio!A:C,3,0)),""))&amp;IF(Z2047="","",CONCATENATE("PRIMARY KEY (""ID""), KEY ""FK_reg_",LOWER(Z2047),"_ID_PAI"" (""ID_PAI""), CONSTRAINT ""FK_reg_",LOWER(Z2047),"_ID_PAI"" FOREIGN KEY (""ID_PAI"") REFERENCES ""reg_",LOWER(Z2047),""" (""ID"")) ENGINE=InnoDB AUTO_INCREMENT=105774 DEFAULT CHARSET=utf8mb4 COLLATE=utf8mb4_0900_ai_ci;"))</f>
        <v>"VL_BC_ICMS" decimal(15,6) DEFAULT NULL,</v>
      </c>
      <c r="AB2047" s="190" t="str">
        <f t="shared" si="224"/>
        <v>`reg_d730`.`VL_BC_ICMS`,</v>
      </c>
    </row>
    <row r="2048" spans="1:28" ht="14.5" hidden="1" customHeight="1" x14ac:dyDescent="0.3">
      <c r="A2048" s="282"/>
      <c r="B2048" s="282"/>
      <c r="C2048" s="282"/>
      <c r="D2048" s="282"/>
      <c r="E2048" s="282"/>
      <c r="F2048" s="282"/>
      <c r="G2048" s="282"/>
      <c r="H2048" s="282"/>
      <c r="I2048" s="282"/>
      <c r="J2048" s="187" t="str">
        <f t="shared" ref="J2048:J2111" si="229">IF(A2048="",J2047,CONCATENATE(B2048,C2048,D2048,E2048,F2048,G2048,H2048))</f>
        <v>D730</v>
      </c>
      <c r="K2048" s="181">
        <v>7</v>
      </c>
      <c r="L2048" s="318" t="s">
        <v>578</v>
      </c>
      <c r="M2048" s="319"/>
      <c r="N2048" s="317" t="s">
        <v>32</v>
      </c>
      <c r="O2048" s="317"/>
      <c r="P2048" s="317">
        <v>2</v>
      </c>
      <c r="Q2048" s="192" t="str">
        <f t="shared" si="223"/>
        <v>Campo</v>
      </c>
      <c r="R2048" s="192" t="s">
        <v>3606</v>
      </c>
      <c r="W2048" s="191" t="str">
        <f>IF(Q2048="Campo","@Campos(posicao = "&amp;K2048&amp;", tipo = '"&amp;R2048&amp;"')@Column(name = """&amp;L2048&amp;""")"&amp;IF(R2048="D","@Temporal(TemporalType.DATE)","")&amp;"private "&amp;VLOOKUP(TEXT(R2048,"@"),Apoio!A:B,2,0)&amp;" "&amp;SUBSTITUTE(LOWER(LEFT(L2048,1))&amp;RIGHT(PROPER(L2048),LEN(L2048)-1),"_","")&amp;";",IF(ISNUMBER(Q2048),IF(R2048="R","@Entity@Table(name = ""reg_"&amp;LOWER(J2048)&amp;""")@XmlRootElement","")&amp;VLOOKUP(J2048,Blocos!D:I,6,0)&amp;Apoio!$E$1&amp;Y2048,""))</f>
        <v>@Campos(posicao = 7, tipo = 'R')@Column(name = "VL_ICMS")private BigDecimal vlIcms;</v>
      </c>
      <c r="X2048" s="190" t="str">
        <f>IF(ISNUMBER(Q2048),COUNTIF(Blocos!G:G,J2048),"")</f>
        <v/>
      </c>
      <c r="Y2048" s="190" t="str">
        <f>IF(OR(X2048=0,X2048=""),"",VLOOKUP(SUMIFS(Blocos!A:A,Blocos!H:H,'EFD REGISTROS e Campos (2)'!X2048,Blocos!G:G,'EFD REGISTROS e Campos (2)'!J2048),Blocos!A:L,12,0))</f>
        <v/>
      </c>
      <c r="Z2048" s="190" t="str">
        <f>IF(ISNUMBER(Q2049),VLOOKUP(J2048,Blocos!D:G,4,0),"")</f>
        <v/>
      </c>
      <c r="AA2048" s="190" t="str">
        <f>IF(ISNUMBER(Q2048),CONCATENATE("CREATE TABLE ""reg_",LOWER(J2048),""" (""ID"" bigint NOT NULL AUTO_INCREMENT,  ""HASHFILE"" varchar(255) DEFAULT NULL, ""ID_PAI"" bigint NOT NULL,"),IF(Q2048="Campo",CONCATENATE("""",L2048,""" ",VLOOKUP(R2048,Apoio!A:C,3,0)),""))&amp;IF(Z2048="","",CONCATENATE("PRIMARY KEY (""ID""), KEY ""FK_reg_",LOWER(Z2048),"_ID_PAI"" (""ID_PAI""), CONSTRAINT ""FK_reg_",LOWER(Z2048),"_ID_PAI"" FOREIGN KEY (""ID_PAI"") REFERENCES ""reg_",LOWER(Z2048),""" (""ID"")) ENGINE=InnoDB AUTO_INCREMENT=105774 DEFAULT CHARSET=utf8mb4 COLLATE=utf8mb4_0900_ai_ci;"))</f>
        <v>"VL_ICMS" decimal(15,6) DEFAULT NULL,</v>
      </c>
      <c r="AB2048" s="190" t="str">
        <f t="shared" si="224"/>
        <v>`reg_d730`.`VL_ICMS`,</v>
      </c>
    </row>
    <row r="2049" spans="1:28" ht="14.5" hidden="1" customHeight="1" x14ac:dyDescent="0.3">
      <c r="A2049" s="282"/>
      <c r="B2049" s="282"/>
      <c r="C2049" s="282"/>
      <c r="D2049" s="282"/>
      <c r="E2049" s="282"/>
      <c r="F2049" s="282"/>
      <c r="G2049" s="282"/>
      <c r="H2049" s="282"/>
      <c r="I2049" s="282"/>
      <c r="J2049" s="187" t="str">
        <f t="shared" si="229"/>
        <v>D730</v>
      </c>
      <c r="K2049" s="181">
        <v>8</v>
      </c>
      <c r="L2049" s="318" t="s">
        <v>1141</v>
      </c>
      <c r="M2049" s="319"/>
      <c r="N2049" s="317" t="s">
        <v>32</v>
      </c>
      <c r="O2049" s="317"/>
      <c r="P2049" s="317">
        <v>2</v>
      </c>
      <c r="Q2049" s="192" t="str">
        <f t="shared" si="223"/>
        <v>Campo</v>
      </c>
      <c r="R2049" s="192" t="s">
        <v>3606</v>
      </c>
      <c r="W2049" s="191" t="str">
        <f>IF(Q2049="Campo","@Campos(posicao = "&amp;K2049&amp;", tipo = '"&amp;R2049&amp;"')@Column(name = """&amp;L2049&amp;""")"&amp;IF(R2049="D","@Temporal(TemporalType.DATE)","")&amp;"private "&amp;VLOOKUP(TEXT(R2049,"@"),Apoio!A:B,2,0)&amp;" "&amp;SUBSTITUTE(LOWER(LEFT(L2049,1))&amp;RIGHT(PROPER(L2049),LEN(L2049)-1),"_","")&amp;";",IF(ISNUMBER(Q2049),IF(R2049="R","@Entity@Table(name = ""reg_"&amp;LOWER(J2049)&amp;""")@XmlRootElement","")&amp;VLOOKUP(J2049,Blocos!D:I,6,0)&amp;Apoio!$E$1&amp;Y2049,""))</f>
        <v>@Campos(posicao = 8, tipo = 'R')@Column(name = "VL_RED_BC")private BigDecimal vlRedBc;</v>
      </c>
      <c r="X2049" s="190" t="str">
        <f>IF(ISNUMBER(Q2049),COUNTIF(Blocos!G:G,J2049),"")</f>
        <v/>
      </c>
      <c r="Y2049" s="190" t="str">
        <f>IF(OR(X2049=0,X2049=""),"",VLOOKUP(SUMIFS(Blocos!A:A,Blocos!H:H,'EFD REGISTROS e Campos (2)'!X2049,Blocos!G:G,'EFD REGISTROS e Campos (2)'!J2049),Blocos!A:L,12,0))</f>
        <v/>
      </c>
      <c r="Z2049" s="190" t="str">
        <f>IF(ISNUMBER(Q2050),VLOOKUP(J2049,Blocos!D:G,4,0),"")</f>
        <v/>
      </c>
      <c r="AA2049" s="190" t="str">
        <f>IF(ISNUMBER(Q2049),CONCATENATE("CREATE TABLE ""reg_",LOWER(J2049),""" (""ID"" bigint NOT NULL AUTO_INCREMENT,  ""HASHFILE"" varchar(255) DEFAULT NULL, ""ID_PAI"" bigint NOT NULL,"),IF(Q2049="Campo",CONCATENATE("""",L2049,""" ",VLOOKUP(R2049,Apoio!A:C,3,0)),""))&amp;IF(Z2049="","",CONCATENATE("PRIMARY KEY (""ID""), KEY ""FK_reg_",LOWER(Z2049),"_ID_PAI"" (""ID_PAI""), CONSTRAINT ""FK_reg_",LOWER(Z2049),"_ID_PAI"" FOREIGN KEY (""ID_PAI"") REFERENCES ""reg_",LOWER(Z2049),""" (""ID"")) ENGINE=InnoDB AUTO_INCREMENT=105774 DEFAULT CHARSET=utf8mb4 COLLATE=utf8mb4_0900_ai_ci;"))</f>
        <v>"VL_RED_BC" decimal(15,6) DEFAULT NULL,</v>
      </c>
      <c r="AB2049" s="190" t="str">
        <f t="shared" si="224"/>
        <v>`reg_d730`.`VL_RED_BC`,</v>
      </c>
    </row>
    <row r="2050" spans="1:28" ht="14.5" hidden="1" customHeight="1" x14ac:dyDescent="0.3">
      <c r="A2050" s="282"/>
      <c r="B2050" s="282"/>
      <c r="C2050" s="282"/>
      <c r="D2050" s="282"/>
      <c r="E2050" s="282"/>
      <c r="F2050" s="282"/>
      <c r="G2050" s="282"/>
      <c r="H2050" s="282"/>
      <c r="I2050" s="282"/>
      <c r="J2050" s="187" t="str">
        <f t="shared" si="229"/>
        <v>D730</v>
      </c>
      <c r="K2050" s="181">
        <v>9</v>
      </c>
      <c r="L2050" s="318" t="s">
        <v>276</v>
      </c>
      <c r="M2050" s="319"/>
      <c r="N2050" s="317" t="s">
        <v>27</v>
      </c>
      <c r="O2050" s="317">
        <v>6</v>
      </c>
      <c r="P2050" s="317"/>
      <c r="Q2050" s="192" t="str">
        <f t="shared" si="223"/>
        <v>Campo</v>
      </c>
      <c r="R2050" s="192" t="s">
        <v>27</v>
      </c>
      <c r="W2050" s="191" t="str">
        <f>IF(Q2050="Campo","@Campos(posicao = "&amp;K2050&amp;", tipo = '"&amp;R2050&amp;"')@Column(name = """&amp;L2050&amp;""")"&amp;IF(R2050="D","@Temporal(TemporalType.DATE)","")&amp;"private "&amp;VLOOKUP(TEXT(R2050,"@"),Apoio!A:B,2,0)&amp;" "&amp;SUBSTITUTE(LOWER(LEFT(L2050,1))&amp;RIGHT(PROPER(L2050),LEN(L2050)-1),"_","")&amp;";",IF(ISNUMBER(Q2050),IF(R2050="R","@Entity@Table(name = ""reg_"&amp;LOWER(J2050)&amp;""")@XmlRootElement","")&amp;VLOOKUP(J2050,Blocos!D:I,6,0)&amp;Apoio!$E$1&amp;Y2050,""))</f>
        <v>@Campos(posicao = 9, tipo = 'C')@Column(name = "COD_OBS")private String codObs;</v>
      </c>
      <c r="X2050" s="190" t="str">
        <f>IF(ISNUMBER(Q2050),COUNTIF(Blocos!G:G,J2050),"")</f>
        <v/>
      </c>
      <c r="Y2050" s="190" t="str">
        <f>IF(OR(X2050=0,X2050=""),"",VLOOKUP(SUMIFS(Blocos!A:A,Blocos!H:H,'EFD REGISTROS e Campos (2)'!X2050,Blocos!G:G,'EFD REGISTROS e Campos (2)'!J2050),Blocos!A:L,12,0))</f>
        <v/>
      </c>
      <c r="Z2050" s="190" t="str">
        <f>IF(ISNUMBER(Q2051),VLOOKUP(J2050,Blocos!D:G,4,0),"")</f>
        <v>D700</v>
      </c>
      <c r="AA2050" s="190" t="str">
        <f>IF(ISNUMBER(Q2050),CONCATENATE("CREATE TABLE ""reg_",LOWER(J2050),""" (""ID"" bigint NOT NULL AUTO_INCREMENT,  ""HASHFILE"" varchar(255) DEFAULT NULL, ""ID_PAI"" bigint NOT NULL,"),IF(Q2050="Campo",CONCATENATE("""",L2050,""" ",VLOOKUP(R2050,Apoio!A:C,3,0)),""))&amp;IF(Z2050="","",CONCATENATE("PRIMARY KEY (""ID""), KEY ""FK_reg_",LOWER(Z2050),"_ID_PAI"" (""ID_PAI""), CONSTRAINT ""FK_reg_",LOWER(Z2050),"_ID_PAI"" FOREIGN KEY (""ID_PAI"") REFERENCES ""reg_",LOWER(Z2050),""" (""ID"")) ENGINE=InnoDB AUTO_INCREMENT=105774 DEFAULT CHARSET=utf8mb4 COLLATE=utf8mb4_0900_ai_ci;"))</f>
        <v>"COD_OBS" varchar(255) DEFAULT NULL,PRIMARY KEY ("ID"), KEY "FK_reg_d700_ID_PAI" ("ID_PAI"), CONSTRAINT "FK_reg_d700_ID_PAI" FOREIGN KEY ("ID_PAI") REFERENCES "reg_d700" ("ID")) ENGINE=InnoDB AUTO_INCREMENT=105774 DEFAULT CHARSET=utf8mb4 COLLATE=utf8mb4_0900_ai_ci;</v>
      </c>
      <c r="AB2050" s="190" t="str">
        <f t="shared" si="224"/>
        <v>`reg_d730`.`COD_OBS`,FROM `efdicms`.`reg_d730`;"</v>
      </c>
    </row>
    <row r="2051" spans="1:28" ht="14.5" hidden="1" customHeight="1" x14ac:dyDescent="0.3">
      <c r="A2051" s="282" t="s">
        <v>115</v>
      </c>
      <c r="B2051" s="282"/>
      <c r="C2051" s="282"/>
      <c r="D2051" s="282"/>
      <c r="E2051" s="282"/>
      <c r="F2051" s="282" t="s">
        <v>3850</v>
      </c>
      <c r="G2051" s="282"/>
      <c r="H2051" s="282"/>
      <c r="I2051" s="282" t="s">
        <v>209</v>
      </c>
      <c r="J2051" s="187" t="str">
        <f t="shared" si="229"/>
        <v>D731</v>
      </c>
      <c r="K2051" s="317" t="s">
        <v>4016</v>
      </c>
      <c r="L2051" s="318"/>
      <c r="M2051" s="319"/>
      <c r="N2051" s="317"/>
      <c r="O2051" s="317"/>
      <c r="P2051" s="317"/>
      <c r="Q2051" s="192">
        <f t="shared" ref="Q2051:Q2114" si="230">IF(B2051&lt;&gt;"",0,IF(C2051&lt;&gt;"",1,IF(D2051&lt;&gt;"",2,IF(E2051&lt;&gt;"",3,IF(F2051&lt;&gt;"",4,IF(G2051&lt;&gt;"",5,IF(H2051&lt;&gt;"",6,IF(ISNUMBER(K2051),"Campo",""))))))))</f>
        <v>4</v>
      </c>
      <c r="R2051" s="192" t="s">
        <v>3606</v>
      </c>
      <c r="W2051" s="191" t="str">
        <f>IF(Q2051="Campo","@Campos(posicao = "&amp;K2051&amp;", tipo = '"&amp;R2051&amp;"')@Column(name = """&amp;L2051&amp;""")"&amp;IF(R2051="D","@Temporal(TemporalType.DATE)","")&amp;"private "&amp;VLOOKUP(TEXT(R2051,"@"),Apoio!A:B,2,0)&amp;" "&amp;SUBSTITUTE(LOWER(LEFT(L2051,1))&amp;RIGHT(PROPER(L2051),LEN(L2051)-1),"_","")&amp;";",IF(ISNUMBER(Q2051),IF(R2051="R","@Entity@Table(name = ""reg_"&amp;LOWER(J2051)&amp;""")@XmlRootElement","")&amp;VLOOKUP(J2051,Blocos!D:I,6,0)&amp;Apoio!$E$1&amp;Y2051,""))</f>
        <v>@Entity@Table(name = "reg_d731")@XmlRootElement@Registros(nivel = 4) public class RegD731 implements Serializable { private static final long serialVersionUID = 1L; @Id @GeneratedValue(strategy = GenerationType.IDENTITY) @Basic(optional = false) @Column(name = "ID" ) private Long id;@OneToOne(fetch = FetchType.LAZY) @JoinColumn(name = "ID_PAI", nullable = false) private RegD730 idPai; public RegD730 getIdPai() {return idPai;}public void setIdPai(Object idPai) {this.idPai = (RegD730) idPai;}public RegD731() { } public RegD731(Long id) { this.id = id; } public RegD731(Long id, RegD730 idPai, long linha, String hash) { this.id = id; this.idPai = idPai; this.linha = linha; this.hash = hash; }public Long getId() { return id; } public void setId(Long id) { this.id = id; }@Basic(optional = false)@Column(name = "LINHA")private long linha;@Basic(optional = false)@Column(name = "HASH")private String hash;</v>
      </c>
      <c r="X2051" s="190">
        <f>IF(ISNUMBER(Q2051),COUNTIF(Blocos!G:G,J2051),"")</f>
        <v>0</v>
      </c>
      <c r="Y2051" s="190" t="str">
        <f>IF(OR(X2051=0,X2051=""),"",VLOOKUP(SUMIFS(Blocos!A:A,Blocos!H:H,'EFD REGISTROS e Campos (2)'!X2051,Blocos!G:G,'EFD REGISTROS e Campos (2)'!J2051),Blocos!A:L,12,0))</f>
        <v/>
      </c>
      <c r="Z2051" s="190" t="str">
        <f>IF(ISNUMBER(Q2052),VLOOKUP(J2051,Blocos!D:G,4,0),"")</f>
        <v/>
      </c>
      <c r="AA2051" s="190" t="str">
        <f>IF(ISNUMBER(Q2051),CONCATENATE("CREATE TABLE ""reg_",LOWER(J2051),""" (""ID"" bigint NOT NULL AUTO_INCREMENT,  ""HASHFILE"" varchar(255) DEFAULT NULL, ""ID_PAI"" bigint NOT NULL,"),IF(Q2051="Campo",CONCATENATE("""",L2051,""" ",VLOOKUP(R2051,Apoio!A:C,3,0)),""))&amp;IF(Z2051="","",CONCATENATE("PRIMARY KEY (""ID""), KEY ""FK_reg_",LOWER(Z2051),"_ID_PAI"" (""ID_PAI""), CONSTRAINT ""FK_reg_",LOWER(Z2051),"_ID_PAI"" FOREIGN KEY (""ID_PAI"") REFERENCES ""reg_",LOWER(Z2051),""" (""ID"")) ENGINE=InnoDB AUTO_INCREMENT=105774 DEFAULT CHARSET=utf8mb4 COLLATE=utf8mb4_0900_ai_ci;"))</f>
        <v>CREATE TABLE "reg_d731" ("ID" bigint NOT NULL AUTO_INCREMENT,  "HASHFILE" varchar(255) DEFAULT NULL, "ID_PAI" bigint NOT NULL,</v>
      </c>
      <c r="AB2051" s="190" t="str">
        <f t="shared" si="224"/>
        <v/>
      </c>
    </row>
    <row r="2052" spans="1:28" ht="14.5" hidden="1" customHeight="1" x14ac:dyDescent="0.3">
      <c r="A2052" s="282"/>
      <c r="B2052" s="282"/>
      <c r="C2052" s="282"/>
      <c r="D2052" s="282"/>
      <c r="E2052" s="282"/>
      <c r="F2052" s="282"/>
      <c r="G2052" s="282"/>
      <c r="H2052" s="282"/>
      <c r="I2052" s="282"/>
      <c r="J2052" s="187" t="str">
        <f t="shared" si="229"/>
        <v>D731</v>
      </c>
      <c r="K2052" s="181">
        <v>1</v>
      </c>
      <c r="L2052" s="318" t="s">
        <v>25</v>
      </c>
      <c r="M2052" s="319"/>
      <c r="N2052" s="317" t="s">
        <v>27</v>
      </c>
      <c r="O2052" s="317">
        <v>4</v>
      </c>
      <c r="P2052" s="317"/>
      <c r="Q2052" s="192" t="str">
        <f t="shared" si="230"/>
        <v>Campo</v>
      </c>
      <c r="R2052" s="192" t="s">
        <v>27</v>
      </c>
      <c r="W2052" s="191" t="str">
        <f>IF(Q2052="Campo","@Campos(posicao = "&amp;K2052&amp;", tipo = '"&amp;R2052&amp;"')@Column(name = """&amp;L2052&amp;""")"&amp;IF(R2052="D","@Temporal(TemporalType.DATE)","")&amp;"private "&amp;VLOOKUP(TEXT(R2052,"@"),Apoio!A:B,2,0)&amp;" "&amp;SUBSTITUTE(LOWER(LEFT(L2052,1))&amp;RIGHT(PROPER(L2052),LEN(L2052)-1),"_","")&amp;";",IF(ISNUMBER(Q2052),IF(R2052="R","@Entity@Table(name = ""reg_"&amp;LOWER(J2052)&amp;""")@XmlRootElement","")&amp;VLOOKUP(J2052,Blocos!D:I,6,0)&amp;Apoio!$E$1&amp;Y2052,""))</f>
        <v>@Campos(posicao = 1, tipo = 'C')@Column(name = "REG")private String reg;</v>
      </c>
      <c r="X2052" s="190" t="str">
        <f>IF(ISNUMBER(Q2052),COUNTIF(Blocos!G:G,J2052),"")</f>
        <v/>
      </c>
      <c r="Y2052" s="190" t="str">
        <f>IF(OR(X2052=0,X2052=""),"",VLOOKUP(SUMIFS(Blocos!A:A,Blocos!H:H,'EFD REGISTROS e Campos (2)'!X2052,Blocos!G:G,'EFD REGISTROS e Campos (2)'!J2052),Blocos!A:L,12,0))</f>
        <v/>
      </c>
      <c r="Z2052" s="190" t="str">
        <f>IF(ISNUMBER(Q2053),VLOOKUP(J2052,Blocos!D:G,4,0),"")</f>
        <v/>
      </c>
      <c r="AA2052" s="190" t="str">
        <f>IF(ISNUMBER(Q2052),CONCATENATE("CREATE TABLE ""reg_",LOWER(J2052),""" (""ID"" bigint NOT NULL AUTO_INCREMENT,  ""HASHFILE"" varchar(255) DEFAULT NULL, ""ID_PAI"" bigint NOT NULL,"),IF(Q2052="Campo",CONCATENATE("""",L2052,""" ",VLOOKUP(R2052,Apoio!A:C,3,0)),""))&amp;IF(Z2052="","",CONCATENATE("PRIMARY KEY (""ID""), KEY ""FK_reg_",LOWER(Z2052),"_ID_PAI"" (""ID_PAI""), CONSTRAINT ""FK_reg_",LOWER(Z2052),"_ID_PAI"" FOREIGN KEY (""ID_PAI"") REFERENCES ""reg_",LOWER(Z2052),""" (""ID"")) ENGINE=InnoDB AUTO_INCREMENT=105774 DEFAULT CHARSET=utf8mb4 COLLATE=utf8mb4_0900_ai_ci;"))</f>
        <v>"REG" varchar(255) DEFAULT NULL,</v>
      </c>
      <c r="AB2052" s="190" t="str">
        <f t="shared" ref="AB2052:AB2115" si="231">IF(Q2052="Campo",CONCATENATE(IF(K2052=1,"USE `efdicms`;SELECT ",""),"`reg_",LOWER(J2052),"`.`",L2052,"`,"),"")&amp;IF(J2052&lt;&gt;J2053,CONCATENATE("FROM `efdicms`.`reg_",LOWER(J2052),"`;"""),"")</f>
        <v>USE `efdicms`;SELECT `reg_d731`.`REG`,</v>
      </c>
    </row>
    <row r="2053" spans="1:28" ht="14.5" hidden="1" customHeight="1" x14ac:dyDescent="0.3">
      <c r="A2053" s="282"/>
      <c r="B2053" s="282"/>
      <c r="C2053" s="282"/>
      <c r="D2053" s="282"/>
      <c r="E2053" s="282"/>
      <c r="F2053" s="282"/>
      <c r="G2053" s="282"/>
      <c r="H2053" s="282"/>
      <c r="I2053" s="282"/>
      <c r="J2053" s="187" t="str">
        <f t="shared" si="229"/>
        <v>D731</v>
      </c>
      <c r="K2053" s="181">
        <v>2</v>
      </c>
      <c r="L2053" s="318" t="s">
        <v>1147</v>
      </c>
      <c r="M2053" s="319"/>
      <c r="N2053" s="317" t="s">
        <v>32</v>
      </c>
      <c r="O2053" s="317"/>
      <c r="P2053" s="317">
        <v>2</v>
      </c>
      <c r="Q2053" s="192" t="str">
        <f t="shared" si="230"/>
        <v>Campo</v>
      </c>
      <c r="R2053" s="192" t="s">
        <v>3606</v>
      </c>
      <c r="W2053" s="191" t="str">
        <f>IF(Q2053="Campo","@Campos(posicao = "&amp;K2053&amp;", tipo = '"&amp;R2053&amp;"')@Column(name = """&amp;L2053&amp;""")"&amp;IF(R2053="D","@Temporal(TemporalType.DATE)","")&amp;"private "&amp;VLOOKUP(TEXT(R2053,"@"),Apoio!A:B,2,0)&amp;" "&amp;SUBSTITUTE(LOWER(LEFT(L2053,1))&amp;RIGHT(PROPER(L2053),LEN(L2053)-1),"_","")&amp;";",IF(ISNUMBER(Q2053),IF(R2053="R","@Entity@Table(name = ""reg_"&amp;LOWER(J2053)&amp;""")@XmlRootElement","")&amp;VLOOKUP(J2053,Blocos!D:I,6,0)&amp;Apoio!$E$1&amp;Y2053,""))</f>
        <v>@Campos(posicao = 2, tipo = 'R')@Column(name = "VL_FCP_OP")private BigDecimal vlFcpOp;</v>
      </c>
      <c r="X2053" s="190" t="str">
        <f>IF(ISNUMBER(Q2053),COUNTIF(Blocos!G:G,J2053),"")</f>
        <v/>
      </c>
      <c r="Y2053" s="190" t="str">
        <f>IF(OR(X2053=0,X2053=""),"",VLOOKUP(SUMIFS(Blocos!A:A,Blocos!H:H,'EFD REGISTROS e Campos (2)'!X2053,Blocos!G:G,'EFD REGISTROS e Campos (2)'!J2053),Blocos!A:L,12,0))</f>
        <v/>
      </c>
      <c r="Z2053" s="190" t="str">
        <f>IF(ISNUMBER(Q2054),VLOOKUP(J2053,Blocos!D:G,4,0),"")</f>
        <v>D730</v>
      </c>
      <c r="AA2053" s="190" t="str">
        <f>IF(ISNUMBER(Q2053),CONCATENATE("CREATE TABLE ""reg_",LOWER(J2053),""" (""ID"" bigint NOT NULL AUTO_INCREMENT,  ""HASHFILE"" varchar(255) DEFAULT NULL, ""ID_PAI"" bigint NOT NULL,"),IF(Q2053="Campo",CONCATENATE("""",L2053,""" ",VLOOKUP(R2053,Apoio!A:C,3,0)),""))&amp;IF(Z2053="","",CONCATENATE("PRIMARY KEY (""ID""), KEY ""FK_reg_",LOWER(Z2053),"_ID_PAI"" (""ID_PAI""), CONSTRAINT ""FK_reg_",LOWER(Z2053),"_ID_PAI"" FOREIGN KEY (""ID_PAI"") REFERENCES ""reg_",LOWER(Z2053),""" (""ID"")) ENGINE=InnoDB AUTO_INCREMENT=105774 DEFAULT CHARSET=utf8mb4 COLLATE=utf8mb4_0900_ai_ci;"))</f>
        <v>"VL_FCP_OP" decimal(15,6) DEFAULT NULL,PRIMARY KEY ("ID"), KEY "FK_reg_d730_ID_PAI" ("ID_PAI"), CONSTRAINT "FK_reg_d730_ID_PAI" FOREIGN KEY ("ID_PAI") REFERENCES "reg_d730" ("ID")) ENGINE=InnoDB AUTO_INCREMENT=105774 DEFAULT CHARSET=utf8mb4 COLLATE=utf8mb4_0900_ai_ci;</v>
      </c>
      <c r="AB2053" s="190" t="str">
        <f t="shared" si="231"/>
        <v>`reg_d731`.`VL_FCP_OP`,FROM `efdicms`.`reg_d731`;"</v>
      </c>
    </row>
    <row r="2054" spans="1:28" ht="14.5" hidden="1" customHeight="1" x14ac:dyDescent="0.3">
      <c r="A2054" s="282" t="s">
        <v>115</v>
      </c>
      <c r="B2054" s="282"/>
      <c r="C2054" s="282"/>
      <c r="D2054" s="282"/>
      <c r="E2054" s="282" t="s">
        <v>3852</v>
      </c>
      <c r="F2054" s="282"/>
      <c r="G2054" s="282"/>
      <c r="H2054" s="282"/>
      <c r="I2054" s="282" t="s">
        <v>144</v>
      </c>
      <c r="J2054" s="187" t="str">
        <f t="shared" si="229"/>
        <v>D735</v>
      </c>
      <c r="K2054" s="317" t="s">
        <v>4017</v>
      </c>
      <c r="L2054" s="318"/>
      <c r="M2054" s="319"/>
      <c r="N2054" s="317"/>
      <c r="O2054" s="317"/>
      <c r="P2054" s="317"/>
      <c r="Q2054" s="192">
        <f t="shared" si="230"/>
        <v>3</v>
      </c>
      <c r="R2054" s="192" t="s">
        <v>3606</v>
      </c>
      <c r="W2054" s="191" t="str">
        <f>IF(Q2054="Campo","@Campos(posicao = "&amp;K2054&amp;", tipo = '"&amp;R2054&amp;"')@Column(name = """&amp;L2054&amp;""")"&amp;IF(R2054="D","@Temporal(TemporalType.DATE)","")&amp;"private "&amp;VLOOKUP(TEXT(R2054,"@"),Apoio!A:B,2,0)&amp;" "&amp;SUBSTITUTE(LOWER(LEFT(L2054,1))&amp;RIGHT(PROPER(L2054),LEN(L2054)-1),"_","")&amp;";",IF(ISNUMBER(Q2054),IF(R2054="R","@Entity@Table(name = ""reg_"&amp;LOWER(J2054)&amp;""")@XmlRootElement","")&amp;VLOOKUP(J2054,Blocos!D:I,6,0)&amp;Apoio!$E$1&amp;Y2054,""))</f>
        <v>@Entity@Table(name = "reg_d735")@XmlRootElement@Registros(nivel = 3) public class RegD735 implements Serializable { private static final long serialVersionUID = 1L; @Id @GeneratedValue(strategy = GenerationType.IDENTITY) @Basic(optional = false) @Column(name = "ID" ) private Long id;@ManyToOne(fetch = FetchType.LAZY) @JoinColumn(name = "ID_PAI", nullable = false) private RegD700 idPai; public RegD700 getIdPai() {return idPai;}public void setIdPai(Object idPai) {this.idPai = (RegD700) idPai;}public RegD735() { } public RegD735(Long id) { this.id = id; } public RegD735(Long id, RegD700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List&lt;RegD737&gt; regD737;public List&lt;RegD737&gt; getRegD737() {return regD737;}public void setRegD737(List&lt;RegD737&gt; regD737) {this.regD737 = regD737;}</v>
      </c>
      <c r="X2054" s="190">
        <f>IF(ISNUMBER(Q2054),COUNTIF(Blocos!G:G,J2054),"")</f>
        <v>1</v>
      </c>
      <c r="Y2054" s="190" t="str">
        <f>IF(OR(X2054=0,X2054=""),"",VLOOKUP(SUMIFS(Blocos!A:A,Blocos!H:H,'EFD REGISTROS e Campos (2)'!X2054,Blocos!G:G,'EFD REGISTROS e Campos (2)'!J2054),Blocos!A:L,12,0))</f>
        <v>@OneToMany( cascade = CascadeType.ALL, fetch = FetchType.LAZY, mappedBy = "idPai")private  List&lt;RegD737&gt; regD737;public List&lt;RegD737&gt; getRegD737() {return regD737;}public void setRegD737(List&lt;RegD737&gt; regD737) {this.regD737 = regD737;}</v>
      </c>
      <c r="Z2054" s="190" t="str">
        <f>IF(ISNUMBER(Q2055),VLOOKUP(J2054,Blocos!D:G,4,0),"")</f>
        <v/>
      </c>
      <c r="AA2054" s="190" t="str">
        <f>IF(ISNUMBER(Q2054),CONCATENATE("CREATE TABLE ""reg_",LOWER(J2054),""" (""ID"" bigint NOT NULL AUTO_INCREMENT,  ""HASHFILE"" varchar(255) DEFAULT NULL, ""ID_PAI"" bigint NOT NULL,"),IF(Q2054="Campo",CONCATENATE("""",L2054,""" ",VLOOKUP(R2054,Apoio!A:C,3,0)),""))&amp;IF(Z2054="","",CONCATENATE("PRIMARY KEY (""ID""), KEY ""FK_reg_",LOWER(Z2054),"_ID_PAI"" (""ID_PAI""), CONSTRAINT ""FK_reg_",LOWER(Z2054),"_ID_PAI"" FOREIGN KEY (""ID_PAI"") REFERENCES ""reg_",LOWER(Z2054),""" (""ID"")) ENGINE=InnoDB AUTO_INCREMENT=105774 DEFAULT CHARSET=utf8mb4 COLLATE=utf8mb4_0900_ai_ci;"))</f>
        <v>CREATE TABLE "reg_d735" ("ID" bigint NOT NULL AUTO_INCREMENT,  "HASHFILE" varchar(255) DEFAULT NULL, "ID_PAI" bigint NOT NULL,</v>
      </c>
      <c r="AB2054" s="190" t="str">
        <f t="shared" si="231"/>
        <v/>
      </c>
    </row>
    <row r="2055" spans="1:28" ht="14.5" hidden="1" customHeight="1" x14ac:dyDescent="0.3">
      <c r="A2055" s="282"/>
      <c r="B2055" s="282"/>
      <c r="C2055" s="282"/>
      <c r="D2055" s="282"/>
      <c r="E2055" s="282"/>
      <c r="F2055" s="282"/>
      <c r="G2055" s="282"/>
      <c r="H2055" s="282"/>
      <c r="I2055" s="282"/>
      <c r="J2055" s="187" t="str">
        <f t="shared" si="229"/>
        <v>D735</v>
      </c>
      <c r="K2055" s="181">
        <v>1</v>
      </c>
      <c r="L2055" s="318" t="s">
        <v>25</v>
      </c>
      <c r="M2055" s="319"/>
      <c r="N2055" s="317" t="s">
        <v>27</v>
      </c>
      <c r="O2055" s="317">
        <v>4</v>
      </c>
      <c r="P2055" s="317"/>
      <c r="Q2055" s="192" t="str">
        <f t="shared" si="230"/>
        <v>Campo</v>
      </c>
      <c r="R2055" s="192" t="s">
        <v>27</v>
      </c>
      <c r="W2055" s="191" t="str">
        <f>IF(Q2055="Campo","@Campos(posicao = "&amp;K2055&amp;", tipo = '"&amp;R2055&amp;"')@Column(name = """&amp;L2055&amp;""")"&amp;IF(R2055="D","@Temporal(TemporalType.DATE)","")&amp;"private "&amp;VLOOKUP(TEXT(R2055,"@"),Apoio!A:B,2,0)&amp;" "&amp;SUBSTITUTE(LOWER(LEFT(L2055,1))&amp;RIGHT(PROPER(L2055),LEN(L2055)-1),"_","")&amp;";",IF(ISNUMBER(Q2055),IF(R2055="R","@Entity@Table(name = ""reg_"&amp;LOWER(J2055)&amp;""")@XmlRootElement","")&amp;VLOOKUP(J2055,Blocos!D:I,6,0)&amp;Apoio!$E$1&amp;Y2055,""))</f>
        <v>@Campos(posicao = 1, tipo = 'C')@Column(name = "REG")private String reg;</v>
      </c>
      <c r="X2055" s="190" t="str">
        <f>IF(ISNUMBER(Q2055),COUNTIF(Blocos!G:G,J2055),"")</f>
        <v/>
      </c>
      <c r="Y2055" s="190" t="str">
        <f>IF(OR(X2055=0,X2055=""),"",VLOOKUP(SUMIFS(Blocos!A:A,Blocos!H:H,'EFD REGISTROS e Campos (2)'!X2055,Blocos!G:G,'EFD REGISTROS e Campos (2)'!J2055),Blocos!A:L,12,0))</f>
        <v/>
      </c>
      <c r="Z2055" s="190" t="str">
        <f>IF(ISNUMBER(Q2056),VLOOKUP(J2055,Blocos!D:G,4,0),"")</f>
        <v/>
      </c>
      <c r="AA2055" s="190" t="str">
        <f>IF(ISNUMBER(Q2055),CONCATENATE("CREATE TABLE ""reg_",LOWER(J2055),""" (""ID"" bigint NOT NULL AUTO_INCREMENT,  ""HASHFILE"" varchar(255) DEFAULT NULL, ""ID_PAI"" bigint NOT NULL,"),IF(Q2055="Campo",CONCATENATE("""",L2055,""" ",VLOOKUP(R2055,Apoio!A:C,3,0)),""))&amp;IF(Z2055="","",CONCATENATE("PRIMARY KEY (""ID""), KEY ""FK_reg_",LOWER(Z2055),"_ID_PAI"" (""ID_PAI""), CONSTRAINT ""FK_reg_",LOWER(Z2055),"_ID_PAI"" FOREIGN KEY (""ID_PAI"") REFERENCES ""reg_",LOWER(Z2055),""" (""ID"")) ENGINE=InnoDB AUTO_INCREMENT=105774 DEFAULT CHARSET=utf8mb4 COLLATE=utf8mb4_0900_ai_ci;"))</f>
        <v>"REG" varchar(255) DEFAULT NULL,</v>
      </c>
      <c r="AB2055" s="190" t="str">
        <f t="shared" si="231"/>
        <v>USE `efdicms`;SELECT `reg_d735`.`REG`,</v>
      </c>
    </row>
    <row r="2056" spans="1:28" ht="14.5" hidden="1" customHeight="1" x14ac:dyDescent="0.3">
      <c r="A2056" s="282"/>
      <c r="B2056" s="282"/>
      <c r="C2056" s="282"/>
      <c r="D2056" s="282"/>
      <c r="E2056" s="282"/>
      <c r="F2056" s="282"/>
      <c r="G2056" s="282"/>
      <c r="H2056" s="282"/>
      <c r="I2056" s="282"/>
      <c r="J2056" s="187" t="str">
        <f t="shared" si="229"/>
        <v>D735</v>
      </c>
      <c r="K2056" s="181">
        <v>2</v>
      </c>
      <c r="L2056" s="318" t="s">
        <v>276</v>
      </c>
      <c r="M2056" s="319"/>
      <c r="N2056" s="317" t="s">
        <v>27</v>
      </c>
      <c r="O2056" s="317">
        <v>6</v>
      </c>
      <c r="P2056" s="317"/>
      <c r="Q2056" s="192" t="str">
        <f t="shared" si="230"/>
        <v>Campo</v>
      </c>
      <c r="R2056" s="192" t="s">
        <v>27</v>
      </c>
      <c r="W2056" s="191" t="str">
        <f>IF(Q2056="Campo","@Campos(posicao = "&amp;K2056&amp;", tipo = '"&amp;R2056&amp;"')@Column(name = """&amp;L2056&amp;""")"&amp;IF(R2056="D","@Temporal(TemporalType.DATE)","")&amp;"private "&amp;VLOOKUP(TEXT(R2056,"@"),Apoio!A:B,2,0)&amp;" "&amp;SUBSTITUTE(LOWER(LEFT(L2056,1))&amp;RIGHT(PROPER(L2056),LEN(L2056)-1),"_","")&amp;";",IF(ISNUMBER(Q2056),IF(R2056="R","@Entity@Table(name = ""reg_"&amp;LOWER(J2056)&amp;""")@XmlRootElement","")&amp;VLOOKUP(J2056,Blocos!D:I,6,0)&amp;Apoio!$E$1&amp;Y2056,""))</f>
        <v>@Campos(posicao = 2, tipo = 'C')@Column(name = "COD_OBS")private String codObs;</v>
      </c>
      <c r="X2056" s="190" t="str">
        <f>IF(ISNUMBER(Q2056),COUNTIF(Blocos!G:G,J2056),"")</f>
        <v/>
      </c>
      <c r="Y2056" s="190" t="str">
        <f>IF(OR(X2056=0,X2056=""),"",VLOOKUP(SUMIFS(Blocos!A:A,Blocos!H:H,'EFD REGISTROS e Campos (2)'!X2056,Blocos!G:G,'EFD REGISTROS e Campos (2)'!J2056),Blocos!A:L,12,0))</f>
        <v/>
      </c>
      <c r="Z2056" s="190" t="str">
        <f>IF(ISNUMBER(Q2057),VLOOKUP(J2056,Blocos!D:G,4,0),"")</f>
        <v/>
      </c>
      <c r="AA2056" s="190" t="str">
        <f>IF(ISNUMBER(Q2056),CONCATENATE("CREATE TABLE ""reg_",LOWER(J2056),""" (""ID"" bigint NOT NULL AUTO_INCREMENT,  ""HASHFILE"" varchar(255) DEFAULT NULL, ""ID_PAI"" bigint NOT NULL,"),IF(Q2056="Campo",CONCATENATE("""",L2056,""" ",VLOOKUP(R2056,Apoio!A:C,3,0)),""))&amp;IF(Z2056="","",CONCATENATE("PRIMARY KEY (""ID""), KEY ""FK_reg_",LOWER(Z2056),"_ID_PAI"" (""ID_PAI""), CONSTRAINT ""FK_reg_",LOWER(Z2056),"_ID_PAI"" FOREIGN KEY (""ID_PAI"") REFERENCES ""reg_",LOWER(Z2056),""" (""ID"")) ENGINE=InnoDB AUTO_INCREMENT=105774 DEFAULT CHARSET=utf8mb4 COLLATE=utf8mb4_0900_ai_ci;"))</f>
        <v>"COD_OBS" varchar(255) DEFAULT NULL,</v>
      </c>
      <c r="AB2056" s="190" t="str">
        <f t="shared" si="231"/>
        <v>`reg_d735`.`COD_OBS`,</v>
      </c>
    </row>
    <row r="2057" spans="1:28" ht="14.5" hidden="1" customHeight="1" x14ac:dyDescent="0.3">
      <c r="A2057" s="282"/>
      <c r="B2057" s="282"/>
      <c r="C2057" s="282"/>
      <c r="D2057" s="282"/>
      <c r="E2057" s="282"/>
      <c r="F2057" s="282"/>
      <c r="G2057" s="282"/>
      <c r="H2057" s="282"/>
      <c r="I2057" s="282"/>
      <c r="J2057" s="187" t="str">
        <f t="shared" si="229"/>
        <v>D735</v>
      </c>
      <c r="K2057" s="181">
        <v>3</v>
      </c>
      <c r="L2057" s="318" t="s">
        <v>617</v>
      </c>
      <c r="M2057" s="319"/>
      <c r="N2057" s="317" t="s">
        <v>27</v>
      </c>
      <c r="O2057" s="317"/>
      <c r="P2057" s="317"/>
      <c r="Q2057" s="192" t="str">
        <f t="shared" si="230"/>
        <v>Campo</v>
      </c>
      <c r="R2057" s="192" t="s">
        <v>27</v>
      </c>
      <c r="W2057" s="191" t="str">
        <f>IF(Q2057="Campo","@Campos(posicao = "&amp;K2057&amp;", tipo = '"&amp;R2057&amp;"')@Column(name = """&amp;L2057&amp;""")"&amp;IF(R2057="D","@Temporal(TemporalType.DATE)","")&amp;"private "&amp;VLOOKUP(TEXT(R2057,"@"),Apoio!A:B,2,0)&amp;" "&amp;SUBSTITUTE(LOWER(LEFT(L2057,1))&amp;RIGHT(PROPER(L2057),LEN(L2057)-1),"_","")&amp;";",IF(ISNUMBER(Q2057),IF(R2057="R","@Entity@Table(name = ""reg_"&amp;LOWER(J2057)&amp;""")@XmlRootElement","")&amp;VLOOKUP(J2057,Blocos!D:I,6,0)&amp;Apoio!$E$1&amp;Y2057,""))</f>
        <v>@Campos(posicao = 3, tipo = 'C')@Column(name = "TXT_COMPL")private String txtCompl;</v>
      </c>
      <c r="X2057" s="190" t="str">
        <f>IF(ISNUMBER(Q2057),COUNTIF(Blocos!G:G,J2057),"")</f>
        <v/>
      </c>
      <c r="Y2057" s="190" t="str">
        <f>IF(OR(X2057=0,X2057=""),"",VLOOKUP(SUMIFS(Blocos!A:A,Blocos!H:H,'EFD REGISTROS e Campos (2)'!X2057,Blocos!G:G,'EFD REGISTROS e Campos (2)'!J2057),Blocos!A:L,12,0))</f>
        <v/>
      </c>
      <c r="Z2057" s="190" t="str">
        <f>IF(ISNUMBER(Q2058),VLOOKUP(J2057,Blocos!D:G,4,0),"")</f>
        <v>D700</v>
      </c>
      <c r="AA2057" s="190" t="str">
        <f>IF(ISNUMBER(Q2057),CONCATENATE("CREATE TABLE ""reg_",LOWER(J2057),""" (""ID"" bigint NOT NULL AUTO_INCREMENT,  ""HASHFILE"" varchar(255) DEFAULT NULL, ""ID_PAI"" bigint NOT NULL,"),IF(Q2057="Campo",CONCATENATE("""",L2057,""" ",VLOOKUP(R2057,Apoio!A:C,3,0)),""))&amp;IF(Z2057="","",CONCATENATE("PRIMARY KEY (""ID""), KEY ""FK_reg_",LOWER(Z2057),"_ID_PAI"" (""ID_PAI""), CONSTRAINT ""FK_reg_",LOWER(Z2057),"_ID_PAI"" FOREIGN KEY (""ID_PAI"") REFERENCES ""reg_",LOWER(Z2057),""" (""ID"")) ENGINE=InnoDB AUTO_INCREMENT=105774 DEFAULT CHARSET=utf8mb4 COLLATE=utf8mb4_0900_ai_ci;"))</f>
        <v>"TXT_COMPL" varchar(255) DEFAULT NULL,PRIMARY KEY ("ID"), KEY "FK_reg_d700_ID_PAI" ("ID_PAI"), CONSTRAINT "FK_reg_d700_ID_PAI" FOREIGN KEY ("ID_PAI") REFERENCES "reg_d700" ("ID")) ENGINE=InnoDB AUTO_INCREMENT=105774 DEFAULT CHARSET=utf8mb4 COLLATE=utf8mb4_0900_ai_ci;</v>
      </c>
      <c r="AB2057" s="190" t="str">
        <f t="shared" si="231"/>
        <v>`reg_d735`.`TXT_COMPL`,FROM `efdicms`.`reg_d735`;"</v>
      </c>
    </row>
    <row r="2058" spans="1:28" ht="14.5" hidden="1" customHeight="1" x14ac:dyDescent="0.3">
      <c r="A2058" s="282" t="s">
        <v>115</v>
      </c>
      <c r="B2058" s="282"/>
      <c r="C2058" s="282"/>
      <c r="D2058" s="282"/>
      <c r="E2058" s="282"/>
      <c r="F2058" s="282" t="s">
        <v>3854</v>
      </c>
      <c r="G2058" s="282"/>
      <c r="H2058" s="282"/>
      <c r="I2058" s="282" t="s">
        <v>144</v>
      </c>
      <c r="J2058" s="187" t="str">
        <f t="shared" si="229"/>
        <v>D737</v>
      </c>
      <c r="K2058" s="317" t="s">
        <v>1158</v>
      </c>
      <c r="L2058" s="318"/>
      <c r="M2058" s="319"/>
      <c r="N2058" s="317"/>
      <c r="O2058" s="317"/>
      <c r="P2058" s="317"/>
      <c r="Q2058" s="192">
        <f t="shared" si="230"/>
        <v>4</v>
      </c>
      <c r="R2058" s="192" t="s">
        <v>3606</v>
      </c>
      <c r="W2058" s="191" t="str">
        <f>IF(Q2058="Campo","@Campos(posicao = "&amp;K2058&amp;", tipo = '"&amp;R2058&amp;"')@Column(name = """&amp;L2058&amp;""")"&amp;IF(R2058="D","@Temporal(TemporalType.DATE)","")&amp;"private "&amp;VLOOKUP(TEXT(R2058,"@"),Apoio!A:B,2,0)&amp;" "&amp;SUBSTITUTE(LOWER(LEFT(L2058,1))&amp;RIGHT(PROPER(L2058),LEN(L2058)-1),"_","")&amp;";",IF(ISNUMBER(Q2058),IF(R2058="R","@Entity@Table(name = ""reg_"&amp;LOWER(J2058)&amp;""")@XmlRootElement","")&amp;VLOOKUP(J2058,Blocos!D:I,6,0)&amp;Apoio!$E$1&amp;Y2058,""))</f>
        <v>@Entity@Table(name = "reg_d737")@XmlRootElement@Registros(nivel = 4) public class RegD737 implements Serializable { private static final long serialVersionUID = 1L; @Id @GeneratedValue(strategy = GenerationType.IDENTITY) @Basic(optional = false) @Column(name = "ID" ) private Long id;@ManyToOne(fetch = FetchType.LAZY) @JoinColumn(name = "ID_PAI", nullable = false) private RegD735 idPai; public RegD735 getIdPai() {return idPai;}public void setIdPai(Object idPai) {this.idPai = (RegD735) idPai;}public RegD737() { } public RegD737(Long id) { this.id = id; } public RegD737(Long id, RegD735 idPai, long linha, String hash) { this.id = id; this.idPai = idPai; this.linha = linha; this.hash = hash; }public Long getId() { return id; } public void setId(Long id) { this.id = id; }@Basic(optional = false)@Column(name = "LINHA")private long linha;@Basic(optional = false)@Column(name = "HASH")private String hash;</v>
      </c>
      <c r="X2058" s="190">
        <f>IF(ISNUMBER(Q2058),COUNTIF(Blocos!G:G,J2058),"")</f>
        <v>0</v>
      </c>
      <c r="Y2058" s="190" t="str">
        <f>IF(OR(X2058=0,X2058=""),"",VLOOKUP(SUMIFS(Blocos!A:A,Blocos!H:H,'EFD REGISTROS e Campos (2)'!X2058,Blocos!G:G,'EFD REGISTROS e Campos (2)'!J2058),Blocos!A:L,12,0))</f>
        <v/>
      </c>
      <c r="Z2058" s="190" t="str">
        <f>IF(ISNUMBER(Q2059),VLOOKUP(J2058,Blocos!D:G,4,0),"")</f>
        <v/>
      </c>
      <c r="AA2058" s="190" t="str">
        <f>IF(ISNUMBER(Q2058),CONCATENATE("CREATE TABLE ""reg_",LOWER(J2058),""" (""ID"" bigint NOT NULL AUTO_INCREMENT,  ""HASHFILE"" varchar(255) DEFAULT NULL, ""ID_PAI"" bigint NOT NULL,"),IF(Q2058="Campo",CONCATENATE("""",L2058,""" ",VLOOKUP(R2058,Apoio!A:C,3,0)),""))&amp;IF(Z2058="","",CONCATENATE("PRIMARY KEY (""ID""), KEY ""FK_reg_",LOWER(Z2058),"_ID_PAI"" (""ID_PAI""), CONSTRAINT ""FK_reg_",LOWER(Z2058),"_ID_PAI"" FOREIGN KEY (""ID_PAI"") REFERENCES ""reg_",LOWER(Z2058),""" (""ID"")) ENGINE=InnoDB AUTO_INCREMENT=105774 DEFAULT CHARSET=utf8mb4 COLLATE=utf8mb4_0900_ai_ci;"))</f>
        <v>CREATE TABLE "reg_d737" ("ID" bigint NOT NULL AUTO_INCREMENT,  "HASHFILE" varchar(255) DEFAULT NULL, "ID_PAI" bigint NOT NULL,</v>
      </c>
      <c r="AB2058" s="190" t="str">
        <f t="shared" si="231"/>
        <v/>
      </c>
    </row>
    <row r="2059" spans="1:28" ht="14.5" hidden="1" customHeight="1" x14ac:dyDescent="0.3">
      <c r="A2059" s="282"/>
      <c r="B2059" s="282"/>
      <c r="C2059" s="282"/>
      <c r="D2059" s="282"/>
      <c r="E2059" s="282"/>
      <c r="F2059" s="282"/>
      <c r="G2059" s="282"/>
      <c r="H2059" s="282"/>
      <c r="I2059" s="282"/>
      <c r="J2059" s="187" t="str">
        <f t="shared" si="229"/>
        <v>D737</v>
      </c>
      <c r="K2059" s="181">
        <v>1</v>
      </c>
      <c r="L2059" s="318" t="s">
        <v>25</v>
      </c>
      <c r="M2059" s="319"/>
      <c r="N2059" s="317" t="s">
        <v>27</v>
      </c>
      <c r="O2059" s="317">
        <v>4</v>
      </c>
      <c r="P2059" s="317"/>
      <c r="Q2059" s="192" t="str">
        <f t="shared" si="230"/>
        <v>Campo</v>
      </c>
      <c r="R2059" s="192" t="s">
        <v>27</v>
      </c>
      <c r="W2059" s="191" t="str">
        <f>IF(Q2059="Campo","@Campos(posicao = "&amp;K2059&amp;", tipo = '"&amp;R2059&amp;"')@Column(name = """&amp;L2059&amp;""")"&amp;IF(R2059="D","@Temporal(TemporalType.DATE)","")&amp;"private "&amp;VLOOKUP(TEXT(R2059,"@"),Apoio!A:B,2,0)&amp;" "&amp;SUBSTITUTE(LOWER(LEFT(L2059,1))&amp;RIGHT(PROPER(L2059),LEN(L2059)-1),"_","")&amp;";",IF(ISNUMBER(Q2059),IF(R2059="R","@Entity@Table(name = ""reg_"&amp;LOWER(J2059)&amp;""")@XmlRootElement","")&amp;VLOOKUP(J2059,Blocos!D:I,6,0)&amp;Apoio!$E$1&amp;Y2059,""))</f>
        <v>@Campos(posicao = 1, tipo = 'C')@Column(name = "REG")private String reg;</v>
      </c>
      <c r="X2059" s="190" t="str">
        <f>IF(ISNUMBER(Q2059),COUNTIF(Blocos!G:G,J2059),"")</f>
        <v/>
      </c>
      <c r="Y2059" s="190" t="str">
        <f>IF(OR(X2059=0,X2059=""),"",VLOOKUP(SUMIFS(Blocos!A:A,Blocos!H:H,'EFD REGISTROS e Campos (2)'!X2059,Blocos!G:G,'EFD REGISTROS e Campos (2)'!J2059),Blocos!A:L,12,0))</f>
        <v/>
      </c>
      <c r="Z2059" s="190" t="str">
        <f>IF(ISNUMBER(Q2060),VLOOKUP(J2059,Blocos!D:G,4,0),"")</f>
        <v/>
      </c>
      <c r="AA2059" s="190" t="str">
        <f>IF(ISNUMBER(Q2059),CONCATENATE("CREATE TABLE ""reg_",LOWER(J2059),""" (""ID"" bigint NOT NULL AUTO_INCREMENT,  ""HASHFILE"" varchar(255) DEFAULT NULL, ""ID_PAI"" bigint NOT NULL,"),IF(Q2059="Campo",CONCATENATE("""",L2059,""" ",VLOOKUP(R2059,Apoio!A:C,3,0)),""))&amp;IF(Z2059="","",CONCATENATE("PRIMARY KEY (""ID""), KEY ""FK_reg_",LOWER(Z2059),"_ID_PAI"" (""ID_PAI""), CONSTRAINT ""FK_reg_",LOWER(Z2059),"_ID_PAI"" FOREIGN KEY (""ID_PAI"") REFERENCES ""reg_",LOWER(Z2059),""" (""ID"")) ENGINE=InnoDB AUTO_INCREMENT=105774 DEFAULT CHARSET=utf8mb4 COLLATE=utf8mb4_0900_ai_ci;"))</f>
        <v>"REG" varchar(255) DEFAULT NULL,</v>
      </c>
      <c r="AB2059" s="190" t="str">
        <f t="shared" si="231"/>
        <v>USE `efdicms`;SELECT `reg_d737`.`REG`,</v>
      </c>
    </row>
    <row r="2060" spans="1:28" ht="14.5" hidden="1" customHeight="1" x14ac:dyDescent="0.3">
      <c r="A2060" s="282"/>
      <c r="B2060" s="282"/>
      <c r="C2060" s="282"/>
      <c r="D2060" s="282"/>
      <c r="E2060" s="282"/>
      <c r="F2060" s="282"/>
      <c r="G2060" s="282"/>
      <c r="H2060" s="282"/>
      <c r="I2060" s="282"/>
      <c r="J2060" s="187" t="str">
        <f t="shared" si="229"/>
        <v>D737</v>
      </c>
      <c r="K2060" s="181">
        <v>2</v>
      </c>
      <c r="L2060" s="318" t="s">
        <v>1160</v>
      </c>
      <c r="M2060" s="319"/>
      <c r="N2060" s="317" t="s">
        <v>27</v>
      </c>
      <c r="O2060" s="317">
        <v>10</v>
      </c>
      <c r="P2060" s="317"/>
      <c r="Q2060" s="192" t="str">
        <f t="shared" si="230"/>
        <v>Campo</v>
      </c>
      <c r="R2060" s="192" t="s">
        <v>27</v>
      </c>
      <c r="W2060" s="191" t="str">
        <f>IF(Q2060="Campo","@Campos(posicao = "&amp;K2060&amp;", tipo = '"&amp;R2060&amp;"')@Column(name = """&amp;L2060&amp;""")"&amp;IF(R2060="D","@Temporal(TemporalType.DATE)","")&amp;"private "&amp;VLOOKUP(TEXT(R2060,"@"),Apoio!A:B,2,0)&amp;" "&amp;SUBSTITUTE(LOWER(LEFT(L2060,1))&amp;RIGHT(PROPER(L2060),LEN(L2060)-1),"_","")&amp;";",IF(ISNUMBER(Q2060),IF(R2060="R","@Entity@Table(name = ""reg_"&amp;LOWER(J2060)&amp;""")@XmlRootElement","")&amp;VLOOKUP(J2060,Blocos!D:I,6,0)&amp;Apoio!$E$1&amp;Y2060,""))</f>
        <v>@Campos(posicao = 2, tipo = 'C')@Column(name = "COD_AJ")private String codAj;</v>
      </c>
      <c r="X2060" s="190" t="str">
        <f>IF(ISNUMBER(Q2060),COUNTIF(Blocos!G:G,J2060),"")</f>
        <v/>
      </c>
      <c r="Y2060" s="190" t="str">
        <f>IF(OR(X2060=0,X2060=""),"",VLOOKUP(SUMIFS(Blocos!A:A,Blocos!H:H,'EFD REGISTROS e Campos (2)'!X2060,Blocos!G:G,'EFD REGISTROS e Campos (2)'!J2060),Blocos!A:L,12,0))</f>
        <v/>
      </c>
      <c r="Z2060" s="190" t="str">
        <f>IF(ISNUMBER(Q2061),VLOOKUP(J2060,Blocos!D:G,4,0),"")</f>
        <v/>
      </c>
      <c r="AA2060" s="190" t="str">
        <f>IF(ISNUMBER(Q2060),CONCATENATE("CREATE TABLE ""reg_",LOWER(J2060),""" (""ID"" bigint NOT NULL AUTO_INCREMENT,  ""HASHFILE"" varchar(255) DEFAULT NULL, ""ID_PAI"" bigint NOT NULL,"),IF(Q2060="Campo",CONCATENATE("""",L2060,""" ",VLOOKUP(R2060,Apoio!A:C,3,0)),""))&amp;IF(Z2060="","",CONCATENATE("PRIMARY KEY (""ID""), KEY ""FK_reg_",LOWER(Z2060),"_ID_PAI"" (""ID_PAI""), CONSTRAINT ""FK_reg_",LOWER(Z2060),"_ID_PAI"" FOREIGN KEY (""ID_PAI"") REFERENCES ""reg_",LOWER(Z2060),""" (""ID"")) ENGINE=InnoDB AUTO_INCREMENT=105774 DEFAULT CHARSET=utf8mb4 COLLATE=utf8mb4_0900_ai_ci;"))</f>
        <v>"COD_AJ" varchar(255) DEFAULT NULL,</v>
      </c>
      <c r="AB2060" s="190" t="str">
        <f t="shared" si="231"/>
        <v>`reg_d737`.`COD_AJ`,</v>
      </c>
    </row>
    <row r="2061" spans="1:28" ht="14.5" hidden="1" customHeight="1" x14ac:dyDescent="0.3">
      <c r="A2061" s="282"/>
      <c r="B2061" s="282"/>
      <c r="C2061" s="282"/>
      <c r="D2061" s="282"/>
      <c r="E2061" s="282"/>
      <c r="F2061" s="282"/>
      <c r="G2061" s="282"/>
      <c r="H2061" s="282"/>
      <c r="I2061" s="282"/>
      <c r="J2061" s="187" t="str">
        <f t="shared" si="229"/>
        <v>D737</v>
      </c>
      <c r="K2061" s="181">
        <v>3</v>
      </c>
      <c r="L2061" s="318" t="s">
        <v>1445</v>
      </c>
      <c r="M2061" s="319"/>
      <c r="N2061" s="317" t="s">
        <v>27</v>
      </c>
      <c r="O2061" s="317"/>
      <c r="P2061" s="317"/>
      <c r="Q2061" s="192" t="str">
        <f t="shared" si="230"/>
        <v>Campo</v>
      </c>
      <c r="R2061" s="192" t="s">
        <v>27</v>
      </c>
      <c r="W2061" s="191" t="str">
        <f>IF(Q2061="Campo","@Campos(posicao = "&amp;K2061&amp;", tipo = '"&amp;R2061&amp;"')@Column(name = """&amp;L2061&amp;""")"&amp;IF(R2061="D","@Temporal(TemporalType.DATE)","")&amp;"private "&amp;VLOOKUP(TEXT(R2061,"@"),Apoio!A:B,2,0)&amp;" "&amp;SUBSTITUTE(LOWER(LEFT(L2061,1))&amp;RIGHT(PROPER(L2061),LEN(L2061)-1),"_","")&amp;";",IF(ISNUMBER(Q2061),IF(R2061="R","@Entity@Table(name = ""reg_"&amp;LOWER(J2061)&amp;""")@XmlRootElement","")&amp;VLOOKUP(J2061,Blocos!D:I,6,0)&amp;Apoio!$E$1&amp;Y2061,""))</f>
        <v>@Campos(posicao = 3, tipo = 'C')@Column(name = "DESCR_COMPL_AJ")private String descrComplAj;</v>
      </c>
      <c r="X2061" s="190" t="str">
        <f>IF(ISNUMBER(Q2061),COUNTIF(Blocos!G:G,J2061),"")</f>
        <v/>
      </c>
      <c r="Y2061" s="190" t="str">
        <f>IF(OR(X2061=0,X2061=""),"",VLOOKUP(SUMIFS(Blocos!A:A,Blocos!H:H,'EFD REGISTROS e Campos (2)'!X2061,Blocos!G:G,'EFD REGISTROS e Campos (2)'!J2061),Blocos!A:L,12,0))</f>
        <v/>
      </c>
      <c r="Z2061" s="190" t="str">
        <f>IF(ISNUMBER(Q2062),VLOOKUP(J2061,Blocos!D:G,4,0),"")</f>
        <v/>
      </c>
      <c r="AA2061" s="190" t="str">
        <f>IF(ISNUMBER(Q2061),CONCATENATE("CREATE TABLE ""reg_",LOWER(J2061),""" (""ID"" bigint NOT NULL AUTO_INCREMENT,  ""HASHFILE"" varchar(255) DEFAULT NULL, ""ID_PAI"" bigint NOT NULL,"),IF(Q2061="Campo",CONCATENATE("""",L2061,""" ",VLOOKUP(R2061,Apoio!A:C,3,0)),""))&amp;IF(Z2061="","",CONCATENATE("PRIMARY KEY (""ID""), KEY ""FK_reg_",LOWER(Z2061),"_ID_PAI"" (""ID_PAI""), CONSTRAINT ""FK_reg_",LOWER(Z2061),"_ID_PAI"" FOREIGN KEY (""ID_PAI"") REFERENCES ""reg_",LOWER(Z2061),""" (""ID"")) ENGINE=InnoDB AUTO_INCREMENT=105774 DEFAULT CHARSET=utf8mb4 COLLATE=utf8mb4_0900_ai_ci;"))</f>
        <v>"DESCR_COMPL_AJ" varchar(255) DEFAULT NULL,</v>
      </c>
      <c r="AB2061" s="190" t="str">
        <f t="shared" si="231"/>
        <v>`reg_d737`.`DESCR_COMPL_AJ`,</v>
      </c>
    </row>
    <row r="2062" spans="1:28" ht="14.5" hidden="1" customHeight="1" x14ac:dyDescent="0.3">
      <c r="A2062" s="282"/>
      <c r="B2062" s="282"/>
      <c r="C2062" s="282"/>
      <c r="D2062" s="282"/>
      <c r="E2062" s="282"/>
      <c r="F2062" s="282"/>
      <c r="G2062" s="282"/>
      <c r="H2062" s="282"/>
      <c r="I2062" s="282"/>
      <c r="J2062" s="187" t="str">
        <f t="shared" si="229"/>
        <v>D737</v>
      </c>
      <c r="K2062" s="181">
        <v>4</v>
      </c>
      <c r="L2062" s="318" t="s">
        <v>163</v>
      </c>
      <c r="M2062" s="319"/>
      <c r="N2062" s="317" t="s">
        <v>27</v>
      </c>
      <c r="O2062" s="317">
        <v>60</v>
      </c>
      <c r="P2062" s="317"/>
      <c r="Q2062" s="192" t="str">
        <f t="shared" si="230"/>
        <v>Campo</v>
      </c>
      <c r="R2062" s="192" t="s">
        <v>27</v>
      </c>
      <c r="W2062" s="191" t="str">
        <f>IF(Q2062="Campo","@Campos(posicao = "&amp;K2062&amp;", tipo = '"&amp;R2062&amp;"')@Column(name = """&amp;L2062&amp;""")"&amp;IF(R2062="D","@Temporal(TemporalType.DATE)","")&amp;"private "&amp;VLOOKUP(TEXT(R2062,"@"),Apoio!A:B,2,0)&amp;" "&amp;SUBSTITUTE(LOWER(LEFT(L2062,1))&amp;RIGHT(PROPER(L2062),LEN(L2062)-1),"_","")&amp;";",IF(ISNUMBER(Q2062),IF(R2062="R","@Entity@Table(name = ""reg_"&amp;LOWER(J2062)&amp;""")@XmlRootElement","")&amp;VLOOKUP(J2062,Blocos!D:I,6,0)&amp;Apoio!$E$1&amp;Y2062,""))</f>
        <v>@Campos(posicao = 4, tipo = 'C')@Column(name = "COD_ITEM")private String codItem;</v>
      </c>
      <c r="X2062" s="190" t="str">
        <f>IF(ISNUMBER(Q2062),COUNTIF(Blocos!G:G,J2062),"")</f>
        <v/>
      </c>
      <c r="Y2062" s="190" t="str">
        <f>IF(OR(X2062=0,X2062=""),"",VLOOKUP(SUMIFS(Blocos!A:A,Blocos!H:H,'EFD REGISTROS e Campos (2)'!X2062,Blocos!G:G,'EFD REGISTROS e Campos (2)'!J2062),Blocos!A:L,12,0))</f>
        <v/>
      </c>
      <c r="Z2062" s="190" t="str">
        <f>IF(ISNUMBER(Q2063),VLOOKUP(J2062,Blocos!D:G,4,0),"")</f>
        <v/>
      </c>
      <c r="AA2062" s="190" t="str">
        <f>IF(ISNUMBER(Q2062),CONCATENATE("CREATE TABLE ""reg_",LOWER(J2062),""" (""ID"" bigint NOT NULL AUTO_INCREMENT,  ""HASHFILE"" varchar(255) DEFAULT NULL, ""ID_PAI"" bigint NOT NULL,"),IF(Q2062="Campo",CONCATENATE("""",L2062,""" ",VLOOKUP(R2062,Apoio!A:C,3,0)),""))&amp;IF(Z2062="","",CONCATENATE("PRIMARY KEY (""ID""), KEY ""FK_reg_",LOWER(Z2062),"_ID_PAI"" (""ID_PAI""), CONSTRAINT ""FK_reg_",LOWER(Z2062),"_ID_PAI"" FOREIGN KEY (""ID_PAI"") REFERENCES ""reg_",LOWER(Z2062),""" (""ID"")) ENGINE=InnoDB AUTO_INCREMENT=105774 DEFAULT CHARSET=utf8mb4 COLLATE=utf8mb4_0900_ai_ci;"))</f>
        <v>"COD_ITEM" varchar(255) DEFAULT NULL,</v>
      </c>
      <c r="AB2062" s="190" t="str">
        <f t="shared" si="231"/>
        <v>`reg_d737`.`COD_ITEM`,</v>
      </c>
    </row>
    <row r="2063" spans="1:28" ht="14.5" hidden="1" customHeight="1" x14ac:dyDescent="0.3">
      <c r="A2063" s="282"/>
      <c r="B2063" s="282"/>
      <c r="C2063" s="282"/>
      <c r="D2063" s="282"/>
      <c r="E2063" s="282"/>
      <c r="F2063" s="282"/>
      <c r="G2063" s="282"/>
      <c r="H2063" s="282"/>
      <c r="I2063" s="282"/>
      <c r="J2063" s="187" t="str">
        <f t="shared" si="229"/>
        <v>D737</v>
      </c>
      <c r="K2063" s="181">
        <v>5</v>
      </c>
      <c r="L2063" s="318" t="s">
        <v>576</v>
      </c>
      <c r="M2063" s="319"/>
      <c r="N2063" s="317" t="s">
        <v>32</v>
      </c>
      <c r="O2063" s="317"/>
      <c r="P2063" s="317">
        <v>2</v>
      </c>
      <c r="Q2063" s="192" t="str">
        <f t="shared" si="230"/>
        <v>Campo</v>
      </c>
      <c r="R2063" s="192" t="s">
        <v>3606</v>
      </c>
      <c r="W2063" s="191" t="str">
        <f>IF(Q2063="Campo","@Campos(posicao = "&amp;K2063&amp;", tipo = '"&amp;R2063&amp;"')@Column(name = """&amp;L2063&amp;""")"&amp;IF(R2063="D","@Temporal(TemporalType.DATE)","")&amp;"private "&amp;VLOOKUP(TEXT(R2063,"@"),Apoio!A:B,2,0)&amp;" "&amp;SUBSTITUTE(LOWER(LEFT(L2063,1))&amp;RIGHT(PROPER(L2063),LEN(L2063)-1),"_","")&amp;";",IF(ISNUMBER(Q2063),IF(R2063="R","@Entity@Table(name = ""reg_"&amp;LOWER(J2063)&amp;""")@XmlRootElement","")&amp;VLOOKUP(J2063,Blocos!D:I,6,0)&amp;Apoio!$E$1&amp;Y2063,""))</f>
        <v>@Campos(posicao = 5, tipo = 'R')@Column(name = "VL_BC_ICMS")private BigDecimal vlBcIcms;</v>
      </c>
      <c r="X2063" s="190" t="str">
        <f>IF(ISNUMBER(Q2063),COUNTIF(Blocos!G:G,J2063),"")</f>
        <v/>
      </c>
      <c r="Y2063" s="190" t="str">
        <f>IF(OR(X2063=0,X2063=""),"",VLOOKUP(SUMIFS(Blocos!A:A,Blocos!H:H,'EFD REGISTROS e Campos (2)'!X2063,Blocos!G:G,'EFD REGISTROS e Campos (2)'!J2063),Blocos!A:L,12,0))</f>
        <v/>
      </c>
      <c r="Z2063" s="190" t="str">
        <f>IF(ISNUMBER(Q2064),VLOOKUP(J2063,Blocos!D:G,4,0),"")</f>
        <v/>
      </c>
      <c r="AA2063" s="190" t="str">
        <f>IF(ISNUMBER(Q2063),CONCATENATE("CREATE TABLE ""reg_",LOWER(J2063),""" (""ID"" bigint NOT NULL AUTO_INCREMENT,  ""HASHFILE"" varchar(255) DEFAULT NULL, ""ID_PAI"" bigint NOT NULL,"),IF(Q2063="Campo",CONCATENATE("""",L2063,""" ",VLOOKUP(R2063,Apoio!A:C,3,0)),""))&amp;IF(Z2063="","",CONCATENATE("PRIMARY KEY (""ID""), KEY ""FK_reg_",LOWER(Z2063),"_ID_PAI"" (""ID_PAI""), CONSTRAINT ""FK_reg_",LOWER(Z2063),"_ID_PAI"" FOREIGN KEY (""ID_PAI"") REFERENCES ""reg_",LOWER(Z2063),""" (""ID"")) ENGINE=InnoDB AUTO_INCREMENT=105774 DEFAULT CHARSET=utf8mb4 COLLATE=utf8mb4_0900_ai_ci;"))</f>
        <v>"VL_BC_ICMS" decimal(15,6) DEFAULT NULL,</v>
      </c>
      <c r="AB2063" s="190" t="str">
        <f t="shared" si="231"/>
        <v>`reg_d737`.`VL_BC_ICMS`,</v>
      </c>
    </row>
    <row r="2064" spans="1:28" ht="14.5" hidden="1" customHeight="1" x14ac:dyDescent="0.3">
      <c r="A2064" s="282"/>
      <c r="B2064" s="282"/>
      <c r="C2064" s="282"/>
      <c r="D2064" s="282"/>
      <c r="E2064" s="282"/>
      <c r="F2064" s="282"/>
      <c r="G2064" s="282"/>
      <c r="H2064" s="282"/>
      <c r="I2064" s="282"/>
      <c r="J2064" s="187" t="str">
        <f t="shared" si="229"/>
        <v>D737</v>
      </c>
      <c r="K2064" s="181">
        <v>6</v>
      </c>
      <c r="L2064" s="318" t="s">
        <v>196</v>
      </c>
      <c r="M2064" s="319"/>
      <c r="N2064" s="317" t="s">
        <v>32</v>
      </c>
      <c r="O2064" s="317">
        <v>6</v>
      </c>
      <c r="P2064" s="317">
        <v>2</v>
      </c>
      <c r="Q2064" s="192" t="str">
        <f t="shared" si="230"/>
        <v>Campo</v>
      </c>
      <c r="R2064" s="192" t="s">
        <v>3606</v>
      </c>
      <c r="W2064" s="191" t="str">
        <f>IF(Q2064="Campo","@Campos(posicao = "&amp;K2064&amp;", tipo = '"&amp;R2064&amp;"')@Column(name = """&amp;L2064&amp;""")"&amp;IF(R2064="D","@Temporal(TemporalType.DATE)","")&amp;"private "&amp;VLOOKUP(TEXT(R2064,"@"),Apoio!A:B,2,0)&amp;" "&amp;SUBSTITUTE(LOWER(LEFT(L2064,1))&amp;RIGHT(PROPER(L2064),LEN(L2064)-1),"_","")&amp;";",IF(ISNUMBER(Q2064),IF(R2064="R","@Entity@Table(name = ""reg_"&amp;LOWER(J2064)&amp;""")@XmlRootElement","")&amp;VLOOKUP(J2064,Blocos!D:I,6,0)&amp;Apoio!$E$1&amp;Y2064,""))</f>
        <v>@Campos(posicao = 6, tipo = 'R')@Column(name = "ALIQ_ICMS")private BigDecimal aliqIcms;</v>
      </c>
      <c r="X2064" s="190" t="str">
        <f>IF(ISNUMBER(Q2064),COUNTIF(Blocos!G:G,J2064),"")</f>
        <v/>
      </c>
      <c r="Y2064" s="190" t="str">
        <f>IF(OR(X2064=0,X2064=""),"",VLOOKUP(SUMIFS(Blocos!A:A,Blocos!H:H,'EFD REGISTROS e Campos (2)'!X2064,Blocos!G:G,'EFD REGISTROS e Campos (2)'!J2064),Blocos!A:L,12,0))</f>
        <v/>
      </c>
      <c r="Z2064" s="190" t="str">
        <f>IF(ISNUMBER(Q2065),VLOOKUP(J2064,Blocos!D:G,4,0),"")</f>
        <v/>
      </c>
      <c r="AA2064" s="190" t="str">
        <f>IF(ISNUMBER(Q2064),CONCATENATE("CREATE TABLE ""reg_",LOWER(J2064),""" (""ID"" bigint NOT NULL AUTO_INCREMENT,  ""HASHFILE"" varchar(255) DEFAULT NULL, ""ID_PAI"" bigint NOT NULL,"),IF(Q2064="Campo",CONCATENATE("""",L2064,""" ",VLOOKUP(R2064,Apoio!A:C,3,0)),""))&amp;IF(Z2064="","",CONCATENATE("PRIMARY KEY (""ID""), KEY ""FK_reg_",LOWER(Z2064),"_ID_PAI"" (""ID_PAI""), CONSTRAINT ""FK_reg_",LOWER(Z2064),"_ID_PAI"" FOREIGN KEY (""ID_PAI"") REFERENCES ""reg_",LOWER(Z2064),""" (""ID"")) ENGINE=InnoDB AUTO_INCREMENT=105774 DEFAULT CHARSET=utf8mb4 COLLATE=utf8mb4_0900_ai_ci;"))</f>
        <v>"ALIQ_ICMS" decimal(15,6) DEFAULT NULL,</v>
      </c>
      <c r="AB2064" s="190" t="str">
        <f t="shared" si="231"/>
        <v>`reg_d737`.`ALIQ_ICMS`,</v>
      </c>
    </row>
    <row r="2065" spans="1:28" ht="14.5" hidden="1" customHeight="1" x14ac:dyDescent="0.3">
      <c r="A2065" s="282"/>
      <c r="B2065" s="282"/>
      <c r="C2065" s="282"/>
      <c r="D2065" s="282"/>
      <c r="E2065" s="282"/>
      <c r="F2065" s="282"/>
      <c r="G2065" s="282"/>
      <c r="H2065" s="282"/>
      <c r="I2065" s="282"/>
      <c r="J2065" s="187" t="str">
        <f t="shared" si="229"/>
        <v>D737</v>
      </c>
      <c r="K2065" s="181">
        <v>7</v>
      </c>
      <c r="L2065" s="318" t="s">
        <v>578</v>
      </c>
      <c r="M2065" s="319"/>
      <c r="N2065" s="317" t="s">
        <v>32</v>
      </c>
      <c r="O2065" s="317"/>
      <c r="P2065" s="317">
        <v>2</v>
      </c>
      <c r="Q2065" s="192" t="str">
        <f t="shared" si="230"/>
        <v>Campo</v>
      </c>
      <c r="R2065" s="192" t="s">
        <v>3606</v>
      </c>
      <c r="W2065" s="191" t="str">
        <f>IF(Q2065="Campo","@Campos(posicao = "&amp;K2065&amp;", tipo = '"&amp;R2065&amp;"')@Column(name = """&amp;L2065&amp;""")"&amp;IF(R2065="D","@Temporal(TemporalType.DATE)","")&amp;"private "&amp;VLOOKUP(TEXT(R2065,"@"),Apoio!A:B,2,0)&amp;" "&amp;SUBSTITUTE(LOWER(LEFT(L2065,1))&amp;RIGHT(PROPER(L2065),LEN(L2065)-1),"_","")&amp;";",IF(ISNUMBER(Q2065),IF(R2065="R","@Entity@Table(name = ""reg_"&amp;LOWER(J2065)&amp;""")@XmlRootElement","")&amp;VLOOKUP(J2065,Blocos!D:I,6,0)&amp;Apoio!$E$1&amp;Y2065,""))</f>
        <v>@Campos(posicao = 7, tipo = 'R')@Column(name = "VL_ICMS")private BigDecimal vlIcms;</v>
      </c>
      <c r="X2065" s="190" t="str">
        <f>IF(ISNUMBER(Q2065),COUNTIF(Blocos!G:G,J2065),"")</f>
        <v/>
      </c>
      <c r="Y2065" s="190" t="str">
        <f>IF(OR(X2065=0,X2065=""),"",VLOOKUP(SUMIFS(Blocos!A:A,Blocos!H:H,'EFD REGISTROS e Campos (2)'!X2065,Blocos!G:G,'EFD REGISTROS e Campos (2)'!J2065),Blocos!A:L,12,0))</f>
        <v/>
      </c>
      <c r="Z2065" s="190" t="str">
        <f>IF(ISNUMBER(Q2066),VLOOKUP(J2065,Blocos!D:G,4,0),"")</f>
        <v/>
      </c>
      <c r="AA2065" s="190" t="str">
        <f>IF(ISNUMBER(Q2065),CONCATENATE("CREATE TABLE ""reg_",LOWER(J2065),""" (""ID"" bigint NOT NULL AUTO_INCREMENT,  ""HASHFILE"" varchar(255) DEFAULT NULL, ""ID_PAI"" bigint NOT NULL,"),IF(Q2065="Campo",CONCATENATE("""",L2065,""" ",VLOOKUP(R2065,Apoio!A:C,3,0)),""))&amp;IF(Z2065="","",CONCATENATE("PRIMARY KEY (""ID""), KEY ""FK_reg_",LOWER(Z2065),"_ID_PAI"" (""ID_PAI""), CONSTRAINT ""FK_reg_",LOWER(Z2065),"_ID_PAI"" FOREIGN KEY (""ID_PAI"") REFERENCES ""reg_",LOWER(Z2065),""" (""ID"")) ENGINE=InnoDB AUTO_INCREMENT=105774 DEFAULT CHARSET=utf8mb4 COLLATE=utf8mb4_0900_ai_ci;"))</f>
        <v>"VL_ICMS" decimal(15,6) DEFAULT NULL,</v>
      </c>
      <c r="AB2065" s="190" t="str">
        <f t="shared" si="231"/>
        <v>`reg_d737`.`VL_ICMS`,</v>
      </c>
    </row>
    <row r="2066" spans="1:28" ht="14.5" hidden="1" customHeight="1" x14ac:dyDescent="0.3">
      <c r="A2066" s="282"/>
      <c r="B2066" s="282"/>
      <c r="C2066" s="282"/>
      <c r="D2066" s="282"/>
      <c r="E2066" s="282"/>
      <c r="F2066" s="282"/>
      <c r="G2066" s="282"/>
      <c r="H2066" s="282"/>
      <c r="I2066" s="282"/>
      <c r="J2066" s="187" t="str">
        <f t="shared" si="229"/>
        <v>D737</v>
      </c>
      <c r="K2066" s="181">
        <v>8</v>
      </c>
      <c r="L2066" s="318" t="s">
        <v>1449</v>
      </c>
      <c r="M2066" s="319"/>
      <c r="N2066" s="317" t="s">
        <v>32</v>
      </c>
      <c r="O2066" s="317"/>
      <c r="P2066" s="317">
        <v>2</v>
      </c>
      <c r="Q2066" s="192" t="str">
        <f t="shared" si="230"/>
        <v>Campo</v>
      </c>
      <c r="R2066" s="192" t="s">
        <v>3606</v>
      </c>
      <c r="W2066" s="191" t="str">
        <f>IF(Q2066="Campo","@Campos(posicao = "&amp;K2066&amp;", tipo = '"&amp;R2066&amp;"')@Column(name = """&amp;L2066&amp;""")"&amp;IF(R2066="D","@Temporal(TemporalType.DATE)","")&amp;"private "&amp;VLOOKUP(TEXT(R2066,"@"),Apoio!A:B,2,0)&amp;" "&amp;SUBSTITUTE(LOWER(LEFT(L2066,1))&amp;RIGHT(PROPER(L2066),LEN(L2066)-1),"_","")&amp;";",IF(ISNUMBER(Q2066),IF(R2066="R","@Entity@Table(name = ""reg_"&amp;LOWER(J2066)&amp;""")@XmlRootElement","")&amp;VLOOKUP(J2066,Blocos!D:I,6,0)&amp;Apoio!$E$1&amp;Y2066,""))</f>
        <v>@Campos(posicao = 8, tipo = 'R')@Column(name = "VL_OUTROS")private BigDecimal vlOutros;</v>
      </c>
      <c r="X2066" s="190" t="str">
        <f>IF(ISNUMBER(Q2066),COUNTIF(Blocos!G:G,J2066),"")</f>
        <v/>
      </c>
      <c r="Y2066" s="190" t="str">
        <f>IF(OR(X2066=0,X2066=""),"",VLOOKUP(SUMIFS(Blocos!A:A,Blocos!H:H,'EFD REGISTROS e Campos (2)'!X2066,Blocos!G:G,'EFD REGISTROS e Campos (2)'!J2066),Blocos!A:L,12,0))</f>
        <v/>
      </c>
      <c r="Z2066" s="190" t="str">
        <f>IF(ISNUMBER(Q2067),VLOOKUP(J2066,Blocos!D:G,4,0),"")</f>
        <v>D735</v>
      </c>
      <c r="AA2066" s="190" t="str">
        <f>IF(ISNUMBER(Q2066),CONCATENATE("CREATE TABLE ""reg_",LOWER(J2066),""" (""ID"" bigint NOT NULL AUTO_INCREMENT,  ""HASHFILE"" varchar(255) DEFAULT NULL, ""ID_PAI"" bigint NOT NULL,"),IF(Q2066="Campo",CONCATENATE("""",L2066,""" ",VLOOKUP(R2066,Apoio!A:C,3,0)),""))&amp;IF(Z2066="","",CONCATENATE("PRIMARY KEY (""ID""), KEY ""FK_reg_",LOWER(Z2066),"_ID_PAI"" (""ID_PAI""), CONSTRAINT ""FK_reg_",LOWER(Z2066),"_ID_PAI"" FOREIGN KEY (""ID_PAI"") REFERENCES ""reg_",LOWER(Z2066),""" (""ID"")) ENGINE=InnoDB AUTO_INCREMENT=105774 DEFAULT CHARSET=utf8mb4 COLLATE=utf8mb4_0900_ai_ci;"))</f>
        <v>"VL_OUTROS" decimal(15,6) DEFAULT NULL,PRIMARY KEY ("ID"), KEY "FK_reg_d735_ID_PAI" ("ID_PAI"), CONSTRAINT "FK_reg_d735_ID_PAI" FOREIGN KEY ("ID_PAI") REFERENCES "reg_d735" ("ID")) ENGINE=InnoDB AUTO_INCREMENT=105774 DEFAULT CHARSET=utf8mb4 COLLATE=utf8mb4_0900_ai_ci;</v>
      </c>
      <c r="AB2066" s="190" t="str">
        <f t="shared" si="231"/>
        <v>`reg_d737`.`VL_OUTROS`,FROM `efdicms`.`reg_d737`;"</v>
      </c>
    </row>
    <row r="2067" spans="1:28" ht="14.5" hidden="1" customHeight="1" x14ac:dyDescent="0.3">
      <c r="A2067" s="282" t="s">
        <v>115</v>
      </c>
      <c r="B2067" s="282"/>
      <c r="C2067" s="282"/>
      <c r="D2067" s="282" t="s">
        <v>3856</v>
      </c>
      <c r="E2067" s="282"/>
      <c r="F2067" s="282"/>
      <c r="G2067" s="282"/>
      <c r="H2067" s="282"/>
      <c r="I2067" s="282" t="s">
        <v>144</v>
      </c>
      <c r="J2067" s="187" t="str">
        <f t="shared" si="229"/>
        <v>D750</v>
      </c>
      <c r="K2067" s="317" t="s">
        <v>4018</v>
      </c>
      <c r="L2067" s="318"/>
      <c r="M2067" s="319"/>
      <c r="N2067" s="317"/>
      <c r="O2067" s="317"/>
      <c r="P2067" s="317"/>
      <c r="Q2067" s="192">
        <f t="shared" si="230"/>
        <v>2</v>
      </c>
      <c r="R2067" s="192" t="s">
        <v>3606</v>
      </c>
      <c r="W2067" s="191" t="str">
        <f>IF(Q2067="Campo","@Campos(posicao = "&amp;K2067&amp;", tipo = '"&amp;R2067&amp;"')@Column(name = """&amp;L2067&amp;""")"&amp;IF(R2067="D","@Temporal(TemporalType.DATE)","")&amp;"private "&amp;VLOOKUP(TEXT(R2067,"@"),Apoio!A:B,2,0)&amp;" "&amp;SUBSTITUTE(LOWER(LEFT(L2067,1))&amp;RIGHT(PROPER(L2067),LEN(L2067)-1),"_","")&amp;";",IF(ISNUMBER(Q2067),IF(R2067="R","@Entity@Table(name = ""reg_"&amp;LOWER(J2067)&amp;""")@XmlRootElement","")&amp;VLOOKUP(J2067,Blocos!D:I,6,0)&amp;Apoio!$E$1&amp;Y2067,""))</f>
        <v>@Entity@Table(name = "reg_d750")@XmlRootElement@Registros(nivel = 2) public class RegD750 implements Serializable { private static final long serialVersionUID = 1L; @Id @GeneratedValue(strategy = GenerationType.IDENTITY) @Basic(optional = false) @Column(name = "ID" ) private Long id;@ManyToOne(fetch = FetchType.LAZY) @JoinColumn(name = "ID_PAI", nullable = false) private RegD001 idPai; public RegD001 getIdPai() {return idPai;}public void setIdPai(Object idPai) {this.idPai = (RegD001) idPai;}public RegD750() { } public RegD750(Long id) { this.id = id; } public RegD750(Long id, RegD001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List&lt;RegD760&gt; regD760;public List&lt;RegD760&gt; getRegD760() {return regD760;}public void setRegD760(List&lt;RegD760&gt; regD760) {this.regD760 = regD760;}</v>
      </c>
      <c r="X2067" s="190">
        <f>IF(ISNUMBER(Q2067),COUNTIF(Blocos!G:G,J2067),"")</f>
        <v>1</v>
      </c>
      <c r="Y2067" s="190" t="str">
        <f>IF(OR(X2067=0,X2067=""),"",VLOOKUP(SUMIFS(Blocos!A:A,Blocos!H:H,'EFD REGISTROS e Campos (2)'!X2067,Blocos!G:G,'EFD REGISTROS e Campos (2)'!J2067),Blocos!A:L,12,0))</f>
        <v>@OneToMany( cascade = CascadeType.ALL, fetch = FetchType.LAZY, mappedBy = "idPai")private  List&lt;RegD760&gt; regD760;public List&lt;RegD760&gt; getRegD760() {return regD760;}public void setRegD760(List&lt;RegD760&gt; regD760) {this.regD760 = regD760;}</v>
      </c>
      <c r="Z2067" s="190" t="str">
        <f>IF(ISNUMBER(Q2068),VLOOKUP(J2067,Blocos!D:G,4,0),"")</f>
        <v/>
      </c>
      <c r="AA2067" s="190" t="str">
        <f>IF(ISNUMBER(Q2067),CONCATENATE("CREATE TABLE ""reg_",LOWER(J2067),""" (""ID"" bigint NOT NULL AUTO_INCREMENT,  ""HASHFILE"" varchar(255) DEFAULT NULL, ""ID_PAI"" bigint NOT NULL,"),IF(Q2067="Campo",CONCATENATE("""",L2067,""" ",VLOOKUP(R2067,Apoio!A:C,3,0)),""))&amp;IF(Z2067="","",CONCATENATE("PRIMARY KEY (""ID""), KEY ""FK_reg_",LOWER(Z2067),"_ID_PAI"" (""ID_PAI""), CONSTRAINT ""FK_reg_",LOWER(Z2067),"_ID_PAI"" FOREIGN KEY (""ID_PAI"") REFERENCES ""reg_",LOWER(Z2067),""" (""ID"")) ENGINE=InnoDB AUTO_INCREMENT=105774 DEFAULT CHARSET=utf8mb4 COLLATE=utf8mb4_0900_ai_ci;"))</f>
        <v>CREATE TABLE "reg_d750" ("ID" bigint NOT NULL AUTO_INCREMENT,  "HASHFILE" varchar(255) DEFAULT NULL, "ID_PAI" bigint NOT NULL,</v>
      </c>
      <c r="AB2067" s="190" t="str">
        <f t="shared" si="231"/>
        <v/>
      </c>
    </row>
    <row r="2068" spans="1:28" ht="14.5" hidden="1" customHeight="1" x14ac:dyDescent="0.3">
      <c r="A2068" s="282"/>
      <c r="B2068" s="282"/>
      <c r="C2068" s="282"/>
      <c r="D2068" s="282"/>
      <c r="E2068" s="282"/>
      <c r="F2068" s="282"/>
      <c r="G2068" s="282"/>
      <c r="H2068" s="282"/>
      <c r="I2068" s="282"/>
      <c r="J2068" s="187" t="str">
        <f t="shared" si="229"/>
        <v>D750</v>
      </c>
      <c r="K2068" s="181">
        <v>1</v>
      </c>
      <c r="L2068" s="318" t="s">
        <v>25</v>
      </c>
      <c r="M2068" s="319"/>
      <c r="N2068" s="317" t="s">
        <v>27</v>
      </c>
      <c r="O2068" s="317">
        <v>4</v>
      </c>
      <c r="P2068" s="317"/>
      <c r="Q2068" s="192" t="str">
        <f t="shared" si="230"/>
        <v>Campo</v>
      </c>
      <c r="R2068" s="192" t="s">
        <v>27</v>
      </c>
      <c r="W2068" s="191" t="str">
        <f>IF(Q2068="Campo","@Campos(posicao = "&amp;K2068&amp;", tipo = '"&amp;R2068&amp;"')@Column(name = """&amp;L2068&amp;""")"&amp;IF(R2068="D","@Temporal(TemporalType.DATE)","")&amp;"private "&amp;VLOOKUP(TEXT(R2068,"@"),Apoio!A:B,2,0)&amp;" "&amp;SUBSTITUTE(LOWER(LEFT(L2068,1))&amp;RIGHT(PROPER(L2068),LEN(L2068)-1),"_","")&amp;";",IF(ISNUMBER(Q2068),IF(R2068="R","@Entity@Table(name = ""reg_"&amp;LOWER(J2068)&amp;""")@XmlRootElement","")&amp;VLOOKUP(J2068,Blocos!D:I,6,0)&amp;Apoio!$E$1&amp;Y2068,""))</f>
        <v>@Campos(posicao = 1, tipo = 'C')@Column(name = "REG")private String reg;</v>
      </c>
      <c r="X2068" s="190" t="str">
        <f>IF(ISNUMBER(Q2068),COUNTIF(Blocos!G:G,J2068),"")</f>
        <v/>
      </c>
      <c r="Y2068" s="190" t="str">
        <f>IF(OR(X2068=0,X2068=""),"",VLOOKUP(SUMIFS(Blocos!A:A,Blocos!H:H,'EFD REGISTROS e Campos (2)'!X2068,Blocos!G:G,'EFD REGISTROS e Campos (2)'!J2068),Blocos!A:L,12,0))</f>
        <v/>
      </c>
      <c r="Z2068" s="190" t="str">
        <f>IF(ISNUMBER(Q2069),VLOOKUP(J2068,Blocos!D:G,4,0),"")</f>
        <v/>
      </c>
      <c r="AA2068" s="190" t="str">
        <f>IF(ISNUMBER(Q2068),CONCATENATE("CREATE TABLE ""reg_",LOWER(J2068),""" (""ID"" bigint NOT NULL AUTO_INCREMENT,  ""HASHFILE"" varchar(255) DEFAULT NULL, ""ID_PAI"" bigint NOT NULL,"),IF(Q2068="Campo",CONCATENATE("""",L2068,""" ",VLOOKUP(R2068,Apoio!A:C,3,0)),""))&amp;IF(Z2068="","",CONCATENATE("PRIMARY KEY (""ID""), KEY ""FK_reg_",LOWER(Z2068),"_ID_PAI"" (""ID_PAI""), CONSTRAINT ""FK_reg_",LOWER(Z2068),"_ID_PAI"" FOREIGN KEY (""ID_PAI"") REFERENCES ""reg_",LOWER(Z2068),""" (""ID"")) ENGINE=InnoDB AUTO_INCREMENT=105774 DEFAULT CHARSET=utf8mb4 COLLATE=utf8mb4_0900_ai_ci;"))</f>
        <v>"REG" varchar(255) DEFAULT NULL,</v>
      </c>
      <c r="AB2068" s="190" t="str">
        <f t="shared" si="231"/>
        <v>USE `efdicms`;SELECT `reg_d750`.`REG`,</v>
      </c>
    </row>
    <row r="2069" spans="1:28" ht="14.5" hidden="1" customHeight="1" x14ac:dyDescent="0.3">
      <c r="A2069" s="282"/>
      <c r="B2069" s="282"/>
      <c r="C2069" s="282"/>
      <c r="D2069" s="282"/>
      <c r="E2069" s="282"/>
      <c r="F2069" s="282"/>
      <c r="G2069" s="282"/>
      <c r="H2069" s="282"/>
      <c r="I2069" s="282"/>
      <c r="J2069" s="187" t="str">
        <f t="shared" si="229"/>
        <v>D750</v>
      </c>
      <c r="K2069" s="181">
        <v>2</v>
      </c>
      <c r="L2069" s="318" t="s">
        <v>344</v>
      </c>
      <c r="M2069" s="319"/>
      <c r="N2069" s="317" t="s">
        <v>27</v>
      </c>
      <c r="O2069" s="317">
        <v>2</v>
      </c>
      <c r="P2069" s="317"/>
      <c r="Q2069" s="192" t="str">
        <f t="shared" si="230"/>
        <v>Campo</v>
      </c>
      <c r="R2069" s="192" t="s">
        <v>27</v>
      </c>
      <c r="W2069" s="191" t="str">
        <f>IF(Q2069="Campo","@Campos(posicao = "&amp;K2069&amp;", tipo = '"&amp;R2069&amp;"')@Column(name = """&amp;L2069&amp;""")"&amp;IF(R2069="D","@Temporal(TemporalType.DATE)","")&amp;"private "&amp;VLOOKUP(TEXT(R2069,"@"),Apoio!A:B,2,0)&amp;" "&amp;SUBSTITUTE(LOWER(LEFT(L2069,1))&amp;RIGHT(PROPER(L2069),LEN(L2069)-1),"_","")&amp;";",IF(ISNUMBER(Q2069),IF(R2069="R","@Entity@Table(name = ""reg_"&amp;LOWER(J2069)&amp;""")@XmlRootElement","")&amp;VLOOKUP(J2069,Blocos!D:I,6,0)&amp;Apoio!$E$1&amp;Y2069,""))</f>
        <v>@Campos(posicao = 2, tipo = 'C')@Column(name = "COD_MOD")private String codMod;</v>
      </c>
      <c r="X2069" s="190" t="str">
        <f>IF(ISNUMBER(Q2069),COUNTIF(Blocos!G:G,J2069),"")</f>
        <v/>
      </c>
      <c r="Y2069" s="190" t="str">
        <f>IF(OR(X2069=0,X2069=""),"",VLOOKUP(SUMIFS(Blocos!A:A,Blocos!H:H,'EFD REGISTROS e Campos (2)'!X2069,Blocos!G:G,'EFD REGISTROS e Campos (2)'!J2069),Blocos!A:L,12,0))</f>
        <v/>
      </c>
      <c r="Z2069" s="190" t="str">
        <f>IF(ISNUMBER(Q2070),VLOOKUP(J2069,Blocos!D:G,4,0),"")</f>
        <v/>
      </c>
      <c r="AA2069" s="190" t="str">
        <f>IF(ISNUMBER(Q2069),CONCATENATE("CREATE TABLE ""reg_",LOWER(J2069),""" (""ID"" bigint NOT NULL AUTO_INCREMENT,  ""HASHFILE"" varchar(255) DEFAULT NULL, ""ID_PAI"" bigint NOT NULL,"),IF(Q2069="Campo",CONCATENATE("""",L2069,""" ",VLOOKUP(R2069,Apoio!A:C,3,0)),""))&amp;IF(Z2069="","",CONCATENATE("PRIMARY KEY (""ID""), KEY ""FK_reg_",LOWER(Z2069),"_ID_PAI"" (""ID_PAI""), CONSTRAINT ""FK_reg_",LOWER(Z2069),"_ID_PAI"" FOREIGN KEY (""ID_PAI"") REFERENCES ""reg_",LOWER(Z2069),""" (""ID"")) ENGINE=InnoDB AUTO_INCREMENT=105774 DEFAULT CHARSET=utf8mb4 COLLATE=utf8mb4_0900_ai_ci;"))</f>
        <v>"COD_MOD" varchar(255) DEFAULT NULL,</v>
      </c>
      <c r="AB2069" s="190" t="str">
        <f t="shared" si="231"/>
        <v>`reg_d750`.`COD_MOD`,</v>
      </c>
    </row>
    <row r="2070" spans="1:28" ht="14.5" hidden="1" customHeight="1" x14ac:dyDescent="0.3">
      <c r="A2070" s="282"/>
      <c r="B2070" s="282"/>
      <c r="C2070" s="282"/>
      <c r="D2070" s="282"/>
      <c r="E2070" s="282"/>
      <c r="F2070" s="282"/>
      <c r="G2070" s="282"/>
      <c r="H2070" s="282"/>
      <c r="I2070" s="282"/>
      <c r="J2070" s="187" t="str">
        <f t="shared" si="229"/>
        <v>D750</v>
      </c>
      <c r="K2070" s="181">
        <v>3</v>
      </c>
      <c r="L2070" s="318" t="s">
        <v>348</v>
      </c>
      <c r="M2070" s="319"/>
      <c r="N2070" s="317" t="s">
        <v>27</v>
      </c>
      <c r="O2070" s="317">
        <v>3</v>
      </c>
      <c r="P2070" s="317"/>
      <c r="Q2070" s="192" t="str">
        <f t="shared" si="230"/>
        <v>Campo</v>
      </c>
      <c r="R2070" s="192" t="s">
        <v>27</v>
      </c>
      <c r="W2070" s="191" t="str">
        <f>IF(Q2070="Campo","@Campos(posicao = "&amp;K2070&amp;", tipo = '"&amp;R2070&amp;"')@Column(name = """&amp;L2070&amp;""")"&amp;IF(R2070="D","@Temporal(TemporalType.DATE)","")&amp;"private "&amp;VLOOKUP(TEXT(R2070,"@"),Apoio!A:B,2,0)&amp;" "&amp;SUBSTITUTE(LOWER(LEFT(L2070,1))&amp;RIGHT(PROPER(L2070),LEN(L2070)-1),"_","")&amp;";",IF(ISNUMBER(Q2070),IF(R2070="R","@Entity@Table(name = ""reg_"&amp;LOWER(J2070)&amp;""")@XmlRootElement","")&amp;VLOOKUP(J2070,Blocos!D:I,6,0)&amp;Apoio!$E$1&amp;Y2070,""))</f>
        <v>@Campos(posicao = 3, tipo = 'C')@Column(name = "SER")private String ser;</v>
      </c>
      <c r="X2070" s="190" t="str">
        <f>IF(ISNUMBER(Q2070),COUNTIF(Blocos!G:G,J2070),"")</f>
        <v/>
      </c>
      <c r="Y2070" s="190" t="str">
        <f>IF(OR(X2070=0,X2070=""),"",VLOOKUP(SUMIFS(Blocos!A:A,Blocos!H:H,'EFD REGISTROS e Campos (2)'!X2070,Blocos!G:G,'EFD REGISTROS e Campos (2)'!J2070),Blocos!A:L,12,0))</f>
        <v/>
      </c>
      <c r="Z2070" s="190" t="str">
        <f>IF(ISNUMBER(Q2071),VLOOKUP(J2070,Blocos!D:G,4,0),"")</f>
        <v/>
      </c>
      <c r="AA2070" s="190" t="str">
        <f>IF(ISNUMBER(Q2070),CONCATENATE("CREATE TABLE ""reg_",LOWER(J2070),""" (""ID"" bigint NOT NULL AUTO_INCREMENT,  ""HASHFILE"" varchar(255) DEFAULT NULL, ""ID_PAI"" bigint NOT NULL,"),IF(Q2070="Campo",CONCATENATE("""",L2070,""" ",VLOOKUP(R2070,Apoio!A:C,3,0)),""))&amp;IF(Z2070="","",CONCATENATE("PRIMARY KEY (""ID""), KEY ""FK_reg_",LOWER(Z2070),"_ID_PAI"" (""ID_PAI""), CONSTRAINT ""FK_reg_",LOWER(Z2070),"_ID_PAI"" FOREIGN KEY (""ID_PAI"") REFERENCES ""reg_",LOWER(Z2070),""" (""ID"")) ENGINE=InnoDB AUTO_INCREMENT=105774 DEFAULT CHARSET=utf8mb4 COLLATE=utf8mb4_0900_ai_ci;"))</f>
        <v>"SER" varchar(255) DEFAULT NULL,</v>
      </c>
      <c r="AB2070" s="190" t="str">
        <f t="shared" si="231"/>
        <v>`reg_d750`.`SER`,</v>
      </c>
    </row>
    <row r="2071" spans="1:28" ht="14.5" hidden="1" customHeight="1" x14ac:dyDescent="0.3">
      <c r="A2071" s="282"/>
      <c r="B2071" s="282"/>
      <c r="C2071" s="282"/>
      <c r="D2071" s="282"/>
      <c r="E2071" s="282"/>
      <c r="F2071" s="282"/>
      <c r="G2071" s="282"/>
      <c r="H2071" s="282"/>
      <c r="I2071" s="282"/>
      <c r="J2071" s="187" t="str">
        <f t="shared" si="229"/>
        <v>D750</v>
      </c>
      <c r="K2071" s="181">
        <v>4</v>
      </c>
      <c r="L2071" s="318" t="s">
        <v>357</v>
      </c>
      <c r="M2071" s="319"/>
      <c r="N2071" s="317" t="s">
        <v>32</v>
      </c>
      <c r="O2071" s="317">
        <v>8</v>
      </c>
      <c r="P2071" s="317"/>
      <c r="Q2071" s="192" t="str">
        <f t="shared" si="230"/>
        <v>Campo</v>
      </c>
      <c r="R2071" s="192" t="s">
        <v>3605</v>
      </c>
      <c r="W2071" s="191" t="str">
        <f>IF(Q2071="Campo","@Campos(posicao = "&amp;K2071&amp;", tipo = '"&amp;R2071&amp;"')@Column(name = """&amp;L2071&amp;""")"&amp;IF(R2071="D","@Temporal(TemporalType.DATE)","")&amp;"private "&amp;VLOOKUP(TEXT(R2071,"@"),Apoio!A:B,2,0)&amp;" "&amp;SUBSTITUTE(LOWER(LEFT(L2071,1))&amp;RIGHT(PROPER(L2071),LEN(L2071)-1),"_","")&amp;";",IF(ISNUMBER(Q2071),IF(R2071="R","@Entity@Table(name = ""reg_"&amp;LOWER(J2071)&amp;""")@XmlRootElement","")&amp;VLOOKUP(J2071,Blocos!D:I,6,0)&amp;Apoio!$E$1&amp;Y2071,""))</f>
        <v>@Campos(posicao = 4, tipo = 'D')@Column(name = "DT_DOC")@Temporal(TemporalType.DATE)private Date dtDoc;</v>
      </c>
      <c r="X2071" s="190" t="str">
        <f>IF(ISNUMBER(Q2071),COUNTIF(Blocos!G:G,J2071),"")</f>
        <v/>
      </c>
      <c r="Y2071" s="190" t="str">
        <f>IF(OR(X2071=0,X2071=""),"",VLOOKUP(SUMIFS(Blocos!A:A,Blocos!H:H,'EFD REGISTROS e Campos (2)'!X2071,Blocos!G:G,'EFD REGISTROS e Campos (2)'!J2071),Blocos!A:L,12,0))</f>
        <v/>
      </c>
      <c r="Z2071" s="190" t="str">
        <f>IF(ISNUMBER(Q2072),VLOOKUP(J2071,Blocos!D:G,4,0),"")</f>
        <v/>
      </c>
      <c r="AA2071" s="190" t="str">
        <f>IF(ISNUMBER(Q2071),CONCATENATE("CREATE TABLE ""reg_",LOWER(J2071),""" (""ID"" bigint NOT NULL AUTO_INCREMENT,  ""HASHFILE"" varchar(255) DEFAULT NULL, ""ID_PAI"" bigint NOT NULL,"),IF(Q2071="Campo",CONCATENATE("""",L2071,""" ",VLOOKUP(R2071,Apoio!A:C,3,0)),""))&amp;IF(Z2071="","",CONCATENATE("PRIMARY KEY (""ID""), KEY ""FK_reg_",LOWER(Z2071),"_ID_PAI"" (""ID_PAI""), CONSTRAINT ""FK_reg_",LOWER(Z2071),"_ID_PAI"" FOREIGN KEY (""ID_PAI"") REFERENCES ""reg_",LOWER(Z2071),""" (""ID"")) ENGINE=InnoDB AUTO_INCREMENT=105774 DEFAULT CHARSET=utf8mb4 COLLATE=utf8mb4_0900_ai_ci;"))</f>
        <v>"DT_DOC" date DEFAULT NULL,</v>
      </c>
      <c r="AB2071" s="190" t="str">
        <f t="shared" si="231"/>
        <v>`reg_d750`.`DT_DOC`,</v>
      </c>
    </row>
    <row r="2072" spans="1:28" ht="14.5" hidden="1" customHeight="1" x14ac:dyDescent="0.3">
      <c r="A2072" s="282"/>
      <c r="B2072" s="282"/>
      <c r="C2072" s="282"/>
      <c r="D2072" s="282"/>
      <c r="E2072" s="282"/>
      <c r="F2072" s="282"/>
      <c r="G2072" s="282"/>
      <c r="H2072" s="282"/>
      <c r="I2072" s="282"/>
      <c r="J2072" s="187" t="str">
        <f t="shared" si="229"/>
        <v>D750</v>
      </c>
      <c r="K2072" s="181">
        <v>5</v>
      </c>
      <c r="L2072" s="318" t="s">
        <v>1710</v>
      </c>
      <c r="M2072" s="319"/>
      <c r="N2072" s="317" t="s">
        <v>32</v>
      </c>
      <c r="O2072" s="317"/>
      <c r="P2072" s="317"/>
      <c r="Q2072" s="192" t="str">
        <f t="shared" si="230"/>
        <v>Campo</v>
      </c>
      <c r="R2072" s="192" t="s">
        <v>3607</v>
      </c>
      <c r="W2072" s="191" t="str">
        <f>IF(Q2072="Campo","@Campos(posicao = "&amp;K2072&amp;", tipo = '"&amp;R2072&amp;"')@Column(name = """&amp;L2072&amp;""")"&amp;IF(R2072="D","@Temporal(TemporalType.DATE)","")&amp;"private "&amp;VLOOKUP(TEXT(R2072,"@"),Apoio!A:B,2,0)&amp;" "&amp;SUBSTITUTE(LOWER(LEFT(L2072,1))&amp;RIGHT(PROPER(L2072),LEN(L2072)-1),"_","")&amp;";",IF(ISNUMBER(Q2072),IF(R2072="R","@Entity@Table(name = ""reg_"&amp;LOWER(J2072)&amp;""")@XmlRootElement","")&amp;VLOOKUP(J2072,Blocos!D:I,6,0)&amp;Apoio!$E$1&amp;Y2072,""))</f>
        <v>@Campos(posicao = 5, tipo = 'I')@Column(name = "QTD_CONS")private int qtdCons;</v>
      </c>
      <c r="X2072" s="190" t="str">
        <f>IF(ISNUMBER(Q2072),COUNTIF(Blocos!G:G,J2072),"")</f>
        <v/>
      </c>
      <c r="Y2072" s="190" t="str">
        <f>IF(OR(X2072=0,X2072=""),"",VLOOKUP(SUMIFS(Blocos!A:A,Blocos!H:H,'EFD REGISTROS e Campos (2)'!X2072,Blocos!G:G,'EFD REGISTROS e Campos (2)'!J2072),Blocos!A:L,12,0))</f>
        <v/>
      </c>
      <c r="Z2072" s="190" t="str">
        <f>IF(ISNUMBER(Q2073),VLOOKUP(J2072,Blocos!D:G,4,0),"")</f>
        <v/>
      </c>
      <c r="AA2072" s="190" t="str">
        <f>IF(ISNUMBER(Q2072),CONCATENATE("CREATE TABLE ""reg_",LOWER(J2072),""" (""ID"" bigint NOT NULL AUTO_INCREMENT,  ""HASHFILE"" varchar(255) DEFAULT NULL, ""ID_PAI"" bigint NOT NULL,"),IF(Q2072="Campo",CONCATENATE("""",L2072,""" ",VLOOKUP(R2072,Apoio!A:C,3,0)),""))&amp;IF(Z2072="","",CONCATENATE("PRIMARY KEY (""ID""), KEY ""FK_reg_",LOWER(Z2072),"_ID_PAI"" (""ID_PAI""), CONSTRAINT ""FK_reg_",LOWER(Z2072),"_ID_PAI"" FOREIGN KEY (""ID_PAI"") REFERENCES ""reg_",LOWER(Z2072),""" (""ID"")) ENGINE=InnoDB AUTO_INCREMENT=105774 DEFAULT CHARSET=utf8mb4 COLLATE=utf8mb4_0900_ai_ci;"))</f>
        <v>"QTD_CONS" int DEFAULT NULL,</v>
      </c>
      <c r="AB2072" s="190" t="str">
        <f t="shared" si="231"/>
        <v>`reg_d750`.`QTD_CONS`,</v>
      </c>
    </row>
    <row r="2073" spans="1:28" ht="14.5" hidden="1" customHeight="1" x14ac:dyDescent="0.3">
      <c r="A2073" s="282"/>
      <c r="B2073" s="282"/>
      <c r="C2073" s="282"/>
      <c r="D2073" s="282"/>
      <c r="E2073" s="282"/>
      <c r="F2073" s="282"/>
      <c r="G2073" s="282"/>
      <c r="H2073" s="282"/>
      <c r="I2073" s="282"/>
      <c r="J2073" s="187" t="str">
        <f t="shared" si="229"/>
        <v>D750</v>
      </c>
      <c r="K2073" s="181">
        <v>6</v>
      </c>
      <c r="L2073" s="318" t="s">
        <v>4019</v>
      </c>
      <c r="M2073" s="319"/>
      <c r="N2073" s="317" t="s">
        <v>32</v>
      </c>
      <c r="O2073" s="317">
        <v>1</v>
      </c>
      <c r="P2073" s="317"/>
      <c r="Q2073" s="192" t="str">
        <f t="shared" si="230"/>
        <v>Campo</v>
      </c>
      <c r="R2073" s="192" t="s">
        <v>27</v>
      </c>
      <c r="W2073" s="191" t="str">
        <f>IF(Q2073="Campo","@Campos(posicao = "&amp;K2073&amp;", tipo = '"&amp;R2073&amp;"')@Column(name = """&amp;L2073&amp;""")"&amp;IF(R2073="D","@Temporal(TemporalType.DATE)","")&amp;"private "&amp;VLOOKUP(TEXT(R2073,"@"),Apoio!A:B,2,0)&amp;" "&amp;SUBSTITUTE(LOWER(LEFT(L2073,1))&amp;RIGHT(PROPER(L2073),LEN(L2073)-1),"_","")&amp;";",IF(ISNUMBER(Q2073),IF(R2073="R","@Entity@Table(name = ""reg_"&amp;LOWER(J2073)&amp;""")@XmlRootElement","")&amp;VLOOKUP(J2073,Blocos!D:I,6,0)&amp;Apoio!$E$1&amp;Y2073,""))</f>
        <v>@Campos(posicao = 6, tipo = 'C')@Column(name = "IND_PREPAGO")private String indPrepago;</v>
      </c>
      <c r="X2073" s="190" t="str">
        <f>IF(ISNUMBER(Q2073),COUNTIF(Blocos!G:G,J2073),"")</f>
        <v/>
      </c>
      <c r="Y2073" s="190" t="str">
        <f>IF(OR(X2073=0,X2073=""),"",VLOOKUP(SUMIFS(Blocos!A:A,Blocos!H:H,'EFD REGISTROS e Campos (2)'!X2073,Blocos!G:G,'EFD REGISTROS e Campos (2)'!J2073),Blocos!A:L,12,0))</f>
        <v/>
      </c>
      <c r="Z2073" s="190" t="str">
        <f>IF(ISNUMBER(Q2074),VLOOKUP(J2073,Blocos!D:G,4,0),"")</f>
        <v/>
      </c>
      <c r="AA2073" s="190" t="str">
        <f>IF(ISNUMBER(Q2073),CONCATENATE("CREATE TABLE ""reg_",LOWER(J2073),""" (""ID"" bigint NOT NULL AUTO_INCREMENT,  ""HASHFILE"" varchar(255) DEFAULT NULL, ""ID_PAI"" bigint NOT NULL,"),IF(Q2073="Campo",CONCATENATE("""",L2073,""" ",VLOOKUP(R2073,Apoio!A:C,3,0)),""))&amp;IF(Z2073="","",CONCATENATE("PRIMARY KEY (""ID""), KEY ""FK_reg_",LOWER(Z2073),"_ID_PAI"" (""ID_PAI""), CONSTRAINT ""FK_reg_",LOWER(Z2073),"_ID_PAI"" FOREIGN KEY (""ID_PAI"") REFERENCES ""reg_",LOWER(Z2073),""" (""ID"")) ENGINE=InnoDB AUTO_INCREMENT=105774 DEFAULT CHARSET=utf8mb4 COLLATE=utf8mb4_0900_ai_ci;"))</f>
        <v>"IND_PREPAGO" varchar(255) DEFAULT NULL,</v>
      </c>
      <c r="AB2073" s="190" t="str">
        <f t="shared" si="231"/>
        <v>`reg_d750`.`IND_PREPAGO`,</v>
      </c>
    </row>
    <row r="2074" spans="1:28" ht="14.5" hidden="1" customHeight="1" x14ac:dyDescent="0.3">
      <c r="A2074" s="282"/>
      <c r="B2074" s="282"/>
      <c r="C2074" s="282"/>
      <c r="D2074" s="282"/>
      <c r="E2074" s="282"/>
      <c r="F2074" s="282"/>
      <c r="G2074" s="282"/>
      <c r="H2074" s="282"/>
      <c r="I2074" s="282"/>
      <c r="J2074" s="187" t="str">
        <f t="shared" si="229"/>
        <v>D750</v>
      </c>
      <c r="K2074" s="181">
        <v>7</v>
      </c>
      <c r="L2074" s="318" t="s">
        <v>537</v>
      </c>
      <c r="M2074" s="319"/>
      <c r="N2074" s="317" t="s">
        <v>32</v>
      </c>
      <c r="O2074" s="317"/>
      <c r="P2074" s="317">
        <v>2</v>
      </c>
      <c r="Q2074" s="192" t="str">
        <f t="shared" si="230"/>
        <v>Campo</v>
      </c>
      <c r="R2074" s="192" t="s">
        <v>3606</v>
      </c>
      <c r="W2074" s="191" t="str">
        <f>IF(Q2074="Campo","@Campos(posicao = "&amp;K2074&amp;", tipo = '"&amp;R2074&amp;"')@Column(name = """&amp;L2074&amp;""")"&amp;IF(R2074="D","@Temporal(TemporalType.DATE)","")&amp;"private "&amp;VLOOKUP(TEXT(R2074,"@"),Apoio!A:B,2,0)&amp;" "&amp;SUBSTITUTE(LOWER(LEFT(L2074,1))&amp;RIGHT(PROPER(L2074),LEN(L2074)-1),"_","")&amp;";",IF(ISNUMBER(Q2074),IF(R2074="R","@Entity@Table(name = ""reg_"&amp;LOWER(J2074)&amp;""")@XmlRootElement","")&amp;VLOOKUP(J2074,Blocos!D:I,6,0)&amp;Apoio!$E$1&amp;Y2074,""))</f>
        <v>@Campos(posicao = 7, tipo = 'R')@Column(name = "VL_DOC")private BigDecimal vlDoc;</v>
      </c>
      <c r="X2074" s="190" t="str">
        <f>IF(ISNUMBER(Q2074),COUNTIF(Blocos!G:G,J2074),"")</f>
        <v/>
      </c>
      <c r="Y2074" s="190" t="str">
        <f>IF(OR(X2074=0,X2074=""),"",VLOOKUP(SUMIFS(Blocos!A:A,Blocos!H:H,'EFD REGISTROS e Campos (2)'!X2074,Blocos!G:G,'EFD REGISTROS e Campos (2)'!J2074),Blocos!A:L,12,0))</f>
        <v/>
      </c>
      <c r="Z2074" s="190" t="str">
        <f>IF(ISNUMBER(Q2075),VLOOKUP(J2074,Blocos!D:G,4,0),"")</f>
        <v/>
      </c>
      <c r="AA2074" s="190" t="str">
        <f>IF(ISNUMBER(Q2074),CONCATENATE("CREATE TABLE ""reg_",LOWER(J2074),""" (""ID"" bigint NOT NULL AUTO_INCREMENT,  ""HASHFILE"" varchar(255) DEFAULT NULL, ""ID_PAI"" bigint NOT NULL,"),IF(Q2074="Campo",CONCATENATE("""",L2074,""" ",VLOOKUP(R2074,Apoio!A:C,3,0)),""))&amp;IF(Z2074="","",CONCATENATE("PRIMARY KEY (""ID""), KEY ""FK_reg_",LOWER(Z2074),"_ID_PAI"" (""ID_PAI""), CONSTRAINT ""FK_reg_",LOWER(Z2074),"_ID_PAI"" FOREIGN KEY (""ID_PAI"") REFERENCES ""reg_",LOWER(Z2074),""" (""ID"")) ENGINE=InnoDB AUTO_INCREMENT=105774 DEFAULT CHARSET=utf8mb4 COLLATE=utf8mb4_0900_ai_ci;"))</f>
        <v>"VL_DOC" decimal(15,6) DEFAULT NULL,</v>
      </c>
      <c r="AB2074" s="190" t="str">
        <f t="shared" si="231"/>
        <v>`reg_d750`.`VL_DOC`,</v>
      </c>
    </row>
    <row r="2075" spans="1:28" ht="14.5" hidden="1" customHeight="1" x14ac:dyDescent="0.3">
      <c r="A2075" s="282"/>
      <c r="B2075" s="282"/>
      <c r="C2075" s="282"/>
      <c r="D2075" s="282"/>
      <c r="E2075" s="282"/>
      <c r="F2075" s="282"/>
      <c r="G2075" s="282"/>
      <c r="H2075" s="282"/>
      <c r="I2075" s="282"/>
      <c r="J2075" s="187" t="str">
        <f t="shared" si="229"/>
        <v>D750</v>
      </c>
      <c r="K2075" s="181">
        <v>8</v>
      </c>
      <c r="L2075" s="289" t="s">
        <v>1829</v>
      </c>
      <c r="M2075" s="319"/>
      <c r="N2075" s="317" t="s">
        <v>32</v>
      </c>
      <c r="O2075" s="317"/>
      <c r="P2075" s="317">
        <v>2</v>
      </c>
      <c r="Q2075" s="192" t="str">
        <f t="shared" si="230"/>
        <v>Campo</v>
      </c>
      <c r="R2075" s="192" t="s">
        <v>3606</v>
      </c>
      <c r="W2075" s="191" t="str">
        <f>IF(Q2075="Campo","@Campos(posicao = "&amp;K2075&amp;", tipo = '"&amp;R2075&amp;"')@Column(name = """&amp;L2075&amp;""")"&amp;IF(R2075="D","@Temporal(TemporalType.DATE)","")&amp;"private "&amp;VLOOKUP(TEXT(R2075,"@"),Apoio!A:B,2,0)&amp;" "&amp;SUBSTITUTE(LOWER(LEFT(L2075,1))&amp;RIGHT(PROPER(L2075),LEN(L2075)-1),"_","")&amp;";",IF(ISNUMBER(Q2075),IF(R2075="R","@Entity@Table(name = ""reg_"&amp;LOWER(J2075)&amp;""")@XmlRootElement","")&amp;VLOOKUP(J2075,Blocos!D:I,6,0)&amp;Apoio!$E$1&amp;Y2075,""))</f>
        <v>@Campos(posicao = 8, tipo = 'R')@Column(name = "VL_SERV")private BigDecimal vlServ;</v>
      </c>
      <c r="X2075" s="190" t="str">
        <f>IF(ISNUMBER(Q2075),COUNTIF(Blocos!G:G,J2075),"")</f>
        <v/>
      </c>
      <c r="Y2075" s="190" t="str">
        <f>IF(OR(X2075=0,X2075=""),"",VLOOKUP(SUMIFS(Blocos!A:A,Blocos!H:H,'EFD REGISTROS e Campos (2)'!X2075,Blocos!G:G,'EFD REGISTROS e Campos (2)'!J2075),Blocos!A:L,12,0))</f>
        <v/>
      </c>
      <c r="Z2075" s="190" t="str">
        <f>IF(ISNUMBER(Q2076),VLOOKUP(J2075,Blocos!D:G,4,0),"")</f>
        <v/>
      </c>
      <c r="AA2075" s="190" t="str">
        <f>IF(ISNUMBER(Q2075),CONCATENATE("CREATE TABLE ""reg_",LOWER(J2075),""" (""ID"" bigint NOT NULL AUTO_INCREMENT,  ""HASHFILE"" varchar(255) DEFAULT NULL, ""ID_PAI"" bigint NOT NULL,"),IF(Q2075="Campo",CONCATENATE("""",L2075,""" ",VLOOKUP(R2075,Apoio!A:C,3,0)),""))&amp;IF(Z2075="","",CONCATENATE("PRIMARY KEY (""ID""), KEY ""FK_reg_",LOWER(Z2075),"_ID_PAI"" (""ID_PAI""), CONSTRAINT ""FK_reg_",LOWER(Z2075),"_ID_PAI"" FOREIGN KEY (""ID_PAI"") REFERENCES ""reg_",LOWER(Z2075),""" (""ID"")) ENGINE=InnoDB AUTO_INCREMENT=105774 DEFAULT CHARSET=utf8mb4 COLLATE=utf8mb4_0900_ai_ci;"))</f>
        <v>"VL_SERV" decimal(15,6) DEFAULT NULL,</v>
      </c>
      <c r="AB2075" s="190" t="str">
        <f t="shared" si="231"/>
        <v>`reg_d750`.`VL_SERV`,</v>
      </c>
    </row>
    <row r="2076" spans="1:28" ht="14.5" hidden="1" customHeight="1" x14ac:dyDescent="0.3">
      <c r="A2076" s="282"/>
      <c r="B2076" s="282"/>
      <c r="C2076" s="282"/>
      <c r="D2076" s="282"/>
      <c r="E2076" s="282"/>
      <c r="F2076" s="282"/>
      <c r="G2076" s="282"/>
      <c r="H2076" s="282"/>
      <c r="I2076" s="282"/>
      <c r="J2076" s="187" t="str">
        <f t="shared" si="229"/>
        <v>D750</v>
      </c>
      <c r="K2076" s="181">
        <v>9</v>
      </c>
      <c r="L2076" s="289" t="s">
        <v>727</v>
      </c>
      <c r="M2076" s="319"/>
      <c r="N2076" s="317" t="s">
        <v>32</v>
      </c>
      <c r="O2076" s="317"/>
      <c r="P2076" s="317">
        <v>2</v>
      </c>
      <c r="Q2076" s="192" t="str">
        <f t="shared" si="230"/>
        <v>Campo</v>
      </c>
      <c r="R2076" s="192" t="s">
        <v>3606</v>
      </c>
      <c r="W2076" s="191" t="str">
        <f>IF(Q2076="Campo","@Campos(posicao = "&amp;K2076&amp;", tipo = '"&amp;R2076&amp;"')@Column(name = """&amp;L2076&amp;""")"&amp;IF(R2076="D","@Temporal(TemporalType.DATE)","")&amp;"private "&amp;VLOOKUP(TEXT(R2076,"@"),Apoio!A:B,2,0)&amp;" "&amp;SUBSTITUTE(LOWER(LEFT(L2076,1))&amp;RIGHT(PROPER(L2076),LEN(L2076)-1),"_","")&amp;";",IF(ISNUMBER(Q2076),IF(R2076="R","@Entity@Table(name = ""reg_"&amp;LOWER(J2076)&amp;""")@XmlRootElement","")&amp;VLOOKUP(J2076,Blocos!D:I,6,0)&amp;Apoio!$E$1&amp;Y2076,""))</f>
        <v>@Campos(posicao = 9, tipo = 'R')@Column(name = "VL_SERV_NT")private BigDecimal vlServNt;</v>
      </c>
      <c r="X2076" s="190" t="str">
        <f>IF(ISNUMBER(Q2076),COUNTIF(Blocos!G:G,J2076),"")</f>
        <v/>
      </c>
      <c r="Y2076" s="190" t="str">
        <f>IF(OR(X2076=0,X2076=""),"",VLOOKUP(SUMIFS(Blocos!A:A,Blocos!H:H,'EFD REGISTROS e Campos (2)'!X2076,Blocos!G:G,'EFD REGISTROS e Campos (2)'!J2076),Blocos!A:L,12,0))</f>
        <v/>
      </c>
      <c r="Z2076" s="190" t="str">
        <f>IF(ISNUMBER(Q2077),VLOOKUP(J2076,Blocos!D:G,4,0),"")</f>
        <v/>
      </c>
      <c r="AA2076" s="190" t="str">
        <f>IF(ISNUMBER(Q2076),CONCATENATE("CREATE TABLE ""reg_",LOWER(J2076),""" (""ID"" bigint NOT NULL AUTO_INCREMENT,  ""HASHFILE"" varchar(255) DEFAULT NULL, ""ID_PAI"" bigint NOT NULL,"),IF(Q2076="Campo",CONCATENATE("""",L2076,""" ",VLOOKUP(R2076,Apoio!A:C,3,0)),""))&amp;IF(Z2076="","",CONCATENATE("PRIMARY KEY (""ID""), KEY ""FK_reg_",LOWER(Z2076),"_ID_PAI"" (""ID_PAI""), CONSTRAINT ""FK_reg_",LOWER(Z2076),"_ID_PAI"" FOREIGN KEY (""ID_PAI"") REFERENCES ""reg_",LOWER(Z2076),""" (""ID"")) ENGINE=InnoDB AUTO_INCREMENT=105774 DEFAULT CHARSET=utf8mb4 COLLATE=utf8mb4_0900_ai_ci;"))</f>
        <v>"VL_SERV_NT" decimal(15,6) DEFAULT NULL,</v>
      </c>
      <c r="AB2076" s="190" t="str">
        <f t="shared" si="231"/>
        <v>`reg_d750`.`VL_SERV_NT`,</v>
      </c>
    </row>
    <row r="2077" spans="1:28" ht="14.5" hidden="1" customHeight="1" x14ac:dyDescent="0.3">
      <c r="A2077" s="282"/>
      <c r="B2077" s="282"/>
      <c r="C2077" s="282"/>
      <c r="D2077" s="282"/>
      <c r="E2077" s="282"/>
      <c r="F2077" s="282"/>
      <c r="G2077" s="282"/>
      <c r="H2077" s="282"/>
      <c r="I2077" s="282"/>
      <c r="J2077" s="187" t="str">
        <f t="shared" si="229"/>
        <v>D750</v>
      </c>
      <c r="K2077" s="181">
        <v>10</v>
      </c>
      <c r="L2077" s="289" t="s">
        <v>1622</v>
      </c>
      <c r="M2077" s="319"/>
      <c r="N2077" s="317" t="s">
        <v>32</v>
      </c>
      <c r="O2077" s="317"/>
      <c r="P2077" s="317">
        <v>2</v>
      </c>
      <c r="Q2077" s="192" t="str">
        <f t="shared" si="230"/>
        <v>Campo</v>
      </c>
      <c r="R2077" s="192" t="s">
        <v>3606</v>
      </c>
      <c r="W2077" s="191" t="str">
        <f>IF(Q2077="Campo","@Campos(posicao = "&amp;K2077&amp;", tipo = '"&amp;R2077&amp;"')@Column(name = """&amp;L2077&amp;""")"&amp;IF(R2077="D","@Temporal(TemporalType.DATE)","")&amp;"private "&amp;VLOOKUP(TEXT(R2077,"@"),Apoio!A:B,2,0)&amp;" "&amp;SUBSTITUTE(LOWER(LEFT(L2077,1))&amp;RIGHT(PROPER(L2077),LEN(L2077)-1),"_","")&amp;";",IF(ISNUMBER(Q2077),IF(R2077="R","@Entity@Table(name = ""reg_"&amp;LOWER(J2077)&amp;""")@XmlRootElement","")&amp;VLOOKUP(J2077,Blocos!D:I,6,0)&amp;Apoio!$E$1&amp;Y2077,""))</f>
        <v>@Campos(posicao = 10, tipo = 'R')@Column(name = "VL_TERC")private BigDecimal vlTerc;</v>
      </c>
      <c r="X2077" s="190" t="str">
        <f>IF(ISNUMBER(Q2077),COUNTIF(Blocos!G:G,J2077),"")</f>
        <v/>
      </c>
      <c r="Y2077" s="190" t="str">
        <f>IF(OR(X2077=0,X2077=""),"",VLOOKUP(SUMIFS(Blocos!A:A,Blocos!H:H,'EFD REGISTROS e Campos (2)'!X2077,Blocos!G:G,'EFD REGISTROS e Campos (2)'!J2077),Blocos!A:L,12,0))</f>
        <v/>
      </c>
      <c r="Z2077" s="190" t="str">
        <f>IF(ISNUMBER(Q2078),VLOOKUP(J2077,Blocos!D:G,4,0),"")</f>
        <v/>
      </c>
      <c r="AA2077" s="190" t="str">
        <f>IF(ISNUMBER(Q2077),CONCATENATE("CREATE TABLE ""reg_",LOWER(J2077),""" (""ID"" bigint NOT NULL AUTO_INCREMENT,  ""HASHFILE"" varchar(255) DEFAULT NULL, ""ID_PAI"" bigint NOT NULL,"),IF(Q2077="Campo",CONCATENATE("""",L2077,""" ",VLOOKUP(R2077,Apoio!A:C,3,0)),""))&amp;IF(Z2077="","",CONCATENATE("PRIMARY KEY (""ID""), KEY ""FK_reg_",LOWER(Z2077),"_ID_PAI"" (""ID_PAI""), CONSTRAINT ""FK_reg_",LOWER(Z2077),"_ID_PAI"" FOREIGN KEY (""ID_PAI"") REFERENCES ""reg_",LOWER(Z2077),""" (""ID"")) ENGINE=InnoDB AUTO_INCREMENT=105774 DEFAULT CHARSET=utf8mb4 COLLATE=utf8mb4_0900_ai_ci;"))</f>
        <v>"VL_TERC" decimal(15,6) DEFAULT NULL,</v>
      </c>
      <c r="AB2077" s="190" t="str">
        <f t="shared" si="231"/>
        <v>`reg_d750`.`VL_TERC`,</v>
      </c>
    </row>
    <row r="2078" spans="1:28" ht="14.5" hidden="1" customHeight="1" x14ac:dyDescent="0.3">
      <c r="A2078" s="282"/>
      <c r="B2078" s="282"/>
      <c r="C2078" s="282"/>
      <c r="D2078" s="282"/>
      <c r="E2078" s="282"/>
      <c r="F2078" s="282"/>
      <c r="G2078" s="282"/>
      <c r="H2078" s="282"/>
      <c r="I2078" s="282"/>
      <c r="J2078" s="187" t="str">
        <f t="shared" si="229"/>
        <v>D750</v>
      </c>
      <c r="K2078" s="181">
        <v>11</v>
      </c>
      <c r="L2078" s="318" t="s">
        <v>546</v>
      </c>
      <c r="M2078" s="319"/>
      <c r="N2078" s="317" t="s">
        <v>32</v>
      </c>
      <c r="O2078" s="317"/>
      <c r="P2078" s="317">
        <v>2</v>
      </c>
      <c r="Q2078" s="192" t="str">
        <f t="shared" si="230"/>
        <v>Campo</v>
      </c>
      <c r="R2078" s="192" t="s">
        <v>3606</v>
      </c>
      <c r="W2078" s="191" t="str">
        <f>IF(Q2078="Campo","@Campos(posicao = "&amp;K2078&amp;", tipo = '"&amp;R2078&amp;"')@Column(name = """&amp;L2078&amp;""")"&amp;IF(R2078="D","@Temporal(TemporalType.DATE)","")&amp;"private "&amp;VLOOKUP(TEXT(R2078,"@"),Apoio!A:B,2,0)&amp;" "&amp;SUBSTITUTE(LOWER(LEFT(L2078,1))&amp;RIGHT(PROPER(L2078),LEN(L2078)-1),"_","")&amp;";",IF(ISNUMBER(Q2078),IF(R2078="R","@Entity@Table(name = ""reg_"&amp;LOWER(J2078)&amp;""")@XmlRootElement","")&amp;VLOOKUP(J2078,Blocos!D:I,6,0)&amp;Apoio!$E$1&amp;Y2078,""))</f>
        <v>@Campos(posicao = 11, tipo = 'R')@Column(name = "VL_DESC")private BigDecimal vlDesc;</v>
      </c>
      <c r="X2078" s="190" t="str">
        <f>IF(ISNUMBER(Q2078),COUNTIF(Blocos!G:G,J2078),"")</f>
        <v/>
      </c>
      <c r="Y2078" s="190" t="str">
        <f>IF(OR(X2078=0,X2078=""),"",VLOOKUP(SUMIFS(Blocos!A:A,Blocos!H:H,'EFD REGISTROS e Campos (2)'!X2078,Blocos!G:G,'EFD REGISTROS e Campos (2)'!J2078),Blocos!A:L,12,0))</f>
        <v/>
      </c>
      <c r="Z2078" s="190" t="str">
        <f>IF(ISNUMBER(Q2079),VLOOKUP(J2078,Blocos!D:G,4,0),"")</f>
        <v/>
      </c>
      <c r="AA2078" s="190" t="str">
        <f>IF(ISNUMBER(Q2078),CONCATENATE("CREATE TABLE ""reg_",LOWER(J2078),""" (""ID"" bigint NOT NULL AUTO_INCREMENT,  ""HASHFILE"" varchar(255) DEFAULT NULL, ""ID_PAI"" bigint NOT NULL,"),IF(Q2078="Campo",CONCATENATE("""",L2078,""" ",VLOOKUP(R2078,Apoio!A:C,3,0)),""))&amp;IF(Z2078="","",CONCATENATE("PRIMARY KEY (""ID""), KEY ""FK_reg_",LOWER(Z2078),"_ID_PAI"" (""ID_PAI""), CONSTRAINT ""FK_reg_",LOWER(Z2078),"_ID_PAI"" FOREIGN KEY (""ID_PAI"") REFERENCES ""reg_",LOWER(Z2078),""" (""ID"")) ENGINE=InnoDB AUTO_INCREMENT=105774 DEFAULT CHARSET=utf8mb4 COLLATE=utf8mb4_0900_ai_ci;"))</f>
        <v>"VL_DESC" decimal(15,6) DEFAULT NULL,</v>
      </c>
      <c r="AB2078" s="190" t="str">
        <f t="shared" si="231"/>
        <v>`reg_d750`.`VL_DESC`,</v>
      </c>
    </row>
    <row r="2079" spans="1:28" ht="14.5" hidden="1" customHeight="1" x14ac:dyDescent="0.3">
      <c r="A2079" s="282"/>
      <c r="B2079" s="282"/>
      <c r="C2079" s="282"/>
      <c r="D2079" s="282"/>
      <c r="E2079" s="282"/>
      <c r="F2079" s="282"/>
      <c r="G2079" s="282"/>
      <c r="H2079" s="282"/>
      <c r="I2079" s="282"/>
      <c r="J2079" s="187" t="str">
        <f t="shared" si="229"/>
        <v>D750</v>
      </c>
      <c r="K2079" s="181">
        <v>12</v>
      </c>
      <c r="L2079" s="318" t="s">
        <v>640</v>
      </c>
      <c r="M2079" s="319"/>
      <c r="N2079" s="317" t="s">
        <v>32</v>
      </c>
      <c r="O2079" s="317"/>
      <c r="P2079" s="317">
        <v>2</v>
      </c>
      <c r="Q2079" s="192" t="str">
        <f t="shared" si="230"/>
        <v>Campo</v>
      </c>
      <c r="R2079" s="192" t="s">
        <v>3606</v>
      </c>
      <c r="W2079" s="191" t="str">
        <f>IF(Q2079="Campo","@Campos(posicao = "&amp;K2079&amp;", tipo = '"&amp;R2079&amp;"')@Column(name = """&amp;L2079&amp;""")"&amp;IF(R2079="D","@Temporal(TemporalType.DATE)","")&amp;"private "&amp;VLOOKUP(TEXT(R2079,"@"),Apoio!A:B,2,0)&amp;" "&amp;SUBSTITUTE(LOWER(LEFT(L2079,1))&amp;RIGHT(PROPER(L2079),LEN(L2079)-1),"_","")&amp;";",IF(ISNUMBER(Q2079),IF(R2079="R","@Entity@Table(name = ""reg_"&amp;LOWER(J2079)&amp;""")@XmlRootElement","")&amp;VLOOKUP(J2079,Blocos!D:I,6,0)&amp;Apoio!$E$1&amp;Y2079,""))</f>
        <v>@Campos(posicao = 12, tipo = 'R')@Column(name = "VL_DA")private BigDecimal vlDa;</v>
      </c>
      <c r="X2079" s="190" t="str">
        <f>IF(ISNUMBER(Q2079),COUNTIF(Blocos!G:G,J2079),"")</f>
        <v/>
      </c>
      <c r="Y2079" s="190" t="str">
        <f>IF(OR(X2079=0,X2079=""),"",VLOOKUP(SUMIFS(Blocos!A:A,Blocos!H:H,'EFD REGISTROS e Campos (2)'!X2079,Blocos!G:G,'EFD REGISTROS e Campos (2)'!J2079),Blocos!A:L,12,0))</f>
        <v/>
      </c>
      <c r="Z2079" s="190" t="str">
        <f>IF(ISNUMBER(Q2080),VLOOKUP(J2079,Blocos!D:G,4,0),"")</f>
        <v/>
      </c>
      <c r="AA2079" s="190" t="str">
        <f>IF(ISNUMBER(Q2079),CONCATENATE("CREATE TABLE ""reg_",LOWER(J2079),""" (""ID"" bigint NOT NULL AUTO_INCREMENT,  ""HASHFILE"" varchar(255) DEFAULT NULL, ""ID_PAI"" bigint NOT NULL,"),IF(Q2079="Campo",CONCATENATE("""",L2079,""" ",VLOOKUP(R2079,Apoio!A:C,3,0)),""))&amp;IF(Z2079="","",CONCATENATE("PRIMARY KEY (""ID""), KEY ""FK_reg_",LOWER(Z2079),"_ID_PAI"" (""ID_PAI""), CONSTRAINT ""FK_reg_",LOWER(Z2079),"_ID_PAI"" FOREIGN KEY (""ID_PAI"") REFERENCES ""reg_",LOWER(Z2079),""" (""ID"")) ENGINE=InnoDB AUTO_INCREMENT=105774 DEFAULT CHARSET=utf8mb4 COLLATE=utf8mb4_0900_ai_ci;"))</f>
        <v>"VL_DA" decimal(15,6) DEFAULT NULL,</v>
      </c>
      <c r="AB2079" s="190" t="str">
        <f t="shared" si="231"/>
        <v>`reg_d750`.`VL_DA`,</v>
      </c>
    </row>
    <row r="2080" spans="1:28" ht="14.5" hidden="1" customHeight="1" x14ac:dyDescent="0.3">
      <c r="A2080" s="282"/>
      <c r="B2080" s="282"/>
      <c r="C2080" s="282"/>
      <c r="D2080" s="282"/>
      <c r="E2080" s="282"/>
      <c r="F2080" s="282"/>
      <c r="G2080" s="282"/>
      <c r="H2080" s="282"/>
      <c r="I2080" s="282"/>
      <c r="J2080" s="187" t="str">
        <f t="shared" si="229"/>
        <v>D750</v>
      </c>
      <c r="K2080" s="181">
        <v>13</v>
      </c>
      <c r="L2080" s="318" t="s">
        <v>576</v>
      </c>
      <c r="M2080" s="319"/>
      <c r="N2080" s="317" t="s">
        <v>32</v>
      </c>
      <c r="O2080" s="317"/>
      <c r="P2080" s="317">
        <v>2</v>
      </c>
      <c r="Q2080" s="192" t="str">
        <f t="shared" si="230"/>
        <v>Campo</v>
      </c>
      <c r="R2080" s="192" t="s">
        <v>3606</v>
      </c>
      <c r="W2080" s="191" t="str">
        <f>IF(Q2080="Campo","@Campos(posicao = "&amp;K2080&amp;", tipo = '"&amp;R2080&amp;"')@Column(name = """&amp;L2080&amp;""")"&amp;IF(R2080="D","@Temporal(TemporalType.DATE)","")&amp;"private "&amp;VLOOKUP(TEXT(R2080,"@"),Apoio!A:B,2,0)&amp;" "&amp;SUBSTITUTE(LOWER(LEFT(L2080,1))&amp;RIGHT(PROPER(L2080),LEN(L2080)-1),"_","")&amp;";",IF(ISNUMBER(Q2080),IF(R2080="R","@Entity@Table(name = ""reg_"&amp;LOWER(J2080)&amp;""")@XmlRootElement","")&amp;VLOOKUP(J2080,Blocos!D:I,6,0)&amp;Apoio!$E$1&amp;Y2080,""))</f>
        <v>@Campos(posicao = 13, tipo = 'R')@Column(name = "VL_BC_ICMS")private BigDecimal vlBcIcms;</v>
      </c>
      <c r="X2080" s="190" t="str">
        <f>IF(ISNUMBER(Q2080),COUNTIF(Blocos!G:G,J2080),"")</f>
        <v/>
      </c>
      <c r="Y2080" s="190" t="str">
        <f>IF(OR(X2080=0,X2080=""),"",VLOOKUP(SUMIFS(Blocos!A:A,Blocos!H:H,'EFD REGISTROS e Campos (2)'!X2080,Blocos!G:G,'EFD REGISTROS e Campos (2)'!J2080),Blocos!A:L,12,0))</f>
        <v/>
      </c>
      <c r="Z2080" s="190" t="str">
        <f>IF(ISNUMBER(Q2081),VLOOKUP(J2080,Blocos!D:G,4,0),"")</f>
        <v/>
      </c>
      <c r="AA2080" s="190" t="str">
        <f>IF(ISNUMBER(Q2080),CONCATENATE("CREATE TABLE ""reg_",LOWER(J2080),""" (""ID"" bigint NOT NULL AUTO_INCREMENT,  ""HASHFILE"" varchar(255) DEFAULT NULL, ""ID_PAI"" bigint NOT NULL,"),IF(Q2080="Campo",CONCATENATE("""",L2080,""" ",VLOOKUP(R2080,Apoio!A:C,3,0)),""))&amp;IF(Z2080="","",CONCATENATE("PRIMARY KEY (""ID""), KEY ""FK_reg_",LOWER(Z2080),"_ID_PAI"" (""ID_PAI""), CONSTRAINT ""FK_reg_",LOWER(Z2080),"_ID_PAI"" FOREIGN KEY (""ID_PAI"") REFERENCES ""reg_",LOWER(Z2080),""" (""ID"")) ENGINE=InnoDB AUTO_INCREMENT=105774 DEFAULT CHARSET=utf8mb4 COLLATE=utf8mb4_0900_ai_ci;"))</f>
        <v>"VL_BC_ICMS" decimal(15,6) DEFAULT NULL,</v>
      </c>
      <c r="AB2080" s="190" t="str">
        <f t="shared" si="231"/>
        <v>`reg_d750`.`VL_BC_ICMS`,</v>
      </c>
    </row>
    <row r="2081" spans="1:28" ht="14.5" hidden="1" customHeight="1" x14ac:dyDescent="0.3">
      <c r="A2081" s="282"/>
      <c r="B2081" s="282"/>
      <c r="C2081" s="282"/>
      <c r="D2081" s="282"/>
      <c r="E2081" s="282"/>
      <c r="F2081" s="282"/>
      <c r="G2081" s="282"/>
      <c r="H2081" s="282"/>
      <c r="I2081" s="282"/>
      <c r="J2081" s="187" t="str">
        <f t="shared" si="229"/>
        <v>D750</v>
      </c>
      <c r="K2081" s="181">
        <v>14</v>
      </c>
      <c r="L2081" s="318" t="s">
        <v>578</v>
      </c>
      <c r="M2081" s="319"/>
      <c r="N2081" s="317" t="s">
        <v>32</v>
      </c>
      <c r="O2081" s="317"/>
      <c r="P2081" s="317">
        <v>2</v>
      </c>
      <c r="Q2081" s="192" t="str">
        <f t="shared" si="230"/>
        <v>Campo</v>
      </c>
      <c r="R2081" s="192" t="s">
        <v>3606</v>
      </c>
      <c r="W2081" s="191" t="str">
        <f>IF(Q2081="Campo","@Campos(posicao = "&amp;K2081&amp;", tipo = '"&amp;R2081&amp;"')@Column(name = """&amp;L2081&amp;""")"&amp;IF(R2081="D","@Temporal(TemporalType.DATE)","")&amp;"private "&amp;VLOOKUP(TEXT(R2081,"@"),Apoio!A:B,2,0)&amp;" "&amp;SUBSTITUTE(LOWER(LEFT(L2081,1))&amp;RIGHT(PROPER(L2081),LEN(L2081)-1),"_","")&amp;";",IF(ISNUMBER(Q2081),IF(R2081="R","@Entity@Table(name = ""reg_"&amp;LOWER(J2081)&amp;""")@XmlRootElement","")&amp;VLOOKUP(J2081,Blocos!D:I,6,0)&amp;Apoio!$E$1&amp;Y2081,""))</f>
        <v>@Campos(posicao = 14, tipo = 'R')@Column(name = "VL_ICMS")private BigDecimal vlIcms;</v>
      </c>
      <c r="X2081" s="190" t="str">
        <f>IF(ISNUMBER(Q2081),COUNTIF(Blocos!G:G,J2081),"")</f>
        <v/>
      </c>
      <c r="Y2081" s="190" t="str">
        <f>IF(OR(X2081=0,X2081=""),"",VLOOKUP(SUMIFS(Blocos!A:A,Blocos!H:H,'EFD REGISTROS e Campos (2)'!X2081,Blocos!G:G,'EFD REGISTROS e Campos (2)'!J2081),Blocos!A:L,12,0))</f>
        <v/>
      </c>
      <c r="Z2081" s="190" t="str">
        <f>IF(ISNUMBER(Q2082),VLOOKUP(J2081,Blocos!D:G,4,0),"")</f>
        <v/>
      </c>
      <c r="AA2081" s="190" t="str">
        <f>IF(ISNUMBER(Q2081),CONCATENATE("CREATE TABLE ""reg_",LOWER(J2081),""" (""ID"" bigint NOT NULL AUTO_INCREMENT,  ""HASHFILE"" varchar(255) DEFAULT NULL, ""ID_PAI"" bigint NOT NULL,"),IF(Q2081="Campo",CONCATENATE("""",L2081,""" ",VLOOKUP(R2081,Apoio!A:C,3,0)),""))&amp;IF(Z2081="","",CONCATENATE("PRIMARY KEY (""ID""), KEY ""FK_reg_",LOWER(Z2081),"_ID_PAI"" (""ID_PAI""), CONSTRAINT ""FK_reg_",LOWER(Z2081),"_ID_PAI"" FOREIGN KEY (""ID_PAI"") REFERENCES ""reg_",LOWER(Z2081),""" (""ID"")) ENGINE=InnoDB AUTO_INCREMENT=105774 DEFAULT CHARSET=utf8mb4 COLLATE=utf8mb4_0900_ai_ci;"))</f>
        <v>"VL_ICMS" decimal(15,6) DEFAULT NULL,</v>
      </c>
      <c r="AB2081" s="190" t="str">
        <f t="shared" si="231"/>
        <v>`reg_d750`.`VL_ICMS`,</v>
      </c>
    </row>
    <row r="2082" spans="1:28" ht="14.5" hidden="1" customHeight="1" x14ac:dyDescent="0.3">
      <c r="A2082" s="282"/>
      <c r="B2082" s="282"/>
      <c r="C2082" s="282"/>
      <c r="D2082" s="282"/>
      <c r="E2082" s="282"/>
      <c r="F2082" s="282"/>
      <c r="G2082" s="282"/>
      <c r="H2082" s="282"/>
      <c r="I2082" s="282"/>
      <c r="J2082" s="187" t="str">
        <f t="shared" si="229"/>
        <v>D750</v>
      </c>
      <c r="K2082" s="181">
        <v>15</v>
      </c>
      <c r="L2082" s="318" t="s">
        <v>586</v>
      </c>
      <c r="M2082" s="319"/>
      <c r="N2082" s="317" t="s">
        <v>32</v>
      </c>
      <c r="O2082" s="317"/>
      <c r="P2082" s="317">
        <v>2</v>
      </c>
      <c r="Q2082" s="192" t="str">
        <f t="shared" si="230"/>
        <v>Campo</v>
      </c>
      <c r="R2082" s="192" t="s">
        <v>3606</v>
      </c>
      <c r="W2082" s="191" t="str">
        <f>IF(Q2082="Campo","@Campos(posicao = "&amp;K2082&amp;", tipo = '"&amp;R2082&amp;"')@Column(name = """&amp;L2082&amp;""")"&amp;IF(R2082="D","@Temporal(TemporalType.DATE)","")&amp;"private "&amp;VLOOKUP(TEXT(R2082,"@"),Apoio!A:B,2,0)&amp;" "&amp;SUBSTITUTE(LOWER(LEFT(L2082,1))&amp;RIGHT(PROPER(L2082),LEN(L2082)-1),"_","")&amp;";",IF(ISNUMBER(Q2082),IF(R2082="R","@Entity@Table(name = ""reg_"&amp;LOWER(J2082)&amp;""")@XmlRootElement","")&amp;VLOOKUP(J2082,Blocos!D:I,6,0)&amp;Apoio!$E$1&amp;Y2082,""))</f>
        <v>@Campos(posicao = 15, tipo = 'R')@Column(name = "VL_PIS")private BigDecimal vlPis;</v>
      </c>
      <c r="X2082" s="190" t="str">
        <f>IF(ISNUMBER(Q2082),COUNTIF(Blocos!G:G,J2082),"")</f>
        <v/>
      </c>
      <c r="Y2082" s="190" t="str">
        <f>IF(OR(X2082=0,X2082=""),"",VLOOKUP(SUMIFS(Blocos!A:A,Blocos!H:H,'EFD REGISTROS e Campos (2)'!X2082,Blocos!G:G,'EFD REGISTROS e Campos (2)'!J2082),Blocos!A:L,12,0))</f>
        <v/>
      </c>
      <c r="Z2082" s="190" t="str">
        <f>IF(ISNUMBER(Q2083),VLOOKUP(J2082,Blocos!D:G,4,0),"")</f>
        <v/>
      </c>
      <c r="AA2082" s="190" t="str">
        <f>IF(ISNUMBER(Q2082),CONCATENATE("CREATE TABLE ""reg_",LOWER(J2082),""" (""ID"" bigint NOT NULL AUTO_INCREMENT,  ""HASHFILE"" varchar(255) DEFAULT NULL, ""ID_PAI"" bigint NOT NULL,"),IF(Q2082="Campo",CONCATENATE("""",L2082,""" ",VLOOKUP(R2082,Apoio!A:C,3,0)),""))&amp;IF(Z2082="","",CONCATENATE("PRIMARY KEY (""ID""), KEY ""FK_reg_",LOWER(Z2082),"_ID_PAI"" (""ID_PAI""), CONSTRAINT ""FK_reg_",LOWER(Z2082),"_ID_PAI"" FOREIGN KEY (""ID_PAI"") REFERENCES ""reg_",LOWER(Z2082),""" (""ID"")) ENGINE=InnoDB AUTO_INCREMENT=105774 DEFAULT CHARSET=utf8mb4 COLLATE=utf8mb4_0900_ai_ci;"))</f>
        <v>"VL_PIS" decimal(15,6) DEFAULT NULL,</v>
      </c>
      <c r="AB2082" s="190" t="str">
        <f t="shared" si="231"/>
        <v>`reg_d750`.`VL_PIS`,</v>
      </c>
    </row>
    <row r="2083" spans="1:28" ht="14.5" hidden="1" customHeight="1" x14ac:dyDescent="0.3">
      <c r="A2083" s="282"/>
      <c r="B2083" s="282"/>
      <c r="C2083" s="282"/>
      <c r="D2083" s="282"/>
      <c r="E2083" s="282"/>
      <c r="F2083" s="282"/>
      <c r="G2083" s="282"/>
      <c r="H2083" s="282"/>
      <c r="I2083" s="282"/>
      <c r="J2083" s="187" t="str">
        <f t="shared" si="229"/>
        <v>D750</v>
      </c>
      <c r="K2083" s="181">
        <v>16</v>
      </c>
      <c r="L2083" s="318" t="s">
        <v>588</v>
      </c>
      <c r="M2083" s="319"/>
      <c r="N2083" s="317" t="s">
        <v>32</v>
      </c>
      <c r="O2083" s="317"/>
      <c r="P2083" s="317">
        <v>2</v>
      </c>
      <c r="Q2083" s="192" t="str">
        <f t="shared" si="230"/>
        <v>Campo</v>
      </c>
      <c r="R2083" s="192" t="s">
        <v>3606</v>
      </c>
      <c r="W2083" s="191" t="str">
        <f>IF(Q2083="Campo","@Campos(posicao = "&amp;K2083&amp;", tipo = '"&amp;R2083&amp;"')@Column(name = """&amp;L2083&amp;""")"&amp;IF(R2083="D","@Temporal(TemporalType.DATE)","")&amp;"private "&amp;VLOOKUP(TEXT(R2083,"@"),Apoio!A:B,2,0)&amp;" "&amp;SUBSTITUTE(LOWER(LEFT(L2083,1))&amp;RIGHT(PROPER(L2083),LEN(L2083)-1),"_","")&amp;";",IF(ISNUMBER(Q2083),IF(R2083="R","@Entity@Table(name = ""reg_"&amp;LOWER(J2083)&amp;""")@XmlRootElement","")&amp;VLOOKUP(J2083,Blocos!D:I,6,0)&amp;Apoio!$E$1&amp;Y2083,""))</f>
        <v>@Campos(posicao = 16, tipo = 'R')@Column(name = "VL_COFINS")private BigDecimal vlCofins;</v>
      </c>
      <c r="X2083" s="190" t="str">
        <f>IF(ISNUMBER(Q2083),COUNTIF(Blocos!G:G,J2083),"")</f>
        <v/>
      </c>
      <c r="Y2083" s="190" t="str">
        <f>IF(OR(X2083=0,X2083=""),"",VLOOKUP(SUMIFS(Blocos!A:A,Blocos!H:H,'EFD REGISTROS e Campos (2)'!X2083,Blocos!G:G,'EFD REGISTROS e Campos (2)'!J2083),Blocos!A:L,12,0))</f>
        <v/>
      </c>
      <c r="Z2083" s="190" t="str">
        <f>IF(ISNUMBER(Q2084),VLOOKUP(J2083,Blocos!D:G,4,0),"")</f>
        <v>D001</v>
      </c>
      <c r="AA2083" s="190" t="str">
        <f>IF(ISNUMBER(Q2083),CONCATENATE("CREATE TABLE ""reg_",LOWER(J2083),""" (""ID"" bigint NOT NULL AUTO_INCREMENT,  ""HASHFILE"" varchar(255) DEFAULT NULL, ""ID_PAI"" bigint NOT NULL,"),IF(Q2083="Campo",CONCATENATE("""",L2083,""" ",VLOOKUP(R2083,Apoio!A:C,3,0)),""))&amp;IF(Z2083="","",CONCATENATE("PRIMARY KEY (""ID""), KEY ""FK_reg_",LOWER(Z2083),"_ID_PAI"" (""ID_PAI""), CONSTRAINT ""FK_reg_",LOWER(Z2083),"_ID_PAI"" FOREIGN KEY (""ID_PAI"") REFERENCES ""reg_",LOWER(Z2083),""" (""ID"")) ENGINE=InnoDB AUTO_INCREMENT=105774 DEFAULT CHARSET=utf8mb4 COLLATE=utf8mb4_0900_ai_ci;"))</f>
        <v>"VL_COFINS" decimal(15,6) DEFAULT NULL,PRIMARY KEY ("ID"), KEY "FK_reg_d001_ID_PAI" ("ID_PAI"), CONSTRAINT "FK_reg_d001_ID_PAI" FOREIGN KEY ("ID_PAI") REFERENCES "reg_d001" ("ID")) ENGINE=InnoDB AUTO_INCREMENT=105774 DEFAULT CHARSET=utf8mb4 COLLATE=utf8mb4_0900_ai_ci;</v>
      </c>
      <c r="AB2083" s="190" t="str">
        <f t="shared" si="231"/>
        <v>`reg_d750`.`VL_COFINS`,FROM `efdicms`.`reg_d750`;"</v>
      </c>
    </row>
    <row r="2084" spans="1:28" ht="14.5" hidden="1" customHeight="1" x14ac:dyDescent="0.3">
      <c r="A2084" s="282" t="s">
        <v>115</v>
      </c>
      <c r="B2084" s="282"/>
      <c r="C2084" s="282"/>
      <c r="D2084" s="282" t="s">
        <v>3858</v>
      </c>
      <c r="E2084" s="282"/>
      <c r="F2084" s="282"/>
      <c r="G2084" s="282"/>
      <c r="H2084" s="282"/>
      <c r="I2084" s="282" t="s">
        <v>144</v>
      </c>
      <c r="J2084" s="187" t="str">
        <f t="shared" si="229"/>
        <v>D760</v>
      </c>
      <c r="K2084" s="317" t="s">
        <v>4020</v>
      </c>
      <c r="L2084" s="318"/>
      <c r="M2084" s="319"/>
      <c r="N2084" s="317"/>
      <c r="O2084" s="317"/>
      <c r="P2084" s="317"/>
      <c r="Q2084" s="192">
        <f t="shared" si="230"/>
        <v>2</v>
      </c>
      <c r="R2084" s="192" t="s">
        <v>3606</v>
      </c>
      <c r="W2084" s="191" t="str">
        <f>IF(Q2084="Campo","@Campos(posicao = "&amp;K2084&amp;", tipo = '"&amp;R2084&amp;"')@Column(name = """&amp;L2084&amp;""")"&amp;IF(R2084="D","@Temporal(TemporalType.DATE)","")&amp;"private "&amp;VLOOKUP(TEXT(R2084,"@"),Apoio!A:B,2,0)&amp;" "&amp;SUBSTITUTE(LOWER(LEFT(L2084,1))&amp;RIGHT(PROPER(L2084),LEN(L2084)-1),"_","")&amp;";",IF(ISNUMBER(Q2084),IF(R2084="R","@Entity@Table(name = ""reg_"&amp;LOWER(J2084)&amp;""")@XmlRootElement","")&amp;VLOOKUP(J2084,Blocos!D:I,6,0)&amp;Apoio!$E$1&amp;Y2084,""))</f>
        <v>@Entity@Table(name = "reg_d760")@XmlRootElement@Registros(nivel = 3) public class RegD760 implements Serializable { private static final long serialVersionUID = 1L; @Id @GeneratedValue(strategy = GenerationType.IDENTITY) @Basic(optional = false) @Column(name = "ID" ) private Long id;@ManyToOne(fetch = FetchType.LAZY) @JoinColumn(name = "ID_PAI", nullable = false) private RegD750 idPai; public RegD750 getIdPai() {return idPai;}public void setIdPai(Object idPai) {this.idPai = (RegD750) idPai;}public RegD760() { } public RegD760(Long id) { this.id = id; } public RegD760(Long id, RegD750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RegD761 regD761;public RegD761 getRegD761() {return regD761;}public void setRegD761(RegD761 regD761) {this.regD761 = regD761;}</v>
      </c>
      <c r="X2084" s="190">
        <f>IF(ISNUMBER(Q2084),COUNTIF(Blocos!G:G,J2084),"")</f>
        <v>1</v>
      </c>
      <c r="Y2084" s="190" t="str">
        <f>IF(OR(X2084=0,X2084=""),"",VLOOKUP(SUMIFS(Blocos!A:A,Blocos!H:H,'EFD REGISTROS e Campos (2)'!X2084,Blocos!G:G,'EFD REGISTROS e Campos (2)'!J2084),Blocos!A:L,12,0))</f>
        <v>@OneToOne(optional = true, cascade = CascadeType.ALL, fetch = FetchType.LAZY, mappedBy = "idPai")private  RegD761 regD761;public RegD761 getRegD761() {return regD761;}public void setRegD761(RegD761 regD761) {this.regD761 = regD761;}</v>
      </c>
      <c r="Z2084" s="190" t="str">
        <f>IF(ISNUMBER(Q2085),VLOOKUP(J2084,Blocos!D:G,4,0),"")</f>
        <v/>
      </c>
      <c r="AA2084" s="190" t="str">
        <f>IF(ISNUMBER(Q2084),CONCATENATE("CREATE TABLE ""reg_",LOWER(J2084),""" (""ID"" bigint NOT NULL AUTO_INCREMENT,  ""HASHFILE"" varchar(255) DEFAULT NULL, ""ID_PAI"" bigint NOT NULL,"),IF(Q2084="Campo",CONCATENATE("""",L2084,""" ",VLOOKUP(R2084,Apoio!A:C,3,0)),""))&amp;IF(Z2084="","",CONCATENATE("PRIMARY KEY (""ID""), KEY ""FK_reg_",LOWER(Z2084),"_ID_PAI"" (""ID_PAI""), CONSTRAINT ""FK_reg_",LOWER(Z2084),"_ID_PAI"" FOREIGN KEY (""ID_PAI"") REFERENCES ""reg_",LOWER(Z2084),""" (""ID"")) ENGINE=InnoDB AUTO_INCREMENT=105774 DEFAULT CHARSET=utf8mb4 COLLATE=utf8mb4_0900_ai_ci;"))</f>
        <v>CREATE TABLE "reg_d760" ("ID" bigint NOT NULL AUTO_INCREMENT,  "HASHFILE" varchar(255) DEFAULT NULL, "ID_PAI" bigint NOT NULL,</v>
      </c>
      <c r="AB2084" s="190" t="str">
        <f t="shared" si="231"/>
        <v/>
      </c>
    </row>
    <row r="2085" spans="1:28" ht="14.5" hidden="1" customHeight="1" x14ac:dyDescent="0.3">
      <c r="A2085" s="282"/>
      <c r="B2085" s="282"/>
      <c r="C2085" s="282"/>
      <c r="D2085" s="282"/>
      <c r="E2085" s="282"/>
      <c r="F2085" s="282"/>
      <c r="G2085" s="282"/>
      <c r="H2085" s="282"/>
      <c r="I2085" s="282"/>
      <c r="J2085" s="187" t="str">
        <f t="shared" si="229"/>
        <v>D760</v>
      </c>
      <c r="K2085" s="181">
        <v>1</v>
      </c>
      <c r="L2085" s="318" t="s">
        <v>25</v>
      </c>
      <c r="M2085" s="319"/>
      <c r="N2085" s="317" t="s">
        <v>27</v>
      </c>
      <c r="O2085" s="317">
        <v>4</v>
      </c>
      <c r="P2085" s="317"/>
      <c r="Q2085" s="192" t="str">
        <f t="shared" si="230"/>
        <v>Campo</v>
      </c>
      <c r="R2085" s="192" t="s">
        <v>27</v>
      </c>
      <c r="W2085" s="191" t="str">
        <f>IF(Q2085="Campo","@Campos(posicao = "&amp;K2085&amp;", tipo = '"&amp;R2085&amp;"')@Column(name = """&amp;L2085&amp;""")"&amp;IF(R2085="D","@Temporal(TemporalType.DATE)","")&amp;"private "&amp;VLOOKUP(TEXT(R2085,"@"),Apoio!A:B,2,0)&amp;" "&amp;SUBSTITUTE(LOWER(LEFT(L2085,1))&amp;RIGHT(PROPER(L2085),LEN(L2085)-1),"_","")&amp;";",IF(ISNUMBER(Q2085),IF(R2085="R","@Entity@Table(name = ""reg_"&amp;LOWER(J2085)&amp;""")@XmlRootElement","")&amp;VLOOKUP(J2085,Blocos!D:I,6,0)&amp;Apoio!$E$1&amp;Y2085,""))</f>
        <v>@Campos(posicao = 1, tipo = 'C')@Column(name = "REG")private String reg;</v>
      </c>
      <c r="X2085" s="190" t="str">
        <f>IF(ISNUMBER(Q2085),COUNTIF(Blocos!G:G,J2085),"")</f>
        <v/>
      </c>
      <c r="Y2085" s="190" t="str">
        <f>IF(OR(X2085=0,X2085=""),"",VLOOKUP(SUMIFS(Blocos!A:A,Blocos!H:H,'EFD REGISTROS e Campos (2)'!X2085,Blocos!G:G,'EFD REGISTROS e Campos (2)'!J2085),Blocos!A:L,12,0))</f>
        <v/>
      </c>
      <c r="Z2085" s="190" t="str">
        <f>IF(ISNUMBER(Q2086),VLOOKUP(J2085,Blocos!D:G,4,0),"")</f>
        <v/>
      </c>
      <c r="AA2085" s="190" t="str">
        <f>IF(ISNUMBER(Q2085),CONCATENATE("CREATE TABLE ""reg_",LOWER(J2085),""" (""ID"" bigint NOT NULL AUTO_INCREMENT,  ""HASHFILE"" varchar(255) DEFAULT NULL, ""ID_PAI"" bigint NOT NULL,"),IF(Q2085="Campo",CONCATENATE("""",L2085,""" ",VLOOKUP(R2085,Apoio!A:C,3,0)),""))&amp;IF(Z2085="","",CONCATENATE("PRIMARY KEY (""ID""), KEY ""FK_reg_",LOWER(Z2085),"_ID_PAI"" (""ID_PAI""), CONSTRAINT ""FK_reg_",LOWER(Z2085),"_ID_PAI"" FOREIGN KEY (""ID_PAI"") REFERENCES ""reg_",LOWER(Z2085),""" (""ID"")) ENGINE=InnoDB AUTO_INCREMENT=105774 DEFAULT CHARSET=utf8mb4 COLLATE=utf8mb4_0900_ai_ci;"))</f>
        <v>"REG" varchar(255) DEFAULT NULL,</v>
      </c>
      <c r="AB2085" s="190" t="str">
        <f t="shared" si="231"/>
        <v>USE `efdicms`;SELECT `reg_d760`.`REG`,</v>
      </c>
    </row>
    <row r="2086" spans="1:28" ht="14.5" hidden="1" customHeight="1" x14ac:dyDescent="0.3">
      <c r="A2086" s="282"/>
      <c r="B2086" s="282"/>
      <c r="C2086" s="282"/>
      <c r="D2086" s="282"/>
      <c r="E2086" s="282"/>
      <c r="F2086" s="282"/>
      <c r="G2086" s="282"/>
      <c r="H2086" s="282"/>
      <c r="I2086" s="282"/>
      <c r="J2086" s="187" t="str">
        <f t="shared" si="229"/>
        <v>D760</v>
      </c>
      <c r="K2086" s="181">
        <v>2</v>
      </c>
      <c r="L2086" s="318" t="s">
        <v>813</v>
      </c>
      <c r="M2086" s="319"/>
      <c r="N2086" s="317" t="s">
        <v>32</v>
      </c>
      <c r="O2086" s="317">
        <v>3</v>
      </c>
      <c r="P2086" s="317"/>
      <c r="Q2086" s="192" t="str">
        <f t="shared" si="230"/>
        <v>Campo</v>
      </c>
      <c r="R2086" s="192" t="s">
        <v>27</v>
      </c>
      <c r="W2086" s="191" t="str">
        <f>IF(Q2086="Campo","@Campos(posicao = "&amp;K2086&amp;", tipo = '"&amp;R2086&amp;"')@Column(name = """&amp;L2086&amp;""")"&amp;IF(R2086="D","@Temporal(TemporalType.DATE)","")&amp;"private "&amp;VLOOKUP(TEXT(R2086,"@"),Apoio!A:B,2,0)&amp;" "&amp;SUBSTITUTE(LOWER(LEFT(L2086,1))&amp;RIGHT(PROPER(L2086),LEN(L2086)-1),"_","")&amp;";",IF(ISNUMBER(Q2086),IF(R2086="R","@Entity@Table(name = ""reg_"&amp;LOWER(J2086)&amp;""")@XmlRootElement","")&amp;VLOOKUP(J2086,Blocos!D:I,6,0)&amp;Apoio!$E$1&amp;Y2086,""))</f>
        <v>@Campos(posicao = 2, tipo = 'C')@Column(name = "CST_ICMS")private String cstIcms;</v>
      </c>
      <c r="X2086" s="190" t="str">
        <f>IF(ISNUMBER(Q2086),COUNTIF(Blocos!G:G,J2086),"")</f>
        <v/>
      </c>
      <c r="Y2086" s="190" t="str">
        <f>IF(OR(X2086=0,X2086=""),"",VLOOKUP(SUMIFS(Blocos!A:A,Blocos!H:H,'EFD REGISTROS e Campos (2)'!X2086,Blocos!G:G,'EFD REGISTROS e Campos (2)'!J2086),Blocos!A:L,12,0))</f>
        <v/>
      </c>
      <c r="Z2086" s="190" t="str">
        <f>IF(ISNUMBER(Q2087),VLOOKUP(J2086,Blocos!D:G,4,0),"")</f>
        <v/>
      </c>
      <c r="AA2086" s="190" t="str">
        <f>IF(ISNUMBER(Q2086),CONCATENATE("CREATE TABLE ""reg_",LOWER(J2086),""" (""ID"" bigint NOT NULL AUTO_INCREMENT,  ""HASHFILE"" varchar(255) DEFAULT NULL, ""ID_PAI"" bigint NOT NULL,"),IF(Q2086="Campo",CONCATENATE("""",L2086,""" ",VLOOKUP(R2086,Apoio!A:C,3,0)),""))&amp;IF(Z2086="","",CONCATENATE("PRIMARY KEY (""ID""), KEY ""FK_reg_",LOWER(Z2086),"_ID_PAI"" (""ID_PAI""), CONSTRAINT ""FK_reg_",LOWER(Z2086),"_ID_PAI"" FOREIGN KEY (""ID_PAI"") REFERENCES ""reg_",LOWER(Z2086),""" (""ID"")) ENGINE=InnoDB AUTO_INCREMENT=105774 DEFAULT CHARSET=utf8mb4 COLLATE=utf8mb4_0900_ai_ci;"))</f>
        <v>"CST_ICMS" varchar(255) DEFAULT NULL,</v>
      </c>
      <c r="AB2086" s="190" t="str">
        <f t="shared" si="231"/>
        <v>`reg_d760`.`CST_ICMS`,</v>
      </c>
    </row>
    <row r="2087" spans="1:28" ht="14.5" hidden="1" customHeight="1" x14ac:dyDescent="0.3">
      <c r="A2087" s="282"/>
      <c r="B2087" s="282"/>
      <c r="C2087" s="282"/>
      <c r="D2087" s="282"/>
      <c r="E2087" s="282"/>
      <c r="F2087" s="282"/>
      <c r="G2087" s="282"/>
      <c r="H2087" s="282"/>
      <c r="I2087" s="282"/>
      <c r="J2087" s="187" t="str">
        <f t="shared" si="229"/>
        <v>D760</v>
      </c>
      <c r="K2087" s="181">
        <v>3</v>
      </c>
      <c r="L2087" s="318" t="s">
        <v>815</v>
      </c>
      <c r="M2087" s="319"/>
      <c r="N2087" s="317" t="s">
        <v>32</v>
      </c>
      <c r="O2087" s="317">
        <v>3</v>
      </c>
      <c r="P2087" s="317"/>
      <c r="Q2087" s="192" t="str">
        <f t="shared" si="230"/>
        <v>Campo</v>
      </c>
      <c r="R2087" s="192" t="s">
        <v>27</v>
      </c>
      <c r="W2087" s="191" t="str">
        <f>IF(Q2087="Campo","@Campos(posicao = "&amp;K2087&amp;", tipo = '"&amp;R2087&amp;"')@Column(name = """&amp;L2087&amp;""")"&amp;IF(R2087="D","@Temporal(TemporalType.DATE)","")&amp;"private "&amp;VLOOKUP(TEXT(R2087,"@"),Apoio!A:B,2,0)&amp;" "&amp;SUBSTITUTE(LOWER(LEFT(L2087,1))&amp;RIGHT(PROPER(L2087),LEN(L2087)-1),"_","")&amp;";",IF(ISNUMBER(Q2087),IF(R2087="R","@Entity@Table(name = ""reg_"&amp;LOWER(J2087)&amp;""")@XmlRootElement","")&amp;VLOOKUP(J2087,Blocos!D:I,6,0)&amp;Apoio!$E$1&amp;Y2087,""))</f>
        <v>@Campos(posicao = 3, tipo = 'C')@Column(name = "CFOP")private String cfop;</v>
      </c>
      <c r="X2087" s="190" t="str">
        <f>IF(ISNUMBER(Q2087),COUNTIF(Blocos!G:G,J2087),"")</f>
        <v/>
      </c>
      <c r="Y2087" s="190" t="str">
        <f>IF(OR(X2087=0,X2087=""),"",VLOOKUP(SUMIFS(Blocos!A:A,Blocos!H:H,'EFD REGISTROS e Campos (2)'!X2087,Blocos!G:G,'EFD REGISTROS e Campos (2)'!J2087),Blocos!A:L,12,0))</f>
        <v/>
      </c>
      <c r="Z2087" s="190" t="str">
        <f>IF(ISNUMBER(Q2088),VLOOKUP(J2087,Blocos!D:G,4,0),"")</f>
        <v/>
      </c>
      <c r="AA2087" s="190" t="str">
        <f>IF(ISNUMBER(Q2087),CONCATENATE("CREATE TABLE ""reg_",LOWER(J2087),""" (""ID"" bigint NOT NULL AUTO_INCREMENT,  ""HASHFILE"" varchar(255) DEFAULT NULL, ""ID_PAI"" bigint NOT NULL,"),IF(Q2087="Campo",CONCATENATE("""",L2087,""" ",VLOOKUP(R2087,Apoio!A:C,3,0)),""))&amp;IF(Z2087="","",CONCATENATE("PRIMARY KEY (""ID""), KEY ""FK_reg_",LOWER(Z2087),"_ID_PAI"" (""ID_PAI""), CONSTRAINT ""FK_reg_",LOWER(Z2087),"_ID_PAI"" FOREIGN KEY (""ID_PAI"") REFERENCES ""reg_",LOWER(Z2087),""" (""ID"")) ENGINE=InnoDB AUTO_INCREMENT=105774 DEFAULT CHARSET=utf8mb4 COLLATE=utf8mb4_0900_ai_ci;"))</f>
        <v>"CFOP" varchar(255) DEFAULT NULL,</v>
      </c>
      <c r="AB2087" s="190" t="str">
        <f t="shared" si="231"/>
        <v>`reg_d760`.`CFOP`,</v>
      </c>
    </row>
    <row r="2088" spans="1:28" ht="14.5" hidden="1" customHeight="1" x14ac:dyDescent="0.3">
      <c r="A2088" s="282"/>
      <c r="B2088" s="282"/>
      <c r="C2088" s="282"/>
      <c r="D2088" s="282"/>
      <c r="E2088" s="282"/>
      <c r="F2088" s="282"/>
      <c r="G2088" s="282"/>
      <c r="H2088" s="282"/>
      <c r="I2088" s="282"/>
      <c r="J2088" s="187" t="str">
        <f t="shared" si="229"/>
        <v>D760</v>
      </c>
      <c r="K2088" s="181">
        <v>4</v>
      </c>
      <c r="L2088" s="318" t="s">
        <v>4021</v>
      </c>
      <c r="M2088" s="319"/>
      <c r="N2088" s="317" t="s">
        <v>32</v>
      </c>
      <c r="O2088" s="317">
        <v>6</v>
      </c>
      <c r="P2088" s="317">
        <v>2</v>
      </c>
      <c r="Q2088" s="192" t="str">
        <f t="shared" si="230"/>
        <v>Campo</v>
      </c>
      <c r="R2088" s="192" t="s">
        <v>3606</v>
      </c>
      <c r="W2088" s="191" t="str">
        <f>IF(Q2088="Campo","@Campos(posicao = "&amp;K2088&amp;", tipo = '"&amp;R2088&amp;"')@Column(name = """&amp;L2088&amp;""")"&amp;IF(R2088="D","@Temporal(TemporalType.DATE)","")&amp;"private "&amp;VLOOKUP(TEXT(R2088,"@"),Apoio!A:B,2,0)&amp;" "&amp;SUBSTITUTE(LOWER(LEFT(L2088,1))&amp;RIGHT(PROPER(L2088),LEN(L2088)-1),"_","")&amp;";",IF(ISNUMBER(Q2088),IF(R2088="R","@Entity@Table(name = ""reg_"&amp;LOWER(J2088)&amp;""")@XmlRootElement","")&amp;VLOOKUP(J2088,Blocos!D:I,6,0)&amp;Apoio!$E$1&amp;Y2088,""))</f>
        <v>@Campos(posicao = 4, tipo = 'R')@Column(name = "ALQ_ICMS")private BigDecimal alqIcms;</v>
      </c>
      <c r="X2088" s="190" t="str">
        <f>IF(ISNUMBER(Q2088),COUNTIF(Blocos!G:G,J2088),"")</f>
        <v/>
      </c>
      <c r="Y2088" s="190" t="str">
        <f>IF(OR(X2088=0,X2088=""),"",VLOOKUP(SUMIFS(Blocos!A:A,Blocos!H:H,'EFD REGISTROS e Campos (2)'!X2088,Blocos!G:G,'EFD REGISTROS e Campos (2)'!J2088),Blocos!A:L,12,0))</f>
        <v/>
      </c>
      <c r="Z2088" s="190" t="str">
        <f>IF(ISNUMBER(Q2089),VLOOKUP(J2088,Blocos!D:G,4,0),"")</f>
        <v/>
      </c>
      <c r="AA2088" s="190" t="str">
        <f>IF(ISNUMBER(Q2088),CONCATENATE("CREATE TABLE ""reg_",LOWER(J2088),""" (""ID"" bigint NOT NULL AUTO_INCREMENT,  ""HASHFILE"" varchar(255) DEFAULT NULL, ""ID_PAI"" bigint NOT NULL,"),IF(Q2088="Campo",CONCATENATE("""",L2088,""" ",VLOOKUP(R2088,Apoio!A:C,3,0)),""))&amp;IF(Z2088="","",CONCATENATE("PRIMARY KEY (""ID""), KEY ""FK_reg_",LOWER(Z2088),"_ID_PAI"" (""ID_PAI""), CONSTRAINT ""FK_reg_",LOWER(Z2088),"_ID_PAI"" FOREIGN KEY (""ID_PAI"") REFERENCES ""reg_",LOWER(Z2088),""" (""ID"")) ENGINE=InnoDB AUTO_INCREMENT=105774 DEFAULT CHARSET=utf8mb4 COLLATE=utf8mb4_0900_ai_ci;"))</f>
        <v>"ALQ_ICMS" decimal(15,6) DEFAULT NULL,</v>
      </c>
      <c r="AB2088" s="190" t="str">
        <f t="shared" si="231"/>
        <v>`reg_d760`.`ALQ_ICMS`,</v>
      </c>
    </row>
    <row r="2089" spans="1:28" ht="14.5" hidden="1" customHeight="1" x14ac:dyDescent="0.3">
      <c r="A2089" s="282"/>
      <c r="B2089" s="282"/>
      <c r="C2089" s="282"/>
      <c r="D2089" s="282"/>
      <c r="E2089" s="282"/>
      <c r="F2089" s="282"/>
      <c r="G2089" s="282"/>
      <c r="H2089" s="282"/>
      <c r="I2089" s="282"/>
      <c r="J2089" s="187" t="str">
        <f t="shared" si="229"/>
        <v>D760</v>
      </c>
      <c r="K2089" s="181">
        <v>5</v>
      </c>
      <c r="L2089" s="318" t="s">
        <v>1135</v>
      </c>
      <c r="M2089" s="319"/>
      <c r="N2089" s="317" t="s">
        <v>32</v>
      </c>
      <c r="O2089" s="317"/>
      <c r="P2089" s="317">
        <v>2</v>
      </c>
      <c r="Q2089" s="192" t="str">
        <f t="shared" si="230"/>
        <v>Campo</v>
      </c>
      <c r="R2089" s="192" t="s">
        <v>3606</v>
      </c>
      <c r="W2089" s="191" t="str">
        <f>IF(Q2089="Campo","@Campos(posicao = "&amp;K2089&amp;", tipo = '"&amp;R2089&amp;"')@Column(name = """&amp;L2089&amp;""")"&amp;IF(R2089="D","@Temporal(TemporalType.DATE)","")&amp;"private "&amp;VLOOKUP(TEXT(R2089,"@"),Apoio!A:B,2,0)&amp;" "&amp;SUBSTITUTE(LOWER(LEFT(L2089,1))&amp;RIGHT(PROPER(L2089),LEN(L2089)-1),"_","")&amp;";",IF(ISNUMBER(Q2089),IF(R2089="R","@Entity@Table(name = ""reg_"&amp;LOWER(J2089)&amp;""")@XmlRootElement","")&amp;VLOOKUP(J2089,Blocos!D:I,6,0)&amp;Apoio!$E$1&amp;Y2089,""))</f>
        <v>@Campos(posicao = 5, tipo = 'R')@Column(name = "VL_OPR")private BigDecimal vlOpr;</v>
      </c>
      <c r="X2089" s="190" t="str">
        <f>IF(ISNUMBER(Q2089),COUNTIF(Blocos!G:G,J2089),"")</f>
        <v/>
      </c>
      <c r="Y2089" s="190" t="str">
        <f>IF(OR(X2089=0,X2089=""),"",VLOOKUP(SUMIFS(Blocos!A:A,Blocos!H:H,'EFD REGISTROS e Campos (2)'!X2089,Blocos!G:G,'EFD REGISTROS e Campos (2)'!J2089),Blocos!A:L,12,0))</f>
        <v/>
      </c>
      <c r="Z2089" s="190" t="str">
        <f>IF(ISNUMBER(Q2090),VLOOKUP(J2089,Blocos!D:G,4,0),"")</f>
        <v/>
      </c>
      <c r="AA2089" s="190" t="str">
        <f>IF(ISNUMBER(Q2089),CONCATENATE("CREATE TABLE ""reg_",LOWER(J2089),""" (""ID"" bigint NOT NULL AUTO_INCREMENT,  ""HASHFILE"" varchar(255) DEFAULT NULL, ""ID_PAI"" bigint NOT NULL,"),IF(Q2089="Campo",CONCATENATE("""",L2089,""" ",VLOOKUP(R2089,Apoio!A:C,3,0)),""))&amp;IF(Z2089="","",CONCATENATE("PRIMARY KEY (""ID""), KEY ""FK_reg_",LOWER(Z2089),"_ID_PAI"" (""ID_PAI""), CONSTRAINT ""FK_reg_",LOWER(Z2089),"_ID_PAI"" FOREIGN KEY (""ID_PAI"") REFERENCES ""reg_",LOWER(Z2089),""" (""ID"")) ENGINE=InnoDB AUTO_INCREMENT=105774 DEFAULT CHARSET=utf8mb4 COLLATE=utf8mb4_0900_ai_ci;"))</f>
        <v>"VL_OPR" decimal(15,6) DEFAULT NULL,</v>
      </c>
      <c r="AB2089" s="190" t="str">
        <f t="shared" si="231"/>
        <v>`reg_d760`.`VL_OPR`,</v>
      </c>
    </row>
    <row r="2090" spans="1:28" ht="14.5" hidden="1" customHeight="1" x14ac:dyDescent="0.3">
      <c r="A2090" s="282"/>
      <c r="B2090" s="282"/>
      <c r="C2090" s="282"/>
      <c r="D2090" s="282"/>
      <c r="E2090" s="282"/>
      <c r="F2090" s="282"/>
      <c r="G2090" s="282"/>
      <c r="H2090" s="282"/>
      <c r="I2090" s="282"/>
      <c r="J2090" s="187" t="str">
        <f t="shared" si="229"/>
        <v>D760</v>
      </c>
      <c r="K2090" s="181">
        <v>6</v>
      </c>
      <c r="L2090" s="318" t="s">
        <v>576</v>
      </c>
      <c r="M2090" s="319"/>
      <c r="N2090" s="317" t="s">
        <v>32</v>
      </c>
      <c r="O2090" s="317"/>
      <c r="P2090" s="317">
        <v>2</v>
      </c>
      <c r="Q2090" s="192" t="str">
        <f t="shared" si="230"/>
        <v>Campo</v>
      </c>
      <c r="R2090" s="192" t="s">
        <v>3606</v>
      </c>
      <c r="W2090" s="191" t="str">
        <f>IF(Q2090="Campo","@Campos(posicao = "&amp;K2090&amp;", tipo = '"&amp;R2090&amp;"')@Column(name = """&amp;L2090&amp;""")"&amp;IF(R2090="D","@Temporal(TemporalType.DATE)","")&amp;"private "&amp;VLOOKUP(TEXT(R2090,"@"),Apoio!A:B,2,0)&amp;" "&amp;SUBSTITUTE(LOWER(LEFT(L2090,1))&amp;RIGHT(PROPER(L2090),LEN(L2090)-1),"_","")&amp;";",IF(ISNUMBER(Q2090),IF(R2090="R","@Entity@Table(name = ""reg_"&amp;LOWER(J2090)&amp;""")@XmlRootElement","")&amp;VLOOKUP(J2090,Blocos!D:I,6,0)&amp;Apoio!$E$1&amp;Y2090,""))</f>
        <v>@Campos(posicao = 6, tipo = 'R')@Column(name = "VL_BC_ICMS")private BigDecimal vlBcIcms;</v>
      </c>
      <c r="X2090" s="190" t="str">
        <f>IF(ISNUMBER(Q2090),COUNTIF(Blocos!G:G,J2090),"")</f>
        <v/>
      </c>
      <c r="Y2090" s="190" t="str">
        <f>IF(OR(X2090=0,X2090=""),"",VLOOKUP(SUMIFS(Blocos!A:A,Blocos!H:H,'EFD REGISTROS e Campos (2)'!X2090,Blocos!G:G,'EFD REGISTROS e Campos (2)'!J2090),Blocos!A:L,12,0))</f>
        <v/>
      </c>
      <c r="Z2090" s="190" t="str">
        <f>IF(ISNUMBER(Q2091),VLOOKUP(J2090,Blocos!D:G,4,0),"")</f>
        <v/>
      </c>
      <c r="AA2090" s="190" t="str">
        <f>IF(ISNUMBER(Q2090),CONCATENATE("CREATE TABLE ""reg_",LOWER(J2090),""" (""ID"" bigint NOT NULL AUTO_INCREMENT,  ""HASHFILE"" varchar(255) DEFAULT NULL, ""ID_PAI"" bigint NOT NULL,"),IF(Q2090="Campo",CONCATENATE("""",L2090,""" ",VLOOKUP(R2090,Apoio!A:C,3,0)),""))&amp;IF(Z2090="","",CONCATENATE("PRIMARY KEY (""ID""), KEY ""FK_reg_",LOWER(Z2090),"_ID_PAI"" (""ID_PAI""), CONSTRAINT ""FK_reg_",LOWER(Z2090),"_ID_PAI"" FOREIGN KEY (""ID_PAI"") REFERENCES ""reg_",LOWER(Z2090),""" (""ID"")) ENGINE=InnoDB AUTO_INCREMENT=105774 DEFAULT CHARSET=utf8mb4 COLLATE=utf8mb4_0900_ai_ci;"))</f>
        <v>"VL_BC_ICMS" decimal(15,6) DEFAULT NULL,</v>
      </c>
      <c r="AB2090" s="190" t="str">
        <f t="shared" si="231"/>
        <v>`reg_d760`.`VL_BC_ICMS`,</v>
      </c>
    </row>
    <row r="2091" spans="1:28" ht="14.5" hidden="1" customHeight="1" x14ac:dyDescent="0.3">
      <c r="A2091" s="282"/>
      <c r="B2091" s="282"/>
      <c r="C2091" s="282"/>
      <c r="D2091" s="282"/>
      <c r="E2091" s="282"/>
      <c r="F2091" s="282"/>
      <c r="G2091" s="282"/>
      <c r="H2091" s="282"/>
      <c r="I2091" s="282"/>
      <c r="J2091" s="187" t="str">
        <f t="shared" si="229"/>
        <v>D760</v>
      </c>
      <c r="K2091" s="181">
        <v>7</v>
      </c>
      <c r="L2091" s="318" t="s">
        <v>578</v>
      </c>
      <c r="M2091" s="319"/>
      <c r="N2091" s="317" t="s">
        <v>32</v>
      </c>
      <c r="O2091" s="317"/>
      <c r="P2091" s="317">
        <v>2</v>
      </c>
      <c r="Q2091" s="192" t="str">
        <f t="shared" si="230"/>
        <v>Campo</v>
      </c>
      <c r="R2091" s="192" t="s">
        <v>3606</v>
      </c>
      <c r="W2091" s="191" t="str">
        <f>IF(Q2091="Campo","@Campos(posicao = "&amp;K2091&amp;", tipo = '"&amp;R2091&amp;"')@Column(name = """&amp;L2091&amp;""")"&amp;IF(R2091="D","@Temporal(TemporalType.DATE)","")&amp;"private "&amp;VLOOKUP(TEXT(R2091,"@"),Apoio!A:B,2,0)&amp;" "&amp;SUBSTITUTE(LOWER(LEFT(L2091,1))&amp;RIGHT(PROPER(L2091),LEN(L2091)-1),"_","")&amp;";",IF(ISNUMBER(Q2091),IF(R2091="R","@Entity@Table(name = ""reg_"&amp;LOWER(J2091)&amp;""")@XmlRootElement","")&amp;VLOOKUP(J2091,Blocos!D:I,6,0)&amp;Apoio!$E$1&amp;Y2091,""))</f>
        <v>@Campos(posicao = 7, tipo = 'R')@Column(name = "VL_ICMS")private BigDecimal vlIcms;</v>
      </c>
      <c r="X2091" s="190" t="str">
        <f>IF(ISNUMBER(Q2091),COUNTIF(Blocos!G:G,J2091),"")</f>
        <v/>
      </c>
      <c r="Y2091" s="190" t="str">
        <f>IF(OR(X2091=0,X2091=""),"",VLOOKUP(SUMIFS(Blocos!A:A,Blocos!H:H,'EFD REGISTROS e Campos (2)'!X2091,Blocos!G:G,'EFD REGISTROS e Campos (2)'!J2091),Blocos!A:L,12,0))</f>
        <v/>
      </c>
      <c r="Z2091" s="190" t="str">
        <f>IF(ISNUMBER(Q2092),VLOOKUP(J2091,Blocos!D:G,4,0),"")</f>
        <v/>
      </c>
      <c r="AA2091" s="190" t="str">
        <f>IF(ISNUMBER(Q2091),CONCATENATE("CREATE TABLE ""reg_",LOWER(J2091),""" (""ID"" bigint NOT NULL AUTO_INCREMENT,  ""HASHFILE"" varchar(255) DEFAULT NULL, ""ID_PAI"" bigint NOT NULL,"),IF(Q2091="Campo",CONCATENATE("""",L2091,""" ",VLOOKUP(R2091,Apoio!A:C,3,0)),""))&amp;IF(Z2091="","",CONCATENATE("PRIMARY KEY (""ID""), KEY ""FK_reg_",LOWER(Z2091),"_ID_PAI"" (""ID_PAI""), CONSTRAINT ""FK_reg_",LOWER(Z2091),"_ID_PAI"" FOREIGN KEY (""ID_PAI"") REFERENCES ""reg_",LOWER(Z2091),""" (""ID"")) ENGINE=InnoDB AUTO_INCREMENT=105774 DEFAULT CHARSET=utf8mb4 COLLATE=utf8mb4_0900_ai_ci;"))</f>
        <v>"VL_ICMS" decimal(15,6) DEFAULT NULL,</v>
      </c>
      <c r="AB2091" s="190" t="str">
        <f t="shared" si="231"/>
        <v>`reg_d760`.`VL_ICMS`,</v>
      </c>
    </row>
    <row r="2092" spans="1:28" ht="14.5" hidden="1" customHeight="1" x14ac:dyDescent="0.3">
      <c r="A2092" s="282"/>
      <c r="B2092" s="282"/>
      <c r="C2092" s="282"/>
      <c r="D2092" s="282"/>
      <c r="E2092" s="282"/>
      <c r="F2092" s="282"/>
      <c r="G2092" s="282"/>
      <c r="H2092" s="282"/>
      <c r="I2092" s="282"/>
      <c r="J2092" s="187" t="str">
        <f t="shared" si="229"/>
        <v>D760</v>
      </c>
      <c r="K2092" s="181">
        <v>8</v>
      </c>
      <c r="L2092" s="318" t="s">
        <v>1141</v>
      </c>
      <c r="M2092" s="319"/>
      <c r="N2092" s="317" t="s">
        <v>32</v>
      </c>
      <c r="O2092" s="317"/>
      <c r="P2092" s="317">
        <v>2</v>
      </c>
      <c r="Q2092" s="192" t="str">
        <f t="shared" si="230"/>
        <v>Campo</v>
      </c>
      <c r="R2092" s="192" t="s">
        <v>3606</v>
      </c>
      <c r="W2092" s="191" t="str">
        <f>IF(Q2092="Campo","@Campos(posicao = "&amp;K2092&amp;", tipo = '"&amp;R2092&amp;"')@Column(name = """&amp;L2092&amp;""")"&amp;IF(R2092="D","@Temporal(TemporalType.DATE)","")&amp;"private "&amp;VLOOKUP(TEXT(R2092,"@"),Apoio!A:B,2,0)&amp;" "&amp;SUBSTITUTE(LOWER(LEFT(L2092,1))&amp;RIGHT(PROPER(L2092),LEN(L2092)-1),"_","")&amp;";",IF(ISNUMBER(Q2092),IF(R2092="R","@Entity@Table(name = ""reg_"&amp;LOWER(J2092)&amp;""")@XmlRootElement","")&amp;VLOOKUP(J2092,Blocos!D:I,6,0)&amp;Apoio!$E$1&amp;Y2092,""))</f>
        <v>@Campos(posicao = 8, tipo = 'R')@Column(name = "VL_RED_BC")private BigDecimal vlRedBc;</v>
      </c>
      <c r="X2092" s="190" t="str">
        <f>IF(ISNUMBER(Q2092),COUNTIF(Blocos!G:G,J2092),"")</f>
        <v/>
      </c>
      <c r="Y2092" s="190" t="str">
        <f>IF(OR(X2092=0,X2092=""),"",VLOOKUP(SUMIFS(Blocos!A:A,Blocos!H:H,'EFD REGISTROS e Campos (2)'!X2092,Blocos!G:G,'EFD REGISTROS e Campos (2)'!J2092),Blocos!A:L,12,0))</f>
        <v/>
      </c>
      <c r="Z2092" s="190" t="str">
        <f>IF(ISNUMBER(Q2093),VLOOKUP(J2092,Blocos!D:G,4,0),"")</f>
        <v/>
      </c>
      <c r="AA2092" s="190" t="str">
        <f>IF(ISNUMBER(Q2092),CONCATENATE("CREATE TABLE ""reg_",LOWER(J2092),""" (""ID"" bigint NOT NULL AUTO_INCREMENT,  ""HASHFILE"" varchar(255) DEFAULT NULL, ""ID_PAI"" bigint NOT NULL,"),IF(Q2092="Campo",CONCATENATE("""",L2092,""" ",VLOOKUP(R2092,Apoio!A:C,3,0)),""))&amp;IF(Z2092="","",CONCATENATE("PRIMARY KEY (""ID""), KEY ""FK_reg_",LOWER(Z2092),"_ID_PAI"" (""ID_PAI""), CONSTRAINT ""FK_reg_",LOWER(Z2092),"_ID_PAI"" FOREIGN KEY (""ID_PAI"") REFERENCES ""reg_",LOWER(Z2092),""" (""ID"")) ENGINE=InnoDB AUTO_INCREMENT=105774 DEFAULT CHARSET=utf8mb4 COLLATE=utf8mb4_0900_ai_ci;"))</f>
        <v>"VL_RED_BC" decimal(15,6) DEFAULT NULL,</v>
      </c>
      <c r="AB2092" s="190" t="str">
        <f t="shared" si="231"/>
        <v>`reg_d760`.`VL_RED_BC`,</v>
      </c>
    </row>
    <row r="2093" spans="1:28" ht="14.5" hidden="1" customHeight="1" x14ac:dyDescent="0.3">
      <c r="A2093" s="282"/>
      <c r="B2093" s="282"/>
      <c r="C2093" s="282"/>
      <c r="D2093" s="282"/>
      <c r="E2093" s="282"/>
      <c r="F2093" s="282"/>
      <c r="G2093" s="282"/>
      <c r="H2093" s="282"/>
      <c r="I2093" s="282"/>
      <c r="J2093" s="187" t="str">
        <f t="shared" si="229"/>
        <v>D760</v>
      </c>
      <c r="K2093" s="181">
        <v>9</v>
      </c>
      <c r="L2093" s="318" t="s">
        <v>276</v>
      </c>
      <c r="M2093" s="319"/>
      <c r="N2093" s="317" t="s">
        <v>27</v>
      </c>
      <c r="O2093" s="317" t="s">
        <v>27</v>
      </c>
      <c r="P2093" s="317"/>
      <c r="Q2093" s="192" t="str">
        <f t="shared" si="230"/>
        <v>Campo</v>
      </c>
      <c r="R2093" s="192" t="s">
        <v>27</v>
      </c>
      <c r="W2093" s="191" t="str">
        <f>IF(Q2093="Campo","@Campos(posicao = "&amp;K2093&amp;", tipo = '"&amp;R2093&amp;"')@Column(name = """&amp;L2093&amp;""")"&amp;IF(R2093="D","@Temporal(TemporalType.DATE)","")&amp;"private "&amp;VLOOKUP(TEXT(R2093,"@"),Apoio!A:B,2,0)&amp;" "&amp;SUBSTITUTE(LOWER(LEFT(L2093,1))&amp;RIGHT(PROPER(L2093),LEN(L2093)-1),"_","")&amp;";",IF(ISNUMBER(Q2093),IF(R2093="R","@Entity@Table(name = ""reg_"&amp;LOWER(J2093)&amp;""")@XmlRootElement","")&amp;VLOOKUP(J2093,Blocos!D:I,6,0)&amp;Apoio!$E$1&amp;Y2093,""))</f>
        <v>@Campos(posicao = 9, tipo = 'C')@Column(name = "COD_OBS")private String codObs;</v>
      </c>
      <c r="X2093" s="190" t="str">
        <f>IF(ISNUMBER(Q2093),COUNTIF(Blocos!G:G,J2093),"")</f>
        <v/>
      </c>
      <c r="Y2093" s="190" t="str">
        <f>IF(OR(X2093=0,X2093=""),"",VLOOKUP(SUMIFS(Blocos!A:A,Blocos!H:H,'EFD REGISTROS e Campos (2)'!X2093,Blocos!G:G,'EFD REGISTROS e Campos (2)'!J2093),Blocos!A:L,12,0))</f>
        <v/>
      </c>
      <c r="Z2093" s="190" t="str">
        <f>IF(ISNUMBER(Q2094),VLOOKUP(J2093,Blocos!D:G,4,0),"")</f>
        <v>D750</v>
      </c>
      <c r="AA2093" s="190" t="str">
        <f>IF(ISNUMBER(Q2093),CONCATENATE("CREATE TABLE ""reg_",LOWER(J2093),""" (""ID"" bigint NOT NULL AUTO_INCREMENT,  ""HASHFILE"" varchar(255) DEFAULT NULL, ""ID_PAI"" bigint NOT NULL,"),IF(Q2093="Campo",CONCATENATE("""",L2093,""" ",VLOOKUP(R2093,Apoio!A:C,3,0)),""))&amp;IF(Z2093="","",CONCATENATE("PRIMARY KEY (""ID""), KEY ""FK_reg_",LOWER(Z2093),"_ID_PAI"" (""ID_PAI""), CONSTRAINT ""FK_reg_",LOWER(Z2093),"_ID_PAI"" FOREIGN KEY (""ID_PAI"") REFERENCES ""reg_",LOWER(Z2093),""" (""ID"")) ENGINE=InnoDB AUTO_INCREMENT=105774 DEFAULT CHARSET=utf8mb4 COLLATE=utf8mb4_0900_ai_ci;"))</f>
        <v>"COD_OBS" varchar(255) DEFAULT NULL,PRIMARY KEY ("ID"), KEY "FK_reg_d750_ID_PAI" ("ID_PAI"), CONSTRAINT "FK_reg_d750_ID_PAI" FOREIGN KEY ("ID_PAI") REFERENCES "reg_d750" ("ID")) ENGINE=InnoDB AUTO_INCREMENT=105774 DEFAULT CHARSET=utf8mb4 COLLATE=utf8mb4_0900_ai_ci;</v>
      </c>
      <c r="AB2093" s="190" t="str">
        <f t="shared" si="231"/>
        <v>`reg_d760`.`COD_OBS`,FROM `efdicms`.`reg_d760`;"</v>
      </c>
    </row>
    <row r="2094" spans="1:28" ht="14.5" hidden="1" customHeight="1" x14ac:dyDescent="0.3">
      <c r="A2094" s="282" t="s">
        <v>115</v>
      </c>
      <c r="B2094" s="282"/>
      <c r="C2094" s="282"/>
      <c r="D2094" s="282"/>
      <c r="E2094" s="282"/>
      <c r="F2094" s="282" t="s">
        <v>3860</v>
      </c>
      <c r="G2094" s="282"/>
      <c r="H2094" s="282"/>
      <c r="I2094" s="282" t="s">
        <v>209</v>
      </c>
      <c r="J2094" s="187" t="str">
        <f t="shared" si="229"/>
        <v>D761</v>
      </c>
      <c r="K2094" s="317" t="s">
        <v>4022</v>
      </c>
      <c r="L2094" s="318"/>
      <c r="M2094" s="319"/>
      <c r="N2094" s="317"/>
      <c r="O2094" s="317"/>
      <c r="P2094" s="317"/>
      <c r="Q2094" s="192">
        <f t="shared" si="230"/>
        <v>4</v>
      </c>
      <c r="R2094" s="192" t="s">
        <v>3606</v>
      </c>
      <c r="W2094" s="191" t="str">
        <f>IF(Q2094="Campo","@Campos(posicao = "&amp;K2094&amp;", tipo = '"&amp;R2094&amp;"')@Column(name = """&amp;L2094&amp;""")"&amp;IF(R2094="D","@Temporal(TemporalType.DATE)","")&amp;"private "&amp;VLOOKUP(TEXT(R2094,"@"),Apoio!A:B,2,0)&amp;" "&amp;SUBSTITUTE(LOWER(LEFT(L2094,1))&amp;RIGHT(PROPER(L2094),LEN(L2094)-1),"_","")&amp;";",IF(ISNUMBER(Q2094),IF(R2094="R","@Entity@Table(name = ""reg_"&amp;LOWER(J2094)&amp;""")@XmlRootElement","")&amp;VLOOKUP(J2094,Blocos!D:I,6,0)&amp;Apoio!$E$1&amp;Y2094,""))</f>
        <v>@Entity@Table(name = "reg_d761")@XmlRootElement@Registros(nivel = 4) public class RegD761 implements Serializable { private static final long serialVersionUID = 1L; @Id @GeneratedValue(strategy = GenerationType.IDENTITY) @Basic(optional = false) @Column(name = "ID" ) private Long id;@OneToOne(fetch = FetchType.LAZY) @JoinColumn(name = "ID_PAI", nullable = false) private RegD760 idPai; public RegD760 getIdPai() {return idPai;}public void setIdPai(Object idPai) {this.idPai = (RegD760) idPai;}public RegD761() { } public RegD761(Long id) { this.id = id; } public RegD761(Long id, RegD760 idPai, long linha, String hash) { this.id = id; this.idPai = idPai; this.linha = linha; this.hash = hash; }public Long getId() { return id; } public void setId(Long id) { this.id = id; }@Basic(optional = false)@Column(name = "LINHA")private long linha;@Basic(optional = false)@Column(name = "HASH")private String hash;</v>
      </c>
      <c r="X2094" s="190">
        <f>IF(ISNUMBER(Q2094),COUNTIF(Blocos!G:G,J2094),"")</f>
        <v>0</v>
      </c>
      <c r="Y2094" s="190" t="str">
        <f>IF(OR(X2094=0,X2094=""),"",VLOOKUP(SUMIFS(Blocos!A:A,Blocos!H:H,'EFD REGISTROS e Campos (2)'!X2094,Blocos!G:G,'EFD REGISTROS e Campos (2)'!J2094),Blocos!A:L,12,0))</f>
        <v/>
      </c>
      <c r="Z2094" s="190" t="str">
        <f>IF(ISNUMBER(Q2095),VLOOKUP(J2094,Blocos!D:G,4,0),"")</f>
        <v/>
      </c>
      <c r="AA2094" s="190" t="str">
        <f>IF(ISNUMBER(Q2094),CONCATENATE("CREATE TABLE ""reg_",LOWER(J2094),""" (""ID"" bigint NOT NULL AUTO_INCREMENT,  ""HASHFILE"" varchar(255) DEFAULT NULL, ""ID_PAI"" bigint NOT NULL,"),IF(Q2094="Campo",CONCATENATE("""",L2094,""" ",VLOOKUP(R2094,Apoio!A:C,3,0)),""))&amp;IF(Z2094="","",CONCATENATE("PRIMARY KEY (""ID""), KEY ""FK_reg_",LOWER(Z2094),"_ID_PAI"" (""ID_PAI""), CONSTRAINT ""FK_reg_",LOWER(Z2094),"_ID_PAI"" FOREIGN KEY (""ID_PAI"") REFERENCES ""reg_",LOWER(Z2094),""" (""ID"")) ENGINE=InnoDB AUTO_INCREMENT=105774 DEFAULT CHARSET=utf8mb4 COLLATE=utf8mb4_0900_ai_ci;"))</f>
        <v>CREATE TABLE "reg_d761" ("ID" bigint NOT NULL AUTO_INCREMENT,  "HASHFILE" varchar(255) DEFAULT NULL, "ID_PAI" bigint NOT NULL,</v>
      </c>
      <c r="AB2094" s="190" t="str">
        <f t="shared" si="231"/>
        <v/>
      </c>
    </row>
    <row r="2095" spans="1:28" ht="14.5" hidden="1" customHeight="1" x14ac:dyDescent="0.3">
      <c r="A2095" s="282"/>
      <c r="B2095" s="282"/>
      <c r="C2095" s="282"/>
      <c r="D2095" s="282"/>
      <c r="E2095" s="282"/>
      <c r="F2095" s="282"/>
      <c r="G2095" s="282"/>
      <c r="H2095" s="282"/>
      <c r="I2095" s="282"/>
      <c r="J2095" s="187" t="str">
        <f t="shared" si="229"/>
        <v>D761</v>
      </c>
      <c r="K2095" s="181">
        <v>1</v>
      </c>
      <c r="L2095" s="317" t="s">
        <v>25</v>
      </c>
      <c r="M2095" s="319"/>
      <c r="N2095" s="317" t="s">
        <v>27</v>
      </c>
      <c r="O2095" s="317">
        <v>4</v>
      </c>
      <c r="P2095" s="317"/>
      <c r="Q2095" s="192" t="str">
        <f t="shared" si="230"/>
        <v>Campo</v>
      </c>
      <c r="R2095" s="192" t="s">
        <v>27</v>
      </c>
      <c r="W2095" s="191" t="str">
        <f>IF(Q2095="Campo","@Campos(posicao = "&amp;K2095&amp;", tipo = '"&amp;R2095&amp;"')@Column(name = """&amp;L2095&amp;""")"&amp;IF(R2095="D","@Temporal(TemporalType.DATE)","")&amp;"private "&amp;VLOOKUP(TEXT(R2095,"@"),Apoio!A:B,2,0)&amp;" "&amp;SUBSTITUTE(LOWER(LEFT(L2095,1))&amp;RIGHT(PROPER(L2095),LEN(L2095)-1),"_","")&amp;";",IF(ISNUMBER(Q2095),IF(R2095="R","@Entity@Table(name = ""reg_"&amp;LOWER(J2095)&amp;""")@XmlRootElement","")&amp;VLOOKUP(J2095,Blocos!D:I,6,0)&amp;Apoio!$E$1&amp;Y2095,""))</f>
        <v>@Campos(posicao = 1, tipo = 'C')@Column(name = "REG")private String reg;</v>
      </c>
      <c r="X2095" s="190" t="str">
        <f>IF(ISNUMBER(Q2095),COUNTIF(Blocos!G:G,J2095),"")</f>
        <v/>
      </c>
      <c r="Y2095" s="190" t="str">
        <f>IF(OR(X2095=0,X2095=""),"",VLOOKUP(SUMIFS(Blocos!A:A,Blocos!H:H,'EFD REGISTROS e Campos (2)'!X2095,Blocos!G:G,'EFD REGISTROS e Campos (2)'!J2095),Blocos!A:L,12,0))</f>
        <v/>
      </c>
      <c r="Z2095" s="190" t="str">
        <f>IF(ISNUMBER(Q2096),VLOOKUP(J2095,Blocos!D:G,4,0),"")</f>
        <v/>
      </c>
      <c r="AA2095" s="190" t="str">
        <f>IF(ISNUMBER(Q2095),CONCATENATE("CREATE TABLE ""reg_",LOWER(J2095),""" (""ID"" bigint NOT NULL AUTO_INCREMENT,  ""HASHFILE"" varchar(255) DEFAULT NULL, ""ID_PAI"" bigint NOT NULL,"),IF(Q2095="Campo",CONCATENATE("""",L2095,""" ",VLOOKUP(R2095,Apoio!A:C,3,0)),""))&amp;IF(Z2095="","",CONCATENATE("PRIMARY KEY (""ID""), KEY ""FK_reg_",LOWER(Z2095),"_ID_PAI"" (""ID_PAI""), CONSTRAINT ""FK_reg_",LOWER(Z2095),"_ID_PAI"" FOREIGN KEY (""ID_PAI"") REFERENCES ""reg_",LOWER(Z2095),""" (""ID"")) ENGINE=InnoDB AUTO_INCREMENT=105774 DEFAULT CHARSET=utf8mb4 COLLATE=utf8mb4_0900_ai_ci;"))</f>
        <v>"REG" varchar(255) DEFAULT NULL,</v>
      </c>
      <c r="AB2095" s="190" t="str">
        <f t="shared" si="231"/>
        <v>USE `efdicms`;SELECT `reg_d761`.`REG`,</v>
      </c>
    </row>
    <row r="2096" spans="1:28" ht="14.5" hidden="1" customHeight="1" x14ac:dyDescent="0.3">
      <c r="A2096" s="282"/>
      <c r="B2096" s="282"/>
      <c r="C2096" s="282"/>
      <c r="D2096" s="282"/>
      <c r="E2096" s="282"/>
      <c r="F2096" s="282"/>
      <c r="G2096" s="282"/>
      <c r="H2096" s="282"/>
      <c r="I2096" s="282"/>
      <c r="J2096" s="187" t="str">
        <f t="shared" si="229"/>
        <v>D761</v>
      </c>
      <c r="K2096" s="181">
        <v>2</v>
      </c>
      <c r="L2096" s="317" t="s">
        <v>1147</v>
      </c>
      <c r="M2096" s="319"/>
      <c r="N2096" s="317" t="s">
        <v>108</v>
      </c>
      <c r="O2096" s="317"/>
      <c r="P2096" s="317">
        <v>2</v>
      </c>
      <c r="Q2096" s="192" t="str">
        <f t="shared" si="230"/>
        <v>Campo</v>
      </c>
      <c r="R2096" s="192" t="s">
        <v>3606</v>
      </c>
      <c r="W2096" s="191" t="str">
        <f>IF(Q2096="Campo","@Campos(posicao = "&amp;K2096&amp;", tipo = '"&amp;R2096&amp;"')@Column(name = """&amp;L2096&amp;""")"&amp;IF(R2096="D","@Temporal(TemporalType.DATE)","")&amp;"private "&amp;VLOOKUP(TEXT(R2096,"@"),Apoio!A:B,2,0)&amp;" "&amp;SUBSTITUTE(LOWER(LEFT(L2096,1))&amp;RIGHT(PROPER(L2096),LEN(L2096)-1),"_","")&amp;";",IF(ISNUMBER(Q2096),IF(R2096="R","@Entity@Table(name = ""reg_"&amp;LOWER(J2096)&amp;""")@XmlRootElement","")&amp;VLOOKUP(J2096,Blocos!D:I,6,0)&amp;Apoio!$E$1&amp;Y2096,""))</f>
        <v>@Campos(posicao = 2, tipo = 'R')@Column(name = "VL_FCP_OP")private BigDecimal vlFcpOp;</v>
      </c>
      <c r="X2096" s="190" t="str">
        <f>IF(ISNUMBER(Q2096),COUNTIF(Blocos!G:G,J2096),"")</f>
        <v/>
      </c>
      <c r="Y2096" s="190" t="str">
        <f>IF(OR(X2096=0,X2096=""),"",VLOOKUP(SUMIFS(Blocos!A:A,Blocos!H:H,'EFD REGISTROS e Campos (2)'!X2096,Blocos!G:G,'EFD REGISTROS e Campos (2)'!J2096),Blocos!A:L,12,0))</f>
        <v/>
      </c>
      <c r="Z2096" s="190" t="str">
        <f>IF(ISNUMBER(Q2097),VLOOKUP(J2096,Blocos!D:G,4,0),"")</f>
        <v>D760</v>
      </c>
      <c r="AA2096" s="190" t="str">
        <f>IF(ISNUMBER(Q2096),CONCATENATE("CREATE TABLE ""reg_",LOWER(J2096),""" (""ID"" bigint NOT NULL AUTO_INCREMENT,  ""HASHFILE"" varchar(255) DEFAULT NULL, ""ID_PAI"" bigint NOT NULL,"),IF(Q2096="Campo",CONCATENATE("""",L2096,""" ",VLOOKUP(R2096,Apoio!A:C,3,0)),""))&amp;IF(Z2096="","",CONCATENATE("PRIMARY KEY (""ID""), KEY ""FK_reg_",LOWER(Z2096),"_ID_PAI"" (""ID_PAI""), CONSTRAINT ""FK_reg_",LOWER(Z2096),"_ID_PAI"" FOREIGN KEY (""ID_PAI"") REFERENCES ""reg_",LOWER(Z2096),""" (""ID"")) ENGINE=InnoDB AUTO_INCREMENT=105774 DEFAULT CHARSET=utf8mb4 COLLATE=utf8mb4_0900_ai_ci;"))</f>
        <v>"VL_FCP_OP" decimal(15,6) DEFAULT NULL,PRIMARY KEY ("ID"), KEY "FK_reg_d760_ID_PAI" ("ID_PAI"), CONSTRAINT "FK_reg_d760_ID_PAI" FOREIGN KEY ("ID_PAI") REFERENCES "reg_d760" ("ID")) ENGINE=InnoDB AUTO_INCREMENT=105774 DEFAULT CHARSET=utf8mb4 COLLATE=utf8mb4_0900_ai_ci;</v>
      </c>
      <c r="AB2096" s="190" t="str">
        <f t="shared" si="231"/>
        <v>`reg_d761`.`VL_FCP_OP`,FROM `efdicms`.`reg_d761`;"</v>
      </c>
    </row>
    <row r="2097" spans="1:28" ht="14.5" hidden="1" customHeight="1" collapsed="1" x14ac:dyDescent="0.3">
      <c r="A2097" s="180" t="s">
        <v>22</v>
      </c>
      <c r="C2097" s="180" t="s">
        <v>2139</v>
      </c>
      <c r="I2097" s="180" t="s">
        <v>8</v>
      </c>
      <c r="J2097" s="187" t="str">
        <f t="shared" si="229"/>
        <v>D990</v>
      </c>
      <c r="K2097" s="195" t="s">
        <v>2140</v>
      </c>
      <c r="Q2097" s="192">
        <f t="shared" si="230"/>
        <v>1</v>
      </c>
      <c r="S2097" s="191" t="str">
        <f t="shared" ref="S2097:S2160" si="232">IFERROR(IF(ISNUMBER(Q2097),CONCATENATE("&lt;/registro&gt;
&lt;registro codigo=""",CONCATENATE(B2097,C2097,D2097,E2097,F2097,G2097,H2097),""" perfil=""",A2097,""" nivel=""",Q2097,"""&gt;"),""),"")</f>
        <v>&lt;/registro&gt;
&lt;registro codigo="D990" perfil="ABC" nivel="1"&gt;</v>
      </c>
      <c r="T2097" s="192" t="str">
        <f t="shared" ref="T2097:T2160" si="233">IF(Q2097="Campo",CONCATENATE("&lt;campo posicao=""",K2097,"""&gt;
&lt;coluna&gt;",SUBSTITUTE(L2097," ",""),"&lt;/coluna&gt;
&lt;descricao&gt;",M2097,"&lt;/descricao&gt;
&lt;tipo&gt;",R2097,"&lt;/tipo&gt;
&lt;/campo&gt;"),"")</f>
        <v/>
      </c>
      <c r="U2097" s="192" t="str">
        <f t="shared" si="225"/>
        <v>&lt;/registro&gt;
&lt;registro codigo="D990" perfil="ABC" nivel="1"&gt;</v>
      </c>
      <c r="V2097" s="192" t="str">
        <f t="shared" ref="V2097:V2160" si="234">IF(ISNUMBER(K2097),CONCATENATE("{""Column",K2097+1,""", """,L2097,"""},",""),"")</f>
        <v/>
      </c>
      <c r="W2097" s="191" t="str">
        <f>IF(Q2097="Campo","@Campos(posicao = "&amp;K2097&amp;", tipo = '"&amp;R2097&amp;"')@Column(name = """&amp;L2097&amp;""")"&amp;IF(R2097="D","@Temporal(TemporalType.DATE)","")&amp;"private "&amp;VLOOKUP(TEXT(R2097,"@"),Apoio!A:B,2,0)&amp;" "&amp;SUBSTITUTE(LOWER(LEFT(L2097,1))&amp;RIGHT(PROPER(L2097),LEN(L2097)-1),"_","")&amp;";",IF(ISNUMBER(Q2097),IF(R2097="R","@Entity@Table(name = ""reg_"&amp;LOWER(J2097)&amp;""")@XmlRootElement","")&amp;VLOOKUP(J2097,Blocos!D:I,6,0)&amp;Apoio!$E$1&amp;Y2097,""))</f>
        <v>@Registros(nivel = 1) public class RegD990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RegD990() { } public RegD990(Long id) { this.id = id; } public RegD990(Long id, Reg0000 idPai, long linha, String hash) { this.id = id; this.idPai = idPai; this.linha = linha; this.hash = hash; }public Long getId() { return id; } public void setId(Long id) { this.id = id; }@Basic(optional = false)@Column(name = "LINHA")private long linha;@Basic(optional = false)@Column(name = "HASH")private String hash;</v>
      </c>
      <c r="X2097" s="190">
        <f>IF(ISNUMBER(Q2097),COUNTIF(Blocos!G:G,J2097),"")</f>
        <v>0</v>
      </c>
      <c r="Y2097" s="190" t="str">
        <f>IF(OR(X2097=0,X2097=""),"",VLOOKUP(SUMIFS(Blocos!A:A,Blocos!H:H,'EFD REGISTROS e Campos (2)'!X2097,Blocos!G:G,'EFD REGISTROS e Campos (2)'!J2097),Blocos!A:L,12,0))</f>
        <v/>
      </c>
      <c r="Z2097" s="190" t="str">
        <f>IF(ISNUMBER(Q2098),VLOOKUP(J2097,Blocos!D:G,4,0),"")</f>
        <v/>
      </c>
      <c r="AA2097" s="190" t="str">
        <f>IF(ISNUMBER(Q2097),CONCATENATE("CREATE TABLE ""reg_",LOWER(J2097),""" (""ID"" bigint NOT NULL AUTO_INCREMENT,  ""HASHFILE"" varchar(255) DEFAULT NULL, ""ID_PAI"" bigint NOT NULL,"),IF(Q2097="Campo",CONCATENATE("""",L2097,""" ",VLOOKUP(R2097,Apoio!A:C,3,0)),""))&amp;IF(Z2097="","",CONCATENATE("PRIMARY KEY (""ID""), KEY ""FK_reg_",LOWER(Z2097),"_ID_PAI"" (""ID_PAI""), CONSTRAINT ""FK_reg_",LOWER(Z2097),"_ID_PAI"" FOREIGN KEY (""ID_PAI"") REFERENCES ""reg_",LOWER(Z2097),""" (""ID"")) ENGINE=InnoDB AUTO_INCREMENT=105774 DEFAULT CHARSET=utf8mb4 COLLATE=utf8mb4_0900_ai_ci;"))</f>
        <v>CREATE TABLE "reg_d990" ("ID" bigint NOT NULL AUTO_INCREMENT,  "HASHFILE" varchar(255) DEFAULT NULL, "ID_PAI" bigint NOT NULL,</v>
      </c>
      <c r="AB2097" s="190" t="str">
        <f t="shared" si="231"/>
        <v/>
      </c>
    </row>
    <row r="2098" spans="1:28" ht="14.5" hidden="1" customHeight="1" x14ac:dyDescent="0.3">
      <c r="J2098" s="187" t="str">
        <f t="shared" si="229"/>
        <v>D990</v>
      </c>
      <c r="K2098" s="181">
        <v>1</v>
      </c>
      <c r="L2098" s="289" t="s">
        <v>25</v>
      </c>
      <c r="M2098" s="182" t="s">
        <v>2141</v>
      </c>
      <c r="N2098" s="181" t="s">
        <v>27</v>
      </c>
      <c r="O2098" s="181">
        <v>4</v>
      </c>
      <c r="P2098" s="181" t="s">
        <v>28</v>
      </c>
      <c r="Q2098" s="192" t="str">
        <f t="shared" si="230"/>
        <v>Campo</v>
      </c>
      <c r="R2098" s="192" t="s">
        <v>27</v>
      </c>
      <c r="S2098" s="191" t="str">
        <f t="shared" si="232"/>
        <v/>
      </c>
      <c r="T2098" s="192" t="str">
        <f t="shared" si="233"/>
        <v>&lt;campo posicao="1"&gt;
&lt;coluna&gt;REG&lt;/coluna&gt;
&lt;descricao&gt;Texto fixo contendo "D990"&lt;/descricao&gt;
&lt;tipo&gt;C&lt;/tipo&gt;
&lt;/campo&gt;</v>
      </c>
      <c r="U2098" s="192" t="str">
        <f t="shared" si="225"/>
        <v>&lt;campo posicao="1"&gt;
&lt;coluna&gt;REG&lt;/coluna&gt;
&lt;descricao&gt;Texto fixo contendo "D990"&lt;/descricao&gt;
&lt;tipo&gt;C&lt;/tipo&gt;
&lt;/campo&gt;</v>
      </c>
      <c r="V2098" s="192" t="str">
        <f t="shared" si="234"/>
        <v>{"Column2", "REG"},</v>
      </c>
      <c r="W2098" s="191" t="str">
        <f>IF(Q2098="Campo","@Campos(posicao = "&amp;K2098&amp;", tipo = '"&amp;R2098&amp;"')@Column(name = """&amp;L2098&amp;""")"&amp;IF(R2098="D","@Temporal(TemporalType.DATE)","")&amp;"private "&amp;VLOOKUP(TEXT(R2098,"@"),Apoio!A:B,2,0)&amp;" "&amp;SUBSTITUTE(LOWER(LEFT(L2098,1))&amp;RIGHT(PROPER(L2098),LEN(L2098)-1),"_","")&amp;";",IF(ISNUMBER(Q2098),IF(R2098="R","@Entity@Table(name = ""reg_"&amp;LOWER(J2098)&amp;""")@XmlRootElement","")&amp;VLOOKUP(J2098,Blocos!D:I,6,0)&amp;Apoio!$E$1&amp;Y2098,""))</f>
        <v>@Campos(posicao = 1, tipo = 'C')@Column(name = "REG")private String reg;</v>
      </c>
      <c r="X2098" s="190" t="str">
        <f>IF(ISNUMBER(Q2098),COUNTIF(Blocos!G:G,J2098),"")</f>
        <v/>
      </c>
      <c r="Y2098" s="190" t="str">
        <f>IF(OR(X2098=0,X2098=""),"",VLOOKUP(SUMIFS(Blocos!A:A,Blocos!H:H,'EFD REGISTROS e Campos (2)'!X2098,Blocos!G:G,'EFD REGISTROS e Campos (2)'!J2098),Blocos!A:L,12,0))</f>
        <v/>
      </c>
      <c r="Z2098" s="190" t="str">
        <f>IF(ISNUMBER(Q2099),VLOOKUP(J2098,Blocos!D:G,4,0),"")</f>
        <v/>
      </c>
      <c r="AA2098" s="190" t="str">
        <f>IF(ISNUMBER(Q2098),CONCATENATE("CREATE TABLE ""reg_",LOWER(J2098),""" (""ID"" bigint NOT NULL AUTO_INCREMENT,  ""HASHFILE"" varchar(255) DEFAULT NULL, ""ID_PAI"" bigint NOT NULL,"),IF(Q2098="Campo",CONCATENATE("""",L2098,""" ",VLOOKUP(R2098,Apoio!A:C,3,0)),""))&amp;IF(Z2098="","",CONCATENATE("PRIMARY KEY (""ID""), KEY ""FK_reg_",LOWER(Z2098),"_ID_PAI"" (""ID_PAI""), CONSTRAINT ""FK_reg_",LOWER(Z2098),"_ID_PAI"" FOREIGN KEY (""ID_PAI"") REFERENCES ""reg_",LOWER(Z2098),""" (""ID"")) ENGINE=InnoDB AUTO_INCREMENT=105774 DEFAULT CHARSET=utf8mb4 COLLATE=utf8mb4_0900_ai_ci;"))</f>
        <v>"REG" varchar(255) DEFAULT NULL,</v>
      </c>
      <c r="AB2098" s="190" t="str">
        <f t="shared" si="231"/>
        <v>USE `efdicms`;SELECT `reg_d990`.`REG`,</v>
      </c>
    </row>
    <row r="2099" spans="1:28" ht="14.5" hidden="1" customHeight="1" x14ac:dyDescent="0.3">
      <c r="J2099" s="187" t="str">
        <f t="shared" si="229"/>
        <v>D990</v>
      </c>
      <c r="K2099" s="181">
        <v>2</v>
      </c>
      <c r="L2099" s="289" t="s">
        <v>2142</v>
      </c>
      <c r="M2099" s="182" t="s">
        <v>2143</v>
      </c>
      <c r="N2099" s="181" t="s">
        <v>27</v>
      </c>
      <c r="O2099" s="181" t="s">
        <v>28</v>
      </c>
      <c r="P2099" s="181" t="s">
        <v>28</v>
      </c>
      <c r="Q2099" s="192" t="str">
        <f t="shared" si="230"/>
        <v>Campo</v>
      </c>
      <c r="R2099" s="192" t="s">
        <v>3607</v>
      </c>
      <c r="S2099" s="191" t="str">
        <f t="shared" si="232"/>
        <v/>
      </c>
      <c r="T2099" s="192" t="str">
        <f t="shared" si="233"/>
        <v>&lt;campo posicao="2"&gt;
&lt;coluna&gt;QTD_LIN_D&lt;/coluna&gt;
&lt;descricao&gt;Quantidade total de linhas do Bloco D&lt;/descricao&gt;
&lt;tipo&gt;I&lt;/tipo&gt;
&lt;/campo&gt;</v>
      </c>
      <c r="U2099" s="192" t="str">
        <f t="shared" si="225"/>
        <v>&lt;campo posicao="2"&gt;
&lt;coluna&gt;QTD_LIN_D&lt;/coluna&gt;
&lt;descricao&gt;Quantidade total de linhas do Bloco D&lt;/descricao&gt;
&lt;tipo&gt;I&lt;/tipo&gt;
&lt;/campo&gt;</v>
      </c>
      <c r="V2099" s="192" t="str">
        <f t="shared" si="234"/>
        <v>{"Column3", "QTD_LIN_D"},</v>
      </c>
      <c r="W2099" s="191" t="str">
        <f>IF(Q2099="Campo","@Campos(posicao = "&amp;K2099&amp;", tipo = '"&amp;R2099&amp;"')@Column(name = """&amp;L2099&amp;""")"&amp;IF(R2099="D","@Temporal(TemporalType.DATE)","")&amp;"private "&amp;VLOOKUP(TEXT(R2099,"@"),Apoio!A:B,2,0)&amp;" "&amp;SUBSTITUTE(LOWER(LEFT(L2099,1))&amp;RIGHT(PROPER(L2099),LEN(L2099)-1),"_","")&amp;";",IF(ISNUMBER(Q2099),IF(R2099="R","@Entity@Table(name = ""reg_"&amp;LOWER(J2099)&amp;""")@XmlRootElement","")&amp;VLOOKUP(J2099,Blocos!D:I,6,0)&amp;Apoio!$E$1&amp;Y2099,""))</f>
        <v>@Campos(posicao = 2, tipo = 'I')@Column(name = "QTD_LIN_D")private int qtdLinD;</v>
      </c>
      <c r="X2099" s="190" t="str">
        <f>IF(ISNUMBER(Q2099),COUNTIF(Blocos!G:G,J2099),"")</f>
        <v/>
      </c>
      <c r="Y2099" s="190" t="str">
        <f>IF(OR(X2099=0,X2099=""),"",VLOOKUP(SUMIFS(Blocos!A:A,Blocos!H:H,'EFD REGISTROS e Campos (2)'!X2099,Blocos!G:G,'EFD REGISTROS e Campos (2)'!J2099),Blocos!A:L,12,0))</f>
        <v/>
      </c>
      <c r="Z2099" s="190" t="str">
        <f>IF(ISNUMBER(Q2100),VLOOKUP(J2099,Blocos!D:G,4,0),"")</f>
        <v>0000</v>
      </c>
      <c r="AA2099" s="190" t="str">
        <f>IF(ISNUMBER(Q2099),CONCATENATE("CREATE TABLE ""reg_",LOWER(J2099),""" (""ID"" bigint NOT NULL AUTO_INCREMENT,  ""HASHFILE"" varchar(255) DEFAULT NULL, ""ID_PAI"" bigint NOT NULL,"),IF(Q2099="Campo",CONCATENATE("""",L2099,""" ",VLOOKUP(R2099,Apoio!A:C,3,0)),""))&amp;IF(Z2099="","",CONCATENATE("PRIMARY KEY (""ID""), KEY ""FK_reg_",LOWER(Z2099),"_ID_PAI"" (""ID_PAI""), CONSTRAINT ""FK_reg_",LOWER(Z2099),"_ID_PAI"" FOREIGN KEY (""ID_PAI"") REFERENCES ""reg_",LOWER(Z2099),""" (""ID"")) ENGINE=InnoDB AUTO_INCREMENT=105774 DEFAULT CHARSET=utf8mb4 COLLATE=utf8mb4_0900_ai_ci;"))</f>
        <v>"QTD_LIN_D" int DEFAULT NULL,PRIMARY KEY ("ID"), KEY "FK_reg_0000_ID_PAI" ("ID_PAI"), CONSTRAINT "FK_reg_0000_ID_PAI" FOREIGN KEY ("ID_PAI") REFERENCES "reg_0000" ("ID")) ENGINE=InnoDB AUTO_INCREMENT=105774 DEFAULT CHARSET=utf8mb4 COLLATE=utf8mb4_0900_ai_ci;</v>
      </c>
      <c r="AB2099" s="190" t="str">
        <f t="shared" si="231"/>
        <v>`reg_d990`.`QTD_LIN_D`,FROM `efdicms`.`reg_d990`;"</v>
      </c>
    </row>
    <row r="2100" spans="1:28" ht="14.5" hidden="1" customHeight="1" collapsed="1" x14ac:dyDescent="0.3">
      <c r="A2100" s="180" t="s">
        <v>22</v>
      </c>
      <c r="C2100" s="180" t="s">
        <v>2144</v>
      </c>
      <c r="I2100" s="180" t="s">
        <v>8</v>
      </c>
      <c r="J2100" s="187" t="str">
        <f t="shared" si="229"/>
        <v>E001</v>
      </c>
      <c r="K2100" s="195" t="s">
        <v>2145</v>
      </c>
      <c r="Q2100" s="192">
        <f t="shared" si="230"/>
        <v>1</v>
      </c>
      <c r="S2100" s="191" t="str">
        <f t="shared" si="232"/>
        <v>&lt;/registro&gt;
&lt;registro codigo="E001" perfil="ABC" nivel="1"&gt;</v>
      </c>
      <c r="T2100" s="192" t="str">
        <f t="shared" si="233"/>
        <v/>
      </c>
      <c r="U2100" s="192" t="str">
        <f t="shared" si="225"/>
        <v>&lt;/registro&gt;
&lt;registro codigo="E001" perfil="ABC" nivel="1"&gt;</v>
      </c>
      <c r="V2100" s="192" t="str">
        <f t="shared" si="234"/>
        <v/>
      </c>
      <c r="W2100" s="191" t="str">
        <f>IF(Q2100="Campo","@Campos(posicao = "&amp;K2100&amp;", tipo = '"&amp;R2100&amp;"')@Column(name = """&amp;L2100&amp;""")"&amp;IF(R2100="D","@Temporal(TemporalType.DATE)","")&amp;"private "&amp;VLOOKUP(TEXT(R2100,"@"),Apoio!A:B,2,0)&amp;" "&amp;SUBSTITUTE(LOWER(LEFT(L2100,1))&amp;RIGHT(PROPER(L2100),LEN(L2100)-1),"_","")&amp;";",IF(ISNUMBER(Q2100),IF(R2100="R","@Entity@Table(name = ""reg_"&amp;LOWER(J2100)&amp;""")@XmlRootElement","")&amp;VLOOKUP(J2100,Blocos!D:I,6,0)&amp;Apoio!$E$1&amp;Y2100,""))</f>
        <v>@Registros(nivel = 1) public class RegE001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RegE001() { } public RegE001(Long id) { this.id = id; } public RegE001(Long id, Reg0000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List&lt;RegE100&gt; regE100;public List&lt;RegE100&gt; getRegE100() {return regE100;}public void setRegE100(List&lt;RegE100&gt; regE100) {this.regE100 = regE100;}@OneToMany( cascade = CascadeType.ALL, fetch = FetchType.LAZY, mappedBy = "idPai")private  List&lt;RegE200&gt; regE200;public List&lt;RegE200&gt; getRegE200() {return regE200;}public void setRegE200(List&lt;RegE200&gt; regE200) {this.regE200 = regE200;}@OneToMany( cascade = CascadeType.ALL, fetch = FetchType.LAZY, mappedBy = "idPai")private  List&lt;RegE300&gt; regE300;public List&lt;RegE300&gt; getRegE300() {return regE300;}public void setRegE300(List&lt;RegE300&gt; regE300) {this.regE300 = regE300;}@OneToMany( cascade = CascadeType.ALL, fetch = FetchType.LAZY, mappedBy = "idPai")private  List&lt;RegE500&gt; regE500;public List&lt;RegE500&gt; getRegE500() {return regE500;}public void setRegE500(List&lt;RegE500&gt; regE500) {this.regE500 = regE500;}</v>
      </c>
      <c r="X2100" s="190">
        <f>IF(ISNUMBER(Q2100),COUNTIF(Blocos!G:G,J2100),"")</f>
        <v>4</v>
      </c>
      <c r="Y2100" s="190" t="str">
        <f>IF(OR(X2100=0,X2100=""),"",VLOOKUP(SUMIFS(Blocos!A:A,Blocos!H:H,'EFD REGISTROS e Campos (2)'!X2100,Blocos!G:G,'EFD REGISTROS e Campos (2)'!J2100),Blocos!A:L,12,0))</f>
        <v>@OneToMany( cascade = CascadeType.ALL, fetch = FetchType.LAZY, mappedBy = "idPai")private  List&lt;RegE100&gt; regE100;public List&lt;RegE100&gt; getRegE100() {return regE100;}public void setRegE100(List&lt;RegE100&gt; regE100) {this.regE100 = regE100;}@OneToMany( cascade = CascadeType.ALL, fetch = FetchType.LAZY, mappedBy = "idPai")private  List&lt;RegE200&gt; regE200;public List&lt;RegE200&gt; getRegE200() {return regE200;}public void setRegE200(List&lt;RegE200&gt; regE200) {this.regE200 = regE200;}@OneToMany( cascade = CascadeType.ALL, fetch = FetchType.LAZY, mappedBy = "idPai")private  List&lt;RegE300&gt; regE300;public List&lt;RegE300&gt; getRegE300() {return regE300;}public void setRegE300(List&lt;RegE300&gt; regE300) {this.regE300 = regE300;}@OneToMany( cascade = CascadeType.ALL, fetch = FetchType.LAZY, mappedBy = "idPai")private  List&lt;RegE500&gt; regE500;public List&lt;RegE500&gt; getRegE500() {return regE500;}public void setRegE500(List&lt;RegE500&gt; regE500) {this.regE500 = regE500;}</v>
      </c>
      <c r="Z2100" s="190" t="str">
        <f>IF(ISNUMBER(Q2101),VLOOKUP(J2100,Blocos!D:G,4,0),"")</f>
        <v/>
      </c>
      <c r="AA2100" s="190" t="str">
        <f>IF(ISNUMBER(Q2100),CONCATENATE("CREATE TABLE ""reg_",LOWER(J2100),""" (""ID"" bigint NOT NULL AUTO_INCREMENT,  ""HASHFILE"" varchar(255) DEFAULT NULL, ""ID_PAI"" bigint NOT NULL,"),IF(Q2100="Campo",CONCATENATE("""",L2100,""" ",VLOOKUP(R2100,Apoio!A:C,3,0)),""))&amp;IF(Z2100="","",CONCATENATE("PRIMARY KEY (""ID""), KEY ""FK_reg_",LOWER(Z2100),"_ID_PAI"" (""ID_PAI""), CONSTRAINT ""FK_reg_",LOWER(Z2100),"_ID_PAI"" FOREIGN KEY (""ID_PAI"") REFERENCES ""reg_",LOWER(Z2100),""" (""ID"")) ENGINE=InnoDB AUTO_INCREMENT=105774 DEFAULT CHARSET=utf8mb4 COLLATE=utf8mb4_0900_ai_ci;"))</f>
        <v>CREATE TABLE "reg_e001" ("ID" bigint NOT NULL AUTO_INCREMENT,  "HASHFILE" varchar(255) DEFAULT NULL, "ID_PAI" bigint NOT NULL,</v>
      </c>
      <c r="AB2100" s="190" t="str">
        <f t="shared" si="231"/>
        <v/>
      </c>
    </row>
    <row r="2101" spans="1:28" ht="14.5" hidden="1" customHeight="1" x14ac:dyDescent="0.3">
      <c r="J2101" s="187" t="str">
        <f t="shared" si="229"/>
        <v>E001</v>
      </c>
      <c r="K2101" s="181">
        <v>1</v>
      </c>
      <c r="L2101" s="289" t="s">
        <v>25</v>
      </c>
      <c r="M2101" s="182" t="s">
        <v>2146</v>
      </c>
      <c r="N2101" s="181" t="s">
        <v>27</v>
      </c>
      <c r="O2101" s="181">
        <v>4</v>
      </c>
      <c r="P2101" s="181" t="s">
        <v>28</v>
      </c>
      <c r="Q2101" s="192" t="str">
        <f t="shared" si="230"/>
        <v>Campo</v>
      </c>
      <c r="R2101" s="192" t="s">
        <v>27</v>
      </c>
      <c r="S2101" s="191" t="str">
        <f t="shared" si="232"/>
        <v/>
      </c>
      <c r="T2101" s="192" t="str">
        <f t="shared" si="233"/>
        <v>&lt;campo posicao="1"&gt;
&lt;coluna&gt;REG&lt;/coluna&gt;
&lt;descricao&gt;Texto fixo contendo "E001"&lt;/descricao&gt;
&lt;tipo&gt;C&lt;/tipo&gt;
&lt;/campo&gt;</v>
      </c>
      <c r="U2101" s="192" t="str">
        <f t="shared" si="225"/>
        <v>&lt;campo posicao="1"&gt;
&lt;coluna&gt;REG&lt;/coluna&gt;
&lt;descricao&gt;Texto fixo contendo "E001"&lt;/descricao&gt;
&lt;tipo&gt;C&lt;/tipo&gt;
&lt;/campo&gt;</v>
      </c>
      <c r="V2101" s="192" t="str">
        <f t="shared" si="234"/>
        <v>{"Column2", "REG"},</v>
      </c>
      <c r="W2101" s="191" t="str">
        <f>IF(Q2101="Campo","@Campos(posicao = "&amp;K2101&amp;", tipo = '"&amp;R2101&amp;"')@Column(name = """&amp;L2101&amp;""")"&amp;IF(R2101="D","@Temporal(TemporalType.DATE)","")&amp;"private "&amp;VLOOKUP(TEXT(R2101,"@"),Apoio!A:B,2,0)&amp;" "&amp;SUBSTITUTE(LOWER(LEFT(L2101,1))&amp;RIGHT(PROPER(L2101),LEN(L2101)-1),"_","")&amp;";",IF(ISNUMBER(Q2101),IF(R2101="R","@Entity@Table(name = ""reg_"&amp;LOWER(J2101)&amp;""")@XmlRootElement","")&amp;VLOOKUP(J2101,Blocos!D:I,6,0)&amp;Apoio!$E$1&amp;Y2101,""))</f>
        <v>@Campos(posicao = 1, tipo = 'C')@Column(name = "REG")private String reg;</v>
      </c>
      <c r="X2101" s="190" t="str">
        <f>IF(ISNUMBER(Q2101),COUNTIF(Blocos!G:G,J2101),"")</f>
        <v/>
      </c>
      <c r="Y2101" s="190" t="str">
        <f>IF(OR(X2101=0,X2101=""),"",VLOOKUP(SUMIFS(Blocos!A:A,Blocos!H:H,'EFD REGISTROS e Campos (2)'!X2101,Blocos!G:G,'EFD REGISTROS e Campos (2)'!J2101),Blocos!A:L,12,0))</f>
        <v/>
      </c>
      <c r="Z2101" s="190" t="str">
        <f>IF(ISNUMBER(Q2102),VLOOKUP(J2101,Blocos!D:G,4,0),"")</f>
        <v/>
      </c>
      <c r="AA2101" s="190" t="str">
        <f>IF(ISNUMBER(Q2101),CONCATENATE("CREATE TABLE ""reg_",LOWER(J2101),""" (""ID"" bigint NOT NULL AUTO_INCREMENT,  ""HASHFILE"" varchar(255) DEFAULT NULL, ""ID_PAI"" bigint NOT NULL,"),IF(Q2101="Campo",CONCATENATE("""",L2101,""" ",VLOOKUP(R2101,Apoio!A:C,3,0)),""))&amp;IF(Z2101="","",CONCATENATE("PRIMARY KEY (""ID""), KEY ""FK_reg_",LOWER(Z2101),"_ID_PAI"" (""ID_PAI""), CONSTRAINT ""FK_reg_",LOWER(Z2101),"_ID_PAI"" FOREIGN KEY (""ID_PAI"") REFERENCES ""reg_",LOWER(Z2101),""" (""ID"")) ENGINE=InnoDB AUTO_INCREMENT=105774 DEFAULT CHARSET=utf8mb4 COLLATE=utf8mb4_0900_ai_ci;"))</f>
        <v>"REG" varchar(255) DEFAULT NULL,</v>
      </c>
      <c r="AB2101" s="190" t="str">
        <f t="shared" si="231"/>
        <v>USE `efdicms`;SELECT `reg_e001`.`REG`,</v>
      </c>
    </row>
    <row r="2102" spans="1:28" ht="14.5" hidden="1" customHeight="1" x14ac:dyDescent="0.3">
      <c r="J2102" s="187" t="str">
        <f t="shared" si="229"/>
        <v>E001</v>
      </c>
      <c r="K2102" s="196">
        <v>2</v>
      </c>
      <c r="L2102" s="285" t="s">
        <v>77</v>
      </c>
      <c r="M2102" s="182" t="s">
        <v>78</v>
      </c>
      <c r="N2102" s="196" t="s">
        <v>27</v>
      </c>
      <c r="O2102" s="196">
        <v>1</v>
      </c>
      <c r="P2102" s="196" t="s">
        <v>28</v>
      </c>
      <c r="Q2102" s="192" t="str">
        <f t="shared" si="230"/>
        <v>Campo</v>
      </c>
      <c r="R2102" s="192" t="s">
        <v>27</v>
      </c>
      <c r="S2102" s="191" t="str">
        <f t="shared" si="232"/>
        <v/>
      </c>
      <c r="T2102" s="192" t="str">
        <f t="shared" si="233"/>
        <v>&lt;campo posicao="2"&gt;
&lt;coluna&gt;IND_MOV&lt;/coluna&gt;
&lt;descricao&gt;Indicador de movimento:&lt;/descricao&gt;
&lt;tipo&gt;C&lt;/tipo&gt;
&lt;/campo&gt;</v>
      </c>
      <c r="U2102" s="192" t="str">
        <f t="shared" si="225"/>
        <v>&lt;campo posicao="2"&gt;
&lt;coluna&gt;IND_MOV&lt;/coluna&gt;
&lt;descricao&gt;Indicador de movimento:&lt;/descricao&gt;
&lt;tipo&gt;C&lt;/tipo&gt;
&lt;/campo&gt;</v>
      </c>
      <c r="V2102" s="192" t="str">
        <f t="shared" si="234"/>
        <v>{"Column3", "IND_MOV"},</v>
      </c>
      <c r="W2102" s="191" t="str">
        <f>IF(Q2102="Campo","@Campos(posicao = "&amp;K2102&amp;", tipo = '"&amp;R2102&amp;"')@Column(name = """&amp;L2102&amp;""")"&amp;IF(R2102="D","@Temporal(TemporalType.DATE)","")&amp;"private "&amp;VLOOKUP(TEXT(R2102,"@"),Apoio!A:B,2,0)&amp;" "&amp;SUBSTITUTE(LOWER(LEFT(L2102,1))&amp;RIGHT(PROPER(L2102),LEN(L2102)-1),"_","")&amp;";",IF(ISNUMBER(Q2102),IF(R2102="R","@Entity@Table(name = ""reg_"&amp;LOWER(J2102)&amp;""")@XmlRootElement","")&amp;VLOOKUP(J2102,Blocos!D:I,6,0)&amp;Apoio!$E$1&amp;Y2102,""))</f>
        <v>@Campos(posicao = 2, tipo = 'C')@Column(name = "IND_MOV")private String indMov;</v>
      </c>
      <c r="X2102" s="190" t="str">
        <f>IF(ISNUMBER(Q2102),COUNTIF(Blocos!G:G,J2102),"")</f>
        <v/>
      </c>
      <c r="Y2102" s="190" t="str">
        <f>IF(OR(X2102=0,X2102=""),"",VLOOKUP(SUMIFS(Blocos!A:A,Blocos!H:H,'EFD REGISTROS e Campos (2)'!X2102,Blocos!G:G,'EFD REGISTROS e Campos (2)'!J2102),Blocos!A:L,12,0))</f>
        <v/>
      </c>
      <c r="Z2102" s="190" t="str">
        <f>IF(ISNUMBER(Q2103),VLOOKUP(J2102,Blocos!D:G,4,0),"")</f>
        <v/>
      </c>
      <c r="AA2102" s="190" t="str">
        <f>IF(ISNUMBER(Q2102),CONCATENATE("CREATE TABLE ""reg_",LOWER(J2102),""" (""ID"" bigint NOT NULL AUTO_INCREMENT,  ""HASHFILE"" varchar(255) DEFAULT NULL, ""ID_PAI"" bigint NOT NULL,"),IF(Q2102="Campo",CONCATENATE("""",L2102,""" ",VLOOKUP(R2102,Apoio!A:C,3,0)),""))&amp;IF(Z2102="","",CONCATENATE("PRIMARY KEY (""ID""), KEY ""FK_reg_",LOWER(Z2102),"_ID_PAI"" (""ID_PAI""), CONSTRAINT ""FK_reg_",LOWER(Z2102),"_ID_PAI"" FOREIGN KEY (""ID_PAI"") REFERENCES ""reg_",LOWER(Z2102),""" (""ID"")) ENGINE=InnoDB AUTO_INCREMENT=105774 DEFAULT CHARSET=utf8mb4 COLLATE=utf8mb4_0900_ai_ci;"))</f>
        <v>"IND_MOV" varchar(255) DEFAULT NULL,</v>
      </c>
      <c r="AB2102" s="190" t="str">
        <f t="shared" si="231"/>
        <v>`reg_e001`.`IND_MOV`,</v>
      </c>
    </row>
    <row r="2103" spans="1:28" ht="14.5" hidden="1" customHeight="1" x14ac:dyDescent="0.3">
      <c r="J2103" s="187" t="str">
        <f t="shared" si="229"/>
        <v>E001</v>
      </c>
      <c r="K2103" s="196"/>
      <c r="L2103" s="285"/>
      <c r="M2103" s="182" t="s">
        <v>79</v>
      </c>
      <c r="N2103" s="196"/>
      <c r="O2103" s="196"/>
      <c r="P2103" s="196"/>
      <c r="Q2103" s="192" t="str">
        <f t="shared" si="230"/>
        <v/>
      </c>
      <c r="S2103" s="191" t="str">
        <f t="shared" si="232"/>
        <v/>
      </c>
      <c r="T2103" s="192" t="str">
        <f t="shared" si="233"/>
        <v/>
      </c>
      <c r="U2103" s="192" t="str">
        <f t="shared" si="225"/>
        <v/>
      </c>
      <c r="V2103" s="192" t="str">
        <f t="shared" si="234"/>
        <v/>
      </c>
      <c r="W2103" s="191" t="str">
        <f>IF(Q2103="Campo","@Campos(posicao = "&amp;K2103&amp;", tipo = '"&amp;R2103&amp;"')@Column(name = """&amp;L2103&amp;""")"&amp;IF(R2103="D","@Temporal(TemporalType.DATE)","")&amp;"private "&amp;VLOOKUP(TEXT(R2103,"@"),Apoio!A:B,2,0)&amp;" "&amp;SUBSTITUTE(LOWER(LEFT(L2103,1))&amp;RIGHT(PROPER(L2103),LEN(L2103)-1),"_","")&amp;";",IF(ISNUMBER(Q2103),IF(R2103="R","@Entity@Table(name = ""reg_"&amp;LOWER(J2103)&amp;""")@XmlRootElement","")&amp;VLOOKUP(J2103,Blocos!D:I,6,0)&amp;Apoio!$E$1&amp;Y2103,""))</f>
        <v/>
      </c>
      <c r="X2103" s="190" t="str">
        <f>IF(ISNUMBER(Q2103),COUNTIF(Blocos!G:G,J2103),"")</f>
        <v/>
      </c>
      <c r="Y2103" s="190" t="str">
        <f>IF(OR(X2103=0,X2103=""),"",VLOOKUP(SUMIFS(Blocos!A:A,Blocos!H:H,'EFD REGISTROS e Campos (2)'!X2103,Blocos!G:G,'EFD REGISTROS e Campos (2)'!J2103),Blocos!A:L,12,0))</f>
        <v/>
      </c>
      <c r="Z2103" s="190" t="str">
        <f>IF(ISNUMBER(Q2104),VLOOKUP(J2103,Blocos!D:G,4,0),"")</f>
        <v/>
      </c>
      <c r="AA2103" s="190" t="str">
        <f>IF(ISNUMBER(Q2103),CONCATENATE("CREATE TABLE ""reg_",LOWER(J2103),""" (""ID"" bigint NOT NULL AUTO_INCREMENT,  ""HASHFILE"" varchar(255) DEFAULT NULL, ""ID_PAI"" bigint NOT NULL,"),IF(Q2103="Campo",CONCATENATE("""",L2103,""" ",VLOOKUP(R2103,Apoio!A:C,3,0)),""))&amp;IF(Z2103="","",CONCATENATE("PRIMARY KEY (""ID""), KEY ""FK_reg_",LOWER(Z2103),"_ID_PAI"" (""ID_PAI""), CONSTRAINT ""FK_reg_",LOWER(Z2103),"_ID_PAI"" FOREIGN KEY (""ID_PAI"") REFERENCES ""reg_",LOWER(Z2103),""" (""ID"")) ENGINE=InnoDB AUTO_INCREMENT=105774 DEFAULT CHARSET=utf8mb4 COLLATE=utf8mb4_0900_ai_ci;"))</f>
        <v/>
      </c>
      <c r="AB2103" s="190" t="str">
        <f t="shared" si="231"/>
        <v/>
      </c>
    </row>
    <row r="2104" spans="1:28" ht="14.5" hidden="1" customHeight="1" x14ac:dyDescent="0.3">
      <c r="J2104" s="187" t="str">
        <f t="shared" si="229"/>
        <v>E001</v>
      </c>
      <c r="K2104" s="196"/>
      <c r="L2104" s="285"/>
      <c r="M2104" s="182" t="s">
        <v>328</v>
      </c>
      <c r="N2104" s="196"/>
      <c r="O2104" s="196"/>
      <c r="P2104" s="196"/>
      <c r="Q2104" s="192" t="str">
        <f t="shared" si="230"/>
        <v/>
      </c>
      <c r="S2104" s="191" t="str">
        <f t="shared" si="232"/>
        <v/>
      </c>
      <c r="T2104" s="192" t="str">
        <f t="shared" si="233"/>
        <v/>
      </c>
      <c r="U2104" s="192" t="str">
        <f t="shared" si="225"/>
        <v/>
      </c>
      <c r="V2104" s="192" t="str">
        <f t="shared" si="234"/>
        <v/>
      </c>
      <c r="W2104" s="191" t="str">
        <f>IF(Q2104="Campo","@Campos(posicao = "&amp;K2104&amp;", tipo = '"&amp;R2104&amp;"')@Column(name = """&amp;L2104&amp;""")"&amp;IF(R2104="D","@Temporal(TemporalType.DATE)","")&amp;"private "&amp;VLOOKUP(TEXT(R2104,"@"),Apoio!A:B,2,0)&amp;" "&amp;SUBSTITUTE(LOWER(LEFT(L2104,1))&amp;RIGHT(PROPER(L2104),LEN(L2104)-1),"_","")&amp;";",IF(ISNUMBER(Q2104),IF(R2104="R","@Entity@Table(name = ""reg_"&amp;LOWER(J2104)&amp;""")@XmlRootElement","")&amp;VLOOKUP(J2104,Blocos!D:I,6,0)&amp;Apoio!$E$1&amp;Y2104,""))</f>
        <v/>
      </c>
      <c r="X2104" s="190" t="str">
        <f>IF(ISNUMBER(Q2104),COUNTIF(Blocos!G:G,J2104),"")</f>
        <v/>
      </c>
      <c r="Y2104" s="190" t="str">
        <f>IF(OR(X2104=0,X2104=""),"",VLOOKUP(SUMIFS(Blocos!A:A,Blocos!H:H,'EFD REGISTROS e Campos (2)'!X2104,Blocos!G:G,'EFD REGISTROS e Campos (2)'!J2104),Blocos!A:L,12,0))</f>
        <v/>
      </c>
      <c r="Z2104" s="190" t="str">
        <f>IF(ISNUMBER(Q2105),VLOOKUP(J2104,Blocos!D:G,4,0),"")</f>
        <v>0000</v>
      </c>
      <c r="AA2104" s="190" t="str">
        <f>IF(ISNUMBER(Q2104),CONCATENATE("CREATE TABLE ""reg_",LOWER(J2104),""" (""ID"" bigint NOT NULL AUTO_INCREMENT,  ""HASHFILE"" varchar(255) DEFAULT NULL, ""ID_PAI"" bigint NOT NULL,"),IF(Q2104="Campo",CONCATENATE("""",L2104,""" ",VLOOKUP(R2104,Apoio!A:C,3,0)),""))&amp;IF(Z2104="","",CONCATENATE("PRIMARY KEY (""ID""), KEY ""FK_reg_",LOWER(Z2104),"_ID_PAI"" (""ID_PAI""), CONSTRAINT ""FK_reg_",LOWER(Z2104),"_ID_PAI"" FOREIGN KEY (""ID_PAI"") REFERENCES ""reg_",LOWER(Z2104),""" (""ID"")) ENGINE=InnoDB AUTO_INCREMENT=105774 DEFAULT CHARSET=utf8mb4 COLLATE=utf8mb4_0900_ai_ci;"))</f>
        <v>PRIMARY KEY ("ID"), KEY "FK_reg_0000_ID_PAI" ("ID_PAI"), CONSTRAINT "FK_reg_0000_ID_PAI" FOREIGN KEY ("ID_PAI") REFERENCES "reg_0000" ("ID")) ENGINE=InnoDB AUTO_INCREMENT=105774 DEFAULT CHARSET=utf8mb4 COLLATE=utf8mb4_0900_ai_ci;</v>
      </c>
      <c r="AB2104" s="190" t="str">
        <f t="shared" si="231"/>
        <v>FROM `efdicms`.`reg_e001`;"</v>
      </c>
    </row>
    <row r="2105" spans="1:28" ht="14.5" hidden="1" customHeight="1" collapsed="1" x14ac:dyDescent="0.3">
      <c r="A2105" s="180" t="s">
        <v>22</v>
      </c>
      <c r="D2105" s="180" t="s">
        <v>2147</v>
      </c>
      <c r="I2105" s="180" t="s">
        <v>108</v>
      </c>
      <c r="J2105" s="187" t="str">
        <f t="shared" si="229"/>
        <v>E100</v>
      </c>
      <c r="K2105" s="195" t="s">
        <v>2148</v>
      </c>
      <c r="Q2105" s="192">
        <f t="shared" si="230"/>
        <v>2</v>
      </c>
      <c r="S2105" s="191" t="str">
        <f t="shared" si="232"/>
        <v>&lt;/registro&gt;
&lt;registro codigo="E100" perfil="ABC" nivel="2"&gt;</v>
      </c>
      <c r="T2105" s="192" t="str">
        <f t="shared" si="233"/>
        <v/>
      </c>
      <c r="U2105" s="192" t="str">
        <f t="shared" si="225"/>
        <v>&lt;/registro&gt;
&lt;registro codigo="E100" perfil="ABC" nivel="2"&gt;</v>
      </c>
      <c r="V2105" s="192" t="str">
        <f t="shared" si="234"/>
        <v/>
      </c>
      <c r="W2105" s="191" t="str">
        <f>IF(Q2105="Campo","@Campos(posicao = "&amp;K2105&amp;", tipo = '"&amp;R2105&amp;"')@Column(name = """&amp;L2105&amp;""")"&amp;IF(R2105="D","@Temporal(TemporalType.DATE)","")&amp;"private "&amp;VLOOKUP(TEXT(R2105,"@"),Apoio!A:B,2,0)&amp;" "&amp;SUBSTITUTE(LOWER(LEFT(L2105,1))&amp;RIGHT(PROPER(L2105),LEN(L2105)-1),"_","")&amp;";",IF(ISNUMBER(Q2105),IF(R2105="R","@Entity@Table(name = ""reg_"&amp;LOWER(J2105)&amp;""")@XmlRootElement","")&amp;VLOOKUP(J2105,Blocos!D:I,6,0)&amp;Apoio!$E$1&amp;Y2105,""))</f>
        <v>@Registros(nivel = 2) public class RegE100 implements Serializable { private static final long serialVersionUID = 1L; @Id @GeneratedValue(strategy = GenerationType.IDENTITY) @Basic(optional = false) @Column(name = "ID" ) private Long id;@ManyToOne(fetch = FetchType.LAZY) @JoinColumn(name = "ID_PAI", nullable = false) private RegE001 idPai; public RegE001 getIdPai() {return idPai;}public void setIdPai(Object idPai) {this.idPai = (RegE001) idPai;}public RegE100() { } public RegE100(Long id) { this.id = id; } public RegE100(Long id, RegE001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RegE110 regE110;public RegE110 getRegE110() {return regE110;}public void setRegE110(RegE110 regE110) {this.regE110 = regE110;}</v>
      </c>
      <c r="X2105" s="190">
        <f>IF(ISNUMBER(Q2105),COUNTIF(Blocos!G:G,J2105),"")</f>
        <v>1</v>
      </c>
      <c r="Y2105" s="190" t="str">
        <f>IF(OR(X2105=0,X2105=""),"",VLOOKUP(SUMIFS(Blocos!A:A,Blocos!H:H,'EFD REGISTROS e Campos (2)'!X2105,Blocos!G:G,'EFD REGISTROS e Campos (2)'!J2105),Blocos!A:L,12,0))</f>
        <v>@OneToOne(optional = true, cascade = CascadeType.ALL, fetch = FetchType.LAZY, mappedBy = "idPai")private  RegE110 regE110;public RegE110 getRegE110() {return regE110;}public void setRegE110(RegE110 regE110) {this.regE110 = regE110;}</v>
      </c>
      <c r="Z2105" s="190" t="str">
        <f>IF(ISNUMBER(Q2106),VLOOKUP(J2105,Blocos!D:G,4,0),"")</f>
        <v/>
      </c>
      <c r="AA2105" s="190" t="str">
        <f>IF(ISNUMBER(Q2105),CONCATENATE("CREATE TABLE ""reg_",LOWER(J2105),""" (""ID"" bigint NOT NULL AUTO_INCREMENT,  ""HASHFILE"" varchar(255) DEFAULT NULL, ""ID_PAI"" bigint NOT NULL,"),IF(Q2105="Campo",CONCATENATE("""",L2105,""" ",VLOOKUP(R2105,Apoio!A:C,3,0)),""))&amp;IF(Z2105="","",CONCATENATE("PRIMARY KEY (""ID""), KEY ""FK_reg_",LOWER(Z2105),"_ID_PAI"" (""ID_PAI""), CONSTRAINT ""FK_reg_",LOWER(Z2105),"_ID_PAI"" FOREIGN KEY (""ID_PAI"") REFERENCES ""reg_",LOWER(Z2105),""" (""ID"")) ENGINE=InnoDB AUTO_INCREMENT=105774 DEFAULT CHARSET=utf8mb4 COLLATE=utf8mb4_0900_ai_ci;"))</f>
        <v>CREATE TABLE "reg_e100" ("ID" bigint NOT NULL AUTO_INCREMENT,  "HASHFILE" varchar(255) DEFAULT NULL, "ID_PAI" bigint NOT NULL,</v>
      </c>
      <c r="AB2105" s="190" t="str">
        <f t="shared" si="231"/>
        <v/>
      </c>
    </row>
    <row r="2106" spans="1:28" ht="14.5" hidden="1" customHeight="1" x14ac:dyDescent="0.3">
      <c r="J2106" s="187" t="str">
        <f t="shared" si="229"/>
        <v>E100</v>
      </c>
      <c r="K2106" s="181">
        <v>1</v>
      </c>
      <c r="L2106" s="289" t="s">
        <v>25</v>
      </c>
      <c r="M2106" s="182" t="s">
        <v>2149</v>
      </c>
      <c r="N2106" s="181" t="s">
        <v>27</v>
      </c>
      <c r="O2106" s="181">
        <v>4</v>
      </c>
      <c r="P2106" s="181" t="s">
        <v>28</v>
      </c>
      <c r="Q2106" s="192" t="str">
        <f t="shared" si="230"/>
        <v>Campo</v>
      </c>
      <c r="R2106" s="192" t="s">
        <v>27</v>
      </c>
      <c r="S2106" s="191" t="str">
        <f t="shared" si="232"/>
        <v/>
      </c>
      <c r="T2106" s="192" t="str">
        <f t="shared" si="233"/>
        <v>&lt;campo posicao="1"&gt;
&lt;coluna&gt;REG&lt;/coluna&gt;
&lt;descricao&gt;Texto fixo contendo "E100"&lt;/descricao&gt;
&lt;tipo&gt;C&lt;/tipo&gt;
&lt;/campo&gt;</v>
      </c>
      <c r="U2106" s="192" t="str">
        <f t="shared" si="225"/>
        <v>&lt;campo posicao="1"&gt;
&lt;coluna&gt;REG&lt;/coluna&gt;
&lt;descricao&gt;Texto fixo contendo "E100"&lt;/descricao&gt;
&lt;tipo&gt;C&lt;/tipo&gt;
&lt;/campo&gt;</v>
      </c>
      <c r="V2106" s="192" t="str">
        <f t="shared" si="234"/>
        <v>{"Column2", "REG"},</v>
      </c>
      <c r="W2106" s="191" t="str">
        <f>IF(Q2106="Campo","@Campos(posicao = "&amp;K2106&amp;", tipo = '"&amp;R2106&amp;"')@Column(name = """&amp;L2106&amp;""")"&amp;IF(R2106="D","@Temporal(TemporalType.DATE)","")&amp;"private "&amp;VLOOKUP(TEXT(R2106,"@"),Apoio!A:B,2,0)&amp;" "&amp;SUBSTITUTE(LOWER(LEFT(L2106,1))&amp;RIGHT(PROPER(L2106),LEN(L2106)-1),"_","")&amp;";",IF(ISNUMBER(Q2106),IF(R2106="R","@Entity@Table(name = ""reg_"&amp;LOWER(J2106)&amp;""")@XmlRootElement","")&amp;VLOOKUP(J2106,Blocos!D:I,6,0)&amp;Apoio!$E$1&amp;Y2106,""))</f>
        <v>@Campos(posicao = 1, tipo = 'C')@Column(name = "REG")private String reg;</v>
      </c>
      <c r="X2106" s="190" t="str">
        <f>IF(ISNUMBER(Q2106),COUNTIF(Blocos!G:G,J2106),"")</f>
        <v/>
      </c>
      <c r="Y2106" s="190" t="str">
        <f>IF(OR(X2106=0,X2106=""),"",VLOOKUP(SUMIFS(Blocos!A:A,Blocos!H:H,'EFD REGISTROS e Campos (2)'!X2106,Blocos!G:G,'EFD REGISTROS e Campos (2)'!J2106),Blocos!A:L,12,0))</f>
        <v/>
      </c>
      <c r="Z2106" s="190" t="str">
        <f>IF(ISNUMBER(Q2107),VLOOKUP(J2106,Blocos!D:G,4,0),"")</f>
        <v/>
      </c>
      <c r="AA2106" s="190" t="str">
        <f>IF(ISNUMBER(Q2106),CONCATENATE("CREATE TABLE ""reg_",LOWER(J2106),""" (""ID"" bigint NOT NULL AUTO_INCREMENT,  ""HASHFILE"" varchar(255) DEFAULT NULL, ""ID_PAI"" bigint NOT NULL,"),IF(Q2106="Campo",CONCATENATE("""",L2106,""" ",VLOOKUP(R2106,Apoio!A:C,3,0)),""))&amp;IF(Z2106="","",CONCATENATE("PRIMARY KEY (""ID""), KEY ""FK_reg_",LOWER(Z2106),"_ID_PAI"" (""ID_PAI""), CONSTRAINT ""FK_reg_",LOWER(Z2106),"_ID_PAI"" FOREIGN KEY (""ID_PAI"") REFERENCES ""reg_",LOWER(Z2106),""" (""ID"")) ENGINE=InnoDB AUTO_INCREMENT=105774 DEFAULT CHARSET=utf8mb4 COLLATE=utf8mb4_0900_ai_ci;"))</f>
        <v>"REG" varchar(255) DEFAULT NULL,</v>
      </c>
      <c r="AB2106" s="190" t="str">
        <f t="shared" si="231"/>
        <v>USE `efdicms`;SELECT `reg_e100`.`REG`,</v>
      </c>
    </row>
    <row r="2107" spans="1:28" ht="14.5" hidden="1" customHeight="1" x14ac:dyDescent="0.3">
      <c r="J2107" s="187" t="str">
        <f t="shared" si="229"/>
        <v>E100</v>
      </c>
      <c r="K2107" s="181">
        <v>2</v>
      </c>
      <c r="L2107" s="289" t="s">
        <v>38</v>
      </c>
      <c r="M2107" s="182" t="s">
        <v>2150</v>
      </c>
      <c r="N2107" s="181" t="s">
        <v>32</v>
      </c>
      <c r="O2107" s="181" t="s">
        <v>40</v>
      </c>
      <c r="P2107" s="181" t="s">
        <v>28</v>
      </c>
      <c r="Q2107" s="192" t="str">
        <f t="shared" si="230"/>
        <v>Campo</v>
      </c>
      <c r="R2107" s="192" t="s">
        <v>3605</v>
      </c>
      <c r="S2107" s="191" t="str">
        <f t="shared" si="232"/>
        <v/>
      </c>
      <c r="T2107" s="192" t="str">
        <f t="shared" si="233"/>
        <v>&lt;campo posicao="2"&gt;
&lt;coluna&gt;DT_INI&lt;/coluna&gt;
&lt;descricao&gt;Data inicial a que a apuração se refere&lt;/descricao&gt;
&lt;tipo&gt;D&lt;/tipo&gt;
&lt;/campo&gt;</v>
      </c>
      <c r="U2107" s="192" t="str">
        <f t="shared" si="225"/>
        <v>&lt;campo posicao="2"&gt;
&lt;coluna&gt;DT_INI&lt;/coluna&gt;
&lt;descricao&gt;Data inicial a que a apuração se refere&lt;/descricao&gt;
&lt;tipo&gt;D&lt;/tipo&gt;
&lt;/campo&gt;</v>
      </c>
      <c r="V2107" s="192" t="str">
        <f t="shared" si="234"/>
        <v>{"Column3", "DT_INI"},</v>
      </c>
      <c r="W2107" s="191" t="str">
        <f>IF(Q2107="Campo","@Campos(posicao = "&amp;K2107&amp;", tipo = '"&amp;R2107&amp;"')@Column(name = """&amp;L2107&amp;""")"&amp;IF(R2107="D","@Temporal(TemporalType.DATE)","")&amp;"private "&amp;VLOOKUP(TEXT(R2107,"@"),Apoio!A:B,2,0)&amp;" "&amp;SUBSTITUTE(LOWER(LEFT(L2107,1))&amp;RIGHT(PROPER(L2107),LEN(L2107)-1),"_","")&amp;";",IF(ISNUMBER(Q2107),IF(R2107="R","@Entity@Table(name = ""reg_"&amp;LOWER(J2107)&amp;""")@XmlRootElement","")&amp;VLOOKUP(J2107,Blocos!D:I,6,0)&amp;Apoio!$E$1&amp;Y2107,""))</f>
        <v>@Campos(posicao = 2, tipo = 'D')@Column(name = "DT_INI")@Temporal(TemporalType.DATE)private Date dtIni;</v>
      </c>
      <c r="X2107" s="190" t="str">
        <f>IF(ISNUMBER(Q2107),COUNTIF(Blocos!G:G,J2107),"")</f>
        <v/>
      </c>
      <c r="Y2107" s="190" t="str">
        <f>IF(OR(X2107=0,X2107=""),"",VLOOKUP(SUMIFS(Blocos!A:A,Blocos!H:H,'EFD REGISTROS e Campos (2)'!X2107,Blocos!G:G,'EFD REGISTROS e Campos (2)'!J2107),Blocos!A:L,12,0))</f>
        <v/>
      </c>
      <c r="Z2107" s="190" t="str">
        <f>IF(ISNUMBER(Q2108),VLOOKUP(J2107,Blocos!D:G,4,0),"")</f>
        <v/>
      </c>
      <c r="AA2107" s="190" t="str">
        <f>IF(ISNUMBER(Q2107),CONCATENATE("CREATE TABLE ""reg_",LOWER(J2107),""" (""ID"" bigint NOT NULL AUTO_INCREMENT,  ""HASHFILE"" varchar(255) DEFAULT NULL, ""ID_PAI"" bigint NOT NULL,"),IF(Q2107="Campo",CONCATENATE("""",L2107,""" ",VLOOKUP(R2107,Apoio!A:C,3,0)),""))&amp;IF(Z2107="","",CONCATENATE("PRIMARY KEY (""ID""), KEY ""FK_reg_",LOWER(Z2107),"_ID_PAI"" (""ID_PAI""), CONSTRAINT ""FK_reg_",LOWER(Z2107),"_ID_PAI"" FOREIGN KEY (""ID_PAI"") REFERENCES ""reg_",LOWER(Z2107),""" (""ID"")) ENGINE=InnoDB AUTO_INCREMENT=105774 DEFAULT CHARSET=utf8mb4 COLLATE=utf8mb4_0900_ai_ci;"))</f>
        <v>"DT_INI" date DEFAULT NULL,</v>
      </c>
      <c r="AB2107" s="190" t="str">
        <f t="shared" si="231"/>
        <v>`reg_e100`.`DT_INI`,</v>
      </c>
    </row>
    <row r="2108" spans="1:28" ht="14.5" hidden="1" customHeight="1" x14ac:dyDescent="0.3">
      <c r="J2108" s="187" t="str">
        <f t="shared" si="229"/>
        <v>E100</v>
      </c>
      <c r="K2108" s="181">
        <v>3</v>
      </c>
      <c r="L2108" s="289" t="s">
        <v>41</v>
      </c>
      <c r="M2108" s="182" t="s">
        <v>2151</v>
      </c>
      <c r="N2108" s="181" t="s">
        <v>32</v>
      </c>
      <c r="O2108" s="181" t="s">
        <v>40</v>
      </c>
      <c r="P2108" s="181" t="s">
        <v>28</v>
      </c>
      <c r="Q2108" s="192" t="str">
        <f t="shared" si="230"/>
        <v>Campo</v>
      </c>
      <c r="R2108" s="192" t="s">
        <v>3605</v>
      </c>
      <c r="S2108" s="191" t="str">
        <f t="shared" si="232"/>
        <v/>
      </c>
      <c r="T2108" s="192" t="str">
        <f t="shared" si="233"/>
        <v>&lt;campo posicao="3"&gt;
&lt;coluna&gt;DT_FIN&lt;/coluna&gt;
&lt;descricao&gt;Data final a que a apuração se refere&lt;/descricao&gt;
&lt;tipo&gt;D&lt;/tipo&gt;
&lt;/campo&gt;</v>
      </c>
      <c r="U2108" s="192" t="str">
        <f t="shared" si="225"/>
        <v>&lt;campo posicao="3"&gt;
&lt;coluna&gt;DT_FIN&lt;/coluna&gt;
&lt;descricao&gt;Data final a que a apuração se refere&lt;/descricao&gt;
&lt;tipo&gt;D&lt;/tipo&gt;
&lt;/campo&gt;</v>
      </c>
      <c r="V2108" s="192" t="str">
        <f t="shared" si="234"/>
        <v>{"Column4", "DT_FIN"},</v>
      </c>
      <c r="W2108" s="191" t="str">
        <f>IF(Q2108="Campo","@Campos(posicao = "&amp;K2108&amp;", tipo = '"&amp;R2108&amp;"')@Column(name = """&amp;L2108&amp;""")"&amp;IF(R2108="D","@Temporal(TemporalType.DATE)","")&amp;"private "&amp;VLOOKUP(TEXT(R2108,"@"),Apoio!A:B,2,0)&amp;" "&amp;SUBSTITUTE(LOWER(LEFT(L2108,1))&amp;RIGHT(PROPER(L2108),LEN(L2108)-1),"_","")&amp;";",IF(ISNUMBER(Q2108),IF(R2108="R","@Entity@Table(name = ""reg_"&amp;LOWER(J2108)&amp;""")@XmlRootElement","")&amp;VLOOKUP(J2108,Blocos!D:I,6,0)&amp;Apoio!$E$1&amp;Y2108,""))</f>
        <v>@Campos(posicao = 3, tipo = 'D')@Column(name = "DT_FIN")@Temporal(TemporalType.DATE)private Date dtFin;</v>
      </c>
      <c r="X2108" s="190" t="str">
        <f>IF(ISNUMBER(Q2108),COUNTIF(Blocos!G:G,J2108),"")</f>
        <v/>
      </c>
      <c r="Y2108" s="190" t="str">
        <f>IF(OR(X2108=0,X2108=""),"",VLOOKUP(SUMIFS(Blocos!A:A,Blocos!H:H,'EFD REGISTROS e Campos (2)'!X2108,Blocos!G:G,'EFD REGISTROS e Campos (2)'!J2108),Blocos!A:L,12,0))</f>
        <v/>
      </c>
      <c r="Z2108" s="190" t="str">
        <f>IF(ISNUMBER(Q2109),VLOOKUP(J2108,Blocos!D:G,4,0),"")</f>
        <v>E001</v>
      </c>
      <c r="AA2108" s="190" t="str">
        <f>IF(ISNUMBER(Q2108),CONCATENATE("CREATE TABLE ""reg_",LOWER(J2108),""" (""ID"" bigint NOT NULL AUTO_INCREMENT,  ""HASHFILE"" varchar(255) DEFAULT NULL, ""ID_PAI"" bigint NOT NULL,"),IF(Q2108="Campo",CONCATENATE("""",L2108,""" ",VLOOKUP(R2108,Apoio!A:C,3,0)),""))&amp;IF(Z2108="","",CONCATENATE("PRIMARY KEY (""ID""), KEY ""FK_reg_",LOWER(Z2108),"_ID_PAI"" (""ID_PAI""), CONSTRAINT ""FK_reg_",LOWER(Z2108),"_ID_PAI"" FOREIGN KEY (""ID_PAI"") REFERENCES ""reg_",LOWER(Z2108),""" (""ID"")) ENGINE=InnoDB AUTO_INCREMENT=105774 DEFAULT CHARSET=utf8mb4 COLLATE=utf8mb4_0900_ai_ci;"))</f>
        <v>"DT_FIN" date DEFAULT NULL,PRIMARY KEY ("ID"), KEY "FK_reg_e001_ID_PAI" ("ID_PAI"), CONSTRAINT "FK_reg_e001_ID_PAI" FOREIGN KEY ("ID_PAI") REFERENCES "reg_e001" ("ID")) ENGINE=InnoDB AUTO_INCREMENT=105774 DEFAULT CHARSET=utf8mb4 COLLATE=utf8mb4_0900_ai_ci;</v>
      </c>
      <c r="AB2108" s="190" t="str">
        <f t="shared" si="231"/>
        <v>`reg_e100`.`DT_FIN`,FROM `efdicms`.`reg_e100`;"</v>
      </c>
    </row>
    <row r="2109" spans="1:28" ht="14.5" hidden="1" customHeight="1" collapsed="1" x14ac:dyDescent="0.3">
      <c r="A2109" s="180" t="s">
        <v>22</v>
      </c>
      <c r="E2109" s="180" t="s">
        <v>2152</v>
      </c>
      <c r="I2109" s="180" t="s">
        <v>209</v>
      </c>
      <c r="J2109" s="187" t="str">
        <f t="shared" si="229"/>
        <v>E110</v>
      </c>
      <c r="K2109" s="195" t="s">
        <v>2153</v>
      </c>
      <c r="Q2109" s="192">
        <f t="shared" si="230"/>
        <v>3</v>
      </c>
      <c r="S2109" s="191" t="str">
        <f t="shared" si="232"/>
        <v>&lt;/registro&gt;
&lt;registro codigo="E110" perfil="ABC" nivel="3"&gt;</v>
      </c>
      <c r="T2109" s="192" t="str">
        <f t="shared" si="233"/>
        <v/>
      </c>
      <c r="U2109" s="192" t="str">
        <f t="shared" si="225"/>
        <v>&lt;/registro&gt;
&lt;registro codigo="E110" perfil="ABC" nivel="3"&gt;</v>
      </c>
      <c r="V2109" s="192" t="str">
        <f t="shared" si="234"/>
        <v/>
      </c>
      <c r="W2109" s="191" t="str">
        <f>IF(Q2109="Campo","@Campos(posicao = "&amp;K2109&amp;", tipo = '"&amp;R2109&amp;"')@Column(name = """&amp;L2109&amp;""")"&amp;IF(R2109="D","@Temporal(TemporalType.DATE)","")&amp;"private "&amp;VLOOKUP(TEXT(R2109,"@"),Apoio!A:B,2,0)&amp;" "&amp;SUBSTITUTE(LOWER(LEFT(L2109,1))&amp;RIGHT(PROPER(L2109),LEN(L2109)-1),"_","")&amp;";",IF(ISNUMBER(Q2109),IF(R2109="R","@Entity@Table(name = ""reg_"&amp;LOWER(J2109)&amp;""")@XmlRootElement","")&amp;VLOOKUP(J2109,Blocos!D:I,6,0)&amp;Apoio!$E$1&amp;Y2109,""))</f>
        <v>@Registros(nivel = 3) public class RegE110 implements Serializable { private static final long serialVersionUID = 1L; @Id @GeneratedValue(strategy = GenerationType.IDENTITY) @Basic(optional = false) @Column(name = "ID" ) private Long id;@OneToOne(fetch = FetchType.LAZY) @JoinColumn(name = "ID_PAI", nullable = false) private RegE100 idPai; public RegE100 getIdPai() {return idPai;}public void setIdPai(Object idPai) {this.idPai = (RegE100) idPai;}public RegE110() { } public RegE110(Long id) { this.id = id; } public RegE110(Long id, RegE100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List&lt;RegE111&gt; regE111;public List&lt;RegE111&gt; getRegE111() {return regE111;}public void setRegE111(List&lt;RegE111&gt; regE111) {this.regE111 = regE111;}@OneToMany( cascade = CascadeType.ALL, fetch = FetchType.LAZY, mappedBy = "idPai")private  List&lt;RegE115&gt; regE115;public List&lt;RegE115&gt; getRegE115() {return regE115;}public void setRegE115(List&lt;RegE115&gt; regE115) {this.regE115 = regE115;}@OneToMany( cascade = CascadeType.ALL, fetch = FetchType.LAZY, mappedBy = "idPai")private  List&lt;RegE116&gt; regE116;public List&lt;RegE116&gt; getRegE116() {return regE116;}public void setRegE116(List&lt;RegE116&gt; regE116) {this.regE116 = regE116;}</v>
      </c>
      <c r="X2109" s="190">
        <f>IF(ISNUMBER(Q2109),COUNTIF(Blocos!G:G,J2109),"")</f>
        <v>3</v>
      </c>
      <c r="Y2109" s="190" t="str">
        <f>IF(OR(X2109=0,X2109=""),"",VLOOKUP(SUMIFS(Blocos!A:A,Blocos!H:H,'EFD REGISTROS e Campos (2)'!X2109,Blocos!G:G,'EFD REGISTROS e Campos (2)'!J2109),Blocos!A:L,12,0))</f>
        <v>@OneToMany( cascade = CascadeType.ALL, fetch = FetchType.LAZY, mappedBy = "idPai")private  List&lt;RegE111&gt; regE111;public List&lt;RegE111&gt; getRegE111() {return regE111;}public void setRegE111(List&lt;RegE111&gt; regE111) {this.regE111 = regE111;}@OneToMany( cascade = CascadeType.ALL, fetch = FetchType.LAZY, mappedBy = "idPai")private  List&lt;RegE115&gt; regE115;public List&lt;RegE115&gt; getRegE115() {return regE115;}public void setRegE115(List&lt;RegE115&gt; regE115) {this.regE115 = regE115;}@OneToMany( cascade = CascadeType.ALL, fetch = FetchType.LAZY, mappedBy = "idPai")private  List&lt;RegE116&gt; regE116;public List&lt;RegE116&gt; getRegE116() {return regE116;}public void setRegE116(List&lt;RegE116&gt; regE116) {this.regE116 = regE116;}</v>
      </c>
      <c r="Z2109" s="190" t="str">
        <f>IF(ISNUMBER(Q2110),VLOOKUP(J2109,Blocos!D:G,4,0),"")</f>
        <v/>
      </c>
      <c r="AA2109" s="190" t="str">
        <f>IF(ISNUMBER(Q2109),CONCATENATE("CREATE TABLE ""reg_",LOWER(J2109),""" (""ID"" bigint NOT NULL AUTO_INCREMENT,  ""HASHFILE"" varchar(255) DEFAULT NULL, ""ID_PAI"" bigint NOT NULL,"),IF(Q2109="Campo",CONCATENATE("""",L2109,""" ",VLOOKUP(R2109,Apoio!A:C,3,0)),""))&amp;IF(Z2109="","",CONCATENATE("PRIMARY KEY (""ID""), KEY ""FK_reg_",LOWER(Z2109),"_ID_PAI"" (""ID_PAI""), CONSTRAINT ""FK_reg_",LOWER(Z2109),"_ID_PAI"" FOREIGN KEY (""ID_PAI"") REFERENCES ""reg_",LOWER(Z2109),""" (""ID"")) ENGINE=InnoDB AUTO_INCREMENT=105774 DEFAULT CHARSET=utf8mb4 COLLATE=utf8mb4_0900_ai_ci;"))</f>
        <v>CREATE TABLE "reg_e110" ("ID" bigint NOT NULL AUTO_INCREMENT,  "HASHFILE" varchar(255) DEFAULT NULL, "ID_PAI" bigint NOT NULL,</v>
      </c>
      <c r="AB2109" s="190" t="str">
        <f t="shared" si="231"/>
        <v/>
      </c>
    </row>
    <row r="2110" spans="1:28" ht="14.5" hidden="1" customHeight="1" x14ac:dyDescent="0.3">
      <c r="J2110" s="187" t="str">
        <f t="shared" si="229"/>
        <v>E110</v>
      </c>
      <c r="K2110" s="181">
        <v>1</v>
      </c>
      <c r="L2110" s="289" t="s">
        <v>25</v>
      </c>
      <c r="M2110" s="182" t="s">
        <v>2154</v>
      </c>
      <c r="N2110" s="181" t="s">
        <v>27</v>
      </c>
      <c r="O2110" s="181">
        <v>4</v>
      </c>
      <c r="P2110" s="181" t="s">
        <v>28</v>
      </c>
      <c r="Q2110" s="192" t="str">
        <f t="shared" si="230"/>
        <v>Campo</v>
      </c>
      <c r="R2110" s="192" t="s">
        <v>27</v>
      </c>
      <c r="S2110" s="191" t="str">
        <f t="shared" si="232"/>
        <v/>
      </c>
      <c r="T2110" s="192" t="str">
        <f t="shared" si="233"/>
        <v>&lt;campo posicao="1"&gt;
&lt;coluna&gt;REG&lt;/coluna&gt;
&lt;descricao&gt;Texto fixo contendo "E110"&lt;/descricao&gt;
&lt;tipo&gt;C&lt;/tipo&gt;
&lt;/campo&gt;</v>
      </c>
      <c r="U2110" s="192" t="str">
        <f t="shared" si="225"/>
        <v>&lt;campo posicao="1"&gt;
&lt;coluna&gt;REG&lt;/coluna&gt;
&lt;descricao&gt;Texto fixo contendo "E110"&lt;/descricao&gt;
&lt;tipo&gt;C&lt;/tipo&gt;
&lt;/campo&gt;</v>
      </c>
      <c r="V2110" s="192" t="str">
        <f t="shared" si="234"/>
        <v>{"Column2", "REG"},</v>
      </c>
      <c r="W2110" s="191" t="str">
        <f>IF(Q2110="Campo","@Campos(posicao = "&amp;K2110&amp;", tipo = '"&amp;R2110&amp;"')@Column(name = """&amp;L2110&amp;""")"&amp;IF(R2110="D","@Temporal(TemporalType.DATE)","")&amp;"private "&amp;VLOOKUP(TEXT(R2110,"@"),Apoio!A:B,2,0)&amp;" "&amp;SUBSTITUTE(LOWER(LEFT(L2110,1))&amp;RIGHT(PROPER(L2110),LEN(L2110)-1),"_","")&amp;";",IF(ISNUMBER(Q2110),IF(R2110="R","@Entity@Table(name = ""reg_"&amp;LOWER(J2110)&amp;""")@XmlRootElement","")&amp;VLOOKUP(J2110,Blocos!D:I,6,0)&amp;Apoio!$E$1&amp;Y2110,""))</f>
        <v>@Campos(posicao = 1, tipo = 'C')@Column(name = "REG")private String reg;</v>
      </c>
      <c r="X2110" s="190" t="str">
        <f>IF(ISNUMBER(Q2110),COUNTIF(Blocos!G:G,J2110),"")</f>
        <v/>
      </c>
      <c r="Y2110" s="190" t="str">
        <f>IF(OR(X2110=0,X2110=""),"",VLOOKUP(SUMIFS(Blocos!A:A,Blocos!H:H,'EFD REGISTROS e Campos (2)'!X2110,Blocos!G:G,'EFD REGISTROS e Campos (2)'!J2110),Blocos!A:L,12,0))</f>
        <v/>
      </c>
      <c r="Z2110" s="190" t="str">
        <f>IF(ISNUMBER(Q2111),VLOOKUP(J2110,Blocos!D:G,4,0),"")</f>
        <v/>
      </c>
      <c r="AA2110" s="190" t="str">
        <f>IF(ISNUMBER(Q2110),CONCATENATE("CREATE TABLE ""reg_",LOWER(J2110),""" (""ID"" bigint NOT NULL AUTO_INCREMENT,  ""HASHFILE"" varchar(255) DEFAULT NULL, ""ID_PAI"" bigint NOT NULL,"),IF(Q2110="Campo",CONCATENATE("""",L2110,""" ",VLOOKUP(R2110,Apoio!A:C,3,0)),""))&amp;IF(Z2110="","",CONCATENATE("PRIMARY KEY (""ID""), KEY ""FK_reg_",LOWER(Z2110),"_ID_PAI"" (""ID_PAI""), CONSTRAINT ""FK_reg_",LOWER(Z2110),"_ID_PAI"" FOREIGN KEY (""ID_PAI"") REFERENCES ""reg_",LOWER(Z2110),""" (""ID"")) ENGINE=InnoDB AUTO_INCREMENT=105774 DEFAULT CHARSET=utf8mb4 COLLATE=utf8mb4_0900_ai_ci;"))</f>
        <v>"REG" varchar(255) DEFAULT NULL,</v>
      </c>
      <c r="AB2110" s="190" t="str">
        <f t="shared" si="231"/>
        <v>USE `efdicms`;SELECT `reg_e110`.`REG`,</v>
      </c>
    </row>
    <row r="2111" spans="1:28" ht="14.5" hidden="1" customHeight="1" x14ac:dyDescent="0.3">
      <c r="J2111" s="187" t="str">
        <f t="shared" si="229"/>
        <v>E110</v>
      </c>
      <c r="K2111" s="181">
        <v>2</v>
      </c>
      <c r="L2111" s="289" t="s">
        <v>2155</v>
      </c>
      <c r="M2111" s="182" t="s">
        <v>3609</v>
      </c>
      <c r="N2111" s="181" t="s">
        <v>32</v>
      </c>
      <c r="O2111" s="181" t="s">
        <v>28</v>
      </c>
      <c r="P2111" s="181">
        <v>2</v>
      </c>
      <c r="Q2111" s="192" t="str">
        <f t="shared" si="230"/>
        <v>Campo</v>
      </c>
      <c r="R2111" s="192" t="s">
        <v>3606</v>
      </c>
      <c r="S2111" s="191" t="str">
        <f t="shared" si="232"/>
        <v/>
      </c>
      <c r="T2111" s="192" t="str">
        <f t="shared" si="233"/>
        <v>&lt;campo posicao="2"&gt;
&lt;coluna&gt;VL_TOT_DEBITOS&lt;/coluna&gt;
&lt;descricao&gt;Valor total dos débitos por "Saídas e prestações com débito do imposto" &lt;/descricao&gt;
&lt;tipo&gt;R&lt;/tipo&gt;
&lt;/campo&gt;</v>
      </c>
      <c r="U2111" s="192" t="str">
        <f t="shared" si="225"/>
        <v>&lt;campo posicao="2"&gt;
&lt;coluna&gt;VL_TOT_DEBITOS&lt;/coluna&gt;
&lt;descricao&gt;Valor total dos débitos por "Saídas e prestações com débito do imposto" &lt;/descricao&gt;
&lt;tipo&gt;R&lt;/tipo&gt;
&lt;/campo&gt;</v>
      </c>
      <c r="V2111" s="192" t="str">
        <f t="shared" si="234"/>
        <v>{"Column3", "VL_TOT_DEBITOS"},</v>
      </c>
      <c r="W2111" s="191" t="str">
        <f>IF(Q2111="Campo","@Campos(posicao = "&amp;K2111&amp;", tipo = '"&amp;R2111&amp;"')@Column(name = """&amp;L2111&amp;""")"&amp;IF(R2111="D","@Temporal(TemporalType.DATE)","")&amp;"private "&amp;VLOOKUP(TEXT(R2111,"@"),Apoio!A:B,2,0)&amp;" "&amp;SUBSTITUTE(LOWER(LEFT(L2111,1))&amp;RIGHT(PROPER(L2111),LEN(L2111)-1),"_","")&amp;";",IF(ISNUMBER(Q2111),IF(R2111="R","@Entity@Table(name = ""reg_"&amp;LOWER(J2111)&amp;""")@XmlRootElement","")&amp;VLOOKUP(J2111,Blocos!D:I,6,0)&amp;Apoio!$E$1&amp;Y2111,""))</f>
        <v>@Campos(posicao = 2, tipo = 'R')@Column(name = "VL_TOT_DEBITOS")private BigDecimal vlTotDebitos;</v>
      </c>
      <c r="X2111" s="190" t="str">
        <f>IF(ISNUMBER(Q2111),COUNTIF(Blocos!G:G,J2111),"")</f>
        <v/>
      </c>
      <c r="Y2111" s="190" t="str">
        <f>IF(OR(X2111=0,X2111=""),"",VLOOKUP(SUMIFS(Blocos!A:A,Blocos!H:H,'EFD REGISTROS e Campos (2)'!X2111,Blocos!G:G,'EFD REGISTROS e Campos (2)'!J2111),Blocos!A:L,12,0))</f>
        <v/>
      </c>
      <c r="Z2111" s="190" t="str">
        <f>IF(ISNUMBER(Q2112),VLOOKUP(J2111,Blocos!D:G,4,0),"")</f>
        <v/>
      </c>
      <c r="AA2111" s="190" t="str">
        <f>IF(ISNUMBER(Q2111),CONCATENATE("CREATE TABLE ""reg_",LOWER(J2111),""" (""ID"" bigint NOT NULL AUTO_INCREMENT,  ""HASHFILE"" varchar(255) DEFAULT NULL, ""ID_PAI"" bigint NOT NULL,"),IF(Q2111="Campo",CONCATENATE("""",L2111,""" ",VLOOKUP(R2111,Apoio!A:C,3,0)),""))&amp;IF(Z2111="","",CONCATENATE("PRIMARY KEY (""ID""), KEY ""FK_reg_",LOWER(Z2111),"_ID_PAI"" (""ID_PAI""), CONSTRAINT ""FK_reg_",LOWER(Z2111),"_ID_PAI"" FOREIGN KEY (""ID_PAI"") REFERENCES ""reg_",LOWER(Z2111),""" (""ID"")) ENGINE=InnoDB AUTO_INCREMENT=105774 DEFAULT CHARSET=utf8mb4 COLLATE=utf8mb4_0900_ai_ci;"))</f>
        <v>"VL_TOT_DEBITOS" decimal(15,6) DEFAULT NULL,</v>
      </c>
      <c r="AB2111" s="190" t="str">
        <f t="shared" si="231"/>
        <v>`reg_e110`.`VL_TOT_DEBITOS`,</v>
      </c>
    </row>
    <row r="2112" spans="1:28" ht="14.5" hidden="1" customHeight="1" x14ac:dyDescent="0.3">
      <c r="J2112" s="187" t="str">
        <f t="shared" ref="J2112:J2175" si="235">IF(A2112="",J2111,CONCATENATE(B2112,C2112,D2112,E2112,F2112,G2112,H2112))</f>
        <v>E110</v>
      </c>
      <c r="K2112" s="217">
        <v>3</v>
      </c>
      <c r="L2112" s="289" t="s">
        <v>2157</v>
      </c>
      <c r="M2112" s="182" t="s">
        <v>3610</v>
      </c>
      <c r="N2112" s="181" t="s">
        <v>32</v>
      </c>
      <c r="O2112" s="181" t="s">
        <v>28</v>
      </c>
      <c r="P2112" s="181">
        <v>2</v>
      </c>
      <c r="Q2112" s="192" t="str">
        <f t="shared" si="230"/>
        <v>Campo</v>
      </c>
      <c r="R2112" s="192" t="s">
        <v>3606</v>
      </c>
      <c r="S2112" s="191" t="str">
        <f t="shared" si="232"/>
        <v/>
      </c>
      <c r="T2112" s="192" t="str">
        <f t="shared" si="233"/>
        <v>&lt;campo posicao="3"&gt;
&lt;coluna&gt;VL_AJ_DEBITOS&lt;/coluna&gt;
&lt;descricao&gt;Valor total dos ajustes a débito decorrentes do documento fiscal. &lt;/descricao&gt;
&lt;tipo&gt;R&lt;/tipo&gt;
&lt;/campo&gt;</v>
      </c>
      <c r="U2112" s="192" t="str">
        <f t="shared" si="225"/>
        <v>&lt;campo posicao="3"&gt;
&lt;coluna&gt;VL_AJ_DEBITOS&lt;/coluna&gt;
&lt;descricao&gt;Valor total dos ajustes a débito decorrentes do documento fiscal. &lt;/descricao&gt;
&lt;tipo&gt;R&lt;/tipo&gt;
&lt;/campo&gt;</v>
      </c>
      <c r="V2112" s="192" t="str">
        <f t="shared" si="234"/>
        <v>{"Column4", "VL_AJ_DEBITOS"},</v>
      </c>
      <c r="W2112" s="191" t="str">
        <f>IF(Q2112="Campo","@Campos(posicao = "&amp;K2112&amp;", tipo = '"&amp;R2112&amp;"')@Column(name = """&amp;L2112&amp;""")"&amp;IF(R2112="D","@Temporal(TemporalType.DATE)","")&amp;"private "&amp;VLOOKUP(TEXT(R2112,"@"),Apoio!A:B,2,0)&amp;" "&amp;SUBSTITUTE(LOWER(LEFT(L2112,1))&amp;RIGHT(PROPER(L2112),LEN(L2112)-1),"_","")&amp;";",IF(ISNUMBER(Q2112),IF(R2112="R","@Entity@Table(name = ""reg_"&amp;LOWER(J2112)&amp;""")@XmlRootElement","")&amp;VLOOKUP(J2112,Blocos!D:I,6,0)&amp;Apoio!$E$1&amp;Y2112,""))</f>
        <v>@Campos(posicao = 3, tipo = 'R')@Column(name = "VL_AJ_DEBITOS")private BigDecimal vlAjDebitos;</v>
      </c>
      <c r="X2112" s="190" t="str">
        <f>IF(ISNUMBER(Q2112),COUNTIF(Blocos!G:G,J2112),"")</f>
        <v/>
      </c>
      <c r="Y2112" s="190" t="str">
        <f>IF(OR(X2112=0,X2112=""),"",VLOOKUP(SUMIFS(Blocos!A:A,Blocos!H:H,'EFD REGISTROS e Campos (2)'!X2112,Blocos!G:G,'EFD REGISTROS e Campos (2)'!J2112),Blocos!A:L,12,0))</f>
        <v/>
      </c>
      <c r="Z2112" s="190" t="str">
        <f>IF(ISNUMBER(Q2113),VLOOKUP(J2112,Blocos!D:G,4,0),"")</f>
        <v/>
      </c>
      <c r="AA2112" s="190" t="str">
        <f>IF(ISNUMBER(Q2112),CONCATENATE("CREATE TABLE ""reg_",LOWER(J2112),""" (""ID"" bigint NOT NULL AUTO_INCREMENT,  ""HASHFILE"" varchar(255) DEFAULT NULL, ""ID_PAI"" bigint NOT NULL,"),IF(Q2112="Campo",CONCATENATE("""",L2112,""" ",VLOOKUP(R2112,Apoio!A:C,3,0)),""))&amp;IF(Z2112="","",CONCATENATE("PRIMARY KEY (""ID""), KEY ""FK_reg_",LOWER(Z2112),"_ID_PAI"" (""ID_PAI""), CONSTRAINT ""FK_reg_",LOWER(Z2112),"_ID_PAI"" FOREIGN KEY (""ID_PAI"") REFERENCES ""reg_",LOWER(Z2112),""" (""ID"")) ENGINE=InnoDB AUTO_INCREMENT=105774 DEFAULT CHARSET=utf8mb4 COLLATE=utf8mb4_0900_ai_ci;"))</f>
        <v>"VL_AJ_DEBITOS" decimal(15,6) DEFAULT NULL,</v>
      </c>
      <c r="AB2112" s="190" t="str">
        <f t="shared" si="231"/>
        <v>`reg_e110`.`VL_AJ_DEBITOS`,</v>
      </c>
    </row>
    <row r="2113" spans="9:28" ht="14.5" hidden="1" customHeight="1" x14ac:dyDescent="0.3">
      <c r="J2113" s="187" t="str">
        <f t="shared" si="235"/>
        <v>E110</v>
      </c>
      <c r="K2113" s="218"/>
      <c r="L2113" s="233" t="s">
        <v>3991</v>
      </c>
      <c r="M2113" s="234" t="s">
        <v>1164</v>
      </c>
      <c r="N2113" s="235" t="s">
        <v>1165</v>
      </c>
      <c r="O2113" s="235"/>
      <c r="P2113" s="236" t="s">
        <v>1166</v>
      </c>
      <c r="Q2113" s="192" t="str">
        <f t="shared" si="230"/>
        <v/>
      </c>
      <c r="S2113" s="191" t="str">
        <f t="shared" si="232"/>
        <v/>
      </c>
      <c r="T2113" s="192" t="str">
        <f t="shared" si="233"/>
        <v/>
      </c>
      <c r="U2113" s="192" t="str">
        <f t="shared" si="225"/>
        <v/>
      </c>
      <c r="V2113" s="192" t="str">
        <f t="shared" si="234"/>
        <v/>
      </c>
      <c r="W2113" s="191" t="str">
        <f>IF(Q2113="Campo","@Campos(posicao = "&amp;K2113&amp;", tipo = '"&amp;R2113&amp;"')@Column(name = """&amp;L2113&amp;""")"&amp;IF(R2113="D","@Temporal(TemporalType.DATE)","")&amp;"private "&amp;VLOOKUP(TEXT(R2113,"@"),Apoio!A:B,2,0)&amp;" "&amp;SUBSTITUTE(LOWER(LEFT(L2113,1))&amp;RIGHT(PROPER(L2113),LEN(L2113)-1),"_","")&amp;";",IF(ISNUMBER(Q2113),IF(R2113="R","@Entity@Table(name = ""reg_"&amp;LOWER(J2113)&amp;""")@XmlRootElement","")&amp;VLOOKUP(J2113,Blocos!D:I,6,0)&amp;Apoio!$E$1&amp;Y2113,""))</f>
        <v/>
      </c>
      <c r="X2113" s="190" t="str">
        <f>IF(ISNUMBER(Q2113),COUNTIF(Blocos!G:G,J2113),"")</f>
        <v/>
      </c>
      <c r="Y2113" s="190" t="str">
        <f>IF(OR(X2113=0,X2113=""),"",VLOOKUP(SUMIFS(Blocos!A:A,Blocos!H:H,'EFD REGISTROS e Campos (2)'!X2113,Blocos!G:G,'EFD REGISTROS e Campos (2)'!J2113),Blocos!A:L,12,0))</f>
        <v/>
      </c>
      <c r="Z2113" s="190" t="str">
        <f>IF(ISNUMBER(Q2114),VLOOKUP(J2113,Blocos!D:G,4,0),"")</f>
        <v/>
      </c>
      <c r="AA2113" s="190" t="str">
        <f>IF(ISNUMBER(Q2113),CONCATENATE("CREATE TABLE ""reg_",LOWER(J2113),""" (""ID"" bigint NOT NULL AUTO_INCREMENT,  ""HASHFILE"" varchar(255) DEFAULT NULL, ""ID_PAI"" bigint NOT NULL,"),IF(Q2113="Campo",CONCATENATE("""",L2113,""" ",VLOOKUP(R2113,Apoio!A:C,3,0)),""))&amp;IF(Z2113="","",CONCATENATE("PRIMARY KEY (""ID""), KEY ""FK_reg_",LOWER(Z2113),"_ID_PAI"" (""ID_PAI""), CONSTRAINT ""FK_reg_",LOWER(Z2113),"_ID_PAI"" FOREIGN KEY (""ID_PAI"") REFERENCES ""reg_",LOWER(Z2113),""" (""ID"")) ENGINE=InnoDB AUTO_INCREMENT=105774 DEFAULT CHARSET=utf8mb4 COLLATE=utf8mb4_0900_ai_ci;"))</f>
        <v/>
      </c>
      <c r="AB2113" s="190" t="str">
        <f t="shared" si="231"/>
        <v/>
      </c>
    </row>
    <row r="2114" spans="9:28" ht="14.5" hidden="1" customHeight="1" x14ac:dyDescent="0.3">
      <c r="J2114" s="187" t="str">
        <f t="shared" si="235"/>
        <v>E110</v>
      </c>
      <c r="K2114" s="218"/>
      <c r="L2114" s="237" t="s">
        <v>1262</v>
      </c>
      <c r="M2114" s="184" t="s">
        <v>1263</v>
      </c>
      <c r="N2114" s="238">
        <v>39814</v>
      </c>
      <c r="O2114" s="238"/>
      <c r="P2114" s="238"/>
      <c r="Q2114" s="192" t="str">
        <f t="shared" si="230"/>
        <v/>
      </c>
      <c r="S2114" s="191" t="str">
        <f t="shared" si="232"/>
        <v/>
      </c>
      <c r="T2114" s="192" t="str">
        <f t="shared" si="233"/>
        <v/>
      </c>
      <c r="U2114" s="192" t="str">
        <f t="shared" si="225"/>
        <v/>
      </c>
      <c r="V2114" s="192" t="str">
        <f t="shared" si="234"/>
        <v/>
      </c>
      <c r="W2114" s="191" t="str">
        <f>IF(Q2114="Campo","@Campos(posicao = "&amp;K2114&amp;", tipo = '"&amp;R2114&amp;"')@Column(name = """&amp;L2114&amp;""")"&amp;IF(R2114="D","@Temporal(TemporalType.DATE)","")&amp;"private "&amp;VLOOKUP(TEXT(R2114,"@"),Apoio!A:B,2,0)&amp;" "&amp;SUBSTITUTE(LOWER(LEFT(L2114,1))&amp;RIGHT(PROPER(L2114),LEN(L2114)-1),"_","")&amp;";",IF(ISNUMBER(Q2114),IF(R2114="R","@Entity@Table(name = ""reg_"&amp;LOWER(J2114)&amp;""")@XmlRootElement","")&amp;VLOOKUP(J2114,Blocos!D:I,6,0)&amp;Apoio!$E$1&amp;Y2114,""))</f>
        <v/>
      </c>
      <c r="X2114" s="190" t="str">
        <f>IF(ISNUMBER(Q2114),COUNTIF(Blocos!G:G,J2114),"")</f>
        <v/>
      </c>
      <c r="Y2114" s="190" t="str">
        <f>IF(OR(X2114=0,X2114=""),"",VLOOKUP(SUMIFS(Blocos!A:A,Blocos!H:H,'EFD REGISTROS e Campos (2)'!X2114,Blocos!G:G,'EFD REGISTROS e Campos (2)'!J2114),Blocos!A:L,12,0))</f>
        <v/>
      </c>
      <c r="Z2114" s="190" t="str">
        <f>IF(ISNUMBER(Q2115),VLOOKUP(J2114,Blocos!D:G,4,0),"")</f>
        <v/>
      </c>
      <c r="AA2114" s="190" t="str">
        <f>IF(ISNUMBER(Q2114),CONCATENATE("CREATE TABLE ""reg_",LOWER(J2114),""" (""ID"" bigint NOT NULL AUTO_INCREMENT,  ""HASHFILE"" varchar(255) DEFAULT NULL, ""ID_PAI"" bigint NOT NULL,"),IF(Q2114="Campo",CONCATENATE("""",L2114,""" ",VLOOKUP(R2114,Apoio!A:C,3,0)),""))&amp;IF(Z2114="","",CONCATENATE("PRIMARY KEY (""ID""), KEY ""FK_reg_",LOWER(Z2114),"_ID_PAI"" (""ID_PAI""), CONSTRAINT ""FK_reg_",LOWER(Z2114),"_ID_PAI"" FOREIGN KEY (""ID_PAI"") REFERENCES ""reg_",LOWER(Z2114),""" (""ID"")) ENGINE=InnoDB AUTO_INCREMENT=105774 DEFAULT CHARSET=utf8mb4 COLLATE=utf8mb4_0900_ai_ci;"))</f>
        <v/>
      </c>
      <c r="AB2114" s="190" t="str">
        <f t="shared" si="231"/>
        <v/>
      </c>
    </row>
    <row r="2115" spans="9:28" ht="14.5" hidden="1" customHeight="1" x14ac:dyDescent="0.3">
      <c r="J2115" s="187" t="str">
        <f t="shared" si="235"/>
        <v>E110</v>
      </c>
      <c r="K2115" s="218"/>
      <c r="L2115" s="237" t="s">
        <v>1264</v>
      </c>
      <c r="M2115" s="184" t="s">
        <v>1265</v>
      </c>
      <c r="N2115" s="238">
        <v>39814</v>
      </c>
      <c r="O2115" s="238"/>
      <c r="P2115" s="238"/>
      <c r="Q2115" s="192" t="str">
        <f t="shared" ref="Q2115:Q2178" si="236">IF(B2115&lt;&gt;"",0,IF(C2115&lt;&gt;"",1,IF(D2115&lt;&gt;"",2,IF(E2115&lt;&gt;"",3,IF(F2115&lt;&gt;"",4,IF(G2115&lt;&gt;"",5,IF(H2115&lt;&gt;"",6,IF(ISNUMBER(K2115),"Campo",""))))))))</f>
        <v/>
      </c>
      <c r="S2115" s="191" t="str">
        <f t="shared" si="232"/>
        <v/>
      </c>
      <c r="T2115" s="192" t="str">
        <f t="shared" si="233"/>
        <v/>
      </c>
      <c r="U2115" s="192" t="str">
        <f t="shared" si="225"/>
        <v/>
      </c>
      <c r="V2115" s="192" t="str">
        <f t="shared" si="234"/>
        <v/>
      </c>
      <c r="W2115" s="191" t="str">
        <f>IF(Q2115="Campo","@Campos(posicao = "&amp;K2115&amp;", tipo = '"&amp;R2115&amp;"')@Column(name = """&amp;L2115&amp;""")"&amp;IF(R2115="D","@Temporal(TemporalType.DATE)","")&amp;"private "&amp;VLOOKUP(TEXT(R2115,"@"),Apoio!A:B,2,0)&amp;" "&amp;SUBSTITUTE(LOWER(LEFT(L2115,1))&amp;RIGHT(PROPER(L2115),LEN(L2115)-1),"_","")&amp;";",IF(ISNUMBER(Q2115),IF(R2115="R","@Entity@Table(name = ""reg_"&amp;LOWER(J2115)&amp;""")@XmlRootElement","")&amp;VLOOKUP(J2115,Blocos!D:I,6,0)&amp;Apoio!$E$1&amp;Y2115,""))</f>
        <v/>
      </c>
      <c r="X2115" s="190" t="str">
        <f>IF(ISNUMBER(Q2115),COUNTIF(Blocos!G:G,J2115),"")</f>
        <v/>
      </c>
      <c r="Y2115" s="190" t="str">
        <f>IF(OR(X2115=0,X2115=""),"",VLOOKUP(SUMIFS(Blocos!A:A,Blocos!H:H,'EFD REGISTROS e Campos (2)'!X2115,Blocos!G:G,'EFD REGISTROS e Campos (2)'!J2115),Blocos!A:L,12,0))</f>
        <v/>
      </c>
      <c r="Z2115" s="190" t="str">
        <f>IF(ISNUMBER(Q2116),VLOOKUP(J2115,Blocos!D:G,4,0),"")</f>
        <v/>
      </c>
      <c r="AA2115" s="190" t="str">
        <f>IF(ISNUMBER(Q2115),CONCATENATE("CREATE TABLE ""reg_",LOWER(J2115),""" (""ID"" bigint NOT NULL AUTO_INCREMENT,  ""HASHFILE"" varchar(255) DEFAULT NULL, ""ID_PAI"" bigint NOT NULL,"),IF(Q2115="Campo",CONCATENATE("""",L2115,""" ",VLOOKUP(R2115,Apoio!A:C,3,0)),""))&amp;IF(Z2115="","",CONCATENATE("PRIMARY KEY (""ID""), KEY ""FK_reg_",LOWER(Z2115),"_ID_PAI"" (""ID_PAI""), CONSTRAINT ""FK_reg_",LOWER(Z2115),"_ID_PAI"" FOREIGN KEY (""ID_PAI"") REFERENCES ""reg_",LOWER(Z2115),""" (""ID"")) ENGINE=InnoDB AUTO_INCREMENT=105774 DEFAULT CHARSET=utf8mb4 COLLATE=utf8mb4_0900_ai_ci;"))</f>
        <v/>
      </c>
      <c r="AB2115" s="190" t="str">
        <f t="shared" si="231"/>
        <v/>
      </c>
    </row>
    <row r="2116" spans="9:28" ht="14.5" hidden="1" customHeight="1" x14ac:dyDescent="0.3">
      <c r="J2116" s="187" t="str">
        <f t="shared" si="235"/>
        <v>E110</v>
      </c>
      <c r="K2116" s="218"/>
      <c r="L2116" s="237" t="s">
        <v>1266</v>
      </c>
      <c r="M2116" s="184" t="s">
        <v>1267</v>
      </c>
      <c r="N2116" s="238">
        <v>43101</v>
      </c>
      <c r="O2116" s="238"/>
      <c r="P2116" s="239"/>
      <c r="Q2116" s="192" t="str">
        <f t="shared" si="236"/>
        <v/>
      </c>
      <c r="S2116" s="191" t="str">
        <f t="shared" si="232"/>
        <v/>
      </c>
      <c r="T2116" s="192" t="str">
        <f t="shared" si="233"/>
        <v/>
      </c>
      <c r="U2116" s="192" t="str">
        <f t="shared" si="225"/>
        <v/>
      </c>
      <c r="V2116" s="192" t="str">
        <f t="shared" si="234"/>
        <v/>
      </c>
      <c r="W2116" s="191" t="str">
        <f>IF(Q2116="Campo","@Campos(posicao = "&amp;K2116&amp;", tipo = '"&amp;R2116&amp;"')@Column(name = """&amp;L2116&amp;""")"&amp;IF(R2116="D","@Temporal(TemporalType.DATE)","")&amp;"private "&amp;VLOOKUP(TEXT(R2116,"@"),Apoio!A:B,2,0)&amp;" "&amp;SUBSTITUTE(LOWER(LEFT(L2116,1))&amp;RIGHT(PROPER(L2116),LEN(L2116)-1),"_","")&amp;";",IF(ISNUMBER(Q2116),IF(R2116="R","@Entity@Table(name = ""reg_"&amp;LOWER(J2116)&amp;""")@XmlRootElement","")&amp;VLOOKUP(J2116,Blocos!D:I,6,0)&amp;Apoio!$E$1&amp;Y2116,""))</f>
        <v/>
      </c>
      <c r="X2116" s="190" t="str">
        <f>IF(ISNUMBER(Q2116),COUNTIF(Blocos!G:G,J2116),"")</f>
        <v/>
      </c>
      <c r="Y2116" s="190" t="str">
        <f>IF(OR(X2116=0,X2116=""),"",VLOOKUP(SUMIFS(Blocos!A:A,Blocos!H:H,'EFD REGISTROS e Campos (2)'!X2116,Blocos!G:G,'EFD REGISTROS e Campos (2)'!J2116),Blocos!A:L,12,0))</f>
        <v/>
      </c>
      <c r="Z2116" s="190" t="str">
        <f>IF(ISNUMBER(Q2117),VLOOKUP(J2116,Blocos!D:G,4,0),"")</f>
        <v/>
      </c>
      <c r="AA2116" s="190" t="str">
        <f>IF(ISNUMBER(Q2116),CONCATENATE("CREATE TABLE ""reg_",LOWER(J2116),""" (""ID"" bigint NOT NULL AUTO_INCREMENT,  ""HASHFILE"" varchar(255) DEFAULT NULL, ""ID_PAI"" bigint NOT NULL,"),IF(Q2116="Campo",CONCATENATE("""",L2116,""" ",VLOOKUP(R2116,Apoio!A:C,3,0)),""))&amp;IF(Z2116="","",CONCATENATE("PRIMARY KEY (""ID""), KEY ""FK_reg_",LOWER(Z2116),"_ID_PAI"" (""ID_PAI""), CONSTRAINT ""FK_reg_",LOWER(Z2116),"_ID_PAI"" FOREIGN KEY (""ID_PAI"") REFERENCES ""reg_",LOWER(Z2116),""" (""ID"")) ENGINE=InnoDB AUTO_INCREMENT=105774 DEFAULT CHARSET=utf8mb4 COLLATE=utf8mb4_0900_ai_ci;"))</f>
        <v/>
      </c>
      <c r="AB2116" s="190" t="str">
        <f t="shared" ref="AB2116:AB2179" si="237">IF(Q2116="Campo",CONCATENATE(IF(K2116=1,"USE `efdicms`;SELECT ",""),"`reg_",LOWER(J2116),"`.`",L2116,"`,"),"")&amp;IF(J2116&lt;&gt;J2117,CONCATENATE("FROM `efdicms`.`reg_",LOWER(J2116),"`;"""),"")</f>
        <v/>
      </c>
    </row>
    <row r="2117" spans="9:28" ht="14.5" hidden="1" customHeight="1" x14ac:dyDescent="0.3">
      <c r="J2117" s="187" t="str">
        <f t="shared" si="235"/>
        <v>E110</v>
      </c>
      <c r="K2117" s="218"/>
      <c r="L2117" s="237" t="s">
        <v>1268</v>
      </c>
      <c r="M2117" s="184" t="s">
        <v>1269</v>
      </c>
      <c r="N2117" s="238">
        <v>42005</v>
      </c>
      <c r="O2117" s="238"/>
      <c r="P2117" s="238"/>
      <c r="Q2117" s="192" t="str">
        <f t="shared" si="236"/>
        <v/>
      </c>
      <c r="S2117" s="191" t="str">
        <f t="shared" si="232"/>
        <v/>
      </c>
      <c r="T2117" s="192" t="str">
        <f t="shared" si="233"/>
        <v/>
      </c>
      <c r="U2117" s="192" t="str">
        <f t="shared" si="225"/>
        <v/>
      </c>
      <c r="V2117" s="192" t="str">
        <f t="shared" si="234"/>
        <v/>
      </c>
      <c r="W2117" s="191" t="str">
        <f>IF(Q2117="Campo","@Campos(posicao = "&amp;K2117&amp;", tipo = '"&amp;R2117&amp;"')@Column(name = """&amp;L2117&amp;""")"&amp;IF(R2117="D","@Temporal(TemporalType.DATE)","")&amp;"private "&amp;VLOOKUP(TEXT(R2117,"@"),Apoio!A:B,2,0)&amp;" "&amp;SUBSTITUTE(LOWER(LEFT(L2117,1))&amp;RIGHT(PROPER(L2117),LEN(L2117)-1),"_","")&amp;";",IF(ISNUMBER(Q2117),IF(R2117="R","@Entity@Table(name = ""reg_"&amp;LOWER(J2117)&amp;""")@XmlRootElement","")&amp;VLOOKUP(J2117,Blocos!D:I,6,0)&amp;Apoio!$E$1&amp;Y2117,""))</f>
        <v/>
      </c>
      <c r="X2117" s="190" t="str">
        <f>IF(ISNUMBER(Q2117),COUNTIF(Blocos!G:G,J2117),"")</f>
        <v/>
      </c>
      <c r="Y2117" s="190" t="str">
        <f>IF(OR(X2117=0,X2117=""),"",VLOOKUP(SUMIFS(Blocos!A:A,Blocos!H:H,'EFD REGISTROS e Campos (2)'!X2117,Blocos!G:G,'EFD REGISTROS e Campos (2)'!J2117),Blocos!A:L,12,0))</f>
        <v/>
      </c>
      <c r="Z2117" s="190" t="str">
        <f>IF(ISNUMBER(Q2118),VLOOKUP(J2117,Blocos!D:G,4,0),"")</f>
        <v/>
      </c>
      <c r="AA2117" s="190" t="str">
        <f>IF(ISNUMBER(Q2117),CONCATENATE("CREATE TABLE ""reg_",LOWER(J2117),""" (""ID"" bigint NOT NULL AUTO_INCREMENT,  ""HASHFILE"" varchar(255) DEFAULT NULL, ""ID_PAI"" bigint NOT NULL,"),IF(Q2117="Campo",CONCATENATE("""",L2117,""" ",VLOOKUP(R2117,Apoio!A:C,3,0)),""))&amp;IF(Z2117="","",CONCATENATE("PRIMARY KEY (""ID""), KEY ""FK_reg_",LOWER(Z2117),"_ID_PAI"" (""ID_PAI""), CONSTRAINT ""FK_reg_",LOWER(Z2117),"_ID_PAI"" FOREIGN KEY (""ID_PAI"") REFERENCES ""reg_",LOWER(Z2117),""" (""ID"")) ENGINE=InnoDB AUTO_INCREMENT=105774 DEFAULT CHARSET=utf8mb4 COLLATE=utf8mb4_0900_ai_ci;"))</f>
        <v/>
      </c>
      <c r="AB2117" s="190" t="str">
        <f t="shared" si="237"/>
        <v/>
      </c>
    </row>
    <row r="2118" spans="9:28" ht="14.5" hidden="1" customHeight="1" x14ac:dyDescent="0.3">
      <c r="J2118" s="187" t="str">
        <f t="shared" si="235"/>
        <v>E110</v>
      </c>
      <c r="K2118" s="218"/>
      <c r="L2118" s="237" t="s">
        <v>1270</v>
      </c>
      <c r="M2118" s="184" t="s">
        <v>1271</v>
      </c>
      <c r="N2118" s="238">
        <v>39814</v>
      </c>
      <c r="O2118" s="238"/>
      <c r="P2118" s="238"/>
      <c r="Q2118" s="192" t="str">
        <f t="shared" si="236"/>
        <v/>
      </c>
      <c r="S2118" s="191" t="str">
        <f t="shared" si="232"/>
        <v/>
      </c>
      <c r="T2118" s="192" t="str">
        <f t="shared" si="233"/>
        <v/>
      </c>
      <c r="U2118" s="192" t="str">
        <f t="shared" si="225"/>
        <v/>
      </c>
      <c r="V2118" s="192" t="str">
        <f t="shared" si="234"/>
        <v/>
      </c>
      <c r="W2118" s="191" t="str">
        <f>IF(Q2118="Campo","@Campos(posicao = "&amp;K2118&amp;", tipo = '"&amp;R2118&amp;"')@Column(name = """&amp;L2118&amp;""")"&amp;IF(R2118="D","@Temporal(TemporalType.DATE)","")&amp;"private "&amp;VLOOKUP(TEXT(R2118,"@"),Apoio!A:B,2,0)&amp;" "&amp;SUBSTITUTE(LOWER(LEFT(L2118,1))&amp;RIGHT(PROPER(L2118),LEN(L2118)-1),"_","")&amp;";",IF(ISNUMBER(Q2118),IF(R2118="R","@Entity@Table(name = ""reg_"&amp;LOWER(J2118)&amp;""")@XmlRootElement","")&amp;VLOOKUP(J2118,Blocos!D:I,6,0)&amp;Apoio!$E$1&amp;Y2118,""))</f>
        <v/>
      </c>
      <c r="X2118" s="190" t="str">
        <f>IF(ISNUMBER(Q2118),COUNTIF(Blocos!G:G,J2118),"")</f>
        <v/>
      </c>
      <c r="Y2118" s="190" t="str">
        <f>IF(OR(X2118=0,X2118=""),"",VLOOKUP(SUMIFS(Blocos!A:A,Blocos!H:H,'EFD REGISTROS e Campos (2)'!X2118,Blocos!G:G,'EFD REGISTROS e Campos (2)'!J2118),Blocos!A:L,12,0))</f>
        <v/>
      </c>
      <c r="Z2118" s="190" t="str">
        <f>IF(ISNUMBER(Q2119),VLOOKUP(J2118,Blocos!D:G,4,0),"")</f>
        <v/>
      </c>
      <c r="AA2118" s="190" t="str">
        <f>IF(ISNUMBER(Q2118),CONCATENATE("CREATE TABLE ""reg_",LOWER(J2118),""" (""ID"" bigint NOT NULL AUTO_INCREMENT,  ""HASHFILE"" varchar(255) DEFAULT NULL, ""ID_PAI"" bigint NOT NULL,"),IF(Q2118="Campo",CONCATENATE("""",L2118,""" ",VLOOKUP(R2118,Apoio!A:C,3,0)),""))&amp;IF(Z2118="","",CONCATENATE("PRIMARY KEY (""ID""), KEY ""FK_reg_",LOWER(Z2118),"_ID_PAI"" (""ID_PAI""), CONSTRAINT ""FK_reg_",LOWER(Z2118),"_ID_PAI"" FOREIGN KEY (""ID_PAI"") REFERENCES ""reg_",LOWER(Z2118),""" (""ID"")) ENGINE=InnoDB AUTO_INCREMENT=105774 DEFAULT CHARSET=utf8mb4 COLLATE=utf8mb4_0900_ai_ci;"))</f>
        <v/>
      </c>
      <c r="AB2118" s="190" t="str">
        <f t="shared" si="237"/>
        <v/>
      </c>
    </row>
    <row r="2119" spans="9:28" ht="14.5" hidden="1" customHeight="1" x14ac:dyDescent="0.3">
      <c r="J2119" s="187" t="str">
        <f t="shared" si="235"/>
        <v>E110</v>
      </c>
      <c r="K2119" s="218"/>
      <c r="L2119" s="237" t="s">
        <v>1272</v>
      </c>
      <c r="M2119" s="184" t="s">
        <v>1273</v>
      </c>
      <c r="N2119" s="238">
        <v>39814</v>
      </c>
      <c r="O2119" s="238"/>
      <c r="P2119" s="238"/>
      <c r="Q2119" s="192" t="str">
        <f t="shared" si="236"/>
        <v/>
      </c>
      <c r="S2119" s="191" t="str">
        <f t="shared" si="232"/>
        <v/>
      </c>
      <c r="T2119" s="192" t="str">
        <f t="shared" si="233"/>
        <v/>
      </c>
      <c r="U2119" s="192" t="str">
        <f t="shared" si="225"/>
        <v/>
      </c>
      <c r="V2119" s="192" t="str">
        <f t="shared" si="234"/>
        <v/>
      </c>
      <c r="W2119" s="191" t="str">
        <f>IF(Q2119="Campo","@Campos(posicao = "&amp;K2119&amp;", tipo = '"&amp;R2119&amp;"')@Column(name = """&amp;L2119&amp;""")"&amp;IF(R2119="D","@Temporal(TemporalType.DATE)","")&amp;"private "&amp;VLOOKUP(TEXT(R2119,"@"),Apoio!A:B,2,0)&amp;" "&amp;SUBSTITUTE(LOWER(LEFT(L2119,1))&amp;RIGHT(PROPER(L2119),LEN(L2119)-1),"_","")&amp;";",IF(ISNUMBER(Q2119),IF(R2119="R","@Entity@Table(name = ""reg_"&amp;LOWER(J2119)&amp;""")@XmlRootElement","")&amp;VLOOKUP(J2119,Blocos!D:I,6,0)&amp;Apoio!$E$1&amp;Y2119,""))</f>
        <v/>
      </c>
      <c r="X2119" s="190" t="str">
        <f>IF(ISNUMBER(Q2119),COUNTIF(Blocos!G:G,J2119),"")</f>
        <v/>
      </c>
      <c r="Y2119" s="190" t="str">
        <f>IF(OR(X2119=0,X2119=""),"",VLOOKUP(SUMIFS(Blocos!A:A,Blocos!H:H,'EFD REGISTROS e Campos (2)'!X2119,Blocos!G:G,'EFD REGISTROS e Campos (2)'!J2119),Blocos!A:L,12,0))</f>
        <v/>
      </c>
      <c r="Z2119" s="190" t="str">
        <f>IF(ISNUMBER(Q2120),VLOOKUP(J2119,Blocos!D:G,4,0),"")</f>
        <v/>
      </c>
      <c r="AA2119" s="190" t="str">
        <f>IF(ISNUMBER(Q2119),CONCATENATE("CREATE TABLE ""reg_",LOWER(J2119),""" (""ID"" bigint NOT NULL AUTO_INCREMENT,  ""HASHFILE"" varchar(255) DEFAULT NULL, ""ID_PAI"" bigint NOT NULL,"),IF(Q2119="Campo",CONCATENATE("""",L2119,""" ",VLOOKUP(R2119,Apoio!A:C,3,0)),""))&amp;IF(Z2119="","",CONCATENATE("PRIMARY KEY (""ID""), KEY ""FK_reg_",LOWER(Z2119),"_ID_PAI"" (""ID_PAI""), CONSTRAINT ""FK_reg_",LOWER(Z2119),"_ID_PAI"" FOREIGN KEY (""ID_PAI"") REFERENCES ""reg_",LOWER(Z2119),""" (""ID"")) ENGINE=InnoDB AUTO_INCREMENT=105774 DEFAULT CHARSET=utf8mb4 COLLATE=utf8mb4_0900_ai_ci;"))</f>
        <v/>
      </c>
      <c r="AB2119" s="190" t="str">
        <f t="shared" si="237"/>
        <v/>
      </c>
    </row>
    <row r="2120" spans="9:28" ht="14.5" hidden="1" customHeight="1" x14ac:dyDescent="0.3">
      <c r="J2120" s="187" t="str">
        <f t="shared" si="235"/>
        <v>E110</v>
      </c>
      <c r="K2120" s="218"/>
      <c r="L2120" s="237" t="s">
        <v>1282</v>
      </c>
      <c r="M2120" s="184" t="s">
        <v>1283</v>
      </c>
      <c r="N2120" s="238">
        <v>42614</v>
      </c>
      <c r="O2120" s="238"/>
      <c r="P2120" s="238"/>
      <c r="Q2120" s="192" t="str">
        <f t="shared" si="236"/>
        <v/>
      </c>
      <c r="S2120" s="191" t="str">
        <f t="shared" si="232"/>
        <v/>
      </c>
      <c r="T2120" s="192" t="str">
        <f t="shared" si="233"/>
        <v/>
      </c>
      <c r="U2120" s="192" t="str">
        <f t="shared" si="225"/>
        <v/>
      </c>
      <c r="V2120" s="192" t="str">
        <f t="shared" si="234"/>
        <v/>
      </c>
      <c r="W2120" s="191" t="str">
        <f>IF(Q2120="Campo","@Campos(posicao = "&amp;K2120&amp;", tipo = '"&amp;R2120&amp;"')@Column(name = """&amp;L2120&amp;""")"&amp;IF(R2120="D","@Temporal(TemporalType.DATE)","")&amp;"private "&amp;VLOOKUP(TEXT(R2120,"@"),Apoio!A:B,2,0)&amp;" "&amp;SUBSTITUTE(LOWER(LEFT(L2120,1))&amp;RIGHT(PROPER(L2120),LEN(L2120)-1),"_","")&amp;";",IF(ISNUMBER(Q2120),IF(R2120="R","@Entity@Table(name = ""reg_"&amp;LOWER(J2120)&amp;""")@XmlRootElement","")&amp;VLOOKUP(J2120,Blocos!D:I,6,0)&amp;Apoio!$E$1&amp;Y2120,""))</f>
        <v/>
      </c>
      <c r="X2120" s="190" t="str">
        <f>IF(ISNUMBER(Q2120),COUNTIF(Blocos!G:G,J2120),"")</f>
        <v/>
      </c>
      <c r="Y2120" s="190" t="str">
        <f>IF(OR(X2120=0,X2120=""),"",VLOOKUP(SUMIFS(Blocos!A:A,Blocos!H:H,'EFD REGISTROS e Campos (2)'!X2120,Blocos!G:G,'EFD REGISTROS e Campos (2)'!J2120),Blocos!A:L,12,0))</f>
        <v/>
      </c>
      <c r="Z2120" s="190" t="str">
        <f>IF(ISNUMBER(Q2121),VLOOKUP(J2120,Blocos!D:G,4,0),"")</f>
        <v/>
      </c>
      <c r="AA2120" s="190" t="str">
        <f>IF(ISNUMBER(Q2120),CONCATENATE("CREATE TABLE ""reg_",LOWER(J2120),""" (""ID"" bigint NOT NULL AUTO_INCREMENT,  ""HASHFILE"" varchar(255) DEFAULT NULL, ""ID_PAI"" bigint NOT NULL,"),IF(Q2120="Campo",CONCATENATE("""",L2120,""" ",VLOOKUP(R2120,Apoio!A:C,3,0)),""))&amp;IF(Z2120="","",CONCATENATE("PRIMARY KEY (""ID""), KEY ""FK_reg_",LOWER(Z2120),"_ID_PAI"" (""ID_PAI""), CONSTRAINT ""FK_reg_",LOWER(Z2120),"_ID_PAI"" FOREIGN KEY (""ID_PAI"") REFERENCES ""reg_",LOWER(Z2120),""" (""ID"")) ENGINE=InnoDB AUTO_INCREMENT=105774 DEFAULT CHARSET=utf8mb4 COLLATE=utf8mb4_0900_ai_ci;"))</f>
        <v/>
      </c>
      <c r="AB2120" s="190" t="str">
        <f t="shared" si="237"/>
        <v/>
      </c>
    </row>
    <row r="2121" spans="9:28" ht="14.5" hidden="1" customHeight="1" x14ac:dyDescent="0.3">
      <c r="J2121" s="187" t="str">
        <f t="shared" si="235"/>
        <v>E110</v>
      </c>
      <c r="K2121" s="218"/>
      <c r="L2121" s="237" t="s">
        <v>1282</v>
      </c>
      <c r="M2121" s="184" t="s">
        <v>1284</v>
      </c>
      <c r="N2121" s="238">
        <v>43466</v>
      </c>
      <c r="O2121" s="238"/>
      <c r="P2121" s="239"/>
      <c r="Q2121" s="192" t="str">
        <f t="shared" si="236"/>
        <v/>
      </c>
      <c r="S2121" s="191" t="str">
        <f t="shared" si="232"/>
        <v/>
      </c>
      <c r="T2121" s="192" t="str">
        <f t="shared" si="233"/>
        <v/>
      </c>
      <c r="U2121" s="192" t="str">
        <f t="shared" si="225"/>
        <v/>
      </c>
      <c r="V2121" s="192" t="str">
        <f t="shared" si="234"/>
        <v/>
      </c>
      <c r="W2121" s="191" t="str">
        <f>IF(Q2121="Campo","@Campos(posicao = "&amp;K2121&amp;", tipo = '"&amp;R2121&amp;"')@Column(name = """&amp;L2121&amp;""")"&amp;IF(R2121="D","@Temporal(TemporalType.DATE)","")&amp;"private "&amp;VLOOKUP(TEXT(R2121,"@"),Apoio!A:B,2,0)&amp;" "&amp;SUBSTITUTE(LOWER(LEFT(L2121,1))&amp;RIGHT(PROPER(L2121),LEN(L2121)-1),"_","")&amp;";",IF(ISNUMBER(Q2121),IF(R2121="R","@Entity@Table(name = ""reg_"&amp;LOWER(J2121)&amp;""")@XmlRootElement","")&amp;VLOOKUP(J2121,Blocos!D:I,6,0)&amp;Apoio!$E$1&amp;Y2121,""))</f>
        <v/>
      </c>
      <c r="X2121" s="190" t="str">
        <f>IF(ISNUMBER(Q2121),COUNTIF(Blocos!G:G,J2121),"")</f>
        <v/>
      </c>
      <c r="Y2121" s="190" t="str">
        <f>IF(OR(X2121=0,X2121=""),"",VLOOKUP(SUMIFS(Blocos!A:A,Blocos!H:H,'EFD REGISTROS e Campos (2)'!X2121,Blocos!G:G,'EFD REGISTROS e Campos (2)'!J2121),Blocos!A:L,12,0))</f>
        <v/>
      </c>
      <c r="Z2121" s="190" t="str">
        <f>IF(ISNUMBER(Q2122),VLOOKUP(J2121,Blocos!D:G,4,0),"")</f>
        <v/>
      </c>
      <c r="AA2121" s="190" t="str">
        <f>IF(ISNUMBER(Q2121),CONCATENATE("CREATE TABLE ""reg_",LOWER(J2121),""" (""ID"" bigint NOT NULL AUTO_INCREMENT,  ""HASHFILE"" varchar(255) DEFAULT NULL, ""ID_PAI"" bigint NOT NULL,"),IF(Q2121="Campo",CONCATENATE("""",L2121,""" ",VLOOKUP(R2121,Apoio!A:C,3,0)),""))&amp;IF(Z2121="","",CONCATENATE("PRIMARY KEY (""ID""), KEY ""FK_reg_",LOWER(Z2121),"_ID_PAI"" (""ID_PAI""), CONSTRAINT ""FK_reg_",LOWER(Z2121),"_ID_PAI"" FOREIGN KEY (""ID_PAI"") REFERENCES ""reg_",LOWER(Z2121),""" (""ID"")) ENGINE=InnoDB AUTO_INCREMENT=105774 DEFAULT CHARSET=utf8mb4 COLLATE=utf8mb4_0900_ai_ci;"))</f>
        <v/>
      </c>
      <c r="AB2121" s="190" t="str">
        <f t="shared" si="237"/>
        <v/>
      </c>
    </row>
    <row r="2122" spans="9:28" ht="14.5" hidden="1" customHeight="1" x14ac:dyDescent="0.3">
      <c r="J2122" s="187" t="str">
        <f t="shared" si="235"/>
        <v>E110</v>
      </c>
      <c r="K2122" s="218"/>
      <c r="L2122" s="237" t="s">
        <v>1285</v>
      </c>
      <c r="M2122" s="184" t="s">
        <v>1286</v>
      </c>
      <c r="N2122" s="238">
        <v>42005</v>
      </c>
      <c r="O2122" s="238"/>
      <c r="P2122" s="238"/>
      <c r="Q2122" s="192" t="str">
        <f t="shared" si="236"/>
        <v/>
      </c>
      <c r="S2122" s="191" t="str">
        <f t="shared" si="232"/>
        <v/>
      </c>
      <c r="T2122" s="192" t="str">
        <f t="shared" si="233"/>
        <v/>
      </c>
      <c r="U2122" s="192" t="str">
        <f t="shared" si="225"/>
        <v/>
      </c>
      <c r="V2122" s="192" t="str">
        <f t="shared" si="234"/>
        <v/>
      </c>
      <c r="W2122" s="191" t="str">
        <f>IF(Q2122="Campo","@Campos(posicao = "&amp;K2122&amp;", tipo = '"&amp;R2122&amp;"')@Column(name = """&amp;L2122&amp;""")"&amp;IF(R2122="D","@Temporal(TemporalType.DATE)","")&amp;"private "&amp;VLOOKUP(TEXT(R2122,"@"),Apoio!A:B,2,0)&amp;" "&amp;SUBSTITUTE(LOWER(LEFT(L2122,1))&amp;RIGHT(PROPER(L2122),LEN(L2122)-1),"_","")&amp;";",IF(ISNUMBER(Q2122),IF(R2122="R","@Entity@Table(name = ""reg_"&amp;LOWER(J2122)&amp;""")@XmlRootElement","")&amp;VLOOKUP(J2122,Blocos!D:I,6,0)&amp;Apoio!$E$1&amp;Y2122,""))</f>
        <v/>
      </c>
      <c r="X2122" s="190" t="str">
        <f>IF(ISNUMBER(Q2122),COUNTIF(Blocos!G:G,J2122),"")</f>
        <v/>
      </c>
      <c r="Y2122" s="190" t="str">
        <f>IF(OR(X2122=0,X2122=""),"",VLOOKUP(SUMIFS(Blocos!A:A,Blocos!H:H,'EFD REGISTROS e Campos (2)'!X2122,Blocos!G:G,'EFD REGISTROS e Campos (2)'!J2122),Blocos!A:L,12,0))</f>
        <v/>
      </c>
      <c r="Z2122" s="190" t="str">
        <f>IF(ISNUMBER(Q2123),VLOOKUP(J2122,Blocos!D:G,4,0),"")</f>
        <v/>
      </c>
      <c r="AA2122" s="190" t="str">
        <f>IF(ISNUMBER(Q2122),CONCATENATE("CREATE TABLE ""reg_",LOWER(J2122),""" (""ID"" bigint NOT NULL AUTO_INCREMENT,  ""HASHFILE"" varchar(255) DEFAULT NULL, ""ID_PAI"" bigint NOT NULL,"),IF(Q2122="Campo",CONCATENATE("""",L2122,""" ",VLOOKUP(R2122,Apoio!A:C,3,0)),""))&amp;IF(Z2122="","",CONCATENATE("PRIMARY KEY (""ID""), KEY ""FK_reg_",LOWER(Z2122),"_ID_PAI"" (""ID_PAI""), CONSTRAINT ""FK_reg_",LOWER(Z2122),"_ID_PAI"" FOREIGN KEY (""ID_PAI"") REFERENCES ""reg_",LOWER(Z2122),""" (""ID"")) ENGINE=InnoDB AUTO_INCREMENT=105774 DEFAULT CHARSET=utf8mb4 COLLATE=utf8mb4_0900_ai_ci;"))</f>
        <v/>
      </c>
      <c r="AB2122" s="190" t="str">
        <f t="shared" si="237"/>
        <v/>
      </c>
    </row>
    <row r="2123" spans="9:28" ht="14.5" hidden="1" customHeight="1" x14ac:dyDescent="0.3">
      <c r="J2123" s="187" t="str">
        <f t="shared" si="235"/>
        <v>E110</v>
      </c>
      <c r="K2123" s="218"/>
      <c r="L2123" s="237" t="s">
        <v>1287</v>
      </c>
      <c r="M2123" s="184" t="s">
        <v>1288</v>
      </c>
      <c r="N2123" s="238">
        <v>41456</v>
      </c>
      <c r="O2123" s="238"/>
      <c r="P2123" s="238"/>
      <c r="Q2123" s="192" t="str">
        <f t="shared" si="236"/>
        <v/>
      </c>
      <c r="S2123" s="191" t="str">
        <f t="shared" si="232"/>
        <v/>
      </c>
      <c r="T2123" s="192" t="str">
        <f t="shared" si="233"/>
        <v/>
      </c>
      <c r="U2123" s="192" t="str">
        <f t="shared" si="225"/>
        <v/>
      </c>
      <c r="V2123" s="192" t="str">
        <f t="shared" si="234"/>
        <v/>
      </c>
      <c r="W2123" s="191" t="str">
        <f>IF(Q2123="Campo","@Campos(posicao = "&amp;K2123&amp;", tipo = '"&amp;R2123&amp;"')@Column(name = """&amp;L2123&amp;""")"&amp;IF(R2123="D","@Temporal(TemporalType.DATE)","")&amp;"private "&amp;VLOOKUP(TEXT(R2123,"@"),Apoio!A:B,2,0)&amp;" "&amp;SUBSTITUTE(LOWER(LEFT(L2123,1))&amp;RIGHT(PROPER(L2123),LEN(L2123)-1),"_","")&amp;";",IF(ISNUMBER(Q2123),IF(R2123="R","@Entity@Table(name = ""reg_"&amp;LOWER(J2123)&amp;""")@XmlRootElement","")&amp;VLOOKUP(J2123,Blocos!D:I,6,0)&amp;Apoio!$E$1&amp;Y2123,""))</f>
        <v/>
      </c>
      <c r="X2123" s="190" t="str">
        <f>IF(ISNUMBER(Q2123),COUNTIF(Blocos!G:G,J2123),"")</f>
        <v/>
      </c>
      <c r="Y2123" s="190" t="str">
        <f>IF(OR(X2123=0,X2123=""),"",VLOOKUP(SUMIFS(Blocos!A:A,Blocos!H:H,'EFD REGISTROS e Campos (2)'!X2123,Blocos!G:G,'EFD REGISTROS e Campos (2)'!J2123),Blocos!A:L,12,0))</f>
        <v/>
      </c>
      <c r="Z2123" s="190" t="str">
        <f>IF(ISNUMBER(Q2124),VLOOKUP(J2123,Blocos!D:G,4,0),"")</f>
        <v/>
      </c>
      <c r="AA2123" s="190" t="str">
        <f>IF(ISNUMBER(Q2123),CONCATENATE("CREATE TABLE ""reg_",LOWER(J2123),""" (""ID"" bigint NOT NULL AUTO_INCREMENT,  ""HASHFILE"" varchar(255) DEFAULT NULL, ""ID_PAI"" bigint NOT NULL,"),IF(Q2123="Campo",CONCATENATE("""",L2123,""" ",VLOOKUP(R2123,Apoio!A:C,3,0)),""))&amp;IF(Z2123="","",CONCATENATE("PRIMARY KEY (""ID""), KEY ""FK_reg_",LOWER(Z2123),"_ID_PAI"" (""ID_PAI""), CONSTRAINT ""FK_reg_",LOWER(Z2123),"_ID_PAI"" FOREIGN KEY (""ID_PAI"") REFERENCES ""reg_",LOWER(Z2123),""" (""ID"")) ENGINE=InnoDB AUTO_INCREMENT=105774 DEFAULT CHARSET=utf8mb4 COLLATE=utf8mb4_0900_ai_ci;"))</f>
        <v/>
      </c>
      <c r="AB2123" s="190" t="str">
        <f t="shared" si="237"/>
        <v/>
      </c>
    </row>
    <row r="2124" spans="9:28" ht="14.5" hidden="1" customHeight="1" x14ac:dyDescent="0.3">
      <c r="I2124" s="248" t="s">
        <v>2159</v>
      </c>
      <c r="J2124" s="187" t="str">
        <f t="shared" si="235"/>
        <v>E110</v>
      </c>
      <c r="K2124" s="240" t="s">
        <v>2160</v>
      </c>
      <c r="L2124" s="237" t="s">
        <v>1292</v>
      </c>
      <c r="M2124" s="184" t="s">
        <v>1293</v>
      </c>
      <c r="N2124" s="238">
        <v>41456</v>
      </c>
      <c r="O2124" s="238"/>
      <c r="P2124" s="238"/>
      <c r="Q2124" s="192" t="str">
        <f t="shared" si="236"/>
        <v/>
      </c>
      <c r="S2124" s="191" t="str">
        <f t="shared" si="232"/>
        <v/>
      </c>
      <c r="T2124" s="192" t="str">
        <f t="shared" si="233"/>
        <v/>
      </c>
      <c r="U2124" s="192" t="str">
        <f t="shared" si="225"/>
        <v/>
      </c>
      <c r="V2124" s="192" t="str">
        <f t="shared" si="234"/>
        <v/>
      </c>
      <c r="W2124" s="191" t="str">
        <f>IF(Q2124="Campo","@Campos(posicao = "&amp;K2124&amp;", tipo = '"&amp;R2124&amp;"')@Column(name = """&amp;L2124&amp;""")"&amp;IF(R2124="D","@Temporal(TemporalType.DATE)","")&amp;"private "&amp;VLOOKUP(TEXT(R2124,"@"),Apoio!A:B,2,0)&amp;" "&amp;SUBSTITUTE(LOWER(LEFT(L2124,1))&amp;RIGHT(PROPER(L2124),LEN(L2124)-1),"_","")&amp;";",IF(ISNUMBER(Q2124),IF(R2124="R","@Entity@Table(name = ""reg_"&amp;LOWER(J2124)&amp;""")@XmlRootElement","")&amp;VLOOKUP(J2124,Blocos!D:I,6,0)&amp;Apoio!$E$1&amp;Y2124,""))</f>
        <v/>
      </c>
      <c r="X2124" s="190" t="str">
        <f>IF(ISNUMBER(Q2124),COUNTIF(Blocos!G:G,J2124),"")</f>
        <v/>
      </c>
      <c r="Y2124" s="190" t="str">
        <f>IF(OR(X2124=0,X2124=""),"",VLOOKUP(SUMIFS(Blocos!A:A,Blocos!H:H,'EFD REGISTROS e Campos (2)'!X2124,Blocos!G:G,'EFD REGISTROS e Campos (2)'!J2124),Blocos!A:L,12,0))</f>
        <v/>
      </c>
      <c r="Z2124" s="190" t="str">
        <f>IF(ISNUMBER(Q2125),VLOOKUP(J2124,Blocos!D:G,4,0),"")</f>
        <v/>
      </c>
      <c r="AA2124" s="190" t="str">
        <f>IF(ISNUMBER(Q2124),CONCATENATE("CREATE TABLE ""reg_",LOWER(J2124),""" (""ID"" bigint NOT NULL AUTO_INCREMENT,  ""HASHFILE"" varchar(255) DEFAULT NULL, ""ID_PAI"" bigint NOT NULL,"),IF(Q2124="Campo",CONCATENATE("""",L2124,""" ",VLOOKUP(R2124,Apoio!A:C,3,0)),""))&amp;IF(Z2124="","",CONCATENATE("PRIMARY KEY (""ID""), KEY ""FK_reg_",LOWER(Z2124),"_ID_PAI"" (""ID_PAI""), CONSTRAINT ""FK_reg_",LOWER(Z2124),"_ID_PAI"" FOREIGN KEY (""ID_PAI"") REFERENCES ""reg_",LOWER(Z2124),""" (""ID"")) ENGINE=InnoDB AUTO_INCREMENT=105774 DEFAULT CHARSET=utf8mb4 COLLATE=utf8mb4_0900_ai_ci;"))</f>
        <v/>
      </c>
      <c r="AB2124" s="190" t="str">
        <f t="shared" si="237"/>
        <v/>
      </c>
    </row>
    <row r="2125" spans="9:28" ht="14.5" hidden="1" customHeight="1" x14ac:dyDescent="0.3">
      <c r="I2125" s="248" t="s">
        <v>2159</v>
      </c>
      <c r="J2125" s="187" t="str">
        <f t="shared" si="235"/>
        <v>E110</v>
      </c>
      <c r="K2125" s="240" t="s">
        <v>2160</v>
      </c>
      <c r="L2125" s="237" t="s">
        <v>1294</v>
      </c>
      <c r="M2125" s="184" t="s">
        <v>1295</v>
      </c>
      <c r="N2125" s="238">
        <v>41640</v>
      </c>
      <c r="O2125" s="238"/>
      <c r="P2125" s="238"/>
      <c r="Q2125" s="192" t="str">
        <f t="shared" si="236"/>
        <v/>
      </c>
      <c r="S2125" s="191" t="str">
        <f t="shared" si="232"/>
        <v/>
      </c>
      <c r="T2125" s="192" t="str">
        <f t="shared" si="233"/>
        <v/>
      </c>
      <c r="U2125" s="192" t="str">
        <f t="shared" si="225"/>
        <v/>
      </c>
      <c r="V2125" s="192" t="str">
        <f t="shared" si="234"/>
        <v/>
      </c>
      <c r="W2125" s="191" t="str">
        <f>IF(Q2125="Campo","@Campos(posicao = "&amp;K2125&amp;", tipo = '"&amp;R2125&amp;"')@Column(name = """&amp;L2125&amp;""")"&amp;IF(R2125="D","@Temporal(TemporalType.DATE)","")&amp;"private "&amp;VLOOKUP(TEXT(R2125,"@"),Apoio!A:B,2,0)&amp;" "&amp;SUBSTITUTE(LOWER(LEFT(L2125,1))&amp;RIGHT(PROPER(L2125),LEN(L2125)-1),"_","")&amp;";",IF(ISNUMBER(Q2125),IF(R2125="R","@Entity@Table(name = ""reg_"&amp;LOWER(J2125)&amp;""")@XmlRootElement","")&amp;VLOOKUP(J2125,Blocos!D:I,6,0)&amp;Apoio!$E$1&amp;Y2125,""))</f>
        <v/>
      </c>
      <c r="X2125" s="190" t="str">
        <f>IF(ISNUMBER(Q2125),COUNTIF(Blocos!G:G,J2125),"")</f>
        <v/>
      </c>
      <c r="Y2125" s="190" t="str">
        <f>IF(OR(X2125=0,X2125=""),"",VLOOKUP(SUMIFS(Blocos!A:A,Blocos!H:H,'EFD REGISTROS e Campos (2)'!X2125,Blocos!G:G,'EFD REGISTROS e Campos (2)'!J2125),Blocos!A:L,12,0))</f>
        <v/>
      </c>
      <c r="Z2125" s="190" t="str">
        <f>IF(ISNUMBER(Q2126),VLOOKUP(J2125,Blocos!D:G,4,0),"")</f>
        <v/>
      </c>
      <c r="AA2125" s="190" t="str">
        <f>IF(ISNUMBER(Q2125),CONCATENATE("CREATE TABLE ""reg_",LOWER(J2125),""" (""ID"" bigint NOT NULL AUTO_INCREMENT,  ""HASHFILE"" varchar(255) DEFAULT NULL, ""ID_PAI"" bigint NOT NULL,"),IF(Q2125="Campo",CONCATENATE("""",L2125,""" ",VLOOKUP(R2125,Apoio!A:C,3,0)),""))&amp;IF(Z2125="","",CONCATENATE("PRIMARY KEY (""ID""), KEY ""FK_reg_",LOWER(Z2125),"_ID_PAI"" (""ID_PAI""), CONSTRAINT ""FK_reg_",LOWER(Z2125),"_ID_PAI"" FOREIGN KEY (""ID_PAI"") REFERENCES ""reg_",LOWER(Z2125),""" (""ID"")) ENGINE=InnoDB AUTO_INCREMENT=105774 DEFAULT CHARSET=utf8mb4 COLLATE=utf8mb4_0900_ai_ci;"))</f>
        <v/>
      </c>
      <c r="AB2125" s="190" t="str">
        <f t="shared" si="237"/>
        <v/>
      </c>
    </row>
    <row r="2126" spans="9:28" ht="14.5" hidden="1" customHeight="1" x14ac:dyDescent="0.3">
      <c r="I2126" s="248"/>
      <c r="J2126" s="187" t="str">
        <f t="shared" si="235"/>
        <v>E110</v>
      </c>
      <c r="K2126" s="240"/>
      <c r="L2126" s="237" t="s">
        <v>1296</v>
      </c>
      <c r="M2126" s="184" t="s">
        <v>1297</v>
      </c>
      <c r="N2126" s="238">
        <v>43435</v>
      </c>
      <c r="O2126" s="238"/>
      <c r="P2126" s="249"/>
      <c r="Q2126" s="192" t="str">
        <f t="shared" si="236"/>
        <v/>
      </c>
      <c r="S2126" s="191" t="str">
        <f t="shared" si="232"/>
        <v/>
      </c>
      <c r="T2126" s="192" t="str">
        <f t="shared" si="233"/>
        <v/>
      </c>
      <c r="U2126" s="192" t="str">
        <f t="shared" si="225"/>
        <v/>
      </c>
      <c r="V2126" s="192" t="str">
        <f t="shared" si="234"/>
        <v/>
      </c>
      <c r="W2126" s="191" t="str">
        <f>IF(Q2126="Campo","@Campos(posicao = "&amp;K2126&amp;", tipo = '"&amp;R2126&amp;"')@Column(name = """&amp;L2126&amp;""")"&amp;IF(R2126="D","@Temporal(TemporalType.DATE)","")&amp;"private "&amp;VLOOKUP(TEXT(R2126,"@"),Apoio!A:B,2,0)&amp;" "&amp;SUBSTITUTE(LOWER(LEFT(L2126,1))&amp;RIGHT(PROPER(L2126),LEN(L2126)-1),"_","")&amp;";",IF(ISNUMBER(Q2126),IF(R2126="R","@Entity@Table(name = ""reg_"&amp;LOWER(J2126)&amp;""")@XmlRootElement","")&amp;VLOOKUP(J2126,Blocos!D:I,6,0)&amp;Apoio!$E$1&amp;Y2126,""))</f>
        <v/>
      </c>
      <c r="X2126" s="190" t="str">
        <f>IF(ISNUMBER(Q2126),COUNTIF(Blocos!G:G,J2126),"")</f>
        <v/>
      </c>
      <c r="Y2126" s="190" t="str">
        <f>IF(OR(X2126=0,X2126=""),"",VLOOKUP(SUMIFS(Blocos!A:A,Blocos!H:H,'EFD REGISTROS e Campos (2)'!X2126,Blocos!G:G,'EFD REGISTROS e Campos (2)'!J2126),Blocos!A:L,12,0))</f>
        <v/>
      </c>
      <c r="Z2126" s="190" t="str">
        <f>IF(ISNUMBER(Q2127),VLOOKUP(J2126,Blocos!D:G,4,0),"")</f>
        <v/>
      </c>
      <c r="AA2126" s="190" t="str">
        <f>IF(ISNUMBER(Q2126),CONCATENATE("CREATE TABLE ""reg_",LOWER(J2126),""" (""ID"" bigint NOT NULL AUTO_INCREMENT,  ""HASHFILE"" varchar(255) DEFAULT NULL, ""ID_PAI"" bigint NOT NULL,"),IF(Q2126="Campo",CONCATENATE("""",L2126,""" ",VLOOKUP(R2126,Apoio!A:C,3,0)),""))&amp;IF(Z2126="","",CONCATENATE("PRIMARY KEY (""ID""), KEY ""FK_reg_",LOWER(Z2126),"_ID_PAI"" (""ID_PAI""), CONSTRAINT ""FK_reg_",LOWER(Z2126),"_ID_PAI"" FOREIGN KEY (""ID_PAI"") REFERENCES ""reg_",LOWER(Z2126),""" (""ID"")) ENGINE=InnoDB AUTO_INCREMENT=105774 DEFAULT CHARSET=utf8mb4 COLLATE=utf8mb4_0900_ai_ci;"))</f>
        <v/>
      </c>
      <c r="AB2126" s="190" t="str">
        <f t="shared" si="237"/>
        <v/>
      </c>
    </row>
    <row r="2127" spans="9:28" ht="14.5" hidden="1" customHeight="1" x14ac:dyDescent="0.3">
      <c r="J2127" s="187" t="str">
        <f t="shared" si="235"/>
        <v>E110</v>
      </c>
      <c r="K2127" s="217">
        <v>4</v>
      </c>
      <c r="L2127" s="289" t="s">
        <v>2161</v>
      </c>
      <c r="M2127" s="182" t="s">
        <v>3611</v>
      </c>
      <c r="N2127" s="181" t="s">
        <v>32</v>
      </c>
      <c r="O2127" s="181" t="s">
        <v>28</v>
      </c>
      <c r="P2127" s="181">
        <v>2</v>
      </c>
      <c r="Q2127" s="192" t="str">
        <f t="shared" si="236"/>
        <v>Campo</v>
      </c>
      <c r="R2127" s="192" t="s">
        <v>3606</v>
      </c>
      <c r="S2127" s="191" t="str">
        <f t="shared" si="232"/>
        <v/>
      </c>
      <c r="T2127" s="192" t="str">
        <f t="shared" si="233"/>
        <v>&lt;campo posicao="4"&gt;
&lt;coluna&gt;VL_TOT_AJ_DEBITOS&lt;/coluna&gt;
&lt;descricao&gt;Valor total de "Ajustes a débito" &lt;/descricao&gt;
&lt;tipo&gt;R&lt;/tipo&gt;
&lt;/campo&gt;</v>
      </c>
      <c r="U2127" s="192" t="str">
        <f t="shared" si="225"/>
        <v>&lt;campo posicao="4"&gt;
&lt;coluna&gt;VL_TOT_AJ_DEBITOS&lt;/coluna&gt;
&lt;descricao&gt;Valor total de "Ajustes a débito" &lt;/descricao&gt;
&lt;tipo&gt;R&lt;/tipo&gt;
&lt;/campo&gt;</v>
      </c>
      <c r="V2127" s="192" t="str">
        <f t="shared" si="234"/>
        <v>{"Column5", "VL_TOT_AJ_DEBITOS"},</v>
      </c>
      <c r="W2127" s="191" t="str">
        <f>IF(Q2127="Campo","@Campos(posicao = "&amp;K2127&amp;", tipo = '"&amp;R2127&amp;"')@Column(name = """&amp;L2127&amp;""")"&amp;IF(R2127="D","@Temporal(TemporalType.DATE)","")&amp;"private "&amp;VLOOKUP(TEXT(R2127,"@"),Apoio!A:B,2,0)&amp;" "&amp;SUBSTITUTE(LOWER(LEFT(L2127,1))&amp;RIGHT(PROPER(L2127),LEN(L2127)-1),"_","")&amp;";",IF(ISNUMBER(Q2127),IF(R2127="R","@Entity@Table(name = ""reg_"&amp;LOWER(J2127)&amp;""")@XmlRootElement","")&amp;VLOOKUP(J2127,Blocos!D:I,6,0)&amp;Apoio!$E$1&amp;Y2127,""))</f>
        <v>@Campos(posicao = 4, tipo = 'R')@Column(name = "VL_TOT_AJ_DEBITOS")private BigDecimal vlTotAjDebitos;</v>
      </c>
      <c r="X2127" s="190" t="str">
        <f>IF(ISNUMBER(Q2127),COUNTIF(Blocos!G:G,J2127),"")</f>
        <v/>
      </c>
      <c r="Y2127" s="190" t="str">
        <f>IF(OR(X2127=0,X2127=""),"",VLOOKUP(SUMIFS(Blocos!A:A,Blocos!H:H,'EFD REGISTROS e Campos (2)'!X2127,Blocos!G:G,'EFD REGISTROS e Campos (2)'!J2127),Blocos!A:L,12,0))</f>
        <v/>
      </c>
      <c r="Z2127" s="190" t="str">
        <f>IF(ISNUMBER(Q2128),VLOOKUP(J2127,Blocos!D:G,4,0),"")</f>
        <v/>
      </c>
      <c r="AA2127" s="190" t="str">
        <f>IF(ISNUMBER(Q2127),CONCATENATE("CREATE TABLE ""reg_",LOWER(J2127),""" (""ID"" bigint NOT NULL AUTO_INCREMENT,  ""HASHFILE"" varchar(255) DEFAULT NULL, ""ID_PAI"" bigint NOT NULL,"),IF(Q2127="Campo",CONCATENATE("""",L2127,""" ",VLOOKUP(R2127,Apoio!A:C,3,0)),""))&amp;IF(Z2127="","",CONCATENATE("PRIMARY KEY (""ID""), KEY ""FK_reg_",LOWER(Z2127),"_ID_PAI"" (""ID_PAI""), CONSTRAINT ""FK_reg_",LOWER(Z2127),"_ID_PAI"" FOREIGN KEY (""ID_PAI"") REFERENCES ""reg_",LOWER(Z2127),""" (""ID"")) ENGINE=InnoDB AUTO_INCREMENT=105774 DEFAULT CHARSET=utf8mb4 COLLATE=utf8mb4_0900_ai_ci;"))</f>
        <v>"VL_TOT_AJ_DEBITOS" decimal(15,6) DEFAULT NULL,</v>
      </c>
      <c r="AB2127" s="190" t="str">
        <f t="shared" si="237"/>
        <v>`reg_e110`.`VL_TOT_AJ_DEBITOS`,</v>
      </c>
    </row>
    <row r="2128" spans="9:28" ht="14.5" hidden="1" customHeight="1" x14ac:dyDescent="0.3">
      <c r="J2128" s="187" t="str">
        <f t="shared" si="235"/>
        <v>E110</v>
      </c>
      <c r="K2128" s="218"/>
      <c r="L2128" s="233" t="s">
        <v>3991</v>
      </c>
      <c r="M2128" s="234" t="s">
        <v>1164</v>
      </c>
      <c r="N2128" s="235" t="s">
        <v>1165</v>
      </c>
      <c r="O2128" s="235"/>
      <c r="P2128" s="236" t="s">
        <v>1166</v>
      </c>
      <c r="Q2128" s="192" t="str">
        <f t="shared" si="236"/>
        <v/>
      </c>
      <c r="S2128" s="191" t="str">
        <f t="shared" si="232"/>
        <v/>
      </c>
      <c r="T2128" s="192" t="str">
        <f t="shared" si="233"/>
        <v/>
      </c>
      <c r="U2128" s="192" t="str">
        <f t="shared" si="225"/>
        <v/>
      </c>
      <c r="V2128" s="192" t="str">
        <f t="shared" si="234"/>
        <v/>
      </c>
      <c r="W2128" s="191" t="str">
        <f>IF(Q2128="Campo","@Campos(posicao = "&amp;K2128&amp;", tipo = '"&amp;R2128&amp;"')@Column(name = """&amp;L2128&amp;""")"&amp;IF(R2128="D","@Temporal(TemporalType.DATE)","")&amp;"private "&amp;VLOOKUP(TEXT(R2128,"@"),Apoio!A:B,2,0)&amp;" "&amp;SUBSTITUTE(LOWER(LEFT(L2128,1))&amp;RIGHT(PROPER(L2128),LEN(L2128)-1),"_","")&amp;";",IF(ISNUMBER(Q2128),IF(R2128="R","@Entity@Table(name = ""reg_"&amp;LOWER(J2128)&amp;""")@XmlRootElement","")&amp;VLOOKUP(J2128,Blocos!D:I,6,0)&amp;Apoio!$E$1&amp;Y2128,""))</f>
        <v/>
      </c>
      <c r="X2128" s="190" t="str">
        <f>IF(ISNUMBER(Q2128),COUNTIF(Blocos!G:G,J2128),"")</f>
        <v/>
      </c>
      <c r="Y2128" s="190" t="str">
        <f>IF(OR(X2128=0,X2128=""),"",VLOOKUP(SUMIFS(Blocos!A:A,Blocos!H:H,'EFD REGISTROS e Campos (2)'!X2128,Blocos!G:G,'EFD REGISTROS e Campos (2)'!J2128),Blocos!A:L,12,0))</f>
        <v/>
      </c>
      <c r="Z2128" s="190" t="str">
        <f>IF(ISNUMBER(Q2129),VLOOKUP(J2128,Blocos!D:G,4,0),"")</f>
        <v/>
      </c>
      <c r="AA2128" s="190" t="str">
        <f>IF(ISNUMBER(Q2128),CONCATENATE("CREATE TABLE ""reg_",LOWER(J2128),""" (""ID"" bigint NOT NULL AUTO_INCREMENT,  ""HASHFILE"" varchar(255) DEFAULT NULL, ""ID_PAI"" bigint NOT NULL,"),IF(Q2128="Campo",CONCATENATE("""",L2128,""" ",VLOOKUP(R2128,Apoio!A:C,3,0)),""))&amp;IF(Z2128="","",CONCATENATE("PRIMARY KEY (""ID""), KEY ""FK_reg_",LOWER(Z2128),"_ID_PAI"" (""ID_PAI""), CONSTRAINT ""FK_reg_",LOWER(Z2128),"_ID_PAI"" FOREIGN KEY (""ID_PAI"") REFERENCES ""reg_",LOWER(Z2128),""" (""ID"")) ENGINE=InnoDB AUTO_INCREMENT=105774 DEFAULT CHARSET=utf8mb4 COLLATE=utf8mb4_0900_ai_ci;"))</f>
        <v/>
      </c>
      <c r="AB2128" s="190" t="str">
        <f t="shared" si="237"/>
        <v/>
      </c>
    </row>
    <row r="2129" spans="10:28" ht="14.5" hidden="1" customHeight="1" x14ac:dyDescent="0.3">
      <c r="J2129" s="187" t="str">
        <f t="shared" si="235"/>
        <v>E110</v>
      </c>
      <c r="K2129" s="218"/>
      <c r="L2129" s="237" t="s">
        <v>2163</v>
      </c>
      <c r="M2129" s="184" t="s">
        <v>2164</v>
      </c>
      <c r="N2129" s="238">
        <v>42370</v>
      </c>
      <c r="O2129" s="238"/>
      <c r="P2129" s="250"/>
      <c r="Q2129" s="192" t="str">
        <f t="shared" si="236"/>
        <v/>
      </c>
      <c r="S2129" s="191" t="str">
        <f t="shared" si="232"/>
        <v/>
      </c>
      <c r="T2129" s="192" t="str">
        <f t="shared" si="233"/>
        <v/>
      </c>
      <c r="U2129" s="192" t="str">
        <f t="shared" si="225"/>
        <v/>
      </c>
      <c r="V2129" s="192" t="str">
        <f t="shared" si="234"/>
        <v/>
      </c>
      <c r="W2129" s="191" t="str">
        <f>IF(Q2129="Campo","@Campos(posicao = "&amp;K2129&amp;", tipo = '"&amp;R2129&amp;"')@Column(name = """&amp;L2129&amp;""")"&amp;IF(R2129="D","@Temporal(TemporalType.DATE)","")&amp;"private "&amp;VLOOKUP(TEXT(R2129,"@"),Apoio!A:B,2,0)&amp;" "&amp;SUBSTITUTE(LOWER(LEFT(L2129,1))&amp;RIGHT(PROPER(L2129),LEN(L2129)-1),"_","")&amp;";",IF(ISNUMBER(Q2129),IF(R2129="R","@Entity@Table(name = ""reg_"&amp;LOWER(J2129)&amp;""")@XmlRootElement","")&amp;VLOOKUP(J2129,Blocos!D:I,6,0)&amp;Apoio!$E$1&amp;Y2129,""))</f>
        <v/>
      </c>
      <c r="X2129" s="190" t="str">
        <f>IF(ISNUMBER(Q2129),COUNTIF(Blocos!G:G,J2129),"")</f>
        <v/>
      </c>
      <c r="Y2129" s="190" t="str">
        <f>IF(OR(X2129=0,X2129=""),"",VLOOKUP(SUMIFS(Blocos!A:A,Blocos!H:H,'EFD REGISTROS e Campos (2)'!X2129,Blocos!G:G,'EFD REGISTROS e Campos (2)'!J2129),Blocos!A:L,12,0))</f>
        <v/>
      </c>
      <c r="Z2129" s="190" t="str">
        <f>IF(ISNUMBER(Q2130),VLOOKUP(J2129,Blocos!D:G,4,0),"")</f>
        <v/>
      </c>
      <c r="AA2129" s="190" t="str">
        <f>IF(ISNUMBER(Q2129),CONCATENATE("CREATE TABLE ""reg_",LOWER(J2129),""" (""ID"" bigint NOT NULL AUTO_INCREMENT,  ""HASHFILE"" varchar(255) DEFAULT NULL, ""ID_PAI"" bigint NOT NULL,"),IF(Q2129="Campo",CONCATENATE("""",L2129,""" ",VLOOKUP(R2129,Apoio!A:C,3,0)),""))&amp;IF(Z2129="","",CONCATENATE("PRIMARY KEY (""ID""), KEY ""FK_reg_",LOWER(Z2129),"_ID_PAI"" (""ID_PAI""), CONSTRAINT ""FK_reg_",LOWER(Z2129),"_ID_PAI"" FOREIGN KEY (""ID_PAI"") REFERENCES ""reg_",LOWER(Z2129),""" (""ID"")) ENGINE=InnoDB AUTO_INCREMENT=105774 DEFAULT CHARSET=utf8mb4 COLLATE=utf8mb4_0900_ai_ci;"))</f>
        <v/>
      </c>
      <c r="AB2129" s="190" t="str">
        <f t="shared" si="237"/>
        <v/>
      </c>
    </row>
    <row r="2130" spans="10:28" ht="14.5" hidden="1" customHeight="1" x14ac:dyDescent="0.3">
      <c r="J2130" s="187" t="str">
        <f t="shared" si="235"/>
        <v>E110</v>
      </c>
      <c r="K2130" s="218"/>
      <c r="L2130" s="237" t="s">
        <v>2165</v>
      </c>
      <c r="M2130" s="184" t="s">
        <v>2166</v>
      </c>
      <c r="N2130" s="238">
        <v>39814</v>
      </c>
      <c r="O2130" s="238"/>
      <c r="P2130" s="238"/>
      <c r="Q2130" s="192" t="str">
        <f t="shared" si="236"/>
        <v/>
      </c>
      <c r="S2130" s="191" t="str">
        <f t="shared" si="232"/>
        <v/>
      </c>
      <c r="T2130" s="192" t="str">
        <f t="shared" si="233"/>
        <v/>
      </c>
      <c r="U2130" s="192" t="str">
        <f t="shared" si="225"/>
        <v/>
      </c>
      <c r="V2130" s="192" t="str">
        <f t="shared" si="234"/>
        <v/>
      </c>
      <c r="W2130" s="191" t="str">
        <f>IF(Q2130="Campo","@Campos(posicao = "&amp;K2130&amp;", tipo = '"&amp;R2130&amp;"')@Column(name = """&amp;L2130&amp;""")"&amp;IF(R2130="D","@Temporal(TemporalType.DATE)","")&amp;"private "&amp;VLOOKUP(TEXT(R2130,"@"),Apoio!A:B,2,0)&amp;" "&amp;SUBSTITUTE(LOWER(LEFT(L2130,1))&amp;RIGHT(PROPER(L2130),LEN(L2130)-1),"_","")&amp;";",IF(ISNUMBER(Q2130),IF(R2130="R","@Entity@Table(name = ""reg_"&amp;LOWER(J2130)&amp;""")@XmlRootElement","")&amp;VLOOKUP(J2130,Blocos!D:I,6,0)&amp;Apoio!$E$1&amp;Y2130,""))</f>
        <v/>
      </c>
      <c r="X2130" s="190" t="str">
        <f>IF(ISNUMBER(Q2130),COUNTIF(Blocos!G:G,J2130),"")</f>
        <v/>
      </c>
      <c r="Y2130" s="190" t="str">
        <f>IF(OR(X2130=0,X2130=""),"",VLOOKUP(SUMIFS(Blocos!A:A,Blocos!H:H,'EFD REGISTROS e Campos (2)'!X2130,Blocos!G:G,'EFD REGISTROS e Campos (2)'!J2130),Blocos!A:L,12,0))</f>
        <v/>
      </c>
      <c r="Z2130" s="190" t="str">
        <f>IF(ISNUMBER(Q2131),VLOOKUP(J2130,Blocos!D:G,4,0),"")</f>
        <v/>
      </c>
      <c r="AA2130" s="190" t="str">
        <f>IF(ISNUMBER(Q2130),CONCATENATE("CREATE TABLE ""reg_",LOWER(J2130),""" (""ID"" bigint NOT NULL AUTO_INCREMENT,  ""HASHFILE"" varchar(255) DEFAULT NULL, ""ID_PAI"" bigint NOT NULL,"),IF(Q2130="Campo",CONCATENATE("""",L2130,""" ",VLOOKUP(R2130,Apoio!A:C,3,0)),""))&amp;IF(Z2130="","",CONCATENATE("PRIMARY KEY (""ID""), KEY ""FK_reg_",LOWER(Z2130),"_ID_PAI"" (""ID_PAI""), CONSTRAINT ""FK_reg_",LOWER(Z2130),"_ID_PAI"" FOREIGN KEY (""ID_PAI"") REFERENCES ""reg_",LOWER(Z2130),""" (""ID"")) ENGINE=InnoDB AUTO_INCREMENT=105774 DEFAULT CHARSET=utf8mb4 COLLATE=utf8mb4_0900_ai_ci;"))</f>
        <v/>
      </c>
      <c r="AB2130" s="190" t="str">
        <f t="shared" si="237"/>
        <v/>
      </c>
    </row>
    <row r="2131" spans="10:28" ht="14.5" hidden="1" customHeight="1" x14ac:dyDescent="0.3">
      <c r="J2131" s="187" t="str">
        <f t="shared" si="235"/>
        <v>E110</v>
      </c>
      <c r="K2131" s="217">
        <v>5</v>
      </c>
      <c r="L2131" s="289" t="s">
        <v>2167</v>
      </c>
      <c r="M2131" s="182" t="s">
        <v>3612</v>
      </c>
      <c r="N2131" s="181" t="s">
        <v>32</v>
      </c>
      <c r="O2131" s="181" t="s">
        <v>28</v>
      </c>
      <c r="P2131" s="181">
        <v>2</v>
      </c>
      <c r="Q2131" s="192" t="str">
        <f t="shared" si="236"/>
        <v>Campo</v>
      </c>
      <c r="R2131" s="192" t="s">
        <v>3606</v>
      </c>
      <c r="S2131" s="191" t="str">
        <f t="shared" si="232"/>
        <v/>
      </c>
      <c r="T2131" s="192" t="str">
        <f t="shared" si="233"/>
        <v>&lt;campo posicao="5"&gt;
&lt;coluna&gt;VL_ESTORNOS_CRED&lt;/coluna&gt;
&lt;descricao&gt;Valor total de Ajustes “Estornos de créditos” &lt;/descricao&gt;
&lt;tipo&gt;R&lt;/tipo&gt;
&lt;/campo&gt;</v>
      </c>
      <c r="U2131" s="192" t="str">
        <f t="shared" si="225"/>
        <v>&lt;campo posicao="5"&gt;
&lt;coluna&gt;VL_ESTORNOS_CRED&lt;/coluna&gt;
&lt;descricao&gt;Valor total de Ajustes “Estornos de créditos” &lt;/descricao&gt;
&lt;tipo&gt;R&lt;/tipo&gt;
&lt;/campo&gt;</v>
      </c>
      <c r="V2131" s="192" t="str">
        <f t="shared" si="234"/>
        <v>{"Column6", "VL_ESTORNOS_CRED"},</v>
      </c>
      <c r="W2131" s="191" t="str">
        <f>IF(Q2131="Campo","@Campos(posicao = "&amp;K2131&amp;", tipo = '"&amp;R2131&amp;"')@Column(name = """&amp;L2131&amp;""")"&amp;IF(R2131="D","@Temporal(TemporalType.DATE)","")&amp;"private "&amp;VLOOKUP(TEXT(R2131,"@"),Apoio!A:B,2,0)&amp;" "&amp;SUBSTITUTE(LOWER(LEFT(L2131,1))&amp;RIGHT(PROPER(L2131),LEN(L2131)-1),"_","")&amp;";",IF(ISNUMBER(Q2131),IF(R2131="R","@Entity@Table(name = ""reg_"&amp;LOWER(J2131)&amp;""")@XmlRootElement","")&amp;VLOOKUP(J2131,Blocos!D:I,6,0)&amp;Apoio!$E$1&amp;Y2131,""))</f>
        <v>@Campos(posicao = 5, tipo = 'R')@Column(name = "VL_ESTORNOS_CRED")private BigDecimal vlEstornosCred;</v>
      </c>
      <c r="X2131" s="190" t="str">
        <f>IF(ISNUMBER(Q2131),COUNTIF(Blocos!G:G,J2131),"")</f>
        <v/>
      </c>
      <c r="Y2131" s="190" t="str">
        <f>IF(OR(X2131=0,X2131=""),"",VLOOKUP(SUMIFS(Blocos!A:A,Blocos!H:H,'EFD REGISTROS e Campos (2)'!X2131,Blocos!G:G,'EFD REGISTROS e Campos (2)'!J2131),Blocos!A:L,12,0))</f>
        <v/>
      </c>
      <c r="Z2131" s="190" t="str">
        <f>IF(ISNUMBER(Q2132),VLOOKUP(J2131,Blocos!D:G,4,0),"")</f>
        <v/>
      </c>
      <c r="AA2131" s="190" t="str">
        <f>IF(ISNUMBER(Q2131),CONCATENATE("CREATE TABLE ""reg_",LOWER(J2131),""" (""ID"" bigint NOT NULL AUTO_INCREMENT,  ""HASHFILE"" varchar(255) DEFAULT NULL, ""ID_PAI"" bigint NOT NULL,"),IF(Q2131="Campo",CONCATENATE("""",L2131,""" ",VLOOKUP(R2131,Apoio!A:C,3,0)),""))&amp;IF(Z2131="","",CONCATENATE("PRIMARY KEY (""ID""), KEY ""FK_reg_",LOWER(Z2131),"_ID_PAI"" (""ID_PAI""), CONSTRAINT ""FK_reg_",LOWER(Z2131),"_ID_PAI"" FOREIGN KEY (""ID_PAI"") REFERENCES ""reg_",LOWER(Z2131),""" (""ID"")) ENGINE=InnoDB AUTO_INCREMENT=105774 DEFAULT CHARSET=utf8mb4 COLLATE=utf8mb4_0900_ai_ci;"))</f>
        <v>"VL_ESTORNOS_CRED" decimal(15,6) DEFAULT NULL,</v>
      </c>
      <c r="AB2131" s="190" t="str">
        <f t="shared" si="237"/>
        <v>`reg_e110`.`VL_ESTORNOS_CRED`,</v>
      </c>
    </row>
    <row r="2132" spans="10:28" ht="14.5" hidden="1" customHeight="1" x14ac:dyDescent="0.3">
      <c r="J2132" s="187" t="str">
        <f t="shared" si="235"/>
        <v>E110</v>
      </c>
      <c r="K2132" s="240" t="s">
        <v>2169</v>
      </c>
      <c r="L2132" s="233" t="s">
        <v>3991</v>
      </c>
      <c r="M2132" s="234" t="s">
        <v>1164</v>
      </c>
      <c r="N2132" s="235" t="s">
        <v>1165</v>
      </c>
      <c r="O2132" s="235"/>
      <c r="P2132" s="236" t="s">
        <v>1166</v>
      </c>
      <c r="Q2132" s="192" t="str">
        <f t="shared" si="236"/>
        <v/>
      </c>
      <c r="S2132" s="191" t="str">
        <f t="shared" si="232"/>
        <v/>
      </c>
      <c r="T2132" s="192" t="str">
        <f t="shared" si="233"/>
        <v/>
      </c>
      <c r="U2132" s="192" t="str">
        <f t="shared" si="225"/>
        <v/>
      </c>
      <c r="V2132" s="192" t="str">
        <f t="shared" si="234"/>
        <v/>
      </c>
      <c r="W2132" s="191" t="str">
        <f>IF(Q2132="Campo","@Campos(posicao = "&amp;K2132&amp;", tipo = '"&amp;R2132&amp;"')@Column(name = """&amp;L2132&amp;""")"&amp;IF(R2132="D","@Temporal(TemporalType.DATE)","")&amp;"private "&amp;VLOOKUP(TEXT(R2132,"@"),Apoio!A:B,2,0)&amp;" "&amp;SUBSTITUTE(LOWER(LEFT(L2132,1))&amp;RIGHT(PROPER(L2132),LEN(L2132)-1),"_","")&amp;";",IF(ISNUMBER(Q2132),IF(R2132="R","@Entity@Table(name = ""reg_"&amp;LOWER(J2132)&amp;""")@XmlRootElement","")&amp;VLOOKUP(J2132,Blocos!D:I,6,0)&amp;Apoio!$E$1&amp;Y2132,""))</f>
        <v/>
      </c>
      <c r="X2132" s="190" t="str">
        <f>IF(ISNUMBER(Q2132),COUNTIF(Blocos!G:G,J2132),"")</f>
        <v/>
      </c>
      <c r="Y2132" s="190" t="str">
        <f>IF(OR(X2132=0,X2132=""),"",VLOOKUP(SUMIFS(Blocos!A:A,Blocos!H:H,'EFD REGISTROS e Campos (2)'!X2132,Blocos!G:G,'EFD REGISTROS e Campos (2)'!J2132),Blocos!A:L,12,0))</f>
        <v/>
      </c>
      <c r="Z2132" s="190" t="str">
        <f>IF(ISNUMBER(Q2133),VLOOKUP(J2132,Blocos!D:G,4,0),"")</f>
        <v/>
      </c>
      <c r="AA2132" s="190" t="str">
        <f>IF(ISNUMBER(Q2132),CONCATENATE("CREATE TABLE ""reg_",LOWER(J2132),""" (""ID"" bigint NOT NULL AUTO_INCREMENT,  ""HASHFILE"" varchar(255) DEFAULT NULL, ""ID_PAI"" bigint NOT NULL,"),IF(Q2132="Campo",CONCATENATE("""",L2132,""" ",VLOOKUP(R2132,Apoio!A:C,3,0)),""))&amp;IF(Z2132="","",CONCATENATE("PRIMARY KEY (""ID""), KEY ""FK_reg_",LOWER(Z2132),"_ID_PAI"" (""ID_PAI""), CONSTRAINT ""FK_reg_",LOWER(Z2132),"_ID_PAI"" FOREIGN KEY (""ID_PAI"") REFERENCES ""reg_",LOWER(Z2132),""" (""ID"")) ENGINE=InnoDB AUTO_INCREMENT=105774 DEFAULT CHARSET=utf8mb4 COLLATE=utf8mb4_0900_ai_ci;"))</f>
        <v/>
      </c>
      <c r="AB2132" s="190" t="str">
        <f t="shared" si="237"/>
        <v/>
      </c>
    </row>
    <row r="2133" spans="10:28" ht="14.5" hidden="1" customHeight="1" x14ac:dyDescent="0.3">
      <c r="J2133" s="187" t="str">
        <f t="shared" si="235"/>
        <v>E110</v>
      </c>
      <c r="K2133" s="218"/>
      <c r="L2133" s="237" t="s">
        <v>2170</v>
      </c>
      <c r="M2133" s="184" t="s">
        <v>2171</v>
      </c>
      <c r="N2133" s="238">
        <v>39814</v>
      </c>
      <c r="O2133" s="238"/>
      <c r="P2133" s="250"/>
      <c r="Q2133" s="192" t="str">
        <f t="shared" si="236"/>
        <v/>
      </c>
      <c r="S2133" s="191" t="str">
        <f t="shared" si="232"/>
        <v/>
      </c>
      <c r="T2133" s="192" t="str">
        <f t="shared" si="233"/>
        <v/>
      </c>
      <c r="U2133" s="192" t="str">
        <f t="shared" si="225"/>
        <v/>
      </c>
      <c r="V2133" s="192" t="str">
        <f t="shared" si="234"/>
        <v/>
      </c>
      <c r="W2133" s="191" t="str">
        <f>IF(Q2133="Campo","@Campos(posicao = "&amp;K2133&amp;", tipo = '"&amp;R2133&amp;"')@Column(name = """&amp;L2133&amp;""")"&amp;IF(R2133="D","@Temporal(TemporalType.DATE)","")&amp;"private "&amp;VLOOKUP(TEXT(R2133,"@"),Apoio!A:B,2,0)&amp;" "&amp;SUBSTITUTE(LOWER(LEFT(L2133,1))&amp;RIGHT(PROPER(L2133),LEN(L2133)-1),"_","")&amp;";",IF(ISNUMBER(Q2133),IF(R2133="R","@Entity@Table(name = ""reg_"&amp;LOWER(J2133)&amp;""")@XmlRootElement","")&amp;VLOOKUP(J2133,Blocos!D:I,6,0)&amp;Apoio!$E$1&amp;Y2133,""))</f>
        <v/>
      </c>
      <c r="X2133" s="190" t="str">
        <f>IF(ISNUMBER(Q2133),COUNTIF(Blocos!G:G,J2133),"")</f>
        <v/>
      </c>
      <c r="Y2133" s="190" t="str">
        <f>IF(OR(X2133=0,X2133=""),"",VLOOKUP(SUMIFS(Blocos!A:A,Blocos!H:H,'EFD REGISTROS e Campos (2)'!X2133,Blocos!G:G,'EFD REGISTROS e Campos (2)'!J2133),Blocos!A:L,12,0))</f>
        <v/>
      </c>
      <c r="Z2133" s="190" t="str">
        <f>IF(ISNUMBER(Q2134),VLOOKUP(J2133,Blocos!D:G,4,0),"")</f>
        <v/>
      </c>
      <c r="AA2133" s="190" t="str">
        <f>IF(ISNUMBER(Q2133),CONCATENATE("CREATE TABLE ""reg_",LOWER(J2133),""" (""ID"" bigint NOT NULL AUTO_INCREMENT,  ""HASHFILE"" varchar(255) DEFAULT NULL, ""ID_PAI"" bigint NOT NULL,"),IF(Q2133="Campo",CONCATENATE("""",L2133,""" ",VLOOKUP(R2133,Apoio!A:C,3,0)),""))&amp;IF(Z2133="","",CONCATENATE("PRIMARY KEY (""ID""), KEY ""FK_reg_",LOWER(Z2133),"_ID_PAI"" (""ID_PAI""), CONSTRAINT ""FK_reg_",LOWER(Z2133),"_ID_PAI"" FOREIGN KEY (""ID_PAI"") REFERENCES ""reg_",LOWER(Z2133),""" (""ID"")) ENGINE=InnoDB AUTO_INCREMENT=105774 DEFAULT CHARSET=utf8mb4 COLLATE=utf8mb4_0900_ai_ci;"))</f>
        <v/>
      </c>
      <c r="AB2133" s="190" t="str">
        <f t="shared" si="237"/>
        <v/>
      </c>
    </row>
    <row r="2134" spans="10:28" ht="14.5" hidden="1" customHeight="1" x14ac:dyDescent="0.3">
      <c r="J2134" s="187" t="str">
        <f t="shared" si="235"/>
        <v>E110</v>
      </c>
      <c r="K2134" s="218"/>
      <c r="L2134" s="237" t="s">
        <v>2172</v>
      </c>
      <c r="M2134" s="184" t="s">
        <v>2173</v>
      </c>
      <c r="N2134" s="238">
        <v>43101</v>
      </c>
      <c r="O2134" s="238"/>
      <c r="P2134" s="251"/>
      <c r="Q2134" s="192" t="str">
        <f t="shared" si="236"/>
        <v/>
      </c>
      <c r="S2134" s="191" t="str">
        <f t="shared" si="232"/>
        <v/>
      </c>
      <c r="T2134" s="192" t="str">
        <f t="shared" si="233"/>
        <v/>
      </c>
      <c r="U2134" s="192" t="str">
        <f t="shared" si="225"/>
        <v/>
      </c>
      <c r="V2134" s="192" t="str">
        <f t="shared" si="234"/>
        <v/>
      </c>
      <c r="W2134" s="191" t="str">
        <f>IF(Q2134="Campo","@Campos(posicao = "&amp;K2134&amp;", tipo = '"&amp;R2134&amp;"')@Column(name = """&amp;L2134&amp;""")"&amp;IF(R2134="D","@Temporal(TemporalType.DATE)","")&amp;"private "&amp;VLOOKUP(TEXT(R2134,"@"),Apoio!A:B,2,0)&amp;" "&amp;SUBSTITUTE(LOWER(LEFT(L2134,1))&amp;RIGHT(PROPER(L2134),LEN(L2134)-1),"_","")&amp;";",IF(ISNUMBER(Q2134),IF(R2134="R","@Entity@Table(name = ""reg_"&amp;LOWER(J2134)&amp;""")@XmlRootElement","")&amp;VLOOKUP(J2134,Blocos!D:I,6,0)&amp;Apoio!$E$1&amp;Y2134,""))</f>
        <v/>
      </c>
      <c r="X2134" s="190" t="str">
        <f>IF(ISNUMBER(Q2134),COUNTIF(Blocos!G:G,J2134),"")</f>
        <v/>
      </c>
      <c r="Y2134" s="190" t="str">
        <f>IF(OR(X2134=0,X2134=""),"",VLOOKUP(SUMIFS(Blocos!A:A,Blocos!H:H,'EFD REGISTROS e Campos (2)'!X2134,Blocos!G:G,'EFD REGISTROS e Campos (2)'!J2134),Blocos!A:L,12,0))</f>
        <v/>
      </c>
      <c r="Z2134" s="190" t="str">
        <f>IF(ISNUMBER(Q2135),VLOOKUP(J2134,Blocos!D:G,4,0),"")</f>
        <v/>
      </c>
      <c r="AA2134" s="190" t="str">
        <f>IF(ISNUMBER(Q2134),CONCATENATE("CREATE TABLE ""reg_",LOWER(J2134),""" (""ID"" bigint NOT NULL AUTO_INCREMENT,  ""HASHFILE"" varchar(255) DEFAULT NULL, ""ID_PAI"" bigint NOT NULL,"),IF(Q2134="Campo",CONCATENATE("""",L2134,""" ",VLOOKUP(R2134,Apoio!A:C,3,0)),""))&amp;IF(Z2134="","",CONCATENATE("PRIMARY KEY (""ID""), KEY ""FK_reg_",LOWER(Z2134),"_ID_PAI"" (""ID_PAI""), CONSTRAINT ""FK_reg_",LOWER(Z2134),"_ID_PAI"" FOREIGN KEY (""ID_PAI"") REFERENCES ""reg_",LOWER(Z2134),""" (""ID"")) ENGINE=InnoDB AUTO_INCREMENT=105774 DEFAULT CHARSET=utf8mb4 COLLATE=utf8mb4_0900_ai_ci;"))</f>
        <v/>
      </c>
      <c r="AB2134" s="190" t="str">
        <f t="shared" si="237"/>
        <v/>
      </c>
    </row>
    <row r="2135" spans="10:28" ht="14.5" hidden="1" customHeight="1" x14ac:dyDescent="0.3">
      <c r="J2135" s="187" t="str">
        <f t="shared" si="235"/>
        <v>E110</v>
      </c>
      <c r="K2135" s="218"/>
      <c r="L2135" s="237" t="s">
        <v>2174</v>
      </c>
      <c r="M2135" s="184" t="s">
        <v>2175</v>
      </c>
      <c r="N2135" s="238">
        <v>39814</v>
      </c>
      <c r="O2135" s="238"/>
      <c r="P2135" s="238"/>
      <c r="Q2135" s="192" t="str">
        <f t="shared" si="236"/>
        <v/>
      </c>
      <c r="S2135" s="191" t="str">
        <f t="shared" si="232"/>
        <v/>
      </c>
      <c r="T2135" s="192" t="str">
        <f t="shared" si="233"/>
        <v/>
      </c>
      <c r="U2135" s="192" t="str">
        <f t="shared" si="225"/>
        <v/>
      </c>
      <c r="V2135" s="192" t="str">
        <f t="shared" si="234"/>
        <v/>
      </c>
      <c r="W2135" s="191" t="str">
        <f>IF(Q2135="Campo","@Campos(posicao = "&amp;K2135&amp;", tipo = '"&amp;R2135&amp;"')@Column(name = """&amp;L2135&amp;""")"&amp;IF(R2135="D","@Temporal(TemporalType.DATE)","")&amp;"private "&amp;VLOOKUP(TEXT(R2135,"@"),Apoio!A:B,2,0)&amp;" "&amp;SUBSTITUTE(LOWER(LEFT(L2135,1))&amp;RIGHT(PROPER(L2135),LEN(L2135)-1),"_","")&amp;";",IF(ISNUMBER(Q2135),IF(R2135="R","@Entity@Table(name = ""reg_"&amp;LOWER(J2135)&amp;""")@XmlRootElement","")&amp;VLOOKUP(J2135,Blocos!D:I,6,0)&amp;Apoio!$E$1&amp;Y2135,""))</f>
        <v/>
      </c>
      <c r="X2135" s="190" t="str">
        <f>IF(ISNUMBER(Q2135),COUNTIF(Blocos!G:G,J2135),"")</f>
        <v/>
      </c>
      <c r="Y2135" s="190" t="str">
        <f>IF(OR(X2135=0,X2135=""),"",VLOOKUP(SUMIFS(Blocos!A:A,Blocos!H:H,'EFD REGISTROS e Campos (2)'!X2135,Blocos!G:G,'EFD REGISTROS e Campos (2)'!J2135),Blocos!A:L,12,0))</f>
        <v/>
      </c>
      <c r="Z2135" s="190" t="str">
        <f>IF(ISNUMBER(Q2136),VLOOKUP(J2135,Blocos!D:G,4,0),"")</f>
        <v/>
      </c>
      <c r="AA2135" s="190" t="str">
        <f>IF(ISNUMBER(Q2135),CONCATENATE("CREATE TABLE ""reg_",LOWER(J2135),""" (""ID"" bigint NOT NULL AUTO_INCREMENT,  ""HASHFILE"" varchar(255) DEFAULT NULL, ""ID_PAI"" bigint NOT NULL,"),IF(Q2135="Campo",CONCATENATE("""",L2135,""" ",VLOOKUP(R2135,Apoio!A:C,3,0)),""))&amp;IF(Z2135="","",CONCATENATE("PRIMARY KEY (""ID""), KEY ""FK_reg_",LOWER(Z2135),"_ID_PAI"" (""ID_PAI""), CONSTRAINT ""FK_reg_",LOWER(Z2135),"_ID_PAI"" FOREIGN KEY (""ID_PAI"") REFERENCES ""reg_",LOWER(Z2135),""" (""ID"")) ENGINE=InnoDB AUTO_INCREMENT=105774 DEFAULT CHARSET=utf8mb4 COLLATE=utf8mb4_0900_ai_ci;"))</f>
        <v/>
      </c>
      <c r="AB2135" s="190" t="str">
        <f t="shared" si="237"/>
        <v/>
      </c>
    </row>
    <row r="2136" spans="10:28" ht="14.5" hidden="1" customHeight="1" x14ac:dyDescent="0.3">
      <c r="J2136" s="187" t="str">
        <f t="shared" si="235"/>
        <v>E110</v>
      </c>
      <c r="K2136" s="181">
        <v>6</v>
      </c>
      <c r="L2136" s="289" t="s">
        <v>2176</v>
      </c>
      <c r="M2136" s="182" t="s">
        <v>3613</v>
      </c>
      <c r="N2136" s="181" t="s">
        <v>32</v>
      </c>
      <c r="O2136" s="181" t="s">
        <v>28</v>
      </c>
      <c r="P2136" s="181">
        <v>2</v>
      </c>
      <c r="Q2136" s="192" t="str">
        <f t="shared" si="236"/>
        <v>Campo</v>
      </c>
      <c r="R2136" s="192" t="s">
        <v>3606</v>
      </c>
      <c r="S2136" s="191" t="str">
        <f t="shared" si="232"/>
        <v/>
      </c>
      <c r="T2136" s="192" t="str">
        <f t="shared" si="233"/>
        <v>&lt;campo posicao="6"&gt;
&lt;coluna&gt;VL_TOT_CREDITOS&lt;/coluna&gt;
&lt;descricao&gt;Valor total dos créditos por "Entradas e aquisições com crédito do imposto"  &lt;/descricao&gt;
&lt;tipo&gt;R&lt;/tipo&gt;
&lt;/campo&gt;</v>
      </c>
      <c r="U2136" s="192" t="str">
        <f t="shared" si="225"/>
        <v>&lt;campo posicao="6"&gt;
&lt;coluna&gt;VL_TOT_CREDITOS&lt;/coluna&gt;
&lt;descricao&gt;Valor total dos créditos por "Entradas e aquisições com crédito do imposto"  &lt;/descricao&gt;
&lt;tipo&gt;R&lt;/tipo&gt;
&lt;/campo&gt;</v>
      </c>
      <c r="V2136" s="192" t="str">
        <f t="shared" si="234"/>
        <v>{"Column7", "VL_TOT_CREDITOS"},</v>
      </c>
      <c r="W2136" s="191" t="str">
        <f>IF(Q2136="Campo","@Campos(posicao = "&amp;K2136&amp;", tipo = '"&amp;R2136&amp;"')@Column(name = """&amp;L2136&amp;""")"&amp;IF(R2136="D","@Temporal(TemporalType.DATE)","")&amp;"private "&amp;VLOOKUP(TEXT(R2136,"@"),Apoio!A:B,2,0)&amp;" "&amp;SUBSTITUTE(LOWER(LEFT(L2136,1))&amp;RIGHT(PROPER(L2136),LEN(L2136)-1),"_","")&amp;";",IF(ISNUMBER(Q2136),IF(R2136="R","@Entity@Table(name = ""reg_"&amp;LOWER(J2136)&amp;""")@XmlRootElement","")&amp;VLOOKUP(J2136,Blocos!D:I,6,0)&amp;Apoio!$E$1&amp;Y2136,""))</f>
        <v>@Campos(posicao = 6, tipo = 'R')@Column(name = "VL_TOT_CREDITOS")private BigDecimal vlTotCreditos;</v>
      </c>
      <c r="X2136" s="190" t="str">
        <f>IF(ISNUMBER(Q2136),COUNTIF(Blocos!G:G,J2136),"")</f>
        <v/>
      </c>
      <c r="Y2136" s="190" t="str">
        <f>IF(OR(X2136=0,X2136=""),"",VLOOKUP(SUMIFS(Blocos!A:A,Blocos!H:H,'EFD REGISTROS e Campos (2)'!X2136,Blocos!G:G,'EFD REGISTROS e Campos (2)'!J2136),Blocos!A:L,12,0))</f>
        <v/>
      </c>
      <c r="Z2136" s="190" t="str">
        <f>IF(ISNUMBER(Q2137),VLOOKUP(J2136,Blocos!D:G,4,0),"")</f>
        <v/>
      </c>
      <c r="AA2136" s="190" t="str">
        <f>IF(ISNUMBER(Q2136),CONCATENATE("CREATE TABLE ""reg_",LOWER(J2136),""" (""ID"" bigint NOT NULL AUTO_INCREMENT,  ""HASHFILE"" varchar(255) DEFAULT NULL, ""ID_PAI"" bigint NOT NULL,"),IF(Q2136="Campo",CONCATENATE("""",L2136,""" ",VLOOKUP(R2136,Apoio!A:C,3,0)),""))&amp;IF(Z2136="","",CONCATENATE("PRIMARY KEY (""ID""), KEY ""FK_reg_",LOWER(Z2136),"_ID_PAI"" (""ID_PAI""), CONSTRAINT ""FK_reg_",LOWER(Z2136),"_ID_PAI"" FOREIGN KEY (""ID_PAI"") REFERENCES ""reg_",LOWER(Z2136),""" (""ID"")) ENGINE=InnoDB AUTO_INCREMENT=105774 DEFAULT CHARSET=utf8mb4 COLLATE=utf8mb4_0900_ai_ci;"))</f>
        <v>"VL_TOT_CREDITOS" decimal(15,6) DEFAULT NULL,</v>
      </c>
      <c r="AB2136" s="190" t="str">
        <f t="shared" si="237"/>
        <v>`reg_e110`.`VL_TOT_CREDITOS`,</v>
      </c>
    </row>
    <row r="2137" spans="10:28" ht="14.5" hidden="1" customHeight="1" x14ac:dyDescent="0.3">
      <c r="J2137" s="187" t="str">
        <f t="shared" si="235"/>
        <v>E110</v>
      </c>
      <c r="K2137" s="217">
        <v>7</v>
      </c>
      <c r="L2137" s="289" t="s">
        <v>2178</v>
      </c>
      <c r="M2137" s="182" t="s">
        <v>3614</v>
      </c>
      <c r="N2137" s="181" t="s">
        <v>32</v>
      </c>
      <c r="O2137" s="181" t="s">
        <v>28</v>
      </c>
      <c r="P2137" s="181">
        <v>2</v>
      </c>
      <c r="Q2137" s="192" t="str">
        <f t="shared" si="236"/>
        <v>Campo</v>
      </c>
      <c r="R2137" s="192" t="s">
        <v>3606</v>
      </c>
      <c r="S2137" s="191" t="str">
        <f t="shared" si="232"/>
        <v/>
      </c>
      <c r="T2137" s="192" t="str">
        <f t="shared" si="233"/>
        <v>&lt;campo posicao="7"&gt;
&lt;coluna&gt;VL_AJ_CREDITOS&lt;/coluna&gt;
&lt;descricao&gt;Valor total dos ajustes a crédito decorrentes do documento fiscal.&lt;/descricao&gt;
&lt;tipo&gt;R&lt;/tipo&gt;
&lt;/campo&gt;</v>
      </c>
      <c r="U2137" s="192" t="str">
        <f t="shared" si="225"/>
        <v>&lt;campo posicao="7"&gt;
&lt;coluna&gt;VL_AJ_CREDITOS&lt;/coluna&gt;
&lt;descricao&gt;Valor total dos ajustes a crédito decorrentes do documento fiscal.&lt;/descricao&gt;
&lt;tipo&gt;R&lt;/tipo&gt;
&lt;/campo&gt;</v>
      </c>
      <c r="V2137" s="192" t="str">
        <f t="shared" si="234"/>
        <v>{"Column8", "VL_AJ_CREDITOS"},</v>
      </c>
      <c r="W2137" s="191" t="str">
        <f>IF(Q2137="Campo","@Campos(posicao = "&amp;K2137&amp;", tipo = '"&amp;R2137&amp;"')@Column(name = """&amp;L2137&amp;""")"&amp;IF(R2137="D","@Temporal(TemporalType.DATE)","")&amp;"private "&amp;VLOOKUP(TEXT(R2137,"@"),Apoio!A:B,2,0)&amp;" "&amp;SUBSTITUTE(LOWER(LEFT(L2137,1))&amp;RIGHT(PROPER(L2137),LEN(L2137)-1),"_","")&amp;";",IF(ISNUMBER(Q2137),IF(R2137="R","@Entity@Table(name = ""reg_"&amp;LOWER(J2137)&amp;""")@XmlRootElement","")&amp;VLOOKUP(J2137,Blocos!D:I,6,0)&amp;Apoio!$E$1&amp;Y2137,""))</f>
        <v>@Campos(posicao = 7, tipo = 'R')@Column(name = "VL_AJ_CREDITOS")private BigDecimal vlAjCreditos;</v>
      </c>
      <c r="X2137" s="190" t="str">
        <f>IF(ISNUMBER(Q2137),COUNTIF(Blocos!G:G,J2137),"")</f>
        <v/>
      </c>
      <c r="Y2137" s="190" t="str">
        <f>IF(OR(X2137=0,X2137=""),"",VLOOKUP(SUMIFS(Blocos!A:A,Blocos!H:H,'EFD REGISTROS e Campos (2)'!X2137,Blocos!G:G,'EFD REGISTROS e Campos (2)'!J2137),Blocos!A:L,12,0))</f>
        <v/>
      </c>
      <c r="Z2137" s="190" t="str">
        <f>IF(ISNUMBER(Q2138),VLOOKUP(J2137,Blocos!D:G,4,0),"")</f>
        <v/>
      </c>
      <c r="AA2137" s="190" t="str">
        <f>IF(ISNUMBER(Q2137),CONCATENATE("CREATE TABLE ""reg_",LOWER(J2137),""" (""ID"" bigint NOT NULL AUTO_INCREMENT,  ""HASHFILE"" varchar(255) DEFAULT NULL, ""ID_PAI"" bigint NOT NULL,"),IF(Q2137="Campo",CONCATENATE("""",L2137,""" ",VLOOKUP(R2137,Apoio!A:C,3,0)),""))&amp;IF(Z2137="","",CONCATENATE("PRIMARY KEY (""ID""), KEY ""FK_reg_",LOWER(Z2137),"_ID_PAI"" (""ID_PAI""), CONSTRAINT ""FK_reg_",LOWER(Z2137),"_ID_PAI"" FOREIGN KEY (""ID_PAI"") REFERENCES ""reg_",LOWER(Z2137),""" (""ID"")) ENGINE=InnoDB AUTO_INCREMENT=105774 DEFAULT CHARSET=utf8mb4 COLLATE=utf8mb4_0900_ai_ci;"))</f>
        <v>"VL_AJ_CREDITOS" decimal(15,6) DEFAULT NULL,</v>
      </c>
      <c r="AB2137" s="190" t="str">
        <f t="shared" si="237"/>
        <v>`reg_e110`.`VL_AJ_CREDITOS`,</v>
      </c>
    </row>
    <row r="2138" spans="10:28" ht="14.5" hidden="1" customHeight="1" x14ac:dyDescent="0.3">
      <c r="J2138" s="187" t="str">
        <f t="shared" si="235"/>
        <v>E110</v>
      </c>
      <c r="K2138" s="218"/>
      <c r="L2138" s="233" t="s">
        <v>3991</v>
      </c>
      <c r="M2138" s="234" t="s">
        <v>1164</v>
      </c>
      <c r="N2138" s="235" t="s">
        <v>1165</v>
      </c>
      <c r="O2138" s="235"/>
      <c r="P2138" s="236" t="s">
        <v>1166</v>
      </c>
      <c r="Q2138" s="192" t="str">
        <f t="shared" si="236"/>
        <v/>
      </c>
      <c r="S2138" s="191" t="str">
        <f t="shared" si="232"/>
        <v/>
      </c>
      <c r="T2138" s="192" t="str">
        <f t="shared" si="233"/>
        <v/>
      </c>
      <c r="U2138" s="192" t="str">
        <f t="shared" si="225"/>
        <v/>
      </c>
      <c r="V2138" s="192" t="str">
        <f t="shared" si="234"/>
        <v/>
      </c>
      <c r="W2138" s="191" t="str">
        <f>IF(Q2138="Campo","@Campos(posicao = "&amp;K2138&amp;", tipo = '"&amp;R2138&amp;"')@Column(name = """&amp;L2138&amp;""")"&amp;IF(R2138="D","@Temporal(TemporalType.DATE)","")&amp;"private "&amp;VLOOKUP(TEXT(R2138,"@"),Apoio!A:B,2,0)&amp;" "&amp;SUBSTITUTE(LOWER(LEFT(L2138,1))&amp;RIGHT(PROPER(L2138),LEN(L2138)-1),"_","")&amp;";",IF(ISNUMBER(Q2138),IF(R2138="R","@Entity@Table(name = ""reg_"&amp;LOWER(J2138)&amp;""")@XmlRootElement","")&amp;VLOOKUP(J2138,Blocos!D:I,6,0)&amp;Apoio!$E$1&amp;Y2138,""))</f>
        <v/>
      </c>
      <c r="X2138" s="190" t="str">
        <f>IF(ISNUMBER(Q2138),COUNTIF(Blocos!G:G,J2138),"")</f>
        <v/>
      </c>
      <c r="Y2138" s="190" t="str">
        <f>IF(OR(X2138=0,X2138=""),"",VLOOKUP(SUMIFS(Blocos!A:A,Blocos!H:H,'EFD REGISTROS e Campos (2)'!X2138,Blocos!G:G,'EFD REGISTROS e Campos (2)'!J2138),Blocos!A:L,12,0))</f>
        <v/>
      </c>
      <c r="Z2138" s="190" t="str">
        <f>IF(ISNUMBER(Q2139),VLOOKUP(J2138,Blocos!D:G,4,0),"")</f>
        <v/>
      </c>
      <c r="AA2138" s="190" t="str">
        <f>IF(ISNUMBER(Q2138),CONCATENATE("CREATE TABLE ""reg_",LOWER(J2138),""" (""ID"" bigint NOT NULL AUTO_INCREMENT,  ""HASHFILE"" varchar(255) DEFAULT NULL, ""ID_PAI"" bigint NOT NULL,"),IF(Q2138="Campo",CONCATENATE("""",L2138,""" ",VLOOKUP(R2138,Apoio!A:C,3,0)),""))&amp;IF(Z2138="","",CONCATENATE("PRIMARY KEY (""ID""), KEY ""FK_reg_",LOWER(Z2138),"_ID_PAI"" (""ID_PAI""), CONSTRAINT ""FK_reg_",LOWER(Z2138),"_ID_PAI"" FOREIGN KEY (""ID_PAI"") REFERENCES ""reg_",LOWER(Z2138),""" (""ID"")) ENGINE=InnoDB AUTO_INCREMENT=105774 DEFAULT CHARSET=utf8mb4 COLLATE=utf8mb4_0900_ai_ci;"))</f>
        <v/>
      </c>
      <c r="AB2138" s="190" t="str">
        <f t="shared" si="237"/>
        <v/>
      </c>
    </row>
    <row r="2139" spans="10:28" ht="14.5" hidden="1" customHeight="1" x14ac:dyDescent="0.3">
      <c r="J2139" s="187" t="str">
        <f t="shared" si="235"/>
        <v>E110</v>
      </c>
      <c r="K2139" s="218"/>
      <c r="L2139" s="237" t="s">
        <v>1169</v>
      </c>
      <c r="M2139" s="184" t="s">
        <v>1170</v>
      </c>
      <c r="N2139" s="238">
        <v>39814</v>
      </c>
      <c r="O2139" s="238"/>
      <c r="P2139" s="250"/>
      <c r="Q2139" s="192" t="str">
        <f t="shared" si="236"/>
        <v/>
      </c>
      <c r="S2139" s="191" t="str">
        <f t="shared" si="232"/>
        <v/>
      </c>
      <c r="T2139" s="192" t="str">
        <f t="shared" si="233"/>
        <v/>
      </c>
      <c r="U2139" s="192" t="str">
        <f t="shared" si="225"/>
        <v/>
      </c>
      <c r="V2139" s="192" t="str">
        <f t="shared" si="234"/>
        <v/>
      </c>
      <c r="W2139" s="191" t="str">
        <f>IF(Q2139="Campo","@Campos(posicao = "&amp;K2139&amp;", tipo = '"&amp;R2139&amp;"')@Column(name = """&amp;L2139&amp;""")"&amp;IF(R2139="D","@Temporal(TemporalType.DATE)","")&amp;"private "&amp;VLOOKUP(TEXT(R2139,"@"),Apoio!A:B,2,0)&amp;" "&amp;SUBSTITUTE(LOWER(LEFT(L2139,1))&amp;RIGHT(PROPER(L2139),LEN(L2139)-1),"_","")&amp;";",IF(ISNUMBER(Q2139),IF(R2139="R","@Entity@Table(name = ""reg_"&amp;LOWER(J2139)&amp;""")@XmlRootElement","")&amp;VLOOKUP(J2139,Blocos!D:I,6,0)&amp;Apoio!$E$1&amp;Y2139,""))</f>
        <v/>
      </c>
      <c r="X2139" s="190" t="str">
        <f>IF(ISNUMBER(Q2139),COUNTIF(Blocos!G:G,J2139),"")</f>
        <v/>
      </c>
      <c r="Y2139" s="190" t="str">
        <f>IF(OR(X2139=0,X2139=""),"",VLOOKUP(SUMIFS(Blocos!A:A,Blocos!H:H,'EFD REGISTROS e Campos (2)'!X2139,Blocos!G:G,'EFD REGISTROS e Campos (2)'!J2139),Blocos!A:L,12,0))</f>
        <v/>
      </c>
      <c r="Z2139" s="190" t="str">
        <f>IF(ISNUMBER(Q2140),VLOOKUP(J2139,Blocos!D:G,4,0),"")</f>
        <v/>
      </c>
      <c r="AA2139" s="190" t="str">
        <f>IF(ISNUMBER(Q2139),CONCATENATE("CREATE TABLE ""reg_",LOWER(J2139),""" (""ID"" bigint NOT NULL AUTO_INCREMENT,  ""HASHFILE"" varchar(255) DEFAULT NULL, ""ID_PAI"" bigint NOT NULL,"),IF(Q2139="Campo",CONCATENATE("""",L2139,""" ",VLOOKUP(R2139,Apoio!A:C,3,0)),""))&amp;IF(Z2139="","",CONCATENATE("PRIMARY KEY (""ID""), KEY ""FK_reg_",LOWER(Z2139),"_ID_PAI"" (""ID_PAI""), CONSTRAINT ""FK_reg_",LOWER(Z2139),"_ID_PAI"" FOREIGN KEY (""ID_PAI"") REFERENCES ""reg_",LOWER(Z2139),""" (""ID"")) ENGINE=InnoDB AUTO_INCREMENT=105774 DEFAULT CHARSET=utf8mb4 COLLATE=utf8mb4_0900_ai_ci;"))</f>
        <v/>
      </c>
      <c r="AB2139" s="190" t="str">
        <f t="shared" si="237"/>
        <v/>
      </c>
    </row>
    <row r="2140" spans="10:28" ht="14.5" hidden="1" customHeight="1" x14ac:dyDescent="0.3">
      <c r="J2140" s="187" t="str">
        <f t="shared" si="235"/>
        <v>E110</v>
      </c>
      <c r="K2140" s="218"/>
      <c r="L2140" s="237" t="s">
        <v>1171</v>
      </c>
      <c r="M2140" s="184" t="s">
        <v>1172</v>
      </c>
      <c r="N2140" s="238">
        <v>39814</v>
      </c>
      <c r="O2140" s="238"/>
      <c r="P2140" s="238">
        <v>42216</v>
      </c>
      <c r="Q2140" s="192" t="str">
        <f t="shared" si="236"/>
        <v/>
      </c>
      <c r="S2140" s="191" t="str">
        <f t="shared" si="232"/>
        <v/>
      </c>
      <c r="T2140" s="192" t="str">
        <f t="shared" si="233"/>
        <v/>
      </c>
      <c r="U2140" s="192" t="str">
        <f t="shared" si="225"/>
        <v/>
      </c>
      <c r="V2140" s="192" t="str">
        <f t="shared" si="234"/>
        <v/>
      </c>
      <c r="W2140" s="191" t="str">
        <f>IF(Q2140="Campo","@Campos(posicao = "&amp;K2140&amp;", tipo = '"&amp;R2140&amp;"')@Column(name = """&amp;L2140&amp;""")"&amp;IF(R2140="D","@Temporal(TemporalType.DATE)","")&amp;"private "&amp;VLOOKUP(TEXT(R2140,"@"),Apoio!A:B,2,0)&amp;" "&amp;SUBSTITUTE(LOWER(LEFT(L2140,1))&amp;RIGHT(PROPER(L2140),LEN(L2140)-1),"_","")&amp;";",IF(ISNUMBER(Q2140),IF(R2140="R","@Entity@Table(name = ""reg_"&amp;LOWER(J2140)&amp;""")@XmlRootElement","")&amp;VLOOKUP(J2140,Blocos!D:I,6,0)&amp;Apoio!$E$1&amp;Y2140,""))</f>
        <v/>
      </c>
      <c r="X2140" s="190" t="str">
        <f>IF(ISNUMBER(Q2140),COUNTIF(Blocos!G:G,J2140),"")</f>
        <v/>
      </c>
      <c r="Y2140" s="190" t="str">
        <f>IF(OR(X2140=0,X2140=""),"",VLOOKUP(SUMIFS(Blocos!A:A,Blocos!H:H,'EFD REGISTROS e Campos (2)'!X2140,Blocos!G:G,'EFD REGISTROS e Campos (2)'!J2140),Blocos!A:L,12,0))</f>
        <v/>
      </c>
      <c r="Z2140" s="190" t="str">
        <f>IF(ISNUMBER(Q2141),VLOOKUP(J2140,Blocos!D:G,4,0),"")</f>
        <v/>
      </c>
      <c r="AA2140" s="190" t="str">
        <f>IF(ISNUMBER(Q2140),CONCATENATE("CREATE TABLE ""reg_",LOWER(J2140),""" (""ID"" bigint NOT NULL AUTO_INCREMENT,  ""HASHFILE"" varchar(255) DEFAULT NULL, ""ID_PAI"" bigint NOT NULL,"),IF(Q2140="Campo",CONCATENATE("""",L2140,""" ",VLOOKUP(R2140,Apoio!A:C,3,0)),""))&amp;IF(Z2140="","",CONCATENATE("PRIMARY KEY (""ID""), KEY ""FK_reg_",LOWER(Z2140),"_ID_PAI"" (""ID_PAI""), CONSTRAINT ""FK_reg_",LOWER(Z2140),"_ID_PAI"" FOREIGN KEY (""ID_PAI"") REFERENCES ""reg_",LOWER(Z2140),""" (""ID"")) ENGINE=InnoDB AUTO_INCREMENT=105774 DEFAULT CHARSET=utf8mb4 COLLATE=utf8mb4_0900_ai_ci;"))</f>
        <v/>
      </c>
      <c r="AB2140" s="190" t="str">
        <f t="shared" si="237"/>
        <v/>
      </c>
    </row>
    <row r="2141" spans="10:28" ht="14.5" hidden="1" customHeight="1" x14ac:dyDescent="0.3">
      <c r="J2141" s="187" t="str">
        <f t="shared" si="235"/>
        <v>E110</v>
      </c>
      <c r="K2141" s="218"/>
      <c r="L2141" s="237" t="s">
        <v>1173</v>
      </c>
      <c r="M2141" s="184" t="s">
        <v>1174</v>
      </c>
      <c r="N2141" s="238">
        <v>41456</v>
      </c>
      <c r="O2141" s="238"/>
      <c r="P2141" s="238"/>
      <c r="Q2141" s="192" t="str">
        <f t="shared" si="236"/>
        <v/>
      </c>
      <c r="S2141" s="191" t="str">
        <f t="shared" si="232"/>
        <v/>
      </c>
      <c r="T2141" s="192" t="str">
        <f t="shared" si="233"/>
        <v/>
      </c>
      <c r="U2141" s="192" t="str">
        <f t="shared" ref="U2141:U2204" si="238">S2141&amp;T2141</f>
        <v/>
      </c>
      <c r="V2141" s="192" t="str">
        <f t="shared" si="234"/>
        <v/>
      </c>
      <c r="W2141" s="191" t="str">
        <f>IF(Q2141="Campo","@Campos(posicao = "&amp;K2141&amp;", tipo = '"&amp;R2141&amp;"')@Column(name = """&amp;L2141&amp;""")"&amp;IF(R2141="D","@Temporal(TemporalType.DATE)","")&amp;"private "&amp;VLOOKUP(TEXT(R2141,"@"),Apoio!A:B,2,0)&amp;" "&amp;SUBSTITUTE(LOWER(LEFT(L2141,1))&amp;RIGHT(PROPER(L2141),LEN(L2141)-1),"_","")&amp;";",IF(ISNUMBER(Q2141),IF(R2141="R","@Entity@Table(name = ""reg_"&amp;LOWER(J2141)&amp;""")@XmlRootElement","")&amp;VLOOKUP(J2141,Blocos!D:I,6,0)&amp;Apoio!$E$1&amp;Y2141,""))</f>
        <v/>
      </c>
      <c r="X2141" s="190" t="str">
        <f>IF(ISNUMBER(Q2141),COUNTIF(Blocos!G:G,J2141),"")</f>
        <v/>
      </c>
      <c r="Y2141" s="190" t="str">
        <f>IF(OR(X2141=0,X2141=""),"",VLOOKUP(SUMIFS(Blocos!A:A,Blocos!H:H,'EFD REGISTROS e Campos (2)'!X2141,Blocos!G:G,'EFD REGISTROS e Campos (2)'!J2141),Blocos!A:L,12,0))</f>
        <v/>
      </c>
      <c r="Z2141" s="190" t="str">
        <f>IF(ISNUMBER(Q2142),VLOOKUP(J2141,Blocos!D:G,4,0),"")</f>
        <v/>
      </c>
      <c r="AA2141" s="190" t="str">
        <f>IF(ISNUMBER(Q2141),CONCATENATE("CREATE TABLE ""reg_",LOWER(J2141),""" (""ID"" bigint NOT NULL AUTO_INCREMENT,  ""HASHFILE"" varchar(255) DEFAULT NULL, ""ID_PAI"" bigint NOT NULL,"),IF(Q2141="Campo",CONCATENATE("""",L2141,""" ",VLOOKUP(R2141,Apoio!A:C,3,0)),""))&amp;IF(Z2141="","",CONCATENATE("PRIMARY KEY (""ID""), KEY ""FK_reg_",LOWER(Z2141),"_ID_PAI"" (""ID_PAI""), CONSTRAINT ""FK_reg_",LOWER(Z2141),"_ID_PAI"" FOREIGN KEY (""ID_PAI"") REFERENCES ""reg_",LOWER(Z2141),""" (""ID"")) ENGINE=InnoDB AUTO_INCREMENT=105774 DEFAULT CHARSET=utf8mb4 COLLATE=utf8mb4_0900_ai_ci;"))</f>
        <v/>
      </c>
      <c r="AB2141" s="190" t="str">
        <f t="shared" si="237"/>
        <v/>
      </c>
    </row>
    <row r="2142" spans="10:28" ht="14.5" hidden="1" customHeight="1" x14ac:dyDescent="0.3">
      <c r="J2142" s="187" t="str">
        <f t="shared" si="235"/>
        <v>E110</v>
      </c>
      <c r="K2142" s="218"/>
      <c r="L2142" s="237" t="s">
        <v>1175</v>
      </c>
      <c r="M2142" s="184" t="s">
        <v>1176</v>
      </c>
      <c r="N2142" s="238">
        <v>39814</v>
      </c>
      <c r="O2142" s="238"/>
      <c r="P2142" s="238"/>
      <c r="Q2142" s="192" t="str">
        <f t="shared" si="236"/>
        <v/>
      </c>
      <c r="S2142" s="191" t="str">
        <f t="shared" si="232"/>
        <v/>
      </c>
      <c r="T2142" s="192" t="str">
        <f t="shared" si="233"/>
        <v/>
      </c>
      <c r="U2142" s="192" t="str">
        <f t="shared" si="238"/>
        <v/>
      </c>
      <c r="V2142" s="192" t="str">
        <f t="shared" si="234"/>
        <v/>
      </c>
      <c r="W2142" s="191" t="str">
        <f>IF(Q2142="Campo","@Campos(posicao = "&amp;K2142&amp;", tipo = '"&amp;R2142&amp;"')@Column(name = """&amp;L2142&amp;""")"&amp;IF(R2142="D","@Temporal(TemporalType.DATE)","")&amp;"private "&amp;VLOOKUP(TEXT(R2142,"@"),Apoio!A:B,2,0)&amp;" "&amp;SUBSTITUTE(LOWER(LEFT(L2142,1))&amp;RIGHT(PROPER(L2142),LEN(L2142)-1),"_","")&amp;";",IF(ISNUMBER(Q2142),IF(R2142="R","@Entity@Table(name = ""reg_"&amp;LOWER(J2142)&amp;""")@XmlRootElement","")&amp;VLOOKUP(J2142,Blocos!D:I,6,0)&amp;Apoio!$E$1&amp;Y2142,""))</f>
        <v/>
      </c>
      <c r="X2142" s="190" t="str">
        <f>IF(ISNUMBER(Q2142),COUNTIF(Blocos!G:G,J2142),"")</f>
        <v/>
      </c>
      <c r="Y2142" s="190" t="str">
        <f>IF(OR(X2142=0,X2142=""),"",VLOOKUP(SUMIFS(Blocos!A:A,Blocos!H:H,'EFD REGISTROS e Campos (2)'!X2142,Blocos!G:G,'EFD REGISTROS e Campos (2)'!J2142),Blocos!A:L,12,0))</f>
        <v/>
      </c>
      <c r="Z2142" s="190" t="str">
        <f>IF(ISNUMBER(Q2143),VLOOKUP(J2142,Blocos!D:G,4,0),"")</f>
        <v/>
      </c>
      <c r="AA2142" s="190" t="str">
        <f>IF(ISNUMBER(Q2142),CONCATENATE("CREATE TABLE ""reg_",LOWER(J2142),""" (""ID"" bigint NOT NULL AUTO_INCREMENT,  ""HASHFILE"" varchar(255) DEFAULT NULL, ""ID_PAI"" bigint NOT NULL,"),IF(Q2142="Campo",CONCATENATE("""",L2142,""" ",VLOOKUP(R2142,Apoio!A:C,3,0)),""))&amp;IF(Z2142="","",CONCATENATE("PRIMARY KEY (""ID""), KEY ""FK_reg_",LOWER(Z2142),"_ID_PAI"" (""ID_PAI""), CONSTRAINT ""FK_reg_",LOWER(Z2142),"_ID_PAI"" FOREIGN KEY (""ID_PAI"") REFERENCES ""reg_",LOWER(Z2142),""" (""ID"")) ENGINE=InnoDB AUTO_INCREMENT=105774 DEFAULT CHARSET=utf8mb4 COLLATE=utf8mb4_0900_ai_ci;"))</f>
        <v/>
      </c>
      <c r="AB2142" s="190" t="str">
        <f t="shared" si="237"/>
        <v/>
      </c>
    </row>
    <row r="2143" spans="10:28" ht="14.5" hidden="1" customHeight="1" x14ac:dyDescent="0.3">
      <c r="J2143" s="187" t="str">
        <f t="shared" si="235"/>
        <v>E110</v>
      </c>
      <c r="K2143" s="218"/>
      <c r="L2143" s="237" t="s">
        <v>1177</v>
      </c>
      <c r="M2143" s="184" t="s">
        <v>1178</v>
      </c>
      <c r="N2143" s="238">
        <v>43282</v>
      </c>
      <c r="O2143" s="238"/>
      <c r="P2143" s="239"/>
      <c r="Q2143" s="192" t="str">
        <f t="shared" si="236"/>
        <v/>
      </c>
      <c r="S2143" s="191" t="str">
        <f t="shared" si="232"/>
        <v/>
      </c>
      <c r="T2143" s="192" t="str">
        <f t="shared" si="233"/>
        <v/>
      </c>
      <c r="U2143" s="192" t="str">
        <f t="shared" si="238"/>
        <v/>
      </c>
      <c r="V2143" s="192" t="str">
        <f t="shared" si="234"/>
        <v/>
      </c>
      <c r="W2143" s="191" t="str">
        <f>IF(Q2143="Campo","@Campos(posicao = "&amp;K2143&amp;", tipo = '"&amp;R2143&amp;"')@Column(name = """&amp;L2143&amp;""")"&amp;IF(R2143="D","@Temporal(TemporalType.DATE)","")&amp;"private "&amp;VLOOKUP(TEXT(R2143,"@"),Apoio!A:B,2,0)&amp;" "&amp;SUBSTITUTE(LOWER(LEFT(L2143,1))&amp;RIGHT(PROPER(L2143),LEN(L2143)-1),"_","")&amp;";",IF(ISNUMBER(Q2143),IF(R2143="R","@Entity@Table(name = ""reg_"&amp;LOWER(J2143)&amp;""")@XmlRootElement","")&amp;VLOOKUP(J2143,Blocos!D:I,6,0)&amp;Apoio!$E$1&amp;Y2143,""))</f>
        <v/>
      </c>
      <c r="X2143" s="190" t="str">
        <f>IF(ISNUMBER(Q2143),COUNTIF(Blocos!G:G,J2143),"")</f>
        <v/>
      </c>
      <c r="Y2143" s="190" t="str">
        <f>IF(OR(X2143=0,X2143=""),"",VLOOKUP(SUMIFS(Blocos!A:A,Blocos!H:H,'EFD REGISTROS e Campos (2)'!X2143,Blocos!G:G,'EFD REGISTROS e Campos (2)'!J2143),Blocos!A:L,12,0))</f>
        <v/>
      </c>
      <c r="Z2143" s="190" t="str">
        <f>IF(ISNUMBER(Q2144),VLOOKUP(J2143,Blocos!D:G,4,0),"")</f>
        <v/>
      </c>
      <c r="AA2143" s="190" t="str">
        <f>IF(ISNUMBER(Q2143),CONCATENATE("CREATE TABLE ""reg_",LOWER(J2143),""" (""ID"" bigint NOT NULL AUTO_INCREMENT,  ""HASHFILE"" varchar(255) DEFAULT NULL, ""ID_PAI"" bigint NOT NULL,"),IF(Q2143="Campo",CONCATENATE("""",L2143,""" ",VLOOKUP(R2143,Apoio!A:C,3,0)),""))&amp;IF(Z2143="","",CONCATENATE("PRIMARY KEY (""ID""), KEY ""FK_reg_",LOWER(Z2143),"_ID_PAI"" (""ID_PAI""), CONSTRAINT ""FK_reg_",LOWER(Z2143),"_ID_PAI"" FOREIGN KEY (""ID_PAI"") REFERENCES ""reg_",LOWER(Z2143),""" (""ID"")) ENGINE=InnoDB AUTO_INCREMENT=105774 DEFAULT CHARSET=utf8mb4 COLLATE=utf8mb4_0900_ai_ci;"))</f>
        <v/>
      </c>
      <c r="AB2143" s="190" t="str">
        <f t="shared" si="237"/>
        <v/>
      </c>
    </row>
    <row r="2144" spans="10:28" ht="14.5" hidden="1" customHeight="1" x14ac:dyDescent="0.3">
      <c r="J2144" s="187" t="str">
        <f t="shared" si="235"/>
        <v>E110</v>
      </c>
      <c r="K2144" s="218"/>
      <c r="L2144" s="237" t="s">
        <v>1179</v>
      </c>
      <c r="M2144" s="184" t="s">
        <v>1180</v>
      </c>
      <c r="N2144" s="238">
        <v>42186</v>
      </c>
      <c r="O2144" s="238"/>
      <c r="P2144" s="238"/>
      <c r="Q2144" s="192" t="str">
        <f t="shared" si="236"/>
        <v/>
      </c>
      <c r="S2144" s="191" t="str">
        <f t="shared" si="232"/>
        <v/>
      </c>
      <c r="T2144" s="192" t="str">
        <f t="shared" si="233"/>
        <v/>
      </c>
      <c r="U2144" s="192" t="str">
        <f t="shared" si="238"/>
        <v/>
      </c>
      <c r="V2144" s="192" t="str">
        <f t="shared" si="234"/>
        <v/>
      </c>
      <c r="W2144" s="191" t="str">
        <f>IF(Q2144="Campo","@Campos(posicao = "&amp;K2144&amp;", tipo = '"&amp;R2144&amp;"')@Column(name = """&amp;L2144&amp;""")"&amp;IF(R2144="D","@Temporal(TemporalType.DATE)","")&amp;"private "&amp;VLOOKUP(TEXT(R2144,"@"),Apoio!A:B,2,0)&amp;" "&amp;SUBSTITUTE(LOWER(LEFT(L2144,1))&amp;RIGHT(PROPER(L2144),LEN(L2144)-1),"_","")&amp;";",IF(ISNUMBER(Q2144),IF(R2144="R","@Entity@Table(name = ""reg_"&amp;LOWER(J2144)&amp;""")@XmlRootElement","")&amp;VLOOKUP(J2144,Blocos!D:I,6,0)&amp;Apoio!$E$1&amp;Y2144,""))</f>
        <v/>
      </c>
      <c r="X2144" s="190" t="str">
        <f>IF(ISNUMBER(Q2144),COUNTIF(Blocos!G:G,J2144),"")</f>
        <v/>
      </c>
      <c r="Y2144" s="190" t="str">
        <f>IF(OR(X2144=0,X2144=""),"",VLOOKUP(SUMIFS(Blocos!A:A,Blocos!H:H,'EFD REGISTROS e Campos (2)'!X2144,Blocos!G:G,'EFD REGISTROS e Campos (2)'!J2144),Blocos!A:L,12,0))</f>
        <v/>
      </c>
      <c r="Z2144" s="190" t="str">
        <f>IF(ISNUMBER(Q2145),VLOOKUP(J2144,Blocos!D:G,4,0),"")</f>
        <v/>
      </c>
      <c r="AA2144" s="190" t="str">
        <f>IF(ISNUMBER(Q2144),CONCATENATE("CREATE TABLE ""reg_",LOWER(J2144),""" (""ID"" bigint NOT NULL AUTO_INCREMENT,  ""HASHFILE"" varchar(255) DEFAULT NULL, ""ID_PAI"" bigint NOT NULL,"),IF(Q2144="Campo",CONCATENATE("""",L2144,""" ",VLOOKUP(R2144,Apoio!A:C,3,0)),""))&amp;IF(Z2144="","",CONCATENATE("PRIMARY KEY (""ID""), KEY ""FK_reg_",LOWER(Z2144),"_ID_PAI"" (""ID_PAI""), CONSTRAINT ""FK_reg_",LOWER(Z2144),"_ID_PAI"" FOREIGN KEY (""ID_PAI"") REFERENCES ""reg_",LOWER(Z2144),""" (""ID"")) ENGINE=InnoDB AUTO_INCREMENT=105774 DEFAULT CHARSET=utf8mb4 COLLATE=utf8mb4_0900_ai_ci;"))</f>
        <v/>
      </c>
      <c r="AB2144" s="190" t="str">
        <f t="shared" si="237"/>
        <v/>
      </c>
    </row>
    <row r="2145" spans="10:28" ht="14.5" hidden="1" customHeight="1" x14ac:dyDescent="0.3">
      <c r="J2145" s="187" t="str">
        <f t="shared" si="235"/>
        <v>E110</v>
      </c>
      <c r="K2145" s="218"/>
      <c r="L2145" s="237" t="s">
        <v>1181</v>
      </c>
      <c r="M2145" s="184" t="s">
        <v>1182</v>
      </c>
      <c r="N2145" s="238">
        <v>42186</v>
      </c>
      <c r="O2145" s="238"/>
      <c r="P2145" s="238"/>
      <c r="Q2145" s="192" t="str">
        <f t="shared" si="236"/>
        <v/>
      </c>
      <c r="S2145" s="191" t="str">
        <f t="shared" si="232"/>
        <v/>
      </c>
      <c r="T2145" s="192" t="str">
        <f t="shared" si="233"/>
        <v/>
      </c>
      <c r="U2145" s="192" t="str">
        <f t="shared" si="238"/>
        <v/>
      </c>
      <c r="V2145" s="192" t="str">
        <f t="shared" si="234"/>
        <v/>
      </c>
      <c r="W2145" s="191" t="str">
        <f>IF(Q2145="Campo","@Campos(posicao = "&amp;K2145&amp;", tipo = '"&amp;R2145&amp;"')@Column(name = """&amp;L2145&amp;""")"&amp;IF(R2145="D","@Temporal(TemporalType.DATE)","")&amp;"private "&amp;VLOOKUP(TEXT(R2145,"@"),Apoio!A:B,2,0)&amp;" "&amp;SUBSTITUTE(LOWER(LEFT(L2145,1))&amp;RIGHT(PROPER(L2145),LEN(L2145)-1),"_","")&amp;";",IF(ISNUMBER(Q2145),IF(R2145="R","@Entity@Table(name = ""reg_"&amp;LOWER(J2145)&amp;""")@XmlRootElement","")&amp;VLOOKUP(J2145,Blocos!D:I,6,0)&amp;Apoio!$E$1&amp;Y2145,""))</f>
        <v/>
      </c>
      <c r="X2145" s="190" t="str">
        <f>IF(ISNUMBER(Q2145),COUNTIF(Blocos!G:G,J2145),"")</f>
        <v/>
      </c>
      <c r="Y2145" s="190" t="str">
        <f>IF(OR(X2145=0,X2145=""),"",VLOOKUP(SUMIFS(Blocos!A:A,Blocos!H:H,'EFD REGISTROS e Campos (2)'!X2145,Blocos!G:G,'EFD REGISTROS e Campos (2)'!J2145),Blocos!A:L,12,0))</f>
        <v/>
      </c>
      <c r="Z2145" s="190" t="str">
        <f>IF(ISNUMBER(Q2146),VLOOKUP(J2145,Blocos!D:G,4,0),"")</f>
        <v/>
      </c>
      <c r="AA2145" s="190" t="str">
        <f>IF(ISNUMBER(Q2145),CONCATENATE("CREATE TABLE ""reg_",LOWER(J2145),""" (""ID"" bigint NOT NULL AUTO_INCREMENT,  ""HASHFILE"" varchar(255) DEFAULT NULL, ""ID_PAI"" bigint NOT NULL,"),IF(Q2145="Campo",CONCATENATE("""",L2145,""" ",VLOOKUP(R2145,Apoio!A:C,3,0)),""))&amp;IF(Z2145="","",CONCATENATE("PRIMARY KEY (""ID""), KEY ""FK_reg_",LOWER(Z2145),"_ID_PAI"" (""ID_PAI""), CONSTRAINT ""FK_reg_",LOWER(Z2145),"_ID_PAI"" FOREIGN KEY (""ID_PAI"") REFERENCES ""reg_",LOWER(Z2145),""" (""ID"")) ENGINE=InnoDB AUTO_INCREMENT=105774 DEFAULT CHARSET=utf8mb4 COLLATE=utf8mb4_0900_ai_ci;"))</f>
        <v/>
      </c>
      <c r="AB2145" s="190" t="str">
        <f t="shared" si="237"/>
        <v/>
      </c>
    </row>
    <row r="2146" spans="10:28" ht="14.5" hidden="1" customHeight="1" x14ac:dyDescent="0.3">
      <c r="J2146" s="187" t="str">
        <f t="shared" si="235"/>
        <v>E110</v>
      </c>
      <c r="K2146" s="218"/>
      <c r="L2146" s="237" t="s">
        <v>1183</v>
      </c>
      <c r="M2146" s="184" t="s">
        <v>1184</v>
      </c>
      <c r="N2146" s="238">
        <v>42278</v>
      </c>
      <c r="O2146" s="238"/>
      <c r="P2146" s="238"/>
      <c r="Q2146" s="192" t="str">
        <f t="shared" si="236"/>
        <v/>
      </c>
      <c r="S2146" s="191" t="str">
        <f t="shared" si="232"/>
        <v/>
      </c>
      <c r="T2146" s="192" t="str">
        <f t="shared" si="233"/>
        <v/>
      </c>
      <c r="U2146" s="192" t="str">
        <f t="shared" si="238"/>
        <v/>
      </c>
      <c r="V2146" s="192" t="str">
        <f t="shared" si="234"/>
        <v/>
      </c>
      <c r="W2146" s="191" t="str">
        <f>IF(Q2146="Campo","@Campos(posicao = "&amp;K2146&amp;", tipo = '"&amp;R2146&amp;"')@Column(name = """&amp;L2146&amp;""")"&amp;IF(R2146="D","@Temporal(TemporalType.DATE)","")&amp;"private "&amp;VLOOKUP(TEXT(R2146,"@"),Apoio!A:B,2,0)&amp;" "&amp;SUBSTITUTE(LOWER(LEFT(L2146,1))&amp;RIGHT(PROPER(L2146),LEN(L2146)-1),"_","")&amp;";",IF(ISNUMBER(Q2146),IF(R2146="R","@Entity@Table(name = ""reg_"&amp;LOWER(J2146)&amp;""")@XmlRootElement","")&amp;VLOOKUP(J2146,Blocos!D:I,6,0)&amp;Apoio!$E$1&amp;Y2146,""))</f>
        <v/>
      </c>
      <c r="X2146" s="190" t="str">
        <f>IF(ISNUMBER(Q2146),COUNTIF(Blocos!G:G,J2146),"")</f>
        <v/>
      </c>
      <c r="Y2146" s="190" t="str">
        <f>IF(OR(X2146=0,X2146=""),"",VLOOKUP(SUMIFS(Blocos!A:A,Blocos!H:H,'EFD REGISTROS e Campos (2)'!X2146,Blocos!G:G,'EFD REGISTROS e Campos (2)'!J2146),Blocos!A:L,12,0))</f>
        <v/>
      </c>
      <c r="Z2146" s="190" t="str">
        <f>IF(ISNUMBER(Q2147),VLOOKUP(J2146,Blocos!D:G,4,0),"")</f>
        <v/>
      </c>
      <c r="AA2146" s="190" t="str">
        <f>IF(ISNUMBER(Q2146),CONCATENATE("CREATE TABLE ""reg_",LOWER(J2146),""" (""ID"" bigint NOT NULL AUTO_INCREMENT,  ""HASHFILE"" varchar(255) DEFAULT NULL, ""ID_PAI"" bigint NOT NULL,"),IF(Q2146="Campo",CONCATENATE("""",L2146,""" ",VLOOKUP(R2146,Apoio!A:C,3,0)),""))&amp;IF(Z2146="","",CONCATENATE("PRIMARY KEY (""ID""), KEY ""FK_reg_",LOWER(Z2146),"_ID_PAI"" (""ID_PAI""), CONSTRAINT ""FK_reg_",LOWER(Z2146),"_ID_PAI"" FOREIGN KEY (""ID_PAI"") REFERENCES ""reg_",LOWER(Z2146),""" (""ID"")) ENGINE=InnoDB AUTO_INCREMENT=105774 DEFAULT CHARSET=utf8mb4 COLLATE=utf8mb4_0900_ai_ci;"))</f>
        <v/>
      </c>
      <c r="AB2146" s="190" t="str">
        <f t="shared" si="237"/>
        <v/>
      </c>
    </row>
    <row r="2147" spans="10:28" ht="14.5" hidden="1" customHeight="1" x14ac:dyDescent="0.3">
      <c r="J2147" s="187" t="str">
        <f t="shared" si="235"/>
        <v>E110</v>
      </c>
      <c r="K2147" s="218"/>
      <c r="L2147" s="237" t="s">
        <v>1185</v>
      </c>
      <c r="M2147" s="184" t="s">
        <v>1186</v>
      </c>
      <c r="N2147" s="238">
        <v>39814</v>
      </c>
      <c r="O2147" s="238"/>
      <c r="P2147" s="238">
        <v>42308</v>
      </c>
      <c r="Q2147" s="192" t="str">
        <f t="shared" si="236"/>
        <v/>
      </c>
      <c r="S2147" s="191" t="str">
        <f t="shared" si="232"/>
        <v/>
      </c>
      <c r="T2147" s="192" t="str">
        <f t="shared" si="233"/>
        <v/>
      </c>
      <c r="U2147" s="192" t="str">
        <f t="shared" si="238"/>
        <v/>
      </c>
      <c r="V2147" s="192" t="str">
        <f t="shared" si="234"/>
        <v/>
      </c>
      <c r="W2147" s="191" t="str">
        <f>IF(Q2147="Campo","@Campos(posicao = "&amp;K2147&amp;", tipo = '"&amp;R2147&amp;"')@Column(name = """&amp;L2147&amp;""")"&amp;IF(R2147="D","@Temporal(TemporalType.DATE)","")&amp;"private "&amp;VLOOKUP(TEXT(R2147,"@"),Apoio!A:B,2,0)&amp;" "&amp;SUBSTITUTE(LOWER(LEFT(L2147,1))&amp;RIGHT(PROPER(L2147),LEN(L2147)-1),"_","")&amp;";",IF(ISNUMBER(Q2147),IF(R2147="R","@Entity@Table(name = ""reg_"&amp;LOWER(J2147)&amp;""")@XmlRootElement","")&amp;VLOOKUP(J2147,Blocos!D:I,6,0)&amp;Apoio!$E$1&amp;Y2147,""))</f>
        <v/>
      </c>
      <c r="X2147" s="190" t="str">
        <f>IF(ISNUMBER(Q2147),COUNTIF(Blocos!G:G,J2147),"")</f>
        <v/>
      </c>
      <c r="Y2147" s="190" t="str">
        <f>IF(OR(X2147=0,X2147=""),"",VLOOKUP(SUMIFS(Blocos!A:A,Blocos!H:H,'EFD REGISTROS e Campos (2)'!X2147,Blocos!G:G,'EFD REGISTROS e Campos (2)'!J2147),Blocos!A:L,12,0))</f>
        <v/>
      </c>
      <c r="Z2147" s="190" t="str">
        <f>IF(ISNUMBER(Q2148),VLOOKUP(J2147,Blocos!D:G,4,0),"")</f>
        <v/>
      </c>
      <c r="AA2147" s="190" t="str">
        <f>IF(ISNUMBER(Q2147),CONCATENATE("CREATE TABLE ""reg_",LOWER(J2147),""" (""ID"" bigint NOT NULL AUTO_INCREMENT,  ""HASHFILE"" varchar(255) DEFAULT NULL, ""ID_PAI"" bigint NOT NULL,"),IF(Q2147="Campo",CONCATENATE("""",L2147,""" ",VLOOKUP(R2147,Apoio!A:C,3,0)),""))&amp;IF(Z2147="","",CONCATENATE("PRIMARY KEY (""ID""), KEY ""FK_reg_",LOWER(Z2147),"_ID_PAI"" (""ID_PAI""), CONSTRAINT ""FK_reg_",LOWER(Z2147),"_ID_PAI"" FOREIGN KEY (""ID_PAI"") REFERENCES ""reg_",LOWER(Z2147),""" (""ID"")) ENGINE=InnoDB AUTO_INCREMENT=105774 DEFAULT CHARSET=utf8mb4 COLLATE=utf8mb4_0900_ai_ci;"))</f>
        <v/>
      </c>
      <c r="AB2147" s="190" t="str">
        <f t="shared" si="237"/>
        <v/>
      </c>
    </row>
    <row r="2148" spans="10:28" ht="14.5" hidden="1" customHeight="1" x14ac:dyDescent="0.3">
      <c r="J2148" s="187" t="str">
        <f t="shared" si="235"/>
        <v>E110</v>
      </c>
      <c r="K2148" s="218"/>
      <c r="L2148" s="237" t="s">
        <v>1185</v>
      </c>
      <c r="M2148" s="184" t="s">
        <v>1187</v>
      </c>
      <c r="N2148" s="238">
        <v>42309</v>
      </c>
      <c r="O2148" s="238"/>
      <c r="P2148" s="238"/>
      <c r="Q2148" s="192" t="str">
        <f t="shared" si="236"/>
        <v/>
      </c>
      <c r="S2148" s="191" t="str">
        <f t="shared" si="232"/>
        <v/>
      </c>
      <c r="T2148" s="192" t="str">
        <f t="shared" si="233"/>
        <v/>
      </c>
      <c r="U2148" s="192" t="str">
        <f t="shared" si="238"/>
        <v/>
      </c>
      <c r="V2148" s="192" t="str">
        <f t="shared" si="234"/>
        <v/>
      </c>
      <c r="W2148" s="191" t="str">
        <f>IF(Q2148="Campo","@Campos(posicao = "&amp;K2148&amp;", tipo = '"&amp;R2148&amp;"')@Column(name = """&amp;L2148&amp;""")"&amp;IF(R2148="D","@Temporal(TemporalType.DATE)","")&amp;"private "&amp;VLOOKUP(TEXT(R2148,"@"),Apoio!A:B,2,0)&amp;" "&amp;SUBSTITUTE(LOWER(LEFT(L2148,1))&amp;RIGHT(PROPER(L2148),LEN(L2148)-1),"_","")&amp;";",IF(ISNUMBER(Q2148),IF(R2148="R","@Entity@Table(name = ""reg_"&amp;LOWER(J2148)&amp;""")@XmlRootElement","")&amp;VLOOKUP(J2148,Blocos!D:I,6,0)&amp;Apoio!$E$1&amp;Y2148,""))</f>
        <v/>
      </c>
      <c r="X2148" s="190" t="str">
        <f>IF(ISNUMBER(Q2148),COUNTIF(Blocos!G:G,J2148),"")</f>
        <v/>
      </c>
      <c r="Y2148" s="190" t="str">
        <f>IF(OR(X2148=0,X2148=""),"",VLOOKUP(SUMIFS(Blocos!A:A,Blocos!H:H,'EFD REGISTROS e Campos (2)'!X2148,Blocos!G:G,'EFD REGISTROS e Campos (2)'!J2148),Blocos!A:L,12,0))</f>
        <v/>
      </c>
      <c r="Z2148" s="190" t="str">
        <f>IF(ISNUMBER(Q2149),VLOOKUP(J2148,Blocos!D:G,4,0),"")</f>
        <v/>
      </c>
      <c r="AA2148" s="190" t="str">
        <f>IF(ISNUMBER(Q2148),CONCATENATE("CREATE TABLE ""reg_",LOWER(J2148),""" (""ID"" bigint NOT NULL AUTO_INCREMENT,  ""HASHFILE"" varchar(255) DEFAULT NULL, ""ID_PAI"" bigint NOT NULL,"),IF(Q2148="Campo",CONCATENATE("""",L2148,""" ",VLOOKUP(R2148,Apoio!A:C,3,0)),""))&amp;IF(Z2148="","",CONCATENATE("PRIMARY KEY (""ID""), KEY ""FK_reg_",LOWER(Z2148),"_ID_PAI"" (""ID_PAI""), CONSTRAINT ""FK_reg_",LOWER(Z2148),"_ID_PAI"" FOREIGN KEY (""ID_PAI"") REFERENCES ""reg_",LOWER(Z2148),""" (""ID"")) ENGINE=InnoDB AUTO_INCREMENT=105774 DEFAULT CHARSET=utf8mb4 COLLATE=utf8mb4_0900_ai_ci;"))</f>
        <v/>
      </c>
      <c r="AB2148" s="190" t="str">
        <f t="shared" si="237"/>
        <v/>
      </c>
    </row>
    <row r="2149" spans="10:28" ht="14.5" hidden="1" customHeight="1" x14ac:dyDescent="0.3">
      <c r="J2149" s="187" t="str">
        <f t="shared" si="235"/>
        <v>E110</v>
      </c>
      <c r="K2149" s="218"/>
      <c r="L2149" s="237" t="s">
        <v>1188</v>
      </c>
      <c r="M2149" s="184" t="s">
        <v>1189</v>
      </c>
      <c r="N2149" s="238">
        <v>39814</v>
      </c>
      <c r="O2149" s="238"/>
      <c r="P2149" s="238">
        <v>42004</v>
      </c>
      <c r="Q2149" s="192" t="str">
        <f t="shared" si="236"/>
        <v/>
      </c>
      <c r="S2149" s="191" t="str">
        <f t="shared" si="232"/>
        <v/>
      </c>
      <c r="T2149" s="192" t="str">
        <f t="shared" si="233"/>
        <v/>
      </c>
      <c r="U2149" s="192" t="str">
        <f t="shared" si="238"/>
        <v/>
      </c>
      <c r="V2149" s="192" t="str">
        <f t="shared" si="234"/>
        <v/>
      </c>
      <c r="W2149" s="191" t="str">
        <f>IF(Q2149="Campo","@Campos(posicao = "&amp;K2149&amp;", tipo = '"&amp;R2149&amp;"')@Column(name = """&amp;L2149&amp;""")"&amp;IF(R2149="D","@Temporal(TemporalType.DATE)","")&amp;"private "&amp;VLOOKUP(TEXT(R2149,"@"),Apoio!A:B,2,0)&amp;" "&amp;SUBSTITUTE(LOWER(LEFT(L2149,1))&amp;RIGHT(PROPER(L2149),LEN(L2149)-1),"_","")&amp;";",IF(ISNUMBER(Q2149),IF(R2149="R","@Entity@Table(name = ""reg_"&amp;LOWER(J2149)&amp;""")@XmlRootElement","")&amp;VLOOKUP(J2149,Blocos!D:I,6,0)&amp;Apoio!$E$1&amp;Y2149,""))</f>
        <v/>
      </c>
      <c r="X2149" s="190" t="str">
        <f>IF(ISNUMBER(Q2149),COUNTIF(Blocos!G:G,J2149),"")</f>
        <v/>
      </c>
      <c r="Y2149" s="190" t="str">
        <f>IF(OR(X2149=0,X2149=""),"",VLOOKUP(SUMIFS(Blocos!A:A,Blocos!H:H,'EFD REGISTROS e Campos (2)'!X2149,Blocos!G:G,'EFD REGISTROS e Campos (2)'!J2149),Blocos!A:L,12,0))</f>
        <v/>
      </c>
      <c r="Z2149" s="190" t="str">
        <f>IF(ISNUMBER(Q2150),VLOOKUP(J2149,Blocos!D:G,4,0),"")</f>
        <v/>
      </c>
      <c r="AA2149" s="190" t="str">
        <f>IF(ISNUMBER(Q2149),CONCATENATE("CREATE TABLE ""reg_",LOWER(J2149),""" (""ID"" bigint NOT NULL AUTO_INCREMENT,  ""HASHFILE"" varchar(255) DEFAULT NULL, ""ID_PAI"" bigint NOT NULL,"),IF(Q2149="Campo",CONCATENATE("""",L2149,""" ",VLOOKUP(R2149,Apoio!A:C,3,0)),""))&amp;IF(Z2149="","",CONCATENATE("PRIMARY KEY (""ID""), KEY ""FK_reg_",LOWER(Z2149),"_ID_PAI"" (""ID_PAI""), CONSTRAINT ""FK_reg_",LOWER(Z2149),"_ID_PAI"" FOREIGN KEY (""ID_PAI"") REFERENCES ""reg_",LOWER(Z2149),""" (""ID"")) ENGINE=InnoDB AUTO_INCREMENT=105774 DEFAULT CHARSET=utf8mb4 COLLATE=utf8mb4_0900_ai_ci;"))</f>
        <v/>
      </c>
      <c r="AB2149" s="190" t="str">
        <f t="shared" si="237"/>
        <v/>
      </c>
    </row>
    <row r="2150" spans="10:28" ht="14.5" hidden="1" customHeight="1" x14ac:dyDescent="0.3">
      <c r="J2150" s="187" t="str">
        <f t="shared" si="235"/>
        <v>E110</v>
      </c>
      <c r="K2150" s="218"/>
      <c r="L2150" s="237" t="s">
        <v>1188</v>
      </c>
      <c r="M2150" s="184" t="s">
        <v>1190</v>
      </c>
      <c r="N2150" s="238">
        <v>42005</v>
      </c>
      <c r="O2150" s="238"/>
      <c r="P2150" s="238">
        <v>42185</v>
      </c>
      <c r="Q2150" s="192" t="str">
        <f t="shared" si="236"/>
        <v/>
      </c>
      <c r="S2150" s="191" t="str">
        <f t="shared" si="232"/>
        <v/>
      </c>
      <c r="T2150" s="192" t="str">
        <f t="shared" si="233"/>
        <v/>
      </c>
      <c r="U2150" s="192" t="str">
        <f t="shared" si="238"/>
        <v/>
      </c>
      <c r="V2150" s="192" t="str">
        <f t="shared" si="234"/>
        <v/>
      </c>
      <c r="W2150" s="191" t="str">
        <f>IF(Q2150="Campo","@Campos(posicao = "&amp;K2150&amp;", tipo = '"&amp;R2150&amp;"')@Column(name = """&amp;L2150&amp;""")"&amp;IF(R2150="D","@Temporal(TemporalType.DATE)","")&amp;"private "&amp;VLOOKUP(TEXT(R2150,"@"),Apoio!A:B,2,0)&amp;" "&amp;SUBSTITUTE(LOWER(LEFT(L2150,1))&amp;RIGHT(PROPER(L2150),LEN(L2150)-1),"_","")&amp;";",IF(ISNUMBER(Q2150),IF(R2150="R","@Entity@Table(name = ""reg_"&amp;LOWER(J2150)&amp;""")@XmlRootElement","")&amp;VLOOKUP(J2150,Blocos!D:I,6,0)&amp;Apoio!$E$1&amp;Y2150,""))</f>
        <v/>
      </c>
      <c r="X2150" s="190" t="str">
        <f>IF(ISNUMBER(Q2150),COUNTIF(Blocos!G:G,J2150),"")</f>
        <v/>
      </c>
      <c r="Y2150" s="190" t="str">
        <f>IF(OR(X2150=0,X2150=""),"",VLOOKUP(SUMIFS(Blocos!A:A,Blocos!H:H,'EFD REGISTROS e Campos (2)'!X2150,Blocos!G:G,'EFD REGISTROS e Campos (2)'!J2150),Blocos!A:L,12,0))</f>
        <v/>
      </c>
      <c r="Z2150" s="190" t="str">
        <f>IF(ISNUMBER(Q2151),VLOOKUP(J2150,Blocos!D:G,4,0),"")</f>
        <v/>
      </c>
      <c r="AA2150" s="190" t="str">
        <f>IF(ISNUMBER(Q2150),CONCATENATE("CREATE TABLE ""reg_",LOWER(J2150),""" (""ID"" bigint NOT NULL AUTO_INCREMENT,  ""HASHFILE"" varchar(255) DEFAULT NULL, ""ID_PAI"" bigint NOT NULL,"),IF(Q2150="Campo",CONCATENATE("""",L2150,""" ",VLOOKUP(R2150,Apoio!A:C,3,0)),""))&amp;IF(Z2150="","",CONCATENATE("PRIMARY KEY (""ID""), KEY ""FK_reg_",LOWER(Z2150),"_ID_PAI"" (""ID_PAI""), CONSTRAINT ""FK_reg_",LOWER(Z2150),"_ID_PAI"" FOREIGN KEY (""ID_PAI"") REFERENCES ""reg_",LOWER(Z2150),""" (""ID"")) ENGINE=InnoDB AUTO_INCREMENT=105774 DEFAULT CHARSET=utf8mb4 COLLATE=utf8mb4_0900_ai_ci;"))</f>
        <v/>
      </c>
      <c r="AB2150" s="190" t="str">
        <f t="shared" si="237"/>
        <v/>
      </c>
    </row>
    <row r="2151" spans="10:28" ht="14.5" hidden="1" customHeight="1" x14ac:dyDescent="0.3">
      <c r="J2151" s="187" t="str">
        <f t="shared" si="235"/>
        <v>E110</v>
      </c>
      <c r="K2151" s="218"/>
      <c r="L2151" s="237" t="s">
        <v>1188</v>
      </c>
      <c r="M2151" s="184" t="s">
        <v>1191</v>
      </c>
      <c r="N2151" s="238">
        <v>42186</v>
      </c>
      <c r="O2151" s="238"/>
      <c r="P2151" s="238"/>
      <c r="Q2151" s="192" t="str">
        <f t="shared" si="236"/>
        <v/>
      </c>
      <c r="S2151" s="191" t="str">
        <f t="shared" si="232"/>
        <v/>
      </c>
      <c r="T2151" s="192" t="str">
        <f t="shared" si="233"/>
        <v/>
      </c>
      <c r="U2151" s="192" t="str">
        <f t="shared" si="238"/>
        <v/>
      </c>
      <c r="V2151" s="192" t="str">
        <f t="shared" si="234"/>
        <v/>
      </c>
      <c r="W2151" s="191" t="str">
        <f>IF(Q2151="Campo","@Campos(posicao = "&amp;K2151&amp;", tipo = '"&amp;R2151&amp;"')@Column(name = """&amp;L2151&amp;""")"&amp;IF(R2151="D","@Temporal(TemporalType.DATE)","")&amp;"private "&amp;VLOOKUP(TEXT(R2151,"@"),Apoio!A:B,2,0)&amp;" "&amp;SUBSTITUTE(LOWER(LEFT(L2151,1))&amp;RIGHT(PROPER(L2151),LEN(L2151)-1),"_","")&amp;";",IF(ISNUMBER(Q2151),IF(R2151="R","@Entity@Table(name = ""reg_"&amp;LOWER(J2151)&amp;""")@XmlRootElement","")&amp;VLOOKUP(J2151,Blocos!D:I,6,0)&amp;Apoio!$E$1&amp;Y2151,""))</f>
        <v/>
      </c>
      <c r="X2151" s="190" t="str">
        <f>IF(ISNUMBER(Q2151),COUNTIF(Blocos!G:G,J2151),"")</f>
        <v/>
      </c>
      <c r="Y2151" s="190" t="str">
        <f>IF(OR(X2151=0,X2151=""),"",VLOOKUP(SUMIFS(Blocos!A:A,Blocos!H:H,'EFD REGISTROS e Campos (2)'!X2151,Blocos!G:G,'EFD REGISTROS e Campos (2)'!J2151),Blocos!A:L,12,0))</f>
        <v/>
      </c>
      <c r="Z2151" s="190" t="str">
        <f>IF(ISNUMBER(Q2152),VLOOKUP(J2151,Blocos!D:G,4,0),"")</f>
        <v/>
      </c>
      <c r="AA2151" s="190" t="str">
        <f>IF(ISNUMBER(Q2151),CONCATENATE("CREATE TABLE ""reg_",LOWER(J2151),""" (""ID"" bigint NOT NULL AUTO_INCREMENT,  ""HASHFILE"" varchar(255) DEFAULT NULL, ""ID_PAI"" bigint NOT NULL,"),IF(Q2151="Campo",CONCATENATE("""",L2151,""" ",VLOOKUP(R2151,Apoio!A:C,3,0)),""))&amp;IF(Z2151="","",CONCATENATE("PRIMARY KEY (""ID""), KEY ""FK_reg_",LOWER(Z2151),"_ID_PAI"" (""ID_PAI""), CONSTRAINT ""FK_reg_",LOWER(Z2151),"_ID_PAI"" FOREIGN KEY (""ID_PAI"") REFERENCES ""reg_",LOWER(Z2151),""" (""ID"")) ENGINE=InnoDB AUTO_INCREMENT=105774 DEFAULT CHARSET=utf8mb4 COLLATE=utf8mb4_0900_ai_ci;"))</f>
        <v/>
      </c>
      <c r="AB2151" s="190" t="str">
        <f t="shared" si="237"/>
        <v/>
      </c>
    </row>
    <row r="2152" spans="10:28" ht="14.5" hidden="1" customHeight="1" x14ac:dyDescent="0.3">
      <c r="J2152" s="187" t="str">
        <f t="shared" si="235"/>
        <v>E110</v>
      </c>
      <c r="K2152" s="218"/>
      <c r="L2152" s="237" t="s">
        <v>1192</v>
      </c>
      <c r="M2152" s="184" t="s">
        <v>1193</v>
      </c>
      <c r="N2152" s="238">
        <v>39814</v>
      </c>
      <c r="O2152" s="238"/>
      <c r="P2152" s="238"/>
      <c r="Q2152" s="192" t="str">
        <f t="shared" si="236"/>
        <v/>
      </c>
      <c r="S2152" s="191" t="str">
        <f t="shared" si="232"/>
        <v/>
      </c>
      <c r="T2152" s="192" t="str">
        <f t="shared" si="233"/>
        <v/>
      </c>
      <c r="U2152" s="192" t="str">
        <f t="shared" si="238"/>
        <v/>
      </c>
      <c r="V2152" s="192" t="str">
        <f t="shared" si="234"/>
        <v/>
      </c>
      <c r="W2152" s="191" t="str">
        <f>IF(Q2152="Campo","@Campos(posicao = "&amp;K2152&amp;", tipo = '"&amp;R2152&amp;"')@Column(name = """&amp;L2152&amp;""")"&amp;IF(R2152="D","@Temporal(TemporalType.DATE)","")&amp;"private "&amp;VLOOKUP(TEXT(R2152,"@"),Apoio!A:B,2,0)&amp;" "&amp;SUBSTITUTE(LOWER(LEFT(L2152,1))&amp;RIGHT(PROPER(L2152),LEN(L2152)-1),"_","")&amp;";",IF(ISNUMBER(Q2152),IF(R2152="R","@Entity@Table(name = ""reg_"&amp;LOWER(J2152)&amp;""")@XmlRootElement","")&amp;VLOOKUP(J2152,Blocos!D:I,6,0)&amp;Apoio!$E$1&amp;Y2152,""))</f>
        <v/>
      </c>
      <c r="X2152" s="190" t="str">
        <f>IF(ISNUMBER(Q2152),COUNTIF(Blocos!G:G,J2152),"")</f>
        <v/>
      </c>
      <c r="Y2152" s="190" t="str">
        <f>IF(OR(X2152=0,X2152=""),"",VLOOKUP(SUMIFS(Blocos!A:A,Blocos!H:H,'EFD REGISTROS e Campos (2)'!X2152,Blocos!G:G,'EFD REGISTROS e Campos (2)'!J2152),Blocos!A:L,12,0))</f>
        <v/>
      </c>
      <c r="Z2152" s="190" t="str">
        <f>IF(ISNUMBER(Q2153),VLOOKUP(J2152,Blocos!D:G,4,0),"")</f>
        <v/>
      </c>
      <c r="AA2152" s="190" t="str">
        <f>IF(ISNUMBER(Q2152),CONCATENATE("CREATE TABLE ""reg_",LOWER(J2152),""" (""ID"" bigint NOT NULL AUTO_INCREMENT,  ""HASHFILE"" varchar(255) DEFAULT NULL, ""ID_PAI"" bigint NOT NULL,"),IF(Q2152="Campo",CONCATENATE("""",L2152,""" ",VLOOKUP(R2152,Apoio!A:C,3,0)),""))&amp;IF(Z2152="","",CONCATENATE("PRIMARY KEY (""ID""), KEY ""FK_reg_",LOWER(Z2152),"_ID_PAI"" (""ID_PAI""), CONSTRAINT ""FK_reg_",LOWER(Z2152),"_ID_PAI"" FOREIGN KEY (""ID_PAI"") REFERENCES ""reg_",LOWER(Z2152),""" (""ID"")) ENGINE=InnoDB AUTO_INCREMENT=105774 DEFAULT CHARSET=utf8mb4 COLLATE=utf8mb4_0900_ai_ci;"))</f>
        <v/>
      </c>
      <c r="AB2152" s="190" t="str">
        <f t="shared" si="237"/>
        <v/>
      </c>
    </row>
    <row r="2153" spans="10:28" ht="14.5" hidden="1" customHeight="1" x14ac:dyDescent="0.3">
      <c r="J2153" s="187" t="str">
        <f t="shared" si="235"/>
        <v>E110</v>
      </c>
      <c r="K2153" s="218"/>
      <c r="L2153" s="237" t="s">
        <v>1194</v>
      </c>
      <c r="M2153" s="184" t="s">
        <v>1195</v>
      </c>
      <c r="N2153" s="238">
        <v>41183</v>
      </c>
      <c r="O2153" s="238"/>
      <c r="P2153" s="238"/>
      <c r="Q2153" s="192" t="str">
        <f t="shared" si="236"/>
        <v/>
      </c>
      <c r="S2153" s="191" t="str">
        <f t="shared" si="232"/>
        <v/>
      </c>
      <c r="T2153" s="192" t="str">
        <f t="shared" si="233"/>
        <v/>
      </c>
      <c r="U2153" s="192" t="str">
        <f t="shared" si="238"/>
        <v/>
      </c>
      <c r="V2153" s="192" t="str">
        <f t="shared" si="234"/>
        <v/>
      </c>
      <c r="W2153" s="191" t="str">
        <f>IF(Q2153="Campo","@Campos(posicao = "&amp;K2153&amp;", tipo = '"&amp;R2153&amp;"')@Column(name = """&amp;L2153&amp;""")"&amp;IF(R2153="D","@Temporal(TemporalType.DATE)","")&amp;"private "&amp;VLOOKUP(TEXT(R2153,"@"),Apoio!A:B,2,0)&amp;" "&amp;SUBSTITUTE(LOWER(LEFT(L2153,1))&amp;RIGHT(PROPER(L2153),LEN(L2153)-1),"_","")&amp;";",IF(ISNUMBER(Q2153),IF(R2153="R","@Entity@Table(name = ""reg_"&amp;LOWER(J2153)&amp;""")@XmlRootElement","")&amp;VLOOKUP(J2153,Blocos!D:I,6,0)&amp;Apoio!$E$1&amp;Y2153,""))</f>
        <v/>
      </c>
      <c r="X2153" s="190" t="str">
        <f>IF(ISNUMBER(Q2153),COUNTIF(Blocos!G:G,J2153),"")</f>
        <v/>
      </c>
      <c r="Y2153" s="190" t="str">
        <f>IF(OR(X2153=0,X2153=""),"",VLOOKUP(SUMIFS(Blocos!A:A,Blocos!H:H,'EFD REGISTROS e Campos (2)'!X2153,Blocos!G:G,'EFD REGISTROS e Campos (2)'!J2153),Blocos!A:L,12,0))</f>
        <v/>
      </c>
      <c r="Z2153" s="190" t="str">
        <f>IF(ISNUMBER(Q2154),VLOOKUP(J2153,Blocos!D:G,4,0),"")</f>
        <v/>
      </c>
      <c r="AA2153" s="190" t="str">
        <f>IF(ISNUMBER(Q2153),CONCATENATE("CREATE TABLE ""reg_",LOWER(J2153),""" (""ID"" bigint NOT NULL AUTO_INCREMENT,  ""HASHFILE"" varchar(255) DEFAULT NULL, ""ID_PAI"" bigint NOT NULL,"),IF(Q2153="Campo",CONCATENATE("""",L2153,""" ",VLOOKUP(R2153,Apoio!A:C,3,0)),""))&amp;IF(Z2153="","",CONCATENATE("PRIMARY KEY (""ID""), KEY ""FK_reg_",LOWER(Z2153),"_ID_PAI"" (""ID_PAI""), CONSTRAINT ""FK_reg_",LOWER(Z2153),"_ID_PAI"" FOREIGN KEY (""ID_PAI"") REFERENCES ""reg_",LOWER(Z2153),""" (""ID"")) ENGINE=InnoDB AUTO_INCREMENT=105774 DEFAULT CHARSET=utf8mb4 COLLATE=utf8mb4_0900_ai_ci;"))</f>
        <v/>
      </c>
      <c r="AB2153" s="190" t="str">
        <f t="shared" si="237"/>
        <v/>
      </c>
    </row>
    <row r="2154" spans="10:28" ht="14.5" hidden="1" customHeight="1" x14ac:dyDescent="0.3">
      <c r="J2154" s="187" t="str">
        <f t="shared" si="235"/>
        <v>E110</v>
      </c>
      <c r="K2154" s="218"/>
      <c r="L2154" s="237" t="s">
        <v>1196</v>
      </c>
      <c r="M2154" s="184" t="s">
        <v>1197</v>
      </c>
      <c r="N2154" s="238">
        <v>39814</v>
      </c>
      <c r="O2154" s="238"/>
      <c r="P2154" s="238">
        <v>42735</v>
      </c>
      <c r="Q2154" s="192" t="str">
        <f t="shared" si="236"/>
        <v/>
      </c>
      <c r="S2154" s="191" t="str">
        <f t="shared" si="232"/>
        <v/>
      </c>
      <c r="T2154" s="192" t="str">
        <f t="shared" si="233"/>
        <v/>
      </c>
      <c r="U2154" s="192" t="str">
        <f t="shared" si="238"/>
        <v/>
      </c>
      <c r="V2154" s="192" t="str">
        <f t="shared" si="234"/>
        <v/>
      </c>
      <c r="W2154" s="191" t="str">
        <f>IF(Q2154="Campo","@Campos(posicao = "&amp;K2154&amp;", tipo = '"&amp;R2154&amp;"')@Column(name = """&amp;L2154&amp;""")"&amp;IF(R2154="D","@Temporal(TemporalType.DATE)","")&amp;"private "&amp;VLOOKUP(TEXT(R2154,"@"),Apoio!A:B,2,0)&amp;" "&amp;SUBSTITUTE(LOWER(LEFT(L2154,1))&amp;RIGHT(PROPER(L2154),LEN(L2154)-1),"_","")&amp;";",IF(ISNUMBER(Q2154),IF(R2154="R","@Entity@Table(name = ""reg_"&amp;LOWER(J2154)&amp;""")@XmlRootElement","")&amp;VLOOKUP(J2154,Blocos!D:I,6,0)&amp;Apoio!$E$1&amp;Y2154,""))</f>
        <v/>
      </c>
      <c r="X2154" s="190" t="str">
        <f>IF(ISNUMBER(Q2154),COUNTIF(Blocos!G:G,J2154),"")</f>
        <v/>
      </c>
      <c r="Y2154" s="190" t="str">
        <f>IF(OR(X2154=0,X2154=""),"",VLOOKUP(SUMIFS(Blocos!A:A,Blocos!H:H,'EFD REGISTROS e Campos (2)'!X2154,Blocos!G:G,'EFD REGISTROS e Campos (2)'!J2154),Blocos!A:L,12,0))</f>
        <v/>
      </c>
      <c r="Z2154" s="190" t="str">
        <f>IF(ISNUMBER(Q2155),VLOOKUP(J2154,Blocos!D:G,4,0),"")</f>
        <v/>
      </c>
      <c r="AA2154" s="190" t="str">
        <f>IF(ISNUMBER(Q2154),CONCATENATE("CREATE TABLE ""reg_",LOWER(J2154),""" (""ID"" bigint NOT NULL AUTO_INCREMENT,  ""HASHFILE"" varchar(255) DEFAULT NULL, ""ID_PAI"" bigint NOT NULL,"),IF(Q2154="Campo",CONCATENATE("""",L2154,""" ",VLOOKUP(R2154,Apoio!A:C,3,0)),""))&amp;IF(Z2154="","",CONCATENATE("PRIMARY KEY (""ID""), KEY ""FK_reg_",LOWER(Z2154),"_ID_PAI"" (""ID_PAI""), CONSTRAINT ""FK_reg_",LOWER(Z2154),"_ID_PAI"" FOREIGN KEY (""ID_PAI"") REFERENCES ""reg_",LOWER(Z2154),""" (""ID"")) ENGINE=InnoDB AUTO_INCREMENT=105774 DEFAULT CHARSET=utf8mb4 COLLATE=utf8mb4_0900_ai_ci;"))</f>
        <v/>
      </c>
      <c r="AB2154" s="190" t="str">
        <f t="shared" si="237"/>
        <v/>
      </c>
    </row>
    <row r="2155" spans="10:28" ht="14.5" hidden="1" customHeight="1" x14ac:dyDescent="0.3">
      <c r="J2155" s="187" t="str">
        <f t="shared" si="235"/>
        <v>E110</v>
      </c>
      <c r="K2155" s="218"/>
      <c r="L2155" s="237" t="s">
        <v>1196</v>
      </c>
      <c r="M2155" s="184" t="s">
        <v>1198</v>
      </c>
      <c r="N2155" s="238">
        <v>42736</v>
      </c>
      <c r="O2155" s="238"/>
      <c r="P2155" s="238"/>
      <c r="Q2155" s="192" t="str">
        <f t="shared" si="236"/>
        <v/>
      </c>
      <c r="S2155" s="191" t="str">
        <f t="shared" si="232"/>
        <v/>
      </c>
      <c r="T2155" s="192" t="str">
        <f t="shared" si="233"/>
        <v/>
      </c>
      <c r="U2155" s="192" t="str">
        <f t="shared" si="238"/>
        <v/>
      </c>
      <c r="V2155" s="192" t="str">
        <f t="shared" si="234"/>
        <v/>
      </c>
      <c r="W2155" s="191" t="str">
        <f>IF(Q2155="Campo","@Campos(posicao = "&amp;K2155&amp;", tipo = '"&amp;R2155&amp;"')@Column(name = """&amp;L2155&amp;""")"&amp;IF(R2155="D","@Temporal(TemporalType.DATE)","")&amp;"private "&amp;VLOOKUP(TEXT(R2155,"@"),Apoio!A:B,2,0)&amp;" "&amp;SUBSTITUTE(LOWER(LEFT(L2155,1))&amp;RIGHT(PROPER(L2155),LEN(L2155)-1),"_","")&amp;";",IF(ISNUMBER(Q2155),IF(R2155="R","@Entity@Table(name = ""reg_"&amp;LOWER(J2155)&amp;""")@XmlRootElement","")&amp;VLOOKUP(J2155,Blocos!D:I,6,0)&amp;Apoio!$E$1&amp;Y2155,""))</f>
        <v/>
      </c>
      <c r="X2155" s="190" t="str">
        <f>IF(ISNUMBER(Q2155),COUNTIF(Blocos!G:G,J2155),"")</f>
        <v/>
      </c>
      <c r="Y2155" s="190" t="str">
        <f>IF(OR(X2155=0,X2155=""),"",VLOOKUP(SUMIFS(Blocos!A:A,Blocos!H:H,'EFD REGISTROS e Campos (2)'!X2155,Blocos!G:G,'EFD REGISTROS e Campos (2)'!J2155),Blocos!A:L,12,0))</f>
        <v/>
      </c>
      <c r="Z2155" s="190" t="str">
        <f>IF(ISNUMBER(Q2156),VLOOKUP(J2155,Blocos!D:G,4,0),"")</f>
        <v/>
      </c>
      <c r="AA2155" s="190" t="str">
        <f>IF(ISNUMBER(Q2155),CONCATENATE("CREATE TABLE ""reg_",LOWER(J2155),""" (""ID"" bigint NOT NULL AUTO_INCREMENT,  ""HASHFILE"" varchar(255) DEFAULT NULL, ""ID_PAI"" bigint NOT NULL,"),IF(Q2155="Campo",CONCATENATE("""",L2155,""" ",VLOOKUP(R2155,Apoio!A:C,3,0)),""))&amp;IF(Z2155="","",CONCATENATE("PRIMARY KEY (""ID""), KEY ""FK_reg_",LOWER(Z2155),"_ID_PAI"" (""ID_PAI""), CONSTRAINT ""FK_reg_",LOWER(Z2155),"_ID_PAI"" FOREIGN KEY (""ID_PAI"") REFERENCES ""reg_",LOWER(Z2155),""" (""ID"")) ENGINE=InnoDB AUTO_INCREMENT=105774 DEFAULT CHARSET=utf8mb4 COLLATE=utf8mb4_0900_ai_ci;"))</f>
        <v/>
      </c>
      <c r="AB2155" s="190" t="str">
        <f t="shared" si="237"/>
        <v/>
      </c>
    </row>
    <row r="2156" spans="10:28" ht="14.5" hidden="1" customHeight="1" x14ac:dyDescent="0.3">
      <c r="J2156" s="187" t="str">
        <f t="shared" si="235"/>
        <v>E110</v>
      </c>
      <c r="K2156" s="218"/>
      <c r="L2156" s="237" t="s">
        <v>1199</v>
      </c>
      <c r="M2156" s="184" t="s">
        <v>1200</v>
      </c>
      <c r="N2156" s="238">
        <v>39814</v>
      </c>
      <c r="O2156" s="238"/>
      <c r="P2156" s="238"/>
      <c r="Q2156" s="192" t="str">
        <f t="shared" si="236"/>
        <v/>
      </c>
      <c r="S2156" s="191" t="str">
        <f t="shared" si="232"/>
        <v/>
      </c>
      <c r="T2156" s="192" t="str">
        <f t="shared" si="233"/>
        <v/>
      </c>
      <c r="U2156" s="192" t="str">
        <f t="shared" si="238"/>
        <v/>
      </c>
      <c r="V2156" s="192" t="str">
        <f t="shared" si="234"/>
        <v/>
      </c>
      <c r="W2156" s="191" t="str">
        <f>IF(Q2156="Campo","@Campos(posicao = "&amp;K2156&amp;", tipo = '"&amp;R2156&amp;"')@Column(name = """&amp;L2156&amp;""")"&amp;IF(R2156="D","@Temporal(TemporalType.DATE)","")&amp;"private "&amp;VLOOKUP(TEXT(R2156,"@"),Apoio!A:B,2,0)&amp;" "&amp;SUBSTITUTE(LOWER(LEFT(L2156,1))&amp;RIGHT(PROPER(L2156),LEN(L2156)-1),"_","")&amp;";",IF(ISNUMBER(Q2156),IF(R2156="R","@Entity@Table(name = ""reg_"&amp;LOWER(J2156)&amp;""")@XmlRootElement","")&amp;VLOOKUP(J2156,Blocos!D:I,6,0)&amp;Apoio!$E$1&amp;Y2156,""))</f>
        <v/>
      </c>
      <c r="X2156" s="190" t="str">
        <f>IF(ISNUMBER(Q2156),COUNTIF(Blocos!G:G,J2156),"")</f>
        <v/>
      </c>
      <c r="Y2156" s="190" t="str">
        <f>IF(OR(X2156=0,X2156=""),"",VLOOKUP(SUMIFS(Blocos!A:A,Blocos!H:H,'EFD REGISTROS e Campos (2)'!X2156,Blocos!G:G,'EFD REGISTROS e Campos (2)'!J2156),Blocos!A:L,12,0))</f>
        <v/>
      </c>
      <c r="Z2156" s="190" t="str">
        <f>IF(ISNUMBER(Q2157),VLOOKUP(J2156,Blocos!D:G,4,0),"")</f>
        <v/>
      </c>
      <c r="AA2156" s="190" t="str">
        <f>IF(ISNUMBER(Q2156),CONCATENATE("CREATE TABLE ""reg_",LOWER(J2156),""" (""ID"" bigint NOT NULL AUTO_INCREMENT,  ""HASHFILE"" varchar(255) DEFAULT NULL, ""ID_PAI"" bigint NOT NULL,"),IF(Q2156="Campo",CONCATENATE("""",L2156,""" ",VLOOKUP(R2156,Apoio!A:C,3,0)),""))&amp;IF(Z2156="","",CONCATENATE("PRIMARY KEY (""ID""), KEY ""FK_reg_",LOWER(Z2156),"_ID_PAI"" (""ID_PAI""), CONSTRAINT ""FK_reg_",LOWER(Z2156),"_ID_PAI"" FOREIGN KEY (""ID_PAI"") REFERENCES ""reg_",LOWER(Z2156),""" (""ID"")) ENGINE=InnoDB AUTO_INCREMENT=105774 DEFAULT CHARSET=utf8mb4 COLLATE=utf8mb4_0900_ai_ci;"))</f>
        <v/>
      </c>
      <c r="AB2156" s="190" t="str">
        <f t="shared" si="237"/>
        <v/>
      </c>
    </row>
    <row r="2157" spans="10:28" ht="14.5" hidden="1" customHeight="1" x14ac:dyDescent="0.3">
      <c r="J2157" s="187" t="str">
        <f t="shared" si="235"/>
        <v>E110</v>
      </c>
      <c r="K2157" s="218"/>
      <c r="L2157" s="237" t="s">
        <v>1201</v>
      </c>
      <c r="M2157" s="184" t="s">
        <v>1202</v>
      </c>
      <c r="N2157" s="238">
        <v>43101</v>
      </c>
      <c r="O2157" s="238"/>
      <c r="P2157" s="239"/>
      <c r="Q2157" s="192" t="str">
        <f t="shared" si="236"/>
        <v/>
      </c>
      <c r="S2157" s="191" t="str">
        <f t="shared" si="232"/>
        <v/>
      </c>
      <c r="T2157" s="192" t="str">
        <f t="shared" si="233"/>
        <v/>
      </c>
      <c r="U2157" s="192" t="str">
        <f t="shared" si="238"/>
        <v/>
      </c>
      <c r="V2157" s="192" t="str">
        <f t="shared" si="234"/>
        <v/>
      </c>
      <c r="W2157" s="191" t="str">
        <f>IF(Q2157="Campo","@Campos(posicao = "&amp;K2157&amp;", tipo = '"&amp;R2157&amp;"')@Column(name = """&amp;L2157&amp;""")"&amp;IF(R2157="D","@Temporal(TemporalType.DATE)","")&amp;"private "&amp;VLOOKUP(TEXT(R2157,"@"),Apoio!A:B,2,0)&amp;" "&amp;SUBSTITUTE(LOWER(LEFT(L2157,1))&amp;RIGHT(PROPER(L2157),LEN(L2157)-1),"_","")&amp;";",IF(ISNUMBER(Q2157),IF(R2157="R","@Entity@Table(name = ""reg_"&amp;LOWER(J2157)&amp;""")@XmlRootElement","")&amp;VLOOKUP(J2157,Blocos!D:I,6,0)&amp;Apoio!$E$1&amp;Y2157,""))</f>
        <v/>
      </c>
      <c r="X2157" s="190" t="str">
        <f>IF(ISNUMBER(Q2157),COUNTIF(Blocos!G:G,J2157),"")</f>
        <v/>
      </c>
      <c r="Y2157" s="190" t="str">
        <f>IF(OR(X2157=0,X2157=""),"",VLOOKUP(SUMIFS(Blocos!A:A,Blocos!H:H,'EFD REGISTROS e Campos (2)'!X2157,Blocos!G:G,'EFD REGISTROS e Campos (2)'!J2157),Blocos!A:L,12,0))</f>
        <v/>
      </c>
      <c r="Z2157" s="190" t="str">
        <f>IF(ISNUMBER(Q2158),VLOOKUP(J2157,Blocos!D:G,4,0),"")</f>
        <v/>
      </c>
      <c r="AA2157" s="190" t="str">
        <f>IF(ISNUMBER(Q2157),CONCATENATE("CREATE TABLE ""reg_",LOWER(J2157),""" (""ID"" bigint NOT NULL AUTO_INCREMENT,  ""HASHFILE"" varchar(255) DEFAULT NULL, ""ID_PAI"" bigint NOT NULL,"),IF(Q2157="Campo",CONCATENATE("""",L2157,""" ",VLOOKUP(R2157,Apoio!A:C,3,0)),""))&amp;IF(Z2157="","",CONCATENATE("PRIMARY KEY (""ID""), KEY ""FK_reg_",LOWER(Z2157),"_ID_PAI"" (""ID_PAI""), CONSTRAINT ""FK_reg_",LOWER(Z2157),"_ID_PAI"" FOREIGN KEY (""ID_PAI"") REFERENCES ""reg_",LOWER(Z2157),""" (""ID"")) ENGINE=InnoDB AUTO_INCREMENT=105774 DEFAULT CHARSET=utf8mb4 COLLATE=utf8mb4_0900_ai_ci;"))</f>
        <v/>
      </c>
      <c r="AB2157" s="190" t="str">
        <f t="shared" si="237"/>
        <v/>
      </c>
    </row>
    <row r="2158" spans="10:28" ht="14.5" hidden="1" customHeight="1" x14ac:dyDescent="0.3">
      <c r="J2158" s="187" t="str">
        <f t="shared" si="235"/>
        <v>E110</v>
      </c>
      <c r="K2158" s="218"/>
      <c r="L2158" s="237" t="s">
        <v>1203</v>
      </c>
      <c r="M2158" s="184" t="s">
        <v>1204</v>
      </c>
      <c r="N2158" s="238">
        <v>40817</v>
      </c>
      <c r="O2158" s="238"/>
      <c r="P2158" s="238">
        <v>42735</v>
      </c>
      <c r="Q2158" s="192" t="str">
        <f t="shared" si="236"/>
        <v/>
      </c>
      <c r="S2158" s="191" t="str">
        <f t="shared" si="232"/>
        <v/>
      </c>
      <c r="T2158" s="192" t="str">
        <f t="shared" si="233"/>
        <v/>
      </c>
      <c r="U2158" s="192" t="str">
        <f t="shared" si="238"/>
        <v/>
      </c>
      <c r="V2158" s="192" t="str">
        <f t="shared" si="234"/>
        <v/>
      </c>
      <c r="W2158" s="191" t="str">
        <f>IF(Q2158="Campo","@Campos(posicao = "&amp;K2158&amp;", tipo = '"&amp;R2158&amp;"')@Column(name = """&amp;L2158&amp;""")"&amp;IF(R2158="D","@Temporal(TemporalType.DATE)","")&amp;"private "&amp;VLOOKUP(TEXT(R2158,"@"),Apoio!A:B,2,0)&amp;" "&amp;SUBSTITUTE(LOWER(LEFT(L2158,1))&amp;RIGHT(PROPER(L2158),LEN(L2158)-1),"_","")&amp;";",IF(ISNUMBER(Q2158),IF(R2158="R","@Entity@Table(name = ""reg_"&amp;LOWER(J2158)&amp;""")@XmlRootElement","")&amp;VLOOKUP(J2158,Blocos!D:I,6,0)&amp;Apoio!$E$1&amp;Y2158,""))</f>
        <v/>
      </c>
      <c r="X2158" s="190" t="str">
        <f>IF(ISNUMBER(Q2158),COUNTIF(Blocos!G:G,J2158),"")</f>
        <v/>
      </c>
      <c r="Y2158" s="190" t="str">
        <f>IF(OR(X2158=0,X2158=""),"",VLOOKUP(SUMIFS(Blocos!A:A,Blocos!H:H,'EFD REGISTROS e Campos (2)'!X2158,Blocos!G:G,'EFD REGISTROS e Campos (2)'!J2158),Blocos!A:L,12,0))</f>
        <v/>
      </c>
      <c r="Z2158" s="190" t="str">
        <f>IF(ISNUMBER(Q2159),VLOOKUP(J2158,Blocos!D:G,4,0),"")</f>
        <v/>
      </c>
      <c r="AA2158" s="190" t="str">
        <f>IF(ISNUMBER(Q2158),CONCATENATE("CREATE TABLE ""reg_",LOWER(J2158),""" (""ID"" bigint NOT NULL AUTO_INCREMENT,  ""HASHFILE"" varchar(255) DEFAULT NULL, ""ID_PAI"" bigint NOT NULL,"),IF(Q2158="Campo",CONCATENATE("""",L2158,""" ",VLOOKUP(R2158,Apoio!A:C,3,0)),""))&amp;IF(Z2158="","",CONCATENATE("PRIMARY KEY (""ID""), KEY ""FK_reg_",LOWER(Z2158),"_ID_PAI"" (""ID_PAI""), CONSTRAINT ""FK_reg_",LOWER(Z2158),"_ID_PAI"" FOREIGN KEY (""ID_PAI"") REFERENCES ""reg_",LOWER(Z2158),""" (""ID"")) ENGINE=InnoDB AUTO_INCREMENT=105774 DEFAULT CHARSET=utf8mb4 COLLATE=utf8mb4_0900_ai_ci;"))</f>
        <v/>
      </c>
      <c r="AB2158" s="190" t="str">
        <f t="shared" si="237"/>
        <v/>
      </c>
    </row>
    <row r="2159" spans="10:28" ht="14.5" hidden="1" customHeight="1" x14ac:dyDescent="0.3">
      <c r="J2159" s="187" t="str">
        <f t="shared" si="235"/>
        <v>E110</v>
      </c>
      <c r="K2159" s="218"/>
      <c r="L2159" s="237" t="s">
        <v>1203</v>
      </c>
      <c r="M2159" s="184" t="s">
        <v>1205</v>
      </c>
      <c r="N2159" s="238">
        <v>42736</v>
      </c>
      <c r="O2159" s="238"/>
      <c r="P2159" s="238"/>
      <c r="Q2159" s="192" t="str">
        <f t="shared" si="236"/>
        <v/>
      </c>
      <c r="S2159" s="191" t="str">
        <f t="shared" si="232"/>
        <v/>
      </c>
      <c r="T2159" s="192" t="str">
        <f t="shared" si="233"/>
        <v/>
      </c>
      <c r="U2159" s="192" t="str">
        <f t="shared" si="238"/>
        <v/>
      </c>
      <c r="V2159" s="192" t="str">
        <f t="shared" si="234"/>
        <v/>
      </c>
      <c r="W2159" s="191" t="str">
        <f>IF(Q2159="Campo","@Campos(posicao = "&amp;K2159&amp;", tipo = '"&amp;R2159&amp;"')@Column(name = """&amp;L2159&amp;""")"&amp;IF(R2159="D","@Temporal(TemporalType.DATE)","")&amp;"private "&amp;VLOOKUP(TEXT(R2159,"@"),Apoio!A:B,2,0)&amp;" "&amp;SUBSTITUTE(LOWER(LEFT(L2159,1))&amp;RIGHT(PROPER(L2159),LEN(L2159)-1),"_","")&amp;";",IF(ISNUMBER(Q2159),IF(R2159="R","@Entity@Table(name = ""reg_"&amp;LOWER(J2159)&amp;""")@XmlRootElement","")&amp;VLOOKUP(J2159,Blocos!D:I,6,0)&amp;Apoio!$E$1&amp;Y2159,""))</f>
        <v/>
      </c>
      <c r="X2159" s="190" t="str">
        <f>IF(ISNUMBER(Q2159),COUNTIF(Blocos!G:G,J2159),"")</f>
        <v/>
      </c>
      <c r="Y2159" s="190" t="str">
        <f>IF(OR(X2159=0,X2159=""),"",VLOOKUP(SUMIFS(Blocos!A:A,Blocos!H:H,'EFD REGISTROS e Campos (2)'!X2159,Blocos!G:G,'EFD REGISTROS e Campos (2)'!J2159),Blocos!A:L,12,0))</f>
        <v/>
      </c>
      <c r="Z2159" s="190" t="str">
        <f>IF(ISNUMBER(Q2160),VLOOKUP(J2159,Blocos!D:G,4,0),"")</f>
        <v/>
      </c>
      <c r="AA2159" s="190" t="str">
        <f>IF(ISNUMBER(Q2159),CONCATENATE("CREATE TABLE ""reg_",LOWER(J2159),""" (""ID"" bigint NOT NULL AUTO_INCREMENT,  ""HASHFILE"" varchar(255) DEFAULT NULL, ""ID_PAI"" bigint NOT NULL,"),IF(Q2159="Campo",CONCATENATE("""",L2159,""" ",VLOOKUP(R2159,Apoio!A:C,3,0)),""))&amp;IF(Z2159="","",CONCATENATE("PRIMARY KEY (""ID""), KEY ""FK_reg_",LOWER(Z2159),"_ID_PAI"" (""ID_PAI""), CONSTRAINT ""FK_reg_",LOWER(Z2159),"_ID_PAI"" FOREIGN KEY (""ID_PAI"") REFERENCES ""reg_",LOWER(Z2159),""" (""ID"")) ENGINE=InnoDB AUTO_INCREMENT=105774 DEFAULT CHARSET=utf8mb4 COLLATE=utf8mb4_0900_ai_ci;"))</f>
        <v/>
      </c>
      <c r="AB2159" s="190" t="str">
        <f t="shared" si="237"/>
        <v/>
      </c>
    </row>
    <row r="2160" spans="10:28" ht="14.5" hidden="1" customHeight="1" x14ac:dyDescent="0.3">
      <c r="J2160" s="187" t="str">
        <f t="shared" si="235"/>
        <v>E110</v>
      </c>
      <c r="K2160" s="218"/>
      <c r="L2160" s="237" t="s">
        <v>1229</v>
      </c>
      <c r="M2160" s="184" t="s">
        <v>1230</v>
      </c>
      <c r="N2160" s="238">
        <v>39814</v>
      </c>
      <c r="O2160" s="238"/>
      <c r="P2160" s="238"/>
      <c r="Q2160" s="192" t="str">
        <f t="shared" si="236"/>
        <v/>
      </c>
      <c r="S2160" s="191" t="str">
        <f t="shared" si="232"/>
        <v/>
      </c>
      <c r="T2160" s="192" t="str">
        <f t="shared" si="233"/>
        <v/>
      </c>
      <c r="U2160" s="192" t="str">
        <f t="shared" si="238"/>
        <v/>
      </c>
      <c r="V2160" s="192" t="str">
        <f t="shared" si="234"/>
        <v/>
      </c>
      <c r="W2160" s="191" t="str">
        <f>IF(Q2160="Campo","@Campos(posicao = "&amp;K2160&amp;", tipo = '"&amp;R2160&amp;"')@Column(name = """&amp;L2160&amp;""")"&amp;IF(R2160="D","@Temporal(TemporalType.DATE)","")&amp;"private "&amp;VLOOKUP(TEXT(R2160,"@"),Apoio!A:B,2,0)&amp;" "&amp;SUBSTITUTE(LOWER(LEFT(L2160,1))&amp;RIGHT(PROPER(L2160),LEN(L2160)-1),"_","")&amp;";",IF(ISNUMBER(Q2160),IF(R2160="R","@Entity@Table(name = ""reg_"&amp;LOWER(J2160)&amp;""")@XmlRootElement","")&amp;VLOOKUP(J2160,Blocos!D:I,6,0)&amp;Apoio!$E$1&amp;Y2160,""))</f>
        <v/>
      </c>
      <c r="X2160" s="190" t="str">
        <f>IF(ISNUMBER(Q2160),COUNTIF(Blocos!G:G,J2160),"")</f>
        <v/>
      </c>
      <c r="Y2160" s="190" t="str">
        <f>IF(OR(X2160=0,X2160=""),"",VLOOKUP(SUMIFS(Blocos!A:A,Blocos!H:H,'EFD REGISTROS e Campos (2)'!X2160,Blocos!G:G,'EFD REGISTROS e Campos (2)'!J2160),Blocos!A:L,12,0))</f>
        <v/>
      </c>
      <c r="Z2160" s="190" t="str">
        <f>IF(ISNUMBER(Q2161),VLOOKUP(J2160,Blocos!D:G,4,0),"")</f>
        <v/>
      </c>
      <c r="AA2160" s="190" t="str">
        <f>IF(ISNUMBER(Q2160),CONCATENATE("CREATE TABLE ""reg_",LOWER(J2160),""" (""ID"" bigint NOT NULL AUTO_INCREMENT,  ""HASHFILE"" varchar(255) DEFAULT NULL, ""ID_PAI"" bigint NOT NULL,"),IF(Q2160="Campo",CONCATENATE("""",L2160,""" ",VLOOKUP(R2160,Apoio!A:C,3,0)),""))&amp;IF(Z2160="","",CONCATENATE("PRIMARY KEY (""ID""), KEY ""FK_reg_",LOWER(Z2160),"_ID_PAI"" (""ID_PAI""), CONSTRAINT ""FK_reg_",LOWER(Z2160),"_ID_PAI"" FOREIGN KEY (""ID_PAI"") REFERENCES ""reg_",LOWER(Z2160),""" (""ID"")) ENGINE=InnoDB AUTO_INCREMENT=105774 DEFAULT CHARSET=utf8mb4 COLLATE=utf8mb4_0900_ai_ci;"))</f>
        <v/>
      </c>
      <c r="AB2160" s="190" t="str">
        <f t="shared" si="237"/>
        <v/>
      </c>
    </row>
    <row r="2161" spans="9:28" ht="14.5" hidden="1" customHeight="1" x14ac:dyDescent="0.3">
      <c r="J2161" s="187" t="str">
        <f t="shared" si="235"/>
        <v>E110</v>
      </c>
      <c r="K2161" s="218"/>
      <c r="L2161" s="237" t="s">
        <v>1231</v>
      </c>
      <c r="M2161" s="184" t="s">
        <v>1232</v>
      </c>
      <c r="N2161" s="238">
        <v>41852</v>
      </c>
      <c r="O2161" s="238"/>
      <c r="P2161" s="238">
        <v>42613</v>
      </c>
      <c r="Q2161" s="192" t="str">
        <f t="shared" si="236"/>
        <v/>
      </c>
      <c r="S2161" s="191" t="str">
        <f t="shared" ref="S2161:S2224" si="239">IFERROR(IF(ISNUMBER(Q2161),CONCATENATE("&lt;/registro&gt;
&lt;registro codigo=""",CONCATENATE(B2161,C2161,D2161,E2161,F2161,G2161,H2161),""" perfil=""",A2161,""" nivel=""",Q2161,"""&gt;"),""),"")</f>
        <v/>
      </c>
      <c r="T2161" s="192" t="str">
        <f t="shared" ref="T2161:T2224" si="240">IF(Q2161="Campo",CONCATENATE("&lt;campo posicao=""",K2161,"""&gt;
&lt;coluna&gt;",SUBSTITUTE(L2161," ",""),"&lt;/coluna&gt;
&lt;descricao&gt;",M2161,"&lt;/descricao&gt;
&lt;tipo&gt;",R2161,"&lt;/tipo&gt;
&lt;/campo&gt;"),"")</f>
        <v/>
      </c>
      <c r="U2161" s="192" t="str">
        <f t="shared" si="238"/>
        <v/>
      </c>
      <c r="V2161" s="192" t="str">
        <f t="shared" ref="V2161:V2224" si="241">IF(ISNUMBER(K2161),CONCATENATE("{""Column",K2161+1,""", """,L2161,"""},",""),"")</f>
        <v/>
      </c>
      <c r="W2161" s="191" t="str">
        <f>IF(Q2161="Campo","@Campos(posicao = "&amp;K2161&amp;", tipo = '"&amp;R2161&amp;"')@Column(name = """&amp;L2161&amp;""")"&amp;IF(R2161="D","@Temporal(TemporalType.DATE)","")&amp;"private "&amp;VLOOKUP(TEXT(R2161,"@"),Apoio!A:B,2,0)&amp;" "&amp;SUBSTITUTE(LOWER(LEFT(L2161,1))&amp;RIGHT(PROPER(L2161),LEN(L2161)-1),"_","")&amp;";",IF(ISNUMBER(Q2161),IF(R2161="R","@Entity@Table(name = ""reg_"&amp;LOWER(J2161)&amp;""")@XmlRootElement","")&amp;VLOOKUP(J2161,Blocos!D:I,6,0)&amp;Apoio!$E$1&amp;Y2161,""))</f>
        <v/>
      </c>
      <c r="X2161" s="190" t="str">
        <f>IF(ISNUMBER(Q2161),COUNTIF(Blocos!G:G,J2161),"")</f>
        <v/>
      </c>
      <c r="Y2161" s="190" t="str">
        <f>IF(OR(X2161=0,X2161=""),"",VLOOKUP(SUMIFS(Blocos!A:A,Blocos!H:H,'EFD REGISTROS e Campos (2)'!X2161,Blocos!G:G,'EFD REGISTROS e Campos (2)'!J2161),Blocos!A:L,12,0))</f>
        <v/>
      </c>
      <c r="Z2161" s="190" t="str">
        <f>IF(ISNUMBER(Q2162),VLOOKUP(J2161,Blocos!D:G,4,0),"")</f>
        <v/>
      </c>
      <c r="AA2161" s="190" t="str">
        <f>IF(ISNUMBER(Q2161),CONCATENATE("CREATE TABLE ""reg_",LOWER(J2161),""" (""ID"" bigint NOT NULL AUTO_INCREMENT,  ""HASHFILE"" varchar(255) DEFAULT NULL, ""ID_PAI"" bigint NOT NULL,"),IF(Q2161="Campo",CONCATENATE("""",L2161,""" ",VLOOKUP(R2161,Apoio!A:C,3,0)),""))&amp;IF(Z2161="","",CONCATENATE("PRIMARY KEY (""ID""), KEY ""FK_reg_",LOWER(Z2161),"_ID_PAI"" (""ID_PAI""), CONSTRAINT ""FK_reg_",LOWER(Z2161),"_ID_PAI"" FOREIGN KEY (""ID_PAI"") REFERENCES ""reg_",LOWER(Z2161),""" (""ID"")) ENGINE=InnoDB AUTO_INCREMENT=105774 DEFAULT CHARSET=utf8mb4 COLLATE=utf8mb4_0900_ai_ci;"))</f>
        <v/>
      </c>
      <c r="AB2161" s="190" t="str">
        <f t="shared" si="237"/>
        <v/>
      </c>
    </row>
    <row r="2162" spans="9:28" ht="14.5" hidden="1" customHeight="1" x14ac:dyDescent="0.3">
      <c r="J2162" s="187" t="str">
        <f t="shared" si="235"/>
        <v>E110</v>
      </c>
      <c r="K2162" s="218"/>
      <c r="L2162" s="237" t="s">
        <v>1231</v>
      </c>
      <c r="M2162" s="184" t="s">
        <v>1233</v>
      </c>
      <c r="N2162" s="238">
        <v>42614</v>
      </c>
      <c r="O2162" s="238"/>
      <c r="P2162" s="238"/>
      <c r="Q2162" s="192" t="str">
        <f t="shared" si="236"/>
        <v/>
      </c>
      <c r="S2162" s="191" t="str">
        <f t="shared" si="239"/>
        <v/>
      </c>
      <c r="T2162" s="192" t="str">
        <f t="shared" si="240"/>
        <v/>
      </c>
      <c r="U2162" s="192" t="str">
        <f t="shared" si="238"/>
        <v/>
      </c>
      <c r="V2162" s="192" t="str">
        <f t="shared" si="241"/>
        <v/>
      </c>
      <c r="W2162" s="191" t="str">
        <f>IF(Q2162="Campo","@Campos(posicao = "&amp;K2162&amp;", tipo = '"&amp;R2162&amp;"')@Column(name = """&amp;L2162&amp;""")"&amp;IF(R2162="D","@Temporal(TemporalType.DATE)","")&amp;"private "&amp;VLOOKUP(TEXT(R2162,"@"),Apoio!A:B,2,0)&amp;" "&amp;SUBSTITUTE(LOWER(LEFT(L2162,1))&amp;RIGHT(PROPER(L2162),LEN(L2162)-1),"_","")&amp;";",IF(ISNUMBER(Q2162),IF(R2162="R","@Entity@Table(name = ""reg_"&amp;LOWER(J2162)&amp;""")@XmlRootElement","")&amp;VLOOKUP(J2162,Blocos!D:I,6,0)&amp;Apoio!$E$1&amp;Y2162,""))</f>
        <v/>
      </c>
      <c r="X2162" s="190" t="str">
        <f>IF(ISNUMBER(Q2162),COUNTIF(Blocos!G:G,J2162),"")</f>
        <v/>
      </c>
      <c r="Y2162" s="190" t="str">
        <f>IF(OR(X2162=0,X2162=""),"",VLOOKUP(SUMIFS(Blocos!A:A,Blocos!H:H,'EFD REGISTROS e Campos (2)'!X2162,Blocos!G:G,'EFD REGISTROS e Campos (2)'!J2162),Blocos!A:L,12,0))</f>
        <v/>
      </c>
      <c r="Z2162" s="190" t="str">
        <f>IF(ISNUMBER(Q2163),VLOOKUP(J2162,Blocos!D:G,4,0),"")</f>
        <v/>
      </c>
      <c r="AA2162" s="190" t="str">
        <f>IF(ISNUMBER(Q2162),CONCATENATE("CREATE TABLE ""reg_",LOWER(J2162),""" (""ID"" bigint NOT NULL AUTO_INCREMENT,  ""HASHFILE"" varchar(255) DEFAULT NULL, ""ID_PAI"" bigint NOT NULL,"),IF(Q2162="Campo",CONCATENATE("""",L2162,""" ",VLOOKUP(R2162,Apoio!A:C,3,0)),""))&amp;IF(Z2162="","",CONCATENATE("PRIMARY KEY (""ID""), KEY ""FK_reg_",LOWER(Z2162),"_ID_PAI"" (""ID_PAI""), CONSTRAINT ""FK_reg_",LOWER(Z2162),"_ID_PAI"" FOREIGN KEY (""ID_PAI"") REFERENCES ""reg_",LOWER(Z2162),""" (""ID"")) ENGINE=InnoDB AUTO_INCREMENT=105774 DEFAULT CHARSET=utf8mb4 COLLATE=utf8mb4_0900_ai_ci;"))</f>
        <v/>
      </c>
      <c r="AB2162" s="190" t="str">
        <f t="shared" si="237"/>
        <v/>
      </c>
    </row>
    <row r="2163" spans="9:28" ht="14.5" hidden="1" customHeight="1" x14ac:dyDescent="0.3">
      <c r="J2163" s="187" t="str">
        <f t="shared" si="235"/>
        <v>E110</v>
      </c>
      <c r="K2163" s="218"/>
      <c r="L2163" s="237" t="s">
        <v>1231</v>
      </c>
      <c r="M2163" s="184" t="s">
        <v>1234</v>
      </c>
      <c r="N2163" s="238">
        <v>43466</v>
      </c>
      <c r="O2163" s="238"/>
      <c r="P2163" s="239"/>
      <c r="Q2163" s="192" t="str">
        <f t="shared" si="236"/>
        <v/>
      </c>
      <c r="S2163" s="191" t="str">
        <f t="shared" si="239"/>
        <v/>
      </c>
      <c r="T2163" s="192" t="str">
        <f t="shared" si="240"/>
        <v/>
      </c>
      <c r="U2163" s="192" t="str">
        <f t="shared" si="238"/>
        <v/>
      </c>
      <c r="V2163" s="192" t="str">
        <f t="shared" si="241"/>
        <v/>
      </c>
      <c r="W2163" s="191" t="str">
        <f>IF(Q2163="Campo","@Campos(posicao = "&amp;K2163&amp;", tipo = '"&amp;R2163&amp;"')@Column(name = """&amp;L2163&amp;""")"&amp;IF(R2163="D","@Temporal(TemporalType.DATE)","")&amp;"private "&amp;VLOOKUP(TEXT(R2163,"@"),Apoio!A:B,2,0)&amp;" "&amp;SUBSTITUTE(LOWER(LEFT(L2163,1))&amp;RIGHT(PROPER(L2163),LEN(L2163)-1),"_","")&amp;";",IF(ISNUMBER(Q2163),IF(R2163="R","@Entity@Table(name = ""reg_"&amp;LOWER(J2163)&amp;""")@XmlRootElement","")&amp;VLOOKUP(J2163,Blocos!D:I,6,0)&amp;Apoio!$E$1&amp;Y2163,""))</f>
        <v/>
      </c>
      <c r="X2163" s="190" t="str">
        <f>IF(ISNUMBER(Q2163),COUNTIF(Blocos!G:G,J2163),"")</f>
        <v/>
      </c>
      <c r="Y2163" s="190" t="str">
        <f>IF(OR(X2163=0,X2163=""),"",VLOOKUP(SUMIFS(Blocos!A:A,Blocos!H:H,'EFD REGISTROS e Campos (2)'!X2163,Blocos!G:G,'EFD REGISTROS e Campos (2)'!J2163),Blocos!A:L,12,0))</f>
        <v/>
      </c>
      <c r="Z2163" s="190" t="str">
        <f>IF(ISNUMBER(Q2164),VLOOKUP(J2163,Blocos!D:G,4,0),"")</f>
        <v/>
      </c>
      <c r="AA2163" s="190" t="str">
        <f>IF(ISNUMBER(Q2163),CONCATENATE("CREATE TABLE ""reg_",LOWER(J2163),""" (""ID"" bigint NOT NULL AUTO_INCREMENT,  ""HASHFILE"" varchar(255) DEFAULT NULL, ""ID_PAI"" bigint NOT NULL,"),IF(Q2163="Campo",CONCATENATE("""",L2163,""" ",VLOOKUP(R2163,Apoio!A:C,3,0)),""))&amp;IF(Z2163="","",CONCATENATE("PRIMARY KEY (""ID""), KEY ""FK_reg_",LOWER(Z2163),"_ID_PAI"" (""ID_PAI""), CONSTRAINT ""FK_reg_",LOWER(Z2163),"_ID_PAI"" FOREIGN KEY (""ID_PAI"") REFERENCES ""reg_",LOWER(Z2163),""" (""ID"")) ENGINE=InnoDB AUTO_INCREMENT=105774 DEFAULT CHARSET=utf8mb4 COLLATE=utf8mb4_0900_ai_ci;"))</f>
        <v/>
      </c>
      <c r="AB2163" s="190" t="str">
        <f t="shared" si="237"/>
        <v/>
      </c>
    </row>
    <row r="2164" spans="9:28" ht="14.5" hidden="1" customHeight="1" x14ac:dyDescent="0.3">
      <c r="J2164" s="187" t="str">
        <f t="shared" si="235"/>
        <v>E110</v>
      </c>
      <c r="K2164" s="218"/>
      <c r="L2164" s="237" t="s">
        <v>1235</v>
      </c>
      <c r="M2164" s="184" t="s">
        <v>1236</v>
      </c>
      <c r="N2164" s="238">
        <v>39814</v>
      </c>
      <c r="O2164" s="238"/>
      <c r="P2164" s="238"/>
      <c r="Q2164" s="192" t="str">
        <f t="shared" si="236"/>
        <v/>
      </c>
      <c r="S2164" s="191" t="str">
        <f t="shared" si="239"/>
        <v/>
      </c>
      <c r="T2164" s="192" t="str">
        <f t="shared" si="240"/>
        <v/>
      </c>
      <c r="U2164" s="192" t="str">
        <f t="shared" si="238"/>
        <v/>
      </c>
      <c r="V2164" s="192" t="str">
        <f t="shared" si="241"/>
        <v/>
      </c>
      <c r="W2164" s="191" t="str">
        <f>IF(Q2164="Campo","@Campos(posicao = "&amp;K2164&amp;", tipo = '"&amp;R2164&amp;"')@Column(name = """&amp;L2164&amp;""")"&amp;IF(R2164="D","@Temporal(TemporalType.DATE)","")&amp;"private "&amp;VLOOKUP(TEXT(R2164,"@"),Apoio!A:B,2,0)&amp;" "&amp;SUBSTITUTE(LOWER(LEFT(L2164,1))&amp;RIGHT(PROPER(L2164),LEN(L2164)-1),"_","")&amp;";",IF(ISNUMBER(Q2164),IF(R2164="R","@Entity@Table(name = ""reg_"&amp;LOWER(J2164)&amp;""")@XmlRootElement","")&amp;VLOOKUP(J2164,Blocos!D:I,6,0)&amp;Apoio!$E$1&amp;Y2164,""))</f>
        <v/>
      </c>
      <c r="X2164" s="190" t="str">
        <f>IF(ISNUMBER(Q2164),COUNTIF(Blocos!G:G,J2164),"")</f>
        <v/>
      </c>
      <c r="Y2164" s="190" t="str">
        <f>IF(OR(X2164=0,X2164=""),"",VLOOKUP(SUMIFS(Blocos!A:A,Blocos!H:H,'EFD REGISTROS e Campos (2)'!X2164,Blocos!G:G,'EFD REGISTROS e Campos (2)'!J2164),Blocos!A:L,12,0))</f>
        <v/>
      </c>
      <c r="Z2164" s="190" t="str">
        <f>IF(ISNUMBER(Q2165),VLOOKUP(J2164,Blocos!D:G,4,0),"")</f>
        <v/>
      </c>
      <c r="AA2164" s="190" t="str">
        <f>IF(ISNUMBER(Q2164),CONCATENATE("CREATE TABLE ""reg_",LOWER(J2164),""" (""ID"" bigint NOT NULL AUTO_INCREMENT,  ""HASHFILE"" varchar(255) DEFAULT NULL, ""ID_PAI"" bigint NOT NULL,"),IF(Q2164="Campo",CONCATENATE("""",L2164,""" ",VLOOKUP(R2164,Apoio!A:C,3,0)),""))&amp;IF(Z2164="","",CONCATENATE("PRIMARY KEY (""ID""), KEY ""FK_reg_",LOWER(Z2164),"_ID_PAI"" (""ID_PAI""), CONSTRAINT ""FK_reg_",LOWER(Z2164),"_ID_PAI"" FOREIGN KEY (""ID_PAI"") REFERENCES ""reg_",LOWER(Z2164),""" (""ID"")) ENGINE=InnoDB AUTO_INCREMENT=105774 DEFAULT CHARSET=utf8mb4 COLLATE=utf8mb4_0900_ai_ci;"))</f>
        <v/>
      </c>
      <c r="AB2164" s="190" t="str">
        <f t="shared" si="237"/>
        <v/>
      </c>
    </row>
    <row r="2165" spans="9:28" ht="14.5" hidden="1" customHeight="1" x14ac:dyDescent="0.3">
      <c r="J2165" s="187" t="str">
        <f t="shared" si="235"/>
        <v>E110</v>
      </c>
      <c r="K2165" s="218"/>
      <c r="L2165" s="237" t="s">
        <v>1237</v>
      </c>
      <c r="M2165" s="184" t="s">
        <v>1238</v>
      </c>
      <c r="N2165" s="238">
        <v>41456</v>
      </c>
      <c r="O2165" s="238"/>
      <c r="P2165" s="238"/>
      <c r="Q2165" s="192" t="str">
        <f t="shared" si="236"/>
        <v/>
      </c>
      <c r="S2165" s="191" t="str">
        <f t="shared" si="239"/>
        <v/>
      </c>
      <c r="T2165" s="192" t="str">
        <f t="shared" si="240"/>
        <v/>
      </c>
      <c r="U2165" s="192" t="str">
        <f t="shared" si="238"/>
        <v/>
      </c>
      <c r="V2165" s="192" t="str">
        <f t="shared" si="241"/>
        <v/>
      </c>
      <c r="W2165" s="191" t="str">
        <f>IF(Q2165="Campo","@Campos(posicao = "&amp;K2165&amp;", tipo = '"&amp;R2165&amp;"')@Column(name = """&amp;L2165&amp;""")"&amp;IF(R2165="D","@Temporal(TemporalType.DATE)","")&amp;"private "&amp;VLOOKUP(TEXT(R2165,"@"),Apoio!A:B,2,0)&amp;" "&amp;SUBSTITUTE(LOWER(LEFT(L2165,1))&amp;RIGHT(PROPER(L2165),LEN(L2165)-1),"_","")&amp;";",IF(ISNUMBER(Q2165),IF(R2165="R","@Entity@Table(name = ""reg_"&amp;LOWER(J2165)&amp;""")@XmlRootElement","")&amp;VLOOKUP(J2165,Blocos!D:I,6,0)&amp;Apoio!$E$1&amp;Y2165,""))</f>
        <v/>
      </c>
      <c r="X2165" s="190" t="str">
        <f>IF(ISNUMBER(Q2165),COUNTIF(Blocos!G:G,J2165),"")</f>
        <v/>
      </c>
      <c r="Y2165" s="190" t="str">
        <f>IF(OR(X2165=0,X2165=""),"",VLOOKUP(SUMIFS(Blocos!A:A,Blocos!H:H,'EFD REGISTROS e Campos (2)'!X2165,Blocos!G:G,'EFD REGISTROS e Campos (2)'!J2165),Blocos!A:L,12,0))</f>
        <v/>
      </c>
      <c r="Z2165" s="190" t="str">
        <f>IF(ISNUMBER(Q2166),VLOOKUP(J2165,Blocos!D:G,4,0),"")</f>
        <v/>
      </c>
      <c r="AA2165" s="190" t="str">
        <f>IF(ISNUMBER(Q2165),CONCATENATE("CREATE TABLE ""reg_",LOWER(J2165),""" (""ID"" bigint NOT NULL AUTO_INCREMENT,  ""HASHFILE"" varchar(255) DEFAULT NULL, ""ID_PAI"" bigint NOT NULL,"),IF(Q2165="Campo",CONCATENATE("""",L2165,""" ",VLOOKUP(R2165,Apoio!A:C,3,0)),""))&amp;IF(Z2165="","",CONCATENATE("PRIMARY KEY (""ID""), KEY ""FK_reg_",LOWER(Z2165),"_ID_PAI"" (""ID_PAI""), CONSTRAINT ""FK_reg_",LOWER(Z2165),"_ID_PAI"" FOREIGN KEY (""ID_PAI"") REFERENCES ""reg_",LOWER(Z2165),""" (""ID"")) ENGINE=InnoDB AUTO_INCREMENT=105774 DEFAULT CHARSET=utf8mb4 COLLATE=utf8mb4_0900_ai_ci;"))</f>
        <v/>
      </c>
      <c r="AB2165" s="190" t="str">
        <f t="shared" si="237"/>
        <v/>
      </c>
    </row>
    <row r="2166" spans="9:28" ht="14.5" hidden="1" customHeight="1" x14ac:dyDescent="0.3">
      <c r="J2166" s="187" t="str">
        <f t="shared" si="235"/>
        <v>E110</v>
      </c>
      <c r="K2166" s="218"/>
      <c r="L2166" s="237" t="s">
        <v>1239</v>
      </c>
      <c r="M2166" s="184" t="s">
        <v>1240</v>
      </c>
      <c r="N2166" s="238">
        <v>39814</v>
      </c>
      <c r="O2166" s="238"/>
      <c r="P2166" s="238"/>
      <c r="Q2166" s="192" t="str">
        <f t="shared" si="236"/>
        <v/>
      </c>
      <c r="S2166" s="191" t="str">
        <f t="shared" si="239"/>
        <v/>
      </c>
      <c r="T2166" s="192" t="str">
        <f t="shared" si="240"/>
        <v/>
      </c>
      <c r="U2166" s="192" t="str">
        <f t="shared" si="238"/>
        <v/>
      </c>
      <c r="V2166" s="192" t="str">
        <f t="shared" si="241"/>
        <v/>
      </c>
      <c r="W2166" s="191" t="str">
        <f>IF(Q2166="Campo","@Campos(posicao = "&amp;K2166&amp;", tipo = '"&amp;R2166&amp;"')@Column(name = """&amp;L2166&amp;""")"&amp;IF(R2166="D","@Temporal(TemporalType.DATE)","")&amp;"private "&amp;VLOOKUP(TEXT(R2166,"@"),Apoio!A:B,2,0)&amp;" "&amp;SUBSTITUTE(LOWER(LEFT(L2166,1))&amp;RIGHT(PROPER(L2166),LEN(L2166)-1),"_","")&amp;";",IF(ISNUMBER(Q2166),IF(R2166="R","@Entity@Table(name = ""reg_"&amp;LOWER(J2166)&amp;""")@XmlRootElement","")&amp;VLOOKUP(J2166,Blocos!D:I,6,0)&amp;Apoio!$E$1&amp;Y2166,""))</f>
        <v/>
      </c>
      <c r="X2166" s="190" t="str">
        <f>IF(ISNUMBER(Q2166),COUNTIF(Blocos!G:G,J2166),"")</f>
        <v/>
      </c>
      <c r="Y2166" s="190" t="str">
        <f>IF(OR(X2166=0,X2166=""),"",VLOOKUP(SUMIFS(Blocos!A:A,Blocos!H:H,'EFD REGISTROS e Campos (2)'!X2166,Blocos!G:G,'EFD REGISTROS e Campos (2)'!J2166),Blocos!A:L,12,0))</f>
        <v/>
      </c>
      <c r="Z2166" s="190" t="str">
        <f>IF(ISNUMBER(Q2167),VLOOKUP(J2166,Blocos!D:G,4,0),"")</f>
        <v/>
      </c>
      <c r="AA2166" s="190" t="str">
        <f>IF(ISNUMBER(Q2166),CONCATENATE("CREATE TABLE ""reg_",LOWER(J2166),""" (""ID"" bigint NOT NULL AUTO_INCREMENT,  ""HASHFILE"" varchar(255) DEFAULT NULL, ""ID_PAI"" bigint NOT NULL,"),IF(Q2166="Campo",CONCATENATE("""",L2166,""" ",VLOOKUP(R2166,Apoio!A:C,3,0)),""))&amp;IF(Z2166="","",CONCATENATE("PRIMARY KEY (""ID""), KEY ""FK_reg_",LOWER(Z2166),"_ID_PAI"" (""ID_PAI""), CONSTRAINT ""FK_reg_",LOWER(Z2166),"_ID_PAI"" FOREIGN KEY (""ID_PAI"") REFERENCES ""reg_",LOWER(Z2166),""" (""ID"")) ENGINE=InnoDB AUTO_INCREMENT=105774 DEFAULT CHARSET=utf8mb4 COLLATE=utf8mb4_0900_ai_ci;"))</f>
        <v/>
      </c>
      <c r="AB2166" s="190" t="str">
        <f t="shared" si="237"/>
        <v/>
      </c>
    </row>
    <row r="2167" spans="9:28" ht="14.5" hidden="1" customHeight="1" x14ac:dyDescent="0.3">
      <c r="J2167" s="187" t="str">
        <f t="shared" si="235"/>
        <v>E110</v>
      </c>
      <c r="K2167" s="218"/>
      <c r="L2167" s="237" t="s">
        <v>1241</v>
      </c>
      <c r="M2167" s="184" t="s">
        <v>1242</v>
      </c>
      <c r="N2167" s="238">
        <v>41456</v>
      </c>
      <c r="O2167" s="238"/>
      <c r="P2167" s="238"/>
      <c r="Q2167" s="192" t="str">
        <f t="shared" si="236"/>
        <v/>
      </c>
      <c r="S2167" s="191" t="str">
        <f t="shared" si="239"/>
        <v/>
      </c>
      <c r="T2167" s="192" t="str">
        <f t="shared" si="240"/>
        <v/>
      </c>
      <c r="U2167" s="192" t="str">
        <f t="shared" si="238"/>
        <v/>
      </c>
      <c r="V2167" s="192" t="str">
        <f t="shared" si="241"/>
        <v/>
      </c>
      <c r="W2167" s="191" t="str">
        <f>IF(Q2167="Campo","@Campos(posicao = "&amp;K2167&amp;", tipo = '"&amp;R2167&amp;"')@Column(name = """&amp;L2167&amp;""")"&amp;IF(R2167="D","@Temporal(TemporalType.DATE)","")&amp;"private "&amp;VLOOKUP(TEXT(R2167,"@"),Apoio!A:B,2,0)&amp;" "&amp;SUBSTITUTE(LOWER(LEFT(L2167,1))&amp;RIGHT(PROPER(L2167),LEN(L2167)-1),"_","")&amp;";",IF(ISNUMBER(Q2167),IF(R2167="R","@Entity@Table(name = ""reg_"&amp;LOWER(J2167)&amp;""")@XmlRootElement","")&amp;VLOOKUP(J2167,Blocos!D:I,6,0)&amp;Apoio!$E$1&amp;Y2167,""))</f>
        <v/>
      </c>
      <c r="X2167" s="190" t="str">
        <f>IF(ISNUMBER(Q2167),COUNTIF(Blocos!G:G,J2167),"")</f>
        <v/>
      </c>
      <c r="Y2167" s="190" t="str">
        <f>IF(OR(X2167=0,X2167=""),"",VLOOKUP(SUMIFS(Blocos!A:A,Blocos!H:H,'EFD REGISTROS e Campos (2)'!X2167,Blocos!G:G,'EFD REGISTROS e Campos (2)'!J2167),Blocos!A:L,12,0))</f>
        <v/>
      </c>
      <c r="Z2167" s="190" t="str">
        <f>IF(ISNUMBER(Q2168),VLOOKUP(J2167,Blocos!D:G,4,0),"")</f>
        <v/>
      </c>
      <c r="AA2167" s="190" t="str">
        <f>IF(ISNUMBER(Q2167),CONCATENATE("CREATE TABLE ""reg_",LOWER(J2167),""" (""ID"" bigint NOT NULL AUTO_INCREMENT,  ""HASHFILE"" varchar(255) DEFAULT NULL, ""ID_PAI"" bigint NOT NULL,"),IF(Q2167="Campo",CONCATENATE("""",L2167,""" ",VLOOKUP(R2167,Apoio!A:C,3,0)),""))&amp;IF(Z2167="","",CONCATENATE("PRIMARY KEY (""ID""), KEY ""FK_reg_",LOWER(Z2167),"_ID_PAI"" (""ID_PAI""), CONSTRAINT ""FK_reg_",LOWER(Z2167),"_ID_PAI"" FOREIGN KEY (""ID_PAI"") REFERENCES ""reg_",LOWER(Z2167),""" (""ID"")) ENGINE=InnoDB AUTO_INCREMENT=105774 DEFAULT CHARSET=utf8mb4 COLLATE=utf8mb4_0900_ai_ci;"))</f>
        <v/>
      </c>
      <c r="AB2167" s="190" t="str">
        <f t="shared" si="237"/>
        <v/>
      </c>
    </row>
    <row r="2168" spans="9:28" ht="14.5" hidden="1" customHeight="1" x14ac:dyDescent="0.3">
      <c r="J2168" s="187" t="str">
        <f t="shared" si="235"/>
        <v>E110</v>
      </c>
      <c r="K2168" s="218"/>
      <c r="L2168" s="237" t="s">
        <v>1243</v>
      </c>
      <c r="M2168" s="184" t="s">
        <v>1244</v>
      </c>
      <c r="N2168" s="238">
        <v>39814</v>
      </c>
      <c r="O2168" s="238"/>
      <c r="P2168" s="238"/>
      <c r="Q2168" s="192" t="str">
        <f t="shared" si="236"/>
        <v/>
      </c>
      <c r="S2168" s="191" t="str">
        <f t="shared" si="239"/>
        <v/>
      </c>
      <c r="T2168" s="192" t="str">
        <f t="shared" si="240"/>
        <v/>
      </c>
      <c r="U2168" s="192" t="str">
        <f t="shared" si="238"/>
        <v/>
      </c>
      <c r="V2168" s="192" t="str">
        <f t="shared" si="241"/>
        <v/>
      </c>
      <c r="W2168" s="191" t="str">
        <f>IF(Q2168="Campo","@Campos(posicao = "&amp;K2168&amp;", tipo = '"&amp;R2168&amp;"')@Column(name = """&amp;L2168&amp;""")"&amp;IF(R2168="D","@Temporal(TemporalType.DATE)","")&amp;"private "&amp;VLOOKUP(TEXT(R2168,"@"),Apoio!A:B,2,0)&amp;" "&amp;SUBSTITUTE(LOWER(LEFT(L2168,1))&amp;RIGHT(PROPER(L2168),LEN(L2168)-1),"_","")&amp;";",IF(ISNUMBER(Q2168),IF(R2168="R","@Entity@Table(name = ""reg_"&amp;LOWER(J2168)&amp;""")@XmlRootElement","")&amp;VLOOKUP(J2168,Blocos!D:I,6,0)&amp;Apoio!$E$1&amp;Y2168,""))</f>
        <v/>
      </c>
      <c r="X2168" s="190" t="str">
        <f>IF(ISNUMBER(Q2168),COUNTIF(Blocos!G:G,J2168),"")</f>
        <v/>
      </c>
      <c r="Y2168" s="190" t="str">
        <f>IF(OR(X2168=0,X2168=""),"",VLOOKUP(SUMIFS(Blocos!A:A,Blocos!H:H,'EFD REGISTROS e Campos (2)'!X2168,Blocos!G:G,'EFD REGISTROS e Campos (2)'!J2168),Blocos!A:L,12,0))</f>
        <v/>
      </c>
      <c r="Z2168" s="190" t="str">
        <f>IF(ISNUMBER(Q2169),VLOOKUP(J2168,Blocos!D:G,4,0),"")</f>
        <v/>
      </c>
      <c r="AA2168" s="190" t="str">
        <f>IF(ISNUMBER(Q2168),CONCATENATE("CREATE TABLE ""reg_",LOWER(J2168),""" (""ID"" bigint NOT NULL AUTO_INCREMENT,  ""HASHFILE"" varchar(255) DEFAULT NULL, ""ID_PAI"" bigint NOT NULL,"),IF(Q2168="Campo",CONCATENATE("""",L2168,""" ",VLOOKUP(R2168,Apoio!A:C,3,0)),""))&amp;IF(Z2168="","",CONCATENATE("PRIMARY KEY (""ID""), KEY ""FK_reg_",LOWER(Z2168),"_ID_PAI"" (""ID_PAI""), CONSTRAINT ""FK_reg_",LOWER(Z2168),"_ID_PAI"" FOREIGN KEY (""ID_PAI"") REFERENCES ""reg_",LOWER(Z2168),""" (""ID"")) ENGINE=InnoDB AUTO_INCREMENT=105774 DEFAULT CHARSET=utf8mb4 COLLATE=utf8mb4_0900_ai_ci;"))</f>
        <v/>
      </c>
      <c r="AB2168" s="190" t="str">
        <f t="shared" si="237"/>
        <v/>
      </c>
    </row>
    <row r="2169" spans="9:28" ht="14.5" hidden="1" customHeight="1" x14ac:dyDescent="0.3">
      <c r="I2169" s="248" t="s">
        <v>2180</v>
      </c>
      <c r="J2169" s="187" t="str">
        <f t="shared" si="235"/>
        <v>E110</v>
      </c>
      <c r="K2169" s="240" t="s">
        <v>2160</v>
      </c>
      <c r="L2169" s="237" t="s">
        <v>1254</v>
      </c>
      <c r="M2169" s="184" t="s">
        <v>1255</v>
      </c>
      <c r="N2169" s="238">
        <v>41456</v>
      </c>
      <c r="O2169" s="238"/>
      <c r="P2169" s="238"/>
      <c r="Q2169" s="192" t="str">
        <f t="shared" si="236"/>
        <v/>
      </c>
      <c r="S2169" s="191" t="str">
        <f t="shared" si="239"/>
        <v/>
      </c>
      <c r="T2169" s="192" t="str">
        <f t="shared" si="240"/>
        <v/>
      </c>
      <c r="U2169" s="192" t="str">
        <f t="shared" si="238"/>
        <v/>
      </c>
      <c r="V2169" s="192" t="str">
        <f t="shared" si="241"/>
        <v/>
      </c>
      <c r="W2169" s="191" t="str">
        <f>IF(Q2169="Campo","@Campos(posicao = "&amp;K2169&amp;", tipo = '"&amp;R2169&amp;"')@Column(name = """&amp;L2169&amp;""")"&amp;IF(R2169="D","@Temporal(TemporalType.DATE)","")&amp;"private "&amp;VLOOKUP(TEXT(R2169,"@"),Apoio!A:B,2,0)&amp;" "&amp;SUBSTITUTE(LOWER(LEFT(L2169,1))&amp;RIGHT(PROPER(L2169),LEN(L2169)-1),"_","")&amp;";",IF(ISNUMBER(Q2169),IF(R2169="R","@Entity@Table(name = ""reg_"&amp;LOWER(J2169)&amp;""")@XmlRootElement","")&amp;VLOOKUP(J2169,Blocos!D:I,6,0)&amp;Apoio!$E$1&amp;Y2169,""))</f>
        <v/>
      </c>
      <c r="X2169" s="190" t="str">
        <f>IF(ISNUMBER(Q2169),COUNTIF(Blocos!G:G,J2169),"")</f>
        <v/>
      </c>
      <c r="Y2169" s="190" t="str">
        <f>IF(OR(X2169=0,X2169=""),"",VLOOKUP(SUMIFS(Blocos!A:A,Blocos!H:H,'EFD REGISTROS e Campos (2)'!X2169,Blocos!G:G,'EFD REGISTROS e Campos (2)'!J2169),Blocos!A:L,12,0))</f>
        <v/>
      </c>
      <c r="Z2169" s="190" t="str">
        <f>IF(ISNUMBER(Q2170),VLOOKUP(J2169,Blocos!D:G,4,0),"")</f>
        <v/>
      </c>
      <c r="AA2169" s="190" t="str">
        <f>IF(ISNUMBER(Q2169),CONCATENATE("CREATE TABLE ""reg_",LOWER(J2169),""" (""ID"" bigint NOT NULL AUTO_INCREMENT,  ""HASHFILE"" varchar(255) DEFAULT NULL, ""ID_PAI"" bigint NOT NULL,"),IF(Q2169="Campo",CONCATENATE("""",L2169,""" ",VLOOKUP(R2169,Apoio!A:C,3,0)),""))&amp;IF(Z2169="","",CONCATENATE("PRIMARY KEY (""ID""), KEY ""FK_reg_",LOWER(Z2169),"_ID_PAI"" (""ID_PAI""), CONSTRAINT ""FK_reg_",LOWER(Z2169),"_ID_PAI"" FOREIGN KEY (""ID_PAI"") REFERENCES ""reg_",LOWER(Z2169),""" (""ID"")) ENGINE=InnoDB AUTO_INCREMENT=105774 DEFAULT CHARSET=utf8mb4 COLLATE=utf8mb4_0900_ai_ci;"))</f>
        <v/>
      </c>
      <c r="AB2169" s="190" t="str">
        <f t="shared" si="237"/>
        <v/>
      </c>
    </row>
    <row r="2170" spans="9:28" ht="14.5" hidden="1" customHeight="1" x14ac:dyDescent="0.3">
      <c r="I2170" s="248" t="s">
        <v>2180</v>
      </c>
      <c r="J2170" s="187" t="str">
        <f t="shared" si="235"/>
        <v>E110</v>
      </c>
      <c r="K2170" s="240" t="s">
        <v>2160</v>
      </c>
      <c r="L2170" s="237" t="s">
        <v>1256</v>
      </c>
      <c r="M2170" s="184" t="s">
        <v>1257</v>
      </c>
      <c r="N2170" s="238">
        <v>41640</v>
      </c>
      <c r="O2170" s="238"/>
      <c r="P2170" s="238"/>
      <c r="Q2170" s="192" t="str">
        <f t="shared" si="236"/>
        <v/>
      </c>
      <c r="S2170" s="191" t="str">
        <f t="shared" si="239"/>
        <v/>
      </c>
      <c r="T2170" s="192" t="str">
        <f t="shared" si="240"/>
        <v/>
      </c>
      <c r="U2170" s="192" t="str">
        <f t="shared" si="238"/>
        <v/>
      </c>
      <c r="V2170" s="192" t="str">
        <f t="shared" si="241"/>
        <v/>
      </c>
      <c r="W2170" s="191" t="str">
        <f>IF(Q2170="Campo","@Campos(posicao = "&amp;K2170&amp;", tipo = '"&amp;R2170&amp;"')@Column(name = """&amp;L2170&amp;""")"&amp;IF(R2170="D","@Temporal(TemporalType.DATE)","")&amp;"private "&amp;VLOOKUP(TEXT(R2170,"@"),Apoio!A:B,2,0)&amp;" "&amp;SUBSTITUTE(LOWER(LEFT(L2170,1))&amp;RIGHT(PROPER(L2170),LEN(L2170)-1),"_","")&amp;";",IF(ISNUMBER(Q2170),IF(R2170="R","@Entity@Table(name = ""reg_"&amp;LOWER(J2170)&amp;""")@XmlRootElement","")&amp;VLOOKUP(J2170,Blocos!D:I,6,0)&amp;Apoio!$E$1&amp;Y2170,""))</f>
        <v/>
      </c>
      <c r="X2170" s="190" t="str">
        <f>IF(ISNUMBER(Q2170),COUNTIF(Blocos!G:G,J2170),"")</f>
        <v/>
      </c>
      <c r="Y2170" s="190" t="str">
        <f>IF(OR(X2170=0,X2170=""),"",VLOOKUP(SUMIFS(Blocos!A:A,Blocos!H:H,'EFD REGISTROS e Campos (2)'!X2170,Blocos!G:G,'EFD REGISTROS e Campos (2)'!J2170),Blocos!A:L,12,0))</f>
        <v/>
      </c>
      <c r="Z2170" s="190" t="str">
        <f>IF(ISNUMBER(Q2171),VLOOKUP(J2170,Blocos!D:G,4,0),"")</f>
        <v/>
      </c>
      <c r="AA2170" s="190" t="str">
        <f>IF(ISNUMBER(Q2170),CONCATENATE("CREATE TABLE ""reg_",LOWER(J2170),""" (""ID"" bigint NOT NULL AUTO_INCREMENT,  ""HASHFILE"" varchar(255) DEFAULT NULL, ""ID_PAI"" bigint NOT NULL,"),IF(Q2170="Campo",CONCATENATE("""",L2170,""" ",VLOOKUP(R2170,Apoio!A:C,3,0)),""))&amp;IF(Z2170="","",CONCATENATE("PRIMARY KEY (""ID""), KEY ""FK_reg_",LOWER(Z2170),"_ID_PAI"" (""ID_PAI""), CONSTRAINT ""FK_reg_",LOWER(Z2170),"_ID_PAI"" FOREIGN KEY (""ID_PAI"") REFERENCES ""reg_",LOWER(Z2170),""" (""ID"")) ENGINE=InnoDB AUTO_INCREMENT=105774 DEFAULT CHARSET=utf8mb4 COLLATE=utf8mb4_0900_ai_ci;"))</f>
        <v/>
      </c>
      <c r="AB2170" s="190" t="str">
        <f t="shared" si="237"/>
        <v/>
      </c>
    </row>
    <row r="2171" spans="9:28" ht="14.5" hidden="1" customHeight="1" x14ac:dyDescent="0.3">
      <c r="I2171" s="248"/>
      <c r="J2171" s="187" t="str">
        <f t="shared" si="235"/>
        <v>E110</v>
      </c>
      <c r="K2171" s="240"/>
      <c r="L2171" s="252" t="s">
        <v>1258</v>
      </c>
      <c r="M2171" s="253" t="s">
        <v>1259</v>
      </c>
      <c r="N2171" s="254">
        <v>43435</v>
      </c>
      <c r="O2171" s="254"/>
      <c r="P2171" s="249"/>
      <c r="Q2171" s="192" t="str">
        <f t="shared" si="236"/>
        <v/>
      </c>
      <c r="S2171" s="191" t="str">
        <f t="shared" si="239"/>
        <v/>
      </c>
      <c r="T2171" s="192" t="str">
        <f t="shared" si="240"/>
        <v/>
      </c>
      <c r="U2171" s="192" t="str">
        <f t="shared" si="238"/>
        <v/>
      </c>
      <c r="V2171" s="192" t="str">
        <f t="shared" si="241"/>
        <v/>
      </c>
      <c r="W2171" s="191" t="str">
        <f>IF(Q2171="Campo","@Campos(posicao = "&amp;K2171&amp;", tipo = '"&amp;R2171&amp;"')@Column(name = """&amp;L2171&amp;""")"&amp;IF(R2171="D","@Temporal(TemporalType.DATE)","")&amp;"private "&amp;VLOOKUP(TEXT(R2171,"@"),Apoio!A:B,2,0)&amp;" "&amp;SUBSTITUTE(LOWER(LEFT(L2171,1))&amp;RIGHT(PROPER(L2171),LEN(L2171)-1),"_","")&amp;";",IF(ISNUMBER(Q2171),IF(R2171="R","@Entity@Table(name = ""reg_"&amp;LOWER(J2171)&amp;""")@XmlRootElement","")&amp;VLOOKUP(J2171,Blocos!D:I,6,0)&amp;Apoio!$E$1&amp;Y2171,""))</f>
        <v/>
      </c>
      <c r="X2171" s="190" t="str">
        <f>IF(ISNUMBER(Q2171),COUNTIF(Blocos!G:G,J2171),"")</f>
        <v/>
      </c>
      <c r="Y2171" s="190" t="str">
        <f>IF(OR(X2171=0,X2171=""),"",VLOOKUP(SUMIFS(Blocos!A:A,Blocos!H:H,'EFD REGISTROS e Campos (2)'!X2171,Blocos!G:G,'EFD REGISTROS e Campos (2)'!J2171),Blocos!A:L,12,0))</f>
        <v/>
      </c>
      <c r="Z2171" s="190" t="str">
        <f>IF(ISNUMBER(Q2172),VLOOKUP(J2171,Blocos!D:G,4,0),"")</f>
        <v/>
      </c>
      <c r="AA2171" s="190" t="str">
        <f>IF(ISNUMBER(Q2171),CONCATENATE("CREATE TABLE ""reg_",LOWER(J2171),""" (""ID"" bigint NOT NULL AUTO_INCREMENT,  ""HASHFILE"" varchar(255) DEFAULT NULL, ""ID_PAI"" bigint NOT NULL,"),IF(Q2171="Campo",CONCATENATE("""",L2171,""" ",VLOOKUP(R2171,Apoio!A:C,3,0)),""))&amp;IF(Z2171="","",CONCATENATE("PRIMARY KEY (""ID""), KEY ""FK_reg_",LOWER(Z2171),"_ID_PAI"" (""ID_PAI""), CONSTRAINT ""FK_reg_",LOWER(Z2171),"_ID_PAI"" FOREIGN KEY (""ID_PAI"") REFERENCES ""reg_",LOWER(Z2171),""" (""ID"")) ENGINE=InnoDB AUTO_INCREMENT=105774 DEFAULT CHARSET=utf8mb4 COLLATE=utf8mb4_0900_ai_ci;"))</f>
        <v/>
      </c>
      <c r="AB2171" s="190" t="str">
        <f t="shared" si="237"/>
        <v/>
      </c>
    </row>
    <row r="2172" spans="9:28" ht="14.5" hidden="1" customHeight="1" x14ac:dyDescent="0.3">
      <c r="J2172" s="187" t="str">
        <f t="shared" si="235"/>
        <v>E110</v>
      </c>
      <c r="K2172" s="217">
        <v>8</v>
      </c>
      <c r="L2172" s="289" t="s">
        <v>2181</v>
      </c>
      <c r="M2172" s="182" t="s">
        <v>3615</v>
      </c>
      <c r="N2172" s="181" t="s">
        <v>32</v>
      </c>
      <c r="O2172" s="181" t="s">
        <v>28</v>
      </c>
      <c r="P2172" s="181">
        <v>2</v>
      </c>
      <c r="Q2172" s="192" t="str">
        <f t="shared" si="236"/>
        <v>Campo</v>
      </c>
      <c r="R2172" s="192" t="s">
        <v>3606</v>
      </c>
      <c r="S2172" s="191" t="str">
        <f t="shared" si="239"/>
        <v/>
      </c>
      <c r="T2172" s="192" t="str">
        <f t="shared" si="240"/>
        <v>&lt;campo posicao="8"&gt;
&lt;coluna&gt;VL_TOT_AJ_CREDITOS&lt;/coluna&gt;
&lt;descricao&gt;Valor total de "Ajustes a crédito" &lt;/descricao&gt;
&lt;tipo&gt;R&lt;/tipo&gt;
&lt;/campo&gt;</v>
      </c>
      <c r="U2172" s="192" t="str">
        <f t="shared" si="238"/>
        <v>&lt;campo posicao="8"&gt;
&lt;coluna&gt;VL_TOT_AJ_CREDITOS&lt;/coluna&gt;
&lt;descricao&gt;Valor total de "Ajustes a crédito" &lt;/descricao&gt;
&lt;tipo&gt;R&lt;/tipo&gt;
&lt;/campo&gt;</v>
      </c>
      <c r="V2172" s="192" t="str">
        <f t="shared" si="241"/>
        <v>{"Column9", "VL_TOT_AJ_CREDITOS"},</v>
      </c>
      <c r="W2172" s="191" t="str">
        <f>IF(Q2172="Campo","@Campos(posicao = "&amp;K2172&amp;", tipo = '"&amp;R2172&amp;"')@Column(name = """&amp;L2172&amp;""")"&amp;IF(R2172="D","@Temporal(TemporalType.DATE)","")&amp;"private "&amp;VLOOKUP(TEXT(R2172,"@"),Apoio!A:B,2,0)&amp;" "&amp;SUBSTITUTE(LOWER(LEFT(L2172,1))&amp;RIGHT(PROPER(L2172),LEN(L2172)-1),"_","")&amp;";",IF(ISNUMBER(Q2172),IF(R2172="R","@Entity@Table(name = ""reg_"&amp;LOWER(J2172)&amp;""")@XmlRootElement","")&amp;VLOOKUP(J2172,Blocos!D:I,6,0)&amp;Apoio!$E$1&amp;Y2172,""))</f>
        <v>@Campos(posicao = 8, tipo = 'R')@Column(name = "VL_TOT_AJ_CREDITOS")private BigDecimal vlTotAjCreditos;</v>
      </c>
      <c r="X2172" s="190" t="str">
        <f>IF(ISNUMBER(Q2172),COUNTIF(Blocos!G:G,J2172),"")</f>
        <v/>
      </c>
      <c r="Y2172" s="190" t="str">
        <f>IF(OR(X2172=0,X2172=""),"",VLOOKUP(SUMIFS(Blocos!A:A,Blocos!H:H,'EFD REGISTROS e Campos (2)'!X2172,Blocos!G:G,'EFD REGISTROS e Campos (2)'!J2172),Blocos!A:L,12,0))</f>
        <v/>
      </c>
      <c r="Z2172" s="190" t="str">
        <f>IF(ISNUMBER(Q2173),VLOOKUP(J2172,Blocos!D:G,4,0),"")</f>
        <v/>
      </c>
      <c r="AA2172" s="190" t="str">
        <f>IF(ISNUMBER(Q2172),CONCATENATE("CREATE TABLE ""reg_",LOWER(J2172),""" (""ID"" bigint NOT NULL AUTO_INCREMENT,  ""HASHFILE"" varchar(255) DEFAULT NULL, ""ID_PAI"" bigint NOT NULL,"),IF(Q2172="Campo",CONCATENATE("""",L2172,""" ",VLOOKUP(R2172,Apoio!A:C,3,0)),""))&amp;IF(Z2172="","",CONCATENATE("PRIMARY KEY (""ID""), KEY ""FK_reg_",LOWER(Z2172),"_ID_PAI"" (""ID_PAI""), CONSTRAINT ""FK_reg_",LOWER(Z2172),"_ID_PAI"" FOREIGN KEY (""ID_PAI"") REFERENCES ""reg_",LOWER(Z2172),""" (""ID"")) ENGINE=InnoDB AUTO_INCREMENT=105774 DEFAULT CHARSET=utf8mb4 COLLATE=utf8mb4_0900_ai_ci;"))</f>
        <v>"VL_TOT_AJ_CREDITOS" decimal(15,6) DEFAULT NULL,</v>
      </c>
      <c r="AB2172" s="190" t="str">
        <f t="shared" si="237"/>
        <v>`reg_e110`.`VL_TOT_AJ_CREDITOS`,</v>
      </c>
    </row>
    <row r="2173" spans="9:28" ht="14.5" hidden="1" customHeight="1" x14ac:dyDescent="0.3">
      <c r="J2173" s="187" t="str">
        <f t="shared" si="235"/>
        <v>E110</v>
      </c>
      <c r="K2173" s="240" t="s">
        <v>2169</v>
      </c>
      <c r="L2173" s="233" t="s">
        <v>3991</v>
      </c>
      <c r="M2173" s="234" t="s">
        <v>1164</v>
      </c>
      <c r="N2173" s="235" t="s">
        <v>1165</v>
      </c>
      <c r="O2173" s="235"/>
      <c r="P2173" s="236" t="s">
        <v>1166</v>
      </c>
      <c r="Q2173" s="192" t="str">
        <f t="shared" si="236"/>
        <v/>
      </c>
      <c r="S2173" s="191" t="str">
        <f t="shared" si="239"/>
        <v/>
      </c>
      <c r="T2173" s="192" t="str">
        <f t="shared" si="240"/>
        <v/>
      </c>
      <c r="U2173" s="192" t="str">
        <f t="shared" si="238"/>
        <v/>
      </c>
      <c r="V2173" s="192" t="str">
        <f t="shared" si="241"/>
        <v/>
      </c>
      <c r="W2173" s="191" t="str">
        <f>IF(Q2173="Campo","@Campos(posicao = "&amp;K2173&amp;", tipo = '"&amp;R2173&amp;"')@Column(name = """&amp;L2173&amp;""")"&amp;IF(R2173="D","@Temporal(TemporalType.DATE)","")&amp;"private "&amp;VLOOKUP(TEXT(R2173,"@"),Apoio!A:B,2,0)&amp;" "&amp;SUBSTITUTE(LOWER(LEFT(L2173,1))&amp;RIGHT(PROPER(L2173),LEN(L2173)-1),"_","")&amp;";",IF(ISNUMBER(Q2173),IF(R2173="R","@Entity@Table(name = ""reg_"&amp;LOWER(J2173)&amp;""")@XmlRootElement","")&amp;VLOOKUP(J2173,Blocos!D:I,6,0)&amp;Apoio!$E$1&amp;Y2173,""))</f>
        <v/>
      </c>
      <c r="X2173" s="190" t="str">
        <f>IF(ISNUMBER(Q2173),COUNTIF(Blocos!G:G,J2173),"")</f>
        <v/>
      </c>
      <c r="Y2173" s="190" t="str">
        <f>IF(OR(X2173=0,X2173=""),"",VLOOKUP(SUMIFS(Blocos!A:A,Blocos!H:H,'EFD REGISTROS e Campos (2)'!X2173,Blocos!G:G,'EFD REGISTROS e Campos (2)'!J2173),Blocos!A:L,12,0))</f>
        <v/>
      </c>
      <c r="Z2173" s="190" t="str">
        <f>IF(ISNUMBER(Q2174),VLOOKUP(J2173,Blocos!D:G,4,0),"")</f>
        <v/>
      </c>
      <c r="AA2173" s="190" t="str">
        <f>IF(ISNUMBER(Q2173),CONCATENATE("CREATE TABLE ""reg_",LOWER(J2173),""" (""ID"" bigint NOT NULL AUTO_INCREMENT,  ""HASHFILE"" varchar(255) DEFAULT NULL, ""ID_PAI"" bigint NOT NULL,"),IF(Q2173="Campo",CONCATENATE("""",L2173,""" ",VLOOKUP(R2173,Apoio!A:C,3,0)),""))&amp;IF(Z2173="","",CONCATENATE("PRIMARY KEY (""ID""), KEY ""FK_reg_",LOWER(Z2173),"_ID_PAI"" (""ID_PAI""), CONSTRAINT ""FK_reg_",LOWER(Z2173),"_ID_PAI"" FOREIGN KEY (""ID_PAI"") REFERENCES ""reg_",LOWER(Z2173),""" (""ID"")) ENGINE=InnoDB AUTO_INCREMENT=105774 DEFAULT CHARSET=utf8mb4 COLLATE=utf8mb4_0900_ai_ci;"))</f>
        <v/>
      </c>
      <c r="AB2173" s="190" t="str">
        <f t="shared" si="237"/>
        <v/>
      </c>
    </row>
    <row r="2174" spans="9:28" ht="14.5" hidden="1" customHeight="1" x14ac:dyDescent="0.3">
      <c r="J2174" s="187" t="str">
        <f t="shared" si="235"/>
        <v>E110</v>
      </c>
      <c r="K2174" s="218"/>
      <c r="L2174" s="237" t="s">
        <v>2183</v>
      </c>
      <c r="M2174" s="184" t="s">
        <v>2184</v>
      </c>
      <c r="N2174" s="238">
        <v>39814</v>
      </c>
      <c r="O2174" s="238"/>
      <c r="P2174" s="250"/>
      <c r="Q2174" s="192" t="str">
        <f t="shared" si="236"/>
        <v/>
      </c>
      <c r="S2174" s="191" t="str">
        <f t="shared" si="239"/>
        <v/>
      </c>
      <c r="T2174" s="192" t="str">
        <f t="shared" si="240"/>
        <v/>
      </c>
      <c r="U2174" s="192" t="str">
        <f t="shared" si="238"/>
        <v/>
      </c>
      <c r="V2174" s="192" t="str">
        <f t="shared" si="241"/>
        <v/>
      </c>
      <c r="W2174" s="191" t="str">
        <f>IF(Q2174="Campo","@Campos(posicao = "&amp;K2174&amp;", tipo = '"&amp;R2174&amp;"')@Column(name = """&amp;L2174&amp;""")"&amp;IF(R2174="D","@Temporal(TemporalType.DATE)","")&amp;"private "&amp;VLOOKUP(TEXT(R2174,"@"),Apoio!A:B,2,0)&amp;" "&amp;SUBSTITUTE(LOWER(LEFT(L2174,1))&amp;RIGHT(PROPER(L2174),LEN(L2174)-1),"_","")&amp;";",IF(ISNUMBER(Q2174),IF(R2174="R","@Entity@Table(name = ""reg_"&amp;LOWER(J2174)&amp;""")@XmlRootElement","")&amp;VLOOKUP(J2174,Blocos!D:I,6,0)&amp;Apoio!$E$1&amp;Y2174,""))</f>
        <v/>
      </c>
      <c r="X2174" s="190" t="str">
        <f>IF(ISNUMBER(Q2174),COUNTIF(Blocos!G:G,J2174),"")</f>
        <v/>
      </c>
      <c r="Y2174" s="190" t="str">
        <f>IF(OR(X2174=0,X2174=""),"",VLOOKUP(SUMIFS(Blocos!A:A,Blocos!H:H,'EFD REGISTROS e Campos (2)'!X2174,Blocos!G:G,'EFD REGISTROS e Campos (2)'!J2174),Blocos!A:L,12,0))</f>
        <v/>
      </c>
      <c r="Z2174" s="190" t="str">
        <f>IF(ISNUMBER(Q2175),VLOOKUP(J2174,Blocos!D:G,4,0),"")</f>
        <v/>
      </c>
      <c r="AA2174" s="190" t="str">
        <f>IF(ISNUMBER(Q2174),CONCATENATE("CREATE TABLE ""reg_",LOWER(J2174),""" (""ID"" bigint NOT NULL AUTO_INCREMENT,  ""HASHFILE"" varchar(255) DEFAULT NULL, ""ID_PAI"" bigint NOT NULL,"),IF(Q2174="Campo",CONCATENATE("""",L2174,""" ",VLOOKUP(R2174,Apoio!A:C,3,0)),""))&amp;IF(Z2174="","",CONCATENATE("PRIMARY KEY (""ID""), KEY ""FK_reg_",LOWER(Z2174),"_ID_PAI"" (""ID_PAI""), CONSTRAINT ""FK_reg_",LOWER(Z2174),"_ID_PAI"" FOREIGN KEY (""ID_PAI"") REFERENCES ""reg_",LOWER(Z2174),""" (""ID"")) ENGINE=InnoDB AUTO_INCREMENT=105774 DEFAULT CHARSET=utf8mb4 COLLATE=utf8mb4_0900_ai_ci;"))</f>
        <v/>
      </c>
      <c r="AB2174" s="190" t="str">
        <f t="shared" si="237"/>
        <v/>
      </c>
    </row>
    <row r="2175" spans="9:28" ht="14.5" hidden="1" customHeight="1" x14ac:dyDescent="0.3">
      <c r="J2175" s="187" t="str">
        <f t="shared" si="235"/>
        <v>E110</v>
      </c>
      <c r="K2175" s="218"/>
      <c r="L2175" s="237" t="s">
        <v>2185</v>
      </c>
      <c r="M2175" s="184" t="s">
        <v>2186</v>
      </c>
      <c r="N2175" s="238">
        <v>39814</v>
      </c>
      <c r="O2175" s="238"/>
      <c r="P2175" s="238"/>
      <c r="Q2175" s="192" t="str">
        <f t="shared" si="236"/>
        <v/>
      </c>
      <c r="S2175" s="191" t="str">
        <f t="shared" si="239"/>
        <v/>
      </c>
      <c r="T2175" s="192" t="str">
        <f t="shared" si="240"/>
        <v/>
      </c>
      <c r="U2175" s="192" t="str">
        <f t="shared" si="238"/>
        <v/>
      </c>
      <c r="V2175" s="192" t="str">
        <f t="shared" si="241"/>
        <v/>
      </c>
      <c r="W2175" s="191" t="str">
        <f>IF(Q2175="Campo","@Campos(posicao = "&amp;K2175&amp;", tipo = '"&amp;R2175&amp;"')@Column(name = """&amp;L2175&amp;""")"&amp;IF(R2175="D","@Temporal(TemporalType.DATE)","")&amp;"private "&amp;VLOOKUP(TEXT(R2175,"@"),Apoio!A:B,2,0)&amp;" "&amp;SUBSTITUTE(LOWER(LEFT(L2175,1))&amp;RIGHT(PROPER(L2175),LEN(L2175)-1),"_","")&amp;";",IF(ISNUMBER(Q2175),IF(R2175="R","@Entity@Table(name = ""reg_"&amp;LOWER(J2175)&amp;""")@XmlRootElement","")&amp;VLOOKUP(J2175,Blocos!D:I,6,0)&amp;Apoio!$E$1&amp;Y2175,""))</f>
        <v/>
      </c>
      <c r="X2175" s="190" t="str">
        <f>IF(ISNUMBER(Q2175),COUNTIF(Blocos!G:G,J2175),"")</f>
        <v/>
      </c>
      <c r="Y2175" s="190" t="str">
        <f>IF(OR(X2175=0,X2175=""),"",VLOOKUP(SUMIFS(Blocos!A:A,Blocos!H:H,'EFD REGISTROS e Campos (2)'!X2175,Blocos!G:G,'EFD REGISTROS e Campos (2)'!J2175),Blocos!A:L,12,0))</f>
        <v/>
      </c>
      <c r="Z2175" s="190" t="str">
        <f>IF(ISNUMBER(Q2176),VLOOKUP(J2175,Blocos!D:G,4,0),"")</f>
        <v/>
      </c>
      <c r="AA2175" s="190" t="str">
        <f>IF(ISNUMBER(Q2175),CONCATENATE("CREATE TABLE ""reg_",LOWER(J2175),""" (""ID"" bigint NOT NULL AUTO_INCREMENT,  ""HASHFILE"" varchar(255) DEFAULT NULL, ""ID_PAI"" bigint NOT NULL,"),IF(Q2175="Campo",CONCATENATE("""",L2175,""" ",VLOOKUP(R2175,Apoio!A:C,3,0)),""))&amp;IF(Z2175="","",CONCATENATE("PRIMARY KEY (""ID""), KEY ""FK_reg_",LOWER(Z2175),"_ID_PAI"" (""ID_PAI""), CONSTRAINT ""FK_reg_",LOWER(Z2175),"_ID_PAI"" FOREIGN KEY (""ID_PAI"") REFERENCES ""reg_",LOWER(Z2175),""" (""ID"")) ENGINE=InnoDB AUTO_INCREMENT=105774 DEFAULT CHARSET=utf8mb4 COLLATE=utf8mb4_0900_ai_ci;"))</f>
        <v/>
      </c>
      <c r="AB2175" s="190" t="str">
        <f t="shared" si="237"/>
        <v/>
      </c>
    </row>
    <row r="2176" spans="9:28" ht="14.5" hidden="1" customHeight="1" x14ac:dyDescent="0.3">
      <c r="J2176" s="187" t="str">
        <f t="shared" ref="J2176:J2239" si="242">IF(A2176="",J2175,CONCATENATE(B2176,C2176,D2176,E2176,F2176,G2176,H2176))</f>
        <v>E110</v>
      </c>
      <c r="K2176" s="218"/>
      <c r="L2176" s="237" t="s">
        <v>2187</v>
      </c>
      <c r="M2176" s="184" t="s">
        <v>2188</v>
      </c>
      <c r="N2176" s="238">
        <v>39814</v>
      </c>
      <c r="O2176" s="238"/>
      <c r="P2176" s="238">
        <v>41183</v>
      </c>
      <c r="Q2176" s="192" t="str">
        <f t="shared" si="236"/>
        <v/>
      </c>
      <c r="S2176" s="191" t="str">
        <f t="shared" si="239"/>
        <v/>
      </c>
      <c r="T2176" s="192" t="str">
        <f t="shared" si="240"/>
        <v/>
      </c>
      <c r="U2176" s="192" t="str">
        <f t="shared" si="238"/>
        <v/>
      </c>
      <c r="V2176" s="192" t="str">
        <f t="shared" si="241"/>
        <v/>
      </c>
      <c r="W2176" s="191" t="str">
        <f>IF(Q2176="Campo","@Campos(posicao = "&amp;K2176&amp;", tipo = '"&amp;R2176&amp;"')@Column(name = """&amp;L2176&amp;""")"&amp;IF(R2176="D","@Temporal(TemporalType.DATE)","")&amp;"private "&amp;VLOOKUP(TEXT(R2176,"@"),Apoio!A:B,2,0)&amp;" "&amp;SUBSTITUTE(LOWER(LEFT(L2176,1))&amp;RIGHT(PROPER(L2176),LEN(L2176)-1),"_","")&amp;";",IF(ISNUMBER(Q2176),IF(R2176="R","@Entity@Table(name = ""reg_"&amp;LOWER(J2176)&amp;""")@XmlRootElement","")&amp;VLOOKUP(J2176,Blocos!D:I,6,0)&amp;Apoio!$E$1&amp;Y2176,""))</f>
        <v/>
      </c>
      <c r="X2176" s="190" t="str">
        <f>IF(ISNUMBER(Q2176),COUNTIF(Blocos!G:G,J2176),"")</f>
        <v/>
      </c>
      <c r="Y2176" s="190" t="str">
        <f>IF(OR(X2176=0,X2176=""),"",VLOOKUP(SUMIFS(Blocos!A:A,Blocos!H:H,'EFD REGISTROS e Campos (2)'!X2176,Blocos!G:G,'EFD REGISTROS e Campos (2)'!J2176),Blocos!A:L,12,0))</f>
        <v/>
      </c>
      <c r="Z2176" s="190" t="str">
        <f>IF(ISNUMBER(Q2177),VLOOKUP(J2176,Blocos!D:G,4,0),"")</f>
        <v/>
      </c>
      <c r="AA2176" s="190" t="str">
        <f>IF(ISNUMBER(Q2176),CONCATENATE("CREATE TABLE ""reg_",LOWER(J2176),""" (""ID"" bigint NOT NULL AUTO_INCREMENT,  ""HASHFILE"" varchar(255) DEFAULT NULL, ""ID_PAI"" bigint NOT NULL,"),IF(Q2176="Campo",CONCATENATE("""",L2176,""" ",VLOOKUP(R2176,Apoio!A:C,3,0)),""))&amp;IF(Z2176="","",CONCATENATE("PRIMARY KEY (""ID""), KEY ""FK_reg_",LOWER(Z2176),"_ID_PAI"" (""ID_PAI""), CONSTRAINT ""FK_reg_",LOWER(Z2176),"_ID_PAI"" FOREIGN KEY (""ID_PAI"") REFERENCES ""reg_",LOWER(Z2176),""" (""ID"")) ENGINE=InnoDB AUTO_INCREMENT=105774 DEFAULT CHARSET=utf8mb4 COLLATE=utf8mb4_0900_ai_ci;"))</f>
        <v/>
      </c>
      <c r="AB2176" s="190" t="str">
        <f t="shared" si="237"/>
        <v/>
      </c>
    </row>
    <row r="2177" spans="10:28" ht="14.5" hidden="1" customHeight="1" x14ac:dyDescent="0.3">
      <c r="J2177" s="187" t="str">
        <f t="shared" si="242"/>
        <v>E110</v>
      </c>
      <c r="K2177" s="218"/>
      <c r="L2177" s="237" t="s">
        <v>2189</v>
      </c>
      <c r="M2177" s="184" t="s">
        <v>2190</v>
      </c>
      <c r="N2177" s="238">
        <v>40909</v>
      </c>
      <c r="O2177" s="238"/>
      <c r="P2177" s="238"/>
      <c r="Q2177" s="192" t="str">
        <f t="shared" si="236"/>
        <v/>
      </c>
      <c r="S2177" s="191" t="str">
        <f t="shared" si="239"/>
        <v/>
      </c>
      <c r="T2177" s="192" t="str">
        <f t="shared" si="240"/>
        <v/>
      </c>
      <c r="U2177" s="192" t="str">
        <f t="shared" si="238"/>
        <v/>
      </c>
      <c r="V2177" s="192" t="str">
        <f t="shared" si="241"/>
        <v/>
      </c>
      <c r="W2177" s="191" t="str">
        <f>IF(Q2177="Campo","@Campos(posicao = "&amp;K2177&amp;", tipo = '"&amp;R2177&amp;"')@Column(name = """&amp;L2177&amp;""")"&amp;IF(R2177="D","@Temporal(TemporalType.DATE)","")&amp;"private "&amp;VLOOKUP(TEXT(R2177,"@"),Apoio!A:B,2,0)&amp;" "&amp;SUBSTITUTE(LOWER(LEFT(L2177,1))&amp;RIGHT(PROPER(L2177),LEN(L2177)-1),"_","")&amp;";",IF(ISNUMBER(Q2177),IF(R2177="R","@Entity@Table(name = ""reg_"&amp;LOWER(J2177)&amp;""")@XmlRootElement","")&amp;VLOOKUP(J2177,Blocos!D:I,6,0)&amp;Apoio!$E$1&amp;Y2177,""))</f>
        <v/>
      </c>
      <c r="X2177" s="190" t="str">
        <f>IF(ISNUMBER(Q2177),COUNTIF(Blocos!G:G,J2177),"")</f>
        <v/>
      </c>
      <c r="Y2177" s="190" t="str">
        <f>IF(OR(X2177=0,X2177=""),"",VLOOKUP(SUMIFS(Blocos!A:A,Blocos!H:H,'EFD REGISTROS e Campos (2)'!X2177,Blocos!G:G,'EFD REGISTROS e Campos (2)'!J2177),Blocos!A:L,12,0))</f>
        <v/>
      </c>
      <c r="Z2177" s="190" t="str">
        <f>IF(ISNUMBER(Q2178),VLOOKUP(J2177,Blocos!D:G,4,0),"")</f>
        <v/>
      </c>
      <c r="AA2177" s="190" t="str">
        <f>IF(ISNUMBER(Q2177),CONCATENATE("CREATE TABLE ""reg_",LOWER(J2177),""" (""ID"" bigint NOT NULL AUTO_INCREMENT,  ""HASHFILE"" varchar(255) DEFAULT NULL, ""ID_PAI"" bigint NOT NULL,"),IF(Q2177="Campo",CONCATENATE("""",L2177,""" ",VLOOKUP(R2177,Apoio!A:C,3,0)),""))&amp;IF(Z2177="","",CONCATENATE("PRIMARY KEY (""ID""), KEY ""FK_reg_",LOWER(Z2177),"_ID_PAI"" (""ID_PAI""), CONSTRAINT ""FK_reg_",LOWER(Z2177),"_ID_PAI"" FOREIGN KEY (""ID_PAI"") REFERENCES ""reg_",LOWER(Z2177),""" (""ID"")) ENGINE=InnoDB AUTO_INCREMENT=105774 DEFAULT CHARSET=utf8mb4 COLLATE=utf8mb4_0900_ai_ci;"))</f>
        <v/>
      </c>
      <c r="AB2177" s="190" t="str">
        <f t="shared" si="237"/>
        <v/>
      </c>
    </row>
    <row r="2178" spans="10:28" ht="14.5" hidden="1" customHeight="1" x14ac:dyDescent="0.3">
      <c r="J2178" s="187" t="str">
        <f t="shared" si="242"/>
        <v>E110</v>
      </c>
      <c r="K2178" s="218"/>
      <c r="L2178" s="237" t="s">
        <v>2191</v>
      </c>
      <c r="M2178" s="184" t="s">
        <v>2192</v>
      </c>
      <c r="N2178" s="238">
        <v>41852</v>
      </c>
      <c r="O2178" s="238"/>
      <c r="P2178" s="238"/>
      <c r="Q2178" s="192" t="str">
        <f t="shared" si="236"/>
        <v/>
      </c>
      <c r="S2178" s="191" t="str">
        <f t="shared" si="239"/>
        <v/>
      </c>
      <c r="T2178" s="192" t="str">
        <f t="shared" si="240"/>
        <v/>
      </c>
      <c r="U2178" s="192" t="str">
        <f t="shared" si="238"/>
        <v/>
      </c>
      <c r="V2178" s="192" t="str">
        <f t="shared" si="241"/>
        <v/>
      </c>
      <c r="W2178" s="191" t="str">
        <f>IF(Q2178="Campo","@Campos(posicao = "&amp;K2178&amp;", tipo = '"&amp;R2178&amp;"')@Column(name = """&amp;L2178&amp;""")"&amp;IF(R2178="D","@Temporal(TemporalType.DATE)","")&amp;"private "&amp;VLOOKUP(TEXT(R2178,"@"),Apoio!A:B,2,0)&amp;" "&amp;SUBSTITUTE(LOWER(LEFT(L2178,1))&amp;RIGHT(PROPER(L2178),LEN(L2178)-1),"_","")&amp;";",IF(ISNUMBER(Q2178),IF(R2178="R","@Entity@Table(name = ""reg_"&amp;LOWER(J2178)&amp;""")@XmlRootElement","")&amp;VLOOKUP(J2178,Blocos!D:I,6,0)&amp;Apoio!$E$1&amp;Y2178,""))</f>
        <v/>
      </c>
      <c r="X2178" s="190" t="str">
        <f>IF(ISNUMBER(Q2178),COUNTIF(Blocos!G:G,J2178),"")</f>
        <v/>
      </c>
      <c r="Y2178" s="190" t="str">
        <f>IF(OR(X2178=0,X2178=""),"",VLOOKUP(SUMIFS(Blocos!A:A,Blocos!H:H,'EFD REGISTROS e Campos (2)'!X2178,Blocos!G:G,'EFD REGISTROS e Campos (2)'!J2178),Blocos!A:L,12,0))</f>
        <v/>
      </c>
      <c r="Z2178" s="190" t="str">
        <f>IF(ISNUMBER(Q2179),VLOOKUP(J2178,Blocos!D:G,4,0),"")</f>
        <v/>
      </c>
      <c r="AA2178" s="190" t="str">
        <f>IF(ISNUMBER(Q2178),CONCATENATE("CREATE TABLE ""reg_",LOWER(J2178),""" (""ID"" bigint NOT NULL AUTO_INCREMENT,  ""HASHFILE"" varchar(255) DEFAULT NULL, ""ID_PAI"" bigint NOT NULL,"),IF(Q2178="Campo",CONCATENATE("""",L2178,""" ",VLOOKUP(R2178,Apoio!A:C,3,0)),""))&amp;IF(Z2178="","",CONCATENATE("PRIMARY KEY (""ID""), KEY ""FK_reg_",LOWER(Z2178),"_ID_PAI"" (""ID_PAI""), CONSTRAINT ""FK_reg_",LOWER(Z2178),"_ID_PAI"" FOREIGN KEY (""ID_PAI"") REFERENCES ""reg_",LOWER(Z2178),""" (""ID"")) ENGINE=InnoDB AUTO_INCREMENT=105774 DEFAULT CHARSET=utf8mb4 COLLATE=utf8mb4_0900_ai_ci;"))</f>
        <v/>
      </c>
      <c r="AB2178" s="190" t="str">
        <f t="shared" si="237"/>
        <v/>
      </c>
    </row>
    <row r="2179" spans="10:28" ht="14.5" hidden="1" customHeight="1" x14ac:dyDescent="0.3">
      <c r="J2179" s="187" t="str">
        <f t="shared" si="242"/>
        <v>E110</v>
      </c>
      <c r="K2179" s="218"/>
      <c r="L2179" s="237" t="s">
        <v>2193</v>
      </c>
      <c r="M2179" s="184" t="s">
        <v>2194</v>
      </c>
      <c r="N2179" s="238">
        <v>42005</v>
      </c>
      <c r="O2179" s="238"/>
      <c r="P2179" s="238">
        <v>42551</v>
      </c>
      <c r="Q2179" s="192" t="str">
        <f t="shared" ref="Q2179:Q2242" si="243">IF(B2179&lt;&gt;"",0,IF(C2179&lt;&gt;"",1,IF(D2179&lt;&gt;"",2,IF(E2179&lt;&gt;"",3,IF(F2179&lt;&gt;"",4,IF(G2179&lt;&gt;"",5,IF(H2179&lt;&gt;"",6,IF(ISNUMBER(K2179),"Campo",""))))))))</f>
        <v/>
      </c>
      <c r="S2179" s="191" t="str">
        <f t="shared" si="239"/>
        <v/>
      </c>
      <c r="T2179" s="192" t="str">
        <f t="shared" si="240"/>
        <v/>
      </c>
      <c r="U2179" s="192" t="str">
        <f t="shared" si="238"/>
        <v/>
      </c>
      <c r="V2179" s="192" t="str">
        <f t="shared" si="241"/>
        <v/>
      </c>
      <c r="W2179" s="191" t="str">
        <f>IF(Q2179="Campo","@Campos(posicao = "&amp;K2179&amp;", tipo = '"&amp;R2179&amp;"')@Column(name = """&amp;L2179&amp;""")"&amp;IF(R2179="D","@Temporal(TemporalType.DATE)","")&amp;"private "&amp;VLOOKUP(TEXT(R2179,"@"),Apoio!A:B,2,0)&amp;" "&amp;SUBSTITUTE(LOWER(LEFT(L2179,1))&amp;RIGHT(PROPER(L2179),LEN(L2179)-1),"_","")&amp;";",IF(ISNUMBER(Q2179),IF(R2179="R","@Entity@Table(name = ""reg_"&amp;LOWER(J2179)&amp;""")@XmlRootElement","")&amp;VLOOKUP(J2179,Blocos!D:I,6,0)&amp;Apoio!$E$1&amp;Y2179,""))</f>
        <v/>
      </c>
      <c r="X2179" s="190" t="str">
        <f>IF(ISNUMBER(Q2179),COUNTIF(Blocos!G:G,J2179),"")</f>
        <v/>
      </c>
      <c r="Y2179" s="190" t="str">
        <f>IF(OR(X2179=0,X2179=""),"",VLOOKUP(SUMIFS(Blocos!A:A,Blocos!H:H,'EFD REGISTROS e Campos (2)'!X2179,Blocos!G:G,'EFD REGISTROS e Campos (2)'!J2179),Blocos!A:L,12,0))</f>
        <v/>
      </c>
      <c r="Z2179" s="190" t="str">
        <f>IF(ISNUMBER(Q2180),VLOOKUP(J2179,Blocos!D:G,4,0),"")</f>
        <v/>
      </c>
      <c r="AA2179" s="190" t="str">
        <f>IF(ISNUMBER(Q2179),CONCATENATE("CREATE TABLE ""reg_",LOWER(J2179),""" (""ID"" bigint NOT NULL AUTO_INCREMENT,  ""HASHFILE"" varchar(255) DEFAULT NULL, ""ID_PAI"" bigint NOT NULL,"),IF(Q2179="Campo",CONCATENATE("""",L2179,""" ",VLOOKUP(R2179,Apoio!A:C,3,0)),""))&amp;IF(Z2179="","",CONCATENATE("PRIMARY KEY (""ID""), KEY ""FK_reg_",LOWER(Z2179),"_ID_PAI"" (""ID_PAI""), CONSTRAINT ""FK_reg_",LOWER(Z2179),"_ID_PAI"" FOREIGN KEY (""ID_PAI"") REFERENCES ""reg_",LOWER(Z2179),""" (""ID"")) ENGINE=InnoDB AUTO_INCREMENT=105774 DEFAULT CHARSET=utf8mb4 COLLATE=utf8mb4_0900_ai_ci;"))</f>
        <v/>
      </c>
      <c r="AB2179" s="190" t="str">
        <f t="shared" si="237"/>
        <v/>
      </c>
    </row>
    <row r="2180" spans="10:28" ht="14.5" hidden="1" customHeight="1" x14ac:dyDescent="0.3">
      <c r="J2180" s="187" t="str">
        <f t="shared" si="242"/>
        <v>E110</v>
      </c>
      <c r="K2180" s="218"/>
      <c r="L2180" s="237" t="s">
        <v>2193</v>
      </c>
      <c r="M2180" s="184" t="s">
        <v>2195</v>
      </c>
      <c r="N2180" s="238">
        <v>42552</v>
      </c>
      <c r="O2180" s="238"/>
      <c r="P2180" s="238"/>
      <c r="Q2180" s="192" t="str">
        <f t="shared" si="243"/>
        <v/>
      </c>
      <c r="S2180" s="191" t="str">
        <f t="shared" si="239"/>
        <v/>
      </c>
      <c r="T2180" s="192" t="str">
        <f t="shared" si="240"/>
        <v/>
      </c>
      <c r="U2180" s="192" t="str">
        <f t="shared" si="238"/>
        <v/>
      </c>
      <c r="V2180" s="192" t="str">
        <f t="shared" si="241"/>
        <v/>
      </c>
      <c r="W2180" s="191" t="str">
        <f>IF(Q2180="Campo","@Campos(posicao = "&amp;K2180&amp;", tipo = '"&amp;R2180&amp;"')@Column(name = """&amp;L2180&amp;""")"&amp;IF(R2180="D","@Temporal(TemporalType.DATE)","")&amp;"private "&amp;VLOOKUP(TEXT(R2180,"@"),Apoio!A:B,2,0)&amp;" "&amp;SUBSTITUTE(LOWER(LEFT(L2180,1))&amp;RIGHT(PROPER(L2180),LEN(L2180)-1),"_","")&amp;";",IF(ISNUMBER(Q2180),IF(R2180="R","@Entity@Table(name = ""reg_"&amp;LOWER(J2180)&amp;""")@XmlRootElement","")&amp;VLOOKUP(J2180,Blocos!D:I,6,0)&amp;Apoio!$E$1&amp;Y2180,""))</f>
        <v/>
      </c>
      <c r="X2180" s="190" t="str">
        <f>IF(ISNUMBER(Q2180),COUNTIF(Blocos!G:G,J2180),"")</f>
        <v/>
      </c>
      <c r="Y2180" s="190" t="str">
        <f>IF(OR(X2180=0,X2180=""),"",VLOOKUP(SUMIFS(Blocos!A:A,Blocos!H:H,'EFD REGISTROS e Campos (2)'!X2180,Blocos!G:G,'EFD REGISTROS e Campos (2)'!J2180),Blocos!A:L,12,0))</f>
        <v/>
      </c>
      <c r="Z2180" s="190" t="str">
        <f>IF(ISNUMBER(Q2181),VLOOKUP(J2180,Blocos!D:G,4,0),"")</f>
        <v/>
      </c>
      <c r="AA2180" s="190" t="str">
        <f>IF(ISNUMBER(Q2180),CONCATENATE("CREATE TABLE ""reg_",LOWER(J2180),""" (""ID"" bigint NOT NULL AUTO_INCREMENT,  ""HASHFILE"" varchar(255) DEFAULT NULL, ""ID_PAI"" bigint NOT NULL,"),IF(Q2180="Campo",CONCATENATE("""",L2180,""" ",VLOOKUP(R2180,Apoio!A:C,3,0)),""))&amp;IF(Z2180="","",CONCATENATE("PRIMARY KEY (""ID""), KEY ""FK_reg_",LOWER(Z2180),"_ID_PAI"" (""ID_PAI""), CONSTRAINT ""FK_reg_",LOWER(Z2180),"_ID_PAI"" FOREIGN KEY (""ID_PAI"") REFERENCES ""reg_",LOWER(Z2180),""" (""ID"")) ENGINE=InnoDB AUTO_INCREMENT=105774 DEFAULT CHARSET=utf8mb4 COLLATE=utf8mb4_0900_ai_ci;"))</f>
        <v/>
      </c>
      <c r="AB2180" s="190" t="str">
        <f t="shared" ref="AB2180:AB2243" si="244">IF(Q2180="Campo",CONCATENATE(IF(K2180=1,"USE `efdicms`;SELECT ",""),"`reg_",LOWER(J2180),"`.`",L2180,"`,"),"")&amp;IF(J2180&lt;&gt;J2181,CONCATENATE("FROM `efdicms`.`reg_",LOWER(J2180),"`;"""),"")</f>
        <v/>
      </c>
    </row>
    <row r="2181" spans="10:28" ht="14.5" hidden="1" customHeight="1" x14ac:dyDescent="0.3">
      <c r="J2181" s="187" t="str">
        <f t="shared" si="242"/>
        <v>E110</v>
      </c>
      <c r="K2181" s="218"/>
      <c r="L2181" s="237" t="s">
        <v>2196</v>
      </c>
      <c r="M2181" s="184" t="s">
        <v>2197</v>
      </c>
      <c r="N2181" s="238">
        <v>42005</v>
      </c>
      <c r="O2181" s="238"/>
      <c r="P2181" s="238"/>
      <c r="Q2181" s="192" t="str">
        <f t="shared" si="243"/>
        <v/>
      </c>
      <c r="S2181" s="191" t="str">
        <f t="shared" si="239"/>
        <v/>
      </c>
      <c r="T2181" s="192" t="str">
        <f t="shared" si="240"/>
        <v/>
      </c>
      <c r="U2181" s="192" t="str">
        <f t="shared" si="238"/>
        <v/>
      </c>
      <c r="V2181" s="192" t="str">
        <f t="shared" si="241"/>
        <v/>
      </c>
      <c r="W2181" s="191" t="str">
        <f>IF(Q2181="Campo","@Campos(posicao = "&amp;K2181&amp;", tipo = '"&amp;R2181&amp;"')@Column(name = """&amp;L2181&amp;""")"&amp;IF(R2181="D","@Temporal(TemporalType.DATE)","")&amp;"private "&amp;VLOOKUP(TEXT(R2181,"@"),Apoio!A:B,2,0)&amp;" "&amp;SUBSTITUTE(LOWER(LEFT(L2181,1))&amp;RIGHT(PROPER(L2181),LEN(L2181)-1),"_","")&amp;";",IF(ISNUMBER(Q2181),IF(R2181="R","@Entity@Table(name = ""reg_"&amp;LOWER(J2181)&amp;""")@XmlRootElement","")&amp;VLOOKUP(J2181,Blocos!D:I,6,0)&amp;Apoio!$E$1&amp;Y2181,""))</f>
        <v/>
      </c>
      <c r="X2181" s="190" t="str">
        <f>IF(ISNUMBER(Q2181),COUNTIF(Blocos!G:G,J2181),"")</f>
        <v/>
      </c>
      <c r="Y2181" s="190" t="str">
        <f>IF(OR(X2181=0,X2181=""),"",VLOOKUP(SUMIFS(Blocos!A:A,Blocos!H:H,'EFD REGISTROS e Campos (2)'!X2181,Blocos!G:G,'EFD REGISTROS e Campos (2)'!J2181),Blocos!A:L,12,0))</f>
        <v/>
      </c>
      <c r="Z2181" s="190" t="str">
        <f>IF(ISNUMBER(Q2182),VLOOKUP(J2181,Blocos!D:G,4,0),"")</f>
        <v/>
      </c>
      <c r="AA2181" s="190" t="str">
        <f>IF(ISNUMBER(Q2181),CONCATENATE("CREATE TABLE ""reg_",LOWER(J2181),""" (""ID"" bigint NOT NULL AUTO_INCREMENT,  ""HASHFILE"" varchar(255) DEFAULT NULL, ""ID_PAI"" bigint NOT NULL,"),IF(Q2181="Campo",CONCATENATE("""",L2181,""" ",VLOOKUP(R2181,Apoio!A:C,3,0)),""))&amp;IF(Z2181="","",CONCATENATE("PRIMARY KEY (""ID""), KEY ""FK_reg_",LOWER(Z2181),"_ID_PAI"" (""ID_PAI""), CONSTRAINT ""FK_reg_",LOWER(Z2181),"_ID_PAI"" FOREIGN KEY (""ID_PAI"") REFERENCES ""reg_",LOWER(Z2181),""" (""ID"")) ENGINE=InnoDB AUTO_INCREMENT=105774 DEFAULT CHARSET=utf8mb4 COLLATE=utf8mb4_0900_ai_ci;"))</f>
        <v/>
      </c>
      <c r="AB2181" s="190" t="str">
        <f t="shared" si="244"/>
        <v/>
      </c>
    </row>
    <row r="2182" spans="10:28" ht="14.5" hidden="1" customHeight="1" x14ac:dyDescent="0.3">
      <c r="J2182" s="187" t="str">
        <f t="shared" si="242"/>
        <v>E110</v>
      </c>
      <c r="K2182" s="218"/>
      <c r="L2182" s="237" t="s">
        <v>2198</v>
      </c>
      <c r="M2182" s="184" t="s">
        <v>2199</v>
      </c>
      <c r="N2182" s="238">
        <v>42370</v>
      </c>
      <c r="O2182" s="238"/>
      <c r="P2182" s="238"/>
      <c r="Q2182" s="192" t="str">
        <f t="shared" si="243"/>
        <v/>
      </c>
      <c r="S2182" s="191" t="str">
        <f t="shared" si="239"/>
        <v/>
      </c>
      <c r="T2182" s="192" t="str">
        <f t="shared" si="240"/>
        <v/>
      </c>
      <c r="U2182" s="192" t="str">
        <f t="shared" si="238"/>
        <v/>
      </c>
      <c r="V2182" s="192" t="str">
        <f t="shared" si="241"/>
        <v/>
      </c>
      <c r="W2182" s="191" t="str">
        <f>IF(Q2182="Campo","@Campos(posicao = "&amp;K2182&amp;", tipo = '"&amp;R2182&amp;"')@Column(name = """&amp;L2182&amp;""")"&amp;IF(R2182="D","@Temporal(TemporalType.DATE)","")&amp;"private "&amp;VLOOKUP(TEXT(R2182,"@"),Apoio!A:B,2,0)&amp;" "&amp;SUBSTITUTE(LOWER(LEFT(L2182,1))&amp;RIGHT(PROPER(L2182),LEN(L2182)-1),"_","")&amp;";",IF(ISNUMBER(Q2182),IF(R2182="R","@Entity@Table(name = ""reg_"&amp;LOWER(J2182)&amp;""")@XmlRootElement","")&amp;VLOOKUP(J2182,Blocos!D:I,6,0)&amp;Apoio!$E$1&amp;Y2182,""))</f>
        <v/>
      </c>
      <c r="X2182" s="190" t="str">
        <f>IF(ISNUMBER(Q2182),COUNTIF(Blocos!G:G,J2182),"")</f>
        <v/>
      </c>
      <c r="Y2182" s="190" t="str">
        <f>IF(OR(X2182=0,X2182=""),"",VLOOKUP(SUMIFS(Blocos!A:A,Blocos!H:H,'EFD REGISTROS e Campos (2)'!X2182,Blocos!G:G,'EFD REGISTROS e Campos (2)'!J2182),Blocos!A:L,12,0))</f>
        <v/>
      </c>
      <c r="Z2182" s="190" t="str">
        <f>IF(ISNUMBER(Q2183),VLOOKUP(J2182,Blocos!D:G,4,0),"")</f>
        <v/>
      </c>
      <c r="AA2182" s="190" t="str">
        <f>IF(ISNUMBER(Q2182),CONCATENATE("CREATE TABLE ""reg_",LOWER(J2182),""" (""ID"" bigint NOT NULL AUTO_INCREMENT,  ""HASHFILE"" varchar(255) DEFAULT NULL, ""ID_PAI"" bigint NOT NULL,"),IF(Q2182="Campo",CONCATENATE("""",L2182,""" ",VLOOKUP(R2182,Apoio!A:C,3,0)),""))&amp;IF(Z2182="","",CONCATENATE("PRIMARY KEY (""ID""), KEY ""FK_reg_",LOWER(Z2182),"_ID_PAI"" (""ID_PAI""), CONSTRAINT ""FK_reg_",LOWER(Z2182),"_ID_PAI"" FOREIGN KEY (""ID_PAI"") REFERENCES ""reg_",LOWER(Z2182),""" (""ID"")) ENGINE=InnoDB AUTO_INCREMENT=105774 DEFAULT CHARSET=utf8mb4 COLLATE=utf8mb4_0900_ai_ci;"))</f>
        <v/>
      </c>
      <c r="AB2182" s="190" t="str">
        <f t="shared" si="244"/>
        <v/>
      </c>
    </row>
    <row r="2183" spans="10:28" ht="14.5" hidden="1" customHeight="1" x14ac:dyDescent="0.3">
      <c r="J2183" s="187" t="str">
        <f t="shared" si="242"/>
        <v>E110</v>
      </c>
      <c r="K2183" s="218"/>
      <c r="L2183" s="237" t="s">
        <v>2200</v>
      </c>
      <c r="M2183" s="184" t="s">
        <v>2201</v>
      </c>
      <c r="N2183" s="238">
        <v>39814</v>
      </c>
      <c r="O2183" s="238"/>
      <c r="P2183" s="238"/>
      <c r="Q2183" s="192" t="str">
        <f t="shared" si="243"/>
        <v/>
      </c>
      <c r="S2183" s="191" t="str">
        <f t="shared" si="239"/>
        <v/>
      </c>
      <c r="T2183" s="192" t="str">
        <f t="shared" si="240"/>
        <v/>
      </c>
      <c r="U2183" s="192" t="str">
        <f t="shared" si="238"/>
        <v/>
      </c>
      <c r="V2183" s="192" t="str">
        <f t="shared" si="241"/>
        <v/>
      </c>
      <c r="W2183" s="191" t="str">
        <f>IF(Q2183="Campo","@Campos(posicao = "&amp;K2183&amp;", tipo = '"&amp;R2183&amp;"')@Column(name = """&amp;L2183&amp;""")"&amp;IF(R2183="D","@Temporal(TemporalType.DATE)","")&amp;"private "&amp;VLOOKUP(TEXT(R2183,"@"),Apoio!A:B,2,0)&amp;" "&amp;SUBSTITUTE(LOWER(LEFT(L2183,1))&amp;RIGHT(PROPER(L2183),LEN(L2183)-1),"_","")&amp;";",IF(ISNUMBER(Q2183),IF(R2183="R","@Entity@Table(name = ""reg_"&amp;LOWER(J2183)&amp;""")@XmlRootElement","")&amp;VLOOKUP(J2183,Blocos!D:I,6,0)&amp;Apoio!$E$1&amp;Y2183,""))</f>
        <v/>
      </c>
      <c r="X2183" s="190" t="str">
        <f>IF(ISNUMBER(Q2183),COUNTIF(Blocos!G:G,J2183),"")</f>
        <v/>
      </c>
      <c r="Y2183" s="190" t="str">
        <f>IF(OR(X2183=0,X2183=""),"",VLOOKUP(SUMIFS(Blocos!A:A,Blocos!H:H,'EFD REGISTROS e Campos (2)'!X2183,Blocos!G:G,'EFD REGISTROS e Campos (2)'!J2183),Blocos!A:L,12,0))</f>
        <v/>
      </c>
      <c r="Z2183" s="190" t="str">
        <f>IF(ISNUMBER(Q2184),VLOOKUP(J2183,Blocos!D:G,4,0),"")</f>
        <v/>
      </c>
      <c r="AA2183" s="190" t="str">
        <f>IF(ISNUMBER(Q2183),CONCATENATE("CREATE TABLE ""reg_",LOWER(J2183),""" (""ID"" bigint NOT NULL AUTO_INCREMENT,  ""HASHFILE"" varchar(255) DEFAULT NULL, ""ID_PAI"" bigint NOT NULL,"),IF(Q2183="Campo",CONCATENATE("""",L2183,""" ",VLOOKUP(R2183,Apoio!A:C,3,0)),""))&amp;IF(Z2183="","",CONCATENATE("PRIMARY KEY (""ID""), KEY ""FK_reg_",LOWER(Z2183),"_ID_PAI"" (""ID_PAI""), CONSTRAINT ""FK_reg_",LOWER(Z2183),"_ID_PAI"" FOREIGN KEY (""ID_PAI"") REFERENCES ""reg_",LOWER(Z2183),""" (""ID"")) ENGINE=InnoDB AUTO_INCREMENT=105774 DEFAULT CHARSET=utf8mb4 COLLATE=utf8mb4_0900_ai_ci;"))</f>
        <v/>
      </c>
      <c r="AB2183" s="190" t="str">
        <f t="shared" si="244"/>
        <v/>
      </c>
    </row>
    <row r="2184" spans="10:28" ht="14.5" hidden="1" customHeight="1" x14ac:dyDescent="0.3">
      <c r="J2184" s="187" t="str">
        <f t="shared" si="242"/>
        <v>E110</v>
      </c>
      <c r="K2184" s="217">
        <v>9</v>
      </c>
      <c r="L2184" s="289" t="s">
        <v>2202</v>
      </c>
      <c r="M2184" s="182" t="s">
        <v>3616</v>
      </c>
      <c r="N2184" s="181" t="s">
        <v>32</v>
      </c>
      <c r="O2184" s="181" t="s">
        <v>28</v>
      </c>
      <c r="P2184" s="181">
        <v>2</v>
      </c>
      <c r="Q2184" s="192" t="str">
        <f t="shared" si="243"/>
        <v>Campo</v>
      </c>
      <c r="R2184" s="192" t="s">
        <v>3606</v>
      </c>
      <c r="S2184" s="191" t="str">
        <f t="shared" si="239"/>
        <v/>
      </c>
      <c r="T2184" s="192" t="str">
        <f t="shared" si="240"/>
        <v>&lt;campo posicao="9"&gt;
&lt;coluna&gt;VL_ESTORNOS_DEB&lt;/coluna&gt;
&lt;descricao&gt;Valor total de Ajustes “Estornos de Débitos”&lt;/descricao&gt;
&lt;tipo&gt;R&lt;/tipo&gt;
&lt;/campo&gt;</v>
      </c>
      <c r="U2184" s="192" t="str">
        <f t="shared" si="238"/>
        <v>&lt;campo posicao="9"&gt;
&lt;coluna&gt;VL_ESTORNOS_DEB&lt;/coluna&gt;
&lt;descricao&gt;Valor total de Ajustes “Estornos de Débitos”&lt;/descricao&gt;
&lt;tipo&gt;R&lt;/tipo&gt;
&lt;/campo&gt;</v>
      </c>
      <c r="V2184" s="192" t="str">
        <f t="shared" si="241"/>
        <v>{"Column10", "VL_ESTORNOS_DEB"},</v>
      </c>
      <c r="W2184" s="191" t="str">
        <f>IF(Q2184="Campo","@Campos(posicao = "&amp;K2184&amp;", tipo = '"&amp;R2184&amp;"')@Column(name = """&amp;L2184&amp;""")"&amp;IF(R2184="D","@Temporal(TemporalType.DATE)","")&amp;"private "&amp;VLOOKUP(TEXT(R2184,"@"),Apoio!A:B,2,0)&amp;" "&amp;SUBSTITUTE(LOWER(LEFT(L2184,1))&amp;RIGHT(PROPER(L2184),LEN(L2184)-1),"_","")&amp;";",IF(ISNUMBER(Q2184),IF(R2184="R","@Entity@Table(name = ""reg_"&amp;LOWER(J2184)&amp;""")@XmlRootElement","")&amp;VLOOKUP(J2184,Blocos!D:I,6,0)&amp;Apoio!$E$1&amp;Y2184,""))</f>
        <v>@Campos(posicao = 9, tipo = 'R')@Column(name = "VL_ESTORNOS_DEB")private BigDecimal vlEstornosDeb;</v>
      </c>
      <c r="X2184" s="190" t="str">
        <f>IF(ISNUMBER(Q2184),COUNTIF(Blocos!G:G,J2184),"")</f>
        <v/>
      </c>
      <c r="Y2184" s="190" t="str">
        <f>IF(OR(X2184=0,X2184=""),"",VLOOKUP(SUMIFS(Blocos!A:A,Blocos!H:H,'EFD REGISTROS e Campos (2)'!X2184,Blocos!G:G,'EFD REGISTROS e Campos (2)'!J2184),Blocos!A:L,12,0))</f>
        <v/>
      </c>
      <c r="Z2184" s="190" t="str">
        <f>IF(ISNUMBER(Q2185),VLOOKUP(J2184,Blocos!D:G,4,0),"")</f>
        <v/>
      </c>
      <c r="AA2184" s="190" t="str">
        <f>IF(ISNUMBER(Q2184),CONCATENATE("CREATE TABLE ""reg_",LOWER(J2184),""" (""ID"" bigint NOT NULL AUTO_INCREMENT,  ""HASHFILE"" varchar(255) DEFAULT NULL, ""ID_PAI"" bigint NOT NULL,"),IF(Q2184="Campo",CONCATENATE("""",L2184,""" ",VLOOKUP(R2184,Apoio!A:C,3,0)),""))&amp;IF(Z2184="","",CONCATENATE("PRIMARY KEY (""ID""), KEY ""FK_reg_",LOWER(Z2184),"_ID_PAI"" (""ID_PAI""), CONSTRAINT ""FK_reg_",LOWER(Z2184),"_ID_PAI"" FOREIGN KEY (""ID_PAI"") REFERENCES ""reg_",LOWER(Z2184),""" (""ID"")) ENGINE=InnoDB AUTO_INCREMENT=105774 DEFAULT CHARSET=utf8mb4 COLLATE=utf8mb4_0900_ai_ci;"))</f>
        <v>"VL_ESTORNOS_DEB" decimal(15,6) DEFAULT NULL,</v>
      </c>
      <c r="AB2184" s="190" t="str">
        <f t="shared" si="244"/>
        <v>`reg_e110`.`VL_ESTORNOS_DEB`,</v>
      </c>
    </row>
    <row r="2185" spans="10:28" ht="14.5" hidden="1" customHeight="1" x14ac:dyDescent="0.3">
      <c r="J2185" s="187" t="str">
        <f t="shared" si="242"/>
        <v>E110</v>
      </c>
      <c r="K2185" s="240"/>
      <c r="L2185" s="233" t="s">
        <v>3991</v>
      </c>
      <c r="M2185" s="234" t="s">
        <v>1164</v>
      </c>
      <c r="N2185" s="235" t="s">
        <v>1165</v>
      </c>
      <c r="O2185" s="235"/>
      <c r="P2185" s="236" t="s">
        <v>1166</v>
      </c>
      <c r="Q2185" s="192" t="str">
        <f t="shared" si="243"/>
        <v/>
      </c>
      <c r="S2185" s="191" t="str">
        <f t="shared" si="239"/>
        <v/>
      </c>
      <c r="T2185" s="192" t="str">
        <f t="shared" si="240"/>
        <v/>
      </c>
      <c r="U2185" s="192" t="str">
        <f t="shared" si="238"/>
        <v/>
      </c>
      <c r="V2185" s="192" t="str">
        <f t="shared" si="241"/>
        <v/>
      </c>
      <c r="W2185" s="191" t="str">
        <f>IF(Q2185="Campo","@Campos(posicao = "&amp;K2185&amp;", tipo = '"&amp;R2185&amp;"')@Column(name = """&amp;L2185&amp;""")"&amp;IF(R2185="D","@Temporal(TemporalType.DATE)","")&amp;"private "&amp;VLOOKUP(TEXT(R2185,"@"),Apoio!A:B,2,0)&amp;" "&amp;SUBSTITUTE(LOWER(LEFT(L2185,1))&amp;RIGHT(PROPER(L2185),LEN(L2185)-1),"_","")&amp;";",IF(ISNUMBER(Q2185),IF(R2185="R","@Entity@Table(name = ""reg_"&amp;LOWER(J2185)&amp;""")@XmlRootElement","")&amp;VLOOKUP(J2185,Blocos!D:I,6,0)&amp;Apoio!$E$1&amp;Y2185,""))</f>
        <v/>
      </c>
      <c r="X2185" s="190" t="str">
        <f>IF(ISNUMBER(Q2185),COUNTIF(Blocos!G:G,J2185),"")</f>
        <v/>
      </c>
      <c r="Y2185" s="190" t="str">
        <f>IF(OR(X2185=0,X2185=""),"",VLOOKUP(SUMIFS(Blocos!A:A,Blocos!H:H,'EFD REGISTROS e Campos (2)'!X2185,Blocos!G:G,'EFD REGISTROS e Campos (2)'!J2185),Blocos!A:L,12,0))</f>
        <v/>
      </c>
      <c r="Z2185" s="190" t="str">
        <f>IF(ISNUMBER(Q2186),VLOOKUP(J2185,Blocos!D:G,4,0),"")</f>
        <v/>
      </c>
      <c r="AA2185" s="190" t="str">
        <f>IF(ISNUMBER(Q2185),CONCATENATE("CREATE TABLE ""reg_",LOWER(J2185),""" (""ID"" bigint NOT NULL AUTO_INCREMENT,  ""HASHFILE"" varchar(255) DEFAULT NULL, ""ID_PAI"" bigint NOT NULL,"),IF(Q2185="Campo",CONCATENATE("""",L2185,""" ",VLOOKUP(R2185,Apoio!A:C,3,0)),""))&amp;IF(Z2185="","",CONCATENATE("PRIMARY KEY (""ID""), KEY ""FK_reg_",LOWER(Z2185),"_ID_PAI"" (""ID_PAI""), CONSTRAINT ""FK_reg_",LOWER(Z2185),"_ID_PAI"" FOREIGN KEY (""ID_PAI"") REFERENCES ""reg_",LOWER(Z2185),""" (""ID"")) ENGINE=InnoDB AUTO_INCREMENT=105774 DEFAULT CHARSET=utf8mb4 COLLATE=utf8mb4_0900_ai_ci;"))</f>
        <v/>
      </c>
      <c r="AB2185" s="190" t="str">
        <f t="shared" si="244"/>
        <v/>
      </c>
    </row>
    <row r="2186" spans="10:28" ht="14.5" hidden="1" customHeight="1" x14ac:dyDescent="0.3">
      <c r="J2186" s="187" t="str">
        <f t="shared" si="242"/>
        <v>E110</v>
      </c>
      <c r="K2186" s="218"/>
      <c r="L2186" s="237" t="s">
        <v>2204</v>
      </c>
      <c r="M2186" s="184" t="s">
        <v>2205</v>
      </c>
      <c r="N2186" s="238">
        <v>39814</v>
      </c>
      <c r="O2186" s="238"/>
      <c r="P2186" s="250"/>
      <c r="Q2186" s="192" t="str">
        <f t="shared" si="243"/>
        <v/>
      </c>
      <c r="S2186" s="191" t="str">
        <f t="shared" si="239"/>
        <v/>
      </c>
      <c r="T2186" s="192" t="str">
        <f t="shared" si="240"/>
        <v/>
      </c>
      <c r="U2186" s="192" t="str">
        <f t="shared" si="238"/>
        <v/>
      </c>
      <c r="V2186" s="192" t="str">
        <f t="shared" si="241"/>
        <v/>
      </c>
      <c r="W2186" s="191" t="str">
        <f>IF(Q2186="Campo","@Campos(posicao = "&amp;K2186&amp;", tipo = '"&amp;R2186&amp;"')@Column(name = """&amp;L2186&amp;""")"&amp;IF(R2186="D","@Temporal(TemporalType.DATE)","")&amp;"private "&amp;VLOOKUP(TEXT(R2186,"@"),Apoio!A:B,2,0)&amp;" "&amp;SUBSTITUTE(LOWER(LEFT(L2186,1))&amp;RIGHT(PROPER(L2186),LEN(L2186)-1),"_","")&amp;";",IF(ISNUMBER(Q2186),IF(R2186="R","@Entity@Table(name = ""reg_"&amp;LOWER(J2186)&amp;""")@XmlRootElement","")&amp;VLOOKUP(J2186,Blocos!D:I,6,0)&amp;Apoio!$E$1&amp;Y2186,""))</f>
        <v/>
      </c>
      <c r="X2186" s="190" t="str">
        <f>IF(ISNUMBER(Q2186),COUNTIF(Blocos!G:G,J2186),"")</f>
        <v/>
      </c>
      <c r="Y2186" s="190" t="str">
        <f>IF(OR(X2186=0,X2186=""),"",VLOOKUP(SUMIFS(Blocos!A:A,Blocos!H:H,'EFD REGISTROS e Campos (2)'!X2186,Blocos!G:G,'EFD REGISTROS e Campos (2)'!J2186),Blocos!A:L,12,0))</f>
        <v/>
      </c>
      <c r="Z2186" s="190" t="str">
        <f>IF(ISNUMBER(Q2187),VLOOKUP(J2186,Blocos!D:G,4,0),"")</f>
        <v/>
      </c>
      <c r="AA2186" s="190" t="str">
        <f>IF(ISNUMBER(Q2186),CONCATENATE("CREATE TABLE ""reg_",LOWER(J2186),""" (""ID"" bigint NOT NULL AUTO_INCREMENT,  ""HASHFILE"" varchar(255) DEFAULT NULL, ""ID_PAI"" bigint NOT NULL,"),IF(Q2186="Campo",CONCATENATE("""",L2186,""" ",VLOOKUP(R2186,Apoio!A:C,3,0)),""))&amp;IF(Z2186="","",CONCATENATE("PRIMARY KEY (""ID""), KEY ""FK_reg_",LOWER(Z2186),"_ID_PAI"" (""ID_PAI""), CONSTRAINT ""FK_reg_",LOWER(Z2186),"_ID_PAI"" FOREIGN KEY (""ID_PAI"") REFERENCES ""reg_",LOWER(Z2186),""" (""ID"")) ENGINE=InnoDB AUTO_INCREMENT=105774 DEFAULT CHARSET=utf8mb4 COLLATE=utf8mb4_0900_ai_ci;"))</f>
        <v/>
      </c>
      <c r="AB2186" s="190" t="str">
        <f t="shared" si="244"/>
        <v/>
      </c>
    </row>
    <row r="2187" spans="10:28" ht="14.5" hidden="1" customHeight="1" x14ac:dyDescent="0.3">
      <c r="J2187" s="187" t="str">
        <f t="shared" si="242"/>
        <v>E110</v>
      </c>
      <c r="K2187" s="218"/>
      <c r="L2187" s="237" t="s">
        <v>2206</v>
      </c>
      <c r="M2187" s="184" t="s">
        <v>2207</v>
      </c>
      <c r="N2187" s="238">
        <v>39814</v>
      </c>
      <c r="O2187" s="238"/>
      <c r="P2187" s="238"/>
      <c r="Q2187" s="192" t="str">
        <f t="shared" si="243"/>
        <v/>
      </c>
      <c r="S2187" s="191" t="str">
        <f t="shared" si="239"/>
        <v/>
      </c>
      <c r="T2187" s="192" t="str">
        <f t="shared" si="240"/>
        <v/>
      </c>
      <c r="U2187" s="192" t="str">
        <f t="shared" si="238"/>
        <v/>
      </c>
      <c r="V2187" s="192" t="str">
        <f t="shared" si="241"/>
        <v/>
      </c>
      <c r="W2187" s="191" t="str">
        <f>IF(Q2187="Campo","@Campos(posicao = "&amp;K2187&amp;", tipo = '"&amp;R2187&amp;"')@Column(name = """&amp;L2187&amp;""")"&amp;IF(R2187="D","@Temporal(TemporalType.DATE)","")&amp;"private "&amp;VLOOKUP(TEXT(R2187,"@"),Apoio!A:B,2,0)&amp;" "&amp;SUBSTITUTE(LOWER(LEFT(L2187,1))&amp;RIGHT(PROPER(L2187),LEN(L2187)-1),"_","")&amp;";",IF(ISNUMBER(Q2187),IF(R2187="R","@Entity@Table(name = ""reg_"&amp;LOWER(J2187)&amp;""")@XmlRootElement","")&amp;VLOOKUP(J2187,Blocos!D:I,6,0)&amp;Apoio!$E$1&amp;Y2187,""))</f>
        <v/>
      </c>
      <c r="X2187" s="190" t="str">
        <f>IF(ISNUMBER(Q2187),COUNTIF(Blocos!G:G,J2187),"")</f>
        <v/>
      </c>
      <c r="Y2187" s="190" t="str">
        <f>IF(OR(X2187=0,X2187=""),"",VLOOKUP(SUMIFS(Blocos!A:A,Blocos!H:H,'EFD REGISTROS e Campos (2)'!X2187,Blocos!G:G,'EFD REGISTROS e Campos (2)'!J2187),Blocos!A:L,12,0))</f>
        <v/>
      </c>
      <c r="Z2187" s="190" t="str">
        <f>IF(ISNUMBER(Q2188),VLOOKUP(J2187,Blocos!D:G,4,0),"")</f>
        <v/>
      </c>
      <c r="AA2187" s="190" t="str">
        <f>IF(ISNUMBER(Q2187),CONCATENATE("CREATE TABLE ""reg_",LOWER(J2187),""" (""ID"" bigint NOT NULL AUTO_INCREMENT,  ""HASHFILE"" varchar(255) DEFAULT NULL, ""ID_PAI"" bigint NOT NULL,"),IF(Q2187="Campo",CONCATENATE("""",L2187,""" ",VLOOKUP(R2187,Apoio!A:C,3,0)),""))&amp;IF(Z2187="","",CONCATENATE("PRIMARY KEY (""ID""), KEY ""FK_reg_",LOWER(Z2187),"_ID_PAI"" (""ID_PAI""), CONSTRAINT ""FK_reg_",LOWER(Z2187),"_ID_PAI"" FOREIGN KEY (""ID_PAI"") REFERENCES ""reg_",LOWER(Z2187),""" (""ID"")) ENGINE=InnoDB AUTO_INCREMENT=105774 DEFAULT CHARSET=utf8mb4 COLLATE=utf8mb4_0900_ai_ci;"))</f>
        <v/>
      </c>
      <c r="AB2187" s="190" t="str">
        <f t="shared" si="244"/>
        <v/>
      </c>
    </row>
    <row r="2188" spans="10:28" ht="14.5" hidden="1" customHeight="1" x14ac:dyDescent="0.3">
      <c r="J2188" s="187" t="str">
        <f t="shared" si="242"/>
        <v>E110</v>
      </c>
      <c r="K2188" s="218"/>
      <c r="L2188" s="237" t="s">
        <v>2208</v>
      </c>
      <c r="M2188" s="184" t="s">
        <v>2209</v>
      </c>
      <c r="N2188" s="238">
        <v>41426</v>
      </c>
      <c r="O2188" s="238"/>
      <c r="P2188" s="238"/>
      <c r="Q2188" s="192" t="str">
        <f t="shared" si="243"/>
        <v/>
      </c>
      <c r="S2188" s="191" t="str">
        <f t="shared" si="239"/>
        <v/>
      </c>
      <c r="T2188" s="192" t="str">
        <f t="shared" si="240"/>
        <v/>
      </c>
      <c r="U2188" s="192" t="str">
        <f t="shared" si="238"/>
        <v/>
      </c>
      <c r="V2188" s="192" t="str">
        <f t="shared" si="241"/>
        <v/>
      </c>
      <c r="W2188" s="191" t="str">
        <f>IF(Q2188="Campo","@Campos(posicao = "&amp;K2188&amp;", tipo = '"&amp;R2188&amp;"')@Column(name = """&amp;L2188&amp;""")"&amp;IF(R2188="D","@Temporal(TemporalType.DATE)","")&amp;"private "&amp;VLOOKUP(TEXT(R2188,"@"),Apoio!A:B,2,0)&amp;" "&amp;SUBSTITUTE(LOWER(LEFT(L2188,1))&amp;RIGHT(PROPER(L2188),LEN(L2188)-1),"_","")&amp;";",IF(ISNUMBER(Q2188),IF(R2188="R","@Entity@Table(name = ""reg_"&amp;LOWER(J2188)&amp;""")@XmlRootElement","")&amp;VLOOKUP(J2188,Blocos!D:I,6,0)&amp;Apoio!$E$1&amp;Y2188,""))</f>
        <v/>
      </c>
      <c r="X2188" s="190" t="str">
        <f>IF(ISNUMBER(Q2188),COUNTIF(Blocos!G:G,J2188),"")</f>
        <v/>
      </c>
      <c r="Y2188" s="190" t="str">
        <f>IF(OR(X2188=0,X2188=""),"",VLOOKUP(SUMIFS(Blocos!A:A,Blocos!H:H,'EFD REGISTROS e Campos (2)'!X2188,Blocos!G:G,'EFD REGISTROS e Campos (2)'!J2188),Blocos!A:L,12,0))</f>
        <v/>
      </c>
      <c r="Z2188" s="190" t="str">
        <f>IF(ISNUMBER(Q2189),VLOOKUP(J2188,Blocos!D:G,4,0),"")</f>
        <v/>
      </c>
      <c r="AA2188" s="190" t="str">
        <f>IF(ISNUMBER(Q2188),CONCATENATE("CREATE TABLE ""reg_",LOWER(J2188),""" (""ID"" bigint NOT NULL AUTO_INCREMENT,  ""HASHFILE"" varchar(255) DEFAULT NULL, ""ID_PAI"" bigint NOT NULL,"),IF(Q2188="Campo",CONCATENATE("""",L2188,""" ",VLOOKUP(R2188,Apoio!A:C,3,0)),""))&amp;IF(Z2188="","",CONCATENATE("PRIMARY KEY (""ID""), KEY ""FK_reg_",LOWER(Z2188),"_ID_PAI"" (""ID_PAI""), CONSTRAINT ""FK_reg_",LOWER(Z2188),"_ID_PAI"" FOREIGN KEY (""ID_PAI"") REFERENCES ""reg_",LOWER(Z2188),""" (""ID"")) ENGINE=InnoDB AUTO_INCREMENT=105774 DEFAULT CHARSET=utf8mb4 COLLATE=utf8mb4_0900_ai_ci;"))</f>
        <v/>
      </c>
      <c r="AB2188" s="190" t="str">
        <f t="shared" si="244"/>
        <v/>
      </c>
    </row>
    <row r="2189" spans="10:28" ht="14.5" hidden="1" customHeight="1" x14ac:dyDescent="0.3">
      <c r="J2189" s="187" t="str">
        <f t="shared" si="242"/>
        <v>E110</v>
      </c>
      <c r="K2189" s="218"/>
      <c r="L2189" s="237" t="s">
        <v>2210</v>
      </c>
      <c r="M2189" s="184" t="s">
        <v>2211</v>
      </c>
      <c r="N2189" s="238">
        <v>42278</v>
      </c>
      <c r="O2189" s="238"/>
      <c r="P2189" s="238"/>
      <c r="Q2189" s="192" t="str">
        <f t="shared" si="243"/>
        <v/>
      </c>
      <c r="S2189" s="191" t="str">
        <f t="shared" si="239"/>
        <v/>
      </c>
      <c r="T2189" s="192" t="str">
        <f t="shared" si="240"/>
        <v/>
      </c>
      <c r="U2189" s="192" t="str">
        <f t="shared" si="238"/>
        <v/>
      </c>
      <c r="V2189" s="192" t="str">
        <f t="shared" si="241"/>
        <v/>
      </c>
      <c r="W2189" s="191" t="str">
        <f>IF(Q2189="Campo","@Campos(posicao = "&amp;K2189&amp;", tipo = '"&amp;R2189&amp;"')@Column(name = """&amp;L2189&amp;""")"&amp;IF(R2189="D","@Temporal(TemporalType.DATE)","")&amp;"private "&amp;VLOOKUP(TEXT(R2189,"@"),Apoio!A:B,2,0)&amp;" "&amp;SUBSTITUTE(LOWER(LEFT(L2189,1))&amp;RIGHT(PROPER(L2189),LEN(L2189)-1),"_","")&amp;";",IF(ISNUMBER(Q2189),IF(R2189="R","@Entity@Table(name = ""reg_"&amp;LOWER(J2189)&amp;""")@XmlRootElement","")&amp;VLOOKUP(J2189,Blocos!D:I,6,0)&amp;Apoio!$E$1&amp;Y2189,""))</f>
        <v/>
      </c>
      <c r="X2189" s="190" t="str">
        <f>IF(ISNUMBER(Q2189),COUNTIF(Blocos!G:G,J2189),"")</f>
        <v/>
      </c>
      <c r="Y2189" s="190" t="str">
        <f>IF(OR(X2189=0,X2189=""),"",VLOOKUP(SUMIFS(Blocos!A:A,Blocos!H:H,'EFD REGISTROS e Campos (2)'!X2189,Blocos!G:G,'EFD REGISTROS e Campos (2)'!J2189),Blocos!A:L,12,0))</f>
        <v/>
      </c>
      <c r="Z2189" s="190" t="str">
        <f>IF(ISNUMBER(Q2190),VLOOKUP(J2189,Blocos!D:G,4,0),"")</f>
        <v/>
      </c>
      <c r="AA2189" s="190" t="str">
        <f>IF(ISNUMBER(Q2189),CONCATENATE("CREATE TABLE ""reg_",LOWER(J2189),""" (""ID"" bigint NOT NULL AUTO_INCREMENT,  ""HASHFILE"" varchar(255) DEFAULT NULL, ""ID_PAI"" bigint NOT NULL,"),IF(Q2189="Campo",CONCATENATE("""",L2189,""" ",VLOOKUP(R2189,Apoio!A:C,3,0)),""))&amp;IF(Z2189="","",CONCATENATE("PRIMARY KEY (""ID""), KEY ""FK_reg_",LOWER(Z2189),"_ID_PAI"" (""ID_PAI""), CONSTRAINT ""FK_reg_",LOWER(Z2189),"_ID_PAI"" FOREIGN KEY (""ID_PAI"") REFERENCES ""reg_",LOWER(Z2189),""" (""ID"")) ENGINE=InnoDB AUTO_INCREMENT=105774 DEFAULT CHARSET=utf8mb4 COLLATE=utf8mb4_0900_ai_ci;"))</f>
        <v/>
      </c>
      <c r="AB2189" s="190" t="str">
        <f t="shared" si="244"/>
        <v/>
      </c>
    </row>
    <row r="2190" spans="10:28" ht="14.5" hidden="1" customHeight="1" x14ac:dyDescent="0.3">
      <c r="J2190" s="187" t="str">
        <f t="shared" si="242"/>
        <v>E110</v>
      </c>
      <c r="K2190" s="218"/>
      <c r="L2190" s="237" t="s">
        <v>2212</v>
      </c>
      <c r="M2190" s="184" t="s">
        <v>2213</v>
      </c>
      <c r="N2190" s="238">
        <v>42614</v>
      </c>
      <c r="O2190" s="238"/>
      <c r="P2190" s="238"/>
      <c r="Q2190" s="192" t="str">
        <f t="shared" si="243"/>
        <v/>
      </c>
      <c r="S2190" s="191" t="str">
        <f t="shared" si="239"/>
        <v/>
      </c>
      <c r="T2190" s="192" t="str">
        <f t="shared" si="240"/>
        <v/>
      </c>
      <c r="U2190" s="192" t="str">
        <f t="shared" si="238"/>
        <v/>
      </c>
      <c r="V2190" s="192" t="str">
        <f t="shared" si="241"/>
        <v/>
      </c>
      <c r="W2190" s="191" t="str">
        <f>IF(Q2190="Campo","@Campos(posicao = "&amp;K2190&amp;", tipo = '"&amp;R2190&amp;"')@Column(name = """&amp;L2190&amp;""")"&amp;IF(R2190="D","@Temporal(TemporalType.DATE)","")&amp;"private "&amp;VLOOKUP(TEXT(R2190,"@"),Apoio!A:B,2,0)&amp;" "&amp;SUBSTITUTE(LOWER(LEFT(L2190,1))&amp;RIGHT(PROPER(L2190),LEN(L2190)-1),"_","")&amp;";",IF(ISNUMBER(Q2190),IF(R2190="R","@Entity@Table(name = ""reg_"&amp;LOWER(J2190)&amp;""")@XmlRootElement","")&amp;VLOOKUP(J2190,Blocos!D:I,6,0)&amp;Apoio!$E$1&amp;Y2190,""))</f>
        <v/>
      </c>
      <c r="X2190" s="190" t="str">
        <f>IF(ISNUMBER(Q2190),COUNTIF(Blocos!G:G,J2190),"")</f>
        <v/>
      </c>
      <c r="Y2190" s="190" t="str">
        <f>IF(OR(X2190=0,X2190=""),"",VLOOKUP(SUMIFS(Blocos!A:A,Blocos!H:H,'EFD REGISTROS e Campos (2)'!X2190,Blocos!G:G,'EFD REGISTROS e Campos (2)'!J2190),Blocos!A:L,12,0))</f>
        <v/>
      </c>
      <c r="Z2190" s="190" t="str">
        <f>IF(ISNUMBER(Q2191),VLOOKUP(J2190,Blocos!D:G,4,0),"")</f>
        <v/>
      </c>
      <c r="AA2190" s="190" t="str">
        <f>IF(ISNUMBER(Q2190),CONCATENATE("CREATE TABLE ""reg_",LOWER(J2190),""" (""ID"" bigint NOT NULL AUTO_INCREMENT,  ""HASHFILE"" varchar(255) DEFAULT NULL, ""ID_PAI"" bigint NOT NULL,"),IF(Q2190="Campo",CONCATENATE("""",L2190,""" ",VLOOKUP(R2190,Apoio!A:C,3,0)),""))&amp;IF(Z2190="","",CONCATENATE("PRIMARY KEY (""ID""), KEY ""FK_reg_",LOWER(Z2190),"_ID_PAI"" (""ID_PAI""), CONSTRAINT ""FK_reg_",LOWER(Z2190),"_ID_PAI"" FOREIGN KEY (""ID_PAI"") REFERENCES ""reg_",LOWER(Z2190),""" (""ID"")) ENGINE=InnoDB AUTO_INCREMENT=105774 DEFAULT CHARSET=utf8mb4 COLLATE=utf8mb4_0900_ai_ci;"))</f>
        <v/>
      </c>
      <c r="AB2190" s="190" t="str">
        <f t="shared" si="244"/>
        <v/>
      </c>
    </row>
    <row r="2191" spans="10:28" ht="14.5" hidden="1" customHeight="1" x14ac:dyDescent="0.3">
      <c r="J2191" s="187" t="str">
        <f t="shared" si="242"/>
        <v>E110</v>
      </c>
      <c r="K2191" s="218"/>
      <c r="L2191" s="237" t="s">
        <v>2212</v>
      </c>
      <c r="M2191" s="184" t="s">
        <v>2214</v>
      </c>
      <c r="N2191" s="238">
        <v>42736</v>
      </c>
      <c r="O2191" s="238"/>
      <c r="P2191" s="238"/>
      <c r="Q2191" s="192" t="str">
        <f t="shared" si="243"/>
        <v/>
      </c>
      <c r="S2191" s="191" t="str">
        <f t="shared" si="239"/>
        <v/>
      </c>
      <c r="T2191" s="192" t="str">
        <f t="shared" si="240"/>
        <v/>
      </c>
      <c r="U2191" s="192" t="str">
        <f t="shared" si="238"/>
        <v/>
      </c>
      <c r="V2191" s="192" t="str">
        <f t="shared" si="241"/>
        <v/>
      </c>
      <c r="W2191" s="191" t="str">
        <f>IF(Q2191="Campo","@Campos(posicao = "&amp;K2191&amp;", tipo = '"&amp;R2191&amp;"')@Column(name = """&amp;L2191&amp;""")"&amp;IF(R2191="D","@Temporal(TemporalType.DATE)","")&amp;"private "&amp;VLOOKUP(TEXT(R2191,"@"),Apoio!A:B,2,0)&amp;" "&amp;SUBSTITUTE(LOWER(LEFT(L2191,1))&amp;RIGHT(PROPER(L2191),LEN(L2191)-1),"_","")&amp;";",IF(ISNUMBER(Q2191),IF(R2191="R","@Entity@Table(name = ""reg_"&amp;LOWER(J2191)&amp;""")@XmlRootElement","")&amp;VLOOKUP(J2191,Blocos!D:I,6,0)&amp;Apoio!$E$1&amp;Y2191,""))</f>
        <v/>
      </c>
      <c r="X2191" s="190" t="str">
        <f>IF(ISNUMBER(Q2191),COUNTIF(Blocos!G:G,J2191),"")</f>
        <v/>
      </c>
      <c r="Y2191" s="190" t="str">
        <f>IF(OR(X2191=0,X2191=""),"",VLOOKUP(SUMIFS(Blocos!A:A,Blocos!H:H,'EFD REGISTROS e Campos (2)'!X2191,Blocos!G:G,'EFD REGISTROS e Campos (2)'!J2191),Blocos!A:L,12,0))</f>
        <v/>
      </c>
      <c r="Z2191" s="190" t="str">
        <f>IF(ISNUMBER(Q2192),VLOOKUP(J2191,Blocos!D:G,4,0),"")</f>
        <v/>
      </c>
      <c r="AA2191" s="190" t="str">
        <f>IF(ISNUMBER(Q2191),CONCATENATE("CREATE TABLE ""reg_",LOWER(J2191),""" (""ID"" bigint NOT NULL AUTO_INCREMENT,  ""HASHFILE"" varchar(255) DEFAULT NULL, ""ID_PAI"" bigint NOT NULL,"),IF(Q2191="Campo",CONCATENATE("""",L2191,""" ",VLOOKUP(R2191,Apoio!A:C,3,0)),""))&amp;IF(Z2191="","",CONCATENATE("PRIMARY KEY (""ID""), KEY ""FK_reg_",LOWER(Z2191),"_ID_PAI"" (""ID_PAI""), CONSTRAINT ""FK_reg_",LOWER(Z2191),"_ID_PAI"" FOREIGN KEY (""ID_PAI"") REFERENCES ""reg_",LOWER(Z2191),""" (""ID"")) ENGINE=InnoDB AUTO_INCREMENT=105774 DEFAULT CHARSET=utf8mb4 COLLATE=utf8mb4_0900_ai_ci;"))</f>
        <v/>
      </c>
      <c r="AB2191" s="190" t="str">
        <f t="shared" si="244"/>
        <v/>
      </c>
    </row>
    <row r="2192" spans="10:28" ht="14.5" hidden="1" customHeight="1" x14ac:dyDescent="0.3">
      <c r="J2192" s="187" t="str">
        <f t="shared" si="242"/>
        <v>E110</v>
      </c>
      <c r="K2192" s="218"/>
      <c r="L2192" s="237" t="s">
        <v>2212</v>
      </c>
      <c r="M2192" s="184" t="s">
        <v>2215</v>
      </c>
      <c r="N2192" s="238">
        <v>43466</v>
      </c>
      <c r="O2192" s="238"/>
      <c r="P2192" s="239"/>
      <c r="Q2192" s="192" t="str">
        <f t="shared" si="243"/>
        <v/>
      </c>
      <c r="S2192" s="191" t="str">
        <f t="shared" si="239"/>
        <v/>
      </c>
      <c r="T2192" s="192" t="str">
        <f t="shared" si="240"/>
        <v/>
      </c>
      <c r="U2192" s="192" t="str">
        <f t="shared" si="238"/>
        <v/>
      </c>
      <c r="V2192" s="192" t="str">
        <f t="shared" si="241"/>
        <v/>
      </c>
      <c r="W2192" s="191" t="str">
        <f>IF(Q2192="Campo","@Campos(posicao = "&amp;K2192&amp;", tipo = '"&amp;R2192&amp;"')@Column(name = """&amp;L2192&amp;""")"&amp;IF(R2192="D","@Temporal(TemporalType.DATE)","")&amp;"private "&amp;VLOOKUP(TEXT(R2192,"@"),Apoio!A:B,2,0)&amp;" "&amp;SUBSTITUTE(LOWER(LEFT(L2192,1))&amp;RIGHT(PROPER(L2192),LEN(L2192)-1),"_","")&amp;";",IF(ISNUMBER(Q2192),IF(R2192="R","@Entity@Table(name = ""reg_"&amp;LOWER(J2192)&amp;""")@XmlRootElement","")&amp;VLOOKUP(J2192,Blocos!D:I,6,0)&amp;Apoio!$E$1&amp;Y2192,""))</f>
        <v/>
      </c>
      <c r="X2192" s="190" t="str">
        <f>IF(ISNUMBER(Q2192),COUNTIF(Blocos!G:G,J2192),"")</f>
        <v/>
      </c>
      <c r="Y2192" s="190" t="str">
        <f>IF(OR(X2192=0,X2192=""),"",VLOOKUP(SUMIFS(Blocos!A:A,Blocos!H:H,'EFD REGISTROS e Campos (2)'!X2192,Blocos!G:G,'EFD REGISTROS e Campos (2)'!J2192),Blocos!A:L,12,0))</f>
        <v/>
      </c>
      <c r="Z2192" s="190" t="str">
        <f>IF(ISNUMBER(Q2193),VLOOKUP(J2192,Blocos!D:G,4,0),"")</f>
        <v/>
      </c>
      <c r="AA2192" s="190" t="str">
        <f>IF(ISNUMBER(Q2192),CONCATENATE("CREATE TABLE ""reg_",LOWER(J2192),""" (""ID"" bigint NOT NULL AUTO_INCREMENT,  ""HASHFILE"" varchar(255) DEFAULT NULL, ""ID_PAI"" bigint NOT NULL,"),IF(Q2192="Campo",CONCATENATE("""",L2192,""" ",VLOOKUP(R2192,Apoio!A:C,3,0)),""))&amp;IF(Z2192="","",CONCATENATE("PRIMARY KEY (""ID""), KEY ""FK_reg_",LOWER(Z2192),"_ID_PAI"" (""ID_PAI""), CONSTRAINT ""FK_reg_",LOWER(Z2192),"_ID_PAI"" FOREIGN KEY (""ID_PAI"") REFERENCES ""reg_",LOWER(Z2192),""" (""ID"")) ENGINE=InnoDB AUTO_INCREMENT=105774 DEFAULT CHARSET=utf8mb4 COLLATE=utf8mb4_0900_ai_ci;"))</f>
        <v/>
      </c>
      <c r="AB2192" s="190" t="str">
        <f t="shared" si="244"/>
        <v/>
      </c>
    </row>
    <row r="2193" spans="1:28" ht="14.5" hidden="1" customHeight="1" x14ac:dyDescent="0.3">
      <c r="J2193" s="187" t="str">
        <f t="shared" si="242"/>
        <v>E110</v>
      </c>
      <c r="K2193" s="218"/>
      <c r="L2193" s="237" t="s">
        <v>2216</v>
      </c>
      <c r="M2193" s="184" t="s">
        <v>2217</v>
      </c>
      <c r="N2193" s="238">
        <v>39814</v>
      </c>
      <c r="O2193" s="238"/>
      <c r="P2193" s="238"/>
      <c r="Q2193" s="192" t="str">
        <f t="shared" si="243"/>
        <v/>
      </c>
      <c r="S2193" s="191" t="str">
        <f t="shared" si="239"/>
        <v/>
      </c>
      <c r="T2193" s="192" t="str">
        <f t="shared" si="240"/>
        <v/>
      </c>
      <c r="U2193" s="192" t="str">
        <f t="shared" si="238"/>
        <v/>
      </c>
      <c r="V2193" s="192" t="str">
        <f t="shared" si="241"/>
        <v/>
      </c>
      <c r="W2193" s="191" t="str">
        <f>IF(Q2193="Campo","@Campos(posicao = "&amp;K2193&amp;", tipo = '"&amp;R2193&amp;"')@Column(name = """&amp;L2193&amp;""")"&amp;IF(R2193="D","@Temporal(TemporalType.DATE)","")&amp;"private "&amp;VLOOKUP(TEXT(R2193,"@"),Apoio!A:B,2,0)&amp;" "&amp;SUBSTITUTE(LOWER(LEFT(L2193,1))&amp;RIGHT(PROPER(L2193),LEN(L2193)-1),"_","")&amp;";",IF(ISNUMBER(Q2193),IF(R2193="R","@Entity@Table(name = ""reg_"&amp;LOWER(J2193)&amp;""")@XmlRootElement","")&amp;VLOOKUP(J2193,Blocos!D:I,6,0)&amp;Apoio!$E$1&amp;Y2193,""))</f>
        <v/>
      </c>
      <c r="X2193" s="190" t="str">
        <f>IF(ISNUMBER(Q2193),COUNTIF(Blocos!G:G,J2193),"")</f>
        <v/>
      </c>
      <c r="Y2193" s="190" t="str">
        <f>IF(OR(X2193=0,X2193=""),"",VLOOKUP(SUMIFS(Blocos!A:A,Blocos!H:H,'EFD REGISTROS e Campos (2)'!X2193,Blocos!G:G,'EFD REGISTROS e Campos (2)'!J2193),Blocos!A:L,12,0))</f>
        <v/>
      </c>
      <c r="Z2193" s="190" t="str">
        <f>IF(ISNUMBER(Q2194),VLOOKUP(J2193,Blocos!D:G,4,0),"")</f>
        <v/>
      </c>
      <c r="AA2193" s="190" t="str">
        <f>IF(ISNUMBER(Q2193),CONCATENATE("CREATE TABLE ""reg_",LOWER(J2193),""" (""ID"" bigint NOT NULL AUTO_INCREMENT,  ""HASHFILE"" varchar(255) DEFAULT NULL, ""ID_PAI"" bigint NOT NULL,"),IF(Q2193="Campo",CONCATENATE("""",L2193,""" ",VLOOKUP(R2193,Apoio!A:C,3,0)),""))&amp;IF(Z2193="","",CONCATENATE("PRIMARY KEY (""ID""), KEY ""FK_reg_",LOWER(Z2193),"_ID_PAI"" (""ID_PAI""), CONSTRAINT ""FK_reg_",LOWER(Z2193),"_ID_PAI"" FOREIGN KEY (""ID_PAI"") REFERENCES ""reg_",LOWER(Z2193),""" (""ID"")) ENGINE=InnoDB AUTO_INCREMENT=105774 DEFAULT CHARSET=utf8mb4 COLLATE=utf8mb4_0900_ai_ci;"))</f>
        <v/>
      </c>
      <c r="AB2193" s="190" t="str">
        <f t="shared" si="244"/>
        <v/>
      </c>
    </row>
    <row r="2194" spans="1:28" ht="14.5" hidden="1" customHeight="1" x14ac:dyDescent="0.3">
      <c r="J2194" s="187" t="str">
        <f t="shared" si="242"/>
        <v>E110</v>
      </c>
      <c r="K2194" s="181">
        <v>10</v>
      </c>
      <c r="L2194" s="289" t="s">
        <v>2218</v>
      </c>
      <c r="M2194" s="182" t="s">
        <v>2219</v>
      </c>
      <c r="N2194" s="181" t="s">
        <v>32</v>
      </c>
      <c r="O2194" s="181" t="s">
        <v>28</v>
      </c>
      <c r="P2194" s="181">
        <v>2</v>
      </c>
      <c r="Q2194" s="192" t="str">
        <f t="shared" si="243"/>
        <v>Campo</v>
      </c>
      <c r="R2194" s="192" t="s">
        <v>3606</v>
      </c>
      <c r="S2194" s="191" t="str">
        <f t="shared" si="239"/>
        <v/>
      </c>
      <c r="T2194" s="192" t="str">
        <f t="shared" si="240"/>
        <v>&lt;campo posicao="10"&gt;
&lt;coluna&gt;VL_SLD_CREDOR_ANT&lt;/coluna&gt;
&lt;descricao&gt;Valor total de "Saldo credor do período anterior"&lt;/descricao&gt;
&lt;tipo&gt;R&lt;/tipo&gt;
&lt;/campo&gt;</v>
      </c>
      <c r="U2194" s="192" t="str">
        <f t="shared" si="238"/>
        <v>&lt;campo posicao="10"&gt;
&lt;coluna&gt;VL_SLD_CREDOR_ANT&lt;/coluna&gt;
&lt;descricao&gt;Valor total de "Saldo credor do período anterior"&lt;/descricao&gt;
&lt;tipo&gt;R&lt;/tipo&gt;
&lt;/campo&gt;</v>
      </c>
      <c r="V2194" s="192" t="str">
        <f t="shared" si="241"/>
        <v>{"Column11", "VL_SLD_CREDOR_ANT"},</v>
      </c>
      <c r="W2194" s="191" t="str">
        <f>IF(Q2194="Campo","@Campos(posicao = "&amp;K2194&amp;", tipo = '"&amp;R2194&amp;"')@Column(name = """&amp;L2194&amp;""")"&amp;IF(R2194="D","@Temporal(TemporalType.DATE)","")&amp;"private "&amp;VLOOKUP(TEXT(R2194,"@"),Apoio!A:B,2,0)&amp;" "&amp;SUBSTITUTE(LOWER(LEFT(L2194,1))&amp;RIGHT(PROPER(L2194),LEN(L2194)-1),"_","")&amp;";",IF(ISNUMBER(Q2194),IF(R2194="R","@Entity@Table(name = ""reg_"&amp;LOWER(J2194)&amp;""")@XmlRootElement","")&amp;VLOOKUP(J2194,Blocos!D:I,6,0)&amp;Apoio!$E$1&amp;Y2194,""))</f>
        <v>@Campos(posicao = 10, tipo = 'R')@Column(name = "VL_SLD_CREDOR_ANT")private BigDecimal vlSldCredorAnt;</v>
      </c>
      <c r="X2194" s="190" t="str">
        <f>IF(ISNUMBER(Q2194),COUNTIF(Blocos!G:G,J2194),"")</f>
        <v/>
      </c>
      <c r="Y2194" s="190" t="str">
        <f>IF(OR(X2194=0,X2194=""),"",VLOOKUP(SUMIFS(Blocos!A:A,Blocos!H:H,'EFD REGISTROS e Campos (2)'!X2194,Blocos!G:G,'EFD REGISTROS e Campos (2)'!J2194),Blocos!A:L,12,0))</f>
        <v/>
      </c>
      <c r="Z2194" s="190" t="str">
        <f>IF(ISNUMBER(Q2195),VLOOKUP(J2194,Blocos!D:G,4,0),"")</f>
        <v/>
      </c>
      <c r="AA2194" s="190" t="str">
        <f>IF(ISNUMBER(Q2194),CONCATENATE("CREATE TABLE ""reg_",LOWER(J2194),""" (""ID"" bigint NOT NULL AUTO_INCREMENT,  ""HASHFILE"" varchar(255) DEFAULT NULL, ""ID_PAI"" bigint NOT NULL,"),IF(Q2194="Campo",CONCATENATE("""",L2194,""" ",VLOOKUP(R2194,Apoio!A:C,3,0)),""))&amp;IF(Z2194="","",CONCATENATE("PRIMARY KEY (""ID""), KEY ""FK_reg_",LOWER(Z2194),"_ID_PAI"" (""ID_PAI""), CONSTRAINT ""FK_reg_",LOWER(Z2194),"_ID_PAI"" FOREIGN KEY (""ID_PAI"") REFERENCES ""reg_",LOWER(Z2194),""" (""ID"")) ENGINE=InnoDB AUTO_INCREMENT=105774 DEFAULT CHARSET=utf8mb4 COLLATE=utf8mb4_0900_ai_ci;"))</f>
        <v>"VL_SLD_CREDOR_ANT" decimal(15,6) DEFAULT NULL,</v>
      </c>
      <c r="AB2194" s="190" t="str">
        <f t="shared" si="244"/>
        <v>`reg_e110`.`VL_SLD_CREDOR_ANT`,</v>
      </c>
    </row>
    <row r="2195" spans="1:28" ht="14.5" hidden="1" customHeight="1" x14ac:dyDescent="0.3">
      <c r="J2195" s="187" t="str">
        <f t="shared" si="242"/>
        <v>E110</v>
      </c>
      <c r="K2195" s="181">
        <v>11</v>
      </c>
      <c r="L2195" s="289" t="s">
        <v>2220</v>
      </c>
      <c r="M2195" s="182" t="s">
        <v>2221</v>
      </c>
      <c r="N2195" s="181" t="s">
        <v>32</v>
      </c>
      <c r="O2195" s="181" t="s">
        <v>28</v>
      </c>
      <c r="P2195" s="181">
        <v>2</v>
      </c>
      <c r="Q2195" s="192" t="str">
        <f t="shared" si="243"/>
        <v>Campo</v>
      </c>
      <c r="R2195" s="192" t="s">
        <v>3606</v>
      </c>
      <c r="S2195" s="191" t="str">
        <f t="shared" si="239"/>
        <v/>
      </c>
      <c r="T2195" s="192" t="str">
        <f t="shared" si="240"/>
        <v>&lt;campo posicao="11"&gt;
&lt;coluna&gt;VL_SLD_APURADO&lt;/coluna&gt;
&lt;descricao&gt;Valor do saldo devedor apurado&lt;/descricao&gt;
&lt;tipo&gt;R&lt;/tipo&gt;
&lt;/campo&gt;</v>
      </c>
      <c r="U2195" s="192" t="str">
        <f t="shared" si="238"/>
        <v>&lt;campo posicao="11"&gt;
&lt;coluna&gt;VL_SLD_APURADO&lt;/coluna&gt;
&lt;descricao&gt;Valor do saldo devedor apurado&lt;/descricao&gt;
&lt;tipo&gt;R&lt;/tipo&gt;
&lt;/campo&gt;</v>
      </c>
      <c r="V2195" s="192" t="str">
        <f t="shared" si="241"/>
        <v>{"Column12", "VL_SLD_APURADO"},</v>
      </c>
      <c r="W2195" s="191" t="str">
        <f>IF(Q2195="Campo","@Campos(posicao = "&amp;K2195&amp;", tipo = '"&amp;R2195&amp;"')@Column(name = """&amp;L2195&amp;""")"&amp;IF(R2195="D","@Temporal(TemporalType.DATE)","")&amp;"private "&amp;VLOOKUP(TEXT(R2195,"@"),Apoio!A:B,2,0)&amp;" "&amp;SUBSTITUTE(LOWER(LEFT(L2195,1))&amp;RIGHT(PROPER(L2195),LEN(L2195)-1),"_","")&amp;";",IF(ISNUMBER(Q2195),IF(R2195="R","@Entity@Table(name = ""reg_"&amp;LOWER(J2195)&amp;""")@XmlRootElement","")&amp;VLOOKUP(J2195,Blocos!D:I,6,0)&amp;Apoio!$E$1&amp;Y2195,""))</f>
        <v>@Campos(posicao = 11, tipo = 'R')@Column(name = "VL_SLD_APURADO")private BigDecimal vlSldApurado;</v>
      </c>
      <c r="X2195" s="190" t="str">
        <f>IF(ISNUMBER(Q2195),COUNTIF(Blocos!G:G,J2195),"")</f>
        <v/>
      </c>
      <c r="Y2195" s="190" t="str">
        <f>IF(OR(X2195=0,X2195=""),"",VLOOKUP(SUMIFS(Blocos!A:A,Blocos!H:H,'EFD REGISTROS e Campos (2)'!X2195,Blocos!G:G,'EFD REGISTROS e Campos (2)'!J2195),Blocos!A:L,12,0))</f>
        <v/>
      </c>
      <c r="Z2195" s="190" t="str">
        <f>IF(ISNUMBER(Q2196),VLOOKUP(J2195,Blocos!D:G,4,0),"")</f>
        <v/>
      </c>
      <c r="AA2195" s="190" t="str">
        <f>IF(ISNUMBER(Q2195),CONCATENATE("CREATE TABLE ""reg_",LOWER(J2195),""" (""ID"" bigint NOT NULL AUTO_INCREMENT,  ""HASHFILE"" varchar(255) DEFAULT NULL, ""ID_PAI"" bigint NOT NULL,"),IF(Q2195="Campo",CONCATENATE("""",L2195,""" ",VLOOKUP(R2195,Apoio!A:C,3,0)),""))&amp;IF(Z2195="","",CONCATENATE("PRIMARY KEY (""ID""), KEY ""FK_reg_",LOWER(Z2195),"_ID_PAI"" (""ID_PAI""), CONSTRAINT ""FK_reg_",LOWER(Z2195),"_ID_PAI"" FOREIGN KEY (""ID_PAI"") REFERENCES ""reg_",LOWER(Z2195),""" (""ID"")) ENGINE=InnoDB AUTO_INCREMENT=105774 DEFAULT CHARSET=utf8mb4 COLLATE=utf8mb4_0900_ai_ci;"))</f>
        <v>"VL_SLD_APURADO" decimal(15,6) DEFAULT NULL,</v>
      </c>
      <c r="AB2195" s="190" t="str">
        <f t="shared" si="244"/>
        <v>`reg_e110`.`VL_SLD_APURADO`,</v>
      </c>
    </row>
    <row r="2196" spans="1:28" ht="14.5" hidden="1" customHeight="1" x14ac:dyDescent="0.3">
      <c r="J2196" s="187" t="str">
        <f t="shared" si="242"/>
        <v>E110</v>
      </c>
      <c r="K2196" s="217">
        <v>12</v>
      </c>
      <c r="L2196" s="289" t="s">
        <v>2222</v>
      </c>
      <c r="M2196" s="182" t="s">
        <v>3617</v>
      </c>
      <c r="N2196" s="181" t="s">
        <v>32</v>
      </c>
      <c r="O2196" s="181" t="s">
        <v>28</v>
      </c>
      <c r="P2196" s="181">
        <v>2</v>
      </c>
      <c r="Q2196" s="192" t="str">
        <f t="shared" si="243"/>
        <v>Campo</v>
      </c>
      <c r="R2196" s="192" t="s">
        <v>3606</v>
      </c>
      <c r="S2196" s="191" t="str">
        <f t="shared" si="239"/>
        <v/>
      </c>
      <c r="T2196" s="192" t="str">
        <f t="shared" si="240"/>
        <v>&lt;campo posicao="12"&gt;
&lt;coluna&gt;VL_TOT_DED&lt;/coluna&gt;
&lt;descricao&gt;Valor total de "Deduções" &lt;/descricao&gt;
&lt;tipo&gt;R&lt;/tipo&gt;
&lt;/campo&gt;</v>
      </c>
      <c r="U2196" s="192" t="str">
        <f t="shared" si="238"/>
        <v>&lt;campo posicao="12"&gt;
&lt;coluna&gt;VL_TOT_DED&lt;/coluna&gt;
&lt;descricao&gt;Valor total de "Deduções" &lt;/descricao&gt;
&lt;tipo&gt;R&lt;/tipo&gt;
&lt;/campo&gt;</v>
      </c>
      <c r="V2196" s="192" t="str">
        <f t="shared" si="241"/>
        <v>{"Column13", "VL_TOT_DED"},</v>
      </c>
      <c r="W2196" s="191" t="str">
        <f>IF(Q2196="Campo","@Campos(posicao = "&amp;K2196&amp;", tipo = '"&amp;R2196&amp;"')@Column(name = """&amp;L2196&amp;""")"&amp;IF(R2196="D","@Temporal(TemporalType.DATE)","")&amp;"private "&amp;VLOOKUP(TEXT(R2196,"@"),Apoio!A:B,2,0)&amp;" "&amp;SUBSTITUTE(LOWER(LEFT(L2196,1))&amp;RIGHT(PROPER(L2196),LEN(L2196)-1),"_","")&amp;";",IF(ISNUMBER(Q2196),IF(R2196="R","@Entity@Table(name = ""reg_"&amp;LOWER(J2196)&amp;""")@XmlRootElement","")&amp;VLOOKUP(J2196,Blocos!D:I,6,0)&amp;Apoio!$E$1&amp;Y2196,""))</f>
        <v>@Campos(posicao = 12, tipo = 'R')@Column(name = "VL_TOT_DED")private BigDecimal vlTotDed;</v>
      </c>
      <c r="X2196" s="190" t="str">
        <f>IF(ISNUMBER(Q2196),COUNTIF(Blocos!G:G,J2196),"")</f>
        <v/>
      </c>
      <c r="Y2196" s="190" t="str">
        <f>IF(OR(X2196=0,X2196=""),"",VLOOKUP(SUMIFS(Blocos!A:A,Blocos!H:H,'EFD REGISTROS e Campos (2)'!X2196,Blocos!G:G,'EFD REGISTROS e Campos (2)'!J2196),Blocos!A:L,12,0))</f>
        <v/>
      </c>
      <c r="Z2196" s="190" t="str">
        <f>IF(ISNUMBER(Q2197),VLOOKUP(J2196,Blocos!D:G,4,0),"")</f>
        <v/>
      </c>
      <c r="AA2196" s="190" t="str">
        <f>IF(ISNUMBER(Q2196),CONCATENATE("CREATE TABLE ""reg_",LOWER(J2196),""" (""ID"" bigint NOT NULL AUTO_INCREMENT,  ""HASHFILE"" varchar(255) DEFAULT NULL, ""ID_PAI"" bigint NOT NULL,"),IF(Q2196="Campo",CONCATENATE("""",L2196,""" ",VLOOKUP(R2196,Apoio!A:C,3,0)),""))&amp;IF(Z2196="","",CONCATENATE("PRIMARY KEY (""ID""), KEY ""FK_reg_",LOWER(Z2196),"_ID_PAI"" (""ID_PAI""), CONSTRAINT ""FK_reg_",LOWER(Z2196),"_ID_PAI"" FOREIGN KEY (""ID_PAI"") REFERENCES ""reg_",LOWER(Z2196),""" (""ID"")) ENGINE=InnoDB AUTO_INCREMENT=105774 DEFAULT CHARSET=utf8mb4 COLLATE=utf8mb4_0900_ai_ci;"))</f>
        <v>"VL_TOT_DED" decimal(15,6) DEFAULT NULL,</v>
      </c>
      <c r="AB2196" s="190" t="str">
        <f t="shared" si="244"/>
        <v>`reg_e110`.`VL_TOT_DED`,</v>
      </c>
    </row>
    <row r="2197" spans="1:28" ht="14.5" hidden="1" customHeight="1" x14ac:dyDescent="0.3">
      <c r="J2197" s="187" t="str">
        <f t="shared" si="242"/>
        <v>E110</v>
      </c>
      <c r="K2197" s="218"/>
      <c r="L2197" s="255" t="s">
        <v>3991</v>
      </c>
      <c r="M2197" s="256" t="s">
        <v>1164</v>
      </c>
      <c r="N2197" s="257" t="s">
        <v>1165</v>
      </c>
      <c r="O2197" s="257"/>
      <c r="P2197" s="258" t="s">
        <v>1166</v>
      </c>
      <c r="Q2197" s="192" t="str">
        <f t="shared" si="243"/>
        <v/>
      </c>
      <c r="S2197" s="191" t="str">
        <f t="shared" si="239"/>
        <v/>
      </c>
      <c r="T2197" s="192" t="str">
        <f t="shared" si="240"/>
        <v/>
      </c>
      <c r="U2197" s="192" t="str">
        <f t="shared" si="238"/>
        <v/>
      </c>
      <c r="V2197" s="192" t="str">
        <f t="shared" si="241"/>
        <v/>
      </c>
      <c r="W2197" s="191" t="str">
        <f>IF(Q2197="Campo","@Campos(posicao = "&amp;K2197&amp;", tipo = '"&amp;R2197&amp;"')@Column(name = """&amp;L2197&amp;""")"&amp;IF(R2197="D","@Temporal(TemporalType.DATE)","")&amp;"private "&amp;VLOOKUP(TEXT(R2197,"@"),Apoio!A:B,2,0)&amp;" "&amp;SUBSTITUTE(LOWER(LEFT(L2197,1))&amp;RIGHT(PROPER(L2197),LEN(L2197)-1),"_","")&amp;";",IF(ISNUMBER(Q2197),IF(R2197="R","@Entity@Table(name = ""reg_"&amp;LOWER(J2197)&amp;""")@XmlRootElement","")&amp;VLOOKUP(J2197,Blocos!D:I,6,0)&amp;Apoio!$E$1&amp;Y2197,""))</f>
        <v/>
      </c>
      <c r="X2197" s="190" t="str">
        <f>IF(ISNUMBER(Q2197),COUNTIF(Blocos!G:G,J2197),"")</f>
        <v/>
      </c>
      <c r="Y2197" s="190" t="str">
        <f>IF(OR(X2197=0,X2197=""),"",VLOOKUP(SUMIFS(Blocos!A:A,Blocos!H:H,'EFD REGISTROS e Campos (2)'!X2197,Blocos!G:G,'EFD REGISTROS e Campos (2)'!J2197),Blocos!A:L,12,0))</f>
        <v/>
      </c>
      <c r="Z2197" s="190" t="str">
        <f>IF(ISNUMBER(Q2198),VLOOKUP(J2197,Blocos!D:G,4,0),"")</f>
        <v/>
      </c>
      <c r="AA2197" s="190" t="str">
        <f>IF(ISNUMBER(Q2197),CONCATENATE("CREATE TABLE ""reg_",LOWER(J2197),""" (""ID"" bigint NOT NULL AUTO_INCREMENT,  ""HASHFILE"" varchar(255) DEFAULT NULL, ""ID_PAI"" bigint NOT NULL,"),IF(Q2197="Campo",CONCATENATE("""",L2197,""" ",VLOOKUP(R2197,Apoio!A:C,3,0)),""))&amp;IF(Z2197="","",CONCATENATE("PRIMARY KEY (""ID""), KEY ""FK_reg_",LOWER(Z2197),"_ID_PAI"" (""ID_PAI""), CONSTRAINT ""FK_reg_",LOWER(Z2197),"_ID_PAI"" FOREIGN KEY (""ID_PAI"") REFERENCES ""reg_",LOWER(Z2197),""" (""ID"")) ENGINE=InnoDB AUTO_INCREMENT=105774 DEFAULT CHARSET=utf8mb4 COLLATE=utf8mb4_0900_ai_ci;"))</f>
        <v/>
      </c>
      <c r="AB2197" s="190" t="str">
        <f t="shared" si="244"/>
        <v/>
      </c>
    </row>
    <row r="2198" spans="1:28" ht="14.5" hidden="1" customHeight="1" x14ac:dyDescent="0.3">
      <c r="J2198" s="187" t="str">
        <f t="shared" si="242"/>
        <v>E110</v>
      </c>
      <c r="K2198" s="218"/>
      <c r="L2198" s="259" t="s">
        <v>1298</v>
      </c>
      <c r="M2198" s="260" t="s">
        <v>1299</v>
      </c>
      <c r="N2198" s="261">
        <v>42736</v>
      </c>
      <c r="O2198" s="261"/>
      <c r="P2198" s="262"/>
      <c r="Q2198" s="192" t="str">
        <f t="shared" si="243"/>
        <v/>
      </c>
      <c r="S2198" s="191" t="str">
        <f t="shared" si="239"/>
        <v/>
      </c>
      <c r="T2198" s="192" t="str">
        <f t="shared" si="240"/>
        <v/>
      </c>
      <c r="U2198" s="192" t="str">
        <f t="shared" si="238"/>
        <v/>
      </c>
      <c r="V2198" s="192" t="str">
        <f t="shared" si="241"/>
        <v/>
      </c>
      <c r="W2198" s="191" t="str">
        <f>IF(Q2198="Campo","@Campos(posicao = "&amp;K2198&amp;", tipo = '"&amp;R2198&amp;"')@Column(name = """&amp;L2198&amp;""")"&amp;IF(R2198="D","@Temporal(TemporalType.DATE)","")&amp;"private "&amp;VLOOKUP(TEXT(R2198,"@"),Apoio!A:B,2,0)&amp;" "&amp;SUBSTITUTE(LOWER(LEFT(L2198,1))&amp;RIGHT(PROPER(L2198),LEN(L2198)-1),"_","")&amp;";",IF(ISNUMBER(Q2198),IF(R2198="R","@Entity@Table(name = ""reg_"&amp;LOWER(J2198)&amp;""")@XmlRootElement","")&amp;VLOOKUP(J2198,Blocos!D:I,6,0)&amp;Apoio!$E$1&amp;Y2198,""))</f>
        <v/>
      </c>
      <c r="X2198" s="190" t="str">
        <f>IF(ISNUMBER(Q2198),COUNTIF(Blocos!G:G,J2198),"")</f>
        <v/>
      </c>
      <c r="Y2198" s="190" t="str">
        <f>IF(OR(X2198=0,X2198=""),"",VLOOKUP(SUMIFS(Blocos!A:A,Blocos!H:H,'EFD REGISTROS e Campos (2)'!X2198,Blocos!G:G,'EFD REGISTROS e Campos (2)'!J2198),Blocos!A:L,12,0))</f>
        <v/>
      </c>
      <c r="Z2198" s="190" t="str">
        <f>IF(ISNUMBER(Q2199),VLOOKUP(J2198,Blocos!D:G,4,0),"")</f>
        <v/>
      </c>
      <c r="AA2198" s="190" t="str">
        <f>IF(ISNUMBER(Q2198),CONCATENATE("CREATE TABLE ""reg_",LOWER(J2198),""" (""ID"" bigint NOT NULL AUTO_INCREMENT,  ""HASHFILE"" varchar(255) DEFAULT NULL, ""ID_PAI"" bigint NOT NULL,"),IF(Q2198="Campo",CONCATENATE("""",L2198,""" ",VLOOKUP(R2198,Apoio!A:C,3,0)),""))&amp;IF(Z2198="","",CONCATENATE("PRIMARY KEY (""ID""), KEY ""FK_reg_",LOWER(Z2198),"_ID_PAI"" (""ID_PAI""), CONSTRAINT ""FK_reg_",LOWER(Z2198),"_ID_PAI"" FOREIGN KEY (""ID_PAI"") REFERENCES ""reg_",LOWER(Z2198),""" (""ID"")) ENGINE=InnoDB AUTO_INCREMENT=105774 DEFAULT CHARSET=utf8mb4 COLLATE=utf8mb4_0900_ai_ci;"))</f>
        <v/>
      </c>
      <c r="AB2198" s="190" t="str">
        <f t="shared" si="244"/>
        <v/>
      </c>
    </row>
    <row r="2199" spans="1:28" ht="14.5" hidden="1" customHeight="1" x14ac:dyDescent="0.3">
      <c r="J2199" s="187" t="str">
        <f t="shared" si="242"/>
        <v>E110</v>
      </c>
      <c r="K2199" s="218"/>
      <c r="L2199" s="237" t="s">
        <v>2224</v>
      </c>
      <c r="M2199" s="184" t="s">
        <v>2225</v>
      </c>
      <c r="N2199" s="238">
        <v>39814</v>
      </c>
      <c r="O2199" s="238"/>
      <c r="P2199" s="238"/>
      <c r="Q2199" s="192" t="str">
        <f t="shared" si="243"/>
        <v/>
      </c>
      <c r="S2199" s="191" t="str">
        <f t="shared" si="239"/>
        <v/>
      </c>
      <c r="T2199" s="192" t="str">
        <f t="shared" si="240"/>
        <v/>
      </c>
      <c r="U2199" s="192" t="str">
        <f t="shared" si="238"/>
        <v/>
      </c>
      <c r="V2199" s="192" t="str">
        <f t="shared" si="241"/>
        <v/>
      </c>
      <c r="W2199" s="191" t="str">
        <f>IF(Q2199="Campo","@Campos(posicao = "&amp;K2199&amp;", tipo = '"&amp;R2199&amp;"')@Column(name = """&amp;L2199&amp;""")"&amp;IF(R2199="D","@Temporal(TemporalType.DATE)","")&amp;"private "&amp;VLOOKUP(TEXT(R2199,"@"),Apoio!A:B,2,0)&amp;" "&amp;SUBSTITUTE(LOWER(LEFT(L2199,1))&amp;RIGHT(PROPER(L2199),LEN(L2199)-1),"_","")&amp;";",IF(ISNUMBER(Q2199),IF(R2199="R","@Entity@Table(name = ""reg_"&amp;LOWER(J2199)&amp;""")@XmlRootElement","")&amp;VLOOKUP(J2199,Blocos!D:I,6,0)&amp;Apoio!$E$1&amp;Y2199,""))</f>
        <v/>
      </c>
      <c r="X2199" s="190" t="str">
        <f>IF(ISNUMBER(Q2199),COUNTIF(Blocos!G:G,J2199),"")</f>
        <v/>
      </c>
      <c r="Y2199" s="190" t="str">
        <f>IF(OR(X2199=0,X2199=""),"",VLOOKUP(SUMIFS(Blocos!A:A,Blocos!H:H,'EFD REGISTROS e Campos (2)'!X2199,Blocos!G:G,'EFD REGISTROS e Campos (2)'!J2199),Blocos!A:L,12,0))</f>
        <v/>
      </c>
      <c r="Z2199" s="190" t="str">
        <f>IF(ISNUMBER(Q2200),VLOOKUP(J2199,Blocos!D:G,4,0),"")</f>
        <v/>
      </c>
      <c r="AA2199" s="190" t="str">
        <f>IF(ISNUMBER(Q2199),CONCATENATE("CREATE TABLE ""reg_",LOWER(J2199),""" (""ID"" bigint NOT NULL AUTO_INCREMENT,  ""HASHFILE"" varchar(255) DEFAULT NULL, ""ID_PAI"" bigint NOT NULL,"),IF(Q2199="Campo",CONCATENATE("""",L2199,""" ",VLOOKUP(R2199,Apoio!A:C,3,0)),""))&amp;IF(Z2199="","",CONCATENATE("PRIMARY KEY (""ID""), KEY ""FK_reg_",LOWER(Z2199),"_ID_PAI"" (""ID_PAI""), CONSTRAINT ""FK_reg_",LOWER(Z2199),"_ID_PAI"" FOREIGN KEY (""ID_PAI"") REFERENCES ""reg_",LOWER(Z2199),""" (""ID"")) ENGINE=InnoDB AUTO_INCREMENT=105774 DEFAULT CHARSET=utf8mb4 COLLATE=utf8mb4_0900_ai_ci;"))</f>
        <v/>
      </c>
      <c r="AB2199" s="190" t="str">
        <f t="shared" si="244"/>
        <v/>
      </c>
    </row>
    <row r="2200" spans="1:28" ht="14.5" hidden="1" customHeight="1" x14ac:dyDescent="0.3">
      <c r="J2200" s="187" t="str">
        <f t="shared" si="242"/>
        <v>E110</v>
      </c>
      <c r="K2200" s="218"/>
      <c r="L2200" s="237" t="s">
        <v>2226</v>
      </c>
      <c r="M2200" s="184" t="s">
        <v>2227</v>
      </c>
      <c r="N2200" s="238">
        <v>39814</v>
      </c>
      <c r="O2200" s="238"/>
      <c r="P2200" s="238"/>
      <c r="Q2200" s="192" t="str">
        <f t="shared" si="243"/>
        <v/>
      </c>
      <c r="S2200" s="191" t="str">
        <f t="shared" si="239"/>
        <v/>
      </c>
      <c r="T2200" s="192" t="str">
        <f t="shared" si="240"/>
        <v/>
      </c>
      <c r="U2200" s="192" t="str">
        <f t="shared" si="238"/>
        <v/>
      </c>
      <c r="V2200" s="192" t="str">
        <f t="shared" si="241"/>
        <v/>
      </c>
      <c r="W2200" s="191" t="str">
        <f>IF(Q2200="Campo","@Campos(posicao = "&amp;K2200&amp;", tipo = '"&amp;R2200&amp;"')@Column(name = """&amp;L2200&amp;""")"&amp;IF(R2200="D","@Temporal(TemporalType.DATE)","")&amp;"private "&amp;VLOOKUP(TEXT(R2200,"@"),Apoio!A:B,2,0)&amp;" "&amp;SUBSTITUTE(LOWER(LEFT(L2200,1))&amp;RIGHT(PROPER(L2200),LEN(L2200)-1),"_","")&amp;";",IF(ISNUMBER(Q2200),IF(R2200="R","@Entity@Table(name = ""reg_"&amp;LOWER(J2200)&amp;""")@XmlRootElement","")&amp;VLOOKUP(J2200,Blocos!D:I,6,0)&amp;Apoio!$E$1&amp;Y2200,""))</f>
        <v/>
      </c>
      <c r="X2200" s="190" t="str">
        <f>IF(ISNUMBER(Q2200),COUNTIF(Blocos!G:G,J2200),"")</f>
        <v/>
      </c>
      <c r="Y2200" s="190" t="str">
        <f>IF(OR(X2200=0,X2200=""),"",VLOOKUP(SUMIFS(Blocos!A:A,Blocos!H:H,'EFD REGISTROS e Campos (2)'!X2200,Blocos!G:G,'EFD REGISTROS e Campos (2)'!J2200),Blocos!A:L,12,0))</f>
        <v/>
      </c>
      <c r="Z2200" s="190" t="str">
        <f>IF(ISNUMBER(Q2201),VLOOKUP(J2200,Blocos!D:G,4,0),"")</f>
        <v/>
      </c>
      <c r="AA2200" s="190" t="str">
        <f>IF(ISNUMBER(Q2200),CONCATENATE("CREATE TABLE ""reg_",LOWER(J2200),""" (""ID"" bigint NOT NULL AUTO_INCREMENT,  ""HASHFILE"" varchar(255) DEFAULT NULL, ""ID_PAI"" bigint NOT NULL,"),IF(Q2200="Campo",CONCATENATE("""",L2200,""" ",VLOOKUP(R2200,Apoio!A:C,3,0)),""))&amp;IF(Z2200="","",CONCATENATE("PRIMARY KEY (""ID""), KEY ""FK_reg_",LOWER(Z2200),"_ID_PAI"" (""ID_PAI""), CONSTRAINT ""FK_reg_",LOWER(Z2200),"_ID_PAI"" FOREIGN KEY (""ID_PAI"") REFERENCES ""reg_",LOWER(Z2200),""" (""ID"")) ENGINE=InnoDB AUTO_INCREMENT=105774 DEFAULT CHARSET=utf8mb4 COLLATE=utf8mb4_0900_ai_ci;"))</f>
        <v/>
      </c>
      <c r="AB2200" s="190" t="str">
        <f t="shared" si="244"/>
        <v/>
      </c>
    </row>
    <row r="2201" spans="1:28" ht="14.5" hidden="1" customHeight="1" x14ac:dyDescent="0.3">
      <c r="J2201" s="187" t="str">
        <f t="shared" si="242"/>
        <v>E110</v>
      </c>
      <c r="K2201" s="218"/>
      <c r="L2201" s="237" t="s">
        <v>2228</v>
      </c>
      <c r="M2201" s="184" t="s">
        <v>2229</v>
      </c>
      <c r="N2201" s="238">
        <v>41852</v>
      </c>
      <c r="O2201" s="238"/>
      <c r="P2201" s="238"/>
      <c r="Q2201" s="192" t="str">
        <f t="shared" si="243"/>
        <v/>
      </c>
      <c r="S2201" s="191" t="str">
        <f t="shared" si="239"/>
        <v/>
      </c>
      <c r="T2201" s="192" t="str">
        <f t="shared" si="240"/>
        <v/>
      </c>
      <c r="U2201" s="192" t="str">
        <f t="shared" si="238"/>
        <v/>
      </c>
      <c r="V2201" s="192" t="str">
        <f t="shared" si="241"/>
        <v/>
      </c>
      <c r="W2201" s="191" t="str">
        <f>IF(Q2201="Campo","@Campos(posicao = "&amp;K2201&amp;", tipo = '"&amp;R2201&amp;"')@Column(name = """&amp;L2201&amp;""")"&amp;IF(R2201="D","@Temporal(TemporalType.DATE)","")&amp;"private "&amp;VLOOKUP(TEXT(R2201,"@"),Apoio!A:B,2,0)&amp;" "&amp;SUBSTITUTE(LOWER(LEFT(L2201,1))&amp;RIGHT(PROPER(L2201),LEN(L2201)-1),"_","")&amp;";",IF(ISNUMBER(Q2201),IF(R2201="R","@Entity@Table(name = ""reg_"&amp;LOWER(J2201)&amp;""")@XmlRootElement","")&amp;VLOOKUP(J2201,Blocos!D:I,6,0)&amp;Apoio!$E$1&amp;Y2201,""))</f>
        <v/>
      </c>
      <c r="X2201" s="190" t="str">
        <f>IF(ISNUMBER(Q2201),COUNTIF(Blocos!G:G,J2201),"")</f>
        <v/>
      </c>
      <c r="Y2201" s="190" t="str">
        <f>IF(OR(X2201=0,X2201=""),"",VLOOKUP(SUMIFS(Blocos!A:A,Blocos!H:H,'EFD REGISTROS e Campos (2)'!X2201,Blocos!G:G,'EFD REGISTROS e Campos (2)'!J2201),Blocos!A:L,12,0))</f>
        <v/>
      </c>
      <c r="Z2201" s="190" t="str">
        <f>IF(ISNUMBER(Q2202),VLOOKUP(J2201,Blocos!D:G,4,0),"")</f>
        <v/>
      </c>
      <c r="AA2201" s="190" t="str">
        <f>IF(ISNUMBER(Q2201),CONCATENATE("CREATE TABLE ""reg_",LOWER(J2201),""" (""ID"" bigint NOT NULL AUTO_INCREMENT,  ""HASHFILE"" varchar(255) DEFAULT NULL, ""ID_PAI"" bigint NOT NULL,"),IF(Q2201="Campo",CONCATENATE("""",L2201,""" ",VLOOKUP(R2201,Apoio!A:C,3,0)),""))&amp;IF(Z2201="","",CONCATENATE("PRIMARY KEY (""ID""), KEY ""FK_reg_",LOWER(Z2201),"_ID_PAI"" (""ID_PAI""), CONSTRAINT ""FK_reg_",LOWER(Z2201),"_ID_PAI"" FOREIGN KEY (""ID_PAI"") REFERENCES ""reg_",LOWER(Z2201),""" (""ID"")) ENGINE=InnoDB AUTO_INCREMENT=105774 DEFAULT CHARSET=utf8mb4 COLLATE=utf8mb4_0900_ai_ci;"))</f>
        <v/>
      </c>
      <c r="AB2201" s="190" t="str">
        <f t="shared" si="244"/>
        <v/>
      </c>
    </row>
    <row r="2202" spans="1:28" ht="14.5" hidden="1" customHeight="1" x14ac:dyDescent="0.3">
      <c r="J2202" s="187" t="str">
        <f t="shared" si="242"/>
        <v>E110</v>
      </c>
      <c r="K2202" s="218"/>
      <c r="L2202" s="237" t="s">
        <v>2230</v>
      </c>
      <c r="M2202" s="184" t="s">
        <v>2231</v>
      </c>
      <c r="N2202" s="238">
        <v>41852</v>
      </c>
      <c r="O2202" s="238"/>
      <c r="P2202" s="238"/>
      <c r="Q2202" s="192" t="str">
        <f t="shared" si="243"/>
        <v/>
      </c>
      <c r="S2202" s="191" t="str">
        <f t="shared" si="239"/>
        <v/>
      </c>
      <c r="T2202" s="192" t="str">
        <f t="shared" si="240"/>
        <v/>
      </c>
      <c r="U2202" s="192" t="str">
        <f t="shared" si="238"/>
        <v/>
      </c>
      <c r="V2202" s="192" t="str">
        <f t="shared" si="241"/>
        <v/>
      </c>
      <c r="W2202" s="191" t="str">
        <f>IF(Q2202="Campo","@Campos(posicao = "&amp;K2202&amp;", tipo = '"&amp;R2202&amp;"')@Column(name = """&amp;L2202&amp;""")"&amp;IF(R2202="D","@Temporal(TemporalType.DATE)","")&amp;"private "&amp;VLOOKUP(TEXT(R2202,"@"),Apoio!A:B,2,0)&amp;" "&amp;SUBSTITUTE(LOWER(LEFT(L2202,1))&amp;RIGHT(PROPER(L2202),LEN(L2202)-1),"_","")&amp;";",IF(ISNUMBER(Q2202),IF(R2202="R","@Entity@Table(name = ""reg_"&amp;LOWER(J2202)&amp;""")@XmlRootElement","")&amp;VLOOKUP(J2202,Blocos!D:I,6,0)&amp;Apoio!$E$1&amp;Y2202,""))</f>
        <v/>
      </c>
      <c r="X2202" s="190" t="str">
        <f>IF(ISNUMBER(Q2202),COUNTIF(Blocos!G:G,J2202),"")</f>
        <v/>
      </c>
      <c r="Y2202" s="190" t="str">
        <f>IF(OR(X2202=0,X2202=""),"",VLOOKUP(SUMIFS(Blocos!A:A,Blocos!H:H,'EFD REGISTROS e Campos (2)'!X2202,Blocos!G:G,'EFD REGISTROS e Campos (2)'!J2202),Blocos!A:L,12,0))</f>
        <v/>
      </c>
      <c r="Z2202" s="190" t="str">
        <f>IF(ISNUMBER(Q2203),VLOOKUP(J2202,Blocos!D:G,4,0),"")</f>
        <v/>
      </c>
      <c r="AA2202" s="190" t="str">
        <f>IF(ISNUMBER(Q2202),CONCATENATE("CREATE TABLE ""reg_",LOWER(J2202),""" (""ID"" bigint NOT NULL AUTO_INCREMENT,  ""HASHFILE"" varchar(255) DEFAULT NULL, ""ID_PAI"" bigint NOT NULL,"),IF(Q2202="Campo",CONCATENATE("""",L2202,""" ",VLOOKUP(R2202,Apoio!A:C,3,0)),""))&amp;IF(Z2202="","",CONCATENATE("PRIMARY KEY (""ID""), KEY ""FK_reg_",LOWER(Z2202),"_ID_PAI"" (""ID_PAI""), CONSTRAINT ""FK_reg_",LOWER(Z2202),"_ID_PAI"" FOREIGN KEY (""ID_PAI"") REFERENCES ""reg_",LOWER(Z2202),""" (""ID"")) ENGINE=InnoDB AUTO_INCREMENT=105774 DEFAULT CHARSET=utf8mb4 COLLATE=utf8mb4_0900_ai_ci;"))</f>
        <v/>
      </c>
      <c r="AB2202" s="190" t="str">
        <f t="shared" si="244"/>
        <v/>
      </c>
    </row>
    <row r="2203" spans="1:28" ht="14.5" hidden="1" customHeight="1" x14ac:dyDescent="0.3">
      <c r="B2203" s="263"/>
      <c r="C2203" s="263"/>
      <c r="D2203" s="263"/>
      <c r="E2203" s="263"/>
      <c r="F2203" s="263"/>
      <c r="G2203" s="263"/>
      <c r="H2203" s="263"/>
      <c r="I2203" s="264"/>
      <c r="J2203" s="187" t="str">
        <f t="shared" si="242"/>
        <v>E110</v>
      </c>
      <c r="K2203" s="218"/>
      <c r="L2203" s="237" t="s">
        <v>2232</v>
      </c>
      <c r="M2203" s="184" t="s">
        <v>2233</v>
      </c>
      <c r="N2203" s="238">
        <v>43221</v>
      </c>
      <c r="O2203" s="238"/>
      <c r="P2203" s="238"/>
      <c r="Q2203" s="192" t="str">
        <f t="shared" si="243"/>
        <v/>
      </c>
      <c r="S2203" s="191" t="str">
        <f t="shared" si="239"/>
        <v/>
      </c>
      <c r="T2203" s="192" t="str">
        <f t="shared" si="240"/>
        <v/>
      </c>
      <c r="U2203" s="192" t="str">
        <f t="shared" si="238"/>
        <v/>
      </c>
      <c r="V2203" s="192" t="str">
        <f t="shared" si="241"/>
        <v/>
      </c>
      <c r="W2203" s="191" t="str">
        <f>IF(Q2203="Campo","@Campos(posicao = "&amp;K2203&amp;", tipo = '"&amp;R2203&amp;"')@Column(name = """&amp;L2203&amp;""")"&amp;IF(R2203="D","@Temporal(TemporalType.DATE)","")&amp;"private "&amp;VLOOKUP(TEXT(R2203,"@"),Apoio!A:B,2,0)&amp;" "&amp;SUBSTITUTE(LOWER(LEFT(L2203,1))&amp;RIGHT(PROPER(L2203),LEN(L2203)-1),"_","")&amp;";",IF(ISNUMBER(Q2203),IF(R2203="R","@Entity@Table(name = ""reg_"&amp;LOWER(J2203)&amp;""")@XmlRootElement","")&amp;VLOOKUP(J2203,Blocos!D:I,6,0)&amp;Apoio!$E$1&amp;Y2203,""))</f>
        <v/>
      </c>
      <c r="X2203" s="190" t="str">
        <f>IF(ISNUMBER(Q2203),COUNTIF(Blocos!G:G,J2203),"")</f>
        <v/>
      </c>
      <c r="Y2203" s="190" t="str">
        <f>IF(OR(X2203=0,X2203=""),"",VLOOKUP(SUMIFS(Blocos!A:A,Blocos!H:H,'EFD REGISTROS e Campos (2)'!X2203,Blocos!G:G,'EFD REGISTROS e Campos (2)'!J2203),Blocos!A:L,12,0))</f>
        <v/>
      </c>
      <c r="Z2203" s="190" t="str">
        <f>IF(ISNUMBER(Q2204),VLOOKUP(J2203,Blocos!D:G,4,0),"")</f>
        <v/>
      </c>
      <c r="AA2203" s="190" t="str">
        <f>IF(ISNUMBER(Q2203),CONCATENATE("CREATE TABLE ""reg_",LOWER(J2203),""" (""ID"" bigint NOT NULL AUTO_INCREMENT,  ""HASHFILE"" varchar(255) DEFAULT NULL, ""ID_PAI"" bigint NOT NULL,"),IF(Q2203="Campo",CONCATENATE("""",L2203,""" ",VLOOKUP(R2203,Apoio!A:C,3,0)),""))&amp;IF(Z2203="","",CONCATENATE("PRIMARY KEY (""ID""), KEY ""FK_reg_",LOWER(Z2203),"_ID_PAI"" (""ID_PAI""), CONSTRAINT ""FK_reg_",LOWER(Z2203),"_ID_PAI"" FOREIGN KEY (""ID_PAI"") REFERENCES ""reg_",LOWER(Z2203),""" (""ID"")) ENGINE=InnoDB AUTO_INCREMENT=105774 DEFAULT CHARSET=utf8mb4 COLLATE=utf8mb4_0900_ai_ci;"))</f>
        <v/>
      </c>
      <c r="AB2203" s="190" t="str">
        <f t="shared" si="244"/>
        <v/>
      </c>
    </row>
    <row r="2204" spans="1:28" ht="14.5" hidden="1" customHeight="1" x14ac:dyDescent="0.3">
      <c r="A2204" s="263"/>
      <c r="B2204" s="263"/>
      <c r="C2204" s="263"/>
      <c r="D2204" s="263"/>
      <c r="E2204" s="263"/>
      <c r="F2204" s="263"/>
      <c r="G2204" s="263"/>
      <c r="H2204" s="263"/>
      <c r="I2204" s="264"/>
      <c r="J2204" s="187" t="str">
        <f t="shared" si="242"/>
        <v>E110</v>
      </c>
      <c r="K2204" s="218"/>
      <c r="L2204" s="237" t="s">
        <v>2234</v>
      </c>
      <c r="M2204" s="184" t="s">
        <v>2235</v>
      </c>
      <c r="N2204" s="238">
        <v>43101</v>
      </c>
      <c r="O2204" s="238"/>
      <c r="P2204" s="239"/>
      <c r="Q2204" s="192" t="str">
        <f t="shared" si="243"/>
        <v/>
      </c>
      <c r="S2204" s="191" t="str">
        <f t="shared" si="239"/>
        <v/>
      </c>
      <c r="T2204" s="192" t="str">
        <f t="shared" si="240"/>
        <v/>
      </c>
      <c r="U2204" s="192" t="str">
        <f t="shared" si="238"/>
        <v/>
      </c>
      <c r="V2204" s="192" t="str">
        <f t="shared" si="241"/>
        <v/>
      </c>
      <c r="W2204" s="191" t="str">
        <f>IF(Q2204="Campo","@Campos(posicao = "&amp;K2204&amp;", tipo = '"&amp;R2204&amp;"')@Column(name = """&amp;L2204&amp;""")"&amp;IF(R2204="D","@Temporal(TemporalType.DATE)","")&amp;"private "&amp;VLOOKUP(TEXT(R2204,"@"),Apoio!A:B,2,0)&amp;" "&amp;SUBSTITUTE(LOWER(LEFT(L2204,1))&amp;RIGHT(PROPER(L2204),LEN(L2204)-1),"_","")&amp;";",IF(ISNUMBER(Q2204),IF(R2204="R","@Entity@Table(name = ""reg_"&amp;LOWER(J2204)&amp;""")@XmlRootElement","")&amp;VLOOKUP(J2204,Blocos!D:I,6,0)&amp;Apoio!$E$1&amp;Y2204,""))</f>
        <v/>
      </c>
      <c r="X2204" s="190" t="str">
        <f>IF(ISNUMBER(Q2204),COUNTIF(Blocos!G:G,J2204),"")</f>
        <v/>
      </c>
      <c r="Y2204" s="190" t="str">
        <f>IF(OR(X2204=0,X2204=""),"",VLOOKUP(SUMIFS(Blocos!A:A,Blocos!H:H,'EFD REGISTROS e Campos (2)'!X2204,Blocos!G:G,'EFD REGISTROS e Campos (2)'!J2204),Blocos!A:L,12,0))</f>
        <v/>
      </c>
      <c r="Z2204" s="190" t="str">
        <f>IF(ISNUMBER(Q2205),VLOOKUP(J2204,Blocos!D:G,4,0),"")</f>
        <v/>
      </c>
      <c r="AA2204" s="190" t="str">
        <f>IF(ISNUMBER(Q2204),CONCATENATE("CREATE TABLE ""reg_",LOWER(J2204),""" (""ID"" bigint NOT NULL AUTO_INCREMENT,  ""HASHFILE"" varchar(255) DEFAULT NULL, ""ID_PAI"" bigint NOT NULL,"),IF(Q2204="Campo",CONCATENATE("""",L2204,""" ",VLOOKUP(R2204,Apoio!A:C,3,0)),""))&amp;IF(Z2204="","",CONCATENATE("PRIMARY KEY (""ID""), KEY ""FK_reg_",LOWER(Z2204),"_ID_PAI"" (""ID_PAI""), CONSTRAINT ""FK_reg_",LOWER(Z2204),"_ID_PAI"" FOREIGN KEY (""ID_PAI"") REFERENCES ""reg_",LOWER(Z2204),""" (""ID"")) ENGINE=InnoDB AUTO_INCREMENT=105774 DEFAULT CHARSET=utf8mb4 COLLATE=utf8mb4_0900_ai_ci;"))</f>
        <v/>
      </c>
      <c r="AB2204" s="190" t="str">
        <f t="shared" si="244"/>
        <v/>
      </c>
    </row>
    <row r="2205" spans="1:28" ht="14.5" hidden="1" customHeight="1" x14ac:dyDescent="0.3">
      <c r="J2205" s="187" t="str">
        <f t="shared" si="242"/>
        <v>E110</v>
      </c>
      <c r="K2205" s="218"/>
      <c r="L2205" s="237" t="s">
        <v>2236</v>
      </c>
      <c r="M2205" s="184" t="s">
        <v>2237</v>
      </c>
      <c r="N2205" s="238">
        <v>39814</v>
      </c>
      <c r="O2205" s="238">
        <v>42004</v>
      </c>
      <c r="P2205" s="238"/>
      <c r="Q2205" s="192" t="str">
        <f t="shared" si="243"/>
        <v/>
      </c>
      <c r="S2205" s="191" t="str">
        <f t="shared" si="239"/>
        <v/>
      </c>
      <c r="T2205" s="192" t="str">
        <f t="shared" si="240"/>
        <v/>
      </c>
      <c r="U2205" s="192" t="str">
        <f t="shared" ref="U2205:U2268" si="245">S2205&amp;T2205</f>
        <v/>
      </c>
      <c r="V2205" s="192" t="str">
        <f t="shared" si="241"/>
        <v/>
      </c>
      <c r="W2205" s="191" t="str">
        <f>IF(Q2205="Campo","@Campos(posicao = "&amp;K2205&amp;", tipo = '"&amp;R2205&amp;"')@Column(name = """&amp;L2205&amp;""")"&amp;IF(R2205="D","@Temporal(TemporalType.DATE)","")&amp;"private "&amp;VLOOKUP(TEXT(R2205,"@"),Apoio!A:B,2,0)&amp;" "&amp;SUBSTITUTE(LOWER(LEFT(L2205,1))&amp;RIGHT(PROPER(L2205),LEN(L2205)-1),"_","")&amp;";",IF(ISNUMBER(Q2205),IF(R2205="R","@Entity@Table(name = ""reg_"&amp;LOWER(J2205)&amp;""")@XmlRootElement","")&amp;VLOOKUP(J2205,Blocos!D:I,6,0)&amp;Apoio!$E$1&amp;Y2205,""))</f>
        <v/>
      </c>
      <c r="X2205" s="190" t="str">
        <f>IF(ISNUMBER(Q2205),COUNTIF(Blocos!G:G,J2205),"")</f>
        <v/>
      </c>
      <c r="Y2205" s="190" t="str">
        <f>IF(OR(X2205=0,X2205=""),"",VLOOKUP(SUMIFS(Blocos!A:A,Blocos!H:H,'EFD REGISTROS e Campos (2)'!X2205,Blocos!G:G,'EFD REGISTROS e Campos (2)'!J2205),Blocos!A:L,12,0))</f>
        <v/>
      </c>
      <c r="Z2205" s="190" t="str">
        <f>IF(ISNUMBER(Q2206),VLOOKUP(J2205,Blocos!D:G,4,0),"")</f>
        <v/>
      </c>
      <c r="AA2205" s="190" t="str">
        <f>IF(ISNUMBER(Q2205),CONCATENATE("CREATE TABLE ""reg_",LOWER(J2205),""" (""ID"" bigint NOT NULL AUTO_INCREMENT,  ""HASHFILE"" varchar(255) DEFAULT NULL, ""ID_PAI"" bigint NOT NULL,"),IF(Q2205="Campo",CONCATENATE("""",L2205,""" ",VLOOKUP(R2205,Apoio!A:C,3,0)),""))&amp;IF(Z2205="","",CONCATENATE("PRIMARY KEY (""ID""), KEY ""FK_reg_",LOWER(Z2205),"_ID_PAI"" (""ID_PAI""), CONSTRAINT ""FK_reg_",LOWER(Z2205),"_ID_PAI"" FOREIGN KEY (""ID_PAI"") REFERENCES ""reg_",LOWER(Z2205),""" (""ID"")) ENGINE=InnoDB AUTO_INCREMENT=105774 DEFAULT CHARSET=utf8mb4 COLLATE=utf8mb4_0900_ai_ci;"))</f>
        <v/>
      </c>
      <c r="AB2205" s="190" t="str">
        <f t="shared" si="244"/>
        <v/>
      </c>
    </row>
    <row r="2206" spans="1:28" ht="14.5" hidden="1" customHeight="1" x14ac:dyDescent="0.3">
      <c r="J2206" s="187" t="str">
        <f t="shared" si="242"/>
        <v>E110</v>
      </c>
      <c r="K2206" s="181">
        <v>13</v>
      </c>
      <c r="L2206" s="289" t="s">
        <v>2238</v>
      </c>
      <c r="M2206" s="182" t="s">
        <v>2239</v>
      </c>
      <c r="N2206" s="181" t="s">
        <v>32</v>
      </c>
      <c r="O2206" s="181" t="s">
        <v>28</v>
      </c>
      <c r="P2206" s="181">
        <v>2</v>
      </c>
      <c r="Q2206" s="192" t="str">
        <f t="shared" si="243"/>
        <v>Campo</v>
      </c>
      <c r="R2206" s="192" t="s">
        <v>3606</v>
      </c>
      <c r="S2206" s="191" t="str">
        <f t="shared" si="239"/>
        <v/>
      </c>
      <c r="T2206" s="192" t="str">
        <f t="shared" si="240"/>
        <v>&lt;campo posicao="13"&gt;
&lt;coluna&gt;VL_ICMS_RECOLHER&lt;/coluna&gt;
&lt;descricao&gt;Valor total de "ICMS a recolher (11-12)&lt;/descricao&gt;
&lt;tipo&gt;R&lt;/tipo&gt;
&lt;/campo&gt;</v>
      </c>
      <c r="U2206" s="192" t="str">
        <f t="shared" si="245"/>
        <v>&lt;campo posicao="13"&gt;
&lt;coluna&gt;VL_ICMS_RECOLHER&lt;/coluna&gt;
&lt;descricao&gt;Valor total de "ICMS a recolher (11-12)&lt;/descricao&gt;
&lt;tipo&gt;R&lt;/tipo&gt;
&lt;/campo&gt;</v>
      </c>
      <c r="V2206" s="192" t="str">
        <f t="shared" si="241"/>
        <v>{"Column14", "VL_ICMS_RECOLHER"},</v>
      </c>
      <c r="W2206" s="191" t="str">
        <f>IF(Q2206="Campo","@Campos(posicao = "&amp;K2206&amp;", tipo = '"&amp;R2206&amp;"')@Column(name = """&amp;L2206&amp;""")"&amp;IF(R2206="D","@Temporal(TemporalType.DATE)","")&amp;"private "&amp;VLOOKUP(TEXT(R2206,"@"),Apoio!A:B,2,0)&amp;" "&amp;SUBSTITUTE(LOWER(LEFT(L2206,1))&amp;RIGHT(PROPER(L2206),LEN(L2206)-1),"_","")&amp;";",IF(ISNUMBER(Q2206),IF(R2206="R","@Entity@Table(name = ""reg_"&amp;LOWER(J2206)&amp;""")@XmlRootElement","")&amp;VLOOKUP(J2206,Blocos!D:I,6,0)&amp;Apoio!$E$1&amp;Y2206,""))</f>
        <v>@Campos(posicao = 13, tipo = 'R')@Column(name = "VL_ICMS_RECOLHER")private BigDecimal vlIcmsRecolher;</v>
      </c>
      <c r="X2206" s="190" t="str">
        <f>IF(ISNUMBER(Q2206),COUNTIF(Blocos!G:G,J2206),"")</f>
        <v/>
      </c>
      <c r="Y2206" s="190" t="str">
        <f>IF(OR(X2206=0,X2206=""),"",VLOOKUP(SUMIFS(Blocos!A:A,Blocos!H:H,'EFD REGISTROS e Campos (2)'!X2206,Blocos!G:G,'EFD REGISTROS e Campos (2)'!J2206),Blocos!A:L,12,0))</f>
        <v/>
      </c>
      <c r="Z2206" s="190" t="str">
        <f>IF(ISNUMBER(Q2207),VLOOKUP(J2206,Blocos!D:G,4,0),"")</f>
        <v/>
      </c>
      <c r="AA2206" s="190" t="str">
        <f>IF(ISNUMBER(Q2206),CONCATENATE("CREATE TABLE ""reg_",LOWER(J2206),""" (""ID"" bigint NOT NULL AUTO_INCREMENT,  ""HASHFILE"" varchar(255) DEFAULT NULL, ""ID_PAI"" bigint NOT NULL,"),IF(Q2206="Campo",CONCATENATE("""",L2206,""" ",VLOOKUP(R2206,Apoio!A:C,3,0)),""))&amp;IF(Z2206="","",CONCATENATE("PRIMARY KEY (""ID""), KEY ""FK_reg_",LOWER(Z2206),"_ID_PAI"" (""ID_PAI""), CONSTRAINT ""FK_reg_",LOWER(Z2206),"_ID_PAI"" FOREIGN KEY (""ID_PAI"") REFERENCES ""reg_",LOWER(Z2206),""" (""ID"")) ENGINE=InnoDB AUTO_INCREMENT=105774 DEFAULT CHARSET=utf8mb4 COLLATE=utf8mb4_0900_ai_ci;"))</f>
        <v>"VL_ICMS_RECOLHER" decimal(15,6) DEFAULT NULL,</v>
      </c>
      <c r="AB2206" s="190" t="str">
        <f t="shared" si="244"/>
        <v>`reg_e110`.`VL_ICMS_RECOLHER`,</v>
      </c>
    </row>
    <row r="2207" spans="1:28" ht="14.5" hidden="1" customHeight="1" x14ac:dyDescent="0.3">
      <c r="J2207" s="187" t="str">
        <f t="shared" si="242"/>
        <v>E110</v>
      </c>
      <c r="K2207" s="181">
        <v>14</v>
      </c>
      <c r="L2207" s="289" t="s">
        <v>2240</v>
      </c>
      <c r="M2207" s="182" t="s">
        <v>2241</v>
      </c>
      <c r="N2207" s="181" t="s">
        <v>32</v>
      </c>
      <c r="O2207" s="181" t="s">
        <v>28</v>
      </c>
      <c r="P2207" s="181">
        <v>2</v>
      </c>
      <c r="Q2207" s="192" t="str">
        <f t="shared" si="243"/>
        <v>Campo</v>
      </c>
      <c r="R2207" s="192" t="s">
        <v>3606</v>
      </c>
      <c r="S2207" s="191" t="str">
        <f t="shared" si="239"/>
        <v/>
      </c>
      <c r="T2207" s="192" t="str">
        <f t="shared" si="240"/>
        <v>&lt;campo posicao="14"&gt;
&lt;coluna&gt;VL_SLD_CREDOR_TRANSPORTAR&lt;/coluna&gt;
&lt;descricao&gt;Valor total de "Saldo credor a transportar para o período seguinte” &lt;/descricao&gt;
&lt;tipo&gt;R&lt;/tipo&gt;
&lt;/campo&gt;</v>
      </c>
      <c r="U2207" s="192" t="str">
        <f t="shared" si="245"/>
        <v>&lt;campo posicao="14"&gt;
&lt;coluna&gt;VL_SLD_CREDOR_TRANSPORTAR&lt;/coluna&gt;
&lt;descricao&gt;Valor total de "Saldo credor a transportar para o período seguinte” &lt;/descricao&gt;
&lt;tipo&gt;R&lt;/tipo&gt;
&lt;/campo&gt;</v>
      </c>
      <c r="V2207" s="192" t="str">
        <f t="shared" si="241"/>
        <v>{"Column15", "VL_SLD_CREDOR_TRANSPORTAR"},</v>
      </c>
      <c r="W2207" s="191" t="str">
        <f>IF(Q2207="Campo","@Campos(posicao = "&amp;K2207&amp;", tipo = '"&amp;R2207&amp;"')@Column(name = """&amp;L2207&amp;""")"&amp;IF(R2207="D","@Temporal(TemporalType.DATE)","")&amp;"private "&amp;VLOOKUP(TEXT(R2207,"@"),Apoio!A:B,2,0)&amp;" "&amp;SUBSTITUTE(LOWER(LEFT(L2207,1))&amp;RIGHT(PROPER(L2207),LEN(L2207)-1),"_","")&amp;";",IF(ISNUMBER(Q2207),IF(R2207="R","@Entity@Table(name = ""reg_"&amp;LOWER(J2207)&amp;""")@XmlRootElement","")&amp;VLOOKUP(J2207,Blocos!D:I,6,0)&amp;Apoio!$E$1&amp;Y2207,""))</f>
        <v>@Campos(posicao = 14, tipo = 'R')@Column(name = "VL_SLD_CREDOR_TRANSPORTAR")private BigDecimal vlSldCredorTransportar;</v>
      </c>
      <c r="X2207" s="190" t="str">
        <f>IF(ISNUMBER(Q2207),COUNTIF(Blocos!G:G,J2207),"")</f>
        <v/>
      </c>
      <c r="Y2207" s="190" t="str">
        <f>IF(OR(X2207=0,X2207=""),"",VLOOKUP(SUMIFS(Blocos!A:A,Blocos!H:H,'EFD REGISTROS e Campos (2)'!X2207,Blocos!G:G,'EFD REGISTROS e Campos (2)'!J2207),Blocos!A:L,12,0))</f>
        <v/>
      </c>
      <c r="Z2207" s="190" t="str">
        <f>IF(ISNUMBER(Q2208),VLOOKUP(J2207,Blocos!D:G,4,0),"")</f>
        <v/>
      </c>
      <c r="AA2207" s="190" t="str">
        <f>IF(ISNUMBER(Q2207),CONCATENATE("CREATE TABLE ""reg_",LOWER(J2207),""" (""ID"" bigint NOT NULL AUTO_INCREMENT,  ""HASHFILE"" varchar(255) DEFAULT NULL, ""ID_PAI"" bigint NOT NULL,"),IF(Q2207="Campo",CONCATENATE("""",L2207,""" ",VLOOKUP(R2207,Apoio!A:C,3,0)),""))&amp;IF(Z2207="","",CONCATENATE("PRIMARY KEY (""ID""), KEY ""FK_reg_",LOWER(Z2207),"_ID_PAI"" (""ID_PAI""), CONSTRAINT ""FK_reg_",LOWER(Z2207),"_ID_PAI"" FOREIGN KEY (""ID_PAI"") REFERENCES ""reg_",LOWER(Z2207),""" (""ID"")) ENGINE=InnoDB AUTO_INCREMENT=105774 DEFAULT CHARSET=utf8mb4 COLLATE=utf8mb4_0900_ai_ci;"))</f>
        <v>"VL_SLD_CREDOR_TRANSPORTAR" decimal(15,6) DEFAULT NULL,</v>
      </c>
      <c r="AB2207" s="190" t="str">
        <f t="shared" si="244"/>
        <v>`reg_e110`.`VL_SLD_CREDOR_TRANSPORTAR`,</v>
      </c>
    </row>
    <row r="2208" spans="1:28" ht="14.5" hidden="1" customHeight="1" x14ac:dyDescent="0.3">
      <c r="J2208" s="187" t="str">
        <f t="shared" si="242"/>
        <v>E110</v>
      </c>
      <c r="K2208" s="217">
        <v>15</v>
      </c>
      <c r="L2208" s="289" t="s">
        <v>2242</v>
      </c>
      <c r="M2208" s="182" t="s">
        <v>2553</v>
      </c>
      <c r="N2208" s="181" t="s">
        <v>32</v>
      </c>
      <c r="O2208" s="181" t="s">
        <v>28</v>
      </c>
      <c r="P2208" s="181">
        <v>2</v>
      </c>
      <c r="Q2208" s="192" t="str">
        <f t="shared" si="243"/>
        <v>Campo</v>
      </c>
      <c r="R2208" s="192" t="s">
        <v>3606</v>
      </c>
      <c r="S2208" s="191" t="str">
        <f t="shared" si="239"/>
        <v/>
      </c>
      <c r="T2208" s="192" t="str">
        <f t="shared" si="240"/>
        <v>&lt;campo posicao="15"&gt;
&lt;coluna&gt;DEB_ESP&lt;/coluna&gt;
&lt;descricao&gt;Valores recolhidos ou a recolher, extra-apuração.&lt;/descricao&gt;
&lt;tipo&gt;R&lt;/tipo&gt;
&lt;/campo&gt;</v>
      </c>
      <c r="U2208" s="192" t="str">
        <f t="shared" si="245"/>
        <v>&lt;campo posicao="15"&gt;
&lt;coluna&gt;DEB_ESP&lt;/coluna&gt;
&lt;descricao&gt;Valores recolhidos ou a recolher, extra-apuração.&lt;/descricao&gt;
&lt;tipo&gt;R&lt;/tipo&gt;
&lt;/campo&gt;</v>
      </c>
      <c r="V2208" s="192" t="str">
        <f t="shared" si="241"/>
        <v>{"Column16", "DEB_ESP"},</v>
      </c>
      <c r="W2208" s="191" t="str">
        <f>IF(Q2208="Campo","@Campos(posicao = "&amp;K2208&amp;", tipo = '"&amp;R2208&amp;"')@Column(name = """&amp;L2208&amp;""")"&amp;IF(R2208="D","@Temporal(TemporalType.DATE)","")&amp;"private "&amp;VLOOKUP(TEXT(R2208,"@"),Apoio!A:B,2,0)&amp;" "&amp;SUBSTITUTE(LOWER(LEFT(L2208,1))&amp;RIGHT(PROPER(L2208),LEN(L2208)-1),"_","")&amp;";",IF(ISNUMBER(Q2208),IF(R2208="R","@Entity@Table(name = ""reg_"&amp;LOWER(J2208)&amp;""")@XmlRootElement","")&amp;VLOOKUP(J2208,Blocos!D:I,6,0)&amp;Apoio!$E$1&amp;Y2208,""))</f>
        <v>@Campos(posicao = 15, tipo = 'R')@Column(name = "DEB_ESP")private BigDecimal debEsp;</v>
      </c>
      <c r="X2208" s="190" t="str">
        <f>IF(ISNUMBER(Q2208),COUNTIF(Blocos!G:G,J2208),"")</f>
        <v/>
      </c>
      <c r="Y2208" s="190" t="str">
        <f>IF(OR(X2208=0,X2208=""),"",VLOOKUP(SUMIFS(Blocos!A:A,Blocos!H:H,'EFD REGISTROS e Campos (2)'!X2208,Blocos!G:G,'EFD REGISTROS e Campos (2)'!J2208),Blocos!A:L,12,0))</f>
        <v/>
      </c>
      <c r="Z2208" s="190" t="str">
        <f>IF(ISNUMBER(Q2209),VLOOKUP(J2208,Blocos!D:G,4,0),"")</f>
        <v/>
      </c>
      <c r="AA2208" s="190" t="str">
        <f>IF(ISNUMBER(Q2208),CONCATENATE("CREATE TABLE ""reg_",LOWER(J2208),""" (""ID"" bigint NOT NULL AUTO_INCREMENT,  ""HASHFILE"" varchar(255) DEFAULT NULL, ""ID_PAI"" bigint NOT NULL,"),IF(Q2208="Campo",CONCATENATE("""",L2208,""" ",VLOOKUP(R2208,Apoio!A:C,3,0)),""))&amp;IF(Z2208="","",CONCATENATE("PRIMARY KEY (""ID""), KEY ""FK_reg_",LOWER(Z2208),"_ID_PAI"" (""ID_PAI""), CONSTRAINT ""FK_reg_",LOWER(Z2208),"_ID_PAI"" FOREIGN KEY (""ID_PAI"") REFERENCES ""reg_",LOWER(Z2208),""" (""ID"")) ENGINE=InnoDB AUTO_INCREMENT=105774 DEFAULT CHARSET=utf8mb4 COLLATE=utf8mb4_0900_ai_ci;"))</f>
        <v>"DEB_ESP" decimal(15,6) DEFAULT NULL,</v>
      </c>
      <c r="AB2208" s="190" t="str">
        <f t="shared" si="244"/>
        <v>`reg_e110`.`DEB_ESP`,</v>
      </c>
    </row>
    <row r="2209" spans="10:28" ht="14.5" hidden="1" customHeight="1" x14ac:dyDescent="0.3">
      <c r="J2209" s="187" t="str">
        <f t="shared" si="242"/>
        <v>E110</v>
      </c>
      <c r="K2209" s="218"/>
      <c r="L2209" s="233" t="s">
        <v>3991</v>
      </c>
      <c r="M2209" s="234" t="s">
        <v>1164</v>
      </c>
      <c r="N2209" s="235" t="s">
        <v>1165</v>
      </c>
      <c r="O2209" s="235"/>
      <c r="P2209" s="236" t="s">
        <v>1166</v>
      </c>
      <c r="Q2209" s="192" t="str">
        <f t="shared" si="243"/>
        <v/>
      </c>
      <c r="S2209" s="191" t="str">
        <f t="shared" si="239"/>
        <v/>
      </c>
      <c r="T2209" s="192" t="str">
        <f t="shared" si="240"/>
        <v/>
      </c>
      <c r="U2209" s="192" t="str">
        <f t="shared" si="245"/>
        <v/>
      </c>
      <c r="V2209" s="192" t="str">
        <f t="shared" si="241"/>
        <v/>
      </c>
      <c r="W2209" s="191" t="str">
        <f>IF(Q2209="Campo","@Campos(posicao = "&amp;K2209&amp;", tipo = '"&amp;R2209&amp;"')@Column(name = """&amp;L2209&amp;""")"&amp;IF(R2209="D","@Temporal(TemporalType.DATE)","")&amp;"private "&amp;VLOOKUP(TEXT(R2209,"@"),Apoio!A:B,2,0)&amp;" "&amp;SUBSTITUTE(LOWER(LEFT(L2209,1))&amp;RIGHT(PROPER(L2209),LEN(L2209)-1),"_","")&amp;";",IF(ISNUMBER(Q2209),IF(R2209="R","@Entity@Table(name = ""reg_"&amp;LOWER(J2209)&amp;""")@XmlRootElement","")&amp;VLOOKUP(J2209,Blocos!D:I,6,0)&amp;Apoio!$E$1&amp;Y2209,""))</f>
        <v/>
      </c>
      <c r="X2209" s="190" t="str">
        <f>IF(ISNUMBER(Q2209),COUNTIF(Blocos!G:G,J2209),"")</f>
        <v/>
      </c>
      <c r="Y2209" s="190" t="str">
        <f>IF(OR(X2209=0,X2209=""),"",VLOOKUP(SUMIFS(Blocos!A:A,Blocos!H:H,'EFD REGISTROS e Campos (2)'!X2209,Blocos!G:G,'EFD REGISTROS e Campos (2)'!J2209),Blocos!A:L,12,0))</f>
        <v/>
      </c>
      <c r="Z2209" s="190" t="str">
        <f>IF(ISNUMBER(Q2210),VLOOKUP(J2209,Blocos!D:G,4,0),"")</f>
        <v/>
      </c>
      <c r="AA2209" s="190" t="str">
        <f>IF(ISNUMBER(Q2209),CONCATENATE("CREATE TABLE ""reg_",LOWER(J2209),""" (""ID"" bigint NOT NULL AUTO_INCREMENT,  ""HASHFILE"" varchar(255) DEFAULT NULL, ""ID_PAI"" bigint NOT NULL,"),IF(Q2209="Campo",CONCATENATE("""",L2209,""" ",VLOOKUP(R2209,Apoio!A:C,3,0)),""))&amp;IF(Z2209="","",CONCATENATE("PRIMARY KEY (""ID""), KEY ""FK_reg_",LOWER(Z2209),"_ID_PAI"" (""ID_PAI""), CONSTRAINT ""FK_reg_",LOWER(Z2209),"_ID_PAI"" FOREIGN KEY (""ID_PAI"") REFERENCES ""reg_",LOWER(Z2209),""" (""ID"")) ENGINE=InnoDB AUTO_INCREMENT=105774 DEFAULT CHARSET=utf8mb4 COLLATE=utf8mb4_0900_ai_ci;"))</f>
        <v/>
      </c>
      <c r="AB2209" s="190" t="str">
        <f t="shared" si="244"/>
        <v/>
      </c>
    </row>
    <row r="2210" spans="10:28" ht="14.5" hidden="1" customHeight="1" x14ac:dyDescent="0.3">
      <c r="J2210" s="187" t="str">
        <f t="shared" si="242"/>
        <v>E110</v>
      </c>
      <c r="K2210" s="218"/>
      <c r="L2210" s="237" t="s">
        <v>1300</v>
      </c>
      <c r="M2210" s="184" t="s">
        <v>1301</v>
      </c>
      <c r="N2210" s="238">
        <v>39814</v>
      </c>
      <c r="O2210" s="238"/>
      <c r="P2210" s="250"/>
      <c r="Q2210" s="192" t="str">
        <f t="shared" si="243"/>
        <v/>
      </c>
      <c r="S2210" s="191" t="str">
        <f t="shared" si="239"/>
        <v/>
      </c>
      <c r="T2210" s="192" t="str">
        <f t="shared" si="240"/>
        <v/>
      </c>
      <c r="U2210" s="192" t="str">
        <f t="shared" si="245"/>
        <v/>
      </c>
      <c r="V2210" s="192" t="str">
        <f t="shared" si="241"/>
        <v/>
      </c>
      <c r="W2210" s="191" t="str">
        <f>IF(Q2210="Campo","@Campos(posicao = "&amp;K2210&amp;", tipo = '"&amp;R2210&amp;"')@Column(name = """&amp;L2210&amp;""")"&amp;IF(R2210="D","@Temporal(TemporalType.DATE)","")&amp;"private "&amp;VLOOKUP(TEXT(R2210,"@"),Apoio!A:B,2,0)&amp;" "&amp;SUBSTITUTE(LOWER(LEFT(L2210,1))&amp;RIGHT(PROPER(L2210),LEN(L2210)-1),"_","")&amp;";",IF(ISNUMBER(Q2210),IF(R2210="R","@Entity@Table(name = ""reg_"&amp;LOWER(J2210)&amp;""")@XmlRootElement","")&amp;VLOOKUP(J2210,Blocos!D:I,6,0)&amp;Apoio!$E$1&amp;Y2210,""))</f>
        <v/>
      </c>
      <c r="X2210" s="190" t="str">
        <f>IF(ISNUMBER(Q2210),COUNTIF(Blocos!G:G,J2210),"")</f>
        <v/>
      </c>
      <c r="Y2210" s="190" t="str">
        <f>IF(OR(X2210=0,X2210=""),"",VLOOKUP(SUMIFS(Blocos!A:A,Blocos!H:H,'EFD REGISTROS e Campos (2)'!X2210,Blocos!G:G,'EFD REGISTROS e Campos (2)'!J2210),Blocos!A:L,12,0))</f>
        <v/>
      </c>
      <c r="Z2210" s="190" t="str">
        <f>IF(ISNUMBER(Q2211),VLOOKUP(J2210,Blocos!D:G,4,0),"")</f>
        <v/>
      </c>
      <c r="AA2210" s="190" t="str">
        <f>IF(ISNUMBER(Q2210),CONCATENATE("CREATE TABLE ""reg_",LOWER(J2210),""" (""ID"" bigint NOT NULL AUTO_INCREMENT,  ""HASHFILE"" varchar(255) DEFAULT NULL, ""ID_PAI"" bigint NOT NULL,"),IF(Q2210="Campo",CONCATENATE("""",L2210,""" ",VLOOKUP(R2210,Apoio!A:C,3,0)),""))&amp;IF(Z2210="","",CONCATENATE("PRIMARY KEY (""ID""), KEY ""FK_reg_",LOWER(Z2210),"_ID_PAI"" (""ID_PAI""), CONSTRAINT ""FK_reg_",LOWER(Z2210),"_ID_PAI"" FOREIGN KEY (""ID_PAI"") REFERENCES ""reg_",LOWER(Z2210),""" (""ID"")) ENGINE=InnoDB AUTO_INCREMENT=105774 DEFAULT CHARSET=utf8mb4 COLLATE=utf8mb4_0900_ai_ci;"))</f>
        <v/>
      </c>
      <c r="AB2210" s="190" t="str">
        <f t="shared" si="244"/>
        <v/>
      </c>
    </row>
    <row r="2211" spans="10:28" ht="14.5" hidden="1" customHeight="1" x14ac:dyDescent="0.3">
      <c r="J2211" s="187" t="str">
        <f t="shared" si="242"/>
        <v>E110</v>
      </c>
      <c r="K2211" s="218"/>
      <c r="L2211" s="237" t="s">
        <v>1302</v>
      </c>
      <c r="M2211" s="184" t="s">
        <v>1303</v>
      </c>
      <c r="N2211" s="238">
        <v>39814</v>
      </c>
      <c r="O2211" s="238"/>
      <c r="P2211" s="238"/>
      <c r="Q2211" s="192" t="str">
        <f t="shared" si="243"/>
        <v/>
      </c>
      <c r="S2211" s="191" t="str">
        <f t="shared" si="239"/>
        <v/>
      </c>
      <c r="T2211" s="192" t="str">
        <f t="shared" si="240"/>
        <v/>
      </c>
      <c r="U2211" s="192" t="str">
        <f t="shared" si="245"/>
        <v/>
      </c>
      <c r="V2211" s="192" t="str">
        <f t="shared" si="241"/>
        <v/>
      </c>
      <c r="W2211" s="191" t="str">
        <f>IF(Q2211="Campo","@Campos(posicao = "&amp;K2211&amp;", tipo = '"&amp;R2211&amp;"')@Column(name = """&amp;L2211&amp;""")"&amp;IF(R2211="D","@Temporal(TemporalType.DATE)","")&amp;"private "&amp;VLOOKUP(TEXT(R2211,"@"),Apoio!A:B,2,0)&amp;" "&amp;SUBSTITUTE(LOWER(LEFT(L2211,1))&amp;RIGHT(PROPER(L2211),LEN(L2211)-1),"_","")&amp;";",IF(ISNUMBER(Q2211),IF(R2211="R","@Entity@Table(name = ""reg_"&amp;LOWER(J2211)&amp;""")@XmlRootElement","")&amp;VLOOKUP(J2211,Blocos!D:I,6,0)&amp;Apoio!$E$1&amp;Y2211,""))</f>
        <v/>
      </c>
      <c r="X2211" s="190" t="str">
        <f>IF(ISNUMBER(Q2211),COUNTIF(Blocos!G:G,J2211),"")</f>
        <v/>
      </c>
      <c r="Y2211" s="190" t="str">
        <f>IF(OR(X2211=0,X2211=""),"",VLOOKUP(SUMIFS(Blocos!A:A,Blocos!H:H,'EFD REGISTROS e Campos (2)'!X2211,Blocos!G:G,'EFD REGISTROS e Campos (2)'!J2211),Blocos!A:L,12,0))</f>
        <v/>
      </c>
      <c r="Z2211" s="190" t="str">
        <f>IF(ISNUMBER(Q2212),VLOOKUP(J2211,Blocos!D:G,4,0),"")</f>
        <v/>
      </c>
      <c r="AA2211" s="190" t="str">
        <f>IF(ISNUMBER(Q2211),CONCATENATE("CREATE TABLE ""reg_",LOWER(J2211),""" (""ID"" bigint NOT NULL AUTO_INCREMENT,  ""HASHFILE"" varchar(255) DEFAULT NULL, ""ID_PAI"" bigint NOT NULL,"),IF(Q2211="Campo",CONCATENATE("""",L2211,""" ",VLOOKUP(R2211,Apoio!A:C,3,0)),""))&amp;IF(Z2211="","",CONCATENATE("PRIMARY KEY (""ID""), KEY ""FK_reg_",LOWER(Z2211),"_ID_PAI"" (""ID_PAI""), CONSTRAINT ""FK_reg_",LOWER(Z2211),"_ID_PAI"" FOREIGN KEY (""ID_PAI"") REFERENCES ""reg_",LOWER(Z2211),""" (""ID"")) ENGINE=InnoDB AUTO_INCREMENT=105774 DEFAULT CHARSET=utf8mb4 COLLATE=utf8mb4_0900_ai_ci;"))</f>
        <v/>
      </c>
      <c r="AB2211" s="190" t="str">
        <f t="shared" si="244"/>
        <v/>
      </c>
    </row>
    <row r="2212" spans="10:28" ht="14.5" hidden="1" customHeight="1" x14ac:dyDescent="0.3">
      <c r="J2212" s="187" t="str">
        <f t="shared" si="242"/>
        <v>E110</v>
      </c>
      <c r="K2212" s="218"/>
      <c r="L2212" s="237" t="s">
        <v>1304</v>
      </c>
      <c r="M2212" s="184" t="s">
        <v>1305</v>
      </c>
      <c r="N2212" s="238">
        <v>41852</v>
      </c>
      <c r="O2212" s="238"/>
      <c r="P2212" s="238">
        <v>42613</v>
      </c>
      <c r="Q2212" s="192" t="str">
        <f t="shared" si="243"/>
        <v/>
      </c>
      <c r="S2212" s="191" t="str">
        <f t="shared" si="239"/>
        <v/>
      </c>
      <c r="T2212" s="192" t="str">
        <f t="shared" si="240"/>
        <v/>
      </c>
      <c r="U2212" s="192" t="str">
        <f t="shared" si="245"/>
        <v/>
      </c>
      <c r="V2212" s="192" t="str">
        <f t="shared" si="241"/>
        <v/>
      </c>
      <c r="W2212" s="191" t="str">
        <f>IF(Q2212="Campo","@Campos(posicao = "&amp;K2212&amp;", tipo = '"&amp;R2212&amp;"')@Column(name = """&amp;L2212&amp;""")"&amp;IF(R2212="D","@Temporal(TemporalType.DATE)","")&amp;"private "&amp;VLOOKUP(TEXT(R2212,"@"),Apoio!A:B,2,0)&amp;" "&amp;SUBSTITUTE(LOWER(LEFT(L2212,1))&amp;RIGHT(PROPER(L2212),LEN(L2212)-1),"_","")&amp;";",IF(ISNUMBER(Q2212),IF(R2212="R","@Entity@Table(name = ""reg_"&amp;LOWER(J2212)&amp;""")@XmlRootElement","")&amp;VLOOKUP(J2212,Blocos!D:I,6,0)&amp;Apoio!$E$1&amp;Y2212,""))</f>
        <v/>
      </c>
      <c r="X2212" s="190" t="str">
        <f>IF(ISNUMBER(Q2212),COUNTIF(Blocos!G:G,J2212),"")</f>
        <v/>
      </c>
      <c r="Y2212" s="190" t="str">
        <f>IF(OR(X2212=0,X2212=""),"",VLOOKUP(SUMIFS(Blocos!A:A,Blocos!H:H,'EFD REGISTROS e Campos (2)'!X2212,Blocos!G:G,'EFD REGISTROS e Campos (2)'!J2212),Blocos!A:L,12,0))</f>
        <v/>
      </c>
      <c r="Z2212" s="190" t="str">
        <f>IF(ISNUMBER(Q2213),VLOOKUP(J2212,Blocos!D:G,4,0),"")</f>
        <v/>
      </c>
      <c r="AA2212" s="190" t="str">
        <f>IF(ISNUMBER(Q2212),CONCATENATE("CREATE TABLE ""reg_",LOWER(J2212),""" (""ID"" bigint NOT NULL AUTO_INCREMENT,  ""HASHFILE"" varchar(255) DEFAULT NULL, ""ID_PAI"" bigint NOT NULL,"),IF(Q2212="Campo",CONCATENATE("""",L2212,""" ",VLOOKUP(R2212,Apoio!A:C,3,0)),""))&amp;IF(Z2212="","",CONCATENATE("PRIMARY KEY (""ID""), KEY ""FK_reg_",LOWER(Z2212),"_ID_PAI"" (""ID_PAI""), CONSTRAINT ""FK_reg_",LOWER(Z2212),"_ID_PAI"" FOREIGN KEY (""ID_PAI"") REFERENCES ""reg_",LOWER(Z2212),""" (""ID"")) ENGINE=InnoDB AUTO_INCREMENT=105774 DEFAULT CHARSET=utf8mb4 COLLATE=utf8mb4_0900_ai_ci;"))</f>
        <v/>
      </c>
      <c r="AB2212" s="190" t="str">
        <f t="shared" si="244"/>
        <v/>
      </c>
    </row>
    <row r="2213" spans="10:28" ht="14.5" hidden="1" customHeight="1" x14ac:dyDescent="0.3">
      <c r="J2213" s="187" t="str">
        <f t="shared" si="242"/>
        <v>E110</v>
      </c>
      <c r="K2213" s="218"/>
      <c r="L2213" s="237" t="s">
        <v>1304</v>
      </c>
      <c r="M2213" s="184" t="s">
        <v>1306</v>
      </c>
      <c r="N2213" s="238">
        <v>42614</v>
      </c>
      <c r="O2213" s="238"/>
      <c r="P2213" s="238"/>
      <c r="Q2213" s="192" t="str">
        <f t="shared" si="243"/>
        <v/>
      </c>
      <c r="S2213" s="191" t="str">
        <f t="shared" si="239"/>
        <v/>
      </c>
      <c r="T2213" s="192" t="str">
        <f t="shared" si="240"/>
        <v/>
      </c>
      <c r="U2213" s="192" t="str">
        <f t="shared" si="245"/>
        <v/>
      </c>
      <c r="V2213" s="192" t="str">
        <f t="shared" si="241"/>
        <v/>
      </c>
      <c r="W2213" s="191" t="str">
        <f>IF(Q2213="Campo","@Campos(posicao = "&amp;K2213&amp;", tipo = '"&amp;R2213&amp;"')@Column(name = """&amp;L2213&amp;""")"&amp;IF(R2213="D","@Temporal(TemporalType.DATE)","")&amp;"private "&amp;VLOOKUP(TEXT(R2213,"@"),Apoio!A:B,2,0)&amp;" "&amp;SUBSTITUTE(LOWER(LEFT(L2213,1))&amp;RIGHT(PROPER(L2213),LEN(L2213)-1),"_","")&amp;";",IF(ISNUMBER(Q2213),IF(R2213="R","@Entity@Table(name = ""reg_"&amp;LOWER(J2213)&amp;""")@XmlRootElement","")&amp;VLOOKUP(J2213,Blocos!D:I,6,0)&amp;Apoio!$E$1&amp;Y2213,""))</f>
        <v/>
      </c>
      <c r="X2213" s="190" t="str">
        <f>IF(ISNUMBER(Q2213),COUNTIF(Blocos!G:G,J2213),"")</f>
        <v/>
      </c>
      <c r="Y2213" s="190" t="str">
        <f>IF(OR(X2213=0,X2213=""),"",VLOOKUP(SUMIFS(Blocos!A:A,Blocos!H:H,'EFD REGISTROS e Campos (2)'!X2213,Blocos!G:G,'EFD REGISTROS e Campos (2)'!J2213),Blocos!A:L,12,0))</f>
        <v/>
      </c>
      <c r="Z2213" s="190" t="str">
        <f>IF(ISNUMBER(Q2214),VLOOKUP(J2213,Blocos!D:G,4,0),"")</f>
        <v/>
      </c>
      <c r="AA2213" s="190" t="str">
        <f>IF(ISNUMBER(Q2213),CONCATENATE("CREATE TABLE ""reg_",LOWER(J2213),""" (""ID"" bigint NOT NULL AUTO_INCREMENT,  ""HASHFILE"" varchar(255) DEFAULT NULL, ""ID_PAI"" bigint NOT NULL,"),IF(Q2213="Campo",CONCATENATE("""",L2213,""" ",VLOOKUP(R2213,Apoio!A:C,3,0)),""))&amp;IF(Z2213="","",CONCATENATE("PRIMARY KEY (""ID""), KEY ""FK_reg_",LOWER(Z2213),"_ID_PAI"" (""ID_PAI""), CONSTRAINT ""FK_reg_",LOWER(Z2213),"_ID_PAI"" FOREIGN KEY (""ID_PAI"") REFERENCES ""reg_",LOWER(Z2213),""" (""ID"")) ENGINE=InnoDB AUTO_INCREMENT=105774 DEFAULT CHARSET=utf8mb4 COLLATE=utf8mb4_0900_ai_ci;"))</f>
        <v/>
      </c>
      <c r="AB2213" s="190" t="str">
        <f t="shared" si="244"/>
        <v/>
      </c>
    </row>
    <row r="2214" spans="10:28" ht="14.5" hidden="1" customHeight="1" x14ac:dyDescent="0.3">
      <c r="J2214" s="187" t="str">
        <f t="shared" si="242"/>
        <v>E110</v>
      </c>
      <c r="K2214" s="218"/>
      <c r="L2214" s="237" t="s">
        <v>1307</v>
      </c>
      <c r="M2214" s="184" t="s">
        <v>1308</v>
      </c>
      <c r="N2214" s="238">
        <v>42186</v>
      </c>
      <c r="O2214" s="238"/>
      <c r="P2214" s="238"/>
      <c r="Q2214" s="192" t="str">
        <f t="shared" si="243"/>
        <v/>
      </c>
      <c r="S2214" s="191" t="str">
        <f t="shared" si="239"/>
        <v/>
      </c>
      <c r="T2214" s="192" t="str">
        <f t="shared" si="240"/>
        <v/>
      </c>
      <c r="U2214" s="192" t="str">
        <f t="shared" si="245"/>
        <v/>
      </c>
      <c r="V2214" s="192" t="str">
        <f t="shared" si="241"/>
        <v/>
      </c>
      <c r="W2214" s="191" t="str">
        <f>IF(Q2214="Campo","@Campos(posicao = "&amp;K2214&amp;", tipo = '"&amp;R2214&amp;"')@Column(name = """&amp;L2214&amp;""")"&amp;IF(R2214="D","@Temporal(TemporalType.DATE)","")&amp;"private "&amp;VLOOKUP(TEXT(R2214,"@"),Apoio!A:B,2,0)&amp;" "&amp;SUBSTITUTE(LOWER(LEFT(L2214,1))&amp;RIGHT(PROPER(L2214),LEN(L2214)-1),"_","")&amp;";",IF(ISNUMBER(Q2214),IF(R2214="R","@Entity@Table(name = ""reg_"&amp;LOWER(J2214)&amp;""")@XmlRootElement","")&amp;VLOOKUP(J2214,Blocos!D:I,6,0)&amp;Apoio!$E$1&amp;Y2214,""))</f>
        <v/>
      </c>
      <c r="X2214" s="190" t="str">
        <f>IF(ISNUMBER(Q2214),COUNTIF(Blocos!G:G,J2214),"")</f>
        <v/>
      </c>
      <c r="Y2214" s="190" t="str">
        <f>IF(OR(X2214=0,X2214=""),"",VLOOKUP(SUMIFS(Blocos!A:A,Blocos!H:H,'EFD REGISTROS e Campos (2)'!X2214,Blocos!G:G,'EFD REGISTROS e Campos (2)'!J2214),Blocos!A:L,12,0))</f>
        <v/>
      </c>
      <c r="Z2214" s="190" t="str">
        <f>IF(ISNUMBER(Q2215),VLOOKUP(J2214,Blocos!D:G,4,0),"")</f>
        <v/>
      </c>
      <c r="AA2214" s="190" t="str">
        <f>IF(ISNUMBER(Q2214),CONCATENATE("CREATE TABLE ""reg_",LOWER(J2214),""" (""ID"" bigint NOT NULL AUTO_INCREMENT,  ""HASHFILE"" varchar(255) DEFAULT NULL, ""ID_PAI"" bigint NOT NULL,"),IF(Q2214="Campo",CONCATENATE("""",L2214,""" ",VLOOKUP(R2214,Apoio!A:C,3,0)),""))&amp;IF(Z2214="","",CONCATENATE("PRIMARY KEY (""ID""), KEY ""FK_reg_",LOWER(Z2214),"_ID_PAI"" (""ID_PAI""), CONSTRAINT ""FK_reg_",LOWER(Z2214),"_ID_PAI"" FOREIGN KEY (""ID_PAI"") REFERENCES ""reg_",LOWER(Z2214),""" (""ID"")) ENGINE=InnoDB AUTO_INCREMENT=105774 DEFAULT CHARSET=utf8mb4 COLLATE=utf8mb4_0900_ai_ci;"))</f>
        <v/>
      </c>
      <c r="AB2214" s="190" t="str">
        <f t="shared" si="244"/>
        <v/>
      </c>
    </row>
    <row r="2215" spans="10:28" ht="14.5" hidden="1" customHeight="1" x14ac:dyDescent="0.3">
      <c r="J2215" s="187" t="str">
        <f t="shared" si="242"/>
        <v>E110</v>
      </c>
      <c r="K2215" s="218"/>
      <c r="L2215" s="237" t="s">
        <v>1309</v>
      </c>
      <c r="M2215" s="184" t="s">
        <v>1310</v>
      </c>
      <c r="N2215" s="238">
        <v>42552</v>
      </c>
      <c r="O2215" s="238"/>
      <c r="P2215" s="238"/>
      <c r="Q2215" s="192" t="str">
        <f t="shared" si="243"/>
        <v/>
      </c>
      <c r="S2215" s="191" t="str">
        <f t="shared" si="239"/>
        <v/>
      </c>
      <c r="T2215" s="192" t="str">
        <f t="shared" si="240"/>
        <v/>
      </c>
      <c r="U2215" s="192" t="str">
        <f t="shared" si="245"/>
        <v/>
      </c>
      <c r="V2215" s="192" t="str">
        <f t="shared" si="241"/>
        <v/>
      </c>
      <c r="W2215" s="191" t="str">
        <f>IF(Q2215="Campo","@Campos(posicao = "&amp;K2215&amp;", tipo = '"&amp;R2215&amp;"')@Column(name = """&amp;L2215&amp;""")"&amp;IF(R2215="D","@Temporal(TemporalType.DATE)","")&amp;"private "&amp;VLOOKUP(TEXT(R2215,"@"),Apoio!A:B,2,0)&amp;" "&amp;SUBSTITUTE(LOWER(LEFT(L2215,1))&amp;RIGHT(PROPER(L2215),LEN(L2215)-1),"_","")&amp;";",IF(ISNUMBER(Q2215),IF(R2215="R","@Entity@Table(name = ""reg_"&amp;LOWER(J2215)&amp;""")@XmlRootElement","")&amp;VLOOKUP(J2215,Blocos!D:I,6,0)&amp;Apoio!$E$1&amp;Y2215,""))</f>
        <v/>
      </c>
      <c r="X2215" s="190" t="str">
        <f>IF(ISNUMBER(Q2215),COUNTIF(Blocos!G:G,J2215),"")</f>
        <v/>
      </c>
      <c r="Y2215" s="190" t="str">
        <f>IF(OR(X2215=0,X2215=""),"",VLOOKUP(SUMIFS(Blocos!A:A,Blocos!H:H,'EFD REGISTROS e Campos (2)'!X2215,Blocos!G:G,'EFD REGISTROS e Campos (2)'!J2215),Blocos!A:L,12,0))</f>
        <v/>
      </c>
      <c r="Z2215" s="190" t="str">
        <f>IF(ISNUMBER(Q2216),VLOOKUP(J2215,Blocos!D:G,4,0),"")</f>
        <v/>
      </c>
      <c r="AA2215" s="190" t="str">
        <f>IF(ISNUMBER(Q2215),CONCATENATE("CREATE TABLE ""reg_",LOWER(J2215),""" (""ID"" bigint NOT NULL AUTO_INCREMENT,  ""HASHFILE"" varchar(255) DEFAULT NULL, ""ID_PAI"" bigint NOT NULL,"),IF(Q2215="Campo",CONCATENATE("""",L2215,""" ",VLOOKUP(R2215,Apoio!A:C,3,0)),""))&amp;IF(Z2215="","",CONCATENATE("PRIMARY KEY (""ID""), KEY ""FK_reg_",LOWER(Z2215),"_ID_PAI"" (""ID_PAI""), CONSTRAINT ""FK_reg_",LOWER(Z2215),"_ID_PAI"" FOREIGN KEY (""ID_PAI"") REFERENCES ""reg_",LOWER(Z2215),""" (""ID"")) ENGINE=InnoDB AUTO_INCREMENT=105774 DEFAULT CHARSET=utf8mb4 COLLATE=utf8mb4_0900_ai_ci;"))</f>
        <v/>
      </c>
      <c r="AB2215" s="190" t="str">
        <f t="shared" si="244"/>
        <v/>
      </c>
    </row>
    <row r="2216" spans="10:28" ht="14.5" hidden="1" customHeight="1" x14ac:dyDescent="0.3">
      <c r="J2216" s="187" t="str">
        <f t="shared" si="242"/>
        <v>E110</v>
      </c>
      <c r="K2216" s="218"/>
      <c r="L2216" s="237" t="s">
        <v>1311</v>
      </c>
      <c r="M2216" s="184" t="s">
        <v>1312</v>
      </c>
      <c r="N2216" s="238">
        <v>42767</v>
      </c>
      <c r="O2216" s="238"/>
      <c r="P2216" s="238"/>
      <c r="Q2216" s="192" t="str">
        <f t="shared" si="243"/>
        <v/>
      </c>
      <c r="S2216" s="191" t="str">
        <f t="shared" si="239"/>
        <v/>
      </c>
      <c r="T2216" s="192" t="str">
        <f t="shared" si="240"/>
        <v/>
      </c>
      <c r="U2216" s="192" t="str">
        <f t="shared" si="245"/>
        <v/>
      </c>
      <c r="V2216" s="192" t="str">
        <f t="shared" si="241"/>
        <v/>
      </c>
      <c r="W2216" s="191" t="str">
        <f>IF(Q2216="Campo","@Campos(posicao = "&amp;K2216&amp;", tipo = '"&amp;R2216&amp;"')@Column(name = """&amp;L2216&amp;""")"&amp;IF(R2216="D","@Temporal(TemporalType.DATE)","")&amp;"private "&amp;VLOOKUP(TEXT(R2216,"@"),Apoio!A:B,2,0)&amp;" "&amp;SUBSTITUTE(LOWER(LEFT(L2216,1))&amp;RIGHT(PROPER(L2216),LEN(L2216)-1),"_","")&amp;";",IF(ISNUMBER(Q2216),IF(R2216="R","@Entity@Table(name = ""reg_"&amp;LOWER(J2216)&amp;""")@XmlRootElement","")&amp;VLOOKUP(J2216,Blocos!D:I,6,0)&amp;Apoio!$E$1&amp;Y2216,""))</f>
        <v/>
      </c>
      <c r="X2216" s="190" t="str">
        <f>IF(ISNUMBER(Q2216),COUNTIF(Blocos!G:G,J2216),"")</f>
        <v/>
      </c>
      <c r="Y2216" s="190" t="str">
        <f>IF(OR(X2216=0,X2216=""),"",VLOOKUP(SUMIFS(Blocos!A:A,Blocos!H:H,'EFD REGISTROS e Campos (2)'!X2216,Blocos!G:G,'EFD REGISTROS e Campos (2)'!J2216),Blocos!A:L,12,0))</f>
        <v/>
      </c>
      <c r="Z2216" s="190" t="str">
        <f>IF(ISNUMBER(Q2217),VLOOKUP(J2216,Blocos!D:G,4,0),"")</f>
        <v/>
      </c>
      <c r="AA2216" s="190" t="str">
        <f>IF(ISNUMBER(Q2216),CONCATENATE("CREATE TABLE ""reg_",LOWER(J2216),""" (""ID"" bigint NOT NULL AUTO_INCREMENT,  ""HASHFILE"" varchar(255) DEFAULT NULL, ""ID_PAI"" bigint NOT NULL,"),IF(Q2216="Campo",CONCATENATE("""",L2216,""" ",VLOOKUP(R2216,Apoio!A:C,3,0)),""))&amp;IF(Z2216="","",CONCATENATE("PRIMARY KEY (""ID""), KEY ""FK_reg_",LOWER(Z2216),"_ID_PAI"" (""ID_PAI""), CONSTRAINT ""FK_reg_",LOWER(Z2216),"_ID_PAI"" FOREIGN KEY (""ID_PAI"") REFERENCES ""reg_",LOWER(Z2216),""" (""ID"")) ENGINE=InnoDB AUTO_INCREMENT=105774 DEFAULT CHARSET=utf8mb4 COLLATE=utf8mb4_0900_ai_ci;"))</f>
        <v/>
      </c>
      <c r="AB2216" s="190" t="str">
        <f t="shared" si="244"/>
        <v/>
      </c>
    </row>
    <row r="2217" spans="10:28" ht="14.5" hidden="1" customHeight="1" x14ac:dyDescent="0.3">
      <c r="J2217" s="187" t="str">
        <f t="shared" si="242"/>
        <v>E110</v>
      </c>
      <c r="K2217" s="218"/>
      <c r="L2217" s="237" t="s">
        <v>1313</v>
      </c>
      <c r="M2217" s="184" t="s">
        <v>1314</v>
      </c>
      <c r="N2217" s="238">
        <v>41091</v>
      </c>
      <c r="O2217" s="238"/>
      <c r="P2217" s="238"/>
      <c r="Q2217" s="192" t="str">
        <f t="shared" si="243"/>
        <v/>
      </c>
      <c r="S2217" s="191" t="str">
        <f t="shared" si="239"/>
        <v/>
      </c>
      <c r="T2217" s="192" t="str">
        <f t="shared" si="240"/>
        <v/>
      </c>
      <c r="U2217" s="192" t="str">
        <f t="shared" si="245"/>
        <v/>
      </c>
      <c r="V2217" s="192" t="str">
        <f t="shared" si="241"/>
        <v/>
      </c>
      <c r="W2217" s="191" t="str">
        <f>IF(Q2217="Campo","@Campos(posicao = "&amp;K2217&amp;", tipo = '"&amp;R2217&amp;"')@Column(name = """&amp;L2217&amp;""")"&amp;IF(R2217="D","@Temporal(TemporalType.DATE)","")&amp;"private "&amp;VLOOKUP(TEXT(R2217,"@"),Apoio!A:B,2,0)&amp;" "&amp;SUBSTITUTE(LOWER(LEFT(L2217,1))&amp;RIGHT(PROPER(L2217),LEN(L2217)-1),"_","")&amp;";",IF(ISNUMBER(Q2217),IF(R2217="R","@Entity@Table(name = ""reg_"&amp;LOWER(J2217)&amp;""")@XmlRootElement","")&amp;VLOOKUP(J2217,Blocos!D:I,6,0)&amp;Apoio!$E$1&amp;Y2217,""))</f>
        <v/>
      </c>
      <c r="X2217" s="190" t="str">
        <f>IF(ISNUMBER(Q2217),COUNTIF(Blocos!G:G,J2217),"")</f>
        <v/>
      </c>
      <c r="Y2217" s="190" t="str">
        <f>IF(OR(X2217=0,X2217=""),"",VLOOKUP(SUMIFS(Blocos!A:A,Blocos!H:H,'EFD REGISTROS e Campos (2)'!X2217,Blocos!G:G,'EFD REGISTROS e Campos (2)'!J2217),Blocos!A:L,12,0))</f>
        <v/>
      </c>
      <c r="Z2217" s="190" t="str">
        <f>IF(ISNUMBER(Q2218),VLOOKUP(J2217,Blocos!D:G,4,0),"")</f>
        <v/>
      </c>
      <c r="AA2217" s="190" t="str">
        <f>IF(ISNUMBER(Q2217),CONCATENATE("CREATE TABLE ""reg_",LOWER(J2217),""" (""ID"" bigint NOT NULL AUTO_INCREMENT,  ""HASHFILE"" varchar(255) DEFAULT NULL, ""ID_PAI"" bigint NOT NULL,"),IF(Q2217="Campo",CONCATENATE("""",L2217,""" ",VLOOKUP(R2217,Apoio!A:C,3,0)),""))&amp;IF(Z2217="","",CONCATENATE("PRIMARY KEY (""ID""), KEY ""FK_reg_",LOWER(Z2217),"_ID_PAI"" (""ID_PAI""), CONSTRAINT ""FK_reg_",LOWER(Z2217),"_ID_PAI"" FOREIGN KEY (""ID_PAI"") REFERENCES ""reg_",LOWER(Z2217),""" (""ID"")) ENGINE=InnoDB AUTO_INCREMENT=105774 DEFAULT CHARSET=utf8mb4 COLLATE=utf8mb4_0900_ai_ci;"))</f>
        <v/>
      </c>
      <c r="AB2217" s="190" t="str">
        <f t="shared" si="244"/>
        <v/>
      </c>
    </row>
    <row r="2218" spans="10:28" ht="14.5" hidden="1" customHeight="1" x14ac:dyDescent="0.3">
      <c r="J2218" s="187" t="str">
        <f t="shared" si="242"/>
        <v>E110</v>
      </c>
      <c r="K2218" s="218"/>
      <c r="L2218" s="237" t="s">
        <v>1315</v>
      </c>
      <c r="M2218" s="184" t="s">
        <v>1316</v>
      </c>
      <c r="N2218" s="238">
        <v>39814</v>
      </c>
      <c r="O2218" s="238"/>
      <c r="P2218" s="238"/>
      <c r="Q2218" s="192" t="str">
        <f t="shared" si="243"/>
        <v/>
      </c>
      <c r="S2218" s="191" t="str">
        <f t="shared" si="239"/>
        <v/>
      </c>
      <c r="T2218" s="192" t="str">
        <f t="shared" si="240"/>
        <v/>
      </c>
      <c r="U2218" s="192" t="str">
        <f t="shared" si="245"/>
        <v/>
      </c>
      <c r="V2218" s="192" t="str">
        <f t="shared" si="241"/>
        <v/>
      </c>
      <c r="W2218" s="191" t="str">
        <f>IF(Q2218="Campo","@Campos(posicao = "&amp;K2218&amp;", tipo = '"&amp;R2218&amp;"')@Column(name = """&amp;L2218&amp;""")"&amp;IF(R2218="D","@Temporal(TemporalType.DATE)","")&amp;"private "&amp;VLOOKUP(TEXT(R2218,"@"),Apoio!A:B,2,0)&amp;" "&amp;SUBSTITUTE(LOWER(LEFT(L2218,1))&amp;RIGHT(PROPER(L2218),LEN(L2218)-1),"_","")&amp;";",IF(ISNUMBER(Q2218),IF(R2218="R","@Entity@Table(name = ""reg_"&amp;LOWER(J2218)&amp;""")@XmlRootElement","")&amp;VLOOKUP(J2218,Blocos!D:I,6,0)&amp;Apoio!$E$1&amp;Y2218,""))</f>
        <v/>
      </c>
      <c r="X2218" s="190" t="str">
        <f>IF(ISNUMBER(Q2218),COUNTIF(Blocos!G:G,J2218),"")</f>
        <v/>
      </c>
      <c r="Y2218" s="190" t="str">
        <f>IF(OR(X2218=0,X2218=""),"",VLOOKUP(SUMIFS(Blocos!A:A,Blocos!H:H,'EFD REGISTROS e Campos (2)'!X2218,Blocos!G:G,'EFD REGISTROS e Campos (2)'!J2218),Blocos!A:L,12,0))</f>
        <v/>
      </c>
      <c r="Z2218" s="190" t="str">
        <f>IF(ISNUMBER(Q2219),VLOOKUP(J2218,Blocos!D:G,4,0),"")</f>
        <v/>
      </c>
      <c r="AA2218" s="190" t="str">
        <f>IF(ISNUMBER(Q2218),CONCATENATE("CREATE TABLE ""reg_",LOWER(J2218),""" (""ID"" bigint NOT NULL AUTO_INCREMENT,  ""HASHFILE"" varchar(255) DEFAULT NULL, ""ID_PAI"" bigint NOT NULL,"),IF(Q2218="Campo",CONCATENATE("""",L2218,""" ",VLOOKUP(R2218,Apoio!A:C,3,0)),""))&amp;IF(Z2218="","",CONCATENATE("PRIMARY KEY (""ID""), KEY ""FK_reg_",LOWER(Z2218),"_ID_PAI"" (""ID_PAI""), CONSTRAINT ""FK_reg_",LOWER(Z2218),"_ID_PAI"" FOREIGN KEY (""ID_PAI"") REFERENCES ""reg_",LOWER(Z2218),""" (""ID"")) ENGINE=InnoDB AUTO_INCREMENT=105774 DEFAULT CHARSET=utf8mb4 COLLATE=utf8mb4_0900_ai_ci;"))</f>
        <v/>
      </c>
      <c r="AB2218" s="190" t="str">
        <f t="shared" si="244"/>
        <v/>
      </c>
    </row>
    <row r="2219" spans="10:28" ht="14.5" hidden="1" customHeight="1" x14ac:dyDescent="0.3">
      <c r="J2219" s="187" t="str">
        <f t="shared" si="242"/>
        <v>E110</v>
      </c>
      <c r="K2219" s="218"/>
      <c r="L2219" s="237" t="s">
        <v>1317</v>
      </c>
      <c r="M2219" s="184" t="s">
        <v>1318</v>
      </c>
      <c r="N2219" s="238">
        <v>39814</v>
      </c>
      <c r="O2219" s="238"/>
      <c r="P2219" s="238">
        <v>42185</v>
      </c>
      <c r="Q2219" s="192" t="str">
        <f t="shared" si="243"/>
        <v/>
      </c>
      <c r="S2219" s="191" t="str">
        <f t="shared" si="239"/>
        <v/>
      </c>
      <c r="T2219" s="192" t="str">
        <f t="shared" si="240"/>
        <v/>
      </c>
      <c r="U2219" s="192" t="str">
        <f t="shared" si="245"/>
        <v/>
      </c>
      <c r="V2219" s="192" t="str">
        <f t="shared" si="241"/>
        <v/>
      </c>
      <c r="W2219" s="191" t="str">
        <f>IF(Q2219="Campo","@Campos(posicao = "&amp;K2219&amp;", tipo = '"&amp;R2219&amp;"')@Column(name = """&amp;L2219&amp;""")"&amp;IF(R2219="D","@Temporal(TemporalType.DATE)","")&amp;"private "&amp;VLOOKUP(TEXT(R2219,"@"),Apoio!A:B,2,0)&amp;" "&amp;SUBSTITUTE(LOWER(LEFT(L2219,1))&amp;RIGHT(PROPER(L2219),LEN(L2219)-1),"_","")&amp;";",IF(ISNUMBER(Q2219),IF(R2219="R","@Entity@Table(name = ""reg_"&amp;LOWER(J2219)&amp;""")@XmlRootElement","")&amp;VLOOKUP(J2219,Blocos!D:I,6,0)&amp;Apoio!$E$1&amp;Y2219,""))</f>
        <v/>
      </c>
      <c r="X2219" s="190" t="str">
        <f>IF(ISNUMBER(Q2219),COUNTIF(Blocos!G:G,J2219),"")</f>
        <v/>
      </c>
      <c r="Y2219" s="190" t="str">
        <f>IF(OR(X2219=0,X2219=""),"",VLOOKUP(SUMIFS(Blocos!A:A,Blocos!H:H,'EFD REGISTROS e Campos (2)'!X2219,Blocos!G:G,'EFD REGISTROS e Campos (2)'!J2219),Blocos!A:L,12,0))</f>
        <v/>
      </c>
      <c r="Z2219" s="190" t="str">
        <f>IF(ISNUMBER(Q2220),VLOOKUP(J2219,Blocos!D:G,4,0),"")</f>
        <v/>
      </c>
      <c r="AA2219" s="190" t="str">
        <f>IF(ISNUMBER(Q2219),CONCATENATE("CREATE TABLE ""reg_",LOWER(J2219),""" (""ID"" bigint NOT NULL AUTO_INCREMENT,  ""HASHFILE"" varchar(255) DEFAULT NULL, ""ID_PAI"" bigint NOT NULL,"),IF(Q2219="Campo",CONCATENATE("""",L2219,""" ",VLOOKUP(R2219,Apoio!A:C,3,0)),""))&amp;IF(Z2219="","",CONCATENATE("PRIMARY KEY (""ID""), KEY ""FK_reg_",LOWER(Z2219),"_ID_PAI"" (""ID_PAI""), CONSTRAINT ""FK_reg_",LOWER(Z2219),"_ID_PAI"" FOREIGN KEY (""ID_PAI"") REFERENCES ""reg_",LOWER(Z2219),""" (""ID"")) ENGINE=InnoDB AUTO_INCREMENT=105774 DEFAULT CHARSET=utf8mb4 COLLATE=utf8mb4_0900_ai_ci;"))</f>
        <v/>
      </c>
      <c r="AB2219" s="190" t="str">
        <f t="shared" si="244"/>
        <v/>
      </c>
    </row>
    <row r="2220" spans="10:28" ht="14.5" hidden="1" customHeight="1" x14ac:dyDescent="0.3">
      <c r="J2220" s="187" t="str">
        <f t="shared" si="242"/>
        <v>E110</v>
      </c>
      <c r="K2220" s="218"/>
      <c r="L2220" s="237" t="s">
        <v>1317</v>
      </c>
      <c r="M2220" s="184" t="s">
        <v>1319</v>
      </c>
      <c r="N2220" s="238">
        <v>42186</v>
      </c>
      <c r="O2220" s="238"/>
      <c r="P2220" s="238"/>
      <c r="Q2220" s="192" t="str">
        <f t="shared" si="243"/>
        <v/>
      </c>
      <c r="S2220" s="191" t="str">
        <f t="shared" si="239"/>
        <v/>
      </c>
      <c r="T2220" s="192" t="str">
        <f t="shared" si="240"/>
        <v/>
      </c>
      <c r="U2220" s="192" t="str">
        <f t="shared" si="245"/>
        <v/>
      </c>
      <c r="V2220" s="192" t="str">
        <f t="shared" si="241"/>
        <v/>
      </c>
      <c r="W2220" s="191" t="str">
        <f>IF(Q2220="Campo","@Campos(posicao = "&amp;K2220&amp;", tipo = '"&amp;R2220&amp;"')@Column(name = """&amp;L2220&amp;""")"&amp;IF(R2220="D","@Temporal(TemporalType.DATE)","")&amp;"private "&amp;VLOOKUP(TEXT(R2220,"@"),Apoio!A:B,2,0)&amp;" "&amp;SUBSTITUTE(LOWER(LEFT(L2220,1))&amp;RIGHT(PROPER(L2220),LEN(L2220)-1),"_","")&amp;";",IF(ISNUMBER(Q2220),IF(R2220="R","@Entity@Table(name = ""reg_"&amp;LOWER(J2220)&amp;""")@XmlRootElement","")&amp;VLOOKUP(J2220,Blocos!D:I,6,0)&amp;Apoio!$E$1&amp;Y2220,""))</f>
        <v/>
      </c>
      <c r="X2220" s="190" t="str">
        <f>IF(ISNUMBER(Q2220),COUNTIF(Blocos!G:G,J2220),"")</f>
        <v/>
      </c>
      <c r="Y2220" s="190" t="str">
        <f>IF(OR(X2220=0,X2220=""),"",VLOOKUP(SUMIFS(Blocos!A:A,Blocos!H:H,'EFD REGISTROS e Campos (2)'!X2220,Blocos!G:G,'EFD REGISTROS e Campos (2)'!J2220),Blocos!A:L,12,0))</f>
        <v/>
      </c>
      <c r="Z2220" s="190" t="str">
        <f>IF(ISNUMBER(Q2221),VLOOKUP(J2220,Blocos!D:G,4,0),"")</f>
        <v/>
      </c>
      <c r="AA2220" s="190" t="str">
        <f>IF(ISNUMBER(Q2220),CONCATENATE("CREATE TABLE ""reg_",LOWER(J2220),""" (""ID"" bigint NOT NULL AUTO_INCREMENT,  ""HASHFILE"" varchar(255) DEFAULT NULL, ""ID_PAI"" bigint NOT NULL,"),IF(Q2220="Campo",CONCATENATE("""",L2220,""" ",VLOOKUP(R2220,Apoio!A:C,3,0)),""))&amp;IF(Z2220="","",CONCATENATE("PRIMARY KEY (""ID""), KEY ""FK_reg_",LOWER(Z2220),"_ID_PAI"" (""ID_PAI""), CONSTRAINT ""FK_reg_",LOWER(Z2220),"_ID_PAI"" FOREIGN KEY (""ID_PAI"") REFERENCES ""reg_",LOWER(Z2220),""" (""ID"")) ENGINE=InnoDB AUTO_INCREMENT=105774 DEFAULT CHARSET=utf8mb4 COLLATE=utf8mb4_0900_ai_ci;"))</f>
        <v/>
      </c>
      <c r="AB2220" s="190" t="str">
        <f t="shared" si="244"/>
        <v/>
      </c>
    </row>
    <row r="2221" spans="10:28" ht="14.5" hidden="1" customHeight="1" x14ac:dyDescent="0.3">
      <c r="J2221" s="187" t="str">
        <f t="shared" si="242"/>
        <v>E110</v>
      </c>
      <c r="K2221" s="218"/>
      <c r="L2221" s="237" t="s">
        <v>1320</v>
      </c>
      <c r="M2221" s="184" t="s">
        <v>1321</v>
      </c>
      <c r="N2221" s="238">
        <v>39814</v>
      </c>
      <c r="O2221" s="238"/>
      <c r="P2221" s="238"/>
      <c r="Q2221" s="192" t="str">
        <f t="shared" si="243"/>
        <v/>
      </c>
      <c r="S2221" s="191" t="str">
        <f t="shared" si="239"/>
        <v/>
      </c>
      <c r="T2221" s="192" t="str">
        <f t="shared" si="240"/>
        <v/>
      </c>
      <c r="U2221" s="192" t="str">
        <f t="shared" si="245"/>
        <v/>
      </c>
      <c r="V2221" s="192" t="str">
        <f t="shared" si="241"/>
        <v/>
      </c>
      <c r="W2221" s="191" t="str">
        <f>IF(Q2221="Campo","@Campos(posicao = "&amp;K2221&amp;", tipo = '"&amp;R2221&amp;"')@Column(name = """&amp;L2221&amp;""")"&amp;IF(R2221="D","@Temporal(TemporalType.DATE)","")&amp;"private "&amp;VLOOKUP(TEXT(R2221,"@"),Apoio!A:B,2,0)&amp;" "&amp;SUBSTITUTE(LOWER(LEFT(L2221,1))&amp;RIGHT(PROPER(L2221),LEN(L2221)-1),"_","")&amp;";",IF(ISNUMBER(Q2221),IF(R2221="R","@Entity@Table(name = ""reg_"&amp;LOWER(J2221)&amp;""")@XmlRootElement","")&amp;VLOOKUP(J2221,Blocos!D:I,6,0)&amp;Apoio!$E$1&amp;Y2221,""))</f>
        <v/>
      </c>
      <c r="X2221" s="190" t="str">
        <f>IF(ISNUMBER(Q2221),COUNTIF(Blocos!G:G,J2221),"")</f>
        <v/>
      </c>
      <c r="Y2221" s="190" t="str">
        <f>IF(OR(X2221=0,X2221=""),"",VLOOKUP(SUMIFS(Blocos!A:A,Blocos!H:H,'EFD REGISTROS e Campos (2)'!X2221,Blocos!G:G,'EFD REGISTROS e Campos (2)'!J2221),Blocos!A:L,12,0))</f>
        <v/>
      </c>
      <c r="Z2221" s="190" t="str">
        <f>IF(ISNUMBER(Q2222),VLOOKUP(J2221,Blocos!D:G,4,0),"")</f>
        <v/>
      </c>
      <c r="AA2221" s="190" t="str">
        <f>IF(ISNUMBER(Q2221),CONCATENATE("CREATE TABLE ""reg_",LOWER(J2221),""" (""ID"" bigint NOT NULL AUTO_INCREMENT,  ""HASHFILE"" varchar(255) DEFAULT NULL, ""ID_PAI"" bigint NOT NULL,"),IF(Q2221="Campo",CONCATENATE("""",L2221,""" ",VLOOKUP(R2221,Apoio!A:C,3,0)),""))&amp;IF(Z2221="","",CONCATENATE("PRIMARY KEY (""ID""), KEY ""FK_reg_",LOWER(Z2221),"_ID_PAI"" (""ID_PAI""), CONSTRAINT ""FK_reg_",LOWER(Z2221),"_ID_PAI"" FOREIGN KEY (""ID_PAI"") REFERENCES ""reg_",LOWER(Z2221),""" (""ID"")) ENGINE=InnoDB AUTO_INCREMENT=105774 DEFAULT CHARSET=utf8mb4 COLLATE=utf8mb4_0900_ai_ci;"))</f>
        <v/>
      </c>
      <c r="AB2221" s="190" t="str">
        <f t="shared" si="244"/>
        <v/>
      </c>
    </row>
    <row r="2222" spans="10:28" ht="14.5" hidden="1" customHeight="1" x14ac:dyDescent="0.3">
      <c r="J2222" s="187" t="str">
        <f t="shared" si="242"/>
        <v>E110</v>
      </c>
      <c r="K2222" s="218"/>
      <c r="L2222" s="237" t="s">
        <v>1322</v>
      </c>
      <c r="M2222" s="184" t="s">
        <v>1323</v>
      </c>
      <c r="N2222" s="238">
        <v>39814</v>
      </c>
      <c r="O2222" s="238"/>
      <c r="P2222" s="238"/>
      <c r="Q2222" s="192" t="str">
        <f t="shared" si="243"/>
        <v/>
      </c>
      <c r="S2222" s="191" t="str">
        <f t="shared" si="239"/>
        <v/>
      </c>
      <c r="T2222" s="192" t="str">
        <f t="shared" si="240"/>
        <v/>
      </c>
      <c r="U2222" s="192" t="str">
        <f t="shared" si="245"/>
        <v/>
      </c>
      <c r="V2222" s="192" t="str">
        <f t="shared" si="241"/>
        <v/>
      </c>
      <c r="W2222" s="191" t="str">
        <f>IF(Q2222="Campo","@Campos(posicao = "&amp;K2222&amp;", tipo = '"&amp;R2222&amp;"')@Column(name = """&amp;L2222&amp;""")"&amp;IF(R2222="D","@Temporal(TemporalType.DATE)","")&amp;"private "&amp;VLOOKUP(TEXT(R2222,"@"),Apoio!A:B,2,0)&amp;" "&amp;SUBSTITUTE(LOWER(LEFT(L2222,1))&amp;RIGHT(PROPER(L2222),LEN(L2222)-1),"_","")&amp;";",IF(ISNUMBER(Q2222),IF(R2222="R","@Entity@Table(name = ""reg_"&amp;LOWER(J2222)&amp;""")@XmlRootElement","")&amp;VLOOKUP(J2222,Blocos!D:I,6,0)&amp;Apoio!$E$1&amp;Y2222,""))</f>
        <v/>
      </c>
      <c r="X2222" s="190" t="str">
        <f>IF(ISNUMBER(Q2222),COUNTIF(Blocos!G:G,J2222),"")</f>
        <v/>
      </c>
      <c r="Y2222" s="190" t="str">
        <f>IF(OR(X2222=0,X2222=""),"",VLOOKUP(SUMIFS(Blocos!A:A,Blocos!H:H,'EFD REGISTROS e Campos (2)'!X2222,Blocos!G:G,'EFD REGISTROS e Campos (2)'!J2222),Blocos!A:L,12,0))</f>
        <v/>
      </c>
      <c r="Z2222" s="190" t="str">
        <f>IF(ISNUMBER(Q2223),VLOOKUP(J2222,Blocos!D:G,4,0),"")</f>
        <v/>
      </c>
      <c r="AA2222" s="190" t="str">
        <f>IF(ISNUMBER(Q2222),CONCATENATE("CREATE TABLE ""reg_",LOWER(J2222),""" (""ID"" bigint NOT NULL AUTO_INCREMENT,  ""HASHFILE"" varchar(255) DEFAULT NULL, ""ID_PAI"" bigint NOT NULL,"),IF(Q2222="Campo",CONCATENATE("""",L2222,""" ",VLOOKUP(R2222,Apoio!A:C,3,0)),""))&amp;IF(Z2222="","",CONCATENATE("PRIMARY KEY (""ID""), KEY ""FK_reg_",LOWER(Z2222),"_ID_PAI"" (""ID_PAI""), CONSTRAINT ""FK_reg_",LOWER(Z2222),"_ID_PAI"" FOREIGN KEY (""ID_PAI"") REFERENCES ""reg_",LOWER(Z2222),""" (""ID"")) ENGINE=InnoDB AUTO_INCREMENT=105774 DEFAULT CHARSET=utf8mb4 COLLATE=utf8mb4_0900_ai_ci;"))</f>
        <v/>
      </c>
      <c r="AB2222" s="190" t="str">
        <f t="shared" si="244"/>
        <v/>
      </c>
    </row>
    <row r="2223" spans="10:28" ht="14.5" hidden="1" customHeight="1" x14ac:dyDescent="0.3">
      <c r="J2223" s="187" t="str">
        <f t="shared" si="242"/>
        <v>E110</v>
      </c>
      <c r="K2223" s="218"/>
      <c r="L2223" s="237" t="s">
        <v>1324</v>
      </c>
      <c r="M2223" s="184" t="s">
        <v>1325</v>
      </c>
      <c r="N2223" s="238">
        <v>41852</v>
      </c>
      <c r="O2223" s="238"/>
      <c r="P2223" s="238">
        <v>42766</v>
      </c>
      <c r="Q2223" s="192" t="str">
        <f t="shared" si="243"/>
        <v/>
      </c>
      <c r="S2223" s="191" t="str">
        <f t="shared" si="239"/>
        <v/>
      </c>
      <c r="T2223" s="192" t="str">
        <f t="shared" si="240"/>
        <v/>
      </c>
      <c r="U2223" s="192" t="str">
        <f t="shared" si="245"/>
        <v/>
      </c>
      <c r="V2223" s="192" t="str">
        <f t="shared" si="241"/>
        <v/>
      </c>
      <c r="W2223" s="191" t="str">
        <f>IF(Q2223="Campo","@Campos(posicao = "&amp;K2223&amp;", tipo = '"&amp;R2223&amp;"')@Column(name = """&amp;L2223&amp;""")"&amp;IF(R2223="D","@Temporal(TemporalType.DATE)","")&amp;"private "&amp;VLOOKUP(TEXT(R2223,"@"),Apoio!A:B,2,0)&amp;" "&amp;SUBSTITUTE(LOWER(LEFT(L2223,1))&amp;RIGHT(PROPER(L2223),LEN(L2223)-1),"_","")&amp;";",IF(ISNUMBER(Q2223),IF(R2223="R","@Entity@Table(name = ""reg_"&amp;LOWER(J2223)&amp;""")@XmlRootElement","")&amp;VLOOKUP(J2223,Blocos!D:I,6,0)&amp;Apoio!$E$1&amp;Y2223,""))</f>
        <v/>
      </c>
      <c r="X2223" s="190" t="str">
        <f>IF(ISNUMBER(Q2223),COUNTIF(Blocos!G:G,J2223),"")</f>
        <v/>
      </c>
      <c r="Y2223" s="190" t="str">
        <f>IF(OR(X2223=0,X2223=""),"",VLOOKUP(SUMIFS(Blocos!A:A,Blocos!H:H,'EFD REGISTROS e Campos (2)'!X2223,Blocos!G:G,'EFD REGISTROS e Campos (2)'!J2223),Blocos!A:L,12,0))</f>
        <v/>
      </c>
      <c r="Z2223" s="190" t="str">
        <f>IF(ISNUMBER(Q2224),VLOOKUP(J2223,Blocos!D:G,4,0),"")</f>
        <v/>
      </c>
      <c r="AA2223" s="190" t="str">
        <f>IF(ISNUMBER(Q2223),CONCATENATE("CREATE TABLE ""reg_",LOWER(J2223),""" (""ID"" bigint NOT NULL AUTO_INCREMENT,  ""HASHFILE"" varchar(255) DEFAULT NULL, ""ID_PAI"" bigint NOT NULL,"),IF(Q2223="Campo",CONCATENATE("""",L2223,""" ",VLOOKUP(R2223,Apoio!A:C,3,0)),""))&amp;IF(Z2223="","",CONCATENATE("PRIMARY KEY (""ID""), KEY ""FK_reg_",LOWER(Z2223),"_ID_PAI"" (""ID_PAI""), CONSTRAINT ""FK_reg_",LOWER(Z2223),"_ID_PAI"" FOREIGN KEY (""ID_PAI"") REFERENCES ""reg_",LOWER(Z2223),""" (""ID"")) ENGINE=InnoDB AUTO_INCREMENT=105774 DEFAULT CHARSET=utf8mb4 COLLATE=utf8mb4_0900_ai_ci;"))</f>
        <v/>
      </c>
      <c r="AB2223" s="190" t="str">
        <f t="shared" si="244"/>
        <v/>
      </c>
    </row>
    <row r="2224" spans="10:28" ht="14.5" hidden="1" customHeight="1" x14ac:dyDescent="0.3">
      <c r="J2224" s="187" t="str">
        <f t="shared" si="242"/>
        <v>E110</v>
      </c>
      <c r="K2224" s="218"/>
      <c r="L2224" s="237" t="s">
        <v>1324</v>
      </c>
      <c r="M2224" s="184" t="s">
        <v>1326</v>
      </c>
      <c r="N2224" s="238">
        <v>42767</v>
      </c>
      <c r="O2224" s="238"/>
      <c r="P2224" s="238"/>
      <c r="Q2224" s="192" t="str">
        <f t="shared" si="243"/>
        <v/>
      </c>
      <c r="S2224" s="191" t="str">
        <f t="shared" si="239"/>
        <v/>
      </c>
      <c r="T2224" s="192" t="str">
        <f t="shared" si="240"/>
        <v/>
      </c>
      <c r="U2224" s="192" t="str">
        <f t="shared" si="245"/>
        <v/>
      </c>
      <c r="V2224" s="192" t="str">
        <f t="shared" si="241"/>
        <v/>
      </c>
      <c r="W2224" s="191" t="str">
        <f>IF(Q2224="Campo","@Campos(posicao = "&amp;K2224&amp;", tipo = '"&amp;R2224&amp;"')@Column(name = """&amp;L2224&amp;""")"&amp;IF(R2224="D","@Temporal(TemporalType.DATE)","")&amp;"private "&amp;VLOOKUP(TEXT(R2224,"@"),Apoio!A:B,2,0)&amp;" "&amp;SUBSTITUTE(LOWER(LEFT(L2224,1))&amp;RIGHT(PROPER(L2224),LEN(L2224)-1),"_","")&amp;";",IF(ISNUMBER(Q2224),IF(R2224="R","@Entity@Table(name = ""reg_"&amp;LOWER(J2224)&amp;""")@XmlRootElement","")&amp;VLOOKUP(J2224,Blocos!D:I,6,0)&amp;Apoio!$E$1&amp;Y2224,""))</f>
        <v/>
      </c>
      <c r="X2224" s="190" t="str">
        <f>IF(ISNUMBER(Q2224),COUNTIF(Blocos!G:G,J2224),"")</f>
        <v/>
      </c>
      <c r="Y2224" s="190" t="str">
        <f>IF(OR(X2224=0,X2224=""),"",VLOOKUP(SUMIFS(Blocos!A:A,Blocos!H:H,'EFD REGISTROS e Campos (2)'!X2224,Blocos!G:G,'EFD REGISTROS e Campos (2)'!J2224),Blocos!A:L,12,0))</f>
        <v/>
      </c>
      <c r="Z2224" s="190" t="str">
        <f>IF(ISNUMBER(Q2225),VLOOKUP(J2224,Blocos!D:G,4,0),"")</f>
        <v/>
      </c>
      <c r="AA2224" s="190" t="str">
        <f>IF(ISNUMBER(Q2224),CONCATENATE("CREATE TABLE ""reg_",LOWER(J2224),""" (""ID"" bigint NOT NULL AUTO_INCREMENT,  ""HASHFILE"" varchar(255) DEFAULT NULL, ""ID_PAI"" bigint NOT NULL,"),IF(Q2224="Campo",CONCATENATE("""",L2224,""" ",VLOOKUP(R2224,Apoio!A:C,3,0)),""))&amp;IF(Z2224="","",CONCATENATE("PRIMARY KEY (""ID""), KEY ""FK_reg_",LOWER(Z2224),"_ID_PAI"" (""ID_PAI""), CONSTRAINT ""FK_reg_",LOWER(Z2224),"_ID_PAI"" FOREIGN KEY (""ID_PAI"") REFERENCES ""reg_",LOWER(Z2224),""" (""ID"")) ENGINE=InnoDB AUTO_INCREMENT=105774 DEFAULT CHARSET=utf8mb4 COLLATE=utf8mb4_0900_ai_ci;"))</f>
        <v/>
      </c>
      <c r="AB2224" s="190" t="str">
        <f t="shared" si="244"/>
        <v/>
      </c>
    </row>
    <row r="2225" spans="10:28" ht="14.5" hidden="1" customHeight="1" x14ac:dyDescent="0.3">
      <c r="J2225" s="187" t="str">
        <f t="shared" si="242"/>
        <v>E110</v>
      </c>
      <c r="K2225" s="218"/>
      <c r="L2225" s="237" t="s">
        <v>1327</v>
      </c>
      <c r="M2225" s="184" t="s">
        <v>1328</v>
      </c>
      <c r="N2225" s="238">
        <v>42186</v>
      </c>
      <c r="O2225" s="238"/>
      <c r="P2225" s="238"/>
      <c r="Q2225" s="192" t="str">
        <f t="shared" si="243"/>
        <v/>
      </c>
      <c r="S2225" s="191" t="str">
        <f t="shared" ref="S2225:S2288" si="246">IFERROR(IF(ISNUMBER(Q2225),CONCATENATE("&lt;/registro&gt;
&lt;registro codigo=""",CONCATENATE(B2225,C2225,D2225,E2225,F2225,G2225,H2225),""" perfil=""",A2225,""" nivel=""",Q2225,"""&gt;"),""),"")</f>
        <v/>
      </c>
      <c r="T2225" s="192" t="str">
        <f t="shared" ref="T2225:T2288" si="247">IF(Q2225="Campo",CONCATENATE("&lt;campo posicao=""",K2225,"""&gt;
&lt;coluna&gt;",SUBSTITUTE(L2225," ",""),"&lt;/coluna&gt;
&lt;descricao&gt;",M2225,"&lt;/descricao&gt;
&lt;tipo&gt;",R2225,"&lt;/tipo&gt;
&lt;/campo&gt;"),"")</f>
        <v/>
      </c>
      <c r="U2225" s="192" t="str">
        <f t="shared" si="245"/>
        <v/>
      </c>
      <c r="V2225" s="192" t="str">
        <f t="shared" ref="V2225:V2288" si="248">IF(ISNUMBER(K2225),CONCATENATE("{""Column",K2225+1,""", """,L2225,"""},",""),"")</f>
        <v/>
      </c>
      <c r="W2225" s="191" t="str">
        <f>IF(Q2225="Campo","@Campos(posicao = "&amp;K2225&amp;", tipo = '"&amp;R2225&amp;"')@Column(name = """&amp;L2225&amp;""")"&amp;IF(R2225="D","@Temporal(TemporalType.DATE)","")&amp;"private "&amp;VLOOKUP(TEXT(R2225,"@"),Apoio!A:B,2,0)&amp;" "&amp;SUBSTITUTE(LOWER(LEFT(L2225,1))&amp;RIGHT(PROPER(L2225),LEN(L2225)-1),"_","")&amp;";",IF(ISNUMBER(Q2225),IF(R2225="R","@Entity@Table(name = ""reg_"&amp;LOWER(J2225)&amp;""")@XmlRootElement","")&amp;VLOOKUP(J2225,Blocos!D:I,6,0)&amp;Apoio!$E$1&amp;Y2225,""))</f>
        <v/>
      </c>
      <c r="X2225" s="190" t="str">
        <f>IF(ISNUMBER(Q2225),COUNTIF(Blocos!G:G,J2225),"")</f>
        <v/>
      </c>
      <c r="Y2225" s="190" t="str">
        <f>IF(OR(X2225=0,X2225=""),"",VLOOKUP(SUMIFS(Blocos!A:A,Blocos!H:H,'EFD REGISTROS e Campos (2)'!X2225,Blocos!G:G,'EFD REGISTROS e Campos (2)'!J2225),Blocos!A:L,12,0))</f>
        <v/>
      </c>
      <c r="Z2225" s="190" t="str">
        <f>IF(ISNUMBER(Q2226),VLOOKUP(J2225,Blocos!D:G,4,0),"")</f>
        <v/>
      </c>
      <c r="AA2225" s="190" t="str">
        <f>IF(ISNUMBER(Q2225),CONCATENATE("CREATE TABLE ""reg_",LOWER(J2225),""" (""ID"" bigint NOT NULL AUTO_INCREMENT,  ""HASHFILE"" varchar(255) DEFAULT NULL, ""ID_PAI"" bigint NOT NULL,"),IF(Q2225="Campo",CONCATENATE("""",L2225,""" ",VLOOKUP(R2225,Apoio!A:C,3,0)),""))&amp;IF(Z2225="","",CONCATENATE("PRIMARY KEY (""ID""), KEY ""FK_reg_",LOWER(Z2225),"_ID_PAI"" (""ID_PAI""), CONSTRAINT ""FK_reg_",LOWER(Z2225),"_ID_PAI"" FOREIGN KEY (""ID_PAI"") REFERENCES ""reg_",LOWER(Z2225),""" (""ID"")) ENGINE=InnoDB AUTO_INCREMENT=105774 DEFAULT CHARSET=utf8mb4 COLLATE=utf8mb4_0900_ai_ci;"))</f>
        <v/>
      </c>
      <c r="AB2225" s="190" t="str">
        <f t="shared" si="244"/>
        <v/>
      </c>
    </row>
    <row r="2226" spans="10:28" ht="14.5" hidden="1" customHeight="1" x14ac:dyDescent="0.3">
      <c r="J2226" s="187" t="str">
        <f t="shared" si="242"/>
        <v>E110</v>
      </c>
      <c r="K2226" s="218"/>
      <c r="L2226" s="237" t="s">
        <v>1329</v>
      </c>
      <c r="M2226" s="184" t="s">
        <v>1330</v>
      </c>
      <c r="N2226" s="238">
        <v>39814</v>
      </c>
      <c r="O2226" s="238"/>
      <c r="P2226" s="238"/>
      <c r="Q2226" s="192" t="str">
        <f t="shared" si="243"/>
        <v/>
      </c>
      <c r="S2226" s="191" t="str">
        <f t="shared" si="246"/>
        <v/>
      </c>
      <c r="T2226" s="192" t="str">
        <f t="shared" si="247"/>
        <v/>
      </c>
      <c r="U2226" s="192" t="str">
        <f t="shared" si="245"/>
        <v/>
      </c>
      <c r="V2226" s="192" t="str">
        <f t="shared" si="248"/>
        <v/>
      </c>
      <c r="W2226" s="191" t="str">
        <f>IF(Q2226="Campo","@Campos(posicao = "&amp;K2226&amp;", tipo = '"&amp;R2226&amp;"')@Column(name = """&amp;L2226&amp;""")"&amp;IF(R2226="D","@Temporal(TemporalType.DATE)","")&amp;"private "&amp;VLOOKUP(TEXT(R2226,"@"),Apoio!A:B,2,0)&amp;" "&amp;SUBSTITUTE(LOWER(LEFT(L2226,1))&amp;RIGHT(PROPER(L2226),LEN(L2226)-1),"_","")&amp;";",IF(ISNUMBER(Q2226),IF(R2226="R","@Entity@Table(name = ""reg_"&amp;LOWER(J2226)&amp;""")@XmlRootElement","")&amp;VLOOKUP(J2226,Blocos!D:I,6,0)&amp;Apoio!$E$1&amp;Y2226,""))</f>
        <v/>
      </c>
      <c r="X2226" s="190" t="str">
        <f>IF(ISNUMBER(Q2226),COUNTIF(Blocos!G:G,J2226),"")</f>
        <v/>
      </c>
      <c r="Y2226" s="190" t="str">
        <f>IF(OR(X2226=0,X2226=""),"",VLOOKUP(SUMIFS(Blocos!A:A,Blocos!H:H,'EFD REGISTROS e Campos (2)'!X2226,Blocos!G:G,'EFD REGISTROS e Campos (2)'!J2226),Blocos!A:L,12,0))</f>
        <v/>
      </c>
      <c r="Z2226" s="190" t="str">
        <f>IF(ISNUMBER(Q2227),VLOOKUP(J2226,Blocos!D:G,4,0),"")</f>
        <v/>
      </c>
      <c r="AA2226" s="190" t="str">
        <f>IF(ISNUMBER(Q2226),CONCATENATE("CREATE TABLE ""reg_",LOWER(J2226),""" (""ID"" bigint NOT NULL AUTO_INCREMENT,  ""HASHFILE"" varchar(255) DEFAULT NULL, ""ID_PAI"" bigint NOT NULL,"),IF(Q2226="Campo",CONCATENATE("""",L2226,""" ",VLOOKUP(R2226,Apoio!A:C,3,0)),""))&amp;IF(Z2226="","",CONCATENATE("PRIMARY KEY (""ID""), KEY ""FK_reg_",LOWER(Z2226),"_ID_PAI"" (""ID_PAI""), CONSTRAINT ""FK_reg_",LOWER(Z2226),"_ID_PAI"" FOREIGN KEY (""ID_PAI"") REFERENCES ""reg_",LOWER(Z2226),""" (""ID"")) ENGINE=InnoDB AUTO_INCREMENT=105774 DEFAULT CHARSET=utf8mb4 COLLATE=utf8mb4_0900_ai_ci;"))</f>
        <v/>
      </c>
      <c r="AB2226" s="190" t="str">
        <f t="shared" si="244"/>
        <v/>
      </c>
    </row>
    <row r="2227" spans="10:28" ht="14.5" hidden="1" customHeight="1" x14ac:dyDescent="0.3">
      <c r="J2227" s="187" t="str">
        <f t="shared" si="242"/>
        <v>E110</v>
      </c>
      <c r="K2227" s="218"/>
      <c r="L2227" s="237" t="s">
        <v>1331</v>
      </c>
      <c r="M2227" s="184" t="s">
        <v>1332</v>
      </c>
      <c r="N2227" s="238">
        <v>41091</v>
      </c>
      <c r="O2227" s="238"/>
      <c r="P2227" s="238"/>
      <c r="Q2227" s="192" t="str">
        <f t="shared" si="243"/>
        <v/>
      </c>
      <c r="S2227" s="191" t="str">
        <f t="shared" si="246"/>
        <v/>
      </c>
      <c r="T2227" s="192" t="str">
        <f t="shared" si="247"/>
        <v/>
      </c>
      <c r="U2227" s="192" t="str">
        <f t="shared" si="245"/>
        <v/>
      </c>
      <c r="V2227" s="192" t="str">
        <f t="shared" si="248"/>
        <v/>
      </c>
      <c r="W2227" s="191" t="str">
        <f>IF(Q2227="Campo","@Campos(posicao = "&amp;K2227&amp;", tipo = '"&amp;R2227&amp;"')@Column(name = """&amp;L2227&amp;""")"&amp;IF(R2227="D","@Temporal(TemporalType.DATE)","")&amp;"private "&amp;VLOOKUP(TEXT(R2227,"@"),Apoio!A:B,2,0)&amp;" "&amp;SUBSTITUTE(LOWER(LEFT(L2227,1))&amp;RIGHT(PROPER(L2227),LEN(L2227)-1),"_","")&amp;";",IF(ISNUMBER(Q2227),IF(R2227="R","@Entity@Table(name = ""reg_"&amp;LOWER(J2227)&amp;""")@XmlRootElement","")&amp;VLOOKUP(J2227,Blocos!D:I,6,0)&amp;Apoio!$E$1&amp;Y2227,""))</f>
        <v/>
      </c>
      <c r="X2227" s="190" t="str">
        <f>IF(ISNUMBER(Q2227),COUNTIF(Blocos!G:G,J2227),"")</f>
        <v/>
      </c>
      <c r="Y2227" s="190" t="str">
        <f>IF(OR(X2227=0,X2227=""),"",VLOOKUP(SUMIFS(Blocos!A:A,Blocos!H:H,'EFD REGISTROS e Campos (2)'!X2227,Blocos!G:G,'EFD REGISTROS e Campos (2)'!J2227),Blocos!A:L,12,0))</f>
        <v/>
      </c>
      <c r="Z2227" s="190" t="str">
        <f>IF(ISNUMBER(Q2228),VLOOKUP(J2227,Blocos!D:G,4,0),"")</f>
        <v/>
      </c>
      <c r="AA2227" s="190" t="str">
        <f>IF(ISNUMBER(Q2227),CONCATENATE("CREATE TABLE ""reg_",LOWER(J2227),""" (""ID"" bigint NOT NULL AUTO_INCREMENT,  ""HASHFILE"" varchar(255) DEFAULT NULL, ""ID_PAI"" bigint NOT NULL,"),IF(Q2227="Campo",CONCATENATE("""",L2227,""" ",VLOOKUP(R2227,Apoio!A:C,3,0)),""))&amp;IF(Z2227="","",CONCATENATE("PRIMARY KEY (""ID""), KEY ""FK_reg_",LOWER(Z2227),"_ID_PAI"" (""ID_PAI""), CONSTRAINT ""FK_reg_",LOWER(Z2227),"_ID_PAI"" FOREIGN KEY (""ID_PAI"") REFERENCES ""reg_",LOWER(Z2227),""" (""ID"")) ENGINE=InnoDB AUTO_INCREMENT=105774 DEFAULT CHARSET=utf8mb4 COLLATE=utf8mb4_0900_ai_ci;"))</f>
        <v/>
      </c>
      <c r="AB2227" s="190" t="str">
        <f t="shared" si="244"/>
        <v/>
      </c>
    </row>
    <row r="2228" spans="10:28" ht="14.5" hidden="1" customHeight="1" x14ac:dyDescent="0.3">
      <c r="J2228" s="187" t="str">
        <f t="shared" si="242"/>
        <v>E110</v>
      </c>
      <c r="K2228" s="218"/>
      <c r="L2228" s="237" t="s">
        <v>1333</v>
      </c>
      <c r="M2228" s="184" t="s">
        <v>1334</v>
      </c>
      <c r="N2228" s="238">
        <v>39814</v>
      </c>
      <c r="O2228" s="238"/>
      <c r="P2228" s="238"/>
      <c r="Q2228" s="192" t="str">
        <f t="shared" si="243"/>
        <v/>
      </c>
      <c r="S2228" s="191" t="str">
        <f t="shared" si="246"/>
        <v/>
      </c>
      <c r="T2228" s="192" t="str">
        <f t="shared" si="247"/>
        <v/>
      </c>
      <c r="U2228" s="192" t="str">
        <f t="shared" si="245"/>
        <v/>
      </c>
      <c r="V2228" s="192" t="str">
        <f t="shared" si="248"/>
        <v/>
      </c>
      <c r="W2228" s="191" t="str">
        <f>IF(Q2228="Campo","@Campos(posicao = "&amp;K2228&amp;", tipo = '"&amp;R2228&amp;"')@Column(name = """&amp;L2228&amp;""")"&amp;IF(R2228="D","@Temporal(TemporalType.DATE)","")&amp;"private "&amp;VLOOKUP(TEXT(R2228,"@"),Apoio!A:B,2,0)&amp;" "&amp;SUBSTITUTE(LOWER(LEFT(L2228,1))&amp;RIGHT(PROPER(L2228),LEN(L2228)-1),"_","")&amp;";",IF(ISNUMBER(Q2228),IF(R2228="R","@Entity@Table(name = ""reg_"&amp;LOWER(J2228)&amp;""")@XmlRootElement","")&amp;VLOOKUP(J2228,Blocos!D:I,6,0)&amp;Apoio!$E$1&amp;Y2228,""))</f>
        <v/>
      </c>
      <c r="X2228" s="190" t="str">
        <f>IF(ISNUMBER(Q2228),COUNTIF(Blocos!G:G,J2228),"")</f>
        <v/>
      </c>
      <c r="Y2228" s="190" t="str">
        <f>IF(OR(X2228=0,X2228=""),"",VLOOKUP(SUMIFS(Blocos!A:A,Blocos!H:H,'EFD REGISTROS e Campos (2)'!X2228,Blocos!G:G,'EFD REGISTROS e Campos (2)'!J2228),Blocos!A:L,12,0))</f>
        <v/>
      </c>
      <c r="Z2228" s="190" t="str">
        <f>IF(ISNUMBER(Q2229),VLOOKUP(J2228,Blocos!D:G,4,0),"")</f>
        <v/>
      </c>
      <c r="AA2228" s="190" t="str">
        <f>IF(ISNUMBER(Q2228),CONCATENATE("CREATE TABLE ""reg_",LOWER(J2228),""" (""ID"" bigint NOT NULL AUTO_INCREMENT,  ""HASHFILE"" varchar(255) DEFAULT NULL, ""ID_PAI"" bigint NOT NULL,"),IF(Q2228="Campo",CONCATENATE("""",L2228,""" ",VLOOKUP(R2228,Apoio!A:C,3,0)),""))&amp;IF(Z2228="","",CONCATENATE("PRIMARY KEY (""ID""), KEY ""FK_reg_",LOWER(Z2228),"_ID_PAI"" (""ID_PAI""), CONSTRAINT ""FK_reg_",LOWER(Z2228),"_ID_PAI"" FOREIGN KEY (""ID_PAI"") REFERENCES ""reg_",LOWER(Z2228),""" (""ID"")) ENGINE=InnoDB AUTO_INCREMENT=105774 DEFAULT CHARSET=utf8mb4 COLLATE=utf8mb4_0900_ai_ci;"))</f>
        <v/>
      </c>
      <c r="AB2228" s="190" t="str">
        <f t="shared" si="244"/>
        <v/>
      </c>
    </row>
    <row r="2229" spans="10:28" ht="14.5" hidden="1" customHeight="1" x14ac:dyDescent="0.3">
      <c r="J2229" s="187" t="str">
        <f t="shared" si="242"/>
        <v>E110</v>
      </c>
      <c r="K2229" s="218"/>
      <c r="L2229" s="237" t="s">
        <v>1335</v>
      </c>
      <c r="M2229" s="184" t="s">
        <v>1336</v>
      </c>
      <c r="N2229" s="238">
        <v>39814</v>
      </c>
      <c r="O2229" s="238"/>
      <c r="P2229" s="238"/>
      <c r="Q2229" s="192" t="str">
        <f t="shared" si="243"/>
        <v/>
      </c>
      <c r="S2229" s="191" t="str">
        <f t="shared" si="246"/>
        <v/>
      </c>
      <c r="T2229" s="192" t="str">
        <f t="shared" si="247"/>
        <v/>
      </c>
      <c r="U2229" s="192" t="str">
        <f t="shared" si="245"/>
        <v/>
      </c>
      <c r="V2229" s="192" t="str">
        <f t="shared" si="248"/>
        <v/>
      </c>
      <c r="W2229" s="191" t="str">
        <f>IF(Q2229="Campo","@Campos(posicao = "&amp;K2229&amp;", tipo = '"&amp;R2229&amp;"')@Column(name = """&amp;L2229&amp;""")"&amp;IF(R2229="D","@Temporal(TemporalType.DATE)","")&amp;"private "&amp;VLOOKUP(TEXT(R2229,"@"),Apoio!A:B,2,0)&amp;" "&amp;SUBSTITUTE(LOWER(LEFT(L2229,1))&amp;RIGHT(PROPER(L2229),LEN(L2229)-1),"_","")&amp;";",IF(ISNUMBER(Q2229),IF(R2229="R","@Entity@Table(name = ""reg_"&amp;LOWER(J2229)&amp;""")@XmlRootElement","")&amp;VLOOKUP(J2229,Blocos!D:I,6,0)&amp;Apoio!$E$1&amp;Y2229,""))</f>
        <v/>
      </c>
      <c r="X2229" s="190" t="str">
        <f>IF(ISNUMBER(Q2229),COUNTIF(Blocos!G:G,J2229),"")</f>
        <v/>
      </c>
      <c r="Y2229" s="190" t="str">
        <f>IF(OR(X2229=0,X2229=""),"",VLOOKUP(SUMIFS(Blocos!A:A,Blocos!H:H,'EFD REGISTROS e Campos (2)'!X2229,Blocos!G:G,'EFD REGISTROS e Campos (2)'!J2229),Blocos!A:L,12,0))</f>
        <v/>
      </c>
      <c r="Z2229" s="190" t="str">
        <f>IF(ISNUMBER(Q2230),VLOOKUP(J2229,Blocos!D:G,4,0),"")</f>
        <v/>
      </c>
      <c r="AA2229" s="190" t="str">
        <f>IF(ISNUMBER(Q2229),CONCATENATE("CREATE TABLE ""reg_",LOWER(J2229),""" (""ID"" bigint NOT NULL AUTO_INCREMENT,  ""HASHFILE"" varchar(255) DEFAULT NULL, ""ID_PAI"" bigint NOT NULL,"),IF(Q2229="Campo",CONCATENATE("""",L2229,""" ",VLOOKUP(R2229,Apoio!A:C,3,0)),""))&amp;IF(Z2229="","",CONCATENATE("PRIMARY KEY (""ID""), KEY ""FK_reg_",LOWER(Z2229),"_ID_PAI"" (""ID_PAI""), CONSTRAINT ""FK_reg_",LOWER(Z2229),"_ID_PAI"" FOREIGN KEY (""ID_PAI"") REFERENCES ""reg_",LOWER(Z2229),""" (""ID"")) ENGINE=InnoDB AUTO_INCREMENT=105774 DEFAULT CHARSET=utf8mb4 COLLATE=utf8mb4_0900_ai_ci;"))</f>
        <v/>
      </c>
      <c r="AB2229" s="190" t="str">
        <f t="shared" si="244"/>
        <v/>
      </c>
    </row>
    <row r="2230" spans="10:28" ht="14.5" hidden="1" customHeight="1" x14ac:dyDescent="0.3">
      <c r="J2230" s="187" t="str">
        <f t="shared" si="242"/>
        <v>E110</v>
      </c>
      <c r="K2230" s="218"/>
      <c r="L2230" s="237" t="s">
        <v>1337</v>
      </c>
      <c r="M2230" s="184" t="s">
        <v>1338</v>
      </c>
      <c r="N2230" s="238">
        <v>39814</v>
      </c>
      <c r="O2230" s="238"/>
      <c r="P2230" s="238"/>
      <c r="Q2230" s="192" t="str">
        <f t="shared" si="243"/>
        <v/>
      </c>
      <c r="S2230" s="191" t="str">
        <f t="shared" si="246"/>
        <v/>
      </c>
      <c r="T2230" s="192" t="str">
        <f t="shared" si="247"/>
        <v/>
      </c>
      <c r="U2230" s="192" t="str">
        <f t="shared" si="245"/>
        <v/>
      </c>
      <c r="V2230" s="192" t="str">
        <f t="shared" si="248"/>
        <v/>
      </c>
      <c r="W2230" s="191" t="str">
        <f>IF(Q2230="Campo","@Campos(posicao = "&amp;K2230&amp;", tipo = '"&amp;R2230&amp;"')@Column(name = """&amp;L2230&amp;""")"&amp;IF(R2230="D","@Temporal(TemporalType.DATE)","")&amp;"private "&amp;VLOOKUP(TEXT(R2230,"@"),Apoio!A:B,2,0)&amp;" "&amp;SUBSTITUTE(LOWER(LEFT(L2230,1))&amp;RIGHT(PROPER(L2230),LEN(L2230)-1),"_","")&amp;";",IF(ISNUMBER(Q2230),IF(R2230="R","@Entity@Table(name = ""reg_"&amp;LOWER(J2230)&amp;""")@XmlRootElement","")&amp;VLOOKUP(J2230,Blocos!D:I,6,0)&amp;Apoio!$E$1&amp;Y2230,""))</f>
        <v/>
      </c>
      <c r="X2230" s="190" t="str">
        <f>IF(ISNUMBER(Q2230),COUNTIF(Blocos!G:G,J2230),"")</f>
        <v/>
      </c>
      <c r="Y2230" s="190" t="str">
        <f>IF(OR(X2230=0,X2230=""),"",VLOOKUP(SUMIFS(Blocos!A:A,Blocos!H:H,'EFD REGISTROS e Campos (2)'!X2230,Blocos!G:G,'EFD REGISTROS e Campos (2)'!J2230),Blocos!A:L,12,0))</f>
        <v/>
      </c>
      <c r="Z2230" s="190" t="str">
        <f>IF(ISNUMBER(Q2231),VLOOKUP(J2230,Blocos!D:G,4,0),"")</f>
        <v/>
      </c>
      <c r="AA2230" s="190" t="str">
        <f>IF(ISNUMBER(Q2230),CONCATENATE("CREATE TABLE ""reg_",LOWER(J2230),""" (""ID"" bigint NOT NULL AUTO_INCREMENT,  ""HASHFILE"" varchar(255) DEFAULT NULL, ""ID_PAI"" bigint NOT NULL,"),IF(Q2230="Campo",CONCATENATE("""",L2230,""" ",VLOOKUP(R2230,Apoio!A:C,3,0)),""))&amp;IF(Z2230="","",CONCATENATE("PRIMARY KEY (""ID""), KEY ""FK_reg_",LOWER(Z2230),"_ID_PAI"" (""ID_PAI""), CONSTRAINT ""FK_reg_",LOWER(Z2230),"_ID_PAI"" FOREIGN KEY (""ID_PAI"") REFERENCES ""reg_",LOWER(Z2230),""" (""ID"")) ENGINE=InnoDB AUTO_INCREMENT=105774 DEFAULT CHARSET=utf8mb4 COLLATE=utf8mb4_0900_ai_ci;"))</f>
        <v/>
      </c>
      <c r="AB2230" s="190" t="str">
        <f t="shared" si="244"/>
        <v/>
      </c>
    </row>
    <row r="2231" spans="10:28" ht="14.5" hidden="1" customHeight="1" x14ac:dyDescent="0.3">
      <c r="J2231" s="187" t="str">
        <f t="shared" si="242"/>
        <v>E110</v>
      </c>
      <c r="K2231" s="218"/>
      <c r="L2231" s="237" t="s">
        <v>1339</v>
      </c>
      <c r="M2231" s="184" t="s">
        <v>1340</v>
      </c>
      <c r="N2231" s="238">
        <v>41852</v>
      </c>
      <c r="O2231" s="238"/>
      <c r="P2231" s="238"/>
      <c r="Q2231" s="192" t="str">
        <f t="shared" si="243"/>
        <v/>
      </c>
      <c r="S2231" s="191" t="str">
        <f t="shared" si="246"/>
        <v/>
      </c>
      <c r="T2231" s="192" t="str">
        <f t="shared" si="247"/>
        <v/>
      </c>
      <c r="U2231" s="192" t="str">
        <f t="shared" si="245"/>
        <v/>
      </c>
      <c r="V2231" s="192" t="str">
        <f t="shared" si="248"/>
        <v/>
      </c>
      <c r="W2231" s="191" t="str">
        <f>IF(Q2231="Campo","@Campos(posicao = "&amp;K2231&amp;", tipo = '"&amp;R2231&amp;"')@Column(name = """&amp;L2231&amp;""")"&amp;IF(R2231="D","@Temporal(TemporalType.DATE)","")&amp;"private "&amp;VLOOKUP(TEXT(R2231,"@"),Apoio!A:B,2,0)&amp;" "&amp;SUBSTITUTE(LOWER(LEFT(L2231,1))&amp;RIGHT(PROPER(L2231),LEN(L2231)-1),"_","")&amp;";",IF(ISNUMBER(Q2231),IF(R2231="R","@Entity@Table(name = ""reg_"&amp;LOWER(J2231)&amp;""")@XmlRootElement","")&amp;VLOOKUP(J2231,Blocos!D:I,6,0)&amp;Apoio!$E$1&amp;Y2231,""))</f>
        <v/>
      </c>
      <c r="X2231" s="190" t="str">
        <f>IF(ISNUMBER(Q2231),COUNTIF(Blocos!G:G,J2231),"")</f>
        <v/>
      </c>
      <c r="Y2231" s="190" t="str">
        <f>IF(OR(X2231=0,X2231=""),"",VLOOKUP(SUMIFS(Blocos!A:A,Blocos!H:H,'EFD REGISTROS e Campos (2)'!X2231,Blocos!G:G,'EFD REGISTROS e Campos (2)'!J2231),Blocos!A:L,12,0))</f>
        <v/>
      </c>
      <c r="Z2231" s="190" t="str">
        <f>IF(ISNUMBER(Q2232),VLOOKUP(J2231,Blocos!D:G,4,0),"")</f>
        <v/>
      </c>
      <c r="AA2231" s="190" t="str">
        <f>IF(ISNUMBER(Q2231),CONCATENATE("CREATE TABLE ""reg_",LOWER(J2231),""" (""ID"" bigint NOT NULL AUTO_INCREMENT,  ""HASHFILE"" varchar(255) DEFAULT NULL, ""ID_PAI"" bigint NOT NULL,"),IF(Q2231="Campo",CONCATENATE("""",L2231,""" ",VLOOKUP(R2231,Apoio!A:C,3,0)),""))&amp;IF(Z2231="","",CONCATENATE("PRIMARY KEY (""ID""), KEY ""FK_reg_",LOWER(Z2231),"_ID_PAI"" (""ID_PAI""), CONSTRAINT ""FK_reg_",LOWER(Z2231),"_ID_PAI"" FOREIGN KEY (""ID_PAI"") REFERENCES ""reg_",LOWER(Z2231),""" (""ID"")) ENGINE=InnoDB AUTO_INCREMENT=105774 DEFAULT CHARSET=utf8mb4 COLLATE=utf8mb4_0900_ai_ci;"))</f>
        <v/>
      </c>
      <c r="AB2231" s="190" t="str">
        <f t="shared" si="244"/>
        <v/>
      </c>
    </row>
    <row r="2232" spans="10:28" ht="14.5" hidden="1" customHeight="1" x14ac:dyDescent="0.3">
      <c r="J2232" s="187" t="str">
        <f t="shared" si="242"/>
        <v>E110</v>
      </c>
      <c r="K2232" s="218"/>
      <c r="L2232" s="237" t="s">
        <v>1341</v>
      </c>
      <c r="M2232" s="184" t="s">
        <v>1342</v>
      </c>
      <c r="N2232" s="238">
        <v>42186</v>
      </c>
      <c r="O2232" s="238"/>
      <c r="P2232" s="238"/>
      <c r="Q2232" s="192" t="str">
        <f t="shared" si="243"/>
        <v/>
      </c>
      <c r="S2232" s="191" t="str">
        <f t="shared" si="246"/>
        <v/>
      </c>
      <c r="T2232" s="192" t="str">
        <f t="shared" si="247"/>
        <v/>
      </c>
      <c r="U2232" s="192" t="str">
        <f t="shared" si="245"/>
        <v/>
      </c>
      <c r="V2232" s="192" t="str">
        <f t="shared" si="248"/>
        <v/>
      </c>
      <c r="W2232" s="191" t="str">
        <f>IF(Q2232="Campo","@Campos(posicao = "&amp;K2232&amp;", tipo = '"&amp;R2232&amp;"')@Column(name = """&amp;L2232&amp;""")"&amp;IF(R2232="D","@Temporal(TemporalType.DATE)","")&amp;"private "&amp;VLOOKUP(TEXT(R2232,"@"),Apoio!A:B,2,0)&amp;" "&amp;SUBSTITUTE(LOWER(LEFT(L2232,1))&amp;RIGHT(PROPER(L2232),LEN(L2232)-1),"_","")&amp;";",IF(ISNUMBER(Q2232),IF(R2232="R","@Entity@Table(name = ""reg_"&amp;LOWER(J2232)&amp;""")@XmlRootElement","")&amp;VLOOKUP(J2232,Blocos!D:I,6,0)&amp;Apoio!$E$1&amp;Y2232,""))</f>
        <v/>
      </c>
      <c r="X2232" s="190" t="str">
        <f>IF(ISNUMBER(Q2232),COUNTIF(Blocos!G:G,J2232),"")</f>
        <v/>
      </c>
      <c r="Y2232" s="190" t="str">
        <f>IF(OR(X2232=0,X2232=""),"",VLOOKUP(SUMIFS(Blocos!A:A,Blocos!H:H,'EFD REGISTROS e Campos (2)'!X2232,Blocos!G:G,'EFD REGISTROS e Campos (2)'!J2232),Blocos!A:L,12,0))</f>
        <v/>
      </c>
      <c r="Z2232" s="190" t="str">
        <f>IF(ISNUMBER(Q2233),VLOOKUP(J2232,Blocos!D:G,4,0),"")</f>
        <v/>
      </c>
      <c r="AA2232" s="190" t="str">
        <f>IF(ISNUMBER(Q2232),CONCATENATE("CREATE TABLE ""reg_",LOWER(J2232),""" (""ID"" bigint NOT NULL AUTO_INCREMENT,  ""HASHFILE"" varchar(255) DEFAULT NULL, ""ID_PAI"" bigint NOT NULL,"),IF(Q2232="Campo",CONCATENATE("""",L2232,""" ",VLOOKUP(R2232,Apoio!A:C,3,0)),""))&amp;IF(Z2232="","",CONCATENATE("PRIMARY KEY (""ID""), KEY ""FK_reg_",LOWER(Z2232),"_ID_PAI"" (""ID_PAI""), CONSTRAINT ""FK_reg_",LOWER(Z2232),"_ID_PAI"" FOREIGN KEY (""ID_PAI"") REFERENCES ""reg_",LOWER(Z2232),""" (""ID"")) ENGINE=InnoDB AUTO_INCREMENT=105774 DEFAULT CHARSET=utf8mb4 COLLATE=utf8mb4_0900_ai_ci;"))</f>
        <v/>
      </c>
      <c r="AB2232" s="190" t="str">
        <f t="shared" si="244"/>
        <v/>
      </c>
    </row>
    <row r="2233" spans="10:28" ht="14.5" hidden="1" customHeight="1" x14ac:dyDescent="0.3">
      <c r="J2233" s="187" t="str">
        <f t="shared" si="242"/>
        <v>E110</v>
      </c>
      <c r="K2233" s="218"/>
      <c r="L2233" s="237" t="s">
        <v>1343</v>
      </c>
      <c r="M2233" s="184" t="s">
        <v>1344</v>
      </c>
      <c r="N2233" s="238">
        <v>39814</v>
      </c>
      <c r="O2233" s="238"/>
      <c r="P2233" s="238"/>
      <c r="Q2233" s="192" t="str">
        <f t="shared" si="243"/>
        <v/>
      </c>
      <c r="S2233" s="191" t="str">
        <f t="shared" si="246"/>
        <v/>
      </c>
      <c r="T2233" s="192" t="str">
        <f t="shared" si="247"/>
        <v/>
      </c>
      <c r="U2233" s="192" t="str">
        <f t="shared" si="245"/>
        <v/>
      </c>
      <c r="V2233" s="192" t="str">
        <f t="shared" si="248"/>
        <v/>
      </c>
      <c r="W2233" s="191" t="str">
        <f>IF(Q2233="Campo","@Campos(posicao = "&amp;K2233&amp;", tipo = '"&amp;R2233&amp;"')@Column(name = """&amp;L2233&amp;""")"&amp;IF(R2233="D","@Temporal(TemporalType.DATE)","")&amp;"private "&amp;VLOOKUP(TEXT(R2233,"@"),Apoio!A:B,2,0)&amp;" "&amp;SUBSTITUTE(LOWER(LEFT(L2233,1))&amp;RIGHT(PROPER(L2233),LEN(L2233)-1),"_","")&amp;";",IF(ISNUMBER(Q2233),IF(R2233="R","@Entity@Table(name = ""reg_"&amp;LOWER(J2233)&amp;""")@XmlRootElement","")&amp;VLOOKUP(J2233,Blocos!D:I,6,0)&amp;Apoio!$E$1&amp;Y2233,""))</f>
        <v/>
      </c>
      <c r="X2233" s="190" t="str">
        <f>IF(ISNUMBER(Q2233),COUNTIF(Blocos!G:G,J2233),"")</f>
        <v/>
      </c>
      <c r="Y2233" s="190" t="str">
        <f>IF(OR(X2233=0,X2233=""),"",VLOOKUP(SUMIFS(Blocos!A:A,Blocos!H:H,'EFD REGISTROS e Campos (2)'!X2233,Blocos!G:G,'EFD REGISTROS e Campos (2)'!J2233),Blocos!A:L,12,0))</f>
        <v/>
      </c>
      <c r="Z2233" s="190" t="str">
        <f>IF(ISNUMBER(Q2234),VLOOKUP(J2233,Blocos!D:G,4,0),"")</f>
        <v/>
      </c>
      <c r="AA2233" s="190" t="str">
        <f>IF(ISNUMBER(Q2233),CONCATENATE("CREATE TABLE ""reg_",LOWER(J2233),""" (""ID"" bigint NOT NULL AUTO_INCREMENT,  ""HASHFILE"" varchar(255) DEFAULT NULL, ""ID_PAI"" bigint NOT NULL,"),IF(Q2233="Campo",CONCATENATE("""",L2233,""" ",VLOOKUP(R2233,Apoio!A:C,3,0)),""))&amp;IF(Z2233="","",CONCATENATE("PRIMARY KEY (""ID""), KEY ""FK_reg_",LOWER(Z2233),"_ID_PAI"" (""ID_PAI""), CONSTRAINT ""FK_reg_",LOWER(Z2233),"_ID_PAI"" FOREIGN KEY (""ID_PAI"") REFERENCES ""reg_",LOWER(Z2233),""" (""ID"")) ENGINE=InnoDB AUTO_INCREMENT=105774 DEFAULT CHARSET=utf8mb4 COLLATE=utf8mb4_0900_ai_ci;"))</f>
        <v/>
      </c>
      <c r="AB2233" s="190" t="str">
        <f t="shared" si="244"/>
        <v/>
      </c>
    </row>
    <row r="2234" spans="10:28" ht="14.5" hidden="1" customHeight="1" x14ac:dyDescent="0.3">
      <c r="J2234" s="187" t="str">
        <f t="shared" si="242"/>
        <v>E110</v>
      </c>
      <c r="K2234" s="218"/>
      <c r="L2234" s="237" t="s">
        <v>1347</v>
      </c>
      <c r="M2234" s="184" t="s">
        <v>1348</v>
      </c>
      <c r="N2234" s="238">
        <v>39814</v>
      </c>
      <c r="O2234" s="238"/>
      <c r="P2234" s="238"/>
      <c r="Q2234" s="192" t="str">
        <f t="shared" si="243"/>
        <v/>
      </c>
      <c r="S2234" s="191" t="str">
        <f t="shared" si="246"/>
        <v/>
      </c>
      <c r="T2234" s="192" t="str">
        <f t="shared" si="247"/>
        <v/>
      </c>
      <c r="U2234" s="192" t="str">
        <f t="shared" si="245"/>
        <v/>
      </c>
      <c r="V2234" s="192" t="str">
        <f t="shared" si="248"/>
        <v/>
      </c>
      <c r="W2234" s="191" t="str">
        <f>IF(Q2234="Campo","@Campos(posicao = "&amp;K2234&amp;", tipo = '"&amp;R2234&amp;"')@Column(name = """&amp;L2234&amp;""")"&amp;IF(R2234="D","@Temporal(TemporalType.DATE)","")&amp;"private "&amp;VLOOKUP(TEXT(R2234,"@"),Apoio!A:B,2,0)&amp;" "&amp;SUBSTITUTE(LOWER(LEFT(L2234,1))&amp;RIGHT(PROPER(L2234),LEN(L2234)-1),"_","")&amp;";",IF(ISNUMBER(Q2234),IF(R2234="R","@Entity@Table(name = ""reg_"&amp;LOWER(J2234)&amp;""")@XmlRootElement","")&amp;VLOOKUP(J2234,Blocos!D:I,6,0)&amp;Apoio!$E$1&amp;Y2234,""))</f>
        <v/>
      </c>
      <c r="X2234" s="190" t="str">
        <f>IF(ISNUMBER(Q2234),COUNTIF(Blocos!G:G,J2234),"")</f>
        <v/>
      </c>
      <c r="Y2234" s="190" t="str">
        <f>IF(OR(X2234=0,X2234=""),"",VLOOKUP(SUMIFS(Blocos!A:A,Blocos!H:H,'EFD REGISTROS e Campos (2)'!X2234,Blocos!G:G,'EFD REGISTROS e Campos (2)'!J2234),Blocos!A:L,12,0))</f>
        <v/>
      </c>
      <c r="Z2234" s="190" t="str">
        <f>IF(ISNUMBER(Q2235),VLOOKUP(J2234,Blocos!D:G,4,0),"")</f>
        <v/>
      </c>
      <c r="AA2234" s="190" t="str">
        <f>IF(ISNUMBER(Q2234),CONCATENATE("CREATE TABLE ""reg_",LOWER(J2234),""" (""ID"" bigint NOT NULL AUTO_INCREMENT,  ""HASHFILE"" varchar(255) DEFAULT NULL, ""ID_PAI"" bigint NOT NULL,"),IF(Q2234="Campo",CONCATENATE("""",L2234,""" ",VLOOKUP(R2234,Apoio!A:C,3,0)),""))&amp;IF(Z2234="","",CONCATENATE("PRIMARY KEY (""ID""), KEY ""FK_reg_",LOWER(Z2234),"_ID_PAI"" (""ID_PAI""), CONSTRAINT ""FK_reg_",LOWER(Z2234),"_ID_PAI"" FOREIGN KEY (""ID_PAI"") REFERENCES ""reg_",LOWER(Z2234),""" (""ID"")) ENGINE=InnoDB AUTO_INCREMENT=105774 DEFAULT CHARSET=utf8mb4 COLLATE=utf8mb4_0900_ai_ci;"))</f>
        <v/>
      </c>
      <c r="AB2234" s="190" t="str">
        <f t="shared" si="244"/>
        <v/>
      </c>
    </row>
    <row r="2235" spans="10:28" ht="14.5" hidden="1" customHeight="1" x14ac:dyDescent="0.3">
      <c r="J2235" s="187" t="str">
        <f t="shared" si="242"/>
        <v>E110</v>
      </c>
      <c r="K2235" s="218"/>
      <c r="L2235" s="265" t="s">
        <v>1349</v>
      </c>
      <c r="M2235" s="253" t="s">
        <v>1350</v>
      </c>
      <c r="N2235" s="254">
        <v>39814</v>
      </c>
      <c r="O2235" s="254"/>
      <c r="P2235" s="254"/>
      <c r="Q2235" s="192" t="str">
        <f t="shared" si="243"/>
        <v/>
      </c>
      <c r="S2235" s="191" t="str">
        <f t="shared" si="246"/>
        <v/>
      </c>
      <c r="T2235" s="192" t="str">
        <f t="shared" si="247"/>
        <v/>
      </c>
      <c r="U2235" s="192" t="str">
        <f t="shared" si="245"/>
        <v/>
      </c>
      <c r="V2235" s="192" t="str">
        <f t="shared" si="248"/>
        <v/>
      </c>
      <c r="W2235" s="191" t="str">
        <f>IF(Q2235="Campo","@Campos(posicao = "&amp;K2235&amp;", tipo = '"&amp;R2235&amp;"')@Column(name = """&amp;L2235&amp;""")"&amp;IF(R2235="D","@Temporal(TemporalType.DATE)","")&amp;"private "&amp;VLOOKUP(TEXT(R2235,"@"),Apoio!A:B,2,0)&amp;" "&amp;SUBSTITUTE(LOWER(LEFT(L2235,1))&amp;RIGHT(PROPER(L2235),LEN(L2235)-1),"_","")&amp;";",IF(ISNUMBER(Q2235),IF(R2235="R","@Entity@Table(name = ""reg_"&amp;LOWER(J2235)&amp;""")@XmlRootElement","")&amp;VLOOKUP(J2235,Blocos!D:I,6,0)&amp;Apoio!$E$1&amp;Y2235,""))</f>
        <v/>
      </c>
      <c r="X2235" s="190" t="str">
        <f>IF(ISNUMBER(Q2235),COUNTIF(Blocos!G:G,J2235),"")</f>
        <v/>
      </c>
      <c r="Y2235" s="190" t="str">
        <f>IF(OR(X2235=0,X2235=""),"",VLOOKUP(SUMIFS(Blocos!A:A,Blocos!H:H,'EFD REGISTROS e Campos (2)'!X2235,Blocos!G:G,'EFD REGISTROS e Campos (2)'!J2235),Blocos!A:L,12,0))</f>
        <v/>
      </c>
      <c r="Z2235" s="190" t="str">
        <f>IF(ISNUMBER(Q2236),VLOOKUP(J2235,Blocos!D:G,4,0),"")</f>
        <v/>
      </c>
      <c r="AA2235" s="190" t="str">
        <f>IF(ISNUMBER(Q2235),CONCATENATE("CREATE TABLE ""reg_",LOWER(J2235),""" (""ID"" bigint NOT NULL AUTO_INCREMENT,  ""HASHFILE"" varchar(255) DEFAULT NULL, ""ID_PAI"" bigint NOT NULL,"),IF(Q2235="Campo",CONCATENATE("""",L2235,""" ",VLOOKUP(R2235,Apoio!A:C,3,0)),""))&amp;IF(Z2235="","",CONCATENATE("PRIMARY KEY (""ID""), KEY ""FK_reg_",LOWER(Z2235),"_ID_PAI"" (""ID_PAI""), CONSTRAINT ""FK_reg_",LOWER(Z2235),"_ID_PAI"" FOREIGN KEY (""ID_PAI"") REFERENCES ""reg_",LOWER(Z2235),""" (""ID"")) ENGINE=InnoDB AUTO_INCREMENT=105774 DEFAULT CHARSET=utf8mb4 COLLATE=utf8mb4_0900_ai_ci;"))</f>
        <v/>
      </c>
      <c r="AB2235" s="190" t="str">
        <f t="shared" si="244"/>
        <v/>
      </c>
    </row>
    <row r="2236" spans="10:28" ht="14.5" hidden="1" customHeight="1" x14ac:dyDescent="0.3">
      <c r="J2236" s="187" t="str">
        <f t="shared" si="242"/>
        <v>E110</v>
      </c>
      <c r="K2236" s="218"/>
      <c r="L2236" s="237" t="s">
        <v>2244</v>
      </c>
      <c r="M2236" s="184" t="s">
        <v>2245</v>
      </c>
      <c r="N2236" s="238">
        <v>39814</v>
      </c>
      <c r="O2236" s="238"/>
      <c r="P2236" s="238"/>
      <c r="Q2236" s="192" t="str">
        <f t="shared" si="243"/>
        <v/>
      </c>
      <c r="S2236" s="191" t="str">
        <f t="shared" si="246"/>
        <v/>
      </c>
      <c r="T2236" s="192" t="str">
        <f t="shared" si="247"/>
        <v/>
      </c>
      <c r="U2236" s="192" t="str">
        <f t="shared" si="245"/>
        <v/>
      </c>
      <c r="V2236" s="192" t="str">
        <f t="shared" si="248"/>
        <v/>
      </c>
      <c r="W2236" s="191" t="str">
        <f>IF(Q2236="Campo","@Campos(posicao = "&amp;K2236&amp;", tipo = '"&amp;R2236&amp;"')@Column(name = """&amp;L2236&amp;""")"&amp;IF(R2236="D","@Temporal(TemporalType.DATE)","")&amp;"private "&amp;VLOOKUP(TEXT(R2236,"@"),Apoio!A:B,2,0)&amp;" "&amp;SUBSTITUTE(LOWER(LEFT(L2236,1))&amp;RIGHT(PROPER(L2236),LEN(L2236)-1),"_","")&amp;";",IF(ISNUMBER(Q2236),IF(R2236="R","@Entity@Table(name = ""reg_"&amp;LOWER(J2236)&amp;""")@XmlRootElement","")&amp;VLOOKUP(J2236,Blocos!D:I,6,0)&amp;Apoio!$E$1&amp;Y2236,""))</f>
        <v/>
      </c>
      <c r="X2236" s="190" t="str">
        <f>IF(ISNUMBER(Q2236),COUNTIF(Blocos!G:G,J2236),"")</f>
        <v/>
      </c>
      <c r="Y2236" s="190" t="str">
        <f>IF(OR(X2236=0,X2236=""),"",VLOOKUP(SUMIFS(Blocos!A:A,Blocos!H:H,'EFD REGISTROS e Campos (2)'!X2236,Blocos!G:G,'EFD REGISTROS e Campos (2)'!J2236),Blocos!A:L,12,0))</f>
        <v/>
      </c>
      <c r="Z2236" s="190" t="str">
        <f>IF(ISNUMBER(Q2237),VLOOKUP(J2236,Blocos!D:G,4,0),"")</f>
        <v/>
      </c>
      <c r="AA2236" s="190" t="str">
        <f>IF(ISNUMBER(Q2236),CONCATENATE("CREATE TABLE ""reg_",LOWER(J2236),""" (""ID"" bigint NOT NULL AUTO_INCREMENT,  ""HASHFILE"" varchar(255) DEFAULT NULL, ""ID_PAI"" bigint NOT NULL,"),IF(Q2236="Campo",CONCATENATE("""",L2236,""" ",VLOOKUP(R2236,Apoio!A:C,3,0)),""))&amp;IF(Z2236="","",CONCATENATE("PRIMARY KEY (""ID""), KEY ""FK_reg_",LOWER(Z2236),"_ID_PAI"" (""ID_PAI""), CONSTRAINT ""FK_reg_",LOWER(Z2236),"_ID_PAI"" FOREIGN KEY (""ID_PAI"") REFERENCES ""reg_",LOWER(Z2236),""" (""ID"")) ENGINE=InnoDB AUTO_INCREMENT=105774 DEFAULT CHARSET=utf8mb4 COLLATE=utf8mb4_0900_ai_ci;"))</f>
        <v/>
      </c>
      <c r="AB2236" s="190" t="str">
        <f t="shared" si="244"/>
        <v/>
      </c>
    </row>
    <row r="2237" spans="10:28" ht="14.5" hidden="1" customHeight="1" x14ac:dyDescent="0.3">
      <c r="J2237" s="187" t="str">
        <f t="shared" si="242"/>
        <v>E110</v>
      </c>
      <c r="K2237" s="218"/>
      <c r="L2237" s="237" t="s">
        <v>2246</v>
      </c>
      <c r="M2237" s="184" t="s">
        <v>2247</v>
      </c>
      <c r="N2237" s="238">
        <v>39814</v>
      </c>
      <c r="O2237" s="238"/>
      <c r="P2237" s="238"/>
      <c r="Q2237" s="192" t="str">
        <f t="shared" si="243"/>
        <v/>
      </c>
      <c r="S2237" s="191" t="str">
        <f t="shared" si="246"/>
        <v/>
      </c>
      <c r="T2237" s="192" t="str">
        <f t="shared" si="247"/>
        <v/>
      </c>
      <c r="U2237" s="192" t="str">
        <f t="shared" si="245"/>
        <v/>
      </c>
      <c r="V2237" s="192" t="str">
        <f t="shared" si="248"/>
        <v/>
      </c>
      <c r="W2237" s="191" t="str">
        <f>IF(Q2237="Campo","@Campos(posicao = "&amp;K2237&amp;", tipo = '"&amp;R2237&amp;"')@Column(name = """&amp;L2237&amp;""")"&amp;IF(R2237="D","@Temporal(TemporalType.DATE)","")&amp;"private "&amp;VLOOKUP(TEXT(R2237,"@"),Apoio!A:B,2,0)&amp;" "&amp;SUBSTITUTE(LOWER(LEFT(L2237,1))&amp;RIGHT(PROPER(L2237),LEN(L2237)-1),"_","")&amp;";",IF(ISNUMBER(Q2237),IF(R2237="R","@Entity@Table(name = ""reg_"&amp;LOWER(J2237)&amp;""")@XmlRootElement","")&amp;VLOOKUP(J2237,Blocos!D:I,6,0)&amp;Apoio!$E$1&amp;Y2237,""))</f>
        <v/>
      </c>
      <c r="X2237" s="190" t="str">
        <f>IF(ISNUMBER(Q2237),COUNTIF(Blocos!G:G,J2237),"")</f>
        <v/>
      </c>
      <c r="Y2237" s="190" t="str">
        <f>IF(OR(X2237=0,X2237=""),"",VLOOKUP(SUMIFS(Blocos!A:A,Blocos!H:H,'EFD REGISTROS e Campos (2)'!X2237,Blocos!G:G,'EFD REGISTROS e Campos (2)'!J2237),Blocos!A:L,12,0))</f>
        <v/>
      </c>
      <c r="Z2237" s="190" t="str">
        <f>IF(ISNUMBER(Q2238),VLOOKUP(J2237,Blocos!D:G,4,0),"")</f>
        <v/>
      </c>
      <c r="AA2237" s="190" t="str">
        <f>IF(ISNUMBER(Q2237),CONCATENATE("CREATE TABLE ""reg_",LOWER(J2237),""" (""ID"" bigint NOT NULL AUTO_INCREMENT,  ""HASHFILE"" varchar(255) DEFAULT NULL, ""ID_PAI"" bigint NOT NULL,"),IF(Q2237="Campo",CONCATENATE("""",L2237,""" ",VLOOKUP(R2237,Apoio!A:C,3,0)),""))&amp;IF(Z2237="","",CONCATENATE("PRIMARY KEY (""ID""), KEY ""FK_reg_",LOWER(Z2237),"_ID_PAI"" (""ID_PAI""), CONSTRAINT ""FK_reg_",LOWER(Z2237),"_ID_PAI"" FOREIGN KEY (""ID_PAI"") REFERENCES ""reg_",LOWER(Z2237),""" (""ID"")) ENGINE=InnoDB AUTO_INCREMENT=105774 DEFAULT CHARSET=utf8mb4 COLLATE=utf8mb4_0900_ai_ci;"))</f>
        <v/>
      </c>
      <c r="AB2237" s="190" t="str">
        <f t="shared" si="244"/>
        <v/>
      </c>
    </row>
    <row r="2238" spans="10:28" ht="14.5" hidden="1" customHeight="1" x14ac:dyDescent="0.3">
      <c r="J2238" s="187" t="str">
        <f t="shared" si="242"/>
        <v>E110</v>
      </c>
      <c r="K2238" s="218"/>
      <c r="L2238" s="237" t="s">
        <v>2248</v>
      </c>
      <c r="M2238" s="184" t="s">
        <v>2249</v>
      </c>
      <c r="N2238" s="238">
        <v>42736</v>
      </c>
      <c r="O2238" s="238"/>
      <c r="P2238" s="238"/>
      <c r="Q2238" s="192" t="str">
        <f t="shared" si="243"/>
        <v/>
      </c>
      <c r="S2238" s="191" t="str">
        <f t="shared" si="246"/>
        <v/>
      </c>
      <c r="T2238" s="192" t="str">
        <f t="shared" si="247"/>
        <v/>
      </c>
      <c r="U2238" s="192" t="str">
        <f t="shared" si="245"/>
        <v/>
      </c>
      <c r="V2238" s="192" t="str">
        <f t="shared" si="248"/>
        <v/>
      </c>
      <c r="W2238" s="191" t="str">
        <f>IF(Q2238="Campo","@Campos(posicao = "&amp;K2238&amp;", tipo = '"&amp;R2238&amp;"')@Column(name = """&amp;L2238&amp;""")"&amp;IF(R2238="D","@Temporal(TemporalType.DATE)","")&amp;"private "&amp;VLOOKUP(TEXT(R2238,"@"),Apoio!A:B,2,0)&amp;" "&amp;SUBSTITUTE(LOWER(LEFT(L2238,1))&amp;RIGHT(PROPER(L2238),LEN(L2238)-1),"_","")&amp;";",IF(ISNUMBER(Q2238),IF(R2238="R","@Entity@Table(name = ""reg_"&amp;LOWER(J2238)&amp;""")@XmlRootElement","")&amp;VLOOKUP(J2238,Blocos!D:I,6,0)&amp;Apoio!$E$1&amp;Y2238,""))</f>
        <v/>
      </c>
      <c r="X2238" s="190" t="str">
        <f>IF(ISNUMBER(Q2238),COUNTIF(Blocos!G:G,J2238),"")</f>
        <v/>
      </c>
      <c r="Y2238" s="190" t="str">
        <f>IF(OR(X2238=0,X2238=""),"",VLOOKUP(SUMIFS(Blocos!A:A,Blocos!H:H,'EFD REGISTROS e Campos (2)'!X2238,Blocos!G:G,'EFD REGISTROS e Campos (2)'!J2238),Blocos!A:L,12,0))</f>
        <v/>
      </c>
      <c r="Z2238" s="190" t="str">
        <f>IF(ISNUMBER(Q2239),VLOOKUP(J2238,Blocos!D:G,4,0),"")</f>
        <v/>
      </c>
      <c r="AA2238" s="190" t="str">
        <f>IF(ISNUMBER(Q2238),CONCATENATE("CREATE TABLE ""reg_",LOWER(J2238),""" (""ID"" bigint NOT NULL AUTO_INCREMENT,  ""HASHFILE"" varchar(255) DEFAULT NULL, ""ID_PAI"" bigint NOT NULL,"),IF(Q2238="Campo",CONCATENATE("""",L2238,""" ",VLOOKUP(R2238,Apoio!A:C,3,0)),""))&amp;IF(Z2238="","",CONCATENATE("PRIMARY KEY (""ID""), KEY ""FK_reg_",LOWER(Z2238),"_ID_PAI"" (""ID_PAI""), CONSTRAINT ""FK_reg_",LOWER(Z2238),"_ID_PAI"" FOREIGN KEY (""ID_PAI"") REFERENCES ""reg_",LOWER(Z2238),""" (""ID"")) ENGINE=InnoDB AUTO_INCREMENT=105774 DEFAULT CHARSET=utf8mb4 COLLATE=utf8mb4_0900_ai_ci;"))</f>
        <v/>
      </c>
      <c r="AB2238" s="190" t="str">
        <f t="shared" si="244"/>
        <v/>
      </c>
    </row>
    <row r="2239" spans="10:28" ht="14.5" hidden="1" customHeight="1" x14ac:dyDescent="0.3">
      <c r="J2239" s="187" t="str">
        <f t="shared" si="242"/>
        <v>E110</v>
      </c>
      <c r="K2239" s="218"/>
      <c r="L2239" s="237" t="s">
        <v>2250</v>
      </c>
      <c r="M2239" s="184" t="s">
        <v>2251</v>
      </c>
      <c r="N2239" s="238">
        <v>42767</v>
      </c>
      <c r="O2239" s="238"/>
      <c r="P2239" s="238"/>
      <c r="Q2239" s="192" t="str">
        <f t="shared" si="243"/>
        <v/>
      </c>
      <c r="S2239" s="191" t="str">
        <f t="shared" si="246"/>
        <v/>
      </c>
      <c r="T2239" s="192" t="str">
        <f t="shared" si="247"/>
        <v/>
      </c>
      <c r="U2239" s="192" t="str">
        <f t="shared" si="245"/>
        <v/>
      </c>
      <c r="V2239" s="192" t="str">
        <f t="shared" si="248"/>
        <v/>
      </c>
      <c r="W2239" s="191" t="str">
        <f>IF(Q2239="Campo","@Campos(posicao = "&amp;K2239&amp;", tipo = '"&amp;R2239&amp;"')@Column(name = """&amp;L2239&amp;""")"&amp;IF(R2239="D","@Temporal(TemporalType.DATE)","")&amp;"private "&amp;VLOOKUP(TEXT(R2239,"@"),Apoio!A:B,2,0)&amp;" "&amp;SUBSTITUTE(LOWER(LEFT(L2239,1))&amp;RIGHT(PROPER(L2239),LEN(L2239)-1),"_","")&amp;";",IF(ISNUMBER(Q2239),IF(R2239="R","@Entity@Table(name = ""reg_"&amp;LOWER(J2239)&amp;""")@XmlRootElement","")&amp;VLOOKUP(J2239,Blocos!D:I,6,0)&amp;Apoio!$E$1&amp;Y2239,""))</f>
        <v/>
      </c>
      <c r="X2239" s="190" t="str">
        <f>IF(ISNUMBER(Q2239),COUNTIF(Blocos!G:G,J2239),"")</f>
        <v/>
      </c>
      <c r="Y2239" s="190" t="str">
        <f>IF(OR(X2239=0,X2239=""),"",VLOOKUP(SUMIFS(Blocos!A:A,Blocos!H:H,'EFD REGISTROS e Campos (2)'!X2239,Blocos!G:G,'EFD REGISTROS e Campos (2)'!J2239),Blocos!A:L,12,0))</f>
        <v/>
      </c>
      <c r="Z2239" s="190" t="str">
        <f>IF(ISNUMBER(Q2240),VLOOKUP(J2239,Blocos!D:G,4,0),"")</f>
        <v/>
      </c>
      <c r="AA2239" s="190" t="str">
        <f>IF(ISNUMBER(Q2239),CONCATENATE("CREATE TABLE ""reg_",LOWER(J2239),""" (""ID"" bigint NOT NULL AUTO_INCREMENT,  ""HASHFILE"" varchar(255) DEFAULT NULL, ""ID_PAI"" bigint NOT NULL,"),IF(Q2239="Campo",CONCATENATE("""",L2239,""" ",VLOOKUP(R2239,Apoio!A:C,3,0)),""))&amp;IF(Z2239="","",CONCATENATE("PRIMARY KEY (""ID""), KEY ""FK_reg_",LOWER(Z2239),"_ID_PAI"" (""ID_PAI""), CONSTRAINT ""FK_reg_",LOWER(Z2239),"_ID_PAI"" FOREIGN KEY (""ID_PAI"") REFERENCES ""reg_",LOWER(Z2239),""" (""ID"")) ENGINE=InnoDB AUTO_INCREMENT=105774 DEFAULT CHARSET=utf8mb4 COLLATE=utf8mb4_0900_ai_ci;"))</f>
        <v/>
      </c>
      <c r="AB2239" s="190" t="str">
        <f t="shared" si="244"/>
        <v/>
      </c>
    </row>
    <row r="2240" spans="10:28" ht="14.5" hidden="1" customHeight="1" x14ac:dyDescent="0.3">
      <c r="J2240" s="187" t="str">
        <f t="shared" ref="J2240:J2303" si="249">IF(A2240="",J2239,CONCATENATE(B2240,C2240,D2240,E2240,F2240,G2240,H2240))</f>
        <v>E110</v>
      </c>
      <c r="K2240" s="218"/>
      <c r="L2240" s="237" t="s">
        <v>2252</v>
      </c>
      <c r="M2240" s="184" t="s">
        <v>2253</v>
      </c>
      <c r="N2240" s="238">
        <v>41852</v>
      </c>
      <c r="O2240" s="238"/>
      <c r="P2240" s="238"/>
      <c r="Q2240" s="192" t="str">
        <f t="shared" si="243"/>
        <v/>
      </c>
      <c r="S2240" s="191" t="str">
        <f t="shared" si="246"/>
        <v/>
      </c>
      <c r="T2240" s="192" t="str">
        <f t="shared" si="247"/>
        <v/>
      </c>
      <c r="U2240" s="192" t="str">
        <f t="shared" si="245"/>
        <v/>
      </c>
      <c r="V2240" s="192" t="str">
        <f t="shared" si="248"/>
        <v/>
      </c>
      <c r="W2240" s="191" t="str">
        <f>IF(Q2240="Campo","@Campos(posicao = "&amp;K2240&amp;", tipo = '"&amp;R2240&amp;"')@Column(name = """&amp;L2240&amp;""")"&amp;IF(R2240="D","@Temporal(TemporalType.DATE)","")&amp;"private "&amp;VLOOKUP(TEXT(R2240,"@"),Apoio!A:B,2,0)&amp;" "&amp;SUBSTITUTE(LOWER(LEFT(L2240,1))&amp;RIGHT(PROPER(L2240),LEN(L2240)-1),"_","")&amp;";",IF(ISNUMBER(Q2240),IF(R2240="R","@Entity@Table(name = ""reg_"&amp;LOWER(J2240)&amp;""")@XmlRootElement","")&amp;VLOOKUP(J2240,Blocos!D:I,6,0)&amp;Apoio!$E$1&amp;Y2240,""))</f>
        <v/>
      </c>
      <c r="X2240" s="190" t="str">
        <f>IF(ISNUMBER(Q2240),COUNTIF(Blocos!G:G,J2240),"")</f>
        <v/>
      </c>
      <c r="Y2240" s="190" t="str">
        <f>IF(OR(X2240=0,X2240=""),"",VLOOKUP(SUMIFS(Blocos!A:A,Blocos!H:H,'EFD REGISTROS e Campos (2)'!X2240,Blocos!G:G,'EFD REGISTROS e Campos (2)'!J2240),Blocos!A:L,12,0))</f>
        <v/>
      </c>
      <c r="Z2240" s="190" t="str">
        <f>IF(ISNUMBER(Q2241),VLOOKUP(J2240,Blocos!D:G,4,0),"")</f>
        <v/>
      </c>
      <c r="AA2240" s="190" t="str">
        <f>IF(ISNUMBER(Q2240),CONCATENATE("CREATE TABLE ""reg_",LOWER(J2240),""" (""ID"" bigint NOT NULL AUTO_INCREMENT,  ""HASHFILE"" varchar(255) DEFAULT NULL, ""ID_PAI"" bigint NOT NULL,"),IF(Q2240="Campo",CONCATENATE("""",L2240,""" ",VLOOKUP(R2240,Apoio!A:C,3,0)),""))&amp;IF(Z2240="","",CONCATENATE("PRIMARY KEY (""ID""), KEY ""FK_reg_",LOWER(Z2240),"_ID_PAI"" (""ID_PAI""), CONSTRAINT ""FK_reg_",LOWER(Z2240),"_ID_PAI"" FOREIGN KEY (""ID_PAI"") REFERENCES ""reg_",LOWER(Z2240),""" (""ID"")) ENGINE=InnoDB AUTO_INCREMENT=105774 DEFAULT CHARSET=utf8mb4 COLLATE=utf8mb4_0900_ai_ci;"))</f>
        <v/>
      </c>
      <c r="AB2240" s="190" t="str">
        <f t="shared" si="244"/>
        <v/>
      </c>
    </row>
    <row r="2241" spans="1:28" ht="14.5" hidden="1" customHeight="1" x14ac:dyDescent="0.3">
      <c r="J2241" s="187" t="str">
        <f t="shared" si="249"/>
        <v>E110</v>
      </c>
      <c r="K2241" s="218"/>
      <c r="L2241" s="237" t="s">
        <v>2254</v>
      </c>
      <c r="M2241" s="184" t="s">
        <v>2255</v>
      </c>
      <c r="N2241" s="238">
        <v>41852</v>
      </c>
      <c r="O2241" s="238"/>
      <c r="P2241" s="238"/>
      <c r="Q2241" s="192" t="str">
        <f t="shared" si="243"/>
        <v/>
      </c>
      <c r="S2241" s="191" t="str">
        <f t="shared" si="246"/>
        <v/>
      </c>
      <c r="T2241" s="192" t="str">
        <f t="shared" si="247"/>
        <v/>
      </c>
      <c r="U2241" s="192" t="str">
        <f t="shared" si="245"/>
        <v/>
      </c>
      <c r="V2241" s="192" t="str">
        <f t="shared" si="248"/>
        <v/>
      </c>
      <c r="W2241" s="191" t="str">
        <f>IF(Q2241="Campo","@Campos(posicao = "&amp;K2241&amp;", tipo = '"&amp;R2241&amp;"')@Column(name = """&amp;L2241&amp;""")"&amp;IF(R2241="D","@Temporal(TemporalType.DATE)","")&amp;"private "&amp;VLOOKUP(TEXT(R2241,"@"),Apoio!A:B,2,0)&amp;" "&amp;SUBSTITUTE(LOWER(LEFT(L2241,1))&amp;RIGHT(PROPER(L2241),LEN(L2241)-1),"_","")&amp;";",IF(ISNUMBER(Q2241),IF(R2241="R","@Entity@Table(name = ""reg_"&amp;LOWER(J2241)&amp;""")@XmlRootElement","")&amp;VLOOKUP(J2241,Blocos!D:I,6,0)&amp;Apoio!$E$1&amp;Y2241,""))</f>
        <v/>
      </c>
      <c r="X2241" s="190" t="str">
        <f>IF(ISNUMBER(Q2241),COUNTIF(Blocos!G:G,J2241),"")</f>
        <v/>
      </c>
      <c r="Y2241" s="190" t="str">
        <f>IF(OR(X2241=0,X2241=""),"",VLOOKUP(SUMIFS(Blocos!A:A,Blocos!H:H,'EFD REGISTROS e Campos (2)'!X2241,Blocos!G:G,'EFD REGISTROS e Campos (2)'!J2241),Blocos!A:L,12,0))</f>
        <v/>
      </c>
      <c r="Z2241" s="190" t="str">
        <f>IF(ISNUMBER(Q2242),VLOOKUP(J2241,Blocos!D:G,4,0),"")</f>
        <v/>
      </c>
      <c r="AA2241" s="190" t="str">
        <f>IF(ISNUMBER(Q2241),CONCATENATE("CREATE TABLE ""reg_",LOWER(J2241),""" (""ID"" bigint NOT NULL AUTO_INCREMENT,  ""HASHFILE"" varchar(255) DEFAULT NULL, ""ID_PAI"" bigint NOT NULL,"),IF(Q2241="Campo",CONCATENATE("""",L2241,""" ",VLOOKUP(R2241,Apoio!A:C,3,0)),""))&amp;IF(Z2241="","",CONCATENATE("PRIMARY KEY (""ID""), KEY ""FK_reg_",LOWER(Z2241),"_ID_PAI"" (""ID_PAI""), CONSTRAINT ""FK_reg_",LOWER(Z2241),"_ID_PAI"" FOREIGN KEY (""ID_PAI"") REFERENCES ""reg_",LOWER(Z2241),""" (""ID"")) ENGINE=InnoDB AUTO_INCREMENT=105774 DEFAULT CHARSET=utf8mb4 COLLATE=utf8mb4_0900_ai_ci;"))</f>
        <v/>
      </c>
      <c r="AB2241" s="190" t="str">
        <f t="shared" si="244"/>
        <v/>
      </c>
    </row>
    <row r="2242" spans="1:28" ht="14.5" hidden="1" customHeight="1" x14ac:dyDescent="0.3">
      <c r="J2242" s="187" t="str">
        <f t="shared" si="249"/>
        <v>E110</v>
      </c>
      <c r="K2242" s="218"/>
      <c r="L2242" s="237" t="s">
        <v>2256</v>
      </c>
      <c r="M2242" s="184" t="s">
        <v>2257</v>
      </c>
      <c r="N2242" s="238">
        <v>43101</v>
      </c>
      <c r="O2242" s="238"/>
      <c r="P2242" s="239"/>
      <c r="Q2242" s="192" t="str">
        <f t="shared" si="243"/>
        <v/>
      </c>
      <c r="S2242" s="191" t="str">
        <f t="shared" si="246"/>
        <v/>
      </c>
      <c r="T2242" s="192" t="str">
        <f t="shared" si="247"/>
        <v/>
      </c>
      <c r="U2242" s="192" t="str">
        <f t="shared" si="245"/>
        <v/>
      </c>
      <c r="V2242" s="192" t="str">
        <f t="shared" si="248"/>
        <v/>
      </c>
      <c r="W2242" s="191" t="str">
        <f>IF(Q2242="Campo","@Campos(posicao = "&amp;K2242&amp;", tipo = '"&amp;R2242&amp;"')@Column(name = """&amp;L2242&amp;""")"&amp;IF(R2242="D","@Temporal(TemporalType.DATE)","")&amp;"private "&amp;VLOOKUP(TEXT(R2242,"@"),Apoio!A:B,2,0)&amp;" "&amp;SUBSTITUTE(LOWER(LEFT(L2242,1))&amp;RIGHT(PROPER(L2242),LEN(L2242)-1),"_","")&amp;";",IF(ISNUMBER(Q2242),IF(R2242="R","@Entity@Table(name = ""reg_"&amp;LOWER(J2242)&amp;""")@XmlRootElement","")&amp;VLOOKUP(J2242,Blocos!D:I,6,0)&amp;Apoio!$E$1&amp;Y2242,""))</f>
        <v/>
      </c>
      <c r="X2242" s="190" t="str">
        <f>IF(ISNUMBER(Q2242),COUNTIF(Blocos!G:G,J2242),"")</f>
        <v/>
      </c>
      <c r="Y2242" s="190" t="str">
        <f>IF(OR(X2242=0,X2242=""),"",VLOOKUP(SUMIFS(Blocos!A:A,Blocos!H:H,'EFD REGISTROS e Campos (2)'!X2242,Blocos!G:G,'EFD REGISTROS e Campos (2)'!J2242),Blocos!A:L,12,0))</f>
        <v/>
      </c>
      <c r="Z2242" s="190" t="str">
        <f>IF(ISNUMBER(Q2243),VLOOKUP(J2242,Blocos!D:G,4,0),"")</f>
        <v/>
      </c>
      <c r="AA2242" s="190" t="str">
        <f>IF(ISNUMBER(Q2242),CONCATENATE("CREATE TABLE ""reg_",LOWER(J2242),""" (""ID"" bigint NOT NULL AUTO_INCREMENT,  ""HASHFILE"" varchar(255) DEFAULT NULL, ""ID_PAI"" bigint NOT NULL,"),IF(Q2242="Campo",CONCATENATE("""",L2242,""" ",VLOOKUP(R2242,Apoio!A:C,3,0)),""))&amp;IF(Z2242="","",CONCATENATE("PRIMARY KEY (""ID""), KEY ""FK_reg_",LOWER(Z2242),"_ID_PAI"" (""ID_PAI""), CONSTRAINT ""FK_reg_",LOWER(Z2242),"_ID_PAI"" FOREIGN KEY (""ID_PAI"") REFERENCES ""reg_",LOWER(Z2242),""" (""ID"")) ENGINE=InnoDB AUTO_INCREMENT=105774 DEFAULT CHARSET=utf8mb4 COLLATE=utf8mb4_0900_ai_ci;"))</f>
        <v/>
      </c>
      <c r="AB2242" s="190" t="str">
        <f t="shared" si="244"/>
        <v/>
      </c>
    </row>
    <row r="2243" spans="1:28" ht="14.5" hidden="1" customHeight="1" x14ac:dyDescent="0.3">
      <c r="J2243" s="187" t="str">
        <f t="shared" si="249"/>
        <v>E110</v>
      </c>
      <c r="K2243" s="218"/>
      <c r="L2243" s="237" t="s">
        <v>2258</v>
      </c>
      <c r="M2243" s="184" t="s">
        <v>2259</v>
      </c>
      <c r="N2243" s="238">
        <v>39814</v>
      </c>
      <c r="O2243" s="238"/>
      <c r="P2243" s="238"/>
      <c r="Q2243" s="192" t="str">
        <f t="shared" ref="Q2243:Q2306" si="250">IF(B2243&lt;&gt;"",0,IF(C2243&lt;&gt;"",1,IF(D2243&lt;&gt;"",2,IF(E2243&lt;&gt;"",3,IF(F2243&lt;&gt;"",4,IF(G2243&lt;&gt;"",5,IF(H2243&lt;&gt;"",6,IF(ISNUMBER(K2243),"Campo",""))))))))</f>
        <v/>
      </c>
      <c r="S2243" s="191" t="str">
        <f t="shared" si="246"/>
        <v/>
      </c>
      <c r="T2243" s="192" t="str">
        <f t="shared" si="247"/>
        <v/>
      </c>
      <c r="U2243" s="192" t="str">
        <f t="shared" si="245"/>
        <v/>
      </c>
      <c r="V2243" s="192" t="str">
        <f t="shared" si="248"/>
        <v/>
      </c>
      <c r="W2243" s="191" t="str">
        <f>IF(Q2243="Campo","@Campos(posicao = "&amp;K2243&amp;", tipo = '"&amp;R2243&amp;"')@Column(name = """&amp;L2243&amp;""")"&amp;IF(R2243="D","@Temporal(TemporalType.DATE)","")&amp;"private "&amp;VLOOKUP(TEXT(R2243,"@"),Apoio!A:B,2,0)&amp;" "&amp;SUBSTITUTE(LOWER(LEFT(L2243,1))&amp;RIGHT(PROPER(L2243),LEN(L2243)-1),"_","")&amp;";",IF(ISNUMBER(Q2243),IF(R2243="R","@Entity@Table(name = ""reg_"&amp;LOWER(J2243)&amp;""")@XmlRootElement","")&amp;VLOOKUP(J2243,Blocos!D:I,6,0)&amp;Apoio!$E$1&amp;Y2243,""))</f>
        <v/>
      </c>
      <c r="X2243" s="190" t="str">
        <f>IF(ISNUMBER(Q2243),COUNTIF(Blocos!G:G,J2243),"")</f>
        <v/>
      </c>
      <c r="Y2243" s="190" t="str">
        <f>IF(OR(X2243=0,X2243=""),"",VLOOKUP(SUMIFS(Blocos!A:A,Blocos!H:H,'EFD REGISTROS e Campos (2)'!X2243,Blocos!G:G,'EFD REGISTROS e Campos (2)'!J2243),Blocos!A:L,12,0))</f>
        <v/>
      </c>
      <c r="Z2243" s="190" t="str">
        <f>IF(ISNUMBER(Q2244),VLOOKUP(J2243,Blocos!D:G,4,0),"")</f>
        <v/>
      </c>
      <c r="AA2243" s="190" t="str">
        <f>IF(ISNUMBER(Q2243),CONCATENATE("CREATE TABLE ""reg_",LOWER(J2243),""" (""ID"" bigint NOT NULL AUTO_INCREMENT,  ""HASHFILE"" varchar(255) DEFAULT NULL, ""ID_PAI"" bigint NOT NULL,"),IF(Q2243="Campo",CONCATENATE("""",L2243,""" ",VLOOKUP(R2243,Apoio!A:C,3,0)),""))&amp;IF(Z2243="","",CONCATENATE("PRIMARY KEY (""ID""), KEY ""FK_reg_",LOWER(Z2243),"_ID_PAI"" (""ID_PAI""), CONSTRAINT ""FK_reg_",LOWER(Z2243),"_ID_PAI"" FOREIGN KEY (""ID_PAI"") REFERENCES ""reg_",LOWER(Z2243),""" (""ID"")) ENGINE=InnoDB AUTO_INCREMENT=105774 DEFAULT CHARSET=utf8mb4 COLLATE=utf8mb4_0900_ai_ci;"))</f>
        <v/>
      </c>
      <c r="AB2243" s="190" t="str">
        <f t="shared" si="244"/>
        <v/>
      </c>
    </row>
    <row r="2244" spans="1:28" ht="14.5" hidden="1" customHeight="1" x14ac:dyDescent="0.3">
      <c r="J2244" s="187" t="str">
        <f t="shared" si="249"/>
        <v>E110</v>
      </c>
      <c r="K2244" s="218"/>
      <c r="L2244" s="237" t="s">
        <v>2260</v>
      </c>
      <c r="M2244" s="184" t="s">
        <v>2261</v>
      </c>
      <c r="N2244" s="238">
        <v>39814</v>
      </c>
      <c r="O2244" s="238"/>
      <c r="P2244" s="238"/>
      <c r="Q2244" s="192" t="str">
        <f t="shared" si="250"/>
        <v/>
      </c>
      <c r="S2244" s="191" t="str">
        <f t="shared" si="246"/>
        <v/>
      </c>
      <c r="T2244" s="192" t="str">
        <f t="shared" si="247"/>
        <v/>
      </c>
      <c r="U2244" s="192" t="str">
        <f t="shared" si="245"/>
        <v/>
      </c>
      <c r="V2244" s="192" t="str">
        <f t="shared" si="248"/>
        <v/>
      </c>
      <c r="W2244" s="191" t="str">
        <f>IF(Q2244="Campo","@Campos(posicao = "&amp;K2244&amp;", tipo = '"&amp;R2244&amp;"')@Column(name = """&amp;L2244&amp;""")"&amp;IF(R2244="D","@Temporal(TemporalType.DATE)","")&amp;"private "&amp;VLOOKUP(TEXT(R2244,"@"),Apoio!A:B,2,0)&amp;" "&amp;SUBSTITUTE(LOWER(LEFT(L2244,1))&amp;RIGHT(PROPER(L2244),LEN(L2244)-1),"_","")&amp;";",IF(ISNUMBER(Q2244),IF(R2244="R","@Entity@Table(name = ""reg_"&amp;LOWER(J2244)&amp;""")@XmlRootElement","")&amp;VLOOKUP(J2244,Blocos!D:I,6,0)&amp;Apoio!$E$1&amp;Y2244,""))</f>
        <v/>
      </c>
      <c r="X2244" s="190" t="str">
        <f>IF(ISNUMBER(Q2244),COUNTIF(Blocos!G:G,J2244),"")</f>
        <v/>
      </c>
      <c r="Y2244" s="190" t="str">
        <f>IF(OR(X2244=0,X2244=""),"",VLOOKUP(SUMIFS(Blocos!A:A,Blocos!H:H,'EFD REGISTROS e Campos (2)'!X2244,Blocos!G:G,'EFD REGISTROS e Campos (2)'!J2244),Blocos!A:L,12,0))</f>
        <v/>
      </c>
      <c r="Z2244" s="190" t="str">
        <f>IF(ISNUMBER(Q2245),VLOOKUP(J2244,Blocos!D:G,4,0),"")</f>
        <v/>
      </c>
      <c r="AA2244" s="190" t="str">
        <f>IF(ISNUMBER(Q2244),CONCATENATE("CREATE TABLE ""reg_",LOWER(J2244),""" (""ID"" bigint NOT NULL AUTO_INCREMENT,  ""HASHFILE"" varchar(255) DEFAULT NULL, ""ID_PAI"" bigint NOT NULL,"),IF(Q2244="Campo",CONCATENATE("""",L2244,""" ",VLOOKUP(R2244,Apoio!A:C,3,0)),""))&amp;IF(Z2244="","",CONCATENATE("PRIMARY KEY (""ID""), KEY ""FK_reg_",LOWER(Z2244),"_ID_PAI"" (""ID_PAI""), CONSTRAINT ""FK_reg_",LOWER(Z2244),"_ID_PAI"" FOREIGN KEY (""ID_PAI"") REFERENCES ""reg_",LOWER(Z2244),""" (""ID"")) ENGINE=InnoDB AUTO_INCREMENT=105774 DEFAULT CHARSET=utf8mb4 COLLATE=utf8mb4_0900_ai_ci;"))</f>
        <v/>
      </c>
      <c r="AB2244" s="190" t="str">
        <f t="shared" ref="AB2244:AB2307" si="251">IF(Q2244="Campo",CONCATENATE(IF(K2244=1,"USE `efdicms`;SELECT ",""),"`reg_",LOWER(J2244),"`.`",L2244,"`,"),"")&amp;IF(J2244&lt;&gt;J2245,CONCATENATE("FROM `efdicms`.`reg_",LOWER(J2244),"`;"""),"")</f>
        <v/>
      </c>
    </row>
    <row r="2245" spans="1:28" ht="14.5" hidden="1" customHeight="1" x14ac:dyDescent="0.3">
      <c r="J2245" s="187" t="str">
        <f t="shared" si="249"/>
        <v>E110</v>
      </c>
      <c r="K2245" s="218"/>
      <c r="L2245" s="237" t="s">
        <v>2262</v>
      </c>
      <c r="M2245" s="184" t="s">
        <v>2263</v>
      </c>
      <c r="N2245" s="238">
        <v>39814</v>
      </c>
      <c r="O2245" s="238"/>
      <c r="P2245" s="238"/>
      <c r="Q2245" s="192" t="str">
        <f t="shared" si="250"/>
        <v/>
      </c>
      <c r="S2245" s="191" t="str">
        <f t="shared" si="246"/>
        <v/>
      </c>
      <c r="T2245" s="192" t="str">
        <f t="shared" si="247"/>
        <v/>
      </c>
      <c r="U2245" s="192" t="str">
        <f t="shared" si="245"/>
        <v/>
      </c>
      <c r="V2245" s="192" t="str">
        <f t="shared" si="248"/>
        <v/>
      </c>
      <c r="W2245" s="191" t="str">
        <f>IF(Q2245="Campo","@Campos(posicao = "&amp;K2245&amp;", tipo = '"&amp;R2245&amp;"')@Column(name = """&amp;L2245&amp;""")"&amp;IF(R2245="D","@Temporal(TemporalType.DATE)","")&amp;"private "&amp;VLOOKUP(TEXT(R2245,"@"),Apoio!A:B,2,0)&amp;" "&amp;SUBSTITUTE(LOWER(LEFT(L2245,1))&amp;RIGHT(PROPER(L2245),LEN(L2245)-1),"_","")&amp;";",IF(ISNUMBER(Q2245),IF(R2245="R","@Entity@Table(name = ""reg_"&amp;LOWER(J2245)&amp;""")@XmlRootElement","")&amp;VLOOKUP(J2245,Blocos!D:I,6,0)&amp;Apoio!$E$1&amp;Y2245,""))</f>
        <v/>
      </c>
      <c r="X2245" s="190" t="str">
        <f>IF(ISNUMBER(Q2245),COUNTIF(Blocos!G:G,J2245),"")</f>
        <v/>
      </c>
      <c r="Y2245" s="190" t="str">
        <f>IF(OR(X2245=0,X2245=""),"",VLOOKUP(SUMIFS(Blocos!A:A,Blocos!H:H,'EFD REGISTROS e Campos (2)'!X2245,Blocos!G:G,'EFD REGISTROS e Campos (2)'!J2245),Blocos!A:L,12,0))</f>
        <v/>
      </c>
      <c r="Z2245" s="190" t="str">
        <f>IF(ISNUMBER(Q2246),VLOOKUP(J2245,Blocos!D:G,4,0),"")</f>
        <v/>
      </c>
      <c r="AA2245" s="190" t="str">
        <f>IF(ISNUMBER(Q2245),CONCATENATE("CREATE TABLE ""reg_",LOWER(J2245),""" (""ID"" bigint NOT NULL AUTO_INCREMENT,  ""HASHFILE"" varchar(255) DEFAULT NULL, ""ID_PAI"" bigint NOT NULL,"),IF(Q2245="Campo",CONCATENATE("""",L2245,""" ",VLOOKUP(R2245,Apoio!A:C,3,0)),""))&amp;IF(Z2245="","",CONCATENATE("PRIMARY KEY (""ID""), KEY ""FK_reg_",LOWER(Z2245),"_ID_PAI"" (""ID_PAI""), CONSTRAINT ""FK_reg_",LOWER(Z2245),"_ID_PAI"" FOREIGN KEY (""ID_PAI"") REFERENCES ""reg_",LOWER(Z2245),""" (""ID"")) ENGINE=InnoDB AUTO_INCREMENT=105774 DEFAULT CHARSET=utf8mb4 COLLATE=utf8mb4_0900_ai_ci;"))</f>
        <v/>
      </c>
      <c r="AB2245" s="190" t="str">
        <f t="shared" si="251"/>
        <v/>
      </c>
    </row>
    <row r="2246" spans="1:28" ht="14.5" hidden="1" customHeight="1" x14ac:dyDescent="0.3">
      <c r="J2246" s="187" t="str">
        <f t="shared" si="249"/>
        <v>E110</v>
      </c>
      <c r="K2246" s="218"/>
      <c r="L2246" s="237" t="s">
        <v>2264</v>
      </c>
      <c r="M2246" s="184" t="s">
        <v>2265</v>
      </c>
      <c r="N2246" s="238">
        <v>39814</v>
      </c>
      <c r="O2246" s="238"/>
      <c r="P2246" s="238"/>
      <c r="Q2246" s="192" t="str">
        <f t="shared" si="250"/>
        <v/>
      </c>
      <c r="S2246" s="191" t="str">
        <f t="shared" si="246"/>
        <v/>
      </c>
      <c r="T2246" s="192" t="str">
        <f t="shared" si="247"/>
        <v/>
      </c>
      <c r="U2246" s="192" t="str">
        <f t="shared" si="245"/>
        <v/>
      </c>
      <c r="V2246" s="192" t="str">
        <f t="shared" si="248"/>
        <v/>
      </c>
      <c r="W2246" s="191" t="str">
        <f>IF(Q2246="Campo","@Campos(posicao = "&amp;K2246&amp;", tipo = '"&amp;R2246&amp;"')@Column(name = """&amp;L2246&amp;""")"&amp;IF(R2246="D","@Temporal(TemporalType.DATE)","")&amp;"private "&amp;VLOOKUP(TEXT(R2246,"@"),Apoio!A:B,2,0)&amp;" "&amp;SUBSTITUTE(LOWER(LEFT(L2246,1))&amp;RIGHT(PROPER(L2246),LEN(L2246)-1),"_","")&amp;";",IF(ISNUMBER(Q2246),IF(R2246="R","@Entity@Table(name = ""reg_"&amp;LOWER(J2246)&amp;""")@XmlRootElement","")&amp;VLOOKUP(J2246,Blocos!D:I,6,0)&amp;Apoio!$E$1&amp;Y2246,""))</f>
        <v/>
      </c>
      <c r="X2246" s="190" t="str">
        <f>IF(ISNUMBER(Q2246),COUNTIF(Blocos!G:G,J2246),"")</f>
        <v/>
      </c>
      <c r="Y2246" s="190" t="str">
        <f>IF(OR(X2246=0,X2246=""),"",VLOOKUP(SUMIFS(Blocos!A:A,Blocos!H:H,'EFD REGISTROS e Campos (2)'!X2246,Blocos!G:G,'EFD REGISTROS e Campos (2)'!J2246),Blocos!A:L,12,0))</f>
        <v/>
      </c>
      <c r="Z2246" s="190" t="str">
        <f>IF(ISNUMBER(Q2247),VLOOKUP(J2246,Blocos!D:G,4,0),"")</f>
        <v/>
      </c>
      <c r="AA2246" s="190" t="str">
        <f>IF(ISNUMBER(Q2246),CONCATENATE("CREATE TABLE ""reg_",LOWER(J2246),""" (""ID"" bigint NOT NULL AUTO_INCREMENT,  ""HASHFILE"" varchar(255) DEFAULT NULL, ""ID_PAI"" bigint NOT NULL,"),IF(Q2246="Campo",CONCATENATE("""",L2246,""" ",VLOOKUP(R2246,Apoio!A:C,3,0)),""))&amp;IF(Z2246="","",CONCATENATE("PRIMARY KEY (""ID""), KEY ""FK_reg_",LOWER(Z2246),"_ID_PAI"" (""ID_PAI""), CONSTRAINT ""FK_reg_",LOWER(Z2246),"_ID_PAI"" FOREIGN KEY (""ID_PAI"") REFERENCES ""reg_",LOWER(Z2246),""" (""ID"")) ENGINE=InnoDB AUTO_INCREMENT=105774 DEFAULT CHARSET=utf8mb4 COLLATE=utf8mb4_0900_ai_ci;"))</f>
        <v/>
      </c>
      <c r="AB2246" s="190" t="str">
        <f t="shared" si="251"/>
        <v/>
      </c>
    </row>
    <row r="2247" spans="1:28" ht="14.5" hidden="1" customHeight="1" x14ac:dyDescent="0.3">
      <c r="J2247" s="187" t="str">
        <f t="shared" si="249"/>
        <v>E110</v>
      </c>
      <c r="K2247" s="218"/>
      <c r="L2247" s="237" t="s">
        <v>2266</v>
      </c>
      <c r="M2247" s="184" t="s">
        <v>2267</v>
      </c>
      <c r="N2247" s="238">
        <v>39814</v>
      </c>
      <c r="O2247" s="238"/>
      <c r="P2247" s="238"/>
      <c r="Q2247" s="192" t="str">
        <f t="shared" si="250"/>
        <v/>
      </c>
      <c r="S2247" s="191" t="str">
        <f t="shared" si="246"/>
        <v/>
      </c>
      <c r="T2247" s="192" t="str">
        <f t="shared" si="247"/>
        <v/>
      </c>
      <c r="U2247" s="192" t="str">
        <f t="shared" si="245"/>
        <v/>
      </c>
      <c r="V2247" s="192" t="str">
        <f t="shared" si="248"/>
        <v/>
      </c>
      <c r="W2247" s="191" t="str">
        <f>IF(Q2247="Campo","@Campos(posicao = "&amp;K2247&amp;", tipo = '"&amp;R2247&amp;"')@Column(name = """&amp;L2247&amp;""")"&amp;IF(R2247="D","@Temporal(TemporalType.DATE)","")&amp;"private "&amp;VLOOKUP(TEXT(R2247,"@"),Apoio!A:B,2,0)&amp;" "&amp;SUBSTITUTE(LOWER(LEFT(L2247,1))&amp;RIGHT(PROPER(L2247),LEN(L2247)-1),"_","")&amp;";",IF(ISNUMBER(Q2247),IF(R2247="R","@Entity@Table(name = ""reg_"&amp;LOWER(J2247)&amp;""")@XmlRootElement","")&amp;VLOOKUP(J2247,Blocos!D:I,6,0)&amp;Apoio!$E$1&amp;Y2247,""))</f>
        <v/>
      </c>
      <c r="X2247" s="190" t="str">
        <f>IF(ISNUMBER(Q2247),COUNTIF(Blocos!G:G,J2247),"")</f>
        <v/>
      </c>
      <c r="Y2247" s="190" t="str">
        <f>IF(OR(X2247=0,X2247=""),"",VLOOKUP(SUMIFS(Blocos!A:A,Blocos!H:H,'EFD REGISTROS e Campos (2)'!X2247,Blocos!G:G,'EFD REGISTROS e Campos (2)'!J2247),Blocos!A:L,12,0))</f>
        <v/>
      </c>
      <c r="Z2247" s="190" t="str">
        <f>IF(ISNUMBER(Q2248),VLOOKUP(J2247,Blocos!D:G,4,0),"")</f>
        <v/>
      </c>
      <c r="AA2247" s="190" t="str">
        <f>IF(ISNUMBER(Q2247),CONCATENATE("CREATE TABLE ""reg_",LOWER(J2247),""" (""ID"" bigint NOT NULL AUTO_INCREMENT,  ""HASHFILE"" varchar(255) DEFAULT NULL, ""ID_PAI"" bigint NOT NULL,"),IF(Q2247="Campo",CONCATENATE("""",L2247,""" ",VLOOKUP(R2247,Apoio!A:C,3,0)),""))&amp;IF(Z2247="","",CONCATENATE("PRIMARY KEY (""ID""), KEY ""FK_reg_",LOWER(Z2247),"_ID_PAI"" (""ID_PAI""), CONSTRAINT ""FK_reg_",LOWER(Z2247),"_ID_PAI"" FOREIGN KEY (""ID_PAI"") REFERENCES ""reg_",LOWER(Z2247),""" (""ID"")) ENGINE=InnoDB AUTO_INCREMENT=105774 DEFAULT CHARSET=utf8mb4 COLLATE=utf8mb4_0900_ai_ci;"))</f>
        <v/>
      </c>
      <c r="AB2247" s="190" t="str">
        <f t="shared" si="251"/>
        <v/>
      </c>
    </row>
    <row r="2248" spans="1:28" ht="14.5" hidden="1" customHeight="1" x14ac:dyDescent="0.3">
      <c r="J2248" s="187" t="str">
        <f t="shared" si="249"/>
        <v>E110</v>
      </c>
      <c r="K2248" s="218"/>
      <c r="L2248" s="237" t="s">
        <v>2268</v>
      </c>
      <c r="M2248" s="184" t="s">
        <v>2269</v>
      </c>
      <c r="N2248" s="238">
        <v>39814</v>
      </c>
      <c r="O2248" s="238"/>
      <c r="P2248" s="238"/>
      <c r="Q2248" s="192" t="str">
        <f t="shared" si="250"/>
        <v/>
      </c>
      <c r="S2248" s="191" t="str">
        <f t="shared" si="246"/>
        <v/>
      </c>
      <c r="T2248" s="192" t="str">
        <f t="shared" si="247"/>
        <v/>
      </c>
      <c r="U2248" s="192" t="str">
        <f t="shared" si="245"/>
        <v/>
      </c>
      <c r="V2248" s="192" t="str">
        <f t="shared" si="248"/>
        <v/>
      </c>
      <c r="W2248" s="191" t="str">
        <f>IF(Q2248="Campo","@Campos(posicao = "&amp;K2248&amp;", tipo = '"&amp;R2248&amp;"')@Column(name = """&amp;L2248&amp;""")"&amp;IF(R2248="D","@Temporal(TemporalType.DATE)","")&amp;"private "&amp;VLOOKUP(TEXT(R2248,"@"),Apoio!A:B,2,0)&amp;" "&amp;SUBSTITUTE(LOWER(LEFT(L2248,1))&amp;RIGHT(PROPER(L2248),LEN(L2248)-1),"_","")&amp;";",IF(ISNUMBER(Q2248),IF(R2248="R","@Entity@Table(name = ""reg_"&amp;LOWER(J2248)&amp;""")@XmlRootElement","")&amp;VLOOKUP(J2248,Blocos!D:I,6,0)&amp;Apoio!$E$1&amp;Y2248,""))</f>
        <v/>
      </c>
      <c r="X2248" s="190" t="str">
        <f>IF(ISNUMBER(Q2248),COUNTIF(Blocos!G:G,J2248),"")</f>
        <v/>
      </c>
      <c r="Y2248" s="190" t="str">
        <f>IF(OR(X2248=0,X2248=""),"",VLOOKUP(SUMIFS(Blocos!A:A,Blocos!H:H,'EFD REGISTROS e Campos (2)'!X2248,Blocos!G:G,'EFD REGISTROS e Campos (2)'!J2248),Blocos!A:L,12,0))</f>
        <v/>
      </c>
      <c r="Z2248" s="190" t="str">
        <f>IF(ISNUMBER(Q2249),VLOOKUP(J2248,Blocos!D:G,4,0),"")</f>
        <v/>
      </c>
      <c r="AA2248" s="190" t="str">
        <f>IF(ISNUMBER(Q2248),CONCATENATE("CREATE TABLE ""reg_",LOWER(J2248),""" (""ID"" bigint NOT NULL AUTO_INCREMENT,  ""HASHFILE"" varchar(255) DEFAULT NULL, ""ID_PAI"" bigint NOT NULL,"),IF(Q2248="Campo",CONCATENATE("""",L2248,""" ",VLOOKUP(R2248,Apoio!A:C,3,0)),""))&amp;IF(Z2248="","",CONCATENATE("PRIMARY KEY (""ID""), KEY ""FK_reg_",LOWER(Z2248),"_ID_PAI"" (""ID_PAI""), CONSTRAINT ""FK_reg_",LOWER(Z2248),"_ID_PAI"" FOREIGN KEY (""ID_PAI"") REFERENCES ""reg_",LOWER(Z2248),""" (""ID"")) ENGINE=InnoDB AUTO_INCREMENT=105774 DEFAULT CHARSET=utf8mb4 COLLATE=utf8mb4_0900_ai_ci;"))</f>
        <v/>
      </c>
      <c r="AB2248" s="190" t="str">
        <f t="shared" si="251"/>
        <v/>
      </c>
    </row>
    <row r="2249" spans="1:28" ht="14.5" hidden="1" customHeight="1" x14ac:dyDescent="0.3">
      <c r="J2249" s="187" t="str">
        <f t="shared" si="249"/>
        <v>E110</v>
      </c>
      <c r="K2249" s="218"/>
      <c r="L2249" s="237" t="s">
        <v>2270</v>
      </c>
      <c r="M2249" s="184" t="s">
        <v>2271</v>
      </c>
      <c r="N2249" s="238">
        <v>39814</v>
      </c>
      <c r="O2249" s="238"/>
      <c r="P2249" s="238"/>
      <c r="Q2249" s="192" t="str">
        <f t="shared" si="250"/>
        <v/>
      </c>
      <c r="S2249" s="191" t="str">
        <f t="shared" si="246"/>
        <v/>
      </c>
      <c r="T2249" s="192" t="str">
        <f t="shared" si="247"/>
        <v/>
      </c>
      <c r="U2249" s="192" t="str">
        <f t="shared" si="245"/>
        <v/>
      </c>
      <c r="V2249" s="192" t="str">
        <f t="shared" si="248"/>
        <v/>
      </c>
      <c r="W2249" s="191" t="str">
        <f>IF(Q2249="Campo","@Campos(posicao = "&amp;K2249&amp;", tipo = '"&amp;R2249&amp;"')@Column(name = """&amp;L2249&amp;""")"&amp;IF(R2249="D","@Temporal(TemporalType.DATE)","")&amp;"private "&amp;VLOOKUP(TEXT(R2249,"@"),Apoio!A:B,2,0)&amp;" "&amp;SUBSTITUTE(LOWER(LEFT(L2249,1))&amp;RIGHT(PROPER(L2249),LEN(L2249)-1),"_","")&amp;";",IF(ISNUMBER(Q2249),IF(R2249="R","@Entity@Table(name = ""reg_"&amp;LOWER(J2249)&amp;""")@XmlRootElement","")&amp;VLOOKUP(J2249,Blocos!D:I,6,0)&amp;Apoio!$E$1&amp;Y2249,""))</f>
        <v/>
      </c>
      <c r="X2249" s="190" t="str">
        <f>IF(ISNUMBER(Q2249),COUNTIF(Blocos!G:G,J2249),"")</f>
        <v/>
      </c>
      <c r="Y2249" s="190" t="str">
        <f>IF(OR(X2249=0,X2249=""),"",VLOOKUP(SUMIFS(Blocos!A:A,Blocos!H:H,'EFD REGISTROS e Campos (2)'!X2249,Blocos!G:G,'EFD REGISTROS e Campos (2)'!J2249),Blocos!A:L,12,0))</f>
        <v/>
      </c>
      <c r="Z2249" s="190" t="str">
        <f>IF(ISNUMBER(Q2250),VLOOKUP(J2249,Blocos!D:G,4,0),"")</f>
        <v/>
      </c>
      <c r="AA2249" s="190" t="str">
        <f>IF(ISNUMBER(Q2249),CONCATENATE("CREATE TABLE ""reg_",LOWER(J2249),""" (""ID"" bigint NOT NULL AUTO_INCREMENT,  ""HASHFILE"" varchar(255) DEFAULT NULL, ""ID_PAI"" bigint NOT NULL,"),IF(Q2249="Campo",CONCATENATE("""",L2249,""" ",VLOOKUP(R2249,Apoio!A:C,3,0)),""))&amp;IF(Z2249="","",CONCATENATE("PRIMARY KEY (""ID""), KEY ""FK_reg_",LOWER(Z2249),"_ID_PAI"" (""ID_PAI""), CONSTRAINT ""FK_reg_",LOWER(Z2249),"_ID_PAI"" FOREIGN KEY (""ID_PAI"") REFERENCES ""reg_",LOWER(Z2249),""" (""ID"")) ENGINE=InnoDB AUTO_INCREMENT=105774 DEFAULT CHARSET=utf8mb4 COLLATE=utf8mb4_0900_ai_ci;"))</f>
        <v/>
      </c>
      <c r="AB2249" s="190" t="str">
        <f t="shared" si="251"/>
        <v/>
      </c>
    </row>
    <row r="2250" spans="1:28" ht="14.5" hidden="1" customHeight="1" x14ac:dyDescent="0.3">
      <c r="J2250" s="187" t="str">
        <f t="shared" si="249"/>
        <v>E110</v>
      </c>
      <c r="K2250" s="218"/>
      <c r="L2250" s="237" t="s">
        <v>2272</v>
      </c>
      <c r="M2250" s="184" t="s">
        <v>2273</v>
      </c>
      <c r="N2250" s="238">
        <v>39814</v>
      </c>
      <c r="O2250" s="238"/>
      <c r="P2250" s="238"/>
      <c r="Q2250" s="192" t="str">
        <f t="shared" si="250"/>
        <v/>
      </c>
      <c r="S2250" s="191" t="str">
        <f t="shared" si="246"/>
        <v/>
      </c>
      <c r="T2250" s="192" t="str">
        <f t="shared" si="247"/>
        <v/>
      </c>
      <c r="U2250" s="192" t="str">
        <f t="shared" si="245"/>
        <v/>
      </c>
      <c r="V2250" s="192" t="str">
        <f t="shared" si="248"/>
        <v/>
      </c>
      <c r="W2250" s="191" t="str">
        <f>IF(Q2250="Campo","@Campos(posicao = "&amp;K2250&amp;", tipo = '"&amp;R2250&amp;"')@Column(name = """&amp;L2250&amp;""")"&amp;IF(R2250="D","@Temporal(TemporalType.DATE)","")&amp;"private "&amp;VLOOKUP(TEXT(R2250,"@"),Apoio!A:B,2,0)&amp;" "&amp;SUBSTITUTE(LOWER(LEFT(L2250,1))&amp;RIGHT(PROPER(L2250),LEN(L2250)-1),"_","")&amp;";",IF(ISNUMBER(Q2250),IF(R2250="R","@Entity@Table(name = ""reg_"&amp;LOWER(J2250)&amp;""")@XmlRootElement","")&amp;VLOOKUP(J2250,Blocos!D:I,6,0)&amp;Apoio!$E$1&amp;Y2250,""))</f>
        <v/>
      </c>
      <c r="X2250" s="190" t="str">
        <f>IF(ISNUMBER(Q2250),COUNTIF(Blocos!G:G,J2250),"")</f>
        <v/>
      </c>
      <c r="Y2250" s="190" t="str">
        <f>IF(OR(X2250=0,X2250=""),"",VLOOKUP(SUMIFS(Blocos!A:A,Blocos!H:H,'EFD REGISTROS e Campos (2)'!X2250,Blocos!G:G,'EFD REGISTROS e Campos (2)'!J2250),Blocos!A:L,12,0))</f>
        <v/>
      </c>
      <c r="Z2250" s="190" t="str">
        <f>IF(ISNUMBER(Q2251),VLOOKUP(J2250,Blocos!D:G,4,0),"")</f>
        <v/>
      </c>
      <c r="AA2250" s="190" t="str">
        <f>IF(ISNUMBER(Q2250),CONCATENATE("CREATE TABLE ""reg_",LOWER(J2250),""" (""ID"" bigint NOT NULL AUTO_INCREMENT,  ""HASHFILE"" varchar(255) DEFAULT NULL, ""ID_PAI"" bigint NOT NULL,"),IF(Q2250="Campo",CONCATENATE("""",L2250,""" ",VLOOKUP(R2250,Apoio!A:C,3,0)),""))&amp;IF(Z2250="","",CONCATENATE("PRIMARY KEY (""ID""), KEY ""FK_reg_",LOWER(Z2250),"_ID_PAI"" (""ID_PAI""), CONSTRAINT ""FK_reg_",LOWER(Z2250),"_ID_PAI"" FOREIGN KEY (""ID_PAI"") REFERENCES ""reg_",LOWER(Z2250),""" (""ID"")) ENGINE=InnoDB AUTO_INCREMENT=105774 DEFAULT CHARSET=utf8mb4 COLLATE=utf8mb4_0900_ai_ci;"))</f>
        <v/>
      </c>
      <c r="AB2250" s="190" t="str">
        <f t="shared" si="251"/>
        <v/>
      </c>
    </row>
    <row r="2251" spans="1:28" ht="14.5" hidden="1" customHeight="1" x14ac:dyDescent="0.3">
      <c r="J2251" s="187" t="str">
        <f t="shared" si="249"/>
        <v>E110</v>
      </c>
      <c r="K2251" s="218"/>
      <c r="L2251" s="237" t="s">
        <v>2274</v>
      </c>
      <c r="M2251" s="184" t="s">
        <v>2275</v>
      </c>
      <c r="N2251" s="238">
        <v>39814</v>
      </c>
      <c r="O2251" s="238"/>
      <c r="P2251" s="238"/>
      <c r="Q2251" s="192" t="str">
        <f t="shared" si="250"/>
        <v/>
      </c>
      <c r="S2251" s="191" t="str">
        <f t="shared" si="246"/>
        <v/>
      </c>
      <c r="T2251" s="192" t="str">
        <f t="shared" si="247"/>
        <v/>
      </c>
      <c r="U2251" s="192" t="str">
        <f t="shared" si="245"/>
        <v/>
      </c>
      <c r="V2251" s="192" t="str">
        <f t="shared" si="248"/>
        <v/>
      </c>
      <c r="W2251" s="191" t="str">
        <f>IF(Q2251="Campo","@Campos(posicao = "&amp;K2251&amp;", tipo = '"&amp;R2251&amp;"')@Column(name = """&amp;L2251&amp;""")"&amp;IF(R2251="D","@Temporal(TemporalType.DATE)","")&amp;"private "&amp;VLOOKUP(TEXT(R2251,"@"),Apoio!A:B,2,0)&amp;" "&amp;SUBSTITUTE(LOWER(LEFT(L2251,1))&amp;RIGHT(PROPER(L2251),LEN(L2251)-1),"_","")&amp;";",IF(ISNUMBER(Q2251),IF(R2251="R","@Entity@Table(name = ""reg_"&amp;LOWER(J2251)&amp;""")@XmlRootElement","")&amp;VLOOKUP(J2251,Blocos!D:I,6,0)&amp;Apoio!$E$1&amp;Y2251,""))</f>
        <v/>
      </c>
      <c r="X2251" s="190" t="str">
        <f>IF(ISNUMBER(Q2251),COUNTIF(Blocos!G:G,J2251),"")</f>
        <v/>
      </c>
      <c r="Y2251" s="190" t="str">
        <f>IF(OR(X2251=0,X2251=""),"",VLOOKUP(SUMIFS(Blocos!A:A,Blocos!H:H,'EFD REGISTROS e Campos (2)'!X2251,Blocos!G:G,'EFD REGISTROS e Campos (2)'!J2251),Blocos!A:L,12,0))</f>
        <v/>
      </c>
      <c r="Z2251" s="190" t="str">
        <f>IF(ISNUMBER(Q2252),VLOOKUP(J2251,Blocos!D:G,4,0),"")</f>
        <v/>
      </c>
      <c r="AA2251" s="190" t="str">
        <f>IF(ISNUMBER(Q2251),CONCATENATE("CREATE TABLE ""reg_",LOWER(J2251),""" (""ID"" bigint NOT NULL AUTO_INCREMENT,  ""HASHFILE"" varchar(255) DEFAULT NULL, ""ID_PAI"" bigint NOT NULL,"),IF(Q2251="Campo",CONCATENATE("""",L2251,""" ",VLOOKUP(R2251,Apoio!A:C,3,0)),""))&amp;IF(Z2251="","",CONCATENATE("PRIMARY KEY (""ID""), KEY ""FK_reg_",LOWER(Z2251),"_ID_PAI"" (""ID_PAI""), CONSTRAINT ""FK_reg_",LOWER(Z2251),"_ID_PAI"" FOREIGN KEY (""ID_PAI"") REFERENCES ""reg_",LOWER(Z2251),""" (""ID"")) ENGINE=InnoDB AUTO_INCREMENT=105774 DEFAULT CHARSET=utf8mb4 COLLATE=utf8mb4_0900_ai_ci;"))</f>
        <v/>
      </c>
      <c r="AB2251" s="190" t="str">
        <f t="shared" si="251"/>
        <v/>
      </c>
    </row>
    <row r="2252" spans="1:28" ht="14.5" hidden="1" customHeight="1" x14ac:dyDescent="0.3">
      <c r="J2252" s="187" t="str">
        <f t="shared" si="249"/>
        <v>E110</v>
      </c>
      <c r="K2252" s="218"/>
      <c r="L2252" s="237" t="s">
        <v>2276</v>
      </c>
      <c r="M2252" s="184" t="s">
        <v>2277</v>
      </c>
      <c r="N2252" s="238">
        <v>39814</v>
      </c>
      <c r="O2252" s="238"/>
      <c r="P2252" s="238"/>
      <c r="Q2252" s="192" t="str">
        <f t="shared" si="250"/>
        <v/>
      </c>
      <c r="S2252" s="191" t="str">
        <f t="shared" si="246"/>
        <v/>
      </c>
      <c r="T2252" s="192" t="str">
        <f t="shared" si="247"/>
        <v/>
      </c>
      <c r="U2252" s="192" t="str">
        <f t="shared" si="245"/>
        <v/>
      </c>
      <c r="V2252" s="192" t="str">
        <f t="shared" si="248"/>
        <v/>
      </c>
      <c r="W2252" s="191" t="str">
        <f>IF(Q2252="Campo","@Campos(posicao = "&amp;K2252&amp;", tipo = '"&amp;R2252&amp;"')@Column(name = """&amp;L2252&amp;""")"&amp;IF(R2252="D","@Temporal(TemporalType.DATE)","")&amp;"private "&amp;VLOOKUP(TEXT(R2252,"@"),Apoio!A:B,2,0)&amp;" "&amp;SUBSTITUTE(LOWER(LEFT(L2252,1))&amp;RIGHT(PROPER(L2252),LEN(L2252)-1),"_","")&amp;";",IF(ISNUMBER(Q2252),IF(R2252="R","@Entity@Table(name = ""reg_"&amp;LOWER(J2252)&amp;""")@XmlRootElement","")&amp;VLOOKUP(J2252,Blocos!D:I,6,0)&amp;Apoio!$E$1&amp;Y2252,""))</f>
        <v/>
      </c>
      <c r="X2252" s="190" t="str">
        <f>IF(ISNUMBER(Q2252),COUNTIF(Blocos!G:G,J2252),"")</f>
        <v/>
      </c>
      <c r="Y2252" s="190" t="str">
        <f>IF(OR(X2252=0,X2252=""),"",VLOOKUP(SUMIFS(Blocos!A:A,Blocos!H:H,'EFD REGISTROS e Campos (2)'!X2252,Blocos!G:G,'EFD REGISTROS e Campos (2)'!J2252),Blocos!A:L,12,0))</f>
        <v/>
      </c>
      <c r="Z2252" s="190" t="str">
        <f>IF(ISNUMBER(Q2253),VLOOKUP(J2252,Blocos!D:G,4,0),"")</f>
        <v/>
      </c>
      <c r="AA2252" s="190" t="str">
        <f>IF(ISNUMBER(Q2252),CONCATENATE("CREATE TABLE ""reg_",LOWER(J2252),""" (""ID"" bigint NOT NULL AUTO_INCREMENT,  ""HASHFILE"" varchar(255) DEFAULT NULL, ""ID_PAI"" bigint NOT NULL,"),IF(Q2252="Campo",CONCATENATE("""",L2252,""" ",VLOOKUP(R2252,Apoio!A:C,3,0)),""))&amp;IF(Z2252="","",CONCATENATE("PRIMARY KEY (""ID""), KEY ""FK_reg_",LOWER(Z2252),"_ID_PAI"" (""ID_PAI""), CONSTRAINT ""FK_reg_",LOWER(Z2252),"_ID_PAI"" FOREIGN KEY (""ID_PAI"") REFERENCES ""reg_",LOWER(Z2252),""" (""ID"")) ENGINE=InnoDB AUTO_INCREMENT=105774 DEFAULT CHARSET=utf8mb4 COLLATE=utf8mb4_0900_ai_ci;"))</f>
        <v/>
      </c>
      <c r="AB2252" s="190" t="str">
        <f t="shared" si="251"/>
        <v/>
      </c>
    </row>
    <row r="2253" spans="1:28" ht="14.5" hidden="1" customHeight="1" x14ac:dyDescent="0.3">
      <c r="J2253" s="187" t="str">
        <f t="shared" si="249"/>
        <v>E110</v>
      </c>
      <c r="K2253" s="218"/>
      <c r="L2253" s="237" t="s">
        <v>2278</v>
      </c>
      <c r="M2253" s="184" t="s">
        <v>2279</v>
      </c>
      <c r="N2253" s="238">
        <v>39814</v>
      </c>
      <c r="O2253" s="238"/>
      <c r="P2253" s="238"/>
      <c r="Q2253" s="192" t="str">
        <f t="shared" si="250"/>
        <v/>
      </c>
      <c r="S2253" s="191" t="str">
        <f t="shared" si="246"/>
        <v/>
      </c>
      <c r="T2253" s="192" t="str">
        <f t="shared" si="247"/>
        <v/>
      </c>
      <c r="U2253" s="192" t="str">
        <f t="shared" si="245"/>
        <v/>
      </c>
      <c r="V2253" s="192" t="str">
        <f t="shared" si="248"/>
        <v/>
      </c>
      <c r="W2253" s="191" t="str">
        <f>IF(Q2253="Campo","@Campos(posicao = "&amp;K2253&amp;", tipo = '"&amp;R2253&amp;"')@Column(name = """&amp;L2253&amp;""")"&amp;IF(R2253="D","@Temporal(TemporalType.DATE)","")&amp;"private "&amp;VLOOKUP(TEXT(R2253,"@"),Apoio!A:B,2,0)&amp;" "&amp;SUBSTITUTE(LOWER(LEFT(L2253,1))&amp;RIGHT(PROPER(L2253),LEN(L2253)-1),"_","")&amp;";",IF(ISNUMBER(Q2253),IF(R2253="R","@Entity@Table(name = ""reg_"&amp;LOWER(J2253)&amp;""")@XmlRootElement","")&amp;VLOOKUP(J2253,Blocos!D:I,6,0)&amp;Apoio!$E$1&amp;Y2253,""))</f>
        <v/>
      </c>
      <c r="X2253" s="190" t="str">
        <f>IF(ISNUMBER(Q2253),COUNTIF(Blocos!G:G,J2253),"")</f>
        <v/>
      </c>
      <c r="Y2253" s="190" t="str">
        <f>IF(OR(X2253=0,X2253=""),"",VLOOKUP(SUMIFS(Blocos!A:A,Blocos!H:H,'EFD REGISTROS e Campos (2)'!X2253,Blocos!G:G,'EFD REGISTROS e Campos (2)'!J2253),Blocos!A:L,12,0))</f>
        <v/>
      </c>
      <c r="Z2253" s="190" t="str">
        <f>IF(ISNUMBER(Q2254),VLOOKUP(J2253,Blocos!D:G,4,0),"")</f>
        <v/>
      </c>
      <c r="AA2253" s="190" t="str">
        <f>IF(ISNUMBER(Q2253),CONCATENATE("CREATE TABLE ""reg_",LOWER(J2253),""" (""ID"" bigint NOT NULL AUTO_INCREMENT,  ""HASHFILE"" varchar(255) DEFAULT NULL, ""ID_PAI"" bigint NOT NULL,"),IF(Q2253="Campo",CONCATENATE("""",L2253,""" ",VLOOKUP(R2253,Apoio!A:C,3,0)),""))&amp;IF(Z2253="","",CONCATENATE("PRIMARY KEY (""ID""), KEY ""FK_reg_",LOWER(Z2253),"_ID_PAI"" (""ID_PAI""), CONSTRAINT ""FK_reg_",LOWER(Z2253),"_ID_PAI"" FOREIGN KEY (""ID_PAI"") REFERENCES ""reg_",LOWER(Z2253),""" (""ID"")) ENGINE=InnoDB AUTO_INCREMENT=105774 DEFAULT CHARSET=utf8mb4 COLLATE=utf8mb4_0900_ai_ci;"))</f>
        <v/>
      </c>
      <c r="AB2253" s="190" t="str">
        <f t="shared" si="251"/>
        <v/>
      </c>
    </row>
    <row r="2254" spans="1:28" ht="14.5" hidden="1" customHeight="1" x14ac:dyDescent="0.3">
      <c r="J2254" s="187" t="str">
        <f t="shared" si="249"/>
        <v>E110</v>
      </c>
      <c r="K2254" s="218"/>
      <c r="L2254" s="237" t="s">
        <v>2280</v>
      </c>
      <c r="M2254" s="184" t="s">
        <v>2281</v>
      </c>
      <c r="N2254" s="238">
        <v>39814</v>
      </c>
      <c r="O2254" s="238"/>
      <c r="P2254" s="238"/>
      <c r="Q2254" s="192" t="str">
        <f t="shared" si="250"/>
        <v/>
      </c>
      <c r="S2254" s="191" t="str">
        <f t="shared" si="246"/>
        <v/>
      </c>
      <c r="T2254" s="192" t="str">
        <f t="shared" si="247"/>
        <v/>
      </c>
      <c r="U2254" s="192" t="str">
        <f t="shared" si="245"/>
        <v/>
      </c>
      <c r="V2254" s="192" t="str">
        <f t="shared" si="248"/>
        <v/>
      </c>
      <c r="W2254" s="191" t="str">
        <f>IF(Q2254="Campo","@Campos(posicao = "&amp;K2254&amp;", tipo = '"&amp;R2254&amp;"')@Column(name = """&amp;L2254&amp;""")"&amp;IF(R2254="D","@Temporal(TemporalType.DATE)","")&amp;"private "&amp;VLOOKUP(TEXT(R2254,"@"),Apoio!A:B,2,0)&amp;" "&amp;SUBSTITUTE(LOWER(LEFT(L2254,1))&amp;RIGHT(PROPER(L2254),LEN(L2254)-1),"_","")&amp;";",IF(ISNUMBER(Q2254),IF(R2254="R","@Entity@Table(name = ""reg_"&amp;LOWER(J2254)&amp;""")@XmlRootElement","")&amp;VLOOKUP(J2254,Blocos!D:I,6,0)&amp;Apoio!$E$1&amp;Y2254,""))</f>
        <v/>
      </c>
      <c r="X2254" s="190" t="str">
        <f>IF(ISNUMBER(Q2254),COUNTIF(Blocos!G:G,J2254),"")</f>
        <v/>
      </c>
      <c r="Y2254" s="190" t="str">
        <f>IF(OR(X2254=0,X2254=""),"",VLOOKUP(SUMIFS(Blocos!A:A,Blocos!H:H,'EFD REGISTROS e Campos (2)'!X2254,Blocos!G:G,'EFD REGISTROS e Campos (2)'!J2254),Blocos!A:L,12,0))</f>
        <v/>
      </c>
      <c r="Z2254" s="190" t="str">
        <f>IF(ISNUMBER(Q2255),VLOOKUP(J2254,Blocos!D:G,4,0),"")</f>
        <v/>
      </c>
      <c r="AA2254" s="190" t="str">
        <f>IF(ISNUMBER(Q2254),CONCATENATE("CREATE TABLE ""reg_",LOWER(J2254),""" (""ID"" bigint NOT NULL AUTO_INCREMENT,  ""HASHFILE"" varchar(255) DEFAULT NULL, ""ID_PAI"" bigint NOT NULL,"),IF(Q2254="Campo",CONCATENATE("""",L2254,""" ",VLOOKUP(R2254,Apoio!A:C,3,0)),""))&amp;IF(Z2254="","",CONCATENATE("PRIMARY KEY (""ID""), KEY ""FK_reg_",LOWER(Z2254),"_ID_PAI"" (""ID_PAI""), CONSTRAINT ""FK_reg_",LOWER(Z2254),"_ID_PAI"" FOREIGN KEY (""ID_PAI"") REFERENCES ""reg_",LOWER(Z2254),""" (""ID"")) ENGINE=InnoDB AUTO_INCREMENT=105774 DEFAULT CHARSET=utf8mb4 COLLATE=utf8mb4_0900_ai_ci;"))</f>
        <v/>
      </c>
      <c r="AB2254" s="190" t="str">
        <f t="shared" si="251"/>
        <v/>
      </c>
    </row>
    <row r="2255" spans="1:28" ht="14.5" hidden="1" customHeight="1" x14ac:dyDescent="0.3">
      <c r="J2255" s="187" t="str">
        <f t="shared" si="249"/>
        <v>E110</v>
      </c>
      <c r="K2255" s="219"/>
      <c r="L2255" s="265" t="s">
        <v>2282</v>
      </c>
      <c r="M2255" s="253" t="s">
        <v>2283</v>
      </c>
      <c r="N2255" s="254">
        <v>39814</v>
      </c>
      <c r="O2255" s="254"/>
      <c r="P2255" s="254"/>
      <c r="Q2255" s="192" t="str">
        <f t="shared" si="250"/>
        <v/>
      </c>
      <c r="S2255" s="191" t="str">
        <f t="shared" si="246"/>
        <v/>
      </c>
      <c r="T2255" s="192" t="str">
        <f t="shared" si="247"/>
        <v/>
      </c>
      <c r="U2255" s="192" t="str">
        <f t="shared" si="245"/>
        <v/>
      </c>
      <c r="V2255" s="192" t="str">
        <f t="shared" si="248"/>
        <v/>
      </c>
      <c r="W2255" s="191" t="str">
        <f>IF(Q2255="Campo","@Campos(posicao = "&amp;K2255&amp;", tipo = '"&amp;R2255&amp;"')@Column(name = """&amp;L2255&amp;""")"&amp;IF(R2255="D","@Temporal(TemporalType.DATE)","")&amp;"private "&amp;VLOOKUP(TEXT(R2255,"@"),Apoio!A:B,2,0)&amp;" "&amp;SUBSTITUTE(LOWER(LEFT(L2255,1))&amp;RIGHT(PROPER(L2255),LEN(L2255)-1),"_","")&amp;";",IF(ISNUMBER(Q2255),IF(R2255="R","@Entity@Table(name = ""reg_"&amp;LOWER(J2255)&amp;""")@XmlRootElement","")&amp;VLOOKUP(J2255,Blocos!D:I,6,0)&amp;Apoio!$E$1&amp;Y2255,""))</f>
        <v/>
      </c>
      <c r="X2255" s="190" t="str">
        <f>IF(ISNUMBER(Q2255),COUNTIF(Blocos!G:G,J2255),"")</f>
        <v/>
      </c>
      <c r="Y2255" s="190" t="str">
        <f>IF(OR(X2255=0,X2255=""),"",VLOOKUP(SUMIFS(Blocos!A:A,Blocos!H:H,'EFD REGISTROS e Campos (2)'!X2255,Blocos!G:G,'EFD REGISTROS e Campos (2)'!J2255),Blocos!A:L,12,0))</f>
        <v/>
      </c>
      <c r="Z2255" s="190" t="str">
        <f>IF(ISNUMBER(Q2256),VLOOKUP(J2255,Blocos!D:G,4,0),"")</f>
        <v>E100</v>
      </c>
      <c r="AA2255" s="190" t="str">
        <f>IF(ISNUMBER(Q2255),CONCATENATE("CREATE TABLE ""reg_",LOWER(J2255),""" (""ID"" bigint NOT NULL AUTO_INCREMENT,  ""HASHFILE"" varchar(255) DEFAULT NULL, ""ID_PAI"" bigint NOT NULL,"),IF(Q2255="Campo",CONCATENATE("""",L2255,""" ",VLOOKUP(R2255,Apoio!A:C,3,0)),""))&amp;IF(Z2255="","",CONCATENATE("PRIMARY KEY (""ID""), KEY ""FK_reg_",LOWER(Z2255),"_ID_PAI"" (""ID_PAI""), CONSTRAINT ""FK_reg_",LOWER(Z2255),"_ID_PAI"" FOREIGN KEY (""ID_PAI"") REFERENCES ""reg_",LOWER(Z2255),""" (""ID"")) ENGINE=InnoDB AUTO_INCREMENT=105774 DEFAULT CHARSET=utf8mb4 COLLATE=utf8mb4_0900_ai_ci;"))</f>
        <v>PRIMARY KEY ("ID"), KEY "FK_reg_e100_ID_PAI" ("ID_PAI"), CONSTRAINT "FK_reg_e100_ID_PAI" FOREIGN KEY ("ID_PAI") REFERENCES "reg_e100" ("ID")) ENGINE=InnoDB AUTO_INCREMENT=105774 DEFAULT CHARSET=utf8mb4 COLLATE=utf8mb4_0900_ai_ci;</v>
      </c>
      <c r="AB2255" s="190" t="str">
        <f t="shared" si="251"/>
        <v>FROM `efdicms`.`reg_e110`;"</v>
      </c>
    </row>
    <row r="2256" spans="1:28" ht="14.5" hidden="1" customHeight="1" collapsed="1" x14ac:dyDescent="0.3">
      <c r="A2256" s="180" t="s">
        <v>22</v>
      </c>
      <c r="F2256" s="180" t="s">
        <v>2284</v>
      </c>
      <c r="I2256" s="180" t="s">
        <v>144</v>
      </c>
      <c r="J2256" s="187" t="str">
        <f t="shared" si="249"/>
        <v>E111</v>
      </c>
      <c r="K2256" s="195" t="s">
        <v>2285</v>
      </c>
      <c r="Q2256" s="192">
        <f t="shared" si="250"/>
        <v>4</v>
      </c>
      <c r="S2256" s="191" t="str">
        <f t="shared" si="246"/>
        <v>&lt;/registro&gt;
&lt;registro codigo="E111" perfil="ABC" nivel="4"&gt;</v>
      </c>
      <c r="T2256" s="192" t="str">
        <f t="shared" si="247"/>
        <v/>
      </c>
      <c r="U2256" s="192" t="str">
        <f t="shared" si="245"/>
        <v>&lt;/registro&gt;
&lt;registro codigo="E111" perfil="ABC" nivel="4"&gt;</v>
      </c>
      <c r="V2256" s="192" t="str">
        <f t="shared" si="248"/>
        <v/>
      </c>
      <c r="W2256" s="191" t="str">
        <f>IF(Q2256="Campo","@Campos(posicao = "&amp;K2256&amp;", tipo = '"&amp;R2256&amp;"')@Column(name = """&amp;L2256&amp;""")"&amp;IF(R2256="D","@Temporal(TemporalType.DATE)","")&amp;"private "&amp;VLOOKUP(TEXT(R2256,"@"),Apoio!A:B,2,0)&amp;" "&amp;SUBSTITUTE(LOWER(LEFT(L2256,1))&amp;RIGHT(PROPER(L2256),LEN(L2256)-1),"_","")&amp;";",IF(ISNUMBER(Q2256),IF(R2256="R","@Entity@Table(name = ""reg_"&amp;LOWER(J2256)&amp;""")@XmlRootElement","")&amp;VLOOKUP(J2256,Blocos!D:I,6,0)&amp;Apoio!$E$1&amp;Y2256,""))</f>
        <v>@Registros(nivel = 4) public class RegE111 implements Serializable { private static final long serialVersionUID = 1L; @Id @GeneratedValue(strategy = GenerationType.IDENTITY) @Basic(optional = false) @Column(name = "ID" ) private Long id;@ManyToOne(fetch = FetchType.LAZY) @JoinColumn(name = "ID_PAI", nullable = false) private RegE110 idPai; public RegE110 getIdPai() {return idPai;}public void setIdPai(Object idPai) {this.idPai = (RegE110) idPai;}public RegE111() { } public RegE111(Long id) { this.id = id; } public RegE111(Long id, RegE110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List&lt;RegE112&gt; regE112;public List&lt;RegE112&gt; getRegE112() {return regE112;}public void setRegE112(List&lt;RegE112&gt; regE112) {this.regE112 = regE112;}@OneToMany( cascade = CascadeType.ALL, fetch = FetchType.LAZY, mappedBy = "idPai")private  List&lt;RegE113&gt; regE113;public List&lt;RegE113&gt; getRegE113() {return regE113;}public void setRegE113(List&lt;RegE113&gt; regE113) {this.regE113 = regE113;}</v>
      </c>
      <c r="X2256" s="190">
        <f>IF(ISNUMBER(Q2256),COUNTIF(Blocos!G:G,J2256),"")</f>
        <v>2</v>
      </c>
      <c r="Y2256" s="190" t="str">
        <f>IF(OR(X2256=0,X2256=""),"",VLOOKUP(SUMIFS(Blocos!A:A,Blocos!H:H,'EFD REGISTROS e Campos (2)'!X2256,Blocos!G:G,'EFD REGISTROS e Campos (2)'!J2256),Blocos!A:L,12,0))</f>
        <v>@OneToMany( cascade = CascadeType.ALL, fetch = FetchType.LAZY, mappedBy = "idPai")private  List&lt;RegE112&gt; regE112;public List&lt;RegE112&gt; getRegE112() {return regE112;}public void setRegE112(List&lt;RegE112&gt; regE112) {this.regE112 = regE112;}@OneToMany( cascade = CascadeType.ALL, fetch = FetchType.LAZY, mappedBy = "idPai")private  List&lt;RegE113&gt; regE113;public List&lt;RegE113&gt; getRegE113() {return regE113;}public void setRegE113(List&lt;RegE113&gt; regE113) {this.regE113 = regE113;}</v>
      </c>
      <c r="Z2256" s="190" t="str">
        <f>IF(ISNUMBER(Q2257),VLOOKUP(J2256,Blocos!D:G,4,0),"")</f>
        <v/>
      </c>
      <c r="AA2256" s="190" t="str">
        <f>IF(ISNUMBER(Q2256),CONCATENATE("CREATE TABLE ""reg_",LOWER(J2256),""" (""ID"" bigint NOT NULL AUTO_INCREMENT,  ""HASHFILE"" varchar(255) DEFAULT NULL, ""ID_PAI"" bigint NOT NULL,"),IF(Q2256="Campo",CONCATENATE("""",L2256,""" ",VLOOKUP(R2256,Apoio!A:C,3,0)),""))&amp;IF(Z2256="","",CONCATENATE("PRIMARY KEY (""ID""), KEY ""FK_reg_",LOWER(Z2256),"_ID_PAI"" (""ID_PAI""), CONSTRAINT ""FK_reg_",LOWER(Z2256),"_ID_PAI"" FOREIGN KEY (""ID_PAI"") REFERENCES ""reg_",LOWER(Z2256),""" (""ID"")) ENGINE=InnoDB AUTO_INCREMENT=105774 DEFAULT CHARSET=utf8mb4 COLLATE=utf8mb4_0900_ai_ci;"))</f>
        <v>CREATE TABLE "reg_e111" ("ID" bigint NOT NULL AUTO_INCREMENT,  "HASHFILE" varchar(255) DEFAULT NULL, "ID_PAI" bigint NOT NULL,</v>
      </c>
      <c r="AB2256" s="190" t="str">
        <f t="shared" si="251"/>
        <v/>
      </c>
    </row>
    <row r="2257" spans="10:28" ht="14.5" hidden="1" customHeight="1" x14ac:dyDescent="0.3">
      <c r="J2257" s="187" t="str">
        <f t="shared" si="249"/>
        <v>E111</v>
      </c>
      <c r="K2257" s="181">
        <v>1</v>
      </c>
      <c r="L2257" s="289" t="s">
        <v>25</v>
      </c>
      <c r="M2257" s="182" t="s">
        <v>2286</v>
      </c>
      <c r="N2257" s="181" t="s">
        <v>27</v>
      </c>
      <c r="O2257" s="181">
        <v>4</v>
      </c>
      <c r="P2257" s="181" t="s">
        <v>28</v>
      </c>
      <c r="Q2257" s="192" t="str">
        <f t="shared" si="250"/>
        <v>Campo</v>
      </c>
      <c r="R2257" s="192" t="s">
        <v>27</v>
      </c>
      <c r="S2257" s="191" t="str">
        <f t="shared" si="246"/>
        <v/>
      </c>
      <c r="T2257" s="192" t="str">
        <f t="shared" si="247"/>
        <v>&lt;campo posicao="1"&gt;
&lt;coluna&gt;REG&lt;/coluna&gt;
&lt;descricao&gt;Texto fixo contendo "E111"&lt;/descricao&gt;
&lt;tipo&gt;C&lt;/tipo&gt;
&lt;/campo&gt;</v>
      </c>
      <c r="U2257" s="192" t="str">
        <f t="shared" si="245"/>
        <v>&lt;campo posicao="1"&gt;
&lt;coluna&gt;REG&lt;/coluna&gt;
&lt;descricao&gt;Texto fixo contendo "E111"&lt;/descricao&gt;
&lt;tipo&gt;C&lt;/tipo&gt;
&lt;/campo&gt;</v>
      </c>
      <c r="V2257" s="192" t="str">
        <f t="shared" si="248"/>
        <v>{"Column2", "REG"},</v>
      </c>
      <c r="W2257" s="191" t="str">
        <f>IF(Q2257="Campo","@Campos(posicao = "&amp;K2257&amp;", tipo = '"&amp;R2257&amp;"')@Column(name = """&amp;L2257&amp;""")"&amp;IF(R2257="D","@Temporal(TemporalType.DATE)","")&amp;"private "&amp;VLOOKUP(TEXT(R2257,"@"),Apoio!A:B,2,0)&amp;" "&amp;SUBSTITUTE(LOWER(LEFT(L2257,1))&amp;RIGHT(PROPER(L2257),LEN(L2257)-1),"_","")&amp;";",IF(ISNUMBER(Q2257),IF(R2257="R","@Entity@Table(name = ""reg_"&amp;LOWER(J2257)&amp;""")@XmlRootElement","")&amp;VLOOKUP(J2257,Blocos!D:I,6,0)&amp;Apoio!$E$1&amp;Y2257,""))</f>
        <v>@Campos(posicao = 1, tipo = 'C')@Column(name = "REG")private String reg;</v>
      </c>
      <c r="X2257" s="190" t="str">
        <f>IF(ISNUMBER(Q2257),COUNTIF(Blocos!G:G,J2257),"")</f>
        <v/>
      </c>
      <c r="Y2257" s="190" t="str">
        <f>IF(OR(X2257=0,X2257=""),"",VLOOKUP(SUMIFS(Blocos!A:A,Blocos!H:H,'EFD REGISTROS e Campos (2)'!X2257,Blocos!G:G,'EFD REGISTROS e Campos (2)'!J2257),Blocos!A:L,12,0))</f>
        <v/>
      </c>
      <c r="Z2257" s="190" t="str">
        <f>IF(ISNUMBER(Q2258),VLOOKUP(J2257,Blocos!D:G,4,0),"")</f>
        <v/>
      </c>
      <c r="AA2257" s="190" t="str">
        <f>IF(ISNUMBER(Q2257),CONCATENATE("CREATE TABLE ""reg_",LOWER(J2257),""" (""ID"" bigint NOT NULL AUTO_INCREMENT,  ""HASHFILE"" varchar(255) DEFAULT NULL, ""ID_PAI"" bigint NOT NULL,"),IF(Q2257="Campo",CONCATENATE("""",L2257,""" ",VLOOKUP(R2257,Apoio!A:C,3,0)),""))&amp;IF(Z2257="","",CONCATENATE("PRIMARY KEY (""ID""), KEY ""FK_reg_",LOWER(Z2257),"_ID_PAI"" (""ID_PAI""), CONSTRAINT ""FK_reg_",LOWER(Z2257),"_ID_PAI"" FOREIGN KEY (""ID_PAI"") REFERENCES ""reg_",LOWER(Z2257),""" (""ID"")) ENGINE=InnoDB AUTO_INCREMENT=105774 DEFAULT CHARSET=utf8mb4 COLLATE=utf8mb4_0900_ai_ci;"))</f>
        <v>"REG" varchar(255) DEFAULT NULL,</v>
      </c>
      <c r="AB2257" s="190" t="str">
        <f t="shared" si="251"/>
        <v>USE `efdicms`;SELECT `reg_e111`.`REG`,</v>
      </c>
    </row>
    <row r="2258" spans="10:28" ht="14.5" hidden="1" customHeight="1" x14ac:dyDescent="0.3">
      <c r="J2258" s="187" t="str">
        <f t="shared" si="249"/>
        <v>E111</v>
      </c>
      <c r="K2258" s="217">
        <v>2</v>
      </c>
      <c r="L2258" s="289" t="s">
        <v>2287</v>
      </c>
      <c r="M2258" s="182" t="s">
        <v>2288</v>
      </c>
      <c r="N2258" s="181" t="s">
        <v>27</v>
      </c>
      <c r="O2258" s="181" t="s">
        <v>40</v>
      </c>
      <c r="P2258" s="181" t="s">
        <v>28</v>
      </c>
      <c r="Q2258" s="192" t="str">
        <f t="shared" si="250"/>
        <v>Campo</v>
      </c>
      <c r="R2258" s="192" t="s">
        <v>27</v>
      </c>
      <c r="S2258" s="191" t="str">
        <f t="shared" si="246"/>
        <v/>
      </c>
      <c r="T2258" s="192" t="str">
        <f t="shared" si="247"/>
        <v>&lt;campo posicao="2"&gt;
&lt;coluna&gt;COD_AJ_APUR&lt;/coluna&gt;
&lt;descricao&gt;Código do ajuste da apuração e dedução, conforme a Tabela indicada no item 5.1.1.&lt;/descricao&gt;
&lt;tipo&gt;C&lt;/tipo&gt;
&lt;/campo&gt;</v>
      </c>
      <c r="U2258" s="192" t="str">
        <f t="shared" si="245"/>
        <v>&lt;campo posicao="2"&gt;
&lt;coluna&gt;COD_AJ_APUR&lt;/coluna&gt;
&lt;descricao&gt;Código do ajuste da apuração e dedução, conforme a Tabela indicada no item 5.1.1.&lt;/descricao&gt;
&lt;tipo&gt;C&lt;/tipo&gt;
&lt;/campo&gt;</v>
      </c>
      <c r="V2258" s="192" t="str">
        <f t="shared" si="248"/>
        <v>{"Column3", "COD_AJ_APUR"},</v>
      </c>
      <c r="W2258" s="191" t="str">
        <f>IF(Q2258="Campo","@Campos(posicao = "&amp;K2258&amp;", tipo = '"&amp;R2258&amp;"')@Column(name = """&amp;L2258&amp;""")"&amp;IF(R2258="D","@Temporal(TemporalType.DATE)","")&amp;"private "&amp;VLOOKUP(TEXT(R2258,"@"),Apoio!A:B,2,0)&amp;" "&amp;SUBSTITUTE(LOWER(LEFT(L2258,1))&amp;RIGHT(PROPER(L2258),LEN(L2258)-1),"_","")&amp;";",IF(ISNUMBER(Q2258),IF(R2258="R","@Entity@Table(name = ""reg_"&amp;LOWER(J2258)&amp;""")@XmlRootElement","")&amp;VLOOKUP(J2258,Blocos!D:I,6,0)&amp;Apoio!$E$1&amp;Y2258,""))</f>
        <v>@Campos(posicao = 2, tipo = 'C')@Column(name = "COD_AJ_APUR")private String codAjApur;</v>
      </c>
      <c r="X2258" s="190" t="str">
        <f>IF(ISNUMBER(Q2258),COUNTIF(Blocos!G:G,J2258),"")</f>
        <v/>
      </c>
      <c r="Y2258" s="190" t="str">
        <f>IF(OR(X2258=0,X2258=""),"",VLOOKUP(SUMIFS(Blocos!A:A,Blocos!H:H,'EFD REGISTROS e Campos (2)'!X2258,Blocos!G:G,'EFD REGISTROS e Campos (2)'!J2258),Blocos!A:L,12,0))</f>
        <v/>
      </c>
      <c r="Z2258" s="190" t="str">
        <f>IF(ISNUMBER(Q2259),VLOOKUP(J2258,Blocos!D:G,4,0),"")</f>
        <v/>
      </c>
      <c r="AA2258" s="190" t="str">
        <f>IF(ISNUMBER(Q2258),CONCATENATE("CREATE TABLE ""reg_",LOWER(J2258),""" (""ID"" bigint NOT NULL AUTO_INCREMENT,  ""HASHFILE"" varchar(255) DEFAULT NULL, ""ID_PAI"" bigint NOT NULL,"),IF(Q2258="Campo",CONCATENATE("""",L2258,""" ",VLOOKUP(R2258,Apoio!A:C,3,0)),""))&amp;IF(Z2258="","",CONCATENATE("PRIMARY KEY (""ID""), KEY ""FK_reg_",LOWER(Z2258),"_ID_PAI"" (""ID_PAI""), CONSTRAINT ""FK_reg_",LOWER(Z2258),"_ID_PAI"" FOREIGN KEY (""ID_PAI"") REFERENCES ""reg_",LOWER(Z2258),""" (""ID"")) ENGINE=InnoDB AUTO_INCREMENT=105774 DEFAULT CHARSET=utf8mb4 COLLATE=utf8mb4_0900_ai_ci;"))</f>
        <v>"COD_AJ_APUR" varchar(255) DEFAULT NULL,</v>
      </c>
      <c r="AB2258" s="190" t="str">
        <f t="shared" si="251"/>
        <v>`reg_e111`.`COD_AJ_APUR`,</v>
      </c>
    </row>
    <row r="2259" spans="10:28" ht="14.5" hidden="1" customHeight="1" x14ac:dyDescent="0.3">
      <c r="J2259" s="187" t="str">
        <f t="shared" si="249"/>
        <v>E111</v>
      </c>
      <c r="K2259" s="218"/>
      <c r="L2259" s="233" t="s">
        <v>3991</v>
      </c>
      <c r="M2259" s="234" t="s">
        <v>1164</v>
      </c>
      <c r="N2259" s="235" t="s">
        <v>1165</v>
      </c>
      <c r="O2259" s="235"/>
      <c r="P2259" s="236" t="s">
        <v>1166</v>
      </c>
      <c r="Q2259" s="192" t="str">
        <f t="shared" si="250"/>
        <v/>
      </c>
      <c r="S2259" s="191" t="str">
        <f t="shared" si="246"/>
        <v/>
      </c>
      <c r="T2259" s="192" t="str">
        <f t="shared" si="247"/>
        <v/>
      </c>
      <c r="U2259" s="192" t="str">
        <f t="shared" si="245"/>
        <v/>
      </c>
      <c r="V2259" s="192" t="str">
        <f t="shared" si="248"/>
        <v/>
      </c>
      <c r="W2259" s="191" t="str">
        <f>IF(Q2259="Campo","@Campos(posicao = "&amp;K2259&amp;", tipo = '"&amp;R2259&amp;"')@Column(name = """&amp;L2259&amp;""")"&amp;IF(R2259="D","@Temporal(TemporalType.DATE)","")&amp;"private "&amp;VLOOKUP(TEXT(R2259,"@"),Apoio!A:B,2,0)&amp;" "&amp;SUBSTITUTE(LOWER(LEFT(L2259,1))&amp;RIGHT(PROPER(L2259),LEN(L2259)-1),"_","")&amp;";",IF(ISNUMBER(Q2259),IF(R2259="R","@Entity@Table(name = ""reg_"&amp;LOWER(J2259)&amp;""")@XmlRootElement","")&amp;VLOOKUP(J2259,Blocos!D:I,6,0)&amp;Apoio!$E$1&amp;Y2259,""))</f>
        <v/>
      </c>
      <c r="X2259" s="190" t="str">
        <f>IF(ISNUMBER(Q2259),COUNTIF(Blocos!G:G,J2259),"")</f>
        <v/>
      </c>
      <c r="Y2259" s="190" t="str">
        <f>IF(OR(X2259=0,X2259=""),"",VLOOKUP(SUMIFS(Blocos!A:A,Blocos!H:H,'EFD REGISTROS e Campos (2)'!X2259,Blocos!G:G,'EFD REGISTROS e Campos (2)'!J2259),Blocos!A:L,12,0))</f>
        <v/>
      </c>
      <c r="Z2259" s="190" t="str">
        <f>IF(ISNUMBER(Q2260),VLOOKUP(J2259,Blocos!D:G,4,0),"")</f>
        <v/>
      </c>
      <c r="AA2259" s="190" t="str">
        <f>IF(ISNUMBER(Q2259),CONCATENATE("CREATE TABLE ""reg_",LOWER(J2259),""" (""ID"" bigint NOT NULL AUTO_INCREMENT,  ""HASHFILE"" varchar(255) DEFAULT NULL, ""ID_PAI"" bigint NOT NULL,"),IF(Q2259="Campo",CONCATENATE("""",L2259,""" ",VLOOKUP(R2259,Apoio!A:C,3,0)),""))&amp;IF(Z2259="","",CONCATENATE("PRIMARY KEY (""ID""), KEY ""FK_reg_",LOWER(Z2259),"_ID_PAI"" (""ID_PAI""), CONSTRAINT ""FK_reg_",LOWER(Z2259),"_ID_PAI"" FOREIGN KEY (""ID_PAI"") REFERENCES ""reg_",LOWER(Z2259),""" (""ID"")) ENGINE=InnoDB AUTO_INCREMENT=105774 DEFAULT CHARSET=utf8mb4 COLLATE=utf8mb4_0900_ai_ci;"))</f>
        <v/>
      </c>
      <c r="AB2259" s="190" t="str">
        <f t="shared" si="251"/>
        <v/>
      </c>
    </row>
    <row r="2260" spans="10:28" ht="14.5" hidden="1" customHeight="1" x14ac:dyDescent="0.3">
      <c r="J2260" s="187" t="str">
        <f t="shared" si="249"/>
        <v>E111</v>
      </c>
      <c r="K2260" s="218"/>
      <c r="L2260" s="237" t="s">
        <v>2163</v>
      </c>
      <c r="M2260" s="184" t="s">
        <v>2164</v>
      </c>
      <c r="N2260" s="238">
        <v>42370</v>
      </c>
      <c r="O2260" s="238"/>
      <c r="P2260" s="238"/>
      <c r="Q2260" s="192" t="str">
        <f t="shared" si="250"/>
        <v/>
      </c>
      <c r="S2260" s="191" t="str">
        <f t="shared" si="246"/>
        <v/>
      </c>
      <c r="T2260" s="192" t="str">
        <f t="shared" si="247"/>
        <v/>
      </c>
      <c r="U2260" s="192" t="str">
        <f t="shared" si="245"/>
        <v/>
      </c>
      <c r="V2260" s="192" t="str">
        <f t="shared" si="248"/>
        <v/>
      </c>
      <c r="W2260" s="191" t="str">
        <f>IF(Q2260="Campo","@Campos(posicao = "&amp;K2260&amp;", tipo = '"&amp;R2260&amp;"')@Column(name = """&amp;L2260&amp;""")"&amp;IF(R2260="D","@Temporal(TemporalType.DATE)","")&amp;"private "&amp;VLOOKUP(TEXT(R2260,"@"),Apoio!A:B,2,0)&amp;" "&amp;SUBSTITUTE(LOWER(LEFT(L2260,1))&amp;RIGHT(PROPER(L2260),LEN(L2260)-1),"_","")&amp;";",IF(ISNUMBER(Q2260),IF(R2260="R","@Entity@Table(name = ""reg_"&amp;LOWER(J2260)&amp;""")@XmlRootElement","")&amp;VLOOKUP(J2260,Blocos!D:I,6,0)&amp;Apoio!$E$1&amp;Y2260,""))</f>
        <v/>
      </c>
      <c r="X2260" s="190" t="str">
        <f>IF(ISNUMBER(Q2260),COUNTIF(Blocos!G:G,J2260),"")</f>
        <v/>
      </c>
      <c r="Y2260" s="190" t="str">
        <f>IF(OR(X2260=0,X2260=""),"",VLOOKUP(SUMIFS(Blocos!A:A,Blocos!H:H,'EFD REGISTROS e Campos (2)'!X2260,Blocos!G:G,'EFD REGISTROS e Campos (2)'!J2260),Blocos!A:L,12,0))</f>
        <v/>
      </c>
      <c r="Z2260" s="190" t="str">
        <f>IF(ISNUMBER(Q2261),VLOOKUP(J2260,Blocos!D:G,4,0),"")</f>
        <v/>
      </c>
      <c r="AA2260" s="190" t="str">
        <f>IF(ISNUMBER(Q2260),CONCATENATE("CREATE TABLE ""reg_",LOWER(J2260),""" (""ID"" bigint NOT NULL AUTO_INCREMENT,  ""HASHFILE"" varchar(255) DEFAULT NULL, ""ID_PAI"" bigint NOT NULL,"),IF(Q2260="Campo",CONCATENATE("""",L2260,""" ",VLOOKUP(R2260,Apoio!A:C,3,0)),""))&amp;IF(Z2260="","",CONCATENATE("PRIMARY KEY (""ID""), KEY ""FK_reg_",LOWER(Z2260),"_ID_PAI"" (""ID_PAI""), CONSTRAINT ""FK_reg_",LOWER(Z2260),"_ID_PAI"" FOREIGN KEY (""ID_PAI"") REFERENCES ""reg_",LOWER(Z2260),""" (""ID"")) ENGINE=InnoDB AUTO_INCREMENT=105774 DEFAULT CHARSET=utf8mb4 COLLATE=utf8mb4_0900_ai_ci;"))</f>
        <v/>
      </c>
      <c r="AB2260" s="190" t="str">
        <f t="shared" si="251"/>
        <v/>
      </c>
    </row>
    <row r="2261" spans="10:28" ht="14.5" hidden="1" customHeight="1" x14ac:dyDescent="0.3">
      <c r="J2261" s="187" t="str">
        <f t="shared" si="249"/>
        <v>E111</v>
      </c>
      <c r="K2261" s="218"/>
      <c r="L2261" s="237" t="s">
        <v>2165</v>
      </c>
      <c r="M2261" s="184" t="s">
        <v>2166</v>
      </c>
      <c r="N2261" s="238">
        <v>39814</v>
      </c>
      <c r="O2261" s="238"/>
      <c r="P2261" s="238"/>
      <c r="Q2261" s="192" t="str">
        <f t="shared" si="250"/>
        <v/>
      </c>
      <c r="S2261" s="191" t="str">
        <f t="shared" si="246"/>
        <v/>
      </c>
      <c r="T2261" s="192" t="str">
        <f t="shared" si="247"/>
        <v/>
      </c>
      <c r="U2261" s="192" t="str">
        <f t="shared" si="245"/>
        <v/>
      </c>
      <c r="V2261" s="192" t="str">
        <f t="shared" si="248"/>
        <v/>
      </c>
      <c r="W2261" s="191" t="str">
        <f>IF(Q2261="Campo","@Campos(posicao = "&amp;K2261&amp;", tipo = '"&amp;R2261&amp;"')@Column(name = """&amp;L2261&amp;""")"&amp;IF(R2261="D","@Temporal(TemporalType.DATE)","")&amp;"private "&amp;VLOOKUP(TEXT(R2261,"@"),Apoio!A:B,2,0)&amp;" "&amp;SUBSTITUTE(LOWER(LEFT(L2261,1))&amp;RIGHT(PROPER(L2261),LEN(L2261)-1),"_","")&amp;";",IF(ISNUMBER(Q2261),IF(R2261="R","@Entity@Table(name = ""reg_"&amp;LOWER(J2261)&amp;""")@XmlRootElement","")&amp;VLOOKUP(J2261,Blocos!D:I,6,0)&amp;Apoio!$E$1&amp;Y2261,""))</f>
        <v/>
      </c>
      <c r="X2261" s="190" t="str">
        <f>IF(ISNUMBER(Q2261),COUNTIF(Blocos!G:G,J2261),"")</f>
        <v/>
      </c>
      <c r="Y2261" s="190" t="str">
        <f>IF(OR(X2261=0,X2261=""),"",VLOOKUP(SUMIFS(Blocos!A:A,Blocos!H:H,'EFD REGISTROS e Campos (2)'!X2261,Blocos!G:G,'EFD REGISTROS e Campos (2)'!J2261),Blocos!A:L,12,0))</f>
        <v/>
      </c>
      <c r="Z2261" s="190" t="str">
        <f>IF(ISNUMBER(Q2262),VLOOKUP(J2261,Blocos!D:G,4,0),"")</f>
        <v/>
      </c>
      <c r="AA2261" s="190" t="str">
        <f>IF(ISNUMBER(Q2261),CONCATENATE("CREATE TABLE ""reg_",LOWER(J2261),""" (""ID"" bigint NOT NULL AUTO_INCREMENT,  ""HASHFILE"" varchar(255) DEFAULT NULL, ""ID_PAI"" bigint NOT NULL,"),IF(Q2261="Campo",CONCATENATE("""",L2261,""" ",VLOOKUP(R2261,Apoio!A:C,3,0)),""))&amp;IF(Z2261="","",CONCATENATE("PRIMARY KEY (""ID""), KEY ""FK_reg_",LOWER(Z2261),"_ID_PAI"" (""ID_PAI""), CONSTRAINT ""FK_reg_",LOWER(Z2261),"_ID_PAI"" FOREIGN KEY (""ID_PAI"") REFERENCES ""reg_",LOWER(Z2261),""" (""ID"")) ENGINE=InnoDB AUTO_INCREMENT=105774 DEFAULT CHARSET=utf8mb4 COLLATE=utf8mb4_0900_ai_ci;"))</f>
        <v/>
      </c>
      <c r="AB2261" s="190" t="str">
        <f t="shared" si="251"/>
        <v/>
      </c>
    </row>
    <row r="2262" spans="10:28" ht="14.5" hidden="1" customHeight="1" x14ac:dyDescent="0.3">
      <c r="J2262" s="187" t="str">
        <f t="shared" si="249"/>
        <v>E111</v>
      </c>
      <c r="K2262" s="218"/>
      <c r="L2262" s="237" t="s">
        <v>2170</v>
      </c>
      <c r="M2262" s="184" t="s">
        <v>2171</v>
      </c>
      <c r="N2262" s="238">
        <v>39814</v>
      </c>
      <c r="O2262" s="238"/>
      <c r="P2262" s="238"/>
      <c r="Q2262" s="192" t="str">
        <f t="shared" si="250"/>
        <v/>
      </c>
      <c r="S2262" s="191" t="str">
        <f t="shared" si="246"/>
        <v/>
      </c>
      <c r="T2262" s="192" t="str">
        <f t="shared" si="247"/>
        <v/>
      </c>
      <c r="U2262" s="192" t="str">
        <f t="shared" si="245"/>
        <v/>
      </c>
      <c r="V2262" s="192" t="str">
        <f t="shared" si="248"/>
        <v/>
      </c>
      <c r="W2262" s="191" t="str">
        <f>IF(Q2262="Campo","@Campos(posicao = "&amp;K2262&amp;", tipo = '"&amp;R2262&amp;"')@Column(name = """&amp;L2262&amp;""")"&amp;IF(R2262="D","@Temporal(TemporalType.DATE)","")&amp;"private "&amp;VLOOKUP(TEXT(R2262,"@"),Apoio!A:B,2,0)&amp;" "&amp;SUBSTITUTE(LOWER(LEFT(L2262,1))&amp;RIGHT(PROPER(L2262),LEN(L2262)-1),"_","")&amp;";",IF(ISNUMBER(Q2262),IF(R2262="R","@Entity@Table(name = ""reg_"&amp;LOWER(J2262)&amp;""")@XmlRootElement","")&amp;VLOOKUP(J2262,Blocos!D:I,6,0)&amp;Apoio!$E$1&amp;Y2262,""))</f>
        <v/>
      </c>
      <c r="X2262" s="190" t="str">
        <f>IF(ISNUMBER(Q2262),COUNTIF(Blocos!G:G,J2262),"")</f>
        <v/>
      </c>
      <c r="Y2262" s="190" t="str">
        <f>IF(OR(X2262=0,X2262=""),"",VLOOKUP(SUMIFS(Blocos!A:A,Blocos!H:H,'EFD REGISTROS e Campos (2)'!X2262,Blocos!G:G,'EFD REGISTROS e Campos (2)'!J2262),Blocos!A:L,12,0))</f>
        <v/>
      </c>
      <c r="Z2262" s="190" t="str">
        <f>IF(ISNUMBER(Q2263),VLOOKUP(J2262,Blocos!D:G,4,0),"")</f>
        <v/>
      </c>
      <c r="AA2262" s="190" t="str">
        <f>IF(ISNUMBER(Q2262),CONCATENATE("CREATE TABLE ""reg_",LOWER(J2262),""" (""ID"" bigint NOT NULL AUTO_INCREMENT,  ""HASHFILE"" varchar(255) DEFAULT NULL, ""ID_PAI"" bigint NOT NULL,"),IF(Q2262="Campo",CONCATENATE("""",L2262,""" ",VLOOKUP(R2262,Apoio!A:C,3,0)),""))&amp;IF(Z2262="","",CONCATENATE("PRIMARY KEY (""ID""), KEY ""FK_reg_",LOWER(Z2262),"_ID_PAI"" (""ID_PAI""), CONSTRAINT ""FK_reg_",LOWER(Z2262),"_ID_PAI"" FOREIGN KEY (""ID_PAI"") REFERENCES ""reg_",LOWER(Z2262),""" (""ID"")) ENGINE=InnoDB AUTO_INCREMENT=105774 DEFAULT CHARSET=utf8mb4 COLLATE=utf8mb4_0900_ai_ci;"))</f>
        <v/>
      </c>
      <c r="AB2262" s="190" t="str">
        <f t="shared" si="251"/>
        <v/>
      </c>
    </row>
    <row r="2263" spans="10:28" ht="14.5" hidden="1" customHeight="1" x14ac:dyDescent="0.3">
      <c r="J2263" s="187" t="str">
        <f t="shared" si="249"/>
        <v>E111</v>
      </c>
      <c r="K2263" s="218"/>
      <c r="L2263" s="237" t="s">
        <v>2172</v>
      </c>
      <c r="M2263" s="184" t="s">
        <v>2173</v>
      </c>
      <c r="N2263" s="238">
        <v>43101</v>
      </c>
      <c r="O2263" s="238"/>
      <c r="P2263" s="239"/>
      <c r="Q2263" s="192" t="str">
        <f t="shared" si="250"/>
        <v/>
      </c>
      <c r="S2263" s="191" t="str">
        <f t="shared" si="246"/>
        <v/>
      </c>
      <c r="T2263" s="192" t="str">
        <f t="shared" si="247"/>
        <v/>
      </c>
      <c r="U2263" s="192" t="str">
        <f t="shared" si="245"/>
        <v/>
      </c>
      <c r="V2263" s="192" t="str">
        <f t="shared" si="248"/>
        <v/>
      </c>
      <c r="W2263" s="191" t="str">
        <f>IF(Q2263="Campo","@Campos(posicao = "&amp;K2263&amp;", tipo = '"&amp;R2263&amp;"')@Column(name = """&amp;L2263&amp;""")"&amp;IF(R2263="D","@Temporal(TemporalType.DATE)","")&amp;"private "&amp;VLOOKUP(TEXT(R2263,"@"),Apoio!A:B,2,0)&amp;" "&amp;SUBSTITUTE(LOWER(LEFT(L2263,1))&amp;RIGHT(PROPER(L2263),LEN(L2263)-1),"_","")&amp;";",IF(ISNUMBER(Q2263),IF(R2263="R","@Entity@Table(name = ""reg_"&amp;LOWER(J2263)&amp;""")@XmlRootElement","")&amp;VLOOKUP(J2263,Blocos!D:I,6,0)&amp;Apoio!$E$1&amp;Y2263,""))</f>
        <v/>
      </c>
      <c r="X2263" s="190" t="str">
        <f>IF(ISNUMBER(Q2263),COUNTIF(Blocos!G:G,J2263),"")</f>
        <v/>
      </c>
      <c r="Y2263" s="190" t="str">
        <f>IF(OR(X2263=0,X2263=""),"",VLOOKUP(SUMIFS(Blocos!A:A,Blocos!H:H,'EFD REGISTROS e Campos (2)'!X2263,Blocos!G:G,'EFD REGISTROS e Campos (2)'!J2263),Blocos!A:L,12,0))</f>
        <v/>
      </c>
      <c r="Z2263" s="190" t="str">
        <f>IF(ISNUMBER(Q2264),VLOOKUP(J2263,Blocos!D:G,4,0),"")</f>
        <v/>
      </c>
      <c r="AA2263" s="190" t="str">
        <f>IF(ISNUMBER(Q2263),CONCATENATE("CREATE TABLE ""reg_",LOWER(J2263),""" (""ID"" bigint NOT NULL AUTO_INCREMENT,  ""HASHFILE"" varchar(255) DEFAULT NULL, ""ID_PAI"" bigint NOT NULL,"),IF(Q2263="Campo",CONCATENATE("""",L2263,""" ",VLOOKUP(R2263,Apoio!A:C,3,0)),""))&amp;IF(Z2263="","",CONCATENATE("PRIMARY KEY (""ID""), KEY ""FK_reg_",LOWER(Z2263),"_ID_PAI"" (""ID_PAI""), CONSTRAINT ""FK_reg_",LOWER(Z2263),"_ID_PAI"" FOREIGN KEY (""ID_PAI"") REFERENCES ""reg_",LOWER(Z2263),""" (""ID"")) ENGINE=InnoDB AUTO_INCREMENT=105774 DEFAULT CHARSET=utf8mb4 COLLATE=utf8mb4_0900_ai_ci;"))</f>
        <v/>
      </c>
      <c r="AB2263" s="190" t="str">
        <f t="shared" si="251"/>
        <v/>
      </c>
    </row>
    <row r="2264" spans="10:28" ht="14.5" hidden="1" customHeight="1" x14ac:dyDescent="0.3">
      <c r="J2264" s="187" t="str">
        <f t="shared" si="249"/>
        <v>E111</v>
      </c>
      <c r="K2264" s="218"/>
      <c r="L2264" s="237" t="s">
        <v>2174</v>
      </c>
      <c r="M2264" s="184" t="s">
        <v>2175</v>
      </c>
      <c r="N2264" s="238">
        <v>39814</v>
      </c>
      <c r="O2264" s="238"/>
      <c r="P2264" s="238"/>
      <c r="Q2264" s="192" t="str">
        <f t="shared" si="250"/>
        <v/>
      </c>
      <c r="S2264" s="191" t="str">
        <f t="shared" si="246"/>
        <v/>
      </c>
      <c r="T2264" s="192" t="str">
        <f t="shared" si="247"/>
        <v/>
      </c>
      <c r="U2264" s="192" t="str">
        <f t="shared" si="245"/>
        <v/>
      </c>
      <c r="V2264" s="192" t="str">
        <f t="shared" si="248"/>
        <v/>
      </c>
      <c r="W2264" s="191" t="str">
        <f>IF(Q2264="Campo","@Campos(posicao = "&amp;K2264&amp;", tipo = '"&amp;R2264&amp;"')@Column(name = """&amp;L2264&amp;""")"&amp;IF(R2264="D","@Temporal(TemporalType.DATE)","")&amp;"private "&amp;VLOOKUP(TEXT(R2264,"@"),Apoio!A:B,2,0)&amp;" "&amp;SUBSTITUTE(LOWER(LEFT(L2264,1))&amp;RIGHT(PROPER(L2264),LEN(L2264)-1),"_","")&amp;";",IF(ISNUMBER(Q2264),IF(R2264="R","@Entity@Table(name = ""reg_"&amp;LOWER(J2264)&amp;""")@XmlRootElement","")&amp;VLOOKUP(J2264,Blocos!D:I,6,0)&amp;Apoio!$E$1&amp;Y2264,""))</f>
        <v/>
      </c>
      <c r="X2264" s="190" t="str">
        <f>IF(ISNUMBER(Q2264),COUNTIF(Blocos!G:G,J2264),"")</f>
        <v/>
      </c>
      <c r="Y2264" s="190" t="str">
        <f>IF(OR(X2264=0,X2264=""),"",VLOOKUP(SUMIFS(Blocos!A:A,Blocos!H:H,'EFD REGISTROS e Campos (2)'!X2264,Blocos!G:G,'EFD REGISTROS e Campos (2)'!J2264),Blocos!A:L,12,0))</f>
        <v/>
      </c>
      <c r="Z2264" s="190" t="str">
        <f>IF(ISNUMBER(Q2265),VLOOKUP(J2264,Blocos!D:G,4,0),"")</f>
        <v/>
      </c>
      <c r="AA2264" s="190" t="str">
        <f>IF(ISNUMBER(Q2264),CONCATENATE("CREATE TABLE ""reg_",LOWER(J2264),""" (""ID"" bigint NOT NULL AUTO_INCREMENT,  ""HASHFILE"" varchar(255) DEFAULT NULL, ""ID_PAI"" bigint NOT NULL,"),IF(Q2264="Campo",CONCATENATE("""",L2264,""" ",VLOOKUP(R2264,Apoio!A:C,3,0)),""))&amp;IF(Z2264="","",CONCATENATE("PRIMARY KEY (""ID""), KEY ""FK_reg_",LOWER(Z2264),"_ID_PAI"" (""ID_PAI""), CONSTRAINT ""FK_reg_",LOWER(Z2264),"_ID_PAI"" FOREIGN KEY (""ID_PAI"") REFERENCES ""reg_",LOWER(Z2264),""" (""ID"")) ENGINE=InnoDB AUTO_INCREMENT=105774 DEFAULT CHARSET=utf8mb4 COLLATE=utf8mb4_0900_ai_ci;"))</f>
        <v/>
      </c>
      <c r="AB2264" s="190" t="str">
        <f t="shared" si="251"/>
        <v/>
      </c>
    </row>
    <row r="2265" spans="10:28" ht="14.5" hidden="1" customHeight="1" x14ac:dyDescent="0.3">
      <c r="J2265" s="187" t="str">
        <f t="shared" si="249"/>
        <v>E111</v>
      </c>
      <c r="K2265" s="218"/>
      <c r="L2265" s="237" t="s">
        <v>2183</v>
      </c>
      <c r="M2265" s="184" t="s">
        <v>2184</v>
      </c>
      <c r="N2265" s="238">
        <v>39814</v>
      </c>
      <c r="O2265" s="238"/>
      <c r="P2265" s="238"/>
      <c r="Q2265" s="192" t="str">
        <f t="shared" si="250"/>
        <v/>
      </c>
      <c r="S2265" s="191" t="str">
        <f t="shared" si="246"/>
        <v/>
      </c>
      <c r="T2265" s="192" t="str">
        <f t="shared" si="247"/>
        <v/>
      </c>
      <c r="U2265" s="192" t="str">
        <f t="shared" si="245"/>
        <v/>
      </c>
      <c r="V2265" s="192" t="str">
        <f t="shared" si="248"/>
        <v/>
      </c>
      <c r="W2265" s="191" t="str">
        <f>IF(Q2265="Campo","@Campos(posicao = "&amp;K2265&amp;", tipo = '"&amp;R2265&amp;"')@Column(name = """&amp;L2265&amp;""")"&amp;IF(R2265="D","@Temporal(TemporalType.DATE)","")&amp;"private "&amp;VLOOKUP(TEXT(R2265,"@"),Apoio!A:B,2,0)&amp;" "&amp;SUBSTITUTE(LOWER(LEFT(L2265,1))&amp;RIGHT(PROPER(L2265),LEN(L2265)-1),"_","")&amp;";",IF(ISNUMBER(Q2265),IF(R2265="R","@Entity@Table(name = ""reg_"&amp;LOWER(J2265)&amp;""")@XmlRootElement","")&amp;VLOOKUP(J2265,Blocos!D:I,6,0)&amp;Apoio!$E$1&amp;Y2265,""))</f>
        <v/>
      </c>
      <c r="X2265" s="190" t="str">
        <f>IF(ISNUMBER(Q2265),COUNTIF(Blocos!G:G,J2265),"")</f>
        <v/>
      </c>
      <c r="Y2265" s="190" t="str">
        <f>IF(OR(X2265=0,X2265=""),"",VLOOKUP(SUMIFS(Blocos!A:A,Blocos!H:H,'EFD REGISTROS e Campos (2)'!X2265,Blocos!G:G,'EFD REGISTROS e Campos (2)'!J2265),Blocos!A:L,12,0))</f>
        <v/>
      </c>
      <c r="Z2265" s="190" t="str">
        <f>IF(ISNUMBER(Q2266),VLOOKUP(J2265,Blocos!D:G,4,0),"")</f>
        <v/>
      </c>
      <c r="AA2265" s="190" t="str">
        <f>IF(ISNUMBER(Q2265),CONCATENATE("CREATE TABLE ""reg_",LOWER(J2265),""" (""ID"" bigint NOT NULL AUTO_INCREMENT,  ""HASHFILE"" varchar(255) DEFAULT NULL, ""ID_PAI"" bigint NOT NULL,"),IF(Q2265="Campo",CONCATENATE("""",L2265,""" ",VLOOKUP(R2265,Apoio!A:C,3,0)),""))&amp;IF(Z2265="","",CONCATENATE("PRIMARY KEY (""ID""), KEY ""FK_reg_",LOWER(Z2265),"_ID_PAI"" (""ID_PAI""), CONSTRAINT ""FK_reg_",LOWER(Z2265),"_ID_PAI"" FOREIGN KEY (""ID_PAI"") REFERENCES ""reg_",LOWER(Z2265),""" (""ID"")) ENGINE=InnoDB AUTO_INCREMENT=105774 DEFAULT CHARSET=utf8mb4 COLLATE=utf8mb4_0900_ai_ci;"))</f>
        <v/>
      </c>
      <c r="AB2265" s="190" t="str">
        <f t="shared" si="251"/>
        <v/>
      </c>
    </row>
    <row r="2266" spans="10:28" ht="14.5" hidden="1" customHeight="1" x14ac:dyDescent="0.3">
      <c r="J2266" s="187" t="str">
        <f t="shared" si="249"/>
        <v>E111</v>
      </c>
      <c r="K2266" s="218"/>
      <c r="L2266" s="237" t="s">
        <v>2185</v>
      </c>
      <c r="M2266" s="184" t="s">
        <v>2186</v>
      </c>
      <c r="N2266" s="238">
        <v>39814</v>
      </c>
      <c r="O2266" s="238"/>
      <c r="P2266" s="238"/>
      <c r="Q2266" s="192" t="str">
        <f t="shared" si="250"/>
        <v/>
      </c>
      <c r="S2266" s="191" t="str">
        <f t="shared" si="246"/>
        <v/>
      </c>
      <c r="T2266" s="192" t="str">
        <f t="shared" si="247"/>
        <v/>
      </c>
      <c r="U2266" s="192" t="str">
        <f t="shared" si="245"/>
        <v/>
      </c>
      <c r="V2266" s="192" t="str">
        <f t="shared" si="248"/>
        <v/>
      </c>
      <c r="W2266" s="191" t="str">
        <f>IF(Q2266="Campo","@Campos(posicao = "&amp;K2266&amp;", tipo = '"&amp;R2266&amp;"')@Column(name = """&amp;L2266&amp;""")"&amp;IF(R2266="D","@Temporal(TemporalType.DATE)","")&amp;"private "&amp;VLOOKUP(TEXT(R2266,"@"),Apoio!A:B,2,0)&amp;" "&amp;SUBSTITUTE(LOWER(LEFT(L2266,1))&amp;RIGHT(PROPER(L2266),LEN(L2266)-1),"_","")&amp;";",IF(ISNUMBER(Q2266),IF(R2266="R","@Entity@Table(name = ""reg_"&amp;LOWER(J2266)&amp;""")@XmlRootElement","")&amp;VLOOKUP(J2266,Blocos!D:I,6,0)&amp;Apoio!$E$1&amp;Y2266,""))</f>
        <v/>
      </c>
      <c r="X2266" s="190" t="str">
        <f>IF(ISNUMBER(Q2266),COUNTIF(Blocos!G:G,J2266),"")</f>
        <v/>
      </c>
      <c r="Y2266" s="190" t="str">
        <f>IF(OR(X2266=0,X2266=""),"",VLOOKUP(SUMIFS(Blocos!A:A,Blocos!H:H,'EFD REGISTROS e Campos (2)'!X2266,Blocos!G:G,'EFD REGISTROS e Campos (2)'!J2266),Blocos!A:L,12,0))</f>
        <v/>
      </c>
      <c r="Z2266" s="190" t="str">
        <f>IF(ISNUMBER(Q2267),VLOOKUP(J2266,Blocos!D:G,4,0),"")</f>
        <v/>
      </c>
      <c r="AA2266" s="190" t="str">
        <f>IF(ISNUMBER(Q2266),CONCATENATE("CREATE TABLE ""reg_",LOWER(J2266),""" (""ID"" bigint NOT NULL AUTO_INCREMENT,  ""HASHFILE"" varchar(255) DEFAULT NULL, ""ID_PAI"" bigint NOT NULL,"),IF(Q2266="Campo",CONCATENATE("""",L2266,""" ",VLOOKUP(R2266,Apoio!A:C,3,0)),""))&amp;IF(Z2266="","",CONCATENATE("PRIMARY KEY (""ID""), KEY ""FK_reg_",LOWER(Z2266),"_ID_PAI"" (""ID_PAI""), CONSTRAINT ""FK_reg_",LOWER(Z2266),"_ID_PAI"" FOREIGN KEY (""ID_PAI"") REFERENCES ""reg_",LOWER(Z2266),""" (""ID"")) ENGINE=InnoDB AUTO_INCREMENT=105774 DEFAULT CHARSET=utf8mb4 COLLATE=utf8mb4_0900_ai_ci;"))</f>
        <v/>
      </c>
      <c r="AB2266" s="190" t="str">
        <f t="shared" si="251"/>
        <v/>
      </c>
    </row>
    <row r="2267" spans="10:28" ht="14.5" hidden="1" customHeight="1" x14ac:dyDescent="0.3">
      <c r="J2267" s="187" t="str">
        <f t="shared" si="249"/>
        <v>E111</v>
      </c>
      <c r="K2267" s="218"/>
      <c r="L2267" s="237" t="s">
        <v>2187</v>
      </c>
      <c r="M2267" s="184" t="s">
        <v>2188</v>
      </c>
      <c r="N2267" s="238">
        <v>39814</v>
      </c>
      <c r="O2267" s="238"/>
      <c r="P2267" s="238">
        <v>41183</v>
      </c>
      <c r="Q2267" s="192" t="str">
        <f t="shared" si="250"/>
        <v/>
      </c>
      <c r="S2267" s="191" t="str">
        <f t="shared" si="246"/>
        <v/>
      </c>
      <c r="T2267" s="192" t="str">
        <f t="shared" si="247"/>
        <v/>
      </c>
      <c r="U2267" s="192" t="str">
        <f t="shared" si="245"/>
        <v/>
      </c>
      <c r="V2267" s="192" t="str">
        <f t="shared" si="248"/>
        <v/>
      </c>
      <c r="W2267" s="191" t="str">
        <f>IF(Q2267="Campo","@Campos(posicao = "&amp;K2267&amp;", tipo = '"&amp;R2267&amp;"')@Column(name = """&amp;L2267&amp;""")"&amp;IF(R2267="D","@Temporal(TemporalType.DATE)","")&amp;"private "&amp;VLOOKUP(TEXT(R2267,"@"),Apoio!A:B,2,0)&amp;" "&amp;SUBSTITUTE(LOWER(LEFT(L2267,1))&amp;RIGHT(PROPER(L2267),LEN(L2267)-1),"_","")&amp;";",IF(ISNUMBER(Q2267),IF(R2267="R","@Entity@Table(name = ""reg_"&amp;LOWER(J2267)&amp;""")@XmlRootElement","")&amp;VLOOKUP(J2267,Blocos!D:I,6,0)&amp;Apoio!$E$1&amp;Y2267,""))</f>
        <v/>
      </c>
      <c r="X2267" s="190" t="str">
        <f>IF(ISNUMBER(Q2267),COUNTIF(Blocos!G:G,J2267),"")</f>
        <v/>
      </c>
      <c r="Y2267" s="190" t="str">
        <f>IF(OR(X2267=0,X2267=""),"",VLOOKUP(SUMIFS(Blocos!A:A,Blocos!H:H,'EFD REGISTROS e Campos (2)'!X2267,Blocos!G:G,'EFD REGISTROS e Campos (2)'!J2267),Blocos!A:L,12,0))</f>
        <v/>
      </c>
      <c r="Z2267" s="190" t="str">
        <f>IF(ISNUMBER(Q2268),VLOOKUP(J2267,Blocos!D:G,4,0),"")</f>
        <v/>
      </c>
      <c r="AA2267" s="190" t="str">
        <f>IF(ISNUMBER(Q2267),CONCATENATE("CREATE TABLE ""reg_",LOWER(J2267),""" (""ID"" bigint NOT NULL AUTO_INCREMENT,  ""HASHFILE"" varchar(255) DEFAULT NULL, ""ID_PAI"" bigint NOT NULL,"),IF(Q2267="Campo",CONCATENATE("""",L2267,""" ",VLOOKUP(R2267,Apoio!A:C,3,0)),""))&amp;IF(Z2267="","",CONCATENATE("PRIMARY KEY (""ID""), KEY ""FK_reg_",LOWER(Z2267),"_ID_PAI"" (""ID_PAI""), CONSTRAINT ""FK_reg_",LOWER(Z2267),"_ID_PAI"" FOREIGN KEY (""ID_PAI"") REFERENCES ""reg_",LOWER(Z2267),""" (""ID"")) ENGINE=InnoDB AUTO_INCREMENT=105774 DEFAULT CHARSET=utf8mb4 COLLATE=utf8mb4_0900_ai_ci;"))</f>
        <v/>
      </c>
      <c r="AB2267" s="190" t="str">
        <f t="shared" si="251"/>
        <v/>
      </c>
    </row>
    <row r="2268" spans="10:28" ht="14.5" hidden="1" customHeight="1" x14ac:dyDescent="0.3">
      <c r="J2268" s="187" t="str">
        <f t="shared" si="249"/>
        <v>E111</v>
      </c>
      <c r="K2268" s="218"/>
      <c r="L2268" s="237" t="s">
        <v>2189</v>
      </c>
      <c r="M2268" s="184" t="s">
        <v>2190</v>
      </c>
      <c r="N2268" s="238">
        <v>40909</v>
      </c>
      <c r="O2268" s="238"/>
      <c r="P2268" s="238"/>
      <c r="Q2268" s="192" t="str">
        <f t="shared" si="250"/>
        <v/>
      </c>
      <c r="S2268" s="191" t="str">
        <f t="shared" si="246"/>
        <v/>
      </c>
      <c r="T2268" s="192" t="str">
        <f t="shared" si="247"/>
        <v/>
      </c>
      <c r="U2268" s="192" t="str">
        <f t="shared" si="245"/>
        <v/>
      </c>
      <c r="V2268" s="192" t="str">
        <f t="shared" si="248"/>
        <v/>
      </c>
      <c r="W2268" s="191" t="str">
        <f>IF(Q2268="Campo","@Campos(posicao = "&amp;K2268&amp;", tipo = '"&amp;R2268&amp;"')@Column(name = """&amp;L2268&amp;""")"&amp;IF(R2268="D","@Temporal(TemporalType.DATE)","")&amp;"private "&amp;VLOOKUP(TEXT(R2268,"@"),Apoio!A:B,2,0)&amp;" "&amp;SUBSTITUTE(LOWER(LEFT(L2268,1))&amp;RIGHT(PROPER(L2268),LEN(L2268)-1),"_","")&amp;";",IF(ISNUMBER(Q2268),IF(R2268="R","@Entity@Table(name = ""reg_"&amp;LOWER(J2268)&amp;""")@XmlRootElement","")&amp;VLOOKUP(J2268,Blocos!D:I,6,0)&amp;Apoio!$E$1&amp;Y2268,""))</f>
        <v/>
      </c>
      <c r="X2268" s="190" t="str">
        <f>IF(ISNUMBER(Q2268),COUNTIF(Blocos!G:G,J2268),"")</f>
        <v/>
      </c>
      <c r="Y2268" s="190" t="str">
        <f>IF(OR(X2268=0,X2268=""),"",VLOOKUP(SUMIFS(Blocos!A:A,Blocos!H:H,'EFD REGISTROS e Campos (2)'!X2268,Blocos!G:G,'EFD REGISTROS e Campos (2)'!J2268),Blocos!A:L,12,0))</f>
        <v/>
      </c>
      <c r="Z2268" s="190" t="str">
        <f>IF(ISNUMBER(Q2269),VLOOKUP(J2268,Blocos!D:G,4,0),"")</f>
        <v/>
      </c>
      <c r="AA2268" s="190" t="str">
        <f>IF(ISNUMBER(Q2268),CONCATENATE("CREATE TABLE ""reg_",LOWER(J2268),""" (""ID"" bigint NOT NULL AUTO_INCREMENT,  ""HASHFILE"" varchar(255) DEFAULT NULL, ""ID_PAI"" bigint NOT NULL,"),IF(Q2268="Campo",CONCATENATE("""",L2268,""" ",VLOOKUP(R2268,Apoio!A:C,3,0)),""))&amp;IF(Z2268="","",CONCATENATE("PRIMARY KEY (""ID""), KEY ""FK_reg_",LOWER(Z2268),"_ID_PAI"" (""ID_PAI""), CONSTRAINT ""FK_reg_",LOWER(Z2268),"_ID_PAI"" FOREIGN KEY (""ID_PAI"") REFERENCES ""reg_",LOWER(Z2268),""" (""ID"")) ENGINE=InnoDB AUTO_INCREMENT=105774 DEFAULT CHARSET=utf8mb4 COLLATE=utf8mb4_0900_ai_ci;"))</f>
        <v/>
      </c>
      <c r="AB2268" s="190" t="str">
        <f t="shared" si="251"/>
        <v/>
      </c>
    </row>
    <row r="2269" spans="10:28" ht="14.5" hidden="1" customHeight="1" x14ac:dyDescent="0.3">
      <c r="J2269" s="187" t="str">
        <f t="shared" si="249"/>
        <v>E111</v>
      </c>
      <c r="K2269" s="218"/>
      <c r="L2269" s="237" t="s">
        <v>2191</v>
      </c>
      <c r="M2269" s="184" t="s">
        <v>2192</v>
      </c>
      <c r="N2269" s="238">
        <v>41852</v>
      </c>
      <c r="O2269" s="238"/>
      <c r="P2269" s="238"/>
      <c r="Q2269" s="192" t="str">
        <f t="shared" si="250"/>
        <v/>
      </c>
      <c r="S2269" s="191" t="str">
        <f t="shared" si="246"/>
        <v/>
      </c>
      <c r="T2269" s="192" t="str">
        <f t="shared" si="247"/>
        <v/>
      </c>
      <c r="U2269" s="192" t="str">
        <f t="shared" ref="U2269:U2332" si="252">S2269&amp;T2269</f>
        <v/>
      </c>
      <c r="V2269" s="192" t="str">
        <f t="shared" si="248"/>
        <v/>
      </c>
      <c r="W2269" s="191" t="str">
        <f>IF(Q2269="Campo","@Campos(posicao = "&amp;K2269&amp;", tipo = '"&amp;R2269&amp;"')@Column(name = """&amp;L2269&amp;""")"&amp;IF(R2269="D","@Temporal(TemporalType.DATE)","")&amp;"private "&amp;VLOOKUP(TEXT(R2269,"@"),Apoio!A:B,2,0)&amp;" "&amp;SUBSTITUTE(LOWER(LEFT(L2269,1))&amp;RIGHT(PROPER(L2269),LEN(L2269)-1),"_","")&amp;";",IF(ISNUMBER(Q2269),IF(R2269="R","@Entity@Table(name = ""reg_"&amp;LOWER(J2269)&amp;""")@XmlRootElement","")&amp;VLOOKUP(J2269,Blocos!D:I,6,0)&amp;Apoio!$E$1&amp;Y2269,""))</f>
        <v/>
      </c>
      <c r="X2269" s="190" t="str">
        <f>IF(ISNUMBER(Q2269),COUNTIF(Blocos!G:G,J2269),"")</f>
        <v/>
      </c>
      <c r="Y2269" s="190" t="str">
        <f>IF(OR(X2269=0,X2269=""),"",VLOOKUP(SUMIFS(Blocos!A:A,Blocos!H:H,'EFD REGISTROS e Campos (2)'!X2269,Blocos!G:G,'EFD REGISTROS e Campos (2)'!J2269),Blocos!A:L,12,0))</f>
        <v/>
      </c>
      <c r="Z2269" s="190" t="str">
        <f>IF(ISNUMBER(Q2270),VLOOKUP(J2269,Blocos!D:G,4,0),"")</f>
        <v/>
      </c>
      <c r="AA2269" s="190" t="str">
        <f>IF(ISNUMBER(Q2269),CONCATENATE("CREATE TABLE ""reg_",LOWER(J2269),""" (""ID"" bigint NOT NULL AUTO_INCREMENT,  ""HASHFILE"" varchar(255) DEFAULT NULL, ""ID_PAI"" bigint NOT NULL,"),IF(Q2269="Campo",CONCATENATE("""",L2269,""" ",VLOOKUP(R2269,Apoio!A:C,3,0)),""))&amp;IF(Z2269="","",CONCATENATE("PRIMARY KEY (""ID""), KEY ""FK_reg_",LOWER(Z2269),"_ID_PAI"" (""ID_PAI""), CONSTRAINT ""FK_reg_",LOWER(Z2269),"_ID_PAI"" FOREIGN KEY (""ID_PAI"") REFERENCES ""reg_",LOWER(Z2269),""" (""ID"")) ENGINE=InnoDB AUTO_INCREMENT=105774 DEFAULT CHARSET=utf8mb4 COLLATE=utf8mb4_0900_ai_ci;"))</f>
        <v/>
      </c>
      <c r="AB2269" s="190" t="str">
        <f t="shared" si="251"/>
        <v/>
      </c>
    </row>
    <row r="2270" spans="10:28" ht="14.5" hidden="1" customHeight="1" x14ac:dyDescent="0.3">
      <c r="J2270" s="187" t="str">
        <f t="shared" si="249"/>
        <v>E111</v>
      </c>
      <c r="K2270" s="218"/>
      <c r="L2270" s="237" t="s">
        <v>2193</v>
      </c>
      <c r="M2270" s="184" t="s">
        <v>2194</v>
      </c>
      <c r="N2270" s="238">
        <v>42005</v>
      </c>
      <c r="O2270" s="238"/>
      <c r="P2270" s="238">
        <v>42551</v>
      </c>
      <c r="Q2270" s="192" t="str">
        <f t="shared" si="250"/>
        <v/>
      </c>
      <c r="S2270" s="191" t="str">
        <f t="shared" si="246"/>
        <v/>
      </c>
      <c r="T2270" s="192" t="str">
        <f t="shared" si="247"/>
        <v/>
      </c>
      <c r="U2270" s="192" t="str">
        <f t="shared" si="252"/>
        <v/>
      </c>
      <c r="V2270" s="192" t="str">
        <f t="shared" si="248"/>
        <v/>
      </c>
      <c r="W2270" s="191" t="str">
        <f>IF(Q2270="Campo","@Campos(posicao = "&amp;K2270&amp;", tipo = '"&amp;R2270&amp;"')@Column(name = """&amp;L2270&amp;""")"&amp;IF(R2270="D","@Temporal(TemporalType.DATE)","")&amp;"private "&amp;VLOOKUP(TEXT(R2270,"@"),Apoio!A:B,2,0)&amp;" "&amp;SUBSTITUTE(LOWER(LEFT(L2270,1))&amp;RIGHT(PROPER(L2270),LEN(L2270)-1),"_","")&amp;";",IF(ISNUMBER(Q2270),IF(R2270="R","@Entity@Table(name = ""reg_"&amp;LOWER(J2270)&amp;""")@XmlRootElement","")&amp;VLOOKUP(J2270,Blocos!D:I,6,0)&amp;Apoio!$E$1&amp;Y2270,""))</f>
        <v/>
      </c>
      <c r="X2270" s="190" t="str">
        <f>IF(ISNUMBER(Q2270),COUNTIF(Blocos!G:G,J2270),"")</f>
        <v/>
      </c>
      <c r="Y2270" s="190" t="str">
        <f>IF(OR(X2270=0,X2270=""),"",VLOOKUP(SUMIFS(Blocos!A:A,Blocos!H:H,'EFD REGISTROS e Campos (2)'!X2270,Blocos!G:G,'EFD REGISTROS e Campos (2)'!J2270),Blocos!A:L,12,0))</f>
        <v/>
      </c>
      <c r="Z2270" s="190" t="str">
        <f>IF(ISNUMBER(Q2271),VLOOKUP(J2270,Blocos!D:G,4,0),"")</f>
        <v/>
      </c>
      <c r="AA2270" s="190" t="str">
        <f>IF(ISNUMBER(Q2270),CONCATENATE("CREATE TABLE ""reg_",LOWER(J2270),""" (""ID"" bigint NOT NULL AUTO_INCREMENT,  ""HASHFILE"" varchar(255) DEFAULT NULL, ""ID_PAI"" bigint NOT NULL,"),IF(Q2270="Campo",CONCATENATE("""",L2270,""" ",VLOOKUP(R2270,Apoio!A:C,3,0)),""))&amp;IF(Z2270="","",CONCATENATE("PRIMARY KEY (""ID""), KEY ""FK_reg_",LOWER(Z2270),"_ID_PAI"" (""ID_PAI""), CONSTRAINT ""FK_reg_",LOWER(Z2270),"_ID_PAI"" FOREIGN KEY (""ID_PAI"") REFERENCES ""reg_",LOWER(Z2270),""" (""ID"")) ENGINE=InnoDB AUTO_INCREMENT=105774 DEFAULT CHARSET=utf8mb4 COLLATE=utf8mb4_0900_ai_ci;"))</f>
        <v/>
      </c>
      <c r="AB2270" s="190" t="str">
        <f t="shared" si="251"/>
        <v/>
      </c>
    </row>
    <row r="2271" spans="10:28" ht="14.5" hidden="1" customHeight="1" x14ac:dyDescent="0.3">
      <c r="J2271" s="187" t="str">
        <f t="shared" si="249"/>
        <v>E111</v>
      </c>
      <c r="K2271" s="218"/>
      <c r="L2271" s="237" t="s">
        <v>2193</v>
      </c>
      <c r="M2271" s="184" t="s">
        <v>2195</v>
      </c>
      <c r="N2271" s="238">
        <v>42552</v>
      </c>
      <c r="O2271" s="238"/>
      <c r="P2271" s="238"/>
      <c r="Q2271" s="192" t="str">
        <f t="shared" si="250"/>
        <v/>
      </c>
      <c r="S2271" s="191" t="str">
        <f t="shared" si="246"/>
        <v/>
      </c>
      <c r="T2271" s="192" t="str">
        <f t="shared" si="247"/>
        <v/>
      </c>
      <c r="U2271" s="192" t="str">
        <f t="shared" si="252"/>
        <v/>
      </c>
      <c r="V2271" s="192" t="str">
        <f t="shared" si="248"/>
        <v/>
      </c>
      <c r="W2271" s="191" t="str">
        <f>IF(Q2271="Campo","@Campos(posicao = "&amp;K2271&amp;", tipo = '"&amp;R2271&amp;"')@Column(name = """&amp;L2271&amp;""")"&amp;IF(R2271="D","@Temporal(TemporalType.DATE)","")&amp;"private "&amp;VLOOKUP(TEXT(R2271,"@"),Apoio!A:B,2,0)&amp;" "&amp;SUBSTITUTE(LOWER(LEFT(L2271,1))&amp;RIGHT(PROPER(L2271),LEN(L2271)-1),"_","")&amp;";",IF(ISNUMBER(Q2271),IF(R2271="R","@Entity@Table(name = ""reg_"&amp;LOWER(J2271)&amp;""")@XmlRootElement","")&amp;VLOOKUP(J2271,Blocos!D:I,6,0)&amp;Apoio!$E$1&amp;Y2271,""))</f>
        <v/>
      </c>
      <c r="X2271" s="190" t="str">
        <f>IF(ISNUMBER(Q2271),COUNTIF(Blocos!G:G,J2271),"")</f>
        <v/>
      </c>
      <c r="Y2271" s="190" t="str">
        <f>IF(OR(X2271=0,X2271=""),"",VLOOKUP(SUMIFS(Blocos!A:A,Blocos!H:H,'EFD REGISTROS e Campos (2)'!X2271,Blocos!G:G,'EFD REGISTROS e Campos (2)'!J2271),Blocos!A:L,12,0))</f>
        <v/>
      </c>
      <c r="Z2271" s="190" t="str">
        <f>IF(ISNUMBER(Q2272),VLOOKUP(J2271,Blocos!D:G,4,0),"")</f>
        <v/>
      </c>
      <c r="AA2271" s="190" t="str">
        <f>IF(ISNUMBER(Q2271),CONCATENATE("CREATE TABLE ""reg_",LOWER(J2271),""" (""ID"" bigint NOT NULL AUTO_INCREMENT,  ""HASHFILE"" varchar(255) DEFAULT NULL, ""ID_PAI"" bigint NOT NULL,"),IF(Q2271="Campo",CONCATENATE("""",L2271,""" ",VLOOKUP(R2271,Apoio!A:C,3,0)),""))&amp;IF(Z2271="","",CONCATENATE("PRIMARY KEY (""ID""), KEY ""FK_reg_",LOWER(Z2271),"_ID_PAI"" (""ID_PAI""), CONSTRAINT ""FK_reg_",LOWER(Z2271),"_ID_PAI"" FOREIGN KEY (""ID_PAI"") REFERENCES ""reg_",LOWER(Z2271),""" (""ID"")) ENGINE=InnoDB AUTO_INCREMENT=105774 DEFAULT CHARSET=utf8mb4 COLLATE=utf8mb4_0900_ai_ci;"))</f>
        <v/>
      </c>
      <c r="AB2271" s="190" t="str">
        <f t="shared" si="251"/>
        <v/>
      </c>
    </row>
    <row r="2272" spans="10:28" ht="14.5" hidden="1" customHeight="1" x14ac:dyDescent="0.3">
      <c r="J2272" s="187" t="str">
        <f t="shared" si="249"/>
        <v>E111</v>
      </c>
      <c r="K2272" s="218"/>
      <c r="L2272" s="237" t="s">
        <v>2196</v>
      </c>
      <c r="M2272" s="184" t="s">
        <v>2197</v>
      </c>
      <c r="N2272" s="238">
        <v>42005</v>
      </c>
      <c r="O2272" s="238"/>
      <c r="P2272" s="238"/>
      <c r="Q2272" s="192" t="str">
        <f t="shared" si="250"/>
        <v/>
      </c>
      <c r="S2272" s="191" t="str">
        <f t="shared" si="246"/>
        <v/>
      </c>
      <c r="T2272" s="192" t="str">
        <f t="shared" si="247"/>
        <v/>
      </c>
      <c r="U2272" s="192" t="str">
        <f t="shared" si="252"/>
        <v/>
      </c>
      <c r="V2272" s="192" t="str">
        <f t="shared" si="248"/>
        <v/>
      </c>
      <c r="W2272" s="191" t="str">
        <f>IF(Q2272="Campo","@Campos(posicao = "&amp;K2272&amp;", tipo = '"&amp;R2272&amp;"')@Column(name = """&amp;L2272&amp;""")"&amp;IF(R2272="D","@Temporal(TemporalType.DATE)","")&amp;"private "&amp;VLOOKUP(TEXT(R2272,"@"),Apoio!A:B,2,0)&amp;" "&amp;SUBSTITUTE(LOWER(LEFT(L2272,1))&amp;RIGHT(PROPER(L2272),LEN(L2272)-1),"_","")&amp;";",IF(ISNUMBER(Q2272),IF(R2272="R","@Entity@Table(name = ""reg_"&amp;LOWER(J2272)&amp;""")@XmlRootElement","")&amp;VLOOKUP(J2272,Blocos!D:I,6,0)&amp;Apoio!$E$1&amp;Y2272,""))</f>
        <v/>
      </c>
      <c r="X2272" s="190" t="str">
        <f>IF(ISNUMBER(Q2272),COUNTIF(Blocos!G:G,J2272),"")</f>
        <v/>
      </c>
      <c r="Y2272" s="190" t="str">
        <f>IF(OR(X2272=0,X2272=""),"",VLOOKUP(SUMIFS(Blocos!A:A,Blocos!H:H,'EFD REGISTROS e Campos (2)'!X2272,Blocos!G:G,'EFD REGISTROS e Campos (2)'!J2272),Blocos!A:L,12,0))</f>
        <v/>
      </c>
      <c r="Z2272" s="190" t="str">
        <f>IF(ISNUMBER(Q2273),VLOOKUP(J2272,Blocos!D:G,4,0),"")</f>
        <v/>
      </c>
      <c r="AA2272" s="190" t="str">
        <f>IF(ISNUMBER(Q2272),CONCATENATE("CREATE TABLE ""reg_",LOWER(J2272),""" (""ID"" bigint NOT NULL AUTO_INCREMENT,  ""HASHFILE"" varchar(255) DEFAULT NULL, ""ID_PAI"" bigint NOT NULL,"),IF(Q2272="Campo",CONCATENATE("""",L2272,""" ",VLOOKUP(R2272,Apoio!A:C,3,0)),""))&amp;IF(Z2272="","",CONCATENATE("PRIMARY KEY (""ID""), KEY ""FK_reg_",LOWER(Z2272),"_ID_PAI"" (""ID_PAI""), CONSTRAINT ""FK_reg_",LOWER(Z2272),"_ID_PAI"" FOREIGN KEY (""ID_PAI"") REFERENCES ""reg_",LOWER(Z2272),""" (""ID"")) ENGINE=InnoDB AUTO_INCREMENT=105774 DEFAULT CHARSET=utf8mb4 COLLATE=utf8mb4_0900_ai_ci;"))</f>
        <v/>
      </c>
      <c r="AB2272" s="190" t="str">
        <f t="shared" si="251"/>
        <v/>
      </c>
    </row>
    <row r="2273" spans="10:28" ht="14.5" hidden="1" customHeight="1" x14ac:dyDescent="0.3">
      <c r="J2273" s="187" t="str">
        <f t="shared" si="249"/>
        <v>E111</v>
      </c>
      <c r="K2273" s="218"/>
      <c r="L2273" s="237" t="s">
        <v>2198</v>
      </c>
      <c r="M2273" s="184" t="s">
        <v>2199</v>
      </c>
      <c r="N2273" s="238">
        <v>42370</v>
      </c>
      <c r="O2273" s="238"/>
      <c r="P2273" s="238"/>
      <c r="Q2273" s="192" t="str">
        <f t="shared" si="250"/>
        <v/>
      </c>
      <c r="S2273" s="191" t="str">
        <f t="shared" si="246"/>
        <v/>
      </c>
      <c r="T2273" s="192" t="str">
        <f t="shared" si="247"/>
        <v/>
      </c>
      <c r="U2273" s="192" t="str">
        <f t="shared" si="252"/>
        <v/>
      </c>
      <c r="V2273" s="192" t="str">
        <f t="shared" si="248"/>
        <v/>
      </c>
      <c r="W2273" s="191" t="str">
        <f>IF(Q2273="Campo","@Campos(posicao = "&amp;K2273&amp;", tipo = '"&amp;R2273&amp;"')@Column(name = """&amp;L2273&amp;""")"&amp;IF(R2273="D","@Temporal(TemporalType.DATE)","")&amp;"private "&amp;VLOOKUP(TEXT(R2273,"@"),Apoio!A:B,2,0)&amp;" "&amp;SUBSTITUTE(LOWER(LEFT(L2273,1))&amp;RIGHT(PROPER(L2273),LEN(L2273)-1),"_","")&amp;";",IF(ISNUMBER(Q2273),IF(R2273="R","@Entity@Table(name = ""reg_"&amp;LOWER(J2273)&amp;""")@XmlRootElement","")&amp;VLOOKUP(J2273,Blocos!D:I,6,0)&amp;Apoio!$E$1&amp;Y2273,""))</f>
        <v/>
      </c>
      <c r="X2273" s="190" t="str">
        <f>IF(ISNUMBER(Q2273),COUNTIF(Blocos!G:G,J2273),"")</f>
        <v/>
      </c>
      <c r="Y2273" s="190" t="str">
        <f>IF(OR(X2273=0,X2273=""),"",VLOOKUP(SUMIFS(Blocos!A:A,Blocos!H:H,'EFD REGISTROS e Campos (2)'!X2273,Blocos!G:G,'EFD REGISTROS e Campos (2)'!J2273),Blocos!A:L,12,0))</f>
        <v/>
      </c>
      <c r="Z2273" s="190" t="str">
        <f>IF(ISNUMBER(Q2274),VLOOKUP(J2273,Blocos!D:G,4,0),"")</f>
        <v/>
      </c>
      <c r="AA2273" s="190" t="str">
        <f>IF(ISNUMBER(Q2273),CONCATENATE("CREATE TABLE ""reg_",LOWER(J2273),""" (""ID"" bigint NOT NULL AUTO_INCREMENT,  ""HASHFILE"" varchar(255) DEFAULT NULL, ""ID_PAI"" bigint NOT NULL,"),IF(Q2273="Campo",CONCATENATE("""",L2273,""" ",VLOOKUP(R2273,Apoio!A:C,3,0)),""))&amp;IF(Z2273="","",CONCATENATE("PRIMARY KEY (""ID""), KEY ""FK_reg_",LOWER(Z2273),"_ID_PAI"" (""ID_PAI""), CONSTRAINT ""FK_reg_",LOWER(Z2273),"_ID_PAI"" FOREIGN KEY (""ID_PAI"") REFERENCES ""reg_",LOWER(Z2273),""" (""ID"")) ENGINE=InnoDB AUTO_INCREMENT=105774 DEFAULT CHARSET=utf8mb4 COLLATE=utf8mb4_0900_ai_ci;"))</f>
        <v/>
      </c>
      <c r="AB2273" s="190" t="str">
        <f t="shared" si="251"/>
        <v/>
      </c>
    </row>
    <row r="2274" spans="10:28" ht="14.5" hidden="1" customHeight="1" x14ac:dyDescent="0.3">
      <c r="J2274" s="187" t="str">
        <f t="shared" si="249"/>
        <v>E111</v>
      </c>
      <c r="K2274" s="218"/>
      <c r="L2274" s="237" t="s">
        <v>2200</v>
      </c>
      <c r="M2274" s="184" t="s">
        <v>2201</v>
      </c>
      <c r="N2274" s="238">
        <v>39814</v>
      </c>
      <c r="O2274" s="238"/>
      <c r="P2274" s="238"/>
      <c r="Q2274" s="192" t="str">
        <f t="shared" si="250"/>
        <v/>
      </c>
      <c r="S2274" s="191" t="str">
        <f t="shared" si="246"/>
        <v/>
      </c>
      <c r="T2274" s="192" t="str">
        <f t="shared" si="247"/>
        <v/>
      </c>
      <c r="U2274" s="192" t="str">
        <f t="shared" si="252"/>
        <v/>
      </c>
      <c r="V2274" s="192" t="str">
        <f t="shared" si="248"/>
        <v/>
      </c>
      <c r="W2274" s="191" t="str">
        <f>IF(Q2274="Campo","@Campos(posicao = "&amp;K2274&amp;", tipo = '"&amp;R2274&amp;"')@Column(name = """&amp;L2274&amp;""")"&amp;IF(R2274="D","@Temporal(TemporalType.DATE)","")&amp;"private "&amp;VLOOKUP(TEXT(R2274,"@"),Apoio!A:B,2,0)&amp;" "&amp;SUBSTITUTE(LOWER(LEFT(L2274,1))&amp;RIGHT(PROPER(L2274),LEN(L2274)-1),"_","")&amp;";",IF(ISNUMBER(Q2274),IF(R2274="R","@Entity@Table(name = ""reg_"&amp;LOWER(J2274)&amp;""")@XmlRootElement","")&amp;VLOOKUP(J2274,Blocos!D:I,6,0)&amp;Apoio!$E$1&amp;Y2274,""))</f>
        <v/>
      </c>
      <c r="X2274" s="190" t="str">
        <f>IF(ISNUMBER(Q2274),COUNTIF(Blocos!G:G,J2274),"")</f>
        <v/>
      </c>
      <c r="Y2274" s="190" t="str">
        <f>IF(OR(X2274=0,X2274=""),"",VLOOKUP(SUMIFS(Blocos!A:A,Blocos!H:H,'EFD REGISTROS e Campos (2)'!X2274,Blocos!G:G,'EFD REGISTROS e Campos (2)'!J2274),Blocos!A:L,12,0))</f>
        <v/>
      </c>
      <c r="Z2274" s="190" t="str">
        <f>IF(ISNUMBER(Q2275),VLOOKUP(J2274,Blocos!D:G,4,0),"")</f>
        <v/>
      </c>
      <c r="AA2274" s="190" t="str">
        <f>IF(ISNUMBER(Q2274),CONCATENATE("CREATE TABLE ""reg_",LOWER(J2274),""" (""ID"" bigint NOT NULL AUTO_INCREMENT,  ""HASHFILE"" varchar(255) DEFAULT NULL, ""ID_PAI"" bigint NOT NULL,"),IF(Q2274="Campo",CONCATENATE("""",L2274,""" ",VLOOKUP(R2274,Apoio!A:C,3,0)),""))&amp;IF(Z2274="","",CONCATENATE("PRIMARY KEY (""ID""), KEY ""FK_reg_",LOWER(Z2274),"_ID_PAI"" (""ID_PAI""), CONSTRAINT ""FK_reg_",LOWER(Z2274),"_ID_PAI"" FOREIGN KEY (""ID_PAI"") REFERENCES ""reg_",LOWER(Z2274),""" (""ID"")) ENGINE=InnoDB AUTO_INCREMENT=105774 DEFAULT CHARSET=utf8mb4 COLLATE=utf8mb4_0900_ai_ci;"))</f>
        <v/>
      </c>
      <c r="AB2274" s="190" t="str">
        <f t="shared" si="251"/>
        <v/>
      </c>
    </row>
    <row r="2275" spans="10:28" ht="14.5" hidden="1" customHeight="1" x14ac:dyDescent="0.3">
      <c r="J2275" s="187" t="str">
        <f t="shared" si="249"/>
        <v>E111</v>
      </c>
      <c r="K2275" s="218"/>
      <c r="L2275" s="237" t="s">
        <v>2204</v>
      </c>
      <c r="M2275" s="184" t="s">
        <v>2205</v>
      </c>
      <c r="N2275" s="238">
        <v>39814</v>
      </c>
      <c r="O2275" s="238"/>
      <c r="P2275" s="238"/>
      <c r="Q2275" s="192" t="str">
        <f t="shared" si="250"/>
        <v/>
      </c>
      <c r="S2275" s="191" t="str">
        <f t="shared" si="246"/>
        <v/>
      </c>
      <c r="T2275" s="192" t="str">
        <f t="shared" si="247"/>
        <v/>
      </c>
      <c r="U2275" s="192" t="str">
        <f t="shared" si="252"/>
        <v/>
      </c>
      <c r="V2275" s="192" t="str">
        <f t="shared" si="248"/>
        <v/>
      </c>
      <c r="W2275" s="191" t="str">
        <f>IF(Q2275="Campo","@Campos(posicao = "&amp;K2275&amp;", tipo = '"&amp;R2275&amp;"')@Column(name = """&amp;L2275&amp;""")"&amp;IF(R2275="D","@Temporal(TemporalType.DATE)","")&amp;"private "&amp;VLOOKUP(TEXT(R2275,"@"),Apoio!A:B,2,0)&amp;" "&amp;SUBSTITUTE(LOWER(LEFT(L2275,1))&amp;RIGHT(PROPER(L2275),LEN(L2275)-1),"_","")&amp;";",IF(ISNUMBER(Q2275),IF(R2275="R","@Entity@Table(name = ""reg_"&amp;LOWER(J2275)&amp;""")@XmlRootElement","")&amp;VLOOKUP(J2275,Blocos!D:I,6,0)&amp;Apoio!$E$1&amp;Y2275,""))</f>
        <v/>
      </c>
      <c r="X2275" s="190" t="str">
        <f>IF(ISNUMBER(Q2275),COUNTIF(Blocos!G:G,J2275),"")</f>
        <v/>
      </c>
      <c r="Y2275" s="190" t="str">
        <f>IF(OR(X2275=0,X2275=""),"",VLOOKUP(SUMIFS(Blocos!A:A,Blocos!H:H,'EFD REGISTROS e Campos (2)'!X2275,Blocos!G:G,'EFD REGISTROS e Campos (2)'!J2275),Blocos!A:L,12,0))</f>
        <v/>
      </c>
      <c r="Z2275" s="190" t="str">
        <f>IF(ISNUMBER(Q2276),VLOOKUP(J2275,Blocos!D:G,4,0),"")</f>
        <v/>
      </c>
      <c r="AA2275" s="190" t="str">
        <f>IF(ISNUMBER(Q2275),CONCATENATE("CREATE TABLE ""reg_",LOWER(J2275),""" (""ID"" bigint NOT NULL AUTO_INCREMENT,  ""HASHFILE"" varchar(255) DEFAULT NULL, ""ID_PAI"" bigint NOT NULL,"),IF(Q2275="Campo",CONCATENATE("""",L2275,""" ",VLOOKUP(R2275,Apoio!A:C,3,0)),""))&amp;IF(Z2275="","",CONCATENATE("PRIMARY KEY (""ID""), KEY ""FK_reg_",LOWER(Z2275),"_ID_PAI"" (""ID_PAI""), CONSTRAINT ""FK_reg_",LOWER(Z2275),"_ID_PAI"" FOREIGN KEY (""ID_PAI"") REFERENCES ""reg_",LOWER(Z2275),""" (""ID"")) ENGINE=InnoDB AUTO_INCREMENT=105774 DEFAULT CHARSET=utf8mb4 COLLATE=utf8mb4_0900_ai_ci;"))</f>
        <v/>
      </c>
      <c r="AB2275" s="190" t="str">
        <f t="shared" si="251"/>
        <v/>
      </c>
    </row>
    <row r="2276" spans="10:28" ht="14.5" hidden="1" customHeight="1" x14ac:dyDescent="0.3">
      <c r="J2276" s="187" t="str">
        <f t="shared" si="249"/>
        <v>E111</v>
      </c>
      <c r="K2276" s="218"/>
      <c r="L2276" s="237" t="s">
        <v>2206</v>
      </c>
      <c r="M2276" s="184" t="s">
        <v>2207</v>
      </c>
      <c r="N2276" s="238">
        <v>39814</v>
      </c>
      <c r="O2276" s="238"/>
      <c r="P2276" s="238"/>
      <c r="Q2276" s="192" t="str">
        <f t="shared" si="250"/>
        <v/>
      </c>
      <c r="S2276" s="191" t="str">
        <f t="shared" si="246"/>
        <v/>
      </c>
      <c r="T2276" s="192" t="str">
        <f t="shared" si="247"/>
        <v/>
      </c>
      <c r="U2276" s="192" t="str">
        <f t="shared" si="252"/>
        <v/>
      </c>
      <c r="V2276" s="192" t="str">
        <f t="shared" si="248"/>
        <v/>
      </c>
      <c r="W2276" s="191" t="str">
        <f>IF(Q2276="Campo","@Campos(posicao = "&amp;K2276&amp;", tipo = '"&amp;R2276&amp;"')@Column(name = """&amp;L2276&amp;""")"&amp;IF(R2276="D","@Temporal(TemporalType.DATE)","")&amp;"private "&amp;VLOOKUP(TEXT(R2276,"@"),Apoio!A:B,2,0)&amp;" "&amp;SUBSTITUTE(LOWER(LEFT(L2276,1))&amp;RIGHT(PROPER(L2276),LEN(L2276)-1),"_","")&amp;";",IF(ISNUMBER(Q2276),IF(R2276="R","@Entity@Table(name = ""reg_"&amp;LOWER(J2276)&amp;""")@XmlRootElement","")&amp;VLOOKUP(J2276,Blocos!D:I,6,0)&amp;Apoio!$E$1&amp;Y2276,""))</f>
        <v/>
      </c>
      <c r="X2276" s="190" t="str">
        <f>IF(ISNUMBER(Q2276),COUNTIF(Blocos!G:G,J2276),"")</f>
        <v/>
      </c>
      <c r="Y2276" s="190" t="str">
        <f>IF(OR(X2276=0,X2276=""),"",VLOOKUP(SUMIFS(Blocos!A:A,Blocos!H:H,'EFD REGISTROS e Campos (2)'!X2276,Blocos!G:G,'EFD REGISTROS e Campos (2)'!J2276),Blocos!A:L,12,0))</f>
        <v/>
      </c>
      <c r="Z2276" s="190" t="str">
        <f>IF(ISNUMBER(Q2277),VLOOKUP(J2276,Blocos!D:G,4,0),"")</f>
        <v/>
      </c>
      <c r="AA2276" s="190" t="str">
        <f>IF(ISNUMBER(Q2276),CONCATENATE("CREATE TABLE ""reg_",LOWER(J2276),""" (""ID"" bigint NOT NULL AUTO_INCREMENT,  ""HASHFILE"" varchar(255) DEFAULT NULL, ""ID_PAI"" bigint NOT NULL,"),IF(Q2276="Campo",CONCATENATE("""",L2276,""" ",VLOOKUP(R2276,Apoio!A:C,3,0)),""))&amp;IF(Z2276="","",CONCATENATE("PRIMARY KEY (""ID""), KEY ""FK_reg_",LOWER(Z2276),"_ID_PAI"" (""ID_PAI""), CONSTRAINT ""FK_reg_",LOWER(Z2276),"_ID_PAI"" FOREIGN KEY (""ID_PAI"") REFERENCES ""reg_",LOWER(Z2276),""" (""ID"")) ENGINE=InnoDB AUTO_INCREMENT=105774 DEFAULT CHARSET=utf8mb4 COLLATE=utf8mb4_0900_ai_ci;"))</f>
        <v/>
      </c>
      <c r="AB2276" s="190" t="str">
        <f t="shared" si="251"/>
        <v/>
      </c>
    </row>
    <row r="2277" spans="10:28" ht="14.5" hidden="1" customHeight="1" x14ac:dyDescent="0.3">
      <c r="J2277" s="187" t="str">
        <f t="shared" si="249"/>
        <v>E111</v>
      </c>
      <c r="K2277" s="218"/>
      <c r="L2277" s="237" t="s">
        <v>2208</v>
      </c>
      <c r="M2277" s="184" t="s">
        <v>2209</v>
      </c>
      <c r="N2277" s="238">
        <v>41426</v>
      </c>
      <c r="O2277" s="238"/>
      <c r="P2277" s="238"/>
      <c r="Q2277" s="192" t="str">
        <f t="shared" si="250"/>
        <v/>
      </c>
      <c r="S2277" s="191" t="str">
        <f t="shared" si="246"/>
        <v/>
      </c>
      <c r="T2277" s="192" t="str">
        <f t="shared" si="247"/>
        <v/>
      </c>
      <c r="U2277" s="192" t="str">
        <f t="shared" si="252"/>
        <v/>
      </c>
      <c r="V2277" s="192" t="str">
        <f t="shared" si="248"/>
        <v/>
      </c>
      <c r="W2277" s="191" t="str">
        <f>IF(Q2277="Campo","@Campos(posicao = "&amp;K2277&amp;", tipo = '"&amp;R2277&amp;"')@Column(name = """&amp;L2277&amp;""")"&amp;IF(R2277="D","@Temporal(TemporalType.DATE)","")&amp;"private "&amp;VLOOKUP(TEXT(R2277,"@"),Apoio!A:B,2,0)&amp;" "&amp;SUBSTITUTE(LOWER(LEFT(L2277,1))&amp;RIGHT(PROPER(L2277),LEN(L2277)-1),"_","")&amp;";",IF(ISNUMBER(Q2277),IF(R2277="R","@Entity@Table(name = ""reg_"&amp;LOWER(J2277)&amp;""")@XmlRootElement","")&amp;VLOOKUP(J2277,Blocos!D:I,6,0)&amp;Apoio!$E$1&amp;Y2277,""))</f>
        <v/>
      </c>
      <c r="X2277" s="190" t="str">
        <f>IF(ISNUMBER(Q2277),COUNTIF(Blocos!G:G,J2277),"")</f>
        <v/>
      </c>
      <c r="Y2277" s="190" t="str">
        <f>IF(OR(X2277=0,X2277=""),"",VLOOKUP(SUMIFS(Blocos!A:A,Blocos!H:H,'EFD REGISTROS e Campos (2)'!X2277,Blocos!G:G,'EFD REGISTROS e Campos (2)'!J2277),Blocos!A:L,12,0))</f>
        <v/>
      </c>
      <c r="Z2277" s="190" t="str">
        <f>IF(ISNUMBER(Q2278),VLOOKUP(J2277,Blocos!D:G,4,0),"")</f>
        <v/>
      </c>
      <c r="AA2277" s="190" t="str">
        <f>IF(ISNUMBER(Q2277),CONCATENATE("CREATE TABLE ""reg_",LOWER(J2277),""" (""ID"" bigint NOT NULL AUTO_INCREMENT,  ""HASHFILE"" varchar(255) DEFAULT NULL, ""ID_PAI"" bigint NOT NULL,"),IF(Q2277="Campo",CONCATENATE("""",L2277,""" ",VLOOKUP(R2277,Apoio!A:C,3,0)),""))&amp;IF(Z2277="","",CONCATENATE("PRIMARY KEY (""ID""), KEY ""FK_reg_",LOWER(Z2277),"_ID_PAI"" (""ID_PAI""), CONSTRAINT ""FK_reg_",LOWER(Z2277),"_ID_PAI"" FOREIGN KEY (""ID_PAI"") REFERENCES ""reg_",LOWER(Z2277),""" (""ID"")) ENGINE=InnoDB AUTO_INCREMENT=105774 DEFAULT CHARSET=utf8mb4 COLLATE=utf8mb4_0900_ai_ci;"))</f>
        <v/>
      </c>
      <c r="AB2277" s="190" t="str">
        <f t="shared" si="251"/>
        <v/>
      </c>
    </row>
    <row r="2278" spans="10:28" ht="14.5" hidden="1" customHeight="1" x14ac:dyDescent="0.3">
      <c r="J2278" s="187" t="str">
        <f t="shared" si="249"/>
        <v>E111</v>
      </c>
      <c r="K2278" s="218"/>
      <c r="L2278" s="237" t="s">
        <v>2210</v>
      </c>
      <c r="M2278" s="184" t="s">
        <v>2211</v>
      </c>
      <c r="N2278" s="238">
        <v>42278</v>
      </c>
      <c r="O2278" s="238"/>
      <c r="P2278" s="238"/>
      <c r="Q2278" s="192" t="str">
        <f t="shared" si="250"/>
        <v/>
      </c>
      <c r="S2278" s="191" t="str">
        <f t="shared" si="246"/>
        <v/>
      </c>
      <c r="T2278" s="192" t="str">
        <f t="shared" si="247"/>
        <v/>
      </c>
      <c r="U2278" s="192" t="str">
        <f t="shared" si="252"/>
        <v/>
      </c>
      <c r="V2278" s="192" t="str">
        <f t="shared" si="248"/>
        <v/>
      </c>
      <c r="W2278" s="191" t="str">
        <f>IF(Q2278="Campo","@Campos(posicao = "&amp;K2278&amp;", tipo = '"&amp;R2278&amp;"')@Column(name = """&amp;L2278&amp;""")"&amp;IF(R2278="D","@Temporal(TemporalType.DATE)","")&amp;"private "&amp;VLOOKUP(TEXT(R2278,"@"),Apoio!A:B,2,0)&amp;" "&amp;SUBSTITUTE(LOWER(LEFT(L2278,1))&amp;RIGHT(PROPER(L2278),LEN(L2278)-1),"_","")&amp;";",IF(ISNUMBER(Q2278),IF(R2278="R","@Entity@Table(name = ""reg_"&amp;LOWER(J2278)&amp;""")@XmlRootElement","")&amp;VLOOKUP(J2278,Blocos!D:I,6,0)&amp;Apoio!$E$1&amp;Y2278,""))</f>
        <v/>
      </c>
      <c r="X2278" s="190" t="str">
        <f>IF(ISNUMBER(Q2278),COUNTIF(Blocos!G:G,J2278),"")</f>
        <v/>
      </c>
      <c r="Y2278" s="190" t="str">
        <f>IF(OR(X2278=0,X2278=""),"",VLOOKUP(SUMIFS(Blocos!A:A,Blocos!H:H,'EFD REGISTROS e Campos (2)'!X2278,Blocos!G:G,'EFD REGISTROS e Campos (2)'!J2278),Blocos!A:L,12,0))</f>
        <v/>
      </c>
      <c r="Z2278" s="190" t="str">
        <f>IF(ISNUMBER(Q2279),VLOOKUP(J2278,Blocos!D:G,4,0),"")</f>
        <v/>
      </c>
      <c r="AA2278" s="190" t="str">
        <f>IF(ISNUMBER(Q2278),CONCATENATE("CREATE TABLE ""reg_",LOWER(J2278),""" (""ID"" bigint NOT NULL AUTO_INCREMENT,  ""HASHFILE"" varchar(255) DEFAULT NULL, ""ID_PAI"" bigint NOT NULL,"),IF(Q2278="Campo",CONCATENATE("""",L2278,""" ",VLOOKUP(R2278,Apoio!A:C,3,0)),""))&amp;IF(Z2278="","",CONCATENATE("PRIMARY KEY (""ID""), KEY ""FK_reg_",LOWER(Z2278),"_ID_PAI"" (""ID_PAI""), CONSTRAINT ""FK_reg_",LOWER(Z2278),"_ID_PAI"" FOREIGN KEY (""ID_PAI"") REFERENCES ""reg_",LOWER(Z2278),""" (""ID"")) ENGINE=InnoDB AUTO_INCREMENT=105774 DEFAULT CHARSET=utf8mb4 COLLATE=utf8mb4_0900_ai_ci;"))</f>
        <v/>
      </c>
      <c r="AB2278" s="190" t="str">
        <f t="shared" si="251"/>
        <v/>
      </c>
    </row>
    <row r="2279" spans="10:28" ht="14.5" hidden="1" customHeight="1" x14ac:dyDescent="0.3">
      <c r="J2279" s="187" t="str">
        <f t="shared" si="249"/>
        <v>E111</v>
      </c>
      <c r="K2279" s="218"/>
      <c r="L2279" s="237" t="s">
        <v>2212</v>
      </c>
      <c r="M2279" s="184" t="s">
        <v>2213</v>
      </c>
      <c r="N2279" s="238">
        <v>42614</v>
      </c>
      <c r="O2279" s="238"/>
      <c r="P2279" s="238">
        <v>42735</v>
      </c>
      <c r="Q2279" s="192" t="str">
        <f t="shared" si="250"/>
        <v/>
      </c>
      <c r="S2279" s="191" t="str">
        <f t="shared" si="246"/>
        <v/>
      </c>
      <c r="T2279" s="192" t="str">
        <f t="shared" si="247"/>
        <v/>
      </c>
      <c r="U2279" s="192" t="str">
        <f t="shared" si="252"/>
        <v/>
      </c>
      <c r="V2279" s="192" t="str">
        <f t="shared" si="248"/>
        <v/>
      </c>
      <c r="W2279" s="191" t="str">
        <f>IF(Q2279="Campo","@Campos(posicao = "&amp;K2279&amp;", tipo = '"&amp;R2279&amp;"')@Column(name = """&amp;L2279&amp;""")"&amp;IF(R2279="D","@Temporal(TemporalType.DATE)","")&amp;"private "&amp;VLOOKUP(TEXT(R2279,"@"),Apoio!A:B,2,0)&amp;" "&amp;SUBSTITUTE(LOWER(LEFT(L2279,1))&amp;RIGHT(PROPER(L2279),LEN(L2279)-1),"_","")&amp;";",IF(ISNUMBER(Q2279),IF(R2279="R","@Entity@Table(name = ""reg_"&amp;LOWER(J2279)&amp;""")@XmlRootElement","")&amp;VLOOKUP(J2279,Blocos!D:I,6,0)&amp;Apoio!$E$1&amp;Y2279,""))</f>
        <v/>
      </c>
      <c r="X2279" s="190" t="str">
        <f>IF(ISNUMBER(Q2279),COUNTIF(Blocos!G:G,J2279),"")</f>
        <v/>
      </c>
      <c r="Y2279" s="190" t="str">
        <f>IF(OR(X2279=0,X2279=""),"",VLOOKUP(SUMIFS(Blocos!A:A,Blocos!H:H,'EFD REGISTROS e Campos (2)'!X2279,Blocos!G:G,'EFD REGISTROS e Campos (2)'!J2279),Blocos!A:L,12,0))</f>
        <v/>
      </c>
      <c r="Z2279" s="190" t="str">
        <f>IF(ISNUMBER(Q2280),VLOOKUP(J2279,Blocos!D:G,4,0),"")</f>
        <v/>
      </c>
      <c r="AA2279" s="190" t="str">
        <f>IF(ISNUMBER(Q2279),CONCATENATE("CREATE TABLE ""reg_",LOWER(J2279),""" (""ID"" bigint NOT NULL AUTO_INCREMENT,  ""HASHFILE"" varchar(255) DEFAULT NULL, ""ID_PAI"" bigint NOT NULL,"),IF(Q2279="Campo",CONCATENATE("""",L2279,""" ",VLOOKUP(R2279,Apoio!A:C,3,0)),""))&amp;IF(Z2279="","",CONCATENATE("PRIMARY KEY (""ID""), KEY ""FK_reg_",LOWER(Z2279),"_ID_PAI"" (""ID_PAI""), CONSTRAINT ""FK_reg_",LOWER(Z2279),"_ID_PAI"" FOREIGN KEY (""ID_PAI"") REFERENCES ""reg_",LOWER(Z2279),""" (""ID"")) ENGINE=InnoDB AUTO_INCREMENT=105774 DEFAULT CHARSET=utf8mb4 COLLATE=utf8mb4_0900_ai_ci;"))</f>
        <v/>
      </c>
      <c r="AB2279" s="190" t="str">
        <f t="shared" si="251"/>
        <v/>
      </c>
    </row>
    <row r="2280" spans="10:28" ht="14.5" hidden="1" customHeight="1" x14ac:dyDescent="0.3">
      <c r="J2280" s="187" t="str">
        <f t="shared" si="249"/>
        <v>E111</v>
      </c>
      <c r="K2280" s="218"/>
      <c r="L2280" s="237" t="s">
        <v>2212</v>
      </c>
      <c r="M2280" s="184" t="s">
        <v>2214</v>
      </c>
      <c r="N2280" s="238">
        <v>42736</v>
      </c>
      <c r="O2280" s="238"/>
      <c r="P2280" s="238"/>
      <c r="Q2280" s="192" t="str">
        <f t="shared" si="250"/>
        <v/>
      </c>
      <c r="S2280" s="191" t="str">
        <f t="shared" si="246"/>
        <v/>
      </c>
      <c r="T2280" s="192" t="str">
        <f t="shared" si="247"/>
        <v/>
      </c>
      <c r="U2280" s="192" t="str">
        <f t="shared" si="252"/>
        <v/>
      </c>
      <c r="V2280" s="192" t="str">
        <f t="shared" si="248"/>
        <v/>
      </c>
      <c r="W2280" s="191" t="str">
        <f>IF(Q2280="Campo","@Campos(posicao = "&amp;K2280&amp;", tipo = '"&amp;R2280&amp;"')@Column(name = """&amp;L2280&amp;""")"&amp;IF(R2280="D","@Temporal(TemporalType.DATE)","")&amp;"private "&amp;VLOOKUP(TEXT(R2280,"@"),Apoio!A:B,2,0)&amp;" "&amp;SUBSTITUTE(LOWER(LEFT(L2280,1))&amp;RIGHT(PROPER(L2280),LEN(L2280)-1),"_","")&amp;";",IF(ISNUMBER(Q2280),IF(R2280="R","@Entity@Table(name = ""reg_"&amp;LOWER(J2280)&amp;""")@XmlRootElement","")&amp;VLOOKUP(J2280,Blocos!D:I,6,0)&amp;Apoio!$E$1&amp;Y2280,""))</f>
        <v/>
      </c>
      <c r="X2280" s="190" t="str">
        <f>IF(ISNUMBER(Q2280),COUNTIF(Blocos!G:G,J2280),"")</f>
        <v/>
      </c>
      <c r="Y2280" s="190" t="str">
        <f>IF(OR(X2280=0,X2280=""),"",VLOOKUP(SUMIFS(Blocos!A:A,Blocos!H:H,'EFD REGISTROS e Campos (2)'!X2280,Blocos!G:G,'EFD REGISTROS e Campos (2)'!J2280),Blocos!A:L,12,0))</f>
        <v/>
      </c>
      <c r="Z2280" s="190" t="str">
        <f>IF(ISNUMBER(Q2281),VLOOKUP(J2280,Blocos!D:G,4,0),"")</f>
        <v/>
      </c>
      <c r="AA2280" s="190" t="str">
        <f>IF(ISNUMBER(Q2280),CONCATENATE("CREATE TABLE ""reg_",LOWER(J2280),""" (""ID"" bigint NOT NULL AUTO_INCREMENT,  ""HASHFILE"" varchar(255) DEFAULT NULL, ""ID_PAI"" bigint NOT NULL,"),IF(Q2280="Campo",CONCATENATE("""",L2280,""" ",VLOOKUP(R2280,Apoio!A:C,3,0)),""))&amp;IF(Z2280="","",CONCATENATE("PRIMARY KEY (""ID""), KEY ""FK_reg_",LOWER(Z2280),"_ID_PAI"" (""ID_PAI""), CONSTRAINT ""FK_reg_",LOWER(Z2280),"_ID_PAI"" FOREIGN KEY (""ID_PAI"") REFERENCES ""reg_",LOWER(Z2280),""" (""ID"")) ENGINE=InnoDB AUTO_INCREMENT=105774 DEFAULT CHARSET=utf8mb4 COLLATE=utf8mb4_0900_ai_ci;"))</f>
        <v/>
      </c>
      <c r="AB2280" s="190" t="str">
        <f t="shared" si="251"/>
        <v/>
      </c>
    </row>
    <row r="2281" spans="10:28" ht="14.5" hidden="1" customHeight="1" x14ac:dyDescent="0.3">
      <c r="J2281" s="187" t="str">
        <f t="shared" si="249"/>
        <v>E111</v>
      </c>
      <c r="K2281" s="218"/>
      <c r="L2281" s="237" t="s">
        <v>2212</v>
      </c>
      <c r="M2281" s="184" t="s">
        <v>2215</v>
      </c>
      <c r="N2281" s="238">
        <v>43466</v>
      </c>
      <c r="O2281" s="238"/>
      <c r="P2281" s="239"/>
      <c r="Q2281" s="192" t="str">
        <f t="shared" si="250"/>
        <v/>
      </c>
      <c r="S2281" s="191" t="str">
        <f t="shared" si="246"/>
        <v/>
      </c>
      <c r="T2281" s="192" t="str">
        <f t="shared" si="247"/>
        <v/>
      </c>
      <c r="U2281" s="192" t="str">
        <f t="shared" si="252"/>
        <v/>
      </c>
      <c r="V2281" s="192" t="str">
        <f t="shared" si="248"/>
        <v/>
      </c>
      <c r="W2281" s="191" t="str">
        <f>IF(Q2281="Campo","@Campos(posicao = "&amp;K2281&amp;", tipo = '"&amp;R2281&amp;"')@Column(name = """&amp;L2281&amp;""")"&amp;IF(R2281="D","@Temporal(TemporalType.DATE)","")&amp;"private "&amp;VLOOKUP(TEXT(R2281,"@"),Apoio!A:B,2,0)&amp;" "&amp;SUBSTITUTE(LOWER(LEFT(L2281,1))&amp;RIGHT(PROPER(L2281),LEN(L2281)-1),"_","")&amp;";",IF(ISNUMBER(Q2281),IF(R2281="R","@Entity@Table(name = ""reg_"&amp;LOWER(J2281)&amp;""")@XmlRootElement","")&amp;VLOOKUP(J2281,Blocos!D:I,6,0)&amp;Apoio!$E$1&amp;Y2281,""))</f>
        <v/>
      </c>
      <c r="X2281" s="190" t="str">
        <f>IF(ISNUMBER(Q2281),COUNTIF(Blocos!G:G,J2281),"")</f>
        <v/>
      </c>
      <c r="Y2281" s="190" t="str">
        <f>IF(OR(X2281=0,X2281=""),"",VLOOKUP(SUMIFS(Blocos!A:A,Blocos!H:H,'EFD REGISTROS e Campos (2)'!X2281,Blocos!G:G,'EFD REGISTROS e Campos (2)'!J2281),Blocos!A:L,12,0))</f>
        <v/>
      </c>
      <c r="Z2281" s="190" t="str">
        <f>IF(ISNUMBER(Q2282),VLOOKUP(J2281,Blocos!D:G,4,0),"")</f>
        <v/>
      </c>
      <c r="AA2281" s="190" t="str">
        <f>IF(ISNUMBER(Q2281),CONCATENATE("CREATE TABLE ""reg_",LOWER(J2281),""" (""ID"" bigint NOT NULL AUTO_INCREMENT,  ""HASHFILE"" varchar(255) DEFAULT NULL, ""ID_PAI"" bigint NOT NULL,"),IF(Q2281="Campo",CONCATENATE("""",L2281,""" ",VLOOKUP(R2281,Apoio!A:C,3,0)),""))&amp;IF(Z2281="","",CONCATENATE("PRIMARY KEY (""ID""), KEY ""FK_reg_",LOWER(Z2281),"_ID_PAI"" (""ID_PAI""), CONSTRAINT ""FK_reg_",LOWER(Z2281),"_ID_PAI"" FOREIGN KEY (""ID_PAI"") REFERENCES ""reg_",LOWER(Z2281),""" (""ID"")) ENGINE=InnoDB AUTO_INCREMENT=105774 DEFAULT CHARSET=utf8mb4 COLLATE=utf8mb4_0900_ai_ci;"))</f>
        <v/>
      </c>
      <c r="AB2281" s="190" t="str">
        <f t="shared" si="251"/>
        <v/>
      </c>
    </row>
    <row r="2282" spans="10:28" ht="14.5" hidden="1" customHeight="1" x14ac:dyDescent="0.3">
      <c r="J2282" s="187" t="str">
        <f t="shared" si="249"/>
        <v>E111</v>
      </c>
      <c r="K2282" s="218"/>
      <c r="L2282" s="237" t="s">
        <v>2216</v>
      </c>
      <c r="M2282" s="184" t="s">
        <v>2217</v>
      </c>
      <c r="N2282" s="238">
        <v>39814</v>
      </c>
      <c r="O2282" s="238"/>
      <c r="P2282" s="238"/>
      <c r="Q2282" s="192" t="str">
        <f t="shared" si="250"/>
        <v/>
      </c>
      <c r="S2282" s="191" t="str">
        <f t="shared" si="246"/>
        <v/>
      </c>
      <c r="T2282" s="192" t="str">
        <f t="shared" si="247"/>
        <v/>
      </c>
      <c r="U2282" s="192" t="str">
        <f t="shared" si="252"/>
        <v/>
      </c>
      <c r="V2282" s="192" t="str">
        <f t="shared" si="248"/>
        <v/>
      </c>
      <c r="W2282" s="191" t="str">
        <f>IF(Q2282="Campo","@Campos(posicao = "&amp;K2282&amp;", tipo = '"&amp;R2282&amp;"')@Column(name = """&amp;L2282&amp;""")"&amp;IF(R2282="D","@Temporal(TemporalType.DATE)","")&amp;"private "&amp;VLOOKUP(TEXT(R2282,"@"),Apoio!A:B,2,0)&amp;" "&amp;SUBSTITUTE(LOWER(LEFT(L2282,1))&amp;RIGHT(PROPER(L2282),LEN(L2282)-1),"_","")&amp;";",IF(ISNUMBER(Q2282),IF(R2282="R","@Entity@Table(name = ""reg_"&amp;LOWER(J2282)&amp;""")@XmlRootElement","")&amp;VLOOKUP(J2282,Blocos!D:I,6,0)&amp;Apoio!$E$1&amp;Y2282,""))</f>
        <v/>
      </c>
      <c r="X2282" s="190" t="str">
        <f>IF(ISNUMBER(Q2282),COUNTIF(Blocos!G:G,J2282),"")</f>
        <v/>
      </c>
      <c r="Y2282" s="190" t="str">
        <f>IF(OR(X2282=0,X2282=""),"",VLOOKUP(SUMIFS(Blocos!A:A,Blocos!H:H,'EFD REGISTROS e Campos (2)'!X2282,Blocos!G:G,'EFD REGISTROS e Campos (2)'!J2282),Blocos!A:L,12,0))</f>
        <v/>
      </c>
      <c r="Z2282" s="190" t="str">
        <f>IF(ISNUMBER(Q2283),VLOOKUP(J2282,Blocos!D:G,4,0),"")</f>
        <v/>
      </c>
      <c r="AA2282" s="190" t="str">
        <f>IF(ISNUMBER(Q2282),CONCATENATE("CREATE TABLE ""reg_",LOWER(J2282),""" (""ID"" bigint NOT NULL AUTO_INCREMENT,  ""HASHFILE"" varchar(255) DEFAULT NULL, ""ID_PAI"" bigint NOT NULL,"),IF(Q2282="Campo",CONCATENATE("""",L2282,""" ",VLOOKUP(R2282,Apoio!A:C,3,0)),""))&amp;IF(Z2282="","",CONCATENATE("PRIMARY KEY (""ID""), KEY ""FK_reg_",LOWER(Z2282),"_ID_PAI"" (""ID_PAI""), CONSTRAINT ""FK_reg_",LOWER(Z2282),"_ID_PAI"" FOREIGN KEY (""ID_PAI"") REFERENCES ""reg_",LOWER(Z2282),""" (""ID"")) ENGINE=InnoDB AUTO_INCREMENT=105774 DEFAULT CHARSET=utf8mb4 COLLATE=utf8mb4_0900_ai_ci;"))</f>
        <v/>
      </c>
      <c r="AB2282" s="190" t="str">
        <f t="shared" si="251"/>
        <v/>
      </c>
    </row>
    <row r="2283" spans="10:28" ht="14.5" hidden="1" customHeight="1" x14ac:dyDescent="0.3">
      <c r="J2283" s="187" t="str">
        <f t="shared" si="249"/>
        <v>E111</v>
      </c>
      <c r="K2283" s="218"/>
      <c r="L2283" s="237" t="s">
        <v>2224</v>
      </c>
      <c r="M2283" s="184" t="s">
        <v>2225</v>
      </c>
      <c r="N2283" s="238">
        <v>39814</v>
      </c>
      <c r="O2283" s="238"/>
      <c r="P2283" s="238"/>
      <c r="Q2283" s="192" t="str">
        <f t="shared" si="250"/>
        <v/>
      </c>
      <c r="S2283" s="191" t="str">
        <f t="shared" si="246"/>
        <v/>
      </c>
      <c r="T2283" s="192" t="str">
        <f t="shared" si="247"/>
        <v/>
      </c>
      <c r="U2283" s="192" t="str">
        <f t="shared" si="252"/>
        <v/>
      </c>
      <c r="V2283" s="192" t="str">
        <f t="shared" si="248"/>
        <v/>
      </c>
      <c r="W2283" s="191" t="str">
        <f>IF(Q2283="Campo","@Campos(posicao = "&amp;K2283&amp;", tipo = '"&amp;R2283&amp;"')@Column(name = """&amp;L2283&amp;""")"&amp;IF(R2283="D","@Temporal(TemporalType.DATE)","")&amp;"private "&amp;VLOOKUP(TEXT(R2283,"@"),Apoio!A:B,2,0)&amp;" "&amp;SUBSTITUTE(LOWER(LEFT(L2283,1))&amp;RIGHT(PROPER(L2283),LEN(L2283)-1),"_","")&amp;";",IF(ISNUMBER(Q2283),IF(R2283="R","@Entity@Table(name = ""reg_"&amp;LOWER(J2283)&amp;""")@XmlRootElement","")&amp;VLOOKUP(J2283,Blocos!D:I,6,0)&amp;Apoio!$E$1&amp;Y2283,""))</f>
        <v/>
      </c>
      <c r="X2283" s="190" t="str">
        <f>IF(ISNUMBER(Q2283),COUNTIF(Blocos!G:G,J2283),"")</f>
        <v/>
      </c>
      <c r="Y2283" s="190" t="str">
        <f>IF(OR(X2283=0,X2283=""),"",VLOOKUP(SUMIFS(Blocos!A:A,Blocos!H:H,'EFD REGISTROS e Campos (2)'!X2283,Blocos!G:G,'EFD REGISTROS e Campos (2)'!J2283),Blocos!A:L,12,0))</f>
        <v/>
      </c>
      <c r="Z2283" s="190" t="str">
        <f>IF(ISNUMBER(Q2284),VLOOKUP(J2283,Blocos!D:G,4,0),"")</f>
        <v/>
      </c>
      <c r="AA2283" s="190" t="str">
        <f>IF(ISNUMBER(Q2283),CONCATENATE("CREATE TABLE ""reg_",LOWER(J2283),""" (""ID"" bigint NOT NULL AUTO_INCREMENT,  ""HASHFILE"" varchar(255) DEFAULT NULL, ""ID_PAI"" bigint NOT NULL,"),IF(Q2283="Campo",CONCATENATE("""",L2283,""" ",VLOOKUP(R2283,Apoio!A:C,3,0)),""))&amp;IF(Z2283="","",CONCATENATE("PRIMARY KEY (""ID""), KEY ""FK_reg_",LOWER(Z2283),"_ID_PAI"" (""ID_PAI""), CONSTRAINT ""FK_reg_",LOWER(Z2283),"_ID_PAI"" FOREIGN KEY (""ID_PAI"") REFERENCES ""reg_",LOWER(Z2283),""" (""ID"")) ENGINE=InnoDB AUTO_INCREMENT=105774 DEFAULT CHARSET=utf8mb4 COLLATE=utf8mb4_0900_ai_ci;"))</f>
        <v/>
      </c>
      <c r="AB2283" s="190" t="str">
        <f t="shared" si="251"/>
        <v/>
      </c>
    </row>
    <row r="2284" spans="10:28" ht="14.5" hidden="1" customHeight="1" x14ac:dyDescent="0.3">
      <c r="J2284" s="187" t="str">
        <f t="shared" si="249"/>
        <v>E111</v>
      </c>
      <c r="K2284" s="218"/>
      <c r="L2284" s="237" t="s">
        <v>2226</v>
      </c>
      <c r="M2284" s="184" t="s">
        <v>2227</v>
      </c>
      <c r="N2284" s="238">
        <v>39814</v>
      </c>
      <c r="O2284" s="238"/>
      <c r="P2284" s="238"/>
      <c r="Q2284" s="192" t="str">
        <f t="shared" si="250"/>
        <v/>
      </c>
      <c r="S2284" s="191" t="str">
        <f t="shared" si="246"/>
        <v/>
      </c>
      <c r="T2284" s="192" t="str">
        <f t="shared" si="247"/>
        <v/>
      </c>
      <c r="U2284" s="192" t="str">
        <f t="shared" si="252"/>
        <v/>
      </c>
      <c r="V2284" s="192" t="str">
        <f t="shared" si="248"/>
        <v/>
      </c>
      <c r="W2284" s="191" t="str">
        <f>IF(Q2284="Campo","@Campos(posicao = "&amp;K2284&amp;", tipo = '"&amp;R2284&amp;"')@Column(name = """&amp;L2284&amp;""")"&amp;IF(R2284="D","@Temporal(TemporalType.DATE)","")&amp;"private "&amp;VLOOKUP(TEXT(R2284,"@"),Apoio!A:B,2,0)&amp;" "&amp;SUBSTITUTE(LOWER(LEFT(L2284,1))&amp;RIGHT(PROPER(L2284),LEN(L2284)-1),"_","")&amp;";",IF(ISNUMBER(Q2284),IF(R2284="R","@Entity@Table(name = ""reg_"&amp;LOWER(J2284)&amp;""")@XmlRootElement","")&amp;VLOOKUP(J2284,Blocos!D:I,6,0)&amp;Apoio!$E$1&amp;Y2284,""))</f>
        <v/>
      </c>
      <c r="X2284" s="190" t="str">
        <f>IF(ISNUMBER(Q2284),COUNTIF(Blocos!G:G,J2284),"")</f>
        <v/>
      </c>
      <c r="Y2284" s="190" t="str">
        <f>IF(OR(X2284=0,X2284=""),"",VLOOKUP(SUMIFS(Blocos!A:A,Blocos!H:H,'EFD REGISTROS e Campos (2)'!X2284,Blocos!G:G,'EFD REGISTROS e Campos (2)'!J2284),Blocos!A:L,12,0))</f>
        <v/>
      </c>
      <c r="Z2284" s="190" t="str">
        <f>IF(ISNUMBER(Q2285),VLOOKUP(J2284,Blocos!D:G,4,0),"")</f>
        <v/>
      </c>
      <c r="AA2284" s="190" t="str">
        <f>IF(ISNUMBER(Q2284),CONCATENATE("CREATE TABLE ""reg_",LOWER(J2284),""" (""ID"" bigint NOT NULL AUTO_INCREMENT,  ""HASHFILE"" varchar(255) DEFAULT NULL, ""ID_PAI"" bigint NOT NULL,"),IF(Q2284="Campo",CONCATENATE("""",L2284,""" ",VLOOKUP(R2284,Apoio!A:C,3,0)),""))&amp;IF(Z2284="","",CONCATENATE("PRIMARY KEY (""ID""), KEY ""FK_reg_",LOWER(Z2284),"_ID_PAI"" (""ID_PAI""), CONSTRAINT ""FK_reg_",LOWER(Z2284),"_ID_PAI"" FOREIGN KEY (""ID_PAI"") REFERENCES ""reg_",LOWER(Z2284),""" (""ID"")) ENGINE=InnoDB AUTO_INCREMENT=105774 DEFAULT CHARSET=utf8mb4 COLLATE=utf8mb4_0900_ai_ci;"))</f>
        <v/>
      </c>
      <c r="AB2284" s="190" t="str">
        <f t="shared" si="251"/>
        <v/>
      </c>
    </row>
    <row r="2285" spans="10:28" ht="14.5" hidden="1" customHeight="1" x14ac:dyDescent="0.3">
      <c r="J2285" s="187" t="str">
        <f t="shared" si="249"/>
        <v>E111</v>
      </c>
      <c r="K2285" s="218"/>
      <c r="L2285" s="237" t="s">
        <v>2228</v>
      </c>
      <c r="M2285" s="184" t="s">
        <v>2229</v>
      </c>
      <c r="N2285" s="238">
        <v>41852</v>
      </c>
      <c r="O2285" s="238"/>
      <c r="P2285" s="238"/>
      <c r="Q2285" s="192" t="str">
        <f t="shared" si="250"/>
        <v/>
      </c>
      <c r="S2285" s="191" t="str">
        <f t="shared" si="246"/>
        <v/>
      </c>
      <c r="T2285" s="192" t="str">
        <f t="shared" si="247"/>
        <v/>
      </c>
      <c r="U2285" s="192" t="str">
        <f t="shared" si="252"/>
        <v/>
      </c>
      <c r="V2285" s="192" t="str">
        <f t="shared" si="248"/>
        <v/>
      </c>
      <c r="W2285" s="191" t="str">
        <f>IF(Q2285="Campo","@Campos(posicao = "&amp;K2285&amp;", tipo = '"&amp;R2285&amp;"')@Column(name = """&amp;L2285&amp;""")"&amp;IF(R2285="D","@Temporal(TemporalType.DATE)","")&amp;"private "&amp;VLOOKUP(TEXT(R2285,"@"),Apoio!A:B,2,0)&amp;" "&amp;SUBSTITUTE(LOWER(LEFT(L2285,1))&amp;RIGHT(PROPER(L2285),LEN(L2285)-1),"_","")&amp;";",IF(ISNUMBER(Q2285),IF(R2285="R","@Entity@Table(name = ""reg_"&amp;LOWER(J2285)&amp;""")@XmlRootElement","")&amp;VLOOKUP(J2285,Blocos!D:I,6,0)&amp;Apoio!$E$1&amp;Y2285,""))</f>
        <v/>
      </c>
      <c r="X2285" s="190" t="str">
        <f>IF(ISNUMBER(Q2285),COUNTIF(Blocos!G:G,J2285),"")</f>
        <v/>
      </c>
      <c r="Y2285" s="190" t="str">
        <f>IF(OR(X2285=0,X2285=""),"",VLOOKUP(SUMIFS(Blocos!A:A,Blocos!H:H,'EFD REGISTROS e Campos (2)'!X2285,Blocos!G:G,'EFD REGISTROS e Campos (2)'!J2285),Blocos!A:L,12,0))</f>
        <v/>
      </c>
      <c r="Z2285" s="190" t="str">
        <f>IF(ISNUMBER(Q2286),VLOOKUP(J2285,Blocos!D:G,4,0),"")</f>
        <v/>
      </c>
      <c r="AA2285" s="190" t="str">
        <f>IF(ISNUMBER(Q2285),CONCATENATE("CREATE TABLE ""reg_",LOWER(J2285),""" (""ID"" bigint NOT NULL AUTO_INCREMENT,  ""HASHFILE"" varchar(255) DEFAULT NULL, ""ID_PAI"" bigint NOT NULL,"),IF(Q2285="Campo",CONCATENATE("""",L2285,""" ",VLOOKUP(R2285,Apoio!A:C,3,0)),""))&amp;IF(Z2285="","",CONCATENATE("PRIMARY KEY (""ID""), KEY ""FK_reg_",LOWER(Z2285),"_ID_PAI"" (""ID_PAI""), CONSTRAINT ""FK_reg_",LOWER(Z2285),"_ID_PAI"" FOREIGN KEY (""ID_PAI"") REFERENCES ""reg_",LOWER(Z2285),""" (""ID"")) ENGINE=InnoDB AUTO_INCREMENT=105774 DEFAULT CHARSET=utf8mb4 COLLATE=utf8mb4_0900_ai_ci;"))</f>
        <v/>
      </c>
      <c r="AB2285" s="190" t="str">
        <f t="shared" si="251"/>
        <v/>
      </c>
    </row>
    <row r="2286" spans="10:28" ht="14.5" hidden="1" customHeight="1" x14ac:dyDescent="0.3">
      <c r="J2286" s="187" t="str">
        <f t="shared" si="249"/>
        <v>E111</v>
      </c>
      <c r="K2286" s="218"/>
      <c r="L2286" s="237" t="s">
        <v>2230</v>
      </c>
      <c r="M2286" s="184" t="s">
        <v>2231</v>
      </c>
      <c r="N2286" s="238">
        <v>41852</v>
      </c>
      <c r="O2286" s="238"/>
      <c r="P2286" s="238"/>
      <c r="Q2286" s="192" t="str">
        <f t="shared" si="250"/>
        <v/>
      </c>
      <c r="S2286" s="191" t="str">
        <f t="shared" si="246"/>
        <v/>
      </c>
      <c r="T2286" s="192" t="str">
        <f t="shared" si="247"/>
        <v/>
      </c>
      <c r="U2286" s="192" t="str">
        <f t="shared" si="252"/>
        <v/>
      </c>
      <c r="V2286" s="192" t="str">
        <f t="shared" si="248"/>
        <v/>
      </c>
      <c r="W2286" s="191" t="str">
        <f>IF(Q2286="Campo","@Campos(posicao = "&amp;K2286&amp;", tipo = '"&amp;R2286&amp;"')@Column(name = """&amp;L2286&amp;""")"&amp;IF(R2286="D","@Temporal(TemporalType.DATE)","")&amp;"private "&amp;VLOOKUP(TEXT(R2286,"@"),Apoio!A:B,2,0)&amp;" "&amp;SUBSTITUTE(LOWER(LEFT(L2286,1))&amp;RIGHT(PROPER(L2286),LEN(L2286)-1),"_","")&amp;";",IF(ISNUMBER(Q2286),IF(R2286="R","@Entity@Table(name = ""reg_"&amp;LOWER(J2286)&amp;""")@XmlRootElement","")&amp;VLOOKUP(J2286,Blocos!D:I,6,0)&amp;Apoio!$E$1&amp;Y2286,""))</f>
        <v/>
      </c>
      <c r="X2286" s="190" t="str">
        <f>IF(ISNUMBER(Q2286),COUNTIF(Blocos!G:G,J2286),"")</f>
        <v/>
      </c>
      <c r="Y2286" s="190" t="str">
        <f>IF(OR(X2286=0,X2286=""),"",VLOOKUP(SUMIFS(Blocos!A:A,Blocos!H:H,'EFD REGISTROS e Campos (2)'!X2286,Blocos!G:G,'EFD REGISTROS e Campos (2)'!J2286),Blocos!A:L,12,0))</f>
        <v/>
      </c>
      <c r="Z2286" s="190" t="str">
        <f>IF(ISNUMBER(Q2287),VLOOKUP(J2286,Blocos!D:G,4,0),"")</f>
        <v/>
      </c>
      <c r="AA2286" s="190" t="str">
        <f>IF(ISNUMBER(Q2286),CONCATENATE("CREATE TABLE ""reg_",LOWER(J2286),""" (""ID"" bigint NOT NULL AUTO_INCREMENT,  ""HASHFILE"" varchar(255) DEFAULT NULL, ""ID_PAI"" bigint NOT NULL,"),IF(Q2286="Campo",CONCATENATE("""",L2286,""" ",VLOOKUP(R2286,Apoio!A:C,3,0)),""))&amp;IF(Z2286="","",CONCATENATE("PRIMARY KEY (""ID""), KEY ""FK_reg_",LOWER(Z2286),"_ID_PAI"" (""ID_PAI""), CONSTRAINT ""FK_reg_",LOWER(Z2286),"_ID_PAI"" FOREIGN KEY (""ID_PAI"") REFERENCES ""reg_",LOWER(Z2286),""" (""ID"")) ENGINE=InnoDB AUTO_INCREMENT=105774 DEFAULT CHARSET=utf8mb4 COLLATE=utf8mb4_0900_ai_ci;"))</f>
        <v/>
      </c>
      <c r="AB2286" s="190" t="str">
        <f t="shared" si="251"/>
        <v/>
      </c>
    </row>
    <row r="2287" spans="10:28" ht="14.5" hidden="1" customHeight="1" x14ac:dyDescent="0.3">
      <c r="J2287" s="187" t="str">
        <f t="shared" si="249"/>
        <v>E111</v>
      </c>
      <c r="K2287" s="218"/>
      <c r="L2287" s="237" t="s">
        <v>2232</v>
      </c>
      <c r="M2287" s="184" t="s">
        <v>2233</v>
      </c>
      <c r="N2287" s="238">
        <v>43221</v>
      </c>
      <c r="O2287" s="238"/>
      <c r="P2287" s="238"/>
      <c r="Q2287" s="192" t="str">
        <f t="shared" si="250"/>
        <v/>
      </c>
      <c r="S2287" s="191" t="str">
        <f t="shared" si="246"/>
        <v/>
      </c>
      <c r="T2287" s="192" t="str">
        <f t="shared" si="247"/>
        <v/>
      </c>
      <c r="U2287" s="192" t="str">
        <f t="shared" si="252"/>
        <v/>
      </c>
      <c r="V2287" s="192" t="str">
        <f t="shared" si="248"/>
        <v/>
      </c>
      <c r="W2287" s="191" t="str">
        <f>IF(Q2287="Campo","@Campos(posicao = "&amp;K2287&amp;", tipo = '"&amp;R2287&amp;"')@Column(name = """&amp;L2287&amp;""")"&amp;IF(R2287="D","@Temporal(TemporalType.DATE)","")&amp;"private "&amp;VLOOKUP(TEXT(R2287,"@"),Apoio!A:B,2,0)&amp;" "&amp;SUBSTITUTE(LOWER(LEFT(L2287,1))&amp;RIGHT(PROPER(L2287),LEN(L2287)-1),"_","")&amp;";",IF(ISNUMBER(Q2287),IF(R2287="R","@Entity@Table(name = ""reg_"&amp;LOWER(J2287)&amp;""")@XmlRootElement","")&amp;VLOOKUP(J2287,Blocos!D:I,6,0)&amp;Apoio!$E$1&amp;Y2287,""))</f>
        <v/>
      </c>
      <c r="X2287" s="190" t="str">
        <f>IF(ISNUMBER(Q2287),COUNTIF(Blocos!G:G,J2287),"")</f>
        <v/>
      </c>
      <c r="Y2287" s="190" t="str">
        <f>IF(OR(X2287=0,X2287=""),"",VLOOKUP(SUMIFS(Blocos!A:A,Blocos!H:H,'EFD REGISTROS e Campos (2)'!X2287,Blocos!G:G,'EFD REGISTROS e Campos (2)'!J2287),Blocos!A:L,12,0))</f>
        <v/>
      </c>
      <c r="Z2287" s="190" t="str">
        <f>IF(ISNUMBER(Q2288),VLOOKUP(J2287,Blocos!D:G,4,0),"")</f>
        <v/>
      </c>
      <c r="AA2287" s="190" t="str">
        <f>IF(ISNUMBER(Q2287),CONCATENATE("CREATE TABLE ""reg_",LOWER(J2287),""" (""ID"" bigint NOT NULL AUTO_INCREMENT,  ""HASHFILE"" varchar(255) DEFAULT NULL, ""ID_PAI"" bigint NOT NULL,"),IF(Q2287="Campo",CONCATENATE("""",L2287,""" ",VLOOKUP(R2287,Apoio!A:C,3,0)),""))&amp;IF(Z2287="","",CONCATENATE("PRIMARY KEY (""ID""), KEY ""FK_reg_",LOWER(Z2287),"_ID_PAI"" (""ID_PAI""), CONSTRAINT ""FK_reg_",LOWER(Z2287),"_ID_PAI"" FOREIGN KEY (""ID_PAI"") REFERENCES ""reg_",LOWER(Z2287),""" (""ID"")) ENGINE=InnoDB AUTO_INCREMENT=105774 DEFAULT CHARSET=utf8mb4 COLLATE=utf8mb4_0900_ai_ci;"))</f>
        <v/>
      </c>
      <c r="AB2287" s="190" t="str">
        <f t="shared" si="251"/>
        <v/>
      </c>
    </row>
    <row r="2288" spans="10:28" ht="14.5" hidden="1" customHeight="1" x14ac:dyDescent="0.3">
      <c r="J2288" s="187" t="str">
        <f t="shared" si="249"/>
        <v>E111</v>
      </c>
      <c r="K2288" s="218"/>
      <c r="L2288" s="237" t="s">
        <v>2234</v>
      </c>
      <c r="M2288" s="184" t="s">
        <v>2235</v>
      </c>
      <c r="N2288" s="238">
        <v>43101</v>
      </c>
      <c r="O2288" s="238"/>
      <c r="P2288" s="239"/>
      <c r="Q2288" s="192" t="str">
        <f t="shared" si="250"/>
        <v/>
      </c>
      <c r="S2288" s="191" t="str">
        <f t="shared" si="246"/>
        <v/>
      </c>
      <c r="T2288" s="192" t="str">
        <f t="shared" si="247"/>
        <v/>
      </c>
      <c r="U2288" s="192" t="str">
        <f t="shared" si="252"/>
        <v/>
      </c>
      <c r="V2288" s="192" t="str">
        <f t="shared" si="248"/>
        <v/>
      </c>
      <c r="W2288" s="191" t="str">
        <f>IF(Q2288="Campo","@Campos(posicao = "&amp;K2288&amp;", tipo = '"&amp;R2288&amp;"')@Column(name = """&amp;L2288&amp;""")"&amp;IF(R2288="D","@Temporal(TemporalType.DATE)","")&amp;"private "&amp;VLOOKUP(TEXT(R2288,"@"),Apoio!A:B,2,0)&amp;" "&amp;SUBSTITUTE(LOWER(LEFT(L2288,1))&amp;RIGHT(PROPER(L2288),LEN(L2288)-1),"_","")&amp;";",IF(ISNUMBER(Q2288),IF(R2288="R","@Entity@Table(name = ""reg_"&amp;LOWER(J2288)&amp;""")@XmlRootElement","")&amp;VLOOKUP(J2288,Blocos!D:I,6,0)&amp;Apoio!$E$1&amp;Y2288,""))</f>
        <v/>
      </c>
      <c r="X2288" s="190" t="str">
        <f>IF(ISNUMBER(Q2288),COUNTIF(Blocos!G:G,J2288),"")</f>
        <v/>
      </c>
      <c r="Y2288" s="190" t="str">
        <f>IF(OR(X2288=0,X2288=""),"",VLOOKUP(SUMIFS(Blocos!A:A,Blocos!H:H,'EFD REGISTROS e Campos (2)'!X2288,Blocos!G:G,'EFD REGISTROS e Campos (2)'!J2288),Blocos!A:L,12,0))</f>
        <v/>
      </c>
      <c r="Z2288" s="190" t="str">
        <f>IF(ISNUMBER(Q2289),VLOOKUP(J2288,Blocos!D:G,4,0),"")</f>
        <v/>
      </c>
      <c r="AA2288" s="190" t="str">
        <f>IF(ISNUMBER(Q2288),CONCATENATE("CREATE TABLE ""reg_",LOWER(J2288),""" (""ID"" bigint NOT NULL AUTO_INCREMENT,  ""HASHFILE"" varchar(255) DEFAULT NULL, ""ID_PAI"" bigint NOT NULL,"),IF(Q2288="Campo",CONCATENATE("""",L2288,""" ",VLOOKUP(R2288,Apoio!A:C,3,0)),""))&amp;IF(Z2288="","",CONCATENATE("PRIMARY KEY (""ID""), KEY ""FK_reg_",LOWER(Z2288),"_ID_PAI"" (""ID_PAI""), CONSTRAINT ""FK_reg_",LOWER(Z2288),"_ID_PAI"" FOREIGN KEY (""ID_PAI"") REFERENCES ""reg_",LOWER(Z2288),""" (""ID"")) ENGINE=InnoDB AUTO_INCREMENT=105774 DEFAULT CHARSET=utf8mb4 COLLATE=utf8mb4_0900_ai_ci;"))</f>
        <v/>
      </c>
      <c r="AB2288" s="190" t="str">
        <f t="shared" si="251"/>
        <v/>
      </c>
    </row>
    <row r="2289" spans="10:28" ht="14.5" hidden="1" customHeight="1" x14ac:dyDescent="0.3">
      <c r="J2289" s="187" t="str">
        <f t="shared" si="249"/>
        <v>E111</v>
      </c>
      <c r="K2289" s="218"/>
      <c r="L2289" s="237" t="s">
        <v>2236</v>
      </c>
      <c r="M2289" s="184" t="s">
        <v>2237</v>
      </c>
      <c r="N2289" s="238">
        <v>39814</v>
      </c>
      <c r="O2289" s="238"/>
      <c r="P2289" s="238">
        <v>42004</v>
      </c>
      <c r="Q2289" s="192" t="str">
        <f t="shared" si="250"/>
        <v/>
      </c>
      <c r="S2289" s="191" t="str">
        <f t="shared" ref="S2289:S2352" si="253">IFERROR(IF(ISNUMBER(Q2289),CONCATENATE("&lt;/registro&gt;
&lt;registro codigo=""",CONCATENATE(B2289,C2289,D2289,E2289,F2289,G2289,H2289),""" perfil=""",A2289,""" nivel=""",Q2289,"""&gt;"),""),"")</f>
        <v/>
      </c>
      <c r="T2289" s="192" t="str">
        <f t="shared" ref="T2289:T2352" si="254">IF(Q2289="Campo",CONCATENATE("&lt;campo posicao=""",K2289,"""&gt;
&lt;coluna&gt;",SUBSTITUTE(L2289," ",""),"&lt;/coluna&gt;
&lt;descricao&gt;",M2289,"&lt;/descricao&gt;
&lt;tipo&gt;",R2289,"&lt;/tipo&gt;
&lt;/campo&gt;"),"")</f>
        <v/>
      </c>
      <c r="U2289" s="192" t="str">
        <f t="shared" si="252"/>
        <v/>
      </c>
      <c r="V2289" s="192" t="str">
        <f t="shared" ref="V2289:V2352" si="255">IF(ISNUMBER(K2289),CONCATENATE("{""Column",K2289+1,""", """,L2289,"""},",""),"")</f>
        <v/>
      </c>
      <c r="W2289" s="191" t="str">
        <f>IF(Q2289="Campo","@Campos(posicao = "&amp;K2289&amp;", tipo = '"&amp;R2289&amp;"')@Column(name = """&amp;L2289&amp;""")"&amp;IF(R2289="D","@Temporal(TemporalType.DATE)","")&amp;"private "&amp;VLOOKUP(TEXT(R2289,"@"),Apoio!A:B,2,0)&amp;" "&amp;SUBSTITUTE(LOWER(LEFT(L2289,1))&amp;RIGHT(PROPER(L2289),LEN(L2289)-1),"_","")&amp;";",IF(ISNUMBER(Q2289),IF(R2289="R","@Entity@Table(name = ""reg_"&amp;LOWER(J2289)&amp;""")@XmlRootElement","")&amp;VLOOKUP(J2289,Blocos!D:I,6,0)&amp;Apoio!$E$1&amp;Y2289,""))</f>
        <v/>
      </c>
      <c r="X2289" s="190" t="str">
        <f>IF(ISNUMBER(Q2289),COUNTIF(Blocos!G:G,J2289),"")</f>
        <v/>
      </c>
      <c r="Y2289" s="190" t="str">
        <f>IF(OR(X2289=0,X2289=""),"",VLOOKUP(SUMIFS(Blocos!A:A,Blocos!H:H,'EFD REGISTROS e Campos (2)'!X2289,Blocos!G:G,'EFD REGISTROS e Campos (2)'!J2289),Blocos!A:L,12,0))</f>
        <v/>
      </c>
      <c r="Z2289" s="190" t="str">
        <f>IF(ISNUMBER(Q2290),VLOOKUP(J2289,Blocos!D:G,4,0),"")</f>
        <v/>
      </c>
      <c r="AA2289" s="190" t="str">
        <f>IF(ISNUMBER(Q2289),CONCATENATE("CREATE TABLE ""reg_",LOWER(J2289),""" (""ID"" bigint NOT NULL AUTO_INCREMENT,  ""HASHFILE"" varchar(255) DEFAULT NULL, ""ID_PAI"" bigint NOT NULL,"),IF(Q2289="Campo",CONCATENATE("""",L2289,""" ",VLOOKUP(R2289,Apoio!A:C,3,0)),""))&amp;IF(Z2289="","",CONCATENATE("PRIMARY KEY (""ID""), KEY ""FK_reg_",LOWER(Z2289),"_ID_PAI"" (""ID_PAI""), CONSTRAINT ""FK_reg_",LOWER(Z2289),"_ID_PAI"" FOREIGN KEY (""ID_PAI"") REFERENCES ""reg_",LOWER(Z2289),""" (""ID"")) ENGINE=InnoDB AUTO_INCREMENT=105774 DEFAULT CHARSET=utf8mb4 COLLATE=utf8mb4_0900_ai_ci;"))</f>
        <v/>
      </c>
      <c r="AB2289" s="190" t="str">
        <f t="shared" si="251"/>
        <v/>
      </c>
    </row>
    <row r="2290" spans="10:28" ht="14.5" hidden="1" customHeight="1" x14ac:dyDescent="0.3">
      <c r="J2290" s="187" t="str">
        <f t="shared" si="249"/>
        <v>E111</v>
      </c>
      <c r="K2290" s="218"/>
      <c r="L2290" s="237" t="s">
        <v>2244</v>
      </c>
      <c r="M2290" s="184" t="s">
        <v>2245</v>
      </c>
      <c r="N2290" s="238">
        <v>39814</v>
      </c>
      <c r="O2290" s="238"/>
      <c r="P2290" s="238"/>
      <c r="Q2290" s="192" t="str">
        <f t="shared" si="250"/>
        <v/>
      </c>
      <c r="S2290" s="191" t="str">
        <f t="shared" si="253"/>
        <v/>
      </c>
      <c r="T2290" s="192" t="str">
        <f t="shared" si="254"/>
        <v/>
      </c>
      <c r="U2290" s="192" t="str">
        <f t="shared" si="252"/>
        <v/>
      </c>
      <c r="V2290" s="192" t="str">
        <f t="shared" si="255"/>
        <v/>
      </c>
      <c r="W2290" s="191" t="str">
        <f>IF(Q2290="Campo","@Campos(posicao = "&amp;K2290&amp;", tipo = '"&amp;R2290&amp;"')@Column(name = """&amp;L2290&amp;""")"&amp;IF(R2290="D","@Temporal(TemporalType.DATE)","")&amp;"private "&amp;VLOOKUP(TEXT(R2290,"@"),Apoio!A:B,2,0)&amp;" "&amp;SUBSTITUTE(LOWER(LEFT(L2290,1))&amp;RIGHT(PROPER(L2290),LEN(L2290)-1),"_","")&amp;";",IF(ISNUMBER(Q2290),IF(R2290="R","@Entity@Table(name = ""reg_"&amp;LOWER(J2290)&amp;""")@XmlRootElement","")&amp;VLOOKUP(J2290,Blocos!D:I,6,0)&amp;Apoio!$E$1&amp;Y2290,""))</f>
        <v/>
      </c>
      <c r="X2290" s="190" t="str">
        <f>IF(ISNUMBER(Q2290),COUNTIF(Blocos!G:G,J2290),"")</f>
        <v/>
      </c>
      <c r="Y2290" s="190" t="str">
        <f>IF(OR(X2290=0,X2290=""),"",VLOOKUP(SUMIFS(Blocos!A:A,Blocos!H:H,'EFD REGISTROS e Campos (2)'!X2290,Blocos!G:G,'EFD REGISTROS e Campos (2)'!J2290),Blocos!A:L,12,0))</f>
        <v/>
      </c>
      <c r="Z2290" s="190" t="str">
        <f>IF(ISNUMBER(Q2291),VLOOKUP(J2290,Blocos!D:G,4,0),"")</f>
        <v/>
      </c>
      <c r="AA2290" s="190" t="str">
        <f>IF(ISNUMBER(Q2290),CONCATENATE("CREATE TABLE ""reg_",LOWER(J2290),""" (""ID"" bigint NOT NULL AUTO_INCREMENT,  ""HASHFILE"" varchar(255) DEFAULT NULL, ""ID_PAI"" bigint NOT NULL,"),IF(Q2290="Campo",CONCATENATE("""",L2290,""" ",VLOOKUP(R2290,Apoio!A:C,3,0)),""))&amp;IF(Z2290="","",CONCATENATE("PRIMARY KEY (""ID""), KEY ""FK_reg_",LOWER(Z2290),"_ID_PAI"" (""ID_PAI""), CONSTRAINT ""FK_reg_",LOWER(Z2290),"_ID_PAI"" FOREIGN KEY (""ID_PAI"") REFERENCES ""reg_",LOWER(Z2290),""" (""ID"")) ENGINE=InnoDB AUTO_INCREMENT=105774 DEFAULT CHARSET=utf8mb4 COLLATE=utf8mb4_0900_ai_ci;"))</f>
        <v/>
      </c>
      <c r="AB2290" s="190" t="str">
        <f t="shared" si="251"/>
        <v/>
      </c>
    </row>
    <row r="2291" spans="10:28" ht="14.5" hidden="1" customHeight="1" x14ac:dyDescent="0.3">
      <c r="J2291" s="187" t="str">
        <f t="shared" si="249"/>
        <v>E111</v>
      </c>
      <c r="K2291" s="218"/>
      <c r="L2291" s="237" t="s">
        <v>2246</v>
      </c>
      <c r="M2291" s="184" t="s">
        <v>2247</v>
      </c>
      <c r="N2291" s="238">
        <v>39814</v>
      </c>
      <c r="O2291" s="238"/>
      <c r="P2291" s="238"/>
      <c r="Q2291" s="192" t="str">
        <f t="shared" si="250"/>
        <v/>
      </c>
      <c r="S2291" s="191" t="str">
        <f t="shared" si="253"/>
        <v/>
      </c>
      <c r="T2291" s="192" t="str">
        <f t="shared" si="254"/>
        <v/>
      </c>
      <c r="U2291" s="192" t="str">
        <f t="shared" si="252"/>
        <v/>
      </c>
      <c r="V2291" s="192" t="str">
        <f t="shared" si="255"/>
        <v/>
      </c>
      <c r="W2291" s="191" t="str">
        <f>IF(Q2291="Campo","@Campos(posicao = "&amp;K2291&amp;", tipo = '"&amp;R2291&amp;"')@Column(name = """&amp;L2291&amp;""")"&amp;IF(R2291="D","@Temporal(TemporalType.DATE)","")&amp;"private "&amp;VLOOKUP(TEXT(R2291,"@"),Apoio!A:B,2,0)&amp;" "&amp;SUBSTITUTE(LOWER(LEFT(L2291,1))&amp;RIGHT(PROPER(L2291),LEN(L2291)-1),"_","")&amp;";",IF(ISNUMBER(Q2291),IF(R2291="R","@Entity@Table(name = ""reg_"&amp;LOWER(J2291)&amp;""")@XmlRootElement","")&amp;VLOOKUP(J2291,Blocos!D:I,6,0)&amp;Apoio!$E$1&amp;Y2291,""))</f>
        <v/>
      </c>
      <c r="X2291" s="190" t="str">
        <f>IF(ISNUMBER(Q2291),COUNTIF(Blocos!G:G,J2291),"")</f>
        <v/>
      </c>
      <c r="Y2291" s="190" t="str">
        <f>IF(OR(X2291=0,X2291=""),"",VLOOKUP(SUMIFS(Blocos!A:A,Blocos!H:H,'EFD REGISTROS e Campos (2)'!X2291,Blocos!G:G,'EFD REGISTROS e Campos (2)'!J2291),Blocos!A:L,12,0))</f>
        <v/>
      </c>
      <c r="Z2291" s="190" t="str">
        <f>IF(ISNUMBER(Q2292),VLOOKUP(J2291,Blocos!D:G,4,0),"")</f>
        <v/>
      </c>
      <c r="AA2291" s="190" t="str">
        <f>IF(ISNUMBER(Q2291),CONCATENATE("CREATE TABLE ""reg_",LOWER(J2291),""" (""ID"" bigint NOT NULL AUTO_INCREMENT,  ""HASHFILE"" varchar(255) DEFAULT NULL, ""ID_PAI"" bigint NOT NULL,"),IF(Q2291="Campo",CONCATENATE("""",L2291,""" ",VLOOKUP(R2291,Apoio!A:C,3,0)),""))&amp;IF(Z2291="","",CONCATENATE("PRIMARY KEY (""ID""), KEY ""FK_reg_",LOWER(Z2291),"_ID_PAI"" (""ID_PAI""), CONSTRAINT ""FK_reg_",LOWER(Z2291),"_ID_PAI"" FOREIGN KEY (""ID_PAI"") REFERENCES ""reg_",LOWER(Z2291),""" (""ID"")) ENGINE=InnoDB AUTO_INCREMENT=105774 DEFAULT CHARSET=utf8mb4 COLLATE=utf8mb4_0900_ai_ci;"))</f>
        <v/>
      </c>
      <c r="AB2291" s="190" t="str">
        <f t="shared" si="251"/>
        <v/>
      </c>
    </row>
    <row r="2292" spans="10:28" ht="14.5" hidden="1" customHeight="1" x14ac:dyDescent="0.3">
      <c r="J2292" s="187" t="str">
        <f t="shared" si="249"/>
        <v>E111</v>
      </c>
      <c r="K2292" s="218"/>
      <c r="L2292" s="237" t="s">
        <v>2248</v>
      </c>
      <c r="M2292" s="184" t="s">
        <v>2249</v>
      </c>
      <c r="N2292" s="238">
        <v>42736</v>
      </c>
      <c r="O2292" s="238"/>
      <c r="P2292" s="238"/>
      <c r="Q2292" s="192" t="str">
        <f t="shared" si="250"/>
        <v/>
      </c>
      <c r="S2292" s="191" t="str">
        <f t="shared" si="253"/>
        <v/>
      </c>
      <c r="T2292" s="192" t="str">
        <f t="shared" si="254"/>
        <v/>
      </c>
      <c r="U2292" s="192" t="str">
        <f t="shared" si="252"/>
        <v/>
      </c>
      <c r="V2292" s="192" t="str">
        <f t="shared" si="255"/>
        <v/>
      </c>
      <c r="W2292" s="191" t="str">
        <f>IF(Q2292="Campo","@Campos(posicao = "&amp;K2292&amp;", tipo = '"&amp;R2292&amp;"')@Column(name = """&amp;L2292&amp;""")"&amp;IF(R2292="D","@Temporal(TemporalType.DATE)","")&amp;"private "&amp;VLOOKUP(TEXT(R2292,"@"),Apoio!A:B,2,0)&amp;" "&amp;SUBSTITUTE(LOWER(LEFT(L2292,1))&amp;RIGHT(PROPER(L2292),LEN(L2292)-1),"_","")&amp;";",IF(ISNUMBER(Q2292),IF(R2292="R","@Entity@Table(name = ""reg_"&amp;LOWER(J2292)&amp;""")@XmlRootElement","")&amp;VLOOKUP(J2292,Blocos!D:I,6,0)&amp;Apoio!$E$1&amp;Y2292,""))</f>
        <v/>
      </c>
      <c r="X2292" s="190" t="str">
        <f>IF(ISNUMBER(Q2292),COUNTIF(Blocos!G:G,J2292),"")</f>
        <v/>
      </c>
      <c r="Y2292" s="190" t="str">
        <f>IF(OR(X2292=0,X2292=""),"",VLOOKUP(SUMIFS(Blocos!A:A,Blocos!H:H,'EFD REGISTROS e Campos (2)'!X2292,Blocos!G:G,'EFD REGISTROS e Campos (2)'!J2292),Blocos!A:L,12,0))</f>
        <v/>
      </c>
      <c r="Z2292" s="190" t="str">
        <f>IF(ISNUMBER(Q2293),VLOOKUP(J2292,Blocos!D:G,4,0),"")</f>
        <v/>
      </c>
      <c r="AA2292" s="190" t="str">
        <f>IF(ISNUMBER(Q2292),CONCATENATE("CREATE TABLE ""reg_",LOWER(J2292),""" (""ID"" bigint NOT NULL AUTO_INCREMENT,  ""HASHFILE"" varchar(255) DEFAULT NULL, ""ID_PAI"" bigint NOT NULL,"),IF(Q2292="Campo",CONCATENATE("""",L2292,""" ",VLOOKUP(R2292,Apoio!A:C,3,0)),""))&amp;IF(Z2292="","",CONCATENATE("PRIMARY KEY (""ID""), KEY ""FK_reg_",LOWER(Z2292),"_ID_PAI"" (""ID_PAI""), CONSTRAINT ""FK_reg_",LOWER(Z2292),"_ID_PAI"" FOREIGN KEY (""ID_PAI"") REFERENCES ""reg_",LOWER(Z2292),""" (""ID"")) ENGINE=InnoDB AUTO_INCREMENT=105774 DEFAULT CHARSET=utf8mb4 COLLATE=utf8mb4_0900_ai_ci;"))</f>
        <v/>
      </c>
      <c r="AB2292" s="190" t="str">
        <f t="shared" si="251"/>
        <v/>
      </c>
    </row>
    <row r="2293" spans="10:28" ht="14.5" hidden="1" customHeight="1" x14ac:dyDescent="0.3">
      <c r="J2293" s="187" t="str">
        <f t="shared" si="249"/>
        <v>E111</v>
      </c>
      <c r="K2293" s="218"/>
      <c r="L2293" s="237" t="s">
        <v>2250</v>
      </c>
      <c r="M2293" s="184" t="s">
        <v>2251</v>
      </c>
      <c r="N2293" s="238">
        <v>42767</v>
      </c>
      <c r="O2293" s="238"/>
      <c r="P2293" s="238"/>
      <c r="Q2293" s="192" t="str">
        <f t="shared" si="250"/>
        <v/>
      </c>
      <c r="S2293" s="191" t="str">
        <f t="shared" si="253"/>
        <v/>
      </c>
      <c r="T2293" s="192" t="str">
        <f t="shared" si="254"/>
        <v/>
      </c>
      <c r="U2293" s="192" t="str">
        <f t="shared" si="252"/>
        <v/>
      </c>
      <c r="V2293" s="192" t="str">
        <f t="shared" si="255"/>
        <v/>
      </c>
      <c r="W2293" s="191" t="str">
        <f>IF(Q2293="Campo","@Campos(posicao = "&amp;K2293&amp;", tipo = '"&amp;R2293&amp;"')@Column(name = """&amp;L2293&amp;""")"&amp;IF(R2293="D","@Temporal(TemporalType.DATE)","")&amp;"private "&amp;VLOOKUP(TEXT(R2293,"@"),Apoio!A:B,2,0)&amp;" "&amp;SUBSTITUTE(LOWER(LEFT(L2293,1))&amp;RIGHT(PROPER(L2293),LEN(L2293)-1),"_","")&amp;";",IF(ISNUMBER(Q2293),IF(R2293="R","@Entity@Table(name = ""reg_"&amp;LOWER(J2293)&amp;""")@XmlRootElement","")&amp;VLOOKUP(J2293,Blocos!D:I,6,0)&amp;Apoio!$E$1&amp;Y2293,""))</f>
        <v/>
      </c>
      <c r="X2293" s="190" t="str">
        <f>IF(ISNUMBER(Q2293),COUNTIF(Blocos!G:G,J2293),"")</f>
        <v/>
      </c>
      <c r="Y2293" s="190" t="str">
        <f>IF(OR(X2293=0,X2293=""),"",VLOOKUP(SUMIFS(Blocos!A:A,Blocos!H:H,'EFD REGISTROS e Campos (2)'!X2293,Blocos!G:G,'EFD REGISTROS e Campos (2)'!J2293),Blocos!A:L,12,0))</f>
        <v/>
      </c>
      <c r="Z2293" s="190" t="str">
        <f>IF(ISNUMBER(Q2294),VLOOKUP(J2293,Blocos!D:G,4,0),"")</f>
        <v/>
      </c>
      <c r="AA2293" s="190" t="str">
        <f>IF(ISNUMBER(Q2293),CONCATENATE("CREATE TABLE ""reg_",LOWER(J2293),""" (""ID"" bigint NOT NULL AUTO_INCREMENT,  ""HASHFILE"" varchar(255) DEFAULT NULL, ""ID_PAI"" bigint NOT NULL,"),IF(Q2293="Campo",CONCATENATE("""",L2293,""" ",VLOOKUP(R2293,Apoio!A:C,3,0)),""))&amp;IF(Z2293="","",CONCATENATE("PRIMARY KEY (""ID""), KEY ""FK_reg_",LOWER(Z2293),"_ID_PAI"" (""ID_PAI""), CONSTRAINT ""FK_reg_",LOWER(Z2293),"_ID_PAI"" FOREIGN KEY (""ID_PAI"") REFERENCES ""reg_",LOWER(Z2293),""" (""ID"")) ENGINE=InnoDB AUTO_INCREMENT=105774 DEFAULT CHARSET=utf8mb4 COLLATE=utf8mb4_0900_ai_ci;"))</f>
        <v/>
      </c>
      <c r="AB2293" s="190" t="str">
        <f t="shared" si="251"/>
        <v/>
      </c>
    </row>
    <row r="2294" spans="10:28" ht="14.5" hidden="1" customHeight="1" x14ac:dyDescent="0.3">
      <c r="J2294" s="187" t="str">
        <f t="shared" si="249"/>
        <v>E111</v>
      </c>
      <c r="K2294" s="218"/>
      <c r="L2294" s="237" t="s">
        <v>2252</v>
      </c>
      <c r="M2294" s="184" t="s">
        <v>2253</v>
      </c>
      <c r="N2294" s="238">
        <v>41852</v>
      </c>
      <c r="O2294" s="238"/>
      <c r="P2294" s="238"/>
      <c r="Q2294" s="192" t="str">
        <f t="shared" si="250"/>
        <v/>
      </c>
      <c r="S2294" s="191" t="str">
        <f t="shared" si="253"/>
        <v/>
      </c>
      <c r="T2294" s="192" t="str">
        <f t="shared" si="254"/>
        <v/>
      </c>
      <c r="U2294" s="192" t="str">
        <f t="shared" si="252"/>
        <v/>
      </c>
      <c r="V2294" s="192" t="str">
        <f t="shared" si="255"/>
        <v/>
      </c>
      <c r="W2294" s="191" t="str">
        <f>IF(Q2294="Campo","@Campos(posicao = "&amp;K2294&amp;", tipo = '"&amp;R2294&amp;"')@Column(name = """&amp;L2294&amp;""")"&amp;IF(R2294="D","@Temporal(TemporalType.DATE)","")&amp;"private "&amp;VLOOKUP(TEXT(R2294,"@"),Apoio!A:B,2,0)&amp;" "&amp;SUBSTITUTE(LOWER(LEFT(L2294,1))&amp;RIGHT(PROPER(L2294),LEN(L2294)-1),"_","")&amp;";",IF(ISNUMBER(Q2294),IF(R2294="R","@Entity@Table(name = ""reg_"&amp;LOWER(J2294)&amp;""")@XmlRootElement","")&amp;VLOOKUP(J2294,Blocos!D:I,6,0)&amp;Apoio!$E$1&amp;Y2294,""))</f>
        <v/>
      </c>
      <c r="X2294" s="190" t="str">
        <f>IF(ISNUMBER(Q2294),COUNTIF(Blocos!G:G,J2294),"")</f>
        <v/>
      </c>
      <c r="Y2294" s="190" t="str">
        <f>IF(OR(X2294=0,X2294=""),"",VLOOKUP(SUMIFS(Blocos!A:A,Blocos!H:H,'EFD REGISTROS e Campos (2)'!X2294,Blocos!G:G,'EFD REGISTROS e Campos (2)'!J2294),Blocos!A:L,12,0))</f>
        <v/>
      </c>
      <c r="Z2294" s="190" t="str">
        <f>IF(ISNUMBER(Q2295),VLOOKUP(J2294,Blocos!D:G,4,0),"")</f>
        <v/>
      </c>
      <c r="AA2294" s="190" t="str">
        <f>IF(ISNUMBER(Q2294),CONCATENATE("CREATE TABLE ""reg_",LOWER(J2294),""" (""ID"" bigint NOT NULL AUTO_INCREMENT,  ""HASHFILE"" varchar(255) DEFAULT NULL, ""ID_PAI"" bigint NOT NULL,"),IF(Q2294="Campo",CONCATENATE("""",L2294,""" ",VLOOKUP(R2294,Apoio!A:C,3,0)),""))&amp;IF(Z2294="","",CONCATENATE("PRIMARY KEY (""ID""), KEY ""FK_reg_",LOWER(Z2294),"_ID_PAI"" (""ID_PAI""), CONSTRAINT ""FK_reg_",LOWER(Z2294),"_ID_PAI"" FOREIGN KEY (""ID_PAI"") REFERENCES ""reg_",LOWER(Z2294),""" (""ID"")) ENGINE=InnoDB AUTO_INCREMENT=105774 DEFAULT CHARSET=utf8mb4 COLLATE=utf8mb4_0900_ai_ci;"))</f>
        <v/>
      </c>
      <c r="AB2294" s="190" t="str">
        <f t="shared" si="251"/>
        <v/>
      </c>
    </row>
    <row r="2295" spans="10:28" ht="14.5" hidden="1" customHeight="1" x14ac:dyDescent="0.3">
      <c r="J2295" s="187" t="str">
        <f t="shared" si="249"/>
        <v>E111</v>
      </c>
      <c r="K2295" s="218"/>
      <c r="L2295" s="237" t="s">
        <v>2254</v>
      </c>
      <c r="M2295" s="184" t="s">
        <v>2255</v>
      </c>
      <c r="N2295" s="238">
        <v>41852</v>
      </c>
      <c r="O2295" s="238"/>
      <c r="P2295" s="238"/>
      <c r="Q2295" s="192" t="str">
        <f t="shared" si="250"/>
        <v/>
      </c>
      <c r="S2295" s="191" t="str">
        <f t="shared" si="253"/>
        <v/>
      </c>
      <c r="T2295" s="192" t="str">
        <f t="shared" si="254"/>
        <v/>
      </c>
      <c r="U2295" s="192" t="str">
        <f t="shared" si="252"/>
        <v/>
      </c>
      <c r="V2295" s="192" t="str">
        <f t="shared" si="255"/>
        <v/>
      </c>
      <c r="W2295" s="191" t="str">
        <f>IF(Q2295="Campo","@Campos(posicao = "&amp;K2295&amp;", tipo = '"&amp;R2295&amp;"')@Column(name = """&amp;L2295&amp;""")"&amp;IF(R2295="D","@Temporal(TemporalType.DATE)","")&amp;"private "&amp;VLOOKUP(TEXT(R2295,"@"),Apoio!A:B,2,0)&amp;" "&amp;SUBSTITUTE(LOWER(LEFT(L2295,1))&amp;RIGHT(PROPER(L2295),LEN(L2295)-1),"_","")&amp;";",IF(ISNUMBER(Q2295),IF(R2295="R","@Entity@Table(name = ""reg_"&amp;LOWER(J2295)&amp;""")@XmlRootElement","")&amp;VLOOKUP(J2295,Blocos!D:I,6,0)&amp;Apoio!$E$1&amp;Y2295,""))</f>
        <v/>
      </c>
      <c r="X2295" s="190" t="str">
        <f>IF(ISNUMBER(Q2295),COUNTIF(Blocos!G:G,J2295),"")</f>
        <v/>
      </c>
      <c r="Y2295" s="190" t="str">
        <f>IF(OR(X2295=0,X2295=""),"",VLOOKUP(SUMIFS(Blocos!A:A,Blocos!H:H,'EFD REGISTROS e Campos (2)'!X2295,Blocos!G:G,'EFD REGISTROS e Campos (2)'!J2295),Blocos!A:L,12,0))</f>
        <v/>
      </c>
      <c r="Z2295" s="190" t="str">
        <f>IF(ISNUMBER(Q2296),VLOOKUP(J2295,Blocos!D:G,4,0),"")</f>
        <v/>
      </c>
      <c r="AA2295" s="190" t="str">
        <f>IF(ISNUMBER(Q2295),CONCATENATE("CREATE TABLE ""reg_",LOWER(J2295),""" (""ID"" bigint NOT NULL AUTO_INCREMENT,  ""HASHFILE"" varchar(255) DEFAULT NULL, ""ID_PAI"" bigint NOT NULL,"),IF(Q2295="Campo",CONCATENATE("""",L2295,""" ",VLOOKUP(R2295,Apoio!A:C,3,0)),""))&amp;IF(Z2295="","",CONCATENATE("PRIMARY KEY (""ID""), KEY ""FK_reg_",LOWER(Z2295),"_ID_PAI"" (""ID_PAI""), CONSTRAINT ""FK_reg_",LOWER(Z2295),"_ID_PAI"" FOREIGN KEY (""ID_PAI"") REFERENCES ""reg_",LOWER(Z2295),""" (""ID"")) ENGINE=InnoDB AUTO_INCREMENT=105774 DEFAULT CHARSET=utf8mb4 COLLATE=utf8mb4_0900_ai_ci;"))</f>
        <v/>
      </c>
      <c r="AB2295" s="190" t="str">
        <f t="shared" si="251"/>
        <v/>
      </c>
    </row>
    <row r="2296" spans="10:28" ht="14.5" hidden="1" customHeight="1" x14ac:dyDescent="0.3">
      <c r="J2296" s="187" t="str">
        <f t="shared" si="249"/>
        <v>E111</v>
      </c>
      <c r="K2296" s="218"/>
      <c r="L2296" s="237" t="s">
        <v>2256</v>
      </c>
      <c r="M2296" s="184" t="s">
        <v>2257</v>
      </c>
      <c r="N2296" s="238">
        <v>43101</v>
      </c>
      <c r="O2296" s="238"/>
      <c r="P2296" s="239"/>
      <c r="Q2296" s="192" t="str">
        <f t="shared" si="250"/>
        <v/>
      </c>
      <c r="S2296" s="191" t="str">
        <f t="shared" si="253"/>
        <v/>
      </c>
      <c r="T2296" s="192" t="str">
        <f t="shared" si="254"/>
        <v/>
      </c>
      <c r="U2296" s="192" t="str">
        <f t="shared" si="252"/>
        <v/>
      </c>
      <c r="V2296" s="192" t="str">
        <f t="shared" si="255"/>
        <v/>
      </c>
      <c r="W2296" s="191" t="str">
        <f>IF(Q2296="Campo","@Campos(posicao = "&amp;K2296&amp;", tipo = '"&amp;R2296&amp;"')@Column(name = """&amp;L2296&amp;""")"&amp;IF(R2296="D","@Temporal(TemporalType.DATE)","")&amp;"private "&amp;VLOOKUP(TEXT(R2296,"@"),Apoio!A:B,2,0)&amp;" "&amp;SUBSTITUTE(LOWER(LEFT(L2296,1))&amp;RIGHT(PROPER(L2296),LEN(L2296)-1),"_","")&amp;";",IF(ISNUMBER(Q2296),IF(R2296="R","@Entity@Table(name = ""reg_"&amp;LOWER(J2296)&amp;""")@XmlRootElement","")&amp;VLOOKUP(J2296,Blocos!D:I,6,0)&amp;Apoio!$E$1&amp;Y2296,""))</f>
        <v/>
      </c>
      <c r="X2296" s="190" t="str">
        <f>IF(ISNUMBER(Q2296),COUNTIF(Blocos!G:G,J2296),"")</f>
        <v/>
      </c>
      <c r="Y2296" s="190" t="str">
        <f>IF(OR(X2296=0,X2296=""),"",VLOOKUP(SUMIFS(Blocos!A:A,Blocos!H:H,'EFD REGISTROS e Campos (2)'!X2296,Blocos!G:G,'EFD REGISTROS e Campos (2)'!J2296),Blocos!A:L,12,0))</f>
        <v/>
      </c>
      <c r="Z2296" s="190" t="str">
        <f>IF(ISNUMBER(Q2297),VLOOKUP(J2296,Blocos!D:G,4,0),"")</f>
        <v/>
      </c>
      <c r="AA2296" s="190" t="str">
        <f>IF(ISNUMBER(Q2296),CONCATENATE("CREATE TABLE ""reg_",LOWER(J2296),""" (""ID"" bigint NOT NULL AUTO_INCREMENT,  ""HASHFILE"" varchar(255) DEFAULT NULL, ""ID_PAI"" bigint NOT NULL,"),IF(Q2296="Campo",CONCATENATE("""",L2296,""" ",VLOOKUP(R2296,Apoio!A:C,3,0)),""))&amp;IF(Z2296="","",CONCATENATE("PRIMARY KEY (""ID""), KEY ""FK_reg_",LOWER(Z2296),"_ID_PAI"" (""ID_PAI""), CONSTRAINT ""FK_reg_",LOWER(Z2296),"_ID_PAI"" FOREIGN KEY (""ID_PAI"") REFERENCES ""reg_",LOWER(Z2296),""" (""ID"")) ENGINE=InnoDB AUTO_INCREMENT=105774 DEFAULT CHARSET=utf8mb4 COLLATE=utf8mb4_0900_ai_ci;"))</f>
        <v/>
      </c>
      <c r="AB2296" s="190" t="str">
        <f t="shared" si="251"/>
        <v/>
      </c>
    </row>
    <row r="2297" spans="10:28" ht="14.5" hidden="1" customHeight="1" x14ac:dyDescent="0.3">
      <c r="J2297" s="187" t="str">
        <f t="shared" si="249"/>
        <v>E111</v>
      </c>
      <c r="K2297" s="218"/>
      <c r="L2297" s="237" t="s">
        <v>2258</v>
      </c>
      <c r="M2297" s="184" t="s">
        <v>2259</v>
      </c>
      <c r="N2297" s="238">
        <v>39814</v>
      </c>
      <c r="O2297" s="238"/>
      <c r="P2297" s="238"/>
      <c r="Q2297" s="192" t="str">
        <f t="shared" si="250"/>
        <v/>
      </c>
      <c r="S2297" s="191" t="str">
        <f t="shared" si="253"/>
        <v/>
      </c>
      <c r="T2297" s="192" t="str">
        <f t="shared" si="254"/>
        <v/>
      </c>
      <c r="U2297" s="192" t="str">
        <f t="shared" si="252"/>
        <v/>
      </c>
      <c r="V2297" s="192" t="str">
        <f t="shared" si="255"/>
        <v/>
      </c>
      <c r="W2297" s="191" t="str">
        <f>IF(Q2297="Campo","@Campos(posicao = "&amp;K2297&amp;", tipo = '"&amp;R2297&amp;"')@Column(name = """&amp;L2297&amp;""")"&amp;IF(R2297="D","@Temporal(TemporalType.DATE)","")&amp;"private "&amp;VLOOKUP(TEXT(R2297,"@"),Apoio!A:B,2,0)&amp;" "&amp;SUBSTITUTE(LOWER(LEFT(L2297,1))&amp;RIGHT(PROPER(L2297),LEN(L2297)-1),"_","")&amp;";",IF(ISNUMBER(Q2297),IF(R2297="R","@Entity@Table(name = ""reg_"&amp;LOWER(J2297)&amp;""")@XmlRootElement","")&amp;VLOOKUP(J2297,Blocos!D:I,6,0)&amp;Apoio!$E$1&amp;Y2297,""))</f>
        <v/>
      </c>
      <c r="X2297" s="190" t="str">
        <f>IF(ISNUMBER(Q2297),COUNTIF(Blocos!G:G,J2297),"")</f>
        <v/>
      </c>
      <c r="Y2297" s="190" t="str">
        <f>IF(OR(X2297=0,X2297=""),"",VLOOKUP(SUMIFS(Blocos!A:A,Blocos!H:H,'EFD REGISTROS e Campos (2)'!X2297,Blocos!G:G,'EFD REGISTROS e Campos (2)'!J2297),Blocos!A:L,12,0))</f>
        <v/>
      </c>
      <c r="Z2297" s="190" t="str">
        <f>IF(ISNUMBER(Q2298),VLOOKUP(J2297,Blocos!D:G,4,0),"")</f>
        <v/>
      </c>
      <c r="AA2297" s="190" t="str">
        <f>IF(ISNUMBER(Q2297),CONCATENATE("CREATE TABLE ""reg_",LOWER(J2297),""" (""ID"" bigint NOT NULL AUTO_INCREMENT,  ""HASHFILE"" varchar(255) DEFAULT NULL, ""ID_PAI"" bigint NOT NULL,"),IF(Q2297="Campo",CONCATENATE("""",L2297,""" ",VLOOKUP(R2297,Apoio!A:C,3,0)),""))&amp;IF(Z2297="","",CONCATENATE("PRIMARY KEY (""ID""), KEY ""FK_reg_",LOWER(Z2297),"_ID_PAI"" (""ID_PAI""), CONSTRAINT ""FK_reg_",LOWER(Z2297),"_ID_PAI"" FOREIGN KEY (""ID_PAI"") REFERENCES ""reg_",LOWER(Z2297),""" (""ID"")) ENGINE=InnoDB AUTO_INCREMENT=105774 DEFAULT CHARSET=utf8mb4 COLLATE=utf8mb4_0900_ai_ci;"))</f>
        <v/>
      </c>
      <c r="AB2297" s="190" t="str">
        <f t="shared" si="251"/>
        <v/>
      </c>
    </row>
    <row r="2298" spans="10:28" ht="14.5" hidden="1" customHeight="1" x14ac:dyDescent="0.3">
      <c r="J2298" s="187" t="str">
        <f t="shared" si="249"/>
        <v>E111</v>
      </c>
      <c r="K2298" s="218"/>
      <c r="L2298" s="237" t="s">
        <v>2260</v>
      </c>
      <c r="M2298" s="184" t="s">
        <v>2261</v>
      </c>
      <c r="N2298" s="238">
        <v>39814</v>
      </c>
      <c r="O2298" s="238"/>
      <c r="P2298" s="238"/>
      <c r="Q2298" s="192" t="str">
        <f t="shared" si="250"/>
        <v/>
      </c>
      <c r="S2298" s="191" t="str">
        <f t="shared" si="253"/>
        <v/>
      </c>
      <c r="T2298" s="192" t="str">
        <f t="shared" si="254"/>
        <v/>
      </c>
      <c r="U2298" s="192" t="str">
        <f t="shared" si="252"/>
        <v/>
      </c>
      <c r="V2298" s="192" t="str">
        <f t="shared" si="255"/>
        <v/>
      </c>
      <c r="W2298" s="191" t="str">
        <f>IF(Q2298="Campo","@Campos(posicao = "&amp;K2298&amp;", tipo = '"&amp;R2298&amp;"')@Column(name = """&amp;L2298&amp;""")"&amp;IF(R2298="D","@Temporal(TemporalType.DATE)","")&amp;"private "&amp;VLOOKUP(TEXT(R2298,"@"),Apoio!A:B,2,0)&amp;" "&amp;SUBSTITUTE(LOWER(LEFT(L2298,1))&amp;RIGHT(PROPER(L2298),LEN(L2298)-1),"_","")&amp;";",IF(ISNUMBER(Q2298),IF(R2298="R","@Entity@Table(name = ""reg_"&amp;LOWER(J2298)&amp;""")@XmlRootElement","")&amp;VLOOKUP(J2298,Blocos!D:I,6,0)&amp;Apoio!$E$1&amp;Y2298,""))</f>
        <v/>
      </c>
      <c r="X2298" s="190" t="str">
        <f>IF(ISNUMBER(Q2298),COUNTIF(Blocos!G:G,J2298),"")</f>
        <v/>
      </c>
      <c r="Y2298" s="190" t="str">
        <f>IF(OR(X2298=0,X2298=""),"",VLOOKUP(SUMIFS(Blocos!A:A,Blocos!H:H,'EFD REGISTROS e Campos (2)'!X2298,Blocos!G:G,'EFD REGISTROS e Campos (2)'!J2298),Blocos!A:L,12,0))</f>
        <v/>
      </c>
      <c r="Z2298" s="190" t="str">
        <f>IF(ISNUMBER(Q2299),VLOOKUP(J2298,Blocos!D:G,4,0),"")</f>
        <v/>
      </c>
      <c r="AA2298" s="190" t="str">
        <f>IF(ISNUMBER(Q2298),CONCATENATE("CREATE TABLE ""reg_",LOWER(J2298),""" (""ID"" bigint NOT NULL AUTO_INCREMENT,  ""HASHFILE"" varchar(255) DEFAULT NULL, ""ID_PAI"" bigint NOT NULL,"),IF(Q2298="Campo",CONCATENATE("""",L2298,""" ",VLOOKUP(R2298,Apoio!A:C,3,0)),""))&amp;IF(Z2298="","",CONCATENATE("PRIMARY KEY (""ID""), KEY ""FK_reg_",LOWER(Z2298),"_ID_PAI"" (""ID_PAI""), CONSTRAINT ""FK_reg_",LOWER(Z2298),"_ID_PAI"" FOREIGN KEY (""ID_PAI"") REFERENCES ""reg_",LOWER(Z2298),""" (""ID"")) ENGINE=InnoDB AUTO_INCREMENT=105774 DEFAULT CHARSET=utf8mb4 COLLATE=utf8mb4_0900_ai_ci;"))</f>
        <v/>
      </c>
      <c r="AB2298" s="190" t="str">
        <f t="shared" si="251"/>
        <v/>
      </c>
    </row>
    <row r="2299" spans="10:28" ht="14.5" hidden="1" customHeight="1" x14ac:dyDescent="0.3">
      <c r="J2299" s="187" t="str">
        <f t="shared" si="249"/>
        <v>E111</v>
      </c>
      <c r="K2299" s="218"/>
      <c r="L2299" s="237" t="s">
        <v>2262</v>
      </c>
      <c r="M2299" s="184" t="s">
        <v>2263</v>
      </c>
      <c r="N2299" s="238">
        <v>39814</v>
      </c>
      <c r="O2299" s="238"/>
      <c r="P2299" s="238"/>
      <c r="Q2299" s="192" t="str">
        <f t="shared" si="250"/>
        <v/>
      </c>
      <c r="S2299" s="191" t="str">
        <f t="shared" si="253"/>
        <v/>
      </c>
      <c r="T2299" s="192" t="str">
        <f t="shared" si="254"/>
        <v/>
      </c>
      <c r="U2299" s="192" t="str">
        <f t="shared" si="252"/>
        <v/>
      </c>
      <c r="V2299" s="192" t="str">
        <f t="shared" si="255"/>
        <v/>
      </c>
      <c r="W2299" s="191" t="str">
        <f>IF(Q2299="Campo","@Campos(posicao = "&amp;K2299&amp;", tipo = '"&amp;R2299&amp;"')@Column(name = """&amp;L2299&amp;""")"&amp;IF(R2299="D","@Temporal(TemporalType.DATE)","")&amp;"private "&amp;VLOOKUP(TEXT(R2299,"@"),Apoio!A:B,2,0)&amp;" "&amp;SUBSTITUTE(LOWER(LEFT(L2299,1))&amp;RIGHT(PROPER(L2299),LEN(L2299)-1),"_","")&amp;";",IF(ISNUMBER(Q2299),IF(R2299="R","@Entity@Table(name = ""reg_"&amp;LOWER(J2299)&amp;""")@XmlRootElement","")&amp;VLOOKUP(J2299,Blocos!D:I,6,0)&amp;Apoio!$E$1&amp;Y2299,""))</f>
        <v/>
      </c>
      <c r="X2299" s="190" t="str">
        <f>IF(ISNUMBER(Q2299),COUNTIF(Blocos!G:G,J2299),"")</f>
        <v/>
      </c>
      <c r="Y2299" s="190" t="str">
        <f>IF(OR(X2299=0,X2299=""),"",VLOOKUP(SUMIFS(Blocos!A:A,Blocos!H:H,'EFD REGISTROS e Campos (2)'!X2299,Blocos!G:G,'EFD REGISTROS e Campos (2)'!J2299),Blocos!A:L,12,0))</f>
        <v/>
      </c>
      <c r="Z2299" s="190" t="str">
        <f>IF(ISNUMBER(Q2300),VLOOKUP(J2299,Blocos!D:G,4,0),"")</f>
        <v/>
      </c>
      <c r="AA2299" s="190" t="str">
        <f>IF(ISNUMBER(Q2299),CONCATENATE("CREATE TABLE ""reg_",LOWER(J2299),""" (""ID"" bigint NOT NULL AUTO_INCREMENT,  ""HASHFILE"" varchar(255) DEFAULT NULL, ""ID_PAI"" bigint NOT NULL,"),IF(Q2299="Campo",CONCATENATE("""",L2299,""" ",VLOOKUP(R2299,Apoio!A:C,3,0)),""))&amp;IF(Z2299="","",CONCATENATE("PRIMARY KEY (""ID""), KEY ""FK_reg_",LOWER(Z2299),"_ID_PAI"" (""ID_PAI""), CONSTRAINT ""FK_reg_",LOWER(Z2299),"_ID_PAI"" FOREIGN KEY (""ID_PAI"") REFERENCES ""reg_",LOWER(Z2299),""" (""ID"")) ENGINE=InnoDB AUTO_INCREMENT=105774 DEFAULT CHARSET=utf8mb4 COLLATE=utf8mb4_0900_ai_ci;"))</f>
        <v/>
      </c>
      <c r="AB2299" s="190" t="str">
        <f t="shared" si="251"/>
        <v/>
      </c>
    </row>
    <row r="2300" spans="10:28" ht="14.5" hidden="1" customHeight="1" x14ac:dyDescent="0.3">
      <c r="J2300" s="187" t="str">
        <f t="shared" si="249"/>
        <v>E111</v>
      </c>
      <c r="K2300" s="218"/>
      <c r="L2300" s="237" t="s">
        <v>2264</v>
      </c>
      <c r="M2300" s="184" t="s">
        <v>2265</v>
      </c>
      <c r="N2300" s="238">
        <v>39814</v>
      </c>
      <c r="O2300" s="238"/>
      <c r="P2300" s="238"/>
      <c r="Q2300" s="192" t="str">
        <f t="shared" si="250"/>
        <v/>
      </c>
      <c r="S2300" s="191" t="str">
        <f t="shared" si="253"/>
        <v/>
      </c>
      <c r="T2300" s="192" t="str">
        <f t="shared" si="254"/>
        <v/>
      </c>
      <c r="U2300" s="192" t="str">
        <f t="shared" si="252"/>
        <v/>
      </c>
      <c r="V2300" s="192" t="str">
        <f t="shared" si="255"/>
        <v/>
      </c>
      <c r="W2300" s="191" t="str">
        <f>IF(Q2300="Campo","@Campos(posicao = "&amp;K2300&amp;", tipo = '"&amp;R2300&amp;"')@Column(name = """&amp;L2300&amp;""")"&amp;IF(R2300="D","@Temporal(TemporalType.DATE)","")&amp;"private "&amp;VLOOKUP(TEXT(R2300,"@"),Apoio!A:B,2,0)&amp;" "&amp;SUBSTITUTE(LOWER(LEFT(L2300,1))&amp;RIGHT(PROPER(L2300),LEN(L2300)-1),"_","")&amp;";",IF(ISNUMBER(Q2300),IF(R2300="R","@Entity@Table(name = ""reg_"&amp;LOWER(J2300)&amp;""")@XmlRootElement","")&amp;VLOOKUP(J2300,Blocos!D:I,6,0)&amp;Apoio!$E$1&amp;Y2300,""))</f>
        <v/>
      </c>
      <c r="X2300" s="190" t="str">
        <f>IF(ISNUMBER(Q2300),COUNTIF(Blocos!G:G,J2300),"")</f>
        <v/>
      </c>
      <c r="Y2300" s="190" t="str">
        <f>IF(OR(X2300=0,X2300=""),"",VLOOKUP(SUMIFS(Blocos!A:A,Blocos!H:H,'EFD REGISTROS e Campos (2)'!X2300,Blocos!G:G,'EFD REGISTROS e Campos (2)'!J2300),Blocos!A:L,12,0))</f>
        <v/>
      </c>
      <c r="Z2300" s="190" t="str">
        <f>IF(ISNUMBER(Q2301),VLOOKUP(J2300,Blocos!D:G,4,0),"")</f>
        <v/>
      </c>
      <c r="AA2300" s="190" t="str">
        <f>IF(ISNUMBER(Q2300),CONCATENATE("CREATE TABLE ""reg_",LOWER(J2300),""" (""ID"" bigint NOT NULL AUTO_INCREMENT,  ""HASHFILE"" varchar(255) DEFAULT NULL, ""ID_PAI"" bigint NOT NULL,"),IF(Q2300="Campo",CONCATENATE("""",L2300,""" ",VLOOKUP(R2300,Apoio!A:C,3,0)),""))&amp;IF(Z2300="","",CONCATENATE("PRIMARY KEY (""ID""), KEY ""FK_reg_",LOWER(Z2300),"_ID_PAI"" (""ID_PAI""), CONSTRAINT ""FK_reg_",LOWER(Z2300),"_ID_PAI"" FOREIGN KEY (""ID_PAI"") REFERENCES ""reg_",LOWER(Z2300),""" (""ID"")) ENGINE=InnoDB AUTO_INCREMENT=105774 DEFAULT CHARSET=utf8mb4 COLLATE=utf8mb4_0900_ai_ci;"))</f>
        <v/>
      </c>
      <c r="AB2300" s="190" t="str">
        <f t="shared" si="251"/>
        <v/>
      </c>
    </row>
    <row r="2301" spans="10:28" ht="14.5" hidden="1" customHeight="1" x14ac:dyDescent="0.3">
      <c r="J2301" s="187" t="str">
        <f t="shared" si="249"/>
        <v>E111</v>
      </c>
      <c r="K2301" s="218"/>
      <c r="L2301" s="237" t="s">
        <v>2266</v>
      </c>
      <c r="M2301" s="184" t="s">
        <v>2267</v>
      </c>
      <c r="N2301" s="238">
        <v>39814</v>
      </c>
      <c r="O2301" s="238"/>
      <c r="P2301" s="238"/>
      <c r="Q2301" s="192" t="str">
        <f t="shared" si="250"/>
        <v/>
      </c>
      <c r="S2301" s="191" t="str">
        <f t="shared" si="253"/>
        <v/>
      </c>
      <c r="T2301" s="192" t="str">
        <f t="shared" si="254"/>
        <v/>
      </c>
      <c r="U2301" s="192" t="str">
        <f t="shared" si="252"/>
        <v/>
      </c>
      <c r="V2301" s="192" t="str">
        <f t="shared" si="255"/>
        <v/>
      </c>
      <c r="W2301" s="191" t="str">
        <f>IF(Q2301="Campo","@Campos(posicao = "&amp;K2301&amp;", tipo = '"&amp;R2301&amp;"')@Column(name = """&amp;L2301&amp;""")"&amp;IF(R2301="D","@Temporal(TemporalType.DATE)","")&amp;"private "&amp;VLOOKUP(TEXT(R2301,"@"),Apoio!A:B,2,0)&amp;" "&amp;SUBSTITUTE(LOWER(LEFT(L2301,1))&amp;RIGHT(PROPER(L2301),LEN(L2301)-1),"_","")&amp;";",IF(ISNUMBER(Q2301),IF(R2301="R","@Entity@Table(name = ""reg_"&amp;LOWER(J2301)&amp;""")@XmlRootElement","")&amp;VLOOKUP(J2301,Blocos!D:I,6,0)&amp;Apoio!$E$1&amp;Y2301,""))</f>
        <v/>
      </c>
      <c r="X2301" s="190" t="str">
        <f>IF(ISNUMBER(Q2301),COUNTIF(Blocos!G:G,J2301),"")</f>
        <v/>
      </c>
      <c r="Y2301" s="190" t="str">
        <f>IF(OR(X2301=0,X2301=""),"",VLOOKUP(SUMIFS(Blocos!A:A,Blocos!H:H,'EFD REGISTROS e Campos (2)'!X2301,Blocos!G:G,'EFD REGISTROS e Campos (2)'!J2301),Blocos!A:L,12,0))</f>
        <v/>
      </c>
      <c r="Z2301" s="190" t="str">
        <f>IF(ISNUMBER(Q2302),VLOOKUP(J2301,Blocos!D:G,4,0),"")</f>
        <v/>
      </c>
      <c r="AA2301" s="190" t="str">
        <f>IF(ISNUMBER(Q2301),CONCATENATE("CREATE TABLE ""reg_",LOWER(J2301),""" (""ID"" bigint NOT NULL AUTO_INCREMENT,  ""HASHFILE"" varchar(255) DEFAULT NULL, ""ID_PAI"" bigint NOT NULL,"),IF(Q2301="Campo",CONCATENATE("""",L2301,""" ",VLOOKUP(R2301,Apoio!A:C,3,0)),""))&amp;IF(Z2301="","",CONCATENATE("PRIMARY KEY (""ID""), KEY ""FK_reg_",LOWER(Z2301),"_ID_PAI"" (""ID_PAI""), CONSTRAINT ""FK_reg_",LOWER(Z2301),"_ID_PAI"" FOREIGN KEY (""ID_PAI"") REFERENCES ""reg_",LOWER(Z2301),""" (""ID"")) ENGINE=InnoDB AUTO_INCREMENT=105774 DEFAULT CHARSET=utf8mb4 COLLATE=utf8mb4_0900_ai_ci;"))</f>
        <v/>
      </c>
      <c r="AB2301" s="190" t="str">
        <f t="shared" si="251"/>
        <v/>
      </c>
    </row>
    <row r="2302" spans="10:28" ht="14.5" hidden="1" customHeight="1" x14ac:dyDescent="0.3">
      <c r="J2302" s="187" t="str">
        <f t="shared" si="249"/>
        <v>E111</v>
      </c>
      <c r="K2302" s="218"/>
      <c r="L2302" s="237" t="s">
        <v>2268</v>
      </c>
      <c r="M2302" s="184" t="s">
        <v>2269</v>
      </c>
      <c r="N2302" s="238">
        <v>39814</v>
      </c>
      <c r="O2302" s="238"/>
      <c r="P2302" s="238"/>
      <c r="Q2302" s="192" t="str">
        <f t="shared" si="250"/>
        <v/>
      </c>
      <c r="S2302" s="191" t="str">
        <f t="shared" si="253"/>
        <v/>
      </c>
      <c r="T2302" s="192" t="str">
        <f t="shared" si="254"/>
        <v/>
      </c>
      <c r="U2302" s="192" t="str">
        <f t="shared" si="252"/>
        <v/>
      </c>
      <c r="V2302" s="192" t="str">
        <f t="shared" si="255"/>
        <v/>
      </c>
      <c r="W2302" s="191" t="str">
        <f>IF(Q2302="Campo","@Campos(posicao = "&amp;K2302&amp;", tipo = '"&amp;R2302&amp;"')@Column(name = """&amp;L2302&amp;""")"&amp;IF(R2302="D","@Temporal(TemporalType.DATE)","")&amp;"private "&amp;VLOOKUP(TEXT(R2302,"@"),Apoio!A:B,2,0)&amp;" "&amp;SUBSTITUTE(LOWER(LEFT(L2302,1))&amp;RIGHT(PROPER(L2302),LEN(L2302)-1),"_","")&amp;";",IF(ISNUMBER(Q2302),IF(R2302="R","@Entity@Table(name = ""reg_"&amp;LOWER(J2302)&amp;""")@XmlRootElement","")&amp;VLOOKUP(J2302,Blocos!D:I,6,0)&amp;Apoio!$E$1&amp;Y2302,""))</f>
        <v/>
      </c>
      <c r="X2302" s="190" t="str">
        <f>IF(ISNUMBER(Q2302),COUNTIF(Blocos!G:G,J2302),"")</f>
        <v/>
      </c>
      <c r="Y2302" s="190" t="str">
        <f>IF(OR(X2302=0,X2302=""),"",VLOOKUP(SUMIFS(Blocos!A:A,Blocos!H:H,'EFD REGISTROS e Campos (2)'!X2302,Blocos!G:G,'EFD REGISTROS e Campos (2)'!J2302),Blocos!A:L,12,0))</f>
        <v/>
      </c>
      <c r="Z2302" s="190" t="str">
        <f>IF(ISNUMBER(Q2303),VLOOKUP(J2302,Blocos!D:G,4,0),"")</f>
        <v/>
      </c>
      <c r="AA2302" s="190" t="str">
        <f>IF(ISNUMBER(Q2302),CONCATENATE("CREATE TABLE ""reg_",LOWER(J2302),""" (""ID"" bigint NOT NULL AUTO_INCREMENT,  ""HASHFILE"" varchar(255) DEFAULT NULL, ""ID_PAI"" bigint NOT NULL,"),IF(Q2302="Campo",CONCATENATE("""",L2302,""" ",VLOOKUP(R2302,Apoio!A:C,3,0)),""))&amp;IF(Z2302="","",CONCATENATE("PRIMARY KEY (""ID""), KEY ""FK_reg_",LOWER(Z2302),"_ID_PAI"" (""ID_PAI""), CONSTRAINT ""FK_reg_",LOWER(Z2302),"_ID_PAI"" FOREIGN KEY (""ID_PAI"") REFERENCES ""reg_",LOWER(Z2302),""" (""ID"")) ENGINE=InnoDB AUTO_INCREMENT=105774 DEFAULT CHARSET=utf8mb4 COLLATE=utf8mb4_0900_ai_ci;"))</f>
        <v/>
      </c>
      <c r="AB2302" s="190" t="str">
        <f t="shared" si="251"/>
        <v/>
      </c>
    </row>
    <row r="2303" spans="10:28" ht="14.5" hidden="1" customHeight="1" x14ac:dyDescent="0.3">
      <c r="J2303" s="187" t="str">
        <f t="shared" si="249"/>
        <v>E111</v>
      </c>
      <c r="K2303" s="218"/>
      <c r="L2303" s="237" t="s">
        <v>2270</v>
      </c>
      <c r="M2303" s="184" t="s">
        <v>2271</v>
      </c>
      <c r="N2303" s="238">
        <v>39814</v>
      </c>
      <c r="O2303" s="238"/>
      <c r="P2303" s="238"/>
      <c r="Q2303" s="192" t="str">
        <f t="shared" si="250"/>
        <v/>
      </c>
      <c r="S2303" s="191" t="str">
        <f t="shared" si="253"/>
        <v/>
      </c>
      <c r="T2303" s="192" t="str">
        <f t="shared" si="254"/>
        <v/>
      </c>
      <c r="U2303" s="192" t="str">
        <f t="shared" si="252"/>
        <v/>
      </c>
      <c r="V2303" s="192" t="str">
        <f t="shared" si="255"/>
        <v/>
      </c>
      <c r="W2303" s="191" t="str">
        <f>IF(Q2303="Campo","@Campos(posicao = "&amp;K2303&amp;", tipo = '"&amp;R2303&amp;"')@Column(name = """&amp;L2303&amp;""")"&amp;IF(R2303="D","@Temporal(TemporalType.DATE)","")&amp;"private "&amp;VLOOKUP(TEXT(R2303,"@"),Apoio!A:B,2,0)&amp;" "&amp;SUBSTITUTE(LOWER(LEFT(L2303,1))&amp;RIGHT(PROPER(L2303),LEN(L2303)-1),"_","")&amp;";",IF(ISNUMBER(Q2303),IF(R2303="R","@Entity@Table(name = ""reg_"&amp;LOWER(J2303)&amp;""")@XmlRootElement","")&amp;VLOOKUP(J2303,Blocos!D:I,6,0)&amp;Apoio!$E$1&amp;Y2303,""))</f>
        <v/>
      </c>
      <c r="X2303" s="190" t="str">
        <f>IF(ISNUMBER(Q2303),COUNTIF(Blocos!G:G,J2303),"")</f>
        <v/>
      </c>
      <c r="Y2303" s="190" t="str">
        <f>IF(OR(X2303=0,X2303=""),"",VLOOKUP(SUMIFS(Blocos!A:A,Blocos!H:H,'EFD REGISTROS e Campos (2)'!X2303,Blocos!G:G,'EFD REGISTROS e Campos (2)'!J2303),Blocos!A:L,12,0))</f>
        <v/>
      </c>
      <c r="Z2303" s="190" t="str">
        <f>IF(ISNUMBER(Q2304),VLOOKUP(J2303,Blocos!D:G,4,0),"")</f>
        <v/>
      </c>
      <c r="AA2303" s="190" t="str">
        <f>IF(ISNUMBER(Q2303),CONCATENATE("CREATE TABLE ""reg_",LOWER(J2303),""" (""ID"" bigint NOT NULL AUTO_INCREMENT,  ""HASHFILE"" varchar(255) DEFAULT NULL, ""ID_PAI"" bigint NOT NULL,"),IF(Q2303="Campo",CONCATENATE("""",L2303,""" ",VLOOKUP(R2303,Apoio!A:C,3,0)),""))&amp;IF(Z2303="","",CONCATENATE("PRIMARY KEY (""ID""), KEY ""FK_reg_",LOWER(Z2303),"_ID_PAI"" (""ID_PAI""), CONSTRAINT ""FK_reg_",LOWER(Z2303),"_ID_PAI"" FOREIGN KEY (""ID_PAI"") REFERENCES ""reg_",LOWER(Z2303),""" (""ID"")) ENGINE=InnoDB AUTO_INCREMENT=105774 DEFAULT CHARSET=utf8mb4 COLLATE=utf8mb4_0900_ai_ci;"))</f>
        <v/>
      </c>
      <c r="AB2303" s="190" t="str">
        <f t="shared" si="251"/>
        <v/>
      </c>
    </row>
    <row r="2304" spans="10:28" ht="14.5" hidden="1" customHeight="1" x14ac:dyDescent="0.3">
      <c r="J2304" s="187" t="str">
        <f t="shared" ref="J2304:J2367" si="256">IF(A2304="",J2303,CONCATENATE(B2304,C2304,D2304,E2304,F2304,G2304,H2304))</f>
        <v>E111</v>
      </c>
      <c r="K2304" s="218"/>
      <c r="L2304" s="237" t="s">
        <v>2272</v>
      </c>
      <c r="M2304" s="184" t="s">
        <v>2273</v>
      </c>
      <c r="N2304" s="238">
        <v>39814</v>
      </c>
      <c r="O2304" s="238"/>
      <c r="P2304" s="238"/>
      <c r="Q2304" s="192" t="str">
        <f t="shared" si="250"/>
        <v/>
      </c>
      <c r="S2304" s="191" t="str">
        <f t="shared" si="253"/>
        <v/>
      </c>
      <c r="T2304" s="192" t="str">
        <f t="shared" si="254"/>
        <v/>
      </c>
      <c r="U2304" s="192" t="str">
        <f t="shared" si="252"/>
        <v/>
      </c>
      <c r="V2304" s="192" t="str">
        <f t="shared" si="255"/>
        <v/>
      </c>
      <c r="W2304" s="191" t="str">
        <f>IF(Q2304="Campo","@Campos(posicao = "&amp;K2304&amp;", tipo = '"&amp;R2304&amp;"')@Column(name = """&amp;L2304&amp;""")"&amp;IF(R2304="D","@Temporal(TemporalType.DATE)","")&amp;"private "&amp;VLOOKUP(TEXT(R2304,"@"),Apoio!A:B,2,0)&amp;" "&amp;SUBSTITUTE(LOWER(LEFT(L2304,1))&amp;RIGHT(PROPER(L2304),LEN(L2304)-1),"_","")&amp;";",IF(ISNUMBER(Q2304),IF(R2304="R","@Entity@Table(name = ""reg_"&amp;LOWER(J2304)&amp;""")@XmlRootElement","")&amp;VLOOKUP(J2304,Blocos!D:I,6,0)&amp;Apoio!$E$1&amp;Y2304,""))</f>
        <v/>
      </c>
      <c r="X2304" s="190" t="str">
        <f>IF(ISNUMBER(Q2304),COUNTIF(Blocos!G:G,J2304),"")</f>
        <v/>
      </c>
      <c r="Y2304" s="190" t="str">
        <f>IF(OR(X2304=0,X2304=""),"",VLOOKUP(SUMIFS(Blocos!A:A,Blocos!H:H,'EFD REGISTROS e Campos (2)'!X2304,Blocos!G:G,'EFD REGISTROS e Campos (2)'!J2304),Blocos!A:L,12,0))</f>
        <v/>
      </c>
      <c r="Z2304" s="190" t="str">
        <f>IF(ISNUMBER(Q2305),VLOOKUP(J2304,Blocos!D:G,4,0),"")</f>
        <v/>
      </c>
      <c r="AA2304" s="190" t="str">
        <f>IF(ISNUMBER(Q2304),CONCATENATE("CREATE TABLE ""reg_",LOWER(J2304),""" (""ID"" bigint NOT NULL AUTO_INCREMENT,  ""HASHFILE"" varchar(255) DEFAULT NULL, ""ID_PAI"" bigint NOT NULL,"),IF(Q2304="Campo",CONCATENATE("""",L2304,""" ",VLOOKUP(R2304,Apoio!A:C,3,0)),""))&amp;IF(Z2304="","",CONCATENATE("PRIMARY KEY (""ID""), KEY ""FK_reg_",LOWER(Z2304),"_ID_PAI"" (""ID_PAI""), CONSTRAINT ""FK_reg_",LOWER(Z2304),"_ID_PAI"" FOREIGN KEY (""ID_PAI"") REFERENCES ""reg_",LOWER(Z2304),""" (""ID"")) ENGINE=InnoDB AUTO_INCREMENT=105774 DEFAULT CHARSET=utf8mb4 COLLATE=utf8mb4_0900_ai_ci;"))</f>
        <v/>
      </c>
      <c r="AB2304" s="190" t="str">
        <f t="shared" si="251"/>
        <v/>
      </c>
    </row>
    <row r="2305" spans="10:28" ht="14.5" hidden="1" customHeight="1" x14ac:dyDescent="0.3">
      <c r="J2305" s="187" t="str">
        <f t="shared" si="256"/>
        <v>E111</v>
      </c>
      <c r="K2305" s="218"/>
      <c r="L2305" s="237" t="s">
        <v>2274</v>
      </c>
      <c r="M2305" s="184" t="s">
        <v>2275</v>
      </c>
      <c r="N2305" s="238">
        <v>39814</v>
      </c>
      <c r="O2305" s="238"/>
      <c r="P2305" s="238"/>
      <c r="Q2305" s="192" t="str">
        <f t="shared" si="250"/>
        <v/>
      </c>
      <c r="S2305" s="191" t="str">
        <f t="shared" si="253"/>
        <v/>
      </c>
      <c r="T2305" s="192" t="str">
        <f t="shared" si="254"/>
        <v/>
      </c>
      <c r="U2305" s="192" t="str">
        <f t="shared" si="252"/>
        <v/>
      </c>
      <c r="V2305" s="192" t="str">
        <f t="shared" si="255"/>
        <v/>
      </c>
      <c r="W2305" s="191" t="str">
        <f>IF(Q2305="Campo","@Campos(posicao = "&amp;K2305&amp;", tipo = '"&amp;R2305&amp;"')@Column(name = """&amp;L2305&amp;""")"&amp;IF(R2305="D","@Temporal(TemporalType.DATE)","")&amp;"private "&amp;VLOOKUP(TEXT(R2305,"@"),Apoio!A:B,2,0)&amp;" "&amp;SUBSTITUTE(LOWER(LEFT(L2305,1))&amp;RIGHT(PROPER(L2305),LEN(L2305)-1),"_","")&amp;";",IF(ISNUMBER(Q2305),IF(R2305="R","@Entity@Table(name = ""reg_"&amp;LOWER(J2305)&amp;""")@XmlRootElement","")&amp;VLOOKUP(J2305,Blocos!D:I,6,0)&amp;Apoio!$E$1&amp;Y2305,""))</f>
        <v/>
      </c>
      <c r="X2305" s="190" t="str">
        <f>IF(ISNUMBER(Q2305),COUNTIF(Blocos!G:G,J2305),"")</f>
        <v/>
      </c>
      <c r="Y2305" s="190" t="str">
        <f>IF(OR(X2305=0,X2305=""),"",VLOOKUP(SUMIFS(Blocos!A:A,Blocos!H:H,'EFD REGISTROS e Campos (2)'!X2305,Blocos!G:G,'EFD REGISTROS e Campos (2)'!J2305),Blocos!A:L,12,0))</f>
        <v/>
      </c>
      <c r="Z2305" s="190" t="str">
        <f>IF(ISNUMBER(Q2306),VLOOKUP(J2305,Blocos!D:G,4,0),"")</f>
        <v/>
      </c>
      <c r="AA2305" s="190" t="str">
        <f>IF(ISNUMBER(Q2305),CONCATENATE("CREATE TABLE ""reg_",LOWER(J2305),""" (""ID"" bigint NOT NULL AUTO_INCREMENT,  ""HASHFILE"" varchar(255) DEFAULT NULL, ""ID_PAI"" bigint NOT NULL,"),IF(Q2305="Campo",CONCATENATE("""",L2305,""" ",VLOOKUP(R2305,Apoio!A:C,3,0)),""))&amp;IF(Z2305="","",CONCATENATE("PRIMARY KEY (""ID""), KEY ""FK_reg_",LOWER(Z2305),"_ID_PAI"" (""ID_PAI""), CONSTRAINT ""FK_reg_",LOWER(Z2305),"_ID_PAI"" FOREIGN KEY (""ID_PAI"") REFERENCES ""reg_",LOWER(Z2305),""" (""ID"")) ENGINE=InnoDB AUTO_INCREMENT=105774 DEFAULT CHARSET=utf8mb4 COLLATE=utf8mb4_0900_ai_ci;"))</f>
        <v/>
      </c>
      <c r="AB2305" s="190" t="str">
        <f t="shared" si="251"/>
        <v/>
      </c>
    </row>
    <row r="2306" spans="10:28" ht="14.5" hidden="1" customHeight="1" x14ac:dyDescent="0.3">
      <c r="J2306" s="187" t="str">
        <f t="shared" si="256"/>
        <v>E111</v>
      </c>
      <c r="K2306" s="218"/>
      <c r="L2306" s="237" t="s">
        <v>2276</v>
      </c>
      <c r="M2306" s="184" t="s">
        <v>2277</v>
      </c>
      <c r="N2306" s="238">
        <v>39814</v>
      </c>
      <c r="O2306" s="238"/>
      <c r="P2306" s="238"/>
      <c r="Q2306" s="192" t="str">
        <f t="shared" si="250"/>
        <v/>
      </c>
      <c r="S2306" s="191" t="str">
        <f t="shared" si="253"/>
        <v/>
      </c>
      <c r="T2306" s="192" t="str">
        <f t="shared" si="254"/>
        <v/>
      </c>
      <c r="U2306" s="192" t="str">
        <f t="shared" si="252"/>
        <v/>
      </c>
      <c r="V2306" s="192" t="str">
        <f t="shared" si="255"/>
        <v/>
      </c>
      <c r="W2306" s="191" t="str">
        <f>IF(Q2306="Campo","@Campos(posicao = "&amp;K2306&amp;", tipo = '"&amp;R2306&amp;"')@Column(name = """&amp;L2306&amp;""")"&amp;IF(R2306="D","@Temporal(TemporalType.DATE)","")&amp;"private "&amp;VLOOKUP(TEXT(R2306,"@"),Apoio!A:B,2,0)&amp;" "&amp;SUBSTITUTE(LOWER(LEFT(L2306,1))&amp;RIGHT(PROPER(L2306),LEN(L2306)-1),"_","")&amp;";",IF(ISNUMBER(Q2306),IF(R2306="R","@Entity@Table(name = ""reg_"&amp;LOWER(J2306)&amp;""")@XmlRootElement","")&amp;VLOOKUP(J2306,Blocos!D:I,6,0)&amp;Apoio!$E$1&amp;Y2306,""))</f>
        <v/>
      </c>
      <c r="X2306" s="190" t="str">
        <f>IF(ISNUMBER(Q2306),COUNTIF(Blocos!G:G,J2306),"")</f>
        <v/>
      </c>
      <c r="Y2306" s="190" t="str">
        <f>IF(OR(X2306=0,X2306=""),"",VLOOKUP(SUMIFS(Blocos!A:A,Blocos!H:H,'EFD REGISTROS e Campos (2)'!X2306,Blocos!G:G,'EFD REGISTROS e Campos (2)'!J2306),Blocos!A:L,12,0))</f>
        <v/>
      </c>
      <c r="Z2306" s="190" t="str">
        <f>IF(ISNUMBER(Q2307),VLOOKUP(J2306,Blocos!D:G,4,0),"")</f>
        <v/>
      </c>
      <c r="AA2306" s="190" t="str">
        <f>IF(ISNUMBER(Q2306),CONCATENATE("CREATE TABLE ""reg_",LOWER(J2306),""" (""ID"" bigint NOT NULL AUTO_INCREMENT,  ""HASHFILE"" varchar(255) DEFAULT NULL, ""ID_PAI"" bigint NOT NULL,"),IF(Q2306="Campo",CONCATENATE("""",L2306,""" ",VLOOKUP(R2306,Apoio!A:C,3,0)),""))&amp;IF(Z2306="","",CONCATENATE("PRIMARY KEY (""ID""), KEY ""FK_reg_",LOWER(Z2306),"_ID_PAI"" (""ID_PAI""), CONSTRAINT ""FK_reg_",LOWER(Z2306),"_ID_PAI"" FOREIGN KEY (""ID_PAI"") REFERENCES ""reg_",LOWER(Z2306),""" (""ID"")) ENGINE=InnoDB AUTO_INCREMENT=105774 DEFAULT CHARSET=utf8mb4 COLLATE=utf8mb4_0900_ai_ci;"))</f>
        <v/>
      </c>
      <c r="AB2306" s="190" t="str">
        <f t="shared" si="251"/>
        <v/>
      </c>
    </row>
    <row r="2307" spans="10:28" ht="14.5" hidden="1" customHeight="1" x14ac:dyDescent="0.3">
      <c r="J2307" s="187" t="str">
        <f t="shared" si="256"/>
        <v>E111</v>
      </c>
      <c r="K2307" s="218"/>
      <c r="L2307" s="237" t="s">
        <v>2278</v>
      </c>
      <c r="M2307" s="184" t="s">
        <v>2279</v>
      </c>
      <c r="N2307" s="238">
        <v>39814</v>
      </c>
      <c r="O2307" s="238"/>
      <c r="P2307" s="238"/>
      <c r="Q2307" s="192" t="str">
        <f t="shared" ref="Q2307:Q2370" si="257">IF(B2307&lt;&gt;"",0,IF(C2307&lt;&gt;"",1,IF(D2307&lt;&gt;"",2,IF(E2307&lt;&gt;"",3,IF(F2307&lt;&gt;"",4,IF(G2307&lt;&gt;"",5,IF(H2307&lt;&gt;"",6,IF(ISNUMBER(K2307),"Campo",""))))))))</f>
        <v/>
      </c>
      <c r="S2307" s="191" t="str">
        <f t="shared" si="253"/>
        <v/>
      </c>
      <c r="T2307" s="192" t="str">
        <f t="shared" si="254"/>
        <v/>
      </c>
      <c r="U2307" s="192" t="str">
        <f t="shared" si="252"/>
        <v/>
      </c>
      <c r="V2307" s="192" t="str">
        <f t="shared" si="255"/>
        <v/>
      </c>
      <c r="W2307" s="191" t="str">
        <f>IF(Q2307="Campo","@Campos(posicao = "&amp;K2307&amp;", tipo = '"&amp;R2307&amp;"')@Column(name = """&amp;L2307&amp;""")"&amp;IF(R2307="D","@Temporal(TemporalType.DATE)","")&amp;"private "&amp;VLOOKUP(TEXT(R2307,"@"),Apoio!A:B,2,0)&amp;" "&amp;SUBSTITUTE(LOWER(LEFT(L2307,1))&amp;RIGHT(PROPER(L2307),LEN(L2307)-1),"_","")&amp;";",IF(ISNUMBER(Q2307),IF(R2307="R","@Entity@Table(name = ""reg_"&amp;LOWER(J2307)&amp;""")@XmlRootElement","")&amp;VLOOKUP(J2307,Blocos!D:I,6,0)&amp;Apoio!$E$1&amp;Y2307,""))</f>
        <v/>
      </c>
      <c r="X2307" s="190" t="str">
        <f>IF(ISNUMBER(Q2307),COUNTIF(Blocos!G:G,J2307),"")</f>
        <v/>
      </c>
      <c r="Y2307" s="190" t="str">
        <f>IF(OR(X2307=0,X2307=""),"",VLOOKUP(SUMIFS(Blocos!A:A,Blocos!H:H,'EFD REGISTROS e Campos (2)'!X2307,Blocos!G:G,'EFD REGISTROS e Campos (2)'!J2307),Blocos!A:L,12,0))</f>
        <v/>
      </c>
      <c r="Z2307" s="190" t="str">
        <f>IF(ISNUMBER(Q2308),VLOOKUP(J2307,Blocos!D:G,4,0),"")</f>
        <v/>
      </c>
      <c r="AA2307" s="190" t="str">
        <f>IF(ISNUMBER(Q2307),CONCATENATE("CREATE TABLE ""reg_",LOWER(J2307),""" (""ID"" bigint NOT NULL AUTO_INCREMENT,  ""HASHFILE"" varchar(255) DEFAULT NULL, ""ID_PAI"" bigint NOT NULL,"),IF(Q2307="Campo",CONCATENATE("""",L2307,""" ",VLOOKUP(R2307,Apoio!A:C,3,0)),""))&amp;IF(Z2307="","",CONCATENATE("PRIMARY KEY (""ID""), KEY ""FK_reg_",LOWER(Z2307),"_ID_PAI"" (""ID_PAI""), CONSTRAINT ""FK_reg_",LOWER(Z2307),"_ID_PAI"" FOREIGN KEY (""ID_PAI"") REFERENCES ""reg_",LOWER(Z2307),""" (""ID"")) ENGINE=InnoDB AUTO_INCREMENT=105774 DEFAULT CHARSET=utf8mb4 COLLATE=utf8mb4_0900_ai_ci;"))</f>
        <v/>
      </c>
      <c r="AB2307" s="190" t="str">
        <f t="shared" si="251"/>
        <v/>
      </c>
    </row>
    <row r="2308" spans="10:28" ht="14.5" hidden="1" customHeight="1" x14ac:dyDescent="0.3">
      <c r="J2308" s="187" t="str">
        <f t="shared" si="256"/>
        <v>E111</v>
      </c>
      <c r="K2308" s="218"/>
      <c r="L2308" s="237" t="s">
        <v>2280</v>
      </c>
      <c r="M2308" s="184" t="s">
        <v>2281</v>
      </c>
      <c r="N2308" s="238">
        <v>39814</v>
      </c>
      <c r="O2308" s="238"/>
      <c r="P2308" s="238"/>
      <c r="Q2308" s="192" t="str">
        <f t="shared" si="257"/>
        <v/>
      </c>
      <c r="S2308" s="191" t="str">
        <f t="shared" si="253"/>
        <v/>
      </c>
      <c r="T2308" s="192" t="str">
        <f t="shared" si="254"/>
        <v/>
      </c>
      <c r="U2308" s="192" t="str">
        <f t="shared" si="252"/>
        <v/>
      </c>
      <c r="V2308" s="192" t="str">
        <f t="shared" si="255"/>
        <v/>
      </c>
      <c r="W2308" s="191" t="str">
        <f>IF(Q2308="Campo","@Campos(posicao = "&amp;K2308&amp;", tipo = '"&amp;R2308&amp;"')@Column(name = """&amp;L2308&amp;""")"&amp;IF(R2308="D","@Temporal(TemporalType.DATE)","")&amp;"private "&amp;VLOOKUP(TEXT(R2308,"@"),Apoio!A:B,2,0)&amp;" "&amp;SUBSTITUTE(LOWER(LEFT(L2308,1))&amp;RIGHT(PROPER(L2308),LEN(L2308)-1),"_","")&amp;";",IF(ISNUMBER(Q2308),IF(R2308="R","@Entity@Table(name = ""reg_"&amp;LOWER(J2308)&amp;""")@XmlRootElement","")&amp;VLOOKUP(J2308,Blocos!D:I,6,0)&amp;Apoio!$E$1&amp;Y2308,""))</f>
        <v/>
      </c>
      <c r="X2308" s="190" t="str">
        <f>IF(ISNUMBER(Q2308),COUNTIF(Blocos!G:G,J2308),"")</f>
        <v/>
      </c>
      <c r="Y2308" s="190" t="str">
        <f>IF(OR(X2308=0,X2308=""),"",VLOOKUP(SUMIFS(Blocos!A:A,Blocos!H:H,'EFD REGISTROS e Campos (2)'!X2308,Blocos!G:G,'EFD REGISTROS e Campos (2)'!J2308),Blocos!A:L,12,0))</f>
        <v/>
      </c>
      <c r="Z2308" s="190" t="str">
        <f>IF(ISNUMBER(Q2309),VLOOKUP(J2308,Blocos!D:G,4,0),"")</f>
        <v/>
      </c>
      <c r="AA2308" s="190" t="str">
        <f>IF(ISNUMBER(Q2308),CONCATENATE("CREATE TABLE ""reg_",LOWER(J2308),""" (""ID"" bigint NOT NULL AUTO_INCREMENT,  ""HASHFILE"" varchar(255) DEFAULT NULL, ""ID_PAI"" bigint NOT NULL,"),IF(Q2308="Campo",CONCATENATE("""",L2308,""" ",VLOOKUP(R2308,Apoio!A:C,3,0)),""))&amp;IF(Z2308="","",CONCATENATE("PRIMARY KEY (""ID""), KEY ""FK_reg_",LOWER(Z2308),"_ID_PAI"" (""ID_PAI""), CONSTRAINT ""FK_reg_",LOWER(Z2308),"_ID_PAI"" FOREIGN KEY (""ID_PAI"") REFERENCES ""reg_",LOWER(Z2308),""" (""ID"")) ENGINE=InnoDB AUTO_INCREMENT=105774 DEFAULT CHARSET=utf8mb4 COLLATE=utf8mb4_0900_ai_ci;"))</f>
        <v/>
      </c>
      <c r="AB2308" s="190" t="str">
        <f t="shared" ref="AB2308:AB2371" si="258">IF(Q2308="Campo",CONCATENATE(IF(K2308=1,"USE `efdicms`;SELECT ",""),"`reg_",LOWER(J2308),"`.`",L2308,"`,"),"")&amp;IF(J2308&lt;&gt;J2309,CONCATENATE("FROM `efdicms`.`reg_",LOWER(J2308),"`;"""),"")</f>
        <v/>
      </c>
    </row>
    <row r="2309" spans="10:28" ht="14.5" hidden="1" customHeight="1" x14ac:dyDescent="0.3">
      <c r="J2309" s="187" t="str">
        <f t="shared" si="256"/>
        <v>E111</v>
      </c>
      <c r="K2309" s="218"/>
      <c r="L2309" s="237" t="s">
        <v>2282</v>
      </c>
      <c r="M2309" s="184" t="s">
        <v>2283</v>
      </c>
      <c r="N2309" s="238">
        <v>39814</v>
      </c>
      <c r="O2309" s="238"/>
      <c r="P2309" s="238"/>
      <c r="Q2309" s="192" t="str">
        <f t="shared" si="257"/>
        <v/>
      </c>
      <c r="S2309" s="191" t="str">
        <f t="shared" si="253"/>
        <v/>
      </c>
      <c r="T2309" s="192" t="str">
        <f t="shared" si="254"/>
        <v/>
      </c>
      <c r="U2309" s="192" t="str">
        <f t="shared" si="252"/>
        <v/>
      </c>
      <c r="V2309" s="192" t="str">
        <f t="shared" si="255"/>
        <v/>
      </c>
      <c r="W2309" s="191" t="str">
        <f>IF(Q2309="Campo","@Campos(posicao = "&amp;K2309&amp;", tipo = '"&amp;R2309&amp;"')@Column(name = """&amp;L2309&amp;""")"&amp;IF(R2309="D","@Temporal(TemporalType.DATE)","")&amp;"private "&amp;VLOOKUP(TEXT(R2309,"@"),Apoio!A:B,2,0)&amp;" "&amp;SUBSTITUTE(LOWER(LEFT(L2309,1))&amp;RIGHT(PROPER(L2309),LEN(L2309)-1),"_","")&amp;";",IF(ISNUMBER(Q2309),IF(R2309="R","@Entity@Table(name = ""reg_"&amp;LOWER(J2309)&amp;""")@XmlRootElement","")&amp;VLOOKUP(J2309,Blocos!D:I,6,0)&amp;Apoio!$E$1&amp;Y2309,""))</f>
        <v/>
      </c>
      <c r="X2309" s="190" t="str">
        <f>IF(ISNUMBER(Q2309),COUNTIF(Blocos!G:G,J2309),"")</f>
        <v/>
      </c>
      <c r="Y2309" s="190" t="str">
        <f>IF(OR(X2309=0,X2309=""),"",VLOOKUP(SUMIFS(Blocos!A:A,Blocos!H:H,'EFD REGISTROS e Campos (2)'!X2309,Blocos!G:G,'EFD REGISTROS e Campos (2)'!J2309),Blocos!A:L,12,0))</f>
        <v/>
      </c>
      <c r="Z2309" s="190" t="str">
        <f>IF(ISNUMBER(Q2310),VLOOKUP(J2309,Blocos!D:G,4,0),"")</f>
        <v/>
      </c>
      <c r="AA2309" s="190" t="str">
        <f>IF(ISNUMBER(Q2309),CONCATENATE("CREATE TABLE ""reg_",LOWER(J2309),""" (""ID"" bigint NOT NULL AUTO_INCREMENT,  ""HASHFILE"" varchar(255) DEFAULT NULL, ""ID_PAI"" bigint NOT NULL,"),IF(Q2309="Campo",CONCATENATE("""",L2309,""" ",VLOOKUP(R2309,Apoio!A:C,3,0)),""))&amp;IF(Z2309="","",CONCATENATE("PRIMARY KEY (""ID""), KEY ""FK_reg_",LOWER(Z2309),"_ID_PAI"" (""ID_PAI""), CONSTRAINT ""FK_reg_",LOWER(Z2309),"_ID_PAI"" FOREIGN KEY (""ID_PAI"") REFERENCES ""reg_",LOWER(Z2309),""" (""ID"")) ENGINE=InnoDB AUTO_INCREMENT=105774 DEFAULT CHARSET=utf8mb4 COLLATE=utf8mb4_0900_ai_ci;"))</f>
        <v/>
      </c>
      <c r="AB2309" s="190" t="str">
        <f t="shared" si="258"/>
        <v/>
      </c>
    </row>
    <row r="2310" spans="10:28" ht="14.5" hidden="1" customHeight="1" x14ac:dyDescent="0.3">
      <c r="J2310" s="187" t="str">
        <f t="shared" si="256"/>
        <v>E111</v>
      </c>
      <c r="K2310" s="218"/>
      <c r="L2310" s="237" t="s">
        <v>2289</v>
      </c>
      <c r="M2310" s="184" t="s">
        <v>2290</v>
      </c>
      <c r="N2310" s="238">
        <v>41275</v>
      </c>
      <c r="O2310" s="238"/>
      <c r="P2310" s="238">
        <v>41851</v>
      </c>
      <c r="Q2310" s="192" t="str">
        <f t="shared" si="257"/>
        <v/>
      </c>
      <c r="S2310" s="191" t="str">
        <f t="shared" si="253"/>
        <v/>
      </c>
      <c r="T2310" s="192" t="str">
        <f t="shared" si="254"/>
        <v/>
      </c>
      <c r="U2310" s="192" t="str">
        <f t="shared" si="252"/>
        <v/>
      </c>
      <c r="V2310" s="192" t="str">
        <f t="shared" si="255"/>
        <v/>
      </c>
      <c r="W2310" s="191" t="str">
        <f>IF(Q2310="Campo","@Campos(posicao = "&amp;K2310&amp;", tipo = '"&amp;R2310&amp;"')@Column(name = """&amp;L2310&amp;""")"&amp;IF(R2310="D","@Temporal(TemporalType.DATE)","")&amp;"private "&amp;VLOOKUP(TEXT(R2310,"@"),Apoio!A:B,2,0)&amp;" "&amp;SUBSTITUTE(LOWER(LEFT(L2310,1))&amp;RIGHT(PROPER(L2310),LEN(L2310)-1),"_","")&amp;";",IF(ISNUMBER(Q2310),IF(R2310="R","@Entity@Table(name = ""reg_"&amp;LOWER(J2310)&amp;""")@XmlRootElement","")&amp;VLOOKUP(J2310,Blocos!D:I,6,0)&amp;Apoio!$E$1&amp;Y2310,""))</f>
        <v/>
      </c>
      <c r="X2310" s="190" t="str">
        <f>IF(ISNUMBER(Q2310),COUNTIF(Blocos!G:G,J2310),"")</f>
        <v/>
      </c>
      <c r="Y2310" s="190" t="str">
        <f>IF(OR(X2310=0,X2310=""),"",VLOOKUP(SUMIFS(Blocos!A:A,Blocos!H:H,'EFD REGISTROS e Campos (2)'!X2310,Blocos!G:G,'EFD REGISTROS e Campos (2)'!J2310),Blocos!A:L,12,0))</f>
        <v/>
      </c>
      <c r="Z2310" s="190" t="str">
        <f>IF(ISNUMBER(Q2311),VLOOKUP(J2310,Blocos!D:G,4,0),"")</f>
        <v/>
      </c>
      <c r="AA2310" s="190" t="str">
        <f>IF(ISNUMBER(Q2310),CONCATENATE("CREATE TABLE ""reg_",LOWER(J2310),""" (""ID"" bigint NOT NULL AUTO_INCREMENT,  ""HASHFILE"" varchar(255) DEFAULT NULL, ""ID_PAI"" bigint NOT NULL,"),IF(Q2310="Campo",CONCATENATE("""",L2310,""" ",VLOOKUP(R2310,Apoio!A:C,3,0)),""))&amp;IF(Z2310="","",CONCATENATE("PRIMARY KEY (""ID""), KEY ""FK_reg_",LOWER(Z2310),"_ID_PAI"" (""ID_PAI""), CONSTRAINT ""FK_reg_",LOWER(Z2310),"_ID_PAI"" FOREIGN KEY (""ID_PAI"") REFERENCES ""reg_",LOWER(Z2310),""" (""ID"")) ENGINE=InnoDB AUTO_INCREMENT=105774 DEFAULT CHARSET=utf8mb4 COLLATE=utf8mb4_0900_ai_ci;"))</f>
        <v/>
      </c>
      <c r="AB2310" s="190" t="str">
        <f t="shared" si="258"/>
        <v/>
      </c>
    </row>
    <row r="2311" spans="10:28" ht="14.5" hidden="1" customHeight="1" x14ac:dyDescent="0.3">
      <c r="J2311" s="187" t="str">
        <f t="shared" si="256"/>
        <v>E111</v>
      </c>
      <c r="K2311" s="218"/>
      <c r="L2311" s="237" t="s">
        <v>2291</v>
      </c>
      <c r="M2311" s="184" t="s">
        <v>2292</v>
      </c>
      <c r="N2311" s="238">
        <v>41640</v>
      </c>
      <c r="O2311" s="238"/>
      <c r="P2311" s="238">
        <v>41851</v>
      </c>
      <c r="Q2311" s="192" t="str">
        <f t="shared" si="257"/>
        <v/>
      </c>
      <c r="S2311" s="191" t="str">
        <f t="shared" si="253"/>
        <v/>
      </c>
      <c r="T2311" s="192" t="str">
        <f t="shared" si="254"/>
        <v/>
      </c>
      <c r="U2311" s="192" t="str">
        <f t="shared" si="252"/>
        <v/>
      </c>
      <c r="V2311" s="192" t="str">
        <f t="shared" si="255"/>
        <v/>
      </c>
      <c r="W2311" s="191" t="str">
        <f>IF(Q2311="Campo","@Campos(posicao = "&amp;K2311&amp;", tipo = '"&amp;R2311&amp;"')@Column(name = """&amp;L2311&amp;""")"&amp;IF(R2311="D","@Temporal(TemporalType.DATE)","")&amp;"private "&amp;VLOOKUP(TEXT(R2311,"@"),Apoio!A:B,2,0)&amp;" "&amp;SUBSTITUTE(LOWER(LEFT(L2311,1))&amp;RIGHT(PROPER(L2311),LEN(L2311)-1),"_","")&amp;";",IF(ISNUMBER(Q2311),IF(R2311="R","@Entity@Table(name = ""reg_"&amp;LOWER(J2311)&amp;""")@XmlRootElement","")&amp;VLOOKUP(J2311,Blocos!D:I,6,0)&amp;Apoio!$E$1&amp;Y2311,""))</f>
        <v/>
      </c>
      <c r="X2311" s="190" t="str">
        <f>IF(ISNUMBER(Q2311),COUNTIF(Blocos!G:G,J2311),"")</f>
        <v/>
      </c>
      <c r="Y2311" s="190" t="str">
        <f>IF(OR(X2311=0,X2311=""),"",VLOOKUP(SUMIFS(Blocos!A:A,Blocos!H:H,'EFD REGISTROS e Campos (2)'!X2311,Blocos!G:G,'EFD REGISTROS e Campos (2)'!J2311),Blocos!A:L,12,0))</f>
        <v/>
      </c>
      <c r="Z2311" s="190" t="str">
        <f>IF(ISNUMBER(Q2312),VLOOKUP(J2311,Blocos!D:G,4,0),"")</f>
        <v/>
      </c>
      <c r="AA2311" s="190" t="str">
        <f>IF(ISNUMBER(Q2311),CONCATENATE("CREATE TABLE ""reg_",LOWER(J2311),""" (""ID"" bigint NOT NULL AUTO_INCREMENT,  ""HASHFILE"" varchar(255) DEFAULT NULL, ""ID_PAI"" bigint NOT NULL,"),IF(Q2311="Campo",CONCATENATE("""",L2311,""" ",VLOOKUP(R2311,Apoio!A:C,3,0)),""))&amp;IF(Z2311="","",CONCATENATE("PRIMARY KEY (""ID""), KEY ""FK_reg_",LOWER(Z2311),"_ID_PAI"" (""ID_PAI""), CONSTRAINT ""FK_reg_",LOWER(Z2311),"_ID_PAI"" FOREIGN KEY (""ID_PAI"") REFERENCES ""reg_",LOWER(Z2311),""" (""ID"")) ENGINE=InnoDB AUTO_INCREMENT=105774 DEFAULT CHARSET=utf8mb4 COLLATE=utf8mb4_0900_ai_ci;"))</f>
        <v/>
      </c>
      <c r="AB2311" s="190" t="str">
        <f t="shared" si="258"/>
        <v/>
      </c>
    </row>
    <row r="2312" spans="10:28" ht="14.5" hidden="1" customHeight="1" x14ac:dyDescent="0.3">
      <c r="J2312" s="187" t="str">
        <f t="shared" si="256"/>
        <v>E111</v>
      </c>
      <c r="K2312" s="218"/>
      <c r="L2312" s="237" t="s">
        <v>2293</v>
      </c>
      <c r="M2312" s="184" t="s">
        <v>2294</v>
      </c>
      <c r="N2312" s="238">
        <v>41852</v>
      </c>
      <c r="O2312" s="238"/>
      <c r="P2312" s="238"/>
      <c r="Q2312" s="192" t="str">
        <f t="shared" si="257"/>
        <v/>
      </c>
      <c r="S2312" s="191" t="str">
        <f t="shared" si="253"/>
        <v/>
      </c>
      <c r="T2312" s="192" t="str">
        <f t="shared" si="254"/>
        <v/>
      </c>
      <c r="U2312" s="192" t="str">
        <f t="shared" si="252"/>
        <v/>
      </c>
      <c r="V2312" s="192" t="str">
        <f t="shared" si="255"/>
        <v/>
      </c>
      <c r="W2312" s="191" t="str">
        <f>IF(Q2312="Campo","@Campos(posicao = "&amp;K2312&amp;", tipo = '"&amp;R2312&amp;"')@Column(name = """&amp;L2312&amp;""")"&amp;IF(R2312="D","@Temporal(TemporalType.DATE)","")&amp;"private "&amp;VLOOKUP(TEXT(R2312,"@"),Apoio!A:B,2,0)&amp;" "&amp;SUBSTITUTE(LOWER(LEFT(L2312,1))&amp;RIGHT(PROPER(L2312),LEN(L2312)-1),"_","")&amp;";",IF(ISNUMBER(Q2312),IF(R2312="R","@Entity@Table(name = ""reg_"&amp;LOWER(J2312)&amp;""")@XmlRootElement","")&amp;VLOOKUP(J2312,Blocos!D:I,6,0)&amp;Apoio!$E$1&amp;Y2312,""))</f>
        <v/>
      </c>
      <c r="X2312" s="190" t="str">
        <f>IF(ISNUMBER(Q2312),COUNTIF(Blocos!G:G,J2312),"")</f>
        <v/>
      </c>
      <c r="Y2312" s="190" t="str">
        <f>IF(OR(X2312=0,X2312=""),"",VLOOKUP(SUMIFS(Blocos!A:A,Blocos!H:H,'EFD REGISTROS e Campos (2)'!X2312,Blocos!G:G,'EFD REGISTROS e Campos (2)'!J2312),Blocos!A:L,12,0))</f>
        <v/>
      </c>
      <c r="Z2312" s="190" t="str">
        <f>IF(ISNUMBER(Q2313),VLOOKUP(J2312,Blocos!D:G,4,0),"")</f>
        <v/>
      </c>
      <c r="AA2312" s="190" t="str">
        <f>IF(ISNUMBER(Q2312),CONCATENATE("CREATE TABLE ""reg_",LOWER(J2312),""" (""ID"" bigint NOT NULL AUTO_INCREMENT,  ""HASHFILE"" varchar(255) DEFAULT NULL, ""ID_PAI"" bigint NOT NULL,"),IF(Q2312="Campo",CONCATENATE("""",L2312,""" ",VLOOKUP(R2312,Apoio!A:C,3,0)),""))&amp;IF(Z2312="","",CONCATENATE("PRIMARY KEY (""ID""), KEY ""FK_reg_",LOWER(Z2312),"_ID_PAI"" (""ID_PAI""), CONSTRAINT ""FK_reg_",LOWER(Z2312),"_ID_PAI"" FOREIGN KEY (""ID_PAI"") REFERENCES ""reg_",LOWER(Z2312),""" (""ID"")) ENGINE=InnoDB AUTO_INCREMENT=105774 DEFAULT CHARSET=utf8mb4 COLLATE=utf8mb4_0900_ai_ci;"))</f>
        <v/>
      </c>
      <c r="AB2312" s="190" t="str">
        <f t="shared" si="258"/>
        <v/>
      </c>
    </row>
    <row r="2313" spans="10:28" ht="14.5" hidden="1" customHeight="1" x14ac:dyDescent="0.3">
      <c r="J2313" s="187" t="str">
        <f t="shared" si="256"/>
        <v>E111</v>
      </c>
      <c r="K2313" s="218"/>
      <c r="L2313" s="237" t="s">
        <v>2295</v>
      </c>
      <c r="M2313" s="184" t="s">
        <v>2296</v>
      </c>
      <c r="N2313" s="238">
        <v>41852</v>
      </c>
      <c r="O2313" s="238"/>
      <c r="P2313" s="238"/>
      <c r="Q2313" s="192" t="str">
        <f t="shared" si="257"/>
        <v/>
      </c>
      <c r="S2313" s="191" t="str">
        <f t="shared" si="253"/>
        <v/>
      </c>
      <c r="T2313" s="192" t="str">
        <f t="shared" si="254"/>
        <v/>
      </c>
      <c r="U2313" s="192" t="str">
        <f t="shared" si="252"/>
        <v/>
      </c>
      <c r="V2313" s="192" t="str">
        <f t="shared" si="255"/>
        <v/>
      </c>
      <c r="W2313" s="191" t="str">
        <f>IF(Q2313="Campo","@Campos(posicao = "&amp;K2313&amp;", tipo = '"&amp;R2313&amp;"')@Column(name = """&amp;L2313&amp;""")"&amp;IF(R2313="D","@Temporal(TemporalType.DATE)","")&amp;"private "&amp;VLOOKUP(TEXT(R2313,"@"),Apoio!A:B,2,0)&amp;" "&amp;SUBSTITUTE(LOWER(LEFT(L2313,1))&amp;RIGHT(PROPER(L2313),LEN(L2313)-1),"_","")&amp;";",IF(ISNUMBER(Q2313),IF(R2313="R","@Entity@Table(name = ""reg_"&amp;LOWER(J2313)&amp;""")@XmlRootElement","")&amp;VLOOKUP(J2313,Blocos!D:I,6,0)&amp;Apoio!$E$1&amp;Y2313,""))</f>
        <v/>
      </c>
      <c r="X2313" s="190" t="str">
        <f>IF(ISNUMBER(Q2313),COUNTIF(Blocos!G:G,J2313),"")</f>
        <v/>
      </c>
      <c r="Y2313" s="190" t="str">
        <f>IF(OR(X2313=0,X2313=""),"",VLOOKUP(SUMIFS(Blocos!A:A,Blocos!H:H,'EFD REGISTROS e Campos (2)'!X2313,Blocos!G:G,'EFD REGISTROS e Campos (2)'!J2313),Blocos!A:L,12,0))</f>
        <v/>
      </c>
      <c r="Z2313" s="190" t="str">
        <f>IF(ISNUMBER(Q2314),VLOOKUP(J2313,Blocos!D:G,4,0),"")</f>
        <v/>
      </c>
      <c r="AA2313" s="190" t="str">
        <f>IF(ISNUMBER(Q2313),CONCATENATE("CREATE TABLE ""reg_",LOWER(J2313),""" (""ID"" bigint NOT NULL AUTO_INCREMENT,  ""HASHFILE"" varchar(255) DEFAULT NULL, ""ID_PAI"" bigint NOT NULL,"),IF(Q2313="Campo",CONCATENATE("""",L2313,""" ",VLOOKUP(R2313,Apoio!A:C,3,0)),""))&amp;IF(Z2313="","",CONCATENATE("PRIMARY KEY (""ID""), KEY ""FK_reg_",LOWER(Z2313),"_ID_PAI"" (""ID_PAI""), CONSTRAINT ""FK_reg_",LOWER(Z2313),"_ID_PAI"" FOREIGN KEY (""ID_PAI"") REFERENCES ""reg_",LOWER(Z2313),""" (""ID"")) ENGINE=InnoDB AUTO_INCREMENT=105774 DEFAULT CHARSET=utf8mb4 COLLATE=utf8mb4_0900_ai_ci;"))</f>
        <v/>
      </c>
      <c r="AB2313" s="190" t="str">
        <f t="shared" si="258"/>
        <v/>
      </c>
    </row>
    <row r="2314" spans="10:28" ht="14.5" hidden="1" customHeight="1" x14ac:dyDescent="0.3">
      <c r="J2314" s="187" t="str">
        <f t="shared" si="256"/>
        <v>E111</v>
      </c>
      <c r="K2314" s="218"/>
      <c r="L2314" s="237" t="s">
        <v>2297</v>
      </c>
      <c r="M2314" s="184" t="s">
        <v>2298</v>
      </c>
      <c r="N2314" s="238">
        <v>41852</v>
      </c>
      <c r="O2314" s="238"/>
      <c r="P2314" s="238"/>
      <c r="Q2314" s="192" t="str">
        <f t="shared" si="257"/>
        <v/>
      </c>
      <c r="S2314" s="191" t="str">
        <f t="shared" si="253"/>
        <v/>
      </c>
      <c r="T2314" s="192" t="str">
        <f t="shared" si="254"/>
        <v/>
      </c>
      <c r="U2314" s="192" t="str">
        <f t="shared" si="252"/>
        <v/>
      </c>
      <c r="V2314" s="192" t="str">
        <f t="shared" si="255"/>
        <v/>
      </c>
      <c r="W2314" s="191" t="str">
        <f>IF(Q2314="Campo","@Campos(posicao = "&amp;K2314&amp;", tipo = '"&amp;R2314&amp;"')@Column(name = """&amp;L2314&amp;""")"&amp;IF(R2314="D","@Temporal(TemporalType.DATE)","")&amp;"private "&amp;VLOOKUP(TEXT(R2314,"@"),Apoio!A:B,2,0)&amp;" "&amp;SUBSTITUTE(LOWER(LEFT(L2314,1))&amp;RIGHT(PROPER(L2314),LEN(L2314)-1),"_","")&amp;";",IF(ISNUMBER(Q2314),IF(R2314="R","@Entity@Table(name = ""reg_"&amp;LOWER(J2314)&amp;""")@XmlRootElement","")&amp;VLOOKUP(J2314,Blocos!D:I,6,0)&amp;Apoio!$E$1&amp;Y2314,""))</f>
        <v/>
      </c>
      <c r="X2314" s="190" t="str">
        <f>IF(ISNUMBER(Q2314),COUNTIF(Blocos!G:G,J2314),"")</f>
        <v/>
      </c>
      <c r="Y2314" s="190" t="str">
        <f>IF(OR(X2314=0,X2314=""),"",VLOOKUP(SUMIFS(Blocos!A:A,Blocos!H:H,'EFD REGISTROS e Campos (2)'!X2314,Blocos!G:G,'EFD REGISTROS e Campos (2)'!J2314),Blocos!A:L,12,0))</f>
        <v/>
      </c>
      <c r="Z2314" s="190" t="str">
        <f>IF(ISNUMBER(Q2315),VLOOKUP(J2314,Blocos!D:G,4,0),"")</f>
        <v/>
      </c>
      <c r="AA2314" s="190" t="str">
        <f>IF(ISNUMBER(Q2314),CONCATENATE("CREATE TABLE ""reg_",LOWER(J2314),""" (""ID"" bigint NOT NULL AUTO_INCREMENT,  ""HASHFILE"" varchar(255) DEFAULT NULL, ""ID_PAI"" bigint NOT NULL,"),IF(Q2314="Campo",CONCATENATE("""",L2314,""" ",VLOOKUP(R2314,Apoio!A:C,3,0)),""))&amp;IF(Z2314="","",CONCATENATE("PRIMARY KEY (""ID""), KEY ""FK_reg_",LOWER(Z2314),"_ID_PAI"" (""ID_PAI""), CONSTRAINT ""FK_reg_",LOWER(Z2314),"_ID_PAI"" FOREIGN KEY (""ID_PAI"") REFERENCES ""reg_",LOWER(Z2314),""" (""ID"")) ENGINE=InnoDB AUTO_INCREMENT=105774 DEFAULT CHARSET=utf8mb4 COLLATE=utf8mb4_0900_ai_ci;"))</f>
        <v/>
      </c>
      <c r="AB2314" s="190" t="str">
        <f t="shared" si="258"/>
        <v/>
      </c>
    </row>
    <row r="2315" spans="10:28" ht="14.5" hidden="1" customHeight="1" x14ac:dyDescent="0.3">
      <c r="J2315" s="187" t="str">
        <f t="shared" si="256"/>
        <v>E111</v>
      </c>
      <c r="K2315" s="218"/>
      <c r="L2315" s="237" t="s">
        <v>2299</v>
      </c>
      <c r="M2315" s="184" t="s">
        <v>2300</v>
      </c>
      <c r="N2315" s="238">
        <v>41852</v>
      </c>
      <c r="O2315" s="238"/>
      <c r="P2315" s="238"/>
      <c r="Q2315" s="192" t="str">
        <f t="shared" si="257"/>
        <v/>
      </c>
      <c r="S2315" s="191" t="str">
        <f t="shared" si="253"/>
        <v/>
      </c>
      <c r="T2315" s="192" t="str">
        <f t="shared" si="254"/>
        <v/>
      </c>
      <c r="U2315" s="192" t="str">
        <f t="shared" si="252"/>
        <v/>
      </c>
      <c r="V2315" s="192" t="str">
        <f t="shared" si="255"/>
        <v/>
      </c>
      <c r="W2315" s="191" t="str">
        <f>IF(Q2315="Campo","@Campos(posicao = "&amp;K2315&amp;", tipo = '"&amp;R2315&amp;"')@Column(name = """&amp;L2315&amp;""")"&amp;IF(R2315="D","@Temporal(TemporalType.DATE)","")&amp;"private "&amp;VLOOKUP(TEXT(R2315,"@"),Apoio!A:B,2,0)&amp;" "&amp;SUBSTITUTE(LOWER(LEFT(L2315,1))&amp;RIGHT(PROPER(L2315),LEN(L2315)-1),"_","")&amp;";",IF(ISNUMBER(Q2315),IF(R2315="R","@Entity@Table(name = ""reg_"&amp;LOWER(J2315)&amp;""")@XmlRootElement","")&amp;VLOOKUP(J2315,Blocos!D:I,6,0)&amp;Apoio!$E$1&amp;Y2315,""))</f>
        <v/>
      </c>
      <c r="X2315" s="190" t="str">
        <f>IF(ISNUMBER(Q2315),COUNTIF(Blocos!G:G,J2315),"")</f>
        <v/>
      </c>
      <c r="Y2315" s="190" t="str">
        <f>IF(OR(X2315=0,X2315=""),"",VLOOKUP(SUMIFS(Blocos!A:A,Blocos!H:H,'EFD REGISTROS e Campos (2)'!X2315,Blocos!G:G,'EFD REGISTROS e Campos (2)'!J2315),Blocos!A:L,12,0))</f>
        <v/>
      </c>
      <c r="Z2315" s="190" t="str">
        <f>IF(ISNUMBER(Q2316),VLOOKUP(J2315,Blocos!D:G,4,0),"")</f>
        <v/>
      </c>
      <c r="AA2315" s="190" t="str">
        <f>IF(ISNUMBER(Q2315),CONCATENATE("CREATE TABLE ""reg_",LOWER(J2315),""" (""ID"" bigint NOT NULL AUTO_INCREMENT,  ""HASHFILE"" varchar(255) DEFAULT NULL, ""ID_PAI"" bigint NOT NULL,"),IF(Q2315="Campo",CONCATENATE("""",L2315,""" ",VLOOKUP(R2315,Apoio!A:C,3,0)),""))&amp;IF(Z2315="","",CONCATENATE("PRIMARY KEY (""ID""), KEY ""FK_reg_",LOWER(Z2315),"_ID_PAI"" (""ID_PAI""), CONSTRAINT ""FK_reg_",LOWER(Z2315),"_ID_PAI"" FOREIGN KEY (""ID_PAI"") REFERENCES ""reg_",LOWER(Z2315),""" (""ID"")) ENGINE=InnoDB AUTO_INCREMENT=105774 DEFAULT CHARSET=utf8mb4 COLLATE=utf8mb4_0900_ai_ci;"))</f>
        <v/>
      </c>
      <c r="AB2315" s="190" t="str">
        <f t="shared" si="258"/>
        <v/>
      </c>
    </row>
    <row r="2316" spans="10:28" ht="14.5" hidden="1" customHeight="1" x14ac:dyDescent="0.3">
      <c r="J2316" s="187" t="str">
        <f t="shared" si="256"/>
        <v>E111</v>
      </c>
      <c r="K2316" s="218"/>
      <c r="L2316" s="237" t="s">
        <v>2301</v>
      </c>
      <c r="M2316" s="184" t="s">
        <v>2302</v>
      </c>
      <c r="N2316" s="238">
        <v>41852</v>
      </c>
      <c r="O2316" s="238"/>
      <c r="P2316" s="238"/>
      <c r="Q2316" s="192" t="str">
        <f t="shared" si="257"/>
        <v/>
      </c>
      <c r="S2316" s="191" t="str">
        <f t="shared" si="253"/>
        <v/>
      </c>
      <c r="T2316" s="192" t="str">
        <f t="shared" si="254"/>
        <v/>
      </c>
      <c r="U2316" s="192" t="str">
        <f t="shared" si="252"/>
        <v/>
      </c>
      <c r="V2316" s="192" t="str">
        <f t="shared" si="255"/>
        <v/>
      </c>
      <c r="W2316" s="191" t="str">
        <f>IF(Q2316="Campo","@Campos(posicao = "&amp;K2316&amp;", tipo = '"&amp;R2316&amp;"')@Column(name = """&amp;L2316&amp;""")"&amp;IF(R2316="D","@Temporal(TemporalType.DATE)","")&amp;"private "&amp;VLOOKUP(TEXT(R2316,"@"),Apoio!A:B,2,0)&amp;" "&amp;SUBSTITUTE(LOWER(LEFT(L2316,1))&amp;RIGHT(PROPER(L2316),LEN(L2316)-1),"_","")&amp;";",IF(ISNUMBER(Q2316),IF(R2316="R","@Entity@Table(name = ""reg_"&amp;LOWER(J2316)&amp;""")@XmlRootElement","")&amp;VLOOKUP(J2316,Blocos!D:I,6,0)&amp;Apoio!$E$1&amp;Y2316,""))</f>
        <v/>
      </c>
      <c r="X2316" s="190" t="str">
        <f>IF(ISNUMBER(Q2316),COUNTIF(Blocos!G:G,J2316),"")</f>
        <v/>
      </c>
      <c r="Y2316" s="190" t="str">
        <f>IF(OR(X2316=0,X2316=""),"",VLOOKUP(SUMIFS(Blocos!A:A,Blocos!H:H,'EFD REGISTROS e Campos (2)'!X2316,Blocos!G:G,'EFD REGISTROS e Campos (2)'!J2316),Blocos!A:L,12,0))</f>
        <v/>
      </c>
      <c r="Z2316" s="190" t="str">
        <f>IF(ISNUMBER(Q2317),VLOOKUP(J2316,Blocos!D:G,4,0),"")</f>
        <v/>
      </c>
      <c r="AA2316" s="190" t="str">
        <f>IF(ISNUMBER(Q2316),CONCATENATE("CREATE TABLE ""reg_",LOWER(J2316),""" (""ID"" bigint NOT NULL AUTO_INCREMENT,  ""HASHFILE"" varchar(255) DEFAULT NULL, ""ID_PAI"" bigint NOT NULL,"),IF(Q2316="Campo",CONCATENATE("""",L2316,""" ",VLOOKUP(R2316,Apoio!A:C,3,0)),""))&amp;IF(Z2316="","",CONCATENATE("PRIMARY KEY (""ID""), KEY ""FK_reg_",LOWER(Z2316),"_ID_PAI"" (""ID_PAI""), CONSTRAINT ""FK_reg_",LOWER(Z2316),"_ID_PAI"" FOREIGN KEY (""ID_PAI"") REFERENCES ""reg_",LOWER(Z2316),""" (""ID"")) ENGINE=InnoDB AUTO_INCREMENT=105774 DEFAULT CHARSET=utf8mb4 COLLATE=utf8mb4_0900_ai_ci;"))</f>
        <v/>
      </c>
      <c r="AB2316" s="190" t="str">
        <f t="shared" si="258"/>
        <v/>
      </c>
    </row>
    <row r="2317" spans="10:28" ht="14.5" hidden="1" customHeight="1" x14ac:dyDescent="0.3">
      <c r="J2317" s="187" t="str">
        <f t="shared" si="256"/>
        <v>E111</v>
      </c>
      <c r="K2317" s="218"/>
      <c r="L2317" s="237" t="s">
        <v>2303</v>
      </c>
      <c r="M2317" s="184" t="s">
        <v>2304</v>
      </c>
      <c r="N2317" s="238">
        <v>41852</v>
      </c>
      <c r="O2317" s="238"/>
      <c r="P2317" s="238"/>
      <c r="Q2317" s="192" t="str">
        <f t="shared" si="257"/>
        <v/>
      </c>
      <c r="S2317" s="191" t="str">
        <f t="shared" si="253"/>
        <v/>
      </c>
      <c r="T2317" s="192" t="str">
        <f t="shared" si="254"/>
        <v/>
      </c>
      <c r="U2317" s="192" t="str">
        <f t="shared" si="252"/>
        <v/>
      </c>
      <c r="V2317" s="192" t="str">
        <f t="shared" si="255"/>
        <v/>
      </c>
      <c r="W2317" s="191" t="str">
        <f>IF(Q2317="Campo","@Campos(posicao = "&amp;K2317&amp;", tipo = '"&amp;R2317&amp;"')@Column(name = """&amp;L2317&amp;""")"&amp;IF(R2317="D","@Temporal(TemporalType.DATE)","")&amp;"private "&amp;VLOOKUP(TEXT(R2317,"@"),Apoio!A:B,2,0)&amp;" "&amp;SUBSTITUTE(LOWER(LEFT(L2317,1))&amp;RIGHT(PROPER(L2317),LEN(L2317)-1),"_","")&amp;";",IF(ISNUMBER(Q2317),IF(R2317="R","@Entity@Table(name = ""reg_"&amp;LOWER(J2317)&amp;""")@XmlRootElement","")&amp;VLOOKUP(J2317,Blocos!D:I,6,0)&amp;Apoio!$E$1&amp;Y2317,""))</f>
        <v/>
      </c>
      <c r="X2317" s="190" t="str">
        <f>IF(ISNUMBER(Q2317),COUNTIF(Blocos!G:G,J2317),"")</f>
        <v/>
      </c>
      <c r="Y2317" s="190" t="str">
        <f>IF(OR(X2317=0,X2317=""),"",VLOOKUP(SUMIFS(Blocos!A:A,Blocos!H:H,'EFD REGISTROS e Campos (2)'!X2317,Blocos!G:G,'EFD REGISTROS e Campos (2)'!J2317),Blocos!A:L,12,0))</f>
        <v/>
      </c>
      <c r="Z2317" s="190" t="str">
        <f>IF(ISNUMBER(Q2318),VLOOKUP(J2317,Blocos!D:G,4,0),"")</f>
        <v/>
      </c>
      <c r="AA2317" s="190" t="str">
        <f>IF(ISNUMBER(Q2317),CONCATENATE("CREATE TABLE ""reg_",LOWER(J2317),""" (""ID"" bigint NOT NULL AUTO_INCREMENT,  ""HASHFILE"" varchar(255) DEFAULT NULL, ""ID_PAI"" bigint NOT NULL,"),IF(Q2317="Campo",CONCATENATE("""",L2317,""" ",VLOOKUP(R2317,Apoio!A:C,3,0)),""))&amp;IF(Z2317="","",CONCATENATE("PRIMARY KEY (""ID""), KEY ""FK_reg_",LOWER(Z2317),"_ID_PAI"" (""ID_PAI""), CONSTRAINT ""FK_reg_",LOWER(Z2317),"_ID_PAI"" FOREIGN KEY (""ID_PAI"") REFERENCES ""reg_",LOWER(Z2317),""" (""ID"")) ENGINE=InnoDB AUTO_INCREMENT=105774 DEFAULT CHARSET=utf8mb4 COLLATE=utf8mb4_0900_ai_ci;"))</f>
        <v/>
      </c>
      <c r="AB2317" s="190" t="str">
        <f t="shared" si="258"/>
        <v/>
      </c>
    </row>
    <row r="2318" spans="10:28" ht="14.5" hidden="1" customHeight="1" x14ac:dyDescent="0.3">
      <c r="J2318" s="187" t="str">
        <f t="shared" si="256"/>
        <v>E111</v>
      </c>
      <c r="K2318" s="218"/>
      <c r="L2318" s="237" t="s">
        <v>2305</v>
      </c>
      <c r="M2318" s="184" t="s">
        <v>2306</v>
      </c>
      <c r="N2318" s="238">
        <v>41852</v>
      </c>
      <c r="O2318" s="238"/>
      <c r="P2318" s="238">
        <v>41852</v>
      </c>
      <c r="Q2318" s="192" t="str">
        <f t="shared" si="257"/>
        <v/>
      </c>
      <c r="S2318" s="191" t="str">
        <f t="shared" si="253"/>
        <v/>
      </c>
      <c r="T2318" s="192" t="str">
        <f t="shared" si="254"/>
        <v/>
      </c>
      <c r="U2318" s="192" t="str">
        <f t="shared" si="252"/>
        <v/>
      </c>
      <c r="V2318" s="192" t="str">
        <f t="shared" si="255"/>
        <v/>
      </c>
      <c r="W2318" s="191" t="str">
        <f>IF(Q2318="Campo","@Campos(posicao = "&amp;K2318&amp;", tipo = '"&amp;R2318&amp;"')@Column(name = """&amp;L2318&amp;""")"&amp;IF(R2318="D","@Temporal(TemporalType.DATE)","")&amp;"private "&amp;VLOOKUP(TEXT(R2318,"@"),Apoio!A:B,2,0)&amp;" "&amp;SUBSTITUTE(LOWER(LEFT(L2318,1))&amp;RIGHT(PROPER(L2318),LEN(L2318)-1),"_","")&amp;";",IF(ISNUMBER(Q2318),IF(R2318="R","@Entity@Table(name = ""reg_"&amp;LOWER(J2318)&amp;""")@XmlRootElement","")&amp;VLOOKUP(J2318,Blocos!D:I,6,0)&amp;Apoio!$E$1&amp;Y2318,""))</f>
        <v/>
      </c>
      <c r="X2318" s="190" t="str">
        <f>IF(ISNUMBER(Q2318),COUNTIF(Blocos!G:G,J2318),"")</f>
        <v/>
      </c>
      <c r="Y2318" s="190" t="str">
        <f>IF(OR(X2318=0,X2318=""),"",VLOOKUP(SUMIFS(Blocos!A:A,Blocos!H:H,'EFD REGISTROS e Campos (2)'!X2318,Blocos!G:G,'EFD REGISTROS e Campos (2)'!J2318),Blocos!A:L,12,0))</f>
        <v/>
      </c>
      <c r="Z2318" s="190" t="str">
        <f>IF(ISNUMBER(Q2319),VLOOKUP(J2318,Blocos!D:G,4,0),"")</f>
        <v/>
      </c>
      <c r="AA2318" s="190" t="str">
        <f>IF(ISNUMBER(Q2318),CONCATENATE("CREATE TABLE ""reg_",LOWER(J2318),""" (""ID"" bigint NOT NULL AUTO_INCREMENT,  ""HASHFILE"" varchar(255) DEFAULT NULL, ""ID_PAI"" bigint NOT NULL,"),IF(Q2318="Campo",CONCATENATE("""",L2318,""" ",VLOOKUP(R2318,Apoio!A:C,3,0)),""))&amp;IF(Z2318="","",CONCATENATE("PRIMARY KEY (""ID""), KEY ""FK_reg_",LOWER(Z2318),"_ID_PAI"" (""ID_PAI""), CONSTRAINT ""FK_reg_",LOWER(Z2318),"_ID_PAI"" FOREIGN KEY (""ID_PAI"") REFERENCES ""reg_",LOWER(Z2318),""" (""ID"")) ENGINE=InnoDB AUTO_INCREMENT=105774 DEFAULT CHARSET=utf8mb4 COLLATE=utf8mb4_0900_ai_ci;"))</f>
        <v/>
      </c>
      <c r="AB2318" s="190" t="str">
        <f t="shared" si="258"/>
        <v/>
      </c>
    </row>
    <row r="2319" spans="10:28" ht="14.5" hidden="1" customHeight="1" x14ac:dyDescent="0.3">
      <c r="J2319" s="187" t="str">
        <f t="shared" si="256"/>
        <v>E111</v>
      </c>
      <c r="K2319" s="218"/>
      <c r="L2319" s="237" t="s">
        <v>2305</v>
      </c>
      <c r="M2319" s="184" t="s">
        <v>2307</v>
      </c>
      <c r="N2319" s="238">
        <v>41853</v>
      </c>
      <c r="O2319" s="238"/>
      <c r="P2319" s="238"/>
      <c r="Q2319" s="192" t="str">
        <f t="shared" si="257"/>
        <v/>
      </c>
      <c r="S2319" s="191" t="str">
        <f t="shared" si="253"/>
        <v/>
      </c>
      <c r="T2319" s="192" t="str">
        <f t="shared" si="254"/>
        <v/>
      </c>
      <c r="U2319" s="192" t="str">
        <f t="shared" si="252"/>
        <v/>
      </c>
      <c r="V2319" s="192" t="str">
        <f t="shared" si="255"/>
        <v/>
      </c>
      <c r="W2319" s="191" t="str">
        <f>IF(Q2319="Campo","@Campos(posicao = "&amp;K2319&amp;", tipo = '"&amp;R2319&amp;"')@Column(name = """&amp;L2319&amp;""")"&amp;IF(R2319="D","@Temporal(TemporalType.DATE)","")&amp;"private "&amp;VLOOKUP(TEXT(R2319,"@"),Apoio!A:B,2,0)&amp;" "&amp;SUBSTITUTE(LOWER(LEFT(L2319,1))&amp;RIGHT(PROPER(L2319),LEN(L2319)-1),"_","")&amp;";",IF(ISNUMBER(Q2319),IF(R2319="R","@Entity@Table(name = ""reg_"&amp;LOWER(J2319)&amp;""")@XmlRootElement","")&amp;VLOOKUP(J2319,Blocos!D:I,6,0)&amp;Apoio!$E$1&amp;Y2319,""))</f>
        <v/>
      </c>
      <c r="X2319" s="190" t="str">
        <f>IF(ISNUMBER(Q2319),COUNTIF(Blocos!G:G,J2319),"")</f>
        <v/>
      </c>
      <c r="Y2319" s="190" t="str">
        <f>IF(OR(X2319=0,X2319=""),"",VLOOKUP(SUMIFS(Blocos!A:A,Blocos!H:H,'EFD REGISTROS e Campos (2)'!X2319,Blocos!G:G,'EFD REGISTROS e Campos (2)'!J2319),Blocos!A:L,12,0))</f>
        <v/>
      </c>
      <c r="Z2319" s="190" t="str">
        <f>IF(ISNUMBER(Q2320),VLOOKUP(J2319,Blocos!D:G,4,0),"")</f>
        <v/>
      </c>
      <c r="AA2319" s="190" t="str">
        <f>IF(ISNUMBER(Q2319),CONCATENATE("CREATE TABLE ""reg_",LOWER(J2319),""" (""ID"" bigint NOT NULL AUTO_INCREMENT,  ""HASHFILE"" varchar(255) DEFAULT NULL, ""ID_PAI"" bigint NOT NULL,"),IF(Q2319="Campo",CONCATENATE("""",L2319,""" ",VLOOKUP(R2319,Apoio!A:C,3,0)),""))&amp;IF(Z2319="","",CONCATENATE("PRIMARY KEY (""ID""), KEY ""FK_reg_",LOWER(Z2319),"_ID_PAI"" (""ID_PAI""), CONSTRAINT ""FK_reg_",LOWER(Z2319),"_ID_PAI"" FOREIGN KEY (""ID_PAI"") REFERENCES ""reg_",LOWER(Z2319),""" (""ID"")) ENGINE=InnoDB AUTO_INCREMENT=105774 DEFAULT CHARSET=utf8mb4 COLLATE=utf8mb4_0900_ai_ci;"))</f>
        <v/>
      </c>
      <c r="AB2319" s="190" t="str">
        <f t="shared" si="258"/>
        <v/>
      </c>
    </row>
    <row r="2320" spans="10:28" ht="14.5" hidden="1" customHeight="1" x14ac:dyDescent="0.3">
      <c r="J2320" s="187" t="str">
        <f t="shared" si="256"/>
        <v>E111</v>
      </c>
      <c r="K2320" s="218"/>
      <c r="L2320" s="237" t="s">
        <v>2308</v>
      </c>
      <c r="M2320" s="184" t="s">
        <v>2309</v>
      </c>
      <c r="N2320" s="238">
        <v>41852</v>
      </c>
      <c r="O2320" s="238"/>
      <c r="P2320" s="238"/>
      <c r="Q2320" s="192" t="str">
        <f t="shared" si="257"/>
        <v/>
      </c>
      <c r="S2320" s="191" t="str">
        <f t="shared" si="253"/>
        <v/>
      </c>
      <c r="T2320" s="192" t="str">
        <f t="shared" si="254"/>
        <v/>
      </c>
      <c r="U2320" s="192" t="str">
        <f t="shared" si="252"/>
        <v/>
      </c>
      <c r="V2320" s="192" t="str">
        <f t="shared" si="255"/>
        <v/>
      </c>
      <c r="W2320" s="191" t="str">
        <f>IF(Q2320="Campo","@Campos(posicao = "&amp;K2320&amp;", tipo = '"&amp;R2320&amp;"')@Column(name = """&amp;L2320&amp;""")"&amp;IF(R2320="D","@Temporal(TemporalType.DATE)","")&amp;"private "&amp;VLOOKUP(TEXT(R2320,"@"),Apoio!A:B,2,0)&amp;" "&amp;SUBSTITUTE(LOWER(LEFT(L2320,1))&amp;RIGHT(PROPER(L2320),LEN(L2320)-1),"_","")&amp;";",IF(ISNUMBER(Q2320),IF(R2320="R","@Entity@Table(name = ""reg_"&amp;LOWER(J2320)&amp;""")@XmlRootElement","")&amp;VLOOKUP(J2320,Blocos!D:I,6,0)&amp;Apoio!$E$1&amp;Y2320,""))</f>
        <v/>
      </c>
      <c r="X2320" s="190" t="str">
        <f>IF(ISNUMBER(Q2320),COUNTIF(Blocos!G:G,J2320),"")</f>
        <v/>
      </c>
      <c r="Y2320" s="190" t="str">
        <f>IF(OR(X2320=0,X2320=""),"",VLOOKUP(SUMIFS(Blocos!A:A,Blocos!H:H,'EFD REGISTROS e Campos (2)'!X2320,Blocos!G:G,'EFD REGISTROS e Campos (2)'!J2320),Blocos!A:L,12,0))</f>
        <v/>
      </c>
      <c r="Z2320" s="190" t="str">
        <f>IF(ISNUMBER(Q2321),VLOOKUP(J2320,Blocos!D:G,4,0),"")</f>
        <v/>
      </c>
      <c r="AA2320" s="190" t="str">
        <f>IF(ISNUMBER(Q2320),CONCATENATE("CREATE TABLE ""reg_",LOWER(J2320),""" (""ID"" bigint NOT NULL AUTO_INCREMENT,  ""HASHFILE"" varchar(255) DEFAULT NULL, ""ID_PAI"" bigint NOT NULL,"),IF(Q2320="Campo",CONCATENATE("""",L2320,""" ",VLOOKUP(R2320,Apoio!A:C,3,0)),""))&amp;IF(Z2320="","",CONCATENATE("PRIMARY KEY (""ID""), KEY ""FK_reg_",LOWER(Z2320),"_ID_PAI"" (""ID_PAI""), CONSTRAINT ""FK_reg_",LOWER(Z2320),"_ID_PAI"" FOREIGN KEY (""ID_PAI"") REFERENCES ""reg_",LOWER(Z2320),""" (""ID"")) ENGINE=InnoDB AUTO_INCREMENT=105774 DEFAULT CHARSET=utf8mb4 COLLATE=utf8mb4_0900_ai_ci;"))</f>
        <v/>
      </c>
      <c r="AB2320" s="190" t="str">
        <f t="shared" si="258"/>
        <v/>
      </c>
    </row>
    <row r="2321" spans="10:28" ht="14.5" hidden="1" customHeight="1" x14ac:dyDescent="0.3">
      <c r="J2321" s="187" t="str">
        <f t="shared" si="256"/>
        <v>E111</v>
      </c>
      <c r="K2321" s="218"/>
      <c r="L2321" s="237" t="s">
        <v>2310</v>
      </c>
      <c r="M2321" s="184" t="s">
        <v>2311</v>
      </c>
      <c r="N2321" s="238">
        <v>41852</v>
      </c>
      <c r="O2321" s="238"/>
      <c r="P2321" s="238"/>
      <c r="Q2321" s="192" t="str">
        <f t="shared" si="257"/>
        <v/>
      </c>
      <c r="S2321" s="191" t="str">
        <f t="shared" si="253"/>
        <v/>
      </c>
      <c r="T2321" s="192" t="str">
        <f t="shared" si="254"/>
        <v/>
      </c>
      <c r="U2321" s="192" t="str">
        <f t="shared" si="252"/>
        <v/>
      </c>
      <c r="V2321" s="192" t="str">
        <f t="shared" si="255"/>
        <v/>
      </c>
      <c r="W2321" s="191" t="str">
        <f>IF(Q2321="Campo","@Campos(posicao = "&amp;K2321&amp;", tipo = '"&amp;R2321&amp;"')@Column(name = """&amp;L2321&amp;""")"&amp;IF(R2321="D","@Temporal(TemporalType.DATE)","")&amp;"private "&amp;VLOOKUP(TEXT(R2321,"@"),Apoio!A:B,2,0)&amp;" "&amp;SUBSTITUTE(LOWER(LEFT(L2321,1))&amp;RIGHT(PROPER(L2321),LEN(L2321)-1),"_","")&amp;";",IF(ISNUMBER(Q2321),IF(R2321="R","@Entity@Table(name = ""reg_"&amp;LOWER(J2321)&amp;""")@XmlRootElement","")&amp;VLOOKUP(J2321,Blocos!D:I,6,0)&amp;Apoio!$E$1&amp;Y2321,""))</f>
        <v/>
      </c>
      <c r="X2321" s="190" t="str">
        <f>IF(ISNUMBER(Q2321),COUNTIF(Blocos!G:G,J2321),"")</f>
        <v/>
      </c>
      <c r="Y2321" s="190" t="str">
        <f>IF(OR(X2321=0,X2321=""),"",VLOOKUP(SUMIFS(Blocos!A:A,Blocos!H:H,'EFD REGISTROS e Campos (2)'!X2321,Blocos!G:G,'EFD REGISTROS e Campos (2)'!J2321),Blocos!A:L,12,0))</f>
        <v/>
      </c>
      <c r="Z2321" s="190" t="str">
        <f>IF(ISNUMBER(Q2322),VLOOKUP(J2321,Blocos!D:G,4,0),"")</f>
        <v/>
      </c>
      <c r="AA2321" s="190" t="str">
        <f>IF(ISNUMBER(Q2321),CONCATENATE("CREATE TABLE ""reg_",LOWER(J2321),""" (""ID"" bigint NOT NULL AUTO_INCREMENT,  ""HASHFILE"" varchar(255) DEFAULT NULL, ""ID_PAI"" bigint NOT NULL,"),IF(Q2321="Campo",CONCATENATE("""",L2321,""" ",VLOOKUP(R2321,Apoio!A:C,3,0)),""))&amp;IF(Z2321="","",CONCATENATE("PRIMARY KEY (""ID""), KEY ""FK_reg_",LOWER(Z2321),"_ID_PAI"" (""ID_PAI""), CONSTRAINT ""FK_reg_",LOWER(Z2321),"_ID_PAI"" FOREIGN KEY (""ID_PAI"") REFERENCES ""reg_",LOWER(Z2321),""" (""ID"")) ENGINE=InnoDB AUTO_INCREMENT=105774 DEFAULT CHARSET=utf8mb4 COLLATE=utf8mb4_0900_ai_ci;"))</f>
        <v/>
      </c>
      <c r="AB2321" s="190" t="str">
        <f t="shared" si="258"/>
        <v/>
      </c>
    </row>
    <row r="2322" spans="10:28" ht="14.5" hidden="1" customHeight="1" x14ac:dyDescent="0.3">
      <c r="J2322" s="187" t="str">
        <f t="shared" si="256"/>
        <v>E111</v>
      </c>
      <c r="K2322" s="218"/>
      <c r="L2322" s="237" t="s">
        <v>2312</v>
      </c>
      <c r="M2322" s="184" t="s">
        <v>2313</v>
      </c>
      <c r="N2322" s="238">
        <v>41852</v>
      </c>
      <c r="O2322" s="238"/>
      <c r="P2322" s="238"/>
      <c r="Q2322" s="192" t="str">
        <f t="shared" si="257"/>
        <v/>
      </c>
      <c r="S2322" s="191" t="str">
        <f t="shared" si="253"/>
        <v/>
      </c>
      <c r="T2322" s="192" t="str">
        <f t="shared" si="254"/>
        <v/>
      </c>
      <c r="U2322" s="192" t="str">
        <f t="shared" si="252"/>
        <v/>
      </c>
      <c r="V2322" s="192" t="str">
        <f t="shared" si="255"/>
        <v/>
      </c>
      <c r="W2322" s="191" t="str">
        <f>IF(Q2322="Campo","@Campos(posicao = "&amp;K2322&amp;", tipo = '"&amp;R2322&amp;"')@Column(name = """&amp;L2322&amp;""")"&amp;IF(R2322="D","@Temporal(TemporalType.DATE)","")&amp;"private "&amp;VLOOKUP(TEXT(R2322,"@"),Apoio!A:B,2,0)&amp;" "&amp;SUBSTITUTE(LOWER(LEFT(L2322,1))&amp;RIGHT(PROPER(L2322),LEN(L2322)-1),"_","")&amp;";",IF(ISNUMBER(Q2322),IF(R2322="R","@Entity@Table(name = ""reg_"&amp;LOWER(J2322)&amp;""")@XmlRootElement","")&amp;VLOOKUP(J2322,Blocos!D:I,6,0)&amp;Apoio!$E$1&amp;Y2322,""))</f>
        <v/>
      </c>
      <c r="X2322" s="190" t="str">
        <f>IF(ISNUMBER(Q2322),COUNTIF(Blocos!G:G,J2322),"")</f>
        <v/>
      </c>
      <c r="Y2322" s="190" t="str">
        <f>IF(OR(X2322=0,X2322=""),"",VLOOKUP(SUMIFS(Blocos!A:A,Blocos!H:H,'EFD REGISTROS e Campos (2)'!X2322,Blocos!G:G,'EFD REGISTROS e Campos (2)'!J2322),Blocos!A:L,12,0))</f>
        <v/>
      </c>
      <c r="Z2322" s="190" t="str">
        <f>IF(ISNUMBER(Q2323),VLOOKUP(J2322,Blocos!D:G,4,0),"")</f>
        <v/>
      </c>
      <c r="AA2322" s="190" t="str">
        <f>IF(ISNUMBER(Q2322),CONCATENATE("CREATE TABLE ""reg_",LOWER(J2322),""" (""ID"" bigint NOT NULL AUTO_INCREMENT,  ""HASHFILE"" varchar(255) DEFAULT NULL, ""ID_PAI"" bigint NOT NULL,"),IF(Q2322="Campo",CONCATENATE("""",L2322,""" ",VLOOKUP(R2322,Apoio!A:C,3,0)),""))&amp;IF(Z2322="","",CONCATENATE("PRIMARY KEY (""ID""), KEY ""FK_reg_",LOWER(Z2322),"_ID_PAI"" (""ID_PAI""), CONSTRAINT ""FK_reg_",LOWER(Z2322),"_ID_PAI"" FOREIGN KEY (""ID_PAI"") REFERENCES ""reg_",LOWER(Z2322),""" (""ID"")) ENGINE=InnoDB AUTO_INCREMENT=105774 DEFAULT CHARSET=utf8mb4 COLLATE=utf8mb4_0900_ai_ci;"))</f>
        <v/>
      </c>
      <c r="AB2322" s="190" t="str">
        <f t="shared" si="258"/>
        <v/>
      </c>
    </row>
    <row r="2323" spans="10:28" ht="14.5" hidden="1" customHeight="1" x14ac:dyDescent="0.3">
      <c r="J2323" s="187" t="str">
        <f t="shared" si="256"/>
        <v>E111</v>
      </c>
      <c r="K2323" s="218"/>
      <c r="L2323" s="237" t="s">
        <v>2314</v>
      </c>
      <c r="M2323" s="184" t="s">
        <v>2315</v>
      </c>
      <c r="N2323" s="238">
        <v>42278</v>
      </c>
      <c r="O2323" s="238"/>
      <c r="P2323" s="238"/>
      <c r="Q2323" s="192" t="str">
        <f t="shared" si="257"/>
        <v/>
      </c>
      <c r="S2323" s="191" t="str">
        <f t="shared" si="253"/>
        <v/>
      </c>
      <c r="T2323" s="192" t="str">
        <f t="shared" si="254"/>
        <v/>
      </c>
      <c r="U2323" s="192" t="str">
        <f t="shared" si="252"/>
        <v/>
      </c>
      <c r="V2323" s="192" t="str">
        <f t="shared" si="255"/>
        <v/>
      </c>
      <c r="W2323" s="191" t="str">
        <f>IF(Q2323="Campo","@Campos(posicao = "&amp;K2323&amp;", tipo = '"&amp;R2323&amp;"')@Column(name = """&amp;L2323&amp;""")"&amp;IF(R2323="D","@Temporal(TemporalType.DATE)","")&amp;"private "&amp;VLOOKUP(TEXT(R2323,"@"),Apoio!A:B,2,0)&amp;" "&amp;SUBSTITUTE(LOWER(LEFT(L2323,1))&amp;RIGHT(PROPER(L2323),LEN(L2323)-1),"_","")&amp;";",IF(ISNUMBER(Q2323),IF(R2323="R","@Entity@Table(name = ""reg_"&amp;LOWER(J2323)&amp;""")@XmlRootElement","")&amp;VLOOKUP(J2323,Blocos!D:I,6,0)&amp;Apoio!$E$1&amp;Y2323,""))</f>
        <v/>
      </c>
      <c r="X2323" s="190" t="str">
        <f>IF(ISNUMBER(Q2323),COUNTIF(Blocos!G:G,J2323),"")</f>
        <v/>
      </c>
      <c r="Y2323" s="190" t="str">
        <f>IF(OR(X2323=0,X2323=""),"",VLOOKUP(SUMIFS(Blocos!A:A,Blocos!H:H,'EFD REGISTROS e Campos (2)'!X2323,Blocos!G:G,'EFD REGISTROS e Campos (2)'!J2323),Blocos!A:L,12,0))</f>
        <v/>
      </c>
      <c r="Z2323" s="190" t="str">
        <f>IF(ISNUMBER(Q2324),VLOOKUP(J2323,Blocos!D:G,4,0),"")</f>
        <v/>
      </c>
      <c r="AA2323" s="190" t="str">
        <f>IF(ISNUMBER(Q2323),CONCATENATE("CREATE TABLE ""reg_",LOWER(J2323),""" (""ID"" bigint NOT NULL AUTO_INCREMENT,  ""HASHFILE"" varchar(255) DEFAULT NULL, ""ID_PAI"" bigint NOT NULL,"),IF(Q2323="Campo",CONCATENATE("""",L2323,""" ",VLOOKUP(R2323,Apoio!A:C,3,0)),""))&amp;IF(Z2323="","",CONCATENATE("PRIMARY KEY (""ID""), KEY ""FK_reg_",LOWER(Z2323),"_ID_PAI"" (""ID_PAI""), CONSTRAINT ""FK_reg_",LOWER(Z2323),"_ID_PAI"" FOREIGN KEY (""ID_PAI"") REFERENCES ""reg_",LOWER(Z2323),""" (""ID"")) ENGINE=InnoDB AUTO_INCREMENT=105774 DEFAULT CHARSET=utf8mb4 COLLATE=utf8mb4_0900_ai_ci;"))</f>
        <v/>
      </c>
      <c r="AB2323" s="190" t="str">
        <f t="shared" si="258"/>
        <v/>
      </c>
    </row>
    <row r="2324" spans="10:28" ht="14.5" hidden="1" customHeight="1" x14ac:dyDescent="0.3">
      <c r="J2324" s="187" t="str">
        <f t="shared" si="256"/>
        <v>E111</v>
      </c>
      <c r="K2324" s="218"/>
      <c r="L2324" s="237" t="s">
        <v>2316</v>
      </c>
      <c r="M2324" s="184" t="s">
        <v>2317</v>
      </c>
      <c r="N2324" s="238">
        <v>42278</v>
      </c>
      <c r="O2324" s="238"/>
      <c r="P2324" s="238"/>
      <c r="Q2324" s="192" t="str">
        <f t="shared" si="257"/>
        <v/>
      </c>
      <c r="S2324" s="191" t="str">
        <f t="shared" si="253"/>
        <v/>
      </c>
      <c r="T2324" s="192" t="str">
        <f t="shared" si="254"/>
        <v/>
      </c>
      <c r="U2324" s="192" t="str">
        <f t="shared" si="252"/>
        <v/>
      </c>
      <c r="V2324" s="192" t="str">
        <f t="shared" si="255"/>
        <v/>
      </c>
      <c r="W2324" s="191" t="str">
        <f>IF(Q2324="Campo","@Campos(posicao = "&amp;K2324&amp;", tipo = '"&amp;R2324&amp;"')@Column(name = """&amp;L2324&amp;""")"&amp;IF(R2324="D","@Temporal(TemporalType.DATE)","")&amp;"private "&amp;VLOOKUP(TEXT(R2324,"@"),Apoio!A:B,2,0)&amp;" "&amp;SUBSTITUTE(LOWER(LEFT(L2324,1))&amp;RIGHT(PROPER(L2324),LEN(L2324)-1),"_","")&amp;";",IF(ISNUMBER(Q2324),IF(R2324="R","@Entity@Table(name = ""reg_"&amp;LOWER(J2324)&amp;""")@XmlRootElement","")&amp;VLOOKUP(J2324,Blocos!D:I,6,0)&amp;Apoio!$E$1&amp;Y2324,""))</f>
        <v/>
      </c>
      <c r="X2324" s="190" t="str">
        <f>IF(ISNUMBER(Q2324),COUNTIF(Blocos!G:G,J2324),"")</f>
        <v/>
      </c>
      <c r="Y2324" s="190" t="str">
        <f>IF(OR(X2324=0,X2324=""),"",VLOOKUP(SUMIFS(Blocos!A:A,Blocos!H:H,'EFD REGISTROS e Campos (2)'!X2324,Blocos!G:G,'EFD REGISTROS e Campos (2)'!J2324),Blocos!A:L,12,0))</f>
        <v/>
      </c>
      <c r="Z2324" s="190" t="str">
        <f>IF(ISNUMBER(Q2325),VLOOKUP(J2324,Blocos!D:G,4,0),"")</f>
        <v/>
      </c>
      <c r="AA2324" s="190" t="str">
        <f>IF(ISNUMBER(Q2324),CONCATENATE("CREATE TABLE ""reg_",LOWER(J2324),""" (""ID"" bigint NOT NULL AUTO_INCREMENT,  ""HASHFILE"" varchar(255) DEFAULT NULL, ""ID_PAI"" bigint NOT NULL,"),IF(Q2324="Campo",CONCATENATE("""",L2324,""" ",VLOOKUP(R2324,Apoio!A:C,3,0)),""))&amp;IF(Z2324="","",CONCATENATE("PRIMARY KEY (""ID""), KEY ""FK_reg_",LOWER(Z2324),"_ID_PAI"" (""ID_PAI""), CONSTRAINT ""FK_reg_",LOWER(Z2324),"_ID_PAI"" FOREIGN KEY (""ID_PAI"") REFERENCES ""reg_",LOWER(Z2324),""" (""ID"")) ENGINE=InnoDB AUTO_INCREMENT=105774 DEFAULT CHARSET=utf8mb4 COLLATE=utf8mb4_0900_ai_ci;"))</f>
        <v/>
      </c>
      <c r="AB2324" s="190" t="str">
        <f t="shared" si="258"/>
        <v/>
      </c>
    </row>
    <row r="2325" spans="10:28" ht="14.5" hidden="1" customHeight="1" x14ac:dyDescent="0.3">
      <c r="J2325" s="187" t="str">
        <f t="shared" si="256"/>
        <v>E111</v>
      </c>
      <c r="K2325" s="218"/>
      <c r="L2325" s="237" t="s">
        <v>2318</v>
      </c>
      <c r="M2325" s="184" t="s">
        <v>2319</v>
      </c>
      <c r="N2325" s="238">
        <v>42278</v>
      </c>
      <c r="O2325" s="238"/>
      <c r="P2325" s="238"/>
      <c r="Q2325" s="192" t="str">
        <f t="shared" si="257"/>
        <v/>
      </c>
      <c r="S2325" s="191" t="str">
        <f t="shared" si="253"/>
        <v/>
      </c>
      <c r="T2325" s="192" t="str">
        <f t="shared" si="254"/>
        <v/>
      </c>
      <c r="U2325" s="192" t="str">
        <f t="shared" si="252"/>
        <v/>
      </c>
      <c r="V2325" s="192" t="str">
        <f t="shared" si="255"/>
        <v/>
      </c>
      <c r="W2325" s="191" t="str">
        <f>IF(Q2325="Campo","@Campos(posicao = "&amp;K2325&amp;", tipo = '"&amp;R2325&amp;"')@Column(name = """&amp;L2325&amp;""")"&amp;IF(R2325="D","@Temporal(TemporalType.DATE)","")&amp;"private "&amp;VLOOKUP(TEXT(R2325,"@"),Apoio!A:B,2,0)&amp;" "&amp;SUBSTITUTE(LOWER(LEFT(L2325,1))&amp;RIGHT(PROPER(L2325),LEN(L2325)-1),"_","")&amp;";",IF(ISNUMBER(Q2325),IF(R2325="R","@Entity@Table(name = ""reg_"&amp;LOWER(J2325)&amp;""")@XmlRootElement","")&amp;VLOOKUP(J2325,Blocos!D:I,6,0)&amp;Apoio!$E$1&amp;Y2325,""))</f>
        <v/>
      </c>
      <c r="X2325" s="190" t="str">
        <f>IF(ISNUMBER(Q2325),COUNTIF(Blocos!G:G,J2325),"")</f>
        <v/>
      </c>
      <c r="Y2325" s="190" t="str">
        <f>IF(OR(X2325=0,X2325=""),"",VLOOKUP(SUMIFS(Blocos!A:A,Blocos!H:H,'EFD REGISTROS e Campos (2)'!X2325,Blocos!G:G,'EFD REGISTROS e Campos (2)'!J2325),Blocos!A:L,12,0))</f>
        <v/>
      </c>
      <c r="Z2325" s="190" t="str">
        <f>IF(ISNUMBER(Q2326),VLOOKUP(J2325,Blocos!D:G,4,0),"")</f>
        <v/>
      </c>
      <c r="AA2325" s="190" t="str">
        <f>IF(ISNUMBER(Q2325),CONCATENATE("CREATE TABLE ""reg_",LOWER(J2325),""" (""ID"" bigint NOT NULL AUTO_INCREMENT,  ""HASHFILE"" varchar(255) DEFAULT NULL, ""ID_PAI"" bigint NOT NULL,"),IF(Q2325="Campo",CONCATENATE("""",L2325,""" ",VLOOKUP(R2325,Apoio!A:C,3,0)),""))&amp;IF(Z2325="","",CONCATENATE("PRIMARY KEY (""ID""), KEY ""FK_reg_",LOWER(Z2325),"_ID_PAI"" (""ID_PAI""), CONSTRAINT ""FK_reg_",LOWER(Z2325),"_ID_PAI"" FOREIGN KEY (""ID_PAI"") REFERENCES ""reg_",LOWER(Z2325),""" (""ID"")) ENGINE=InnoDB AUTO_INCREMENT=105774 DEFAULT CHARSET=utf8mb4 COLLATE=utf8mb4_0900_ai_ci;"))</f>
        <v/>
      </c>
      <c r="AB2325" s="190" t="str">
        <f t="shared" si="258"/>
        <v/>
      </c>
    </row>
    <row r="2326" spans="10:28" ht="14.5" hidden="1" customHeight="1" x14ac:dyDescent="0.3">
      <c r="J2326" s="187" t="str">
        <f t="shared" si="256"/>
        <v>E111</v>
      </c>
      <c r="K2326" s="218"/>
      <c r="L2326" s="237" t="s">
        <v>2320</v>
      </c>
      <c r="M2326" s="184" t="s">
        <v>2321</v>
      </c>
      <c r="N2326" s="238">
        <v>41852</v>
      </c>
      <c r="O2326" s="238"/>
      <c r="P2326" s="238"/>
      <c r="Q2326" s="192" t="str">
        <f t="shared" si="257"/>
        <v/>
      </c>
      <c r="S2326" s="191" t="str">
        <f t="shared" si="253"/>
        <v/>
      </c>
      <c r="T2326" s="192" t="str">
        <f t="shared" si="254"/>
        <v/>
      </c>
      <c r="U2326" s="192" t="str">
        <f t="shared" si="252"/>
        <v/>
      </c>
      <c r="V2326" s="192" t="str">
        <f t="shared" si="255"/>
        <v/>
      </c>
      <c r="W2326" s="191" t="str">
        <f>IF(Q2326="Campo","@Campos(posicao = "&amp;K2326&amp;", tipo = '"&amp;R2326&amp;"')@Column(name = """&amp;L2326&amp;""")"&amp;IF(R2326="D","@Temporal(TemporalType.DATE)","")&amp;"private "&amp;VLOOKUP(TEXT(R2326,"@"),Apoio!A:B,2,0)&amp;" "&amp;SUBSTITUTE(LOWER(LEFT(L2326,1))&amp;RIGHT(PROPER(L2326),LEN(L2326)-1),"_","")&amp;";",IF(ISNUMBER(Q2326),IF(R2326="R","@Entity@Table(name = ""reg_"&amp;LOWER(J2326)&amp;""")@XmlRootElement","")&amp;VLOOKUP(J2326,Blocos!D:I,6,0)&amp;Apoio!$E$1&amp;Y2326,""))</f>
        <v/>
      </c>
      <c r="X2326" s="190" t="str">
        <f>IF(ISNUMBER(Q2326),COUNTIF(Blocos!G:G,J2326),"")</f>
        <v/>
      </c>
      <c r="Y2326" s="190" t="str">
        <f>IF(OR(X2326=0,X2326=""),"",VLOOKUP(SUMIFS(Blocos!A:A,Blocos!H:H,'EFD REGISTROS e Campos (2)'!X2326,Blocos!G:G,'EFD REGISTROS e Campos (2)'!J2326),Blocos!A:L,12,0))</f>
        <v/>
      </c>
      <c r="Z2326" s="190" t="str">
        <f>IF(ISNUMBER(Q2327),VLOOKUP(J2326,Blocos!D:G,4,0),"")</f>
        <v/>
      </c>
      <c r="AA2326" s="190" t="str">
        <f>IF(ISNUMBER(Q2326),CONCATENATE("CREATE TABLE ""reg_",LOWER(J2326),""" (""ID"" bigint NOT NULL AUTO_INCREMENT,  ""HASHFILE"" varchar(255) DEFAULT NULL, ""ID_PAI"" bigint NOT NULL,"),IF(Q2326="Campo",CONCATENATE("""",L2326,""" ",VLOOKUP(R2326,Apoio!A:C,3,0)),""))&amp;IF(Z2326="","",CONCATENATE("PRIMARY KEY (""ID""), KEY ""FK_reg_",LOWER(Z2326),"_ID_PAI"" (""ID_PAI""), CONSTRAINT ""FK_reg_",LOWER(Z2326),"_ID_PAI"" FOREIGN KEY (""ID_PAI"") REFERENCES ""reg_",LOWER(Z2326),""" (""ID"")) ENGINE=InnoDB AUTO_INCREMENT=105774 DEFAULT CHARSET=utf8mb4 COLLATE=utf8mb4_0900_ai_ci;"))</f>
        <v/>
      </c>
      <c r="AB2326" s="190" t="str">
        <f t="shared" si="258"/>
        <v/>
      </c>
    </row>
    <row r="2327" spans="10:28" ht="14.5" hidden="1" customHeight="1" x14ac:dyDescent="0.3">
      <c r="J2327" s="187" t="str">
        <f t="shared" si="256"/>
        <v>E111</v>
      </c>
      <c r="K2327" s="218"/>
      <c r="L2327" s="237" t="s">
        <v>2322</v>
      </c>
      <c r="M2327" s="184" t="s">
        <v>2323</v>
      </c>
      <c r="N2327" s="238">
        <v>41852</v>
      </c>
      <c r="O2327" s="238"/>
      <c r="P2327" s="238"/>
      <c r="Q2327" s="192" t="str">
        <f t="shared" si="257"/>
        <v/>
      </c>
      <c r="S2327" s="191" t="str">
        <f t="shared" si="253"/>
        <v/>
      </c>
      <c r="T2327" s="192" t="str">
        <f t="shared" si="254"/>
        <v/>
      </c>
      <c r="U2327" s="192" t="str">
        <f t="shared" si="252"/>
        <v/>
      </c>
      <c r="V2327" s="192" t="str">
        <f t="shared" si="255"/>
        <v/>
      </c>
      <c r="W2327" s="191" t="str">
        <f>IF(Q2327="Campo","@Campos(posicao = "&amp;K2327&amp;", tipo = '"&amp;R2327&amp;"')@Column(name = """&amp;L2327&amp;""")"&amp;IF(R2327="D","@Temporal(TemporalType.DATE)","")&amp;"private "&amp;VLOOKUP(TEXT(R2327,"@"),Apoio!A:B,2,0)&amp;" "&amp;SUBSTITUTE(LOWER(LEFT(L2327,1))&amp;RIGHT(PROPER(L2327),LEN(L2327)-1),"_","")&amp;";",IF(ISNUMBER(Q2327),IF(R2327="R","@Entity@Table(name = ""reg_"&amp;LOWER(J2327)&amp;""")@XmlRootElement","")&amp;VLOOKUP(J2327,Blocos!D:I,6,0)&amp;Apoio!$E$1&amp;Y2327,""))</f>
        <v/>
      </c>
      <c r="X2327" s="190" t="str">
        <f>IF(ISNUMBER(Q2327),COUNTIF(Blocos!G:G,J2327),"")</f>
        <v/>
      </c>
      <c r="Y2327" s="190" t="str">
        <f>IF(OR(X2327=0,X2327=""),"",VLOOKUP(SUMIFS(Blocos!A:A,Blocos!H:H,'EFD REGISTROS e Campos (2)'!X2327,Blocos!G:G,'EFD REGISTROS e Campos (2)'!J2327),Blocos!A:L,12,0))</f>
        <v/>
      </c>
      <c r="Z2327" s="190" t="str">
        <f>IF(ISNUMBER(Q2328),VLOOKUP(J2327,Blocos!D:G,4,0),"")</f>
        <v/>
      </c>
      <c r="AA2327" s="190" t="str">
        <f>IF(ISNUMBER(Q2327),CONCATENATE("CREATE TABLE ""reg_",LOWER(J2327),""" (""ID"" bigint NOT NULL AUTO_INCREMENT,  ""HASHFILE"" varchar(255) DEFAULT NULL, ""ID_PAI"" bigint NOT NULL,"),IF(Q2327="Campo",CONCATENATE("""",L2327,""" ",VLOOKUP(R2327,Apoio!A:C,3,0)),""))&amp;IF(Z2327="","",CONCATENATE("PRIMARY KEY (""ID""), KEY ""FK_reg_",LOWER(Z2327),"_ID_PAI"" (""ID_PAI""), CONSTRAINT ""FK_reg_",LOWER(Z2327),"_ID_PAI"" FOREIGN KEY (""ID_PAI"") REFERENCES ""reg_",LOWER(Z2327),""" (""ID"")) ENGINE=InnoDB AUTO_INCREMENT=105774 DEFAULT CHARSET=utf8mb4 COLLATE=utf8mb4_0900_ai_ci;"))</f>
        <v/>
      </c>
      <c r="AB2327" s="190" t="str">
        <f t="shared" si="258"/>
        <v/>
      </c>
    </row>
    <row r="2328" spans="10:28" ht="14.5" hidden="1" customHeight="1" x14ac:dyDescent="0.3">
      <c r="J2328" s="187" t="str">
        <f t="shared" si="256"/>
        <v>E111</v>
      </c>
      <c r="K2328" s="218"/>
      <c r="L2328" s="237" t="s">
        <v>2324</v>
      </c>
      <c r="M2328" s="184" t="s">
        <v>2325</v>
      </c>
      <c r="N2328" s="238">
        <v>41852</v>
      </c>
      <c r="O2328" s="238"/>
      <c r="P2328" s="238"/>
      <c r="Q2328" s="192" t="str">
        <f t="shared" si="257"/>
        <v/>
      </c>
      <c r="S2328" s="191" t="str">
        <f t="shared" si="253"/>
        <v/>
      </c>
      <c r="T2328" s="192" t="str">
        <f t="shared" si="254"/>
        <v/>
      </c>
      <c r="U2328" s="192" t="str">
        <f t="shared" si="252"/>
        <v/>
      </c>
      <c r="V2328" s="192" t="str">
        <f t="shared" si="255"/>
        <v/>
      </c>
      <c r="W2328" s="191" t="str">
        <f>IF(Q2328="Campo","@Campos(posicao = "&amp;K2328&amp;", tipo = '"&amp;R2328&amp;"')@Column(name = """&amp;L2328&amp;""")"&amp;IF(R2328="D","@Temporal(TemporalType.DATE)","")&amp;"private "&amp;VLOOKUP(TEXT(R2328,"@"),Apoio!A:B,2,0)&amp;" "&amp;SUBSTITUTE(LOWER(LEFT(L2328,1))&amp;RIGHT(PROPER(L2328),LEN(L2328)-1),"_","")&amp;";",IF(ISNUMBER(Q2328),IF(R2328="R","@Entity@Table(name = ""reg_"&amp;LOWER(J2328)&amp;""")@XmlRootElement","")&amp;VLOOKUP(J2328,Blocos!D:I,6,0)&amp;Apoio!$E$1&amp;Y2328,""))</f>
        <v/>
      </c>
      <c r="X2328" s="190" t="str">
        <f>IF(ISNUMBER(Q2328),COUNTIF(Blocos!G:G,J2328),"")</f>
        <v/>
      </c>
      <c r="Y2328" s="190" t="str">
        <f>IF(OR(X2328=0,X2328=""),"",VLOOKUP(SUMIFS(Blocos!A:A,Blocos!H:H,'EFD REGISTROS e Campos (2)'!X2328,Blocos!G:G,'EFD REGISTROS e Campos (2)'!J2328),Blocos!A:L,12,0))</f>
        <v/>
      </c>
      <c r="Z2328" s="190" t="str">
        <f>IF(ISNUMBER(Q2329),VLOOKUP(J2328,Blocos!D:G,4,0),"")</f>
        <v/>
      </c>
      <c r="AA2328" s="190" t="str">
        <f>IF(ISNUMBER(Q2328),CONCATENATE("CREATE TABLE ""reg_",LOWER(J2328),""" (""ID"" bigint NOT NULL AUTO_INCREMENT,  ""HASHFILE"" varchar(255) DEFAULT NULL, ""ID_PAI"" bigint NOT NULL,"),IF(Q2328="Campo",CONCATENATE("""",L2328,""" ",VLOOKUP(R2328,Apoio!A:C,3,0)),""))&amp;IF(Z2328="","",CONCATENATE("PRIMARY KEY (""ID""), KEY ""FK_reg_",LOWER(Z2328),"_ID_PAI"" (""ID_PAI""), CONSTRAINT ""FK_reg_",LOWER(Z2328),"_ID_PAI"" FOREIGN KEY (""ID_PAI"") REFERENCES ""reg_",LOWER(Z2328),""" (""ID"")) ENGINE=InnoDB AUTO_INCREMENT=105774 DEFAULT CHARSET=utf8mb4 COLLATE=utf8mb4_0900_ai_ci;"))</f>
        <v/>
      </c>
      <c r="AB2328" s="190" t="str">
        <f t="shared" si="258"/>
        <v/>
      </c>
    </row>
    <row r="2329" spans="10:28" ht="14.5" hidden="1" customHeight="1" x14ac:dyDescent="0.3">
      <c r="J2329" s="187" t="str">
        <f t="shared" si="256"/>
        <v>E111</v>
      </c>
      <c r="K2329" s="218"/>
      <c r="L2329" s="237" t="s">
        <v>2326</v>
      </c>
      <c r="M2329" s="184" t="s">
        <v>2327</v>
      </c>
      <c r="N2329" s="238">
        <v>42614</v>
      </c>
      <c r="O2329" s="238"/>
      <c r="P2329" s="238"/>
      <c r="Q2329" s="192" t="str">
        <f t="shared" si="257"/>
        <v/>
      </c>
      <c r="S2329" s="191" t="str">
        <f t="shared" si="253"/>
        <v/>
      </c>
      <c r="T2329" s="192" t="str">
        <f t="shared" si="254"/>
        <v/>
      </c>
      <c r="U2329" s="192" t="str">
        <f t="shared" si="252"/>
        <v/>
      </c>
      <c r="V2329" s="192" t="str">
        <f t="shared" si="255"/>
        <v/>
      </c>
      <c r="W2329" s="191" t="str">
        <f>IF(Q2329="Campo","@Campos(posicao = "&amp;K2329&amp;", tipo = '"&amp;R2329&amp;"')@Column(name = """&amp;L2329&amp;""")"&amp;IF(R2329="D","@Temporal(TemporalType.DATE)","")&amp;"private "&amp;VLOOKUP(TEXT(R2329,"@"),Apoio!A:B,2,0)&amp;" "&amp;SUBSTITUTE(LOWER(LEFT(L2329,1))&amp;RIGHT(PROPER(L2329),LEN(L2329)-1),"_","")&amp;";",IF(ISNUMBER(Q2329),IF(R2329="R","@Entity@Table(name = ""reg_"&amp;LOWER(J2329)&amp;""")@XmlRootElement","")&amp;VLOOKUP(J2329,Blocos!D:I,6,0)&amp;Apoio!$E$1&amp;Y2329,""))</f>
        <v/>
      </c>
      <c r="X2329" s="190" t="str">
        <f>IF(ISNUMBER(Q2329),COUNTIF(Blocos!G:G,J2329),"")</f>
        <v/>
      </c>
      <c r="Y2329" s="190" t="str">
        <f>IF(OR(X2329=0,X2329=""),"",VLOOKUP(SUMIFS(Blocos!A:A,Blocos!H:H,'EFD REGISTROS e Campos (2)'!X2329,Blocos!G:G,'EFD REGISTROS e Campos (2)'!J2329),Blocos!A:L,12,0))</f>
        <v/>
      </c>
      <c r="Z2329" s="190" t="str">
        <f>IF(ISNUMBER(Q2330),VLOOKUP(J2329,Blocos!D:G,4,0),"")</f>
        <v/>
      </c>
      <c r="AA2329" s="190" t="str">
        <f>IF(ISNUMBER(Q2329),CONCATENATE("CREATE TABLE ""reg_",LOWER(J2329),""" (""ID"" bigint NOT NULL AUTO_INCREMENT,  ""HASHFILE"" varchar(255) DEFAULT NULL, ""ID_PAI"" bigint NOT NULL,"),IF(Q2329="Campo",CONCATENATE("""",L2329,""" ",VLOOKUP(R2329,Apoio!A:C,3,0)),""))&amp;IF(Z2329="","",CONCATENATE("PRIMARY KEY (""ID""), KEY ""FK_reg_",LOWER(Z2329),"_ID_PAI"" (""ID_PAI""), CONSTRAINT ""FK_reg_",LOWER(Z2329),"_ID_PAI"" FOREIGN KEY (""ID_PAI"") REFERENCES ""reg_",LOWER(Z2329),""" (""ID"")) ENGINE=InnoDB AUTO_INCREMENT=105774 DEFAULT CHARSET=utf8mb4 COLLATE=utf8mb4_0900_ai_ci;"))</f>
        <v/>
      </c>
      <c r="AB2329" s="190" t="str">
        <f t="shared" si="258"/>
        <v/>
      </c>
    </row>
    <row r="2330" spans="10:28" ht="14.5" hidden="1" customHeight="1" x14ac:dyDescent="0.3">
      <c r="J2330" s="187" t="str">
        <f t="shared" si="256"/>
        <v>E111</v>
      </c>
      <c r="K2330" s="218"/>
      <c r="L2330" s="237" t="s">
        <v>2328</v>
      </c>
      <c r="M2330" s="184" t="s">
        <v>2329</v>
      </c>
      <c r="N2330" s="238">
        <v>42614</v>
      </c>
      <c r="O2330" s="238"/>
      <c r="P2330" s="238"/>
      <c r="Q2330" s="192" t="str">
        <f t="shared" si="257"/>
        <v/>
      </c>
      <c r="S2330" s="191" t="str">
        <f t="shared" si="253"/>
        <v/>
      </c>
      <c r="T2330" s="192" t="str">
        <f t="shared" si="254"/>
        <v/>
      </c>
      <c r="U2330" s="192" t="str">
        <f t="shared" si="252"/>
        <v/>
      </c>
      <c r="V2330" s="192" t="str">
        <f t="shared" si="255"/>
        <v/>
      </c>
      <c r="W2330" s="191" t="str">
        <f>IF(Q2330="Campo","@Campos(posicao = "&amp;K2330&amp;", tipo = '"&amp;R2330&amp;"')@Column(name = """&amp;L2330&amp;""")"&amp;IF(R2330="D","@Temporal(TemporalType.DATE)","")&amp;"private "&amp;VLOOKUP(TEXT(R2330,"@"),Apoio!A:B,2,0)&amp;" "&amp;SUBSTITUTE(LOWER(LEFT(L2330,1))&amp;RIGHT(PROPER(L2330),LEN(L2330)-1),"_","")&amp;";",IF(ISNUMBER(Q2330),IF(R2330="R","@Entity@Table(name = ""reg_"&amp;LOWER(J2330)&amp;""")@XmlRootElement","")&amp;VLOOKUP(J2330,Blocos!D:I,6,0)&amp;Apoio!$E$1&amp;Y2330,""))</f>
        <v/>
      </c>
      <c r="X2330" s="190" t="str">
        <f>IF(ISNUMBER(Q2330),COUNTIF(Blocos!G:G,J2330),"")</f>
        <v/>
      </c>
      <c r="Y2330" s="190" t="str">
        <f>IF(OR(X2330=0,X2330=""),"",VLOOKUP(SUMIFS(Blocos!A:A,Blocos!H:H,'EFD REGISTROS e Campos (2)'!X2330,Blocos!G:G,'EFD REGISTROS e Campos (2)'!J2330),Blocos!A:L,12,0))</f>
        <v/>
      </c>
      <c r="Z2330" s="190" t="str">
        <f>IF(ISNUMBER(Q2331),VLOOKUP(J2330,Blocos!D:G,4,0),"")</f>
        <v/>
      </c>
      <c r="AA2330" s="190" t="str">
        <f>IF(ISNUMBER(Q2330),CONCATENATE("CREATE TABLE ""reg_",LOWER(J2330),""" (""ID"" bigint NOT NULL AUTO_INCREMENT,  ""HASHFILE"" varchar(255) DEFAULT NULL, ""ID_PAI"" bigint NOT NULL,"),IF(Q2330="Campo",CONCATENATE("""",L2330,""" ",VLOOKUP(R2330,Apoio!A:C,3,0)),""))&amp;IF(Z2330="","",CONCATENATE("PRIMARY KEY (""ID""), KEY ""FK_reg_",LOWER(Z2330),"_ID_PAI"" (""ID_PAI""), CONSTRAINT ""FK_reg_",LOWER(Z2330),"_ID_PAI"" FOREIGN KEY (""ID_PAI"") REFERENCES ""reg_",LOWER(Z2330),""" (""ID"")) ENGINE=InnoDB AUTO_INCREMENT=105774 DEFAULT CHARSET=utf8mb4 COLLATE=utf8mb4_0900_ai_ci;"))</f>
        <v/>
      </c>
      <c r="AB2330" s="190" t="str">
        <f t="shared" si="258"/>
        <v/>
      </c>
    </row>
    <row r="2331" spans="10:28" ht="14.5" hidden="1" customHeight="1" x14ac:dyDescent="0.3">
      <c r="J2331" s="187" t="str">
        <f t="shared" si="256"/>
        <v>E111</v>
      </c>
      <c r="K2331" s="218"/>
      <c r="L2331" s="237" t="s">
        <v>2330</v>
      </c>
      <c r="M2331" s="266" t="s">
        <v>2331</v>
      </c>
      <c r="N2331" s="238">
        <v>43344</v>
      </c>
      <c r="O2331" s="238"/>
      <c r="P2331" s="239"/>
      <c r="Q2331" s="192" t="str">
        <f t="shared" si="257"/>
        <v/>
      </c>
      <c r="S2331" s="191" t="str">
        <f t="shared" si="253"/>
        <v/>
      </c>
      <c r="T2331" s="192" t="str">
        <f t="shared" si="254"/>
        <v/>
      </c>
      <c r="U2331" s="192" t="str">
        <f t="shared" si="252"/>
        <v/>
      </c>
      <c r="V2331" s="192" t="str">
        <f t="shared" si="255"/>
        <v/>
      </c>
      <c r="W2331" s="191" t="str">
        <f>IF(Q2331="Campo","@Campos(posicao = "&amp;K2331&amp;", tipo = '"&amp;R2331&amp;"')@Column(name = """&amp;L2331&amp;""")"&amp;IF(R2331="D","@Temporal(TemporalType.DATE)","")&amp;"private "&amp;VLOOKUP(TEXT(R2331,"@"),Apoio!A:B,2,0)&amp;" "&amp;SUBSTITUTE(LOWER(LEFT(L2331,1))&amp;RIGHT(PROPER(L2331),LEN(L2331)-1),"_","")&amp;";",IF(ISNUMBER(Q2331),IF(R2331="R","@Entity@Table(name = ""reg_"&amp;LOWER(J2331)&amp;""")@XmlRootElement","")&amp;VLOOKUP(J2331,Blocos!D:I,6,0)&amp;Apoio!$E$1&amp;Y2331,""))</f>
        <v/>
      </c>
      <c r="X2331" s="190" t="str">
        <f>IF(ISNUMBER(Q2331),COUNTIF(Blocos!G:G,J2331),"")</f>
        <v/>
      </c>
      <c r="Y2331" s="190" t="str">
        <f>IF(OR(X2331=0,X2331=""),"",VLOOKUP(SUMIFS(Blocos!A:A,Blocos!H:H,'EFD REGISTROS e Campos (2)'!X2331,Blocos!G:G,'EFD REGISTROS e Campos (2)'!J2331),Blocos!A:L,12,0))</f>
        <v/>
      </c>
      <c r="Z2331" s="190" t="str">
        <f>IF(ISNUMBER(Q2332),VLOOKUP(J2331,Blocos!D:G,4,0),"")</f>
        <v/>
      </c>
      <c r="AA2331" s="190" t="str">
        <f>IF(ISNUMBER(Q2331),CONCATENATE("CREATE TABLE ""reg_",LOWER(J2331),""" (""ID"" bigint NOT NULL AUTO_INCREMENT,  ""HASHFILE"" varchar(255) DEFAULT NULL, ""ID_PAI"" bigint NOT NULL,"),IF(Q2331="Campo",CONCATENATE("""",L2331,""" ",VLOOKUP(R2331,Apoio!A:C,3,0)),""))&amp;IF(Z2331="","",CONCATENATE("PRIMARY KEY (""ID""), KEY ""FK_reg_",LOWER(Z2331),"_ID_PAI"" (""ID_PAI""), CONSTRAINT ""FK_reg_",LOWER(Z2331),"_ID_PAI"" FOREIGN KEY (""ID_PAI"") REFERENCES ""reg_",LOWER(Z2331),""" (""ID"")) ENGINE=InnoDB AUTO_INCREMENT=105774 DEFAULT CHARSET=utf8mb4 COLLATE=utf8mb4_0900_ai_ci;"))</f>
        <v/>
      </c>
      <c r="AB2331" s="190" t="str">
        <f t="shared" si="258"/>
        <v/>
      </c>
    </row>
    <row r="2332" spans="10:28" ht="14.5" hidden="1" customHeight="1" x14ac:dyDescent="0.3">
      <c r="J2332" s="187" t="str">
        <f t="shared" si="256"/>
        <v>E111</v>
      </c>
      <c r="K2332" s="218"/>
      <c r="L2332" s="237" t="s">
        <v>2332</v>
      </c>
      <c r="M2332" s="184" t="s">
        <v>2333</v>
      </c>
      <c r="N2332" s="238">
        <v>41852</v>
      </c>
      <c r="O2332" s="238"/>
      <c r="P2332" s="238"/>
      <c r="Q2332" s="192" t="str">
        <f t="shared" si="257"/>
        <v/>
      </c>
      <c r="S2332" s="191" t="str">
        <f t="shared" si="253"/>
        <v/>
      </c>
      <c r="T2332" s="192" t="str">
        <f t="shared" si="254"/>
        <v/>
      </c>
      <c r="U2332" s="192" t="str">
        <f t="shared" si="252"/>
        <v/>
      </c>
      <c r="V2332" s="192" t="str">
        <f t="shared" si="255"/>
        <v/>
      </c>
      <c r="W2332" s="191" t="str">
        <f>IF(Q2332="Campo","@Campos(posicao = "&amp;K2332&amp;", tipo = '"&amp;R2332&amp;"')@Column(name = """&amp;L2332&amp;""")"&amp;IF(R2332="D","@Temporal(TemporalType.DATE)","")&amp;"private "&amp;VLOOKUP(TEXT(R2332,"@"),Apoio!A:B,2,0)&amp;" "&amp;SUBSTITUTE(LOWER(LEFT(L2332,1))&amp;RIGHT(PROPER(L2332),LEN(L2332)-1),"_","")&amp;";",IF(ISNUMBER(Q2332),IF(R2332="R","@Entity@Table(name = ""reg_"&amp;LOWER(J2332)&amp;""")@XmlRootElement","")&amp;VLOOKUP(J2332,Blocos!D:I,6,0)&amp;Apoio!$E$1&amp;Y2332,""))</f>
        <v/>
      </c>
      <c r="X2332" s="190" t="str">
        <f>IF(ISNUMBER(Q2332),COUNTIF(Blocos!G:G,J2332),"")</f>
        <v/>
      </c>
      <c r="Y2332" s="190" t="str">
        <f>IF(OR(X2332=0,X2332=""),"",VLOOKUP(SUMIFS(Blocos!A:A,Blocos!H:H,'EFD REGISTROS e Campos (2)'!X2332,Blocos!G:G,'EFD REGISTROS e Campos (2)'!J2332),Blocos!A:L,12,0))</f>
        <v/>
      </c>
      <c r="Z2332" s="190" t="str">
        <f>IF(ISNUMBER(Q2333),VLOOKUP(J2332,Blocos!D:G,4,0),"")</f>
        <v/>
      </c>
      <c r="AA2332" s="190" t="str">
        <f>IF(ISNUMBER(Q2332),CONCATENATE("CREATE TABLE ""reg_",LOWER(J2332),""" (""ID"" bigint NOT NULL AUTO_INCREMENT,  ""HASHFILE"" varchar(255) DEFAULT NULL, ""ID_PAI"" bigint NOT NULL,"),IF(Q2332="Campo",CONCATENATE("""",L2332,""" ",VLOOKUP(R2332,Apoio!A:C,3,0)),""))&amp;IF(Z2332="","",CONCATENATE("PRIMARY KEY (""ID""), KEY ""FK_reg_",LOWER(Z2332),"_ID_PAI"" (""ID_PAI""), CONSTRAINT ""FK_reg_",LOWER(Z2332),"_ID_PAI"" FOREIGN KEY (""ID_PAI"") REFERENCES ""reg_",LOWER(Z2332),""" (""ID"")) ENGINE=InnoDB AUTO_INCREMENT=105774 DEFAULT CHARSET=utf8mb4 COLLATE=utf8mb4_0900_ai_ci;"))</f>
        <v/>
      </c>
      <c r="AB2332" s="190" t="str">
        <f t="shared" si="258"/>
        <v/>
      </c>
    </row>
    <row r="2333" spans="10:28" ht="14.5" hidden="1" customHeight="1" x14ac:dyDescent="0.3">
      <c r="J2333" s="187" t="str">
        <f t="shared" si="256"/>
        <v>E111</v>
      </c>
      <c r="K2333" s="218"/>
      <c r="L2333" s="237" t="s">
        <v>2334</v>
      </c>
      <c r="M2333" s="184" t="s">
        <v>2335</v>
      </c>
      <c r="N2333" s="238">
        <v>41852</v>
      </c>
      <c r="O2333" s="238"/>
      <c r="P2333" s="238"/>
      <c r="Q2333" s="192" t="str">
        <f t="shared" si="257"/>
        <v/>
      </c>
      <c r="S2333" s="191" t="str">
        <f t="shared" si="253"/>
        <v/>
      </c>
      <c r="T2333" s="192" t="str">
        <f t="shared" si="254"/>
        <v/>
      </c>
      <c r="U2333" s="192" t="str">
        <f t="shared" ref="U2333:U2396" si="259">S2333&amp;T2333</f>
        <v/>
      </c>
      <c r="V2333" s="192" t="str">
        <f t="shared" si="255"/>
        <v/>
      </c>
      <c r="W2333" s="191" t="str">
        <f>IF(Q2333="Campo","@Campos(posicao = "&amp;K2333&amp;", tipo = '"&amp;R2333&amp;"')@Column(name = """&amp;L2333&amp;""")"&amp;IF(R2333="D","@Temporal(TemporalType.DATE)","")&amp;"private "&amp;VLOOKUP(TEXT(R2333,"@"),Apoio!A:B,2,0)&amp;" "&amp;SUBSTITUTE(LOWER(LEFT(L2333,1))&amp;RIGHT(PROPER(L2333),LEN(L2333)-1),"_","")&amp;";",IF(ISNUMBER(Q2333),IF(R2333="R","@Entity@Table(name = ""reg_"&amp;LOWER(J2333)&amp;""")@XmlRootElement","")&amp;VLOOKUP(J2333,Blocos!D:I,6,0)&amp;Apoio!$E$1&amp;Y2333,""))</f>
        <v/>
      </c>
      <c r="X2333" s="190" t="str">
        <f>IF(ISNUMBER(Q2333),COUNTIF(Blocos!G:G,J2333),"")</f>
        <v/>
      </c>
      <c r="Y2333" s="190" t="str">
        <f>IF(OR(X2333=0,X2333=""),"",VLOOKUP(SUMIFS(Blocos!A:A,Blocos!H:H,'EFD REGISTROS e Campos (2)'!X2333,Blocos!G:G,'EFD REGISTROS e Campos (2)'!J2333),Blocos!A:L,12,0))</f>
        <v/>
      </c>
      <c r="Z2333" s="190" t="str">
        <f>IF(ISNUMBER(Q2334),VLOOKUP(J2333,Blocos!D:G,4,0),"")</f>
        <v/>
      </c>
      <c r="AA2333" s="190" t="str">
        <f>IF(ISNUMBER(Q2333),CONCATENATE("CREATE TABLE ""reg_",LOWER(J2333),""" (""ID"" bigint NOT NULL AUTO_INCREMENT,  ""HASHFILE"" varchar(255) DEFAULT NULL, ""ID_PAI"" bigint NOT NULL,"),IF(Q2333="Campo",CONCATENATE("""",L2333,""" ",VLOOKUP(R2333,Apoio!A:C,3,0)),""))&amp;IF(Z2333="","",CONCATENATE("PRIMARY KEY (""ID""), KEY ""FK_reg_",LOWER(Z2333),"_ID_PAI"" (""ID_PAI""), CONSTRAINT ""FK_reg_",LOWER(Z2333),"_ID_PAI"" FOREIGN KEY (""ID_PAI"") REFERENCES ""reg_",LOWER(Z2333),""" (""ID"")) ENGINE=InnoDB AUTO_INCREMENT=105774 DEFAULT CHARSET=utf8mb4 COLLATE=utf8mb4_0900_ai_ci;"))</f>
        <v/>
      </c>
      <c r="AB2333" s="190" t="str">
        <f t="shared" si="258"/>
        <v/>
      </c>
    </row>
    <row r="2334" spans="10:28" ht="14.5" hidden="1" customHeight="1" x14ac:dyDescent="0.3">
      <c r="J2334" s="187" t="str">
        <f t="shared" si="256"/>
        <v>E111</v>
      </c>
      <c r="K2334" s="218"/>
      <c r="L2334" s="237" t="s">
        <v>2336</v>
      </c>
      <c r="M2334" s="184" t="s">
        <v>2337</v>
      </c>
      <c r="N2334" s="238">
        <v>41852</v>
      </c>
      <c r="O2334" s="238"/>
      <c r="P2334" s="238"/>
      <c r="Q2334" s="192" t="str">
        <f t="shared" si="257"/>
        <v/>
      </c>
      <c r="S2334" s="191" t="str">
        <f t="shared" si="253"/>
        <v/>
      </c>
      <c r="T2334" s="192" t="str">
        <f t="shared" si="254"/>
        <v/>
      </c>
      <c r="U2334" s="192" t="str">
        <f t="shared" si="259"/>
        <v/>
      </c>
      <c r="V2334" s="192" t="str">
        <f t="shared" si="255"/>
        <v/>
      </c>
      <c r="W2334" s="191" t="str">
        <f>IF(Q2334="Campo","@Campos(posicao = "&amp;K2334&amp;", tipo = '"&amp;R2334&amp;"')@Column(name = """&amp;L2334&amp;""")"&amp;IF(R2334="D","@Temporal(TemporalType.DATE)","")&amp;"private "&amp;VLOOKUP(TEXT(R2334,"@"),Apoio!A:B,2,0)&amp;" "&amp;SUBSTITUTE(LOWER(LEFT(L2334,1))&amp;RIGHT(PROPER(L2334),LEN(L2334)-1),"_","")&amp;";",IF(ISNUMBER(Q2334),IF(R2334="R","@Entity@Table(name = ""reg_"&amp;LOWER(J2334)&amp;""")@XmlRootElement","")&amp;VLOOKUP(J2334,Blocos!D:I,6,0)&amp;Apoio!$E$1&amp;Y2334,""))</f>
        <v/>
      </c>
      <c r="X2334" s="190" t="str">
        <f>IF(ISNUMBER(Q2334),COUNTIF(Blocos!G:G,J2334),"")</f>
        <v/>
      </c>
      <c r="Y2334" s="190" t="str">
        <f>IF(OR(X2334=0,X2334=""),"",VLOOKUP(SUMIFS(Blocos!A:A,Blocos!H:H,'EFD REGISTROS e Campos (2)'!X2334,Blocos!G:G,'EFD REGISTROS e Campos (2)'!J2334),Blocos!A:L,12,0))</f>
        <v/>
      </c>
      <c r="Z2334" s="190" t="str">
        <f>IF(ISNUMBER(Q2335),VLOOKUP(J2334,Blocos!D:G,4,0),"")</f>
        <v/>
      </c>
      <c r="AA2334" s="190" t="str">
        <f>IF(ISNUMBER(Q2334),CONCATENATE("CREATE TABLE ""reg_",LOWER(J2334),""" (""ID"" bigint NOT NULL AUTO_INCREMENT,  ""HASHFILE"" varchar(255) DEFAULT NULL, ""ID_PAI"" bigint NOT NULL,"),IF(Q2334="Campo",CONCATENATE("""",L2334,""" ",VLOOKUP(R2334,Apoio!A:C,3,0)),""))&amp;IF(Z2334="","",CONCATENATE("PRIMARY KEY (""ID""), KEY ""FK_reg_",LOWER(Z2334),"_ID_PAI"" (""ID_PAI""), CONSTRAINT ""FK_reg_",LOWER(Z2334),"_ID_PAI"" FOREIGN KEY (""ID_PAI"") REFERENCES ""reg_",LOWER(Z2334),""" (""ID"")) ENGINE=InnoDB AUTO_INCREMENT=105774 DEFAULT CHARSET=utf8mb4 COLLATE=utf8mb4_0900_ai_ci;"))</f>
        <v/>
      </c>
      <c r="AB2334" s="190" t="str">
        <f t="shared" si="258"/>
        <v/>
      </c>
    </row>
    <row r="2335" spans="10:28" ht="14.5" hidden="1" customHeight="1" x14ac:dyDescent="0.3">
      <c r="J2335" s="187" t="str">
        <f t="shared" si="256"/>
        <v>E111</v>
      </c>
      <c r="K2335" s="218"/>
      <c r="L2335" s="237" t="s">
        <v>2338</v>
      </c>
      <c r="M2335" s="184" t="s">
        <v>2339</v>
      </c>
      <c r="N2335" s="238">
        <v>41852</v>
      </c>
      <c r="O2335" s="238"/>
      <c r="P2335" s="238"/>
      <c r="Q2335" s="192" t="str">
        <f t="shared" si="257"/>
        <v/>
      </c>
      <c r="S2335" s="191" t="str">
        <f t="shared" si="253"/>
        <v/>
      </c>
      <c r="T2335" s="192" t="str">
        <f t="shared" si="254"/>
        <v/>
      </c>
      <c r="U2335" s="192" t="str">
        <f t="shared" si="259"/>
        <v/>
      </c>
      <c r="V2335" s="192" t="str">
        <f t="shared" si="255"/>
        <v/>
      </c>
      <c r="W2335" s="191" t="str">
        <f>IF(Q2335="Campo","@Campos(posicao = "&amp;K2335&amp;", tipo = '"&amp;R2335&amp;"')@Column(name = """&amp;L2335&amp;""")"&amp;IF(R2335="D","@Temporal(TemporalType.DATE)","")&amp;"private "&amp;VLOOKUP(TEXT(R2335,"@"),Apoio!A:B,2,0)&amp;" "&amp;SUBSTITUTE(LOWER(LEFT(L2335,1))&amp;RIGHT(PROPER(L2335),LEN(L2335)-1),"_","")&amp;";",IF(ISNUMBER(Q2335),IF(R2335="R","@Entity@Table(name = ""reg_"&amp;LOWER(J2335)&amp;""")@XmlRootElement","")&amp;VLOOKUP(J2335,Blocos!D:I,6,0)&amp;Apoio!$E$1&amp;Y2335,""))</f>
        <v/>
      </c>
      <c r="X2335" s="190" t="str">
        <f>IF(ISNUMBER(Q2335),COUNTIF(Blocos!G:G,J2335),"")</f>
        <v/>
      </c>
      <c r="Y2335" s="190" t="str">
        <f>IF(OR(X2335=0,X2335=""),"",VLOOKUP(SUMIFS(Blocos!A:A,Blocos!H:H,'EFD REGISTROS e Campos (2)'!X2335,Blocos!G:G,'EFD REGISTROS e Campos (2)'!J2335),Blocos!A:L,12,0))</f>
        <v/>
      </c>
      <c r="Z2335" s="190" t="str">
        <f>IF(ISNUMBER(Q2336),VLOOKUP(J2335,Blocos!D:G,4,0),"")</f>
        <v/>
      </c>
      <c r="AA2335" s="190" t="str">
        <f>IF(ISNUMBER(Q2335),CONCATENATE("CREATE TABLE ""reg_",LOWER(J2335),""" (""ID"" bigint NOT NULL AUTO_INCREMENT,  ""HASHFILE"" varchar(255) DEFAULT NULL, ""ID_PAI"" bigint NOT NULL,"),IF(Q2335="Campo",CONCATENATE("""",L2335,""" ",VLOOKUP(R2335,Apoio!A:C,3,0)),""))&amp;IF(Z2335="","",CONCATENATE("PRIMARY KEY (""ID""), KEY ""FK_reg_",LOWER(Z2335),"_ID_PAI"" (""ID_PAI""), CONSTRAINT ""FK_reg_",LOWER(Z2335),"_ID_PAI"" FOREIGN KEY (""ID_PAI"") REFERENCES ""reg_",LOWER(Z2335),""" (""ID"")) ENGINE=InnoDB AUTO_INCREMENT=105774 DEFAULT CHARSET=utf8mb4 COLLATE=utf8mb4_0900_ai_ci;"))</f>
        <v/>
      </c>
      <c r="AB2335" s="190" t="str">
        <f t="shared" si="258"/>
        <v/>
      </c>
    </row>
    <row r="2336" spans="10:28" ht="14.5" hidden="1" customHeight="1" x14ac:dyDescent="0.3">
      <c r="J2336" s="187" t="str">
        <f t="shared" si="256"/>
        <v>E111</v>
      </c>
      <c r="K2336" s="218"/>
      <c r="L2336" s="237" t="s">
        <v>2340</v>
      </c>
      <c r="M2336" s="184" t="s">
        <v>2341</v>
      </c>
      <c r="N2336" s="238">
        <v>41852</v>
      </c>
      <c r="O2336" s="238"/>
      <c r="P2336" s="238"/>
      <c r="Q2336" s="192" t="str">
        <f t="shared" si="257"/>
        <v/>
      </c>
      <c r="S2336" s="191" t="str">
        <f t="shared" si="253"/>
        <v/>
      </c>
      <c r="T2336" s="192" t="str">
        <f t="shared" si="254"/>
        <v/>
      </c>
      <c r="U2336" s="192" t="str">
        <f t="shared" si="259"/>
        <v/>
      </c>
      <c r="V2336" s="192" t="str">
        <f t="shared" si="255"/>
        <v/>
      </c>
      <c r="W2336" s="191" t="str">
        <f>IF(Q2336="Campo","@Campos(posicao = "&amp;K2336&amp;", tipo = '"&amp;R2336&amp;"')@Column(name = """&amp;L2336&amp;""")"&amp;IF(R2336="D","@Temporal(TemporalType.DATE)","")&amp;"private "&amp;VLOOKUP(TEXT(R2336,"@"),Apoio!A:B,2,0)&amp;" "&amp;SUBSTITUTE(LOWER(LEFT(L2336,1))&amp;RIGHT(PROPER(L2336),LEN(L2336)-1),"_","")&amp;";",IF(ISNUMBER(Q2336),IF(R2336="R","@Entity@Table(name = ""reg_"&amp;LOWER(J2336)&amp;""")@XmlRootElement","")&amp;VLOOKUP(J2336,Blocos!D:I,6,0)&amp;Apoio!$E$1&amp;Y2336,""))</f>
        <v/>
      </c>
      <c r="X2336" s="190" t="str">
        <f>IF(ISNUMBER(Q2336),COUNTIF(Blocos!G:G,J2336),"")</f>
        <v/>
      </c>
      <c r="Y2336" s="190" t="str">
        <f>IF(OR(X2336=0,X2336=""),"",VLOOKUP(SUMIFS(Blocos!A:A,Blocos!H:H,'EFD REGISTROS e Campos (2)'!X2336,Blocos!G:G,'EFD REGISTROS e Campos (2)'!J2336),Blocos!A:L,12,0))</f>
        <v/>
      </c>
      <c r="Z2336" s="190" t="str">
        <f>IF(ISNUMBER(Q2337),VLOOKUP(J2336,Blocos!D:G,4,0),"")</f>
        <v/>
      </c>
      <c r="AA2336" s="190" t="str">
        <f>IF(ISNUMBER(Q2336),CONCATENATE("CREATE TABLE ""reg_",LOWER(J2336),""" (""ID"" bigint NOT NULL AUTO_INCREMENT,  ""HASHFILE"" varchar(255) DEFAULT NULL, ""ID_PAI"" bigint NOT NULL,"),IF(Q2336="Campo",CONCATENATE("""",L2336,""" ",VLOOKUP(R2336,Apoio!A:C,3,0)),""))&amp;IF(Z2336="","",CONCATENATE("PRIMARY KEY (""ID""), KEY ""FK_reg_",LOWER(Z2336),"_ID_PAI"" (""ID_PAI""), CONSTRAINT ""FK_reg_",LOWER(Z2336),"_ID_PAI"" FOREIGN KEY (""ID_PAI"") REFERENCES ""reg_",LOWER(Z2336),""" (""ID"")) ENGINE=InnoDB AUTO_INCREMENT=105774 DEFAULT CHARSET=utf8mb4 COLLATE=utf8mb4_0900_ai_ci;"))</f>
        <v/>
      </c>
      <c r="AB2336" s="190" t="str">
        <f t="shared" si="258"/>
        <v/>
      </c>
    </row>
    <row r="2337" spans="1:28" ht="14.5" hidden="1" customHeight="1" x14ac:dyDescent="0.3">
      <c r="J2337" s="187" t="str">
        <f t="shared" si="256"/>
        <v>E111</v>
      </c>
      <c r="K2337" s="218"/>
      <c r="L2337" s="237" t="s">
        <v>2342</v>
      </c>
      <c r="M2337" s="184" t="s">
        <v>2343</v>
      </c>
      <c r="N2337" s="238">
        <v>41852</v>
      </c>
      <c r="O2337" s="238"/>
      <c r="P2337" s="238"/>
      <c r="Q2337" s="192" t="str">
        <f t="shared" si="257"/>
        <v/>
      </c>
      <c r="S2337" s="191" t="str">
        <f t="shared" si="253"/>
        <v/>
      </c>
      <c r="T2337" s="192" t="str">
        <f t="shared" si="254"/>
        <v/>
      </c>
      <c r="U2337" s="192" t="str">
        <f t="shared" si="259"/>
        <v/>
      </c>
      <c r="V2337" s="192" t="str">
        <f t="shared" si="255"/>
        <v/>
      </c>
      <c r="W2337" s="191" t="str">
        <f>IF(Q2337="Campo","@Campos(posicao = "&amp;K2337&amp;", tipo = '"&amp;R2337&amp;"')@Column(name = """&amp;L2337&amp;""")"&amp;IF(R2337="D","@Temporal(TemporalType.DATE)","")&amp;"private "&amp;VLOOKUP(TEXT(R2337,"@"),Apoio!A:B,2,0)&amp;" "&amp;SUBSTITUTE(LOWER(LEFT(L2337,1))&amp;RIGHT(PROPER(L2337),LEN(L2337)-1),"_","")&amp;";",IF(ISNUMBER(Q2337),IF(R2337="R","@Entity@Table(name = ""reg_"&amp;LOWER(J2337)&amp;""")@XmlRootElement","")&amp;VLOOKUP(J2337,Blocos!D:I,6,0)&amp;Apoio!$E$1&amp;Y2337,""))</f>
        <v/>
      </c>
      <c r="X2337" s="190" t="str">
        <f>IF(ISNUMBER(Q2337),COUNTIF(Blocos!G:G,J2337),"")</f>
        <v/>
      </c>
      <c r="Y2337" s="190" t="str">
        <f>IF(OR(X2337=0,X2337=""),"",VLOOKUP(SUMIFS(Blocos!A:A,Blocos!H:H,'EFD REGISTROS e Campos (2)'!X2337,Blocos!G:G,'EFD REGISTROS e Campos (2)'!J2337),Blocos!A:L,12,0))</f>
        <v/>
      </c>
      <c r="Z2337" s="190" t="str">
        <f>IF(ISNUMBER(Q2338),VLOOKUP(J2337,Blocos!D:G,4,0),"")</f>
        <v/>
      </c>
      <c r="AA2337" s="190" t="str">
        <f>IF(ISNUMBER(Q2337),CONCATENATE("CREATE TABLE ""reg_",LOWER(J2337),""" (""ID"" bigint NOT NULL AUTO_INCREMENT,  ""HASHFILE"" varchar(255) DEFAULT NULL, ""ID_PAI"" bigint NOT NULL,"),IF(Q2337="Campo",CONCATENATE("""",L2337,""" ",VLOOKUP(R2337,Apoio!A:C,3,0)),""))&amp;IF(Z2337="","",CONCATENATE("PRIMARY KEY (""ID""), KEY ""FK_reg_",LOWER(Z2337),"_ID_PAI"" (""ID_PAI""), CONSTRAINT ""FK_reg_",LOWER(Z2337),"_ID_PAI"" FOREIGN KEY (""ID_PAI"") REFERENCES ""reg_",LOWER(Z2337),""" (""ID"")) ENGINE=InnoDB AUTO_INCREMENT=105774 DEFAULT CHARSET=utf8mb4 COLLATE=utf8mb4_0900_ai_ci;"))</f>
        <v/>
      </c>
      <c r="AB2337" s="190" t="str">
        <f t="shared" si="258"/>
        <v/>
      </c>
    </row>
    <row r="2338" spans="1:28" ht="14.5" hidden="1" customHeight="1" x14ac:dyDescent="0.3">
      <c r="J2338" s="187" t="str">
        <f t="shared" si="256"/>
        <v>E111</v>
      </c>
      <c r="K2338" s="218"/>
      <c r="L2338" s="237" t="s">
        <v>2344</v>
      </c>
      <c r="M2338" s="184" t="s">
        <v>2345</v>
      </c>
      <c r="N2338" s="238">
        <v>41852</v>
      </c>
      <c r="O2338" s="238"/>
      <c r="P2338" s="238"/>
      <c r="Q2338" s="192" t="str">
        <f t="shared" si="257"/>
        <v/>
      </c>
      <c r="S2338" s="191" t="str">
        <f t="shared" si="253"/>
        <v/>
      </c>
      <c r="T2338" s="192" t="str">
        <f t="shared" si="254"/>
        <v/>
      </c>
      <c r="U2338" s="192" t="str">
        <f t="shared" si="259"/>
        <v/>
      </c>
      <c r="V2338" s="192" t="str">
        <f t="shared" si="255"/>
        <v/>
      </c>
      <c r="W2338" s="191" t="str">
        <f>IF(Q2338="Campo","@Campos(posicao = "&amp;K2338&amp;", tipo = '"&amp;R2338&amp;"')@Column(name = """&amp;L2338&amp;""")"&amp;IF(R2338="D","@Temporal(TemporalType.DATE)","")&amp;"private "&amp;VLOOKUP(TEXT(R2338,"@"),Apoio!A:B,2,0)&amp;" "&amp;SUBSTITUTE(LOWER(LEFT(L2338,1))&amp;RIGHT(PROPER(L2338),LEN(L2338)-1),"_","")&amp;";",IF(ISNUMBER(Q2338),IF(R2338="R","@Entity@Table(name = ""reg_"&amp;LOWER(J2338)&amp;""")@XmlRootElement","")&amp;VLOOKUP(J2338,Blocos!D:I,6,0)&amp;Apoio!$E$1&amp;Y2338,""))</f>
        <v/>
      </c>
      <c r="X2338" s="190" t="str">
        <f>IF(ISNUMBER(Q2338),COUNTIF(Blocos!G:G,J2338),"")</f>
        <v/>
      </c>
      <c r="Y2338" s="190" t="str">
        <f>IF(OR(X2338=0,X2338=""),"",VLOOKUP(SUMIFS(Blocos!A:A,Blocos!H:H,'EFD REGISTROS e Campos (2)'!X2338,Blocos!G:G,'EFD REGISTROS e Campos (2)'!J2338),Blocos!A:L,12,0))</f>
        <v/>
      </c>
      <c r="Z2338" s="190" t="str">
        <f>IF(ISNUMBER(Q2339),VLOOKUP(J2338,Blocos!D:G,4,0),"")</f>
        <v/>
      </c>
      <c r="AA2338" s="190" t="str">
        <f>IF(ISNUMBER(Q2338),CONCATENATE("CREATE TABLE ""reg_",LOWER(J2338),""" (""ID"" bigint NOT NULL AUTO_INCREMENT,  ""HASHFILE"" varchar(255) DEFAULT NULL, ""ID_PAI"" bigint NOT NULL,"),IF(Q2338="Campo",CONCATENATE("""",L2338,""" ",VLOOKUP(R2338,Apoio!A:C,3,0)),""))&amp;IF(Z2338="","",CONCATENATE("PRIMARY KEY (""ID""), KEY ""FK_reg_",LOWER(Z2338),"_ID_PAI"" (""ID_PAI""), CONSTRAINT ""FK_reg_",LOWER(Z2338),"_ID_PAI"" FOREIGN KEY (""ID_PAI"") REFERENCES ""reg_",LOWER(Z2338),""" (""ID"")) ENGINE=InnoDB AUTO_INCREMENT=105774 DEFAULT CHARSET=utf8mb4 COLLATE=utf8mb4_0900_ai_ci;"))</f>
        <v/>
      </c>
      <c r="AB2338" s="190" t="str">
        <f t="shared" si="258"/>
        <v/>
      </c>
    </row>
    <row r="2339" spans="1:28" ht="14.5" hidden="1" customHeight="1" x14ac:dyDescent="0.3">
      <c r="J2339" s="187" t="str">
        <f t="shared" si="256"/>
        <v>E111</v>
      </c>
      <c r="K2339" s="218"/>
      <c r="L2339" s="237" t="s">
        <v>2346</v>
      </c>
      <c r="M2339" s="184" t="s">
        <v>2347</v>
      </c>
      <c r="N2339" s="238">
        <v>41852</v>
      </c>
      <c r="O2339" s="238"/>
      <c r="P2339" s="238">
        <v>42185</v>
      </c>
      <c r="Q2339" s="192" t="str">
        <f t="shared" si="257"/>
        <v/>
      </c>
      <c r="S2339" s="191" t="str">
        <f t="shared" si="253"/>
        <v/>
      </c>
      <c r="T2339" s="192" t="str">
        <f t="shared" si="254"/>
        <v/>
      </c>
      <c r="U2339" s="192" t="str">
        <f t="shared" si="259"/>
        <v/>
      </c>
      <c r="V2339" s="192" t="str">
        <f t="shared" si="255"/>
        <v/>
      </c>
      <c r="W2339" s="191" t="str">
        <f>IF(Q2339="Campo","@Campos(posicao = "&amp;K2339&amp;", tipo = '"&amp;R2339&amp;"')@Column(name = """&amp;L2339&amp;""")"&amp;IF(R2339="D","@Temporal(TemporalType.DATE)","")&amp;"private "&amp;VLOOKUP(TEXT(R2339,"@"),Apoio!A:B,2,0)&amp;" "&amp;SUBSTITUTE(LOWER(LEFT(L2339,1))&amp;RIGHT(PROPER(L2339),LEN(L2339)-1),"_","")&amp;";",IF(ISNUMBER(Q2339),IF(R2339="R","@Entity@Table(name = ""reg_"&amp;LOWER(J2339)&amp;""")@XmlRootElement","")&amp;VLOOKUP(J2339,Blocos!D:I,6,0)&amp;Apoio!$E$1&amp;Y2339,""))</f>
        <v/>
      </c>
      <c r="X2339" s="190" t="str">
        <f>IF(ISNUMBER(Q2339),COUNTIF(Blocos!G:G,J2339),"")</f>
        <v/>
      </c>
      <c r="Y2339" s="190" t="str">
        <f>IF(OR(X2339=0,X2339=""),"",VLOOKUP(SUMIFS(Blocos!A:A,Blocos!H:H,'EFD REGISTROS e Campos (2)'!X2339,Blocos!G:G,'EFD REGISTROS e Campos (2)'!J2339),Blocos!A:L,12,0))</f>
        <v/>
      </c>
      <c r="Z2339" s="190" t="str">
        <f>IF(ISNUMBER(Q2340),VLOOKUP(J2339,Blocos!D:G,4,0),"")</f>
        <v/>
      </c>
      <c r="AA2339" s="190" t="str">
        <f>IF(ISNUMBER(Q2339),CONCATENATE("CREATE TABLE ""reg_",LOWER(J2339),""" (""ID"" bigint NOT NULL AUTO_INCREMENT,  ""HASHFILE"" varchar(255) DEFAULT NULL, ""ID_PAI"" bigint NOT NULL,"),IF(Q2339="Campo",CONCATENATE("""",L2339,""" ",VLOOKUP(R2339,Apoio!A:C,3,0)),""))&amp;IF(Z2339="","",CONCATENATE("PRIMARY KEY (""ID""), KEY ""FK_reg_",LOWER(Z2339),"_ID_PAI"" (""ID_PAI""), CONSTRAINT ""FK_reg_",LOWER(Z2339),"_ID_PAI"" FOREIGN KEY (""ID_PAI"") REFERENCES ""reg_",LOWER(Z2339),""" (""ID"")) ENGINE=InnoDB AUTO_INCREMENT=105774 DEFAULT CHARSET=utf8mb4 COLLATE=utf8mb4_0900_ai_ci;"))</f>
        <v/>
      </c>
      <c r="AB2339" s="190" t="str">
        <f t="shared" si="258"/>
        <v/>
      </c>
    </row>
    <row r="2340" spans="1:28" ht="14.5" hidden="1" customHeight="1" x14ac:dyDescent="0.3">
      <c r="J2340" s="187" t="str">
        <f t="shared" si="256"/>
        <v>E111</v>
      </c>
      <c r="K2340" s="219"/>
      <c r="L2340" s="237" t="s">
        <v>2346</v>
      </c>
      <c r="M2340" s="184" t="s">
        <v>2348</v>
      </c>
      <c r="N2340" s="238">
        <v>42186</v>
      </c>
      <c r="O2340" s="238"/>
      <c r="P2340" s="238"/>
      <c r="Q2340" s="192" t="str">
        <f t="shared" si="257"/>
        <v/>
      </c>
      <c r="S2340" s="191" t="str">
        <f t="shared" si="253"/>
        <v/>
      </c>
      <c r="T2340" s="192" t="str">
        <f t="shared" si="254"/>
        <v/>
      </c>
      <c r="U2340" s="192" t="str">
        <f t="shared" si="259"/>
        <v/>
      </c>
      <c r="V2340" s="192" t="str">
        <f t="shared" si="255"/>
        <v/>
      </c>
      <c r="W2340" s="191" t="str">
        <f>IF(Q2340="Campo","@Campos(posicao = "&amp;K2340&amp;", tipo = '"&amp;R2340&amp;"')@Column(name = """&amp;L2340&amp;""")"&amp;IF(R2340="D","@Temporal(TemporalType.DATE)","")&amp;"private "&amp;VLOOKUP(TEXT(R2340,"@"),Apoio!A:B,2,0)&amp;" "&amp;SUBSTITUTE(LOWER(LEFT(L2340,1))&amp;RIGHT(PROPER(L2340),LEN(L2340)-1),"_","")&amp;";",IF(ISNUMBER(Q2340),IF(R2340="R","@Entity@Table(name = ""reg_"&amp;LOWER(J2340)&amp;""")@XmlRootElement","")&amp;VLOOKUP(J2340,Blocos!D:I,6,0)&amp;Apoio!$E$1&amp;Y2340,""))</f>
        <v/>
      </c>
      <c r="X2340" s="190" t="str">
        <f>IF(ISNUMBER(Q2340),COUNTIF(Blocos!G:G,J2340),"")</f>
        <v/>
      </c>
      <c r="Y2340" s="190" t="str">
        <f>IF(OR(X2340=0,X2340=""),"",VLOOKUP(SUMIFS(Blocos!A:A,Blocos!H:H,'EFD REGISTROS e Campos (2)'!X2340,Blocos!G:G,'EFD REGISTROS e Campos (2)'!J2340),Blocos!A:L,12,0))</f>
        <v/>
      </c>
      <c r="Z2340" s="190" t="str">
        <f>IF(ISNUMBER(Q2341),VLOOKUP(J2340,Blocos!D:G,4,0),"")</f>
        <v/>
      </c>
      <c r="AA2340" s="190" t="str">
        <f>IF(ISNUMBER(Q2340),CONCATENATE("CREATE TABLE ""reg_",LOWER(J2340),""" (""ID"" bigint NOT NULL AUTO_INCREMENT,  ""HASHFILE"" varchar(255) DEFAULT NULL, ""ID_PAI"" bigint NOT NULL,"),IF(Q2340="Campo",CONCATENATE("""",L2340,""" ",VLOOKUP(R2340,Apoio!A:C,3,0)),""))&amp;IF(Z2340="","",CONCATENATE("PRIMARY KEY (""ID""), KEY ""FK_reg_",LOWER(Z2340),"_ID_PAI"" (""ID_PAI""), CONSTRAINT ""FK_reg_",LOWER(Z2340),"_ID_PAI"" FOREIGN KEY (""ID_PAI"") REFERENCES ""reg_",LOWER(Z2340),""" (""ID"")) ENGINE=InnoDB AUTO_INCREMENT=105774 DEFAULT CHARSET=utf8mb4 COLLATE=utf8mb4_0900_ai_ci;"))</f>
        <v/>
      </c>
      <c r="AB2340" s="190" t="str">
        <f t="shared" si="258"/>
        <v/>
      </c>
    </row>
    <row r="2341" spans="1:28" ht="14.5" hidden="1" customHeight="1" x14ac:dyDescent="0.3">
      <c r="J2341" s="187" t="str">
        <f t="shared" si="256"/>
        <v>E111</v>
      </c>
      <c r="K2341" s="181">
        <v>3</v>
      </c>
      <c r="L2341" s="289" t="s">
        <v>1445</v>
      </c>
      <c r="M2341" s="182" t="s">
        <v>2349</v>
      </c>
      <c r="N2341" s="181" t="s">
        <v>27</v>
      </c>
      <c r="O2341" s="181" t="s">
        <v>28</v>
      </c>
      <c r="P2341" s="181" t="s">
        <v>28</v>
      </c>
      <c r="Q2341" s="192" t="str">
        <f t="shared" si="257"/>
        <v>Campo</v>
      </c>
      <c r="R2341" s="192" t="s">
        <v>27</v>
      </c>
      <c r="S2341" s="191" t="str">
        <f t="shared" si="253"/>
        <v/>
      </c>
      <c r="T2341" s="192" t="str">
        <f t="shared" si="254"/>
        <v>&lt;campo posicao="3"&gt;
&lt;coluna&gt;DESCR_COMPL_AJ&lt;/coluna&gt;
&lt;descricao&gt;Descrição complementar do ajuste da apuração.&lt;/descricao&gt;
&lt;tipo&gt;C&lt;/tipo&gt;
&lt;/campo&gt;</v>
      </c>
      <c r="U2341" s="192" t="str">
        <f t="shared" si="259"/>
        <v>&lt;campo posicao="3"&gt;
&lt;coluna&gt;DESCR_COMPL_AJ&lt;/coluna&gt;
&lt;descricao&gt;Descrição complementar do ajuste da apuração.&lt;/descricao&gt;
&lt;tipo&gt;C&lt;/tipo&gt;
&lt;/campo&gt;</v>
      </c>
      <c r="V2341" s="192" t="str">
        <f t="shared" si="255"/>
        <v>{"Column4", "DESCR_COMPL_AJ"},</v>
      </c>
      <c r="W2341" s="191" t="str">
        <f>IF(Q2341="Campo","@Campos(posicao = "&amp;K2341&amp;", tipo = '"&amp;R2341&amp;"')@Column(name = """&amp;L2341&amp;""")"&amp;IF(R2341="D","@Temporal(TemporalType.DATE)","")&amp;"private "&amp;VLOOKUP(TEXT(R2341,"@"),Apoio!A:B,2,0)&amp;" "&amp;SUBSTITUTE(LOWER(LEFT(L2341,1))&amp;RIGHT(PROPER(L2341),LEN(L2341)-1),"_","")&amp;";",IF(ISNUMBER(Q2341),IF(R2341="R","@Entity@Table(name = ""reg_"&amp;LOWER(J2341)&amp;""")@XmlRootElement","")&amp;VLOOKUP(J2341,Blocos!D:I,6,0)&amp;Apoio!$E$1&amp;Y2341,""))</f>
        <v>@Campos(posicao = 3, tipo = 'C')@Column(name = "DESCR_COMPL_AJ")private String descrComplAj;</v>
      </c>
      <c r="X2341" s="190" t="str">
        <f>IF(ISNUMBER(Q2341),COUNTIF(Blocos!G:G,J2341),"")</f>
        <v/>
      </c>
      <c r="Y2341" s="190" t="str">
        <f>IF(OR(X2341=0,X2341=""),"",VLOOKUP(SUMIFS(Blocos!A:A,Blocos!H:H,'EFD REGISTROS e Campos (2)'!X2341,Blocos!G:G,'EFD REGISTROS e Campos (2)'!J2341),Blocos!A:L,12,0))</f>
        <v/>
      </c>
      <c r="Z2341" s="190" t="str">
        <f>IF(ISNUMBER(Q2342),VLOOKUP(J2341,Blocos!D:G,4,0),"")</f>
        <v/>
      </c>
      <c r="AA2341" s="190" t="str">
        <f>IF(ISNUMBER(Q2341),CONCATENATE("CREATE TABLE ""reg_",LOWER(J2341),""" (""ID"" bigint NOT NULL AUTO_INCREMENT,  ""HASHFILE"" varchar(255) DEFAULT NULL, ""ID_PAI"" bigint NOT NULL,"),IF(Q2341="Campo",CONCATENATE("""",L2341,""" ",VLOOKUP(R2341,Apoio!A:C,3,0)),""))&amp;IF(Z2341="","",CONCATENATE("PRIMARY KEY (""ID""), KEY ""FK_reg_",LOWER(Z2341),"_ID_PAI"" (""ID_PAI""), CONSTRAINT ""FK_reg_",LOWER(Z2341),"_ID_PAI"" FOREIGN KEY (""ID_PAI"") REFERENCES ""reg_",LOWER(Z2341),""" (""ID"")) ENGINE=InnoDB AUTO_INCREMENT=105774 DEFAULT CHARSET=utf8mb4 COLLATE=utf8mb4_0900_ai_ci;"))</f>
        <v>"DESCR_COMPL_AJ" varchar(255) DEFAULT NULL,</v>
      </c>
      <c r="AB2341" s="190" t="str">
        <f t="shared" si="258"/>
        <v>`reg_e111`.`DESCR_COMPL_AJ`,</v>
      </c>
    </row>
    <row r="2342" spans="1:28" ht="14.5" hidden="1" customHeight="1" x14ac:dyDescent="0.3">
      <c r="J2342" s="187" t="str">
        <f t="shared" si="256"/>
        <v>E111</v>
      </c>
      <c r="K2342" s="181">
        <v>4</v>
      </c>
      <c r="L2342" s="289" t="s">
        <v>2350</v>
      </c>
      <c r="M2342" s="182" t="s">
        <v>2351</v>
      </c>
      <c r="N2342" s="181" t="s">
        <v>32</v>
      </c>
      <c r="O2342" s="181" t="s">
        <v>28</v>
      </c>
      <c r="P2342" s="181">
        <v>2</v>
      </c>
      <c r="Q2342" s="192" t="str">
        <f t="shared" si="257"/>
        <v>Campo</v>
      </c>
      <c r="R2342" s="192" t="s">
        <v>3606</v>
      </c>
      <c r="S2342" s="191" t="str">
        <f t="shared" si="253"/>
        <v/>
      </c>
      <c r="T2342" s="192" t="str">
        <f t="shared" si="254"/>
        <v>&lt;campo posicao="4"&gt;
&lt;coluna&gt;VL_AJ_APUR&lt;/coluna&gt;
&lt;descricao&gt;Valor do ajuste da apuração&lt;/descricao&gt;
&lt;tipo&gt;R&lt;/tipo&gt;
&lt;/campo&gt;</v>
      </c>
      <c r="U2342" s="192" t="str">
        <f t="shared" si="259"/>
        <v>&lt;campo posicao="4"&gt;
&lt;coluna&gt;VL_AJ_APUR&lt;/coluna&gt;
&lt;descricao&gt;Valor do ajuste da apuração&lt;/descricao&gt;
&lt;tipo&gt;R&lt;/tipo&gt;
&lt;/campo&gt;</v>
      </c>
      <c r="V2342" s="192" t="str">
        <f t="shared" si="255"/>
        <v>{"Column5", "VL_AJ_APUR"},</v>
      </c>
      <c r="W2342" s="191" t="str">
        <f>IF(Q2342="Campo","@Campos(posicao = "&amp;K2342&amp;", tipo = '"&amp;R2342&amp;"')@Column(name = """&amp;L2342&amp;""")"&amp;IF(R2342="D","@Temporal(TemporalType.DATE)","")&amp;"private "&amp;VLOOKUP(TEXT(R2342,"@"),Apoio!A:B,2,0)&amp;" "&amp;SUBSTITUTE(LOWER(LEFT(L2342,1))&amp;RIGHT(PROPER(L2342),LEN(L2342)-1),"_","")&amp;";",IF(ISNUMBER(Q2342),IF(R2342="R","@Entity@Table(name = ""reg_"&amp;LOWER(J2342)&amp;""")@XmlRootElement","")&amp;VLOOKUP(J2342,Blocos!D:I,6,0)&amp;Apoio!$E$1&amp;Y2342,""))</f>
        <v>@Campos(posicao = 4, tipo = 'R')@Column(name = "VL_AJ_APUR")private BigDecimal vlAjApur;</v>
      </c>
      <c r="X2342" s="190" t="str">
        <f>IF(ISNUMBER(Q2342),COUNTIF(Blocos!G:G,J2342),"")</f>
        <v/>
      </c>
      <c r="Y2342" s="190" t="str">
        <f>IF(OR(X2342=0,X2342=""),"",VLOOKUP(SUMIFS(Blocos!A:A,Blocos!H:H,'EFD REGISTROS e Campos (2)'!X2342,Blocos!G:G,'EFD REGISTROS e Campos (2)'!J2342),Blocos!A:L,12,0))</f>
        <v/>
      </c>
      <c r="Z2342" s="190" t="str">
        <f>IF(ISNUMBER(Q2343),VLOOKUP(J2342,Blocos!D:G,4,0),"")</f>
        <v>E110</v>
      </c>
      <c r="AA2342" s="190" t="str">
        <f>IF(ISNUMBER(Q2342),CONCATENATE("CREATE TABLE ""reg_",LOWER(J2342),""" (""ID"" bigint NOT NULL AUTO_INCREMENT,  ""HASHFILE"" varchar(255) DEFAULT NULL, ""ID_PAI"" bigint NOT NULL,"),IF(Q2342="Campo",CONCATENATE("""",L2342,""" ",VLOOKUP(R2342,Apoio!A:C,3,0)),""))&amp;IF(Z2342="","",CONCATENATE("PRIMARY KEY (""ID""), KEY ""FK_reg_",LOWER(Z2342),"_ID_PAI"" (""ID_PAI""), CONSTRAINT ""FK_reg_",LOWER(Z2342),"_ID_PAI"" FOREIGN KEY (""ID_PAI"") REFERENCES ""reg_",LOWER(Z2342),""" (""ID"")) ENGINE=InnoDB AUTO_INCREMENT=105774 DEFAULT CHARSET=utf8mb4 COLLATE=utf8mb4_0900_ai_ci;"))</f>
        <v>"VL_AJ_APUR" decimal(15,6) DEFAULT NULL,PRIMARY KEY ("ID"), KEY "FK_reg_e110_ID_PAI" ("ID_PAI"), CONSTRAINT "FK_reg_e110_ID_PAI" FOREIGN KEY ("ID_PAI") REFERENCES "reg_e110" ("ID")) ENGINE=InnoDB AUTO_INCREMENT=105774 DEFAULT CHARSET=utf8mb4 COLLATE=utf8mb4_0900_ai_ci;</v>
      </c>
      <c r="AB2342" s="190" t="str">
        <f t="shared" si="258"/>
        <v>`reg_e111`.`VL_AJ_APUR`,FROM `efdicms`.`reg_e111`;"</v>
      </c>
    </row>
    <row r="2343" spans="1:28" ht="14.5" hidden="1" customHeight="1" collapsed="1" x14ac:dyDescent="0.3">
      <c r="A2343" s="180" t="s">
        <v>22</v>
      </c>
      <c r="G2343" s="180" t="s">
        <v>2352</v>
      </c>
      <c r="I2343" s="180" t="s">
        <v>144</v>
      </c>
      <c r="J2343" s="187" t="str">
        <f t="shared" si="256"/>
        <v>E112</v>
      </c>
      <c r="K2343" s="195" t="s">
        <v>2353</v>
      </c>
      <c r="Q2343" s="192">
        <f t="shared" si="257"/>
        <v>5</v>
      </c>
      <c r="S2343" s="191" t="str">
        <f t="shared" si="253"/>
        <v>&lt;/registro&gt;
&lt;registro codigo="E112" perfil="ABC" nivel="5"&gt;</v>
      </c>
      <c r="T2343" s="192" t="str">
        <f t="shared" si="254"/>
        <v/>
      </c>
      <c r="U2343" s="192" t="str">
        <f t="shared" si="259"/>
        <v>&lt;/registro&gt;
&lt;registro codigo="E112" perfil="ABC" nivel="5"&gt;</v>
      </c>
      <c r="V2343" s="192" t="str">
        <f t="shared" si="255"/>
        <v/>
      </c>
      <c r="W2343" s="191" t="str">
        <f>IF(Q2343="Campo","@Campos(posicao = "&amp;K2343&amp;", tipo = '"&amp;R2343&amp;"')@Column(name = """&amp;L2343&amp;""")"&amp;IF(R2343="D","@Temporal(TemporalType.DATE)","")&amp;"private "&amp;VLOOKUP(TEXT(R2343,"@"),Apoio!A:B,2,0)&amp;" "&amp;SUBSTITUTE(LOWER(LEFT(L2343,1))&amp;RIGHT(PROPER(L2343),LEN(L2343)-1),"_","")&amp;";",IF(ISNUMBER(Q2343),IF(R2343="R","@Entity@Table(name = ""reg_"&amp;LOWER(J2343)&amp;""")@XmlRootElement","")&amp;VLOOKUP(J2343,Blocos!D:I,6,0)&amp;Apoio!$E$1&amp;Y2343,""))</f>
        <v>@Registros(nivel = 5) public class RegE112 implements Serializable { private static final long serialVersionUID = 1L; @Id @GeneratedValue(strategy = GenerationType.IDENTITY) @Basic(optional = false) @Column(name = "ID" ) private Long id;@ManyToOne(fetch = FetchType.LAZY) @JoinColumn(name = "ID_PAI", nullable = false) private RegE111 idPai; public RegE111 getIdPai() {return idPai;}public void setIdPai(Object idPai) {this.idPai = (RegE111) idPai;}public RegE112() { } public RegE112(Long id) { this.id = id; } public RegE112(Long id, RegE111 idPai, long linha, String hash) { this.id = id; this.idPai = idPai; this.linha = linha; this.hash = hash; }public Long getId() { return id; } public void setId(Long id) { this.id = id; }@Basic(optional = false)@Column(name = "LINHA")private long linha;@Basic(optional = false)@Column(name = "HASH")private String hash;</v>
      </c>
      <c r="X2343" s="190">
        <f>IF(ISNUMBER(Q2343),COUNTIF(Blocos!G:G,J2343),"")</f>
        <v>0</v>
      </c>
      <c r="Y2343" s="190" t="str">
        <f>IF(OR(X2343=0,X2343=""),"",VLOOKUP(SUMIFS(Blocos!A:A,Blocos!H:H,'EFD REGISTROS e Campos (2)'!X2343,Blocos!G:G,'EFD REGISTROS e Campos (2)'!J2343),Blocos!A:L,12,0))</f>
        <v/>
      </c>
      <c r="Z2343" s="190" t="str">
        <f>IF(ISNUMBER(Q2344),VLOOKUP(J2343,Blocos!D:G,4,0),"")</f>
        <v/>
      </c>
      <c r="AA2343" s="190" t="str">
        <f>IF(ISNUMBER(Q2343),CONCATENATE("CREATE TABLE ""reg_",LOWER(J2343),""" (""ID"" bigint NOT NULL AUTO_INCREMENT,  ""HASHFILE"" varchar(255) DEFAULT NULL, ""ID_PAI"" bigint NOT NULL,"),IF(Q2343="Campo",CONCATENATE("""",L2343,""" ",VLOOKUP(R2343,Apoio!A:C,3,0)),""))&amp;IF(Z2343="","",CONCATENATE("PRIMARY KEY (""ID""), KEY ""FK_reg_",LOWER(Z2343),"_ID_PAI"" (""ID_PAI""), CONSTRAINT ""FK_reg_",LOWER(Z2343),"_ID_PAI"" FOREIGN KEY (""ID_PAI"") REFERENCES ""reg_",LOWER(Z2343),""" (""ID"")) ENGINE=InnoDB AUTO_INCREMENT=105774 DEFAULT CHARSET=utf8mb4 COLLATE=utf8mb4_0900_ai_ci;"))</f>
        <v>CREATE TABLE "reg_e112" ("ID" bigint NOT NULL AUTO_INCREMENT,  "HASHFILE" varchar(255) DEFAULT NULL, "ID_PAI" bigint NOT NULL,</v>
      </c>
      <c r="AB2343" s="190" t="str">
        <f t="shared" si="258"/>
        <v/>
      </c>
    </row>
    <row r="2344" spans="1:28" ht="14.5" hidden="1" customHeight="1" x14ac:dyDescent="0.3">
      <c r="J2344" s="187" t="str">
        <f t="shared" si="256"/>
        <v>E112</v>
      </c>
      <c r="K2344" s="181">
        <v>1</v>
      </c>
      <c r="L2344" s="289" t="s">
        <v>25</v>
      </c>
      <c r="M2344" s="182" t="s">
        <v>2354</v>
      </c>
      <c r="N2344" s="181" t="s">
        <v>27</v>
      </c>
      <c r="O2344" s="181">
        <v>4</v>
      </c>
      <c r="P2344" s="181" t="s">
        <v>28</v>
      </c>
      <c r="Q2344" s="192" t="str">
        <f t="shared" si="257"/>
        <v>Campo</v>
      </c>
      <c r="R2344" s="192" t="s">
        <v>27</v>
      </c>
      <c r="S2344" s="191" t="str">
        <f t="shared" si="253"/>
        <v/>
      </c>
      <c r="T2344" s="192" t="str">
        <f t="shared" si="254"/>
        <v>&lt;campo posicao="1"&gt;
&lt;coluna&gt;REG&lt;/coluna&gt;
&lt;descricao&gt;Texto fixo contendo "E112"&lt;/descricao&gt;
&lt;tipo&gt;C&lt;/tipo&gt;
&lt;/campo&gt;</v>
      </c>
      <c r="U2344" s="192" t="str">
        <f t="shared" si="259"/>
        <v>&lt;campo posicao="1"&gt;
&lt;coluna&gt;REG&lt;/coluna&gt;
&lt;descricao&gt;Texto fixo contendo "E112"&lt;/descricao&gt;
&lt;tipo&gt;C&lt;/tipo&gt;
&lt;/campo&gt;</v>
      </c>
      <c r="V2344" s="192" t="str">
        <f t="shared" si="255"/>
        <v>{"Column2", "REG"},</v>
      </c>
      <c r="W2344" s="191" t="str">
        <f>IF(Q2344="Campo","@Campos(posicao = "&amp;K2344&amp;", tipo = '"&amp;R2344&amp;"')@Column(name = """&amp;L2344&amp;""")"&amp;IF(R2344="D","@Temporal(TemporalType.DATE)","")&amp;"private "&amp;VLOOKUP(TEXT(R2344,"@"),Apoio!A:B,2,0)&amp;" "&amp;SUBSTITUTE(LOWER(LEFT(L2344,1))&amp;RIGHT(PROPER(L2344),LEN(L2344)-1),"_","")&amp;";",IF(ISNUMBER(Q2344),IF(R2344="R","@Entity@Table(name = ""reg_"&amp;LOWER(J2344)&amp;""")@XmlRootElement","")&amp;VLOOKUP(J2344,Blocos!D:I,6,0)&amp;Apoio!$E$1&amp;Y2344,""))</f>
        <v>@Campos(posicao = 1, tipo = 'C')@Column(name = "REG")private String reg;</v>
      </c>
      <c r="X2344" s="190" t="str">
        <f>IF(ISNUMBER(Q2344),COUNTIF(Blocos!G:G,J2344),"")</f>
        <v/>
      </c>
      <c r="Y2344" s="190" t="str">
        <f>IF(OR(X2344=0,X2344=""),"",VLOOKUP(SUMIFS(Blocos!A:A,Blocos!H:H,'EFD REGISTROS e Campos (2)'!X2344,Blocos!G:G,'EFD REGISTROS e Campos (2)'!J2344),Blocos!A:L,12,0))</f>
        <v/>
      </c>
      <c r="Z2344" s="190" t="str">
        <f>IF(ISNUMBER(Q2345),VLOOKUP(J2344,Blocos!D:G,4,0),"")</f>
        <v/>
      </c>
      <c r="AA2344" s="190" t="str">
        <f>IF(ISNUMBER(Q2344),CONCATENATE("CREATE TABLE ""reg_",LOWER(J2344),""" (""ID"" bigint NOT NULL AUTO_INCREMENT,  ""HASHFILE"" varchar(255) DEFAULT NULL, ""ID_PAI"" bigint NOT NULL,"),IF(Q2344="Campo",CONCATENATE("""",L2344,""" ",VLOOKUP(R2344,Apoio!A:C,3,0)),""))&amp;IF(Z2344="","",CONCATENATE("PRIMARY KEY (""ID""), KEY ""FK_reg_",LOWER(Z2344),"_ID_PAI"" (""ID_PAI""), CONSTRAINT ""FK_reg_",LOWER(Z2344),"_ID_PAI"" FOREIGN KEY (""ID_PAI"") REFERENCES ""reg_",LOWER(Z2344),""" (""ID"")) ENGINE=InnoDB AUTO_INCREMENT=105774 DEFAULT CHARSET=utf8mb4 COLLATE=utf8mb4_0900_ai_ci;"))</f>
        <v>"REG" varchar(255) DEFAULT NULL,</v>
      </c>
      <c r="AB2344" s="190" t="str">
        <f t="shared" si="258"/>
        <v>USE `efdicms`;SELECT `reg_e112`.`REG`,</v>
      </c>
    </row>
    <row r="2345" spans="1:28" ht="14.5" hidden="1" customHeight="1" x14ac:dyDescent="0.3">
      <c r="J2345" s="187" t="str">
        <f t="shared" si="256"/>
        <v>E112</v>
      </c>
      <c r="K2345" s="181">
        <v>2</v>
      </c>
      <c r="L2345" s="289" t="s">
        <v>636</v>
      </c>
      <c r="M2345" s="182" t="s">
        <v>982</v>
      </c>
      <c r="N2345" s="181" t="s">
        <v>27</v>
      </c>
      <c r="O2345" s="181" t="s">
        <v>28</v>
      </c>
      <c r="P2345" s="181" t="s">
        <v>28</v>
      </c>
      <c r="Q2345" s="192" t="str">
        <f t="shared" si="257"/>
        <v>Campo</v>
      </c>
      <c r="R2345" s="192" t="s">
        <v>27</v>
      </c>
      <c r="S2345" s="191" t="str">
        <f t="shared" si="253"/>
        <v/>
      </c>
      <c r="T2345" s="192" t="str">
        <f t="shared" si="254"/>
        <v>&lt;campo posicao="2"&gt;
&lt;coluna&gt;NUM_DA&lt;/coluna&gt;
&lt;descricao&gt;Número do documento de arrecadação estadual, se houver&lt;/descricao&gt;
&lt;tipo&gt;C&lt;/tipo&gt;
&lt;/campo&gt;</v>
      </c>
      <c r="U2345" s="192" t="str">
        <f t="shared" si="259"/>
        <v>&lt;campo posicao="2"&gt;
&lt;coluna&gt;NUM_DA&lt;/coluna&gt;
&lt;descricao&gt;Número do documento de arrecadação estadual, se houver&lt;/descricao&gt;
&lt;tipo&gt;C&lt;/tipo&gt;
&lt;/campo&gt;</v>
      </c>
      <c r="V2345" s="192" t="str">
        <f t="shared" si="255"/>
        <v>{"Column3", "NUM_DA"},</v>
      </c>
      <c r="W2345" s="191" t="str">
        <f>IF(Q2345="Campo","@Campos(posicao = "&amp;K2345&amp;", tipo = '"&amp;R2345&amp;"')@Column(name = """&amp;L2345&amp;""")"&amp;IF(R2345="D","@Temporal(TemporalType.DATE)","")&amp;"private "&amp;VLOOKUP(TEXT(R2345,"@"),Apoio!A:B,2,0)&amp;" "&amp;SUBSTITUTE(LOWER(LEFT(L2345,1))&amp;RIGHT(PROPER(L2345),LEN(L2345)-1),"_","")&amp;";",IF(ISNUMBER(Q2345),IF(R2345="R","@Entity@Table(name = ""reg_"&amp;LOWER(J2345)&amp;""")@XmlRootElement","")&amp;VLOOKUP(J2345,Blocos!D:I,6,0)&amp;Apoio!$E$1&amp;Y2345,""))</f>
        <v>@Campos(posicao = 2, tipo = 'C')@Column(name = "NUM_DA")private String numDa;</v>
      </c>
      <c r="X2345" s="190" t="str">
        <f>IF(ISNUMBER(Q2345),COUNTIF(Blocos!G:G,J2345),"")</f>
        <v/>
      </c>
      <c r="Y2345" s="190" t="str">
        <f>IF(OR(X2345=0,X2345=""),"",VLOOKUP(SUMIFS(Blocos!A:A,Blocos!H:H,'EFD REGISTROS e Campos (2)'!X2345,Blocos!G:G,'EFD REGISTROS e Campos (2)'!J2345),Blocos!A:L,12,0))</f>
        <v/>
      </c>
      <c r="Z2345" s="190" t="str">
        <f>IF(ISNUMBER(Q2346),VLOOKUP(J2345,Blocos!D:G,4,0),"")</f>
        <v/>
      </c>
      <c r="AA2345" s="190" t="str">
        <f>IF(ISNUMBER(Q2345),CONCATENATE("CREATE TABLE ""reg_",LOWER(J2345),""" (""ID"" bigint NOT NULL AUTO_INCREMENT,  ""HASHFILE"" varchar(255) DEFAULT NULL, ""ID_PAI"" bigint NOT NULL,"),IF(Q2345="Campo",CONCATENATE("""",L2345,""" ",VLOOKUP(R2345,Apoio!A:C,3,0)),""))&amp;IF(Z2345="","",CONCATENATE("PRIMARY KEY (""ID""), KEY ""FK_reg_",LOWER(Z2345),"_ID_PAI"" (""ID_PAI""), CONSTRAINT ""FK_reg_",LOWER(Z2345),"_ID_PAI"" FOREIGN KEY (""ID_PAI"") REFERENCES ""reg_",LOWER(Z2345),""" (""ID"")) ENGINE=InnoDB AUTO_INCREMENT=105774 DEFAULT CHARSET=utf8mb4 COLLATE=utf8mb4_0900_ai_ci;"))</f>
        <v>"NUM_DA" varchar(255) DEFAULT NULL,</v>
      </c>
      <c r="AB2345" s="190" t="str">
        <f t="shared" si="258"/>
        <v>`reg_e112`.`NUM_DA`,</v>
      </c>
    </row>
    <row r="2346" spans="1:28" ht="14.5" hidden="1" customHeight="1" x14ac:dyDescent="0.3">
      <c r="J2346" s="187" t="str">
        <f t="shared" si="256"/>
        <v>E112</v>
      </c>
      <c r="K2346" s="181">
        <v>3</v>
      </c>
      <c r="L2346" s="289" t="s">
        <v>455</v>
      </c>
      <c r="M2346" s="182" t="s">
        <v>456</v>
      </c>
      <c r="N2346" s="181" t="s">
        <v>27</v>
      </c>
      <c r="O2346" s="181">
        <v>15</v>
      </c>
      <c r="P2346" s="181" t="s">
        <v>28</v>
      </c>
      <c r="Q2346" s="192" t="str">
        <f t="shared" si="257"/>
        <v>Campo</v>
      </c>
      <c r="R2346" s="192" t="s">
        <v>27</v>
      </c>
      <c r="S2346" s="191" t="str">
        <f t="shared" si="253"/>
        <v/>
      </c>
      <c r="T2346" s="192" t="str">
        <f t="shared" si="254"/>
        <v>&lt;campo posicao="3"&gt;
&lt;coluna&gt;NUM_PROC&lt;/coluna&gt;
&lt;descricao&gt;Número do processo ao qual o ajuste está vinculado, se houver&lt;/descricao&gt;
&lt;tipo&gt;C&lt;/tipo&gt;
&lt;/campo&gt;</v>
      </c>
      <c r="U2346" s="192" t="str">
        <f t="shared" si="259"/>
        <v>&lt;campo posicao="3"&gt;
&lt;coluna&gt;NUM_PROC&lt;/coluna&gt;
&lt;descricao&gt;Número do processo ao qual o ajuste está vinculado, se houver&lt;/descricao&gt;
&lt;tipo&gt;C&lt;/tipo&gt;
&lt;/campo&gt;</v>
      </c>
      <c r="V2346" s="192" t="str">
        <f t="shared" si="255"/>
        <v>{"Column4", "NUM_PROC"},</v>
      </c>
      <c r="W2346" s="191" t="str">
        <f>IF(Q2346="Campo","@Campos(posicao = "&amp;K2346&amp;", tipo = '"&amp;R2346&amp;"')@Column(name = """&amp;L2346&amp;""")"&amp;IF(R2346="D","@Temporal(TemporalType.DATE)","")&amp;"private "&amp;VLOOKUP(TEXT(R2346,"@"),Apoio!A:B,2,0)&amp;" "&amp;SUBSTITUTE(LOWER(LEFT(L2346,1))&amp;RIGHT(PROPER(L2346),LEN(L2346)-1),"_","")&amp;";",IF(ISNUMBER(Q2346),IF(R2346="R","@Entity@Table(name = ""reg_"&amp;LOWER(J2346)&amp;""")@XmlRootElement","")&amp;VLOOKUP(J2346,Blocos!D:I,6,0)&amp;Apoio!$E$1&amp;Y2346,""))</f>
        <v>@Campos(posicao = 3, tipo = 'C')@Column(name = "NUM_PROC")private String numProc;</v>
      </c>
      <c r="X2346" s="190" t="str">
        <f>IF(ISNUMBER(Q2346),COUNTIF(Blocos!G:G,J2346),"")</f>
        <v/>
      </c>
      <c r="Y2346" s="190" t="str">
        <f>IF(OR(X2346=0,X2346=""),"",VLOOKUP(SUMIFS(Blocos!A:A,Blocos!H:H,'EFD REGISTROS e Campos (2)'!X2346,Blocos!G:G,'EFD REGISTROS e Campos (2)'!J2346),Blocos!A:L,12,0))</f>
        <v/>
      </c>
      <c r="Z2346" s="190" t="str">
        <f>IF(ISNUMBER(Q2347),VLOOKUP(J2346,Blocos!D:G,4,0),"")</f>
        <v/>
      </c>
      <c r="AA2346" s="190" t="str">
        <f>IF(ISNUMBER(Q2346),CONCATENATE("CREATE TABLE ""reg_",LOWER(J2346),""" (""ID"" bigint NOT NULL AUTO_INCREMENT,  ""HASHFILE"" varchar(255) DEFAULT NULL, ""ID_PAI"" bigint NOT NULL,"),IF(Q2346="Campo",CONCATENATE("""",L2346,""" ",VLOOKUP(R2346,Apoio!A:C,3,0)),""))&amp;IF(Z2346="","",CONCATENATE("PRIMARY KEY (""ID""), KEY ""FK_reg_",LOWER(Z2346),"_ID_PAI"" (""ID_PAI""), CONSTRAINT ""FK_reg_",LOWER(Z2346),"_ID_PAI"" FOREIGN KEY (""ID_PAI"") REFERENCES ""reg_",LOWER(Z2346),""" (""ID"")) ENGINE=InnoDB AUTO_INCREMENT=105774 DEFAULT CHARSET=utf8mb4 COLLATE=utf8mb4_0900_ai_ci;"))</f>
        <v>"NUM_PROC" varchar(255) DEFAULT NULL,</v>
      </c>
      <c r="AB2346" s="190" t="str">
        <f t="shared" si="258"/>
        <v>`reg_e112`.`NUM_PROC`,</v>
      </c>
    </row>
    <row r="2347" spans="1:28" ht="14.5" hidden="1" customHeight="1" x14ac:dyDescent="0.3">
      <c r="J2347" s="187" t="str">
        <f t="shared" si="256"/>
        <v>E112</v>
      </c>
      <c r="K2347" s="196">
        <v>4</v>
      </c>
      <c r="L2347" s="285" t="s">
        <v>457</v>
      </c>
      <c r="M2347" s="182" t="s">
        <v>458</v>
      </c>
      <c r="N2347" s="196" t="s">
        <v>27</v>
      </c>
      <c r="O2347" s="196" t="s">
        <v>240</v>
      </c>
      <c r="P2347" s="196" t="s">
        <v>28</v>
      </c>
      <c r="Q2347" s="192" t="str">
        <f t="shared" si="257"/>
        <v>Campo</v>
      </c>
      <c r="R2347" s="192" t="s">
        <v>27</v>
      </c>
      <c r="S2347" s="191" t="str">
        <f t="shared" si="253"/>
        <v/>
      </c>
      <c r="T2347" s="192" t="str">
        <f t="shared" si="254"/>
        <v>&lt;campo posicao="4"&gt;
&lt;coluna&gt;IND_PROC&lt;/coluna&gt;
&lt;descricao&gt;Indicador da origem do processo:&lt;/descricao&gt;
&lt;tipo&gt;C&lt;/tipo&gt;
&lt;/campo&gt;</v>
      </c>
      <c r="U2347" s="192" t="str">
        <f t="shared" si="259"/>
        <v>&lt;campo posicao="4"&gt;
&lt;coluna&gt;IND_PROC&lt;/coluna&gt;
&lt;descricao&gt;Indicador da origem do processo:&lt;/descricao&gt;
&lt;tipo&gt;C&lt;/tipo&gt;
&lt;/campo&gt;</v>
      </c>
      <c r="V2347" s="192" t="str">
        <f t="shared" si="255"/>
        <v>{"Column5", "IND_PROC"},</v>
      </c>
      <c r="W2347" s="191" t="str">
        <f>IF(Q2347="Campo","@Campos(posicao = "&amp;K2347&amp;", tipo = '"&amp;R2347&amp;"')@Column(name = """&amp;L2347&amp;""")"&amp;IF(R2347="D","@Temporal(TemporalType.DATE)","")&amp;"private "&amp;VLOOKUP(TEXT(R2347,"@"),Apoio!A:B,2,0)&amp;" "&amp;SUBSTITUTE(LOWER(LEFT(L2347,1))&amp;RIGHT(PROPER(L2347),LEN(L2347)-1),"_","")&amp;";",IF(ISNUMBER(Q2347),IF(R2347="R","@Entity@Table(name = ""reg_"&amp;LOWER(J2347)&amp;""")@XmlRootElement","")&amp;VLOOKUP(J2347,Blocos!D:I,6,0)&amp;Apoio!$E$1&amp;Y2347,""))</f>
        <v>@Campos(posicao = 4, tipo = 'C')@Column(name = "IND_PROC")private String indProc;</v>
      </c>
      <c r="X2347" s="190" t="str">
        <f>IF(ISNUMBER(Q2347),COUNTIF(Blocos!G:G,J2347),"")</f>
        <v/>
      </c>
      <c r="Y2347" s="190" t="str">
        <f>IF(OR(X2347=0,X2347=""),"",VLOOKUP(SUMIFS(Blocos!A:A,Blocos!H:H,'EFD REGISTROS e Campos (2)'!X2347,Blocos!G:G,'EFD REGISTROS e Campos (2)'!J2347),Blocos!A:L,12,0))</f>
        <v/>
      </c>
      <c r="Z2347" s="190" t="str">
        <f>IF(ISNUMBER(Q2348),VLOOKUP(J2347,Blocos!D:G,4,0),"")</f>
        <v/>
      </c>
      <c r="AA2347" s="190" t="str">
        <f>IF(ISNUMBER(Q2347),CONCATENATE("CREATE TABLE ""reg_",LOWER(J2347),""" (""ID"" bigint NOT NULL AUTO_INCREMENT,  ""HASHFILE"" varchar(255) DEFAULT NULL, ""ID_PAI"" bigint NOT NULL,"),IF(Q2347="Campo",CONCATENATE("""",L2347,""" ",VLOOKUP(R2347,Apoio!A:C,3,0)),""))&amp;IF(Z2347="","",CONCATENATE("PRIMARY KEY (""ID""), KEY ""FK_reg_",LOWER(Z2347),"_ID_PAI"" (""ID_PAI""), CONSTRAINT ""FK_reg_",LOWER(Z2347),"_ID_PAI"" FOREIGN KEY (""ID_PAI"") REFERENCES ""reg_",LOWER(Z2347),""" (""ID"")) ENGINE=InnoDB AUTO_INCREMENT=105774 DEFAULT CHARSET=utf8mb4 COLLATE=utf8mb4_0900_ai_ci;"))</f>
        <v>"IND_PROC" varchar(255) DEFAULT NULL,</v>
      </c>
      <c r="AB2347" s="190" t="str">
        <f t="shared" si="258"/>
        <v>`reg_e112`.`IND_PROC`,</v>
      </c>
    </row>
    <row r="2348" spans="1:28" ht="14.5" hidden="1" customHeight="1" x14ac:dyDescent="0.3">
      <c r="J2348" s="187" t="str">
        <f t="shared" si="256"/>
        <v>E112</v>
      </c>
      <c r="K2348" s="196"/>
      <c r="L2348" s="285"/>
      <c r="M2348" s="182" t="s">
        <v>2355</v>
      </c>
      <c r="N2348" s="196"/>
      <c r="O2348" s="196"/>
      <c r="P2348" s="196"/>
      <c r="Q2348" s="192" t="str">
        <f t="shared" si="257"/>
        <v/>
      </c>
      <c r="S2348" s="191" t="str">
        <f t="shared" si="253"/>
        <v/>
      </c>
      <c r="T2348" s="192" t="str">
        <f t="shared" si="254"/>
        <v/>
      </c>
      <c r="U2348" s="192" t="str">
        <f t="shared" si="259"/>
        <v/>
      </c>
      <c r="V2348" s="192" t="str">
        <f t="shared" si="255"/>
        <v/>
      </c>
      <c r="W2348" s="191" t="str">
        <f>IF(Q2348="Campo","@Campos(posicao = "&amp;K2348&amp;", tipo = '"&amp;R2348&amp;"')@Column(name = """&amp;L2348&amp;""")"&amp;IF(R2348="D","@Temporal(TemporalType.DATE)","")&amp;"private "&amp;VLOOKUP(TEXT(R2348,"@"),Apoio!A:B,2,0)&amp;" "&amp;SUBSTITUTE(LOWER(LEFT(L2348,1))&amp;RIGHT(PROPER(L2348),LEN(L2348)-1),"_","")&amp;";",IF(ISNUMBER(Q2348),IF(R2348="R","@Entity@Table(name = ""reg_"&amp;LOWER(J2348)&amp;""")@XmlRootElement","")&amp;VLOOKUP(J2348,Blocos!D:I,6,0)&amp;Apoio!$E$1&amp;Y2348,""))</f>
        <v/>
      </c>
      <c r="X2348" s="190" t="str">
        <f>IF(ISNUMBER(Q2348),COUNTIF(Blocos!G:G,J2348),"")</f>
        <v/>
      </c>
      <c r="Y2348" s="190" t="str">
        <f>IF(OR(X2348=0,X2348=""),"",VLOOKUP(SUMIFS(Blocos!A:A,Blocos!H:H,'EFD REGISTROS e Campos (2)'!X2348,Blocos!G:G,'EFD REGISTROS e Campos (2)'!J2348),Blocos!A:L,12,0))</f>
        <v/>
      </c>
      <c r="Z2348" s="190" t="str">
        <f>IF(ISNUMBER(Q2349),VLOOKUP(J2348,Blocos!D:G,4,0),"")</f>
        <v/>
      </c>
      <c r="AA2348" s="190" t="str">
        <f>IF(ISNUMBER(Q2348),CONCATENATE("CREATE TABLE ""reg_",LOWER(J2348),""" (""ID"" bigint NOT NULL AUTO_INCREMENT,  ""HASHFILE"" varchar(255) DEFAULT NULL, ""ID_PAI"" bigint NOT NULL,"),IF(Q2348="Campo",CONCATENATE("""",L2348,""" ",VLOOKUP(R2348,Apoio!A:C,3,0)),""))&amp;IF(Z2348="","",CONCATENATE("PRIMARY KEY (""ID""), KEY ""FK_reg_",LOWER(Z2348),"_ID_PAI"" (""ID_PAI""), CONSTRAINT ""FK_reg_",LOWER(Z2348),"_ID_PAI"" FOREIGN KEY (""ID_PAI"") REFERENCES ""reg_",LOWER(Z2348),""" (""ID"")) ENGINE=InnoDB AUTO_INCREMENT=105774 DEFAULT CHARSET=utf8mb4 COLLATE=utf8mb4_0900_ai_ci;"))</f>
        <v/>
      </c>
      <c r="AB2348" s="190" t="str">
        <f t="shared" si="258"/>
        <v/>
      </c>
    </row>
    <row r="2349" spans="1:28" ht="14.5" hidden="1" customHeight="1" x14ac:dyDescent="0.3">
      <c r="J2349" s="187" t="str">
        <f t="shared" si="256"/>
        <v>E112</v>
      </c>
      <c r="K2349" s="196"/>
      <c r="L2349" s="285"/>
      <c r="M2349" s="182" t="s">
        <v>460</v>
      </c>
      <c r="N2349" s="196"/>
      <c r="O2349" s="196"/>
      <c r="P2349" s="196"/>
      <c r="Q2349" s="192" t="str">
        <f t="shared" si="257"/>
        <v/>
      </c>
      <c r="S2349" s="191" t="str">
        <f t="shared" si="253"/>
        <v/>
      </c>
      <c r="T2349" s="192" t="str">
        <f t="shared" si="254"/>
        <v/>
      </c>
      <c r="U2349" s="192" t="str">
        <f t="shared" si="259"/>
        <v/>
      </c>
      <c r="V2349" s="192" t="str">
        <f t="shared" si="255"/>
        <v/>
      </c>
      <c r="W2349" s="191" t="str">
        <f>IF(Q2349="Campo","@Campos(posicao = "&amp;K2349&amp;", tipo = '"&amp;R2349&amp;"')@Column(name = """&amp;L2349&amp;""")"&amp;IF(R2349="D","@Temporal(TemporalType.DATE)","")&amp;"private "&amp;VLOOKUP(TEXT(R2349,"@"),Apoio!A:B,2,0)&amp;" "&amp;SUBSTITUTE(LOWER(LEFT(L2349,1))&amp;RIGHT(PROPER(L2349),LEN(L2349)-1),"_","")&amp;";",IF(ISNUMBER(Q2349),IF(R2349="R","@Entity@Table(name = ""reg_"&amp;LOWER(J2349)&amp;""")@XmlRootElement","")&amp;VLOOKUP(J2349,Blocos!D:I,6,0)&amp;Apoio!$E$1&amp;Y2349,""))</f>
        <v/>
      </c>
      <c r="X2349" s="190" t="str">
        <f>IF(ISNUMBER(Q2349),COUNTIF(Blocos!G:G,J2349),"")</f>
        <v/>
      </c>
      <c r="Y2349" s="190" t="str">
        <f>IF(OR(X2349=0,X2349=""),"",VLOOKUP(SUMIFS(Blocos!A:A,Blocos!H:H,'EFD REGISTROS e Campos (2)'!X2349,Blocos!G:G,'EFD REGISTROS e Campos (2)'!J2349),Blocos!A:L,12,0))</f>
        <v/>
      </c>
      <c r="Z2349" s="190" t="str">
        <f>IF(ISNUMBER(Q2350),VLOOKUP(J2349,Blocos!D:G,4,0),"")</f>
        <v/>
      </c>
      <c r="AA2349" s="190" t="str">
        <f>IF(ISNUMBER(Q2349),CONCATENATE("CREATE TABLE ""reg_",LOWER(J2349),""" (""ID"" bigint NOT NULL AUTO_INCREMENT,  ""HASHFILE"" varchar(255) DEFAULT NULL, ""ID_PAI"" bigint NOT NULL,"),IF(Q2349="Campo",CONCATENATE("""",L2349,""" ",VLOOKUP(R2349,Apoio!A:C,3,0)),""))&amp;IF(Z2349="","",CONCATENATE("PRIMARY KEY (""ID""), KEY ""FK_reg_",LOWER(Z2349),"_ID_PAI"" (""ID_PAI""), CONSTRAINT ""FK_reg_",LOWER(Z2349),"_ID_PAI"" FOREIGN KEY (""ID_PAI"") REFERENCES ""reg_",LOWER(Z2349),""" (""ID"")) ENGINE=InnoDB AUTO_INCREMENT=105774 DEFAULT CHARSET=utf8mb4 COLLATE=utf8mb4_0900_ai_ci;"))</f>
        <v/>
      </c>
      <c r="AB2349" s="190" t="str">
        <f t="shared" si="258"/>
        <v/>
      </c>
    </row>
    <row r="2350" spans="1:28" ht="14.5" hidden="1" customHeight="1" x14ac:dyDescent="0.3">
      <c r="J2350" s="187" t="str">
        <f t="shared" si="256"/>
        <v>E112</v>
      </c>
      <c r="K2350" s="196"/>
      <c r="L2350" s="285"/>
      <c r="M2350" s="182" t="s">
        <v>461</v>
      </c>
      <c r="N2350" s="196"/>
      <c r="O2350" s="196"/>
      <c r="P2350" s="196"/>
      <c r="Q2350" s="192" t="str">
        <f t="shared" si="257"/>
        <v/>
      </c>
      <c r="S2350" s="191" t="str">
        <f t="shared" si="253"/>
        <v/>
      </c>
      <c r="T2350" s="192" t="str">
        <f t="shared" si="254"/>
        <v/>
      </c>
      <c r="U2350" s="192" t="str">
        <f t="shared" si="259"/>
        <v/>
      </c>
      <c r="V2350" s="192" t="str">
        <f t="shared" si="255"/>
        <v/>
      </c>
      <c r="W2350" s="191" t="str">
        <f>IF(Q2350="Campo","@Campos(posicao = "&amp;K2350&amp;", tipo = '"&amp;R2350&amp;"')@Column(name = """&amp;L2350&amp;""")"&amp;IF(R2350="D","@Temporal(TemporalType.DATE)","")&amp;"private "&amp;VLOOKUP(TEXT(R2350,"@"),Apoio!A:B,2,0)&amp;" "&amp;SUBSTITUTE(LOWER(LEFT(L2350,1))&amp;RIGHT(PROPER(L2350),LEN(L2350)-1),"_","")&amp;";",IF(ISNUMBER(Q2350),IF(R2350="R","@Entity@Table(name = ""reg_"&amp;LOWER(J2350)&amp;""")@XmlRootElement","")&amp;VLOOKUP(J2350,Blocos!D:I,6,0)&amp;Apoio!$E$1&amp;Y2350,""))</f>
        <v/>
      </c>
      <c r="X2350" s="190" t="str">
        <f>IF(ISNUMBER(Q2350),COUNTIF(Blocos!G:G,J2350),"")</f>
        <v/>
      </c>
      <c r="Y2350" s="190" t="str">
        <f>IF(OR(X2350=0,X2350=""),"",VLOOKUP(SUMIFS(Blocos!A:A,Blocos!H:H,'EFD REGISTROS e Campos (2)'!X2350,Blocos!G:G,'EFD REGISTROS e Campos (2)'!J2350),Blocos!A:L,12,0))</f>
        <v/>
      </c>
      <c r="Z2350" s="190" t="str">
        <f>IF(ISNUMBER(Q2351),VLOOKUP(J2350,Blocos!D:G,4,0),"")</f>
        <v/>
      </c>
      <c r="AA2350" s="190" t="str">
        <f>IF(ISNUMBER(Q2350),CONCATENATE("CREATE TABLE ""reg_",LOWER(J2350),""" (""ID"" bigint NOT NULL AUTO_INCREMENT,  ""HASHFILE"" varchar(255) DEFAULT NULL, ""ID_PAI"" bigint NOT NULL,"),IF(Q2350="Campo",CONCATENATE("""",L2350,""" ",VLOOKUP(R2350,Apoio!A:C,3,0)),""))&amp;IF(Z2350="","",CONCATENATE("PRIMARY KEY (""ID""), KEY ""FK_reg_",LOWER(Z2350),"_ID_PAI"" (""ID_PAI""), CONSTRAINT ""FK_reg_",LOWER(Z2350),"_ID_PAI"" FOREIGN KEY (""ID_PAI"") REFERENCES ""reg_",LOWER(Z2350),""" (""ID"")) ENGINE=InnoDB AUTO_INCREMENT=105774 DEFAULT CHARSET=utf8mb4 COLLATE=utf8mb4_0900_ai_ci;"))</f>
        <v/>
      </c>
      <c r="AB2350" s="190" t="str">
        <f t="shared" si="258"/>
        <v/>
      </c>
    </row>
    <row r="2351" spans="1:28" ht="14.5" hidden="1" customHeight="1" x14ac:dyDescent="0.3">
      <c r="J2351" s="187" t="str">
        <f t="shared" si="256"/>
        <v>E112</v>
      </c>
      <c r="K2351" s="196"/>
      <c r="L2351" s="285"/>
      <c r="M2351" s="182" t="s">
        <v>452</v>
      </c>
      <c r="N2351" s="196"/>
      <c r="O2351" s="196"/>
      <c r="P2351" s="196"/>
      <c r="Q2351" s="192" t="str">
        <f t="shared" si="257"/>
        <v/>
      </c>
      <c r="S2351" s="191" t="str">
        <f t="shared" si="253"/>
        <v/>
      </c>
      <c r="T2351" s="192" t="str">
        <f t="shared" si="254"/>
        <v/>
      </c>
      <c r="U2351" s="192" t="str">
        <f t="shared" si="259"/>
        <v/>
      </c>
      <c r="V2351" s="192" t="str">
        <f t="shared" si="255"/>
        <v/>
      </c>
      <c r="W2351" s="191" t="str">
        <f>IF(Q2351="Campo","@Campos(posicao = "&amp;K2351&amp;", tipo = '"&amp;R2351&amp;"')@Column(name = """&amp;L2351&amp;""")"&amp;IF(R2351="D","@Temporal(TemporalType.DATE)","")&amp;"private "&amp;VLOOKUP(TEXT(R2351,"@"),Apoio!A:B,2,0)&amp;" "&amp;SUBSTITUTE(LOWER(LEFT(L2351,1))&amp;RIGHT(PROPER(L2351),LEN(L2351)-1),"_","")&amp;";",IF(ISNUMBER(Q2351),IF(R2351="R","@Entity@Table(name = ""reg_"&amp;LOWER(J2351)&amp;""")@XmlRootElement","")&amp;VLOOKUP(J2351,Blocos!D:I,6,0)&amp;Apoio!$E$1&amp;Y2351,""))</f>
        <v/>
      </c>
      <c r="X2351" s="190" t="str">
        <f>IF(ISNUMBER(Q2351),COUNTIF(Blocos!G:G,J2351),"")</f>
        <v/>
      </c>
      <c r="Y2351" s="190" t="str">
        <f>IF(OR(X2351=0,X2351=""),"",VLOOKUP(SUMIFS(Blocos!A:A,Blocos!H:H,'EFD REGISTROS e Campos (2)'!X2351,Blocos!G:G,'EFD REGISTROS e Campos (2)'!J2351),Blocos!A:L,12,0))</f>
        <v/>
      </c>
      <c r="Z2351" s="190" t="str">
        <f>IF(ISNUMBER(Q2352),VLOOKUP(J2351,Blocos!D:G,4,0),"")</f>
        <v/>
      </c>
      <c r="AA2351" s="190" t="str">
        <f>IF(ISNUMBER(Q2351),CONCATENATE("CREATE TABLE ""reg_",LOWER(J2351),""" (""ID"" bigint NOT NULL AUTO_INCREMENT,  ""HASHFILE"" varchar(255) DEFAULT NULL, ""ID_PAI"" bigint NOT NULL,"),IF(Q2351="Campo",CONCATENATE("""",L2351,""" ",VLOOKUP(R2351,Apoio!A:C,3,0)),""))&amp;IF(Z2351="","",CONCATENATE("PRIMARY KEY (""ID""), KEY ""FK_reg_",LOWER(Z2351),"_ID_PAI"" (""ID_PAI""), CONSTRAINT ""FK_reg_",LOWER(Z2351),"_ID_PAI"" FOREIGN KEY (""ID_PAI"") REFERENCES ""reg_",LOWER(Z2351),""" (""ID"")) ENGINE=InnoDB AUTO_INCREMENT=105774 DEFAULT CHARSET=utf8mb4 COLLATE=utf8mb4_0900_ai_ci;"))</f>
        <v/>
      </c>
      <c r="AB2351" s="190" t="str">
        <f t="shared" si="258"/>
        <v/>
      </c>
    </row>
    <row r="2352" spans="1:28" ht="14.5" hidden="1" customHeight="1" x14ac:dyDescent="0.3">
      <c r="J2352" s="187" t="str">
        <f t="shared" si="256"/>
        <v>E112</v>
      </c>
      <c r="K2352" s="181">
        <v>5</v>
      </c>
      <c r="L2352" s="289" t="s">
        <v>462</v>
      </c>
      <c r="M2352" s="182" t="s">
        <v>2356</v>
      </c>
      <c r="N2352" s="181" t="s">
        <v>27</v>
      </c>
      <c r="O2352" s="181" t="s">
        <v>28</v>
      </c>
      <c r="P2352" s="181" t="s">
        <v>28</v>
      </c>
      <c r="Q2352" s="192" t="str">
        <f t="shared" si="257"/>
        <v>Campo</v>
      </c>
      <c r="R2352" s="192" t="s">
        <v>27</v>
      </c>
      <c r="S2352" s="191" t="str">
        <f t="shared" si="253"/>
        <v/>
      </c>
      <c r="T2352" s="192" t="str">
        <f t="shared" si="254"/>
        <v>&lt;campo posicao="5"&gt;
&lt;coluna&gt;PROC&lt;/coluna&gt;
&lt;descricao&gt;Descrição resumida do processo que embasou o lançamento&lt;/descricao&gt;
&lt;tipo&gt;C&lt;/tipo&gt;
&lt;/campo&gt;</v>
      </c>
      <c r="U2352" s="192" t="str">
        <f t="shared" si="259"/>
        <v>&lt;campo posicao="5"&gt;
&lt;coluna&gt;PROC&lt;/coluna&gt;
&lt;descricao&gt;Descrição resumida do processo que embasou o lançamento&lt;/descricao&gt;
&lt;tipo&gt;C&lt;/tipo&gt;
&lt;/campo&gt;</v>
      </c>
      <c r="V2352" s="192" t="str">
        <f t="shared" si="255"/>
        <v>{"Column6", "PROC"},</v>
      </c>
      <c r="W2352" s="191" t="str">
        <f>IF(Q2352="Campo","@Campos(posicao = "&amp;K2352&amp;", tipo = '"&amp;R2352&amp;"')@Column(name = """&amp;L2352&amp;""")"&amp;IF(R2352="D","@Temporal(TemporalType.DATE)","")&amp;"private "&amp;VLOOKUP(TEXT(R2352,"@"),Apoio!A:B,2,0)&amp;" "&amp;SUBSTITUTE(LOWER(LEFT(L2352,1))&amp;RIGHT(PROPER(L2352),LEN(L2352)-1),"_","")&amp;";",IF(ISNUMBER(Q2352),IF(R2352="R","@Entity@Table(name = ""reg_"&amp;LOWER(J2352)&amp;""")@XmlRootElement","")&amp;VLOOKUP(J2352,Blocos!D:I,6,0)&amp;Apoio!$E$1&amp;Y2352,""))</f>
        <v>@Campos(posicao = 5, tipo = 'C')@Column(name = "PROC")private String proc;</v>
      </c>
      <c r="X2352" s="190" t="str">
        <f>IF(ISNUMBER(Q2352),COUNTIF(Blocos!G:G,J2352),"")</f>
        <v/>
      </c>
      <c r="Y2352" s="190" t="str">
        <f>IF(OR(X2352=0,X2352=""),"",VLOOKUP(SUMIFS(Blocos!A:A,Blocos!H:H,'EFD REGISTROS e Campos (2)'!X2352,Blocos!G:G,'EFD REGISTROS e Campos (2)'!J2352),Blocos!A:L,12,0))</f>
        <v/>
      </c>
      <c r="Z2352" s="190" t="str">
        <f>IF(ISNUMBER(Q2353),VLOOKUP(J2352,Blocos!D:G,4,0),"")</f>
        <v/>
      </c>
      <c r="AA2352" s="190" t="str">
        <f>IF(ISNUMBER(Q2352),CONCATENATE("CREATE TABLE ""reg_",LOWER(J2352),""" (""ID"" bigint NOT NULL AUTO_INCREMENT,  ""HASHFILE"" varchar(255) DEFAULT NULL, ""ID_PAI"" bigint NOT NULL,"),IF(Q2352="Campo",CONCATENATE("""",L2352,""" ",VLOOKUP(R2352,Apoio!A:C,3,0)),""))&amp;IF(Z2352="","",CONCATENATE("PRIMARY KEY (""ID""), KEY ""FK_reg_",LOWER(Z2352),"_ID_PAI"" (""ID_PAI""), CONSTRAINT ""FK_reg_",LOWER(Z2352),"_ID_PAI"" FOREIGN KEY (""ID_PAI"") REFERENCES ""reg_",LOWER(Z2352),""" (""ID"")) ENGINE=InnoDB AUTO_INCREMENT=105774 DEFAULT CHARSET=utf8mb4 COLLATE=utf8mb4_0900_ai_ci;"))</f>
        <v>"PROC" varchar(255) DEFAULT NULL,</v>
      </c>
      <c r="AB2352" s="190" t="str">
        <f t="shared" si="258"/>
        <v>`reg_e112`.`PROC`,</v>
      </c>
    </row>
    <row r="2353" spans="1:28" ht="14.5" hidden="1" customHeight="1" x14ac:dyDescent="0.3">
      <c r="J2353" s="187" t="str">
        <f t="shared" si="256"/>
        <v>E112</v>
      </c>
      <c r="K2353" s="181">
        <v>6</v>
      </c>
      <c r="L2353" s="289" t="s">
        <v>617</v>
      </c>
      <c r="M2353" s="182" t="s">
        <v>2357</v>
      </c>
      <c r="N2353" s="181" t="s">
        <v>27</v>
      </c>
      <c r="O2353" s="181" t="s">
        <v>28</v>
      </c>
      <c r="P2353" s="181" t="s">
        <v>28</v>
      </c>
      <c r="Q2353" s="192" t="str">
        <f t="shared" si="257"/>
        <v>Campo</v>
      </c>
      <c r="R2353" s="192" t="s">
        <v>27</v>
      </c>
      <c r="S2353" s="191" t="str">
        <f t="shared" ref="S2353:S2416" si="260">IFERROR(IF(ISNUMBER(Q2353),CONCATENATE("&lt;/registro&gt;
&lt;registro codigo=""",CONCATENATE(B2353,C2353,D2353,E2353,F2353,G2353,H2353),""" perfil=""",A2353,""" nivel=""",Q2353,"""&gt;"),""),"")</f>
        <v/>
      </c>
      <c r="T2353" s="192" t="str">
        <f t="shared" ref="T2353:T2416" si="261">IF(Q2353="Campo",CONCATENATE("&lt;campo posicao=""",K2353,"""&gt;
&lt;coluna&gt;",SUBSTITUTE(L2353," ",""),"&lt;/coluna&gt;
&lt;descricao&gt;",M2353,"&lt;/descricao&gt;
&lt;tipo&gt;",R2353,"&lt;/tipo&gt;
&lt;/campo&gt;"),"")</f>
        <v>&lt;campo posicao="6"&gt;
&lt;coluna&gt;TXT_COMPL&lt;/coluna&gt;
&lt;descricao&gt;Descrição complementar&lt;/descricao&gt;
&lt;tipo&gt;C&lt;/tipo&gt;
&lt;/campo&gt;</v>
      </c>
      <c r="U2353" s="192" t="str">
        <f t="shared" si="259"/>
        <v>&lt;campo posicao="6"&gt;
&lt;coluna&gt;TXT_COMPL&lt;/coluna&gt;
&lt;descricao&gt;Descrição complementar&lt;/descricao&gt;
&lt;tipo&gt;C&lt;/tipo&gt;
&lt;/campo&gt;</v>
      </c>
      <c r="V2353" s="192" t="str">
        <f t="shared" ref="V2353:V2416" si="262">IF(ISNUMBER(K2353),CONCATENATE("{""Column",K2353+1,""", """,L2353,"""},",""),"")</f>
        <v>{"Column7", "TXT_COMPL"},</v>
      </c>
      <c r="W2353" s="191" t="str">
        <f>IF(Q2353="Campo","@Campos(posicao = "&amp;K2353&amp;", tipo = '"&amp;R2353&amp;"')@Column(name = """&amp;L2353&amp;""")"&amp;IF(R2353="D","@Temporal(TemporalType.DATE)","")&amp;"private "&amp;VLOOKUP(TEXT(R2353,"@"),Apoio!A:B,2,0)&amp;" "&amp;SUBSTITUTE(LOWER(LEFT(L2353,1))&amp;RIGHT(PROPER(L2353),LEN(L2353)-1),"_","")&amp;";",IF(ISNUMBER(Q2353),IF(R2353="R","@Entity@Table(name = ""reg_"&amp;LOWER(J2353)&amp;""")@XmlRootElement","")&amp;VLOOKUP(J2353,Blocos!D:I,6,0)&amp;Apoio!$E$1&amp;Y2353,""))</f>
        <v>@Campos(posicao = 6, tipo = 'C')@Column(name = "TXT_COMPL")private String txtCompl;</v>
      </c>
      <c r="X2353" s="190" t="str">
        <f>IF(ISNUMBER(Q2353),COUNTIF(Blocos!G:G,J2353),"")</f>
        <v/>
      </c>
      <c r="Y2353" s="190" t="str">
        <f>IF(OR(X2353=0,X2353=""),"",VLOOKUP(SUMIFS(Blocos!A:A,Blocos!H:H,'EFD REGISTROS e Campos (2)'!X2353,Blocos!G:G,'EFD REGISTROS e Campos (2)'!J2353),Blocos!A:L,12,0))</f>
        <v/>
      </c>
      <c r="Z2353" s="190" t="str">
        <f>IF(ISNUMBER(Q2354),VLOOKUP(J2353,Blocos!D:G,4,0),"")</f>
        <v>E111</v>
      </c>
      <c r="AA2353" s="190" t="str">
        <f>IF(ISNUMBER(Q2353),CONCATENATE("CREATE TABLE ""reg_",LOWER(J2353),""" (""ID"" bigint NOT NULL AUTO_INCREMENT,  ""HASHFILE"" varchar(255) DEFAULT NULL, ""ID_PAI"" bigint NOT NULL,"),IF(Q2353="Campo",CONCATENATE("""",L2353,""" ",VLOOKUP(R2353,Apoio!A:C,3,0)),""))&amp;IF(Z2353="","",CONCATENATE("PRIMARY KEY (""ID""), KEY ""FK_reg_",LOWER(Z2353),"_ID_PAI"" (""ID_PAI""), CONSTRAINT ""FK_reg_",LOWER(Z2353),"_ID_PAI"" FOREIGN KEY (""ID_PAI"") REFERENCES ""reg_",LOWER(Z2353),""" (""ID"")) ENGINE=InnoDB AUTO_INCREMENT=105774 DEFAULT CHARSET=utf8mb4 COLLATE=utf8mb4_0900_ai_ci;"))</f>
        <v>"TXT_COMPL" varchar(255) DEFAULT NULL,PRIMARY KEY ("ID"), KEY "FK_reg_e111_ID_PAI" ("ID_PAI"), CONSTRAINT "FK_reg_e111_ID_PAI" FOREIGN KEY ("ID_PAI") REFERENCES "reg_e111" ("ID")) ENGINE=InnoDB AUTO_INCREMENT=105774 DEFAULT CHARSET=utf8mb4 COLLATE=utf8mb4_0900_ai_ci;</v>
      </c>
      <c r="AB2353" s="190" t="str">
        <f t="shared" si="258"/>
        <v>`reg_e112`.`TXT_COMPL`,FROM `efdicms`.`reg_e112`;"</v>
      </c>
    </row>
    <row r="2354" spans="1:28" ht="14.5" hidden="1" customHeight="1" collapsed="1" x14ac:dyDescent="0.3">
      <c r="A2354" s="180" t="s">
        <v>22</v>
      </c>
      <c r="G2354" s="180" t="s">
        <v>2358</v>
      </c>
      <c r="I2354" s="180" t="s">
        <v>144</v>
      </c>
      <c r="J2354" s="187" t="str">
        <f t="shared" si="256"/>
        <v>E113</v>
      </c>
      <c r="K2354" s="195" t="s">
        <v>2359</v>
      </c>
      <c r="Q2354" s="192">
        <f t="shared" si="257"/>
        <v>5</v>
      </c>
      <c r="S2354" s="191" t="str">
        <f t="shared" si="260"/>
        <v>&lt;/registro&gt;
&lt;registro codigo="E113" perfil="ABC" nivel="5"&gt;</v>
      </c>
      <c r="T2354" s="192" t="str">
        <f t="shared" si="261"/>
        <v/>
      </c>
      <c r="U2354" s="192" t="str">
        <f t="shared" si="259"/>
        <v>&lt;/registro&gt;
&lt;registro codigo="E113" perfil="ABC" nivel="5"&gt;</v>
      </c>
      <c r="V2354" s="192" t="str">
        <f t="shared" si="262"/>
        <v/>
      </c>
      <c r="W2354" s="191" t="str">
        <f>IF(Q2354="Campo","@Campos(posicao = "&amp;K2354&amp;", tipo = '"&amp;R2354&amp;"')@Column(name = """&amp;L2354&amp;""")"&amp;IF(R2354="D","@Temporal(TemporalType.DATE)","")&amp;"private "&amp;VLOOKUP(TEXT(R2354,"@"),Apoio!A:B,2,0)&amp;" "&amp;SUBSTITUTE(LOWER(LEFT(L2354,1))&amp;RIGHT(PROPER(L2354),LEN(L2354)-1),"_","")&amp;";",IF(ISNUMBER(Q2354),IF(R2354="R","@Entity@Table(name = ""reg_"&amp;LOWER(J2354)&amp;""")@XmlRootElement","")&amp;VLOOKUP(J2354,Blocos!D:I,6,0)&amp;Apoio!$E$1&amp;Y2354,""))</f>
        <v>@Registros(nivel = 5) public class RegE113 implements Serializable { private static final long serialVersionUID = 1L; @Id @GeneratedValue(strategy = GenerationType.IDENTITY) @Basic(optional = false) @Column(name = "ID" ) private Long id;@ManyToOne(fetch = FetchType.LAZY) @JoinColumn(name = "ID_PAI", nullable = false) private RegE111 idPai; public RegE111 getIdPai() {return idPai;}public void setIdPai(Object idPai) {this.idPai = (RegE111) idPai;}public RegE113() { } public RegE113(Long id) { this.id = id; } public RegE113(Long id, RegE111 idPai, long linha, String hash) { this.id = id; this.idPai = idPai; this.linha = linha; this.hash = hash; }public Long getId() { return id; } public void setId(Long id) { this.id = id; }@Basic(optional = false)@Column(name = "LINHA")private long linha;@Basic(optional = false)@Column(name = "HASH")private String hash;</v>
      </c>
      <c r="X2354" s="190">
        <f>IF(ISNUMBER(Q2354),COUNTIF(Blocos!G:G,J2354),"")</f>
        <v>0</v>
      </c>
      <c r="Y2354" s="190" t="str">
        <f>IF(OR(X2354=0,X2354=""),"",VLOOKUP(SUMIFS(Blocos!A:A,Blocos!H:H,'EFD REGISTROS e Campos (2)'!X2354,Blocos!G:G,'EFD REGISTROS e Campos (2)'!J2354),Blocos!A:L,12,0))</f>
        <v/>
      </c>
      <c r="Z2354" s="190" t="str">
        <f>IF(ISNUMBER(Q2355),VLOOKUP(J2354,Blocos!D:G,4,0),"")</f>
        <v/>
      </c>
      <c r="AA2354" s="190" t="str">
        <f>IF(ISNUMBER(Q2354),CONCATENATE("CREATE TABLE ""reg_",LOWER(J2354),""" (""ID"" bigint NOT NULL AUTO_INCREMENT,  ""HASHFILE"" varchar(255) DEFAULT NULL, ""ID_PAI"" bigint NOT NULL,"),IF(Q2354="Campo",CONCATENATE("""",L2354,""" ",VLOOKUP(R2354,Apoio!A:C,3,0)),""))&amp;IF(Z2354="","",CONCATENATE("PRIMARY KEY (""ID""), KEY ""FK_reg_",LOWER(Z2354),"_ID_PAI"" (""ID_PAI""), CONSTRAINT ""FK_reg_",LOWER(Z2354),"_ID_PAI"" FOREIGN KEY (""ID_PAI"") REFERENCES ""reg_",LOWER(Z2354),""" (""ID"")) ENGINE=InnoDB AUTO_INCREMENT=105774 DEFAULT CHARSET=utf8mb4 COLLATE=utf8mb4_0900_ai_ci;"))</f>
        <v>CREATE TABLE "reg_e113" ("ID" bigint NOT NULL AUTO_INCREMENT,  "HASHFILE" varchar(255) DEFAULT NULL, "ID_PAI" bigint NOT NULL,</v>
      </c>
      <c r="AB2354" s="190" t="str">
        <f t="shared" si="258"/>
        <v/>
      </c>
    </row>
    <row r="2355" spans="1:28" ht="14.5" hidden="1" customHeight="1" x14ac:dyDescent="0.3">
      <c r="J2355" s="187" t="str">
        <f t="shared" si="256"/>
        <v>E113</v>
      </c>
      <c r="K2355" s="181">
        <v>1</v>
      </c>
      <c r="L2355" s="289" t="s">
        <v>25</v>
      </c>
      <c r="M2355" s="182" t="s">
        <v>2360</v>
      </c>
      <c r="N2355" s="181" t="s">
        <v>27</v>
      </c>
      <c r="O2355" s="181">
        <v>4</v>
      </c>
      <c r="P2355" s="181" t="s">
        <v>28</v>
      </c>
      <c r="Q2355" s="192" t="str">
        <f t="shared" si="257"/>
        <v>Campo</v>
      </c>
      <c r="R2355" s="192" t="s">
        <v>27</v>
      </c>
      <c r="S2355" s="191" t="str">
        <f t="shared" si="260"/>
        <v/>
      </c>
      <c r="T2355" s="192" t="str">
        <f t="shared" si="261"/>
        <v>&lt;campo posicao="1"&gt;
&lt;coluna&gt;REG&lt;/coluna&gt;
&lt;descricao&gt;Texto fixo contendo "E113"&lt;/descricao&gt;
&lt;tipo&gt;C&lt;/tipo&gt;
&lt;/campo&gt;</v>
      </c>
      <c r="U2355" s="192" t="str">
        <f t="shared" si="259"/>
        <v>&lt;campo posicao="1"&gt;
&lt;coluna&gt;REG&lt;/coluna&gt;
&lt;descricao&gt;Texto fixo contendo "E113"&lt;/descricao&gt;
&lt;tipo&gt;C&lt;/tipo&gt;
&lt;/campo&gt;</v>
      </c>
      <c r="V2355" s="192" t="str">
        <f t="shared" si="262"/>
        <v>{"Column2", "REG"},</v>
      </c>
      <c r="W2355" s="191" t="str">
        <f>IF(Q2355="Campo","@Campos(posicao = "&amp;K2355&amp;", tipo = '"&amp;R2355&amp;"')@Column(name = """&amp;L2355&amp;""")"&amp;IF(R2355="D","@Temporal(TemporalType.DATE)","")&amp;"private "&amp;VLOOKUP(TEXT(R2355,"@"),Apoio!A:B,2,0)&amp;" "&amp;SUBSTITUTE(LOWER(LEFT(L2355,1))&amp;RIGHT(PROPER(L2355),LEN(L2355)-1),"_","")&amp;";",IF(ISNUMBER(Q2355),IF(R2355="R","@Entity@Table(name = ""reg_"&amp;LOWER(J2355)&amp;""")@XmlRootElement","")&amp;VLOOKUP(J2355,Blocos!D:I,6,0)&amp;Apoio!$E$1&amp;Y2355,""))</f>
        <v>@Campos(posicao = 1, tipo = 'C')@Column(name = "REG")private String reg;</v>
      </c>
      <c r="X2355" s="190" t="str">
        <f>IF(ISNUMBER(Q2355),COUNTIF(Blocos!G:G,J2355),"")</f>
        <v/>
      </c>
      <c r="Y2355" s="190" t="str">
        <f>IF(OR(X2355=0,X2355=""),"",VLOOKUP(SUMIFS(Blocos!A:A,Blocos!H:H,'EFD REGISTROS e Campos (2)'!X2355,Blocos!G:G,'EFD REGISTROS e Campos (2)'!J2355),Blocos!A:L,12,0))</f>
        <v/>
      </c>
      <c r="Z2355" s="190" t="str">
        <f>IF(ISNUMBER(Q2356),VLOOKUP(J2355,Blocos!D:G,4,0),"")</f>
        <v/>
      </c>
      <c r="AA2355" s="190" t="str">
        <f>IF(ISNUMBER(Q2355),CONCATENATE("CREATE TABLE ""reg_",LOWER(J2355),""" (""ID"" bigint NOT NULL AUTO_INCREMENT,  ""HASHFILE"" varchar(255) DEFAULT NULL, ""ID_PAI"" bigint NOT NULL,"),IF(Q2355="Campo",CONCATENATE("""",L2355,""" ",VLOOKUP(R2355,Apoio!A:C,3,0)),""))&amp;IF(Z2355="","",CONCATENATE("PRIMARY KEY (""ID""), KEY ""FK_reg_",LOWER(Z2355),"_ID_PAI"" (""ID_PAI""), CONSTRAINT ""FK_reg_",LOWER(Z2355),"_ID_PAI"" FOREIGN KEY (""ID_PAI"") REFERENCES ""reg_",LOWER(Z2355),""" (""ID"")) ENGINE=InnoDB AUTO_INCREMENT=105774 DEFAULT CHARSET=utf8mb4 COLLATE=utf8mb4_0900_ai_ci;"))</f>
        <v>"REG" varchar(255) DEFAULT NULL,</v>
      </c>
      <c r="AB2355" s="190" t="str">
        <f t="shared" si="258"/>
        <v>USE `efdicms`;SELECT `reg_e113`.`REG`,</v>
      </c>
    </row>
    <row r="2356" spans="1:28" ht="14.5" hidden="1" customHeight="1" x14ac:dyDescent="0.3">
      <c r="J2356" s="187" t="str">
        <f t="shared" si="256"/>
        <v>E113</v>
      </c>
      <c r="K2356" s="196">
        <v>2</v>
      </c>
      <c r="L2356" s="285" t="s">
        <v>129</v>
      </c>
      <c r="M2356" s="182" t="s">
        <v>340</v>
      </c>
      <c r="N2356" s="196" t="s">
        <v>27</v>
      </c>
      <c r="O2356" s="196">
        <v>60</v>
      </c>
      <c r="P2356" s="196" t="s">
        <v>28</v>
      </c>
      <c r="Q2356" s="192" t="str">
        <f t="shared" si="257"/>
        <v>Campo</v>
      </c>
      <c r="R2356" s="192" t="s">
        <v>27</v>
      </c>
      <c r="S2356" s="191" t="str">
        <f t="shared" si="260"/>
        <v/>
      </c>
      <c r="T2356" s="192" t="str">
        <f t="shared" si="261"/>
        <v>&lt;campo posicao="2"&gt;
&lt;coluna&gt;COD_PART&lt;/coluna&gt;
&lt;descricao&gt;Código do participante (campo 02 do Registro 0150):&lt;/descricao&gt;
&lt;tipo&gt;C&lt;/tipo&gt;
&lt;/campo&gt;</v>
      </c>
      <c r="U2356" s="192" t="str">
        <f t="shared" si="259"/>
        <v>&lt;campo posicao="2"&gt;
&lt;coluna&gt;COD_PART&lt;/coluna&gt;
&lt;descricao&gt;Código do participante (campo 02 do Registro 0150):&lt;/descricao&gt;
&lt;tipo&gt;C&lt;/tipo&gt;
&lt;/campo&gt;</v>
      </c>
      <c r="V2356" s="192" t="str">
        <f t="shared" si="262"/>
        <v>{"Column3", "COD_PART"},</v>
      </c>
      <c r="W2356" s="191" t="str">
        <f>IF(Q2356="Campo","@Campos(posicao = "&amp;K2356&amp;", tipo = '"&amp;R2356&amp;"')@Column(name = """&amp;L2356&amp;""")"&amp;IF(R2356="D","@Temporal(TemporalType.DATE)","")&amp;"private "&amp;VLOOKUP(TEXT(R2356,"@"),Apoio!A:B,2,0)&amp;" "&amp;SUBSTITUTE(LOWER(LEFT(L2356,1))&amp;RIGHT(PROPER(L2356),LEN(L2356)-1),"_","")&amp;";",IF(ISNUMBER(Q2356),IF(R2356="R","@Entity@Table(name = ""reg_"&amp;LOWER(J2356)&amp;""")@XmlRootElement","")&amp;VLOOKUP(J2356,Blocos!D:I,6,0)&amp;Apoio!$E$1&amp;Y2356,""))</f>
        <v>@Campos(posicao = 2, tipo = 'C')@Column(name = "COD_PART")private String codPart;</v>
      </c>
      <c r="X2356" s="190" t="str">
        <f>IF(ISNUMBER(Q2356),COUNTIF(Blocos!G:G,J2356),"")</f>
        <v/>
      </c>
      <c r="Y2356" s="190" t="str">
        <f>IF(OR(X2356=0,X2356=""),"",VLOOKUP(SUMIFS(Blocos!A:A,Blocos!H:H,'EFD REGISTROS e Campos (2)'!X2356,Blocos!G:G,'EFD REGISTROS e Campos (2)'!J2356),Blocos!A:L,12,0))</f>
        <v/>
      </c>
      <c r="Z2356" s="190" t="str">
        <f>IF(ISNUMBER(Q2357),VLOOKUP(J2356,Blocos!D:G,4,0),"")</f>
        <v/>
      </c>
      <c r="AA2356" s="190" t="str">
        <f>IF(ISNUMBER(Q2356),CONCATENATE("CREATE TABLE ""reg_",LOWER(J2356),""" (""ID"" bigint NOT NULL AUTO_INCREMENT,  ""HASHFILE"" varchar(255) DEFAULT NULL, ""ID_PAI"" bigint NOT NULL,"),IF(Q2356="Campo",CONCATENATE("""",L2356,""" ",VLOOKUP(R2356,Apoio!A:C,3,0)),""))&amp;IF(Z2356="","",CONCATENATE("PRIMARY KEY (""ID""), KEY ""FK_reg_",LOWER(Z2356),"_ID_PAI"" (""ID_PAI""), CONSTRAINT ""FK_reg_",LOWER(Z2356),"_ID_PAI"" FOREIGN KEY (""ID_PAI"") REFERENCES ""reg_",LOWER(Z2356),""" (""ID"")) ENGINE=InnoDB AUTO_INCREMENT=105774 DEFAULT CHARSET=utf8mb4 COLLATE=utf8mb4_0900_ai_ci;"))</f>
        <v>"COD_PART" varchar(255) DEFAULT NULL,</v>
      </c>
      <c r="AB2356" s="190" t="str">
        <f t="shared" si="258"/>
        <v>`reg_e113`.`COD_PART`,</v>
      </c>
    </row>
    <row r="2357" spans="1:28" ht="14.5" hidden="1" customHeight="1" x14ac:dyDescent="0.3">
      <c r="J2357" s="187" t="str">
        <f t="shared" si="256"/>
        <v>E113</v>
      </c>
      <c r="K2357" s="196"/>
      <c r="L2357" s="285"/>
      <c r="M2357" s="182" t="s">
        <v>532</v>
      </c>
      <c r="N2357" s="196"/>
      <c r="O2357" s="196"/>
      <c r="P2357" s="196"/>
      <c r="Q2357" s="192" t="str">
        <f t="shared" si="257"/>
        <v/>
      </c>
      <c r="S2357" s="191" t="str">
        <f t="shared" si="260"/>
        <v/>
      </c>
      <c r="T2357" s="192" t="str">
        <f t="shared" si="261"/>
        <v/>
      </c>
      <c r="U2357" s="192" t="str">
        <f t="shared" si="259"/>
        <v/>
      </c>
      <c r="V2357" s="192" t="str">
        <f t="shared" si="262"/>
        <v/>
      </c>
      <c r="W2357" s="191" t="str">
        <f>IF(Q2357="Campo","@Campos(posicao = "&amp;K2357&amp;", tipo = '"&amp;R2357&amp;"')@Column(name = """&amp;L2357&amp;""")"&amp;IF(R2357="D","@Temporal(TemporalType.DATE)","")&amp;"private "&amp;VLOOKUP(TEXT(R2357,"@"),Apoio!A:B,2,0)&amp;" "&amp;SUBSTITUTE(LOWER(LEFT(L2357,1))&amp;RIGHT(PROPER(L2357),LEN(L2357)-1),"_","")&amp;";",IF(ISNUMBER(Q2357),IF(R2357="R","@Entity@Table(name = ""reg_"&amp;LOWER(J2357)&amp;""")@XmlRootElement","")&amp;VLOOKUP(J2357,Blocos!D:I,6,0)&amp;Apoio!$E$1&amp;Y2357,""))</f>
        <v/>
      </c>
      <c r="X2357" s="190" t="str">
        <f>IF(ISNUMBER(Q2357),COUNTIF(Blocos!G:G,J2357),"")</f>
        <v/>
      </c>
      <c r="Y2357" s="190" t="str">
        <f>IF(OR(X2357=0,X2357=""),"",VLOOKUP(SUMIFS(Blocos!A:A,Blocos!H:H,'EFD REGISTROS e Campos (2)'!X2357,Blocos!G:G,'EFD REGISTROS e Campos (2)'!J2357),Blocos!A:L,12,0))</f>
        <v/>
      </c>
      <c r="Z2357" s="190" t="str">
        <f>IF(ISNUMBER(Q2358),VLOOKUP(J2357,Blocos!D:G,4,0),"")</f>
        <v/>
      </c>
      <c r="AA2357" s="190" t="str">
        <f>IF(ISNUMBER(Q2357),CONCATENATE("CREATE TABLE ""reg_",LOWER(J2357),""" (""ID"" bigint NOT NULL AUTO_INCREMENT,  ""HASHFILE"" varchar(255) DEFAULT NULL, ""ID_PAI"" bigint NOT NULL,"),IF(Q2357="Campo",CONCATENATE("""",L2357,""" ",VLOOKUP(R2357,Apoio!A:C,3,0)),""))&amp;IF(Z2357="","",CONCATENATE("PRIMARY KEY (""ID""), KEY ""FK_reg_",LOWER(Z2357),"_ID_PAI"" (""ID_PAI""), CONSTRAINT ""FK_reg_",LOWER(Z2357),"_ID_PAI"" FOREIGN KEY (""ID_PAI"") REFERENCES ""reg_",LOWER(Z2357),""" (""ID"")) ENGINE=InnoDB AUTO_INCREMENT=105774 DEFAULT CHARSET=utf8mb4 COLLATE=utf8mb4_0900_ai_ci;"))</f>
        <v/>
      </c>
      <c r="AB2357" s="190" t="str">
        <f t="shared" si="258"/>
        <v/>
      </c>
    </row>
    <row r="2358" spans="1:28" ht="14.5" hidden="1" customHeight="1" x14ac:dyDescent="0.3">
      <c r="J2358" s="187" t="str">
        <f t="shared" si="256"/>
        <v>E113</v>
      </c>
      <c r="K2358" s="196"/>
      <c r="L2358" s="285"/>
      <c r="M2358" s="182" t="s">
        <v>533</v>
      </c>
      <c r="N2358" s="196"/>
      <c r="O2358" s="196"/>
      <c r="P2358" s="196"/>
      <c r="Q2358" s="192" t="str">
        <f t="shared" si="257"/>
        <v/>
      </c>
      <c r="S2358" s="191" t="str">
        <f t="shared" si="260"/>
        <v/>
      </c>
      <c r="T2358" s="192" t="str">
        <f t="shared" si="261"/>
        <v/>
      </c>
      <c r="U2358" s="192" t="str">
        <f t="shared" si="259"/>
        <v/>
      </c>
      <c r="V2358" s="192" t="str">
        <f t="shared" si="262"/>
        <v/>
      </c>
      <c r="W2358" s="191" t="str">
        <f>IF(Q2358="Campo","@Campos(posicao = "&amp;K2358&amp;", tipo = '"&amp;R2358&amp;"')@Column(name = """&amp;L2358&amp;""")"&amp;IF(R2358="D","@Temporal(TemporalType.DATE)","")&amp;"private "&amp;VLOOKUP(TEXT(R2358,"@"),Apoio!A:B,2,0)&amp;" "&amp;SUBSTITUTE(LOWER(LEFT(L2358,1))&amp;RIGHT(PROPER(L2358),LEN(L2358)-1),"_","")&amp;";",IF(ISNUMBER(Q2358),IF(R2358="R","@Entity@Table(name = ""reg_"&amp;LOWER(J2358)&amp;""")@XmlRootElement","")&amp;VLOOKUP(J2358,Blocos!D:I,6,0)&amp;Apoio!$E$1&amp;Y2358,""))</f>
        <v/>
      </c>
      <c r="X2358" s="190" t="str">
        <f>IF(ISNUMBER(Q2358),COUNTIF(Blocos!G:G,J2358),"")</f>
        <v/>
      </c>
      <c r="Y2358" s="190" t="str">
        <f>IF(OR(X2358=0,X2358=""),"",VLOOKUP(SUMIFS(Blocos!A:A,Blocos!H:H,'EFD REGISTROS e Campos (2)'!X2358,Blocos!G:G,'EFD REGISTROS e Campos (2)'!J2358),Blocos!A:L,12,0))</f>
        <v/>
      </c>
      <c r="Z2358" s="190" t="str">
        <f>IF(ISNUMBER(Q2359),VLOOKUP(J2358,Blocos!D:G,4,0),"")</f>
        <v/>
      </c>
      <c r="AA2358" s="190" t="str">
        <f>IF(ISNUMBER(Q2358),CONCATENATE("CREATE TABLE ""reg_",LOWER(J2358),""" (""ID"" bigint NOT NULL AUTO_INCREMENT,  ""HASHFILE"" varchar(255) DEFAULT NULL, ""ID_PAI"" bigint NOT NULL,"),IF(Q2358="Campo",CONCATENATE("""",L2358,""" ",VLOOKUP(R2358,Apoio!A:C,3,0)),""))&amp;IF(Z2358="","",CONCATENATE("PRIMARY KEY (""ID""), KEY ""FK_reg_",LOWER(Z2358),"_ID_PAI"" (""ID_PAI""), CONSTRAINT ""FK_reg_",LOWER(Z2358),"_ID_PAI"" FOREIGN KEY (""ID_PAI"") REFERENCES ""reg_",LOWER(Z2358),""" (""ID"")) ENGINE=InnoDB AUTO_INCREMENT=105774 DEFAULT CHARSET=utf8mb4 COLLATE=utf8mb4_0900_ai_ci;"))</f>
        <v/>
      </c>
      <c r="AB2358" s="190" t="str">
        <f t="shared" si="258"/>
        <v/>
      </c>
    </row>
    <row r="2359" spans="1:28" ht="14.5" hidden="1" customHeight="1" x14ac:dyDescent="0.3">
      <c r="J2359" s="187" t="str">
        <f t="shared" si="256"/>
        <v>E113</v>
      </c>
      <c r="K2359" s="181">
        <v>3</v>
      </c>
      <c r="L2359" s="289" t="s">
        <v>344</v>
      </c>
      <c r="M2359" s="182" t="s">
        <v>534</v>
      </c>
      <c r="N2359" s="181" t="s">
        <v>27</v>
      </c>
      <c r="O2359" s="181" t="s">
        <v>54</v>
      </c>
      <c r="P2359" s="181" t="s">
        <v>28</v>
      </c>
      <c r="Q2359" s="192" t="str">
        <f t="shared" si="257"/>
        <v>Campo</v>
      </c>
      <c r="R2359" s="192" t="s">
        <v>27</v>
      </c>
      <c r="S2359" s="191" t="str">
        <f t="shared" si="260"/>
        <v/>
      </c>
      <c r="T2359" s="192" t="str">
        <f t="shared" si="261"/>
        <v>&lt;campo posicao="3"&gt;
&lt;coluna&gt;COD_MOD&lt;/coluna&gt;
&lt;descricao&gt;Código do modelo do documento fiscal, conforme a Tabela 4.1.1 &lt;/descricao&gt;
&lt;tipo&gt;C&lt;/tipo&gt;
&lt;/campo&gt;</v>
      </c>
      <c r="U2359" s="192" t="str">
        <f t="shared" si="259"/>
        <v>&lt;campo posicao="3"&gt;
&lt;coluna&gt;COD_MOD&lt;/coluna&gt;
&lt;descricao&gt;Código do modelo do documento fiscal, conforme a Tabela 4.1.1 &lt;/descricao&gt;
&lt;tipo&gt;C&lt;/tipo&gt;
&lt;/campo&gt;</v>
      </c>
      <c r="V2359" s="192" t="str">
        <f t="shared" si="262"/>
        <v>{"Column4", "COD_MOD"},</v>
      </c>
      <c r="W2359" s="191" t="str">
        <f>IF(Q2359="Campo","@Campos(posicao = "&amp;K2359&amp;", tipo = '"&amp;R2359&amp;"')@Column(name = """&amp;L2359&amp;""")"&amp;IF(R2359="D","@Temporal(TemporalType.DATE)","")&amp;"private "&amp;VLOOKUP(TEXT(R2359,"@"),Apoio!A:B,2,0)&amp;" "&amp;SUBSTITUTE(LOWER(LEFT(L2359,1))&amp;RIGHT(PROPER(L2359),LEN(L2359)-1),"_","")&amp;";",IF(ISNUMBER(Q2359),IF(R2359="R","@Entity@Table(name = ""reg_"&amp;LOWER(J2359)&amp;""")@XmlRootElement","")&amp;VLOOKUP(J2359,Blocos!D:I,6,0)&amp;Apoio!$E$1&amp;Y2359,""))</f>
        <v>@Campos(posicao = 3, tipo = 'C')@Column(name = "COD_MOD")private String codMod;</v>
      </c>
      <c r="X2359" s="190" t="str">
        <f>IF(ISNUMBER(Q2359),COUNTIF(Blocos!G:G,J2359),"")</f>
        <v/>
      </c>
      <c r="Y2359" s="190" t="str">
        <f>IF(OR(X2359=0,X2359=""),"",VLOOKUP(SUMIFS(Blocos!A:A,Blocos!H:H,'EFD REGISTROS e Campos (2)'!X2359,Blocos!G:G,'EFD REGISTROS e Campos (2)'!J2359),Blocos!A:L,12,0))</f>
        <v/>
      </c>
      <c r="Z2359" s="190" t="str">
        <f>IF(ISNUMBER(Q2360),VLOOKUP(J2359,Blocos!D:G,4,0),"")</f>
        <v/>
      </c>
      <c r="AA2359" s="190" t="str">
        <f>IF(ISNUMBER(Q2359),CONCATENATE("CREATE TABLE ""reg_",LOWER(J2359),""" (""ID"" bigint NOT NULL AUTO_INCREMENT,  ""HASHFILE"" varchar(255) DEFAULT NULL, ""ID_PAI"" bigint NOT NULL,"),IF(Q2359="Campo",CONCATENATE("""",L2359,""" ",VLOOKUP(R2359,Apoio!A:C,3,0)),""))&amp;IF(Z2359="","",CONCATENATE("PRIMARY KEY (""ID""), KEY ""FK_reg_",LOWER(Z2359),"_ID_PAI"" (""ID_PAI""), CONSTRAINT ""FK_reg_",LOWER(Z2359),"_ID_PAI"" FOREIGN KEY (""ID_PAI"") REFERENCES ""reg_",LOWER(Z2359),""" (""ID"")) ENGINE=InnoDB AUTO_INCREMENT=105774 DEFAULT CHARSET=utf8mb4 COLLATE=utf8mb4_0900_ai_ci;"))</f>
        <v>"COD_MOD" varchar(255) DEFAULT NULL,</v>
      </c>
      <c r="AB2359" s="190" t="str">
        <f t="shared" si="258"/>
        <v>`reg_e113`.`COD_MOD`,</v>
      </c>
    </row>
    <row r="2360" spans="1:28" ht="14.5" hidden="1" customHeight="1" x14ac:dyDescent="0.3">
      <c r="J2360" s="187" t="str">
        <f t="shared" si="256"/>
        <v>E113</v>
      </c>
      <c r="K2360" s="181">
        <v>4</v>
      </c>
      <c r="L2360" s="289" t="s">
        <v>348</v>
      </c>
      <c r="M2360" s="182" t="s">
        <v>349</v>
      </c>
      <c r="N2360" s="181" t="s">
        <v>27</v>
      </c>
      <c r="O2360" s="181">
        <v>4</v>
      </c>
      <c r="P2360" s="181" t="s">
        <v>28</v>
      </c>
      <c r="Q2360" s="192" t="str">
        <f t="shared" si="257"/>
        <v>Campo</v>
      </c>
      <c r="R2360" s="192" t="s">
        <v>27</v>
      </c>
      <c r="S2360" s="191" t="str">
        <f t="shared" si="260"/>
        <v/>
      </c>
      <c r="T2360" s="192" t="str">
        <f t="shared" si="261"/>
        <v>&lt;campo posicao="4"&gt;
&lt;coluna&gt;SER&lt;/coluna&gt;
&lt;descricao&gt;Série do documento fiscal&lt;/descricao&gt;
&lt;tipo&gt;C&lt;/tipo&gt;
&lt;/campo&gt;</v>
      </c>
      <c r="U2360" s="192" t="str">
        <f t="shared" si="259"/>
        <v>&lt;campo posicao="4"&gt;
&lt;coluna&gt;SER&lt;/coluna&gt;
&lt;descricao&gt;Série do documento fiscal&lt;/descricao&gt;
&lt;tipo&gt;C&lt;/tipo&gt;
&lt;/campo&gt;</v>
      </c>
      <c r="V2360" s="192" t="str">
        <f t="shared" si="262"/>
        <v>{"Column5", "SER"},</v>
      </c>
      <c r="W2360" s="191" t="str">
        <f>IF(Q2360="Campo","@Campos(posicao = "&amp;K2360&amp;", tipo = '"&amp;R2360&amp;"')@Column(name = """&amp;L2360&amp;""")"&amp;IF(R2360="D","@Temporal(TemporalType.DATE)","")&amp;"private "&amp;VLOOKUP(TEXT(R2360,"@"),Apoio!A:B,2,0)&amp;" "&amp;SUBSTITUTE(LOWER(LEFT(L2360,1))&amp;RIGHT(PROPER(L2360),LEN(L2360)-1),"_","")&amp;";",IF(ISNUMBER(Q2360),IF(R2360="R","@Entity@Table(name = ""reg_"&amp;LOWER(J2360)&amp;""")@XmlRootElement","")&amp;VLOOKUP(J2360,Blocos!D:I,6,0)&amp;Apoio!$E$1&amp;Y2360,""))</f>
        <v>@Campos(posicao = 4, tipo = 'C')@Column(name = "SER")private String ser;</v>
      </c>
      <c r="X2360" s="190" t="str">
        <f>IF(ISNUMBER(Q2360),COUNTIF(Blocos!G:G,J2360),"")</f>
        <v/>
      </c>
      <c r="Y2360" s="190" t="str">
        <f>IF(OR(X2360=0,X2360=""),"",VLOOKUP(SUMIFS(Blocos!A:A,Blocos!H:H,'EFD REGISTROS e Campos (2)'!X2360,Blocos!G:G,'EFD REGISTROS e Campos (2)'!J2360),Blocos!A:L,12,0))</f>
        <v/>
      </c>
      <c r="Z2360" s="190" t="str">
        <f>IF(ISNUMBER(Q2361),VLOOKUP(J2360,Blocos!D:G,4,0),"")</f>
        <v/>
      </c>
      <c r="AA2360" s="190" t="str">
        <f>IF(ISNUMBER(Q2360),CONCATENATE("CREATE TABLE ""reg_",LOWER(J2360),""" (""ID"" bigint NOT NULL AUTO_INCREMENT,  ""HASHFILE"" varchar(255) DEFAULT NULL, ""ID_PAI"" bigint NOT NULL,"),IF(Q2360="Campo",CONCATENATE("""",L2360,""" ",VLOOKUP(R2360,Apoio!A:C,3,0)),""))&amp;IF(Z2360="","",CONCATENATE("PRIMARY KEY (""ID""), KEY ""FK_reg_",LOWER(Z2360),"_ID_PAI"" (""ID_PAI""), CONSTRAINT ""FK_reg_",LOWER(Z2360),"_ID_PAI"" FOREIGN KEY (""ID_PAI"") REFERENCES ""reg_",LOWER(Z2360),""" (""ID"")) ENGINE=InnoDB AUTO_INCREMENT=105774 DEFAULT CHARSET=utf8mb4 COLLATE=utf8mb4_0900_ai_ci;"))</f>
        <v>"SER" varchar(255) DEFAULT NULL,</v>
      </c>
      <c r="AB2360" s="190" t="str">
        <f t="shared" si="258"/>
        <v>`reg_e113`.`SER`,</v>
      </c>
    </row>
    <row r="2361" spans="1:28" ht="14.5" hidden="1" customHeight="1" x14ac:dyDescent="0.3">
      <c r="J2361" s="187" t="str">
        <f t="shared" si="256"/>
        <v>E113</v>
      </c>
      <c r="K2361" s="181">
        <v>5</v>
      </c>
      <c r="L2361" s="289" t="s">
        <v>654</v>
      </c>
      <c r="M2361" s="182" t="s">
        <v>2361</v>
      </c>
      <c r="N2361" s="181" t="s">
        <v>32</v>
      </c>
      <c r="O2361" s="181">
        <v>3</v>
      </c>
      <c r="P2361" s="181" t="s">
        <v>28</v>
      </c>
      <c r="Q2361" s="192" t="str">
        <f t="shared" si="257"/>
        <v>Campo</v>
      </c>
      <c r="R2361" s="192" t="s">
        <v>3607</v>
      </c>
      <c r="S2361" s="191" t="str">
        <f t="shared" si="260"/>
        <v/>
      </c>
      <c r="T2361" s="192" t="str">
        <f t="shared" si="261"/>
        <v>&lt;campo posicao="5"&gt;
&lt;coluna&gt;SUB&lt;/coluna&gt;
&lt;descricao&gt;Subserie do documento fiscal&lt;/descricao&gt;
&lt;tipo&gt;I&lt;/tipo&gt;
&lt;/campo&gt;</v>
      </c>
      <c r="U2361" s="192" t="str">
        <f t="shared" si="259"/>
        <v>&lt;campo posicao="5"&gt;
&lt;coluna&gt;SUB&lt;/coluna&gt;
&lt;descricao&gt;Subserie do documento fiscal&lt;/descricao&gt;
&lt;tipo&gt;I&lt;/tipo&gt;
&lt;/campo&gt;</v>
      </c>
      <c r="V2361" s="192" t="str">
        <f t="shared" si="262"/>
        <v>{"Column6", "SUB"},</v>
      </c>
      <c r="W2361" s="191" t="str">
        <f>IF(Q2361="Campo","@Campos(posicao = "&amp;K2361&amp;", tipo = '"&amp;R2361&amp;"')@Column(name = """&amp;L2361&amp;""")"&amp;IF(R2361="D","@Temporal(TemporalType.DATE)","")&amp;"private "&amp;VLOOKUP(TEXT(R2361,"@"),Apoio!A:B,2,0)&amp;" "&amp;SUBSTITUTE(LOWER(LEFT(L2361,1))&amp;RIGHT(PROPER(L2361),LEN(L2361)-1),"_","")&amp;";",IF(ISNUMBER(Q2361),IF(R2361="R","@Entity@Table(name = ""reg_"&amp;LOWER(J2361)&amp;""")@XmlRootElement","")&amp;VLOOKUP(J2361,Blocos!D:I,6,0)&amp;Apoio!$E$1&amp;Y2361,""))</f>
        <v>@Campos(posicao = 5, tipo = 'I')@Column(name = "SUB")private int sub;</v>
      </c>
      <c r="X2361" s="190" t="str">
        <f>IF(ISNUMBER(Q2361),COUNTIF(Blocos!G:G,J2361),"")</f>
        <v/>
      </c>
      <c r="Y2361" s="190" t="str">
        <f>IF(OR(X2361=0,X2361=""),"",VLOOKUP(SUMIFS(Blocos!A:A,Blocos!H:H,'EFD REGISTROS e Campos (2)'!X2361,Blocos!G:G,'EFD REGISTROS e Campos (2)'!J2361),Blocos!A:L,12,0))</f>
        <v/>
      </c>
      <c r="Z2361" s="190" t="str">
        <f>IF(ISNUMBER(Q2362),VLOOKUP(J2361,Blocos!D:G,4,0),"")</f>
        <v/>
      </c>
      <c r="AA2361" s="190" t="str">
        <f>IF(ISNUMBER(Q2361),CONCATENATE("CREATE TABLE ""reg_",LOWER(J2361),""" (""ID"" bigint NOT NULL AUTO_INCREMENT,  ""HASHFILE"" varchar(255) DEFAULT NULL, ""ID_PAI"" bigint NOT NULL,"),IF(Q2361="Campo",CONCATENATE("""",L2361,""" ",VLOOKUP(R2361,Apoio!A:C,3,0)),""))&amp;IF(Z2361="","",CONCATENATE("PRIMARY KEY (""ID""), KEY ""FK_reg_",LOWER(Z2361),"_ID_PAI"" (""ID_PAI""), CONSTRAINT ""FK_reg_",LOWER(Z2361),"_ID_PAI"" FOREIGN KEY (""ID_PAI"") REFERENCES ""reg_",LOWER(Z2361),""" (""ID"")) ENGINE=InnoDB AUTO_INCREMENT=105774 DEFAULT CHARSET=utf8mb4 COLLATE=utf8mb4_0900_ai_ci;"))</f>
        <v>"SUB" int DEFAULT NULL,</v>
      </c>
      <c r="AB2361" s="190" t="str">
        <f t="shared" si="258"/>
        <v>`reg_e113`.`SUB`,</v>
      </c>
    </row>
    <row r="2362" spans="1:28" ht="14.5" hidden="1" customHeight="1" x14ac:dyDescent="0.3">
      <c r="J2362" s="187" t="str">
        <f t="shared" si="256"/>
        <v>E113</v>
      </c>
      <c r="K2362" s="181">
        <v>6</v>
      </c>
      <c r="L2362" s="289" t="s">
        <v>351</v>
      </c>
      <c r="M2362" s="182" t="s">
        <v>352</v>
      </c>
      <c r="N2362" s="181" t="s">
        <v>32</v>
      </c>
      <c r="O2362" s="181">
        <v>9</v>
      </c>
      <c r="P2362" s="181" t="s">
        <v>28</v>
      </c>
      <c r="Q2362" s="192" t="str">
        <f t="shared" si="257"/>
        <v>Campo</v>
      </c>
      <c r="R2362" s="192" t="s">
        <v>3607</v>
      </c>
      <c r="S2362" s="191" t="str">
        <f t="shared" si="260"/>
        <v/>
      </c>
      <c r="T2362" s="192" t="str">
        <f t="shared" si="261"/>
        <v>&lt;campo posicao="6"&gt;
&lt;coluna&gt;NUM_DOC&lt;/coluna&gt;
&lt;descricao&gt;Número do documento fiscal&lt;/descricao&gt;
&lt;tipo&gt;I&lt;/tipo&gt;
&lt;/campo&gt;</v>
      </c>
      <c r="U2362" s="192" t="str">
        <f t="shared" si="259"/>
        <v>&lt;campo posicao="6"&gt;
&lt;coluna&gt;NUM_DOC&lt;/coluna&gt;
&lt;descricao&gt;Número do documento fiscal&lt;/descricao&gt;
&lt;tipo&gt;I&lt;/tipo&gt;
&lt;/campo&gt;</v>
      </c>
      <c r="V2362" s="192" t="str">
        <f t="shared" si="262"/>
        <v>{"Column7", "NUM_DOC"},</v>
      </c>
      <c r="W2362" s="191" t="str">
        <f>IF(Q2362="Campo","@Campos(posicao = "&amp;K2362&amp;", tipo = '"&amp;R2362&amp;"')@Column(name = """&amp;L2362&amp;""")"&amp;IF(R2362="D","@Temporal(TemporalType.DATE)","")&amp;"private "&amp;VLOOKUP(TEXT(R2362,"@"),Apoio!A:B,2,0)&amp;" "&amp;SUBSTITUTE(LOWER(LEFT(L2362,1))&amp;RIGHT(PROPER(L2362),LEN(L2362)-1),"_","")&amp;";",IF(ISNUMBER(Q2362),IF(R2362="R","@Entity@Table(name = ""reg_"&amp;LOWER(J2362)&amp;""")@XmlRootElement","")&amp;VLOOKUP(J2362,Blocos!D:I,6,0)&amp;Apoio!$E$1&amp;Y2362,""))</f>
        <v>@Campos(posicao = 6, tipo = 'I')@Column(name = "NUM_DOC")private int numDoc;</v>
      </c>
      <c r="X2362" s="190" t="str">
        <f>IF(ISNUMBER(Q2362),COUNTIF(Blocos!G:G,J2362),"")</f>
        <v/>
      </c>
      <c r="Y2362" s="190" t="str">
        <f>IF(OR(X2362=0,X2362=""),"",VLOOKUP(SUMIFS(Blocos!A:A,Blocos!H:H,'EFD REGISTROS e Campos (2)'!X2362,Blocos!G:G,'EFD REGISTROS e Campos (2)'!J2362),Blocos!A:L,12,0))</f>
        <v/>
      </c>
      <c r="Z2362" s="190" t="str">
        <f>IF(ISNUMBER(Q2363),VLOOKUP(J2362,Blocos!D:G,4,0),"")</f>
        <v/>
      </c>
      <c r="AA2362" s="190" t="str">
        <f>IF(ISNUMBER(Q2362),CONCATENATE("CREATE TABLE ""reg_",LOWER(J2362),""" (""ID"" bigint NOT NULL AUTO_INCREMENT,  ""HASHFILE"" varchar(255) DEFAULT NULL, ""ID_PAI"" bigint NOT NULL,"),IF(Q2362="Campo",CONCATENATE("""",L2362,""" ",VLOOKUP(R2362,Apoio!A:C,3,0)),""))&amp;IF(Z2362="","",CONCATENATE("PRIMARY KEY (""ID""), KEY ""FK_reg_",LOWER(Z2362),"_ID_PAI"" (""ID_PAI""), CONSTRAINT ""FK_reg_",LOWER(Z2362),"_ID_PAI"" FOREIGN KEY (""ID_PAI"") REFERENCES ""reg_",LOWER(Z2362),""" (""ID"")) ENGINE=InnoDB AUTO_INCREMENT=105774 DEFAULT CHARSET=utf8mb4 COLLATE=utf8mb4_0900_ai_ci;"))</f>
        <v>"NUM_DOC" int DEFAULT NULL,</v>
      </c>
      <c r="AB2362" s="190" t="str">
        <f t="shared" si="258"/>
        <v>`reg_e113`.`NUM_DOC`,</v>
      </c>
    </row>
    <row r="2363" spans="1:28" ht="14.5" hidden="1" customHeight="1" x14ac:dyDescent="0.3">
      <c r="J2363" s="187" t="str">
        <f t="shared" si="256"/>
        <v>E113</v>
      </c>
      <c r="K2363" s="181">
        <v>7</v>
      </c>
      <c r="L2363" s="289" t="s">
        <v>357</v>
      </c>
      <c r="M2363" s="182" t="s">
        <v>667</v>
      </c>
      <c r="N2363" s="181" t="s">
        <v>32</v>
      </c>
      <c r="O2363" s="181" t="s">
        <v>40</v>
      </c>
      <c r="P2363" s="181" t="s">
        <v>28</v>
      </c>
      <c r="Q2363" s="192" t="str">
        <f t="shared" si="257"/>
        <v>Campo</v>
      </c>
      <c r="R2363" s="192" t="s">
        <v>3605</v>
      </c>
      <c r="S2363" s="191" t="str">
        <f t="shared" si="260"/>
        <v/>
      </c>
      <c r="T2363" s="192" t="str">
        <f t="shared" si="261"/>
        <v>&lt;campo posicao="7"&gt;
&lt;coluna&gt;DT_DOC&lt;/coluna&gt;
&lt;descricao&gt;Data da emissão do documento fiscal&lt;/descricao&gt;
&lt;tipo&gt;D&lt;/tipo&gt;
&lt;/campo&gt;</v>
      </c>
      <c r="U2363" s="192" t="str">
        <f t="shared" si="259"/>
        <v>&lt;campo posicao="7"&gt;
&lt;coluna&gt;DT_DOC&lt;/coluna&gt;
&lt;descricao&gt;Data da emissão do documento fiscal&lt;/descricao&gt;
&lt;tipo&gt;D&lt;/tipo&gt;
&lt;/campo&gt;</v>
      </c>
      <c r="V2363" s="192" t="str">
        <f t="shared" si="262"/>
        <v>{"Column8", "DT_DOC"},</v>
      </c>
      <c r="W2363" s="191" t="str">
        <f>IF(Q2363="Campo","@Campos(posicao = "&amp;K2363&amp;", tipo = '"&amp;R2363&amp;"')@Column(name = """&amp;L2363&amp;""")"&amp;IF(R2363="D","@Temporal(TemporalType.DATE)","")&amp;"private "&amp;VLOOKUP(TEXT(R2363,"@"),Apoio!A:B,2,0)&amp;" "&amp;SUBSTITUTE(LOWER(LEFT(L2363,1))&amp;RIGHT(PROPER(L2363),LEN(L2363)-1),"_","")&amp;";",IF(ISNUMBER(Q2363),IF(R2363="R","@Entity@Table(name = ""reg_"&amp;LOWER(J2363)&amp;""")@XmlRootElement","")&amp;VLOOKUP(J2363,Blocos!D:I,6,0)&amp;Apoio!$E$1&amp;Y2363,""))</f>
        <v>@Campos(posicao = 7, tipo = 'D')@Column(name = "DT_DOC")@Temporal(TemporalType.DATE)private Date dtDoc;</v>
      </c>
      <c r="X2363" s="190" t="str">
        <f>IF(ISNUMBER(Q2363),COUNTIF(Blocos!G:G,J2363),"")</f>
        <v/>
      </c>
      <c r="Y2363" s="190" t="str">
        <f>IF(OR(X2363=0,X2363=""),"",VLOOKUP(SUMIFS(Blocos!A:A,Blocos!H:H,'EFD REGISTROS e Campos (2)'!X2363,Blocos!G:G,'EFD REGISTROS e Campos (2)'!J2363),Blocos!A:L,12,0))</f>
        <v/>
      </c>
      <c r="Z2363" s="190" t="str">
        <f>IF(ISNUMBER(Q2364),VLOOKUP(J2363,Blocos!D:G,4,0),"")</f>
        <v/>
      </c>
      <c r="AA2363" s="190" t="str">
        <f>IF(ISNUMBER(Q2363),CONCATENATE("CREATE TABLE ""reg_",LOWER(J2363),""" (""ID"" bigint NOT NULL AUTO_INCREMENT,  ""HASHFILE"" varchar(255) DEFAULT NULL, ""ID_PAI"" bigint NOT NULL,"),IF(Q2363="Campo",CONCATENATE("""",L2363,""" ",VLOOKUP(R2363,Apoio!A:C,3,0)),""))&amp;IF(Z2363="","",CONCATENATE("PRIMARY KEY (""ID""), KEY ""FK_reg_",LOWER(Z2363),"_ID_PAI"" (""ID_PAI""), CONSTRAINT ""FK_reg_",LOWER(Z2363),"_ID_PAI"" FOREIGN KEY (""ID_PAI"") REFERENCES ""reg_",LOWER(Z2363),""" (""ID"")) ENGINE=InnoDB AUTO_INCREMENT=105774 DEFAULT CHARSET=utf8mb4 COLLATE=utf8mb4_0900_ai_ci;"))</f>
        <v>"DT_DOC" date DEFAULT NULL,</v>
      </c>
      <c r="AB2363" s="190" t="str">
        <f t="shared" si="258"/>
        <v>`reg_e113`.`DT_DOC`,</v>
      </c>
    </row>
    <row r="2364" spans="1:28" ht="14.5" hidden="1" customHeight="1" x14ac:dyDescent="0.3">
      <c r="J2364" s="187" t="str">
        <f t="shared" si="256"/>
        <v>E113</v>
      </c>
      <c r="K2364" s="181">
        <v>8</v>
      </c>
      <c r="L2364" s="289" t="s">
        <v>163</v>
      </c>
      <c r="M2364" s="182" t="s">
        <v>801</v>
      </c>
      <c r="N2364" s="181" t="s">
        <v>27</v>
      </c>
      <c r="O2364" s="181">
        <v>60</v>
      </c>
      <c r="P2364" s="181" t="s">
        <v>28</v>
      </c>
      <c r="Q2364" s="192" t="str">
        <f t="shared" si="257"/>
        <v>Campo</v>
      </c>
      <c r="R2364" s="192" t="s">
        <v>27</v>
      </c>
      <c r="S2364" s="191" t="str">
        <f t="shared" si="260"/>
        <v/>
      </c>
      <c r="T2364" s="192" t="str">
        <f t="shared" si="261"/>
        <v>&lt;campo posicao="8"&gt;
&lt;coluna&gt;COD_ITEM&lt;/coluna&gt;
&lt;descricao&gt;Código do item (campo 02 do Registro 0200)&lt;/descricao&gt;
&lt;tipo&gt;C&lt;/tipo&gt;
&lt;/campo&gt;</v>
      </c>
      <c r="U2364" s="192" t="str">
        <f t="shared" si="259"/>
        <v>&lt;campo posicao="8"&gt;
&lt;coluna&gt;COD_ITEM&lt;/coluna&gt;
&lt;descricao&gt;Código do item (campo 02 do Registro 0200)&lt;/descricao&gt;
&lt;tipo&gt;C&lt;/tipo&gt;
&lt;/campo&gt;</v>
      </c>
      <c r="V2364" s="192" t="str">
        <f t="shared" si="262"/>
        <v>{"Column9", "COD_ITEM"},</v>
      </c>
      <c r="W2364" s="191" t="str">
        <f>IF(Q2364="Campo","@Campos(posicao = "&amp;K2364&amp;", tipo = '"&amp;R2364&amp;"')@Column(name = """&amp;L2364&amp;""")"&amp;IF(R2364="D","@Temporal(TemporalType.DATE)","")&amp;"private "&amp;VLOOKUP(TEXT(R2364,"@"),Apoio!A:B,2,0)&amp;" "&amp;SUBSTITUTE(LOWER(LEFT(L2364,1))&amp;RIGHT(PROPER(L2364),LEN(L2364)-1),"_","")&amp;";",IF(ISNUMBER(Q2364),IF(R2364="R","@Entity@Table(name = ""reg_"&amp;LOWER(J2364)&amp;""")@XmlRootElement","")&amp;VLOOKUP(J2364,Blocos!D:I,6,0)&amp;Apoio!$E$1&amp;Y2364,""))</f>
        <v>@Campos(posicao = 8, tipo = 'C')@Column(name = "COD_ITEM")private String codItem;</v>
      </c>
      <c r="X2364" s="190" t="str">
        <f>IF(ISNUMBER(Q2364),COUNTIF(Blocos!G:G,J2364),"")</f>
        <v/>
      </c>
      <c r="Y2364" s="190" t="str">
        <f>IF(OR(X2364=0,X2364=""),"",VLOOKUP(SUMIFS(Blocos!A:A,Blocos!H:H,'EFD REGISTROS e Campos (2)'!X2364,Blocos!G:G,'EFD REGISTROS e Campos (2)'!J2364),Blocos!A:L,12,0))</f>
        <v/>
      </c>
      <c r="Z2364" s="190" t="str">
        <f>IF(ISNUMBER(Q2365),VLOOKUP(J2364,Blocos!D:G,4,0),"")</f>
        <v/>
      </c>
      <c r="AA2364" s="190" t="str">
        <f>IF(ISNUMBER(Q2364),CONCATENATE("CREATE TABLE ""reg_",LOWER(J2364),""" (""ID"" bigint NOT NULL AUTO_INCREMENT,  ""HASHFILE"" varchar(255) DEFAULT NULL, ""ID_PAI"" bigint NOT NULL,"),IF(Q2364="Campo",CONCATENATE("""",L2364,""" ",VLOOKUP(R2364,Apoio!A:C,3,0)),""))&amp;IF(Z2364="","",CONCATENATE("PRIMARY KEY (""ID""), KEY ""FK_reg_",LOWER(Z2364),"_ID_PAI"" (""ID_PAI""), CONSTRAINT ""FK_reg_",LOWER(Z2364),"_ID_PAI"" FOREIGN KEY (""ID_PAI"") REFERENCES ""reg_",LOWER(Z2364),""" (""ID"")) ENGINE=InnoDB AUTO_INCREMENT=105774 DEFAULT CHARSET=utf8mb4 COLLATE=utf8mb4_0900_ai_ci;"))</f>
        <v>"COD_ITEM" varchar(255) DEFAULT NULL,</v>
      </c>
      <c r="AB2364" s="190" t="str">
        <f t="shared" si="258"/>
        <v>`reg_e113`.`COD_ITEM`,</v>
      </c>
    </row>
    <row r="2365" spans="1:28" ht="14.5" hidden="1" customHeight="1" x14ac:dyDescent="0.3">
      <c r="J2365" s="187" t="str">
        <f t="shared" si="256"/>
        <v>E113</v>
      </c>
      <c r="K2365" s="181">
        <v>9</v>
      </c>
      <c r="L2365" s="289" t="s">
        <v>2362</v>
      </c>
      <c r="M2365" s="182" t="s">
        <v>2363</v>
      </c>
      <c r="N2365" s="181" t="s">
        <v>32</v>
      </c>
      <c r="O2365" s="181" t="s">
        <v>28</v>
      </c>
      <c r="P2365" s="181">
        <v>2</v>
      </c>
      <c r="Q2365" s="192" t="str">
        <f t="shared" si="257"/>
        <v>Campo</v>
      </c>
      <c r="R2365" s="192" t="s">
        <v>3606</v>
      </c>
      <c r="S2365" s="191" t="str">
        <f t="shared" si="260"/>
        <v/>
      </c>
      <c r="T2365" s="192" t="str">
        <f t="shared" si="261"/>
        <v>&lt;campo posicao="9"&gt;
&lt;coluna&gt;VL_AJ_ITEM&lt;/coluna&gt;
&lt;descricao&gt;Valor do ajuste para a operação/item&lt;/descricao&gt;
&lt;tipo&gt;R&lt;/tipo&gt;
&lt;/campo&gt;</v>
      </c>
      <c r="U2365" s="192" t="str">
        <f t="shared" si="259"/>
        <v>&lt;campo posicao="9"&gt;
&lt;coluna&gt;VL_AJ_ITEM&lt;/coluna&gt;
&lt;descricao&gt;Valor do ajuste para a operação/item&lt;/descricao&gt;
&lt;tipo&gt;R&lt;/tipo&gt;
&lt;/campo&gt;</v>
      </c>
      <c r="V2365" s="192" t="str">
        <f t="shared" si="262"/>
        <v>{"Column10", "VL_AJ_ITEM"},</v>
      </c>
      <c r="W2365" s="191" t="str">
        <f>IF(Q2365="Campo","@Campos(posicao = "&amp;K2365&amp;", tipo = '"&amp;R2365&amp;"')@Column(name = """&amp;L2365&amp;""")"&amp;IF(R2365="D","@Temporal(TemporalType.DATE)","")&amp;"private "&amp;VLOOKUP(TEXT(R2365,"@"),Apoio!A:B,2,0)&amp;" "&amp;SUBSTITUTE(LOWER(LEFT(L2365,1))&amp;RIGHT(PROPER(L2365),LEN(L2365)-1),"_","")&amp;";",IF(ISNUMBER(Q2365),IF(R2365="R","@Entity@Table(name = ""reg_"&amp;LOWER(J2365)&amp;""")@XmlRootElement","")&amp;VLOOKUP(J2365,Blocos!D:I,6,0)&amp;Apoio!$E$1&amp;Y2365,""))</f>
        <v>@Campos(posicao = 9, tipo = 'R')@Column(name = "VL_AJ_ITEM")private BigDecimal vlAjItem;</v>
      </c>
      <c r="X2365" s="190" t="str">
        <f>IF(ISNUMBER(Q2365),COUNTIF(Blocos!G:G,J2365),"")</f>
        <v/>
      </c>
      <c r="Y2365" s="190" t="str">
        <f>IF(OR(X2365=0,X2365=""),"",VLOOKUP(SUMIFS(Blocos!A:A,Blocos!H:H,'EFD REGISTROS e Campos (2)'!X2365,Blocos!G:G,'EFD REGISTROS e Campos (2)'!J2365),Blocos!A:L,12,0))</f>
        <v/>
      </c>
      <c r="Z2365" s="190" t="str">
        <f>IF(ISNUMBER(Q2366),VLOOKUP(J2365,Blocos!D:G,4,0),"")</f>
        <v/>
      </c>
      <c r="AA2365" s="190" t="str">
        <f>IF(ISNUMBER(Q2365),CONCATENATE("CREATE TABLE ""reg_",LOWER(J2365),""" (""ID"" bigint NOT NULL AUTO_INCREMENT,  ""HASHFILE"" varchar(255) DEFAULT NULL, ""ID_PAI"" bigint NOT NULL,"),IF(Q2365="Campo",CONCATENATE("""",L2365,""" ",VLOOKUP(R2365,Apoio!A:C,3,0)),""))&amp;IF(Z2365="","",CONCATENATE("PRIMARY KEY (""ID""), KEY ""FK_reg_",LOWER(Z2365),"_ID_PAI"" (""ID_PAI""), CONSTRAINT ""FK_reg_",LOWER(Z2365),"_ID_PAI"" FOREIGN KEY (""ID_PAI"") REFERENCES ""reg_",LOWER(Z2365),""" (""ID"")) ENGINE=InnoDB AUTO_INCREMENT=105774 DEFAULT CHARSET=utf8mb4 COLLATE=utf8mb4_0900_ai_ci;"))</f>
        <v>"VL_AJ_ITEM" decimal(15,6) DEFAULT NULL,</v>
      </c>
      <c r="AB2365" s="190" t="str">
        <f t="shared" si="258"/>
        <v>`reg_e113`.`VL_AJ_ITEM`,</v>
      </c>
    </row>
    <row r="2366" spans="1:28" ht="14.5" hidden="1" customHeight="1" x14ac:dyDescent="0.3">
      <c r="J2366" s="187" t="str">
        <f t="shared" si="256"/>
        <v>E113</v>
      </c>
      <c r="K2366" s="181">
        <v>10</v>
      </c>
      <c r="L2366" s="289" t="s">
        <v>657</v>
      </c>
      <c r="M2366" s="182" t="s">
        <v>658</v>
      </c>
      <c r="N2366" s="181" t="s">
        <v>27</v>
      </c>
      <c r="O2366" s="181" t="s">
        <v>356</v>
      </c>
      <c r="P2366" s="181" t="s">
        <v>28</v>
      </c>
      <c r="Q2366" s="192" t="str">
        <f t="shared" si="257"/>
        <v>Campo</v>
      </c>
      <c r="R2366" s="192" t="s">
        <v>27</v>
      </c>
      <c r="S2366" s="191" t="str">
        <f t="shared" si="260"/>
        <v/>
      </c>
      <c r="T2366" s="192" t="str">
        <f t="shared" si="261"/>
        <v>&lt;campo posicao="10"&gt;
&lt;coluna&gt;CHV_DOCe&lt;/coluna&gt;
&lt;descricao&gt;Chave do Documento Eletrônico (a partir de 01/01/2017)&lt;/descricao&gt;
&lt;tipo&gt;C&lt;/tipo&gt;
&lt;/campo&gt;</v>
      </c>
      <c r="U2366" s="192" t="str">
        <f t="shared" si="259"/>
        <v>&lt;campo posicao="10"&gt;
&lt;coluna&gt;CHV_DOCe&lt;/coluna&gt;
&lt;descricao&gt;Chave do Documento Eletrônico (a partir de 01/01/2017)&lt;/descricao&gt;
&lt;tipo&gt;C&lt;/tipo&gt;
&lt;/campo&gt;</v>
      </c>
      <c r="V2366" s="192" t="str">
        <f t="shared" si="262"/>
        <v>{"Column11", "CHV_DOCe"},</v>
      </c>
      <c r="W2366" s="191" t="str">
        <f>IF(Q2366="Campo","@Campos(posicao = "&amp;K2366&amp;", tipo = '"&amp;R2366&amp;"')@Column(name = """&amp;L2366&amp;""")"&amp;IF(R2366="D","@Temporal(TemporalType.DATE)","")&amp;"private "&amp;VLOOKUP(TEXT(R2366,"@"),Apoio!A:B,2,0)&amp;" "&amp;SUBSTITUTE(LOWER(LEFT(L2366,1))&amp;RIGHT(PROPER(L2366),LEN(L2366)-1),"_","")&amp;";",IF(ISNUMBER(Q2366),IF(R2366="R","@Entity@Table(name = ""reg_"&amp;LOWER(J2366)&amp;""")@XmlRootElement","")&amp;VLOOKUP(J2366,Blocos!D:I,6,0)&amp;Apoio!$E$1&amp;Y2366,""))</f>
        <v>@Campos(posicao = 10, tipo = 'C')@Column(name = "CHV_DOCe")private String chvDoce;</v>
      </c>
      <c r="X2366" s="190" t="str">
        <f>IF(ISNUMBER(Q2366),COUNTIF(Blocos!G:G,J2366),"")</f>
        <v/>
      </c>
      <c r="Y2366" s="190" t="str">
        <f>IF(OR(X2366=0,X2366=""),"",VLOOKUP(SUMIFS(Blocos!A:A,Blocos!H:H,'EFD REGISTROS e Campos (2)'!X2366,Blocos!G:G,'EFD REGISTROS e Campos (2)'!J2366),Blocos!A:L,12,0))</f>
        <v/>
      </c>
      <c r="Z2366" s="190" t="str">
        <f>IF(ISNUMBER(Q2367),VLOOKUP(J2366,Blocos!D:G,4,0),"")</f>
        <v>E111</v>
      </c>
      <c r="AA2366" s="190" t="str">
        <f>IF(ISNUMBER(Q2366),CONCATENATE("CREATE TABLE ""reg_",LOWER(J2366),""" (""ID"" bigint NOT NULL AUTO_INCREMENT,  ""HASHFILE"" varchar(255) DEFAULT NULL, ""ID_PAI"" bigint NOT NULL,"),IF(Q2366="Campo",CONCATENATE("""",L2366,""" ",VLOOKUP(R2366,Apoio!A:C,3,0)),""))&amp;IF(Z2366="","",CONCATENATE("PRIMARY KEY (""ID""), KEY ""FK_reg_",LOWER(Z2366),"_ID_PAI"" (""ID_PAI""), CONSTRAINT ""FK_reg_",LOWER(Z2366),"_ID_PAI"" FOREIGN KEY (""ID_PAI"") REFERENCES ""reg_",LOWER(Z2366),""" (""ID"")) ENGINE=InnoDB AUTO_INCREMENT=105774 DEFAULT CHARSET=utf8mb4 COLLATE=utf8mb4_0900_ai_ci;"))</f>
        <v>"CHV_DOCe" varchar(255) DEFAULT NULL,PRIMARY KEY ("ID"), KEY "FK_reg_e111_ID_PAI" ("ID_PAI"), CONSTRAINT "FK_reg_e111_ID_PAI" FOREIGN KEY ("ID_PAI") REFERENCES "reg_e111" ("ID")) ENGINE=InnoDB AUTO_INCREMENT=105774 DEFAULT CHARSET=utf8mb4 COLLATE=utf8mb4_0900_ai_ci;</v>
      </c>
      <c r="AB2366" s="190" t="str">
        <f t="shared" si="258"/>
        <v>`reg_e113`.`CHV_DOCe`,FROM `efdicms`.`reg_e113`;"</v>
      </c>
    </row>
    <row r="2367" spans="1:28" ht="14.5" hidden="1" customHeight="1" collapsed="1" x14ac:dyDescent="0.3">
      <c r="A2367" s="180" t="s">
        <v>22</v>
      </c>
      <c r="F2367" s="180" t="s">
        <v>2364</v>
      </c>
      <c r="I2367" s="180" t="s">
        <v>144</v>
      </c>
      <c r="J2367" s="187" t="str">
        <f t="shared" si="256"/>
        <v>E115</v>
      </c>
      <c r="K2367" s="195" t="s">
        <v>2365</v>
      </c>
      <c r="Q2367" s="192">
        <f t="shared" si="257"/>
        <v>4</v>
      </c>
      <c r="S2367" s="191" t="str">
        <f t="shared" si="260"/>
        <v>&lt;/registro&gt;
&lt;registro codigo="E115" perfil="ABC" nivel="4"&gt;</v>
      </c>
      <c r="T2367" s="192" t="str">
        <f t="shared" si="261"/>
        <v/>
      </c>
      <c r="U2367" s="192" t="str">
        <f t="shared" si="259"/>
        <v>&lt;/registro&gt;
&lt;registro codigo="E115" perfil="ABC" nivel="4"&gt;</v>
      </c>
      <c r="V2367" s="192" t="str">
        <f t="shared" si="262"/>
        <v/>
      </c>
      <c r="W2367" s="191" t="str">
        <f>IF(Q2367="Campo","@Campos(posicao = "&amp;K2367&amp;", tipo = '"&amp;R2367&amp;"')@Column(name = """&amp;L2367&amp;""")"&amp;IF(R2367="D","@Temporal(TemporalType.DATE)","")&amp;"private "&amp;VLOOKUP(TEXT(R2367,"@"),Apoio!A:B,2,0)&amp;" "&amp;SUBSTITUTE(LOWER(LEFT(L2367,1))&amp;RIGHT(PROPER(L2367),LEN(L2367)-1),"_","")&amp;";",IF(ISNUMBER(Q2367),IF(R2367="R","@Entity@Table(name = ""reg_"&amp;LOWER(J2367)&amp;""")@XmlRootElement","")&amp;VLOOKUP(J2367,Blocos!D:I,6,0)&amp;Apoio!$E$1&amp;Y2367,""))</f>
        <v>@Registros(nivel = 4) public class RegE115 implements Serializable { private static final long serialVersionUID = 1L; @Id @GeneratedValue(strategy = GenerationType.IDENTITY) @Basic(optional = false) @Column(name = "ID" ) private Long id;@ManyToOne(fetch = FetchType.LAZY) @JoinColumn(name = "ID_PAI", nullable = false) private RegE110 idPai; public RegE110 getIdPai() {return idPai;}public void setIdPai(Object idPai) {this.idPai = (RegE110) idPai;}public RegE115() { } public RegE115(Long id) { this.id = id; } public RegE115(Long id, RegE110 idPai, long linha, String hash) { this.id = id; this.idPai = idPai; this.linha = linha; this.hash = hash; }public Long getId() { return id; } public void setId(Long id) { this.id = id; }@Basic(optional = false)@Column(name = "LINHA")private long linha;@Basic(optional = false)@Column(name = "HASH")private String hash;</v>
      </c>
      <c r="X2367" s="190">
        <f>IF(ISNUMBER(Q2367),COUNTIF(Blocos!G:G,J2367),"")</f>
        <v>0</v>
      </c>
      <c r="Y2367" s="190" t="str">
        <f>IF(OR(X2367=0,X2367=""),"",VLOOKUP(SUMIFS(Blocos!A:A,Blocos!H:H,'EFD REGISTROS e Campos (2)'!X2367,Blocos!G:G,'EFD REGISTROS e Campos (2)'!J2367),Blocos!A:L,12,0))</f>
        <v/>
      </c>
      <c r="Z2367" s="190" t="str">
        <f>IF(ISNUMBER(Q2368),VLOOKUP(J2367,Blocos!D:G,4,0),"")</f>
        <v/>
      </c>
      <c r="AA2367" s="190" t="str">
        <f>IF(ISNUMBER(Q2367),CONCATENATE("CREATE TABLE ""reg_",LOWER(J2367),""" (""ID"" bigint NOT NULL AUTO_INCREMENT,  ""HASHFILE"" varchar(255) DEFAULT NULL, ""ID_PAI"" bigint NOT NULL,"),IF(Q2367="Campo",CONCATENATE("""",L2367,""" ",VLOOKUP(R2367,Apoio!A:C,3,0)),""))&amp;IF(Z2367="","",CONCATENATE("PRIMARY KEY (""ID""), KEY ""FK_reg_",LOWER(Z2367),"_ID_PAI"" (""ID_PAI""), CONSTRAINT ""FK_reg_",LOWER(Z2367),"_ID_PAI"" FOREIGN KEY (""ID_PAI"") REFERENCES ""reg_",LOWER(Z2367),""" (""ID"")) ENGINE=InnoDB AUTO_INCREMENT=105774 DEFAULT CHARSET=utf8mb4 COLLATE=utf8mb4_0900_ai_ci;"))</f>
        <v>CREATE TABLE "reg_e115" ("ID" bigint NOT NULL AUTO_INCREMENT,  "HASHFILE" varchar(255) DEFAULT NULL, "ID_PAI" bigint NOT NULL,</v>
      </c>
      <c r="AB2367" s="190" t="str">
        <f t="shared" si="258"/>
        <v/>
      </c>
    </row>
    <row r="2368" spans="1:28" ht="14.5" hidden="1" customHeight="1" x14ac:dyDescent="0.3">
      <c r="J2368" s="187" t="str">
        <f t="shared" ref="J2368:J2431" si="263">IF(A2368="",J2367,CONCATENATE(B2368,C2368,D2368,E2368,F2368,G2368,H2368))</f>
        <v>E115</v>
      </c>
      <c r="K2368" s="181">
        <v>1</v>
      </c>
      <c r="L2368" s="289" t="s">
        <v>25</v>
      </c>
      <c r="M2368" s="182" t="s">
        <v>2366</v>
      </c>
      <c r="N2368" s="181" t="s">
        <v>27</v>
      </c>
      <c r="O2368" s="181">
        <v>4</v>
      </c>
      <c r="P2368" s="181" t="s">
        <v>28</v>
      </c>
      <c r="Q2368" s="192" t="str">
        <f t="shared" si="257"/>
        <v>Campo</v>
      </c>
      <c r="R2368" s="192" t="s">
        <v>27</v>
      </c>
      <c r="S2368" s="191" t="str">
        <f t="shared" si="260"/>
        <v/>
      </c>
      <c r="T2368" s="192" t="str">
        <f t="shared" si="261"/>
        <v>&lt;campo posicao="1"&gt;
&lt;coluna&gt;REG&lt;/coluna&gt;
&lt;descricao&gt;Texto fixo contendo "E115"&lt;/descricao&gt;
&lt;tipo&gt;C&lt;/tipo&gt;
&lt;/campo&gt;</v>
      </c>
      <c r="U2368" s="192" t="str">
        <f t="shared" si="259"/>
        <v>&lt;campo posicao="1"&gt;
&lt;coluna&gt;REG&lt;/coluna&gt;
&lt;descricao&gt;Texto fixo contendo "E115"&lt;/descricao&gt;
&lt;tipo&gt;C&lt;/tipo&gt;
&lt;/campo&gt;</v>
      </c>
      <c r="V2368" s="192" t="str">
        <f t="shared" si="262"/>
        <v>{"Column2", "REG"},</v>
      </c>
      <c r="W2368" s="191" t="str">
        <f>IF(Q2368="Campo","@Campos(posicao = "&amp;K2368&amp;", tipo = '"&amp;R2368&amp;"')@Column(name = """&amp;L2368&amp;""")"&amp;IF(R2368="D","@Temporal(TemporalType.DATE)","")&amp;"private "&amp;VLOOKUP(TEXT(R2368,"@"),Apoio!A:B,2,0)&amp;" "&amp;SUBSTITUTE(LOWER(LEFT(L2368,1))&amp;RIGHT(PROPER(L2368),LEN(L2368)-1),"_","")&amp;";",IF(ISNUMBER(Q2368),IF(R2368="R","@Entity@Table(name = ""reg_"&amp;LOWER(J2368)&amp;""")@XmlRootElement","")&amp;VLOOKUP(J2368,Blocos!D:I,6,0)&amp;Apoio!$E$1&amp;Y2368,""))</f>
        <v>@Campos(posicao = 1, tipo = 'C')@Column(name = "REG")private String reg;</v>
      </c>
      <c r="X2368" s="190" t="str">
        <f>IF(ISNUMBER(Q2368),COUNTIF(Blocos!G:G,J2368),"")</f>
        <v/>
      </c>
      <c r="Y2368" s="190" t="str">
        <f>IF(OR(X2368=0,X2368=""),"",VLOOKUP(SUMIFS(Blocos!A:A,Blocos!H:H,'EFD REGISTROS e Campos (2)'!X2368,Blocos!G:G,'EFD REGISTROS e Campos (2)'!J2368),Blocos!A:L,12,0))</f>
        <v/>
      </c>
      <c r="Z2368" s="190" t="str">
        <f>IF(ISNUMBER(Q2369),VLOOKUP(J2368,Blocos!D:G,4,0),"")</f>
        <v/>
      </c>
      <c r="AA2368" s="190" t="str">
        <f>IF(ISNUMBER(Q2368),CONCATENATE("CREATE TABLE ""reg_",LOWER(J2368),""" (""ID"" bigint NOT NULL AUTO_INCREMENT,  ""HASHFILE"" varchar(255) DEFAULT NULL, ""ID_PAI"" bigint NOT NULL,"),IF(Q2368="Campo",CONCATENATE("""",L2368,""" ",VLOOKUP(R2368,Apoio!A:C,3,0)),""))&amp;IF(Z2368="","",CONCATENATE("PRIMARY KEY (""ID""), KEY ""FK_reg_",LOWER(Z2368),"_ID_PAI"" (""ID_PAI""), CONSTRAINT ""FK_reg_",LOWER(Z2368),"_ID_PAI"" FOREIGN KEY (""ID_PAI"") REFERENCES ""reg_",LOWER(Z2368),""" (""ID"")) ENGINE=InnoDB AUTO_INCREMENT=105774 DEFAULT CHARSET=utf8mb4 COLLATE=utf8mb4_0900_ai_ci;"))</f>
        <v>"REG" varchar(255) DEFAULT NULL,</v>
      </c>
      <c r="AB2368" s="190" t="str">
        <f t="shared" si="258"/>
        <v>USE `efdicms`;SELECT `reg_e115`.`REG`,</v>
      </c>
    </row>
    <row r="2369" spans="1:28" ht="14.5" hidden="1" customHeight="1" x14ac:dyDescent="0.3">
      <c r="J2369" s="187" t="str">
        <f t="shared" si="263"/>
        <v>E115</v>
      </c>
      <c r="K2369" s="217">
        <v>2</v>
      </c>
      <c r="L2369" s="289" t="s">
        <v>2367</v>
      </c>
      <c r="M2369" s="182" t="s">
        <v>2368</v>
      </c>
      <c r="N2369" s="181" t="s">
        <v>27</v>
      </c>
      <c r="O2369" s="181" t="s">
        <v>40</v>
      </c>
      <c r="P2369" s="181" t="s">
        <v>28</v>
      </c>
      <c r="Q2369" s="192" t="str">
        <f t="shared" si="257"/>
        <v>Campo</v>
      </c>
      <c r="R2369" s="192" t="s">
        <v>27</v>
      </c>
      <c r="S2369" s="191" t="str">
        <f t="shared" si="260"/>
        <v/>
      </c>
      <c r="T2369" s="192" t="str">
        <f t="shared" si="261"/>
        <v>&lt;campo posicao="2"&gt;
&lt;coluna&gt;COD_INF_ADIC&lt;/coluna&gt;
&lt;descricao&gt;Código da informação adicional conforme tabela a ser definida pelas SEFAZ, conforme tabela definida no item 5.2.&lt;/descricao&gt;
&lt;tipo&gt;C&lt;/tipo&gt;
&lt;/campo&gt;</v>
      </c>
      <c r="U2369" s="192" t="str">
        <f t="shared" si="259"/>
        <v>&lt;campo posicao="2"&gt;
&lt;coluna&gt;COD_INF_ADIC&lt;/coluna&gt;
&lt;descricao&gt;Código da informação adicional conforme tabela a ser definida pelas SEFAZ, conforme tabela definida no item 5.2.&lt;/descricao&gt;
&lt;tipo&gt;C&lt;/tipo&gt;
&lt;/campo&gt;</v>
      </c>
      <c r="V2369" s="192" t="str">
        <f t="shared" si="262"/>
        <v>{"Column3", "COD_INF_ADIC"},</v>
      </c>
      <c r="W2369" s="191" t="str">
        <f>IF(Q2369="Campo","@Campos(posicao = "&amp;K2369&amp;", tipo = '"&amp;R2369&amp;"')@Column(name = """&amp;L2369&amp;""")"&amp;IF(R2369="D","@Temporal(TemporalType.DATE)","")&amp;"private "&amp;VLOOKUP(TEXT(R2369,"@"),Apoio!A:B,2,0)&amp;" "&amp;SUBSTITUTE(LOWER(LEFT(L2369,1))&amp;RIGHT(PROPER(L2369),LEN(L2369)-1),"_","")&amp;";",IF(ISNUMBER(Q2369),IF(R2369="R","@Entity@Table(name = ""reg_"&amp;LOWER(J2369)&amp;""")@XmlRootElement","")&amp;VLOOKUP(J2369,Blocos!D:I,6,0)&amp;Apoio!$E$1&amp;Y2369,""))</f>
        <v>@Campos(posicao = 2, tipo = 'C')@Column(name = "COD_INF_ADIC")private String codInfAdic;</v>
      </c>
      <c r="X2369" s="190" t="str">
        <f>IF(ISNUMBER(Q2369),COUNTIF(Blocos!G:G,J2369),"")</f>
        <v/>
      </c>
      <c r="Y2369" s="190" t="str">
        <f>IF(OR(X2369=0,X2369=""),"",VLOOKUP(SUMIFS(Blocos!A:A,Blocos!H:H,'EFD REGISTROS e Campos (2)'!X2369,Blocos!G:G,'EFD REGISTROS e Campos (2)'!J2369),Blocos!A:L,12,0))</f>
        <v/>
      </c>
      <c r="Z2369" s="190" t="str">
        <f>IF(ISNUMBER(Q2370),VLOOKUP(J2369,Blocos!D:G,4,0),"")</f>
        <v/>
      </c>
      <c r="AA2369" s="190" t="str">
        <f>IF(ISNUMBER(Q2369),CONCATENATE("CREATE TABLE ""reg_",LOWER(J2369),""" (""ID"" bigint NOT NULL AUTO_INCREMENT,  ""HASHFILE"" varchar(255) DEFAULT NULL, ""ID_PAI"" bigint NOT NULL,"),IF(Q2369="Campo",CONCATENATE("""",L2369,""" ",VLOOKUP(R2369,Apoio!A:C,3,0)),""))&amp;IF(Z2369="","",CONCATENATE("PRIMARY KEY (""ID""), KEY ""FK_reg_",LOWER(Z2369),"_ID_PAI"" (""ID_PAI""), CONSTRAINT ""FK_reg_",LOWER(Z2369),"_ID_PAI"" FOREIGN KEY (""ID_PAI"") REFERENCES ""reg_",LOWER(Z2369),""" (""ID"")) ENGINE=InnoDB AUTO_INCREMENT=105774 DEFAULT CHARSET=utf8mb4 COLLATE=utf8mb4_0900_ai_ci;"))</f>
        <v>"COD_INF_ADIC" varchar(255) DEFAULT NULL,</v>
      </c>
      <c r="AB2369" s="190" t="str">
        <f t="shared" si="258"/>
        <v>`reg_e115`.`COD_INF_ADIC`,</v>
      </c>
    </row>
    <row r="2370" spans="1:28" ht="14.5" hidden="1" customHeight="1" x14ac:dyDescent="0.3">
      <c r="J2370" s="187" t="str">
        <f t="shared" si="263"/>
        <v>E115</v>
      </c>
      <c r="K2370" s="218"/>
      <c r="L2370" s="233" t="s">
        <v>3991</v>
      </c>
      <c r="M2370" s="234" t="s">
        <v>1164</v>
      </c>
      <c r="N2370" s="235" t="s">
        <v>1165</v>
      </c>
      <c r="O2370" s="235"/>
      <c r="P2370" s="236" t="s">
        <v>1166</v>
      </c>
      <c r="Q2370" s="192" t="str">
        <f t="shared" si="257"/>
        <v/>
      </c>
      <c r="S2370" s="191" t="str">
        <f t="shared" si="260"/>
        <v/>
      </c>
      <c r="T2370" s="192" t="str">
        <f t="shared" si="261"/>
        <v/>
      </c>
      <c r="U2370" s="192" t="str">
        <f t="shared" si="259"/>
        <v/>
      </c>
      <c r="V2370" s="192" t="str">
        <f t="shared" si="262"/>
        <v/>
      </c>
      <c r="W2370" s="191" t="str">
        <f>IF(Q2370="Campo","@Campos(posicao = "&amp;K2370&amp;", tipo = '"&amp;R2370&amp;"')@Column(name = """&amp;L2370&amp;""")"&amp;IF(R2370="D","@Temporal(TemporalType.DATE)","")&amp;"private "&amp;VLOOKUP(TEXT(R2370,"@"),Apoio!A:B,2,0)&amp;" "&amp;SUBSTITUTE(LOWER(LEFT(L2370,1))&amp;RIGHT(PROPER(L2370),LEN(L2370)-1),"_","")&amp;";",IF(ISNUMBER(Q2370),IF(R2370="R","@Entity@Table(name = ""reg_"&amp;LOWER(J2370)&amp;""")@XmlRootElement","")&amp;VLOOKUP(J2370,Blocos!D:I,6,0)&amp;Apoio!$E$1&amp;Y2370,""))</f>
        <v/>
      </c>
      <c r="X2370" s="190" t="str">
        <f>IF(ISNUMBER(Q2370),COUNTIF(Blocos!G:G,J2370),"")</f>
        <v/>
      </c>
      <c r="Y2370" s="190" t="str">
        <f>IF(OR(X2370=0,X2370=""),"",VLOOKUP(SUMIFS(Blocos!A:A,Blocos!H:H,'EFD REGISTROS e Campos (2)'!X2370,Blocos!G:G,'EFD REGISTROS e Campos (2)'!J2370),Blocos!A:L,12,0))</f>
        <v/>
      </c>
      <c r="Z2370" s="190" t="str">
        <f>IF(ISNUMBER(Q2371),VLOOKUP(J2370,Blocos!D:G,4,0),"")</f>
        <v/>
      </c>
      <c r="AA2370" s="190" t="str">
        <f>IF(ISNUMBER(Q2370),CONCATENATE("CREATE TABLE ""reg_",LOWER(J2370),""" (""ID"" bigint NOT NULL AUTO_INCREMENT,  ""HASHFILE"" varchar(255) DEFAULT NULL, ""ID_PAI"" bigint NOT NULL,"),IF(Q2370="Campo",CONCATENATE("""",L2370,""" ",VLOOKUP(R2370,Apoio!A:C,3,0)),""))&amp;IF(Z2370="","",CONCATENATE("PRIMARY KEY (""ID""), KEY ""FK_reg_",LOWER(Z2370),"_ID_PAI"" (""ID_PAI""), CONSTRAINT ""FK_reg_",LOWER(Z2370),"_ID_PAI"" FOREIGN KEY (""ID_PAI"") REFERENCES ""reg_",LOWER(Z2370),""" (""ID"")) ENGINE=InnoDB AUTO_INCREMENT=105774 DEFAULT CHARSET=utf8mb4 COLLATE=utf8mb4_0900_ai_ci;"))</f>
        <v/>
      </c>
      <c r="AB2370" s="190" t="str">
        <f t="shared" si="258"/>
        <v/>
      </c>
    </row>
    <row r="2371" spans="1:28" ht="14.5" hidden="1" customHeight="1" x14ac:dyDescent="0.3">
      <c r="J2371" s="187" t="str">
        <f t="shared" si="263"/>
        <v>E115</v>
      </c>
      <c r="K2371" s="218"/>
      <c r="L2371" s="237" t="s">
        <v>2163</v>
      </c>
      <c r="M2371" s="184" t="s">
        <v>2369</v>
      </c>
      <c r="N2371" s="238">
        <v>39814</v>
      </c>
      <c r="O2371" s="238"/>
      <c r="P2371" s="238"/>
      <c r="Q2371" s="192" t="str">
        <f t="shared" ref="Q2371:Q2434" si="264">IF(B2371&lt;&gt;"",0,IF(C2371&lt;&gt;"",1,IF(D2371&lt;&gt;"",2,IF(E2371&lt;&gt;"",3,IF(F2371&lt;&gt;"",4,IF(G2371&lt;&gt;"",5,IF(H2371&lt;&gt;"",6,IF(ISNUMBER(K2371),"Campo",""))))))))</f>
        <v/>
      </c>
      <c r="S2371" s="191" t="str">
        <f t="shared" si="260"/>
        <v/>
      </c>
      <c r="T2371" s="192" t="str">
        <f t="shared" si="261"/>
        <v/>
      </c>
      <c r="U2371" s="192" t="str">
        <f t="shared" si="259"/>
        <v/>
      </c>
      <c r="V2371" s="192" t="str">
        <f t="shared" si="262"/>
        <v/>
      </c>
      <c r="W2371" s="191" t="str">
        <f>IF(Q2371="Campo","@Campos(posicao = "&amp;K2371&amp;", tipo = '"&amp;R2371&amp;"')@Column(name = """&amp;L2371&amp;""")"&amp;IF(R2371="D","@Temporal(TemporalType.DATE)","")&amp;"private "&amp;VLOOKUP(TEXT(R2371,"@"),Apoio!A:B,2,0)&amp;" "&amp;SUBSTITUTE(LOWER(LEFT(L2371,1))&amp;RIGHT(PROPER(L2371),LEN(L2371)-1),"_","")&amp;";",IF(ISNUMBER(Q2371),IF(R2371="R","@Entity@Table(name = ""reg_"&amp;LOWER(J2371)&amp;""")@XmlRootElement","")&amp;VLOOKUP(J2371,Blocos!D:I,6,0)&amp;Apoio!$E$1&amp;Y2371,""))</f>
        <v/>
      </c>
      <c r="X2371" s="190" t="str">
        <f>IF(ISNUMBER(Q2371),COUNTIF(Blocos!G:G,J2371),"")</f>
        <v/>
      </c>
      <c r="Y2371" s="190" t="str">
        <f>IF(OR(X2371=0,X2371=""),"",VLOOKUP(SUMIFS(Blocos!A:A,Blocos!H:H,'EFD REGISTROS e Campos (2)'!X2371,Blocos!G:G,'EFD REGISTROS e Campos (2)'!J2371),Blocos!A:L,12,0))</f>
        <v/>
      </c>
      <c r="Z2371" s="190" t="str">
        <f>IF(ISNUMBER(Q2372),VLOOKUP(J2371,Blocos!D:G,4,0),"")</f>
        <v/>
      </c>
      <c r="AA2371" s="190" t="str">
        <f>IF(ISNUMBER(Q2371),CONCATENATE("CREATE TABLE ""reg_",LOWER(J2371),""" (""ID"" bigint NOT NULL AUTO_INCREMENT,  ""HASHFILE"" varchar(255) DEFAULT NULL, ""ID_PAI"" bigint NOT NULL,"),IF(Q2371="Campo",CONCATENATE("""",L2371,""" ",VLOOKUP(R2371,Apoio!A:C,3,0)),""))&amp;IF(Z2371="","",CONCATENATE("PRIMARY KEY (""ID""), KEY ""FK_reg_",LOWER(Z2371),"_ID_PAI"" (""ID_PAI""), CONSTRAINT ""FK_reg_",LOWER(Z2371),"_ID_PAI"" FOREIGN KEY (""ID_PAI"") REFERENCES ""reg_",LOWER(Z2371),""" (""ID"")) ENGINE=InnoDB AUTO_INCREMENT=105774 DEFAULT CHARSET=utf8mb4 COLLATE=utf8mb4_0900_ai_ci;"))</f>
        <v/>
      </c>
      <c r="AB2371" s="190" t="str">
        <f t="shared" si="258"/>
        <v/>
      </c>
    </row>
    <row r="2372" spans="1:28" ht="14.5" hidden="1" customHeight="1" x14ac:dyDescent="0.3">
      <c r="J2372" s="187" t="str">
        <f t="shared" si="263"/>
        <v>E115</v>
      </c>
      <c r="K2372" s="218"/>
      <c r="L2372" s="237" t="s">
        <v>2370</v>
      </c>
      <c r="M2372" s="184" t="s">
        <v>2371</v>
      </c>
      <c r="N2372" s="238">
        <v>39814</v>
      </c>
      <c r="O2372" s="238"/>
      <c r="P2372" s="238"/>
      <c r="Q2372" s="192" t="str">
        <f t="shared" si="264"/>
        <v/>
      </c>
      <c r="S2372" s="191" t="str">
        <f t="shared" si="260"/>
        <v/>
      </c>
      <c r="T2372" s="192" t="str">
        <f t="shared" si="261"/>
        <v/>
      </c>
      <c r="U2372" s="192" t="str">
        <f t="shared" si="259"/>
        <v/>
      </c>
      <c r="V2372" s="192" t="str">
        <f t="shared" si="262"/>
        <v/>
      </c>
      <c r="W2372" s="191" t="str">
        <f>IF(Q2372="Campo","@Campos(posicao = "&amp;K2372&amp;", tipo = '"&amp;R2372&amp;"')@Column(name = """&amp;L2372&amp;""")"&amp;IF(R2372="D","@Temporal(TemporalType.DATE)","")&amp;"private "&amp;VLOOKUP(TEXT(R2372,"@"),Apoio!A:B,2,0)&amp;" "&amp;SUBSTITUTE(LOWER(LEFT(L2372,1))&amp;RIGHT(PROPER(L2372),LEN(L2372)-1),"_","")&amp;";",IF(ISNUMBER(Q2372),IF(R2372="R","@Entity@Table(name = ""reg_"&amp;LOWER(J2372)&amp;""")@XmlRootElement","")&amp;VLOOKUP(J2372,Blocos!D:I,6,0)&amp;Apoio!$E$1&amp;Y2372,""))</f>
        <v/>
      </c>
      <c r="X2372" s="190" t="str">
        <f>IF(ISNUMBER(Q2372),COUNTIF(Blocos!G:G,J2372),"")</f>
        <v/>
      </c>
      <c r="Y2372" s="190" t="str">
        <f>IF(OR(X2372=0,X2372=""),"",VLOOKUP(SUMIFS(Blocos!A:A,Blocos!H:H,'EFD REGISTROS e Campos (2)'!X2372,Blocos!G:G,'EFD REGISTROS e Campos (2)'!J2372),Blocos!A:L,12,0))</f>
        <v/>
      </c>
      <c r="Z2372" s="190" t="str">
        <f>IF(ISNUMBER(Q2373),VLOOKUP(J2372,Blocos!D:G,4,0),"")</f>
        <v/>
      </c>
      <c r="AA2372" s="190" t="str">
        <f>IF(ISNUMBER(Q2372),CONCATENATE("CREATE TABLE ""reg_",LOWER(J2372),""" (""ID"" bigint NOT NULL AUTO_INCREMENT,  ""HASHFILE"" varchar(255) DEFAULT NULL, ""ID_PAI"" bigint NOT NULL,"),IF(Q2372="Campo",CONCATENATE("""",L2372,""" ",VLOOKUP(R2372,Apoio!A:C,3,0)),""))&amp;IF(Z2372="","",CONCATENATE("PRIMARY KEY (""ID""), KEY ""FK_reg_",LOWER(Z2372),"_ID_PAI"" (""ID_PAI""), CONSTRAINT ""FK_reg_",LOWER(Z2372),"_ID_PAI"" FOREIGN KEY (""ID_PAI"") REFERENCES ""reg_",LOWER(Z2372),""" (""ID"")) ENGINE=InnoDB AUTO_INCREMENT=105774 DEFAULT CHARSET=utf8mb4 COLLATE=utf8mb4_0900_ai_ci;"))</f>
        <v/>
      </c>
      <c r="AB2372" s="190" t="str">
        <f t="shared" ref="AB2372:AB2435" si="265">IF(Q2372="Campo",CONCATENATE(IF(K2372=1,"USE `efdicms`;SELECT ",""),"`reg_",LOWER(J2372),"`.`",L2372,"`,"),"")&amp;IF(J2372&lt;&gt;J2373,CONCATENATE("FROM `efdicms`.`reg_",LOWER(J2372),"`;"""),"")</f>
        <v/>
      </c>
    </row>
    <row r="2373" spans="1:28" ht="14.5" hidden="1" customHeight="1" x14ac:dyDescent="0.3">
      <c r="J2373" s="187" t="str">
        <f t="shared" si="263"/>
        <v>E115</v>
      </c>
      <c r="K2373" s="218"/>
      <c r="L2373" s="237" t="s">
        <v>2372</v>
      </c>
      <c r="M2373" s="184" t="s">
        <v>2373</v>
      </c>
      <c r="N2373" s="238">
        <v>39814</v>
      </c>
      <c r="O2373" s="238"/>
      <c r="P2373" s="238">
        <v>41183</v>
      </c>
      <c r="Q2373" s="192" t="str">
        <f t="shared" si="264"/>
        <v/>
      </c>
      <c r="S2373" s="191" t="str">
        <f t="shared" si="260"/>
        <v/>
      </c>
      <c r="T2373" s="192" t="str">
        <f t="shared" si="261"/>
        <v/>
      </c>
      <c r="U2373" s="192" t="str">
        <f t="shared" si="259"/>
        <v/>
      </c>
      <c r="V2373" s="192" t="str">
        <f t="shared" si="262"/>
        <v/>
      </c>
      <c r="W2373" s="191" t="str">
        <f>IF(Q2373="Campo","@Campos(posicao = "&amp;K2373&amp;", tipo = '"&amp;R2373&amp;"')@Column(name = """&amp;L2373&amp;""")"&amp;IF(R2373="D","@Temporal(TemporalType.DATE)","")&amp;"private "&amp;VLOOKUP(TEXT(R2373,"@"),Apoio!A:B,2,0)&amp;" "&amp;SUBSTITUTE(LOWER(LEFT(L2373,1))&amp;RIGHT(PROPER(L2373),LEN(L2373)-1),"_","")&amp;";",IF(ISNUMBER(Q2373),IF(R2373="R","@Entity@Table(name = ""reg_"&amp;LOWER(J2373)&amp;""")@XmlRootElement","")&amp;VLOOKUP(J2373,Blocos!D:I,6,0)&amp;Apoio!$E$1&amp;Y2373,""))</f>
        <v/>
      </c>
      <c r="X2373" s="190" t="str">
        <f>IF(ISNUMBER(Q2373),COUNTIF(Blocos!G:G,J2373),"")</f>
        <v/>
      </c>
      <c r="Y2373" s="190" t="str">
        <f>IF(OR(X2373=0,X2373=""),"",VLOOKUP(SUMIFS(Blocos!A:A,Blocos!H:H,'EFD REGISTROS e Campos (2)'!X2373,Blocos!G:G,'EFD REGISTROS e Campos (2)'!J2373),Blocos!A:L,12,0))</f>
        <v/>
      </c>
      <c r="Z2373" s="190" t="str">
        <f>IF(ISNUMBER(Q2374),VLOOKUP(J2373,Blocos!D:G,4,0),"")</f>
        <v/>
      </c>
      <c r="AA2373" s="190" t="str">
        <f>IF(ISNUMBER(Q2373),CONCATENATE("CREATE TABLE ""reg_",LOWER(J2373),""" (""ID"" bigint NOT NULL AUTO_INCREMENT,  ""HASHFILE"" varchar(255) DEFAULT NULL, ""ID_PAI"" bigint NOT NULL,"),IF(Q2373="Campo",CONCATENATE("""",L2373,""" ",VLOOKUP(R2373,Apoio!A:C,3,0)),""))&amp;IF(Z2373="","",CONCATENATE("PRIMARY KEY (""ID""), KEY ""FK_reg_",LOWER(Z2373),"_ID_PAI"" (""ID_PAI""), CONSTRAINT ""FK_reg_",LOWER(Z2373),"_ID_PAI"" FOREIGN KEY (""ID_PAI"") REFERENCES ""reg_",LOWER(Z2373),""" (""ID"")) ENGINE=InnoDB AUTO_INCREMENT=105774 DEFAULT CHARSET=utf8mb4 COLLATE=utf8mb4_0900_ai_ci;"))</f>
        <v/>
      </c>
      <c r="AB2373" s="190" t="str">
        <f t="shared" si="265"/>
        <v/>
      </c>
    </row>
    <row r="2374" spans="1:28" ht="14.5" hidden="1" customHeight="1" x14ac:dyDescent="0.3">
      <c r="J2374" s="187" t="str">
        <f t="shared" si="263"/>
        <v>E115</v>
      </c>
      <c r="K2374" s="218"/>
      <c r="L2374" s="237" t="s">
        <v>2374</v>
      </c>
      <c r="M2374" s="184" t="s">
        <v>2375</v>
      </c>
      <c r="N2374" s="238">
        <v>39814</v>
      </c>
      <c r="O2374" s="238"/>
      <c r="P2374" s="238"/>
      <c r="Q2374" s="192" t="str">
        <f t="shared" si="264"/>
        <v/>
      </c>
      <c r="S2374" s="191" t="str">
        <f t="shared" si="260"/>
        <v/>
      </c>
      <c r="T2374" s="192" t="str">
        <f t="shared" si="261"/>
        <v/>
      </c>
      <c r="U2374" s="192" t="str">
        <f t="shared" si="259"/>
        <v/>
      </c>
      <c r="V2374" s="192" t="str">
        <f t="shared" si="262"/>
        <v/>
      </c>
      <c r="W2374" s="191" t="str">
        <f>IF(Q2374="Campo","@Campos(posicao = "&amp;K2374&amp;", tipo = '"&amp;R2374&amp;"')@Column(name = """&amp;L2374&amp;""")"&amp;IF(R2374="D","@Temporal(TemporalType.DATE)","")&amp;"private "&amp;VLOOKUP(TEXT(R2374,"@"),Apoio!A:B,2,0)&amp;" "&amp;SUBSTITUTE(LOWER(LEFT(L2374,1))&amp;RIGHT(PROPER(L2374),LEN(L2374)-1),"_","")&amp;";",IF(ISNUMBER(Q2374),IF(R2374="R","@Entity@Table(name = ""reg_"&amp;LOWER(J2374)&amp;""")@XmlRootElement","")&amp;VLOOKUP(J2374,Blocos!D:I,6,0)&amp;Apoio!$E$1&amp;Y2374,""))</f>
        <v/>
      </c>
      <c r="X2374" s="190" t="str">
        <f>IF(ISNUMBER(Q2374),COUNTIF(Blocos!G:G,J2374),"")</f>
        <v/>
      </c>
      <c r="Y2374" s="190" t="str">
        <f>IF(OR(X2374=0,X2374=""),"",VLOOKUP(SUMIFS(Blocos!A:A,Blocos!H:H,'EFD REGISTROS e Campos (2)'!X2374,Blocos!G:G,'EFD REGISTROS e Campos (2)'!J2374),Blocos!A:L,12,0))</f>
        <v/>
      </c>
      <c r="Z2374" s="190" t="str">
        <f>IF(ISNUMBER(Q2375),VLOOKUP(J2374,Blocos!D:G,4,0),"")</f>
        <v/>
      </c>
      <c r="AA2374" s="190" t="str">
        <f>IF(ISNUMBER(Q2374),CONCATENATE("CREATE TABLE ""reg_",LOWER(J2374),""" (""ID"" bigint NOT NULL AUTO_INCREMENT,  ""HASHFILE"" varchar(255) DEFAULT NULL, ""ID_PAI"" bigint NOT NULL,"),IF(Q2374="Campo",CONCATENATE("""",L2374,""" ",VLOOKUP(R2374,Apoio!A:C,3,0)),""))&amp;IF(Z2374="","",CONCATENATE("PRIMARY KEY (""ID""), KEY ""FK_reg_",LOWER(Z2374),"_ID_PAI"" (""ID_PAI""), CONSTRAINT ""FK_reg_",LOWER(Z2374),"_ID_PAI"" FOREIGN KEY (""ID_PAI"") REFERENCES ""reg_",LOWER(Z2374),""" (""ID"")) ENGINE=InnoDB AUTO_INCREMENT=105774 DEFAULT CHARSET=utf8mb4 COLLATE=utf8mb4_0900_ai_ci;"))</f>
        <v/>
      </c>
      <c r="AB2374" s="190" t="str">
        <f t="shared" si="265"/>
        <v/>
      </c>
    </row>
    <row r="2375" spans="1:28" ht="14.5" hidden="1" customHeight="1" x14ac:dyDescent="0.3">
      <c r="J2375" s="187" t="str">
        <f t="shared" si="263"/>
        <v>E115</v>
      </c>
      <c r="K2375" s="218"/>
      <c r="L2375" s="237" t="s">
        <v>2376</v>
      </c>
      <c r="M2375" s="184" t="s">
        <v>2377</v>
      </c>
      <c r="N2375" s="238">
        <v>42005</v>
      </c>
      <c r="O2375" s="238"/>
      <c r="P2375" s="238"/>
      <c r="Q2375" s="192" t="str">
        <f t="shared" si="264"/>
        <v/>
      </c>
      <c r="S2375" s="191" t="str">
        <f t="shared" si="260"/>
        <v/>
      </c>
      <c r="T2375" s="192" t="str">
        <f t="shared" si="261"/>
        <v/>
      </c>
      <c r="U2375" s="192" t="str">
        <f t="shared" si="259"/>
        <v/>
      </c>
      <c r="V2375" s="192" t="str">
        <f t="shared" si="262"/>
        <v/>
      </c>
      <c r="W2375" s="191" t="str">
        <f>IF(Q2375="Campo","@Campos(posicao = "&amp;K2375&amp;", tipo = '"&amp;R2375&amp;"')@Column(name = """&amp;L2375&amp;""")"&amp;IF(R2375="D","@Temporal(TemporalType.DATE)","")&amp;"private "&amp;VLOOKUP(TEXT(R2375,"@"),Apoio!A:B,2,0)&amp;" "&amp;SUBSTITUTE(LOWER(LEFT(L2375,1))&amp;RIGHT(PROPER(L2375),LEN(L2375)-1),"_","")&amp;";",IF(ISNUMBER(Q2375),IF(R2375="R","@Entity@Table(name = ""reg_"&amp;LOWER(J2375)&amp;""")@XmlRootElement","")&amp;VLOOKUP(J2375,Blocos!D:I,6,0)&amp;Apoio!$E$1&amp;Y2375,""))</f>
        <v/>
      </c>
      <c r="X2375" s="190" t="str">
        <f>IF(ISNUMBER(Q2375),COUNTIF(Blocos!G:G,J2375),"")</f>
        <v/>
      </c>
      <c r="Y2375" s="190" t="str">
        <f>IF(OR(X2375=0,X2375=""),"",VLOOKUP(SUMIFS(Blocos!A:A,Blocos!H:H,'EFD REGISTROS e Campos (2)'!X2375,Blocos!G:G,'EFD REGISTROS e Campos (2)'!J2375),Blocos!A:L,12,0))</f>
        <v/>
      </c>
      <c r="Z2375" s="190" t="str">
        <f>IF(ISNUMBER(Q2376),VLOOKUP(J2375,Blocos!D:G,4,0),"")</f>
        <v/>
      </c>
      <c r="AA2375" s="190" t="str">
        <f>IF(ISNUMBER(Q2375),CONCATENATE("CREATE TABLE ""reg_",LOWER(J2375),""" (""ID"" bigint NOT NULL AUTO_INCREMENT,  ""HASHFILE"" varchar(255) DEFAULT NULL, ""ID_PAI"" bigint NOT NULL,"),IF(Q2375="Campo",CONCATENATE("""",L2375,""" ",VLOOKUP(R2375,Apoio!A:C,3,0)),""))&amp;IF(Z2375="","",CONCATENATE("PRIMARY KEY (""ID""), KEY ""FK_reg_",LOWER(Z2375),"_ID_PAI"" (""ID_PAI""), CONSTRAINT ""FK_reg_",LOWER(Z2375),"_ID_PAI"" FOREIGN KEY (""ID_PAI"") REFERENCES ""reg_",LOWER(Z2375),""" (""ID"")) ENGINE=InnoDB AUTO_INCREMENT=105774 DEFAULT CHARSET=utf8mb4 COLLATE=utf8mb4_0900_ai_ci;"))</f>
        <v/>
      </c>
      <c r="AB2375" s="190" t="str">
        <f t="shared" si="265"/>
        <v/>
      </c>
    </row>
    <row r="2376" spans="1:28" ht="14.5" hidden="1" customHeight="1" x14ac:dyDescent="0.3">
      <c r="J2376" s="187" t="str">
        <f t="shared" si="263"/>
        <v>E115</v>
      </c>
      <c r="K2376" s="218"/>
      <c r="L2376" s="237" t="s">
        <v>2378</v>
      </c>
      <c r="M2376" s="184" t="s">
        <v>2379</v>
      </c>
      <c r="N2376" s="238">
        <v>42005</v>
      </c>
      <c r="O2376" s="238"/>
      <c r="P2376" s="238"/>
      <c r="Q2376" s="192" t="str">
        <f t="shared" si="264"/>
        <v/>
      </c>
      <c r="S2376" s="191" t="str">
        <f t="shared" si="260"/>
        <v/>
      </c>
      <c r="T2376" s="192" t="str">
        <f t="shared" si="261"/>
        <v/>
      </c>
      <c r="U2376" s="192" t="str">
        <f t="shared" si="259"/>
        <v/>
      </c>
      <c r="V2376" s="192" t="str">
        <f t="shared" si="262"/>
        <v/>
      </c>
      <c r="W2376" s="191" t="str">
        <f>IF(Q2376="Campo","@Campos(posicao = "&amp;K2376&amp;", tipo = '"&amp;R2376&amp;"')@Column(name = """&amp;L2376&amp;""")"&amp;IF(R2376="D","@Temporal(TemporalType.DATE)","")&amp;"private "&amp;VLOOKUP(TEXT(R2376,"@"),Apoio!A:B,2,0)&amp;" "&amp;SUBSTITUTE(LOWER(LEFT(L2376,1))&amp;RIGHT(PROPER(L2376),LEN(L2376)-1),"_","")&amp;";",IF(ISNUMBER(Q2376),IF(R2376="R","@Entity@Table(name = ""reg_"&amp;LOWER(J2376)&amp;""")@XmlRootElement","")&amp;VLOOKUP(J2376,Blocos!D:I,6,0)&amp;Apoio!$E$1&amp;Y2376,""))</f>
        <v/>
      </c>
      <c r="X2376" s="190" t="str">
        <f>IF(ISNUMBER(Q2376),COUNTIF(Blocos!G:G,J2376),"")</f>
        <v/>
      </c>
      <c r="Y2376" s="190" t="str">
        <f>IF(OR(X2376=0,X2376=""),"",VLOOKUP(SUMIFS(Blocos!A:A,Blocos!H:H,'EFD REGISTROS e Campos (2)'!X2376,Blocos!G:G,'EFD REGISTROS e Campos (2)'!J2376),Blocos!A:L,12,0))</f>
        <v/>
      </c>
      <c r="Z2376" s="190" t="str">
        <f>IF(ISNUMBER(Q2377),VLOOKUP(J2376,Blocos!D:G,4,0),"")</f>
        <v/>
      </c>
      <c r="AA2376" s="190" t="str">
        <f>IF(ISNUMBER(Q2376),CONCATENATE("CREATE TABLE ""reg_",LOWER(J2376),""" (""ID"" bigint NOT NULL AUTO_INCREMENT,  ""HASHFILE"" varchar(255) DEFAULT NULL, ""ID_PAI"" bigint NOT NULL,"),IF(Q2376="Campo",CONCATENATE("""",L2376,""" ",VLOOKUP(R2376,Apoio!A:C,3,0)),""))&amp;IF(Z2376="","",CONCATENATE("PRIMARY KEY (""ID""), KEY ""FK_reg_",LOWER(Z2376),"_ID_PAI"" (""ID_PAI""), CONSTRAINT ""FK_reg_",LOWER(Z2376),"_ID_PAI"" FOREIGN KEY (""ID_PAI"") REFERENCES ""reg_",LOWER(Z2376),""" (""ID"")) ENGINE=InnoDB AUTO_INCREMENT=105774 DEFAULT CHARSET=utf8mb4 COLLATE=utf8mb4_0900_ai_ci;"))</f>
        <v/>
      </c>
      <c r="AB2376" s="190" t="str">
        <f t="shared" si="265"/>
        <v/>
      </c>
    </row>
    <row r="2377" spans="1:28" ht="14.5" hidden="1" customHeight="1" x14ac:dyDescent="0.3">
      <c r="J2377" s="187" t="str">
        <f t="shared" si="263"/>
        <v>E115</v>
      </c>
      <c r="K2377" s="218"/>
      <c r="L2377" s="237" t="s">
        <v>2380</v>
      </c>
      <c r="M2377" s="184" t="s">
        <v>2381</v>
      </c>
      <c r="N2377" s="238">
        <v>42278</v>
      </c>
      <c r="O2377" s="238"/>
      <c r="P2377" s="238"/>
      <c r="Q2377" s="192" t="str">
        <f t="shared" si="264"/>
        <v/>
      </c>
      <c r="S2377" s="191" t="str">
        <f t="shared" si="260"/>
        <v/>
      </c>
      <c r="T2377" s="192" t="str">
        <f t="shared" si="261"/>
        <v/>
      </c>
      <c r="U2377" s="192" t="str">
        <f t="shared" si="259"/>
        <v/>
      </c>
      <c r="V2377" s="192" t="str">
        <f t="shared" si="262"/>
        <v/>
      </c>
      <c r="W2377" s="191" t="str">
        <f>IF(Q2377="Campo","@Campos(posicao = "&amp;K2377&amp;", tipo = '"&amp;R2377&amp;"')@Column(name = """&amp;L2377&amp;""")"&amp;IF(R2377="D","@Temporal(TemporalType.DATE)","")&amp;"private "&amp;VLOOKUP(TEXT(R2377,"@"),Apoio!A:B,2,0)&amp;" "&amp;SUBSTITUTE(LOWER(LEFT(L2377,1))&amp;RIGHT(PROPER(L2377),LEN(L2377)-1),"_","")&amp;";",IF(ISNUMBER(Q2377),IF(R2377="R","@Entity@Table(name = ""reg_"&amp;LOWER(J2377)&amp;""")@XmlRootElement","")&amp;VLOOKUP(J2377,Blocos!D:I,6,0)&amp;Apoio!$E$1&amp;Y2377,""))</f>
        <v/>
      </c>
      <c r="X2377" s="190" t="str">
        <f>IF(ISNUMBER(Q2377),COUNTIF(Blocos!G:G,J2377),"")</f>
        <v/>
      </c>
      <c r="Y2377" s="190" t="str">
        <f>IF(OR(X2377=0,X2377=""),"",VLOOKUP(SUMIFS(Blocos!A:A,Blocos!H:H,'EFD REGISTROS e Campos (2)'!X2377,Blocos!G:G,'EFD REGISTROS e Campos (2)'!J2377),Blocos!A:L,12,0))</f>
        <v/>
      </c>
      <c r="Z2377" s="190" t="str">
        <f>IF(ISNUMBER(Q2378),VLOOKUP(J2377,Blocos!D:G,4,0),"")</f>
        <v/>
      </c>
      <c r="AA2377" s="190" t="str">
        <f>IF(ISNUMBER(Q2377),CONCATENATE("CREATE TABLE ""reg_",LOWER(J2377),""" (""ID"" bigint NOT NULL AUTO_INCREMENT,  ""HASHFILE"" varchar(255) DEFAULT NULL, ""ID_PAI"" bigint NOT NULL,"),IF(Q2377="Campo",CONCATENATE("""",L2377,""" ",VLOOKUP(R2377,Apoio!A:C,3,0)),""))&amp;IF(Z2377="","",CONCATENATE("PRIMARY KEY (""ID""), KEY ""FK_reg_",LOWER(Z2377),"_ID_PAI"" (""ID_PAI""), CONSTRAINT ""FK_reg_",LOWER(Z2377),"_ID_PAI"" FOREIGN KEY (""ID_PAI"") REFERENCES ""reg_",LOWER(Z2377),""" (""ID"")) ENGINE=InnoDB AUTO_INCREMENT=105774 DEFAULT CHARSET=utf8mb4 COLLATE=utf8mb4_0900_ai_ci;"))</f>
        <v/>
      </c>
      <c r="AB2377" s="190" t="str">
        <f t="shared" si="265"/>
        <v/>
      </c>
    </row>
    <row r="2378" spans="1:28" ht="14.5" hidden="1" customHeight="1" x14ac:dyDescent="0.3">
      <c r="J2378" s="187" t="str">
        <f t="shared" si="263"/>
        <v>E115</v>
      </c>
      <c r="K2378" s="181">
        <v>3</v>
      </c>
      <c r="L2378" s="289" t="s">
        <v>2382</v>
      </c>
      <c r="M2378" s="182" t="s">
        <v>2383</v>
      </c>
      <c r="N2378" s="181" t="s">
        <v>32</v>
      </c>
      <c r="O2378" s="181" t="s">
        <v>28</v>
      </c>
      <c r="P2378" s="181">
        <v>2</v>
      </c>
      <c r="Q2378" s="192" t="str">
        <f t="shared" si="264"/>
        <v>Campo</v>
      </c>
      <c r="R2378" s="192" t="s">
        <v>3606</v>
      </c>
      <c r="S2378" s="191" t="str">
        <f t="shared" si="260"/>
        <v/>
      </c>
      <c r="T2378" s="192" t="str">
        <f t="shared" si="261"/>
        <v>&lt;campo posicao="3"&gt;
&lt;coluna&gt;VL_INF_ADIC&lt;/coluna&gt;
&lt;descricao&gt;Valor referente à informação adicional&lt;/descricao&gt;
&lt;tipo&gt;R&lt;/tipo&gt;
&lt;/campo&gt;</v>
      </c>
      <c r="U2378" s="192" t="str">
        <f t="shared" si="259"/>
        <v>&lt;campo posicao="3"&gt;
&lt;coluna&gt;VL_INF_ADIC&lt;/coluna&gt;
&lt;descricao&gt;Valor referente à informação adicional&lt;/descricao&gt;
&lt;tipo&gt;R&lt;/tipo&gt;
&lt;/campo&gt;</v>
      </c>
      <c r="V2378" s="192" t="str">
        <f t="shared" si="262"/>
        <v>{"Column4", "VL_INF_ADIC"},</v>
      </c>
      <c r="W2378" s="191" t="str">
        <f>IF(Q2378="Campo","@Campos(posicao = "&amp;K2378&amp;", tipo = '"&amp;R2378&amp;"')@Column(name = """&amp;L2378&amp;""")"&amp;IF(R2378="D","@Temporal(TemporalType.DATE)","")&amp;"private "&amp;VLOOKUP(TEXT(R2378,"@"),Apoio!A:B,2,0)&amp;" "&amp;SUBSTITUTE(LOWER(LEFT(L2378,1))&amp;RIGHT(PROPER(L2378),LEN(L2378)-1),"_","")&amp;";",IF(ISNUMBER(Q2378),IF(R2378="R","@Entity@Table(name = ""reg_"&amp;LOWER(J2378)&amp;""")@XmlRootElement","")&amp;VLOOKUP(J2378,Blocos!D:I,6,0)&amp;Apoio!$E$1&amp;Y2378,""))</f>
        <v>@Campos(posicao = 3, tipo = 'R')@Column(name = "VL_INF_ADIC")private BigDecimal vlInfAdic;</v>
      </c>
      <c r="X2378" s="190" t="str">
        <f>IF(ISNUMBER(Q2378),COUNTIF(Blocos!G:G,J2378),"")</f>
        <v/>
      </c>
      <c r="Y2378" s="190" t="str">
        <f>IF(OR(X2378=0,X2378=""),"",VLOOKUP(SUMIFS(Blocos!A:A,Blocos!H:H,'EFD REGISTROS e Campos (2)'!X2378,Blocos!G:G,'EFD REGISTROS e Campos (2)'!J2378),Blocos!A:L,12,0))</f>
        <v/>
      </c>
      <c r="Z2378" s="190" t="str">
        <f>IF(ISNUMBER(Q2379),VLOOKUP(J2378,Blocos!D:G,4,0),"")</f>
        <v/>
      </c>
      <c r="AA2378" s="190" t="str">
        <f>IF(ISNUMBER(Q2378),CONCATENATE("CREATE TABLE ""reg_",LOWER(J2378),""" (""ID"" bigint NOT NULL AUTO_INCREMENT,  ""HASHFILE"" varchar(255) DEFAULT NULL, ""ID_PAI"" bigint NOT NULL,"),IF(Q2378="Campo",CONCATENATE("""",L2378,""" ",VLOOKUP(R2378,Apoio!A:C,3,0)),""))&amp;IF(Z2378="","",CONCATENATE("PRIMARY KEY (""ID""), KEY ""FK_reg_",LOWER(Z2378),"_ID_PAI"" (""ID_PAI""), CONSTRAINT ""FK_reg_",LOWER(Z2378),"_ID_PAI"" FOREIGN KEY (""ID_PAI"") REFERENCES ""reg_",LOWER(Z2378),""" (""ID"")) ENGINE=InnoDB AUTO_INCREMENT=105774 DEFAULT CHARSET=utf8mb4 COLLATE=utf8mb4_0900_ai_ci;"))</f>
        <v>"VL_INF_ADIC" decimal(15,6) DEFAULT NULL,</v>
      </c>
      <c r="AB2378" s="190" t="str">
        <f t="shared" si="265"/>
        <v>`reg_e115`.`VL_INF_ADIC`,</v>
      </c>
    </row>
    <row r="2379" spans="1:28" ht="14.5" hidden="1" customHeight="1" x14ac:dyDescent="0.3">
      <c r="J2379" s="187" t="str">
        <f t="shared" si="263"/>
        <v>E115</v>
      </c>
      <c r="K2379" s="181">
        <v>4</v>
      </c>
      <c r="L2379" s="289" t="s">
        <v>1445</v>
      </c>
      <c r="M2379" s="182" t="s">
        <v>2384</v>
      </c>
      <c r="N2379" s="181" t="s">
        <v>27</v>
      </c>
      <c r="O2379" s="181" t="s">
        <v>28</v>
      </c>
      <c r="P2379" s="181" t="s">
        <v>28</v>
      </c>
      <c r="Q2379" s="192" t="str">
        <f t="shared" si="264"/>
        <v>Campo</v>
      </c>
      <c r="R2379" s="192" t="s">
        <v>27</v>
      </c>
      <c r="S2379" s="191" t="str">
        <f t="shared" si="260"/>
        <v/>
      </c>
      <c r="T2379" s="192" t="str">
        <f t="shared" si="261"/>
        <v>&lt;campo posicao="4"&gt;
&lt;coluna&gt;DESCR_COMPL_AJ&lt;/coluna&gt;
&lt;descricao&gt;Descrição complementar do ajuste&lt;/descricao&gt;
&lt;tipo&gt;C&lt;/tipo&gt;
&lt;/campo&gt;</v>
      </c>
      <c r="U2379" s="192" t="str">
        <f t="shared" si="259"/>
        <v>&lt;campo posicao="4"&gt;
&lt;coluna&gt;DESCR_COMPL_AJ&lt;/coluna&gt;
&lt;descricao&gt;Descrição complementar do ajuste&lt;/descricao&gt;
&lt;tipo&gt;C&lt;/tipo&gt;
&lt;/campo&gt;</v>
      </c>
      <c r="V2379" s="192" t="str">
        <f t="shared" si="262"/>
        <v>{"Column5", "DESCR_COMPL_AJ"},</v>
      </c>
      <c r="W2379" s="191" t="str">
        <f>IF(Q2379="Campo","@Campos(posicao = "&amp;K2379&amp;", tipo = '"&amp;R2379&amp;"')@Column(name = """&amp;L2379&amp;""")"&amp;IF(R2379="D","@Temporal(TemporalType.DATE)","")&amp;"private "&amp;VLOOKUP(TEXT(R2379,"@"),Apoio!A:B,2,0)&amp;" "&amp;SUBSTITUTE(LOWER(LEFT(L2379,1))&amp;RIGHT(PROPER(L2379),LEN(L2379)-1),"_","")&amp;";",IF(ISNUMBER(Q2379),IF(R2379="R","@Entity@Table(name = ""reg_"&amp;LOWER(J2379)&amp;""")@XmlRootElement","")&amp;VLOOKUP(J2379,Blocos!D:I,6,0)&amp;Apoio!$E$1&amp;Y2379,""))</f>
        <v>@Campos(posicao = 4, tipo = 'C')@Column(name = "DESCR_COMPL_AJ")private String descrComplAj;</v>
      </c>
      <c r="X2379" s="190" t="str">
        <f>IF(ISNUMBER(Q2379),COUNTIF(Blocos!G:G,J2379),"")</f>
        <v/>
      </c>
      <c r="Y2379" s="190" t="str">
        <f>IF(OR(X2379=0,X2379=""),"",VLOOKUP(SUMIFS(Blocos!A:A,Blocos!H:H,'EFD REGISTROS e Campos (2)'!X2379,Blocos!G:G,'EFD REGISTROS e Campos (2)'!J2379),Blocos!A:L,12,0))</f>
        <v/>
      </c>
      <c r="Z2379" s="190" t="str">
        <f>IF(ISNUMBER(Q2380),VLOOKUP(J2379,Blocos!D:G,4,0),"")</f>
        <v>E110</v>
      </c>
      <c r="AA2379" s="190" t="str">
        <f>IF(ISNUMBER(Q2379),CONCATENATE("CREATE TABLE ""reg_",LOWER(J2379),""" (""ID"" bigint NOT NULL AUTO_INCREMENT,  ""HASHFILE"" varchar(255) DEFAULT NULL, ""ID_PAI"" bigint NOT NULL,"),IF(Q2379="Campo",CONCATENATE("""",L2379,""" ",VLOOKUP(R2379,Apoio!A:C,3,0)),""))&amp;IF(Z2379="","",CONCATENATE("PRIMARY KEY (""ID""), KEY ""FK_reg_",LOWER(Z2379),"_ID_PAI"" (""ID_PAI""), CONSTRAINT ""FK_reg_",LOWER(Z2379),"_ID_PAI"" FOREIGN KEY (""ID_PAI"") REFERENCES ""reg_",LOWER(Z2379),""" (""ID"")) ENGINE=InnoDB AUTO_INCREMENT=105774 DEFAULT CHARSET=utf8mb4 COLLATE=utf8mb4_0900_ai_ci;"))</f>
        <v>"DESCR_COMPL_AJ" varchar(255) DEFAULT NULL,PRIMARY KEY ("ID"), KEY "FK_reg_e110_ID_PAI" ("ID_PAI"), CONSTRAINT "FK_reg_e110_ID_PAI" FOREIGN KEY ("ID_PAI") REFERENCES "reg_e110" ("ID")) ENGINE=InnoDB AUTO_INCREMENT=105774 DEFAULT CHARSET=utf8mb4 COLLATE=utf8mb4_0900_ai_ci;</v>
      </c>
      <c r="AB2379" s="190" t="str">
        <f t="shared" si="265"/>
        <v>`reg_e115`.`DESCR_COMPL_AJ`,FROM `efdicms`.`reg_e115`;"</v>
      </c>
    </row>
    <row r="2380" spans="1:28" ht="14.5" hidden="1" customHeight="1" collapsed="1" x14ac:dyDescent="0.3">
      <c r="A2380" s="180" t="s">
        <v>22</v>
      </c>
      <c r="F2380" s="180" t="s">
        <v>2385</v>
      </c>
      <c r="I2380" s="180" t="s">
        <v>144</v>
      </c>
      <c r="J2380" s="187" t="str">
        <f t="shared" si="263"/>
        <v>E116</v>
      </c>
      <c r="K2380" s="195" t="s">
        <v>2386</v>
      </c>
      <c r="Q2380" s="192">
        <f t="shared" si="264"/>
        <v>4</v>
      </c>
      <c r="S2380" s="191" t="str">
        <f t="shared" si="260"/>
        <v>&lt;/registro&gt;
&lt;registro codigo="E116" perfil="ABC" nivel="4"&gt;</v>
      </c>
      <c r="T2380" s="192" t="str">
        <f t="shared" si="261"/>
        <v/>
      </c>
      <c r="U2380" s="192" t="str">
        <f t="shared" si="259"/>
        <v>&lt;/registro&gt;
&lt;registro codigo="E116" perfil="ABC" nivel="4"&gt;</v>
      </c>
      <c r="V2380" s="192" t="str">
        <f t="shared" si="262"/>
        <v/>
      </c>
      <c r="W2380" s="191" t="str">
        <f>IF(Q2380="Campo","@Campos(posicao = "&amp;K2380&amp;", tipo = '"&amp;R2380&amp;"')@Column(name = """&amp;L2380&amp;""")"&amp;IF(R2380="D","@Temporal(TemporalType.DATE)","")&amp;"private "&amp;VLOOKUP(TEXT(R2380,"@"),Apoio!A:B,2,0)&amp;" "&amp;SUBSTITUTE(LOWER(LEFT(L2380,1))&amp;RIGHT(PROPER(L2380),LEN(L2380)-1),"_","")&amp;";",IF(ISNUMBER(Q2380),IF(R2380="R","@Entity@Table(name = ""reg_"&amp;LOWER(J2380)&amp;""")@XmlRootElement","")&amp;VLOOKUP(J2380,Blocos!D:I,6,0)&amp;Apoio!$E$1&amp;Y2380,""))</f>
        <v>@Registros(nivel = 4) public class RegE116 implements Serializable { private static final long serialVersionUID = 1L; @Id @GeneratedValue(strategy = GenerationType.IDENTITY) @Basic(optional = false) @Column(name = "ID" ) private Long id;@ManyToOne(fetch = FetchType.LAZY) @JoinColumn(name = "ID_PAI", nullable = false) private RegE110 idPai; public RegE110 getIdPai() {return idPai;}public void setIdPai(Object idPai) {this.idPai = (RegE110) idPai;}public RegE116() { } public RegE116(Long id) { this.id = id; } public RegE116(Long id, RegE110 idPai, long linha, String hash) { this.id = id; this.idPai = idPai; this.linha = linha; this.hash = hash; }public Long getId() { return id; } public void setId(Long id) { this.id = id; }@Basic(optional = false)@Column(name = "LINHA")private long linha;@Basic(optional = false)@Column(name = "HASH")private String hash;</v>
      </c>
      <c r="X2380" s="190">
        <f>IF(ISNUMBER(Q2380),COUNTIF(Blocos!G:G,J2380),"")</f>
        <v>0</v>
      </c>
      <c r="Y2380" s="190" t="str">
        <f>IF(OR(X2380=0,X2380=""),"",VLOOKUP(SUMIFS(Blocos!A:A,Blocos!H:H,'EFD REGISTROS e Campos (2)'!X2380,Blocos!G:G,'EFD REGISTROS e Campos (2)'!J2380),Blocos!A:L,12,0))</f>
        <v/>
      </c>
      <c r="Z2380" s="190" t="str">
        <f>IF(ISNUMBER(Q2381),VLOOKUP(J2380,Blocos!D:G,4,0),"")</f>
        <v/>
      </c>
      <c r="AA2380" s="190" t="str">
        <f>IF(ISNUMBER(Q2380),CONCATENATE("CREATE TABLE ""reg_",LOWER(J2380),""" (""ID"" bigint NOT NULL AUTO_INCREMENT,  ""HASHFILE"" varchar(255) DEFAULT NULL, ""ID_PAI"" bigint NOT NULL,"),IF(Q2380="Campo",CONCATENATE("""",L2380,""" ",VLOOKUP(R2380,Apoio!A:C,3,0)),""))&amp;IF(Z2380="","",CONCATENATE("PRIMARY KEY (""ID""), KEY ""FK_reg_",LOWER(Z2380),"_ID_PAI"" (""ID_PAI""), CONSTRAINT ""FK_reg_",LOWER(Z2380),"_ID_PAI"" FOREIGN KEY (""ID_PAI"") REFERENCES ""reg_",LOWER(Z2380),""" (""ID"")) ENGINE=InnoDB AUTO_INCREMENT=105774 DEFAULT CHARSET=utf8mb4 COLLATE=utf8mb4_0900_ai_ci;"))</f>
        <v>CREATE TABLE "reg_e116" ("ID" bigint NOT NULL AUTO_INCREMENT,  "HASHFILE" varchar(255) DEFAULT NULL, "ID_PAI" bigint NOT NULL,</v>
      </c>
      <c r="AB2380" s="190" t="str">
        <f t="shared" si="265"/>
        <v/>
      </c>
    </row>
    <row r="2381" spans="1:28" ht="14.5" hidden="1" customHeight="1" x14ac:dyDescent="0.3">
      <c r="J2381" s="187" t="str">
        <f t="shared" si="263"/>
        <v>E116</v>
      </c>
      <c r="K2381" s="181">
        <v>1</v>
      </c>
      <c r="L2381" s="289" t="s">
        <v>25</v>
      </c>
      <c r="M2381" s="182" t="s">
        <v>2387</v>
      </c>
      <c r="N2381" s="181" t="s">
        <v>27</v>
      </c>
      <c r="O2381" s="181">
        <v>4</v>
      </c>
      <c r="P2381" s="181" t="s">
        <v>28</v>
      </c>
      <c r="Q2381" s="192" t="str">
        <f t="shared" si="264"/>
        <v>Campo</v>
      </c>
      <c r="R2381" s="192" t="s">
        <v>27</v>
      </c>
      <c r="S2381" s="191" t="str">
        <f t="shared" si="260"/>
        <v/>
      </c>
      <c r="T2381" s="192" t="str">
        <f t="shared" si="261"/>
        <v>&lt;campo posicao="1"&gt;
&lt;coluna&gt;REG&lt;/coluna&gt;
&lt;descricao&gt;Texto fixo contendo "E116"&lt;/descricao&gt;
&lt;tipo&gt;C&lt;/tipo&gt;
&lt;/campo&gt;</v>
      </c>
      <c r="U2381" s="192" t="str">
        <f t="shared" si="259"/>
        <v>&lt;campo posicao="1"&gt;
&lt;coluna&gt;REG&lt;/coluna&gt;
&lt;descricao&gt;Texto fixo contendo "E116"&lt;/descricao&gt;
&lt;tipo&gt;C&lt;/tipo&gt;
&lt;/campo&gt;</v>
      </c>
      <c r="V2381" s="192" t="str">
        <f t="shared" si="262"/>
        <v>{"Column2", "REG"},</v>
      </c>
      <c r="W2381" s="191" t="str">
        <f>IF(Q2381="Campo","@Campos(posicao = "&amp;K2381&amp;", tipo = '"&amp;R2381&amp;"')@Column(name = """&amp;L2381&amp;""")"&amp;IF(R2381="D","@Temporal(TemporalType.DATE)","")&amp;"private "&amp;VLOOKUP(TEXT(R2381,"@"),Apoio!A:B,2,0)&amp;" "&amp;SUBSTITUTE(LOWER(LEFT(L2381,1))&amp;RIGHT(PROPER(L2381),LEN(L2381)-1),"_","")&amp;";",IF(ISNUMBER(Q2381),IF(R2381="R","@Entity@Table(name = ""reg_"&amp;LOWER(J2381)&amp;""")@XmlRootElement","")&amp;VLOOKUP(J2381,Blocos!D:I,6,0)&amp;Apoio!$E$1&amp;Y2381,""))</f>
        <v>@Campos(posicao = 1, tipo = 'C')@Column(name = "REG")private String reg;</v>
      </c>
      <c r="X2381" s="190" t="str">
        <f>IF(ISNUMBER(Q2381),COUNTIF(Blocos!G:G,J2381),"")</f>
        <v/>
      </c>
      <c r="Y2381" s="190" t="str">
        <f>IF(OR(X2381=0,X2381=""),"",VLOOKUP(SUMIFS(Blocos!A:A,Blocos!H:H,'EFD REGISTROS e Campos (2)'!X2381,Blocos!G:G,'EFD REGISTROS e Campos (2)'!J2381),Blocos!A:L,12,0))</f>
        <v/>
      </c>
      <c r="Z2381" s="190" t="str">
        <f>IF(ISNUMBER(Q2382),VLOOKUP(J2381,Blocos!D:G,4,0),"")</f>
        <v/>
      </c>
      <c r="AA2381" s="190" t="str">
        <f>IF(ISNUMBER(Q2381),CONCATENATE("CREATE TABLE ""reg_",LOWER(J2381),""" (""ID"" bigint NOT NULL AUTO_INCREMENT,  ""HASHFILE"" varchar(255) DEFAULT NULL, ""ID_PAI"" bigint NOT NULL,"),IF(Q2381="Campo",CONCATENATE("""",L2381,""" ",VLOOKUP(R2381,Apoio!A:C,3,0)),""))&amp;IF(Z2381="","",CONCATENATE("PRIMARY KEY (""ID""), KEY ""FK_reg_",LOWER(Z2381),"_ID_PAI"" (""ID_PAI""), CONSTRAINT ""FK_reg_",LOWER(Z2381),"_ID_PAI"" FOREIGN KEY (""ID_PAI"") REFERENCES ""reg_",LOWER(Z2381),""" (""ID"")) ENGINE=InnoDB AUTO_INCREMENT=105774 DEFAULT CHARSET=utf8mb4 COLLATE=utf8mb4_0900_ai_ci;"))</f>
        <v>"REG" varchar(255) DEFAULT NULL,</v>
      </c>
      <c r="AB2381" s="190" t="str">
        <f t="shared" si="265"/>
        <v>USE `efdicms`;SELECT `reg_e116`.`REG`,</v>
      </c>
    </row>
    <row r="2382" spans="1:28" ht="14.5" hidden="1" customHeight="1" x14ac:dyDescent="0.3">
      <c r="J2382" s="187" t="str">
        <f t="shared" si="263"/>
        <v>E116</v>
      </c>
      <c r="K2382" s="181">
        <v>2</v>
      </c>
      <c r="L2382" s="289" t="s">
        <v>2388</v>
      </c>
      <c r="M2382" s="182" t="s">
        <v>2389</v>
      </c>
      <c r="N2382" s="181" t="s">
        <v>27</v>
      </c>
      <c r="O2382" s="181" t="s">
        <v>33</v>
      </c>
      <c r="P2382" s="181" t="s">
        <v>28</v>
      </c>
      <c r="Q2382" s="192" t="str">
        <f t="shared" si="264"/>
        <v>Campo</v>
      </c>
      <c r="R2382" s="192" t="s">
        <v>27</v>
      </c>
      <c r="S2382" s="191" t="str">
        <f t="shared" si="260"/>
        <v/>
      </c>
      <c r="T2382" s="192" t="str">
        <f t="shared" si="261"/>
        <v>&lt;campo posicao="2"&gt;
&lt;coluna&gt;COD_OR&lt;/coluna&gt;
&lt;descricao&gt;Código da obrigação a recolher, conforme a Tabela 5.4&lt;/descricao&gt;
&lt;tipo&gt;C&lt;/tipo&gt;
&lt;/campo&gt;</v>
      </c>
      <c r="U2382" s="192" t="str">
        <f t="shared" si="259"/>
        <v>&lt;campo posicao="2"&gt;
&lt;coluna&gt;COD_OR&lt;/coluna&gt;
&lt;descricao&gt;Código da obrigação a recolher, conforme a Tabela 5.4&lt;/descricao&gt;
&lt;tipo&gt;C&lt;/tipo&gt;
&lt;/campo&gt;</v>
      </c>
      <c r="V2382" s="192" t="str">
        <f t="shared" si="262"/>
        <v>{"Column3", "COD_OR"},</v>
      </c>
      <c r="W2382" s="191" t="str">
        <f>IF(Q2382="Campo","@Campos(posicao = "&amp;K2382&amp;", tipo = '"&amp;R2382&amp;"')@Column(name = """&amp;L2382&amp;""")"&amp;IF(R2382="D","@Temporal(TemporalType.DATE)","")&amp;"private "&amp;VLOOKUP(TEXT(R2382,"@"),Apoio!A:B,2,0)&amp;" "&amp;SUBSTITUTE(LOWER(LEFT(L2382,1))&amp;RIGHT(PROPER(L2382),LEN(L2382)-1),"_","")&amp;";",IF(ISNUMBER(Q2382),IF(R2382="R","@Entity@Table(name = ""reg_"&amp;LOWER(J2382)&amp;""")@XmlRootElement","")&amp;VLOOKUP(J2382,Blocos!D:I,6,0)&amp;Apoio!$E$1&amp;Y2382,""))</f>
        <v>@Campos(posicao = 2, tipo = 'C')@Column(name = "COD_OR")private String codOr;</v>
      </c>
      <c r="X2382" s="190" t="str">
        <f>IF(ISNUMBER(Q2382),COUNTIF(Blocos!G:G,J2382),"")</f>
        <v/>
      </c>
      <c r="Y2382" s="190" t="str">
        <f>IF(OR(X2382=0,X2382=""),"",VLOOKUP(SUMIFS(Blocos!A:A,Blocos!H:H,'EFD REGISTROS e Campos (2)'!X2382,Blocos!G:G,'EFD REGISTROS e Campos (2)'!J2382),Blocos!A:L,12,0))</f>
        <v/>
      </c>
      <c r="Z2382" s="190" t="str">
        <f>IF(ISNUMBER(Q2383),VLOOKUP(J2382,Blocos!D:G,4,0),"")</f>
        <v/>
      </c>
      <c r="AA2382" s="190" t="str">
        <f>IF(ISNUMBER(Q2382),CONCATENATE("CREATE TABLE ""reg_",LOWER(J2382),""" (""ID"" bigint NOT NULL AUTO_INCREMENT,  ""HASHFILE"" varchar(255) DEFAULT NULL, ""ID_PAI"" bigint NOT NULL,"),IF(Q2382="Campo",CONCATENATE("""",L2382,""" ",VLOOKUP(R2382,Apoio!A:C,3,0)),""))&amp;IF(Z2382="","",CONCATENATE("PRIMARY KEY (""ID""), KEY ""FK_reg_",LOWER(Z2382),"_ID_PAI"" (""ID_PAI""), CONSTRAINT ""FK_reg_",LOWER(Z2382),"_ID_PAI"" FOREIGN KEY (""ID_PAI"") REFERENCES ""reg_",LOWER(Z2382),""" (""ID"")) ENGINE=InnoDB AUTO_INCREMENT=105774 DEFAULT CHARSET=utf8mb4 COLLATE=utf8mb4_0900_ai_ci;"))</f>
        <v>"COD_OR" varchar(255) DEFAULT NULL,</v>
      </c>
      <c r="AB2382" s="190" t="str">
        <f t="shared" si="265"/>
        <v>`reg_e116`.`COD_OR`,</v>
      </c>
    </row>
    <row r="2383" spans="1:28" ht="14.5" hidden="1" customHeight="1" x14ac:dyDescent="0.3">
      <c r="J2383" s="187" t="str">
        <f t="shared" si="263"/>
        <v>E116</v>
      </c>
      <c r="K2383" s="181">
        <v>3</v>
      </c>
      <c r="L2383" s="289" t="s">
        <v>499</v>
      </c>
      <c r="M2383" s="182" t="s">
        <v>2390</v>
      </c>
      <c r="N2383" s="181" t="s">
        <v>32</v>
      </c>
      <c r="O2383" s="181" t="s">
        <v>28</v>
      </c>
      <c r="P2383" s="181">
        <v>2</v>
      </c>
      <c r="Q2383" s="192" t="str">
        <f t="shared" si="264"/>
        <v>Campo</v>
      </c>
      <c r="R2383" s="192" t="s">
        <v>3606</v>
      </c>
      <c r="S2383" s="191" t="str">
        <f t="shared" si="260"/>
        <v/>
      </c>
      <c r="T2383" s="192" t="str">
        <f t="shared" si="261"/>
        <v>&lt;campo posicao="3"&gt;
&lt;coluna&gt;VL_OR&lt;/coluna&gt;
&lt;descricao&gt;Valor da obrigação a recolher&lt;/descricao&gt;
&lt;tipo&gt;R&lt;/tipo&gt;
&lt;/campo&gt;</v>
      </c>
      <c r="U2383" s="192" t="str">
        <f t="shared" si="259"/>
        <v>&lt;campo posicao="3"&gt;
&lt;coluna&gt;VL_OR&lt;/coluna&gt;
&lt;descricao&gt;Valor da obrigação a recolher&lt;/descricao&gt;
&lt;tipo&gt;R&lt;/tipo&gt;
&lt;/campo&gt;</v>
      </c>
      <c r="V2383" s="192" t="str">
        <f t="shared" si="262"/>
        <v>{"Column4", "VL_OR"},</v>
      </c>
      <c r="W2383" s="191" t="str">
        <f>IF(Q2383="Campo","@Campos(posicao = "&amp;K2383&amp;", tipo = '"&amp;R2383&amp;"')@Column(name = """&amp;L2383&amp;""")"&amp;IF(R2383="D","@Temporal(TemporalType.DATE)","")&amp;"private "&amp;VLOOKUP(TEXT(R2383,"@"),Apoio!A:B,2,0)&amp;" "&amp;SUBSTITUTE(LOWER(LEFT(L2383,1))&amp;RIGHT(PROPER(L2383),LEN(L2383)-1),"_","")&amp;";",IF(ISNUMBER(Q2383),IF(R2383="R","@Entity@Table(name = ""reg_"&amp;LOWER(J2383)&amp;""")@XmlRootElement","")&amp;VLOOKUP(J2383,Blocos!D:I,6,0)&amp;Apoio!$E$1&amp;Y2383,""))</f>
        <v>@Campos(posicao = 3, tipo = 'R')@Column(name = "VL_OR")private BigDecimal vlOr;</v>
      </c>
      <c r="X2383" s="190" t="str">
        <f>IF(ISNUMBER(Q2383),COUNTIF(Blocos!G:G,J2383),"")</f>
        <v/>
      </c>
      <c r="Y2383" s="190" t="str">
        <f>IF(OR(X2383=0,X2383=""),"",VLOOKUP(SUMIFS(Blocos!A:A,Blocos!H:H,'EFD REGISTROS e Campos (2)'!X2383,Blocos!G:G,'EFD REGISTROS e Campos (2)'!J2383),Blocos!A:L,12,0))</f>
        <v/>
      </c>
      <c r="Z2383" s="190" t="str">
        <f>IF(ISNUMBER(Q2384),VLOOKUP(J2383,Blocos!D:G,4,0),"")</f>
        <v/>
      </c>
      <c r="AA2383" s="190" t="str">
        <f>IF(ISNUMBER(Q2383),CONCATENATE("CREATE TABLE ""reg_",LOWER(J2383),""" (""ID"" bigint NOT NULL AUTO_INCREMENT,  ""HASHFILE"" varchar(255) DEFAULT NULL, ""ID_PAI"" bigint NOT NULL,"),IF(Q2383="Campo",CONCATENATE("""",L2383,""" ",VLOOKUP(R2383,Apoio!A:C,3,0)),""))&amp;IF(Z2383="","",CONCATENATE("PRIMARY KEY (""ID""), KEY ""FK_reg_",LOWER(Z2383),"_ID_PAI"" (""ID_PAI""), CONSTRAINT ""FK_reg_",LOWER(Z2383),"_ID_PAI"" FOREIGN KEY (""ID_PAI"") REFERENCES ""reg_",LOWER(Z2383),""" (""ID"")) ENGINE=InnoDB AUTO_INCREMENT=105774 DEFAULT CHARSET=utf8mb4 COLLATE=utf8mb4_0900_ai_ci;"))</f>
        <v>"VL_OR" decimal(15,6) DEFAULT NULL,</v>
      </c>
      <c r="AB2383" s="190" t="str">
        <f t="shared" si="265"/>
        <v>`reg_e116`.`VL_OR`,</v>
      </c>
    </row>
    <row r="2384" spans="1:28" ht="14.5" hidden="1" customHeight="1" x14ac:dyDescent="0.3">
      <c r="J2384" s="187" t="str">
        <f t="shared" si="263"/>
        <v>E116</v>
      </c>
      <c r="K2384" s="181">
        <v>4</v>
      </c>
      <c r="L2384" s="289" t="s">
        <v>642</v>
      </c>
      <c r="M2384" s="182" t="s">
        <v>2391</v>
      </c>
      <c r="N2384" s="181" t="s">
        <v>32</v>
      </c>
      <c r="O2384" s="181" t="s">
        <v>40</v>
      </c>
      <c r="P2384" s="181" t="s">
        <v>28</v>
      </c>
      <c r="Q2384" s="192" t="str">
        <f t="shared" si="264"/>
        <v>Campo</v>
      </c>
      <c r="R2384" s="192" t="s">
        <v>3605</v>
      </c>
      <c r="S2384" s="191" t="str">
        <f t="shared" si="260"/>
        <v/>
      </c>
      <c r="T2384" s="192" t="str">
        <f t="shared" si="261"/>
        <v>&lt;campo posicao="4"&gt;
&lt;coluna&gt;DT_VCTO&lt;/coluna&gt;
&lt;descricao&gt;Data de vencimento da obrigação&lt;/descricao&gt;
&lt;tipo&gt;D&lt;/tipo&gt;
&lt;/campo&gt;</v>
      </c>
      <c r="U2384" s="192" t="str">
        <f t="shared" si="259"/>
        <v>&lt;campo posicao="4"&gt;
&lt;coluna&gt;DT_VCTO&lt;/coluna&gt;
&lt;descricao&gt;Data de vencimento da obrigação&lt;/descricao&gt;
&lt;tipo&gt;D&lt;/tipo&gt;
&lt;/campo&gt;</v>
      </c>
      <c r="V2384" s="192" t="str">
        <f t="shared" si="262"/>
        <v>{"Column5", "DT_VCTO"},</v>
      </c>
      <c r="W2384" s="191" t="str">
        <f>IF(Q2384="Campo","@Campos(posicao = "&amp;K2384&amp;", tipo = '"&amp;R2384&amp;"')@Column(name = """&amp;L2384&amp;""")"&amp;IF(R2384="D","@Temporal(TemporalType.DATE)","")&amp;"private "&amp;VLOOKUP(TEXT(R2384,"@"),Apoio!A:B,2,0)&amp;" "&amp;SUBSTITUTE(LOWER(LEFT(L2384,1))&amp;RIGHT(PROPER(L2384),LEN(L2384)-1),"_","")&amp;";",IF(ISNUMBER(Q2384),IF(R2384="R","@Entity@Table(name = ""reg_"&amp;LOWER(J2384)&amp;""")@XmlRootElement","")&amp;VLOOKUP(J2384,Blocos!D:I,6,0)&amp;Apoio!$E$1&amp;Y2384,""))</f>
        <v>@Campos(posicao = 4, tipo = 'D')@Column(name = "DT_VCTO")@Temporal(TemporalType.DATE)private Date dtVcto;</v>
      </c>
      <c r="X2384" s="190" t="str">
        <f>IF(ISNUMBER(Q2384),COUNTIF(Blocos!G:G,J2384),"")</f>
        <v/>
      </c>
      <c r="Y2384" s="190" t="str">
        <f>IF(OR(X2384=0,X2384=""),"",VLOOKUP(SUMIFS(Blocos!A:A,Blocos!H:H,'EFD REGISTROS e Campos (2)'!X2384,Blocos!G:G,'EFD REGISTROS e Campos (2)'!J2384),Blocos!A:L,12,0))</f>
        <v/>
      </c>
      <c r="Z2384" s="190" t="str">
        <f>IF(ISNUMBER(Q2385),VLOOKUP(J2384,Blocos!D:G,4,0),"")</f>
        <v/>
      </c>
      <c r="AA2384" s="190" t="str">
        <f>IF(ISNUMBER(Q2384),CONCATENATE("CREATE TABLE ""reg_",LOWER(J2384),""" (""ID"" bigint NOT NULL AUTO_INCREMENT,  ""HASHFILE"" varchar(255) DEFAULT NULL, ""ID_PAI"" bigint NOT NULL,"),IF(Q2384="Campo",CONCATENATE("""",L2384,""" ",VLOOKUP(R2384,Apoio!A:C,3,0)),""))&amp;IF(Z2384="","",CONCATENATE("PRIMARY KEY (""ID""), KEY ""FK_reg_",LOWER(Z2384),"_ID_PAI"" (""ID_PAI""), CONSTRAINT ""FK_reg_",LOWER(Z2384),"_ID_PAI"" FOREIGN KEY (""ID_PAI"") REFERENCES ""reg_",LOWER(Z2384),""" (""ID"")) ENGINE=InnoDB AUTO_INCREMENT=105774 DEFAULT CHARSET=utf8mb4 COLLATE=utf8mb4_0900_ai_ci;"))</f>
        <v>"DT_VCTO" date DEFAULT NULL,</v>
      </c>
      <c r="AB2384" s="190" t="str">
        <f t="shared" si="265"/>
        <v>`reg_e116`.`DT_VCTO`,</v>
      </c>
    </row>
    <row r="2385" spans="1:28" ht="14.5" hidden="1" customHeight="1" x14ac:dyDescent="0.3">
      <c r="J2385" s="187" t="str">
        <f t="shared" si="263"/>
        <v>E116</v>
      </c>
      <c r="K2385" s="181">
        <v>5</v>
      </c>
      <c r="L2385" s="289" t="s">
        <v>2392</v>
      </c>
      <c r="M2385" s="182" t="s">
        <v>2393</v>
      </c>
      <c r="N2385" s="181" t="s">
        <v>27</v>
      </c>
      <c r="O2385" s="181" t="s">
        <v>28</v>
      </c>
      <c r="P2385" s="181" t="s">
        <v>28</v>
      </c>
      <c r="Q2385" s="192" t="str">
        <f t="shared" si="264"/>
        <v>Campo</v>
      </c>
      <c r="R2385" s="192" t="s">
        <v>27</v>
      </c>
      <c r="S2385" s="191" t="str">
        <f t="shared" si="260"/>
        <v/>
      </c>
      <c r="T2385" s="192" t="str">
        <f t="shared" si="261"/>
        <v>&lt;campo posicao="5"&gt;
&lt;coluna&gt;COD_REC&lt;/coluna&gt;
&lt;descricao&gt;Código de receita referente à obrigação, próprio da unidade da federação, conforme legislação estadual,&lt;/descricao&gt;
&lt;tipo&gt;C&lt;/tipo&gt;
&lt;/campo&gt;</v>
      </c>
      <c r="U2385" s="192" t="str">
        <f t="shared" si="259"/>
        <v>&lt;campo posicao="5"&gt;
&lt;coluna&gt;COD_REC&lt;/coluna&gt;
&lt;descricao&gt;Código de receita referente à obrigação, próprio da unidade da federação, conforme legislação estadual,&lt;/descricao&gt;
&lt;tipo&gt;C&lt;/tipo&gt;
&lt;/campo&gt;</v>
      </c>
      <c r="V2385" s="192" t="str">
        <f t="shared" si="262"/>
        <v>{"Column6", "COD_REC"},</v>
      </c>
      <c r="W2385" s="191" t="str">
        <f>IF(Q2385="Campo","@Campos(posicao = "&amp;K2385&amp;", tipo = '"&amp;R2385&amp;"')@Column(name = """&amp;L2385&amp;""")"&amp;IF(R2385="D","@Temporal(TemporalType.DATE)","")&amp;"private "&amp;VLOOKUP(TEXT(R2385,"@"),Apoio!A:B,2,0)&amp;" "&amp;SUBSTITUTE(LOWER(LEFT(L2385,1))&amp;RIGHT(PROPER(L2385),LEN(L2385)-1),"_","")&amp;";",IF(ISNUMBER(Q2385),IF(R2385="R","@Entity@Table(name = ""reg_"&amp;LOWER(J2385)&amp;""")@XmlRootElement","")&amp;VLOOKUP(J2385,Blocos!D:I,6,0)&amp;Apoio!$E$1&amp;Y2385,""))</f>
        <v>@Campos(posicao = 5, tipo = 'C')@Column(name = "COD_REC")private String codRec;</v>
      </c>
      <c r="X2385" s="190" t="str">
        <f>IF(ISNUMBER(Q2385),COUNTIF(Blocos!G:G,J2385),"")</f>
        <v/>
      </c>
      <c r="Y2385" s="190" t="str">
        <f>IF(OR(X2385=0,X2385=""),"",VLOOKUP(SUMIFS(Blocos!A:A,Blocos!H:H,'EFD REGISTROS e Campos (2)'!X2385,Blocos!G:G,'EFD REGISTROS e Campos (2)'!J2385),Blocos!A:L,12,0))</f>
        <v/>
      </c>
      <c r="Z2385" s="190" t="str">
        <f>IF(ISNUMBER(Q2386),VLOOKUP(J2385,Blocos!D:G,4,0),"")</f>
        <v/>
      </c>
      <c r="AA2385" s="190" t="str">
        <f>IF(ISNUMBER(Q2385),CONCATENATE("CREATE TABLE ""reg_",LOWER(J2385),""" (""ID"" bigint NOT NULL AUTO_INCREMENT,  ""HASHFILE"" varchar(255) DEFAULT NULL, ""ID_PAI"" bigint NOT NULL,"),IF(Q2385="Campo",CONCATENATE("""",L2385,""" ",VLOOKUP(R2385,Apoio!A:C,3,0)),""))&amp;IF(Z2385="","",CONCATENATE("PRIMARY KEY (""ID""), KEY ""FK_reg_",LOWER(Z2385),"_ID_PAI"" (""ID_PAI""), CONSTRAINT ""FK_reg_",LOWER(Z2385),"_ID_PAI"" FOREIGN KEY (""ID_PAI"") REFERENCES ""reg_",LOWER(Z2385),""" (""ID"")) ENGINE=InnoDB AUTO_INCREMENT=105774 DEFAULT CHARSET=utf8mb4 COLLATE=utf8mb4_0900_ai_ci;"))</f>
        <v>"COD_REC" varchar(255) DEFAULT NULL,</v>
      </c>
      <c r="AB2385" s="190" t="str">
        <f t="shared" si="265"/>
        <v>`reg_e116`.`COD_REC`,</v>
      </c>
    </row>
    <row r="2386" spans="1:28" ht="14.5" hidden="1" customHeight="1" x14ac:dyDescent="0.3">
      <c r="J2386" s="187" t="str">
        <f t="shared" si="263"/>
        <v>E116</v>
      </c>
      <c r="K2386" s="181">
        <v>6</v>
      </c>
      <c r="L2386" s="289" t="s">
        <v>455</v>
      </c>
      <c r="M2386" s="182" t="s">
        <v>2394</v>
      </c>
      <c r="N2386" s="181" t="s">
        <v>27</v>
      </c>
      <c r="O2386" s="181">
        <v>15</v>
      </c>
      <c r="P2386" s="181" t="s">
        <v>28</v>
      </c>
      <c r="Q2386" s="192" t="str">
        <f t="shared" si="264"/>
        <v>Campo</v>
      </c>
      <c r="R2386" s="192" t="s">
        <v>27</v>
      </c>
      <c r="S2386" s="191" t="str">
        <f t="shared" si="260"/>
        <v/>
      </c>
      <c r="T2386" s="192" t="str">
        <f t="shared" si="261"/>
        <v>&lt;campo posicao="6"&gt;
&lt;coluna&gt;NUM_PROC&lt;/coluna&gt;
&lt;descricao&gt;Número do processo ou auto de infração ao qual a obrigação está vinculada, se houver.&lt;/descricao&gt;
&lt;tipo&gt;C&lt;/tipo&gt;
&lt;/campo&gt;</v>
      </c>
      <c r="U2386" s="192" t="str">
        <f t="shared" si="259"/>
        <v>&lt;campo posicao="6"&gt;
&lt;coluna&gt;NUM_PROC&lt;/coluna&gt;
&lt;descricao&gt;Número do processo ou auto de infração ao qual a obrigação está vinculada, se houver.&lt;/descricao&gt;
&lt;tipo&gt;C&lt;/tipo&gt;
&lt;/campo&gt;</v>
      </c>
      <c r="V2386" s="192" t="str">
        <f t="shared" si="262"/>
        <v>{"Column7", "NUM_PROC"},</v>
      </c>
      <c r="W2386" s="191" t="str">
        <f>IF(Q2386="Campo","@Campos(posicao = "&amp;K2386&amp;", tipo = '"&amp;R2386&amp;"')@Column(name = """&amp;L2386&amp;""")"&amp;IF(R2386="D","@Temporal(TemporalType.DATE)","")&amp;"private "&amp;VLOOKUP(TEXT(R2386,"@"),Apoio!A:B,2,0)&amp;" "&amp;SUBSTITUTE(LOWER(LEFT(L2386,1))&amp;RIGHT(PROPER(L2386),LEN(L2386)-1),"_","")&amp;";",IF(ISNUMBER(Q2386),IF(R2386="R","@Entity@Table(name = ""reg_"&amp;LOWER(J2386)&amp;""")@XmlRootElement","")&amp;VLOOKUP(J2386,Blocos!D:I,6,0)&amp;Apoio!$E$1&amp;Y2386,""))</f>
        <v>@Campos(posicao = 6, tipo = 'C')@Column(name = "NUM_PROC")private String numProc;</v>
      </c>
      <c r="X2386" s="190" t="str">
        <f>IF(ISNUMBER(Q2386),COUNTIF(Blocos!G:G,J2386),"")</f>
        <v/>
      </c>
      <c r="Y2386" s="190" t="str">
        <f>IF(OR(X2386=0,X2386=""),"",VLOOKUP(SUMIFS(Blocos!A:A,Blocos!H:H,'EFD REGISTROS e Campos (2)'!X2386,Blocos!G:G,'EFD REGISTROS e Campos (2)'!J2386),Blocos!A:L,12,0))</f>
        <v/>
      </c>
      <c r="Z2386" s="190" t="str">
        <f>IF(ISNUMBER(Q2387),VLOOKUP(J2386,Blocos!D:G,4,0),"")</f>
        <v/>
      </c>
      <c r="AA2386" s="190" t="str">
        <f>IF(ISNUMBER(Q2386),CONCATENATE("CREATE TABLE ""reg_",LOWER(J2386),""" (""ID"" bigint NOT NULL AUTO_INCREMENT,  ""HASHFILE"" varchar(255) DEFAULT NULL, ""ID_PAI"" bigint NOT NULL,"),IF(Q2386="Campo",CONCATENATE("""",L2386,""" ",VLOOKUP(R2386,Apoio!A:C,3,0)),""))&amp;IF(Z2386="","",CONCATENATE("PRIMARY KEY (""ID""), KEY ""FK_reg_",LOWER(Z2386),"_ID_PAI"" (""ID_PAI""), CONSTRAINT ""FK_reg_",LOWER(Z2386),"_ID_PAI"" FOREIGN KEY (""ID_PAI"") REFERENCES ""reg_",LOWER(Z2386),""" (""ID"")) ENGINE=InnoDB AUTO_INCREMENT=105774 DEFAULT CHARSET=utf8mb4 COLLATE=utf8mb4_0900_ai_ci;"))</f>
        <v>"NUM_PROC" varchar(255) DEFAULT NULL,</v>
      </c>
      <c r="AB2386" s="190" t="str">
        <f t="shared" si="265"/>
        <v>`reg_e116`.`NUM_PROC`,</v>
      </c>
    </row>
    <row r="2387" spans="1:28" ht="14.5" hidden="1" customHeight="1" x14ac:dyDescent="0.3">
      <c r="J2387" s="187" t="str">
        <f t="shared" si="263"/>
        <v>E116</v>
      </c>
      <c r="K2387" s="196">
        <v>7</v>
      </c>
      <c r="L2387" s="285" t="s">
        <v>457</v>
      </c>
      <c r="M2387" s="182" t="s">
        <v>458</v>
      </c>
      <c r="N2387" s="196" t="s">
        <v>27</v>
      </c>
      <c r="O2387" s="196" t="s">
        <v>240</v>
      </c>
      <c r="P2387" s="196" t="s">
        <v>28</v>
      </c>
      <c r="Q2387" s="192" t="str">
        <f t="shared" si="264"/>
        <v>Campo</v>
      </c>
      <c r="R2387" s="192" t="s">
        <v>27</v>
      </c>
      <c r="S2387" s="191" t="str">
        <f t="shared" si="260"/>
        <v/>
      </c>
      <c r="T2387" s="192" t="str">
        <f t="shared" si="261"/>
        <v>&lt;campo posicao="7"&gt;
&lt;coluna&gt;IND_PROC&lt;/coluna&gt;
&lt;descricao&gt;Indicador da origem do processo:&lt;/descricao&gt;
&lt;tipo&gt;C&lt;/tipo&gt;
&lt;/campo&gt;</v>
      </c>
      <c r="U2387" s="192" t="str">
        <f t="shared" si="259"/>
        <v>&lt;campo posicao="7"&gt;
&lt;coluna&gt;IND_PROC&lt;/coluna&gt;
&lt;descricao&gt;Indicador da origem do processo:&lt;/descricao&gt;
&lt;tipo&gt;C&lt;/tipo&gt;
&lt;/campo&gt;</v>
      </c>
      <c r="V2387" s="192" t="str">
        <f t="shared" si="262"/>
        <v>{"Column8", "IND_PROC"},</v>
      </c>
      <c r="W2387" s="191" t="str">
        <f>IF(Q2387="Campo","@Campos(posicao = "&amp;K2387&amp;", tipo = '"&amp;R2387&amp;"')@Column(name = """&amp;L2387&amp;""")"&amp;IF(R2387="D","@Temporal(TemporalType.DATE)","")&amp;"private "&amp;VLOOKUP(TEXT(R2387,"@"),Apoio!A:B,2,0)&amp;" "&amp;SUBSTITUTE(LOWER(LEFT(L2387,1))&amp;RIGHT(PROPER(L2387),LEN(L2387)-1),"_","")&amp;";",IF(ISNUMBER(Q2387),IF(R2387="R","@Entity@Table(name = ""reg_"&amp;LOWER(J2387)&amp;""")@XmlRootElement","")&amp;VLOOKUP(J2387,Blocos!D:I,6,0)&amp;Apoio!$E$1&amp;Y2387,""))</f>
        <v>@Campos(posicao = 7, tipo = 'C')@Column(name = "IND_PROC")private String indProc;</v>
      </c>
      <c r="X2387" s="190" t="str">
        <f>IF(ISNUMBER(Q2387),COUNTIF(Blocos!G:G,J2387),"")</f>
        <v/>
      </c>
      <c r="Y2387" s="190" t="str">
        <f>IF(OR(X2387=0,X2387=""),"",VLOOKUP(SUMIFS(Blocos!A:A,Blocos!H:H,'EFD REGISTROS e Campos (2)'!X2387,Blocos!G:G,'EFD REGISTROS e Campos (2)'!J2387),Blocos!A:L,12,0))</f>
        <v/>
      </c>
      <c r="Z2387" s="190" t="str">
        <f>IF(ISNUMBER(Q2388),VLOOKUP(J2387,Blocos!D:G,4,0),"")</f>
        <v/>
      </c>
      <c r="AA2387" s="190" t="str">
        <f>IF(ISNUMBER(Q2387),CONCATENATE("CREATE TABLE ""reg_",LOWER(J2387),""" (""ID"" bigint NOT NULL AUTO_INCREMENT,  ""HASHFILE"" varchar(255) DEFAULT NULL, ""ID_PAI"" bigint NOT NULL,"),IF(Q2387="Campo",CONCATENATE("""",L2387,""" ",VLOOKUP(R2387,Apoio!A:C,3,0)),""))&amp;IF(Z2387="","",CONCATENATE("PRIMARY KEY (""ID""), KEY ""FK_reg_",LOWER(Z2387),"_ID_PAI"" (""ID_PAI""), CONSTRAINT ""FK_reg_",LOWER(Z2387),"_ID_PAI"" FOREIGN KEY (""ID_PAI"") REFERENCES ""reg_",LOWER(Z2387),""" (""ID"")) ENGINE=InnoDB AUTO_INCREMENT=105774 DEFAULT CHARSET=utf8mb4 COLLATE=utf8mb4_0900_ai_ci;"))</f>
        <v>"IND_PROC" varchar(255) DEFAULT NULL,</v>
      </c>
      <c r="AB2387" s="190" t="str">
        <f t="shared" si="265"/>
        <v>`reg_e116`.`IND_PROC`,</v>
      </c>
    </row>
    <row r="2388" spans="1:28" ht="14.5" hidden="1" customHeight="1" x14ac:dyDescent="0.3">
      <c r="J2388" s="187" t="str">
        <f t="shared" si="263"/>
        <v>E116</v>
      </c>
      <c r="K2388" s="196"/>
      <c r="L2388" s="285"/>
      <c r="M2388" s="182" t="s">
        <v>2395</v>
      </c>
      <c r="N2388" s="196"/>
      <c r="O2388" s="196"/>
      <c r="P2388" s="196"/>
      <c r="Q2388" s="192" t="str">
        <f t="shared" si="264"/>
        <v/>
      </c>
      <c r="S2388" s="191" t="str">
        <f t="shared" si="260"/>
        <v/>
      </c>
      <c r="T2388" s="192" t="str">
        <f t="shared" si="261"/>
        <v/>
      </c>
      <c r="U2388" s="192" t="str">
        <f t="shared" si="259"/>
        <v/>
      </c>
      <c r="V2388" s="192" t="str">
        <f t="shared" si="262"/>
        <v/>
      </c>
      <c r="W2388" s="191" t="str">
        <f>IF(Q2388="Campo","@Campos(posicao = "&amp;K2388&amp;", tipo = '"&amp;R2388&amp;"')@Column(name = """&amp;L2388&amp;""")"&amp;IF(R2388="D","@Temporal(TemporalType.DATE)","")&amp;"private "&amp;VLOOKUP(TEXT(R2388,"@"),Apoio!A:B,2,0)&amp;" "&amp;SUBSTITUTE(LOWER(LEFT(L2388,1))&amp;RIGHT(PROPER(L2388),LEN(L2388)-1),"_","")&amp;";",IF(ISNUMBER(Q2388),IF(R2388="R","@Entity@Table(name = ""reg_"&amp;LOWER(J2388)&amp;""")@XmlRootElement","")&amp;VLOOKUP(J2388,Blocos!D:I,6,0)&amp;Apoio!$E$1&amp;Y2388,""))</f>
        <v/>
      </c>
      <c r="X2388" s="190" t="str">
        <f>IF(ISNUMBER(Q2388),COUNTIF(Blocos!G:G,J2388),"")</f>
        <v/>
      </c>
      <c r="Y2388" s="190" t="str">
        <f>IF(OR(X2388=0,X2388=""),"",VLOOKUP(SUMIFS(Blocos!A:A,Blocos!H:H,'EFD REGISTROS e Campos (2)'!X2388,Blocos!G:G,'EFD REGISTROS e Campos (2)'!J2388),Blocos!A:L,12,0))</f>
        <v/>
      </c>
      <c r="Z2388" s="190" t="str">
        <f>IF(ISNUMBER(Q2389),VLOOKUP(J2388,Blocos!D:G,4,0),"")</f>
        <v/>
      </c>
      <c r="AA2388" s="190" t="str">
        <f>IF(ISNUMBER(Q2388),CONCATENATE("CREATE TABLE ""reg_",LOWER(J2388),""" (""ID"" bigint NOT NULL AUTO_INCREMENT,  ""HASHFILE"" varchar(255) DEFAULT NULL, ""ID_PAI"" bigint NOT NULL,"),IF(Q2388="Campo",CONCATENATE("""",L2388,""" ",VLOOKUP(R2388,Apoio!A:C,3,0)),""))&amp;IF(Z2388="","",CONCATENATE("PRIMARY KEY (""ID""), KEY ""FK_reg_",LOWER(Z2388),"_ID_PAI"" (""ID_PAI""), CONSTRAINT ""FK_reg_",LOWER(Z2388),"_ID_PAI"" FOREIGN KEY (""ID_PAI"") REFERENCES ""reg_",LOWER(Z2388),""" (""ID"")) ENGINE=InnoDB AUTO_INCREMENT=105774 DEFAULT CHARSET=utf8mb4 COLLATE=utf8mb4_0900_ai_ci;"))</f>
        <v/>
      </c>
      <c r="AB2388" s="190" t="str">
        <f t="shared" si="265"/>
        <v/>
      </c>
    </row>
    <row r="2389" spans="1:28" ht="14.5" hidden="1" customHeight="1" x14ac:dyDescent="0.3">
      <c r="J2389" s="187" t="str">
        <f t="shared" si="263"/>
        <v>E116</v>
      </c>
      <c r="K2389" s="196"/>
      <c r="L2389" s="285"/>
      <c r="M2389" s="182" t="s">
        <v>460</v>
      </c>
      <c r="N2389" s="196"/>
      <c r="O2389" s="196"/>
      <c r="P2389" s="196"/>
      <c r="Q2389" s="192" t="str">
        <f t="shared" si="264"/>
        <v/>
      </c>
      <c r="S2389" s="191" t="str">
        <f t="shared" si="260"/>
        <v/>
      </c>
      <c r="T2389" s="192" t="str">
        <f t="shared" si="261"/>
        <v/>
      </c>
      <c r="U2389" s="192" t="str">
        <f t="shared" si="259"/>
        <v/>
      </c>
      <c r="V2389" s="192" t="str">
        <f t="shared" si="262"/>
        <v/>
      </c>
      <c r="W2389" s="191" t="str">
        <f>IF(Q2389="Campo","@Campos(posicao = "&amp;K2389&amp;", tipo = '"&amp;R2389&amp;"')@Column(name = """&amp;L2389&amp;""")"&amp;IF(R2389="D","@Temporal(TemporalType.DATE)","")&amp;"private "&amp;VLOOKUP(TEXT(R2389,"@"),Apoio!A:B,2,0)&amp;" "&amp;SUBSTITUTE(LOWER(LEFT(L2389,1))&amp;RIGHT(PROPER(L2389),LEN(L2389)-1),"_","")&amp;";",IF(ISNUMBER(Q2389),IF(R2389="R","@Entity@Table(name = ""reg_"&amp;LOWER(J2389)&amp;""")@XmlRootElement","")&amp;VLOOKUP(J2389,Blocos!D:I,6,0)&amp;Apoio!$E$1&amp;Y2389,""))</f>
        <v/>
      </c>
      <c r="X2389" s="190" t="str">
        <f>IF(ISNUMBER(Q2389),COUNTIF(Blocos!G:G,J2389),"")</f>
        <v/>
      </c>
      <c r="Y2389" s="190" t="str">
        <f>IF(OR(X2389=0,X2389=""),"",VLOOKUP(SUMIFS(Blocos!A:A,Blocos!H:H,'EFD REGISTROS e Campos (2)'!X2389,Blocos!G:G,'EFD REGISTROS e Campos (2)'!J2389),Blocos!A:L,12,0))</f>
        <v/>
      </c>
      <c r="Z2389" s="190" t="str">
        <f>IF(ISNUMBER(Q2390),VLOOKUP(J2389,Blocos!D:G,4,0),"")</f>
        <v/>
      </c>
      <c r="AA2389" s="190" t="str">
        <f>IF(ISNUMBER(Q2389),CONCATENATE("CREATE TABLE ""reg_",LOWER(J2389),""" (""ID"" bigint NOT NULL AUTO_INCREMENT,  ""HASHFILE"" varchar(255) DEFAULT NULL, ""ID_PAI"" bigint NOT NULL,"),IF(Q2389="Campo",CONCATENATE("""",L2389,""" ",VLOOKUP(R2389,Apoio!A:C,3,0)),""))&amp;IF(Z2389="","",CONCATENATE("PRIMARY KEY (""ID""), KEY ""FK_reg_",LOWER(Z2389),"_ID_PAI"" (""ID_PAI""), CONSTRAINT ""FK_reg_",LOWER(Z2389),"_ID_PAI"" FOREIGN KEY (""ID_PAI"") REFERENCES ""reg_",LOWER(Z2389),""" (""ID"")) ENGINE=InnoDB AUTO_INCREMENT=105774 DEFAULT CHARSET=utf8mb4 COLLATE=utf8mb4_0900_ai_ci;"))</f>
        <v/>
      </c>
      <c r="AB2389" s="190" t="str">
        <f t="shared" si="265"/>
        <v/>
      </c>
    </row>
    <row r="2390" spans="1:28" ht="14.5" hidden="1" customHeight="1" x14ac:dyDescent="0.3">
      <c r="J2390" s="187" t="str">
        <f t="shared" si="263"/>
        <v>E116</v>
      </c>
      <c r="K2390" s="196"/>
      <c r="L2390" s="285"/>
      <c r="M2390" s="182" t="s">
        <v>461</v>
      </c>
      <c r="N2390" s="196"/>
      <c r="O2390" s="196"/>
      <c r="P2390" s="196"/>
      <c r="Q2390" s="192" t="str">
        <f t="shared" si="264"/>
        <v/>
      </c>
      <c r="S2390" s="191" t="str">
        <f t="shared" si="260"/>
        <v/>
      </c>
      <c r="T2390" s="192" t="str">
        <f t="shared" si="261"/>
        <v/>
      </c>
      <c r="U2390" s="192" t="str">
        <f t="shared" si="259"/>
        <v/>
      </c>
      <c r="V2390" s="192" t="str">
        <f t="shared" si="262"/>
        <v/>
      </c>
      <c r="W2390" s="191" t="str">
        <f>IF(Q2390="Campo","@Campos(posicao = "&amp;K2390&amp;", tipo = '"&amp;R2390&amp;"')@Column(name = """&amp;L2390&amp;""")"&amp;IF(R2390="D","@Temporal(TemporalType.DATE)","")&amp;"private "&amp;VLOOKUP(TEXT(R2390,"@"),Apoio!A:B,2,0)&amp;" "&amp;SUBSTITUTE(LOWER(LEFT(L2390,1))&amp;RIGHT(PROPER(L2390),LEN(L2390)-1),"_","")&amp;";",IF(ISNUMBER(Q2390),IF(R2390="R","@Entity@Table(name = ""reg_"&amp;LOWER(J2390)&amp;""")@XmlRootElement","")&amp;VLOOKUP(J2390,Blocos!D:I,6,0)&amp;Apoio!$E$1&amp;Y2390,""))</f>
        <v/>
      </c>
      <c r="X2390" s="190" t="str">
        <f>IF(ISNUMBER(Q2390),COUNTIF(Blocos!G:G,J2390),"")</f>
        <v/>
      </c>
      <c r="Y2390" s="190" t="str">
        <f>IF(OR(X2390=0,X2390=""),"",VLOOKUP(SUMIFS(Blocos!A:A,Blocos!H:H,'EFD REGISTROS e Campos (2)'!X2390,Blocos!G:G,'EFD REGISTROS e Campos (2)'!J2390),Blocos!A:L,12,0))</f>
        <v/>
      </c>
      <c r="Z2390" s="190" t="str">
        <f>IF(ISNUMBER(Q2391),VLOOKUP(J2390,Blocos!D:G,4,0),"")</f>
        <v/>
      </c>
      <c r="AA2390" s="190" t="str">
        <f>IF(ISNUMBER(Q2390),CONCATENATE("CREATE TABLE ""reg_",LOWER(J2390),""" (""ID"" bigint NOT NULL AUTO_INCREMENT,  ""HASHFILE"" varchar(255) DEFAULT NULL, ""ID_PAI"" bigint NOT NULL,"),IF(Q2390="Campo",CONCATENATE("""",L2390,""" ",VLOOKUP(R2390,Apoio!A:C,3,0)),""))&amp;IF(Z2390="","",CONCATENATE("PRIMARY KEY (""ID""), KEY ""FK_reg_",LOWER(Z2390),"_ID_PAI"" (""ID_PAI""), CONSTRAINT ""FK_reg_",LOWER(Z2390),"_ID_PAI"" FOREIGN KEY (""ID_PAI"") REFERENCES ""reg_",LOWER(Z2390),""" (""ID"")) ENGINE=InnoDB AUTO_INCREMENT=105774 DEFAULT CHARSET=utf8mb4 COLLATE=utf8mb4_0900_ai_ci;"))</f>
        <v/>
      </c>
      <c r="AB2390" s="190" t="str">
        <f t="shared" si="265"/>
        <v/>
      </c>
    </row>
    <row r="2391" spans="1:28" ht="14.5" hidden="1" customHeight="1" x14ac:dyDescent="0.3">
      <c r="J2391" s="187" t="str">
        <f t="shared" si="263"/>
        <v>E116</v>
      </c>
      <c r="K2391" s="196"/>
      <c r="L2391" s="285"/>
      <c r="M2391" s="182" t="s">
        <v>452</v>
      </c>
      <c r="N2391" s="196"/>
      <c r="O2391" s="196"/>
      <c r="P2391" s="196"/>
      <c r="Q2391" s="192" t="str">
        <f t="shared" si="264"/>
        <v/>
      </c>
      <c r="S2391" s="191" t="str">
        <f t="shared" si="260"/>
        <v/>
      </c>
      <c r="T2391" s="192" t="str">
        <f t="shared" si="261"/>
        <v/>
      </c>
      <c r="U2391" s="192" t="str">
        <f t="shared" si="259"/>
        <v/>
      </c>
      <c r="V2391" s="192" t="str">
        <f t="shared" si="262"/>
        <v/>
      </c>
      <c r="W2391" s="191" t="str">
        <f>IF(Q2391="Campo","@Campos(posicao = "&amp;K2391&amp;", tipo = '"&amp;R2391&amp;"')@Column(name = """&amp;L2391&amp;""")"&amp;IF(R2391="D","@Temporal(TemporalType.DATE)","")&amp;"private "&amp;VLOOKUP(TEXT(R2391,"@"),Apoio!A:B,2,0)&amp;" "&amp;SUBSTITUTE(LOWER(LEFT(L2391,1))&amp;RIGHT(PROPER(L2391),LEN(L2391)-1),"_","")&amp;";",IF(ISNUMBER(Q2391),IF(R2391="R","@Entity@Table(name = ""reg_"&amp;LOWER(J2391)&amp;""")@XmlRootElement","")&amp;VLOOKUP(J2391,Blocos!D:I,6,0)&amp;Apoio!$E$1&amp;Y2391,""))</f>
        <v/>
      </c>
      <c r="X2391" s="190" t="str">
        <f>IF(ISNUMBER(Q2391),COUNTIF(Blocos!G:G,J2391),"")</f>
        <v/>
      </c>
      <c r="Y2391" s="190" t="str">
        <f>IF(OR(X2391=0,X2391=""),"",VLOOKUP(SUMIFS(Blocos!A:A,Blocos!H:H,'EFD REGISTROS e Campos (2)'!X2391,Blocos!G:G,'EFD REGISTROS e Campos (2)'!J2391),Blocos!A:L,12,0))</f>
        <v/>
      </c>
      <c r="Z2391" s="190" t="str">
        <f>IF(ISNUMBER(Q2392),VLOOKUP(J2391,Blocos!D:G,4,0),"")</f>
        <v/>
      </c>
      <c r="AA2391" s="190" t="str">
        <f>IF(ISNUMBER(Q2391),CONCATENATE("CREATE TABLE ""reg_",LOWER(J2391),""" (""ID"" bigint NOT NULL AUTO_INCREMENT,  ""HASHFILE"" varchar(255) DEFAULT NULL, ""ID_PAI"" bigint NOT NULL,"),IF(Q2391="Campo",CONCATENATE("""",L2391,""" ",VLOOKUP(R2391,Apoio!A:C,3,0)),""))&amp;IF(Z2391="","",CONCATENATE("PRIMARY KEY (""ID""), KEY ""FK_reg_",LOWER(Z2391),"_ID_PAI"" (""ID_PAI""), CONSTRAINT ""FK_reg_",LOWER(Z2391),"_ID_PAI"" FOREIGN KEY (""ID_PAI"") REFERENCES ""reg_",LOWER(Z2391),""" (""ID"")) ENGINE=InnoDB AUTO_INCREMENT=105774 DEFAULT CHARSET=utf8mb4 COLLATE=utf8mb4_0900_ai_ci;"))</f>
        <v/>
      </c>
      <c r="AB2391" s="190" t="str">
        <f t="shared" si="265"/>
        <v/>
      </c>
    </row>
    <row r="2392" spans="1:28" ht="14.5" hidden="1" customHeight="1" x14ac:dyDescent="0.3">
      <c r="J2392" s="187" t="str">
        <f t="shared" si="263"/>
        <v>E116</v>
      </c>
      <c r="K2392" s="181">
        <v>8</v>
      </c>
      <c r="L2392" s="289" t="s">
        <v>462</v>
      </c>
      <c r="M2392" s="182" t="s">
        <v>2356</v>
      </c>
      <c r="N2392" s="181" t="s">
        <v>27</v>
      </c>
      <c r="O2392" s="181" t="s">
        <v>28</v>
      </c>
      <c r="P2392" s="181" t="s">
        <v>28</v>
      </c>
      <c r="Q2392" s="192" t="str">
        <f t="shared" si="264"/>
        <v>Campo</v>
      </c>
      <c r="R2392" s="192" t="s">
        <v>27</v>
      </c>
      <c r="S2392" s="191" t="str">
        <f t="shared" si="260"/>
        <v/>
      </c>
      <c r="T2392" s="192" t="str">
        <f t="shared" si="261"/>
        <v>&lt;campo posicao="8"&gt;
&lt;coluna&gt;PROC&lt;/coluna&gt;
&lt;descricao&gt;Descrição resumida do processo que embasou o lançamento&lt;/descricao&gt;
&lt;tipo&gt;C&lt;/tipo&gt;
&lt;/campo&gt;</v>
      </c>
      <c r="U2392" s="192" t="str">
        <f t="shared" si="259"/>
        <v>&lt;campo posicao="8"&gt;
&lt;coluna&gt;PROC&lt;/coluna&gt;
&lt;descricao&gt;Descrição resumida do processo que embasou o lançamento&lt;/descricao&gt;
&lt;tipo&gt;C&lt;/tipo&gt;
&lt;/campo&gt;</v>
      </c>
      <c r="V2392" s="192" t="str">
        <f t="shared" si="262"/>
        <v>{"Column9", "PROC"},</v>
      </c>
      <c r="W2392" s="191" t="str">
        <f>IF(Q2392="Campo","@Campos(posicao = "&amp;K2392&amp;", tipo = '"&amp;R2392&amp;"')@Column(name = """&amp;L2392&amp;""")"&amp;IF(R2392="D","@Temporal(TemporalType.DATE)","")&amp;"private "&amp;VLOOKUP(TEXT(R2392,"@"),Apoio!A:B,2,0)&amp;" "&amp;SUBSTITUTE(LOWER(LEFT(L2392,1))&amp;RIGHT(PROPER(L2392),LEN(L2392)-1),"_","")&amp;";",IF(ISNUMBER(Q2392),IF(R2392="R","@Entity@Table(name = ""reg_"&amp;LOWER(J2392)&amp;""")@XmlRootElement","")&amp;VLOOKUP(J2392,Blocos!D:I,6,0)&amp;Apoio!$E$1&amp;Y2392,""))</f>
        <v>@Campos(posicao = 8, tipo = 'C')@Column(name = "PROC")private String proc;</v>
      </c>
      <c r="X2392" s="190" t="str">
        <f>IF(ISNUMBER(Q2392),COUNTIF(Blocos!G:G,J2392),"")</f>
        <v/>
      </c>
      <c r="Y2392" s="190" t="str">
        <f>IF(OR(X2392=0,X2392=""),"",VLOOKUP(SUMIFS(Blocos!A:A,Blocos!H:H,'EFD REGISTROS e Campos (2)'!X2392,Blocos!G:G,'EFD REGISTROS e Campos (2)'!J2392),Blocos!A:L,12,0))</f>
        <v/>
      </c>
      <c r="Z2392" s="190" t="str">
        <f>IF(ISNUMBER(Q2393),VLOOKUP(J2392,Blocos!D:G,4,0),"")</f>
        <v/>
      </c>
      <c r="AA2392" s="190" t="str">
        <f>IF(ISNUMBER(Q2392),CONCATENATE("CREATE TABLE ""reg_",LOWER(J2392),""" (""ID"" bigint NOT NULL AUTO_INCREMENT,  ""HASHFILE"" varchar(255) DEFAULT NULL, ""ID_PAI"" bigint NOT NULL,"),IF(Q2392="Campo",CONCATENATE("""",L2392,""" ",VLOOKUP(R2392,Apoio!A:C,3,0)),""))&amp;IF(Z2392="","",CONCATENATE("PRIMARY KEY (""ID""), KEY ""FK_reg_",LOWER(Z2392),"_ID_PAI"" (""ID_PAI""), CONSTRAINT ""FK_reg_",LOWER(Z2392),"_ID_PAI"" FOREIGN KEY (""ID_PAI"") REFERENCES ""reg_",LOWER(Z2392),""" (""ID"")) ENGINE=InnoDB AUTO_INCREMENT=105774 DEFAULT CHARSET=utf8mb4 COLLATE=utf8mb4_0900_ai_ci;"))</f>
        <v>"PROC" varchar(255) DEFAULT NULL,</v>
      </c>
      <c r="AB2392" s="190" t="str">
        <f t="shared" si="265"/>
        <v>`reg_e116`.`PROC`,</v>
      </c>
    </row>
    <row r="2393" spans="1:28" ht="14.5" hidden="1" customHeight="1" x14ac:dyDescent="0.3">
      <c r="J2393" s="187" t="str">
        <f t="shared" si="263"/>
        <v>E116</v>
      </c>
      <c r="K2393" s="181">
        <v>9</v>
      </c>
      <c r="L2393" s="289" t="s">
        <v>617</v>
      </c>
      <c r="M2393" s="182" t="s">
        <v>2396</v>
      </c>
      <c r="N2393" s="181" t="s">
        <v>27</v>
      </c>
      <c r="O2393" s="181" t="s">
        <v>28</v>
      </c>
      <c r="P2393" s="181" t="s">
        <v>28</v>
      </c>
      <c r="Q2393" s="192" t="str">
        <f t="shared" si="264"/>
        <v>Campo</v>
      </c>
      <c r="R2393" s="192" t="s">
        <v>27</v>
      </c>
      <c r="S2393" s="191" t="str">
        <f t="shared" si="260"/>
        <v/>
      </c>
      <c r="T2393" s="192" t="str">
        <f t="shared" si="261"/>
        <v>&lt;campo posicao="9"&gt;
&lt;coluna&gt;TXT_COMPL&lt;/coluna&gt;
&lt;descricao&gt; Descrição complementar das obrigações a recolher.&lt;/descricao&gt;
&lt;tipo&gt;C&lt;/tipo&gt;
&lt;/campo&gt;</v>
      </c>
      <c r="U2393" s="192" t="str">
        <f t="shared" si="259"/>
        <v>&lt;campo posicao="9"&gt;
&lt;coluna&gt;TXT_COMPL&lt;/coluna&gt;
&lt;descricao&gt; Descrição complementar das obrigações a recolher.&lt;/descricao&gt;
&lt;tipo&gt;C&lt;/tipo&gt;
&lt;/campo&gt;</v>
      </c>
      <c r="V2393" s="192" t="str">
        <f t="shared" si="262"/>
        <v>{"Column10", "TXT_COMPL"},</v>
      </c>
      <c r="W2393" s="191" t="str">
        <f>IF(Q2393="Campo","@Campos(posicao = "&amp;K2393&amp;", tipo = '"&amp;R2393&amp;"')@Column(name = """&amp;L2393&amp;""")"&amp;IF(R2393="D","@Temporal(TemporalType.DATE)","")&amp;"private "&amp;VLOOKUP(TEXT(R2393,"@"),Apoio!A:B,2,0)&amp;" "&amp;SUBSTITUTE(LOWER(LEFT(L2393,1))&amp;RIGHT(PROPER(L2393),LEN(L2393)-1),"_","")&amp;";",IF(ISNUMBER(Q2393),IF(R2393="R","@Entity@Table(name = ""reg_"&amp;LOWER(J2393)&amp;""")@XmlRootElement","")&amp;VLOOKUP(J2393,Blocos!D:I,6,0)&amp;Apoio!$E$1&amp;Y2393,""))</f>
        <v>@Campos(posicao = 9, tipo = 'C')@Column(name = "TXT_COMPL")private String txtCompl;</v>
      </c>
      <c r="X2393" s="190" t="str">
        <f>IF(ISNUMBER(Q2393),COUNTIF(Blocos!G:G,J2393),"")</f>
        <v/>
      </c>
      <c r="Y2393" s="190" t="str">
        <f>IF(OR(X2393=0,X2393=""),"",VLOOKUP(SUMIFS(Blocos!A:A,Blocos!H:H,'EFD REGISTROS e Campos (2)'!X2393,Blocos!G:G,'EFD REGISTROS e Campos (2)'!J2393),Blocos!A:L,12,0))</f>
        <v/>
      </c>
      <c r="Z2393" s="190" t="str">
        <f>IF(ISNUMBER(Q2394),VLOOKUP(J2393,Blocos!D:G,4,0),"")</f>
        <v/>
      </c>
      <c r="AA2393" s="190" t="str">
        <f>IF(ISNUMBER(Q2393),CONCATENATE("CREATE TABLE ""reg_",LOWER(J2393),""" (""ID"" bigint NOT NULL AUTO_INCREMENT,  ""HASHFILE"" varchar(255) DEFAULT NULL, ""ID_PAI"" bigint NOT NULL,"),IF(Q2393="Campo",CONCATENATE("""",L2393,""" ",VLOOKUP(R2393,Apoio!A:C,3,0)),""))&amp;IF(Z2393="","",CONCATENATE("PRIMARY KEY (""ID""), KEY ""FK_reg_",LOWER(Z2393),"_ID_PAI"" (""ID_PAI""), CONSTRAINT ""FK_reg_",LOWER(Z2393),"_ID_PAI"" FOREIGN KEY (""ID_PAI"") REFERENCES ""reg_",LOWER(Z2393),""" (""ID"")) ENGINE=InnoDB AUTO_INCREMENT=105774 DEFAULT CHARSET=utf8mb4 COLLATE=utf8mb4_0900_ai_ci;"))</f>
        <v>"TXT_COMPL" varchar(255) DEFAULT NULL,</v>
      </c>
      <c r="AB2393" s="190" t="str">
        <f t="shared" si="265"/>
        <v>`reg_e116`.`TXT_COMPL`,</v>
      </c>
    </row>
    <row r="2394" spans="1:28" ht="14.5" hidden="1" customHeight="1" x14ac:dyDescent="0.3">
      <c r="J2394" s="187" t="str">
        <f t="shared" si="263"/>
        <v>E116</v>
      </c>
      <c r="K2394" s="181">
        <v>10</v>
      </c>
      <c r="L2394" s="289" t="s">
        <v>3639</v>
      </c>
      <c r="M2394" s="182" t="s">
        <v>2398</v>
      </c>
      <c r="N2394" s="181" t="s">
        <v>27</v>
      </c>
      <c r="O2394" s="181" t="s">
        <v>790</v>
      </c>
      <c r="P2394" s="181" t="s">
        <v>28</v>
      </c>
      <c r="Q2394" s="192" t="str">
        <f t="shared" si="264"/>
        <v>Campo</v>
      </c>
      <c r="R2394" s="192" t="s">
        <v>27</v>
      </c>
      <c r="S2394" s="191" t="str">
        <f t="shared" si="260"/>
        <v/>
      </c>
      <c r="T2394" s="192" t="str">
        <f t="shared" si="261"/>
        <v>&lt;campo posicao="10"&gt;
&lt;coluna&gt;MES_REF&lt;/coluna&gt;
&lt;descricao&gt;Informe o mês de referência no formato “mmaaaa”&lt;/descricao&gt;
&lt;tipo&gt;C&lt;/tipo&gt;
&lt;/campo&gt;</v>
      </c>
      <c r="U2394" s="192" t="str">
        <f t="shared" si="259"/>
        <v>&lt;campo posicao="10"&gt;
&lt;coluna&gt;MES_REF&lt;/coluna&gt;
&lt;descricao&gt;Informe o mês de referência no formato “mmaaaa”&lt;/descricao&gt;
&lt;tipo&gt;C&lt;/tipo&gt;
&lt;/campo&gt;</v>
      </c>
      <c r="V2394" s="192" t="str">
        <f t="shared" si="262"/>
        <v>{"Column11", "MES_REF"},</v>
      </c>
      <c r="W2394" s="191" t="str">
        <f>IF(Q2394="Campo","@Campos(posicao = "&amp;K2394&amp;", tipo = '"&amp;R2394&amp;"')@Column(name = """&amp;L2394&amp;""")"&amp;IF(R2394="D","@Temporal(TemporalType.DATE)","")&amp;"private "&amp;VLOOKUP(TEXT(R2394,"@"),Apoio!A:B,2,0)&amp;" "&amp;SUBSTITUTE(LOWER(LEFT(L2394,1))&amp;RIGHT(PROPER(L2394),LEN(L2394)-1),"_","")&amp;";",IF(ISNUMBER(Q2394),IF(R2394="R","@Entity@Table(name = ""reg_"&amp;LOWER(J2394)&amp;""")@XmlRootElement","")&amp;VLOOKUP(J2394,Blocos!D:I,6,0)&amp;Apoio!$E$1&amp;Y2394,""))</f>
        <v>@Campos(posicao = 10, tipo = 'C')@Column(name = "MES_REF")private String mesRef;</v>
      </c>
      <c r="X2394" s="190" t="str">
        <f>IF(ISNUMBER(Q2394),COUNTIF(Blocos!G:G,J2394),"")</f>
        <v/>
      </c>
      <c r="Y2394" s="190" t="str">
        <f>IF(OR(X2394=0,X2394=""),"",VLOOKUP(SUMIFS(Blocos!A:A,Blocos!H:H,'EFD REGISTROS e Campos (2)'!X2394,Blocos!G:G,'EFD REGISTROS e Campos (2)'!J2394),Blocos!A:L,12,0))</f>
        <v/>
      </c>
      <c r="Z2394" s="190" t="str">
        <f>IF(ISNUMBER(Q2395),VLOOKUP(J2394,Blocos!D:G,4,0),"")</f>
        <v>E110</v>
      </c>
      <c r="AA2394" s="190" t="str">
        <f>IF(ISNUMBER(Q2394),CONCATENATE("CREATE TABLE ""reg_",LOWER(J2394),""" (""ID"" bigint NOT NULL AUTO_INCREMENT,  ""HASHFILE"" varchar(255) DEFAULT NULL, ""ID_PAI"" bigint NOT NULL,"),IF(Q2394="Campo",CONCATENATE("""",L2394,""" ",VLOOKUP(R2394,Apoio!A:C,3,0)),""))&amp;IF(Z2394="","",CONCATENATE("PRIMARY KEY (""ID""), KEY ""FK_reg_",LOWER(Z2394),"_ID_PAI"" (""ID_PAI""), CONSTRAINT ""FK_reg_",LOWER(Z2394),"_ID_PAI"" FOREIGN KEY (""ID_PAI"") REFERENCES ""reg_",LOWER(Z2394),""" (""ID"")) ENGINE=InnoDB AUTO_INCREMENT=105774 DEFAULT CHARSET=utf8mb4 COLLATE=utf8mb4_0900_ai_ci;"))</f>
        <v>"MES_REF" varchar(255) DEFAULT NULL,PRIMARY KEY ("ID"), KEY "FK_reg_e110_ID_PAI" ("ID_PAI"), CONSTRAINT "FK_reg_e110_ID_PAI" FOREIGN KEY ("ID_PAI") REFERENCES "reg_e110" ("ID")) ENGINE=InnoDB AUTO_INCREMENT=105774 DEFAULT CHARSET=utf8mb4 COLLATE=utf8mb4_0900_ai_ci;</v>
      </c>
      <c r="AB2394" s="190" t="str">
        <f t="shared" si="265"/>
        <v>`reg_e116`.`MES_REF`,FROM `efdicms`.`reg_e116`;"</v>
      </c>
    </row>
    <row r="2395" spans="1:28" ht="14.5" hidden="1" customHeight="1" collapsed="1" x14ac:dyDescent="0.3">
      <c r="A2395" s="180" t="s">
        <v>22</v>
      </c>
      <c r="D2395" s="180" t="s">
        <v>2399</v>
      </c>
      <c r="I2395" s="180" t="s">
        <v>108</v>
      </c>
      <c r="J2395" s="187" t="str">
        <f t="shared" si="263"/>
        <v>E200</v>
      </c>
      <c r="K2395" s="195" t="s">
        <v>2400</v>
      </c>
      <c r="Q2395" s="192">
        <f t="shared" si="264"/>
        <v>2</v>
      </c>
      <c r="S2395" s="191" t="str">
        <f t="shared" si="260"/>
        <v>&lt;/registro&gt;
&lt;registro codigo="E200" perfil="ABC" nivel="2"&gt;</v>
      </c>
      <c r="T2395" s="192" t="str">
        <f t="shared" si="261"/>
        <v/>
      </c>
      <c r="U2395" s="192" t="str">
        <f t="shared" si="259"/>
        <v>&lt;/registro&gt;
&lt;registro codigo="E200" perfil="ABC" nivel="2"&gt;</v>
      </c>
      <c r="V2395" s="192" t="str">
        <f t="shared" si="262"/>
        <v/>
      </c>
      <c r="W2395" s="191" t="str">
        <f>IF(Q2395="Campo","@Campos(posicao = "&amp;K2395&amp;", tipo = '"&amp;R2395&amp;"')@Column(name = """&amp;L2395&amp;""")"&amp;IF(R2395="D","@Temporal(TemporalType.DATE)","")&amp;"private "&amp;VLOOKUP(TEXT(R2395,"@"),Apoio!A:B,2,0)&amp;" "&amp;SUBSTITUTE(LOWER(LEFT(L2395,1))&amp;RIGHT(PROPER(L2395),LEN(L2395)-1),"_","")&amp;";",IF(ISNUMBER(Q2395),IF(R2395="R","@Entity@Table(name = ""reg_"&amp;LOWER(J2395)&amp;""")@XmlRootElement","")&amp;VLOOKUP(J2395,Blocos!D:I,6,0)&amp;Apoio!$E$1&amp;Y2395,""))</f>
        <v>@Registros(nivel = 2) public class RegE200 implements Serializable { private static final long serialVersionUID = 1L; @Id @GeneratedValue(strategy = GenerationType.IDENTITY) @Basic(optional = false) @Column(name = "ID" ) private Long id;@ManyToOne(fetch = FetchType.LAZY) @JoinColumn(name = "ID_PAI", nullable = false) private RegE001 idPai; public RegE001 getIdPai() {return idPai;}public void setIdPai(Object idPai) {this.idPai = (RegE001) idPai;}public RegE200() { } public RegE200(Long id) { this.id = id; } public RegE200(Long id, RegE001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RegE210 regE210;public RegE210 getRegE210() {return regE210;}public void setRegE210(RegE210 regE210) {this.regE210 = regE210;}</v>
      </c>
      <c r="X2395" s="190">
        <f>IF(ISNUMBER(Q2395),COUNTIF(Blocos!G:G,J2395),"")</f>
        <v>1</v>
      </c>
      <c r="Y2395" s="190" t="str">
        <f>IF(OR(X2395=0,X2395=""),"",VLOOKUP(SUMIFS(Blocos!A:A,Blocos!H:H,'EFD REGISTROS e Campos (2)'!X2395,Blocos!G:G,'EFD REGISTROS e Campos (2)'!J2395),Blocos!A:L,12,0))</f>
        <v>@OneToOne(optional = true, cascade = CascadeType.ALL, fetch = FetchType.LAZY, mappedBy = "idPai")private  RegE210 regE210;public RegE210 getRegE210() {return regE210;}public void setRegE210(RegE210 regE210) {this.regE210 = regE210;}</v>
      </c>
      <c r="Z2395" s="190" t="str">
        <f>IF(ISNUMBER(Q2396),VLOOKUP(J2395,Blocos!D:G,4,0),"")</f>
        <v/>
      </c>
      <c r="AA2395" s="190" t="str">
        <f>IF(ISNUMBER(Q2395),CONCATENATE("CREATE TABLE ""reg_",LOWER(J2395),""" (""ID"" bigint NOT NULL AUTO_INCREMENT,  ""HASHFILE"" varchar(255) DEFAULT NULL, ""ID_PAI"" bigint NOT NULL,"),IF(Q2395="Campo",CONCATENATE("""",L2395,""" ",VLOOKUP(R2395,Apoio!A:C,3,0)),""))&amp;IF(Z2395="","",CONCATENATE("PRIMARY KEY (""ID""), KEY ""FK_reg_",LOWER(Z2395),"_ID_PAI"" (""ID_PAI""), CONSTRAINT ""FK_reg_",LOWER(Z2395),"_ID_PAI"" FOREIGN KEY (""ID_PAI"") REFERENCES ""reg_",LOWER(Z2395),""" (""ID"")) ENGINE=InnoDB AUTO_INCREMENT=105774 DEFAULT CHARSET=utf8mb4 COLLATE=utf8mb4_0900_ai_ci;"))</f>
        <v>CREATE TABLE "reg_e200" ("ID" bigint NOT NULL AUTO_INCREMENT,  "HASHFILE" varchar(255) DEFAULT NULL, "ID_PAI" bigint NOT NULL,</v>
      </c>
      <c r="AB2395" s="190" t="str">
        <f t="shared" si="265"/>
        <v/>
      </c>
    </row>
    <row r="2396" spans="1:28" ht="14.5" hidden="1" customHeight="1" x14ac:dyDescent="0.3">
      <c r="J2396" s="187" t="str">
        <f t="shared" si="263"/>
        <v>E200</v>
      </c>
      <c r="K2396" s="181">
        <v>1</v>
      </c>
      <c r="L2396" s="289" t="s">
        <v>25</v>
      </c>
      <c r="M2396" s="182" t="s">
        <v>2401</v>
      </c>
      <c r="N2396" s="181" t="s">
        <v>27</v>
      </c>
      <c r="O2396" s="181">
        <v>4</v>
      </c>
      <c r="P2396" s="181" t="s">
        <v>28</v>
      </c>
      <c r="Q2396" s="192" t="str">
        <f t="shared" si="264"/>
        <v>Campo</v>
      </c>
      <c r="R2396" s="192" t="s">
        <v>27</v>
      </c>
      <c r="S2396" s="191" t="str">
        <f t="shared" si="260"/>
        <v/>
      </c>
      <c r="T2396" s="192" t="str">
        <f t="shared" si="261"/>
        <v>&lt;campo posicao="1"&gt;
&lt;coluna&gt;REG&lt;/coluna&gt;
&lt;descricao&gt;Texto fixo contendo "E200"&lt;/descricao&gt;
&lt;tipo&gt;C&lt;/tipo&gt;
&lt;/campo&gt;</v>
      </c>
      <c r="U2396" s="192" t="str">
        <f t="shared" si="259"/>
        <v>&lt;campo posicao="1"&gt;
&lt;coluna&gt;REG&lt;/coluna&gt;
&lt;descricao&gt;Texto fixo contendo "E200"&lt;/descricao&gt;
&lt;tipo&gt;C&lt;/tipo&gt;
&lt;/campo&gt;</v>
      </c>
      <c r="V2396" s="192" t="str">
        <f t="shared" si="262"/>
        <v>{"Column2", "REG"},</v>
      </c>
      <c r="W2396" s="191" t="str">
        <f>IF(Q2396="Campo","@Campos(posicao = "&amp;K2396&amp;", tipo = '"&amp;R2396&amp;"')@Column(name = """&amp;L2396&amp;""")"&amp;IF(R2396="D","@Temporal(TemporalType.DATE)","")&amp;"private "&amp;VLOOKUP(TEXT(R2396,"@"),Apoio!A:B,2,0)&amp;" "&amp;SUBSTITUTE(LOWER(LEFT(L2396,1))&amp;RIGHT(PROPER(L2396),LEN(L2396)-1),"_","")&amp;";",IF(ISNUMBER(Q2396),IF(R2396="R","@Entity@Table(name = ""reg_"&amp;LOWER(J2396)&amp;""")@XmlRootElement","")&amp;VLOOKUP(J2396,Blocos!D:I,6,0)&amp;Apoio!$E$1&amp;Y2396,""))</f>
        <v>@Campos(posicao = 1, tipo = 'C')@Column(name = "REG")private String reg;</v>
      </c>
      <c r="X2396" s="190" t="str">
        <f>IF(ISNUMBER(Q2396),COUNTIF(Blocos!G:G,J2396),"")</f>
        <v/>
      </c>
      <c r="Y2396" s="190" t="str">
        <f>IF(OR(X2396=0,X2396=""),"",VLOOKUP(SUMIFS(Blocos!A:A,Blocos!H:H,'EFD REGISTROS e Campos (2)'!X2396,Blocos!G:G,'EFD REGISTROS e Campos (2)'!J2396),Blocos!A:L,12,0))</f>
        <v/>
      </c>
      <c r="Z2396" s="190" t="str">
        <f>IF(ISNUMBER(Q2397),VLOOKUP(J2396,Blocos!D:G,4,0),"")</f>
        <v/>
      </c>
      <c r="AA2396" s="190" t="str">
        <f>IF(ISNUMBER(Q2396),CONCATENATE("CREATE TABLE ""reg_",LOWER(J2396),""" (""ID"" bigint NOT NULL AUTO_INCREMENT,  ""HASHFILE"" varchar(255) DEFAULT NULL, ""ID_PAI"" bigint NOT NULL,"),IF(Q2396="Campo",CONCATENATE("""",L2396,""" ",VLOOKUP(R2396,Apoio!A:C,3,0)),""))&amp;IF(Z2396="","",CONCATENATE("PRIMARY KEY (""ID""), KEY ""FK_reg_",LOWER(Z2396),"_ID_PAI"" (""ID_PAI""), CONSTRAINT ""FK_reg_",LOWER(Z2396),"_ID_PAI"" FOREIGN KEY (""ID_PAI"") REFERENCES ""reg_",LOWER(Z2396),""" (""ID"")) ENGINE=InnoDB AUTO_INCREMENT=105774 DEFAULT CHARSET=utf8mb4 COLLATE=utf8mb4_0900_ai_ci;"))</f>
        <v>"REG" varchar(255) DEFAULT NULL,</v>
      </c>
      <c r="AB2396" s="190" t="str">
        <f t="shared" si="265"/>
        <v>USE `efdicms`;SELECT `reg_e200`.`REG`,</v>
      </c>
    </row>
    <row r="2397" spans="1:28" ht="14.5" hidden="1" customHeight="1" x14ac:dyDescent="0.3">
      <c r="J2397" s="187" t="str">
        <f t="shared" si="263"/>
        <v>E200</v>
      </c>
      <c r="K2397" s="181">
        <v>2</v>
      </c>
      <c r="L2397" s="289" t="s">
        <v>52</v>
      </c>
      <c r="M2397" s="182" t="s">
        <v>2402</v>
      </c>
      <c r="N2397" s="181" t="s">
        <v>27</v>
      </c>
      <c r="O2397" s="181" t="s">
        <v>54</v>
      </c>
      <c r="P2397" s="181" t="s">
        <v>28</v>
      </c>
      <c r="Q2397" s="192" t="str">
        <f t="shared" si="264"/>
        <v>Campo</v>
      </c>
      <c r="R2397" s="192" t="s">
        <v>27</v>
      </c>
      <c r="S2397" s="191" t="str">
        <f t="shared" si="260"/>
        <v/>
      </c>
      <c r="T2397" s="192" t="str">
        <f t="shared" si="261"/>
        <v>&lt;campo posicao="2"&gt;
&lt;coluna&gt;UF&lt;/coluna&gt;
&lt;descricao&gt;Sigla da unidade da federação a que se refere a apuração do ICMS ST&lt;/descricao&gt;
&lt;tipo&gt;C&lt;/tipo&gt;
&lt;/campo&gt;</v>
      </c>
      <c r="U2397" s="192" t="str">
        <f t="shared" ref="U2397:U2460" si="266">S2397&amp;T2397</f>
        <v>&lt;campo posicao="2"&gt;
&lt;coluna&gt;UF&lt;/coluna&gt;
&lt;descricao&gt;Sigla da unidade da federação a que se refere a apuração do ICMS ST&lt;/descricao&gt;
&lt;tipo&gt;C&lt;/tipo&gt;
&lt;/campo&gt;</v>
      </c>
      <c r="V2397" s="192" t="str">
        <f t="shared" si="262"/>
        <v>{"Column3", "UF"},</v>
      </c>
      <c r="W2397" s="191" t="str">
        <f>IF(Q2397="Campo","@Campos(posicao = "&amp;K2397&amp;", tipo = '"&amp;R2397&amp;"')@Column(name = """&amp;L2397&amp;""")"&amp;IF(R2397="D","@Temporal(TemporalType.DATE)","")&amp;"private "&amp;VLOOKUP(TEXT(R2397,"@"),Apoio!A:B,2,0)&amp;" "&amp;SUBSTITUTE(LOWER(LEFT(L2397,1))&amp;RIGHT(PROPER(L2397),LEN(L2397)-1),"_","")&amp;";",IF(ISNUMBER(Q2397),IF(R2397="R","@Entity@Table(name = ""reg_"&amp;LOWER(J2397)&amp;""")@XmlRootElement","")&amp;VLOOKUP(J2397,Blocos!D:I,6,0)&amp;Apoio!$E$1&amp;Y2397,""))</f>
        <v>@Campos(posicao = 2, tipo = 'C')@Column(name = "UF")private String uf;</v>
      </c>
      <c r="X2397" s="190" t="str">
        <f>IF(ISNUMBER(Q2397),COUNTIF(Blocos!G:G,J2397),"")</f>
        <v/>
      </c>
      <c r="Y2397" s="190" t="str">
        <f>IF(OR(X2397=0,X2397=""),"",VLOOKUP(SUMIFS(Blocos!A:A,Blocos!H:H,'EFD REGISTROS e Campos (2)'!X2397,Blocos!G:G,'EFD REGISTROS e Campos (2)'!J2397),Blocos!A:L,12,0))</f>
        <v/>
      </c>
      <c r="Z2397" s="190" t="str">
        <f>IF(ISNUMBER(Q2398),VLOOKUP(J2397,Blocos!D:G,4,0),"")</f>
        <v/>
      </c>
      <c r="AA2397" s="190" t="str">
        <f>IF(ISNUMBER(Q2397),CONCATENATE("CREATE TABLE ""reg_",LOWER(J2397),""" (""ID"" bigint NOT NULL AUTO_INCREMENT,  ""HASHFILE"" varchar(255) DEFAULT NULL, ""ID_PAI"" bigint NOT NULL,"),IF(Q2397="Campo",CONCATENATE("""",L2397,""" ",VLOOKUP(R2397,Apoio!A:C,3,0)),""))&amp;IF(Z2397="","",CONCATENATE("PRIMARY KEY (""ID""), KEY ""FK_reg_",LOWER(Z2397),"_ID_PAI"" (""ID_PAI""), CONSTRAINT ""FK_reg_",LOWER(Z2397),"_ID_PAI"" FOREIGN KEY (""ID_PAI"") REFERENCES ""reg_",LOWER(Z2397),""" (""ID"")) ENGINE=InnoDB AUTO_INCREMENT=105774 DEFAULT CHARSET=utf8mb4 COLLATE=utf8mb4_0900_ai_ci;"))</f>
        <v>"UF" varchar(255) DEFAULT NULL,</v>
      </c>
      <c r="AB2397" s="190" t="str">
        <f t="shared" si="265"/>
        <v>`reg_e200`.`UF`,</v>
      </c>
    </row>
    <row r="2398" spans="1:28" ht="14.5" hidden="1" customHeight="1" x14ac:dyDescent="0.3">
      <c r="J2398" s="187" t="str">
        <f t="shared" si="263"/>
        <v>E200</v>
      </c>
      <c r="K2398" s="181">
        <v>3</v>
      </c>
      <c r="L2398" s="289" t="s">
        <v>38</v>
      </c>
      <c r="M2398" s="182" t="s">
        <v>2150</v>
      </c>
      <c r="N2398" s="181" t="s">
        <v>32</v>
      </c>
      <c r="O2398" s="181" t="s">
        <v>40</v>
      </c>
      <c r="P2398" s="181" t="s">
        <v>28</v>
      </c>
      <c r="Q2398" s="192" t="str">
        <f t="shared" si="264"/>
        <v>Campo</v>
      </c>
      <c r="R2398" s="192" t="s">
        <v>3605</v>
      </c>
      <c r="S2398" s="191" t="str">
        <f t="shared" si="260"/>
        <v/>
      </c>
      <c r="T2398" s="192" t="str">
        <f t="shared" si="261"/>
        <v>&lt;campo posicao="3"&gt;
&lt;coluna&gt;DT_INI&lt;/coluna&gt;
&lt;descricao&gt;Data inicial a que a apuração se refere&lt;/descricao&gt;
&lt;tipo&gt;D&lt;/tipo&gt;
&lt;/campo&gt;</v>
      </c>
      <c r="U2398" s="192" t="str">
        <f t="shared" si="266"/>
        <v>&lt;campo posicao="3"&gt;
&lt;coluna&gt;DT_INI&lt;/coluna&gt;
&lt;descricao&gt;Data inicial a que a apuração se refere&lt;/descricao&gt;
&lt;tipo&gt;D&lt;/tipo&gt;
&lt;/campo&gt;</v>
      </c>
      <c r="V2398" s="192" t="str">
        <f t="shared" si="262"/>
        <v>{"Column4", "DT_INI"},</v>
      </c>
      <c r="W2398" s="191" t="str">
        <f>IF(Q2398="Campo","@Campos(posicao = "&amp;K2398&amp;", tipo = '"&amp;R2398&amp;"')@Column(name = """&amp;L2398&amp;""")"&amp;IF(R2398="D","@Temporal(TemporalType.DATE)","")&amp;"private "&amp;VLOOKUP(TEXT(R2398,"@"),Apoio!A:B,2,0)&amp;" "&amp;SUBSTITUTE(LOWER(LEFT(L2398,1))&amp;RIGHT(PROPER(L2398),LEN(L2398)-1),"_","")&amp;";",IF(ISNUMBER(Q2398),IF(R2398="R","@Entity@Table(name = ""reg_"&amp;LOWER(J2398)&amp;""")@XmlRootElement","")&amp;VLOOKUP(J2398,Blocos!D:I,6,0)&amp;Apoio!$E$1&amp;Y2398,""))</f>
        <v>@Campos(posicao = 3, tipo = 'D')@Column(name = "DT_INI")@Temporal(TemporalType.DATE)private Date dtIni;</v>
      </c>
      <c r="X2398" s="190" t="str">
        <f>IF(ISNUMBER(Q2398),COUNTIF(Blocos!G:G,J2398),"")</f>
        <v/>
      </c>
      <c r="Y2398" s="190" t="str">
        <f>IF(OR(X2398=0,X2398=""),"",VLOOKUP(SUMIFS(Blocos!A:A,Blocos!H:H,'EFD REGISTROS e Campos (2)'!X2398,Blocos!G:G,'EFD REGISTROS e Campos (2)'!J2398),Blocos!A:L,12,0))</f>
        <v/>
      </c>
      <c r="Z2398" s="190" t="str">
        <f>IF(ISNUMBER(Q2399),VLOOKUP(J2398,Blocos!D:G,4,0),"")</f>
        <v/>
      </c>
      <c r="AA2398" s="190" t="str">
        <f>IF(ISNUMBER(Q2398),CONCATENATE("CREATE TABLE ""reg_",LOWER(J2398),""" (""ID"" bigint NOT NULL AUTO_INCREMENT,  ""HASHFILE"" varchar(255) DEFAULT NULL, ""ID_PAI"" bigint NOT NULL,"),IF(Q2398="Campo",CONCATENATE("""",L2398,""" ",VLOOKUP(R2398,Apoio!A:C,3,0)),""))&amp;IF(Z2398="","",CONCATENATE("PRIMARY KEY (""ID""), KEY ""FK_reg_",LOWER(Z2398),"_ID_PAI"" (""ID_PAI""), CONSTRAINT ""FK_reg_",LOWER(Z2398),"_ID_PAI"" FOREIGN KEY (""ID_PAI"") REFERENCES ""reg_",LOWER(Z2398),""" (""ID"")) ENGINE=InnoDB AUTO_INCREMENT=105774 DEFAULT CHARSET=utf8mb4 COLLATE=utf8mb4_0900_ai_ci;"))</f>
        <v>"DT_INI" date DEFAULT NULL,</v>
      </c>
      <c r="AB2398" s="190" t="str">
        <f t="shared" si="265"/>
        <v>`reg_e200`.`DT_INI`,</v>
      </c>
    </row>
    <row r="2399" spans="1:28" ht="14.5" hidden="1" customHeight="1" x14ac:dyDescent="0.3">
      <c r="J2399" s="187" t="str">
        <f t="shared" si="263"/>
        <v>E200</v>
      </c>
      <c r="K2399" s="181">
        <v>4</v>
      </c>
      <c r="L2399" s="289" t="s">
        <v>41</v>
      </c>
      <c r="M2399" s="182" t="s">
        <v>2151</v>
      </c>
      <c r="N2399" s="181" t="s">
        <v>32</v>
      </c>
      <c r="O2399" s="181" t="s">
        <v>40</v>
      </c>
      <c r="P2399" s="181" t="s">
        <v>28</v>
      </c>
      <c r="Q2399" s="192" t="str">
        <f t="shared" si="264"/>
        <v>Campo</v>
      </c>
      <c r="R2399" s="192" t="s">
        <v>3605</v>
      </c>
      <c r="S2399" s="191" t="str">
        <f t="shared" si="260"/>
        <v/>
      </c>
      <c r="T2399" s="192" t="str">
        <f t="shared" si="261"/>
        <v>&lt;campo posicao="4"&gt;
&lt;coluna&gt;DT_FIN&lt;/coluna&gt;
&lt;descricao&gt;Data final a que a apuração se refere&lt;/descricao&gt;
&lt;tipo&gt;D&lt;/tipo&gt;
&lt;/campo&gt;</v>
      </c>
      <c r="U2399" s="192" t="str">
        <f t="shared" si="266"/>
        <v>&lt;campo posicao="4"&gt;
&lt;coluna&gt;DT_FIN&lt;/coluna&gt;
&lt;descricao&gt;Data final a que a apuração se refere&lt;/descricao&gt;
&lt;tipo&gt;D&lt;/tipo&gt;
&lt;/campo&gt;</v>
      </c>
      <c r="V2399" s="192" t="str">
        <f t="shared" si="262"/>
        <v>{"Column5", "DT_FIN"},</v>
      </c>
      <c r="W2399" s="191" t="str">
        <f>IF(Q2399="Campo","@Campos(posicao = "&amp;K2399&amp;", tipo = '"&amp;R2399&amp;"')@Column(name = """&amp;L2399&amp;""")"&amp;IF(R2399="D","@Temporal(TemporalType.DATE)","")&amp;"private "&amp;VLOOKUP(TEXT(R2399,"@"),Apoio!A:B,2,0)&amp;" "&amp;SUBSTITUTE(LOWER(LEFT(L2399,1))&amp;RIGHT(PROPER(L2399),LEN(L2399)-1),"_","")&amp;";",IF(ISNUMBER(Q2399),IF(R2399="R","@Entity@Table(name = ""reg_"&amp;LOWER(J2399)&amp;""")@XmlRootElement","")&amp;VLOOKUP(J2399,Blocos!D:I,6,0)&amp;Apoio!$E$1&amp;Y2399,""))</f>
        <v>@Campos(posicao = 4, tipo = 'D')@Column(name = "DT_FIN")@Temporal(TemporalType.DATE)private Date dtFin;</v>
      </c>
      <c r="X2399" s="190" t="str">
        <f>IF(ISNUMBER(Q2399),COUNTIF(Blocos!G:G,J2399),"")</f>
        <v/>
      </c>
      <c r="Y2399" s="190" t="str">
        <f>IF(OR(X2399=0,X2399=""),"",VLOOKUP(SUMIFS(Blocos!A:A,Blocos!H:H,'EFD REGISTROS e Campos (2)'!X2399,Blocos!G:G,'EFD REGISTROS e Campos (2)'!J2399),Blocos!A:L,12,0))</f>
        <v/>
      </c>
      <c r="Z2399" s="190" t="str">
        <f>IF(ISNUMBER(Q2400),VLOOKUP(J2399,Blocos!D:G,4,0),"")</f>
        <v>E001</v>
      </c>
      <c r="AA2399" s="190" t="str">
        <f>IF(ISNUMBER(Q2399),CONCATENATE("CREATE TABLE ""reg_",LOWER(J2399),""" (""ID"" bigint NOT NULL AUTO_INCREMENT,  ""HASHFILE"" varchar(255) DEFAULT NULL, ""ID_PAI"" bigint NOT NULL,"),IF(Q2399="Campo",CONCATENATE("""",L2399,""" ",VLOOKUP(R2399,Apoio!A:C,3,0)),""))&amp;IF(Z2399="","",CONCATENATE("PRIMARY KEY (""ID""), KEY ""FK_reg_",LOWER(Z2399),"_ID_PAI"" (""ID_PAI""), CONSTRAINT ""FK_reg_",LOWER(Z2399),"_ID_PAI"" FOREIGN KEY (""ID_PAI"") REFERENCES ""reg_",LOWER(Z2399),""" (""ID"")) ENGINE=InnoDB AUTO_INCREMENT=105774 DEFAULT CHARSET=utf8mb4 COLLATE=utf8mb4_0900_ai_ci;"))</f>
        <v>"DT_FIN" date DEFAULT NULL,PRIMARY KEY ("ID"), KEY "FK_reg_e001_ID_PAI" ("ID_PAI"), CONSTRAINT "FK_reg_e001_ID_PAI" FOREIGN KEY ("ID_PAI") REFERENCES "reg_e001" ("ID")) ENGINE=InnoDB AUTO_INCREMENT=105774 DEFAULT CHARSET=utf8mb4 COLLATE=utf8mb4_0900_ai_ci;</v>
      </c>
      <c r="AB2399" s="190" t="str">
        <f t="shared" si="265"/>
        <v>`reg_e200`.`DT_FIN`,FROM `efdicms`.`reg_e200`;"</v>
      </c>
    </row>
    <row r="2400" spans="1:28" ht="14.5" hidden="1" customHeight="1" collapsed="1" x14ac:dyDescent="0.3">
      <c r="A2400" s="180" t="s">
        <v>22</v>
      </c>
      <c r="E2400" s="180" t="s">
        <v>2403</v>
      </c>
      <c r="I2400" s="180" t="s">
        <v>209</v>
      </c>
      <c r="J2400" s="187" t="str">
        <f t="shared" si="263"/>
        <v>E210</v>
      </c>
      <c r="K2400" s="195" t="s">
        <v>2404</v>
      </c>
      <c r="Q2400" s="192">
        <f t="shared" si="264"/>
        <v>3</v>
      </c>
      <c r="S2400" s="191" t="str">
        <f t="shared" si="260"/>
        <v>&lt;/registro&gt;
&lt;registro codigo="E210" perfil="ABC" nivel="3"&gt;</v>
      </c>
      <c r="T2400" s="192" t="str">
        <f t="shared" si="261"/>
        <v/>
      </c>
      <c r="U2400" s="192" t="str">
        <f t="shared" si="266"/>
        <v>&lt;/registro&gt;
&lt;registro codigo="E210" perfil="ABC" nivel="3"&gt;</v>
      </c>
      <c r="V2400" s="192" t="str">
        <f t="shared" si="262"/>
        <v/>
      </c>
      <c r="W2400" s="191" t="str">
        <f>IF(Q2400="Campo","@Campos(posicao = "&amp;K2400&amp;", tipo = '"&amp;R2400&amp;"')@Column(name = """&amp;L2400&amp;""")"&amp;IF(R2400="D","@Temporal(TemporalType.DATE)","")&amp;"private "&amp;VLOOKUP(TEXT(R2400,"@"),Apoio!A:B,2,0)&amp;" "&amp;SUBSTITUTE(LOWER(LEFT(L2400,1))&amp;RIGHT(PROPER(L2400),LEN(L2400)-1),"_","")&amp;";",IF(ISNUMBER(Q2400),IF(R2400="R","@Entity@Table(name = ""reg_"&amp;LOWER(J2400)&amp;""")@XmlRootElement","")&amp;VLOOKUP(J2400,Blocos!D:I,6,0)&amp;Apoio!$E$1&amp;Y2400,""))</f>
        <v>@Registros(nivel = 3) public class RegE210 implements Serializable { private static final long serialVersionUID = 1L; @Id @GeneratedValue(strategy = GenerationType.IDENTITY) @Basic(optional = false) @Column(name = "ID" ) private Long id;@OneToOne(fetch = FetchType.LAZY) @JoinColumn(name = "ID_PAI", nullable = false) private RegE200 idPai; public RegE200 getIdPai() {return idPai;}public void setIdPai(Object idPai) {this.idPai = (RegE200) idPai;}public RegE210() { } public RegE210(Long id) { this.id = id; } public RegE210(Long id, RegE200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List&lt;RegE220&gt; regE220;public List&lt;RegE220&gt; getRegE220() {return regE220;}public void setRegE220(List&lt;RegE220&gt; regE220) {this.regE220 = regE220;}@OneToMany( cascade = CascadeType.ALL, fetch = FetchType.LAZY, mappedBy = "idPai")private  List&lt;RegE250&gt; regE250;public List&lt;RegE250&gt; getRegE250() {return regE250;}public void setRegE250(List&lt;RegE250&gt; regE250) {this.regE250 = regE250;}</v>
      </c>
      <c r="X2400" s="190">
        <f>IF(ISNUMBER(Q2400),COUNTIF(Blocos!G:G,J2400),"")</f>
        <v>2</v>
      </c>
      <c r="Y2400" s="190" t="str">
        <f>IF(OR(X2400=0,X2400=""),"",VLOOKUP(SUMIFS(Blocos!A:A,Blocos!H:H,'EFD REGISTROS e Campos (2)'!X2400,Blocos!G:G,'EFD REGISTROS e Campos (2)'!J2400),Blocos!A:L,12,0))</f>
        <v>@OneToMany( cascade = CascadeType.ALL, fetch = FetchType.LAZY, mappedBy = "idPai")private  List&lt;RegE220&gt; regE220;public List&lt;RegE220&gt; getRegE220() {return regE220;}public void setRegE220(List&lt;RegE220&gt; regE220) {this.regE220 = regE220;}@OneToMany( cascade = CascadeType.ALL, fetch = FetchType.LAZY, mappedBy = "idPai")private  List&lt;RegE250&gt; regE250;public List&lt;RegE250&gt; getRegE250() {return regE250;}public void setRegE250(List&lt;RegE250&gt; regE250) {this.regE250 = regE250;}</v>
      </c>
      <c r="Z2400" s="190" t="str">
        <f>IF(ISNUMBER(Q2401),VLOOKUP(J2400,Blocos!D:G,4,0),"")</f>
        <v/>
      </c>
      <c r="AA2400" s="190" t="str">
        <f>IF(ISNUMBER(Q2400),CONCATENATE("CREATE TABLE ""reg_",LOWER(J2400),""" (""ID"" bigint NOT NULL AUTO_INCREMENT,  ""HASHFILE"" varchar(255) DEFAULT NULL, ""ID_PAI"" bigint NOT NULL,"),IF(Q2400="Campo",CONCATENATE("""",L2400,""" ",VLOOKUP(R2400,Apoio!A:C,3,0)),""))&amp;IF(Z2400="","",CONCATENATE("PRIMARY KEY (""ID""), KEY ""FK_reg_",LOWER(Z2400),"_ID_PAI"" (""ID_PAI""), CONSTRAINT ""FK_reg_",LOWER(Z2400),"_ID_PAI"" FOREIGN KEY (""ID_PAI"") REFERENCES ""reg_",LOWER(Z2400),""" (""ID"")) ENGINE=InnoDB AUTO_INCREMENT=105774 DEFAULT CHARSET=utf8mb4 COLLATE=utf8mb4_0900_ai_ci;"))</f>
        <v>CREATE TABLE "reg_e210" ("ID" bigint NOT NULL AUTO_INCREMENT,  "HASHFILE" varchar(255) DEFAULT NULL, "ID_PAI" bigint NOT NULL,</v>
      </c>
      <c r="AB2400" s="190" t="str">
        <f t="shared" si="265"/>
        <v/>
      </c>
    </row>
    <row r="2401" spans="10:28" ht="14.5" hidden="1" customHeight="1" x14ac:dyDescent="0.3">
      <c r="J2401" s="187" t="str">
        <f t="shared" si="263"/>
        <v>E210</v>
      </c>
      <c r="K2401" s="181">
        <v>1</v>
      </c>
      <c r="L2401" s="289" t="s">
        <v>25</v>
      </c>
      <c r="M2401" s="182" t="s">
        <v>2405</v>
      </c>
      <c r="N2401" s="181" t="s">
        <v>27</v>
      </c>
      <c r="O2401" s="181">
        <v>4</v>
      </c>
      <c r="P2401" s="181" t="s">
        <v>28</v>
      </c>
      <c r="Q2401" s="192" t="str">
        <f t="shared" si="264"/>
        <v>Campo</v>
      </c>
      <c r="R2401" s="192" t="s">
        <v>27</v>
      </c>
      <c r="S2401" s="191" t="str">
        <f t="shared" si="260"/>
        <v/>
      </c>
      <c r="T2401" s="192" t="str">
        <f t="shared" si="261"/>
        <v>&lt;campo posicao="1"&gt;
&lt;coluna&gt;REG&lt;/coluna&gt;
&lt;descricao&gt;Texto fixo contendo "E210"&lt;/descricao&gt;
&lt;tipo&gt;C&lt;/tipo&gt;
&lt;/campo&gt;</v>
      </c>
      <c r="U2401" s="192" t="str">
        <f t="shared" si="266"/>
        <v>&lt;campo posicao="1"&gt;
&lt;coluna&gt;REG&lt;/coluna&gt;
&lt;descricao&gt;Texto fixo contendo "E210"&lt;/descricao&gt;
&lt;tipo&gt;C&lt;/tipo&gt;
&lt;/campo&gt;</v>
      </c>
      <c r="V2401" s="192" t="str">
        <f t="shared" si="262"/>
        <v>{"Column2", "REG"},</v>
      </c>
      <c r="W2401" s="191" t="str">
        <f>IF(Q2401="Campo","@Campos(posicao = "&amp;K2401&amp;", tipo = '"&amp;R2401&amp;"')@Column(name = """&amp;L2401&amp;""")"&amp;IF(R2401="D","@Temporal(TemporalType.DATE)","")&amp;"private "&amp;VLOOKUP(TEXT(R2401,"@"),Apoio!A:B,2,0)&amp;" "&amp;SUBSTITUTE(LOWER(LEFT(L2401,1))&amp;RIGHT(PROPER(L2401),LEN(L2401)-1),"_","")&amp;";",IF(ISNUMBER(Q2401),IF(R2401="R","@Entity@Table(name = ""reg_"&amp;LOWER(J2401)&amp;""")@XmlRootElement","")&amp;VLOOKUP(J2401,Blocos!D:I,6,0)&amp;Apoio!$E$1&amp;Y2401,""))</f>
        <v>@Campos(posicao = 1, tipo = 'C')@Column(name = "REG")private String reg;</v>
      </c>
      <c r="X2401" s="190" t="str">
        <f>IF(ISNUMBER(Q2401),COUNTIF(Blocos!G:G,J2401),"")</f>
        <v/>
      </c>
      <c r="Y2401" s="190" t="str">
        <f>IF(OR(X2401=0,X2401=""),"",VLOOKUP(SUMIFS(Blocos!A:A,Blocos!H:H,'EFD REGISTROS e Campos (2)'!X2401,Blocos!G:G,'EFD REGISTROS e Campos (2)'!J2401),Blocos!A:L,12,0))</f>
        <v/>
      </c>
      <c r="Z2401" s="190" t="str">
        <f>IF(ISNUMBER(Q2402),VLOOKUP(J2401,Blocos!D:G,4,0),"")</f>
        <v/>
      </c>
      <c r="AA2401" s="190" t="str">
        <f>IF(ISNUMBER(Q2401),CONCATENATE("CREATE TABLE ""reg_",LOWER(J2401),""" (""ID"" bigint NOT NULL AUTO_INCREMENT,  ""HASHFILE"" varchar(255) DEFAULT NULL, ""ID_PAI"" bigint NOT NULL,"),IF(Q2401="Campo",CONCATENATE("""",L2401,""" ",VLOOKUP(R2401,Apoio!A:C,3,0)),""))&amp;IF(Z2401="","",CONCATENATE("PRIMARY KEY (""ID""), KEY ""FK_reg_",LOWER(Z2401),"_ID_PAI"" (""ID_PAI""), CONSTRAINT ""FK_reg_",LOWER(Z2401),"_ID_PAI"" FOREIGN KEY (""ID_PAI"") REFERENCES ""reg_",LOWER(Z2401),""" (""ID"")) ENGINE=InnoDB AUTO_INCREMENT=105774 DEFAULT CHARSET=utf8mb4 COLLATE=utf8mb4_0900_ai_ci;"))</f>
        <v>"REG" varchar(255) DEFAULT NULL,</v>
      </c>
      <c r="AB2401" s="190" t="str">
        <f t="shared" si="265"/>
        <v>USE `efdicms`;SELECT `reg_e210`.`REG`,</v>
      </c>
    </row>
    <row r="2402" spans="10:28" ht="14.5" hidden="1" customHeight="1" x14ac:dyDescent="0.3">
      <c r="J2402" s="187" t="str">
        <f t="shared" si="263"/>
        <v>E210</v>
      </c>
      <c r="K2402" s="196">
        <v>2</v>
      </c>
      <c r="L2402" s="285" t="s">
        <v>2406</v>
      </c>
      <c r="M2402" s="182" t="s">
        <v>78</v>
      </c>
      <c r="N2402" s="196" t="s">
        <v>27</v>
      </c>
      <c r="O2402" s="196">
        <v>1</v>
      </c>
      <c r="P2402" s="196" t="s">
        <v>28</v>
      </c>
      <c r="Q2402" s="192" t="str">
        <f t="shared" si="264"/>
        <v>Campo</v>
      </c>
      <c r="R2402" s="192" t="s">
        <v>27</v>
      </c>
      <c r="S2402" s="191" t="str">
        <f t="shared" si="260"/>
        <v/>
      </c>
      <c r="T2402" s="192" t="str">
        <f t="shared" si="261"/>
        <v>&lt;campo posicao="2"&gt;
&lt;coluna&gt;IND_MOV_ST&lt;/coluna&gt;
&lt;descricao&gt;Indicador de movimento:&lt;/descricao&gt;
&lt;tipo&gt;C&lt;/tipo&gt;
&lt;/campo&gt;</v>
      </c>
      <c r="U2402" s="192" t="str">
        <f t="shared" si="266"/>
        <v>&lt;campo posicao="2"&gt;
&lt;coluna&gt;IND_MOV_ST&lt;/coluna&gt;
&lt;descricao&gt;Indicador de movimento:&lt;/descricao&gt;
&lt;tipo&gt;C&lt;/tipo&gt;
&lt;/campo&gt;</v>
      </c>
      <c r="V2402" s="192" t="str">
        <f t="shared" si="262"/>
        <v>{"Column3", "IND_MOV_ST"},</v>
      </c>
      <c r="W2402" s="191" t="str">
        <f>IF(Q2402="Campo","@Campos(posicao = "&amp;K2402&amp;", tipo = '"&amp;R2402&amp;"')@Column(name = """&amp;L2402&amp;""")"&amp;IF(R2402="D","@Temporal(TemporalType.DATE)","")&amp;"private "&amp;VLOOKUP(TEXT(R2402,"@"),Apoio!A:B,2,0)&amp;" "&amp;SUBSTITUTE(LOWER(LEFT(L2402,1))&amp;RIGHT(PROPER(L2402),LEN(L2402)-1),"_","")&amp;";",IF(ISNUMBER(Q2402),IF(R2402="R","@Entity@Table(name = ""reg_"&amp;LOWER(J2402)&amp;""")@XmlRootElement","")&amp;VLOOKUP(J2402,Blocos!D:I,6,0)&amp;Apoio!$E$1&amp;Y2402,""))</f>
        <v>@Campos(posicao = 2, tipo = 'C')@Column(name = "IND_MOV_ST")private String indMovSt;</v>
      </c>
      <c r="X2402" s="190" t="str">
        <f>IF(ISNUMBER(Q2402),COUNTIF(Blocos!G:G,J2402),"")</f>
        <v/>
      </c>
      <c r="Y2402" s="190" t="str">
        <f>IF(OR(X2402=0,X2402=""),"",VLOOKUP(SUMIFS(Blocos!A:A,Blocos!H:H,'EFD REGISTROS e Campos (2)'!X2402,Blocos!G:G,'EFD REGISTROS e Campos (2)'!J2402),Blocos!A:L,12,0))</f>
        <v/>
      </c>
      <c r="Z2402" s="190" t="str">
        <f>IF(ISNUMBER(Q2403),VLOOKUP(J2402,Blocos!D:G,4,0),"")</f>
        <v/>
      </c>
      <c r="AA2402" s="190" t="str">
        <f>IF(ISNUMBER(Q2402),CONCATENATE("CREATE TABLE ""reg_",LOWER(J2402),""" (""ID"" bigint NOT NULL AUTO_INCREMENT,  ""HASHFILE"" varchar(255) DEFAULT NULL, ""ID_PAI"" bigint NOT NULL,"),IF(Q2402="Campo",CONCATENATE("""",L2402,""" ",VLOOKUP(R2402,Apoio!A:C,3,0)),""))&amp;IF(Z2402="","",CONCATENATE("PRIMARY KEY (""ID""), KEY ""FK_reg_",LOWER(Z2402),"_ID_PAI"" (""ID_PAI""), CONSTRAINT ""FK_reg_",LOWER(Z2402),"_ID_PAI"" FOREIGN KEY (""ID_PAI"") REFERENCES ""reg_",LOWER(Z2402),""" (""ID"")) ENGINE=InnoDB AUTO_INCREMENT=105774 DEFAULT CHARSET=utf8mb4 COLLATE=utf8mb4_0900_ai_ci;"))</f>
        <v>"IND_MOV_ST" varchar(255) DEFAULT NULL,</v>
      </c>
      <c r="AB2402" s="190" t="str">
        <f t="shared" si="265"/>
        <v>`reg_e210`.`IND_MOV_ST`,</v>
      </c>
    </row>
    <row r="2403" spans="10:28" ht="14.5" hidden="1" customHeight="1" x14ac:dyDescent="0.3">
      <c r="J2403" s="187" t="str">
        <f t="shared" si="263"/>
        <v>E210</v>
      </c>
      <c r="K2403" s="196"/>
      <c r="L2403" s="285"/>
      <c r="M2403" s="182" t="s">
        <v>2407</v>
      </c>
      <c r="N2403" s="196"/>
      <c r="O2403" s="196"/>
      <c r="P2403" s="196"/>
      <c r="Q2403" s="192" t="str">
        <f t="shared" si="264"/>
        <v/>
      </c>
      <c r="S2403" s="191" t="str">
        <f t="shared" si="260"/>
        <v/>
      </c>
      <c r="T2403" s="192" t="str">
        <f t="shared" si="261"/>
        <v/>
      </c>
      <c r="U2403" s="192" t="str">
        <f t="shared" si="266"/>
        <v/>
      </c>
      <c r="V2403" s="192" t="str">
        <f t="shared" si="262"/>
        <v/>
      </c>
      <c r="W2403" s="191" t="str">
        <f>IF(Q2403="Campo","@Campos(posicao = "&amp;K2403&amp;", tipo = '"&amp;R2403&amp;"')@Column(name = """&amp;L2403&amp;""")"&amp;IF(R2403="D","@Temporal(TemporalType.DATE)","")&amp;"private "&amp;VLOOKUP(TEXT(R2403,"@"),Apoio!A:B,2,0)&amp;" "&amp;SUBSTITUTE(LOWER(LEFT(L2403,1))&amp;RIGHT(PROPER(L2403),LEN(L2403)-1),"_","")&amp;";",IF(ISNUMBER(Q2403),IF(R2403="R","@Entity@Table(name = ""reg_"&amp;LOWER(J2403)&amp;""")@XmlRootElement","")&amp;VLOOKUP(J2403,Blocos!D:I,6,0)&amp;Apoio!$E$1&amp;Y2403,""))</f>
        <v/>
      </c>
      <c r="X2403" s="190" t="str">
        <f>IF(ISNUMBER(Q2403),COUNTIF(Blocos!G:G,J2403),"")</f>
        <v/>
      </c>
      <c r="Y2403" s="190" t="str">
        <f>IF(OR(X2403=0,X2403=""),"",VLOOKUP(SUMIFS(Blocos!A:A,Blocos!H:H,'EFD REGISTROS e Campos (2)'!X2403,Blocos!G:G,'EFD REGISTROS e Campos (2)'!J2403),Blocos!A:L,12,0))</f>
        <v/>
      </c>
      <c r="Z2403" s="190" t="str">
        <f>IF(ISNUMBER(Q2404),VLOOKUP(J2403,Blocos!D:G,4,0),"")</f>
        <v/>
      </c>
      <c r="AA2403" s="190" t="str">
        <f>IF(ISNUMBER(Q2403),CONCATENATE("CREATE TABLE ""reg_",LOWER(J2403),""" (""ID"" bigint NOT NULL AUTO_INCREMENT,  ""HASHFILE"" varchar(255) DEFAULT NULL, ""ID_PAI"" bigint NOT NULL,"),IF(Q2403="Campo",CONCATENATE("""",L2403,""" ",VLOOKUP(R2403,Apoio!A:C,3,0)),""))&amp;IF(Z2403="","",CONCATENATE("PRIMARY KEY (""ID""), KEY ""FK_reg_",LOWER(Z2403),"_ID_PAI"" (""ID_PAI""), CONSTRAINT ""FK_reg_",LOWER(Z2403),"_ID_PAI"" FOREIGN KEY (""ID_PAI"") REFERENCES ""reg_",LOWER(Z2403),""" (""ID"")) ENGINE=InnoDB AUTO_INCREMENT=105774 DEFAULT CHARSET=utf8mb4 COLLATE=utf8mb4_0900_ai_ci;"))</f>
        <v/>
      </c>
      <c r="AB2403" s="190" t="str">
        <f t="shared" si="265"/>
        <v/>
      </c>
    </row>
    <row r="2404" spans="10:28" ht="14.5" hidden="1" customHeight="1" x14ac:dyDescent="0.3">
      <c r="J2404" s="187" t="str">
        <f t="shared" si="263"/>
        <v>E210</v>
      </c>
      <c r="K2404" s="196"/>
      <c r="L2404" s="285"/>
      <c r="M2404" s="182" t="s">
        <v>2408</v>
      </c>
      <c r="N2404" s="196"/>
      <c r="O2404" s="196"/>
      <c r="P2404" s="196"/>
      <c r="Q2404" s="192" t="str">
        <f t="shared" si="264"/>
        <v/>
      </c>
      <c r="S2404" s="191" t="str">
        <f t="shared" si="260"/>
        <v/>
      </c>
      <c r="T2404" s="192" t="str">
        <f t="shared" si="261"/>
        <v/>
      </c>
      <c r="U2404" s="192" t="str">
        <f t="shared" si="266"/>
        <v/>
      </c>
      <c r="V2404" s="192" t="str">
        <f t="shared" si="262"/>
        <v/>
      </c>
      <c r="W2404" s="191" t="str">
        <f>IF(Q2404="Campo","@Campos(posicao = "&amp;K2404&amp;", tipo = '"&amp;R2404&amp;"')@Column(name = """&amp;L2404&amp;""")"&amp;IF(R2404="D","@Temporal(TemporalType.DATE)","")&amp;"private "&amp;VLOOKUP(TEXT(R2404,"@"),Apoio!A:B,2,0)&amp;" "&amp;SUBSTITUTE(LOWER(LEFT(L2404,1))&amp;RIGHT(PROPER(L2404),LEN(L2404)-1),"_","")&amp;";",IF(ISNUMBER(Q2404),IF(R2404="R","@Entity@Table(name = ""reg_"&amp;LOWER(J2404)&amp;""")@XmlRootElement","")&amp;VLOOKUP(J2404,Blocos!D:I,6,0)&amp;Apoio!$E$1&amp;Y2404,""))</f>
        <v/>
      </c>
      <c r="X2404" s="190" t="str">
        <f>IF(ISNUMBER(Q2404),COUNTIF(Blocos!G:G,J2404),"")</f>
        <v/>
      </c>
      <c r="Y2404" s="190" t="str">
        <f>IF(OR(X2404=0,X2404=""),"",VLOOKUP(SUMIFS(Blocos!A:A,Blocos!H:H,'EFD REGISTROS e Campos (2)'!X2404,Blocos!G:G,'EFD REGISTROS e Campos (2)'!J2404),Blocos!A:L,12,0))</f>
        <v/>
      </c>
      <c r="Z2404" s="190" t="str">
        <f>IF(ISNUMBER(Q2405),VLOOKUP(J2404,Blocos!D:G,4,0),"")</f>
        <v/>
      </c>
      <c r="AA2404" s="190" t="str">
        <f>IF(ISNUMBER(Q2404),CONCATENATE("CREATE TABLE ""reg_",LOWER(J2404),""" (""ID"" bigint NOT NULL AUTO_INCREMENT,  ""HASHFILE"" varchar(255) DEFAULT NULL, ""ID_PAI"" bigint NOT NULL,"),IF(Q2404="Campo",CONCATENATE("""",L2404,""" ",VLOOKUP(R2404,Apoio!A:C,3,0)),""))&amp;IF(Z2404="","",CONCATENATE("PRIMARY KEY (""ID""), KEY ""FK_reg_",LOWER(Z2404),"_ID_PAI"" (""ID_PAI""), CONSTRAINT ""FK_reg_",LOWER(Z2404),"_ID_PAI"" FOREIGN KEY (""ID_PAI"") REFERENCES ""reg_",LOWER(Z2404),""" (""ID"")) ENGINE=InnoDB AUTO_INCREMENT=105774 DEFAULT CHARSET=utf8mb4 COLLATE=utf8mb4_0900_ai_ci;"))</f>
        <v/>
      </c>
      <c r="AB2404" s="190" t="str">
        <f t="shared" si="265"/>
        <v/>
      </c>
    </row>
    <row r="2405" spans="10:28" ht="14.5" hidden="1" customHeight="1" x14ac:dyDescent="0.3">
      <c r="J2405" s="187" t="str">
        <f t="shared" si="263"/>
        <v>E210</v>
      </c>
      <c r="K2405" s="181">
        <v>3</v>
      </c>
      <c r="L2405" s="289" t="s">
        <v>2409</v>
      </c>
      <c r="M2405" s="182" t="s">
        <v>2410</v>
      </c>
      <c r="N2405" s="181" t="s">
        <v>32</v>
      </c>
      <c r="O2405" s="181" t="s">
        <v>28</v>
      </c>
      <c r="P2405" s="181">
        <v>2</v>
      </c>
      <c r="Q2405" s="192" t="str">
        <f t="shared" si="264"/>
        <v>Campo</v>
      </c>
      <c r="R2405" s="192" t="s">
        <v>3606</v>
      </c>
      <c r="S2405" s="191" t="str">
        <f t="shared" si="260"/>
        <v/>
      </c>
      <c r="T2405" s="192" t="str">
        <f t="shared" si="261"/>
        <v>&lt;campo posicao="3"&gt;
&lt;coluna&gt;VL_SLD_CRED_ANT_ST&lt;/coluna&gt;
&lt;descricao&gt;Valor do "Saldo credor de período anterior – Substituição Tributária"&lt;/descricao&gt;
&lt;tipo&gt;R&lt;/tipo&gt;
&lt;/campo&gt;</v>
      </c>
      <c r="U2405" s="192" t="str">
        <f t="shared" si="266"/>
        <v>&lt;campo posicao="3"&gt;
&lt;coluna&gt;VL_SLD_CRED_ANT_ST&lt;/coluna&gt;
&lt;descricao&gt;Valor do "Saldo credor de período anterior – Substituição Tributária"&lt;/descricao&gt;
&lt;tipo&gt;R&lt;/tipo&gt;
&lt;/campo&gt;</v>
      </c>
      <c r="V2405" s="192" t="str">
        <f t="shared" si="262"/>
        <v>{"Column4", "VL_SLD_CRED_ANT_ST"},</v>
      </c>
      <c r="W2405" s="191" t="str">
        <f>IF(Q2405="Campo","@Campos(posicao = "&amp;K2405&amp;", tipo = '"&amp;R2405&amp;"')@Column(name = """&amp;L2405&amp;""")"&amp;IF(R2405="D","@Temporal(TemporalType.DATE)","")&amp;"private "&amp;VLOOKUP(TEXT(R2405,"@"),Apoio!A:B,2,0)&amp;" "&amp;SUBSTITUTE(LOWER(LEFT(L2405,1))&amp;RIGHT(PROPER(L2405),LEN(L2405)-1),"_","")&amp;";",IF(ISNUMBER(Q2405),IF(R2405="R","@Entity@Table(name = ""reg_"&amp;LOWER(J2405)&amp;""")@XmlRootElement","")&amp;VLOOKUP(J2405,Blocos!D:I,6,0)&amp;Apoio!$E$1&amp;Y2405,""))</f>
        <v>@Campos(posicao = 3, tipo = 'R')@Column(name = "VL_SLD_CRED_ANT_ST")private BigDecimal vlSldCredAntSt;</v>
      </c>
      <c r="X2405" s="190" t="str">
        <f>IF(ISNUMBER(Q2405),COUNTIF(Blocos!G:G,J2405),"")</f>
        <v/>
      </c>
      <c r="Y2405" s="190" t="str">
        <f>IF(OR(X2405=0,X2405=""),"",VLOOKUP(SUMIFS(Blocos!A:A,Blocos!H:H,'EFD REGISTROS e Campos (2)'!X2405,Blocos!G:G,'EFD REGISTROS e Campos (2)'!J2405),Blocos!A:L,12,0))</f>
        <v/>
      </c>
      <c r="Z2405" s="190" t="str">
        <f>IF(ISNUMBER(Q2406),VLOOKUP(J2405,Blocos!D:G,4,0),"")</f>
        <v/>
      </c>
      <c r="AA2405" s="190" t="str">
        <f>IF(ISNUMBER(Q2405),CONCATENATE("CREATE TABLE ""reg_",LOWER(J2405),""" (""ID"" bigint NOT NULL AUTO_INCREMENT,  ""HASHFILE"" varchar(255) DEFAULT NULL, ""ID_PAI"" bigint NOT NULL,"),IF(Q2405="Campo",CONCATENATE("""",L2405,""" ",VLOOKUP(R2405,Apoio!A:C,3,0)),""))&amp;IF(Z2405="","",CONCATENATE("PRIMARY KEY (""ID""), KEY ""FK_reg_",LOWER(Z2405),"_ID_PAI"" (""ID_PAI""), CONSTRAINT ""FK_reg_",LOWER(Z2405),"_ID_PAI"" FOREIGN KEY (""ID_PAI"") REFERENCES ""reg_",LOWER(Z2405),""" (""ID"")) ENGINE=InnoDB AUTO_INCREMENT=105774 DEFAULT CHARSET=utf8mb4 COLLATE=utf8mb4_0900_ai_ci;"))</f>
        <v>"VL_SLD_CRED_ANT_ST" decimal(15,6) DEFAULT NULL,</v>
      </c>
      <c r="AB2405" s="190" t="str">
        <f t="shared" si="265"/>
        <v>`reg_e210`.`VL_SLD_CRED_ANT_ST`,</v>
      </c>
    </row>
    <row r="2406" spans="10:28" ht="14.5" hidden="1" customHeight="1" x14ac:dyDescent="0.3">
      <c r="J2406" s="187" t="str">
        <f t="shared" si="263"/>
        <v>E210</v>
      </c>
      <c r="K2406" s="181">
        <v>4</v>
      </c>
      <c r="L2406" s="289" t="s">
        <v>2411</v>
      </c>
      <c r="M2406" s="182" t="s">
        <v>2412</v>
      </c>
      <c r="N2406" s="181" t="s">
        <v>32</v>
      </c>
      <c r="O2406" s="181" t="s">
        <v>28</v>
      </c>
      <c r="P2406" s="181">
        <v>2</v>
      </c>
      <c r="Q2406" s="192" t="str">
        <f t="shared" si="264"/>
        <v>Campo</v>
      </c>
      <c r="R2406" s="192" t="s">
        <v>3606</v>
      </c>
      <c r="S2406" s="191" t="str">
        <f t="shared" si="260"/>
        <v/>
      </c>
      <c r="T2406" s="192" t="str">
        <f t="shared" si="261"/>
        <v>&lt;campo posicao="4"&gt;
&lt;coluna&gt;VL_DEVOL_ST&lt;/coluna&gt;
&lt;descricao&gt;Valor total do ICMS ST de devolução de mercadorias&lt;/descricao&gt;
&lt;tipo&gt;R&lt;/tipo&gt;
&lt;/campo&gt;</v>
      </c>
      <c r="U2406" s="192" t="str">
        <f t="shared" si="266"/>
        <v>&lt;campo posicao="4"&gt;
&lt;coluna&gt;VL_DEVOL_ST&lt;/coluna&gt;
&lt;descricao&gt;Valor total do ICMS ST de devolução de mercadorias&lt;/descricao&gt;
&lt;tipo&gt;R&lt;/tipo&gt;
&lt;/campo&gt;</v>
      </c>
      <c r="V2406" s="192" t="str">
        <f t="shared" si="262"/>
        <v>{"Column5", "VL_DEVOL_ST"},</v>
      </c>
      <c r="W2406" s="191" t="str">
        <f>IF(Q2406="Campo","@Campos(posicao = "&amp;K2406&amp;", tipo = '"&amp;R2406&amp;"')@Column(name = """&amp;L2406&amp;""")"&amp;IF(R2406="D","@Temporal(TemporalType.DATE)","")&amp;"private "&amp;VLOOKUP(TEXT(R2406,"@"),Apoio!A:B,2,0)&amp;" "&amp;SUBSTITUTE(LOWER(LEFT(L2406,1))&amp;RIGHT(PROPER(L2406),LEN(L2406)-1),"_","")&amp;";",IF(ISNUMBER(Q2406),IF(R2406="R","@Entity@Table(name = ""reg_"&amp;LOWER(J2406)&amp;""")@XmlRootElement","")&amp;VLOOKUP(J2406,Blocos!D:I,6,0)&amp;Apoio!$E$1&amp;Y2406,""))</f>
        <v>@Campos(posicao = 4, tipo = 'R')@Column(name = "VL_DEVOL_ST")private BigDecimal vlDevolSt;</v>
      </c>
      <c r="X2406" s="190" t="str">
        <f>IF(ISNUMBER(Q2406),COUNTIF(Blocos!G:G,J2406),"")</f>
        <v/>
      </c>
      <c r="Y2406" s="190" t="str">
        <f>IF(OR(X2406=0,X2406=""),"",VLOOKUP(SUMIFS(Blocos!A:A,Blocos!H:H,'EFD REGISTROS e Campos (2)'!X2406,Blocos!G:G,'EFD REGISTROS e Campos (2)'!J2406),Blocos!A:L,12,0))</f>
        <v/>
      </c>
      <c r="Z2406" s="190" t="str">
        <f>IF(ISNUMBER(Q2407),VLOOKUP(J2406,Blocos!D:G,4,0),"")</f>
        <v/>
      </c>
      <c r="AA2406" s="190" t="str">
        <f>IF(ISNUMBER(Q2406),CONCATENATE("CREATE TABLE ""reg_",LOWER(J2406),""" (""ID"" bigint NOT NULL AUTO_INCREMENT,  ""HASHFILE"" varchar(255) DEFAULT NULL, ""ID_PAI"" bigint NOT NULL,"),IF(Q2406="Campo",CONCATENATE("""",L2406,""" ",VLOOKUP(R2406,Apoio!A:C,3,0)),""))&amp;IF(Z2406="","",CONCATENATE("PRIMARY KEY (""ID""), KEY ""FK_reg_",LOWER(Z2406),"_ID_PAI"" (""ID_PAI""), CONSTRAINT ""FK_reg_",LOWER(Z2406),"_ID_PAI"" FOREIGN KEY (""ID_PAI"") REFERENCES ""reg_",LOWER(Z2406),""" (""ID"")) ENGINE=InnoDB AUTO_INCREMENT=105774 DEFAULT CHARSET=utf8mb4 COLLATE=utf8mb4_0900_ai_ci;"))</f>
        <v>"VL_DEVOL_ST" decimal(15,6) DEFAULT NULL,</v>
      </c>
      <c r="AB2406" s="190" t="str">
        <f t="shared" si="265"/>
        <v>`reg_e210`.`VL_DEVOL_ST`,</v>
      </c>
    </row>
    <row r="2407" spans="10:28" ht="14.5" hidden="1" customHeight="1" x14ac:dyDescent="0.3">
      <c r="J2407" s="187" t="str">
        <f t="shared" si="263"/>
        <v>E210</v>
      </c>
      <c r="K2407" s="181">
        <v>5</v>
      </c>
      <c r="L2407" s="289" t="s">
        <v>2413</v>
      </c>
      <c r="M2407" s="182" t="s">
        <v>2414</v>
      </c>
      <c r="N2407" s="181" t="s">
        <v>32</v>
      </c>
      <c r="O2407" s="181" t="s">
        <v>28</v>
      </c>
      <c r="P2407" s="181">
        <v>2</v>
      </c>
      <c r="Q2407" s="192" t="str">
        <f t="shared" si="264"/>
        <v>Campo</v>
      </c>
      <c r="R2407" s="192" t="s">
        <v>3606</v>
      </c>
      <c r="S2407" s="191" t="str">
        <f t="shared" si="260"/>
        <v/>
      </c>
      <c r="T2407" s="192" t="str">
        <f t="shared" si="261"/>
        <v>&lt;campo posicao="5"&gt;
&lt;coluna&gt;VL_RESSARC_ST&lt;/coluna&gt;
&lt;descricao&gt;Valor total do ICMS ST de ressarcimentos&lt;/descricao&gt;
&lt;tipo&gt;R&lt;/tipo&gt;
&lt;/campo&gt;</v>
      </c>
      <c r="U2407" s="192" t="str">
        <f t="shared" si="266"/>
        <v>&lt;campo posicao="5"&gt;
&lt;coluna&gt;VL_RESSARC_ST&lt;/coluna&gt;
&lt;descricao&gt;Valor total do ICMS ST de ressarcimentos&lt;/descricao&gt;
&lt;tipo&gt;R&lt;/tipo&gt;
&lt;/campo&gt;</v>
      </c>
      <c r="V2407" s="192" t="str">
        <f t="shared" si="262"/>
        <v>{"Column6", "VL_RESSARC_ST"},</v>
      </c>
      <c r="W2407" s="191" t="str">
        <f>IF(Q2407="Campo","@Campos(posicao = "&amp;K2407&amp;", tipo = '"&amp;R2407&amp;"')@Column(name = """&amp;L2407&amp;""")"&amp;IF(R2407="D","@Temporal(TemporalType.DATE)","")&amp;"private "&amp;VLOOKUP(TEXT(R2407,"@"),Apoio!A:B,2,0)&amp;" "&amp;SUBSTITUTE(LOWER(LEFT(L2407,1))&amp;RIGHT(PROPER(L2407),LEN(L2407)-1),"_","")&amp;";",IF(ISNUMBER(Q2407),IF(R2407="R","@Entity@Table(name = ""reg_"&amp;LOWER(J2407)&amp;""")@XmlRootElement","")&amp;VLOOKUP(J2407,Blocos!D:I,6,0)&amp;Apoio!$E$1&amp;Y2407,""))</f>
        <v>@Campos(posicao = 5, tipo = 'R')@Column(name = "VL_RESSARC_ST")private BigDecimal vlRessarcSt;</v>
      </c>
      <c r="X2407" s="190" t="str">
        <f>IF(ISNUMBER(Q2407),COUNTIF(Blocos!G:G,J2407),"")</f>
        <v/>
      </c>
      <c r="Y2407" s="190" t="str">
        <f>IF(OR(X2407=0,X2407=""),"",VLOOKUP(SUMIFS(Blocos!A:A,Blocos!H:H,'EFD REGISTROS e Campos (2)'!X2407,Blocos!G:G,'EFD REGISTROS e Campos (2)'!J2407),Blocos!A:L,12,0))</f>
        <v/>
      </c>
      <c r="Z2407" s="190" t="str">
        <f>IF(ISNUMBER(Q2408),VLOOKUP(J2407,Blocos!D:G,4,0),"")</f>
        <v/>
      </c>
      <c r="AA2407" s="190" t="str">
        <f>IF(ISNUMBER(Q2407),CONCATENATE("CREATE TABLE ""reg_",LOWER(J2407),""" (""ID"" bigint NOT NULL AUTO_INCREMENT,  ""HASHFILE"" varchar(255) DEFAULT NULL, ""ID_PAI"" bigint NOT NULL,"),IF(Q2407="Campo",CONCATENATE("""",L2407,""" ",VLOOKUP(R2407,Apoio!A:C,3,0)),""))&amp;IF(Z2407="","",CONCATENATE("PRIMARY KEY (""ID""), KEY ""FK_reg_",LOWER(Z2407),"_ID_PAI"" (""ID_PAI""), CONSTRAINT ""FK_reg_",LOWER(Z2407),"_ID_PAI"" FOREIGN KEY (""ID_PAI"") REFERENCES ""reg_",LOWER(Z2407),""" (""ID"")) ENGINE=InnoDB AUTO_INCREMENT=105774 DEFAULT CHARSET=utf8mb4 COLLATE=utf8mb4_0900_ai_ci;"))</f>
        <v>"VL_RESSARC_ST" decimal(15,6) DEFAULT NULL,</v>
      </c>
      <c r="AB2407" s="190" t="str">
        <f t="shared" si="265"/>
        <v>`reg_e210`.`VL_RESSARC_ST`,</v>
      </c>
    </row>
    <row r="2408" spans="10:28" ht="14.5" hidden="1" customHeight="1" x14ac:dyDescent="0.3">
      <c r="J2408" s="187" t="str">
        <f t="shared" si="263"/>
        <v>E210</v>
      </c>
      <c r="K2408" s="217">
        <v>6</v>
      </c>
      <c r="L2408" s="289" t="s">
        <v>2415</v>
      </c>
      <c r="M2408" s="182" t="s">
        <v>3656</v>
      </c>
      <c r="N2408" s="181" t="s">
        <v>32</v>
      </c>
      <c r="O2408" s="181" t="s">
        <v>28</v>
      </c>
      <c r="P2408" s="181">
        <v>2</v>
      </c>
      <c r="Q2408" s="192" t="str">
        <f t="shared" si="264"/>
        <v>Campo</v>
      </c>
      <c r="R2408" s="192" t="s">
        <v>3606</v>
      </c>
      <c r="S2408" s="191" t="str">
        <f t="shared" si="260"/>
        <v/>
      </c>
      <c r="T2408" s="192" t="str">
        <f t="shared" si="261"/>
        <v>&lt;campo posicao="6"&gt;
&lt;coluna&gt;VL_OUT_CRED_ST&lt;/coluna&gt;
&lt;descricao&gt;Valor total de Ajustes "Outros créditos ST" e “Estorno de débitos ST” &lt;/descricao&gt;
&lt;tipo&gt;R&lt;/tipo&gt;
&lt;/campo&gt;</v>
      </c>
      <c r="U2408" s="192" t="str">
        <f t="shared" si="266"/>
        <v>&lt;campo posicao="6"&gt;
&lt;coluna&gt;VL_OUT_CRED_ST&lt;/coluna&gt;
&lt;descricao&gt;Valor total de Ajustes "Outros créditos ST" e “Estorno de débitos ST” &lt;/descricao&gt;
&lt;tipo&gt;R&lt;/tipo&gt;
&lt;/campo&gt;</v>
      </c>
      <c r="V2408" s="192" t="str">
        <f t="shared" si="262"/>
        <v>{"Column7", "VL_OUT_CRED_ST"},</v>
      </c>
      <c r="W2408" s="191" t="str">
        <f>IF(Q2408="Campo","@Campos(posicao = "&amp;K2408&amp;", tipo = '"&amp;R2408&amp;"')@Column(name = """&amp;L2408&amp;""")"&amp;IF(R2408="D","@Temporal(TemporalType.DATE)","")&amp;"private "&amp;VLOOKUP(TEXT(R2408,"@"),Apoio!A:B,2,0)&amp;" "&amp;SUBSTITUTE(LOWER(LEFT(L2408,1))&amp;RIGHT(PROPER(L2408),LEN(L2408)-1),"_","")&amp;";",IF(ISNUMBER(Q2408),IF(R2408="R","@Entity@Table(name = ""reg_"&amp;LOWER(J2408)&amp;""")@XmlRootElement","")&amp;VLOOKUP(J2408,Blocos!D:I,6,0)&amp;Apoio!$E$1&amp;Y2408,""))</f>
        <v>@Campos(posicao = 6, tipo = 'R')@Column(name = "VL_OUT_CRED_ST")private BigDecimal vlOutCredSt;</v>
      </c>
      <c r="X2408" s="190" t="str">
        <f>IF(ISNUMBER(Q2408),COUNTIF(Blocos!G:G,J2408),"")</f>
        <v/>
      </c>
      <c r="Y2408" s="190" t="str">
        <f>IF(OR(X2408=0,X2408=""),"",VLOOKUP(SUMIFS(Blocos!A:A,Blocos!H:H,'EFD REGISTROS e Campos (2)'!X2408,Blocos!G:G,'EFD REGISTROS e Campos (2)'!J2408),Blocos!A:L,12,0))</f>
        <v/>
      </c>
      <c r="Z2408" s="190" t="str">
        <f>IF(ISNUMBER(Q2409),VLOOKUP(J2408,Blocos!D:G,4,0),"")</f>
        <v/>
      </c>
      <c r="AA2408" s="190" t="str">
        <f>IF(ISNUMBER(Q2408),CONCATENATE("CREATE TABLE ""reg_",LOWER(J2408),""" (""ID"" bigint NOT NULL AUTO_INCREMENT,  ""HASHFILE"" varchar(255) DEFAULT NULL, ""ID_PAI"" bigint NOT NULL,"),IF(Q2408="Campo",CONCATENATE("""",L2408,""" ",VLOOKUP(R2408,Apoio!A:C,3,0)),""))&amp;IF(Z2408="","",CONCATENATE("PRIMARY KEY (""ID""), KEY ""FK_reg_",LOWER(Z2408),"_ID_PAI"" (""ID_PAI""), CONSTRAINT ""FK_reg_",LOWER(Z2408),"_ID_PAI"" FOREIGN KEY (""ID_PAI"") REFERENCES ""reg_",LOWER(Z2408),""" (""ID"")) ENGINE=InnoDB AUTO_INCREMENT=105774 DEFAULT CHARSET=utf8mb4 COLLATE=utf8mb4_0900_ai_ci;"))</f>
        <v>"VL_OUT_CRED_ST" decimal(15,6) DEFAULT NULL,</v>
      </c>
      <c r="AB2408" s="190" t="str">
        <f t="shared" si="265"/>
        <v>`reg_e210`.`VL_OUT_CRED_ST`,</v>
      </c>
    </row>
    <row r="2409" spans="10:28" ht="14.5" hidden="1" customHeight="1" x14ac:dyDescent="0.3">
      <c r="J2409" s="187" t="str">
        <f t="shared" si="263"/>
        <v>E210</v>
      </c>
      <c r="K2409" s="218"/>
      <c r="L2409" s="233" t="s">
        <v>3991</v>
      </c>
      <c r="M2409" s="234" t="s">
        <v>1164</v>
      </c>
      <c r="N2409" s="235" t="s">
        <v>1165</v>
      </c>
      <c r="O2409" s="235"/>
      <c r="P2409" s="236" t="s">
        <v>1166</v>
      </c>
      <c r="Q2409" s="192" t="str">
        <f t="shared" si="264"/>
        <v/>
      </c>
      <c r="S2409" s="191" t="str">
        <f t="shared" si="260"/>
        <v/>
      </c>
      <c r="T2409" s="192" t="str">
        <f t="shared" si="261"/>
        <v/>
      </c>
      <c r="U2409" s="192" t="str">
        <f t="shared" si="266"/>
        <v/>
      </c>
      <c r="V2409" s="192" t="str">
        <f t="shared" si="262"/>
        <v/>
      </c>
      <c r="W2409" s="191" t="str">
        <f>IF(Q2409="Campo","@Campos(posicao = "&amp;K2409&amp;", tipo = '"&amp;R2409&amp;"')@Column(name = """&amp;L2409&amp;""")"&amp;IF(R2409="D","@Temporal(TemporalType.DATE)","")&amp;"private "&amp;VLOOKUP(TEXT(R2409,"@"),Apoio!A:B,2,0)&amp;" "&amp;SUBSTITUTE(LOWER(LEFT(L2409,1))&amp;RIGHT(PROPER(L2409),LEN(L2409)-1),"_","")&amp;";",IF(ISNUMBER(Q2409),IF(R2409="R","@Entity@Table(name = ""reg_"&amp;LOWER(J2409)&amp;""")@XmlRootElement","")&amp;VLOOKUP(J2409,Blocos!D:I,6,0)&amp;Apoio!$E$1&amp;Y2409,""))</f>
        <v/>
      </c>
      <c r="X2409" s="190" t="str">
        <f>IF(ISNUMBER(Q2409),COUNTIF(Blocos!G:G,J2409),"")</f>
        <v/>
      </c>
      <c r="Y2409" s="190" t="str">
        <f>IF(OR(X2409=0,X2409=""),"",VLOOKUP(SUMIFS(Blocos!A:A,Blocos!H:H,'EFD REGISTROS e Campos (2)'!X2409,Blocos!G:G,'EFD REGISTROS e Campos (2)'!J2409),Blocos!A:L,12,0))</f>
        <v/>
      </c>
      <c r="Z2409" s="190" t="str">
        <f>IF(ISNUMBER(Q2410),VLOOKUP(J2409,Blocos!D:G,4,0),"")</f>
        <v/>
      </c>
      <c r="AA2409" s="190" t="str">
        <f>IF(ISNUMBER(Q2409),CONCATENATE("CREATE TABLE ""reg_",LOWER(J2409),""" (""ID"" bigint NOT NULL AUTO_INCREMENT,  ""HASHFILE"" varchar(255) DEFAULT NULL, ""ID_PAI"" bigint NOT NULL,"),IF(Q2409="Campo",CONCATENATE("""",L2409,""" ",VLOOKUP(R2409,Apoio!A:C,3,0)),""))&amp;IF(Z2409="","",CONCATENATE("PRIMARY KEY (""ID""), KEY ""FK_reg_",LOWER(Z2409),"_ID_PAI"" (""ID_PAI""), CONSTRAINT ""FK_reg_",LOWER(Z2409),"_ID_PAI"" FOREIGN KEY (""ID_PAI"") REFERENCES ""reg_",LOWER(Z2409),""" (""ID"")) ENGINE=InnoDB AUTO_INCREMENT=105774 DEFAULT CHARSET=utf8mb4 COLLATE=utf8mb4_0900_ai_ci;"))</f>
        <v/>
      </c>
      <c r="AB2409" s="190" t="str">
        <f t="shared" si="265"/>
        <v/>
      </c>
    </row>
    <row r="2410" spans="10:28" ht="14.5" hidden="1" customHeight="1" x14ac:dyDescent="0.3">
      <c r="J2410" s="187" t="str">
        <f t="shared" si="263"/>
        <v>E210</v>
      </c>
      <c r="K2410" s="218"/>
      <c r="L2410" s="237" t="s">
        <v>2417</v>
      </c>
      <c r="M2410" s="184" t="s">
        <v>2418</v>
      </c>
      <c r="N2410" s="238">
        <v>42005</v>
      </c>
      <c r="O2410" s="238"/>
      <c r="P2410" s="238"/>
      <c r="Q2410" s="192" t="str">
        <f t="shared" si="264"/>
        <v/>
      </c>
      <c r="S2410" s="191" t="str">
        <f t="shared" si="260"/>
        <v/>
      </c>
      <c r="T2410" s="192" t="str">
        <f t="shared" si="261"/>
        <v/>
      </c>
      <c r="U2410" s="192" t="str">
        <f t="shared" si="266"/>
        <v/>
      </c>
      <c r="V2410" s="192" t="str">
        <f t="shared" si="262"/>
        <v/>
      </c>
      <c r="W2410" s="191" t="str">
        <f>IF(Q2410="Campo","@Campos(posicao = "&amp;K2410&amp;", tipo = '"&amp;R2410&amp;"')@Column(name = """&amp;L2410&amp;""")"&amp;IF(R2410="D","@Temporal(TemporalType.DATE)","")&amp;"private "&amp;VLOOKUP(TEXT(R2410,"@"),Apoio!A:B,2,0)&amp;" "&amp;SUBSTITUTE(LOWER(LEFT(L2410,1))&amp;RIGHT(PROPER(L2410),LEN(L2410)-1),"_","")&amp;";",IF(ISNUMBER(Q2410),IF(R2410="R","@Entity@Table(name = ""reg_"&amp;LOWER(J2410)&amp;""")@XmlRootElement","")&amp;VLOOKUP(J2410,Blocos!D:I,6,0)&amp;Apoio!$E$1&amp;Y2410,""))</f>
        <v/>
      </c>
      <c r="X2410" s="190" t="str">
        <f>IF(ISNUMBER(Q2410),COUNTIF(Blocos!G:G,J2410),"")</f>
        <v/>
      </c>
      <c r="Y2410" s="190" t="str">
        <f>IF(OR(X2410=0,X2410=""),"",VLOOKUP(SUMIFS(Blocos!A:A,Blocos!H:H,'EFD REGISTROS e Campos (2)'!X2410,Blocos!G:G,'EFD REGISTROS e Campos (2)'!J2410),Blocos!A:L,12,0))</f>
        <v/>
      </c>
      <c r="Z2410" s="190" t="str">
        <f>IF(ISNUMBER(Q2411),VLOOKUP(J2410,Blocos!D:G,4,0),"")</f>
        <v/>
      </c>
      <c r="AA2410" s="190" t="str">
        <f>IF(ISNUMBER(Q2410),CONCATENATE("CREATE TABLE ""reg_",LOWER(J2410),""" (""ID"" bigint NOT NULL AUTO_INCREMENT,  ""HASHFILE"" varchar(255) DEFAULT NULL, ""ID_PAI"" bigint NOT NULL,"),IF(Q2410="Campo",CONCATENATE("""",L2410,""" ",VLOOKUP(R2410,Apoio!A:C,3,0)),""))&amp;IF(Z2410="","",CONCATENATE("PRIMARY KEY (""ID""), KEY ""FK_reg_",LOWER(Z2410),"_ID_PAI"" (""ID_PAI""), CONSTRAINT ""FK_reg_",LOWER(Z2410),"_ID_PAI"" FOREIGN KEY (""ID_PAI"") REFERENCES ""reg_",LOWER(Z2410),""" (""ID"")) ENGINE=InnoDB AUTO_INCREMENT=105774 DEFAULT CHARSET=utf8mb4 COLLATE=utf8mb4_0900_ai_ci;"))</f>
        <v/>
      </c>
      <c r="AB2410" s="190" t="str">
        <f t="shared" si="265"/>
        <v/>
      </c>
    </row>
    <row r="2411" spans="10:28" ht="14.5" hidden="1" customHeight="1" x14ac:dyDescent="0.3">
      <c r="J2411" s="187" t="str">
        <f t="shared" si="263"/>
        <v>E210</v>
      </c>
      <c r="K2411" s="218"/>
      <c r="L2411" s="237" t="s">
        <v>2419</v>
      </c>
      <c r="M2411" s="184" t="s">
        <v>2420</v>
      </c>
      <c r="N2411" s="238">
        <v>42005</v>
      </c>
      <c r="O2411" s="238"/>
      <c r="P2411" s="238"/>
      <c r="Q2411" s="192" t="str">
        <f t="shared" si="264"/>
        <v/>
      </c>
      <c r="S2411" s="191" t="str">
        <f t="shared" si="260"/>
        <v/>
      </c>
      <c r="T2411" s="192" t="str">
        <f t="shared" si="261"/>
        <v/>
      </c>
      <c r="U2411" s="192" t="str">
        <f t="shared" si="266"/>
        <v/>
      </c>
      <c r="V2411" s="192" t="str">
        <f t="shared" si="262"/>
        <v/>
      </c>
      <c r="W2411" s="191" t="str">
        <f>IF(Q2411="Campo","@Campos(posicao = "&amp;K2411&amp;", tipo = '"&amp;R2411&amp;"')@Column(name = """&amp;L2411&amp;""")"&amp;IF(R2411="D","@Temporal(TemporalType.DATE)","")&amp;"private "&amp;VLOOKUP(TEXT(R2411,"@"),Apoio!A:B,2,0)&amp;" "&amp;SUBSTITUTE(LOWER(LEFT(L2411,1))&amp;RIGHT(PROPER(L2411),LEN(L2411)-1),"_","")&amp;";",IF(ISNUMBER(Q2411),IF(R2411="R","@Entity@Table(name = ""reg_"&amp;LOWER(J2411)&amp;""")@XmlRootElement","")&amp;VLOOKUP(J2411,Blocos!D:I,6,0)&amp;Apoio!$E$1&amp;Y2411,""))</f>
        <v/>
      </c>
      <c r="X2411" s="190" t="str">
        <f>IF(ISNUMBER(Q2411),COUNTIF(Blocos!G:G,J2411),"")</f>
        <v/>
      </c>
      <c r="Y2411" s="190" t="str">
        <f>IF(OR(X2411=0,X2411=""),"",VLOOKUP(SUMIFS(Blocos!A:A,Blocos!H:H,'EFD REGISTROS e Campos (2)'!X2411,Blocos!G:G,'EFD REGISTROS e Campos (2)'!J2411),Blocos!A:L,12,0))</f>
        <v/>
      </c>
      <c r="Z2411" s="190" t="str">
        <f>IF(ISNUMBER(Q2412),VLOOKUP(J2411,Blocos!D:G,4,0),"")</f>
        <v/>
      </c>
      <c r="AA2411" s="190" t="str">
        <f>IF(ISNUMBER(Q2411),CONCATENATE("CREATE TABLE ""reg_",LOWER(J2411),""" (""ID"" bigint NOT NULL AUTO_INCREMENT,  ""HASHFILE"" varchar(255) DEFAULT NULL, ""ID_PAI"" bigint NOT NULL,"),IF(Q2411="Campo",CONCATENATE("""",L2411,""" ",VLOOKUP(R2411,Apoio!A:C,3,0)),""))&amp;IF(Z2411="","",CONCATENATE("PRIMARY KEY (""ID""), KEY ""FK_reg_",LOWER(Z2411),"_ID_PAI"" (""ID_PAI""), CONSTRAINT ""FK_reg_",LOWER(Z2411),"_ID_PAI"" FOREIGN KEY (""ID_PAI"") REFERENCES ""reg_",LOWER(Z2411),""" (""ID"")) ENGINE=InnoDB AUTO_INCREMENT=105774 DEFAULT CHARSET=utf8mb4 COLLATE=utf8mb4_0900_ai_ci;"))</f>
        <v/>
      </c>
      <c r="AB2411" s="190" t="str">
        <f t="shared" si="265"/>
        <v/>
      </c>
    </row>
    <row r="2412" spans="10:28" ht="14.5" hidden="1" customHeight="1" x14ac:dyDescent="0.3">
      <c r="J2412" s="187" t="str">
        <f t="shared" si="263"/>
        <v>E210</v>
      </c>
      <c r="K2412" s="218"/>
      <c r="L2412" s="237" t="s">
        <v>2421</v>
      </c>
      <c r="M2412" s="184" t="s">
        <v>2422</v>
      </c>
      <c r="N2412" s="238">
        <v>42005</v>
      </c>
      <c r="O2412" s="238"/>
      <c r="P2412" s="238"/>
      <c r="Q2412" s="192" t="str">
        <f t="shared" si="264"/>
        <v/>
      </c>
      <c r="S2412" s="191" t="str">
        <f t="shared" si="260"/>
        <v/>
      </c>
      <c r="T2412" s="192" t="str">
        <f t="shared" si="261"/>
        <v/>
      </c>
      <c r="U2412" s="192" t="str">
        <f t="shared" si="266"/>
        <v/>
      </c>
      <c r="V2412" s="192" t="str">
        <f t="shared" si="262"/>
        <v/>
      </c>
      <c r="W2412" s="191" t="str">
        <f>IF(Q2412="Campo","@Campos(posicao = "&amp;K2412&amp;", tipo = '"&amp;R2412&amp;"')@Column(name = """&amp;L2412&amp;""")"&amp;IF(R2412="D","@Temporal(TemporalType.DATE)","")&amp;"private "&amp;VLOOKUP(TEXT(R2412,"@"),Apoio!A:B,2,0)&amp;" "&amp;SUBSTITUTE(LOWER(LEFT(L2412,1))&amp;RIGHT(PROPER(L2412),LEN(L2412)-1),"_","")&amp;";",IF(ISNUMBER(Q2412),IF(R2412="R","@Entity@Table(name = ""reg_"&amp;LOWER(J2412)&amp;""")@XmlRootElement","")&amp;VLOOKUP(J2412,Blocos!D:I,6,0)&amp;Apoio!$E$1&amp;Y2412,""))</f>
        <v/>
      </c>
      <c r="X2412" s="190" t="str">
        <f>IF(ISNUMBER(Q2412),COUNTIF(Blocos!G:G,J2412),"")</f>
        <v/>
      </c>
      <c r="Y2412" s="190" t="str">
        <f>IF(OR(X2412=0,X2412=""),"",VLOOKUP(SUMIFS(Blocos!A:A,Blocos!H:H,'EFD REGISTROS e Campos (2)'!X2412,Blocos!G:G,'EFD REGISTROS e Campos (2)'!J2412),Blocos!A:L,12,0))</f>
        <v/>
      </c>
      <c r="Z2412" s="190" t="str">
        <f>IF(ISNUMBER(Q2413),VLOOKUP(J2412,Blocos!D:G,4,0),"")</f>
        <v/>
      </c>
      <c r="AA2412" s="190" t="str">
        <f>IF(ISNUMBER(Q2412),CONCATENATE("CREATE TABLE ""reg_",LOWER(J2412),""" (""ID"" bigint NOT NULL AUTO_INCREMENT,  ""HASHFILE"" varchar(255) DEFAULT NULL, ""ID_PAI"" bigint NOT NULL,"),IF(Q2412="Campo",CONCATENATE("""",L2412,""" ",VLOOKUP(R2412,Apoio!A:C,3,0)),""))&amp;IF(Z2412="","",CONCATENATE("PRIMARY KEY (""ID""), KEY ""FK_reg_",LOWER(Z2412),"_ID_PAI"" (""ID_PAI""), CONSTRAINT ""FK_reg_",LOWER(Z2412),"_ID_PAI"" FOREIGN KEY (""ID_PAI"") REFERENCES ""reg_",LOWER(Z2412),""" (""ID"")) ENGINE=InnoDB AUTO_INCREMENT=105774 DEFAULT CHARSET=utf8mb4 COLLATE=utf8mb4_0900_ai_ci;"))</f>
        <v/>
      </c>
      <c r="AB2412" s="190" t="str">
        <f t="shared" si="265"/>
        <v/>
      </c>
    </row>
    <row r="2413" spans="10:28" ht="14.5" hidden="1" customHeight="1" x14ac:dyDescent="0.3">
      <c r="J2413" s="187" t="str">
        <f t="shared" si="263"/>
        <v>E210</v>
      </c>
      <c r="K2413" s="218"/>
      <c r="L2413" s="237" t="s">
        <v>2423</v>
      </c>
      <c r="M2413" s="184" t="s">
        <v>2424</v>
      </c>
      <c r="N2413" s="238">
        <v>42186</v>
      </c>
      <c r="O2413" s="238"/>
      <c r="P2413" s="238"/>
      <c r="Q2413" s="192" t="str">
        <f t="shared" si="264"/>
        <v/>
      </c>
      <c r="S2413" s="191" t="str">
        <f t="shared" si="260"/>
        <v/>
      </c>
      <c r="T2413" s="192" t="str">
        <f t="shared" si="261"/>
        <v/>
      </c>
      <c r="U2413" s="192" t="str">
        <f t="shared" si="266"/>
        <v/>
      </c>
      <c r="V2413" s="192" t="str">
        <f t="shared" si="262"/>
        <v/>
      </c>
      <c r="W2413" s="191" t="str">
        <f>IF(Q2413="Campo","@Campos(posicao = "&amp;K2413&amp;", tipo = '"&amp;R2413&amp;"')@Column(name = """&amp;L2413&amp;""")"&amp;IF(R2413="D","@Temporal(TemporalType.DATE)","")&amp;"private "&amp;VLOOKUP(TEXT(R2413,"@"),Apoio!A:B,2,0)&amp;" "&amp;SUBSTITUTE(LOWER(LEFT(L2413,1))&amp;RIGHT(PROPER(L2413),LEN(L2413)-1),"_","")&amp;";",IF(ISNUMBER(Q2413),IF(R2413="R","@Entity@Table(name = ""reg_"&amp;LOWER(J2413)&amp;""")@XmlRootElement","")&amp;VLOOKUP(J2413,Blocos!D:I,6,0)&amp;Apoio!$E$1&amp;Y2413,""))</f>
        <v/>
      </c>
      <c r="X2413" s="190" t="str">
        <f>IF(ISNUMBER(Q2413),COUNTIF(Blocos!G:G,J2413),"")</f>
        <v/>
      </c>
      <c r="Y2413" s="190" t="str">
        <f>IF(OR(X2413=0,X2413=""),"",VLOOKUP(SUMIFS(Blocos!A:A,Blocos!H:H,'EFD REGISTROS e Campos (2)'!X2413,Blocos!G:G,'EFD REGISTROS e Campos (2)'!J2413),Blocos!A:L,12,0))</f>
        <v/>
      </c>
      <c r="Z2413" s="190" t="str">
        <f>IF(ISNUMBER(Q2414),VLOOKUP(J2413,Blocos!D:G,4,0),"")</f>
        <v/>
      </c>
      <c r="AA2413" s="190" t="str">
        <f>IF(ISNUMBER(Q2413),CONCATENATE("CREATE TABLE ""reg_",LOWER(J2413),""" (""ID"" bigint NOT NULL AUTO_INCREMENT,  ""HASHFILE"" varchar(255) DEFAULT NULL, ""ID_PAI"" bigint NOT NULL,"),IF(Q2413="Campo",CONCATENATE("""",L2413,""" ",VLOOKUP(R2413,Apoio!A:C,3,0)),""))&amp;IF(Z2413="","",CONCATENATE("PRIMARY KEY (""ID""), KEY ""FK_reg_",LOWER(Z2413),"_ID_PAI"" (""ID_PAI""), CONSTRAINT ""FK_reg_",LOWER(Z2413),"_ID_PAI"" FOREIGN KEY (""ID_PAI"") REFERENCES ""reg_",LOWER(Z2413),""" (""ID"")) ENGINE=InnoDB AUTO_INCREMENT=105774 DEFAULT CHARSET=utf8mb4 COLLATE=utf8mb4_0900_ai_ci;"))</f>
        <v/>
      </c>
      <c r="AB2413" s="190" t="str">
        <f t="shared" si="265"/>
        <v/>
      </c>
    </row>
    <row r="2414" spans="10:28" ht="14.5" hidden="1" customHeight="1" x14ac:dyDescent="0.3">
      <c r="J2414" s="187" t="str">
        <f t="shared" si="263"/>
        <v>E210</v>
      </c>
      <c r="K2414" s="218"/>
      <c r="L2414" s="237" t="s">
        <v>2425</v>
      </c>
      <c r="M2414" s="184" t="s">
        <v>2426</v>
      </c>
      <c r="N2414" s="238">
        <v>42552</v>
      </c>
      <c r="O2414" s="238"/>
      <c r="P2414" s="238"/>
      <c r="Q2414" s="192" t="str">
        <f t="shared" si="264"/>
        <v/>
      </c>
      <c r="S2414" s="191" t="str">
        <f t="shared" si="260"/>
        <v/>
      </c>
      <c r="T2414" s="192" t="str">
        <f t="shared" si="261"/>
        <v/>
      </c>
      <c r="U2414" s="192" t="str">
        <f t="shared" si="266"/>
        <v/>
      </c>
      <c r="V2414" s="192" t="str">
        <f t="shared" si="262"/>
        <v/>
      </c>
      <c r="W2414" s="191" t="str">
        <f>IF(Q2414="Campo","@Campos(posicao = "&amp;K2414&amp;", tipo = '"&amp;R2414&amp;"')@Column(name = """&amp;L2414&amp;""")"&amp;IF(R2414="D","@Temporal(TemporalType.DATE)","")&amp;"private "&amp;VLOOKUP(TEXT(R2414,"@"),Apoio!A:B,2,0)&amp;" "&amp;SUBSTITUTE(LOWER(LEFT(L2414,1))&amp;RIGHT(PROPER(L2414),LEN(L2414)-1),"_","")&amp;";",IF(ISNUMBER(Q2414),IF(R2414="R","@Entity@Table(name = ""reg_"&amp;LOWER(J2414)&amp;""")@XmlRootElement","")&amp;VLOOKUP(J2414,Blocos!D:I,6,0)&amp;Apoio!$E$1&amp;Y2414,""))</f>
        <v/>
      </c>
      <c r="X2414" s="190" t="str">
        <f>IF(ISNUMBER(Q2414),COUNTIF(Blocos!G:G,J2414),"")</f>
        <v/>
      </c>
      <c r="Y2414" s="190" t="str">
        <f>IF(OR(X2414=0,X2414=""),"",VLOOKUP(SUMIFS(Blocos!A:A,Blocos!H:H,'EFD REGISTROS e Campos (2)'!X2414,Blocos!G:G,'EFD REGISTROS e Campos (2)'!J2414),Blocos!A:L,12,0))</f>
        <v/>
      </c>
      <c r="Z2414" s="190" t="str">
        <f>IF(ISNUMBER(Q2415),VLOOKUP(J2414,Blocos!D:G,4,0),"")</f>
        <v/>
      </c>
      <c r="AA2414" s="190" t="str">
        <f>IF(ISNUMBER(Q2414),CONCATENATE("CREATE TABLE ""reg_",LOWER(J2414),""" (""ID"" bigint NOT NULL AUTO_INCREMENT,  ""HASHFILE"" varchar(255) DEFAULT NULL, ""ID_PAI"" bigint NOT NULL,"),IF(Q2414="Campo",CONCATENATE("""",L2414,""" ",VLOOKUP(R2414,Apoio!A:C,3,0)),""))&amp;IF(Z2414="","",CONCATENATE("PRIMARY KEY (""ID""), KEY ""FK_reg_",LOWER(Z2414),"_ID_PAI"" (""ID_PAI""), CONSTRAINT ""FK_reg_",LOWER(Z2414),"_ID_PAI"" FOREIGN KEY (""ID_PAI"") REFERENCES ""reg_",LOWER(Z2414),""" (""ID"")) ENGINE=InnoDB AUTO_INCREMENT=105774 DEFAULT CHARSET=utf8mb4 COLLATE=utf8mb4_0900_ai_ci;"))</f>
        <v/>
      </c>
      <c r="AB2414" s="190" t="str">
        <f t="shared" si="265"/>
        <v/>
      </c>
    </row>
    <row r="2415" spans="10:28" ht="14.5" hidden="1" customHeight="1" x14ac:dyDescent="0.3">
      <c r="J2415" s="187" t="str">
        <f t="shared" si="263"/>
        <v>E210</v>
      </c>
      <c r="K2415" s="218"/>
      <c r="L2415" s="237" t="s">
        <v>2427</v>
      </c>
      <c r="M2415" s="184" t="s">
        <v>2428</v>
      </c>
      <c r="N2415" s="238">
        <v>42552</v>
      </c>
      <c r="O2415" s="238"/>
      <c r="P2415" s="238"/>
      <c r="Q2415" s="192" t="str">
        <f t="shared" si="264"/>
        <v/>
      </c>
      <c r="S2415" s="191" t="str">
        <f t="shared" si="260"/>
        <v/>
      </c>
      <c r="T2415" s="192" t="str">
        <f t="shared" si="261"/>
        <v/>
      </c>
      <c r="U2415" s="192" t="str">
        <f t="shared" si="266"/>
        <v/>
      </c>
      <c r="V2415" s="192" t="str">
        <f t="shared" si="262"/>
        <v/>
      </c>
      <c r="W2415" s="191" t="str">
        <f>IF(Q2415="Campo","@Campos(posicao = "&amp;K2415&amp;", tipo = '"&amp;R2415&amp;"')@Column(name = """&amp;L2415&amp;""")"&amp;IF(R2415="D","@Temporal(TemporalType.DATE)","")&amp;"private "&amp;VLOOKUP(TEXT(R2415,"@"),Apoio!A:B,2,0)&amp;" "&amp;SUBSTITUTE(LOWER(LEFT(L2415,1))&amp;RIGHT(PROPER(L2415),LEN(L2415)-1),"_","")&amp;";",IF(ISNUMBER(Q2415),IF(R2415="R","@Entity@Table(name = ""reg_"&amp;LOWER(J2415)&amp;""")@XmlRootElement","")&amp;VLOOKUP(J2415,Blocos!D:I,6,0)&amp;Apoio!$E$1&amp;Y2415,""))</f>
        <v/>
      </c>
      <c r="X2415" s="190" t="str">
        <f>IF(ISNUMBER(Q2415),COUNTIF(Blocos!G:G,J2415),"")</f>
        <v/>
      </c>
      <c r="Y2415" s="190" t="str">
        <f>IF(OR(X2415=0,X2415=""),"",VLOOKUP(SUMIFS(Blocos!A:A,Blocos!H:H,'EFD REGISTROS e Campos (2)'!X2415,Blocos!G:G,'EFD REGISTROS e Campos (2)'!J2415),Blocos!A:L,12,0))</f>
        <v/>
      </c>
      <c r="Z2415" s="190" t="str">
        <f>IF(ISNUMBER(Q2416),VLOOKUP(J2415,Blocos!D:G,4,0),"")</f>
        <v/>
      </c>
      <c r="AA2415" s="190" t="str">
        <f>IF(ISNUMBER(Q2415),CONCATENATE("CREATE TABLE ""reg_",LOWER(J2415),""" (""ID"" bigint NOT NULL AUTO_INCREMENT,  ""HASHFILE"" varchar(255) DEFAULT NULL, ""ID_PAI"" bigint NOT NULL,"),IF(Q2415="Campo",CONCATENATE("""",L2415,""" ",VLOOKUP(R2415,Apoio!A:C,3,0)),""))&amp;IF(Z2415="","",CONCATENATE("PRIMARY KEY (""ID""), KEY ""FK_reg_",LOWER(Z2415),"_ID_PAI"" (""ID_PAI""), CONSTRAINT ""FK_reg_",LOWER(Z2415),"_ID_PAI"" FOREIGN KEY (""ID_PAI"") REFERENCES ""reg_",LOWER(Z2415),""" (""ID"")) ENGINE=InnoDB AUTO_INCREMENT=105774 DEFAULT CHARSET=utf8mb4 COLLATE=utf8mb4_0900_ai_ci;"))</f>
        <v/>
      </c>
      <c r="AB2415" s="190" t="str">
        <f t="shared" si="265"/>
        <v/>
      </c>
    </row>
    <row r="2416" spans="10:28" ht="14.5" hidden="1" customHeight="1" x14ac:dyDescent="0.3">
      <c r="J2416" s="187" t="str">
        <f t="shared" si="263"/>
        <v>E210</v>
      </c>
      <c r="K2416" s="218"/>
      <c r="L2416" s="237" t="s">
        <v>2429</v>
      </c>
      <c r="M2416" s="184" t="s">
        <v>2430</v>
      </c>
      <c r="N2416" s="238">
        <v>42736</v>
      </c>
      <c r="O2416" s="238"/>
      <c r="P2416" s="238"/>
      <c r="Q2416" s="192" t="str">
        <f t="shared" si="264"/>
        <v/>
      </c>
      <c r="S2416" s="191" t="str">
        <f t="shared" si="260"/>
        <v/>
      </c>
      <c r="T2416" s="192" t="str">
        <f t="shared" si="261"/>
        <v/>
      </c>
      <c r="U2416" s="192" t="str">
        <f t="shared" si="266"/>
        <v/>
      </c>
      <c r="V2416" s="192" t="str">
        <f t="shared" si="262"/>
        <v/>
      </c>
      <c r="W2416" s="191" t="str">
        <f>IF(Q2416="Campo","@Campos(posicao = "&amp;K2416&amp;", tipo = '"&amp;R2416&amp;"')@Column(name = """&amp;L2416&amp;""")"&amp;IF(R2416="D","@Temporal(TemporalType.DATE)","")&amp;"private "&amp;VLOOKUP(TEXT(R2416,"@"),Apoio!A:B,2,0)&amp;" "&amp;SUBSTITUTE(LOWER(LEFT(L2416,1))&amp;RIGHT(PROPER(L2416),LEN(L2416)-1),"_","")&amp;";",IF(ISNUMBER(Q2416),IF(R2416="R","@Entity@Table(name = ""reg_"&amp;LOWER(J2416)&amp;""")@XmlRootElement","")&amp;VLOOKUP(J2416,Blocos!D:I,6,0)&amp;Apoio!$E$1&amp;Y2416,""))</f>
        <v/>
      </c>
      <c r="X2416" s="190" t="str">
        <f>IF(ISNUMBER(Q2416),COUNTIF(Blocos!G:G,J2416),"")</f>
        <v/>
      </c>
      <c r="Y2416" s="190" t="str">
        <f>IF(OR(X2416=0,X2416=""),"",VLOOKUP(SUMIFS(Blocos!A:A,Blocos!H:H,'EFD REGISTROS e Campos (2)'!X2416,Blocos!G:G,'EFD REGISTROS e Campos (2)'!J2416),Blocos!A:L,12,0))</f>
        <v/>
      </c>
      <c r="Z2416" s="190" t="str">
        <f>IF(ISNUMBER(Q2417),VLOOKUP(J2416,Blocos!D:G,4,0),"")</f>
        <v/>
      </c>
      <c r="AA2416" s="190" t="str">
        <f>IF(ISNUMBER(Q2416),CONCATENATE("CREATE TABLE ""reg_",LOWER(J2416),""" (""ID"" bigint NOT NULL AUTO_INCREMENT,  ""HASHFILE"" varchar(255) DEFAULT NULL, ""ID_PAI"" bigint NOT NULL,"),IF(Q2416="Campo",CONCATENATE("""",L2416,""" ",VLOOKUP(R2416,Apoio!A:C,3,0)),""))&amp;IF(Z2416="","",CONCATENATE("PRIMARY KEY (""ID""), KEY ""FK_reg_",LOWER(Z2416),"_ID_PAI"" (""ID_PAI""), CONSTRAINT ""FK_reg_",LOWER(Z2416),"_ID_PAI"" FOREIGN KEY (""ID_PAI"") REFERENCES ""reg_",LOWER(Z2416),""" (""ID"")) ENGINE=InnoDB AUTO_INCREMENT=105774 DEFAULT CHARSET=utf8mb4 COLLATE=utf8mb4_0900_ai_ci;"))</f>
        <v/>
      </c>
      <c r="AB2416" s="190" t="str">
        <f t="shared" si="265"/>
        <v/>
      </c>
    </row>
    <row r="2417" spans="10:28" ht="14.5" hidden="1" customHeight="1" x14ac:dyDescent="0.3">
      <c r="J2417" s="187" t="str">
        <f t="shared" si="263"/>
        <v>E210</v>
      </c>
      <c r="K2417" s="218"/>
      <c r="L2417" s="237" t="s">
        <v>2431</v>
      </c>
      <c r="M2417" s="184" t="s">
        <v>2432</v>
      </c>
      <c r="N2417" s="238">
        <v>39814</v>
      </c>
      <c r="O2417" s="238"/>
      <c r="P2417" s="238">
        <v>42216</v>
      </c>
      <c r="Q2417" s="192" t="str">
        <f t="shared" si="264"/>
        <v/>
      </c>
      <c r="S2417" s="191" t="str">
        <f t="shared" ref="S2417:S2480" si="267">IFERROR(IF(ISNUMBER(Q2417),CONCATENATE("&lt;/registro&gt;
&lt;registro codigo=""",CONCATENATE(B2417,C2417,D2417,E2417,F2417,G2417,H2417),""" perfil=""",A2417,""" nivel=""",Q2417,"""&gt;"),""),"")</f>
        <v/>
      </c>
      <c r="T2417" s="192" t="str">
        <f t="shared" ref="T2417:T2480" si="268">IF(Q2417="Campo",CONCATENATE("&lt;campo posicao=""",K2417,"""&gt;
&lt;coluna&gt;",SUBSTITUTE(L2417," ",""),"&lt;/coluna&gt;
&lt;descricao&gt;",M2417,"&lt;/descricao&gt;
&lt;tipo&gt;",R2417,"&lt;/tipo&gt;
&lt;/campo&gt;"),"")</f>
        <v/>
      </c>
      <c r="U2417" s="192" t="str">
        <f t="shared" si="266"/>
        <v/>
      </c>
      <c r="V2417" s="192" t="str">
        <f t="shared" ref="V2417:V2480" si="269">IF(ISNUMBER(K2417),CONCATENATE("{""Column",K2417+1,""", """,L2417,"""},",""),"")</f>
        <v/>
      </c>
      <c r="W2417" s="191" t="str">
        <f>IF(Q2417="Campo","@Campos(posicao = "&amp;K2417&amp;", tipo = '"&amp;R2417&amp;"')@Column(name = """&amp;L2417&amp;""")"&amp;IF(R2417="D","@Temporal(TemporalType.DATE)","")&amp;"private "&amp;VLOOKUP(TEXT(R2417,"@"),Apoio!A:B,2,0)&amp;" "&amp;SUBSTITUTE(LOWER(LEFT(L2417,1))&amp;RIGHT(PROPER(L2417),LEN(L2417)-1),"_","")&amp;";",IF(ISNUMBER(Q2417),IF(R2417="R","@Entity@Table(name = ""reg_"&amp;LOWER(J2417)&amp;""")@XmlRootElement","")&amp;VLOOKUP(J2417,Blocos!D:I,6,0)&amp;Apoio!$E$1&amp;Y2417,""))</f>
        <v/>
      </c>
      <c r="X2417" s="190" t="str">
        <f>IF(ISNUMBER(Q2417),COUNTIF(Blocos!G:G,J2417),"")</f>
        <v/>
      </c>
      <c r="Y2417" s="190" t="str">
        <f>IF(OR(X2417=0,X2417=""),"",VLOOKUP(SUMIFS(Blocos!A:A,Blocos!H:H,'EFD REGISTROS e Campos (2)'!X2417,Blocos!G:G,'EFD REGISTROS e Campos (2)'!J2417),Blocos!A:L,12,0))</f>
        <v/>
      </c>
      <c r="Z2417" s="190" t="str">
        <f>IF(ISNUMBER(Q2418),VLOOKUP(J2417,Blocos!D:G,4,0),"")</f>
        <v/>
      </c>
      <c r="AA2417" s="190" t="str">
        <f>IF(ISNUMBER(Q2417),CONCATENATE("CREATE TABLE ""reg_",LOWER(J2417),""" (""ID"" bigint NOT NULL AUTO_INCREMENT,  ""HASHFILE"" varchar(255) DEFAULT NULL, ""ID_PAI"" bigint NOT NULL,"),IF(Q2417="Campo",CONCATENATE("""",L2417,""" ",VLOOKUP(R2417,Apoio!A:C,3,0)),""))&amp;IF(Z2417="","",CONCATENATE("PRIMARY KEY (""ID""), KEY ""FK_reg_",LOWER(Z2417),"_ID_PAI"" (""ID_PAI""), CONSTRAINT ""FK_reg_",LOWER(Z2417),"_ID_PAI"" FOREIGN KEY (""ID_PAI"") REFERENCES ""reg_",LOWER(Z2417),""" (""ID"")) ENGINE=InnoDB AUTO_INCREMENT=105774 DEFAULT CHARSET=utf8mb4 COLLATE=utf8mb4_0900_ai_ci;"))</f>
        <v/>
      </c>
      <c r="AB2417" s="190" t="str">
        <f t="shared" si="265"/>
        <v/>
      </c>
    </row>
    <row r="2418" spans="10:28" ht="14.5" hidden="1" customHeight="1" x14ac:dyDescent="0.3">
      <c r="J2418" s="187" t="str">
        <f t="shared" si="263"/>
        <v>E210</v>
      </c>
      <c r="K2418" s="218"/>
      <c r="L2418" s="237" t="s">
        <v>2433</v>
      </c>
      <c r="M2418" s="184" t="s">
        <v>2434</v>
      </c>
      <c r="N2418" s="238">
        <v>42186</v>
      </c>
      <c r="O2418" s="238"/>
      <c r="P2418" s="238">
        <v>42613</v>
      </c>
      <c r="Q2418" s="192" t="str">
        <f t="shared" si="264"/>
        <v/>
      </c>
      <c r="S2418" s="191" t="str">
        <f t="shared" si="267"/>
        <v/>
      </c>
      <c r="T2418" s="192" t="str">
        <f t="shared" si="268"/>
        <v/>
      </c>
      <c r="U2418" s="192" t="str">
        <f t="shared" si="266"/>
        <v/>
      </c>
      <c r="V2418" s="192" t="str">
        <f t="shared" si="269"/>
        <v/>
      </c>
      <c r="W2418" s="191" t="str">
        <f>IF(Q2418="Campo","@Campos(posicao = "&amp;K2418&amp;", tipo = '"&amp;R2418&amp;"')@Column(name = """&amp;L2418&amp;""")"&amp;IF(R2418="D","@Temporal(TemporalType.DATE)","")&amp;"private "&amp;VLOOKUP(TEXT(R2418,"@"),Apoio!A:B,2,0)&amp;" "&amp;SUBSTITUTE(LOWER(LEFT(L2418,1))&amp;RIGHT(PROPER(L2418),LEN(L2418)-1),"_","")&amp;";",IF(ISNUMBER(Q2418),IF(R2418="R","@Entity@Table(name = ""reg_"&amp;LOWER(J2418)&amp;""")@XmlRootElement","")&amp;VLOOKUP(J2418,Blocos!D:I,6,0)&amp;Apoio!$E$1&amp;Y2418,""))</f>
        <v/>
      </c>
      <c r="X2418" s="190" t="str">
        <f>IF(ISNUMBER(Q2418),COUNTIF(Blocos!G:G,J2418),"")</f>
        <v/>
      </c>
      <c r="Y2418" s="190" t="str">
        <f>IF(OR(X2418=0,X2418=""),"",VLOOKUP(SUMIFS(Blocos!A:A,Blocos!H:H,'EFD REGISTROS e Campos (2)'!X2418,Blocos!G:G,'EFD REGISTROS e Campos (2)'!J2418),Blocos!A:L,12,0))</f>
        <v/>
      </c>
      <c r="Z2418" s="190" t="str">
        <f>IF(ISNUMBER(Q2419),VLOOKUP(J2418,Blocos!D:G,4,0),"")</f>
        <v/>
      </c>
      <c r="AA2418" s="190" t="str">
        <f>IF(ISNUMBER(Q2418),CONCATENATE("CREATE TABLE ""reg_",LOWER(J2418),""" (""ID"" bigint NOT NULL AUTO_INCREMENT,  ""HASHFILE"" varchar(255) DEFAULT NULL, ""ID_PAI"" bigint NOT NULL,"),IF(Q2418="Campo",CONCATENATE("""",L2418,""" ",VLOOKUP(R2418,Apoio!A:C,3,0)),""))&amp;IF(Z2418="","",CONCATENATE("PRIMARY KEY (""ID""), KEY ""FK_reg_",LOWER(Z2418),"_ID_PAI"" (""ID_PAI""), CONSTRAINT ""FK_reg_",LOWER(Z2418),"_ID_PAI"" FOREIGN KEY (""ID_PAI"") REFERENCES ""reg_",LOWER(Z2418),""" (""ID"")) ENGINE=InnoDB AUTO_INCREMENT=105774 DEFAULT CHARSET=utf8mb4 COLLATE=utf8mb4_0900_ai_ci;"))</f>
        <v/>
      </c>
      <c r="AB2418" s="190" t="str">
        <f t="shared" si="265"/>
        <v/>
      </c>
    </row>
    <row r="2419" spans="10:28" ht="14.5" hidden="1" customHeight="1" x14ac:dyDescent="0.3">
      <c r="J2419" s="187" t="str">
        <f t="shared" si="263"/>
        <v>E210</v>
      </c>
      <c r="K2419" s="218"/>
      <c r="L2419" s="237" t="s">
        <v>2433</v>
      </c>
      <c r="M2419" s="184" t="s">
        <v>2435</v>
      </c>
      <c r="N2419" s="238">
        <v>42614</v>
      </c>
      <c r="O2419" s="238"/>
      <c r="P2419" s="238"/>
      <c r="Q2419" s="192" t="str">
        <f t="shared" si="264"/>
        <v/>
      </c>
      <c r="S2419" s="191" t="str">
        <f t="shared" si="267"/>
        <v/>
      </c>
      <c r="T2419" s="192" t="str">
        <f t="shared" si="268"/>
        <v/>
      </c>
      <c r="U2419" s="192" t="str">
        <f t="shared" si="266"/>
        <v/>
      </c>
      <c r="V2419" s="192" t="str">
        <f t="shared" si="269"/>
        <v/>
      </c>
      <c r="W2419" s="191" t="str">
        <f>IF(Q2419="Campo","@Campos(posicao = "&amp;K2419&amp;", tipo = '"&amp;R2419&amp;"')@Column(name = """&amp;L2419&amp;""")"&amp;IF(R2419="D","@Temporal(TemporalType.DATE)","")&amp;"private "&amp;VLOOKUP(TEXT(R2419,"@"),Apoio!A:B,2,0)&amp;" "&amp;SUBSTITUTE(LOWER(LEFT(L2419,1))&amp;RIGHT(PROPER(L2419),LEN(L2419)-1),"_","")&amp;";",IF(ISNUMBER(Q2419),IF(R2419="R","@Entity@Table(name = ""reg_"&amp;LOWER(J2419)&amp;""")@XmlRootElement","")&amp;VLOOKUP(J2419,Blocos!D:I,6,0)&amp;Apoio!$E$1&amp;Y2419,""))</f>
        <v/>
      </c>
      <c r="X2419" s="190" t="str">
        <f>IF(ISNUMBER(Q2419),COUNTIF(Blocos!G:G,J2419),"")</f>
        <v/>
      </c>
      <c r="Y2419" s="190" t="str">
        <f>IF(OR(X2419=0,X2419=""),"",VLOOKUP(SUMIFS(Blocos!A:A,Blocos!H:H,'EFD REGISTROS e Campos (2)'!X2419,Blocos!G:G,'EFD REGISTROS e Campos (2)'!J2419),Blocos!A:L,12,0))</f>
        <v/>
      </c>
      <c r="Z2419" s="190" t="str">
        <f>IF(ISNUMBER(Q2420),VLOOKUP(J2419,Blocos!D:G,4,0),"")</f>
        <v/>
      </c>
      <c r="AA2419" s="190" t="str">
        <f>IF(ISNUMBER(Q2419),CONCATENATE("CREATE TABLE ""reg_",LOWER(J2419),""" (""ID"" bigint NOT NULL AUTO_INCREMENT,  ""HASHFILE"" varchar(255) DEFAULT NULL, ""ID_PAI"" bigint NOT NULL,"),IF(Q2419="Campo",CONCATENATE("""",L2419,""" ",VLOOKUP(R2419,Apoio!A:C,3,0)),""))&amp;IF(Z2419="","",CONCATENATE("PRIMARY KEY (""ID""), KEY ""FK_reg_",LOWER(Z2419),"_ID_PAI"" (""ID_PAI""), CONSTRAINT ""FK_reg_",LOWER(Z2419),"_ID_PAI"" FOREIGN KEY (""ID_PAI"") REFERENCES ""reg_",LOWER(Z2419),""" (""ID"")) ENGINE=InnoDB AUTO_INCREMENT=105774 DEFAULT CHARSET=utf8mb4 COLLATE=utf8mb4_0900_ai_ci;"))</f>
        <v/>
      </c>
      <c r="AB2419" s="190" t="str">
        <f t="shared" si="265"/>
        <v/>
      </c>
    </row>
    <row r="2420" spans="10:28" ht="14.5" hidden="1" customHeight="1" x14ac:dyDescent="0.3">
      <c r="J2420" s="187" t="str">
        <f t="shared" si="263"/>
        <v>E210</v>
      </c>
      <c r="K2420" s="218"/>
      <c r="L2420" s="237" t="s">
        <v>2433</v>
      </c>
      <c r="M2420" s="184" t="s">
        <v>2436</v>
      </c>
      <c r="N2420" s="238">
        <v>43466</v>
      </c>
      <c r="O2420" s="238"/>
      <c r="P2420" s="239"/>
      <c r="Q2420" s="192" t="str">
        <f t="shared" si="264"/>
        <v/>
      </c>
      <c r="S2420" s="191" t="str">
        <f t="shared" si="267"/>
        <v/>
      </c>
      <c r="T2420" s="192" t="str">
        <f t="shared" si="268"/>
        <v/>
      </c>
      <c r="U2420" s="192" t="str">
        <f t="shared" si="266"/>
        <v/>
      </c>
      <c r="V2420" s="192" t="str">
        <f t="shared" si="269"/>
        <v/>
      </c>
      <c r="W2420" s="191" t="str">
        <f>IF(Q2420="Campo","@Campos(posicao = "&amp;K2420&amp;", tipo = '"&amp;R2420&amp;"')@Column(name = """&amp;L2420&amp;""")"&amp;IF(R2420="D","@Temporal(TemporalType.DATE)","")&amp;"private "&amp;VLOOKUP(TEXT(R2420,"@"),Apoio!A:B,2,0)&amp;" "&amp;SUBSTITUTE(LOWER(LEFT(L2420,1))&amp;RIGHT(PROPER(L2420),LEN(L2420)-1),"_","")&amp;";",IF(ISNUMBER(Q2420),IF(R2420="R","@Entity@Table(name = ""reg_"&amp;LOWER(J2420)&amp;""")@XmlRootElement","")&amp;VLOOKUP(J2420,Blocos!D:I,6,0)&amp;Apoio!$E$1&amp;Y2420,""))</f>
        <v/>
      </c>
      <c r="X2420" s="190" t="str">
        <f>IF(ISNUMBER(Q2420),COUNTIF(Blocos!G:G,J2420),"")</f>
        <v/>
      </c>
      <c r="Y2420" s="190" t="str">
        <f>IF(OR(X2420=0,X2420=""),"",VLOOKUP(SUMIFS(Blocos!A:A,Blocos!H:H,'EFD REGISTROS e Campos (2)'!X2420,Blocos!G:G,'EFD REGISTROS e Campos (2)'!J2420),Blocos!A:L,12,0))</f>
        <v/>
      </c>
      <c r="Z2420" s="190" t="str">
        <f>IF(ISNUMBER(Q2421),VLOOKUP(J2420,Blocos!D:G,4,0),"")</f>
        <v/>
      </c>
      <c r="AA2420" s="190" t="str">
        <f>IF(ISNUMBER(Q2420),CONCATENATE("CREATE TABLE ""reg_",LOWER(J2420),""" (""ID"" bigint NOT NULL AUTO_INCREMENT,  ""HASHFILE"" varchar(255) DEFAULT NULL, ""ID_PAI"" bigint NOT NULL,"),IF(Q2420="Campo",CONCATENATE("""",L2420,""" ",VLOOKUP(R2420,Apoio!A:C,3,0)),""))&amp;IF(Z2420="","",CONCATENATE("PRIMARY KEY (""ID""), KEY ""FK_reg_",LOWER(Z2420),"_ID_PAI"" (""ID_PAI""), CONSTRAINT ""FK_reg_",LOWER(Z2420),"_ID_PAI"" FOREIGN KEY (""ID_PAI"") REFERENCES ""reg_",LOWER(Z2420),""" (""ID"")) ENGINE=InnoDB AUTO_INCREMENT=105774 DEFAULT CHARSET=utf8mb4 COLLATE=utf8mb4_0900_ai_ci;"))</f>
        <v/>
      </c>
      <c r="AB2420" s="190" t="str">
        <f t="shared" si="265"/>
        <v/>
      </c>
    </row>
    <row r="2421" spans="10:28" ht="14.5" hidden="1" customHeight="1" x14ac:dyDescent="0.3">
      <c r="J2421" s="187" t="str">
        <f t="shared" si="263"/>
        <v>E210</v>
      </c>
      <c r="K2421" s="218"/>
      <c r="L2421" s="237" t="s">
        <v>2437</v>
      </c>
      <c r="M2421" s="184" t="s">
        <v>2438</v>
      </c>
      <c r="N2421" s="238">
        <v>39814</v>
      </c>
      <c r="O2421" s="238"/>
      <c r="P2421" s="238"/>
      <c r="Q2421" s="192" t="str">
        <f t="shared" si="264"/>
        <v/>
      </c>
      <c r="S2421" s="191" t="str">
        <f t="shared" si="267"/>
        <v/>
      </c>
      <c r="T2421" s="192" t="str">
        <f t="shared" si="268"/>
        <v/>
      </c>
      <c r="U2421" s="192" t="str">
        <f t="shared" si="266"/>
        <v/>
      </c>
      <c r="V2421" s="192" t="str">
        <f t="shared" si="269"/>
        <v/>
      </c>
      <c r="W2421" s="191" t="str">
        <f>IF(Q2421="Campo","@Campos(posicao = "&amp;K2421&amp;", tipo = '"&amp;R2421&amp;"')@Column(name = """&amp;L2421&amp;""")"&amp;IF(R2421="D","@Temporal(TemporalType.DATE)","")&amp;"private "&amp;VLOOKUP(TEXT(R2421,"@"),Apoio!A:B,2,0)&amp;" "&amp;SUBSTITUTE(LOWER(LEFT(L2421,1))&amp;RIGHT(PROPER(L2421),LEN(L2421)-1),"_","")&amp;";",IF(ISNUMBER(Q2421),IF(R2421="R","@Entity@Table(name = ""reg_"&amp;LOWER(J2421)&amp;""")@XmlRootElement","")&amp;VLOOKUP(J2421,Blocos!D:I,6,0)&amp;Apoio!$E$1&amp;Y2421,""))</f>
        <v/>
      </c>
      <c r="X2421" s="190" t="str">
        <f>IF(ISNUMBER(Q2421),COUNTIF(Blocos!G:G,J2421),"")</f>
        <v/>
      </c>
      <c r="Y2421" s="190" t="str">
        <f>IF(OR(X2421=0,X2421=""),"",VLOOKUP(SUMIFS(Blocos!A:A,Blocos!H:H,'EFD REGISTROS e Campos (2)'!X2421,Blocos!G:G,'EFD REGISTROS e Campos (2)'!J2421),Blocos!A:L,12,0))</f>
        <v/>
      </c>
      <c r="Z2421" s="190" t="str">
        <f>IF(ISNUMBER(Q2422),VLOOKUP(J2421,Blocos!D:G,4,0),"")</f>
        <v/>
      </c>
      <c r="AA2421" s="190" t="str">
        <f>IF(ISNUMBER(Q2421),CONCATENATE("CREATE TABLE ""reg_",LOWER(J2421),""" (""ID"" bigint NOT NULL AUTO_INCREMENT,  ""HASHFILE"" varchar(255) DEFAULT NULL, ""ID_PAI"" bigint NOT NULL,"),IF(Q2421="Campo",CONCATENATE("""",L2421,""" ",VLOOKUP(R2421,Apoio!A:C,3,0)),""))&amp;IF(Z2421="","",CONCATENATE("PRIMARY KEY (""ID""), KEY ""FK_reg_",LOWER(Z2421),"_ID_PAI"" (""ID_PAI""), CONSTRAINT ""FK_reg_",LOWER(Z2421),"_ID_PAI"" FOREIGN KEY (""ID_PAI"") REFERENCES ""reg_",LOWER(Z2421),""" (""ID"")) ENGINE=InnoDB AUTO_INCREMENT=105774 DEFAULT CHARSET=utf8mb4 COLLATE=utf8mb4_0900_ai_ci;"))</f>
        <v/>
      </c>
      <c r="AB2421" s="190" t="str">
        <f t="shared" si="265"/>
        <v/>
      </c>
    </row>
    <row r="2422" spans="10:28" ht="14.5" hidden="1" customHeight="1" x14ac:dyDescent="0.3">
      <c r="J2422" s="187" t="str">
        <f t="shared" si="263"/>
        <v>E210</v>
      </c>
      <c r="K2422" s="217">
        <v>7</v>
      </c>
      <c r="L2422" s="289" t="s">
        <v>2439</v>
      </c>
      <c r="M2422" s="182" t="s">
        <v>3618</v>
      </c>
      <c r="N2422" s="181" t="s">
        <v>32</v>
      </c>
      <c r="O2422" s="181" t="s">
        <v>28</v>
      </c>
      <c r="P2422" s="181">
        <v>2</v>
      </c>
      <c r="Q2422" s="192" t="str">
        <f t="shared" si="264"/>
        <v>Campo</v>
      </c>
      <c r="R2422" s="192" t="s">
        <v>3606</v>
      </c>
      <c r="S2422" s="191" t="str">
        <f t="shared" si="267"/>
        <v/>
      </c>
      <c r="T2422" s="192" t="str">
        <f t="shared" si="268"/>
        <v>&lt;campo posicao="7"&gt;
&lt;coluna&gt;VL_AJ_CREDITOS_ST&lt;/coluna&gt;
&lt;descricao&gt;Valor total dos ajustes a crédito de ICMS ST, provenientes de ajustes do documento fiscal.  &lt;/descricao&gt;
&lt;tipo&gt;R&lt;/tipo&gt;
&lt;/campo&gt;</v>
      </c>
      <c r="U2422" s="192" t="str">
        <f t="shared" si="266"/>
        <v>&lt;campo posicao="7"&gt;
&lt;coluna&gt;VL_AJ_CREDITOS_ST&lt;/coluna&gt;
&lt;descricao&gt;Valor total dos ajustes a crédito de ICMS ST, provenientes de ajustes do documento fiscal.  &lt;/descricao&gt;
&lt;tipo&gt;R&lt;/tipo&gt;
&lt;/campo&gt;</v>
      </c>
      <c r="V2422" s="192" t="str">
        <f t="shared" si="269"/>
        <v>{"Column8", "VL_AJ_CREDITOS_ST"},</v>
      </c>
      <c r="W2422" s="191" t="str">
        <f>IF(Q2422="Campo","@Campos(posicao = "&amp;K2422&amp;", tipo = '"&amp;R2422&amp;"')@Column(name = """&amp;L2422&amp;""")"&amp;IF(R2422="D","@Temporal(TemporalType.DATE)","")&amp;"private "&amp;VLOOKUP(TEXT(R2422,"@"),Apoio!A:B,2,0)&amp;" "&amp;SUBSTITUTE(LOWER(LEFT(L2422,1))&amp;RIGHT(PROPER(L2422),LEN(L2422)-1),"_","")&amp;";",IF(ISNUMBER(Q2422),IF(R2422="R","@Entity@Table(name = ""reg_"&amp;LOWER(J2422)&amp;""")@XmlRootElement","")&amp;VLOOKUP(J2422,Blocos!D:I,6,0)&amp;Apoio!$E$1&amp;Y2422,""))</f>
        <v>@Campos(posicao = 7, tipo = 'R')@Column(name = "VL_AJ_CREDITOS_ST")private BigDecimal vlAjCreditosSt;</v>
      </c>
      <c r="X2422" s="190" t="str">
        <f>IF(ISNUMBER(Q2422),COUNTIF(Blocos!G:G,J2422),"")</f>
        <v/>
      </c>
      <c r="Y2422" s="190" t="str">
        <f>IF(OR(X2422=0,X2422=""),"",VLOOKUP(SUMIFS(Blocos!A:A,Blocos!H:H,'EFD REGISTROS e Campos (2)'!X2422,Blocos!G:G,'EFD REGISTROS e Campos (2)'!J2422),Blocos!A:L,12,0))</f>
        <v/>
      </c>
      <c r="Z2422" s="190" t="str">
        <f>IF(ISNUMBER(Q2423),VLOOKUP(J2422,Blocos!D:G,4,0),"")</f>
        <v/>
      </c>
      <c r="AA2422" s="190" t="str">
        <f>IF(ISNUMBER(Q2422),CONCATENATE("CREATE TABLE ""reg_",LOWER(J2422),""" (""ID"" bigint NOT NULL AUTO_INCREMENT,  ""HASHFILE"" varchar(255) DEFAULT NULL, ""ID_PAI"" bigint NOT NULL,"),IF(Q2422="Campo",CONCATENATE("""",L2422,""" ",VLOOKUP(R2422,Apoio!A:C,3,0)),""))&amp;IF(Z2422="","",CONCATENATE("PRIMARY KEY (""ID""), KEY ""FK_reg_",LOWER(Z2422),"_ID_PAI"" (""ID_PAI""), CONSTRAINT ""FK_reg_",LOWER(Z2422),"_ID_PAI"" FOREIGN KEY (""ID_PAI"") REFERENCES ""reg_",LOWER(Z2422),""" (""ID"")) ENGINE=InnoDB AUTO_INCREMENT=105774 DEFAULT CHARSET=utf8mb4 COLLATE=utf8mb4_0900_ai_ci;"))</f>
        <v>"VL_AJ_CREDITOS_ST" decimal(15,6) DEFAULT NULL,</v>
      </c>
      <c r="AB2422" s="190" t="str">
        <f t="shared" si="265"/>
        <v>`reg_e210`.`VL_AJ_CREDITOS_ST`,</v>
      </c>
    </row>
    <row r="2423" spans="10:28" ht="14.5" hidden="1" customHeight="1" x14ac:dyDescent="0.3">
      <c r="J2423" s="187" t="str">
        <f t="shared" si="263"/>
        <v>E210</v>
      </c>
      <c r="K2423" s="218"/>
      <c r="L2423" s="233" t="s">
        <v>3991</v>
      </c>
      <c r="M2423" s="234" t="s">
        <v>1164</v>
      </c>
      <c r="N2423" s="235" t="s">
        <v>1165</v>
      </c>
      <c r="O2423" s="235"/>
      <c r="P2423" s="236" t="s">
        <v>1166</v>
      </c>
      <c r="Q2423" s="192" t="str">
        <f t="shared" si="264"/>
        <v/>
      </c>
      <c r="S2423" s="191" t="str">
        <f t="shared" si="267"/>
        <v/>
      </c>
      <c r="T2423" s="192" t="str">
        <f t="shared" si="268"/>
        <v/>
      </c>
      <c r="U2423" s="192" t="str">
        <f t="shared" si="266"/>
        <v/>
      </c>
      <c r="V2423" s="192" t="str">
        <f t="shared" si="269"/>
        <v/>
      </c>
      <c r="W2423" s="191" t="str">
        <f>IF(Q2423="Campo","@Campos(posicao = "&amp;K2423&amp;", tipo = '"&amp;R2423&amp;"')@Column(name = """&amp;L2423&amp;""")"&amp;IF(R2423="D","@Temporal(TemporalType.DATE)","")&amp;"private "&amp;VLOOKUP(TEXT(R2423,"@"),Apoio!A:B,2,0)&amp;" "&amp;SUBSTITUTE(LOWER(LEFT(L2423,1))&amp;RIGHT(PROPER(L2423),LEN(L2423)-1),"_","")&amp;";",IF(ISNUMBER(Q2423),IF(R2423="R","@Entity@Table(name = ""reg_"&amp;LOWER(J2423)&amp;""")@XmlRootElement","")&amp;VLOOKUP(J2423,Blocos!D:I,6,0)&amp;Apoio!$E$1&amp;Y2423,""))</f>
        <v/>
      </c>
      <c r="X2423" s="190" t="str">
        <f>IF(ISNUMBER(Q2423),COUNTIF(Blocos!G:G,J2423),"")</f>
        <v/>
      </c>
      <c r="Y2423" s="190" t="str">
        <f>IF(OR(X2423=0,X2423=""),"",VLOOKUP(SUMIFS(Blocos!A:A,Blocos!H:H,'EFD REGISTROS e Campos (2)'!X2423,Blocos!G:G,'EFD REGISTROS e Campos (2)'!J2423),Blocos!A:L,12,0))</f>
        <v/>
      </c>
      <c r="Z2423" s="190" t="str">
        <f>IF(ISNUMBER(Q2424),VLOOKUP(J2423,Blocos!D:G,4,0),"")</f>
        <v/>
      </c>
      <c r="AA2423" s="190" t="str">
        <f>IF(ISNUMBER(Q2423),CONCATENATE("CREATE TABLE ""reg_",LOWER(J2423),""" (""ID"" bigint NOT NULL AUTO_INCREMENT,  ""HASHFILE"" varchar(255) DEFAULT NULL, ""ID_PAI"" bigint NOT NULL,"),IF(Q2423="Campo",CONCATENATE("""",L2423,""" ",VLOOKUP(R2423,Apoio!A:C,3,0)),""))&amp;IF(Z2423="","",CONCATENATE("PRIMARY KEY (""ID""), KEY ""FK_reg_",LOWER(Z2423),"_ID_PAI"" (""ID_PAI""), CONSTRAINT ""FK_reg_",LOWER(Z2423),"_ID_PAI"" FOREIGN KEY (""ID_PAI"") REFERENCES ""reg_",LOWER(Z2423),""" (""ID"")) ENGINE=InnoDB AUTO_INCREMENT=105774 DEFAULT CHARSET=utf8mb4 COLLATE=utf8mb4_0900_ai_ci;"))</f>
        <v/>
      </c>
      <c r="AB2423" s="190" t="str">
        <f t="shared" si="265"/>
        <v/>
      </c>
    </row>
    <row r="2424" spans="10:28" ht="14.5" hidden="1" customHeight="1" x14ac:dyDescent="0.3">
      <c r="J2424" s="187" t="str">
        <f t="shared" si="263"/>
        <v>E210</v>
      </c>
      <c r="K2424" s="218"/>
      <c r="L2424" s="237" t="s">
        <v>1206</v>
      </c>
      <c r="M2424" s="184" t="s">
        <v>1207</v>
      </c>
      <c r="N2424" s="238">
        <v>39814</v>
      </c>
      <c r="O2424" s="238"/>
      <c r="P2424" s="238"/>
      <c r="Q2424" s="192" t="str">
        <f t="shared" si="264"/>
        <v/>
      </c>
      <c r="S2424" s="191" t="str">
        <f t="shared" si="267"/>
        <v/>
      </c>
      <c r="T2424" s="192" t="str">
        <f t="shared" si="268"/>
        <v/>
      </c>
      <c r="U2424" s="192" t="str">
        <f t="shared" si="266"/>
        <v/>
      </c>
      <c r="V2424" s="192" t="str">
        <f t="shared" si="269"/>
        <v/>
      </c>
      <c r="W2424" s="191" t="str">
        <f>IF(Q2424="Campo","@Campos(posicao = "&amp;K2424&amp;", tipo = '"&amp;R2424&amp;"')@Column(name = """&amp;L2424&amp;""")"&amp;IF(R2424="D","@Temporal(TemporalType.DATE)","")&amp;"private "&amp;VLOOKUP(TEXT(R2424,"@"),Apoio!A:B,2,0)&amp;" "&amp;SUBSTITUTE(LOWER(LEFT(L2424,1))&amp;RIGHT(PROPER(L2424),LEN(L2424)-1),"_","")&amp;";",IF(ISNUMBER(Q2424),IF(R2424="R","@Entity@Table(name = ""reg_"&amp;LOWER(J2424)&amp;""")@XmlRootElement","")&amp;VLOOKUP(J2424,Blocos!D:I,6,0)&amp;Apoio!$E$1&amp;Y2424,""))</f>
        <v/>
      </c>
      <c r="X2424" s="190" t="str">
        <f>IF(ISNUMBER(Q2424),COUNTIF(Blocos!G:G,J2424),"")</f>
        <v/>
      </c>
      <c r="Y2424" s="190" t="str">
        <f>IF(OR(X2424=0,X2424=""),"",VLOOKUP(SUMIFS(Blocos!A:A,Blocos!H:H,'EFD REGISTROS e Campos (2)'!X2424,Blocos!G:G,'EFD REGISTROS e Campos (2)'!J2424),Blocos!A:L,12,0))</f>
        <v/>
      </c>
      <c r="Z2424" s="190" t="str">
        <f>IF(ISNUMBER(Q2425),VLOOKUP(J2424,Blocos!D:G,4,0),"")</f>
        <v/>
      </c>
      <c r="AA2424" s="190" t="str">
        <f>IF(ISNUMBER(Q2424),CONCATENATE("CREATE TABLE ""reg_",LOWER(J2424),""" (""ID"" bigint NOT NULL AUTO_INCREMENT,  ""HASHFILE"" varchar(255) DEFAULT NULL, ""ID_PAI"" bigint NOT NULL,"),IF(Q2424="Campo",CONCATENATE("""",L2424,""" ",VLOOKUP(R2424,Apoio!A:C,3,0)),""))&amp;IF(Z2424="","",CONCATENATE("PRIMARY KEY (""ID""), KEY ""FK_reg_",LOWER(Z2424),"_ID_PAI"" (""ID_PAI""), CONSTRAINT ""FK_reg_",LOWER(Z2424),"_ID_PAI"" FOREIGN KEY (""ID_PAI"") REFERENCES ""reg_",LOWER(Z2424),""" (""ID"")) ENGINE=InnoDB AUTO_INCREMENT=105774 DEFAULT CHARSET=utf8mb4 COLLATE=utf8mb4_0900_ai_ci;"))</f>
        <v/>
      </c>
      <c r="AB2424" s="190" t="str">
        <f t="shared" si="265"/>
        <v/>
      </c>
    </row>
    <row r="2425" spans="10:28" ht="14.5" hidden="1" customHeight="1" x14ac:dyDescent="0.3">
      <c r="J2425" s="187" t="str">
        <f t="shared" si="263"/>
        <v>E210</v>
      </c>
      <c r="K2425" s="218"/>
      <c r="L2425" s="237" t="s">
        <v>1208</v>
      </c>
      <c r="M2425" s="184" t="s">
        <v>1209</v>
      </c>
      <c r="N2425" s="238">
        <v>43282</v>
      </c>
      <c r="O2425" s="238"/>
      <c r="P2425" s="239"/>
      <c r="Q2425" s="192" t="str">
        <f t="shared" si="264"/>
        <v/>
      </c>
      <c r="S2425" s="191" t="str">
        <f t="shared" si="267"/>
        <v/>
      </c>
      <c r="T2425" s="192" t="str">
        <f t="shared" si="268"/>
        <v/>
      </c>
      <c r="U2425" s="192" t="str">
        <f t="shared" si="266"/>
        <v/>
      </c>
      <c r="V2425" s="192" t="str">
        <f t="shared" si="269"/>
        <v/>
      </c>
      <c r="W2425" s="191" t="str">
        <f>IF(Q2425="Campo","@Campos(posicao = "&amp;K2425&amp;", tipo = '"&amp;R2425&amp;"')@Column(name = """&amp;L2425&amp;""")"&amp;IF(R2425="D","@Temporal(TemporalType.DATE)","")&amp;"private "&amp;VLOOKUP(TEXT(R2425,"@"),Apoio!A:B,2,0)&amp;" "&amp;SUBSTITUTE(LOWER(LEFT(L2425,1))&amp;RIGHT(PROPER(L2425),LEN(L2425)-1),"_","")&amp;";",IF(ISNUMBER(Q2425),IF(R2425="R","@Entity@Table(name = ""reg_"&amp;LOWER(J2425)&amp;""")@XmlRootElement","")&amp;VLOOKUP(J2425,Blocos!D:I,6,0)&amp;Apoio!$E$1&amp;Y2425,""))</f>
        <v/>
      </c>
      <c r="X2425" s="190" t="str">
        <f>IF(ISNUMBER(Q2425),COUNTIF(Blocos!G:G,J2425),"")</f>
        <v/>
      </c>
      <c r="Y2425" s="190" t="str">
        <f>IF(OR(X2425=0,X2425=""),"",VLOOKUP(SUMIFS(Blocos!A:A,Blocos!H:H,'EFD REGISTROS e Campos (2)'!X2425,Blocos!G:G,'EFD REGISTROS e Campos (2)'!J2425),Blocos!A:L,12,0))</f>
        <v/>
      </c>
      <c r="Z2425" s="190" t="str">
        <f>IF(ISNUMBER(Q2426),VLOOKUP(J2425,Blocos!D:G,4,0),"")</f>
        <v/>
      </c>
      <c r="AA2425" s="190" t="str">
        <f>IF(ISNUMBER(Q2425),CONCATENATE("CREATE TABLE ""reg_",LOWER(J2425),""" (""ID"" bigint NOT NULL AUTO_INCREMENT,  ""HASHFILE"" varchar(255) DEFAULT NULL, ""ID_PAI"" bigint NOT NULL,"),IF(Q2425="Campo",CONCATENATE("""",L2425,""" ",VLOOKUP(R2425,Apoio!A:C,3,0)),""))&amp;IF(Z2425="","",CONCATENATE("PRIMARY KEY (""ID""), KEY ""FK_reg_",LOWER(Z2425),"_ID_PAI"" (""ID_PAI""), CONSTRAINT ""FK_reg_",LOWER(Z2425),"_ID_PAI"" FOREIGN KEY (""ID_PAI"") REFERENCES ""reg_",LOWER(Z2425),""" (""ID"")) ENGINE=InnoDB AUTO_INCREMENT=105774 DEFAULT CHARSET=utf8mb4 COLLATE=utf8mb4_0900_ai_ci;"))</f>
        <v/>
      </c>
      <c r="AB2425" s="190" t="str">
        <f t="shared" si="265"/>
        <v/>
      </c>
    </row>
    <row r="2426" spans="10:28" ht="14.5" hidden="1" customHeight="1" x14ac:dyDescent="0.3">
      <c r="J2426" s="187" t="str">
        <f t="shared" si="263"/>
        <v>E210</v>
      </c>
      <c r="K2426" s="218"/>
      <c r="L2426" s="237" t="s">
        <v>1210</v>
      </c>
      <c r="M2426" s="184" t="s">
        <v>1211</v>
      </c>
      <c r="N2426" s="238">
        <v>42186</v>
      </c>
      <c r="O2426" s="238"/>
      <c r="P2426" s="238"/>
      <c r="Q2426" s="192" t="str">
        <f t="shared" si="264"/>
        <v/>
      </c>
      <c r="S2426" s="191" t="str">
        <f t="shared" si="267"/>
        <v/>
      </c>
      <c r="T2426" s="192" t="str">
        <f t="shared" si="268"/>
        <v/>
      </c>
      <c r="U2426" s="192" t="str">
        <f t="shared" si="266"/>
        <v/>
      </c>
      <c r="V2426" s="192" t="str">
        <f t="shared" si="269"/>
        <v/>
      </c>
      <c r="W2426" s="191" t="str">
        <f>IF(Q2426="Campo","@Campos(posicao = "&amp;K2426&amp;", tipo = '"&amp;R2426&amp;"')@Column(name = """&amp;L2426&amp;""")"&amp;IF(R2426="D","@Temporal(TemporalType.DATE)","")&amp;"private "&amp;VLOOKUP(TEXT(R2426,"@"),Apoio!A:B,2,0)&amp;" "&amp;SUBSTITUTE(LOWER(LEFT(L2426,1))&amp;RIGHT(PROPER(L2426),LEN(L2426)-1),"_","")&amp;";",IF(ISNUMBER(Q2426),IF(R2426="R","@Entity@Table(name = ""reg_"&amp;LOWER(J2426)&amp;""")@XmlRootElement","")&amp;VLOOKUP(J2426,Blocos!D:I,6,0)&amp;Apoio!$E$1&amp;Y2426,""))</f>
        <v/>
      </c>
      <c r="X2426" s="190" t="str">
        <f>IF(ISNUMBER(Q2426),COUNTIF(Blocos!G:G,J2426),"")</f>
        <v/>
      </c>
      <c r="Y2426" s="190" t="str">
        <f>IF(OR(X2426=0,X2426=""),"",VLOOKUP(SUMIFS(Blocos!A:A,Blocos!H:H,'EFD REGISTROS e Campos (2)'!X2426,Blocos!G:G,'EFD REGISTROS e Campos (2)'!J2426),Blocos!A:L,12,0))</f>
        <v/>
      </c>
      <c r="Z2426" s="190" t="str">
        <f>IF(ISNUMBER(Q2427),VLOOKUP(J2426,Blocos!D:G,4,0),"")</f>
        <v/>
      </c>
      <c r="AA2426" s="190" t="str">
        <f>IF(ISNUMBER(Q2426),CONCATENATE("CREATE TABLE ""reg_",LOWER(J2426),""" (""ID"" bigint NOT NULL AUTO_INCREMENT,  ""HASHFILE"" varchar(255) DEFAULT NULL, ""ID_PAI"" bigint NOT NULL,"),IF(Q2426="Campo",CONCATENATE("""",L2426,""" ",VLOOKUP(R2426,Apoio!A:C,3,0)),""))&amp;IF(Z2426="","",CONCATENATE("PRIMARY KEY (""ID""), KEY ""FK_reg_",LOWER(Z2426),"_ID_PAI"" (""ID_PAI""), CONSTRAINT ""FK_reg_",LOWER(Z2426),"_ID_PAI"" FOREIGN KEY (""ID_PAI"") REFERENCES ""reg_",LOWER(Z2426),""" (""ID"")) ENGINE=InnoDB AUTO_INCREMENT=105774 DEFAULT CHARSET=utf8mb4 COLLATE=utf8mb4_0900_ai_ci;"))</f>
        <v/>
      </c>
      <c r="AB2426" s="190" t="str">
        <f t="shared" si="265"/>
        <v/>
      </c>
    </row>
    <row r="2427" spans="10:28" ht="14.5" hidden="1" customHeight="1" x14ac:dyDescent="0.3">
      <c r="J2427" s="187" t="str">
        <f t="shared" si="263"/>
        <v>E210</v>
      </c>
      <c r="K2427" s="218"/>
      <c r="L2427" s="237" t="s">
        <v>1212</v>
      </c>
      <c r="M2427" s="184" t="s">
        <v>1213</v>
      </c>
      <c r="N2427" s="238">
        <v>42186</v>
      </c>
      <c r="O2427" s="238"/>
      <c r="P2427" s="238">
        <v>42551</v>
      </c>
      <c r="Q2427" s="192" t="str">
        <f t="shared" si="264"/>
        <v/>
      </c>
      <c r="S2427" s="191" t="str">
        <f t="shared" si="267"/>
        <v/>
      </c>
      <c r="T2427" s="192" t="str">
        <f t="shared" si="268"/>
        <v/>
      </c>
      <c r="U2427" s="192" t="str">
        <f t="shared" si="266"/>
        <v/>
      </c>
      <c r="V2427" s="192" t="str">
        <f t="shared" si="269"/>
        <v/>
      </c>
      <c r="W2427" s="191" t="str">
        <f>IF(Q2427="Campo","@Campos(posicao = "&amp;K2427&amp;", tipo = '"&amp;R2427&amp;"')@Column(name = """&amp;L2427&amp;""")"&amp;IF(R2427="D","@Temporal(TemporalType.DATE)","")&amp;"private "&amp;VLOOKUP(TEXT(R2427,"@"),Apoio!A:B,2,0)&amp;" "&amp;SUBSTITUTE(LOWER(LEFT(L2427,1))&amp;RIGHT(PROPER(L2427),LEN(L2427)-1),"_","")&amp;";",IF(ISNUMBER(Q2427),IF(R2427="R","@Entity@Table(name = ""reg_"&amp;LOWER(J2427)&amp;""")@XmlRootElement","")&amp;VLOOKUP(J2427,Blocos!D:I,6,0)&amp;Apoio!$E$1&amp;Y2427,""))</f>
        <v/>
      </c>
      <c r="X2427" s="190" t="str">
        <f>IF(ISNUMBER(Q2427),COUNTIF(Blocos!G:G,J2427),"")</f>
        <v/>
      </c>
      <c r="Y2427" s="190" t="str">
        <f>IF(OR(X2427=0,X2427=""),"",VLOOKUP(SUMIFS(Blocos!A:A,Blocos!H:H,'EFD REGISTROS e Campos (2)'!X2427,Blocos!G:G,'EFD REGISTROS e Campos (2)'!J2427),Blocos!A:L,12,0))</f>
        <v/>
      </c>
      <c r="Z2427" s="190" t="str">
        <f>IF(ISNUMBER(Q2428),VLOOKUP(J2427,Blocos!D:G,4,0),"")</f>
        <v/>
      </c>
      <c r="AA2427" s="190" t="str">
        <f>IF(ISNUMBER(Q2427),CONCATENATE("CREATE TABLE ""reg_",LOWER(J2427),""" (""ID"" bigint NOT NULL AUTO_INCREMENT,  ""HASHFILE"" varchar(255) DEFAULT NULL, ""ID_PAI"" bigint NOT NULL,"),IF(Q2427="Campo",CONCATENATE("""",L2427,""" ",VLOOKUP(R2427,Apoio!A:C,3,0)),""))&amp;IF(Z2427="","",CONCATENATE("PRIMARY KEY (""ID""), KEY ""FK_reg_",LOWER(Z2427),"_ID_PAI"" (""ID_PAI""), CONSTRAINT ""FK_reg_",LOWER(Z2427),"_ID_PAI"" FOREIGN KEY (""ID_PAI"") REFERENCES ""reg_",LOWER(Z2427),""" (""ID"")) ENGINE=InnoDB AUTO_INCREMENT=105774 DEFAULT CHARSET=utf8mb4 COLLATE=utf8mb4_0900_ai_ci;"))</f>
        <v/>
      </c>
      <c r="AB2427" s="190" t="str">
        <f t="shared" si="265"/>
        <v/>
      </c>
    </row>
    <row r="2428" spans="10:28" ht="14.5" hidden="1" customHeight="1" x14ac:dyDescent="0.3">
      <c r="J2428" s="187" t="str">
        <f t="shared" si="263"/>
        <v>E210</v>
      </c>
      <c r="K2428" s="218"/>
      <c r="L2428" s="237" t="s">
        <v>1212</v>
      </c>
      <c r="M2428" s="184" t="s">
        <v>1214</v>
      </c>
      <c r="N2428" s="238">
        <v>42552</v>
      </c>
      <c r="O2428" s="238"/>
      <c r="P2428" s="238"/>
      <c r="Q2428" s="192" t="str">
        <f t="shared" si="264"/>
        <v/>
      </c>
      <c r="S2428" s="191" t="str">
        <f t="shared" si="267"/>
        <v/>
      </c>
      <c r="T2428" s="192" t="str">
        <f t="shared" si="268"/>
        <v/>
      </c>
      <c r="U2428" s="192" t="str">
        <f t="shared" si="266"/>
        <v/>
      </c>
      <c r="V2428" s="192" t="str">
        <f t="shared" si="269"/>
        <v/>
      </c>
      <c r="W2428" s="191" t="str">
        <f>IF(Q2428="Campo","@Campos(posicao = "&amp;K2428&amp;", tipo = '"&amp;R2428&amp;"')@Column(name = """&amp;L2428&amp;""")"&amp;IF(R2428="D","@Temporal(TemporalType.DATE)","")&amp;"private "&amp;VLOOKUP(TEXT(R2428,"@"),Apoio!A:B,2,0)&amp;" "&amp;SUBSTITUTE(LOWER(LEFT(L2428,1))&amp;RIGHT(PROPER(L2428),LEN(L2428)-1),"_","")&amp;";",IF(ISNUMBER(Q2428),IF(R2428="R","@Entity@Table(name = ""reg_"&amp;LOWER(J2428)&amp;""")@XmlRootElement","")&amp;VLOOKUP(J2428,Blocos!D:I,6,0)&amp;Apoio!$E$1&amp;Y2428,""))</f>
        <v/>
      </c>
      <c r="X2428" s="190" t="str">
        <f>IF(ISNUMBER(Q2428),COUNTIF(Blocos!G:G,J2428),"")</f>
        <v/>
      </c>
      <c r="Y2428" s="190" t="str">
        <f>IF(OR(X2428=0,X2428=""),"",VLOOKUP(SUMIFS(Blocos!A:A,Blocos!H:H,'EFD REGISTROS e Campos (2)'!X2428,Blocos!G:G,'EFD REGISTROS e Campos (2)'!J2428),Blocos!A:L,12,0))</f>
        <v/>
      </c>
      <c r="Z2428" s="190" t="str">
        <f>IF(ISNUMBER(Q2429),VLOOKUP(J2428,Blocos!D:G,4,0),"")</f>
        <v/>
      </c>
      <c r="AA2428" s="190" t="str">
        <f>IF(ISNUMBER(Q2428),CONCATENATE("CREATE TABLE ""reg_",LOWER(J2428),""" (""ID"" bigint NOT NULL AUTO_INCREMENT,  ""HASHFILE"" varchar(255) DEFAULT NULL, ""ID_PAI"" bigint NOT NULL,"),IF(Q2428="Campo",CONCATENATE("""",L2428,""" ",VLOOKUP(R2428,Apoio!A:C,3,0)),""))&amp;IF(Z2428="","",CONCATENATE("PRIMARY KEY (""ID""), KEY ""FK_reg_",LOWER(Z2428),"_ID_PAI"" (""ID_PAI""), CONSTRAINT ""FK_reg_",LOWER(Z2428),"_ID_PAI"" FOREIGN KEY (""ID_PAI"") REFERENCES ""reg_",LOWER(Z2428),""" (""ID"")) ENGINE=InnoDB AUTO_INCREMENT=105774 DEFAULT CHARSET=utf8mb4 COLLATE=utf8mb4_0900_ai_ci;"))</f>
        <v/>
      </c>
      <c r="AB2428" s="190" t="str">
        <f t="shared" si="265"/>
        <v/>
      </c>
    </row>
    <row r="2429" spans="10:28" ht="14.5" hidden="1" customHeight="1" x14ac:dyDescent="0.3">
      <c r="J2429" s="187" t="str">
        <f t="shared" si="263"/>
        <v>E210</v>
      </c>
      <c r="K2429" s="218"/>
      <c r="L2429" s="237" t="s">
        <v>1215</v>
      </c>
      <c r="M2429" s="184" t="s">
        <v>1216</v>
      </c>
      <c r="N2429" s="238">
        <v>42552</v>
      </c>
      <c r="O2429" s="238"/>
      <c r="P2429" s="238"/>
      <c r="Q2429" s="192" t="str">
        <f t="shared" si="264"/>
        <v/>
      </c>
      <c r="S2429" s="191" t="str">
        <f t="shared" si="267"/>
        <v/>
      </c>
      <c r="T2429" s="192" t="str">
        <f t="shared" si="268"/>
        <v/>
      </c>
      <c r="U2429" s="192" t="str">
        <f t="shared" si="266"/>
        <v/>
      </c>
      <c r="V2429" s="192" t="str">
        <f t="shared" si="269"/>
        <v/>
      </c>
      <c r="W2429" s="191" t="str">
        <f>IF(Q2429="Campo","@Campos(posicao = "&amp;K2429&amp;", tipo = '"&amp;R2429&amp;"')@Column(name = """&amp;L2429&amp;""")"&amp;IF(R2429="D","@Temporal(TemporalType.DATE)","")&amp;"private "&amp;VLOOKUP(TEXT(R2429,"@"),Apoio!A:B,2,0)&amp;" "&amp;SUBSTITUTE(LOWER(LEFT(L2429,1))&amp;RIGHT(PROPER(L2429),LEN(L2429)-1),"_","")&amp;";",IF(ISNUMBER(Q2429),IF(R2429="R","@Entity@Table(name = ""reg_"&amp;LOWER(J2429)&amp;""")@XmlRootElement","")&amp;VLOOKUP(J2429,Blocos!D:I,6,0)&amp;Apoio!$E$1&amp;Y2429,""))</f>
        <v/>
      </c>
      <c r="X2429" s="190" t="str">
        <f>IF(ISNUMBER(Q2429),COUNTIF(Blocos!G:G,J2429),"")</f>
        <v/>
      </c>
      <c r="Y2429" s="190" t="str">
        <f>IF(OR(X2429=0,X2429=""),"",VLOOKUP(SUMIFS(Blocos!A:A,Blocos!H:H,'EFD REGISTROS e Campos (2)'!X2429,Blocos!G:G,'EFD REGISTROS e Campos (2)'!J2429),Blocos!A:L,12,0))</f>
        <v/>
      </c>
      <c r="Z2429" s="190" t="str">
        <f>IF(ISNUMBER(Q2430),VLOOKUP(J2429,Blocos!D:G,4,0),"")</f>
        <v/>
      </c>
      <c r="AA2429" s="190" t="str">
        <f>IF(ISNUMBER(Q2429),CONCATENATE("CREATE TABLE ""reg_",LOWER(J2429),""" (""ID"" bigint NOT NULL AUTO_INCREMENT,  ""HASHFILE"" varchar(255) DEFAULT NULL, ""ID_PAI"" bigint NOT NULL,"),IF(Q2429="Campo",CONCATENATE("""",L2429,""" ",VLOOKUP(R2429,Apoio!A:C,3,0)),""))&amp;IF(Z2429="","",CONCATENATE("PRIMARY KEY (""ID""), KEY ""FK_reg_",LOWER(Z2429),"_ID_PAI"" (""ID_PAI""), CONSTRAINT ""FK_reg_",LOWER(Z2429),"_ID_PAI"" FOREIGN KEY (""ID_PAI"") REFERENCES ""reg_",LOWER(Z2429),""" (""ID"")) ENGINE=InnoDB AUTO_INCREMENT=105774 DEFAULT CHARSET=utf8mb4 COLLATE=utf8mb4_0900_ai_ci;"))</f>
        <v/>
      </c>
      <c r="AB2429" s="190" t="str">
        <f t="shared" si="265"/>
        <v/>
      </c>
    </row>
    <row r="2430" spans="10:28" ht="14.5" hidden="1" customHeight="1" x14ac:dyDescent="0.3">
      <c r="J2430" s="187" t="str">
        <f t="shared" si="263"/>
        <v>E210</v>
      </c>
      <c r="K2430" s="218"/>
      <c r="L2430" s="237" t="s">
        <v>1217</v>
      </c>
      <c r="M2430" s="184" t="s">
        <v>1218</v>
      </c>
      <c r="N2430" s="238">
        <v>42552</v>
      </c>
      <c r="O2430" s="238"/>
      <c r="P2430" s="238"/>
      <c r="Q2430" s="192" t="str">
        <f t="shared" si="264"/>
        <v/>
      </c>
      <c r="S2430" s="191" t="str">
        <f t="shared" si="267"/>
        <v/>
      </c>
      <c r="T2430" s="192" t="str">
        <f t="shared" si="268"/>
        <v/>
      </c>
      <c r="U2430" s="192" t="str">
        <f t="shared" si="266"/>
        <v/>
      </c>
      <c r="V2430" s="192" t="str">
        <f t="shared" si="269"/>
        <v/>
      </c>
      <c r="W2430" s="191" t="str">
        <f>IF(Q2430="Campo","@Campos(posicao = "&amp;K2430&amp;", tipo = '"&amp;R2430&amp;"')@Column(name = """&amp;L2430&amp;""")"&amp;IF(R2430="D","@Temporal(TemporalType.DATE)","")&amp;"private "&amp;VLOOKUP(TEXT(R2430,"@"),Apoio!A:B,2,0)&amp;" "&amp;SUBSTITUTE(LOWER(LEFT(L2430,1))&amp;RIGHT(PROPER(L2430),LEN(L2430)-1),"_","")&amp;";",IF(ISNUMBER(Q2430),IF(R2430="R","@Entity@Table(name = ""reg_"&amp;LOWER(J2430)&amp;""")@XmlRootElement","")&amp;VLOOKUP(J2430,Blocos!D:I,6,0)&amp;Apoio!$E$1&amp;Y2430,""))</f>
        <v/>
      </c>
      <c r="X2430" s="190" t="str">
        <f>IF(ISNUMBER(Q2430),COUNTIF(Blocos!G:G,J2430),"")</f>
        <v/>
      </c>
      <c r="Y2430" s="190" t="str">
        <f>IF(OR(X2430=0,X2430=""),"",VLOOKUP(SUMIFS(Blocos!A:A,Blocos!H:H,'EFD REGISTROS e Campos (2)'!X2430,Blocos!G:G,'EFD REGISTROS e Campos (2)'!J2430),Blocos!A:L,12,0))</f>
        <v/>
      </c>
      <c r="Z2430" s="190" t="str">
        <f>IF(ISNUMBER(Q2431),VLOOKUP(J2430,Blocos!D:G,4,0),"")</f>
        <v/>
      </c>
      <c r="AA2430" s="190" t="str">
        <f>IF(ISNUMBER(Q2430),CONCATENATE("CREATE TABLE ""reg_",LOWER(J2430),""" (""ID"" bigint NOT NULL AUTO_INCREMENT,  ""HASHFILE"" varchar(255) DEFAULT NULL, ""ID_PAI"" bigint NOT NULL,"),IF(Q2430="Campo",CONCATENATE("""",L2430,""" ",VLOOKUP(R2430,Apoio!A:C,3,0)),""))&amp;IF(Z2430="","",CONCATENATE("PRIMARY KEY (""ID""), KEY ""FK_reg_",LOWER(Z2430),"_ID_PAI"" (""ID_PAI""), CONSTRAINT ""FK_reg_",LOWER(Z2430),"_ID_PAI"" FOREIGN KEY (""ID_PAI"") REFERENCES ""reg_",LOWER(Z2430),""" (""ID"")) ENGINE=InnoDB AUTO_INCREMENT=105774 DEFAULT CHARSET=utf8mb4 COLLATE=utf8mb4_0900_ai_ci;"))</f>
        <v/>
      </c>
      <c r="AB2430" s="190" t="str">
        <f t="shared" si="265"/>
        <v/>
      </c>
    </row>
    <row r="2431" spans="10:28" ht="14.5" hidden="1" customHeight="1" x14ac:dyDescent="0.3">
      <c r="J2431" s="187" t="str">
        <f t="shared" si="263"/>
        <v>E210</v>
      </c>
      <c r="K2431" s="218"/>
      <c r="L2431" s="237" t="s">
        <v>1219</v>
      </c>
      <c r="M2431" s="184" t="s">
        <v>1220</v>
      </c>
      <c r="N2431" s="238">
        <v>42917</v>
      </c>
      <c r="O2431" s="238"/>
      <c r="P2431" s="238"/>
      <c r="Q2431" s="192" t="str">
        <f t="shared" si="264"/>
        <v/>
      </c>
      <c r="S2431" s="191" t="str">
        <f t="shared" si="267"/>
        <v/>
      </c>
      <c r="T2431" s="192" t="str">
        <f t="shared" si="268"/>
        <v/>
      </c>
      <c r="U2431" s="192" t="str">
        <f t="shared" si="266"/>
        <v/>
      </c>
      <c r="V2431" s="192" t="str">
        <f t="shared" si="269"/>
        <v/>
      </c>
      <c r="W2431" s="191" t="str">
        <f>IF(Q2431="Campo","@Campos(posicao = "&amp;K2431&amp;", tipo = '"&amp;R2431&amp;"')@Column(name = """&amp;L2431&amp;""")"&amp;IF(R2431="D","@Temporal(TemporalType.DATE)","")&amp;"private "&amp;VLOOKUP(TEXT(R2431,"@"),Apoio!A:B,2,0)&amp;" "&amp;SUBSTITUTE(LOWER(LEFT(L2431,1))&amp;RIGHT(PROPER(L2431),LEN(L2431)-1),"_","")&amp;";",IF(ISNUMBER(Q2431),IF(R2431="R","@Entity@Table(name = ""reg_"&amp;LOWER(J2431)&amp;""")@XmlRootElement","")&amp;VLOOKUP(J2431,Blocos!D:I,6,0)&amp;Apoio!$E$1&amp;Y2431,""))</f>
        <v/>
      </c>
      <c r="X2431" s="190" t="str">
        <f>IF(ISNUMBER(Q2431),COUNTIF(Blocos!G:G,J2431),"")</f>
        <v/>
      </c>
      <c r="Y2431" s="190" t="str">
        <f>IF(OR(X2431=0,X2431=""),"",VLOOKUP(SUMIFS(Blocos!A:A,Blocos!H:H,'EFD REGISTROS e Campos (2)'!X2431,Blocos!G:G,'EFD REGISTROS e Campos (2)'!J2431),Blocos!A:L,12,0))</f>
        <v/>
      </c>
      <c r="Z2431" s="190" t="str">
        <f>IF(ISNUMBER(Q2432),VLOOKUP(J2431,Blocos!D:G,4,0),"")</f>
        <v/>
      </c>
      <c r="AA2431" s="190" t="str">
        <f>IF(ISNUMBER(Q2431),CONCATENATE("CREATE TABLE ""reg_",LOWER(J2431),""" (""ID"" bigint NOT NULL AUTO_INCREMENT,  ""HASHFILE"" varchar(255) DEFAULT NULL, ""ID_PAI"" bigint NOT NULL,"),IF(Q2431="Campo",CONCATENATE("""",L2431,""" ",VLOOKUP(R2431,Apoio!A:C,3,0)),""))&amp;IF(Z2431="","",CONCATENATE("PRIMARY KEY (""ID""), KEY ""FK_reg_",LOWER(Z2431),"_ID_PAI"" (""ID_PAI""), CONSTRAINT ""FK_reg_",LOWER(Z2431),"_ID_PAI"" FOREIGN KEY (""ID_PAI"") REFERENCES ""reg_",LOWER(Z2431),""" (""ID"")) ENGINE=InnoDB AUTO_INCREMENT=105774 DEFAULT CHARSET=utf8mb4 COLLATE=utf8mb4_0900_ai_ci;"))</f>
        <v/>
      </c>
      <c r="AB2431" s="190" t="str">
        <f t="shared" si="265"/>
        <v/>
      </c>
    </row>
    <row r="2432" spans="10:28" ht="14.5" hidden="1" customHeight="1" x14ac:dyDescent="0.3">
      <c r="J2432" s="187" t="str">
        <f t="shared" ref="J2432:J2495" si="270">IF(A2432="",J2431,CONCATENATE(B2432,C2432,D2432,E2432,F2432,G2432,H2432))</f>
        <v>E210</v>
      </c>
      <c r="K2432" s="218"/>
      <c r="L2432" s="237" t="s">
        <v>1221</v>
      </c>
      <c r="M2432" s="184" t="s">
        <v>1222</v>
      </c>
      <c r="N2432" s="238">
        <v>41640</v>
      </c>
      <c r="O2432" s="238"/>
      <c r="P2432" s="238"/>
      <c r="Q2432" s="192" t="str">
        <f t="shared" si="264"/>
        <v/>
      </c>
      <c r="S2432" s="191" t="str">
        <f t="shared" si="267"/>
        <v/>
      </c>
      <c r="T2432" s="192" t="str">
        <f t="shared" si="268"/>
        <v/>
      </c>
      <c r="U2432" s="192" t="str">
        <f t="shared" si="266"/>
        <v/>
      </c>
      <c r="V2432" s="192" t="str">
        <f t="shared" si="269"/>
        <v/>
      </c>
      <c r="W2432" s="191" t="str">
        <f>IF(Q2432="Campo","@Campos(posicao = "&amp;K2432&amp;", tipo = '"&amp;R2432&amp;"')@Column(name = """&amp;L2432&amp;""")"&amp;IF(R2432="D","@Temporal(TemporalType.DATE)","")&amp;"private "&amp;VLOOKUP(TEXT(R2432,"@"),Apoio!A:B,2,0)&amp;" "&amp;SUBSTITUTE(LOWER(LEFT(L2432,1))&amp;RIGHT(PROPER(L2432),LEN(L2432)-1),"_","")&amp;";",IF(ISNUMBER(Q2432),IF(R2432="R","@Entity@Table(name = ""reg_"&amp;LOWER(J2432)&amp;""")@XmlRootElement","")&amp;VLOOKUP(J2432,Blocos!D:I,6,0)&amp;Apoio!$E$1&amp;Y2432,""))</f>
        <v/>
      </c>
      <c r="X2432" s="190" t="str">
        <f>IF(ISNUMBER(Q2432),COUNTIF(Blocos!G:G,J2432),"")</f>
        <v/>
      </c>
      <c r="Y2432" s="190" t="str">
        <f>IF(OR(X2432=0,X2432=""),"",VLOOKUP(SUMIFS(Blocos!A:A,Blocos!H:H,'EFD REGISTROS e Campos (2)'!X2432,Blocos!G:G,'EFD REGISTROS e Campos (2)'!J2432),Blocos!A:L,12,0))</f>
        <v/>
      </c>
      <c r="Z2432" s="190" t="str">
        <f>IF(ISNUMBER(Q2433),VLOOKUP(J2432,Blocos!D:G,4,0),"")</f>
        <v/>
      </c>
      <c r="AA2432" s="190" t="str">
        <f>IF(ISNUMBER(Q2432),CONCATENATE("CREATE TABLE ""reg_",LOWER(J2432),""" (""ID"" bigint NOT NULL AUTO_INCREMENT,  ""HASHFILE"" varchar(255) DEFAULT NULL, ""ID_PAI"" bigint NOT NULL,"),IF(Q2432="Campo",CONCATENATE("""",L2432,""" ",VLOOKUP(R2432,Apoio!A:C,3,0)),""))&amp;IF(Z2432="","",CONCATENATE("PRIMARY KEY (""ID""), KEY ""FK_reg_",LOWER(Z2432),"_ID_PAI"" (""ID_PAI""), CONSTRAINT ""FK_reg_",LOWER(Z2432),"_ID_PAI"" FOREIGN KEY (""ID_PAI"") REFERENCES ""reg_",LOWER(Z2432),""" (""ID"")) ENGINE=InnoDB AUTO_INCREMENT=105774 DEFAULT CHARSET=utf8mb4 COLLATE=utf8mb4_0900_ai_ci;"))</f>
        <v/>
      </c>
      <c r="AB2432" s="190" t="str">
        <f t="shared" si="265"/>
        <v/>
      </c>
    </row>
    <row r="2433" spans="10:28" ht="14.5" hidden="1" customHeight="1" x14ac:dyDescent="0.3">
      <c r="J2433" s="187" t="str">
        <f t="shared" si="270"/>
        <v>E210</v>
      </c>
      <c r="K2433" s="218"/>
      <c r="L2433" s="237" t="s">
        <v>1223</v>
      </c>
      <c r="M2433" s="184" t="s">
        <v>1224</v>
      </c>
      <c r="N2433" s="238">
        <v>39814</v>
      </c>
      <c r="O2433" s="238"/>
      <c r="P2433" s="238"/>
      <c r="Q2433" s="192" t="str">
        <f t="shared" si="264"/>
        <v/>
      </c>
      <c r="S2433" s="191" t="str">
        <f t="shared" si="267"/>
        <v/>
      </c>
      <c r="T2433" s="192" t="str">
        <f t="shared" si="268"/>
        <v/>
      </c>
      <c r="U2433" s="192" t="str">
        <f t="shared" si="266"/>
        <v/>
      </c>
      <c r="V2433" s="192" t="str">
        <f t="shared" si="269"/>
        <v/>
      </c>
      <c r="W2433" s="191" t="str">
        <f>IF(Q2433="Campo","@Campos(posicao = "&amp;K2433&amp;", tipo = '"&amp;R2433&amp;"')@Column(name = """&amp;L2433&amp;""")"&amp;IF(R2433="D","@Temporal(TemporalType.DATE)","")&amp;"private "&amp;VLOOKUP(TEXT(R2433,"@"),Apoio!A:B,2,0)&amp;" "&amp;SUBSTITUTE(LOWER(LEFT(L2433,1))&amp;RIGHT(PROPER(L2433),LEN(L2433)-1),"_","")&amp;";",IF(ISNUMBER(Q2433),IF(R2433="R","@Entity@Table(name = ""reg_"&amp;LOWER(J2433)&amp;""")@XmlRootElement","")&amp;VLOOKUP(J2433,Blocos!D:I,6,0)&amp;Apoio!$E$1&amp;Y2433,""))</f>
        <v/>
      </c>
      <c r="X2433" s="190" t="str">
        <f>IF(ISNUMBER(Q2433),COUNTIF(Blocos!G:G,J2433),"")</f>
        <v/>
      </c>
      <c r="Y2433" s="190" t="str">
        <f>IF(OR(X2433=0,X2433=""),"",VLOOKUP(SUMIFS(Blocos!A:A,Blocos!H:H,'EFD REGISTROS e Campos (2)'!X2433,Blocos!G:G,'EFD REGISTROS e Campos (2)'!J2433),Blocos!A:L,12,0))</f>
        <v/>
      </c>
      <c r="Z2433" s="190" t="str">
        <f>IF(ISNUMBER(Q2434),VLOOKUP(J2433,Blocos!D:G,4,0),"")</f>
        <v/>
      </c>
      <c r="AA2433" s="190" t="str">
        <f>IF(ISNUMBER(Q2433),CONCATENATE("CREATE TABLE ""reg_",LOWER(J2433),""" (""ID"" bigint NOT NULL AUTO_INCREMENT,  ""HASHFILE"" varchar(255) DEFAULT NULL, ""ID_PAI"" bigint NOT NULL,"),IF(Q2433="Campo",CONCATENATE("""",L2433,""" ",VLOOKUP(R2433,Apoio!A:C,3,0)),""))&amp;IF(Z2433="","",CONCATENATE("PRIMARY KEY (""ID""), KEY ""FK_reg_",LOWER(Z2433),"_ID_PAI"" (""ID_PAI""), CONSTRAINT ""FK_reg_",LOWER(Z2433),"_ID_PAI"" FOREIGN KEY (""ID_PAI"") REFERENCES ""reg_",LOWER(Z2433),""" (""ID"")) ENGINE=InnoDB AUTO_INCREMENT=105774 DEFAULT CHARSET=utf8mb4 COLLATE=utf8mb4_0900_ai_ci;"))</f>
        <v/>
      </c>
      <c r="AB2433" s="190" t="str">
        <f t="shared" si="265"/>
        <v/>
      </c>
    </row>
    <row r="2434" spans="10:28" ht="14.5" hidden="1" customHeight="1" x14ac:dyDescent="0.3">
      <c r="J2434" s="187" t="str">
        <f t="shared" si="270"/>
        <v>E210</v>
      </c>
      <c r="K2434" s="218"/>
      <c r="L2434" s="237" t="s">
        <v>1225</v>
      </c>
      <c r="M2434" s="184" t="s">
        <v>1226</v>
      </c>
      <c r="N2434" s="238">
        <v>39814</v>
      </c>
      <c r="O2434" s="238"/>
      <c r="P2434" s="238"/>
      <c r="Q2434" s="192" t="str">
        <f t="shared" si="264"/>
        <v/>
      </c>
      <c r="S2434" s="191" t="str">
        <f t="shared" si="267"/>
        <v/>
      </c>
      <c r="T2434" s="192" t="str">
        <f t="shared" si="268"/>
        <v/>
      </c>
      <c r="U2434" s="192" t="str">
        <f t="shared" si="266"/>
        <v/>
      </c>
      <c r="V2434" s="192" t="str">
        <f t="shared" si="269"/>
        <v/>
      </c>
      <c r="W2434" s="191" t="str">
        <f>IF(Q2434="Campo","@Campos(posicao = "&amp;K2434&amp;", tipo = '"&amp;R2434&amp;"')@Column(name = """&amp;L2434&amp;""")"&amp;IF(R2434="D","@Temporal(TemporalType.DATE)","")&amp;"private "&amp;VLOOKUP(TEXT(R2434,"@"),Apoio!A:B,2,0)&amp;" "&amp;SUBSTITUTE(LOWER(LEFT(L2434,1))&amp;RIGHT(PROPER(L2434),LEN(L2434)-1),"_","")&amp;";",IF(ISNUMBER(Q2434),IF(R2434="R","@Entity@Table(name = ""reg_"&amp;LOWER(J2434)&amp;""")@XmlRootElement","")&amp;VLOOKUP(J2434,Blocos!D:I,6,0)&amp;Apoio!$E$1&amp;Y2434,""))</f>
        <v/>
      </c>
      <c r="X2434" s="190" t="str">
        <f>IF(ISNUMBER(Q2434),COUNTIF(Blocos!G:G,J2434),"")</f>
        <v/>
      </c>
      <c r="Y2434" s="190" t="str">
        <f>IF(OR(X2434=0,X2434=""),"",VLOOKUP(SUMIFS(Blocos!A:A,Blocos!H:H,'EFD REGISTROS e Campos (2)'!X2434,Blocos!G:G,'EFD REGISTROS e Campos (2)'!J2434),Blocos!A:L,12,0))</f>
        <v/>
      </c>
      <c r="Z2434" s="190" t="str">
        <f>IF(ISNUMBER(Q2435),VLOOKUP(J2434,Blocos!D:G,4,0),"")</f>
        <v/>
      </c>
      <c r="AA2434" s="190" t="str">
        <f>IF(ISNUMBER(Q2434),CONCATENATE("CREATE TABLE ""reg_",LOWER(J2434),""" (""ID"" bigint NOT NULL AUTO_INCREMENT,  ""HASHFILE"" varchar(255) DEFAULT NULL, ""ID_PAI"" bigint NOT NULL,"),IF(Q2434="Campo",CONCATENATE("""",L2434,""" ",VLOOKUP(R2434,Apoio!A:C,3,0)),""))&amp;IF(Z2434="","",CONCATENATE("PRIMARY KEY (""ID""), KEY ""FK_reg_",LOWER(Z2434),"_ID_PAI"" (""ID_PAI""), CONSTRAINT ""FK_reg_",LOWER(Z2434),"_ID_PAI"" FOREIGN KEY (""ID_PAI"") REFERENCES ""reg_",LOWER(Z2434),""" (""ID"")) ENGINE=InnoDB AUTO_INCREMENT=105774 DEFAULT CHARSET=utf8mb4 COLLATE=utf8mb4_0900_ai_ci;"))</f>
        <v/>
      </c>
      <c r="AB2434" s="190" t="str">
        <f t="shared" si="265"/>
        <v/>
      </c>
    </row>
    <row r="2435" spans="10:28" ht="14.5" hidden="1" customHeight="1" x14ac:dyDescent="0.3">
      <c r="J2435" s="187" t="str">
        <f t="shared" si="270"/>
        <v>E210</v>
      </c>
      <c r="K2435" s="218"/>
      <c r="L2435" s="237" t="s">
        <v>1245</v>
      </c>
      <c r="M2435" s="184" t="s">
        <v>1246</v>
      </c>
      <c r="N2435" s="238">
        <v>41852</v>
      </c>
      <c r="O2435" s="238"/>
      <c r="P2435" s="238">
        <v>42613</v>
      </c>
      <c r="Q2435" s="192" t="str">
        <f t="shared" ref="Q2435:Q2498" si="271">IF(B2435&lt;&gt;"",0,IF(C2435&lt;&gt;"",1,IF(D2435&lt;&gt;"",2,IF(E2435&lt;&gt;"",3,IF(F2435&lt;&gt;"",4,IF(G2435&lt;&gt;"",5,IF(H2435&lt;&gt;"",6,IF(ISNUMBER(K2435),"Campo",""))))))))</f>
        <v/>
      </c>
      <c r="S2435" s="191" t="str">
        <f t="shared" si="267"/>
        <v/>
      </c>
      <c r="T2435" s="192" t="str">
        <f t="shared" si="268"/>
        <v/>
      </c>
      <c r="U2435" s="192" t="str">
        <f t="shared" si="266"/>
        <v/>
      </c>
      <c r="V2435" s="192" t="str">
        <f t="shared" si="269"/>
        <v/>
      </c>
      <c r="W2435" s="191" t="str">
        <f>IF(Q2435="Campo","@Campos(posicao = "&amp;K2435&amp;", tipo = '"&amp;R2435&amp;"')@Column(name = """&amp;L2435&amp;""")"&amp;IF(R2435="D","@Temporal(TemporalType.DATE)","")&amp;"private "&amp;VLOOKUP(TEXT(R2435,"@"),Apoio!A:B,2,0)&amp;" "&amp;SUBSTITUTE(LOWER(LEFT(L2435,1))&amp;RIGHT(PROPER(L2435),LEN(L2435)-1),"_","")&amp;";",IF(ISNUMBER(Q2435),IF(R2435="R","@Entity@Table(name = ""reg_"&amp;LOWER(J2435)&amp;""")@XmlRootElement","")&amp;VLOOKUP(J2435,Blocos!D:I,6,0)&amp;Apoio!$E$1&amp;Y2435,""))</f>
        <v/>
      </c>
      <c r="X2435" s="190" t="str">
        <f>IF(ISNUMBER(Q2435),COUNTIF(Blocos!G:G,J2435),"")</f>
        <v/>
      </c>
      <c r="Y2435" s="190" t="str">
        <f>IF(OR(X2435=0,X2435=""),"",VLOOKUP(SUMIFS(Blocos!A:A,Blocos!H:H,'EFD REGISTROS e Campos (2)'!X2435,Blocos!G:G,'EFD REGISTROS e Campos (2)'!J2435),Blocos!A:L,12,0))</f>
        <v/>
      </c>
      <c r="Z2435" s="190" t="str">
        <f>IF(ISNUMBER(Q2436),VLOOKUP(J2435,Blocos!D:G,4,0),"")</f>
        <v/>
      </c>
      <c r="AA2435" s="190" t="str">
        <f>IF(ISNUMBER(Q2435),CONCATENATE("CREATE TABLE ""reg_",LOWER(J2435),""" (""ID"" bigint NOT NULL AUTO_INCREMENT,  ""HASHFILE"" varchar(255) DEFAULT NULL, ""ID_PAI"" bigint NOT NULL,"),IF(Q2435="Campo",CONCATENATE("""",L2435,""" ",VLOOKUP(R2435,Apoio!A:C,3,0)),""))&amp;IF(Z2435="","",CONCATENATE("PRIMARY KEY (""ID""), KEY ""FK_reg_",LOWER(Z2435),"_ID_PAI"" (""ID_PAI""), CONSTRAINT ""FK_reg_",LOWER(Z2435),"_ID_PAI"" FOREIGN KEY (""ID_PAI"") REFERENCES ""reg_",LOWER(Z2435),""" (""ID"")) ENGINE=InnoDB AUTO_INCREMENT=105774 DEFAULT CHARSET=utf8mb4 COLLATE=utf8mb4_0900_ai_ci;"))</f>
        <v/>
      </c>
      <c r="AB2435" s="190" t="str">
        <f t="shared" si="265"/>
        <v/>
      </c>
    </row>
    <row r="2436" spans="10:28" ht="14.5" hidden="1" customHeight="1" x14ac:dyDescent="0.3">
      <c r="J2436" s="187" t="str">
        <f t="shared" si="270"/>
        <v>E210</v>
      </c>
      <c r="K2436" s="218"/>
      <c r="L2436" s="237" t="s">
        <v>1245</v>
      </c>
      <c r="M2436" s="184" t="s">
        <v>1247</v>
      </c>
      <c r="N2436" s="238">
        <v>42614</v>
      </c>
      <c r="O2436" s="238"/>
      <c r="P2436" s="238"/>
      <c r="Q2436" s="192" t="str">
        <f t="shared" si="271"/>
        <v/>
      </c>
      <c r="S2436" s="191" t="str">
        <f t="shared" si="267"/>
        <v/>
      </c>
      <c r="T2436" s="192" t="str">
        <f t="shared" si="268"/>
        <v/>
      </c>
      <c r="U2436" s="192" t="str">
        <f t="shared" si="266"/>
        <v/>
      </c>
      <c r="V2436" s="192" t="str">
        <f t="shared" si="269"/>
        <v/>
      </c>
      <c r="W2436" s="191" t="str">
        <f>IF(Q2436="Campo","@Campos(posicao = "&amp;K2436&amp;", tipo = '"&amp;R2436&amp;"')@Column(name = """&amp;L2436&amp;""")"&amp;IF(R2436="D","@Temporal(TemporalType.DATE)","")&amp;"private "&amp;VLOOKUP(TEXT(R2436,"@"),Apoio!A:B,2,0)&amp;" "&amp;SUBSTITUTE(LOWER(LEFT(L2436,1))&amp;RIGHT(PROPER(L2436),LEN(L2436)-1),"_","")&amp;";",IF(ISNUMBER(Q2436),IF(R2436="R","@Entity@Table(name = ""reg_"&amp;LOWER(J2436)&amp;""")@XmlRootElement","")&amp;VLOOKUP(J2436,Blocos!D:I,6,0)&amp;Apoio!$E$1&amp;Y2436,""))</f>
        <v/>
      </c>
      <c r="X2436" s="190" t="str">
        <f>IF(ISNUMBER(Q2436),COUNTIF(Blocos!G:G,J2436),"")</f>
        <v/>
      </c>
      <c r="Y2436" s="190" t="str">
        <f>IF(OR(X2436=0,X2436=""),"",VLOOKUP(SUMIFS(Blocos!A:A,Blocos!H:H,'EFD REGISTROS e Campos (2)'!X2436,Blocos!G:G,'EFD REGISTROS e Campos (2)'!J2436),Blocos!A:L,12,0))</f>
        <v/>
      </c>
      <c r="Z2436" s="190" t="str">
        <f>IF(ISNUMBER(Q2437),VLOOKUP(J2436,Blocos!D:G,4,0),"")</f>
        <v/>
      </c>
      <c r="AA2436" s="190" t="str">
        <f>IF(ISNUMBER(Q2436),CONCATENATE("CREATE TABLE ""reg_",LOWER(J2436),""" (""ID"" bigint NOT NULL AUTO_INCREMENT,  ""HASHFILE"" varchar(255) DEFAULT NULL, ""ID_PAI"" bigint NOT NULL,"),IF(Q2436="Campo",CONCATENATE("""",L2436,""" ",VLOOKUP(R2436,Apoio!A:C,3,0)),""))&amp;IF(Z2436="","",CONCATENATE("PRIMARY KEY (""ID""), KEY ""FK_reg_",LOWER(Z2436),"_ID_PAI"" (""ID_PAI""), CONSTRAINT ""FK_reg_",LOWER(Z2436),"_ID_PAI"" FOREIGN KEY (""ID_PAI"") REFERENCES ""reg_",LOWER(Z2436),""" (""ID"")) ENGINE=InnoDB AUTO_INCREMENT=105774 DEFAULT CHARSET=utf8mb4 COLLATE=utf8mb4_0900_ai_ci;"))</f>
        <v/>
      </c>
      <c r="AB2436" s="190" t="str">
        <f t="shared" ref="AB2436:AB2499" si="272">IF(Q2436="Campo",CONCATENATE(IF(K2436=1,"USE `efdicms`;SELECT ",""),"`reg_",LOWER(J2436),"`.`",L2436,"`,"),"")&amp;IF(J2436&lt;&gt;J2437,CONCATENATE("FROM `efdicms`.`reg_",LOWER(J2436),"`;"""),"")</f>
        <v/>
      </c>
    </row>
    <row r="2437" spans="10:28" ht="14.5" hidden="1" customHeight="1" x14ac:dyDescent="0.3">
      <c r="J2437" s="187" t="str">
        <f t="shared" si="270"/>
        <v>E210</v>
      </c>
      <c r="K2437" s="218"/>
      <c r="L2437" s="237" t="s">
        <v>1245</v>
      </c>
      <c r="M2437" s="184" t="s">
        <v>1248</v>
      </c>
      <c r="N2437" s="238">
        <v>43466</v>
      </c>
      <c r="O2437" s="238"/>
      <c r="P2437" s="239"/>
      <c r="Q2437" s="192" t="str">
        <f t="shared" si="271"/>
        <v/>
      </c>
      <c r="S2437" s="191" t="str">
        <f t="shared" si="267"/>
        <v/>
      </c>
      <c r="T2437" s="192" t="str">
        <f t="shared" si="268"/>
        <v/>
      </c>
      <c r="U2437" s="192" t="str">
        <f t="shared" si="266"/>
        <v/>
      </c>
      <c r="V2437" s="192" t="str">
        <f t="shared" si="269"/>
        <v/>
      </c>
      <c r="W2437" s="191" t="str">
        <f>IF(Q2437="Campo","@Campos(posicao = "&amp;K2437&amp;", tipo = '"&amp;R2437&amp;"')@Column(name = """&amp;L2437&amp;""")"&amp;IF(R2437="D","@Temporal(TemporalType.DATE)","")&amp;"private "&amp;VLOOKUP(TEXT(R2437,"@"),Apoio!A:B,2,0)&amp;" "&amp;SUBSTITUTE(LOWER(LEFT(L2437,1))&amp;RIGHT(PROPER(L2437),LEN(L2437)-1),"_","")&amp;";",IF(ISNUMBER(Q2437),IF(R2437="R","@Entity@Table(name = ""reg_"&amp;LOWER(J2437)&amp;""")@XmlRootElement","")&amp;VLOOKUP(J2437,Blocos!D:I,6,0)&amp;Apoio!$E$1&amp;Y2437,""))</f>
        <v/>
      </c>
      <c r="X2437" s="190" t="str">
        <f>IF(ISNUMBER(Q2437),COUNTIF(Blocos!G:G,J2437),"")</f>
        <v/>
      </c>
      <c r="Y2437" s="190" t="str">
        <f>IF(OR(X2437=0,X2437=""),"",VLOOKUP(SUMIFS(Blocos!A:A,Blocos!H:H,'EFD REGISTROS e Campos (2)'!X2437,Blocos!G:G,'EFD REGISTROS e Campos (2)'!J2437),Blocos!A:L,12,0))</f>
        <v/>
      </c>
      <c r="Z2437" s="190" t="str">
        <f>IF(ISNUMBER(Q2438),VLOOKUP(J2437,Blocos!D:G,4,0),"")</f>
        <v/>
      </c>
      <c r="AA2437" s="190" t="str">
        <f>IF(ISNUMBER(Q2437),CONCATENATE("CREATE TABLE ""reg_",LOWER(J2437),""" (""ID"" bigint NOT NULL AUTO_INCREMENT,  ""HASHFILE"" varchar(255) DEFAULT NULL, ""ID_PAI"" bigint NOT NULL,"),IF(Q2437="Campo",CONCATENATE("""",L2437,""" ",VLOOKUP(R2437,Apoio!A:C,3,0)),""))&amp;IF(Z2437="","",CONCATENATE("PRIMARY KEY (""ID""), KEY ""FK_reg_",LOWER(Z2437),"_ID_PAI"" (""ID_PAI""), CONSTRAINT ""FK_reg_",LOWER(Z2437),"_ID_PAI"" FOREIGN KEY (""ID_PAI"") REFERENCES ""reg_",LOWER(Z2437),""" (""ID"")) ENGINE=InnoDB AUTO_INCREMENT=105774 DEFAULT CHARSET=utf8mb4 COLLATE=utf8mb4_0900_ai_ci;"))</f>
        <v/>
      </c>
      <c r="AB2437" s="190" t="str">
        <f t="shared" si="272"/>
        <v/>
      </c>
    </row>
    <row r="2438" spans="10:28" ht="14.5" hidden="1" customHeight="1" x14ac:dyDescent="0.3">
      <c r="J2438" s="187" t="str">
        <f t="shared" si="270"/>
        <v>E210</v>
      </c>
      <c r="K2438" s="218"/>
      <c r="L2438" s="237" t="s">
        <v>1249</v>
      </c>
      <c r="M2438" s="184" t="s">
        <v>1250</v>
      </c>
      <c r="N2438" s="238">
        <v>39814</v>
      </c>
      <c r="O2438" s="238"/>
      <c r="P2438" s="238"/>
      <c r="Q2438" s="192" t="str">
        <f t="shared" si="271"/>
        <v/>
      </c>
      <c r="S2438" s="191" t="str">
        <f t="shared" si="267"/>
        <v/>
      </c>
      <c r="T2438" s="192" t="str">
        <f t="shared" si="268"/>
        <v/>
      </c>
      <c r="U2438" s="192" t="str">
        <f t="shared" si="266"/>
        <v/>
      </c>
      <c r="V2438" s="192" t="str">
        <f t="shared" si="269"/>
        <v/>
      </c>
      <c r="W2438" s="191" t="str">
        <f>IF(Q2438="Campo","@Campos(posicao = "&amp;K2438&amp;", tipo = '"&amp;R2438&amp;"')@Column(name = """&amp;L2438&amp;""")"&amp;IF(R2438="D","@Temporal(TemporalType.DATE)","")&amp;"private "&amp;VLOOKUP(TEXT(R2438,"@"),Apoio!A:B,2,0)&amp;" "&amp;SUBSTITUTE(LOWER(LEFT(L2438,1))&amp;RIGHT(PROPER(L2438),LEN(L2438)-1),"_","")&amp;";",IF(ISNUMBER(Q2438),IF(R2438="R","@Entity@Table(name = ""reg_"&amp;LOWER(J2438)&amp;""")@XmlRootElement","")&amp;VLOOKUP(J2438,Blocos!D:I,6,0)&amp;Apoio!$E$1&amp;Y2438,""))</f>
        <v/>
      </c>
      <c r="X2438" s="190" t="str">
        <f>IF(ISNUMBER(Q2438),COUNTIF(Blocos!G:G,J2438),"")</f>
        <v/>
      </c>
      <c r="Y2438" s="190" t="str">
        <f>IF(OR(X2438=0,X2438=""),"",VLOOKUP(SUMIFS(Blocos!A:A,Blocos!H:H,'EFD REGISTROS e Campos (2)'!X2438,Blocos!G:G,'EFD REGISTROS e Campos (2)'!J2438),Blocos!A:L,12,0))</f>
        <v/>
      </c>
      <c r="Z2438" s="190" t="str">
        <f>IF(ISNUMBER(Q2439),VLOOKUP(J2438,Blocos!D:G,4,0),"")</f>
        <v/>
      </c>
      <c r="AA2438" s="190" t="str">
        <f>IF(ISNUMBER(Q2438),CONCATENATE("CREATE TABLE ""reg_",LOWER(J2438),""" (""ID"" bigint NOT NULL AUTO_INCREMENT,  ""HASHFILE"" varchar(255) DEFAULT NULL, ""ID_PAI"" bigint NOT NULL,"),IF(Q2438="Campo",CONCATENATE("""",L2438,""" ",VLOOKUP(R2438,Apoio!A:C,3,0)),""))&amp;IF(Z2438="","",CONCATENATE("PRIMARY KEY (""ID""), KEY ""FK_reg_",LOWER(Z2438),"_ID_PAI"" (""ID_PAI""), CONSTRAINT ""FK_reg_",LOWER(Z2438),"_ID_PAI"" FOREIGN KEY (""ID_PAI"") REFERENCES ""reg_",LOWER(Z2438),""" (""ID"")) ENGINE=InnoDB AUTO_INCREMENT=105774 DEFAULT CHARSET=utf8mb4 COLLATE=utf8mb4_0900_ai_ci;"))</f>
        <v/>
      </c>
      <c r="AB2438" s="190" t="str">
        <f t="shared" si="272"/>
        <v/>
      </c>
    </row>
    <row r="2439" spans="10:28" ht="14.5" hidden="1" customHeight="1" x14ac:dyDescent="0.3">
      <c r="J2439" s="187" t="str">
        <f t="shared" si="270"/>
        <v>E210</v>
      </c>
      <c r="K2439" s="218"/>
      <c r="L2439" s="237" t="s">
        <v>1251</v>
      </c>
      <c r="M2439" s="184" t="s">
        <v>1252</v>
      </c>
      <c r="N2439" s="238">
        <v>39814</v>
      </c>
      <c r="O2439" s="238"/>
      <c r="P2439" s="238"/>
      <c r="Q2439" s="192" t="str">
        <f t="shared" si="271"/>
        <v/>
      </c>
      <c r="S2439" s="191" t="str">
        <f t="shared" si="267"/>
        <v/>
      </c>
      <c r="T2439" s="192" t="str">
        <f t="shared" si="268"/>
        <v/>
      </c>
      <c r="U2439" s="192" t="str">
        <f t="shared" si="266"/>
        <v/>
      </c>
      <c r="V2439" s="192" t="str">
        <f t="shared" si="269"/>
        <v/>
      </c>
      <c r="W2439" s="191" t="str">
        <f>IF(Q2439="Campo","@Campos(posicao = "&amp;K2439&amp;", tipo = '"&amp;R2439&amp;"')@Column(name = """&amp;L2439&amp;""")"&amp;IF(R2439="D","@Temporal(TemporalType.DATE)","")&amp;"private "&amp;VLOOKUP(TEXT(R2439,"@"),Apoio!A:B,2,0)&amp;" "&amp;SUBSTITUTE(LOWER(LEFT(L2439,1))&amp;RIGHT(PROPER(L2439),LEN(L2439)-1),"_","")&amp;";",IF(ISNUMBER(Q2439),IF(R2439="R","@Entity@Table(name = ""reg_"&amp;LOWER(J2439)&amp;""")@XmlRootElement","")&amp;VLOOKUP(J2439,Blocos!D:I,6,0)&amp;Apoio!$E$1&amp;Y2439,""))</f>
        <v/>
      </c>
      <c r="X2439" s="190" t="str">
        <f>IF(ISNUMBER(Q2439),COUNTIF(Blocos!G:G,J2439),"")</f>
        <v/>
      </c>
      <c r="Y2439" s="190" t="str">
        <f>IF(OR(X2439=0,X2439=""),"",VLOOKUP(SUMIFS(Blocos!A:A,Blocos!H:H,'EFD REGISTROS e Campos (2)'!X2439,Blocos!G:G,'EFD REGISTROS e Campos (2)'!J2439),Blocos!A:L,12,0))</f>
        <v/>
      </c>
      <c r="Z2439" s="190" t="str">
        <f>IF(ISNUMBER(Q2440),VLOOKUP(J2439,Blocos!D:G,4,0),"")</f>
        <v/>
      </c>
      <c r="AA2439" s="190" t="str">
        <f>IF(ISNUMBER(Q2439),CONCATENATE("CREATE TABLE ""reg_",LOWER(J2439),""" (""ID"" bigint NOT NULL AUTO_INCREMENT,  ""HASHFILE"" varchar(255) DEFAULT NULL, ""ID_PAI"" bigint NOT NULL,"),IF(Q2439="Campo",CONCATENATE("""",L2439,""" ",VLOOKUP(R2439,Apoio!A:C,3,0)),""))&amp;IF(Z2439="","",CONCATENATE("PRIMARY KEY (""ID""), KEY ""FK_reg_",LOWER(Z2439),"_ID_PAI"" (""ID_PAI""), CONSTRAINT ""FK_reg_",LOWER(Z2439),"_ID_PAI"" FOREIGN KEY (""ID_PAI"") REFERENCES ""reg_",LOWER(Z2439),""" (""ID"")) ENGINE=InnoDB AUTO_INCREMENT=105774 DEFAULT CHARSET=utf8mb4 COLLATE=utf8mb4_0900_ai_ci;"))</f>
        <v/>
      </c>
      <c r="AB2439" s="190" t="str">
        <f t="shared" si="272"/>
        <v/>
      </c>
    </row>
    <row r="2440" spans="10:28" ht="14.5" hidden="1" customHeight="1" x14ac:dyDescent="0.3">
      <c r="J2440" s="187" t="str">
        <f t="shared" si="270"/>
        <v>E210</v>
      </c>
      <c r="K2440" s="181">
        <v>8</v>
      </c>
      <c r="L2440" s="289" t="s">
        <v>4024</v>
      </c>
      <c r="M2440" s="182" t="s">
        <v>2442</v>
      </c>
      <c r="N2440" s="181" t="s">
        <v>32</v>
      </c>
      <c r="O2440" s="181" t="s">
        <v>28</v>
      </c>
      <c r="P2440" s="181">
        <v>2</v>
      </c>
      <c r="Q2440" s="192" t="str">
        <f t="shared" si="271"/>
        <v>Campo</v>
      </c>
      <c r="R2440" s="192" t="s">
        <v>3606</v>
      </c>
      <c r="S2440" s="191" t="str">
        <f t="shared" si="267"/>
        <v/>
      </c>
      <c r="T2440" s="192" t="str">
        <f t="shared" si="268"/>
        <v>&lt;campo posicao="8"&gt;
&lt;coluna&gt;VL_RETENCAO_ST&lt;/coluna&gt;
&lt;descricao&gt;Valor Total do ICMS retido por Substituição Tributária&lt;/descricao&gt;
&lt;tipo&gt;R&lt;/tipo&gt;
&lt;/campo&gt;</v>
      </c>
      <c r="U2440" s="192" t="str">
        <f t="shared" si="266"/>
        <v>&lt;campo posicao="8"&gt;
&lt;coluna&gt;VL_RETENCAO_ST&lt;/coluna&gt;
&lt;descricao&gt;Valor Total do ICMS retido por Substituição Tributária&lt;/descricao&gt;
&lt;tipo&gt;R&lt;/tipo&gt;
&lt;/campo&gt;</v>
      </c>
      <c r="V2440" s="192" t="str">
        <f t="shared" si="269"/>
        <v>{"Column9", "VL_RETENCAO_ST"},</v>
      </c>
      <c r="W2440" s="191" t="str">
        <f>IF(Q2440="Campo","@Campos(posicao = "&amp;K2440&amp;", tipo = '"&amp;R2440&amp;"')@Column(name = """&amp;L2440&amp;""")"&amp;IF(R2440="D","@Temporal(TemporalType.DATE)","")&amp;"private "&amp;VLOOKUP(TEXT(R2440,"@"),Apoio!A:B,2,0)&amp;" "&amp;SUBSTITUTE(LOWER(LEFT(L2440,1))&amp;RIGHT(PROPER(L2440),LEN(L2440)-1),"_","")&amp;";",IF(ISNUMBER(Q2440),IF(R2440="R","@Entity@Table(name = ""reg_"&amp;LOWER(J2440)&amp;""")@XmlRootElement","")&amp;VLOOKUP(J2440,Blocos!D:I,6,0)&amp;Apoio!$E$1&amp;Y2440,""))</f>
        <v>@Campos(posicao = 8, tipo = 'R')@Column(name = "VL_RETENCAO_ST")private BigDecimal vlRetencaoSt;</v>
      </c>
      <c r="X2440" s="190" t="str">
        <f>IF(ISNUMBER(Q2440),COUNTIF(Blocos!G:G,J2440),"")</f>
        <v/>
      </c>
      <c r="Y2440" s="190" t="str">
        <f>IF(OR(X2440=0,X2440=""),"",VLOOKUP(SUMIFS(Blocos!A:A,Blocos!H:H,'EFD REGISTROS e Campos (2)'!X2440,Blocos!G:G,'EFD REGISTROS e Campos (2)'!J2440),Blocos!A:L,12,0))</f>
        <v/>
      </c>
      <c r="Z2440" s="190" t="str">
        <f>IF(ISNUMBER(Q2441),VLOOKUP(J2440,Blocos!D:G,4,0),"")</f>
        <v/>
      </c>
      <c r="AA2440" s="190" t="str">
        <f>IF(ISNUMBER(Q2440),CONCATENATE("CREATE TABLE ""reg_",LOWER(J2440),""" (""ID"" bigint NOT NULL AUTO_INCREMENT,  ""HASHFILE"" varchar(255) DEFAULT NULL, ""ID_PAI"" bigint NOT NULL,"),IF(Q2440="Campo",CONCATENATE("""",L2440,""" ",VLOOKUP(R2440,Apoio!A:C,3,0)),""))&amp;IF(Z2440="","",CONCATENATE("PRIMARY KEY (""ID""), KEY ""FK_reg_",LOWER(Z2440),"_ID_PAI"" (""ID_PAI""), CONSTRAINT ""FK_reg_",LOWER(Z2440),"_ID_PAI"" FOREIGN KEY (""ID_PAI"") REFERENCES ""reg_",LOWER(Z2440),""" (""ID"")) ENGINE=InnoDB AUTO_INCREMENT=105774 DEFAULT CHARSET=utf8mb4 COLLATE=utf8mb4_0900_ai_ci;"))</f>
        <v>"VL_RETENCAO_ST" decimal(15,6) DEFAULT NULL,</v>
      </c>
      <c r="AB2440" s="190" t="str">
        <f t="shared" si="272"/>
        <v>`reg_e210`.`VL_RETENCAO_ST`,</v>
      </c>
    </row>
    <row r="2441" spans="10:28" ht="14.5" hidden="1" customHeight="1" x14ac:dyDescent="0.3">
      <c r="J2441" s="187" t="str">
        <f t="shared" si="270"/>
        <v>E210</v>
      </c>
      <c r="K2441" s="217">
        <v>9</v>
      </c>
      <c r="L2441" s="289" t="s">
        <v>2443</v>
      </c>
      <c r="M2441" s="182" t="s">
        <v>3657</v>
      </c>
      <c r="N2441" s="181" t="s">
        <v>32</v>
      </c>
      <c r="O2441" s="181" t="s">
        <v>28</v>
      </c>
      <c r="P2441" s="181">
        <v>2</v>
      </c>
      <c r="Q2441" s="192" t="str">
        <f t="shared" si="271"/>
        <v>Campo</v>
      </c>
      <c r="R2441" s="192" t="s">
        <v>3606</v>
      </c>
      <c r="S2441" s="191" t="str">
        <f t="shared" si="267"/>
        <v/>
      </c>
      <c r="T2441" s="192" t="str">
        <f t="shared" si="268"/>
        <v>&lt;campo posicao="9"&gt;
&lt;coluna&gt;VL_OUT_DEB_ST&lt;/coluna&gt;
&lt;descricao&gt;Valor Total dos ajustes "Outros débitos ST" " e “Estorno de créditos ST”&lt;/descricao&gt;
&lt;tipo&gt;R&lt;/tipo&gt;
&lt;/campo&gt;</v>
      </c>
      <c r="U2441" s="192" t="str">
        <f t="shared" si="266"/>
        <v>&lt;campo posicao="9"&gt;
&lt;coluna&gt;VL_OUT_DEB_ST&lt;/coluna&gt;
&lt;descricao&gt;Valor Total dos ajustes "Outros débitos ST" " e “Estorno de créditos ST”&lt;/descricao&gt;
&lt;tipo&gt;R&lt;/tipo&gt;
&lt;/campo&gt;</v>
      </c>
      <c r="V2441" s="192" t="str">
        <f t="shared" si="269"/>
        <v>{"Column10", "VL_OUT_DEB_ST"},</v>
      </c>
      <c r="W2441" s="191" t="str">
        <f>IF(Q2441="Campo","@Campos(posicao = "&amp;K2441&amp;", tipo = '"&amp;R2441&amp;"')@Column(name = """&amp;L2441&amp;""")"&amp;IF(R2441="D","@Temporal(TemporalType.DATE)","")&amp;"private "&amp;VLOOKUP(TEXT(R2441,"@"),Apoio!A:B,2,0)&amp;" "&amp;SUBSTITUTE(LOWER(LEFT(L2441,1))&amp;RIGHT(PROPER(L2441),LEN(L2441)-1),"_","")&amp;";",IF(ISNUMBER(Q2441),IF(R2441="R","@Entity@Table(name = ""reg_"&amp;LOWER(J2441)&amp;""")@XmlRootElement","")&amp;VLOOKUP(J2441,Blocos!D:I,6,0)&amp;Apoio!$E$1&amp;Y2441,""))</f>
        <v>@Campos(posicao = 9, tipo = 'R')@Column(name = "VL_OUT_DEB_ST")private BigDecimal vlOutDebSt;</v>
      </c>
      <c r="X2441" s="190" t="str">
        <f>IF(ISNUMBER(Q2441),COUNTIF(Blocos!G:G,J2441),"")</f>
        <v/>
      </c>
      <c r="Y2441" s="190" t="str">
        <f>IF(OR(X2441=0,X2441=""),"",VLOOKUP(SUMIFS(Blocos!A:A,Blocos!H:H,'EFD REGISTROS e Campos (2)'!X2441,Blocos!G:G,'EFD REGISTROS e Campos (2)'!J2441),Blocos!A:L,12,0))</f>
        <v/>
      </c>
      <c r="Z2441" s="190" t="str">
        <f>IF(ISNUMBER(Q2442),VLOOKUP(J2441,Blocos!D:G,4,0),"")</f>
        <v/>
      </c>
      <c r="AA2441" s="190" t="str">
        <f>IF(ISNUMBER(Q2441),CONCATENATE("CREATE TABLE ""reg_",LOWER(J2441),""" (""ID"" bigint NOT NULL AUTO_INCREMENT,  ""HASHFILE"" varchar(255) DEFAULT NULL, ""ID_PAI"" bigint NOT NULL,"),IF(Q2441="Campo",CONCATENATE("""",L2441,""" ",VLOOKUP(R2441,Apoio!A:C,3,0)),""))&amp;IF(Z2441="","",CONCATENATE("PRIMARY KEY (""ID""), KEY ""FK_reg_",LOWER(Z2441),"_ID_PAI"" (""ID_PAI""), CONSTRAINT ""FK_reg_",LOWER(Z2441),"_ID_PAI"" FOREIGN KEY (""ID_PAI"") REFERENCES ""reg_",LOWER(Z2441),""" (""ID"")) ENGINE=InnoDB AUTO_INCREMENT=105774 DEFAULT CHARSET=utf8mb4 COLLATE=utf8mb4_0900_ai_ci;"))</f>
        <v>"VL_OUT_DEB_ST" decimal(15,6) DEFAULT NULL,</v>
      </c>
      <c r="AB2441" s="190" t="str">
        <f t="shared" si="272"/>
        <v>`reg_e210`.`VL_OUT_DEB_ST`,</v>
      </c>
    </row>
    <row r="2442" spans="10:28" ht="14.5" hidden="1" customHeight="1" x14ac:dyDescent="0.3">
      <c r="J2442" s="187" t="str">
        <f t="shared" si="270"/>
        <v>E210</v>
      </c>
      <c r="K2442" s="218"/>
      <c r="L2442" s="233" t="s">
        <v>3991</v>
      </c>
      <c r="M2442" s="234" t="s">
        <v>1164</v>
      </c>
      <c r="N2442" s="235" t="s">
        <v>1165</v>
      </c>
      <c r="O2442" s="235"/>
      <c r="P2442" s="236" t="s">
        <v>1166</v>
      </c>
      <c r="Q2442" s="192" t="str">
        <f t="shared" si="271"/>
        <v/>
      </c>
      <c r="S2442" s="191" t="str">
        <f t="shared" si="267"/>
        <v/>
      </c>
      <c r="T2442" s="192" t="str">
        <f t="shared" si="268"/>
        <v/>
      </c>
      <c r="U2442" s="192" t="str">
        <f t="shared" si="266"/>
        <v/>
      </c>
      <c r="V2442" s="192" t="str">
        <f t="shared" si="269"/>
        <v/>
      </c>
      <c r="W2442" s="191" t="str">
        <f>IF(Q2442="Campo","@Campos(posicao = "&amp;K2442&amp;", tipo = '"&amp;R2442&amp;"')@Column(name = """&amp;L2442&amp;""")"&amp;IF(R2442="D","@Temporal(TemporalType.DATE)","")&amp;"private "&amp;VLOOKUP(TEXT(R2442,"@"),Apoio!A:B,2,0)&amp;" "&amp;SUBSTITUTE(LOWER(LEFT(L2442,1))&amp;RIGHT(PROPER(L2442),LEN(L2442)-1),"_","")&amp;";",IF(ISNUMBER(Q2442),IF(R2442="R","@Entity@Table(name = ""reg_"&amp;LOWER(J2442)&amp;""")@XmlRootElement","")&amp;VLOOKUP(J2442,Blocos!D:I,6,0)&amp;Apoio!$E$1&amp;Y2442,""))</f>
        <v/>
      </c>
      <c r="X2442" s="190" t="str">
        <f>IF(ISNUMBER(Q2442),COUNTIF(Blocos!G:G,J2442),"")</f>
        <v/>
      </c>
      <c r="Y2442" s="190" t="str">
        <f>IF(OR(X2442=0,X2442=""),"",VLOOKUP(SUMIFS(Blocos!A:A,Blocos!H:H,'EFD REGISTROS e Campos (2)'!X2442,Blocos!G:G,'EFD REGISTROS e Campos (2)'!J2442),Blocos!A:L,12,0))</f>
        <v/>
      </c>
      <c r="Z2442" s="190" t="str">
        <f>IF(ISNUMBER(Q2443),VLOOKUP(J2442,Blocos!D:G,4,0),"")</f>
        <v/>
      </c>
      <c r="AA2442" s="190" t="str">
        <f>IF(ISNUMBER(Q2442),CONCATENATE("CREATE TABLE ""reg_",LOWER(J2442),""" (""ID"" bigint NOT NULL AUTO_INCREMENT,  ""HASHFILE"" varchar(255) DEFAULT NULL, ""ID_PAI"" bigint NOT NULL,"),IF(Q2442="Campo",CONCATENATE("""",L2442,""" ",VLOOKUP(R2442,Apoio!A:C,3,0)),""))&amp;IF(Z2442="","",CONCATENATE("PRIMARY KEY (""ID""), KEY ""FK_reg_",LOWER(Z2442),"_ID_PAI"" (""ID_PAI""), CONSTRAINT ""FK_reg_",LOWER(Z2442),"_ID_PAI"" FOREIGN KEY (""ID_PAI"") REFERENCES ""reg_",LOWER(Z2442),""" (""ID"")) ENGINE=InnoDB AUTO_INCREMENT=105774 DEFAULT CHARSET=utf8mb4 COLLATE=utf8mb4_0900_ai_ci;"))</f>
        <v/>
      </c>
      <c r="AB2442" s="190" t="str">
        <f t="shared" si="272"/>
        <v/>
      </c>
    </row>
    <row r="2443" spans="10:28" ht="14.5" hidden="1" customHeight="1" x14ac:dyDescent="0.3">
      <c r="J2443" s="187" t="str">
        <f t="shared" si="270"/>
        <v>E210</v>
      </c>
      <c r="K2443" s="218"/>
      <c r="L2443" s="237" t="s">
        <v>2445</v>
      </c>
      <c r="M2443" s="184" t="s">
        <v>2446</v>
      </c>
      <c r="N2443" s="238">
        <v>39814</v>
      </c>
      <c r="O2443" s="238"/>
      <c r="P2443" s="238"/>
      <c r="Q2443" s="192" t="str">
        <f t="shared" si="271"/>
        <v/>
      </c>
      <c r="S2443" s="191" t="str">
        <f t="shared" si="267"/>
        <v/>
      </c>
      <c r="T2443" s="192" t="str">
        <f t="shared" si="268"/>
        <v/>
      </c>
      <c r="U2443" s="192" t="str">
        <f t="shared" si="266"/>
        <v/>
      </c>
      <c r="V2443" s="192" t="str">
        <f t="shared" si="269"/>
        <v/>
      </c>
      <c r="W2443" s="191" t="str">
        <f>IF(Q2443="Campo","@Campos(posicao = "&amp;K2443&amp;", tipo = '"&amp;R2443&amp;"')@Column(name = """&amp;L2443&amp;""")"&amp;IF(R2443="D","@Temporal(TemporalType.DATE)","")&amp;"private "&amp;VLOOKUP(TEXT(R2443,"@"),Apoio!A:B,2,0)&amp;" "&amp;SUBSTITUTE(LOWER(LEFT(L2443,1))&amp;RIGHT(PROPER(L2443),LEN(L2443)-1),"_","")&amp;";",IF(ISNUMBER(Q2443),IF(R2443="R","@Entity@Table(name = ""reg_"&amp;LOWER(J2443)&amp;""")@XmlRootElement","")&amp;VLOOKUP(J2443,Blocos!D:I,6,0)&amp;Apoio!$E$1&amp;Y2443,""))</f>
        <v/>
      </c>
      <c r="X2443" s="190" t="str">
        <f>IF(ISNUMBER(Q2443),COUNTIF(Blocos!G:G,J2443),"")</f>
        <v/>
      </c>
      <c r="Y2443" s="190" t="str">
        <f>IF(OR(X2443=0,X2443=""),"",VLOOKUP(SUMIFS(Blocos!A:A,Blocos!H:H,'EFD REGISTROS e Campos (2)'!X2443,Blocos!G:G,'EFD REGISTROS e Campos (2)'!J2443),Blocos!A:L,12,0))</f>
        <v/>
      </c>
      <c r="Z2443" s="190" t="str">
        <f>IF(ISNUMBER(Q2444),VLOOKUP(J2443,Blocos!D:G,4,0),"")</f>
        <v/>
      </c>
      <c r="AA2443" s="190" t="str">
        <f>IF(ISNUMBER(Q2443),CONCATENATE("CREATE TABLE ""reg_",LOWER(J2443),""" (""ID"" bigint NOT NULL AUTO_INCREMENT,  ""HASHFILE"" varchar(255) DEFAULT NULL, ""ID_PAI"" bigint NOT NULL,"),IF(Q2443="Campo",CONCATENATE("""",L2443,""" ",VLOOKUP(R2443,Apoio!A:C,3,0)),""))&amp;IF(Z2443="","",CONCATENATE("PRIMARY KEY (""ID""), KEY ""FK_reg_",LOWER(Z2443),"_ID_PAI"" (""ID_PAI""), CONSTRAINT ""FK_reg_",LOWER(Z2443),"_ID_PAI"" FOREIGN KEY (""ID_PAI"") REFERENCES ""reg_",LOWER(Z2443),""" (""ID"")) ENGINE=InnoDB AUTO_INCREMENT=105774 DEFAULT CHARSET=utf8mb4 COLLATE=utf8mb4_0900_ai_ci;"))</f>
        <v/>
      </c>
      <c r="AB2443" s="190" t="str">
        <f t="shared" si="272"/>
        <v/>
      </c>
    </row>
    <row r="2444" spans="10:28" ht="14.5" hidden="1" customHeight="1" x14ac:dyDescent="0.3">
      <c r="J2444" s="187" t="str">
        <f t="shared" si="270"/>
        <v>E210</v>
      </c>
      <c r="K2444" s="218"/>
      <c r="L2444" s="237" t="s">
        <v>2447</v>
      </c>
      <c r="M2444" s="184" t="s">
        <v>2448</v>
      </c>
      <c r="N2444" s="238">
        <v>39814</v>
      </c>
      <c r="O2444" s="238"/>
      <c r="P2444" s="238"/>
      <c r="Q2444" s="192" t="str">
        <f t="shared" si="271"/>
        <v/>
      </c>
      <c r="S2444" s="191" t="str">
        <f t="shared" si="267"/>
        <v/>
      </c>
      <c r="T2444" s="192" t="str">
        <f t="shared" si="268"/>
        <v/>
      </c>
      <c r="U2444" s="192" t="str">
        <f t="shared" si="266"/>
        <v/>
      </c>
      <c r="V2444" s="192" t="str">
        <f t="shared" si="269"/>
        <v/>
      </c>
      <c r="W2444" s="191" t="str">
        <f>IF(Q2444="Campo","@Campos(posicao = "&amp;K2444&amp;", tipo = '"&amp;R2444&amp;"')@Column(name = """&amp;L2444&amp;""")"&amp;IF(R2444="D","@Temporal(TemporalType.DATE)","")&amp;"private "&amp;VLOOKUP(TEXT(R2444,"@"),Apoio!A:B,2,0)&amp;" "&amp;SUBSTITUTE(LOWER(LEFT(L2444,1))&amp;RIGHT(PROPER(L2444),LEN(L2444)-1),"_","")&amp;";",IF(ISNUMBER(Q2444),IF(R2444="R","@Entity@Table(name = ""reg_"&amp;LOWER(J2444)&amp;""")@XmlRootElement","")&amp;VLOOKUP(J2444,Blocos!D:I,6,0)&amp;Apoio!$E$1&amp;Y2444,""))</f>
        <v/>
      </c>
      <c r="X2444" s="190" t="str">
        <f>IF(ISNUMBER(Q2444),COUNTIF(Blocos!G:G,J2444),"")</f>
        <v/>
      </c>
      <c r="Y2444" s="190" t="str">
        <f>IF(OR(X2444=0,X2444=""),"",VLOOKUP(SUMIFS(Blocos!A:A,Blocos!H:H,'EFD REGISTROS e Campos (2)'!X2444,Blocos!G:G,'EFD REGISTROS e Campos (2)'!J2444),Blocos!A:L,12,0))</f>
        <v/>
      </c>
      <c r="Z2444" s="190" t="str">
        <f>IF(ISNUMBER(Q2445),VLOOKUP(J2444,Blocos!D:G,4,0),"")</f>
        <v/>
      </c>
      <c r="AA2444" s="190" t="str">
        <f>IF(ISNUMBER(Q2444),CONCATENATE("CREATE TABLE ""reg_",LOWER(J2444),""" (""ID"" bigint NOT NULL AUTO_INCREMENT,  ""HASHFILE"" varchar(255) DEFAULT NULL, ""ID_PAI"" bigint NOT NULL,"),IF(Q2444="Campo",CONCATENATE("""",L2444,""" ",VLOOKUP(R2444,Apoio!A:C,3,0)),""))&amp;IF(Z2444="","",CONCATENATE("PRIMARY KEY (""ID""), KEY ""FK_reg_",LOWER(Z2444),"_ID_PAI"" (""ID_PAI""), CONSTRAINT ""FK_reg_",LOWER(Z2444),"_ID_PAI"" FOREIGN KEY (""ID_PAI"") REFERENCES ""reg_",LOWER(Z2444),""" (""ID"")) ENGINE=InnoDB AUTO_INCREMENT=105774 DEFAULT CHARSET=utf8mb4 COLLATE=utf8mb4_0900_ai_ci;"))</f>
        <v/>
      </c>
      <c r="AB2444" s="190" t="str">
        <f t="shared" si="272"/>
        <v/>
      </c>
    </row>
    <row r="2445" spans="10:28" ht="14.5" hidden="1" customHeight="1" x14ac:dyDescent="0.3">
      <c r="J2445" s="187" t="str">
        <f t="shared" si="270"/>
        <v>E210</v>
      </c>
      <c r="K2445" s="217">
        <v>10</v>
      </c>
      <c r="L2445" s="289" t="s">
        <v>2449</v>
      </c>
      <c r="M2445" s="182" t="s">
        <v>3625</v>
      </c>
      <c r="N2445" s="181" t="s">
        <v>32</v>
      </c>
      <c r="O2445" s="181" t="s">
        <v>28</v>
      </c>
      <c r="P2445" s="181">
        <v>2</v>
      </c>
      <c r="Q2445" s="192" t="str">
        <f t="shared" si="271"/>
        <v>Campo</v>
      </c>
      <c r="R2445" s="192" t="s">
        <v>3606</v>
      </c>
      <c r="S2445" s="191" t="str">
        <f t="shared" si="267"/>
        <v/>
      </c>
      <c r="T2445" s="192" t="str">
        <f t="shared" si="268"/>
        <v>&lt;campo posicao="10"&gt;
&lt;coluna&gt;VL_AJ_DEBITOS_ST&lt;/coluna&gt;
&lt;descricao&gt;Valor total dos ajustes a débito de ICMS ST, provenientes de ajustes do documento fiscal.&lt;/descricao&gt;
&lt;tipo&gt;R&lt;/tipo&gt;
&lt;/campo&gt;</v>
      </c>
      <c r="U2445" s="192" t="str">
        <f t="shared" si="266"/>
        <v>&lt;campo posicao="10"&gt;
&lt;coluna&gt;VL_AJ_DEBITOS_ST&lt;/coluna&gt;
&lt;descricao&gt;Valor total dos ajustes a débito de ICMS ST, provenientes de ajustes do documento fiscal.&lt;/descricao&gt;
&lt;tipo&gt;R&lt;/tipo&gt;
&lt;/campo&gt;</v>
      </c>
      <c r="V2445" s="192" t="str">
        <f t="shared" si="269"/>
        <v>{"Column11", "VL_AJ_DEBITOS_ST"},</v>
      </c>
      <c r="W2445" s="191" t="str">
        <f>IF(Q2445="Campo","@Campos(posicao = "&amp;K2445&amp;", tipo = '"&amp;R2445&amp;"')@Column(name = """&amp;L2445&amp;""")"&amp;IF(R2445="D","@Temporal(TemporalType.DATE)","")&amp;"private "&amp;VLOOKUP(TEXT(R2445,"@"),Apoio!A:B,2,0)&amp;" "&amp;SUBSTITUTE(LOWER(LEFT(L2445,1))&amp;RIGHT(PROPER(L2445),LEN(L2445)-1),"_","")&amp;";",IF(ISNUMBER(Q2445),IF(R2445="R","@Entity@Table(name = ""reg_"&amp;LOWER(J2445)&amp;""")@XmlRootElement","")&amp;VLOOKUP(J2445,Blocos!D:I,6,0)&amp;Apoio!$E$1&amp;Y2445,""))</f>
        <v>@Campos(posicao = 10, tipo = 'R')@Column(name = "VL_AJ_DEBITOS_ST")private BigDecimal vlAjDebitosSt;</v>
      </c>
      <c r="X2445" s="190" t="str">
        <f>IF(ISNUMBER(Q2445),COUNTIF(Blocos!G:G,J2445),"")</f>
        <v/>
      </c>
      <c r="Y2445" s="190" t="str">
        <f>IF(OR(X2445=0,X2445=""),"",VLOOKUP(SUMIFS(Blocos!A:A,Blocos!H:H,'EFD REGISTROS e Campos (2)'!X2445,Blocos!G:G,'EFD REGISTROS e Campos (2)'!J2445),Blocos!A:L,12,0))</f>
        <v/>
      </c>
      <c r="Z2445" s="190" t="str">
        <f>IF(ISNUMBER(Q2446),VLOOKUP(J2445,Blocos!D:G,4,0),"")</f>
        <v/>
      </c>
      <c r="AA2445" s="190" t="str">
        <f>IF(ISNUMBER(Q2445),CONCATENATE("CREATE TABLE ""reg_",LOWER(J2445),""" (""ID"" bigint NOT NULL AUTO_INCREMENT,  ""HASHFILE"" varchar(255) DEFAULT NULL, ""ID_PAI"" bigint NOT NULL,"),IF(Q2445="Campo",CONCATENATE("""",L2445,""" ",VLOOKUP(R2445,Apoio!A:C,3,0)),""))&amp;IF(Z2445="","",CONCATENATE("PRIMARY KEY (""ID""), KEY ""FK_reg_",LOWER(Z2445),"_ID_PAI"" (""ID_PAI""), CONSTRAINT ""FK_reg_",LOWER(Z2445),"_ID_PAI"" FOREIGN KEY (""ID_PAI"") REFERENCES ""reg_",LOWER(Z2445),""" (""ID"")) ENGINE=InnoDB AUTO_INCREMENT=105774 DEFAULT CHARSET=utf8mb4 COLLATE=utf8mb4_0900_ai_ci;"))</f>
        <v>"VL_AJ_DEBITOS_ST" decimal(15,6) DEFAULT NULL,</v>
      </c>
      <c r="AB2445" s="190" t="str">
        <f t="shared" si="272"/>
        <v>`reg_e210`.`VL_AJ_DEBITOS_ST`,</v>
      </c>
    </row>
    <row r="2446" spans="10:28" ht="14.5" hidden="1" customHeight="1" x14ac:dyDescent="0.3">
      <c r="J2446" s="187" t="str">
        <f t="shared" si="270"/>
        <v>E210</v>
      </c>
      <c r="K2446" s="218"/>
      <c r="L2446" s="233" t="s">
        <v>3991</v>
      </c>
      <c r="M2446" s="234" t="s">
        <v>1164</v>
      </c>
      <c r="N2446" s="235" t="s">
        <v>1165</v>
      </c>
      <c r="O2446" s="235"/>
      <c r="P2446" s="236" t="s">
        <v>1166</v>
      </c>
      <c r="Q2446" s="192" t="str">
        <f t="shared" si="271"/>
        <v/>
      </c>
      <c r="S2446" s="191" t="str">
        <f t="shared" si="267"/>
        <v/>
      </c>
      <c r="T2446" s="192" t="str">
        <f t="shared" si="268"/>
        <v/>
      </c>
      <c r="U2446" s="192" t="str">
        <f t="shared" si="266"/>
        <v/>
      </c>
      <c r="V2446" s="192" t="str">
        <f t="shared" si="269"/>
        <v/>
      </c>
      <c r="W2446" s="191" t="str">
        <f>IF(Q2446="Campo","@Campos(posicao = "&amp;K2446&amp;", tipo = '"&amp;R2446&amp;"')@Column(name = """&amp;L2446&amp;""")"&amp;IF(R2446="D","@Temporal(TemporalType.DATE)","")&amp;"private "&amp;VLOOKUP(TEXT(R2446,"@"),Apoio!A:B,2,0)&amp;" "&amp;SUBSTITUTE(LOWER(LEFT(L2446,1))&amp;RIGHT(PROPER(L2446),LEN(L2446)-1),"_","")&amp;";",IF(ISNUMBER(Q2446),IF(R2446="R","@Entity@Table(name = ""reg_"&amp;LOWER(J2446)&amp;""")@XmlRootElement","")&amp;VLOOKUP(J2446,Blocos!D:I,6,0)&amp;Apoio!$E$1&amp;Y2446,""))</f>
        <v/>
      </c>
      <c r="X2446" s="190" t="str">
        <f>IF(ISNUMBER(Q2446),COUNTIF(Blocos!G:G,J2446),"")</f>
        <v/>
      </c>
      <c r="Y2446" s="190" t="str">
        <f>IF(OR(X2446=0,X2446=""),"",VLOOKUP(SUMIFS(Blocos!A:A,Blocos!H:H,'EFD REGISTROS e Campos (2)'!X2446,Blocos!G:G,'EFD REGISTROS e Campos (2)'!J2446),Blocos!A:L,12,0))</f>
        <v/>
      </c>
      <c r="Z2446" s="190" t="str">
        <f>IF(ISNUMBER(Q2447),VLOOKUP(J2446,Blocos!D:G,4,0),"")</f>
        <v/>
      </c>
      <c r="AA2446" s="190" t="str">
        <f>IF(ISNUMBER(Q2446),CONCATENATE("CREATE TABLE ""reg_",LOWER(J2446),""" (""ID"" bigint NOT NULL AUTO_INCREMENT,  ""HASHFILE"" varchar(255) DEFAULT NULL, ""ID_PAI"" bigint NOT NULL,"),IF(Q2446="Campo",CONCATENATE("""",L2446,""" ",VLOOKUP(R2446,Apoio!A:C,3,0)),""))&amp;IF(Z2446="","",CONCATENATE("PRIMARY KEY (""ID""), KEY ""FK_reg_",LOWER(Z2446),"_ID_PAI"" (""ID_PAI""), CONSTRAINT ""FK_reg_",LOWER(Z2446),"_ID_PAI"" FOREIGN KEY (""ID_PAI"") REFERENCES ""reg_",LOWER(Z2446),""" (""ID"")) ENGINE=InnoDB AUTO_INCREMENT=105774 DEFAULT CHARSET=utf8mb4 COLLATE=utf8mb4_0900_ai_ci;"))</f>
        <v/>
      </c>
      <c r="AB2446" s="190" t="str">
        <f t="shared" si="272"/>
        <v/>
      </c>
    </row>
    <row r="2447" spans="10:28" ht="14.5" hidden="1" customHeight="1" x14ac:dyDescent="0.3">
      <c r="J2447" s="187" t="str">
        <f t="shared" si="270"/>
        <v>E210</v>
      </c>
      <c r="K2447" s="218"/>
      <c r="L2447" s="237" t="s">
        <v>1274</v>
      </c>
      <c r="M2447" s="184" t="s">
        <v>1275</v>
      </c>
      <c r="N2447" s="238">
        <v>39814</v>
      </c>
      <c r="O2447" s="238"/>
      <c r="P2447" s="238"/>
      <c r="Q2447" s="192" t="str">
        <f t="shared" si="271"/>
        <v/>
      </c>
      <c r="S2447" s="191" t="str">
        <f t="shared" si="267"/>
        <v/>
      </c>
      <c r="T2447" s="192" t="str">
        <f t="shared" si="268"/>
        <v/>
      </c>
      <c r="U2447" s="192" t="str">
        <f t="shared" si="266"/>
        <v/>
      </c>
      <c r="V2447" s="192" t="str">
        <f t="shared" si="269"/>
        <v/>
      </c>
      <c r="W2447" s="191" t="str">
        <f>IF(Q2447="Campo","@Campos(posicao = "&amp;K2447&amp;", tipo = '"&amp;R2447&amp;"')@Column(name = """&amp;L2447&amp;""")"&amp;IF(R2447="D","@Temporal(TemporalType.DATE)","")&amp;"private "&amp;VLOOKUP(TEXT(R2447,"@"),Apoio!A:B,2,0)&amp;" "&amp;SUBSTITUTE(LOWER(LEFT(L2447,1))&amp;RIGHT(PROPER(L2447),LEN(L2447)-1),"_","")&amp;";",IF(ISNUMBER(Q2447),IF(R2447="R","@Entity@Table(name = ""reg_"&amp;LOWER(J2447)&amp;""")@XmlRootElement","")&amp;VLOOKUP(J2447,Blocos!D:I,6,0)&amp;Apoio!$E$1&amp;Y2447,""))</f>
        <v/>
      </c>
      <c r="X2447" s="190" t="str">
        <f>IF(ISNUMBER(Q2447),COUNTIF(Blocos!G:G,J2447),"")</f>
        <v/>
      </c>
      <c r="Y2447" s="190" t="str">
        <f>IF(OR(X2447=0,X2447=""),"",VLOOKUP(SUMIFS(Blocos!A:A,Blocos!H:H,'EFD REGISTROS e Campos (2)'!X2447,Blocos!G:G,'EFD REGISTROS e Campos (2)'!J2447),Blocos!A:L,12,0))</f>
        <v/>
      </c>
      <c r="Z2447" s="190" t="str">
        <f>IF(ISNUMBER(Q2448),VLOOKUP(J2447,Blocos!D:G,4,0),"")</f>
        <v/>
      </c>
      <c r="AA2447" s="190" t="str">
        <f>IF(ISNUMBER(Q2447),CONCATENATE("CREATE TABLE ""reg_",LOWER(J2447),""" (""ID"" bigint NOT NULL AUTO_INCREMENT,  ""HASHFILE"" varchar(255) DEFAULT NULL, ""ID_PAI"" bigint NOT NULL,"),IF(Q2447="Campo",CONCATENATE("""",L2447,""" ",VLOOKUP(R2447,Apoio!A:C,3,0)),""))&amp;IF(Z2447="","",CONCATENATE("PRIMARY KEY (""ID""), KEY ""FK_reg_",LOWER(Z2447),"_ID_PAI"" (""ID_PAI""), CONSTRAINT ""FK_reg_",LOWER(Z2447),"_ID_PAI"" FOREIGN KEY (""ID_PAI"") REFERENCES ""reg_",LOWER(Z2447),""" (""ID"")) ENGINE=InnoDB AUTO_INCREMENT=105774 DEFAULT CHARSET=utf8mb4 COLLATE=utf8mb4_0900_ai_ci;"))</f>
        <v/>
      </c>
      <c r="AB2447" s="190" t="str">
        <f t="shared" si="272"/>
        <v/>
      </c>
    </row>
    <row r="2448" spans="10:28" ht="14.5" hidden="1" customHeight="1" x14ac:dyDescent="0.3">
      <c r="J2448" s="187" t="str">
        <f t="shared" si="270"/>
        <v>E210</v>
      </c>
      <c r="K2448" s="218"/>
      <c r="L2448" s="237" t="s">
        <v>1276</v>
      </c>
      <c r="M2448" s="184" t="s">
        <v>1277</v>
      </c>
      <c r="N2448" s="238">
        <v>43282</v>
      </c>
      <c r="O2448" s="238"/>
      <c r="P2448" s="239"/>
      <c r="Q2448" s="192" t="str">
        <f t="shared" si="271"/>
        <v/>
      </c>
      <c r="S2448" s="191" t="str">
        <f t="shared" si="267"/>
        <v/>
      </c>
      <c r="T2448" s="192" t="str">
        <f t="shared" si="268"/>
        <v/>
      </c>
      <c r="U2448" s="192" t="str">
        <f t="shared" si="266"/>
        <v/>
      </c>
      <c r="V2448" s="192" t="str">
        <f t="shared" si="269"/>
        <v/>
      </c>
      <c r="W2448" s="191" t="str">
        <f>IF(Q2448="Campo","@Campos(posicao = "&amp;K2448&amp;", tipo = '"&amp;R2448&amp;"')@Column(name = """&amp;L2448&amp;""")"&amp;IF(R2448="D","@Temporal(TemporalType.DATE)","")&amp;"private "&amp;VLOOKUP(TEXT(R2448,"@"),Apoio!A:B,2,0)&amp;" "&amp;SUBSTITUTE(LOWER(LEFT(L2448,1))&amp;RIGHT(PROPER(L2448),LEN(L2448)-1),"_","")&amp;";",IF(ISNUMBER(Q2448),IF(R2448="R","@Entity@Table(name = ""reg_"&amp;LOWER(J2448)&amp;""")@XmlRootElement","")&amp;VLOOKUP(J2448,Blocos!D:I,6,0)&amp;Apoio!$E$1&amp;Y2448,""))</f>
        <v/>
      </c>
      <c r="X2448" s="190" t="str">
        <f>IF(ISNUMBER(Q2448),COUNTIF(Blocos!G:G,J2448),"")</f>
        <v/>
      </c>
      <c r="Y2448" s="190" t="str">
        <f>IF(OR(X2448=0,X2448=""),"",VLOOKUP(SUMIFS(Blocos!A:A,Blocos!H:H,'EFD REGISTROS e Campos (2)'!X2448,Blocos!G:G,'EFD REGISTROS e Campos (2)'!J2448),Blocos!A:L,12,0))</f>
        <v/>
      </c>
      <c r="Z2448" s="190" t="str">
        <f>IF(ISNUMBER(Q2449),VLOOKUP(J2448,Blocos!D:G,4,0),"")</f>
        <v/>
      </c>
      <c r="AA2448" s="190" t="str">
        <f>IF(ISNUMBER(Q2448),CONCATENATE("CREATE TABLE ""reg_",LOWER(J2448),""" (""ID"" bigint NOT NULL AUTO_INCREMENT,  ""HASHFILE"" varchar(255) DEFAULT NULL, ""ID_PAI"" bigint NOT NULL,"),IF(Q2448="Campo",CONCATENATE("""",L2448,""" ",VLOOKUP(R2448,Apoio!A:C,3,0)),""))&amp;IF(Z2448="","",CONCATENATE("PRIMARY KEY (""ID""), KEY ""FK_reg_",LOWER(Z2448),"_ID_PAI"" (""ID_PAI""), CONSTRAINT ""FK_reg_",LOWER(Z2448),"_ID_PAI"" FOREIGN KEY (""ID_PAI"") REFERENCES ""reg_",LOWER(Z2448),""" (""ID"")) ENGINE=InnoDB AUTO_INCREMENT=105774 DEFAULT CHARSET=utf8mb4 COLLATE=utf8mb4_0900_ai_ci;"))</f>
        <v/>
      </c>
      <c r="AB2448" s="190" t="str">
        <f t="shared" si="272"/>
        <v/>
      </c>
    </row>
    <row r="2449" spans="10:28" ht="14.5" hidden="1" customHeight="1" x14ac:dyDescent="0.3">
      <c r="J2449" s="187" t="str">
        <f t="shared" si="270"/>
        <v>E210</v>
      </c>
      <c r="K2449" s="218"/>
      <c r="L2449" s="237" t="s">
        <v>1278</v>
      </c>
      <c r="M2449" s="184" t="s">
        <v>1279</v>
      </c>
      <c r="N2449" s="238">
        <v>42186</v>
      </c>
      <c r="O2449" s="238"/>
      <c r="P2449" s="238"/>
      <c r="Q2449" s="192" t="str">
        <f t="shared" si="271"/>
        <v/>
      </c>
      <c r="S2449" s="191" t="str">
        <f t="shared" si="267"/>
        <v/>
      </c>
      <c r="T2449" s="192" t="str">
        <f t="shared" si="268"/>
        <v/>
      </c>
      <c r="U2449" s="192" t="str">
        <f t="shared" si="266"/>
        <v/>
      </c>
      <c r="V2449" s="192" t="str">
        <f t="shared" si="269"/>
        <v/>
      </c>
      <c r="W2449" s="191" t="str">
        <f>IF(Q2449="Campo","@Campos(posicao = "&amp;K2449&amp;", tipo = '"&amp;R2449&amp;"')@Column(name = """&amp;L2449&amp;""")"&amp;IF(R2449="D","@Temporal(TemporalType.DATE)","")&amp;"private "&amp;VLOOKUP(TEXT(R2449,"@"),Apoio!A:B,2,0)&amp;" "&amp;SUBSTITUTE(LOWER(LEFT(L2449,1))&amp;RIGHT(PROPER(L2449),LEN(L2449)-1),"_","")&amp;";",IF(ISNUMBER(Q2449),IF(R2449="R","@Entity@Table(name = ""reg_"&amp;LOWER(J2449)&amp;""")@XmlRootElement","")&amp;VLOOKUP(J2449,Blocos!D:I,6,0)&amp;Apoio!$E$1&amp;Y2449,""))</f>
        <v/>
      </c>
      <c r="X2449" s="190" t="str">
        <f>IF(ISNUMBER(Q2449),COUNTIF(Blocos!G:G,J2449),"")</f>
        <v/>
      </c>
      <c r="Y2449" s="190" t="str">
        <f>IF(OR(X2449=0,X2449=""),"",VLOOKUP(SUMIFS(Blocos!A:A,Blocos!H:H,'EFD REGISTROS e Campos (2)'!X2449,Blocos!G:G,'EFD REGISTROS e Campos (2)'!J2449),Blocos!A:L,12,0))</f>
        <v/>
      </c>
      <c r="Z2449" s="190" t="str">
        <f>IF(ISNUMBER(Q2450),VLOOKUP(J2449,Blocos!D:G,4,0),"")</f>
        <v/>
      </c>
      <c r="AA2449" s="190" t="str">
        <f>IF(ISNUMBER(Q2449),CONCATENATE("CREATE TABLE ""reg_",LOWER(J2449),""" (""ID"" bigint NOT NULL AUTO_INCREMENT,  ""HASHFILE"" varchar(255) DEFAULT NULL, ""ID_PAI"" bigint NOT NULL,"),IF(Q2449="Campo",CONCATENATE("""",L2449,""" ",VLOOKUP(R2449,Apoio!A:C,3,0)),""))&amp;IF(Z2449="","",CONCATENATE("PRIMARY KEY (""ID""), KEY ""FK_reg_",LOWER(Z2449),"_ID_PAI"" (""ID_PAI""), CONSTRAINT ""FK_reg_",LOWER(Z2449),"_ID_PAI"" FOREIGN KEY (""ID_PAI"") REFERENCES ""reg_",LOWER(Z2449),""" (""ID"")) ENGINE=InnoDB AUTO_INCREMENT=105774 DEFAULT CHARSET=utf8mb4 COLLATE=utf8mb4_0900_ai_ci;"))</f>
        <v/>
      </c>
      <c r="AB2449" s="190" t="str">
        <f t="shared" si="272"/>
        <v/>
      </c>
    </row>
    <row r="2450" spans="10:28" ht="14.5" hidden="1" customHeight="1" x14ac:dyDescent="0.3">
      <c r="J2450" s="187" t="str">
        <f t="shared" si="270"/>
        <v>E210</v>
      </c>
      <c r="K2450" s="218"/>
      <c r="L2450" s="237" t="s">
        <v>1289</v>
      </c>
      <c r="M2450" s="184" t="s">
        <v>1290</v>
      </c>
      <c r="N2450" s="238">
        <v>42614</v>
      </c>
      <c r="O2450" s="238"/>
      <c r="P2450" s="238"/>
      <c r="Q2450" s="192" t="str">
        <f t="shared" si="271"/>
        <v/>
      </c>
      <c r="S2450" s="191" t="str">
        <f t="shared" si="267"/>
        <v/>
      </c>
      <c r="T2450" s="192" t="str">
        <f t="shared" si="268"/>
        <v/>
      </c>
      <c r="U2450" s="192" t="str">
        <f t="shared" si="266"/>
        <v/>
      </c>
      <c r="V2450" s="192" t="str">
        <f t="shared" si="269"/>
        <v/>
      </c>
      <c r="W2450" s="191" t="str">
        <f>IF(Q2450="Campo","@Campos(posicao = "&amp;K2450&amp;", tipo = '"&amp;R2450&amp;"')@Column(name = """&amp;L2450&amp;""")"&amp;IF(R2450="D","@Temporal(TemporalType.DATE)","")&amp;"private "&amp;VLOOKUP(TEXT(R2450,"@"),Apoio!A:B,2,0)&amp;" "&amp;SUBSTITUTE(LOWER(LEFT(L2450,1))&amp;RIGHT(PROPER(L2450),LEN(L2450)-1),"_","")&amp;";",IF(ISNUMBER(Q2450),IF(R2450="R","@Entity@Table(name = ""reg_"&amp;LOWER(J2450)&amp;""")@XmlRootElement","")&amp;VLOOKUP(J2450,Blocos!D:I,6,0)&amp;Apoio!$E$1&amp;Y2450,""))</f>
        <v/>
      </c>
      <c r="X2450" s="190" t="str">
        <f>IF(ISNUMBER(Q2450),COUNTIF(Blocos!G:G,J2450),"")</f>
        <v/>
      </c>
      <c r="Y2450" s="190" t="str">
        <f>IF(OR(X2450=0,X2450=""),"",VLOOKUP(SUMIFS(Blocos!A:A,Blocos!H:H,'EFD REGISTROS e Campos (2)'!X2450,Blocos!G:G,'EFD REGISTROS e Campos (2)'!J2450),Blocos!A:L,12,0))</f>
        <v/>
      </c>
      <c r="Z2450" s="190" t="str">
        <f>IF(ISNUMBER(Q2451),VLOOKUP(J2450,Blocos!D:G,4,0),"")</f>
        <v/>
      </c>
      <c r="AA2450" s="190" t="str">
        <f>IF(ISNUMBER(Q2450),CONCATENATE("CREATE TABLE ""reg_",LOWER(J2450),""" (""ID"" bigint NOT NULL AUTO_INCREMENT,  ""HASHFILE"" varchar(255) DEFAULT NULL, ""ID_PAI"" bigint NOT NULL,"),IF(Q2450="Campo",CONCATENATE("""",L2450,""" ",VLOOKUP(R2450,Apoio!A:C,3,0)),""))&amp;IF(Z2450="","",CONCATENATE("PRIMARY KEY (""ID""), KEY ""FK_reg_",LOWER(Z2450),"_ID_PAI"" (""ID_PAI""), CONSTRAINT ""FK_reg_",LOWER(Z2450),"_ID_PAI"" FOREIGN KEY (""ID_PAI"") REFERENCES ""reg_",LOWER(Z2450),""" (""ID"")) ENGINE=InnoDB AUTO_INCREMENT=105774 DEFAULT CHARSET=utf8mb4 COLLATE=utf8mb4_0900_ai_ci;"))</f>
        <v/>
      </c>
      <c r="AB2450" s="190" t="str">
        <f t="shared" si="272"/>
        <v/>
      </c>
    </row>
    <row r="2451" spans="10:28" ht="14.5" hidden="1" customHeight="1" x14ac:dyDescent="0.3">
      <c r="J2451" s="187" t="str">
        <f t="shared" si="270"/>
        <v>E210</v>
      </c>
      <c r="K2451" s="218"/>
      <c r="L2451" s="237" t="s">
        <v>1289</v>
      </c>
      <c r="M2451" s="184" t="s">
        <v>1291</v>
      </c>
      <c r="N2451" s="238">
        <v>43466</v>
      </c>
      <c r="O2451" s="238"/>
      <c r="P2451" s="239"/>
      <c r="Q2451" s="192" t="str">
        <f t="shared" si="271"/>
        <v/>
      </c>
      <c r="S2451" s="191" t="str">
        <f t="shared" si="267"/>
        <v/>
      </c>
      <c r="T2451" s="192" t="str">
        <f t="shared" si="268"/>
        <v/>
      </c>
      <c r="U2451" s="192" t="str">
        <f t="shared" si="266"/>
        <v/>
      </c>
      <c r="V2451" s="192" t="str">
        <f t="shared" si="269"/>
        <v/>
      </c>
      <c r="W2451" s="191" t="str">
        <f>IF(Q2451="Campo","@Campos(posicao = "&amp;K2451&amp;", tipo = '"&amp;R2451&amp;"')@Column(name = """&amp;L2451&amp;""")"&amp;IF(R2451="D","@Temporal(TemporalType.DATE)","")&amp;"private "&amp;VLOOKUP(TEXT(R2451,"@"),Apoio!A:B,2,0)&amp;" "&amp;SUBSTITUTE(LOWER(LEFT(L2451,1))&amp;RIGHT(PROPER(L2451),LEN(L2451)-1),"_","")&amp;";",IF(ISNUMBER(Q2451),IF(R2451="R","@Entity@Table(name = ""reg_"&amp;LOWER(J2451)&amp;""")@XmlRootElement","")&amp;VLOOKUP(J2451,Blocos!D:I,6,0)&amp;Apoio!$E$1&amp;Y2451,""))</f>
        <v/>
      </c>
      <c r="X2451" s="190" t="str">
        <f>IF(ISNUMBER(Q2451),COUNTIF(Blocos!G:G,J2451),"")</f>
        <v/>
      </c>
      <c r="Y2451" s="190" t="str">
        <f>IF(OR(X2451=0,X2451=""),"",VLOOKUP(SUMIFS(Blocos!A:A,Blocos!H:H,'EFD REGISTROS e Campos (2)'!X2451,Blocos!G:G,'EFD REGISTROS e Campos (2)'!J2451),Blocos!A:L,12,0))</f>
        <v/>
      </c>
      <c r="Z2451" s="190" t="str">
        <f>IF(ISNUMBER(Q2452),VLOOKUP(J2451,Blocos!D:G,4,0),"")</f>
        <v/>
      </c>
      <c r="AA2451" s="190" t="str">
        <f>IF(ISNUMBER(Q2451),CONCATENATE("CREATE TABLE ""reg_",LOWER(J2451),""" (""ID"" bigint NOT NULL AUTO_INCREMENT,  ""HASHFILE"" varchar(255) DEFAULT NULL, ""ID_PAI"" bigint NOT NULL,"),IF(Q2451="Campo",CONCATENATE("""",L2451,""" ",VLOOKUP(R2451,Apoio!A:C,3,0)),""))&amp;IF(Z2451="","",CONCATENATE("PRIMARY KEY (""ID""), KEY ""FK_reg_",LOWER(Z2451),"_ID_PAI"" (""ID_PAI""), CONSTRAINT ""FK_reg_",LOWER(Z2451),"_ID_PAI"" FOREIGN KEY (""ID_PAI"") REFERENCES ""reg_",LOWER(Z2451),""" (""ID"")) ENGINE=InnoDB AUTO_INCREMENT=105774 DEFAULT CHARSET=utf8mb4 COLLATE=utf8mb4_0900_ai_ci;"))</f>
        <v/>
      </c>
      <c r="AB2451" s="190" t="str">
        <f t="shared" si="272"/>
        <v/>
      </c>
    </row>
    <row r="2452" spans="10:28" ht="14.5" hidden="1" customHeight="1" x14ac:dyDescent="0.3">
      <c r="J2452" s="187" t="str">
        <f t="shared" si="270"/>
        <v>E210</v>
      </c>
      <c r="K2452" s="181">
        <v>11</v>
      </c>
      <c r="L2452" s="289" t="s">
        <v>2451</v>
      </c>
      <c r="M2452" s="182" t="s">
        <v>2452</v>
      </c>
      <c r="N2452" s="181" t="s">
        <v>32</v>
      </c>
      <c r="O2452" s="181" t="s">
        <v>28</v>
      </c>
      <c r="P2452" s="181">
        <v>2</v>
      </c>
      <c r="Q2452" s="192" t="str">
        <f t="shared" si="271"/>
        <v>Campo</v>
      </c>
      <c r="R2452" s="192" t="s">
        <v>3606</v>
      </c>
      <c r="S2452" s="191" t="str">
        <f t="shared" si="267"/>
        <v/>
      </c>
      <c r="T2452" s="192" t="str">
        <f t="shared" si="268"/>
        <v>&lt;campo posicao="11"&gt;
&lt;coluna&gt;VL_SLD_DEV_ANT_ST&lt;/coluna&gt;
&lt;descricao&gt;Valor total de Saldo devedor antes das deduções&lt;/descricao&gt;
&lt;tipo&gt;R&lt;/tipo&gt;
&lt;/campo&gt;</v>
      </c>
      <c r="U2452" s="192" t="str">
        <f t="shared" si="266"/>
        <v>&lt;campo posicao="11"&gt;
&lt;coluna&gt;VL_SLD_DEV_ANT_ST&lt;/coluna&gt;
&lt;descricao&gt;Valor total de Saldo devedor antes das deduções&lt;/descricao&gt;
&lt;tipo&gt;R&lt;/tipo&gt;
&lt;/campo&gt;</v>
      </c>
      <c r="V2452" s="192" t="str">
        <f t="shared" si="269"/>
        <v>{"Column12", "VL_SLD_DEV_ANT_ST"},</v>
      </c>
      <c r="W2452" s="191" t="str">
        <f>IF(Q2452="Campo","@Campos(posicao = "&amp;K2452&amp;", tipo = '"&amp;R2452&amp;"')@Column(name = """&amp;L2452&amp;""")"&amp;IF(R2452="D","@Temporal(TemporalType.DATE)","")&amp;"private "&amp;VLOOKUP(TEXT(R2452,"@"),Apoio!A:B,2,0)&amp;" "&amp;SUBSTITUTE(LOWER(LEFT(L2452,1))&amp;RIGHT(PROPER(L2452),LEN(L2452)-1),"_","")&amp;";",IF(ISNUMBER(Q2452),IF(R2452="R","@Entity@Table(name = ""reg_"&amp;LOWER(J2452)&amp;""")@XmlRootElement","")&amp;VLOOKUP(J2452,Blocos!D:I,6,0)&amp;Apoio!$E$1&amp;Y2452,""))</f>
        <v>@Campos(posicao = 11, tipo = 'R')@Column(name = "VL_SLD_DEV_ANT_ST")private BigDecimal vlSldDevAntSt;</v>
      </c>
      <c r="X2452" s="190" t="str">
        <f>IF(ISNUMBER(Q2452),COUNTIF(Blocos!G:G,J2452),"")</f>
        <v/>
      </c>
      <c r="Y2452" s="190" t="str">
        <f>IF(OR(X2452=0,X2452=""),"",VLOOKUP(SUMIFS(Blocos!A:A,Blocos!H:H,'EFD REGISTROS e Campos (2)'!X2452,Blocos!G:G,'EFD REGISTROS e Campos (2)'!J2452),Blocos!A:L,12,0))</f>
        <v/>
      </c>
      <c r="Z2452" s="190" t="str">
        <f>IF(ISNUMBER(Q2453),VLOOKUP(J2452,Blocos!D:G,4,0),"")</f>
        <v/>
      </c>
      <c r="AA2452" s="190" t="str">
        <f>IF(ISNUMBER(Q2452),CONCATENATE("CREATE TABLE ""reg_",LOWER(J2452),""" (""ID"" bigint NOT NULL AUTO_INCREMENT,  ""HASHFILE"" varchar(255) DEFAULT NULL, ""ID_PAI"" bigint NOT NULL,"),IF(Q2452="Campo",CONCATENATE("""",L2452,""" ",VLOOKUP(R2452,Apoio!A:C,3,0)),""))&amp;IF(Z2452="","",CONCATENATE("PRIMARY KEY (""ID""), KEY ""FK_reg_",LOWER(Z2452),"_ID_PAI"" (""ID_PAI""), CONSTRAINT ""FK_reg_",LOWER(Z2452),"_ID_PAI"" FOREIGN KEY (""ID_PAI"") REFERENCES ""reg_",LOWER(Z2452),""" (""ID"")) ENGINE=InnoDB AUTO_INCREMENT=105774 DEFAULT CHARSET=utf8mb4 COLLATE=utf8mb4_0900_ai_ci;"))</f>
        <v>"VL_SLD_DEV_ANT_ST" decimal(15,6) DEFAULT NULL,</v>
      </c>
      <c r="AB2452" s="190" t="str">
        <f t="shared" si="272"/>
        <v>`reg_e210`.`VL_SLD_DEV_ANT_ST`,</v>
      </c>
    </row>
    <row r="2453" spans="10:28" ht="14.5" hidden="1" customHeight="1" x14ac:dyDescent="0.3">
      <c r="J2453" s="187" t="str">
        <f t="shared" si="270"/>
        <v>E210</v>
      </c>
      <c r="K2453" s="217">
        <v>12</v>
      </c>
      <c r="L2453" s="289" t="s">
        <v>4025</v>
      </c>
      <c r="M2453" s="182" t="s">
        <v>3619</v>
      </c>
      <c r="N2453" s="181" t="s">
        <v>32</v>
      </c>
      <c r="O2453" s="181" t="s">
        <v>28</v>
      </c>
      <c r="P2453" s="181">
        <v>2</v>
      </c>
      <c r="Q2453" s="192" t="str">
        <f t="shared" si="271"/>
        <v>Campo</v>
      </c>
      <c r="R2453" s="192" t="s">
        <v>3606</v>
      </c>
      <c r="S2453" s="191" t="str">
        <f t="shared" si="267"/>
        <v/>
      </c>
      <c r="T2453" s="192" t="str">
        <f t="shared" si="268"/>
        <v>&lt;campo posicao="12"&gt;
&lt;coluna&gt;VL_DEDUCOES_ST&lt;/coluna&gt;
&lt;descricao&gt;Valor total dos ajustes "Deduções ST"  &lt;/descricao&gt;
&lt;tipo&gt;R&lt;/tipo&gt;
&lt;/campo&gt;</v>
      </c>
      <c r="U2453" s="192" t="str">
        <f t="shared" si="266"/>
        <v>&lt;campo posicao="12"&gt;
&lt;coluna&gt;VL_DEDUCOES_ST&lt;/coluna&gt;
&lt;descricao&gt;Valor total dos ajustes "Deduções ST"  &lt;/descricao&gt;
&lt;tipo&gt;R&lt;/tipo&gt;
&lt;/campo&gt;</v>
      </c>
      <c r="V2453" s="192" t="str">
        <f t="shared" si="269"/>
        <v>{"Column13", "VL_DEDUCOES_ST"},</v>
      </c>
      <c r="W2453" s="191" t="str">
        <f>IF(Q2453="Campo","@Campos(posicao = "&amp;K2453&amp;", tipo = '"&amp;R2453&amp;"')@Column(name = """&amp;L2453&amp;""")"&amp;IF(R2453="D","@Temporal(TemporalType.DATE)","")&amp;"private "&amp;VLOOKUP(TEXT(R2453,"@"),Apoio!A:B,2,0)&amp;" "&amp;SUBSTITUTE(LOWER(LEFT(L2453,1))&amp;RIGHT(PROPER(L2453),LEN(L2453)-1),"_","")&amp;";",IF(ISNUMBER(Q2453),IF(R2453="R","@Entity@Table(name = ""reg_"&amp;LOWER(J2453)&amp;""")@XmlRootElement","")&amp;VLOOKUP(J2453,Blocos!D:I,6,0)&amp;Apoio!$E$1&amp;Y2453,""))</f>
        <v>@Campos(posicao = 12, tipo = 'R')@Column(name = "VL_DEDUCOES_ST")private BigDecimal vlDeducoesSt;</v>
      </c>
      <c r="X2453" s="190" t="str">
        <f>IF(ISNUMBER(Q2453),COUNTIF(Blocos!G:G,J2453),"")</f>
        <v/>
      </c>
      <c r="Y2453" s="190" t="str">
        <f>IF(OR(X2453=0,X2453=""),"",VLOOKUP(SUMIFS(Blocos!A:A,Blocos!H:H,'EFD REGISTROS e Campos (2)'!X2453,Blocos!G:G,'EFD REGISTROS e Campos (2)'!J2453),Blocos!A:L,12,0))</f>
        <v/>
      </c>
      <c r="Z2453" s="190" t="str">
        <f>IF(ISNUMBER(Q2454),VLOOKUP(J2453,Blocos!D:G,4,0),"")</f>
        <v/>
      </c>
      <c r="AA2453" s="190" t="str">
        <f>IF(ISNUMBER(Q2453),CONCATENATE("CREATE TABLE ""reg_",LOWER(J2453),""" (""ID"" bigint NOT NULL AUTO_INCREMENT,  ""HASHFILE"" varchar(255) DEFAULT NULL, ""ID_PAI"" bigint NOT NULL,"),IF(Q2453="Campo",CONCATENATE("""",L2453,""" ",VLOOKUP(R2453,Apoio!A:C,3,0)),""))&amp;IF(Z2453="","",CONCATENATE("PRIMARY KEY (""ID""), KEY ""FK_reg_",LOWER(Z2453),"_ID_PAI"" (""ID_PAI""), CONSTRAINT ""FK_reg_",LOWER(Z2453),"_ID_PAI"" FOREIGN KEY (""ID_PAI"") REFERENCES ""reg_",LOWER(Z2453),""" (""ID"")) ENGINE=InnoDB AUTO_INCREMENT=105774 DEFAULT CHARSET=utf8mb4 COLLATE=utf8mb4_0900_ai_ci;"))</f>
        <v>"VL_DEDUCOES_ST" decimal(15,6) DEFAULT NULL,</v>
      </c>
      <c r="AB2453" s="190" t="str">
        <f t="shared" si="272"/>
        <v>`reg_e210`.`VL_DEDUCOES_ST`,</v>
      </c>
    </row>
    <row r="2454" spans="10:28" ht="14.5" hidden="1" customHeight="1" x14ac:dyDescent="0.3">
      <c r="J2454" s="187" t="str">
        <f t="shared" si="270"/>
        <v>E210</v>
      </c>
      <c r="K2454" s="218"/>
      <c r="L2454" s="233" t="s">
        <v>3991</v>
      </c>
      <c r="M2454" s="234" t="s">
        <v>1164</v>
      </c>
      <c r="N2454" s="235" t="s">
        <v>1165</v>
      </c>
      <c r="O2454" s="235"/>
      <c r="P2454" s="236" t="s">
        <v>1166</v>
      </c>
      <c r="Q2454" s="192" t="str">
        <f t="shared" si="271"/>
        <v/>
      </c>
      <c r="S2454" s="191" t="str">
        <f t="shared" si="267"/>
        <v/>
      </c>
      <c r="T2454" s="192" t="str">
        <f t="shared" si="268"/>
        <v/>
      </c>
      <c r="U2454" s="192" t="str">
        <f t="shared" si="266"/>
        <v/>
      </c>
      <c r="V2454" s="192" t="str">
        <f t="shared" si="269"/>
        <v/>
      </c>
      <c r="W2454" s="191" t="str">
        <f>IF(Q2454="Campo","@Campos(posicao = "&amp;K2454&amp;", tipo = '"&amp;R2454&amp;"')@Column(name = """&amp;L2454&amp;""")"&amp;IF(R2454="D","@Temporal(TemporalType.DATE)","")&amp;"private "&amp;VLOOKUP(TEXT(R2454,"@"),Apoio!A:B,2,0)&amp;" "&amp;SUBSTITUTE(LOWER(LEFT(L2454,1))&amp;RIGHT(PROPER(L2454),LEN(L2454)-1),"_","")&amp;";",IF(ISNUMBER(Q2454),IF(R2454="R","@Entity@Table(name = ""reg_"&amp;LOWER(J2454)&amp;""")@XmlRootElement","")&amp;VLOOKUP(J2454,Blocos!D:I,6,0)&amp;Apoio!$E$1&amp;Y2454,""))</f>
        <v/>
      </c>
      <c r="X2454" s="190" t="str">
        <f>IF(ISNUMBER(Q2454),COUNTIF(Blocos!G:G,J2454),"")</f>
        <v/>
      </c>
      <c r="Y2454" s="190" t="str">
        <f>IF(OR(X2454=0,X2454=""),"",VLOOKUP(SUMIFS(Blocos!A:A,Blocos!H:H,'EFD REGISTROS e Campos (2)'!X2454,Blocos!G:G,'EFD REGISTROS e Campos (2)'!J2454),Blocos!A:L,12,0))</f>
        <v/>
      </c>
      <c r="Z2454" s="190" t="str">
        <f>IF(ISNUMBER(Q2455),VLOOKUP(J2454,Blocos!D:G,4,0),"")</f>
        <v/>
      </c>
      <c r="AA2454" s="190" t="str">
        <f>IF(ISNUMBER(Q2454),CONCATENATE("CREATE TABLE ""reg_",LOWER(J2454),""" (""ID"" bigint NOT NULL AUTO_INCREMENT,  ""HASHFILE"" varchar(255) DEFAULT NULL, ""ID_PAI"" bigint NOT NULL,"),IF(Q2454="Campo",CONCATENATE("""",L2454,""" ",VLOOKUP(R2454,Apoio!A:C,3,0)),""))&amp;IF(Z2454="","",CONCATENATE("PRIMARY KEY (""ID""), KEY ""FK_reg_",LOWER(Z2454),"_ID_PAI"" (""ID_PAI""), CONSTRAINT ""FK_reg_",LOWER(Z2454),"_ID_PAI"" FOREIGN KEY (""ID_PAI"") REFERENCES ""reg_",LOWER(Z2454),""" (""ID"")) ENGINE=InnoDB AUTO_INCREMENT=105774 DEFAULT CHARSET=utf8mb4 COLLATE=utf8mb4_0900_ai_ci;"))</f>
        <v/>
      </c>
      <c r="AB2454" s="190" t="str">
        <f t="shared" si="272"/>
        <v/>
      </c>
    </row>
    <row r="2455" spans="10:28" ht="14.5" hidden="1" customHeight="1" x14ac:dyDescent="0.3">
      <c r="J2455" s="187" t="str">
        <f t="shared" si="270"/>
        <v>E210</v>
      </c>
      <c r="K2455" s="218"/>
      <c r="L2455" s="237" t="s">
        <v>2455</v>
      </c>
      <c r="M2455" s="184" t="s">
        <v>2456</v>
      </c>
      <c r="N2455" s="238">
        <v>39814</v>
      </c>
      <c r="O2455" s="238"/>
      <c r="P2455" s="238"/>
      <c r="Q2455" s="192" t="str">
        <f t="shared" si="271"/>
        <v/>
      </c>
      <c r="S2455" s="191" t="str">
        <f t="shared" si="267"/>
        <v/>
      </c>
      <c r="T2455" s="192" t="str">
        <f t="shared" si="268"/>
        <v/>
      </c>
      <c r="U2455" s="192" t="str">
        <f t="shared" si="266"/>
        <v/>
      </c>
      <c r="V2455" s="192" t="str">
        <f t="shared" si="269"/>
        <v/>
      </c>
      <c r="W2455" s="191" t="str">
        <f>IF(Q2455="Campo","@Campos(posicao = "&amp;K2455&amp;", tipo = '"&amp;R2455&amp;"')@Column(name = """&amp;L2455&amp;""")"&amp;IF(R2455="D","@Temporal(TemporalType.DATE)","")&amp;"private "&amp;VLOOKUP(TEXT(R2455,"@"),Apoio!A:B,2,0)&amp;" "&amp;SUBSTITUTE(LOWER(LEFT(L2455,1))&amp;RIGHT(PROPER(L2455),LEN(L2455)-1),"_","")&amp;";",IF(ISNUMBER(Q2455),IF(R2455="R","@Entity@Table(name = ""reg_"&amp;LOWER(J2455)&amp;""")@XmlRootElement","")&amp;VLOOKUP(J2455,Blocos!D:I,6,0)&amp;Apoio!$E$1&amp;Y2455,""))</f>
        <v/>
      </c>
      <c r="X2455" s="190" t="str">
        <f>IF(ISNUMBER(Q2455),COUNTIF(Blocos!G:G,J2455),"")</f>
        <v/>
      </c>
      <c r="Y2455" s="190" t="str">
        <f>IF(OR(X2455=0,X2455=""),"",VLOOKUP(SUMIFS(Blocos!A:A,Blocos!H:H,'EFD REGISTROS e Campos (2)'!X2455,Blocos!G:G,'EFD REGISTROS e Campos (2)'!J2455),Blocos!A:L,12,0))</f>
        <v/>
      </c>
      <c r="Z2455" s="190" t="str">
        <f>IF(ISNUMBER(Q2456),VLOOKUP(J2455,Blocos!D:G,4,0),"")</f>
        <v/>
      </c>
      <c r="AA2455" s="190" t="str">
        <f>IF(ISNUMBER(Q2455),CONCATENATE("CREATE TABLE ""reg_",LOWER(J2455),""" (""ID"" bigint NOT NULL AUTO_INCREMENT,  ""HASHFILE"" varchar(255) DEFAULT NULL, ""ID_PAI"" bigint NOT NULL,"),IF(Q2455="Campo",CONCATENATE("""",L2455,""" ",VLOOKUP(R2455,Apoio!A:C,3,0)),""))&amp;IF(Z2455="","",CONCATENATE("PRIMARY KEY (""ID""), KEY ""FK_reg_",LOWER(Z2455),"_ID_PAI"" (""ID_PAI""), CONSTRAINT ""FK_reg_",LOWER(Z2455),"_ID_PAI"" FOREIGN KEY (""ID_PAI"") REFERENCES ""reg_",LOWER(Z2455),""" (""ID"")) ENGINE=InnoDB AUTO_INCREMENT=105774 DEFAULT CHARSET=utf8mb4 COLLATE=utf8mb4_0900_ai_ci;"))</f>
        <v/>
      </c>
      <c r="AB2455" s="190" t="str">
        <f t="shared" si="272"/>
        <v/>
      </c>
    </row>
    <row r="2456" spans="10:28" ht="14.5" hidden="1" customHeight="1" x14ac:dyDescent="0.3">
      <c r="J2456" s="187" t="str">
        <f t="shared" si="270"/>
        <v>E210</v>
      </c>
      <c r="K2456" s="181">
        <v>13</v>
      </c>
      <c r="L2456" s="289" t="s">
        <v>2457</v>
      </c>
      <c r="M2456" s="182" t="s">
        <v>2458</v>
      </c>
      <c r="N2456" s="181" t="s">
        <v>32</v>
      </c>
      <c r="O2456" s="181" t="s">
        <v>28</v>
      </c>
      <c r="P2456" s="181">
        <v>2</v>
      </c>
      <c r="Q2456" s="192" t="str">
        <f t="shared" si="271"/>
        <v>Campo</v>
      </c>
      <c r="R2456" s="192" t="s">
        <v>3606</v>
      </c>
      <c r="S2456" s="191" t="str">
        <f t="shared" si="267"/>
        <v/>
      </c>
      <c r="T2456" s="192" t="str">
        <f t="shared" si="268"/>
        <v>&lt;campo posicao="13"&gt;
&lt;coluna&gt;VL_ICMS_RECOL_ST&lt;/coluna&gt;
&lt;descricao&gt;Imposto a recolher ST (11-12)&lt;/descricao&gt;
&lt;tipo&gt;R&lt;/tipo&gt;
&lt;/campo&gt;</v>
      </c>
      <c r="U2456" s="192" t="str">
        <f t="shared" si="266"/>
        <v>&lt;campo posicao="13"&gt;
&lt;coluna&gt;VL_ICMS_RECOL_ST&lt;/coluna&gt;
&lt;descricao&gt;Imposto a recolher ST (11-12)&lt;/descricao&gt;
&lt;tipo&gt;R&lt;/tipo&gt;
&lt;/campo&gt;</v>
      </c>
      <c r="V2456" s="192" t="str">
        <f t="shared" si="269"/>
        <v>{"Column14", "VL_ICMS_RECOL_ST"},</v>
      </c>
      <c r="W2456" s="191" t="str">
        <f>IF(Q2456="Campo","@Campos(posicao = "&amp;K2456&amp;", tipo = '"&amp;R2456&amp;"')@Column(name = """&amp;L2456&amp;""")"&amp;IF(R2456="D","@Temporal(TemporalType.DATE)","")&amp;"private "&amp;VLOOKUP(TEXT(R2456,"@"),Apoio!A:B,2,0)&amp;" "&amp;SUBSTITUTE(LOWER(LEFT(L2456,1))&amp;RIGHT(PROPER(L2456),LEN(L2456)-1),"_","")&amp;";",IF(ISNUMBER(Q2456),IF(R2456="R","@Entity@Table(name = ""reg_"&amp;LOWER(J2456)&amp;""")@XmlRootElement","")&amp;VLOOKUP(J2456,Blocos!D:I,6,0)&amp;Apoio!$E$1&amp;Y2456,""))</f>
        <v>@Campos(posicao = 13, tipo = 'R')@Column(name = "VL_ICMS_RECOL_ST")private BigDecimal vlIcmsRecolSt;</v>
      </c>
      <c r="X2456" s="190" t="str">
        <f>IF(ISNUMBER(Q2456),COUNTIF(Blocos!G:G,J2456),"")</f>
        <v/>
      </c>
      <c r="Y2456" s="190" t="str">
        <f>IF(OR(X2456=0,X2456=""),"",VLOOKUP(SUMIFS(Blocos!A:A,Blocos!H:H,'EFD REGISTROS e Campos (2)'!X2456,Blocos!G:G,'EFD REGISTROS e Campos (2)'!J2456),Blocos!A:L,12,0))</f>
        <v/>
      </c>
      <c r="Z2456" s="190" t="str">
        <f>IF(ISNUMBER(Q2457),VLOOKUP(J2456,Blocos!D:G,4,0),"")</f>
        <v/>
      </c>
      <c r="AA2456" s="190" t="str">
        <f>IF(ISNUMBER(Q2456),CONCATENATE("CREATE TABLE ""reg_",LOWER(J2456),""" (""ID"" bigint NOT NULL AUTO_INCREMENT,  ""HASHFILE"" varchar(255) DEFAULT NULL, ""ID_PAI"" bigint NOT NULL,"),IF(Q2456="Campo",CONCATENATE("""",L2456,""" ",VLOOKUP(R2456,Apoio!A:C,3,0)),""))&amp;IF(Z2456="","",CONCATENATE("PRIMARY KEY (""ID""), KEY ""FK_reg_",LOWER(Z2456),"_ID_PAI"" (""ID_PAI""), CONSTRAINT ""FK_reg_",LOWER(Z2456),"_ID_PAI"" FOREIGN KEY (""ID_PAI"") REFERENCES ""reg_",LOWER(Z2456),""" (""ID"")) ENGINE=InnoDB AUTO_INCREMENT=105774 DEFAULT CHARSET=utf8mb4 COLLATE=utf8mb4_0900_ai_ci;"))</f>
        <v>"VL_ICMS_RECOL_ST" decimal(15,6) DEFAULT NULL,</v>
      </c>
      <c r="AB2456" s="190" t="str">
        <f t="shared" si="272"/>
        <v>`reg_e210`.`VL_ICMS_RECOL_ST`,</v>
      </c>
    </row>
    <row r="2457" spans="10:28" ht="14.5" hidden="1" customHeight="1" x14ac:dyDescent="0.3">
      <c r="J2457" s="187" t="str">
        <f t="shared" si="270"/>
        <v>E210</v>
      </c>
      <c r="K2457" s="181">
        <v>14</v>
      </c>
      <c r="L2457" s="289" t="s">
        <v>2459</v>
      </c>
      <c r="M2457" s="182" t="s">
        <v>2460</v>
      </c>
      <c r="N2457" s="181" t="s">
        <v>32</v>
      </c>
      <c r="O2457" s="181" t="s">
        <v>28</v>
      </c>
      <c r="P2457" s="181">
        <v>2</v>
      </c>
      <c r="Q2457" s="192" t="str">
        <f t="shared" si="271"/>
        <v>Campo</v>
      </c>
      <c r="R2457" s="192" t="s">
        <v>3606</v>
      </c>
      <c r="S2457" s="191" t="str">
        <f t="shared" si="267"/>
        <v/>
      </c>
      <c r="T2457" s="192" t="str">
        <f t="shared" si="268"/>
        <v>&lt;campo posicao="14"&gt;
&lt;coluna&gt;VL_SLD_CRED_ST_TRANSPORTAR&lt;/coluna&gt;
&lt;descricao&gt;Saldo credor de ST a transportar para o período seguinte [(03+04+05+06+07)– (08+09+10)].&lt;/descricao&gt;
&lt;tipo&gt;R&lt;/tipo&gt;
&lt;/campo&gt;</v>
      </c>
      <c r="U2457" s="192" t="str">
        <f t="shared" si="266"/>
        <v>&lt;campo posicao="14"&gt;
&lt;coluna&gt;VL_SLD_CRED_ST_TRANSPORTAR&lt;/coluna&gt;
&lt;descricao&gt;Saldo credor de ST a transportar para o período seguinte [(03+04+05+06+07)– (08+09+10)].&lt;/descricao&gt;
&lt;tipo&gt;R&lt;/tipo&gt;
&lt;/campo&gt;</v>
      </c>
      <c r="V2457" s="192" t="str">
        <f t="shared" si="269"/>
        <v>{"Column15", "VL_SLD_CRED_ST_TRANSPORTAR"},</v>
      </c>
      <c r="W2457" s="191" t="str">
        <f>IF(Q2457="Campo","@Campos(posicao = "&amp;K2457&amp;", tipo = '"&amp;R2457&amp;"')@Column(name = """&amp;L2457&amp;""")"&amp;IF(R2457="D","@Temporal(TemporalType.DATE)","")&amp;"private "&amp;VLOOKUP(TEXT(R2457,"@"),Apoio!A:B,2,0)&amp;" "&amp;SUBSTITUTE(LOWER(LEFT(L2457,1))&amp;RIGHT(PROPER(L2457),LEN(L2457)-1),"_","")&amp;";",IF(ISNUMBER(Q2457),IF(R2457="R","@Entity@Table(name = ""reg_"&amp;LOWER(J2457)&amp;""")@XmlRootElement","")&amp;VLOOKUP(J2457,Blocos!D:I,6,0)&amp;Apoio!$E$1&amp;Y2457,""))</f>
        <v>@Campos(posicao = 14, tipo = 'R')@Column(name = "VL_SLD_CRED_ST_TRANSPORTAR")private BigDecimal vlSldCredStTransportar;</v>
      </c>
      <c r="X2457" s="190" t="str">
        <f>IF(ISNUMBER(Q2457),COUNTIF(Blocos!G:G,J2457),"")</f>
        <v/>
      </c>
      <c r="Y2457" s="190" t="str">
        <f>IF(OR(X2457=0,X2457=""),"",VLOOKUP(SUMIFS(Blocos!A:A,Blocos!H:H,'EFD REGISTROS e Campos (2)'!X2457,Blocos!G:G,'EFD REGISTROS e Campos (2)'!J2457),Blocos!A:L,12,0))</f>
        <v/>
      </c>
      <c r="Z2457" s="190" t="str">
        <f>IF(ISNUMBER(Q2458),VLOOKUP(J2457,Blocos!D:G,4,0),"")</f>
        <v/>
      </c>
      <c r="AA2457" s="190" t="str">
        <f>IF(ISNUMBER(Q2457),CONCATENATE("CREATE TABLE ""reg_",LOWER(J2457),""" (""ID"" bigint NOT NULL AUTO_INCREMENT,  ""HASHFILE"" varchar(255) DEFAULT NULL, ""ID_PAI"" bigint NOT NULL,"),IF(Q2457="Campo",CONCATENATE("""",L2457,""" ",VLOOKUP(R2457,Apoio!A:C,3,0)),""))&amp;IF(Z2457="","",CONCATENATE("PRIMARY KEY (""ID""), KEY ""FK_reg_",LOWER(Z2457),"_ID_PAI"" (""ID_PAI""), CONSTRAINT ""FK_reg_",LOWER(Z2457),"_ID_PAI"" FOREIGN KEY (""ID_PAI"") REFERENCES ""reg_",LOWER(Z2457),""" (""ID"")) ENGINE=InnoDB AUTO_INCREMENT=105774 DEFAULT CHARSET=utf8mb4 COLLATE=utf8mb4_0900_ai_ci;"))</f>
        <v>"VL_SLD_CRED_ST_TRANSPORTAR" decimal(15,6) DEFAULT NULL,</v>
      </c>
      <c r="AB2457" s="190" t="str">
        <f t="shared" si="272"/>
        <v>`reg_e210`.`VL_SLD_CRED_ST_TRANSPORTAR`,</v>
      </c>
    </row>
    <row r="2458" spans="10:28" ht="14.5" hidden="1" customHeight="1" x14ac:dyDescent="0.3">
      <c r="J2458" s="187" t="str">
        <f t="shared" si="270"/>
        <v>E210</v>
      </c>
      <c r="K2458" s="217">
        <v>15</v>
      </c>
      <c r="L2458" s="289" t="s">
        <v>2461</v>
      </c>
      <c r="M2458" s="182" t="s">
        <v>3624</v>
      </c>
      <c r="N2458" s="181" t="s">
        <v>32</v>
      </c>
      <c r="O2458" s="181" t="s">
        <v>28</v>
      </c>
      <c r="P2458" s="181">
        <v>2</v>
      </c>
      <c r="Q2458" s="192" t="str">
        <f t="shared" si="271"/>
        <v>Campo</v>
      </c>
      <c r="R2458" s="192" t="s">
        <v>3606</v>
      </c>
      <c r="S2458" s="191" t="str">
        <f t="shared" si="267"/>
        <v/>
      </c>
      <c r="T2458" s="192" t="str">
        <f t="shared" si="268"/>
        <v>&lt;campo posicao="15"&gt;
&lt;coluna&gt;DEB_ESP_ST&lt;/coluna&gt;
&lt;descricao&gt;Valores recolhidos ou a recolher, extra-apuração. &lt;/descricao&gt;
&lt;tipo&gt;R&lt;/tipo&gt;
&lt;/campo&gt;</v>
      </c>
      <c r="U2458" s="192" t="str">
        <f t="shared" si="266"/>
        <v>&lt;campo posicao="15"&gt;
&lt;coluna&gt;DEB_ESP_ST&lt;/coluna&gt;
&lt;descricao&gt;Valores recolhidos ou a recolher, extra-apuração. &lt;/descricao&gt;
&lt;tipo&gt;R&lt;/tipo&gt;
&lt;/campo&gt;</v>
      </c>
      <c r="V2458" s="192" t="str">
        <f t="shared" si="269"/>
        <v>{"Column16", "DEB_ESP_ST"},</v>
      </c>
      <c r="W2458" s="191" t="str">
        <f>IF(Q2458="Campo","@Campos(posicao = "&amp;K2458&amp;", tipo = '"&amp;R2458&amp;"')@Column(name = """&amp;L2458&amp;""")"&amp;IF(R2458="D","@Temporal(TemporalType.DATE)","")&amp;"private "&amp;VLOOKUP(TEXT(R2458,"@"),Apoio!A:B,2,0)&amp;" "&amp;SUBSTITUTE(LOWER(LEFT(L2458,1))&amp;RIGHT(PROPER(L2458),LEN(L2458)-1),"_","")&amp;";",IF(ISNUMBER(Q2458),IF(R2458="R","@Entity@Table(name = ""reg_"&amp;LOWER(J2458)&amp;""")@XmlRootElement","")&amp;VLOOKUP(J2458,Blocos!D:I,6,0)&amp;Apoio!$E$1&amp;Y2458,""))</f>
        <v>@Campos(posicao = 15, tipo = 'R')@Column(name = "DEB_ESP_ST")private BigDecimal debEspSt;</v>
      </c>
      <c r="X2458" s="190" t="str">
        <f>IF(ISNUMBER(Q2458),COUNTIF(Blocos!G:G,J2458),"")</f>
        <v/>
      </c>
      <c r="Y2458" s="190" t="str">
        <f>IF(OR(X2458=0,X2458=""),"",VLOOKUP(SUMIFS(Blocos!A:A,Blocos!H:H,'EFD REGISTROS e Campos (2)'!X2458,Blocos!G:G,'EFD REGISTROS e Campos (2)'!J2458),Blocos!A:L,12,0))</f>
        <v/>
      </c>
      <c r="Z2458" s="190" t="str">
        <f>IF(ISNUMBER(Q2459),VLOOKUP(J2458,Blocos!D:G,4,0),"")</f>
        <v/>
      </c>
      <c r="AA2458" s="190" t="str">
        <f>IF(ISNUMBER(Q2458),CONCATENATE("CREATE TABLE ""reg_",LOWER(J2458),""" (""ID"" bigint NOT NULL AUTO_INCREMENT,  ""HASHFILE"" varchar(255) DEFAULT NULL, ""ID_PAI"" bigint NOT NULL,"),IF(Q2458="Campo",CONCATENATE("""",L2458,""" ",VLOOKUP(R2458,Apoio!A:C,3,0)),""))&amp;IF(Z2458="","",CONCATENATE("PRIMARY KEY (""ID""), KEY ""FK_reg_",LOWER(Z2458),"_ID_PAI"" (""ID_PAI""), CONSTRAINT ""FK_reg_",LOWER(Z2458),"_ID_PAI"" FOREIGN KEY (""ID_PAI"") REFERENCES ""reg_",LOWER(Z2458),""" (""ID"")) ENGINE=InnoDB AUTO_INCREMENT=105774 DEFAULT CHARSET=utf8mb4 COLLATE=utf8mb4_0900_ai_ci;"))</f>
        <v>"DEB_ESP_ST" decimal(15,6) DEFAULT NULL,</v>
      </c>
      <c r="AB2458" s="190" t="str">
        <f t="shared" si="272"/>
        <v>`reg_e210`.`DEB_ESP_ST`,</v>
      </c>
    </row>
    <row r="2459" spans="10:28" ht="14.5" hidden="1" customHeight="1" x14ac:dyDescent="0.3">
      <c r="J2459" s="187" t="str">
        <f t="shared" si="270"/>
        <v>E210</v>
      </c>
      <c r="K2459" s="218"/>
      <c r="L2459" s="233" t="s">
        <v>3991</v>
      </c>
      <c r="M2459" s="234" t="s">
        <v>1164</v>
      </c>
      <c r="N2459" s="235" t="s">
        <v>1165</v>
      </c>
      <c r="O2459" s="235"/>
      <c r="P2459" s="236" t="s">
        <v>1166</v>
      </c>
      <c r="Q2459" s="192" t="str">
        <f t="shared" si="271"/>
        <v/>
      </c>
      <c r="S2459" s="191" t="str">
        <f t="shared" si="267"/>
        <v/>
      </c>
      <c r="T2459" s="192" t="str">
        <f t="shared" si="268"/>
        <v/>
      </c>
      <c r="U2459" s="192" t="str">
        <f t="shared" si="266"/>
        <v/>
      </c>
      <c r="V2459" s="192" t="str">
        <f t="shared" si="269"/>
        <v/>
      </c>
      <c r="W2459" s="191" t="str">
        <f>IF(Q2459="Campo","@Campos(posicao = "&amp;K2459&amp;", tipo = '"&amp;R2459&amp;"')@Column(name = """&amp;L2459&amp;""")"&amp;IF(R2459="D","@Temporal(TemporalType.DATE)","")&amp;"private "&amp;VLOOKUP(TEXT(R2459,"@"),Apoio!A:B,2,0)&amp;" "&amp;SUBSTITUTE(LOWER(LEFT(L2459,1))&amp;RIGHT(PROPER(L2459),LEN(L2459)-1),"_","")&amp;";",IF(ISNUMBER(Q2459),IF(R2459="R","@Entity@Table(name = ""reg_"&amp;LOWER(J2459)&amp;""")@XmlRootElement","")&amp;VLOOKUP(J2459,Blocos!D:I,6,0)&amp;Apoio!$E$1&amp;Y2459,""))</f>
        <v/>
      </c>
      <c r="X2459" s="190" t="str">
        <f>IF(ISNUMBER(Q2459),COUNTIF(Blocos!G:G,J2459),"")</f>
        <v/>
      </c>
      <c r="Y2459" s="190" t="str">
        <f>IF(OR(X2459=0,X2459=""),"",VLOOKUP(SUMIFS(Blocos!A:A,Blocos!H:H,'EFD REGISTROS e Campos (2)'!X2459,Blocos!G:G,'EFD REGISTROS e Campos (2)'!J2459),Blocos!A:L,12,0))</f>
        <v/>
      </c>
      <c r="Z2459" s="190" t="str">
        <f>IF(ISNUMBER(Q2460),VLOOKUP(J2459,Blocos!D:G,4,0),"")</f>
        <v/>
      </c>
      <c r="AA2459" s="190" t="str">
        <f>IF(ISNUMBER(Q2459),CONCATENATE("CREATE TABLE ""reg_",LOWER(J2459),""" (""ID"" bigint NOT NULL AUTO_INCREMENT,  ""HASHFILE"" varchar(255) DEFAULT NULL, ""ID_PAI"" bigint NOT NULL,"),IF(Q2459="Campo",CONCATENATE("""",L2459,""" ",VLOOKUP(R2459,Apoio!A:C,3,0)),""))&amp;IF(Z2459="","",CONCATENATE("PRIMARY KEY (""ID""), KEY ""FK_reg_",LOWER(Z2459),"_ID_PAI"" (""ID_PAI""), CONSTRAINT ""FK_reg_",LOWER(Z2459),"_ID_PAI"" FOREIGN KEY (""ID_PAI"") REFERENCES ""reg_",LOWER(Z2459),""" (""ID"")) ENGINE=InnoDB AUTO_INCREMENT=105774 DEFAULT CHARSET=utf8mb4 COLLATE=utf8mb4_0900_ai_ci;"))</f>
        <v/>
      </c>
      <c r="AB2459" s="190" t="str">
        <f t="shared" si="272"/>
        <v/>
      </c>
    </row>
    <row r="2460" spans="10:28" ht="14.5" hidden="1" customHeight="1" x14ac:dyDescent="0.3">
      <c r="J2460" s="187" t="str">
        <f t="shared" si="270"/>
        <v>E210</v>
      </c>
      <c r="K2460" s="218"/>
      <c r="L2460" s="237" t="s">
        <v>1351</v>
      </c>
      <c r="M2460" s="184" t="s">
        <v>1352</v>
      </c>
      <c r="N2460" s="238">
        <v>41852</v>
      </c>
      <c r="O2460" s="238"/>
      <c r="P2460" s="238">
        <v>42613</v>
      </c>
      <c r="Q2460" s="192" t="str">
        <f t="shared" si="271"/>
        <v/>
      </c>
      <c r="S2460" s="191" t="str">
        <f t="shared" si="267"/>
        <v/>
      </c>
      <c r="T2460" s="192" t="str">
        <f t="shared" si="268"/>
        <v/>
      </c>
      <c r="U2460" s="192" t="str">
        <f t="shared" si="266"/>
        <v/>
      </c>
      <c r="V2460" s="192" t="str">
        <f t="shared" si="269"/>
        <v/>
      </c>
      <c r="W2460" s="191" t="str">
        <f>IF(Q2460="Campo","@Campos(posicao = "&amp;K2460&amp;", tipo = '"&amp;R2460&amp;"')@Column(name = """&amp;L2460&amp;""")"&amp;IF(R2460="D","@Temporal(TemporalType.DATE)","")&amp;"private "&amp;VLOOKUP(TEXT(R2460,"@"),Apoio!A:B,2,0)&amp;" "&amp;SUBSTITUTE(LOWER(LEFT(L2460,1))&amp;RIGHT(PROPER(L2460),LEN(L2460)-1),"_","")&amp;";",IF(ISNUMBER(Q2460),IF(R2460="R","@Entity@Table(name = ""reg_"&amp;LOWER(J2460)&amp;""")@XmlRootElement","")&amp;VLOOKUP(J2460,Blocos!D:I,6,0)&amp;Apoio!$E$1&amp;Y2460,""))</f>
        <v/>
      </c>
      <c r="X2460" s="190" t="str">
        <f>IF(ISNUMBER(Q2460),COUNTIF(Blocos!G:G,J2460),"")</f>
        <v/>
      </c>
      <c r="Y2460" s="190" t="str">
        <f>IF(OR(X2460=0,X2460=""),"",VLOOKUP(SUMIFS(Blocos!A:A,Blocos!H:H,'EFD REGISTROS e Campos (2)'!X2460,Blocos!G:G,'EFD REGISTROS e Campos (2)'!J2460),Blocos!A:L,12,0))</f>
        <v/>
      </c>
      <c r="Z2460" s="190" t="str">
        <f>IF(ISNUMBER(Q2461),VLOOKUP(J2460,Blocos!D:G,4,0),"")</f>
        <v/>
      </c>
      <c r="AA2460" s="190" t="str">
        <f>IF(ISNUMBER(Q2460),CONCATENATE("CREATE TABLE ""reg_",LOWER(J2460),""" (""ID"" bigint NOT NULL AUTO_INCREMENT,  ""HASHFILE"" varchar(255) DEFAULT NULL, ""ID_PAI"" bigint NOT NULL,"),IF(Q2460="Campo",CONCATENATE("""",L2460,""" ",VLOOKUP(R2460,Apoio!A:C,3,0)),""))&amp;IF(Z2460="","",CONCATENATE("PRIMARY KEY (""ID""), KEY ""FK_reg_",LOWER(Z2460),"_ID_PAI"" (""ID_PAI""), CONSTRAINT ""FK_reg_",LOWER(Z2460),"_ID_PAI"" FOREIGN KEY (""ID_PAI"") REFERENCES ""reg_",LOWER(Z2460),""" (""ID"")) ENGINE=InnoDB AUTO_INCREMENT=105774 DEFAULT CHARSET=utf8mb4 COLLATE=utf8mb4_0900_ai_ci;"))</f>
        <v/>
      </c>
      <c r="AB2460" s="190" t="str">
        <f t="shared" si="272"/>
        <v/>
      </c>
    </row>
    <row r="2461" spans="10:28" ht="14.5" hidden="1" customHeight="1" x14ac:dyDescent="0.3">
      <c r="J2461" s="187" t="str">
        <f t="shared" si="270"/>
        <v>E210</v>
      </c>
      <c r="K2461" s="218"/>
      <c r="L2461" s="237" t="s">
        <v>1353</v>
      </c>
      <c r="M2461" s="184" t="s">
        <v>1354</v>
      </c>
      <c r="N2461" s="238">
        <v>42186</v>
      </c>
      <c r="O2461" s="238"/>
      <c r="P2461" s="238"/>
      <c r="Q2461" s="192" t="str">
        <f t="shared" si="271"/>
        <v/>
      </c>
      <c r="S2461" s="191" t="str">
        <f t="shared" si="267"/>
        <v/>
      </c>
      <c r="T2461" s="192" t="str">
        <f t="shared" si="268"/>
        <v/>
      </c>
      <c r="U2461" s="192" t="str">
        <f t="shared" ref="U2461:U2524" si="273">S2461&amp;T2461</f>
        <v/>
      </c>
      <c r="V2461" s="192" t="str">
        <f t="shared" si="269"/>
        <v/>
      </c>
      <c r="W2461" s="191" t="str">
        <f>IF(Q2461="Campo","@Campos(posicao = "&amp;K2461&amp;", tipo = '"&amp;R2461&amp;"')@Column(name = """&amp;L2461&amp;""")"&amp;IF(R2461="D","@Temporal(TemporalType.DATE)","")&amp;"private "&amp;VLOOKUP(TEXT(R2461,"@"),Apoio!A:B,2,0)&amp;" "&amp;SUBSTITUTE(LOWER(LEFT(L2461,1))&amp;RIGHT(PROPER(L2461),LEN(L2461)-1),"_","")&amp;";",IF(ISNUMBER(Q2461),IF(R2461="R","@Entity@Table(name = ""reg_"&amp;LOWER(J2461)&amp;""")@XmlRootElement","")&amp;VLOOKUP(J2461,Blocos!D:I,6,0)&amp;Apoio!$E$1&amp;Y2461,""))</f>
        <v/>
      </c>
      <c r="X2461" s="190" t="str">
        <f>IF(ISNUMBER(Q2461),COUNTIF(Blocos!G:G,J2461),"")</f>
        <v/>
      </c>
      <c r="Y2461" s="190" t="str">
        <f>IF(OR(X2461=0,X2461=""),"",VLOOKUP(SUMIFS(Blocos!A:A,Blocos!H:H,'EFD REGISTROS e Campos (2)'!X2461,Blocos!G:G,'EFD REGISTROS e Campos (2)'!J2461),Blocos!A:L,12,0))</f>
        <v/>
      </c>
      <c r="Z2461" s="190" t="str">
        <f>IF(ISNUMBER(Q2462),VLOOKUP(J2461,Blocos!D:G,4,0),"")</f>
        <v/>
      </c>
      <c r="AA2461" s="190" t="str">
        <f>IF(ISNUMBER(Q2461),CONCATENATE("CREATE TABLE ""reg_",LOWER(J2461),""" (""ID"" bigint NOT NULL AUTO_INCREMENT,  ""HASHFILE"" varchar(255) DEFAULT NULL, ""ID_PAI"" bigint NOT NULL,"),IF(Q2461="Campo",CONCATENATE("""",L2461,""" ",VLOOKUP(R2461,Apoio!A:C,3,0)),""))&amp;IF(Z2461="","",CONCATENATE("PRIMARY KEY (""ID""), KEY ""FK_reg_",LOWER(Z2461),"_ID_PAI"" (""ID_PAI""), CONSTRAINT ""FK_reg_",LOWER(Z2461),"_ID_PAI"" FOREIGN KEY (""ID_PAI"") REFERENCES ""reg_",LOWER(Z2461),""" (""ID"")) ENGINE=InnoDB AUTO_INCREMENT=105774 DEFAULT CHARSET=utf8mb4 COLLATE=utf8mb4_0900_ai_ci;"))</f>
        <v/>
      </c>
      <c r="AB2461" s="190" t="str">
        <f t="shared" si="272"/>
        <v/>
      </c>
    </row>
    <row r="2462" spans="10:28" ht="14.5" hidden="1" customHeight="1" x14ac:dyDescent="0.3">
      <c r="J2462" s="187" t="str">
        <f t="shared" si="270"/>
        <v>E210</v>
      </c>
      <c r="K2462" s="218"/>
      <c r="L2462" s="237" t="s">
        <v>1355</v>
      </c>
      <c r="M2462" s="184" t="s">
        <v>1356</v>
      </c>
      <c r="N2462" s="238">
        <v>39814</v>
      </c>
      <c r="O2462" s="238"/>
      <c r="P2462" s="238">
        <v>42216</v>
      </c>
      <c r="Q2462" s="192" t="str">
        <f t="shared" si="271"/>
        <v/>
      </c>
      <c r="S2462" s="191" t="str">
        <f t="shared" si="267"/>
        <v/>
      </c>
      <c r="T2462" s="192" t="str">
        <f t="shared" si="268"/>
        <v/>
      </c>
      <c r="U2462" s="192" t="str">
        <f t="shared" si="273"/>
        <v/>
      </c>
      <c r="V2462" s="192" t="str">
        <f t="shared" si="269"/>
        <v/>
      </c>
      <c r="W2462" s="191" t="str">
        <f>IF(Q2462="Campo","@Campos(posicao = "&amp;K2462&amp;", tipo = '"&amp;R2462&amp;"')@Column(name = """&amp;L2462&amp;""")"&amp;IF(R2462="D","@Temporal(TemporalType.DATE)","")&amp;"private "&amp;VLOOKUP(TEXT(R2462,"@"),Apoio!A:B,2,0)&amp;" "&amp;SUBSTITUTE(LOWER(LEFT(L2462,1))&amp;RIGHT(PROPER(L2462),LEN(L2462)-1),"_","")&amp;";",IF(ISNUMBER(Q2462),IF(R2462="R","@Entity@Table(name = ""reg_"&amp;LOWER(J2462)&amp;""")@XmlRootElement","")&amp;VLOOKUP(J2462,Blocos!D:I,6,0)&amp;Apoio!$E$1&amp;Y2462,""))</f>
        <v/>
      </c>
      <c r="X2462" s="190" t="str">
        <f>IF(ISNUMBER(Q2462),COUNTIF(Blocos!G:G,J2462),"")</f>
        <v/>
      </c>
      <c r="Y2462" s="190" t="str">
        <f>IF(OR(X2462=0,X2462=""),"",VLOOKUP(SUMIFS(Blocos!A:A,Blocos!H:H,'EFD REGISTROS e Campos (2)'!X2462,Blocos!G:G,'EFD REGISTROS e Campos (2)'!J2462),Blocos!A:L,12,0))</f>
        <v/>
      </c>
      <c r="Z2462" s="190" t="str">
        <f>IF(ISNUMBER(Q2463),VLOOKUP(J2462,Blocos!D:G,4,0),"")</f>
        <v/>
      </c>
      <c r="AA2462" s="190" t="str">
        <f>IF(ISNUMBER(Q2462),CONCATENATE("CREATE TABLE ""reg_",LOWER(J2462),""" (""ID"" bigint NOT NULL AUTO_INCREMENT,  ""HASHFILE"" varchar(255) DEFAULT NULL, ""ID_PAI"" bigint NOT NULL,"),IF(Q2462="Campo",CONCATENATE("""",L2462,""" ",VLOOKUP(R2462,Apoio!A:C,3,0)),""))&amp;IF(Z2462="","",CONCATENATE("PRIMARY KEY (""ID""), KEY ""FK_reg_",LOWER(Z2462),"_ID_PAI"" (""ID_PAI""), CONSTRAINT ""FK_reg_",LOWER(Z2462),"_ID_PAI"" FOREIGN KEY (""ID_PAI"") REFERENCES ""reg_",LOWER(Z2462),""" (""ID"")) ENGINE=InnoDB AUTO_INCREMENT=105774 DEFAULT CHARSET=utf8mb4 COLLATE=utf8mb4_0900_ai_ci;"))</f>
        <v/>
      </c>
      <c r="AB2462" s="190" t="str">
        <f t="shared" si="272"/>
        <v/>
      </c>
    </row>
    <row r="2463" spans="10:28" ht="14.5" hidden="1" customHeight="1" x14ac:dyDescent="0.3">
      <c r="J2463" s="187" t="str">
        <f t="shared" si="270"/>
        <v>E210</v>
      </c>
      <c r="K2463" s="218"/>
      <c r="L2463" s="237" t="s">
        <v>1357</v>
      </c>
      <c r="M2463" s="184" t="s">
        <v>1358</v>
      </c>
      <c r="N2463" s="238">
        <v>42005</v>
      </c>
      <c r="O2463" s="238"/>
      <c r="P2463" s="238"/>
      <c r="Q2463" s="192" t="str">
        <f t="shared" si="271"/>
        <v/>
      </c>
      <c r="S2463" s="191" t="str">
        <f t="shared" si="267"/>
        <v/>
      </c>
      <c r="T2463" s="192" t="str">
        <f t="shared" si="268"/>
        <v/>
      </c>
      <c r="U2463" s="192" t="str">
        <f t="shared" si="273"/>
        <v/>
      </c>
      <c r="V2463" s="192" t="str">
        <f t="shared" si="269"/>
        <v/>
      </c>
      <c r="W2463" s="191" t="str">
        <f>IF(Q2463="Campo","@Campos(posicao = "&amp;K2463&amp;", tipo = '"&amp;R2463&amp;"')@Column(name = """&amp;L2463&amp;""")"&amp;IF(R2463="D","@Temporal(TemporalType.DATE)","")&amp;"private "&amp;VLOOKUP(TEXT(R2463,"@"),Apoio!A:B,2,0)&amp;" "&amp;SUBSTITUTE(LOWER(LEFT(L2463,1))&amp;RIGHT(PROPER(L2463),LEN(L2463)-1),"_","")&amp;";",IF(ISNUMBER(Q2463),IF(R2463="R","@Entity@Table(name = ""reg_"&amp;LOWER(J2463)&amp;""")@XmlRootElement","")&amp;VLOOKUP(J2463,Blocos!D:I,6,0)&amp;Apoio!$E$1&amp;Y2463,""))</f>
        <v/>
      </c>
      <c r="X2463" s="190" t="str">
        <f>IF(ISNUMBER(Q2463),COUNTIF(Blocos!G:G,J2463),"")</f>
        <v/>
      </c>
      <c r="Y2463" s="190" t="str">
        <f>IF(OR(X2463=0,X2463=""),"",VLOOKUP(SUMIFS(Blocos!A:A,Blocos!H:H,'EFD REGISTROS e Campos (2)'!X2463,Blocos!G:G,'EFD REGISTROS e Campos (2)'!J2463),Blocos!A:L,12,0))</f>
        <v/>
      </c>
      <c r="Z2463" s="190" t="str">
        <f>IF(ISNUMBER(Q2464),VLOOKUP(J2463,Blocos!D:G,4,0),"")</f>
        <v/>
      </c>
      <c r="AA2463" s="190" t="str">
        <f>IF(ISNUMBER(Q2463),CONCATENATE("CREATE TABLE ""reg_",LOWER(J2463),""" (""ID"" bigint NOT NULL AUTO_INCREMENT,  ""HASHFILE"" varchar(255) DEFAULT NULL, ""ID_PAI"" bigint NOT NULL,"),IF(Q2463="Campo",CONCATENATE("""",L2463,""" ",VLOOKUP(R2463,Apoio!A:C,3,0)),""))&amp;IF(Z2463="","",CONCATENATE("PRIMARY KEY (""ID""), KEY ""FK_reg_",LOWER(Z2463),"_ID_PAI"" (""ID_PAI""), CONSTRAINT ""FK_reg_",LOWER(Z2463),"_ID_PAI"" FOREIGN KEY (""ID_PAI"") REFERENCES ""reg_",LOWER(Z2463),""" (""ID"")) ENGINE=InnoDB AUTO_INCREMENT=105774 DEFAULT CHARSET=utf8mb4 COLLATE=utf8mb4_0900_ai_ci;"))</f>
        <v/>
      </c>
      <c r="AB2463" s="190" t="str">
        <f t="shared" si="272"/>
        <v/>
      </c>
    </row>
    <row r="2464" spans="10:28" ht="14.5" hidden="1" customHeight="1" x14ac:dyDescent="0.3">
      <c r="J2464" s="187" t="str">
        <f t="shared" si="270"/>
        <v>E210</v>
      </c>
      <c r="K2464" s="218"/>
      <c r="L2464" s="237" t="s">
        <v>1359</v>
      </c>
      <c r="M2464" s="184" t="s">
        <v>1360</v>
      </c>
      <c r="N2464" s="238">
        <v>39814</v>
      </c>
      <c r="O2464" s="238"/>
      <c r="P2464" s="238"/>
      <c r="Q2464" s="192" t="str">
        <f t="shared" si="271"/>
        <v/>
      </c>
      <c r="S2464" s="191" t="str">
        <f t="shared" si="267"/>
        <v/>
      </c>
      <c r="T2464" s="192" t="str">
        <f t="shared" si="268"/>
        <v/>
      </c>
      <c r="U2464" s="192" t="str">
        <f t="shared" si="273"/>
        <v/>
      </c>
      <c r="V2464" s="192" t="str">
        <f t="shared" si="269"/>
        <v/>
      </c>
      <c r="W2464" s="191" t="str">
        <f>IF(Q2464="Campo","@Campos(posicao = "&amp;K2464&amp;", tipo = '"&amp;R2464&amp;"')@Column(name = """&amp;L2464&amp;""")"&amp;IF(R2464="D","@Temporal(TemporalType.DATE)","")&amp;"private "&amp;VLOOKUP(TEXT(R2464,"@"),Apoio!A:B,2,0)&amp;" "&amp;SUBSTITUTE(LOWER(LEFT(L2464,1))&amp;RIGHT(PROPER(L2464),LEN(L2464)-1),"_","")&amp;";",IF(ISNUMBER(Q2464),IF(R2464="R","@Entity@Table(name = ""reg_"&amp;LOWER(J2464)&amp;""")@XmlRootElement","")&amp;VLOOKUP(J2464,Blocos!D:I,6,0)&amp;Apoio!$E$1&amp;Y2464,""))</f>
        <v/>
      </c>
      <c r="X2464" s="190" t="str">
        <f>IF(ISNUMBER(Q2464),COUNTIF(Blocos!G:G,J2464),"")</f>
        <v/>
      </c>
      <c r="Y2464" s="190" t="str">
        <f>IF(OR(X2464=0,X2464=""),"",VLOOKUP(SUMIFS(Blocos!A:A,Blocos!H:H,'EFD REGISTROS e Campos (2)'!X2464,Blocos!G:G,'EFD REGISTROS e Campos (2)'!J2464),Blocos!A:L,12,0))</f>
        <v/>
      </c>
      <c r="Z2464" s="190" t="str">
        <f>IF(ISNUMBER(Q2465),VLOOKUP(J2464,Blocos!D:G,4,0),"")</f>
        <v/>
      </c>
      <c r="AA2464" s="190" t="str">
        <f>IF(ISNUMBER(Q2464),CONCATENATE("CREATE TABLE ""reg_",LOWER(J2464),""" (""ID"" bigint NOT NULL AUTO_INCREMENT,  ""HASHFILE"" varchar(255) DEFAULT NULL, ""ID_PAI"" bigint NOT NULL,"),IF(Q2464="Campo",CONCATENATE("""",L2464,""" ",VLOOKUP(R2464,Apoio!A:C,3,0)),""))&amp;IF(Z2464="","",CONCATENATE("PRIMARY KEY (""ID""), KEY ""FK_reg_",LOWER(Z2464),"_ID_PAI"" (""ID_PAI""), CONSTRAINT ""FK_reg_",LOWER(Z2464),"_ID_PAI"" FOREIGN KEY (""ID_PAI"") REFERENCES ""reg_",LOWER(Z2464),""" (""ID"")) ENGINE=InnoDB AUTO_INCREMENT=105774 DEFAULT CHARSET=utf8mb4 COLLATE=utf8mb4_0900_ai_ci;"))</f>
        <v/>
      </c>
      <c r="AB2464" s="190" t="str">
        <f t="shared" si="272"/>
        <v/>
      </c>
    </row>
    <row r="2465" spans="10:28" ht="14.5" hidden="1" customHeight="1" x14ac:dyDescent="0.3">
      <c r="J2465" s="187" t="str">
        <f t="shared" si="270"/>
        <v>E210</v>
      </c>
      <c r="K2465" s="218"/>
      <c r="L2465" s="237" t="s">
        <v>1361</v>
      </c>
      <c r="M2465" s="184" t="s">
        <v>1362</v>
      </c>
      <c r="N2465" s="238">
        <v>43282</v>
      </c>
      <c r="O2465" s="238"/>
      <c r="P2465" s="239"/>
      <c r="Q2465" s="192" t="str">
        <f t="shared" si="271"/>
        <v/>
      </c>
      <c r="S2465" s="191" t="str">
        <f t="shared" si="267"/>
        <v/>
      </c>
      <c r="T2465" s="192" t="str">
        <f t="shared" si="268"/>
        <v/>
      </c>
      <c r="U2465" s="192" t="str">
        <f t="shared" si="273"/>
        <v/>
      </c>
      <c r="V2465" s="192" t="str">
        <f t="shared" si="269"/>
        <v/>
      </c>
      <c r="W2465" s="191" t="str">
        <f>IF(Q2465="Campo","@Campos(posicao = "&amp;K2465&amp;", tipo = '"&amp;R2465&amp;"')@Column(name = """&amp;L2465&amp;""")"&amp;IF(R2465="D","@Temporal(TemporalType.DATE)","")&amp;"private "&amp;VLOOKUP(TEXT(R2465,"@"),Apoio!A:B,2,0)&amp;" "&amp;SUBSTITUTE(LOWER(LEFT(L2465,1))&amp;RIGHT(PROPER(L2465),LEN(L2465)-1),"_","")&amp;";",IF(ISNUMBER(Q2465),IF(R2465="R","@Entity@Table(name = ""reg_"&amp;LOWER(J2465)&amp;""")@XmlRootElement","")&amp;VLOOKUP(J2465,Blocos!D:I,6,0)&amp;Apoio!$E$1&amp;Y2465,""))</f>
        <v/>
      </c>
      <c r="X2465" s="190" t="str">
        <f>IF(ISNUMBER(Q2465),COUNTIF(Blocos!G:G,J2465),"")</f>
        <v/>
      </c>
      <c r="Y2465" s="190" t="str">
        <f>IF(OR(X2465=0,X2465=""),"",VLOOKUP(SUMIFS(Blocos!A:A,Blocos!H:H,'EFD REGISTROS e Campos (2)'!X2465,Blocos!G:G,'EFD REGISTROS e Campos (2)'!J2465),Blocos!A:L,12,0))</f>
        <v/>
      </c>
      <c r="Z2465" s="190" t="str">
        <f>IF(ISNUMBER(Q2466),VLOOKUP(J2465,Blocos!D:G,4,0),"")</f>
        <v/>
      </c>
      <c r="AA2465" s="190" t="str">
        <f>IF(ISNUMBER(Q2465),CONCATENATE("CREATE TABLE ""reg_",LOWER(J2465),""" (""ID"" bigint NOT NULL AUTO_INCREMENT,  ""HASHFILE"" varchar(255) DEFAULT NULL, ""ID_PAI"" bigint NOT NULL,"),IF(Q2465="Campo",CONCATENATE("""",L2465,""" ",VLOOKUP(R2465,Apoio!A:C,3,0)),""))&amp;IF(Z2465="","",CONCATENATE("PRIMARY KEY (""ID""), KEY ""FK_reg_",LOWER(Z2465),"_ID_PAI"" (""ID_PAI""), CONSTRAINT ""FK_reg_",LOWER(Z2465),"_ID_PAI"" FOREIGN KEY (""ID_PAI"") REFERENCES ""reg_",LOWER(Z2465),""" (""ID"")) ENGINE=InnoDB AUTO_INCREMENT=105774 DEFAULT CHARSET=utf8mb4 COLLATE=utf8mb4_0900_ai_ci;"))</f>
        <v/>
      </c>
      <c r="AB2465" s="190" t="str">
        <f t="shared" si="272"/>
        <v/>
      </c>
    </row>
    <row r="2466" spans="10:28" ht="14.5" hidden="1" customHeight="1" x14ac:dyDescent="0.3">
      <c r="J2466" s="187" t="str">
        <f t="shared" si="270"/>
        <v>E210</v>
      </c>
      <c r="K2466" s="218"/>
      <c r="L2466" s="237" t="s">
        <v>1363</v>
      </c>
      <c r="M2466" s="184" t="s">
        <v>1364</v>
      </c>
      <c r="N2466" s="238">
        <v>40909</v>
      </c>
      <c r="O2466" s="238"/>
      <c r="P2466" s="238"/>
      <c r="Q2466" s="192" t="str">
        <f t="shared" si="271"/>
        <v/>
      </c>
      <c r="S2466" s="191" t="str">
        <f t="shared" si="267"/>
        <v/>
      </c>
      <c r="T2466" s="192" t="str">
        <f t="shared" si="268"/>
        <v/>
      </c>
      <c r="U2466" s="192" t="str">
        <f t="shared" si="273"/>
        <v/>
      </c>
      <c r="V2466" s="192" t="str">
        <f t="shared" si="269"/>
        <v/>
      </c>
      <c r="W2466" s="191" t="str">
        <f>IF(Q2466="Campo","@Campos(posicao = "&amp;K2466&amp;", tipo = '"&amp;R2466&amp;"')@Column(name = """&amp;L2466&amp;""")"&amp;IF(R2466="D","@Temporal(TemporalType.DATE)","")&amp;"private "&amp;VLOOKUP(TEXT(R2466,"@"),Apoio!A:B,2,0)&amp;" "&amp;SUBSTITUTE(LOWER(LEFT(L2466,1))&amp;RIGHT(PROPER(L2466),LEN(L2466)-1),"_","")&amp;";",IF(ISNUMBER(Q2466),IF(R2466="R","@Entity@Table(name = ""reg_"&amp;LOWER(J2466)&amp;""")@XmlRootElement","")&amp;VLOOKUP(J2466,Blocos!D:I,6,0)&amp;Apoio!$E$1&amp;Y2466,""))</f>
        <v/>
      </c>
      <c r="X2466" s="190" t="str">
        <f>IF(ISNUMBER(Q2466),COUNTIF(Blocos!G:G,J2466),"")</f>
        <v/>
      </c>
      <c r="Y2466" s="190" t="str">
        <f>IF(OR(X2466=0,X2466=""),"",VLOOKUP(SUMIFS(Blocos!A:A,Blocos!H:H,'EFD REGISTROS e Campos (2)'!X2466,Blocos!G:G,'EFD REGISTROS e Campos (2)'!J2466),Blocos!A:L,12,0))</f>
        <v/>
      </c>
      <c r="Z2466" s="190" t="str">
        <f>IF(ISNUMBER(Q2467),VLOOKUP(J2466,Blocos!D:G,4,0),"")</f>
        <v/>
      </c>
      <c r="AA2466" s="190" t="str">
        <f>IF(ISNUMBER(Q2466),CONCATENATE("CREATE TABLE ""reg_",LOWER(J2466),""" (""ID"" bigint NOT NULL AUTO_INCREMENT,  ""HASHFILE"" varchar(255) DEFAULT NULL, ""ID_PAI"" bigint NOT NULL,"),IF(Q2466="Campo",CONCATENATE("""",L2466,""" ",VLOOKUP(R2466,Apoio!A:C,3,0)),""))&amp;IF(Z2466="","",CONCATENATE("PRIMARY KEY (""ID""), KEY ""FK_reg_",LOWER(Z2466),"_ID_PAI"" (""ID_PAI""), CONSTRAINT ""FK_reg_",LOWER(Z2466),"_ID_PAI"" FOREIGN KEY (""ID_PAI"") REFERENCES ""reg_",LOWER(Z2466),""" (""ID"")) ENGINE=InnoDB AUTO_INCREMENT=105774 DEFAULT CHARSET=utf8mb4 COLLATE=utf8mb4_0900_ai_ci;"))</f>
        <v/>
      </c>
      <c r="AB2466" s="190" t="str">
        <f t="shared" si="272"/>
        <v/>
      </c>
    </row>
    <row r="2467" spans="10:28" ht="14.5" hidden="1" customHeight="1" x14ac:dyDescent="0.3">
      <c r="J2467" s="187" t="str">
        <f t="shared" si="270"/>
        <v>E210</v>
      </c>
      <c r="K2467" s="218"/>
      <c r="L2467" s="237" t="s">
        <v>1365</v>
      </c>
      <c r="M2467" s="184" t="s">
        <v>1366</v>
      </c>
      <c r="N2467" s="238">
        <v>41852</v>
      </c>
      <c r="O2467" s="238"/>
      <c r="P2467" s="238"/>
      <c r="Q2467" s="192" t="str">
        <f t="shared" si="271"/>
        <v/>
      </c>
      <c r="S2467" s="191" t="str">
        <f t="shared" si="267"/>
        <v/>
      </c>
      <c r="T2467" s="192" t="str">
        <f t="shared" si="268"/>
        <v/>
      </c>
      <c r="U2467" s="192" t="str">
        <f t="shared" si="273"/>
        <v/>
      </c>
      <c r="V2467" s="192" t="str">
        <f t="shared" si="269"/>
        <v/>
      </c>
      <c r="W2467" s="191" t="str">
        <f>IF(Q2467="Campo","@Campos(posicao = "&amp;K2467&amp;", tipo = '"&amp;R2467&amp;"')@Column(name = """&amp;L2467&amp;""")"&amp;IF(R2467="D","@Temporal(TemporalType.DATE)","")&amp;"private "&amp;VLOOKUP(TEXT(R2467,"@"),Apoio!A:B,2,0)&amp;" "&amp;SUBSTITUTE(LOWER(LEFT(L2467,1))&amp;RIGHT(PROPER(L2467),LEN(L2467)-1),"_","")&amp;";",IF(ISNUMBER(Q2467),IF(R2467="R","@Entity@Table(name = ""reg_"&amp;LOWER(J2467)&amp;""")@XmlRootElement","")&amp;VLOOKUP(J2467,Blocos!D:I,6,0)&amp;Apoio!$E$1&amp;Y2467,""))</f>
        <v/>
      </c>
      <c r="X2467" s="190" t="str">
        <f>IF(ISNUMBER(Q2467),COUNTIF(Blocos!G:G,J2467),"")</f>
        <v/>
      </c>
      <c r="Y2467" s="190" t="str">
        <f>IF(OR(X2467=0,X2467=""),"",VLOOKUP(SUMIFS(Blocos!A:A,Blocos!H:H,'EFD REGISTROS e Campos (2)'!X2467,Blocos!G:G,'EFD REGISTROS e Campos (2)'!J2467),Blocos!A:L,12,0))</f>
        <v/>
      </c>
      <c r="Z2467" s="190" t="str">
        <f>IF(ISNUMBER(Q2468),VLOOKUP(J2467,Blocos!D:G,4,0),"")</f>
        <v/>
      </c>
      <c r="AA2467" s="190" t="str">
        <f>IF(ISNUMBER(Q2467),CONCATENATE("CREATE TABLE ""reg_",LOWER(J2467),""" (""ID"" bigint NOT NULL AUTO_INCREMENT,  ""HASHFILE"" varchar(255) DEFAULT NULL, ""ID_PAI"" bigint NOT NULL,"),IF(Q2467="Campo",CONCATENATE("""",L2467,""" ",VLOOKUP(R2467,Apoio!A:C,3,0)),""))&amp;IF(Z2467="","",CONCATENATE("PRIMARY KEY (""ID""), KEY ""FK_reg_",LOWER(Z2467),"_ID_PAI"" (""ID_PAI""), CONSTRAINT ""FK_reg_",LOWER(Z2467),"_ID_PAI"" FOREIGN KEY (""ID_PAI"") REFERENCES ""reg_",LOWER(Z2467),""" (""ID"")) ENGINE=InnoDB AUTO_INCREMENT=105774 DEFAULT CHARSET=utf8mb4 COLLATE=utf8mb4_0900_ai_ci;"))</f>
        <v/>
      </c>
      <c r="AB2467" s="190" t="str">
        <f t="shared" si="272"/>
        <v/>
      </c>
    </row>
    <row r="2468" spans="10:28" ht="14.5" hidden="1" customHeight="1" x14ac:dyDescent="0.3">
      <c r="J2468" s="187" t="str">
        <f t="shared" si="270"/>
        <v>E210</v>
      </c>
      <c r="K2468" s="218"/>
      <c r="L2468" s="237" t="s">
        <v>1367</v>
      </c>
      <c r="M2468" s="184" t="s">
        <v>1368</v>
      </c>
      <c r="N2468" s="238">
        <v>41852</v>
      </c>
      <c r="O2468" s="238"/>
      <c r="P2468" s="238"/>
      <c r="Q2468" s="192" t="str">
        <f t="shared" si="271"/>
        <v/>
      </c>
      <c r="S2468" s="191" t="str">
        <f t="shared" si="267"/>
        <v/>
      </c>
      <c r="T2468" s="192" t="str">
        <f t="shared" si="268"/>
        <v/>
      </c>
      <c r="U2468" s="192" t="str">
        <f t="shared" si="273"/>
        <v/>
      </c>
      <c r="V2468" s="192" t="str">
        <f t="shared" si="269"/>
        <v/>
      </c>
      <c r="W2468" s="191" t="str">
        <f>IF(Q2468="Campo","@Campos(posicao = "&amp;K2468&amp;", tipo = '"&amp;R2468&amp;"')@Column(name = """&amp;L2468&amp;""")"&amp;IF(R2468="D","@Temporal(TemporalType.DATE)","")&amp;"private "&amp;VLOOKUP(TEXT(R2468,"@"),Apoio!A:B,2,0)&amp;" "&amp;SUBSTITUTE(LOWER(LEFT(L2468,1))&amp;RIGHT(PROPER(L2468),LEN(L2468)-1),"_","")&amp;";",IF(ISNUMBER(Q2468),IF(R2468="R","@Entity@Table(name = ""reg_"&amp;LOWER(J2468)&amp;""")@XmlRootElement","")&amp;VLOOKUP(J2468,Blocos!D:I,6,0)&amp;Apoio!$E$1&amp;Y2468,""))</f>
        <v/>
      </c>
      <c r="X2468" s="190" t="str">
        <f>IF(ISNUMBER(Q2468),COUNTIF(Blocos!G:G,J2468),"")</f>
        <v/>
      </c>
      <c r="Y2468" s="190" t="str">
        <f>IF(OR(X2468=0,X2468=""),"",VLOOKUP(SUMIFS(Blocos!A:A,Blocos!H:H,'EFD REGISTROS e Campos (2)'!X2468,Blocos!G:G,'EFD REGISTROS e Campos (2)'!J2468),Blocos!A:L,12,0))</f>
        <v/>
      </c>
      <c r="Z2468" s="190" t="str">
        <f>IF(ISNUMBER(Q2469),VLOOKUP(J2468,Blocos!D:G,4,0),"")</f>
        <v/>
      </c>
      <c r="AA2468" s="190" t="str">
        <f>IF(ISNUMBER(Q2468),CONCATENATE("CREATE TABLE ""reg_",LOWER(J2468),""" (""ID"" bigint NOT NULL AUTO_INCREMENT,  ""HASHFILE"" varchar(255) DEFAULT NULL, ""ID_PAI"" bigint NOT NULL,"),IF(Q2468="Campo",CONCATENATE("""",L2468,""" ",VLOOKUP(R2468,Apoio!A:C,3,0)),""))&amp;IF(Z2468="","",CONCATENATE("PRIMARY KEY (""ID""), KEY ""FK_reg_",LOWER(Z2468),"_ID_PAI"" (""ID_PAI""), CONSTRAINT ""FK_reg_",LOWER(Z2468),"_ID_PAI"" FOREIGN KEY (""ID_PAI"") REFERENCES ""reg_",LOWER(Z2468),""" (""ID"")) ENGINE=InnoDB AUTO_INCREMENT=105774 DEFAULT CHARSET=utf8mb4 COLLATE=utf8mb4_0900_ai_ci;"))</f>
        <v/>
      </c>
      <c r="AB2468" s="190" t="str">
        <f t="shared" si="272"/>
        <v/>
      </c>
    </row>
    <row r="2469" spans="10:28" ht="14.5" hidden="1" customHeight="1" x14ac:dyDescent="0.3">
      <c r="J2469" s="187" t="str">
        <f t="shared" si="270"/>
        <v>E210</v>
      </c>
      <c r="K2469" s="218"/>
      <c r="L2469" s="237" t="s">
        <v>1369</v>
      </c>
      <c r="M2469" s="184" t="s">
        <v>1370</v>
      </c>
      <c r="N2469" s="238">
        <v>42186</v>
      </c>
      <c r="O2469" s="238"/>
      <c r="P2469" s="238"/>
      <c r="Q2469" s="192" t="str">
        <f t="shared" si="271"/>
        <v/>
      </c>
      <c r="S2469" s="191" t="str">
        <f t="shared" si="267"/>
        <v/>
      </c>
      <c r="T2469" s="192" t="str">
        <f t="shared" si="268"/>
        <v/>
      </c>
      <c r="U2469" s="192" t="str">
        <f t="shared" si="273"/>
        <v/>
      </c>
      <c r="V2469" s="192" t="str">
        <f t="shared" si="269"/>
        <v/>
      </c>
      <c r="W2469" s="191" t="str">
        <f>IF(Q2469="Campo","@Campos(posicao = "&amp;K2469&amp;", tipo = '"&amp;R2469&amp;"')@Column(name = """&amp;L2469&amp;""")"&amp;IF(R2469="D","@Temporal(TemporalType.DATE)","")&amp;"private "&amp;VLOOKUP(TEXT(R2469,"@"),Apoio!A:B,2,0)&amp;" "&amp;SUBSTITUTE(LOWER(LEFT(L2469,1))&amp;RIGHT(PROPER(L2469),LEN(L2469)-1),"_","")&amp;";",IF(ISNUMBER(Q2469),IF(R2469="R","@Entity@Table(name = ""reg_"&amp;LOWER(J2469)&amp;""")@XmlRootElement","")&amp;VLOOKUP(J2469,Blocos!D:I,6,0)&amp;Apoio!$E$1&amp;Y2469,""))</f>
        <v/>
      </c>
      <c r="X2469" s="190" t="str">
        <f>IF(ISNUMBER(Q2469),COUNTIF(Blocos!G:G,J2469),"")</f>
        <v/>
      </c>
      <c r="Y2469" s="190" t="str">
        <f>IF(OR(X2469=0,X2469=""),"",VLOOKUP(SUMIFS(Blocos!A:A,Blocos!H:H,'EFD REGISTROS e Campos (2)'!X2469,Blocos!G:G,'EFD REGISTROS e Campos (2)'!J2469),Blocos!A:L,12,0))</f>
        <v/>
      </c>
      <c r="Z2469" s="190" t="str">
        <f>IF(ISNUMBER(Q2470),VLOOKUP(J2469,Blocos!D:G,4,0),"")</f>
        <v/>
      </c>
      <c r="AA2469" s="190" t="str">
        <f>IF(ISNUMBER(Q2469),CONCATENATE("CREATE TABLE ""reg_",LOWER(J2469),""" (""ID"" bigint NOT NULL AUTO_INCREMENT,  ""HASHFILE"" varchar(255) DEFAULT NULL, ""ID_PAI"" bigint NOT NULL,"),IF(Q2469="Campo",CONCATENATE("""",L2469,""" ",VLOOKUP(R2469,Apoio!A:C,3,0)),""))&amp;IF(Z2469="","",CONCATENATE("PRIMARY KEY (""ID""), KEY ""FK_reg_",LOWER(Z2469),"_ID_PAI"" (""ID_PAI""), CONSTRAINT ""FK_reg_",LOWER(Z2469),"_ID_PAI"" FOREIGN KEY (""ID_PAI"") REFERENCES ""reg_",LOWER(Z2469),""" (""ID"")) ENGINE=InnoDB AUTO_INCREMENT=105774 DEFAULT CHARSET=utf8mb4 COLLATE=utf8mb4_0900_ai_ci;"))</f>
        <v/>
      </c>
      <c r="AB2469" s="190" t="str">
        <f t="shared" si="272"/>
        <v/>
      </c>
    </row>
    <row r="2470" spans="10:28" ht="14.5" hidden="1" customHeight="1" x14ac:dyDescent="0.3">
      <c r="J2470" s="187" t="str">
        <f t="shared" si="270"/>
        <v>E210</v>
      </c>
      <c r="K2470" s="218"/>
      <c r="L2470" s="237" t="s">
        <v>1371</v>
      </c>
      <c r="M2470" s="184" t="s">
        <v>1372</v>
      </c>
      <c r="N2470" s="238">
        <v>43282</v>
      </c>
      <c r="O2470" s="238"/>
      <c r="P2470" s="239"/>
      <c r="Q2470" s="192" t="str">
        <f t="shared" si="271"/>
        <v/>
      </c>
      <c r="S2470" s="191" t="str">
        <f t="shared" si="267"/>
        <v/>
      </c>
      <c r="T2470" s="192" t="str">
        <f t="shared" si="268"/>
        <v/>
      </c>
      <c r="U2470" s="192" t="str">
        <f t="shared" si="273"/>
        <v/>
      </c>
      <c r="V2470" s="192" t="str">
        <f t="shared" si="269"/>
        <v/>
      </c>
      <c r="W2470" s="191" t="str">
        <f>IF(Q2470="Campo","@Campos(posicao = "&amp;K2470&amp;", tipo = '"&amp;R2470&amp;"')@Column(name = """&amp;L2470&amp;""")"&amp;IF(R2470="D","@Temporal(TemporalType.DATE)","")&amp;"private "&amp;VLOOKUP(TEXT(R2470,"@"),Apoio!A:B,2,0)&amp;" "&amp;SUBSTITUTE(LOWER(LEFT(L2470,1))&amp;RIGHT(PROPER(L2470),LEN(L2470)-1),"_","")&amp;";",IF(ISNUMBER(Q2470),IF(R2470="R","@Entity@Table(name = ""reg_"&amp;LOWER(J2470)&amp;""")@XmlRootElement","")&amp;VLOOKUP(J2470,Blocos!D:I,6,0)&amp;Apoio!$E$1&amp;Y2470,""))</f>
        <v/>
      </c>
      <c r="X2470" s="190" t="str">
        <f>IF(ISNUMBER(Q2470),COUNTIF(Blocos!G:G,J2470),"")</f>
        <v/>
      </c>
      <c r="Y2470" s="190" t="str">
        <f>IF(OR(X2470=0,X2470=""),"",VLOOKUP(SUMIFS(Blocos!A:A,Blocos!H:H,'EFD REGISTROS e Campos (2)'!X2470,Blocos!G:G,'EFD REGISTROS e Campos (2)'!J2470),Blocos!A:L,12,0))</f>
        <v/>
      </c>
      <c r="Z2470" s="190" t="str">
        <f>IF(ISNUMBER(Q2471),VLOOKUP(J2470,Blocos!D:G,4,0),"")</f>
        <v/>
      </c>
      <c r="AA2470" s="190" t="str">
        <f>IF(ISNUMBER(Q2470),CONCATENATE("CREATE TABLE ""reg_",LOWER(J2470),""" (""ID"" bigint NOT NULL AUTO_INCREMENT,  ""HASHFILE"" varchar(255) DEFAULT NULL, ""ID_PAI"" bigint NOT NULL,"),IF(Q2470="Campo",CONCATENATE("""",L2470,""" ",VLOOKUP(R2470,Apoio!A:C,3,0)),""))&amp;IF(Z2470="","",CONCATENATE("PRIMARY KEY (""ID""), KEY ""FK_reg_",LOWER(Z2470),"_ID_PAI"" (""ID_PAI""), CONSTRAINT ""FK_reg_",LOWER(Z2470),"_ID_PAI"" FOREIGN KEY (""ID_PAI"") REFERENCES ""reg_",LOWER(Z2470),""" (""ID"")) ENGINE=InnoDB AUTO_INCREMENT=105774 DEFAULT CHARSET=utf8mb4 COLLATE=utf8mb4_0900_ai_ci;"))</f>
        <v/>
      </c>
      <c r="AB2470" s="190" t="str">
        <f t="shared" si="272"/>
        <v/>
      </c>
    </row>
    <row r="2471" spans="10:28" ht="14.5" hidden="1" customHeight="1" x14ac:dyDescent="0.3">
      <c r="J2471" s="187" t="str">
        <f t="shared" si="270"/>
        <v>E210</v>
      </c>
      <c r="K2471" s="218"/>
      <c r="L2471" s="237" t="s">
        <v>1373</v>
      </c>
      <c r="M2471" s="184" t="s">
        <v>1374</v>
      </c>
      <c r="N2471" s="238">
        <v>39814</v>
      </c>
      <c r="O2471" s="238"/>
      <c r="P2471" s="238"/>
      <c r="Q2471" s="192" t="str">
        <f t="shared" si="271"/>
        <v/>
      </c>
      <c r="S2471" s="191" t="str">
        <f t="shared" si="267"/>
        <v/>
      </c>
      <c r="T2471" s="192" t="str">
        <f t="shared" si="268"/>
        <v/>
      </c>
      <c r="U2471" s="192" t="str">
        <f t="shared" si="273"/>
        <v/>
      </c>
      <c r="V2471" s="192" t="str">
        <f t="shared" si="269"/>
        <v/>
      </c>
      <c r="W2471" s="191" t="str">
        <f>IF(Q2471="Campo","@Campos(posicao = "&amp;K2471&amp;", tipo = '"&amp;R2471&amp;"')@Column(name = """&amp;L2471&amp;""")"&amp;IF(R2471="D","@Temporal(TemporalType.DATE)","")&amp;"private "&amp;VLOOKUP(TEXT(R2471,"@"),Apoio!A:B,2,0)&amp;" "&amp;SUBSTITUTE(LOWER(LEFT(L2471,1))&amp;RIGHT(PROPER(L2471),LEN(L2471)-1),"_","")&amp;";",IF(ISNUMBER(Q2471),IF(R2471="R","@Entity@Table(name = ""reg_"&amp;LOWER(J2471)&amp;""")@XmlRootElement","")&amp;VLOOKUP(J2471,Blocos!D:I,6,0)&amp;Apoio!$E$1&amp;Y2471,""))</f>
        <v/>
      </c>
      <c r="X2471" s="190" t="str">
        <f>IF(ISNUMBER(Q2471),COUNTIF(Blocos!G:G,J2471),"")</f>
        <v/>
      </c>
      <c r="Y2471" s="190" t="str">
        <f>IF(OR(X2471=0,X2471=""),"",VLOOKUP(SUMIFS(Blocos!A:A,Blocos!H:H,'EFD REGISTROS e Campos (2)'!X2471,Blocos!G:G,'EFD REGISTROS e Campos (2)'!J2471),Blocos!A:L,12,0))</f>
        <v/>
      </c>
      <c r="Z2471" s="190" t="str">
        <f>IF(ISNUMBER(Q2472),VLOOKUP(J2471,Blocos!D:G,4,0),"")</f>
        <v/>
      </c>
      <c r="AA2471" s="190" t="str">
        <f>IF(ISNUMBER(Q2471),CONCATENATE("CREATE TABLE ""reg_",LOWER(J2471),""" (""ID"" bigint NOT NULL AUTO_INCREMENT,  ""HASHFILE"" varchar(255) DEFAULT NULL, ""ID_PAI"" bigint NOT NULL,"),IF(Q2471="Campo",CONCATENATE("""",L2471,""" ",VLOOKUP(R2471,Apoio!A:C,3,0)),""))&amp;IF(Z2471="","",CONCATENATE("PRIMARY KEY (""ID""), KEY ""FK_reg_",LOWER(Z2471),"_ID_PAI"" (""ID_PAI""), CONSTRAINT ""FK_reg_",LOWER(Z2471),"_ID_PAI"" FOREIGN KEY (""ID_PAI"") REFERENCES ""reg_",LOWER(Z2471),""" (""ID"")) ENGINE=InnoDB AUTO_INCREMENT=105774 DEFAULT CHARSET=utf8mb4 COLLATE=utf8mb4_0900_ai_ci;"))</f>
        <v/>
      </c>
      <c r="AB2471" s="190" t="str">
        <f t="shared" si="272"/>
        <v/>
      </c>
    </row>
    <row r="2472" spans="10:28" ht="14.5" hidden="1" customHeight="1" x14ac:dyDescent="0.3">
      <c r="J2472" s="187" t="str">
        <f t="shared" si="270"/>
        <v>E210</v>
      </c>
      <c r="K2472" s="218"/>
      <c r="L2472" s="237" t="s">
        <v>1375</v>
      </c>
      <c r="M2472" s="184" t="s">
        <v>1376</v>
      </c>
      <c r="N2472" s="238">
        <v>42278</v>
      </c>
      <c r="O2472" s="238"/>
      <c r="P2472" s="238"/>
      <c r="Q2472" s="192" t="str">
        <f t="shared" si="271"/>
        <v/>
      </c>
      <c r="S2472" s="191" t="str">
        <f t="shared" si="267"/>
        <v/>
      </c>
      <c r="T2472" s="192" t="str">
        <f t="shared" si="268"/>
        <v/>
      </c>
      <c r="U2472" s="192" t="str">
        <f t="shared" si="273"/>
        <v/>
      </c>
      <c r="V2472" s="192" t="str">
        <f t="shared" si="269"/>
        <v/>
      </c>
      <c r="W2472" s="191" t="str">
        <f>IF(Q2472="Campo","@Campos(posicao = "&amp;K2472&amp;", tipo = '"&amp;R2472&amp;"')@Column(name = """&amp;L2472&amp;""")"&amp;IF(R2472="D","@Temporal(TemporalType.DATE)","")&amp;"private "&amp;VLOOKUP(TEXT(R2472,"@"),Apoio!A:B,2,0)&amp;" "&amp;SUBSTITUTE(LOWER(LEFT(L2472,1))&amp;RIGHT(PROPER(L2472),LEN(L2472)-1),"_","")&amp;";",IF(ISNUMBER(Q2472),IF(R2472="R","@Entity@Table(name = ""reg_"&amp;LOWER(J2472)&amp;""")@XmlRootElement","")&amp;VLOOKUP(J2472,Blocos!D:I,6,0)&amp;Apoio!$E$1&amp;Y2472,""))</f>
        <v/>
      </c>
      <c r="X2472" s="190" t="str">
        <f>IF(ISNUMBER(Q2472),COUNTIF(Blocos!G:G,J2472),"")</f>
        <v/>
      </c>
      <c r="Y2472" s="190" t="str">
        <f>IF(OR(X2472=0,X2472=""),"",VLOOKUP(SUMIFS(Blocos!A:A,Blocos!H:H,'EFD REGISTROS e Campos (2)'!X2472,Blocos!G:G,'EFD REGISTROS e Campos (2)'!J2472),Blocos!A:L,12,0))</f>
        <v/>
      </c>
      <c r="Z2472" s="190" t="str">
        <f>IF(ISNUMBER(Q2473),VLOOKUP(J2472,Blocos!D:G,4,0),"")</f>
        <v/>
      </c>
      <c r="AA2472" s="190" t="str">
        <f>IF(ISNUMBER(Q2472),CONCATENATE("CREATE TABLE ""reg_",LOWER(J2472),""" (""ID"" bigint NOT NULL AUTO_INCREMENT,  ""HASHFILE"" varchar(255) DEFAULT NULL, ""ID_PAI"" bigint NOT NULL,"),IF(Q2472="Campo",CONCATENATE("""",L2472,""" ",VLOOKUP(R2472,Apoio!A:C,3,0)),""))&amp;IF(Z2472="","",CONCATENATE("PRIMARY KEY (""ID""), KEY ""FK_reg_",LOWER(Z2472),"_ID_PAI"" (""ID_PAI""), CONSTRAINT ""FK_reg_",LOWER(Z2472),"_ID_PAI"" FOREIGN KEY (""ID_PAI"") REFERENCES ""reg_",LOWER(Z2472),""" (""ID"")) ENGINE=InnoDB AUTO_INCREMENT=105774 DEFAULT CHARSET=utf8mb4 COLLATE=utf8mb4_0900_ai_ci;"))</f>
        <v/>
      </c>
      <c r="AB2472" s="190" t="str">
        <f t="shared" si="272"/>
        <v/>
      </c>
    </row>
    <row r="2473" spans="10:28" ht="14.5" hidden="1" customHeight="1" x14ac:dyDescent="0.3">
      <c r="J2473" s="187" t="str">
        <f t="shared" si="270"/>
        <v>E210</v>
      </c>
      <c r="K2473" s="218"/>
      <c r="L2473" s="237" t="s">
        <v>1377</v>
      </c>
      <c r="M2473" s="184" t="s">
        <v>1378</v>
      </c>
      <c r="N2473" s="238">
        <v>39814</v>
      </c>
      <c r="O2473" s="238"/>
      <c r="P2473" s="238"/>
      <c r="Q2473" s="192" t="str">
        <f t="shared" si="271"/>
        <v/>
      </c>
      <c r="S2473" s="191" t="str">
        <f t="shared" si="267"/>
        <v/>
      </c>
      <c r="T2473" s="192" t="str">
        <f t="shared" si="268"/>
        <v/>
      </c>
      <c r="U2473" s="192" t="str">
        <f t="shared" si="273"/>
        <v/>
      </c>
      <c r="V2473" s="192" t="str">
        <f t="shared" si="269"/>
        <v/>
      </c>
      <c r="W2473" s="191" t="str">
        <f>IF(Q2473="Campo","@Campos(posicao = "&amp;K2473&amp;", tipo = '"&amp;R2473&amp;"')@Column(name = """&amp;L2473&amp;""")"&amp;IF(R2473="D","@Temporal(TemporalType.DATE)","")&amp;"private "&amp;VLOOKUP(TEXT(R2473,"@"),Apoio!A:B,2,0)&amp;" "&amp;SUBSTITUTE(LOWER(LEFT(L2473,1))&amp;RIGHT(PROPER(L2473),LEN(L2473)-1),"_","")&amp;";",IF(ISNUMBER(Q2473),IF(R2473="R","@Entity@Table(name = ""reg_"&amp;LOWER(J2473)&amp;""")@XmlRootElement","")&amp;VLOOKUP(J2473,Blocos!D:I,6,0)&amp;Apoio!$E$1&amp;Y2473,""))</f>
        <v/>
      </c>
      <c r="X2473" s="190" t="str">
        <f>IF(ISNUMBER(Q2473),COUNTIF(Blocos!G:G,J2473),"")</f>
        <v/>
      </c>
      <c r="Y2473" s="190" t="str">
        <f>IF(OR(X2473=0,X2473=""),"",VLOOKUP(SUMIFS(Blocos!A:A,Blocos!H:H,'EFD REGISTROS e Campos (2)'!X2473,Blocos!G:G,'EFD REGISTROS e Campos (2)'!J2473),Blocos!A:L,12,0))</f>
        <v/>
      </c>
      <c r="Z2473" s="190" t="str">
        <f>IF(ISNUMBER(Q2474),VLOOKUP(J2473,Blocos!D:G,4,0),"")</f>
        <v/>
      </c>
      <c r="AA2473" s="190" t="str">
        <f>IF(ISNUMBER(Q2473),CONCATENATE("CREATE TABLE ""reg_",LOWER(J2473),""" (""ID"" bigint NOT NULL AUTO_INCREMENT,  ""HASHFILE"" varchar(255) DEFAULT NULL, ""ID_PAI"" bigint NOT NULL,"),IF(Q2473="Campo",CONCATENATE("""",L2473,""" ",VLOOKUP(R2473,Apoio!A:C,3,0)),""))&amp;IF(Z2473="","",CONCATENATE("PRIMARY KEY (""ID""), KEY ""FK_reg_",LOWER(Z2473),"_ID_PAI"" (""ID_PAI""), CONSTRAINT ""FK_reg_",LOWER(Z2473),"_ID_PAI"" FOREIGN KEY (""ID_PAI"") REFERENCES ""reg_",LOWER(Z2473),""" (""ID"")) ENGINE=InnoDB AUTO_INCREMENT=105774 DEFAULT CHARSET=utf8mb4 COLLATE=utf8mb4_0900_ai_ci;"))</f>
        <v/>
      </c>
      <c r="AB2473" s="190" t="str">
        <f t="shared" si="272"/>
        <v/>
      </c>
    </row>
    <row r="2474" spans="10:28" ht="14.5" hidden="1" customHeight="1" x14ac:dyDescent="0.3">
      <c r="J2474" s="187" t="str">
        <f t="shared" si="270"/>
        <v>E210</v>
      </c>
      <c r="K2474" s="218"/>
      <c r="L2474" s="237" t="s">
        <v>1379</v>
      </c>
      <c r="M2474" s="184" t="s">
        <v>1380</v>
      </c>
      <c r="N2474" s="238">
        <v>43282</v>
      </c>
      <c r="O2474" s="238"/>
      <c r="P2474" s="239"/>
      <c r="Q2474" s="192" t="str">
        <f t="shared" si="271"/>
        <v/>
      </c>
      <c r="S2474" s="191" t="str">
        <f t="shared" si="267"/>
        <v/>
      </c>
      <c r="T2474" s="192" t="str">
        <f t="shared" si="268"/>
        <v/>
      </c>
      <c r="U2474" s="192" t="str">
        <f t="shared" si="273"/>
        <v/>
      </c>
      <c r="V2474" s="192" t="str">
        <f t="shared" si="269"/>
        <v/>
      </c>
      <c r="W2474" s="191" t="str">
        <f>IF(Q2474="Campo","@Campos(posicao = "&amp;K2474&amp;", tipo = '"&amp;R2474&amp;"')@Column(name = """&amp;L2474&amp;""")"&amp;IF(R2474="D","@Temporal(TemporalType.DATE)","")&amp;"private "&amp;VLOOKUP(TEXT(R2474,"@"),Apoio!A:B,2,0)&amp;" "&amp;SUBSTITUTE(LOWER(LEFT(L2474,1))&amp;RIGHT(PROPER(L2474),LEN(L2474)-1),"_","")&amp;";",IF(ISNUMBER(Q2474),IF(R2474="R","@Entity@Table(name = ""reg_"&amp;LOWER(J2474)&amp;""")@XmlRootElement","")&amp;VLOOKUP(J2474,Blocos!D:I,6,0)&amp;Apoio!$E$1&amp;Y2474,""))</f>
        <v/>
      </c>
      <c r="X2474" s="190" t="str">
        <f>IF(ISNUMBER(Q2474),COUNTIF(Blocos!G:G,J2474),"")</f>
        <v/>
      </c>
      <c r="Y2474" s="190" t="str">
        <f>IF(OR(X2474=0,X2474=""),"",VLOOKUP(SUMIFS(Blocos!A:A,Blocos!H:H,'EFD REGISTROS e Campos (2)'!X2474,Blocos!G:G,'EFD REGISTROS e Campos (2)'!J2474),Blocos!A:L,12,0))</f>
        <v/>
      </c>
      <c r="Z2474" s="190" t="str">
        <f>IF(ISNUMBER(Q2475),VLOOKUP(J2474,Blocos!D:G,4,0),"")</f>
        <v/>
      </c>
      <c r="AA2474" s="190" t="str">
        <f>IF(ISNUMBER(Q2474),CONCATENATE("CREATE TABLE ""reg_",LOWER(J2474),""" (""ID"" bigint NOT NULL AUTO_INCREMENT,  ""HASHFILE"" varchar(255) DEFAULT NULL, ""ID_PAI"" bigint NOT NULL,"),IF(Q2474="Campo",CONCATENATE("""",L2474,""" ",VLOOKUP(R2474,Apoio!A:C,3,0)),""))&amp;IF(Z2474="","",CONCATENATE("PRIMARY KEY (""ID""), KEY ""FK_reg_",LOWER(Z2474),"_ID_PAI"" (""ID_PAI""), CONSTRAINT ""FK_reg_",LOWER(Z2474),"_ID_PAI"" FOREIGN KEY (""ID_PAI"") REFERENCES ""reg_",LOWER(Z2474),""" (""ID"")) ENGINE=InnoDB AUTO_INCREMENT=105774 DEFAULT CHARSET=utf8mb4 COLLATE=utf8mb4_0900_ai_ci;"))</f>
        <v/>
      </c>
      <c r="AB2474" s="190" t="str">
        <f t="shared" si="272"/>
        <v/>
      </c>
    </row>
    <row r="2475" spans="10:28" ht="14.5" hidden="1" customHeight="1" x14ac:dyDescent="0.3">
      <c r="J2475" s="187" t="str">
        <f t="shared" si="270"/>
        <v>E210</v>
      </c>
      <c r="K2475" s="218"/>
      <c r="L2475" s="237" t="s">
        <v>1381</v>
      </c>
      <c r="M2475" s="184" t="s">
        <v>1382</v>
      </c>
      <c r="N2475" s="238">
        <v>41852</v>
      </c>
      <c r="O2475" s="238"/>
      <c r="P2475" s="238"/>
      <c r="Q2475" s="192" t="str">
        <f t="shared" si="271"/>
        <v/>
      </c>
      <c r="S2475" s="191" t="str">
        <f t="shared" si="267"/>
        <v/>
      </c>
      <c r="T2475" s="192" t="str">
        <f t="shared" si="268"/>
        <v/>
      </c>
      <c r="U2475" s="192" t="str">
        <f t="shared" si="273"/>
        <v/>
      </c>
      <c r="V2475" s="192" t="str">
        <f t="shared" si="269"/>
        <v/>
      </c>
      <c r="W2475" s="191" t="str">
        <f>IF(Q2475="Campo","@Campos(posicao = "&amp;K2475&amp;", tipo = '"&amp;R2475&amp;"')@Column(name = """&amp;L2475&amp;""")"&amp;IF(R2475="D","@Temporal(TemporalType.DATE)","")&amp;"private "&amp;VLOOKUP(TEXT(R2475,"@"),Apoio!A:B,2,0)&amp;" "&amp;SUBSTITUTE(LOWER(LEFT(L2475,1))&amp;RIGHT(PROPER(L2475),LEN(L2475)-1),"_","")&amp;";",IF(ISNUMBER(Q2475),IF(R2475="R","@Entity@Table(name = ""reg_"&amp;LOWER(J2475)&amp;""")@XmlRootElement","")&amp;VLOOKUP(J2475,Blocos!D:I,6,0)&amp;Apoio!$E$1&amp;Y2475,""))</f>
        <v/>
      </c>
      <c r="X2475" s="190" t="str">
        <f>IF(ISNUMBER(Q2475),COUNTIF(Blocos!G:G,J2475),"")</f>
        <v/>
      </c>
      <c r="Y2475" s="190" t="str">
        <f>IF(OR(X2475=0,X2475=""),"",VLOOKUP(SUMIFS(Blocos!A:A,Blocos!H:H,'EFD REGISTROS e Campos (2)'!X2475,Blocos!G:G,'EFD REGISTROS e Campos (2)'!J2475),Blocos!A:L,12,0))</f>
        <v/>
      </c>
      <c r="Z2475" s="190" t="str">
        <f>IF(ISNUMBER(Q2476),VLOOKUP(J2475,Blocos!D:G,4,0),"")</f>
        <v/>
      </c>
      <c r="AA2475" s="190" t="str">
        <f>IF(ISNUMBER(Q2475),CONCATENATE("CREATE TABLE ""reg_",LOWER(J2475),""" (""ID"" bigint NOT NULL AUTO_INCREMENT,  ""HASHFILE"" varchar(255) DEFAULT NULL, ""ID_PAI"" bigint NOT NULL,"),IF(Q2475="Campo",CONCATENATE("""",L2475,""" ",VLOOKUP(R2475,Apoio!A:C,3,0)),""))&amp;IF(Z2475="","",CONCATENATE("PRIMARY KEY (""ID""), KEY ""FK_reg_",LOWER(Z2475),"_ID_PAI"" (""ID_PAI""), CONSTRAINT ""FK_reg_",LOWER(Z2475),"_ID_PAI"" FOREIGN KEY (""ID_PAI"") REFERENCES ""reg_",LOWER(Z2475),""" (""ID"")) ENGINE=InnoDB AUTO_INCREMENT=105774 DEFAULT CHARSET=utf8mb4 COLLATE=utf8mb4_0900_ai_ci;"))</f>
        <v/>
      </c>
      <c r="AB2475" s="190" t="str">
        <f t="shared" si="272"/>
        <v/>
      </c>
    </row>
    <row r="2476" spans="10:28" ht="14.5" hidden="1" customHeight="1" x14ac:dyDescent="0.3">
      <c r="J2476" s="187" t="str">
        <f t="shared" si="270"/>
        <v>E210</v>
      </c>
      <c r="K2476" s="218"/>
      <c r="L2476" s="237" t="s">
        <v>1383</v>
      </c>
      <c r="M2476" s="184" t="s">
        <v>1384</v>
      </c>
      <c r="N2476" s="238">
        <v>42186</v>
      </c>
      <c r="O2476" s="238"/>
      <c r="P2476" s="238"/>
      <c r="Q2476" s="192" t="str">
        <f t="shared" si="271"/>
        <v/>
      </c>
      <c r="S2476" s="191" t="str">
        <f t="shared" si="267"/>
        <v/>
      </c>
      <c r="T2476" s="192" t="str">
        <f t="shared" si="268"/>
        <v/>
      </c>
      <c r="U2476" s="192" t="str">
        <f t="shared" si="273"/>
        <v/>
      </c>
      <c r="V2476" s="192" t="str">
        <f t="shared" si="269"/>
        <v/>
      </c>
      <c r="W2476" s="191" t="str">
        <f>IF(Q2476="Campo","@Campos(posicao = "&amp;K2476&amp;", tipo = '"&amp;R2476&amp;"')@Column(name = """&amp;L2476&amp;""")"&amp;IF(R2476="D","@Temporal(TemporalType.DATE)","")&amp;"private "&amp;VLOOKUP(TEXT(R2476,"@"),Apoio!A:B,2,0)&amp;" "&amp;SUBSTITUTE(LOWER(LEFT(L2476,1))&amp;RIGHT(PROPER(L2476),LEN(L2476)-1),"_","")&amp;";",IF(ISNUMBER(Q2476),IF(R2476="R","@Entity@Table(name = ""reg_"&amp;LOWER(J2476)&amp;""")@XmlRootElement","")&amp;VLOOKUP(J2476,Blocos!D:I,6,0)&amp;Apoio!$E$1&amp;Y2476,""))</f>
        <v/>
      </c>
      <c r="X2476" s="190" t="str">
        <f>IF(ISNUMBER(Q2476),COUNTIF(Blocos!G:G,J2476),"")</f>
        <v/>
      </c>
      <c r="Y2476" s="190" t="str">
        <f>IF(OR(X2476=0,X2476=""),"",VLOOKUP(SUMIFS(Blocos!A:A,Blocos!H:H,'EFD REGISTROS e Campos (2)'!X2476,Blocos!G:G,'EFD REGISTROS e Campos (2)'!J2476),Blocos!A:L,12,0))</f>
        <v/>
      </c>
      <c r="Z2476" s="190" t="str">
        <f>IF(ISNUMBER(Q2477),VLOOKUP(J2476,Blocos!D:G,4,0),"")</f>
        <v/>
      </c>
      <c r="AA2476" s="190" t="str">
        <f>IF(ISNUMBER(Q2476),CONCATENATE("CREATE TABLE ""reg_",LOWER(J2476),""" (""ID"" bigint NOT NULL AUTO_INCREMENT,  ""HASHFILE"" varchar(255) DEFAULT NULL, ""ID_PAI"" bigint NOT NULL,"),IF(Q2476="Campo",CONCATENATE("""",L2476,""" ",VLOOKUP(R2476,Apoio!A:C,3,0)),""))&amp;IF(Z2476="","",CONCATENATE("PRIMARY KEY (""ID""), KEY ""FK_reg_",LOWER(Z2476),"_ID_PAI"" (""ID_PAI""), CONSTRAINT ""FK_reg_",LOWER(Z2476),"_ID_PAI"" FOREIGN KEY (""ID_PAI"") REFERENCES ""reg_",LOWER(Z2476),""" (""ID"")) ENGINE=InnoDB AUTO_INCREMENT=105774 DEFAULT CHARSET=utf8mb4 COLLATE=utf8mb4_0900_ai_ci;"))</f>
        <v/>
      </c>
      <c r="AB2476" s="190" t="str">
        <f t="shared" si="272"/>
        <v/>
      </c>
    </row>
    <row r="2477" spans="10:28" ht="14.5" hidden="1" customHeight="1" x14ac:dyDescent="0.3">
      <c r="J2477" s="187" t="str">
        <f t="shared" si="270"/>
        <v>E210</v>
      </c>
      <c r="K2477" s="218"/>
      <c r="L2477" s="237" t="s">
        <v>1385</v>
      </c>
      <c r="M2477" s="184" t="s">
        <v>1386</v>
      </c>
      <c r="N2477" s="238">
        <v>43282</v>
      </c>
      <c r="O2477" s="238"/>
      <c r="P2477" s="239"/>
      <c r="Q2477" s="192" t="str">
        <f t="shared" si="271"/>
        <v/>
      </c>
      <c r="S2477" s="191" t="str">
        <f t="shared" si="267"/>
        <v/>
      </c>
      <c r="T2477" s="192" t="str">
        <f t="shared" si="268"/>
        <v/>
      </c>
      <c r="U2477" s="192" t="str">
        <f t="shared" si="273"/>
        <v/>
      </c>
      <c r="V2477" s="192" t="str">
        <f t="shared" si="269"/>
        <v/>
      </c>
      <c r="W2477" s="191" t="str">
        <f>IF(Q2477="Campo","@Campos(posicao = "&amp;K2477&amp;", tipo = '"&amp;R2477&amp;"')@Column(name = """&amp;L2477&amp;""")"&amp;IF(R2477="D","@Temporal(TemporalType.DATE)","")&amp;"private "&amp;VLOOKUP(TEXT(R2477,"@"),Apoio!A:B,2,0)&amp;" "&amp;SUBSTITUTE(LOWER(LEFT(L2477,1))&amp;RIGHT(PROPER(L2477),LEN(L2477)-1),"_","")&amp;";",IF(ISNUMBER(Q2477),IF(R2477="R","@Entity@Table(name = ""reg_"&amp;LOWER(J2477)&amp;""")@XmlRootElement","")&amp;VLOOKUP(J2477,Blocos!D:I,6,0)&amp;Apoio!$E$1&amp;Y2477,""))</f>
        <v/>
      </c>
      <c r="X2477" s="190" t="str">
        <f>IF(ISNUMBER(Q2477),COUNTIF(Blocos!G:G,J2477),"")</f>
        <v/>
      </c>
      <c r="Y2477" s="190" t="str">
        <f>IF(OR(X2477=0,X2477=""),"",VLOOKUP(SUMIFS(Blocos!A:A,Blocos!H:H,'EFD REGISTROS e Campos (2)'!X2477,Blocos!G:G,'EFD REGISTROS e Campos (2)'!J2477),Blocos!A:L,12,0))</f>
        <v/>
      </c>
      <c r="Z2477" s="190" t="str">
        <f>IF(ISNUMBER(Q2478),VLOOKUP(J2477,Blocos!D:G,4,0),"")</f>
        <v/>
      </c>
      <c r="AA2477" s="190" t="str">
        <f>IF(ISNUMBER(Q2477),CONCATENATE("CREATE TABLE ""reg_",LOWER(J2477),""" (""ID"" bigint NOT NULL AUTO_INCREMENT,  ""HASHFILE"" varchar(255) DEFAULT NULL, ""ID_PAI"" bigint NOT NULL,"),IF(Q2477="Campo",CONCATENATE("""",L2477,""" ",VLOOKUP(R2477,Apoio!A:C,3,0)),""))&amp;IF(Z2477="","",CONCATENATE("PRIMARY KEY (""ID""), KEY ""FK_reg_",LOWER(Z2477),"_ID_PAI"" (""ID_PAI""), CONSTRAINT ""FK_reg_",LOWER(Z2477),"_ID_PAI"" FOREIGN KEY (""ID_PAI"") REFERENCES ""reg_",LOWER(Z2477),""" (""ID"")) ENGINE=InnoDB AUTO_INCREMENT=105774 DEFAULT CHARSET=utf8mb4 COLLATE=utf8mb4_0900_ai_ci;"))</f>
        <v/>
      </c>
      <c r="AB2477" s="190" t="str">
        <f t="shared" si="272"/>
        <v/>
      </c>
    </row>
    <row r="2478" spans="10:28" ht="14.5" hidden="1" customHeight="1" x14ac:dyDescent="0.3">
      <c r="J2478" s="187" t="str">
        <f t="shared" si="270"/>
        <v>E210</v>
      </c>
      <c r="K2478" s="218"/>
      <c r="L2478" s="237" t="s">
        <v>1387</v>
      </c>
      <c r="M2478" s="184" t="s">
        <v>1388</v>
      </c>
      <c r="N2478" s="238">
        <v>39814</v>
      </c>
      <c r="O2478" s="238"/>
      <c r="P2478" s="238"/>
      <c r="Q2478" s="192" t="str">
        <f t="shared" si="271"/>
        <v/>
      </c>
      <c r="S2478" s="191" t="str">
        <f t="shared" si="267"/>
        <v/>
      </c>
      <c r="T2478" s="192" t="str">
        <f t="shared" si="268"/>
        <v/>
      </c>
      <c r="U2478" s="192" t="str">
        <f t="shared" si="273"/>
        <v/>
      </c>
      <c r="V2478" s="192" t="str">
        <f t="shared" si="269"/>
        <v/>
      </c>
      <c r="W2478" s="191" t="str">
        <f>IF(Q2478="Campo","@Campos(posicao = "&amp;K2478&amp;", tipo = '"&amp;R2478&amp;"')@Column(name = """&amp;L2478&amp;""")"&amp;IF(R2478="D","@Temporal(TemporalType.DATE)","")&amp;"private "&amp;VLOOKUP(TEXT(R2478,"@"),Apoio!A:B,2,0)&amp;" "&amp;SUBSTITUTE(LOWER(LEFT(L2478,1))&amp;RIGHT(PROPER(L2478),LEN(L2478)-1),"_","")&amp;";",IF(ISNUMBER(Q2478),IF(R2478="R","@Entity@Table(name = ""reg_"&amp;LOWER(J2478)&amp;""")@XmlRootElement","")&amp;VLOOKUP(J2478,Blocos!D:I,6,0)&amp;Apoio!$E$1&amp;Y2478,""))</f>
        <v/>
      </c>
      <c r="X2478" s="190" t="str">
        <f>IF(ISNUMBER(Q2478),COUNTIF(Blocos!G:G,J2478),"")</f>
        <v/>
      </c>
      <c r="Y2478" s="190" t="str">
        <f>IF(OR(X2478=0,X2478=""),"",VLOOKUP(SUMIFS(Blocos!A:A,Blocos!H:H,'EFD REGISTROS e Campos (2)'!X2478,Blocos!G:G,'EFD REGISTROS e Campos (2)'!J2478),Blocos!A:L,12,0))</f>
        <v/>
      </c>
      <c r="Z2478" s="190" t="str">
        <f>IF(ISNUMBER(Q2479),VLOOKUP(J2478,Blocos!D:G,4,0),"")</f>
        <v/>
      </c>
      <c r="AA2478" s="190" t="str">
        <f>IF(ISNUMBER(Q2478),CONCATENATE("CREATE TABLE ""reg_",LOWER(J2478),""" (""ID"" bigint NOT NULL AUTO_INCREMENT,  ""HASHFILE"" varchar(255) DEFAULT NULL, ""ID_PAI"" bigint NOT NULL,"),IF(Q2478="Campo",CONCATENATE("""",L2478,""" ",VLOOKUP(R2478,Apoio!A:C,3,0)),""))&amp;IF(Z2478="","",CONCATENATE("PRIMARY KEY (""ID""), KEY ""FK_reg_",LOWER(Z2478),"_ID_PAI"" (""ID_PAI""), CONSTRAINT ""FK_reg_",LOWER(Z2478),"_ID_PAI"" FOREIGN KEY (""ID_PAI"") REFERENCES ""reg_",LOWER(Z2478),""" (""ID"")) ENGINE=InnoDB AUTO_INCREMENT=105774 DEFAULT CHARSET=utf8mb4 COLLATE=utf8mb4_0900_ai_ci;"))</f>
        <v/>
      </c>
      <c r="AB2478" s="190" t="str">
        <f t="shared" si="272"/>
        <v/>
      </c>
    </row>
    <row r="2479" spans="10:28" ht="14.5" hidden="1" customHeight="1" x14ac:dyDescent="0.3">
      <c r="J2479" s="187" t="str">
        <f t="shared" si="270"/>
        <v>E210</v>
      </c>
      <c r="K2479" s="218"/>
      <c r="L2479" s="237" t="s">
        <v>1389</v>
      </c>
      <c r="M2479" s="184" t="s">
        <v>1390</v>
      </c>
      <c r="N2479" s="238">
        <v>39814</v>
      </c>
      <c r="O2479" s="238"/>
      <c r="P2479" s="238"/>
      <c r="Q2479" s="192" t="str">
        <f t="shared" si="271"/>
        <v/>
      </c>
      <c r="S2479" s="191" t="str">
        <f t="shared" si="267"/>
        <v/>
      </c>
      <c r="T2479" s="192" t="str">
        <f t="shared" si="268"/>
        <v/>
      </c>
      <c r="U2479" s="192" t="str">
        <f t="shared" si="273"/>
        <v/>
      </c>
      <c r="V2479" s="192" t="str">
        <f t="shared" si="269"/>
        <v/>
      </c>
      <c r="W2479" s="191" t="str">
        <f>IF(Q2479="Campo","@Campos(posicao = "&amp;K2479&amp;", tipo = '"&amp;R2479&amp;"')@Column(name = """&amp;L2479&amp;""")"&amp;IF(R2479="D","@Temporal(TemporalType.DATE)","")&amp;"private "&amp;VLOOKUP(TEXT(R2479,"@"),Apoio!A:B,2,0)&amp;" "&amp;SUBSTITUTE(LOWER(LEFT(L2479,1))&amp;RIGHT(PROPER(L2479),LEN(L2479)-1),"_","")&amp;";",IF(ISNUMBER(Q2479),IF(R2479="R","@Entity@Table(name = ""reg_"&amp;LOWER(J2479)&amp;""")@XmlRootElement","")&amp;VLOOKUP(J2479,Blocos!D:I,6,0)&amp;Apoio!$E$1&amp;Y2479,""))</f>
        <v/>
      </c>
      <c r="X2479" s="190" t="str">
        <f>IF(ISNUMBER(Q2479),COUNTIF(Blocos!G:G,J2479),"")</f>
        <v/>
      </c>
      <c r="Y2479" s="190" t="str">
        <f>IF(OR(X2479=0,X2479=""),"",VLOOKUP(SUMIFS(Blocos!A:A,Blocos!H:H,'EFD REGISTROS e Campos (2)'!X2479,Blocos!G:G,'EFD REGISTROS e Campos (2)'!J2479),Blocos!A:L,12,0))</f>
        <v/>
      </c>
      <c r="Z2479" s="190" t="str">
        <f>IF(ISNUMBER(Q2480),VLOOKUP(J2479,Blocos!D:G,4,0),"")</f>
        <v/>
      </c>
      <c r="AA2479" s="190" t="str">
        <f>IF(ISNUMBER(Q2479),CONCATENATE("CREATE TABLE ""reg_",LOWER(J2479),""" (""ID"" bigint NOT NULL AUTO_INCREMENT,  ""HASHFILE"" varchar(255) DEFAULT NULL, ""ID_PAI"" bigint NOT NULL,"),IF(Q2479="Campo",CONCATENATE("""",L2479,""" ",VLOOKUP(R2479,Apoio!A:C,3,0)),""))&amp;IF(Z2479="","",CONCATENATE("PRIMARY KEY (""ID""), KEY ""FK_reg_",LOWER(Z2479),"_ID_PAI"" (""ID_PAI""), CONSTRAINT ""FK_reg_",LOWER(Z2479),"_ID_PAI"" FOREIGN KEY (""ID_PAI"") REFERENCES ""reg_",LOWER(Z2479),""" (""ID"")) ENGINE=InnoDB AUTO_INCREMENT=105774 DEFAULT CHARSET=utf8mb4 COLLATE=utf8mb4_0900_ai_ci;"))</f>
        <v/>
      </c>
      <c r="AB2479" s="190" t="str">
        <f t="shared" si="272"/>
        <v/>
      </c>
    </row>
    <row r="2480" spans="10:28" ht="14.5" hidden="1" customHeight="1" x14ac:dyDescent="0.3">
      <c r="J2480" s="187" t="str">
        <f t="shared" si="270"/>
        <v>E210</v>
      </c>
      <c r="K2480" s="218"/>
      <c r="L2480" s="237" t="s">
        <v>1391</v>
      </c>
      <c r="M2480" s="184" t="s">
        <v>1392</v>
      </c>
      <c r="N2480" s="238">
        <v>39814</v>
      </c>
      <c r="O2480" s="238"/>
      <c r="P2480" s="238"/>
      <c r="Q2480" s="192" t="str">
        <f t="shared" si="271"/>
        <v/>
      </c>
      <c r="S2480" s="191" t="str">
        <f t="shared" si="267"/>
        <v/>
      </c>
      <c r="T2480" s="192" t="str">
        <f t="shared" si="268"/>
        <v/>
      </c>
      <c r="U2480" s="192" t="str">
        <f t="shared" si="273"/>
        <v/>
      </c>
      <c r="V2480" s="192" t="str">
        <f t="shared" si="269"/>
        <v/>
      </c>
      <c r="W2480" s="191" t="str">
        <f>IF(Q2480="Campo","@Campos(posicao = "&amp;K2480&amp;", tipo = '"&amp;R2480&amp;"')@Column(name = """&amp;L2480&amp;""")"&amp;IF(R2480="D","@Temporal(TemporalType.DATE)","")&amp;"private "&amp;VLOOKUP(TEXT(R2480,"@"),Apoio!A:B,2,0)&amp;" "&amp;SUBSTITUTE(LOWER(LEFT(L2480,1))&amp;RIGHT(PROPER(L2480),LEN(L2480)-1),"_","")&amp;";",IF(ISNUMBER(Q2480),IF(R2480="R","@Entity@Table(name = ""reg_"&amp;LOWER(J2480)&amp;""")@XmlRootElement","")&amp;VLOOKUP(J2480,Blocos!D:I,6,0)&amp;Apoio!$E$1&amp;Y2480,""))</f>
        <v/>
      </c>
      <c r="X2480" s="190" t="str">
        <f>IF(ISNUMBER(Q2480),COUNTIF(Blocos!G:G,J2480),"")</f>
        <v/>
      </c>
      <c r="Y2480" s="190" t="str">
        <f>IF(OR(X2480=0,X2480=""),"",VLOOKUP(SUMIFS(Blocos!A:A,Blocos!H:H,'EFD REGISTROS e Campos (2)'!X2480,Blocos!G:G,'EFD REGISTROS e Campos (2)'!J2480),Blocos!A:L,12,0))</f>
        <v/>
      </c>
      <c r="Z2480" s="190" t="str">
        <f>IF(ISNUMBER(Q2481),VLOOKUP(J2480,Blocos!D:G,4,0),"")</f>
        <v/>
      </c>
      <c r="AA2480" s="190" t="str">
        <f>IF(ISNUMBER(Q2480),CONCATENATE("CREATE TABLE ""reg_",LOWER(J2480),""" (""ID"" bigint NOT NULL AUTO_INCREMENT,  ""HASHFILE"" varchar(255) DEFAULT NULL, ""ID_PAI"" bigint NOT NULL,"),IF(Q2480="Campo",CONCATENATE("""",L2480,""" ",VLOOKUP(R2480,Apoio!A:C,3,0)),""))&amp;IF(Z2480="","",CONCATENATE("PRIMARY KEY (""ID""), KEY ""FK_reg_",LOWER(Z2480),"_ID_PAI"" (""ID_PAI""), CONSTRAINT ""FK_reg_",LOWER(Z2480),"_ID_PAI"" FOREIGN KEY (""ID_PAI"") REFERENCES ""reg_",LOWER(Z2480),""" (""ID"")) ENGINE=InnoDB AUTO_INCREMENT=105774 DEFAULT CHARSET=utf8mb4 COLLATE=utf8mb4_0900_ai_ci;"))</f>
        <v/>
      </c>
      <c r="AB2480" s="190" t="str">
        <f t="shared" si="272"/>
        <v/>
      </c>
    </row>
    <row r="2481" spans="10:28" ht="14.5" hidden="1" customHeight="1" x14ac:dyDescent="0.3">
      <c r="J2481" s="187" t="str">
        <f t="shared" si="270"/>
        <v>E210</v>
      </c>
      <c r="K2481" s="218"/>
      <c r="L2481" s="252" t="s">
        <v>1393</v>
      </c>
      <c r="M2481" s="253" t="s">
        <v>1394</v>
      </c>
      <c r="N2481" s="254">
        <v>39814</v>
      </c>
      <c r="O2481" s="254"/>
      <c r="P2481" s="254"/>
      <c r="Q2481" s="192" t="str">
        <f t="shared" si="271"/>
        <v/>
      </c>
      <c r="S2481" s="191" t="str">
        <f t="shared" ref="S2481:S2544" si="274">IFERROR(IF(ISNUMBER(Q2481),CONCATENATE("&lt;/registro&gt;
&lt;registro codigo=""",CONCATENATE(B2481,C2481,D2481,E2481,F2481,G2481,H2481),""" perfil=""",A2481,""" nivel=""",Q2481,"""&gt;"),""),"")</f>
        <v/>
      </c>
      <c r="T2481" s="192" t="str">
        <f t="shared" ref="T2481:T2544" si="275">IF(Q2481="Campo",CONCATENATE("&lt;campo posicao=""",K2481,"""&gt;
&lt;coluna&gt;",SUBSTITUTE(L2481," ",""),"&lt;/coluna&gt;
&lt;descricao&gt;",M2481,"&lt;/descricao&gt;
&lt;tipo&gt;",R2481,"&lt;/tipo&gt;
&lt;/campo&gt;"),"")</f>
        <v/>
      </c>
      <c r="U2481" s="192" t="str">
        <f t="shared" si="273"/>
        <v/>
      </c>
      <c r="V2481" s="192" t="str">
        <f t="shared" ref="V2481:V2544" si="276">IF(ISNUMBER(K2481),CONCATENATE("{""Column",K2481+1,""", """,L2481,"""},",""),"")</f>
        <v/>
      </c>
      <c r="W2481" s="191" t="str">
        <f>IF(Q2481="Campo","@Campos(posicao = "&amp;K2481&amp;", tipo = '"&amp;R2481&amp;"')@Column(name = """&amp;L2481&amp;""")"&amp;IF(R2481="D","@Temporal(TemporalType.DATE)","")&amp;"private "&amp;VLOOKUP(TEXT(R2481,"@"),Apoio!A:B,2,0)&amp;" "&amp;SUBSTITUTE(LOWER(LEFT(L2481,1))&amp;RIGHT(PROPER(L2481),LEN(L2481)-1),"_","")&amp;";",IF(ISNUMBER(Q2481),IF(R2481="R","@Entity@Table(name = ""reg_"&amp;LOWER(J2481)&amp;""")@XmlRootElement","")&amp;VLOOKUP(J2481,Blocos!D:I,6,0)&amp;Apoio!$E$1&amp;Y2481,""))</f>
        <v/>
      </c>
      <c r="X2481" s="190" t="str">
        <f>IF(ISNUMBER(Q2481),COUNTIF(Blocos!G:G,J2481),"")</f>
        <v/>
      </c>
      <c r="Y2481" s="190" t="str">
        <f>IF(OR(X2481=0,X2481=""),"",VLOOKUP(SUMIFS(Blocos!A:A,Blocos!H:H,'EFD REGISTROS e Campos (2)'!X2481,Blocos!G:G,'EFD REGISTROS e Campos (2)'!J2481),Blocos!A:L,12,0))</f>
        <v/>
      </c>
      <c r="Z2481" s="190" t="str">
        <f>IF(ISNUMBER(Q2482),VLOOKUP(J2481,Blocos!D:G,4,0),"")</f>
        <v/>
      </c>
      <c r="AA2481" s="190" t="str">
        <f>IF(ISNUMBER(Q2481),CONCATENATE("CREATE TABLE ""reg_",LOWER(J2481),""" (""ID"" bigint NOT NULL AUTO_INCREMENT,  ""HASHFILE"" varchar(255) DEFAULT NULL, ""ID_PAI"" bigint NOT NULL,"),IF(Q2481="Campo",CONCATENATE("""",L2481,""" ",VLOOKUP(R2481,Apoio!A:C,3,0)),""))&amp;IF(Z2481="","",CONCATENATE("PRIMARY KEY (""ID""), KEY ""FK_reg_",LOWER(Z2481),"_ID_PAI"" (""ID_PAI""), CONSTRAINT ""FK_reg_",LOWER(Z2481),"_ID_PAI"" FOREIGN KEY (""ID_PAI"") REFERENCES ""reg_",LOWER(Z2481),""" (""ID"")) ENGINE=InnoDB AUTO_INCREMENT=105774 DEFAULT CHARSET=utf8mb4 COLLATE=utf8mb4_0900_ai_ci;"))</f>
        <v/>
      </c>
      <c r="AB2481" s="190" t="str">
        <f t="shared" si="272"/>
        <v/>
      </c>
    </row>
    <row r="2482" spans="10:28" ht="14.5" hidden="1" customHeight="1" x14ac:dyDescent="0.3">
      <c r="J2482" s="187" t="str">
        <f t="shared" si="270"/>
        <v>E210</v>
      </c>
      <c r="K2482" s="218"/>
      <c r="L2482" s="237" t="s">
        <v>2463</v>
      </c>
      <c r="M2482" s="184" t="s">
        <v>2464</v>
      </c>
      <c r="N2482" s="238">
        <v>39814</v>
      </c>
      <c r="O2482" s="238"/>
      <c r="P2482" s="238"/>
      <c r="Q2482" s="192" t="str">
        <f t="shared" si="271"/>
        <v/>
      </c>
      <c r="S2482" s="191" t="str">
        <f t="shared" si="274"/>
        <v/>
      </c>
      <c r="T2482" s="192" t="str">
        <f t="shared" si="275"/>
        <v/>
      </c>
      <c r="U2482" s="192" t="str">
        <f t="shared" si="273"/>
        <v/>
      </c>
      <c r="V2482" s="192" t="str">
        <f t="shared" si="276"/>
        <v/>
      </c>
      <c r="W2482" s="191" t="str">
        <f>IF(Q2482="Campo","@Campos(posicao = "&amp;K2482&amp;", tipo = '"&amp;R2482&amp;"')@Column(name = """&amp;L2482&amp;""")"&amp;IF(R2482="D","@Temporal(TemporalType.DATE)","")&amp;"private "&amp;VLOOKUP(TEXT(R2482,"@"),Apoio!A:B,2,0)&amp;" "&amp;SUBSTITUTE(LOWER(LEFT(L2482,1))&amp;RIGHT(PROPER(L2482),LEN(L2482)-1),"_","")&amp;";",IF(ISNUMBER(Q2482),IF(R2482="R","@Entity@Table(name = ""reg_"&amp;LOWER(J2482)&amp;""")@XmlRootElement","")&amp;VLOOKUP(J2482,Blocos!D:I,6,0)&amp;Apoio!$E$1&amp;Y2482,""))</f>
        <v/>
      </c>
      <c r="X2482" s="190" t="str">
        <f>IF(ISNUMBER(Q2482),COUNTIF(Blocos!G:G,J2482),"")</f>
        <v/>
      </c>
      <c r="Y2482" s="190" t="str">
        <f>IF(OR(X2482=0,X2482=""),"",VLOOKUP(SUMIFS(Blocos!A:A,Blocos!H:H,'EFD REGISTROS e Campos (2)'!X2482,Blocos!G:G,'EFD REGISTROS e Campos (2)'!J2482),Blocos!A:L,12,0))</f>
        <v/>
      </c>
      <c r="Z2482" s="190" t="str">
        <f>IF(ISNUMBER(Q2483),VLOOKUP(J2482,Blocos!D:G,4,0),"")</f>
        <v/>
      </c>
      <c r="AA2482" s="190" t="str">
        <f>IF(ISNUMBER(Q2482),CONCATENATE("CREATE TABLE ""reg_",LOWER(J2482),""" (""ID"" bigint NOT NULL AUTO_INCREMENT,  ""HASHFILE"" varchar(255) DEFAULT NULL, ""ID_PAI"" bigint NOT NULL,"),IF(Q2482="Campo",CONCATENATE("""",L2482,""" ",VLOOKUP(R2482,Apoio!A:C,3,0)),""))&amp;IF(Z2482="","",CONCATENATE("PRIMARY KEY (""ID""), KEY ""FK_reg_",LOWER(Z2482),"_ID_PAI"" (""ID_PAI""), CONSTRAINT ""FK_reg_",LOWER(Z2482),"_ID_PAI"" FOREIGN KEY (""ID_PAI"") REFERENCES ""reg_",LOWER(Z2482),""" (""ID"")) ENGINE=InnoDB AUTO_INCREMENT=105774 DEFAULT CHARSET=utf8mb4 COLLATE=utf8mb4_0900_ai_ci;"))</f>
        <v/>
      </c>
      <c r="AB2482" s="190" t="str">
        <f t="shared" si="272"/>
        <v/>
      </c>
    </row>
    <row r="2483" spans="10:28" ht="14.5" hidden="1" customHeight="1" x14ac:dyDescent="0.3">
      <c r="J2483" s="187" t="str">
        <f t="shared" si="270"/>
        <v>E210</v>
      </c>
      <c r="K2483" s="218"/>
      <c r="L2483" s="237" t="s">
        <v>2465</v>
      </c>
      <c r="M2483" s="184" t="s">
        <v>2466</v>
      </c>
      <c r="N2483" s="238">
        <v>39814</v>
      </c>
      <c r="O2483" s="238"/>
      <c r="P2483" s="238"/>
      <c r="Q2483" s="192" t="str">
        <f t="shared" si="271"/>
        <v/>
      </c>
      <c r="S2483" s="191" t="str">
        <f t="shared" si="274"/>
        <v/>
      </c>
      <c r="T2483" s="192" t="str">
        <f t="shared" si="275"/>
        <v/>
      </c>
      <c r="U2483" s="192" t="str">
        <f t="shared" si="273"/>
        <v/>
      </c>
      <c r="V2483" s="192" t="str">
        <f t="shared" si="276"/>
        <v/>
      </c>
      <c r="W2483" s="191" t="str">
        <f>IF(Q2483="Campo","@Campos(posicao = "&amp;K2483&amp;", tipo = '"&amp;R2483&amp;"')@Column(name = """&amp;L2483&amp;""")"&amp;IF(R2483="D","@Temporal(TemporalType.DATE)","")&amp;"private "&amp;VLOOKUP(TEXT(R2483,"@"),Apoio!A:B,2,0)&amp;" "&amp;SUBSTITUTE(LOWER(LEFT(L2483,1))&amp;RIGHT(PROPER(L2483),LEN(L2483)-1),"_","")&amp;";",IF(ISNUMBER(Q2483),IF(R2483="R","@Entity@Table(name = ""reg_"&amp;LOWER(J2483)&amp;""")@XmlRootElement","")&amp;VLOOKUP(J2483,Blocos!D:I,6,0)&amp;Apoio!$E$1&amp;Y2483,""))</f>
        <v/>
      </c>
      <c r="X2483" s="190" t="str">
        <f>IF(ISNUMBER(Q2483),COUNTIF(Blocos!G:G,J2483),"")</f>
        <v/>
      </c>
      <c r="Y2483" s="190" t="str">
        <f>IF(OR(X2483=0,X2483=""),"",VLOOKUP(SUMIFS(Blocos!A:A,Blocos!H:H,'EFD REGISTROS e Campos (2)'!X2483,Blocos!G:G,'EFD REGISTROS e Campos (2)'!J2483),Blocos!A:L,12,0))</f>
        <v/>
      </c>
      <c r="Z2483" s="190" t="str">
        <f>IF(ISNUMBER(Q2484),VLOOKUP(J2483,Blocos!D:G,4,0),"")</f>
        <v/>
      </c>
      <c r="AA2483" s="190" t="str">
        <f>IF(ISNUMBER(Q2483),CONCATENATE("CREATE TABLE ""reg_",LOWER(J2483),""" (""ID"" bigint NOT NULL AUTO_INCREMENT,  ""HASHFILE"" varchar(255) DEFAULT NULL, ""ID_PAI"" bigint NOT NULL,"),IF(Q2483="Campo",CONCATENATE("""",L2483,""" ",VLOOKUP(R2483,Apoio!A:C,3,0)),""))&amp;IF(Z2483="","",CONCATENATE("PRIMARY KEY (""ID""), KEY ""FK_reg_",LOWER(Z2483),"_ID_PAI"" (""ID_PAI""), CONSTRAINT ""FK_reg_",LOWER(Z2483),"_ID_PAI"" FOREIGN KEY (""ID_PAI"") REFERENCES ""reg_",LOWER(Z2483),""" (""ID"")) ENGINE=InnoDB AUTO_INCREMENT=105774 DEFAULT CHARSET=utf8mb4 COLLATE=utf8mb4_0900_ai_ci;"))</f>
        <v/>
      </c>
      <c r="AB2483" s="190" t="str">
        <f t="shared" si="272"/>
        <v/>
      </c>
    </row>
    <row r="2484" spans="10:28" ht="14.5" hidden="1" customHeight="1" x14ac:dyDescent="0.3">
      <c r="J2484" s="187" t="str">
        <f t="shared" si="270"/>
        <v>E210</v>
      </c>
      <c r="K2484" s="218"/>
      <c r="L2484" s="237" t="s">
        <v>2467</v>
      </c>
      <c r="M2484" s="184" t="s">
        <v>2468</v>
      </c>
      <c r="N2484" s="238">
        <v>41852</v>
      </c>
      <c r="O2484" s="238"/>
      <c r="P2484" s="238"/>
      <c r="Q2484" s="192" t="str">
        <f t="shared" si="271"/>
        <v/>
      </c>
      <c r="S2484" s="191" t="str">
        <f t="shared" si="274"/>
        <v/>
      </c>
      <c r="T2484" s="192" t="str">
        <f t="shared" si="275"/>
        <v/>
      </c>
      <c r="U2484" s="192" t="str">
        <f t="shared" si="273"/>
        <v/>
      </c>
      <c r="V2484" s="192" t="str">
        <f t="shared" si="276"/>
        <v/>
      </c>
      <c r="W2484" s="191" t="str">
        <f>IF(Q2484="Campo","@Campos(posicao = "&amp;K2484&amp;", tipo = '"&amp;R2484&amp;"')@Column(name = """&amp;L2484&amp;""")"&amp;IF(R2484="D","@Temporal(TemporalType.DATE)","")&amp;"private "&amp;VLOOKUP(TEXT(R2484,"@"),Apoio!A:B,2,0)&amp;" "&amp;SUBSTITUTE(LOWER(LEFT(L2484,1))&amp;RIGHT(PROPER(L2484),LEN(L2484)-1),"_","")&amp;";",IF(ISNUMBER(Q2484),IF(R2484="R","@Entity@Table(name = ""reg_"&amp;LOWER(J2484)&amp;""")@XmlRootElement","")&amp;VLOOKUP(J2484,Blocos!D:I,6,0)&amp;Apoio!$E$1&amp;Y2484,""))</f>
        <v/>
      </c>
      <c r="X2484" s="190" t="str">
        <f>IF(ISNUMBER(Q2484),COUNTIF(Blocos!G:G,J2484),"")</f>
        <v/>
      </c>
      <c r="Y2484" s="190" t="str">
        <f>IF(OR(X2484=0,X2484=""),"",VLOOKUP(SUMIFS(Blocos!A:A,Blocos!H:H,'EFD REGISTROS e Campos (2)'!X2484,Blocos!G:G,'EFD REGISTROS e Campos (2)'!J2484),Blocos!A:L,12,0))</f>
        <v/>
      </c>
      <c r="Z2484" s="190" t="str">
        <f>IF(ISNUMBER(Q2485),VLOOKUP(J2484,Blocos!D:G,4,0),"")</f>
        <v/>
      </c>
      <c r="AA2484" s="190" t="str">
        <f>IF(ISNUMBER(Q2484),CONCATENATE("CREATE TABLE ""reg_",LOWER(J2484),""" (""ID"" bigint NOT NULL AUTO_INCREMENT,  ""HASHFILE"" varchar(255) DEFAULT NULL, ""ID_PAI"" bigint NOT NULL,"),IF(Q2484="Campo",CONCATENATE("""",L2484,""" ",VLOOKUP(R2484,Apoio!A:C,3,0)),""))&amp;IF(Z2484="","",CONCATENATE("PRIMARY KEY (""ID""), KEY ""FK_reg_",LOWER(Z2484),"_ID_PAI"" (""ID_PAI""), CONSTRAINT ""FK_reg_",LOWER(Z2484),"_ID_PAI"" FOREIGN KEY (""ID_PAI"") REFERENCES ""reg_",LOWER(Z2484),""" (""ID"")) ENGINE=InnoDB AUTO_INCREMENT=105774 DEFAULT CHARSET=utf8mb4 COLLATE=utf8mb4_0900_ai_ci;"))</f>
        <v/>
      </c>
      <c r="AB2484" s="190" t="str">
        <f t="shared" si="272"/>
        <v/>
      </c>
    </row>
    <row r="2485" spans="10:28" ht="14.5" hidden="1" customHeight="1" x14ac:dyDescent="0.3">
      <c r="J2485" s="187" t="str">
        <f t="shared" si="270"/>
        <v>E210</v>
      </c>
      <c r="K2485" s="218"/>
      <c r="L2485" s="237" t="s">
        <v>2469</v>
      </c>
      <c r="M2485" s="184" t="s">
        <v>2470</v>
      </c>
      <c r="N2485" s="238">
        <v>41852</v>
      </c>
      <c r="O2485" s="238"/>
      <c r="P2485" s="238"/>
      <c r="Q2485" s="192" t="str">
        <f t="shared" si="271"/>
        <v/>
      </c>
      <c r="S2485" s="191" t="str">
        <f t="shared" si="274"/>
        <v/>
      </c>
      <c r="T2485" s="192" t="str">
        <f t="shared" si="275"/>
        <v/>
      </c>
      <c r="U2485" s="192" t="str">
        <f t="shared" si="273"/>
        <v/>
      </c>
      <c r="V2485" s="192" t="str">
        <f t="shared" si="276"/>
        <v/>
      </c>
      <c r="W2485" s="191" t="str">
        <f>IF(Q2485="Campo","@Campos(posicao = "&amp;K2485&amp;", tipo = '"&amp;R2485&amp;"')@Column(name = """&amp;L2485&amp;""")"&amp;IF(R2485="D","@Temporal(TemporalType.DATE)","")&amp;"private "&amp;VLOOKUP(TEXT(R2485,"@"),Apoio!A:B,2,0)&amp;" "&amp;SUBSTITUTE(LOWER(LEFT(L2485,1))&amp;RIGHT(PROPER(L2485),LEN(L2485)-1),"_","")&amp;";",IF(ISNUMBER(Q2485),IF(R2485="R","@Entity@Table(name = ""reg_"&amp;LOWER(J2485)&amp;""")@XmlRootElement","")&amp;VLOOKUP(J2485,Blocos!D:I,6,0)&amp;Apoio!$E$1&amp;Y2485,""))</f>
        <v/>
      </c>
      <c r="X2485" s="190" t="str">
        <f>IF(ISNUMBER(Q2485),COUNTIF(Blocos!G:G,J2485),"")</f>
        <v/>
      </c>
      <c r="Y2485" s="190" t="str">
        <f>IF(OR(X2485=0,X2485=""),"",VLOOKUP(SUMIFS(Blocos!A:A,Blocos!H:H,'EFD REGISTROS e Campos (2)'!X2485,Blocos!G:G,'EFD REGISTROS e Campos (2)'!J2485),Blocos!A:L,12,0))</f>
        <v/>
      </c>
      <c r="Z2485" s="190" t="str">
        <f>IF(ISNUMBER(Q2486),VLOOKUP(J2485,Blocos!D:G,4,0),"")</f>
        <v/>
      </c>
      <c r="AA2485" s="190" t="str">
        <f>IF(ISNUMBER(Q2485),CONCATENATE("CREATE TABLE ""reg_",LOWER(J2485),""" (""ID"" bigint NOT NULL AUTO_INCREMENT,  ""HASHFILE"" varchar(255) DEFAULT NULL, ""ID_PAI"" bigint NOT NULL,"),IF(Q2485="Campo",CONCATENATE("""",L2485,""" ",VLOOKUP(R2485,Apoio!A:C,3,0)),""))&amp;IF(Z2485="","",CONCATENATE("PRIMARY KEY (""ID""), KEY ""FK_reg_",LOWER(Z2485),"_ID_PAI"" (""ID_PAI""), CONSTRAINT ""FK_reg_",LOWER(Z2485),"_ID_PAI"" FOREIGN KEY (""ID_PAI"") REFERENCES ""reg_",LOWER(Z2485),""" (""ID"")) ENGINE=InnoDB AUTO_INCREMENT=105774 DEFAULT CHARSET=utf8mb4 COLLATE=utf8mb4_0900_ai_ci;"))</f>
        <v/>
      </c>
      <c r="AB2485" s="190" t="str">
        <f t="shared" si="272"/>
        <v/>
      </c>
    </row>
    <row r="2486" spans="10:28" ht="14.5" hidden="1" customHeight="1" x14ac:dyDescent="0.3">
      <c r="J2486" s="187" t="str">
        <f t="shared" si="270"/>
        <v>E210</v>
      </c>
      <c r="K2486" s="218"/>
      <c r="L2486" s="237" t="s">
        <v>2471</v>
      </c>
      <c r="M2486" s="184" t="s">
        <v>2472</v>
      </c>
      <c r="N2486" s="238">
        <v>42186</v>
      </c>
      <c r="O2486" s="238"/>
      <c r="P2486" s="238"/>
      <c r="Q2486" s="192" t="str">
        <f t="shared" si="271"/>
        <v/>
      </c>
      <c r="S2486" s="191" t="str">
        <f t="shared" si="274"/>
        <v/>
      </c>
      <c r="T2486" s="192" t="str">
        <f t="shared" si="275"/>
        <v/>
      </c>
      <c r="U2486" s="192" t="str">
        <f t="shared" si="273"/>
        <v/>
      </c>
      <c r="V2486" s="192" t="str">
        <f t="shared" si="276"/>
        <v/>
      </c>
      <c r="W2486" s="191" t="str">
        <f>IF(Q2486="Campo","@Campos(posicao = "&amp;K2486&amp;", tipo = '"&amp;R2486&amp;"')@Column(name = """&amp;L2486&amp;""")"&amp;IF(R2486="D","@Temporal(TemporalType.DATE)","")&amp;"private "&amp;VLOOKUP(TEXT(R2486,"@"),Apoio!A:B,2,0)&amp;" "&amp;SUBSTITUTE(LOWER(LEFT(L2486,1))&amp;RIGHT(PROPER(L2486),LEN(L2486)-1),"_","")&amp;";",IF(ISNUMBER(Q2486),IF(R2486="R","@Entity@Table(name = ""reg_"&amp;LOWER(J2486)&amp;""")@XmlRootElement","")&amp;VLOOKUP(J2486,Blocos!D:I,6,0)&amp;Apoio!$E$1&amp;Y2486,""))</f>
        <v/>
      </c>
      <c r="X2486" s="190" t="str">
        <f>IF(ISNUMBER(Q2486),COUNTIF(Blocos!G:G,J2486),"")</f>
        <v/>
      </c>
      <c r="Y2486" s="190" t="str">
        <f>IF(OR(X2486=0,X2486=""),"",VLOOKUP(SUMIFS(Blocos!A:A,Blocos!H:H,'EFD REGISTROS e Campos (2)'!X2486,Blocos!G:G,'EFD REGISTROS e Campos (2)'!J2486),Blocos!A:L,12,0))</f>
        <v/>
      </c>
      <c r="Z2486" s="190" t="str">
        <f>IF(ISNUMBER(Q2487),VLOOKUP(J2486,Blocos!D:G,4,0),"")</f>
        <v/>
      </c>
      <c r="AA2486" s="190" t="str">
        <f>IF(ISNUMBER(Q2486),CONCATENATE("CREATE TABLE ""reg_",LOWER(J2486),""" (""ID"" bigint NOT NULL AUTO_INCREMENT,  ""HASHFILE"" varchar(255) DEFAULT NULL, ""ID_PAI"" bigint NOT NULL,"),IF(Q2486="Campo",CONCATENATE("""",L2486,""" ",VLOOKUP(R2486,Apoio!A:C,3,0)),""))&amp;IF(Z2486="","",CONCATENATE("PRIMARY KEY (""ID""), KEY ""FK_reg_",LOWER(Z2486),"_ID_PAI"" (""ID_PAI""), CONSTRAINT ""FK_reg_",LOWER(Z2486),"_ID_PAI"" FOREIGN KEY (""ID_PAI"") REFERENCES ""reg_",LOWER(Z2486),""" (""ID"")) ENGINE=InnoDB AUTO_INCREMENT=105774 DEFAULT CHARSET=utf8mb4 COLLATE=utf8mb4_0900_ai_ci;"))</f>
        <v/>
      </c>
      <c r="AB2486" s="190" t="str">
        <f t="shared" si="272"/>
        <v/>
      </c>
    </row>
    <row r="2487" spans="10:28" ht="14.5" hidden="1" customHeight="1" x14ac:dyDescent="0.3">
      <c r="J2487" s="187" t="str">
        <f t="shared" si="270"/>
        <v>E210</v>
      </c>
      <c r="K2487" s="218"/>
      <c r="L2487" s="237" t="s">
        <v>2473</v>
      </c>
      <c r="M2487" s="184" t="s">
        <v>2474</v>
      </c>
      <c r="N2487" s="238">
        <v>39814</v>
      </c>
      <c r="O2487" s="238"/>
      <c r="P2487" s="238"/>
      <c r="Q2487" s="192" t="str">
        <f t="shared" si="271"/>
        <v/>
      </c>
      <c r="S2487" s="191" t="str">
        <f t="shared" si="274"/>
        <v/>
      </c>
      <c r="T2487" s="192" t="str">
        <f t="shared" si="275"/>
        <v/>
      </c>
      <c r="U2487" s="192" t="str">
        <f t="shared" si="273"/>
        <v/>
      </c>
      <c r="V2487" s="192" t="str">
        <f t="shared" si="276"/>
        <v/>
      </c>
      <c r="W2487" s="191" t="str">
        <f>IF(Q2487="Campo","@Campos(posicao = "&amp;K2487&amp;", tipo = '"&amp;R2487&amp;"')@Column(name = """&amp;L2487&amp;""")"&amp;IF(R2487="D","@Temporal(TemporalType.DATE)","")&amp;"private "&amp;VLOOKUP(TEXT(R2487,"@"),Apoio!A:B,2,0)&amp;" "&amp;SUBSTITUTE(LOWER(LEFT(L2487,1))&amp;RIGHT(PROPER(L2487),LEN(L2487)-1),"_","")&amp;";",IF(ISNUMBER(Q2487),IF(R2487="R","@Entity@Table(name = ""reg_"&amp;LOWER(J2487)&amp;""")@XmlRootElement","")&amp;VLOOKUP(J2487,Blocos!D:I,6,0)&amp;Apoio!$E$1&amp;Y2487,""))</f>
        <v/>
      </c>
      <c r="X2487" s="190" t="str">
        <f>IF(ISNUMBER(Q2487),COUNTIF(Blocos!G:G,J2487),"")</f>
        <v/>
      </c>
      <c r="Y2487" s="190" t="str">
        <f>IF(OR(X2487=0,X2487=""),"",VLOOKUP(SUMIFS(Blocos!A:A,Blocos!H:H,'EFD REGISTROS e Campos (2)'!X2487,Blocos!G:G,'EFD REGISTROS e Campos (2)'!J2487),Blocos!A:L,12,0))</f>
        <v/>
      </c>
      <c r="Z2487" s="190" t="str">
        <f>IF(ISNUMBER(Q2488),VLOOKUP(J2487,Blocos!D:G,4,0),"")</f>
        <v/>
      </c>
      <c r="AA2487" s="190" t="str">
        <f>IF(ISNUMBER(Q2487),CONCATENATE("CREATE TABLE ""reg_",LOWER(J2487),""" (""ID"" bigint NOT NULL AUTO_INCREMENT,  ""HASHFILE"" varchar(255) DEFAULT NULL, ""ID_PAI"" bigint NOT NULL,"),IF(Q2487="Campo",CONCATENATE("""",L2487,""" ",VLOOKUP(R2487,Apoio!A:C,3,0)),""))&amp;IF(Z2487="","",CONCATENATE("PRIMARY KEY (""ID""), KEY ""FK_reg_",LOWER(Z2487),"_ID_PAI"" (""ID_PAI""), CONSTRAINT ""FK_reg_",LOWER(Z2487),"_ID_PAI"" FOREIGN KEY (""ID_PAI"") REFERENCES ""reg_",LOWER(Z2487),""" (""ID"")) ENGINE=InnoDB AUTO_INCREMENT=105774 DEFAULT CHARSET=utf8mb4 COLLATE=utf8mb4_0900_ai_ci;"))</f>
        <v/>
      </c>
      <c r="AB2487" s="190" t="str">
        <f t="shared" si="272"/>
        <v/>
      </c>
    </row>
    <row r="2488" spans="10:28" ht="14.5" hidden="1" customHeight="1" x14ac:dyDescent="0.3">
      <c r="J2488" s="187" t="str">
        <f t="shared" si="270"/>
        <v>E210</v>
      </c>
      <c r="K2488" s="218"/>
      <c r="L2488" s="237" t="s">
        <v>2475</v>
      </c>
      <c r="M2488" s="184" t="s">
        <v>2476</v>
      </c>
      <c r="N2488" s="238">
        <v>40909</v>
      </c>
      <c r="O2488" s="238"/>
      <c r="P2488" s="238"/>
      <c r="Q2488" s="192" t="str">
        <f t="shared" si="271"/>
        <v/>
      </c>
      <c r="S2488" s="191" t="str">
        <f t="shared" si="274"/>
        <v/>
      </c>
      <c r="T2488" s="192" t="str">
        <f t="shared" si="275"/>
        <v/>
      </c>
      <c r="U2488" s="192" t="str">
        <f t="shared" si="273"/>
        <v/>
      </c>
      <c r="V2488" s="192" t="str">
        <f t="shared" si="276"/>
        <v/>
      </c>
      <c r="W2488" s="191" t="str">
        <f>IF(Q2488="Campo","@Campos(posicao = "&amp;K2488&amp;", tipo = '"&amp;R2488&amp;"')@Column(name = """&amp;L2488&amp;""")"&amp;IF(R2488="D","@Temporal(TemporalType.DATE)","")&amp;"private "&amp;VLOOKUP(TEXT(R2488,"@"),Apoio!A:B,2,0)&amp;" "&amp;SUBSTITUTE(LOWER(LEFT(L2488,1))&amp;RIGHT(PROPER(L2488),LEN(L2488)-1),"_","")&amp;";",IF(ISNUMBER(Q2488),IF(R2488="R","@Entity@Table(name = ""reg_"&amp;LOWER(J2488)&amp;""")@XmlRootElement","")&amp;VLOOKUP(J2488,Blocos!D:I,6,0)&amp;Apoio!$E$1&amp;Y2488,""))</f>
        <v/>
      </c>
      <c r="X2488" s="190" t="str">
        <f>IF(ISNUMBER(Q2488),COUNTIF(Blocos!G:G,J2488),"")</f>
        <v/>
      </c>
      <c r="Y2488" s="190" t="str">
        <f>IF(OR(X2488=0,X2488=""),"",VLOOKUP(SUMIFS(Blocos!A:A,Blocos!H:H,'EFD REGISTROS e Campos (2)'!X2488,Blocos!G:G,'EFD REGISTROS e Campos (2)'!J2488),Blocos!A:L,12,0))</f>
        <v/>
      </c>
      <c r="Z2488" s="190" t="str">
        <f>IF(ISNUMBER(Q2489),VLOOKUP(J2488,Blocos!D:G,4,0),"")</f>
        <v/>
      </c>
      <c r="AA2488" s="190" t="str">
        <f>IF(ISNUMBER(Q2488),CONCATENATE("CREATE TABLE ""reg_",LOWER(J2488),""" (""ID"" bigint NOT NULL AUTO_INCREMENT,  ""HASHFILE"" varchar(255) DEFAULT NULL, ""ID_PAI"" bigint NOT NULL,"),IF(Q2488="Campo",CONCATENATE("""",L2488,""" ",VLOOKUP(R2488,Apoio!A:C,3,0)),""))&amp;IF(Z2488="","",CONCATENATE("PRIMARY KEY (""ID""), KEY ""FK_reg_",LOWER(Z2488),"_ID_PAI"" (""ID_PAI""), CONSTRAINT ""FK_reg_",LOWER(Z2488),"_ID_PAI"" FOREIGN KEY (""ID_PAI"") REFERENCES ""reg_",LOWER(Z2488),""" (""ID"")) ENGINE=InnoDB AUTO_INCREMENT=105774 DEFAULT CHARSET=utf8mb4 COLLATE=utf8mb4_0900_ai_ci;"))</f>
        <v/>
      </c>
      <c r="AB2488" s="190" t="str">
        <f t="shared" si="272"/>
        <v/>
      </c>
    </row>
    <row r="2489" spans="10:28" ht="14.5" hidden="1" customHeight="1" x14ac:dyDescent="0.3">
      <c r="J2489" s="187" t="str">
        <f t="shared" si="270"/>
        <v>E210</v>
      </c>
      <c r="K2489" s="218"/>
      <c r="L2489" s="237" t="s">
        <v>2477</v>
      </c>
      <c r="M2489" s="184" t="s">
        <v>2478</v>
      </c>
      <c r="N2489" s="238">
        <v>42614</v>
      </c>
      <c r="O2489" s="238"/>
      <c r="P2489" s="238"/>
      <c r="Q2489" s="192" t="str">
        <f t="shared" si="271"/>
        <v/>
      </c>
      <c r="S2489" s="191" t="str">
        <f t="shared" si="274"/>
        <v/>
      </c>
      <c r="T2489" s="192" t="str">
        <f t="shared" si="275"/>
        <v/>
      </c>
      <c r="U2489" s="192" t="str">
        <f t="shared" si="273"/>
        <v/>
      </c>
      <c r="V2489" s="192" t="str">
        <f t="shared" si="276"/>
        <v/>
      </c>
      <c r="W2489" s="191" t="str">
        <f>IF(Q2489="Campo","@Campos(posicao = "&amp;K2489&amp;", tipo = '"&amp;R2489&amp;"')@Column(name = """&amp;L2489&amp;""")"&amp;IF(R2489="D","@Temporal(TemporalType.DATE)","")&amp;"private "&amp;VLOOKUP(TEXT(R2489,"@"),Apoio!A:B,2,0)&amp;" "&amp;SUBSTITUTE(LOWER(LEFT(L2489,1))&amp;RIGHT(PROPER(L2489),LEN(L2489)-1),"_","")&amp;";",IF(ISNUMBER(Q2489),IF(R2489="R","@Entity@Table(name = ""reg_"&amp;LOWER(J2489)&amp;""")@XmlRootElement","")&amp;VLOOKUP(J2489,Blocos!D:I,6,0)&amp;Apoio!$E$1&amp;Y2489,""))</f>
        <v/>
      </c>
      <c r="X2489" s="190" t="str">
        <f>IF(ISNUMBER(Q2489),COUNTIF(Blocos!G:G,J2489),"")</f>
        <v/>
      </c>
      <c r="Y2489" s="190" t="str">
        <f>IF(OR(X2489=0,X2489=""),"",VLOOKUP(SUMIFS(Blocos!A:A,Blocos!H:H,'EFD REGISTROS e Campos (2)'!X2489,Blocos!G:G,'EFD REGISTROS e Campos (2)'!J2489),Blocos!A:L,12,0))</f>
        <v/>
      </c>
      <c r="Z2489" s="190" t="str">
        <f>IF(ISNUMBER(Q2490),VLOOKUP(J2489,Blocos!D:G,4,0),"")</f>
        <v/>
      </c>
      <c r="AA2489" s="190" t="str">
        <f>IF(ISNUMBER(Q2489),CONCATENATE("CREATE TABLE ""reg_",LOWER(J2489),""" (""ID"" bigint NOT NULL AUTO_INCREMENT,  ""HASHFILE"" varchar(255) DEFAULT NULL, ""ID_PAI"" bigint NOT NULL,"),IF(Q2489="Campo",CONCATENATE("""",L2489,""" ",VLOOKUP(R2489,Apoio!A:C,3,0)),""))&amp;IF(Z2489="","",CONCATENATE("PRIMARY KEY (""ID""), KEY ""FK_reg_",LOWER(Z2489),"_ID_PAI"" (""ID_PAI""), CONSTRAINT ""FK_reg_",LOWER(Z2489),"_ID_PAI"" FOREIGN KEY (""ID_PAI"") REFERENCES ""reg_",LOWER(Z2489),""" (""ID"")) ENGINE=InnoDB AUTO_INCREMENT=105774 DEFAULT CHARSET=utf8mb4 COLLATE=utf8mb4_0900_ai_ci;"))</f>
        <v/>
      </c>
      <c r="AB2489" s="190" t="str">
        <f t="shared" si="272"/>
        <v/>
      </c>
    </row>
    <row r="2490" spans="10:28" ht="14.5" hidden="1" customHeight="1" x14ac:dyDescent="0.3">
      <c r="J2490" s="187" t="str">
        <f t="shared" si="270"/>
        <v>E210</v>
      </c>
      <c r="K2490" s="218"/>
      <c r="L2490" s="237" t="s">
        <v>2479</v>
      </c>
      <c r="M2490" s="184" t="s">
        <v>2480</v>
      </c>
      <c r="N2490" s="238">
        <v>39814</v>
      </c>
      <c r="O2490" s="238"/>
      <c r="P2490" s="238"/>
      <c r="Q2490" s="192" t="str">
        <f t="shared" si="271"/>
        <v/>
      </c>
      <c r="S2490" s="191" t="str">
        <f t="shared" si="274"/>
        <v/>
      </c>
      <c r="T2490" s="192" t="str">
        <f t="shared" si="275"/>
        <v/>
      </c>
      <c r="U2490" s="192" t="str">
        <f t="shared" si="273"/>
        <v/>
      </c>
      <c r="V2490" s="192" t="str">
        <f t="shared" si="276"/>
        <v/>
      </c>
      <c r="W2490" s="191" t="str">
        <f>IF(Q2490="Campo","@Campos(posicao = "&amp;K2490&amp;", tipo = '"&amp;R2490&amp;"')@Column(name = """&amp;L2490&amp;""")"&amp;IF(R2490="D","@Temporal(TemporalType.DATE)","")&amp;"private "&amp;VLOOKUP(TEXT(R2490,"@"),Apoio!A:B,2,0)&amp;" "&amp;SUBSTITUTE(LOWER(LEFT(L2490,1))&amp;RIGHT(PROPER(L2490),LEN(L2490)-1),"_","")&amp;";",IF(ISNUMBER(Q2490),IF(R2490="R","@Entity@Table(name = ""reg_"&amp;LOWER(J2490)&amp;""")@XmlRootElement","")&amp;VLOOKUP(J2490,Blocos!D:I,6,0)&amp;Apoio!$E$1&amp;Y2490,""))</f>
        <v/>
      </c>
      <c r="X2490" s="190" t="str">
        <f>IF(ISNUMBER(Q2490),COUNTIF(Blocos!G:G,J2490),"")</f>
        <v/>
      </c>
      <c r="Y2490" s="190" t="str">
        <f>IF(OR(X2490=0,X2490=""),"",VLOOKUP(SUMIFS(Blocos!A:A,Blocos!H:H,'EFD REGISTROS e Campos (2)'!X2490,Blocos!G:G,'EFD REGISTROS e Campos (2)'!J2490),Blocos!A:L,12,0))</f>
        <v/>
      </c>
      <c r="Z2490" s="190" t="str">
        <f>IF(ISNUMBER(Q2491),VLOOKUP(J2490,Blocos!D:G,4,0),"")</f>
        <v/>
      </c>
      <c r="AA2490" s="190" t="str">
        <f>IF(ISNUMBER(Q2490),CONCATENATE("CREATE TABLE ""reg_",LOWER(J2490),""" (""ID"" bigint NOT NULL AUTO_INCREMENT,  ""HASHFILE"" varchar(255) DEFAULT NULL, ""ID_PAI"" bigint NOT NULL,"),IF(Q2490="Campo",CONCATENATE("""",L2490,""" ",VLOOKUP(R2490,Apoio!A:C,3,0)),""))&amp;IF(Z2490="","",CONCATENATE("PRIMARY KEY (""ID""), KEY ""FK_reg_",LOWER(Z2490),"_ID_PAI"" (""ID_PAI""), CONSTRAINT ""FK_reg_",LOWER(Z2490),"_ID_PAI"" FOREIGN KEY (""ID_PAI"") REFERENCES ""reg_",LOWER(Z2490),""" (""ID"")) ENGINE=InnoDB AUTO_INCREMENT=105774 DEFAULT CHARSET=utf8mb4 COLLATE=utf8mb4_0900_ai_ci;"))</f>
        <v/>
      </c>
      <c r="AB2490" s="190" t="str">
        <f t="shared" si="272"/>
        <v/>
      </c>
    </row>
    <row r="2491" spans="10:28" ht="14.5" hidden="1" customHeight="1" x14ac:dyDescent="0.3">
      <c r="J2491" s="187" t="str">
        <f t="shared" si="270"/>
        <v>E210</v>
      </c>
      <c r="K2491" s="218"/>
      <c r="L2491" s="237" t="s">
        <v>2481</v>
      </c>
      <c r="M2491" s="184" t="s">
        <v>2482</v>
      </c>
      <c r="N2491" s="238">
        <v>39814</v>
      </c>
      <c r="O2491" s="238"/>
      <c r="P2491" s="238"/>
      <c r="Q2491" s="192" t="str">
        <f t="shared" si="271"/>
        <v/>
      </c>
      <c r="S2491" s="191" t="str">
        <f t="shared" si="274"/>
        <v/>
      </c>
      <c r="T2491" s="192" t="str">
        <f t="shared" si="275"/>
        <v/>
      </c>
      <c r="U2491" s="192" t="str">
        <f t="shared" si="273"/>
        <v/>
      </c>
      <c r="V2491" s="192" t="str">
        <f t="shared" si="276"/>
        <v/>
      </c>
      <c r="W2491" s="191" t="str">
        <f>IF(Q2491="Campo","@Campos(posicao = "&amp;K2491&amp;", tipo = '"&amp;R2491&amp;"')@Column(name = """&amp;L2491&amp;""")"&amp;IF(R2491="D","@Temporal(TemporalType.DATE)","")&amp;"private "&amp;VLOOKUP(TEXT(R2491,"@"),Apoio!A:B,2,0)&amp;" "&amp;SUBSTITUTE(LOWER(LEFT(L2491,1))&amp;RIGHT(PROPER(L2491),LEN(L2491)-1),"_","")&amp;";",IF(ISNUMBER(Q2491),IF(R2491="R","@Entity@Table(name = ""reg_"&amp;LOWER(J2491)&amp;""")@XmlRootElement","")&amp;VLOOKUP(J2491,Blocos!D:I,6,0)&amp;Apoio!$E$1&amp;Y2491,""))</f>
        <v/>
      </c>
      <c r="X2491" s="190" t="str">
        <f>IF(ISNUMBER(Q2491),COUNTIF(Blocos!G:G,J2491),"")</f>
        <v/>
      </c>
      <c r="Y2491" s="190" t="str">
        <f>IF(OR(X2491=0,X2491=""),"",VLOOKUP(SUMIFS(Blocos!A:A,Blocos!H:H,'EFD REGISTROS e Campos (2)'!X2491,Blocos!G:G,'EFD REGISTROS e Campos (2)'!J2491),Blocos!A:L,12,0))</f>
        <v/>
      </c>
      <c r="Z2491" s="190" t="str">
        <f>IF(ISNUMBER(Q2492),VLOOKUP(J2491,Blocos!D:G,4,0),"")</f>
        <v/>
      </c>
      <c r="AA2491" s="190" t="str">
        <f>IF(ISNUMBER(Q2491),CONCATENATE("CREATE TABLE ""reg_",LOWER(J2491),""" (""ID"" bigint NOT NULL AUTO_INCREMENT,  ""HASHFILE"" varchar(255) DEFAULT NULL, ""ID_PAI"" bigint NOT NULL,"),IF(Q2491="Campo",CONCATENATE("""",L2491,""" ",VLOOKUP(R2491,Apoio!A:C,3,0)),""))&amp;IF(Z2491="","",CONCATENATE("PRIMARY KEY (""ID""), KEY ""FK_reg_",LOWER(Z2491),"_ID_PAI"" (""ID_PAI""), CONSTRAINT ""FK_reg_",LOWER(Z2491),"_ID_PAI"" FOREIGN KEY (""ID_PAI"") REFERENCES ""reg_",LOWER(Z2491),""" (""ID"")) ENGINE=InnoDB AUTO_INCREMENT=105774 DEFAULT CHARSET=utf8mb4 COLLATE=utf8mb4_0900_ai_ci;"))</f>
        <v/>
      </c>
      <c r="AB2491" s="190" t="str">
        <f t="shared" si="272"/>
        <v/>
      </c>
    </row>
    <row r="2492" spans="10:28" ht="14.5" hidden="1" customHeight="1" x14ac:dyDescent="0.3">
      <c r="J2492" s="187" t="str">
        <f t="shared" si="270"/>
        <v>E210</v>
      </c>
      <c r="K2492" s="218"/>
      <c r="L2492" s="237" t="s">
        <v>2483</v>
      </c>
      <c r="M2492" s="184" t="s">
        <v>2484</v>
      </c>
      <c r="N2492" s="238">
        <v>39814</v>
      </c>
      <c r="O2492" s="238"/>
      <c r="P2492" s="238"/>
      <c r="Q2492" s="192" t="str">
        <f t="shared" si="271"/>
        <v/>
      </c>
      <c r="S2492" s="191" t="str">
        <f t="shared" si="274"/>
        <v/>
      </c>
      <c r="T2492" s="192" t="str">
        <f t="shared" si="275"/>
        <v/>
      </c>
      <c r="U2492" s="192" t="str">
        <f t="shared" si="273"/>
        <v/>
      </c>
      <c r="V2492" s="192" t="str">
        <f t="shared" si="276"/>
        <v/>
      </c>
      <c r="W2492" s="191" t="str">
        <f>IF(Q2492="Campo","@Campos(posicao = "&amp;K2492&amp;", tipo = '"&amp;R2492&amp;"')@Column(name = """&amp;L2492&amp;""")"&amp;IF(R2492="D","@Temporal(TemporalType.DATE)","")&amp;"private "&amp;VLOOKUP(TEXT(R2492,"@"),Apoio!A:B,2,0)&amp;" "&amp;SUBSTITUTE(LOWER(LEFT(L2492,1))&amp;RIGHT(PROPER(L2492),LEN(L2492)-1),"_","")&amp;";",IF(ISNUMBER(Q2492),IF(R2492="R","@Entity@Table(name = ""reg_"&amp;LOWER(J2492)&amp;""")@XmlRootElement","")&amp;VLOOKUP(J2492,Blocos!D:I,6,0)&amp;Apoio!$E$1&amp;Y2492,""))</f>
        <v/>
      </c>
      <c r="X2492" s="190" t="str">
        <f>IF(ISNUMBER(Q2492),COUNTIF(Blocos!G:G,J2492),"")</f>
        <v/>
      </c>
      <c r="Y2492" s="190" t="str">
        <f>IF(OR(X2492=0,X2492=""),"",VLOOKUP(SUMIFS(Blocos!A:A,Blocos!H:H,'EFD REGISTROS e Campos (2)'!X2492,Blocos!G:G,'EFD REGISTROS e Campos (2)'!J2492),Blocos!A:L,12,0))</f>
        <v/>
      </c>
      <c r="Z2492" s="190" t="str">
        <f>IF(ISNUMBER(Q2493),VLOOKUP(J2492,Blocos!D:G,4,0),"")</f>
        <v/>
      </c>
      <c r="AA2492" s="190" t="str">
        <f>IF(ISNUMBER(Q2492),CONCATENATE("CREATE TABLE ""reg_",LOWER(J2492),""" (""ID"" bigint NOT NULL AUTO_INCREMENT,  ""HASHFILE"" varchar(255) DEFAULT NULL, ""ID_PAI"" bigint NOT NULL,"),IF(Q2492="Campo",CONCATENATE("""",L2492,""" ",VLOOKUP(R2492,Apoio!A:C,3,0)),""))&amp;IF(Z2492="","",CONCATENATE("PRIMARY KEY (""ID""), KEY ""FK_reg_",LOWER(Z2492),"_ID_PAI"" (""ID_PAI""), CONSTRAINT ""FK_reg_",LOWER(Z2492),"_ID_PAI"" FOREIGN KEY (""ID_PAI"") REFERENCES ""reg_",LOWER(Z2492),""" (""ID"")) ENGINE=InnoDB AUTO_INCREMENT=105774 DEFAULT CHARSET=utf8mb4 COLLATE=utf8mb4_0900_ai_ci;"))</f>
        <v/>
      </c>
      <c r="AB2492" s="190" t="str">
        <f t="shared" si="272"/>
        <v/>
      </c>
    </row>
    <row r="2493" spans="10:28" ht="14.5" hidden="1" customHeight="1" x14ac:dyDescent="0.3">
      <c r="J2493" s="187" t="str">
        <f t="shared" si="270"/>
        <v>E210</v>
      </c>
      <c r="K2493" s="218"/>
      <c r="L2493" s="237" t="s">
        <v>2485</v>
      </c>
      <c r="M2493" s="184" t="s">
        <v>2486</v>
      </c>
      <c r="N2493" s="238">
        <v>39814</v>
      </c>
      <c r="O2493" s="238"/>
      <c r="P2493" s="238"/>
      <c r="Q2493" s="192" t="str">
        <f t="shared" si="271"/>
        <v/>
      </c>
      <c r="S2493" s="191" t="str">
        <f t="shared" si="274"/>
        <v/>
      </c>
      <c r="T2493" s="192" t="str">
        <f t="shared" si="275"/>
        <v/>
      </c>
      <c r="U2493" s="192" t="str">
        <f t="shared" si="273"/>
        <v/>
      </c>
      <c r="V2493" s="192" t="str">
        <f t="shared" si="276"/>
        <v/>
      </c>
      <c r="W2493" s="191" t="str">
        <f>IF(Q2493="Campo","@Campos(posicao = "&amp;K2493&amp;", tipo = '"&amp;R2493&amp;"')@Column(name = """&amp;L2493&amp;""")"&amp;IF(R2493="D","@Temporal(TemporalType.DATE)","")&amp;"private "&amp;VLOOKUP(TEXT(R2493,"@"),Apoio!A:B,2,0)&amp;" "&amp;SUBSTITUTE(LOWER(LEFT(L2493,1))&amp;RIGHT(PROPER(L2493),LEN(L2493)-1),"_","")&amp;";",IF(ISNUMBER(Q2493),IF(R2493="R","@Entity@Table(name = ""reg_"&amp;LOWER(J2493)&amp;""")@XmlRootElement","")&amp;VLOOKUP(J2493,Blocos!D:I,6,0)&amp;Apoio!$E$1&amp;Y2493,""))</f>
        <v/>
      </c>
      <c r="X2493" s="190" t="str">
        <f>IF(ISNUMBER(Q2493),COUNTIF(Blocos!G:G,J2493),"")</f>
        <v/>
      </c>
      <c r="Y2493" s="190" t="str">
        <f>IF(OR(X2493=0,X2493=""),"",VLOOKUP(SUMIFS(Blocos!A:A,Blocos!H:H,'EFD REGISTROS e Campos (2)'!X2493,Blocos!G:G,'EFD REGISTROS e Campos (2)'!J2493),Blocos!A:L,12,0))</f>
        <v/>
      </c>
      <c r="Z2493" s="190" t="str">
        <f>IF(ISNUMBER(Q2494),VLOOKUP(J2493,Blocos!D:G,4,0),"")</f>
        <v/>
      </c>
      <c r="AA2493" s="190" t="str">
        <f>IF(ISNUMBER(Q2493),CONCATENATE("CREATE TABLE ""reg_",LOWER(J2493),""" (""ID"" bigint NOT NULL AUTO_INCREMENT,  ""HASHFILE"" varchar(255) DEFAULT NULL, ""ID_PAI"" bigint NOT NULL,"),IF(Q2493="Campo",CONCATENATE("""",L2493,""" ",VLOOKUP(R2493,Apoio!A:C,3,0)),""))&amp;IF(Z2493="","",CONCATENATE("PRIMARY KEY (""ID""), KEY ""FK_reg_",LOWER(Z2493),"_ID_PAI"" (""ID_PAI""), CONSTRAINT ""FK_reg_",LOWER(Z2493),"_ID_PAI"" FOREIGN KEY (""ID_PAI"") REFERENCES ""reg_",LOWER(Z2493),""" (""ID"")) ENGINE=InnoDB AUTO_INCREMENT=105774 DEFAULT CHARSET=utf8mb4 COLLATE=utf8mb4_0900_ai_ci;"))</f>
        <v/>
      </c>
      <c r="AB2493" s="190" t="str">
        <f t="shared" si="272"/>
        <v/>
      </c>
    </row>
    <row r="2494" spans="10:28" ht="14.5" hidden="1" customHeight="1" x14ac:dyDescent="0.3">
      <c r="J2494" s="187" t="str">
        <f t="shared" si="270"/>
        <v>E210</v>
      </c>
      <c r="K2494" s="218"/>
      <c r="L2494" s="237" t="s">
        <v>2487</v>
      </c>
      <c r="M2494" s="184" t="s">
        <v>2488</v>
      </c>
      <c r="N2494" s="238">
        <v>39814</v>
      </c>
      <c r="O2494" s="238"/>
      <c r="P2494" s="238">
        <v>42185</v>
      </c>
      <c r="Q2494" s="192" t="str">
        <f t="shared" si="271"/>
        <v/>
      </c>
      <c r="S2494" s="191" t="str">
        <f t="shared" si="274"/>
        <v/>
      </c>
      <c r="T2494" s="192" t="str">
        <f t="shared" si="275"/>
        <v/>
      </c>
      <c r="U2494" s="192" t="str">
        <f t="shared" si="273"/>
        <v/>
      </c>
      <c r="V2494" s="192" t="str">
        <f t="shared" si="276"/>
        <v/>
      </c>
      <c r="W2494" s="191" t="str">
        <f>IF(Q2494="Campo","@Campos(posicao = "&amp;K2494&amp;", tipo = '"&amp;R2494&amp;"')@Column(name = """&amp;L2494&amp;""")"&amp;IF(R2494="D","@Temporal(TemporalType.DATE)","")&amp;"private "&amp;VLOOKUP(TEXT(R2494,"@"),Apoio!A:B,2,0)&amp;" "&amp;SUBSTITUTE(LOWER(LEFT(L2494,1))&amp;RIGHT(PROPER(L2494),LEN(L2494)-1),"_","")&amp;";",IF(ISNUMBER(Q2494),IF(R2494="R","@Entity@Table(name = ""reg_"&amp;LOWER(J2494)&amp;""")@XmlRootElement","")&amp;VLOOKUP(J2494,Blocos!D:I,6,0)&amp;Apoio!$E$1&amp;Y2494,""))</f>
        <v/>
      </c>
      <c r="X2494" s="190" t="str">
        <f>IF(ISNUMBER(Q2494),COUNTIF(Blocos!G:G,J2494),"")</f>
        <v/>
      </c>
      <c r="Y2494" s="190" t="str">
        <f>IF(OR(X2494=0,X2494=""),"",VLOOKUP(SUMIFS(Blocos!A:A,Blocos!H:H,'EFD REGISTROS e Campos (2)'!X2494,Blocos!G:G,'EFD REGISTROS e Campos (2)'!J2494),Blocos!A:L,12,0))</f>
        <v/>
      </c>
      <c r="Z2494" s="190" t="str">
        <f>IF(ISNUMBER(Q2495),VLOOKUP(J2494,Blocos!D:G,4,0),"")</f>
        <v/>
      </c>
      <c r="AA2494" s="190" t="str">
        <f>IF(ISNUMBER(Q2494),CONCATENATE("CREATE TABLE ""reg_",LOWER(J2494),""" (""ID"" bigint NOT NULL AUTO_INCREMENT,  ""HASHFILE"" varchar(255) DEFAULT NULL, ""ID_PAI"" bigint NOT NULL,"),IF(Q2494="Campo",CONCATENATE("""",L2494,""" ",VLOOKUP(R2494,Apoio!A:C,3,0)),""))&amp;IF(Z2494="","",CONCATENATE("PRIMARY KEY (""ID""), KEY ""FK_reg_",LOWER(Z2494),"_ID_PAI"" (""ID_PAI""), CONSTRAINT ""FK_reg_",LOWER(Z2494),"_ID_PAI"" FOREIGN KEY (""ID_PAI"") REFERENCES ""reg_",LOWER(Z2494),""" (""ID"")) ENGINE=InnoDB AUTO_INCREMENT=105774 DEFAULT CHARSET=utf8mb4 COLLATE=utf8mb4_0900_ai_ci;"))</f>
        <v/>
      </c>
      <c r="AB2494" s="190" t="str">
        <f t="shared" si="272"/>
        <v/>
      </c>
    </row>
    <row r="2495" spans="10:28" ht="14.5" hidden="1" customHeight="1" x14ac:dyDescent="0.3">
      <c r="J2495" s="187" t="str">
        <f t="shared" si="270"/>
        <v>E210</v>
      </c>
      <c r="K2495" s="218"/>
      <c r="L2495" s="237" t="s">
        <v>2487</v>
      </c>
      <c r="M2495" s="184" t="s">
        <v>2489</v>
      </c>
      <c r="N2495" s="238">
        <v>42186</v>
      </c>
      <c r="O2495" s="238"/>
      <c r="P2495" s="238"/>
      <c r="Q2495" s="192" t="str">
        <f t="shared" si="271"/>
        <v/>
      </c>
      <c r="S2495" s="191" t="str">
        <f t="shared" si="274"/>
        <v/>
      </c>
      <c r="T2495" s="192" t="str">
        <f t="shared" si="275"/>
        <v/>
      </c>
      <c r="U2495" s="192" t="str">
        <f t="shared" si="273"/>
        <v/>
      </c>
      <c r="V2495" s="192" t="str">
        <f t="shared" si="276"/>
        <v/>
      </c>
      <c r="W2495" s="191" t="str">
        <f>IF(Q2495="Campo","@Campos(posicao = "&amp;K2495&amp;", tipo = '"&amp;R2495&amp;"')@Column(name = """&amp;L2495&amp;""")"&amp;IF(R2495="D","@Temporal(TemporalType.DATE)","")&amp;"private "&amp;VLOOKUP(TEXT(R2495,"@"),Apoio!A:B,2,0)&amp;" "&amp;SUBSTITUTE(LOWER(LEFT(L2495,1))&amp;RIGHT(PROPER(L2495),LEN(L2495)-1),"_","")&amp;";",IF(ISNUMBER(Q2495),IF(R2495="R","@Entity@Table(name = ""reg_"&amp;LOWER(J2495)&amp;""")@XmlRootElement","")&amp;VLOOKUP(J2495,Blocos!D:I,6,0)&amp;Apoio!$E$1&amp;Y2495,""))</f>
        <v/>
      </c>
      <c r="X2495" s="190" t="str">
        <f>IF(ISNUMBER(Q2495),COUNTIF(Blocos!G:G,J2495),"")</f>
        <v/>
      </c>
      <c r="Y2495" s="190" t="str">
        <f>IF(OR(X2495=0,X2495=""),"",VLOOKUP(SUMIFS(Blocos!A:A,Blocos!H:H,'EFD REGISTROS e Campos (2)'!X2495,Blocos!G:G,'EFD REGISTROS e Campos (2)'!J2495),Blocos!A:L,12,0))</f>
        <v/>
      </c>
      <c r="Z2495" s="190" t="str">
        <f>IF(ISNUMBER(Q2496),VLOOKUP(J2495,Blocos!D:G,4,0),"")</f>
        <v/>
      </c>
      <c r="AA2495" s="190" t="str">
        <f>IF(ISNUMBER(Q2495),CONCATENATE("CREATE TABLE ""reg_",LOWER(J2495),""" (""ID"" bigint NOT NULL AUTO_INCREMENT,  ""HASHFILE"" varchar(255) DEFAULT NULL, ""ID_PAI"" bigint NOT NULL,"),IF(Q2495="Campo",CONCATENATE("""",L2495,""" ",VLOOKUP(R2495,Apoio!A:C,3,0)),""))&amp;IF(Z2495="","",CONCATENATE("PRIMARY KEY (""ID""), KEY ""FK_reg_",LOWER(Z2495),"_ID_PAI"" (""ID_PAI""), CONSTRAINT ""FK_reg_",LOWER(Z2495),"_ID_PAI"" FOREIGN KEY (""ID_PAI"") REFERENCES ""reg_",LOWER(Z2495),""" (""ID"")) ENGINE=InnoDB AUTO_INCREMENT=105774 DEFAULT CHARSET=utf8mb4 COLLATE=utf8mb4_0900_ai_ci;"))</f>
        <v/>
      </c>
      <c r="AB2495" s="190" t="str">
        <f t="shared" si="272"/>
        <v/>
      </c>
    </row>
    <row r="2496" spans="10:28" ht="14.5" hidden="1" customHeight="1" x14ac:dyDescent="0.3">
      <c r="J2496" s="187" t="str">
        <f t="shared" ref="J2496:J2559" si="277">IF(A2496="",J2495,CONCATENATE(B2496,C2496,D2496,E2496,F2496,G2496,H2496))</f>
        <v>E210</v>
      </c>
      <c r="K2496" s="218"/>
      <c r="L2496" s="237" t="s">
        <v>2490</v>
      </c>
      <c r="M2496" s="184" t="s">
        <v>2491</v>
      </c>
      <c r="N2496" s="238">
        <v>39814</v>
      </c>
      <c r="O2496" s="238"/>
      <c r="P2496" s="238"/>
      <c r="Q2496" s="192" t="str">
        <f t="shared" si="271"/>
        <v/>
      </c>
      <c r="S2496" s="191" t="str">
        <f t="shared" si="274"/>
        <v/>
      </c>
      <c r="T2496" s="192" t="str">
        <f t="shared" si="275"/>
        <v/>
      </c>
      <c r="U2496" s="192" t="str">
        <f t="shared" si="273"/>
        <v/>
      </c>
      <c r="V2496" s="192" t="str">
        <f t="shared" si="276"/>
        <v/>
      </c>
      <c r="W2496" s="191" t="str">
        <f>IF(Q2496="Campo","@Campos(posicao = "&amp;K2496&amp;", tipo = '"&amp;R2496&amp;"')@Column(name = """&amp;L2496&amp;""")"&amp;IF(R2496="D","@Temporal(TemporalType.DATE)","")&amp;"private "&amp;VLOOKUP(TEXT(R2496,"@"),Apoio!A:B,2,0)&amp;" "&amp;SUBSTITUTE(LOWER(LEFT(L2496,1))&amp;RIGHT(PROPER(L2496),LEN(L2496)-1),"_","")&amp;";",IF(ISNUMBER(Q2496),IF(R2496="R","@Entity@Table(name = ""reg_"&amp;LOWER(J2496)&amp;""")@XmlRootElement","")&amp;VLOOKUP(J2496,Blocos!D:I,6,0)&amp;Apoio!$E$1&amp;Y2496,""))</f>
        <v/>
      </c>
      <c r="X2496" s="190" t="str">
        <f>IF(ISNUMBER(Q2496),COUNTIF(Blocos!G:G,J2496),"")</f>
        <v/>
      </c>
      <c r="Y2496" s="190" t="str">
        <f>IF(OR(X2496=0,X2496=""),"",VLOOKUP(SUMIFS(Blocos!A:A,Blocos!H:H,'EFD REGISTROS e Campos (2)'!X2496,Blocos!G:G,'EFD REGISTROS e Campos (2)'!J2496),Blocos!A:L,12,0))</f>
        <v/>
      </c>
      <c r="Z2496" s="190" t="str">
        <f>IF(ISNUMBER(Q2497),VLOOKUP(J2496,Blocos!D:G,4,0),"")</f>
        <v/>
      </c>
      <c r="AA2496" s="190" t="str">
        <f>IF(ISNUMBER(Q2496),CONCATENATE("CREATE TABLE ""reg_",LOWER(J2496),""" (""ID"" bigint NOT NULL AUTO_INCREMENT,  ""HASHFILE"" varchar(255) DEFAULT NULL, ""ID_PAI"" bigint NOT NULL,"),IF(Q2496="Campo",CONCATENATE("""",L2496,""" ",VLOOKUP(R2496,Apoio!A:C,3,0)),""))&amp;IF(Z2496="","",CONCATENATE("PRIMARY KEY (""ID""), KEY ""FK_reg_",LOWER(Z2496),"_ID_PAI"" (""ID_PAI""), CONSTRAINT ""FK_reg_",LOWER(Z2496),"_ID_PAI"" FOREIGN KEY (""ID_PAI"") REFERENCES ""reg_",LOWER(Z2496),""" (""ID"")) ENGINE=InnoDB AUTO_INCREMENT=105774 DEFAULT CHARSET=utf8mb4 COLLATE=utf8mb4_0900_ai_ci;"))</f>
        <v/>
      </c>
      <c r="AB2496" s="190" t="str">
        <f t="shared" si="272"/>
        <v/>
      </c>
    </row>
    <row r="2497" spans="1:28" ht="14.5" hidden="1" customHeight="1" x14ac:dyDescent="0.3">
      <c r="J2497" s="187" t="str">
        <f t="shared" si="277"/>
        <v>E210</v>
      </c>
      <c r="K2497" s="218"/>
      <c r="L2497" s="237" t="s">
        <v>2492</v>
      </c>
      <c r="M2497" s="184" t="s">
        <v>2493</v>
      </c>
      <c r="N2497" s="238">
        <v>39814</v>
      </c>
      <c r="O2497" s="238"/>
      <c r="P2497" s="238"/>
      <c r="Q2497" s="192" t="str">
        <f t="shared" si="271"/>
        <v/>
      </c>
      <c r="S2497" s="191" t="str">
        <f t="shared" si="274"/>
        <v/>
      </c>
      <c r="T2497" s="192" t="str">
        <f t="shared" si="275"/>
        <v/>
      </c>
      <c r="U2497" s="192" t="str">
        <f t="shared" si="273"/>
        <v/>
      </c>
      <c r="V2497" s="192" t="str">
        <f t="shared" si="276"/>
        <v/>
      </c>
      <c r="W2497" s="191" t="str">
        <f>IF(Q2497="Campo","@Campos(posicao = "&amp;K2497&amp;", tipo = '"&amp;R2497&amp;"')@Column(name = """&amp;L2497&amp;""")"&amp;IF(R2497="D","@Temporal(TemporalType.DATE)","")&amp;"private "&amp;VLOOKUP(TEXT(R2497,"@"),Apoio!A:B,2,0)&amp;" "&amp;SUBSTITUTE(LOWER(LEFT(L2497,1))&amp;RIGHT(PROPER(L2497),LEN(L2497)-1),"_","")&amp;";",IF(ISNUMBER(Q2497),IF(R2497="R","@Entity@Table(name = ""reg_"&amp;LOWER(J2497)&amp;""")@XmlRootElement","")&amp;VLOOKUP(J2497,Blocos!D:I,6,0)&amp;Apoio!$E$1&amp;Y2497,""))</f>
        <v/>
      </c>
      <c r="X2497" s="190" t="str">
        <f>IF(ISNUMBER(Q2497),COUNTIF(Blocos!G:G,J2497),"")</f>
        <v/>
      </c>
      <c r="Y2497" s="190" t="str">
        <f>IF(OR(X2497=0,X2497=""),"",VLOOKUP(SUMIFS(Blocos!A:A,Blocos!H:H,'EFD REGISTROS e Campos (2)'!X2497,Blocos!G:G,'EFD REGISTROS e Campos (2)'!J2497),Blocos!A:L,12,0))</f>
        <v/>
      </c>
      <c r="Z2497" s="190" t="str">
        <f>IF(ISNUMBER(Q2498),VLOOKUP(J2497,Blocos!D:G,4,0),"")</f>
        <v/>
      </c>
      <c r="AA2497" s="190" t="str">
        <f>IF(ISNUMBER(Q2497),CONCATENATE("CREATE TABLE ""reg_",LOWER(J2497),""" (""ID"" bigint NOT NULL AUTO_INCREMENT,  ""HASHFILE"" varchar(255) DEFAULT NULL, ""ID_PAI"" bigint NOT NULL,"),IF(Q2497="Campo",CONCATENATE("""",L2497,""" ",VLOOKUP(R2497,Apoio!A:C,3,0)),""))&amp;IF(Z2497="","",CONCATENATE("PRIMARY KEY (""ID""), KEY ""FK_reg_",LOWER(Z2497),"_ID_PAI"" (""ID_PAI""), CONSTRAINT ""FK_reg_",LOWER(Z2497),"_ID_PAI"" FOREIGN KEY (""ID_PAI"") REFERENCES ""reg_",LOWER(Z2497),""" (""ID"")) ENGINE=InnoDB AUTO_INCREMENT=105774 DEFAULT CHARSET=utf8mb4 COLLATE=utf8mb4_0900_ai_ci;"))</f>
        <v/>
      </c>
      <c r="AB2497" s="190" t="str">
        <f t="shared" si="272"/>
        <v/>
      </c>
    </row>
    <row r="2498" spans="1:28" ht="14.5" hidden="1" customHeight="1" x14ac:dyDescent="0.3">
      <c r="J2498" s="187" t="str">
        <f t="shared" si="277"/>
        <v>E210</v>
      </c>
      <c r="K2498" s="218"/>
      <c r="L2498" s="237" t="s">
        <v>2494</v>
      </c>
      <c r="M2498" s="184" t="s">
        <v>2495</v>
      </c>
      <c r="N2498" s="238">
        <v>39814</v>
      </c>
      <c r="O2498" s="238"/>
      <c r="P2498" s="238"/>
      <c r="Q2498" s="192" t="str">
        <f t="shared" si="271"/>
        <v/>
      </c>
      <c r="S2498" s="191" t="str">
        <f t="shared" si="274"/>
        <v/>
      </c>
      <c r="T2498" s="192" t="str">
        <f t="shared" si="275"/>
        <v/>
      </c>
      <c r="U2498" s="192" t="str">
        <f t="shared" si="273"/>
        <v/>
      </c>
      <c r="V2498" s="192" t="str">
        <f t="shared" si="276"/>
        <v/>
      </c>
      <c r="W2498" s="191" t="str">
        <f>IF(Q2498="Campo","@Campos(posicao = "&amp;K2498&amp;", tipo = '"&amp;R2498&amp;"')@Column(name = """&amp;L2498&amp;""")"&amp;IF(R2498="D","@Temporal(TemporalType.DATE)","")&amp;"private "&amp;VLOOKUP(TEXT(R2498,"@"),Apoio!A:B,2,0)&amp;" "&amp;SUBSTITUTE(LOWER(LEFT(L2498,1))&amp;RIGHT(PROPER(L2498),LEN(L2498)-1),"_","")&amp;";",IF(ISNUMBER(Q2498),IF(R2498="R","@Entity@Table(name = ""reg_"&amp;LOWER(J2498)&amp;""")@XmlRootElement","")&amp;VLOOKUP(J2498,Blocos!D:I,6,0)&amp;Apoio!$E$1&amp;Y2498,""))</f>
        <v/>
      </c>
      <c r="X2498" s="190" t="str">
        <f>IF(ISNUMBER(Q2498),COUNTIF(Blocos!G:G,J2498),"")</f>
        <v/>
      </c>
      <c r="Y2498" s="190" t="str">
        <f>IF(OR(X2498=0,X2498=""),"",VLOOKUP(SUMIFS(Blocos!A:A,Blocos!H:H,'EFD REGISTROS e Campos (2)'!X2498,Blocos!G:G,'EFD REGISTROS e Campos (2)'!J2498),Blocos!A:L,12,0))</f>
        <v/>
      </c>
      <c r="Z2498" s="190" t="str">
        <f>IF(ISNUMBER(Q2499),VLOOKUP(J2498,Blocos!D:G,4,0),"")</f>
        <v/>
      </c>
      <c r="AA2498" s="190" t="str">
        <f>IF(ISNUMBER(Q2498),CONCATENATE("CREATE TABLE ""reg_",LOWER(J2498),""" (""ID"" bigint NOT NULL AUTO_INCREMENT,  ""HASHFILE"" varchar(255) DEFAULT NULL, ""ID_PAI"" bigint NOT NULL,"),IF(Q2498="Campo",CONCATENATE("""",L2498,""" ",VLOOKUP(R2498,Apoio!A:C,3,0)),""))&amp;IF(Z2498="","",CONCATENATE("PRIMARY KEY (""ID""), KEY ""FK_reg_",LOWER(Z2498),"_ID_PAI"" (""ID_PAI""), CONSTRAINT ""FK_reg_",LOWER(Z2498),"_ID_PAI"" FOREIGN KEY (""ID_PAI"") REFERENCES ""reg_",LOWER(Z2498),""" (""ID"")) ENGINE=InnoDB AUTO_INCREMENT=105774 DEFAULT CHARSET=utf8mb4 COLLATE=utf8mb4_0900_ai_ci;"))</f>
        <v/>
      </c>
      <c r="AB2498" s="190" t="str">
        <f t="shared" si="272"/>
        <v/>
      </c>
    </row>
    <row r="2499" spans="1:28" ht="14.5" hidden="1" customHeight="1" x14ac:dyDescent="0.3">
      <c r="J2499" s="187" t="str">
        <f t="shared" si="277"/>
        <v>E210</v>
      </c>
      <c r="K2499" s="218"/>
      <c r="L2499" s="237" t="s">
        <v>2496</v>
      </c>
      <c r="M2499" s="184" t="s">
        <v>2497</v>
      </c>
      <c r="N2499" s="238">
        <v>39814</v>
      </c>
      <c r="O2499" s="238"/>
      <c r="P2499" s="238"/>
      <c r="Q2499" s="192" t="str">
        <f t="shared" ref="Q2499:Q2562" si="278">IF(B2499&lt;&gt;"",0,IF(C2499&lt;&gt;"",1,IF(D2499&lt;&gt;"",2,IF(E2499&lt;&gt;"",3,IF(F2499&lt;&gt;"",4,IF(G2499&lt;&gt;"",5,IF(H2499&lt;&gt;"",6,IF(ISNUMBER(K2499),"Campo",""))))))))</f>
        <v/>
      </c>
      <c r="S2499" s="191" t="str">
        <f t="shared" si="274"/>
        <v/>
      </c>
      <c r="T2499" s="192" t="str">
        <f t="shared" si="275"/>
        <v/>
      </c>
      <c r="U2499" s="192" t="str">
        <f t="shared" si="273"/>
        <v/>
      </c>
      <c r="V2499" s="192" t="str">
        <f t="shared" si="276"/>
        <v/>
      </c>
      <c r="W2499" s="191" t="str">
        <f>IF(Q2499="Campo","@Campos(posicao = "&amp;K2499&amp;", tipo = '"&amp;R2499&amp;"')@Column(name = """&amp;L2499&amp;""")"&amp;IF(R2499="D","@Temporal(TemporalType.DATE)","")&amp;"private "&amp;VLOOKUP(TEXT(R2499,"@"),Apoio!A:B,2,0)&amp;" "&amp;SUBSTITUTE(LOWER(LEFT(L2499,1))&amp;RIGHT(PROPER(L2499),LEN(L2499)-1),"_","")&amp;";",IF(ISNUMBER(Q2499),IF(R2499="R","@Entity@Table(name = ""reg_"&amp;LOWER(J2499)&amp;""")@XmlRootElement","")&amp;VLOOKUP(J2499,Blocos!D:I,6,0)&amp;Apoio!$E$1&amp;Y2499,""))</f>
        <v/>
      </c>
      <c r="X2499" s="190" t="str">
        <f>IF(ISNUMBER(Q2499),COUNTIF(Blocos!G:G,J2499),"")</f>
        <v/>
      </c>
      <c r="Y2499" s="190" t="str">
        <f>IF(OR(X2499=0,X2499=""),"",VLOOKUP(SUMIFS(Blocos!A:A,Blocos!H:H,'EFD REGISTROS e Campos (2)'!X2499,Blocos!G:G,'EFD REGISTROS e Campos (2)'!J2499),Blocos!A:L,12,0))</f>
        <v/>
      </c>
      <c r="Z2499" s="190" t="str">
        <f>IF(ISNUMBER(Q2500),VLOOKUP(J2499,Blocos!D:G,4,0),"")</f>
        <v/>
      </c>
      <c r="AA2499" s="190" t="str">
        <f>IF(ISNUMBER(Q2499),CONCATENATE("CREATE TABLE ""reg_",LOWER(J2499),""" (""ID"" bigint NOT NULL AUTO_INCREMENT,  ""HASHFILE"" varchar(255) DEFAULT NULL, ""ID_PAI"" bigint NOT NULL,"),IF(Q2499="Campo",CONCATENATE("""",L2499,""" ",VLOOKUP(R2499,Apoio!A:C,3,0)),""))&amp;IF(Z2499="","",CONCATENATE("PRIMARY KEY (""ID""), KEY ""FK_reg_",LOWER(Z2499),"_ID_PAI"" (""ID_PAI""), CONSTRAINT ""FK_reg_",LOWER(Z2499),"_ID_PAI"" FOREIGN KEY (""ID_PAI"") REFERENCES ""reg_",LOWER(Z2499),""" (""ID"")) ENGINE=InnoDB AUTO_INCREMENT=105774 DEFAULT CHARSET=utf8mb4 COLLATE=utf8mb4_0900_ai_ci;"))</f>
        <v/>
      </c>
      <c r="AB2499" s="190" t="str">
        <f t="shared" si="272"/>
        <v/>
      </c>
    </row>
    <row r="2500" spans="1:28" ht="14.5" hidden="1" customHeight="1" x14ac:dyDescent="0.3">
      <c r="J2500" s="187" t="str">
        <f t="shared" si="277"/>
        <v>E210</v>
      </c>
      <c r="K2500" s="219"/>
      <c r="L2500" s="265" t="s">
        <v>2498</v>
      </c>
      <c r="M2500" s="253" t="s">
        <v>2499</v>
      </c>
      <c r="N2500" s="254">
        <v>39814</v>
      </c>
      <c r="O2500" s="254"/>
      <c r="P2500" s="254"/>
      <c r="Q2500" s="192" t="str">
        <f t="shared" si="278"/>
        <v/>
      </c>
      <c r="S2500" s="191" t="str">
        <f t="shared" si="274"/>
        <v/>
      </c>
      <c r="T2500" s="192" t="str">
        <f t="shared" si="275"/>
        <v/>
      </c>
      <c r="U2500" s="192" t="str">
        <f t="shared" si="273"/>
        <v/>
      </c>
      <c r="V2500" s="192" t="str">
        <f t="shared" si="276"/>
        <v/>
      </c>
      <c r="W2500" s="191" t="str">
        <f>IF(Q2500="Campo","@Campos(posicao = "&amp;K2500&amp;", tipo = '"&amp;R2500&amp;"')@Column(name = """&amp;L2500&amp;""")"&amp;IF(R2500="D","@Temporal(TemporalType.DATE)","")&amp;"private "&amp;VLOOKUP(TEXT(R2500,"@"),Apoio!A:B,2,0)&amp;" "&amp;SUBSTITUTE(LOWER(LEFT(L2500,1))&amp;RIGHT(PROPER(L2500),LEN(L2500)-1),"_","")&amp;";",IF(ISNUMBER(Q2500),IF(R2500="R","@Entity@Table(name = ""reg_"&amp;LOWER(J2500)&amp;""")@XmlRootElement","")&amp;VLOOKUP(J2500,Blocos!D:I,6,0)&amp;Apoio!$E$1&amp;Y2500,""))</f>
        <v/>
      </c>
      <c r="X2500" s="190" t="str">
        <f>IF(ISNUMBER(Q2500),COUNTIF(Blocos!G:G,J2500),"")</f>
        <v/>
      </c>
      <c r="Y2500" s="190" t="str">
        <f>IF(OR(X2500=0,X2500=""),"",VLOOKUP(SUMIFS(Blocos!A:A,Blocos!H:H,'EFD REGISTROS e Campos (2)'!X2500,Blocos!G:G,'EFD REGISTROS e Campos (2)'!J2500),Blocos!A:L,12,0))</f>
        <v/>
      </c>
      <c r="Z2500" s="190" t="str">
        <f>IF(ISNUMBER(Q2501),VLOOKUP(J2500,Blocos!D:G,4,0),"")</f>
        <v>E200</v>
      </c>
      <c r="AA2500" s="190" t="str">
        <f>IF(ISNUMBER(Q2500),CONCATENATE("CREATE TABLE ""reg_",LOWER(J2500),""" (""ID"" bigint NOT NULL AUTO_INCREMENT,  ""HASHFILE"" varchar(255) DEFAULT NULL, ""ID_PAI"" bigint NOT NULL,"),IF(Q2500="Campo",CONCATENATE("""",L2500,""" ",VLOOKUP(R2500,Apoio!A:C,3,0)),""))&amp;IF(Z2500="","",CONCATENATE("PRIMARY KEY (""ID""), KEY ""FK_reg_",LOWER(Z2500),"_ID_PAI"" (""ID_PAI""), CONSTRAINT ""FK_reg_",LOWER(Z2500),"_ID_PAI"" FOREIGN KEY (""ID_PAI"") REFERENCES ""reg_",LOWER(Z2500),""" (""ID"")) ENGINE=InnoDB AUTO_INCREMENT=105774 DEFAULT CHARSET=utf8mb4 COLLATE=utf8mb4_0900_ai_ci;"))</f>
        <v>PRIMARY KEY ("ID"), KEY "FK_reg_e200_ID_PAI" ("ID_PAI"), CONSTRAINT "FK_reg_e200_ID_PAI" FOREIGN KEY ("ID_PAI") REFERENCES "reg_e200" ("ID")) ENGINE=InnoDB AUTO_INCREMENT=105774 DEFAULT CHARSET=utf8mb4 COLLATE=utf8mb4_0900_ai_ci;</v>
      </c>
      <c r="AB2500" s="190" t="str">
        <f t="shared" ref="AB2500:AB2563" si="279">IF(Q2500="Campo",CONCATENATE(IF(K2500=1,"USE `efdicms`;SELECT ",""),"`reg_",LOWER(J2500),"`.`",L2500,"`,"),"")&amp;IF(J2500&lt;&gt;J2501,CONCATENATE("FROM `efdicms`.`reg_",LOWER(J2500),"`;"""),"")</f>
        <v>FROM `efdicms`.`reg_e210`;"</v>
      </c>
    </row>
    <row r="2501" spans="1:28" ht="14.5" hidden="1" customHeight="1" collapsed="1" x14ac:dyDescent="0.3">
      <c r="A2501" s="180" t="s">
        <v>22</v>
      </c>
      <c r="F2501" s="180" t="s">
        <v>2500</v>
      </c>
      <c r="I2501" s="180" t="s">
        <v>144</v>
      </c>
      <c r="J2501" s="187" t="str">
        <f t="shared" si="277"/>
        <v>E220</v>
      </c>
      <c r="K2501" s="195" t="s">
        <v>2501</v>
      </c>
      <c r="Q2501" s="192">
        <f t="shared" si="278"/>
        <v>4</v>
      </c>
      <c r="S2501" s="191" t="str">
        <f t="shared" si="274"/>
        <v>&lt;/registro&gt;
&lt;registro codigo="E220" perfil="ABC" nivel="4"&gt;</v>
      </c>
      <c r="T2501" s="192" t="str">
        <f t="shared" si="275"/>
        <v/>
      </c>
      <c r="U2501" s="192" t="str">
        <f t="shared" si="273"/>
        <v>&lt;/registro&gt;
&lt;registro codigo="E220" perfil="ABC" nivel="4"&gt;</v>
      </c>
      <c r="V2501" s="192" t="str">
        <f t="shared" si="276"/>
        <v/>
      </c>
      <c r="W2501" s="191" t="str">
        <f>IF(Q2501="Campo","@Campos(posicao = "&amp;K2501&amp;", tipo = '"&amp;R2501&amp;"')@Column(name = """&amp;L2501&amp;""")"&amp;IF(R2501="D","@Temporal(TemporalType.DATE)","")&amp;"private "&amp;VLOOKUP(TEXT(R2501,"@"),Apoio!A:B,2,0)&amp;" "&amp;SUBSTITUTE(LOWER(LEFT(L2501,1))&amp;RIGHT(PROPER(L2501),LEN(L2501)-1),"_","")&amp;";",IF(ISNUMBER(Q2501),IF(R2501="R","@Entity@Table(name = ""reg_"&amp;LOWER(J2501)&amp;""")@XmlRootElement","")&amp;VLOOKUP(J2501,Blocos!D:I,6,0)&amp;Apoio!$E$1&amp;Y2501,""))</f>
        <v>@Registros(nivel = 4) public class RegE220 implements Serializable { private static final long serialVersionUID = 1L; @Id @GeneratedValue(strategy = GenerationType.IDENTITY) @Basic(optional = false) @Column(name = "ID" ) private Long id;@ManyToOne(fetch = FetchType.LAZY) @JoinColumn(name = "ID_PAI", nullable = false) private RegE210 idPai; public RegE210 getIdPai() {return idPai;}public void setIdPai(Object idPai) {this.idPai = (RegE210) idPai;}public RegE220() { } public RegE220(Long id) { this.id = id; } public RegE220(Long id, RegE210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List&lt;RegE230&gt; regE230;public List&lt;RegE230&gt; getRegE230() {return regE230;}public void setRegE230(List&lt;RegE230&gt; regE230) {this.regE230 = regE230;}@OneToMany( cascade = CascadeType.ALL, fetch = FetchType.LAZY, mappedBy = "idPai")private  List&lt;RegE240&gt; regE240;public List&lt;RegE240&gt; getRegE240() {return regE240;}public void setRegE240(List&lt;RegE240&gt; regE240) {this.regE240 = regE240;}</v>
      </c>
      <c r="X2501" s="190">
        <f>IF(ISNUMBER(Q2501),COUNTIF(Blocos!G:G,J2501),"")</f>
        <v>2</v>
      </c>
      <c r="Y2501" s="190" t="str">
        <f>IF(OR(X2501=0,X2501=""),"",VLOOKUP(SUMIFS(Blocos!A:A,Blocos!H:H,'EFD REGISTROS e Campos (2)'!X2501,Blocos!G:G,'EFD REGISTROS e Campos (2)'!J2501),Blocos!A:L,12,0))</f>
        <v>@OneToMany( cascade = CascadeType.ALL, fetch = FetchType.LAZY, mappedBy = "idPai")private  List&lt;RegE230&gt; regE230;public List&lt;RegE230&gt; getRegE230() {return regE230;}public void setRegE230(List&lt;RegE230&gt; regE230) {this.regE230 = regE230;}@OneToMany( cascade = CascadeType.ALL, fetch = FetchType.LAZY, mappedBy = "idPai")private  List&lt;RegE240&gt; regE240;public List&lt;RegE240&gt; getRegE240() {return regE240;}public void setRegE240(List&lt;RegE240&gt; regE240) {this.regE240 = regE240;}</v>
      </c>
      <c r="Z2501" s="190" t="str">
        <f>IF(ISNUMBER(Q2502),VLOOKUP(J2501,Blocos!D:G,4,0),"")</f>
        <v/>
      </c>
      <c r="AA2501" s="190" t="str">
        <f>IF(ISNUMBER(Q2501),CONCATENATE("CREATE TABLE ""reg_",LOWER(J2501),""" (""ID"" bigint NOT NULL AUTO_INCREMENT,  ""HASHFILE"" varchar(255) DEFAULT NULL, ""ID_PAI"" bigint NOT NULL,"),IF(Q2501="Campo",CONCATENATE("""",L2501,""" ",VLOOKUP(R2501,Apoio!A:C,3,0)),""))&amp;IF(Z2501="","",CONCATENATE("PRIMARY KEY (""ID""), KEY ""FK_reg_",LOWER(Z2501),"_ID_PAI"" (""ID_PAI""), CONSTRAINT ""FK_reg_",LOWER(Z2501),"_ID_PAI"" FOREIGN KEY (""ID_PAI"") REFERENCES ""reg_",LOWER(Z2501),""" (""ID"")) ENGINE=InnoDB AUTO_INCREMENT=105774 DEFAULT CHARSET=utf8mb4 COLLATE=utf8mb4_0900_ai_ci;"))</f>
        <v>CREATE TABLE "reg_e220" ("ID" bigint NOT NULL AUTO_INCREMENT,  "HASHFILE" varchar(255) DEFAULT NULL, "ID_PAI" bigint NOT NULL,</v>
      </c>
      <c r="AB2501" s="190" t="str">
        <f t="shared" si="279"/>
        <v/>
      </c>
    </row>
    <row r="2502" spans="1:28" ht="14.5" hidden="1" customHeight="1" x14ac:dyDescent="0.3">
      <c r="J2502" s="187" t="str">
        <f t="shared" si="277"/>
        <v>E220</v>
      </c>
      <c r="K2502" s="181">
        <v>1</v>
      </c>
      <c r="L2502" s="289" t="s">
        <v>25</v>
      </c>
      <c r="M2502" s="182" t="s">
        <v>2502</v>
      </c>
      <c r="N2502" s="181" t="s">
        <v>27</v>
      </c>
      <c r="O2502" s="181">
        <v>4</v>
      </c>
      <c r="P2502" s="181" t="s">
        <v>28</v>
      </c>
      <c r="Q2502" s="192" t="str">
        <f t="shared" si="278"/>
        <v>Campo</v>
      </c>
      <c r="R2502" s="192" t="s">
        <v>27</v>
      </c>
      <c r="S2502" s="191" t="str">
        <f t="shared" si="274"/>
        <v/>
      </c>
      <c r="T2502" s="192" t="str">
        <f t="shared" si="275"/>
        <v>&lt;campo posicao="1"&gt;
&lt;coluna&gt;REG&lt;/coluna&gt;
&lt;descricao&gt;Texto fixo contendo "E220"&lt;/descricao&gt;
&lt;tipo&gt;C&lt;/tipo&gt;
&lt;/campo&gt;</v>
      </c>
      <c r="U2502" s="192" t="str">
        <f t="shared" si="273"/>
        <v>&lt;campo posicao="1"&gt;
&lt;coluna&gt;REG&lt;/coluna&gt;
&lt;descricao&gt;Texto fixo contendo "E220"&lt;/descricao&gt;
&lt;tipo&gt;C&lt;/tipo&gt;
&lt;/campo&gt;</v>
      </c>
      <c r="V2502" s="192" t="str">
        <f t="shared" si="276"/>
        <v>{"Column2", "REG"},</v>
      </c>
      <c r="W2502" s="191" t="str">
        <f>IF(Q2502="Campo","@Campos(posicao = "&amp;K2502&amp;", tipo = '"&amp;R2502&amp;"')@Column(name = """&amp;L2502&amp;""")"&amp;IF(R2502="D","@Temporal(TemporalType.DATE)","")&amp;"private "&amp;VLOOKUP(TEXT(R2502,"@"),Apoio!A:B,2,0)&amp;" "&amp;SUBSTITUTE(LOWER(LEFT(L2502,1))&amp;RIGHT(PROPER(L2502),LEN(L2502)-1),"_","")&amp;";",IF(ISNUMBER(Q2502),IF(R2502="R","@Entity@Table(name = ""reg_"&amp;LOWER(J2502)&amp;""")@XmlRootElement","")&amp;VLOOKUP(J2502,Blocos!D:I,6,0)&amp;Apoio!$E$1&amp;Y2502,""))</f>
        <v>@Campos(posicao = 1, tipo = 'C')@Column(name = "REG")private String reg;</v>
      </c>
      <c r="X2502" s="190" t="str">
        <f>IF(ISNUMBER(Q2502),COUNTIF(Blocos!G:G,J2502),"")</f>
        <v/>
      </c>
      <c r="Y2502" s="190" t="str">
        <f>IF(OR(X2502=0,X2502=""),"",VLOOKUP(SUMIFS(Blocos!A:A,Blocos!H:H,'EFD REGISTROS e Campos (2)'!X2502,Blocos!G:G,'EFD REGISTROS e Campos (2)'!J2502),Blocos!A:L,12,0))</f>
        <v/>
      </c>
      <c r="Z2502" s="190" t="str">
        <f>IF(ISNUMBER(Q2503),VLOOKUP(J2502,Blocos!D:G,4,0),"")</f>
        <v/>
      </c>
      <c r="AA2502" s="190" t="str">
        <f>IF(ISNUMBER(Q2502),CONCATENATE("CREATE TABLE ""reg_",LOWER(J2502),""" (""ID"" bigint NOT NULL AUTO_INCREMENT,  ""HASHFILE"" varchar(255) DEFAULT NULL, ""ID_PAI"" bigint NOT NULL,"),IF(Q2502="Campo",CONCATENATE("""",L2502,""" ",VLOOKUP(R2502,Apoio!A:C,3,0)),""))&amp;IF(Z2502="","",CONCATENATE("PRIMARY KEY (""ID""), KEY ""FK_reg_",LOWER(Z2502),"_ID_PAI"" (""ID_PAI""), CONSTRAINT ""FK_reg_",LOWER(Z2502),"_ID_PAI"" FOREIGN KEY (""ID_PAI"") REFERENCES ""reg_",LOWER(Z2502),""" (""ID"")) ENGINE=InnoDB AUTO_INCREMENT=105774 DEFAULT CHARSET=utf8mb4 COLLATE=utf8mb4_0900_ai_ci;"))</f>
        <v>"REG" varchar(255) DEFAULT NULL,</v>
      </c>
      <c r="AB2502" s="190" t="str">
        <f t="shared" si="279"/>
        <v>USE `efdicms`;SELECT `reg_e220`.`REG`,</v>
      </c>
    </row>
    <row r="2503" spans="1:28" ht="14.5" hidden="1" customHeight="1" x14ac:dyDescent="0.3">
      <c r="J2503" s="187" t="str">
        <f t="shared" si="277"/>
        <v>E220</v>
      </c>
      <c r="K2503" s="217">
        <v>2</v>
      </c>
      <c r="L2503" s="289" t="s">
        <v>2287</v>
      </c>
      <c r="M2503" s="182" t="s">
        <v>2503</v>
      </c>
      <c r="N2503" s="181" t="s">
        <v>27</v>
      </c>
      <c r="O2503" s="181" t="s">
        <v>40</v>
      </c>
      <c r="P2503" s="181" t="s">
        <v>28</v>
      </c>
      <c r="Q2503" s="192" t="str">
        <f t="shared" si="278"/>
        <v>Campo</v>
      </c>
      <c r="R2503" s="192" t="s">
        <v>27</v>
      </c>
      <c r="S2503" s="191" t="str">
        <f t="shared" si="274"/>
        <v/>
      </c>
      <c r="T2503" s="192" t="str">
        <f t="shared" si="275"/>
        <v>&lt;campo posicao="2"&gt;
&lt;coluna&gt;COD_AJ_APUR&lt;/coluna&gt;
&lt;descricao&gt;Código do ajuste da apuração e dedução, conforme a Tabela indicada no item 5.1.1&lt;/descricao&gt;
&lt;tipo&gt;C&lt;/tipo&gt;
&lt;/campo&gt;</v>
      </c>
      <c r="U2503" s="192" t="str">
        <f t="shared" si="273"/>
        <v>&lt;campo posicao="2"&gt;
&lt;coluna&gt;COD_AJ_APUR&lt;/coluna&gt;
&lt;descricao&gt;Código do ajuste da apuração e dedução, conforme a Tabela indicada no item 5.1.1&lt;/descricao&gt;
&lt;tipo&gt;C&lt;/tipo&gt;
&lt;/campo&gt;</v>
      </c>
      <c r="V2503" s="192" t="str">
        <f t="shared" si="276"/>
        <v>{"Column3", "COD_AJ_APUR"},</v>
      </c>
      <c r="W2503" s="191" t="str">
        <f>IF(Q2503="Campo","@Campos(posicao = "&amp;K2503&amp;", tipo = '"&amp;R2503&amp;"')@Column(name = """&amp;L2503&amp;""")"&amp;IF(R2503="D","@Temporal(TemporalType.DATE)","")&amp;"private "&amp;VLOOKUP(TEXT(R2503,"@"),Apoio!A:B,2,0)&amp;" "&amp;SUBSTITUTE(LOWER(LEFT(L2503,1))&amp;RIGHT(PROPER(L2503),LEN(L2503)-1),"_","")&amp;";",IF(ISNUMBER(Q2503),IF(R2503="R","@Entity@Table(name = ""reg_"&amp;LOWER(J2503)&amp;""")@XmlRootElement","")&amp;VLOOKUP(J2503,Blocos!D:I,6,0)&amp;Apoio!$E$1&amp;Y2503,""))</f>
        <v>@Campos(posicao = 2, tipo = 'C')@Column(name = "COD_AJ_APUR")private String codAjApur;</v>
      </c>
      <c r="X2503" s="190" t="str">
        <f>IF(ISNUMBER(Q2503),COUNTIF(Blocos!G:G,J2503),"")</f>
        <v/>
      </c>
      <c r="Y2503" s="190" t="str">
        <f>IF(OR(X2503=0,X2503=""),"",VLOOKUP(SUMIFS(Blocos!A:A,Blocos!H:H,'EFD REGISTROS e Campos (2)'!X2503,Blocos!G:G,'EFD REGISTROS e Campos (2)'!J2503),Blocos!A:L,12,0))</f>
        <v/>
      </c>
      <c r="Z2503" s="190" t="str">
        <f>IF(ISNUMBER(Q2504),VLOOKUP(J2503,Blocos!D:G,4,0),"")</f>
        <v/>
      </c>
      <c r="AA2503" s="190" t="str">
        <f>IF(ISNUMBER(Q2503),CONCATENATE("CREATE TABLE ""reg_",LOWER(J2503),""" (""ID"" bigint NOT NULL AUTO_INCREMENT,  ""HASHFILE"" varchar(255) DEFAULT NULL, ""ID_PAI"" bigint NOT NULL,"),IF(Q2503="Campo",CONCATENATE("""",L2503,""" ",VLOOKUP(R2503,Apoio!A:C,3,0)),""))&amp;IF(Z2503="","",CONCATENATE("PRIMARY KEY (""ID""), KEY ""FK_reg_",LOWER(Z2503),"_ID_PAI"" (""ID_PAI""), CONSTRAINT ""FK_reg_",LOWER(Z2503),"_ID_PAI"" FOREIGN KEY (""ID_PAI"") REFERENCES ""reg_",LOWER(Z2503),""" (""ID"")) ENGINE=InnoDB AUTO_INCREMENT=105774 DEFAULT CHARSET=utf8mb4 COLLATE=utf8mb4_0900_ai_ci;"))</f>
        <v>"COD_AJ_APUR" varchar(255) DEFAULT NULL,</v>
      </c>
      <c r="AB2503" s="190" t="str">
        <f t="shared" si="279"/>
        <v>`reg_e220`.`COD_AJ_APUR`,</v>
      </c>
    </row>
    <row r="2504" spans="1:28" ht="14.5" hidden="1" customHeight="1" x14ac:dyDescent="0.3">
      <c r="J2504" s="187" t="str">
        <f t="shared" si="277"/>
        <v>E220</v>
      </c>
      <c r="K2504" s="218"/>
      <c r="L2504" s="237" t="s">
        <v>2445</v>
      </c>
      <c r="M2504" s="184" t="s">
        <v>2446</v>
      </c>
      <c r="N2504" s="238">
        <v>39814</v>
      </c>
      <c r="O2504" s="238"/>
      <c r="P2504" s="238"/>
      <c r="Q2504" s="192" t="str">
        <f t="shared" si="278"/>
        <v/>
      </c>
      <c r="S2504" s="191" t="str">
        <f t="shared" si="274"/>
        <v/>
      </c>
      <c r="T2504" s="192" t="str">
        <f t="shared" si="275"/>
        <v/>
      </c>
      <c r="U2504" s="192" t="str">
        <f t="shared" si="273"/>
        <v/>
      </c>
      <c r="V2504" s="192" t="str">
        <f t="shared" si="276"/>
        <v/>
      </c>
      <c r="W2504" s="191" t="str">
        <f>IF(Q2504="Campo","@Campos(posicao = "&amp;K2504&amp;", tipo = '"&amp;R2504&amp;"')@Column(name = """&amp;L2504&amp;""")"&amp;IF(R2504="D","@Temporal(TemporalType.DATE)","")&amp;"private "&amp;VLOOKUP(TEXT(R2504,"@"),Apoio!A:B,2,0)&amp;" "&amp;SUBSTITUTE(LOWER(LEFT(L2504,1))&amp;RIGHT(PROPER(L2504),LEN(L2504)-1),"_","")&amp;";",IF(ISNUMBER(Q2504),IF(R2504="R","@Entity@Table(name = ""reg_"&amp;LOWER(J2504)&amp;""")@XmlRootElement","")&amp;VLOOKUP(J2504,Blocos!D:I,6,0)&amp;Apoio!$E$1&amp;Y2504,""))</f>
        <v/>
      </c>
      <c r="X2504" s="190" t="str">
        <f>IF(ISNUMBER(Q2504),COUNTIF(Blocos!G:G,J2504),"")</f>
        <v/>
      </c>
      <c r="Y2504" s="190" t="str">
        <f>IF(OR(X2504=0,X2504=""),"",VLOOKUP(SUMIFS(Blocos!A:A,Blocos!H:H,'EFD REGISTROS e Campos (2)'!X2504,Blocos!G:G,'EFD REGISTROS e Campos (2)'!J2504),Blocos!A:L,12,0))</f>
        <v/>
      </c>
      <c r="Z2504" s="190" t="str">
        <f>IF(ISNUMBER(Q2505),VLOOKUP(J2504,Blocos!D:G,4,0),"")</f>
        <v/>
      </c>
      <c r="AA2504" s="190" t="str">
        <f>IF(ISNUMBER(Q2504),CONCATENATE("CREATE TABLE ""reg_",LOWER(J2504),""" (""ID"" bigint NOT NULL AUTO_INCREMENT,  ""HASHFILE"" varchar(255) DEFAULT NULL, ""ID_PAI"" bigint NOT NULL,"),IF(Q2504="Campo",CONCATENATE("""",L2504,""" ",VLOOKUP(R2504,Apoio!A:C,3,0)),""))&amp;IF(Z2504="","",CONCATENATE("PRIMARY KEY (""ID""), KEY ""FK_reg_",LOWER(Z2504),"_ID_PAI"" (""ID_PAI""), CONSTRAINT ""FK_reg_",LOWER(Z2504),"_ID_PAI"" FOREIGN KEY (""ID_PAI"") REFERENCES ""reg_",LOWER(Z2504),""" (""ID"")) ENGINE=InnoDB AUTO_INCREMENT=105774 DEFAULT CHARSET=utf8mb4 COLLATE=utf8mb4_0900_ai_ci;"))</f>
        <v/>
      </c>
      <c r="AB2504" s="190" t="str">
        <f t="shared" si="279"/>
        <v/>
      </c>
    </row>
    <row r="2505" spans="1:28" ht="14.5" hidden="1" customHeight="1" x14ac:dyDescent="0.3">
      <c r="J2505" s="187" t="str">
        <f t="shared" si="277"/>
        <v>E220</v>
      </c>
      <c r="K2505" s="218"/>
      <c r="L2505" s="237" t="s">
        <v>2447</v>
      </c>
      <c r="M2505" s="184" t="s">
        <v>2448</v>
      </c>
      <c r="N2505" s="238">
        <v>39814</v>
      </c>
      <c r="O2505" s="238"/>
      <c r="P2505" s="238"/>
      <c r="Q2505" s="192" t="str">
        <f t="shared" si="278"/>
        <v/>
      </c>
      <c r="S2505" s="191" t="str">
        <f t="shared" si="274"/>
        <v/>
      </c>
      <c r="T2505" s="192" t="str">
        <f t="shared" si="275"/>
        <v/>
      </c>
      <c r="U2505" s="192" t="str">
        <f t="shared" si="273"/>
        <v/>
      </c>
      <c r="V2505" s="192" t="str">
        <f t="shared" si="276"/>
        <v/>
      </c>
      <c r="W2505" s="191" t="str">
        <f>IF(Q2505="Campo","@Campos(posicao = "&amp;K2505&amp;", tipo = '"&amp;R2505&amp;"')@Column(name = """&amp;L2505&amp;""")"&amp;IF(R2505="D","@Temporal(TemporalType.DATE)","")&amp;"private "&amp;VLOOKUP(TEXT(R2505,"@"),Apoio!A:B,2,0)&amp;" "&amp;SUBSTITUTE(LOWER(LEFT(L2505,1))&amp;RIGHT(PROPER(L2505),LEN(L2505)-1),"_","")&amp;";",IF(ISNUMBER(Q2505),IF(R2505="R","@Entity@Table(name = ""reg_"&amp;LOWER(J2505)&amp;""")@XmlRootElement","")&amp;VLOOKUP(J2505,Blocos!D:I,6,0)&amp;Apoio!$E$1&amp;Y2505,""))</f>
        <v/>
      </c>
      <c r="X2505" s="190" t="str">
        <f>IF(ISNUMBER(Q2505),COUNTIF(Blocos!G:G,J2505),"")</f>
        <v/>
      </c>
      <c r="Y2505" s="190" t="str">
        <f>IF(OR(X2505=0,X2505=""),"",VLOOKUP(SUMIFS(Blocos!A:A,Blocos!H:H,'EFD REGISTROS e Campos (2)'!X2505,Blocos!G:G,'EFD REGISTROS e Campos (2)'!J2505),Blocos!A:L,12,0))</f>
        <v/>
      </c>
      <c r="Z2505" s="190" t="str">
        <f>IF(ISNUMBER(Q2506),VLOOKUP(J2505,Blocos!D:G,4,0),"")</f>
        <v/>
      </c>
      <c r="AA2505" s="190" t="str">
        <f>IF(ISNUMBER(Q2505),CONCATENATE("CREATE TABLE ""reg_",LOWER(J2505),""" (""ID"" bigint NOT NULL AUTO_INCREMENT,  ""HASHFILE"" varchar(255) DEFAULT NULL, ""ID_PAI"" bigint NOT NULL,"),IF(Q2505="Campo",CONCATENATE("""",L2505,""" ",VLOOKUP(R2505,Apoio!A:C,3,0)),""))&amp;IF(Z2505="","",CONCATENATE("PRIMARY KEY (""ID""), KEY ""FK_reg_",LOWER(Z2505),"_ID_PAI"" (""ID_PAI""), CONSTRAINT ""FK_reg_",LOWER(Z2505),"_ID_PAI"" FOREIGN KEY (""ID_PAI"") REFERENCES ""reg_",LOWER(Z2505),""" (""ID"")) ENGINE=InnoDB AUTO_INCREMENT=105774 DEFAULT CHARSET=utf8mb4 COLLATE=utf8mb4_0900_ai_ci;"))</f>
        <v/>
      </c>
      <c r="AB2505" s="190" t="str">
        <f t="shared" si="279"/>
        <v/>
      </c>
    </row>
    <row r="2506" spans="1:28" ht="14.5" hidden="1" customHeight="1" x14ac:dyDescent="0.3">
      <c r="J2506" s="187" t="str">
        <f t="shared" si="277"/>
        <v>E220</v>
      </c>
      <c r="K2506" s="218"/>
      <c r="L2506" s="237" t="s">
        <v>2417</v>
      </c>
      <c r="M2506" s="184" t="s">
        <v>2418</v>
      </c>
      <c r="N2506" s="238">
        <v>42005</v>
      </c>
      <c r="O2506" s="238"/>
      <c r="P2506" s="238"/>
      <c r="Q2506" s="192" t="str">
        <f t="shared" si="278"/>
        <v/>
      </c>
      <c r="S2506" s="191" t="str">
        <f t="shared" si="274"/>
        <v/>
      </c>
      <c r="T2506" s="192" t="str">
        <f t="shared" si="275"/>
        <v/>
      </c>
      <c r="U2506" s="192" t="str">
        <f t="shared" si="273"/>
        <v/>
      </c>
      <c r="V2506" s="192" t="str">
        <f t="shared" si="276"/>
        <v/>
      </c>
      <c r="W2506" s="191" t="str">
        <f>IF(Q2506="Campo","@Campos(posicao = "&amp;K2506&amp;", tipo = '"&amp;R2506&amp;"')@Column(name = """&amp;L2506&amp;""")"&amp;IF(R2506="D","@Temporal(TemporalType.DATE)","")&amp;"private "&amp;VLOOKUP(TEXT(R2506,"@"),Apoio!A:B,2,0)&amp;" "&amp;SUBSTITUTE(LOWER(LEFT(L2506,1))&amp;RIGHT(PROPER(L2506),LEN(L2506)-1),"_","")&amp;";",IF(ISNUMBER(Q2506),IF(R2506="R","@Entity@Table(name = ""reg_"&amp;LOWER(J2506)&amp;""")@XmlRootElement","")&amp;VLOOKUP(J2506,Blocos!D:I,6,0)&amp;Apoio!$E$1&amp;Y2506,""))</f>
        <v/>
      </c>
      <c r="X2506" s="190" t="str">
        <f>IF(ISNUMBER(Q2506),COUNTIF(Blocos!G:G,J2506),"")</f>
        <v/>
      </c>
      <c r="Y2506" s="190" t="str">
        <f>IF(OR(X2506=0,X2506=""),"",VLOOKUP(SUMIFS(Blocos!A:A,Blocos!H:H,'EFD REGISTROS e Campos (2)'!X2506,Blocos!G:G,'EFD REGISTROS e Campos (2)'!J2506),Blocos!A:L,12,0))</f>
        <v/>
      </c>
      <c r="Z2506" s="190" t="str">
        <f>IF(ISNUMBER(Q2507),VLOOKUP(J2506,Blocos!D:G,4,0),"")</f>
        <v/>
      </c>
      <c r="AA2506" s="190" t="str">
        <f>IF(ISNUMBER(Q2506),CONCATENATE("CREATE TABLE ""reg_",LOWER(J2506),""" (""ID"" bigint NOT NULL AUTO_INCREMENT,  ""HASHFILE"" varchar(255) DEFAULT NULL, ""ID_PAI"" bigint NOT NULL,"),IF(Q2506="Campo",CONCATENATE("""",L2506,""" ",VLOOKUP(R2506,Apoio!A:C,3,0)),""))&amp;IF(Z2506="","",CONCATENATE("PRIMARY KEY (""ID""), KEY ""FK_reg_",LOWER(Z2506),"_ID_PAI"" (""ID_PAI""), CONSTRAINT ""FK_reg_",LOWER(Z2506),"_ID_PAI"" FOREIGN KEY (""ID_PAI"") REFERENCES ""reg_",LOWER(Z2506),""" (""ID"")) ENGINE=InnoDB AUTO_INCREMENT=105774 DEFAULT CHARSET=utf8mb4 COLLATE=utf8mb4_0900_ai_ci;"))</f>
        <v/>
      </c>
      <c r="AB2506" s="190" t="str">
        <f t="shared" si="279"/>
        <v/>
      </c>
    </row>
    <row r="2507" spans="1:28" ht="14.5" hidden="1" customHeight="1" x14ac:dyDescent="0.3">
      <c r="J2507" s="187" t="str">
        <f t="shared" si="277"/>
        <v>E220</v>
      </c>
      <c r="K2507" s="218"/>
      <c r="L2507" s="237" t="s">
        <v>2419</v>
      </c>
      <c r="M2507" s="184" t="s">
        <v>2420</v>
      </c>
      <c r="N2507" s="238">
        <v>42005</v>
      </c>
      <c r="O2507" s="238"/>
      <c r="P2507" s="238"/>
      <c r="Q2507" s="192" t="str">
        <f t="shared" si="278"/>
        <v/>
      </c>
      <c r="S2507" s="191" t="str">
        <f t="shared" si="274"/>
        <v/>
      </c>
      <c r="T2507" s="192" t="str">
        <f t="shared" si="275"/>
        <v/>
      </c>
      <c r="U2507" s="192" t="str">
        <f t="shared" si="273"/>
        <v/>
      </c>
      <c r="V2507" s="192" t="str">
        <f t="shared" si="276"/>
        <v/>
      </c>
      <c r="W2507" s="191" t="str">
        <f>IF(Q2507="Campo","@Campos(posicao = "&amp;K2507&amp;", tipo = '"&amp;R2507&amp;"')@Column(name = """&amp;L2507&amp;""")"&amp;IF(R2507="D","@Temporal(TemporalType.DATE)","")&amp;"private "&amp;VLOOKUP(TEXT(R2507,"@"),Apoio!A:B,2,0)&amp;" "&amp;SUBSTITUTE(LOWER(LEFT(L2507,1))&amp;RIGHT(PROPER(L2507),LEN(L2507)-1),"_","")&amp;";",IF(ISNUMBER(Q2507),IF(R2507="R","@Entity@Table(name = ""reg_"&amp;LOWER(J2507)&amp;""")@XmlRootElement","")&amp;VLOOKUP(J2507,Blocos!D:I,6,0)&amp;Apoio!$E$1&amp;Y2507,""))</f>
        <v/>
      </c>
      <c r="X2507" s="190" t="str">
        <f>IF(ISNUMBER(Q2507),COUNTIF(Blocos!G:G,J2507),"")</f>
        <v/>
      </c>
      <c r="Y2507" s="190" t="str">
        <f>IF(OR(X2507=0,X2507=""),"",VLOOKUP(SUMIFS(Blocos!A:A,Blocos!H:H,'EFD REGISTROS e Campos (2)'!X2507,Blocos!G:G,'EFD REGISTROS e Campos (2)'!J2507),Blocos!A:L,12,0))</f>
        <v/>
      </c>
      <c r="Z2507" s="190" t="str">
        <f>IF(ISNUMBER(Q2508),VLOOKUP(J2507,Blocos!D:G,4,0),"")</f>
        <v/>
      </c>
      <c r="AA2507" s="190" t="str">
        <f>IF(ISNUMBER(Q2507),CONCATENATE("CREATE TABLE ""reg_",LOWER(J2507),""" (""ID"" bigint NOT NULL AUTO_INCREMENT,  ""HASHFILE"" varchar(255) DEFAULT NULL, ""ID_PAI"" bigint NOT NULL,"),IF(Q2507="Campo",CONCATENATE("""",L2507,""" ",VLOOKUP(R2507,Apoio!A:C,3,0)),""))&amp;IF(Z2507="","",CONCATENATE("PRIMARY KEY (""ID""), KEY ""FK_reg_",LOWER(Z2507),"_ID_PAI"" (""ID_PAI""), CONSTRAINT ""FK_reg_",LOWER(Z2507),"_ID_PAI"" FOREIGN KEY (""ID_PAI"") REFERENCES ""reg_",LOWER(Z2507),""" (""ID"")) ENGINE=InnoDB AUTO_INCREMENT=105774 DEFAULT CHARSET=utf8mb4 COLLATE=utf8mb4_0900_ai_ci;"))</f>
        <v/>
      </c>
      <c r="AB2507" s="190" t="str">
        <f t="shared" si="279"/>
        <v/>
      </c>
    </row>
    <row r="2508" spans="1:28" ht="14.5" hidden="1" customHeight="1" x14ac:dyDescent="0.3">
      <c r="J2508" s="187" t="str">
        <f t="shared" si="277"/>
        <v>E220</v>
      </c>
      <c r="K2508" s="218"/>
      <c r="L2508" s="237" t="s">
        <v>2421</v>
      </c>
      <c r="M2508" s="184" t="s">
        <v>2422</v>
      </c>
      <c r="N2508" s="238">
        <v>42005</v>
      </c>
      <c r="O2508" s="238"/>
      <c r="P2508" s="238"/>
      <c r="Q2508" s="192" t="str">
        <f t="shared" si="278"/>
        <v/>
      </c>
      <c r="S2508" s="191" t="str">
        <f t="shared" si="274"/>
        <v/>
      </c>
      <c r="T2508" s="192" t="str">
        <f t="shared" si="275"/>
        <v/>
      </c>
      <c r="U2508" s="192" t="str">
        <f t="shared" si="273"/>
        <v/>
      </c>
      <c r="V2508" s="192" t="str">
        <f t="shared" si="276"/>
        <v/>
      </c>
      <c r="W2508" s="191" t="str">
        <f>IF(Q2508="Campo","@Campos(posicao = "&amp;K2508&amp;", tipo = '"&amp;R2508&amp;"')@Column(name = """&amp;L2508&amp;""")"&amp;IF(R2508="D","@Temporal(TemporalType.DATE)","")&amp;"private "&amp;VLOOKUP(TEXT(R2508,"@"),Apoio!A:B,2,0)&amp;" "&amp;SUBSTITUTE(LOWER(LEFT(L2508,1))&amp;RIGHT(PROPER(L2508),LEN(L2508)-1),"_","")&amp;";",IF(ISNUMBER(Q2508),IF(R2508="R","@Entity@Table(name = ""reg_"&amp;LOWER(J2508)&amp;""")@XmlRootElement","")&amp;VLOOKUP(J2508,Blocos!D:I,6,0)&amp;Apoio!$E$1&amp;Y2508,""))</f>
        <v/>
      </c>
      <c r="X2508" s="190" t="str">
        <f>IF(ISNUMBER(Q2508),COUNTIF(Blocos!G:G,J2508),"")</f>
        <v/>
      </c>
      <c r="Y2508" s="190" t="str">
        <f>IF(OR(X2508=0,X2508=""),"",VLOOKUP(SUMIFS(Blocos!A:A,Blocos!H:H,'EFD REGISTROS e Campos (2)'!X2508,Blocos!G:G,'EFD REGISTROS e Campos (2)'!J2508),Blocos!A:L,12,0))</f>
        <v/>
      </c>
      <c r="Z2508" s="190" t="str">
        <f>IF(ISNUMBER(Q2509),VLOOKUP(J2508,Blocos!D:G,4,0),"")</f>
        <v/>
      </c>
      <c r="AA2508" s="190" t="str">
        <f>IF(ISNUMBER(Q2508),CONCATENATE("CREATE TABLE ""reg_",LOWER(J2508),""" (""ID"" bigint NOT NULL AUTO_INCREMENT,  ""HASHFILE"" varchar(255) DEFAULT NULL, ""ID_PAI"" bigint NOT NULL,"),IF(Q2508="Campo",CONCATENATE("""",L2508,""" ",VLOOKUP(R2508,Apoio!A:C,3,0)),""))&amp;IF(Z2508="","",CONCATENATE("PRIMARY KEY (""ID""), KEY ""FK_reg_",LOWER(Z2508),"_ID_PAI"" (""ID_PAI""), CONSTRAINT ""FK_reg_",LOWER(Z2508),"_ID_PAI"" FOREIGN KEY (""ID_PAI"") REFERENCES ""reg_",LOWER(Z2508),""" (""ID"")) ENGINE=InnoDB AUTO_INCREMENT=105774 DEFAULT CHARSET=utf8mb4 COLLATE=utf8mb4_0900_ai_ci;"))</f>
        <v/>
      </c>
      <c r="AB2508" s="190" t="str">
        <f t="shared" si="279"/>
        <v/>
      </c>
    </row>
    <row r="2509" spans="1:28" ht="14.5" hidden="1" customHeight="1" x14ac:dyDescent="0.3">
      <c r="J2509" s="187" t="str">
        <f t="shared" si="277"/>
        <v>E220</v>
      </c>
      <c r="K2509" s="218"/>
      <c r="L2509" s="237" t="s">
        <v>2423</v>
      </c>
      <c r="M2509" s="184" t="s">
        <v>2424</v>
      </c>
      <c r="N2509" s="238">
        <v>42186</v>
      </c>
      <c r="O2509" s="238"/>
      <c r="P2509" s="238"/>
      <c r="Q2509" s="192" t="str">
        <f t="shared" si="278"/>
        <v/>
      </c>
      <c r="S2509" s="191" t="str">
        <f t="shared" si="274"/>
        <v/>
      </c>
      <c r="T2509" s="192" t="str">
        <f t="shared" si="275"/>
        <v/>
      </c>
      <c r="U2509" s="192" t="str">
        <f t="shared" si="273"/>
        <v/>
      </c>
      <c r="V2509" s="192" t="str">
        <f t="shared" si="276"/>
        <v/>
      </c>
      <c r="W2509" s="191" t="str">
        <f>IF(Q2509="Campo","@Campos(posicao = "&amp;K2509&amp;", tipo = '"&amp;R2509&amp;"')@Column(name = """&amp;L2509&amp;""")"&amp;IF(R2509="D","@Temporal(TemporalType.DATE)","")&amp;"private "&amp;VLOOKUP(TEXT(R2509,"@"),Apoio!A:B,2,0)&amp;" "&amp;SUBSTITUTE(LOWER(LEFT(L2509,1))&amp;RIGHT(PROPER(L2509),LEN(L2509)-1),"_","")&amp;";",IF(ISNUMBER(Q2509),IF(R2509="R","@Entity@Table(name = ""reg_"&amp;LOWER(J2509)&amp;""")@XmlRootElement","")&amp;VLOOKUP(J2509,Blocos!D:I,6,0)&amp;Apoio!$E$1&amp;Y2509,""))</f>
        <v/>
      </c>
      <c r="X2509" s="190" t="str">
        <f>IF(ISNUMBER(Q2509),COUNTIF(Blocos!G:G,J2509),"")</f>
        <v/>
      </c>
      <c r="Y2509" s="190" t="str">
        <f>IF(OR(X2509=0,X2509=""),"",VLOOKUP(SUMIFS(Blocos!A:A,Blocos!H:H,'EFD REGISTROS e Campos (2)'!X2509,Blocos!G:G,'EFD REGISTROS e Campos (2)'!J2509),Blocos!A:L,12,0))</f>
        <v/>
      </c>
      <c r="Z2509" s="190" t="str">
        <f>IF(ISNUMBER(Q2510),VLOOKUP(J2509,Blocos!D:G,4,0),"")</f>
        <v/>
      </c>
      <c r="AA2509" s="190" t="str">
        <f>IF(ISNUMBER(Q2509),CONCATENATE("CREATE TABLE ""reg_",LOWER(J2509),""" (""ID"" bigint NOT NULL AUTO_INCREMENT,  ""HASHFILE"" varchar(255) DEFAULT NULL, ""ID_PAI"" bigint NOT NULL,"),IF(Q2509="Campo",CONCATENATE("""",L2509,""" ",VLOOKUP(R2509,Apoio!A:C,3,0)),""))&amp;IF(Z2509="","",CONCATENATE("PRIMARY KEY (""ID""), KEY ""FK_reg_",LOWER(Z2509),"_ID_PAI"" (""ID_PAI""), CONSTRAINT ""FK_reg_",LOWER(Z2509),"_ID_PAI"" FOREIGN KEY (""ID_PAI"") REFERENCES ""reg_",LOWER(Z2509),""" (""ID"")) ENGINE=InnoDB AUTO_INCREMENT=105774 DEFAULT CHARSET=utf8mb4 COLLATE=utf8mb4_0900_ai_ci;"))</f>
        <v/>
      </c>
      <c r="AB2509" s="190" t="str">
        <f t="shared" si="279"/>
        <v/>
      </c>
    </row>
    <row r="2510" spans="1:28" ht="14.5" hidden="1" customHeight="1" x14ac:dyDescent="0.3">
      <c r="J2510" s="187" t="str">
        <f t="shared" si="277"/>
        <v>E220</v>
      </c>
      <c r="K2510" s="218"/>
      <c r="L2510" s="237" t="s">
        <v>2425</v>
      </c>
      <c r="M2510" s="184" t="s">
        <v>2426</v>
      </c>
      <c r="N2510" s="238">
        <v>42552</v>
      </c>
      <c r="O2510" s="238"/>
      <c r="P2510" s="238"/>
      <c r="Q2510" s="192" t="str">
        <f t="shared" si="278"/>
        <v/>
      </c>
      <c r="S2510" s="191" t="str">
        <f t="shared" si="274"/>
        <v/>
      </c>
      <c r="T2510" s="192" t="str">
        <f t="shared" si="275"/>
        <v/>
      </c>
      <c r="U2510" s="192" t="str">
        <f t="shared" si="273"/>
        <v/>
      </c>
      <c r="V2510" s="192" t="str">
        <f t="shared" si="276"/>
        <v/>
      </c>
      <c r="W2510" s="191" t="str">
        <f>IF(Q2510="Campo","@Campos(posicao = "&amp;K2510&amp;", tipo = '"&amp;R2510&amp;"')@Column(name = """&amp;L2510&amp;""")"&amp;IF(R2510="D","@Temporal(TemporalType.DATE)","")&amp;"private "&amp;VLOOKUP(TEXT(R2510,"@"),Apoio!A:B,2,0)&amp;" "&amp;SUBSTITUTE(LOWER(LEFT(L2510,1))&amp;RIGHT(PROPER(L2510),LEN(L2510)-1),"_","")&amp;";",IF(ISNUMBER(Q2510),IF(R2510="R","@Entity@Table(name = ""reg_"&amp;LOWER(J2510)&amp;""")@XmlRootElement","")&amp;VLOOKUP(J2510,Blocos!D:I,6,0)&amp;Apoio!$E$1&amp;Y2510,""))</f>
        <v/>
      </c>
      <c r="X2510" s="190" t="str">
        <f>IF(ISNUMBER(Q2510),COUNTIF(Blocos!G:G,J2510),"")</f>
        <v/>
      </c>
      <c r="Y2510" s="190" t="str">
        <f>IF(OR(X2510=0,X2510=""),"",VLOOKUP(SUMIFS(Blocos!A:A,Blocos!H:H,'EFD REGISTROS e Campos (2)'!X2510,Blocos!G:G,'EFD REGISTROS e Campos (2)'!J2510),Blocos!A:L,12,0))</f>
        <v/>
      </c>
      <c r="Z2510" s="190" t="str">
        <f>IF(ISNUMBER(Q2511),VLOOKUP(J2510,Blocos!D:G,4,0),"")</f>
        <v/>
      </c>
      <c r="AA2510" s="190" t="str">
        <f>IF(ISNUMBER(Q2510),CONCATENATE("CREATE TABLE ""reg_",LOWER(J2510),""" (""ID"" bigint NOT NULL AUTO_INCREMENT,  ""HASHFILE"" varchar(255) DEFAULT NULL, ""ID_PAI"" bigint NOT NULL,"),IF(Q2510="Campo",CONCATENATE("""",L2510,""" ",VLOOKUP(R2510,Apoio!A:C,3,0)),""))&amp;IF(Z2510="","",CONCATENATE("PRIMARY KEY (""ID""), KEY ""FK_reg_",LOWER(Z2510),"_ID_PAI"" (""ID_PAI""), CONSTRAINT ""FK_reg_",LOWER(Z2510),"_ID_PAI"" FOREIGN KEY (""ID_PAI"") REFERENCES ""reg_",LOWER(Z2510),""" (""ID"")) ENGINE=InnoDB AUTO_INCREMENT=105774 DEFAULT CHARSET=utf8mb4 COLLATE=utf8mb4_0900_ai_ci;"))</f>
        <v/>
      </c>
      <c r="AB2510" s="190" t="str">
        <f t="shared" si="279"/>
        <v/>
      </c>
    </row>
    <row r="2511" spans="1:28" ht="14.5" hidden="1" customHeight="1" x14ac:dyDescent="0.3">
      <c r="J2511" s="187" t="str">
        <f t="shared" si="277"/>
        <v>E220</v>
      </c>
      <c r="K2511" s="218"/>
      <c r="L2511" s="237" t="s">
        <v>2427</v>
      </c>
      <c r="M2511" s="184" t="s">
        <v>2428</v>
      </c>
      <c r="N2511" s="238">
        <v>42552</v>
      </c>
      <c r="O2511" s="238"/>
      <c r="P2511" s="238"/>
      <c r="Q2511" s="192" t="str">
        <f t="shared" si="278"/>
        <v/>
      </c>
      <c r="S2511" s="191" t="str">
        <f t="shared" si="274"/>
        <v/>
      </c>
      <c r="T2511" s="192" t="str">
        <f t="shared" si="275"/>
        <v/>
      </c>
      <c r="U2511" s="192" t="str">
        <f t="shared" si="273"/>
        <v/>
      </c>
      <c r="V2511" s="192" t="str">
        <f t="shared" si="276"/>
        <v/>
      </c>
      <c r="W2511" s="191" t="str">
        <f>IF(Q2511="Campo","@Campos(posicao = "&amp;K2511&amp;", tipo = '"&amp;R2511&amp;"')@Column(name = """&amp;L2511&amp;""")"&amp;IF(R2511="D","@Temporal(TemporalType.DATE)","")&amp;"private "&amp;VLOOKUP(TEXT(R2511,"@"),Apoio!A:B,2,0)&amp;" "&amp;SUBSTITUTE(LOWER(LEFT(L2511,1))&amp;RIGHT(PROPER(L2511),LEN(L2511)-1),"_","")&amp;";",IF(ISNUMBER(Q2511),IF(R2511="R","@Entity@Table(name = ""reg_"&amp;LOWER(J2511)&amp;""")@XmlRootElement","")&amp;VLOOKUP(J2511,Blocos!D:I,6,0)&amp;Apoio!$E$1&amp;Y2511,""))</f>
        <v/>
      </c>
      <c r="X2511" s="190" t="str">
        <f>IF(ISNUMBER(Q2511),COUNTIF(Blocos!G:G,J2511),"")</f>
        <v/>
      </c>
      <c r="Y2511" s="190" t="str">
        <f>IF(OR(X2511=0,X2511=""),"",VLOOKUP(SUMIFS(Blocos!A:A,Blocos!H:H,'EFD REGISTROS e Campos (2)'!X2511,Blocos!G:G,'EFD REGISTROS e Campos (2)'!J2511),Blocos!A:L,12,0))</f>
        <v/>
      </c>
      <c r="Z2511" s="190" t="str">
        <f>IF(ISNUMBER(Q2512),VLOOKUP(J2511,Blocos!D:G,4,0),"")</f>
        <v/>
      </c>
      <c r="AA2511" s="190" t="str">
        <f>IF(ISNUMBER(Q2511),CONCATENATE("CREATE TABLE ""reg_",LOWER(J2511),""" (""ID"" bigint NOT NULL AUTO_INCREMENT,  ""HASHFILE"" varchar(255) DEFAULT NULL, ""ID_PAI"" bigint NOT NULL,"),IF(Q2511="Campo",CONCATENATE("""",L2511,""" ",VLOOKUP(R2511,Apoio!A:C,3,0)),""))&amp;IF(Z2511="","",CONCATENATE("PRIMARY KEY (""ID""), KEY ""FK_reg_",LOWER(Z2511),"_ID_PAI"" (""ID_PAI""), CONSTRAINT ""FK_reg_",LOWER(Z2511),"_ID_PAI"" FOREIGN KEY (""ID_PAI"") REFERENCES ""reg_",LOWER(Z2511),""" (""ID"")) ENGINE=InnoDB AUTO_INCREMENT=105774 DEFAULT CHARSET=utf8mb4 COLLATE=utf8mb4_0900_ai_ci;"))</f>
        <v/>
      </c>
      <c r="AB2511" s="190" t="str">
        <f t="shared" si="279"/>
        <v/>
      </c>
    </row>
    <row r="2512" spans="1:28" ht="14.5" hidden="1" customHeight="1" x14ac:dyDescent="0.3">
      <c r="J2512" s="187" t="str">
        <f t="shared" si="277"/>
        <v>E220</v>
      </c>
      <c r="K2512" s="218"/>
      <c r="L2512" s="237" t="s">
        <v>2429</v>
      </c>
      <c r="M2512" s="184" t="s">
        <v>2430</v>
      </c>
      <c r="N2512" s="238">
        <v>42736</v>
      </c>
      <c r="O2512" s="238"/>
      <c r="P2512" s="238"/>
      <c r="Q2512" s="192" t="str">
        <f t="shared" si="278"/>
        <v/>
      </c>
      <c r="S2512" s="191" t="str">
        <f t="shared" si="274"/>
        <v/>
      </c>
      <c r="T2512" s="192" t="str">
        <f t="shared" si="275"/>
        <v/>
      </c>
      <c r="U2512" s="192" t="str">
        <f t="shared" si="273"/>
        <v/>
      </c>
      <c r="V2512" s="192" t="str">
        <f t="shared" si="276"/>
        <v/>
      </c>
      <c r="W2512" s="191" t="str">
        <f>IF(Q2512="Campo","@Campos(posicao = "&amp;K2512&amp;", tipo = '"&amp;R2512&amp;"')@Column(name = """&amp;L2512&amp;""")"&amp;IF(R2512="D","@Temporal(TemporalType.DATE)","")&amp;"private "&amp;VLOOKUP(TEXT(R2512,"@"),Apoio!A:B,2,0)&amp;" "&amp;SUBSTITUTE(LOWER(LEFT(L2512,1))&amp;RIGHT(PROPER(L2512),LEN(L2512)-1),"_","")&amp;";",IF(ISNUMBER(Q2512),IF(R2512="R","@Entity@Table(name = ""reg_"&amp;LOWER(J2512)&amp;""")@XmlRootElement","")&amp;VLOOKUP(J2512,Blocos!D:I,6,0)&amp;Apoio!$E$1&amp;Y2512,""))</f>
        <v/>
      </c>
      <c r="X2512" s="190" t="str">
        <f>IF(ISNUMBER(Q2512),COUNTIF(Blocos!G:G,J2512),"")</f>
        <v/>
      </c>
      <c r="Y2512" s="190" t="str">
        <f>IF(OR(X2512=0,X2512=""),"",VLOOKUP(SUMIFS(Blocos!A:A,Blocos!H:H,'EFD REGISTROS e Campos (2)'!X2512,Blocos!G:G,'EFD REGISTROS e Campos (2)'!J2512),Blocos!A:L,12,0))</f>
        <v/>
      </c>
      <c r="Z2512" s="190" t="str">
        <f>IF(ISNUMBER(Q2513),VLOOKUP(J2512,Blocos!D:G,4,0),"")</f>
        <v/>
      </c>
      <c r="AA2512" s="190" t="str">
        <f>IF(ISNUMBER(Q2512),CONCATENATE("CREATE TABLE ""reg_",LOWER(J2512),""" (""ID"" bigint NOT NULL AUTO_INCREMENT,  ""HASHFILE"" varchar(255) DEFAULT NULL, ""ID_PAI"" bigint NOT NULL,"),IF(Q2512="Campo",CONCATENATE("""",L2512,""" ",VLOOKUP(R2512,Apoio!A:C,3,0)),""))&amp;IF(Z2512="","",CONCATENATE("PRIMARY KEY (""ID""), KEY ""FK_reg_",LOWER(Z2512),"_ID_PAI"" (""ID_PAI""), CONSTRAINT ""FK_reg_",LOWER(Z2512),"_ID_PAI"" FOREIGN KEY (""ID_PAI"") REFERENCES ""reg_",LOWER(Z2512),""" (""ID"")) ENGINE=InnoDB AUTO_INCREMENT=105774 DEFAULT CHARSET=utf8mb4 COLLATE=utf8mb4_0900_ai_ci;"))</f>
        <v/>
      </c>
      <c r="AB2512" s="190" t="str">
        <f t="shared" si="279"/>
        <v/>
      </c>
    </row>
    <row r="2513" spans="10:28" ht="14.5" hidden="1" customHeight="1" x14ac:dyDescent="0.3">
      <c r="J2513" s="187" t="str">
        <f t="shared" si="277"/>
        <v>E220</v>
      </c>
      <c r="K2513" s="218"/>
      <c r="L2513" s="237" t="s">
        <v>2431</v>
      </c>
      <c r="M2513" s="184" t="s">
        <v>2432</v>
      </c>
      <c r="N2513" s="238">
        <v>39814</v>
      </c>
      <c r="O2513" s="238"/>
      <c r="P2513" s="238">
        <v>42216</v>
      </c>
      <c r="Q2513" s="192" t="str">
        <f t="shared" si="278"/>
        <v/>
      </c>
      <c r="S2513" s="191" t="str">
        <f t="shared" si="274"/>
        <v/>
      </c>
      <c r="T2513" s="192" t="str">
        <f t="shared" si="275"/>
        <v/>
      </c>
      <c r="U2513" s="192" t="str">
        <f t="shared" si="273"/>
        <v/>
      </c>
      <c r="V2513" s="192" t="str">
        <f t="shared" si="276"/>
        <v/>
      </c>
      <c r="W2513" s="191" t="str">
        <f>IF(Q2513="Campo","@Campos(posicao = "&amp;K2513&amp;", tipo = '"&amp;R2513&amp;"')@Column(name = """&amp;L2513&amp;""")"&amp;IF(R2513="D","@Temporal(TemporalType.DATE)","")&amp;"private "&amp;VLOOKUP(TEXT(R2513,"@"),Apoio!A:B,2,0)&amp;" "&amp;SUBSTITUTE(LOWER(LEFT(L2513,1))&amp;RIGHT(PROPER(L2513),LEN(L2513)-1),"_","")&amp;";",IF(ISNUMBER(Q2513),IF(R2513="R","@Entity@Table(name = ""reg_"&amp;LOWER(J2513)&amp;""")@XmlRootElement","")&amp;VLOOKUP(J2513,Blocos!D:I,6,0)&amp;Apoio!$E$1&amp;Y2513,""))</f>
        <v/>
      </c>
      <c r="X2513" s="190" t="str">
        <f>IF(ISNUMBER(Q2513),COUNTIF(Blocos!G:G,J2513),"")</f>
        <v/>
      </c>
      <c r="Y2513" s="190" t="str">
        <f>IF(OR(X2513=0,X2513=""),"",VLOOKUP(SUMIFS(Blocos!A:A,Blocos!H:H,'EFD REGISTROS e Campos (2)'!X2513,Blocos!G:G,'EFD REGISTROS e Campos (2)'!J2513),Blocos!A:L,12,0))</f>
        <v/>
      </c>
      <c r="Z2513" s="190" t="str">
        <f>IF(ISNUMBER(Q2514),VLOOKUP(J2513,Blocos!D:G,4,0),"")</f>
        <v/>
      </c>
      <c r="AA2513" s="190" t="str">
        <f>IF(ISNUMBER(Q2513),CONCATENATE("CREATE TABLE ""reg_",LOWER(J2513),""" (""ID"" bigint NOT NULL AUTO_INCREMENT,  ""HASHFILE"" varchar(255) DEFAULT NULL, ""ID_PAI"" bigint NOT NULL,"),IF(Q2513="Campo",CONCATENATE("""",L2513,""" ",VLOOKUP(R2513,Apoio!A:C,3,0)),""))&amp;IF(Z2513="","",CONCATENATE("PRIMARY KEY (""ID""), KEY ""FK_reg_",LOWER(Z2513),"_ID_PAI"" (""ID_PAI""), CONSTRAINT ""FK_reg_",LOWER(Z2513),"_ID_PAI"" FOREIGN KEY (""ID_PAI"") REFERENCES ""reg_",LOWER(Z2513),""" (""ID"")) ENGINE=InnoDB AUTO_INCREMENT=105774 DEFAULT CHARSET=utf8mb4 COLLATE=utf8mb4_0900_ai_ci;"))</f>
        <v/>
      </c>
      <c r="AB2513" s="190" t="str">
        <f t="shared" si="279"/>
        <v/>
      </c>
    </row>
    <row r="2514" spans="10:28" ht="14.5" hidden="1" customHeight="1" x14ac:dyDescent="0.3">
      <c r="J2514" s="187" t="str">
        <f t="shared" si="277"/>
        <v>E220</v>
      </c>
      <c r="K2514" s="218"/>
      <c r="L2514" s="237" t="s">
        <v>2433</v>
      </c>
      <c r="M2514" s="184" t="s">
        <v>2434</v>
      </c>
      <c r="N2514" s="238">
        <v>42186</v>
      </c>
      <c r="O2514" s="238"/>
      <c r="P2514" s="238">
        <v>42613</v>
      </c>
      <c r="Q2514" s="192" t="str">
        <f t="shared" si="278"/>
        <v/>
      </c>
      <c r="S2514" s="191" t="str">
        <f t="shared" si="274"/>
        <v/>
      </c>
      <c r="T2514" s="192" t="str">
        <f t="shared" si="275"/>
        <v/>
      </c>
      <c r="U2514" s="192" t="str">
        <f t="shared" si="273"/>
        <v/>
      </c>
      <c r="V2514" s="192" t="str">
        <f t="shared" si="276"/>
        <v/>
      </c>
      <c r="W2514" s="191" t="str">
        <f>IF(Q2514="Campo","@Campos(posicao = "&amp;K2514&amp;", tipo = '"&amp;R2514&amp;"')@Column(name = """&amp;L2514&amp;""")"&amp;IF(R2514="D","@Temporal(TemporalType.DATE)","")&amp;"private "&amp;VLOOKUP(TEXT(R2514,"@"),Apoio!A:B,2,0)&amp;" "&amp;SUBSTITUTE(LOWER(LEFT(L2514,1))&amp;RIGHT(PROPER(L2514),LEN(L2514)-1),"_","")&amp;";",IF(ISNUMBER(Q2514),IF(R2514="R","@Entity@Table(name = ""reg_"&amp;LOWER(J2514)&amp;""")@XmlRootElement","")&amp;VLOOKUP(J2514,Blocos!D:I,6,0)&amp;Apoio!$E$1&amp;Y2514,""))</f>
        <v/>
      </c>
      <c r="X2514" s="190" t="str">
        <f>IF(ISNUMBER(Q2514),COUNTIF(Blocos!G:G,J2514),"")</f>
        <v/>
      </c>
      <c r="Y2514" s="190" t="str">
        <f>IF(OR(X2514=0,X2514=""),"",VLOOKUP(SUMIFS(Blocos!A:A,Blocos!H:H,'EFD REGISTROS e Campos (2)'!X2514,Blocos!G:G,'EFD REGISTROS e Campos (2)'!J2514),Blocos!A:L,12,0))</f>
        <v/>
      </c>
      <c r="Z2514" s="190" t="str">
        <f>IF(ISNUMBER(Q2515),VLOOKUP(J2514,Blocos!D:G,4,0),"")</f>
        <v/>
      </c>
      <c r="AA2514" s="190" t="str">
        <f>IF(ISNUMBER(Q2514),CONCATENATE("CREATE TABLE ""reg_",LOWER(J2514),""" (""ID"" bigint NOT NULL AUTO_INCREMENT,  ""HASHFILE"" varchar(255) DEFAULT NULL, ""ID_PAI"" bigint NOT NULL,"),IF(Q2514="Campo",CONCATENATE("""",L2514,""" ",VLOOKUP(R2514,Apoio!A:C,3,0)),""))&amp;IF(Z2514="","",CONCATENATE("PRIMARY KEY (""ID""), KEY ""FK_reg_",LOWER(Z2514),"_ID_PAI"" (""ID_PAI""), CONSTRAINT ""FK_reg_",LOWER(Z2514),"_ID_PAI"" FOREIGN KEY (""ID_PAI"") REFERENCES ""reg_",LOWER(Z2514),""" (""ID"")) ENGINE=InnoDB AUTO_INCREMENT=105774 DEFAULT CHARSET=utf8mb4 COLLATE=utf8mb4_0900_ai_ci;"))</f>
        <v/>
      </c>
      <c r="AB2514" s="190" t="str">
        <f t="shared" si="279"/>
        <v/>
      </c>
    </row>
    <row r="2515" spans="10:28" ht="14.5" hidden="1" customHeight="1" x14ac:dyDescent="0.3">
      <c r="J2515" s="187" t="str">
        <f t="shared" si="277"/>
        <v>E220</v>
      </c>
      <c r="K2515" s="218"/>
      <c r="L2515" s="237" t="s">
        <v>2433</v>
      </c>
      <c r="M2515" s="184" t="s">
        <v>2435</v>
      </c>
      <c r="N2515" s="238">
        <v>42614</v>
      </c>
      <c r="O2515" s="238"/>
      <c r="P2515" s="238"/>
      <c r="Q2515" s="192" t="str">
        <f t="shared" si="278"/>
        <v/>
      </c>
      <c r="S2515" s="191" t="str">
        <f t="shared" si="274"/>
        <v/>
      </c>
      <c r="T2515" s="192" t="str">
        <f t="shared" si="275"/>
        <v/>
      </c>
      <c r="U2515" s="192" t="str">
        <f t="shared" si="273"/>
        <v/>
      </c>
      <c r="V2515" s="192" t="str">
        <f t="shared" si="276"/>
        <v/>
      </c>
      <c r="W2515" s="191" t="str">
        <f>IF(Q2515="Campo","@Campos(posicao = "&amp;K2515&amp;", tipo = '"&amp;R2515&amp;"')@Column(name = """&amp;L2515&amp;""")"&amp;IF(R2515="D","@Temporal(TemporalType.DATE)","")&amp;"private "&amp;VLOOKUP(TEXT(R2515,"@"),Apoio!A:B,2,0)&amp;" "&amp;SUBSTITUTE(LOWER(LEFT(L2515,1))&amp;RIGHT(PROPER(L2515),LEN(L2515)-1),"_","")&amp;";",IF(ISNUMBER(Q2515),IF(R2515="R","@Entity@Table(name = ""reg_"&amp;LOWER(J2515)&amp;""")@XmlRootElement","")&amp;VLOOKUP(J2515,Blocos!D:I,6,0)&amp;Apoio!$E$1&amp;Y2515,""))</f>
        <v/>
      </c>
      <c r="X2515" s="190" t="str">
        <f>IF(ISNUMBER(Q2515),COUNTIF(Blocos!G:G,J2515),"")</f>
        <v/>
      </c>
      <c r="Y2515" s="190" t="str">
        <f>IF(OR(X2515=0,X2515=""),"",VLOOKUP(SUMIFS(Blocos!A:A,Blocos!H:H,'EFD REGISTROS e Campos (2)'!X2515,Blocos!G:G,'EFD REGISTROS e Campos (2)'!J2515),Blocos!A:L,12,0))</f>
        <v/>
      </c>
      <c r="Z2515" s="190" t="str">
        <f>IF(ISNUMBER(Q2516),VLOOKUP(J2515,Blocos!D:G,4,0),"")</f>
        <v/>
      </c>
      <c r="AA2515" s="190" t="str">
        <f>IF(ISNUMBER(Q2515),CONCATENATE("CREATE TABLE ""reg_",LOWER(J2515),""" (""ID"" bigint NOT NULL AUTO_INCREMENT,  ""HASHFILE"" varchar(255) DEFAULT NULL, ""ID_PAI"" bigint NOT NULL,"),IF(Q2515="Campo",CONCATENATE("""",L2515,""" ",VLOOKUP(R2515,Apoio!A:C,3,0)),""))&amp;IF(Z2515="","",CONCATENATE("PRIMARY KEY (""ID""), KEY ""FK_reg_",LOWER(Z2515),"_ID_PAI"" (""ID_PAI""), CONSTRAINT ""FK_reg_",LOWER(Z2515),"_ID_PAI"" FOREIGN KEY (""ID_PAI"") REFERENCES ""reg_",LOWER(Z2515),""" (""ID"")) ENGINE=InnoDB AUTO_INCREMENT=105774 DEFAULT CHARSET=utf8mb4 COLLATE=utf8mb4_0900_ai_ci;"))</f>
        <v/>
      </c>
      <c r="AB2515" s="190" t="str">
        <f t="shared" si="279"/>
        <v/>
      </c>
    </row>
    <row r="2516" spans="10:28" ht="14.5" hidden="1" customHeight="1" x14ac:dyDescent="0.3">
      <c r="J2516" s="187" t="str">
        <f t="shared" si="277"/>
        <v>E220</v>
      </c>
      <c r="K2516" s="218"/>
      <c r="L2516" s="237" t="s">
        <v>2433</v>
      </c>
      <c r="M2516" s="184" t="s">
        <v>2436</v>
      </c>
      <c r="N2516" s="238">
        <v>43466</v>
      </c>
      <c r="O2516" s="238"/>
      <c r="P2516" s="239"/>
      <c r="Q2516" s="192" t="str">
        <f t="shared" si="278"/>
        <v/>
      </c>
      <c r="S2516" s="191" t="str">
        <f t="shared" si="274"/>
        <v/>
      </c>
      <c r="T2516" s="192" t="str">
        <f t="shared" si="275"/>
        <v/>
      </c>
      <c r="U2516" s="192" t="str">
        <f t="shared" si="273"/>
        <v/>
      </c>
      <c r="V2516" s="192" t="str">
        <f t="shared" si="276"/>
        <v/>
      </c>
      <c r="W2516" s="191" t="str">
        <f>IF(Q2516="Campo","@Campos(posicao = "&amp;K2516&amp;", tipo = '"&amp;R2516&amp;"')@Column(name = """&amp;L2516&amp;""")"&amp;IF(R2516="D","@Temporal(TemporalType.DATE)","")&amp;"private "&amp;VLOOKUP(TEXT(R2516,"@"),Apoio!A:B,2,0)&amp;" "&amp;SUBSTITUTE(LOWER(LEFT(L2516,1))&amp;RIGHT(PROPER(L2516),LEN(L2516)-1),"_","")&amp;";",IF(ISNUMBER(Q2516),IF(R2516="R","@Entity@Table(name = ""reg_"&amp;LOWER(J2516)&amp;""")@XmlRootElement","")&amp;VLOOKUP(J2516,Blocos!D:I,6,0)&amp;Apoio!$E$1&amp;Y2516,""))</f>
        <v/>
      </c>
      <c r="X2516" s="190" t="str">
        <f>IF(ISNUMBER(Q2516),COUNTIF(Blocos!G:G,J2516),"")</f>
        <v/>
      </c>
      <c r="Y2516" s="190" t="str">
        <f>IF(OR(X2516=0,X2516=""),"",VLOOKUP(SUMIFS(Blocos!A:A,Blocos!H:H,'EFD REGISTROS e Campos (2)'!X2516,Blocos!G:G,'EFD REGISTROS e Campos (2)'!J2516),Blocos!A:L,12,0))</f>
        <v/>
      </c>
      <c r="Z2516" s="190" t="str">
        <f>IF(ISNUMBER(Q2517),VLOOKUP(J2516,Blocos!D:G,4,0),"")</f>
        <v/>
      </c>
      <c r="AA2516" s="190" t="str">
        <f>IF(ISNUMBER(Q2516),CONCATENATE("CREATE TABLE ""reg_",LOWER(J2516),""" (""ID"" bigint NOT NULL AUTO_INCREMENT,  ""HASHFILE"" varchar(255) DEFAULT NULL, ""ID_PAI"" bigint NOT NULL,"),IF(Q2516="Campo",CONCATENATE("""",L2516,""" ",VLOOKUP(R2516,Apoio!A:C,3,0)),""))&amp;IF(Z2516="","",CONCATENATE("PRIMARY KEY (""ID""), KEY ""FK_reg_",LOWER(Z2516),"_ID_PAI"" (""ID_PAI""), CONSTRAINT ""FK_reg_",LOWER(Z2516),"_ID_PAI"" FOREIGN KEY (""ID_PAI"") REFERENCES ""reg_",LOWER(Z2516),""" (""ID"")) ENGINE=InnoDB AUTO_INCREMENT=105774 DEFAULT CHARSET=utf8mb4 COLLATE=utf8mb4_0900_ai_ci;"))</f>
        <v/>
      </c>
      <c r="AB2516" s="190" t="str">
        <f t="shared" si="279"/>
        <v/>
      </c>
    </row>
    <row r="2517" spans="10:28" ht="14.5" hidden="1" customHeight="1" x14ac:dyDescent="0.3">
      <c r="J2517" s="187" t="str">
        <f t="shared" si="277"/>
        <v>E220</v>
      </c>
      <c r="K2517" s="218"/>
      <c r="L2517" s="237" t="s">
        <v>2437</v>
      </c>
      <c r="M2517" s="184" t="s">
        <v>2438</v>
      </c>
      <c r="N2517" s="238">
        <v>39814</v>
      </c>
      <c r="O2517" s="238"/>
      <c r="P2517" s="238"/>
      <c r="Q2517" s="192" t="str">
        <f t="shared" si="278"/>
        <v/>
      </c>
      <c r="S2517" s="191" t="str">
        <f t="shared" si="274"/>
        <v/>
      </c>
      <c r="T2517" s="192" t="str">
        <f t="shared" si="275"/>
        <v/>
      </c>
      <c r="U2517" s="192" t="str">
        <f t="shared" si="273"/>
        <v/>
      </c>
      <c r="V2517" s="192" t="str">
        <f t="shared" si="276"/>
        <v/>
      </c>
      <c r="W2517" s="191" t="str">
        <f>IF(Q2517="Campo","@Campos(posicao = "&amp;K2517&amp;", tipo = '"&amp;R2517&amp;"')@Column(name = """&amp;L2517&amp;""")"&amp;IF(R2517="D","@Temporal(TemporalType.DATE)","")&amp;"private "&amp;VLOOKUP(TEXT(R2517,"@"),Apoio!A:B,2,0)&amp;" "&amp;SUBSTITUTE(LOWER(LEFT(L2517,1))&amp;RIGHT(PROPER(L2517),LEN(L2517)-1),"_","")&amp;";",IF(ISNUMBER(Q2517),IF(R2517="R","@Entity@Table(name = ""reg_"&amp;LOWER(J2517)&amp;""")@XmlRootElement","")&amp;VLOOKUP(J2517,Blocos!D:I,6,0)&amp;Apoio!$E$1&amp;Y2517,""))</f>
        <v/>
      </c>
      <c r="X2517" s="190" t="str">
        <f>IF(ISNUMBER(Q2517),COUNTIF(Blocos!G:G,J2517),"")</f>
        <v/>
      </c>
      <c r="Y2517" s="190" t="str">
        <f>IF(OR(X2517=0,X2517=""),"",VLOOKUP(SUMIFS(Blocos!A:A,Blocos!H:H,'EFD REGISTROS e Campos (2)'!X2517,Blocos!G:G,'EFD REGISTROS e Campos (2)'!J2517),Blocos!A:L,12,0))</f>
        <v/>
      </c>
      <c r="Z2517" s="190" t="str">
        <f>IF(ISNUMBER(Q2518),VLOOKUP(J2517,Blocos!D:G,4,0),"")</f>
        <v/>
      </c>
      <c r="AA2517" s="190" t="str">
        <f>IF(ISNUMBER(Q2517),CONCATENATE("CREATE TABLE ""reg_",LOWER(J2517),""" (""ID"" bigint NOT NULL AUTO_INCREMENT,  ""HASHFILE"" varchar(255) DEFAULT NULL, ""ID_PAI"" bigint NOT NULL,"),IF(Q2517="Campo",CONCATENATE("""",L2517,""" ",VLOOKUP(R2517,Apoio!A:C,3,0)),""))&amp;IF(Z2517="","",CONCATENATE("PRIMARY KEY (""ID""), KEY ""FK_reg_",LOWER(Z2517),"_ID_PAI"" (""ID_PAI""), CONSTRAINT ""FK_reg_",LOWER(Z2517),"_ID_PAI"" FOREIGN KEY (""ID_PAI"") REFERENCES ""reg_",LOWER(Z2517),""" (""ID"")) ENGINE=InnoDB AUTO_INCREMENT=105774 DEFAULT CHARSET=utf8mb4 COLLATE=utf8mb4_0900_ai_ci;"))</f>
        <v/>
      </c>
      <c r="AB2517" s="190" t="str">
        <f t="shared" si="279"/>
        <v/>
      </c>
    </row>
    <row r="2518" spans="10:28" ht="14.5" hidden="1" customHeight="1" x14ac:dyDescent="0.3">
      <c r="J2518" s="187" t="str">
        <f t="shared" si="277"/>
        <v>E220</v>
      </c>
      <c r="K2518" s="218"/>
      <c r="L2518" s="237" t="s">
        <v>2455</v>
      </c>
      <c r="M2518" s="184" t="s">
        <v>2456</v>
      </c>
      <c r="N2518" s="238">
        <v>39814</v>
      </c>
      <c r="O2518" s="238"/>
      <c r="P2518" s="238"/>
      <c r="Q2518" s="192" t="str">
        <f t="shared" si="278"/>
        <v/>
      </c>
      <c r="S2518" s="191" t="str">
        <f t="shared" si="274"/>
        <v/>
      </c>
      <c r="T2518" s="192" t="str">
        <f t="shared" si="275"/>
        <v/>
      </c>
      <c r="U2518" s="192" t="str">
        <f t="shared" si="273"/>
        <v/>
      </c>
      <c r="V2518" s="192" t="str">
        <f t="shared" si="276"/>
        <v/>
      </c>
      <c r="W2518" s="191" t="str">
        <f>IF(Q2518="Campo","@Campos(posicao = "&amp;K2518&amp;", tipo = '"&amp;R2518&amp;"')@Column(name = """&amp;L2518&amp;""")"&amp;IF(R2518="D","@Temporal(TemporalType.DATE)","")&amp;"private "&amp;VLOOKUP(TEXT(R2518,"@"),Apoio!A:B,2,0)&amp;" "&amp;SUBSTITUTE(LOWER(LEFT(L2518,1))&amp;RIGHT(PROPER(L2518),LEN(L2518)-1),"_","")&amp;";",IF(ISNUMBER(Q2518),IF(R2518="R","@Entity@Table(name = ""reg_"&amp;LOWER(J2518)&amp;""")@XmlRootElement","")&amp;VLOOKUP(J2518,Blocos!D:I,6,0)&amp;Apoio!$E$1&amp;Y2518,""))</f>
        <v/>
      </c>
      <c r="X2518" s="190" t="str">
        <f>IF(ISNUMBER(Q2518),COUNTIF(Blocos!G:G,J2518),"")</f>
        <v/>
      </c>
      <c r="Y2518" s="190" t="str">
        <f>IF(OR(X2518=0,X2518=""),"",VLOOKUP(SUMIFS(Blocos!A:A,Blocos!H:H,'EFD REGISTROS e Campos (2)'!X2518,Blocos!G:G,'EFD REGISTROS e Campos (2)'!J2518),Blocos!A:L,12,0))</f>
        <v/>
      </c>
      <c r="Z2518" s="190" t="str">
        <f>IF(ISNUMBER(Q2519),VLOOKUP(J2518,Blocos!D:G,4,0),"")</f>
        <v/>
      </c>
      <c r="AA2518" s="190" t="str">
        <f>IF(ISNUMBER(Q2518),CONCATENATE("CREATE TABLE ""reg_",LOWER(J2518),""" (""ID"" bigint NOT NULL AUTO_INCREMENT,  ""HASHFILE"" varchar(255) DEFAULT NULL, ""ID_PAI"" bigint NOT NULL,"),IF(Q2518="Campo",CONCATENATE("""",L2518,""" ",VLOOKUP(R2518,Apoio!A:C,3,0)),""))&amp;IF(Z2518="","",CONCATENATE("PRIMARY KEY (""ID""), KEY ""FK_reg_",LOWER(Z2518),"_ID_PAI"" (""ID_PAI""), CONSTRAINT ""FK_reg_",LOWER(Z2518),"_ID_PAI"" FOREIGN KEY (""ID_PAI"") REFERENCES ""reg_",LOWER(Z2518),""" (""ID"")) ENGINE=InnoDB AUTO_INCREMENT=105774 DEFAULT CHARSET=utf8mb4 COLLATE=utf8mb4_0900_ai_ci;"))</f>
        <v/>
      </c>
      <c r="AB2518" s="190" t="str">
        <f t="shared" si="279"/>
        <v/>
      </c>
    </row>
    <row r="2519" spans="10:28" ht="14.5" hidden="1" customHeight="1" x14ac:dyDescent="0.3">
      <c r="J2519" s="187" t="str">
        <f t="shared" si="277"/>
        <v>E220</v>
      </c>
      <c r="K2519" s="218"/>
      <c r="L2519" s="237" t="s">
        <v>2463</v>
      </c>
      <c r="M2519" s="184" t="s">
        <v>2464</v>
      </c>
      <c r="N2519" s="238">
        <v>39814</v>
      </c>
      <c r="O2519" s="238"/>
      <c r="P2519" s="238"/>
      <c r="Q2519" s="192" t="str">
        <f t="shared" si="278"/>
        <v/>
      </c>
      <c r="S2519" s="191" t="str">
        <f t="shared" si="274"/>
        <v/>
      </c>
      <c r="T2519" s="192" t="str">
        <f t="shared" si="275"/>
        <v/>
      </c>
      <c r="U2519" s="192" t="str">
        <f t="shared" si="273"/>
        <v/>
      </c>
      <c r="V2519" s="192" t="str">
        <f t="shared" si="276"/>
        <v/>
      </c>
      <c r="W2519" s="191" t="str">
        <f>IF(Q2519="Campo","@Campos(posicao = "&amp;K2519&amp;", tipo = '"&amp;R2519&amp;"')@Column(name = """&amp;L2519&amp;""")"&amp;IF(R2519="D","@Temporal(TemporalType.DATE)","")&amp;"private "&amp;VLOOKUP(TEXT(R2519,"@"),Apoio!A:B,2,0)&amp;" "&amp;SUBSTITUTE(LOWER(LEFT(L2519,1))&amp;RIGHT(PROPER(L2519),LEN(L2519)-1),"_","")&amp;";",IF(ISNUMBER(Q2519),IF(R2519="R","@Entity@Table(name = ""reg_"&amp;LOWER(J2519)&amp;""")@XmlRootElement","")&amp;VLOOKUP(J2519,Blocos!D:I,6,0)&amp;Apoio!$E$1&amp;Y2519,""))</f>
        <v/>
      </c>
      <c r="X2519" s="190" t="str">
        <f>IF(ISNUMBER(Q2519),COUNTIF(Blocos!G:G,J2519),"")</f>
        <v/>
      </c>
      <c r="Y2519" s="190" t="str">
        <f>IF(OR(X2519=0,X2519=""),"",VLOOKUP(SUMIFS(Blocos!A:A,Blocos!H:H,'EFD REGISTROS e Campos (2)'!X2519,Blocos!G:G,'EFD REGISTROS e Campos (2)'!J2519),Blocos!A:L,12,0))</f>
        <v/>
      </c>
      <c r="Z2519" s="190" t="str">
        <f>IF(ISNUMBER(Q2520),VLOOKUP(J2519,Blocos!D:G,4,0),"")</f>
        <v/>
      </c>
      <c r="AA2519" s="190" t="str">
        <f>IF(ISNUMBER(Q2519),CONCATENATE("CREATE TABLE ""reg_",LOWER(J2519),""" (""ID"" bigint NOT NULL AUTO_INCREMENT,  ""HASHFILE"" varchar(255) DEFAULT NULL, ""ID_PAI"" bigint NOT NULL,"),IF(Q2519="Campo",CONCATENATE("""",L2519,""" ",VLOOKUP(R2519,Apoio!A:C,3,0)),""))&amp;IF(Z2519="","",CONCATENATE("PRIMARY KEY (""ID""), KEY ""FK_reg_",LOWER(Z2519),"_ID_PAI"" (""ID_PAI""), CONSTRAINT ""FK_reg_",LOWER(Z2519),"_ID_PAI"" FOREIGN KEY (""ID_PAI"") REFERENCES ""reg_",LOWER(Z2519),""" (""ID"")) ENGINE=InnoDB AUTO_INCREMENT=105774 DEFAULT CHARSET=utf8mb4 COLLATE=utf8mb4_0900_ai_ci;"))</f>
        <v/>
      </c>
      <c r="AB2519" s="190" t="str">
        <f t="shared" si="279"/>
        <v/>
      </c>
    </row>
    <row r="2520" spans="10:28" ht="14.5" hidden="1" customHeight="1" x14ac:dyDescent="0.3">
      <c r="J2520" s="187" t="str">
        <f t="shared" si="277"/>
        <v>E220</v>
      </c>
      <c r="K2520" s="218"/>
      <c r="L2520" s="237" t="s">
        <v>2465</v>
      </c>
      <c r="M2520" s="184" t="s">
        <v>2466</v>
      </c>
      <c r="N2520" s="238">
        <v>39814</v>
      </c>
      <c r="O2520" s="238"/>
      <c r="P2520" s="238"/>
      <c r="Q2520" s="192" t="str">
        <f t="shared" si="278"/>
        <v/>
      </c>
      <c r="S2520" s="191" t="str">
        <f t="shared" si="274"/>
        <v/>
      </c>
      <c r="T2520" s="192" t="str">
        <f t="shared" si="275"/>
        <v/>
      </c>
      <c r="U2520" s="192" t="str">
        <f t="shared" si="273"/>
        <v/>
      </c>
      <c r="V2520" s="192" t="str">
        <f t="shared" si="276"/>
        <v/>
      </c>
      <c r="W2520" s="191" t="str">
        <f>IF(Q2520="Campo","@Campos(posicao = "&amp;K2520&amp;", tipo = '"&amp;R2520&amp;"')@Column(name = """&amp;L2520&amp;""")"&amp;IF(R2520="D","@Temporal(TemporalType.DATE)","")&amp;"private "&amp;VLOOKUP(TEXT(R2520,"@"),Apoio!A:B,2,0)&amp;" "&amp;SUBSTITUTE(LOWER(LEFT(L2520,1))&amp;RIGHT(PROPER(L2520),LEN(L2520)-1),"_","")&amp;";",IF(ISNUMBER(Q2520),IF(R2520="R","@Entity@Table(name = ""reg_"&amp;LOWER(J2520)&amp;""")@XmlRootElement","")&amp;VLOOKUP(J2520,Blocos!D:I,6,0)&amp;Apoio!$E$1&amp;Y2520,""))</f>
        <v/>
      </c>
      <c r="X2520" s="190" t="str">
        <f>IF(ISNUMBER(Q2520),COUNTIF(Blocos!G:G,J2520),"")</f>
        <v/>
      </c>
      <c r="Y2520" s="190" t="str">
        <f>IF(OR(X2520=0,X2520=""),"",VLOOKUP(SUMIFS(Blocos!A:A,Blocos!H:H,'EFD REGISTROS e Campos (2)'!X2520,Blocos!G:G,'EFD REGISTROS e Campos (2)'!J2520),Blocos!A:L,12,0))</f>
        <v/>
      </c>
      <c r="Z2520" s="190" t="str">
        <f>IF(ISNUMBER(Q2521),VLOOKUP(J2520,Blocos!D:G,4,0),"")</f>
        <v/>
      </c>
      <c r="AA2520" s="190" t="str">
        <f>IF(ISNUMBER(Q2520),CONCATENATE("CREATE TABLE ""reg_",LOWER(J2520),""" (""ID"" bigint NOT NULL AUTO_INCREMENT,  ""HASHFILE"" varchar(255) DEFAULT NULL, ""ID_PAI"" bigint NOT NULL,"),IF(Q2520="Campo",CONCATENATE("""",L2520,""" ",VLOOKUP(R2520,Apoio!A:C,3,0)),""))&amp;IF(Z2520="","",CONCATENATE("PRIMARY KEY (""ID""), KEY ""FK_reg_",LOWER(Z2520),"_ID_PAI"" (""ID_PAI""), CONSTRAINT ""FK_reg_",LOWER(Z2520),"_ID_PAI"" FOREIGN KEY (""ID_PAI"") REFERENCES ""reg_",LOWER(Z2520),""" (""ID"")) ENGINE=InnoDB AUTO_INCREMENT=105774 DEFAULT CHARSET=utf8mb4 COLLATE=utf8mb4_0900_ai_ci;"))</f>
        <v/>
      </c>
      <c r="AB2520" s="190" t="str">
        <f t="shared" si="279"/>
        <v/>
      </c>
    </row>
    <row r="2521" spans="10:28" ht="14.5" hidden="1" customHeight="1" x14ac:dyDescent="0.3">
      <c r="J2521" s="187" t="str">
        <f t="shared" si="277"/>
        <v>E220</v>
      </c>
      <c r="K2521" s="218"/>
      <c r="L2521" s="237" t="s">
        <v>2467</v>
      </c>
      <c r="M2521" s="184" t="s">
        <v>2468</v>
      </c>
      <c r="N2521" s="238">
        <v>41852</v>
      </c>
      <c r="O2521" s="238"/>
      <c r="P2521" s="238"/>
      <c r="Q2521" s="192" t="str">
        <f t="shared" si="278"/>
        <v/>
      </c>
      <c r="S2521" s="191" t="str">
        <f t="shared" si="274"/>
        <v/>
      </c>
      <c r="T2521" s="192" t="str">
        <f t="shared" si="275"/>
        <v/>
      </c>
      <c r="U2521" s="192" t="str">
        <f t="shared" si="273"/>
        <v/>
      </c>
      <c r="V2521" s="192" t="str">
        <f t="shared" si="276"/>
        <v/>
      </c>
      <c r="W2521" s="191" t="str">
        <f>IF(Q2521="Campo","@Campos(posicao = "&amp;K2521&amp;", tipo = '"&amp;R2521&amp;"')@Column(name = """&amp;L2521&amp;""")"&amp;IF(R2521="D","@Temporal(TemporalType.DATE)","")&amp;"private "&amp;VLOOKUP(TEXT(R2521,"@"),Apoio!A:B,2,0)&amp;" "&amp;SUBSTITUTE(LOWER(LEFT(L2521,1))&amp;RIGHT(PROPER(L2521),LEN(L2521)-1),"_","")&amp;";",IF(ISNUMBER(Q2521),IF(R2521="R","@Entity@Table(name = ""reg_"&amp;LOWER(J2521)&amp;""")@XmlRootElement","")&amp;VLOOKUP(J2521,Blocos!D:I,6,0)&amp;Apoio!$E$1&amp;Y2521,""))</f>
        <v/>
      </c>
      <c r="X2521" s="190" t="str">
        <f>IF(ISNUMBER(Q2521),COUNTIF(Blocos!G:G,J2521),"")</f>
        <v/>
      </c>
      <c r="Y2521" s="190" t="str">
        <f>IF(OR(X2521=0,X2521=""),"",VLOOKUP(SUMIFS(Blocos!A:A,Blocos!H:H,'EFD REGISTROS e Campos (2)'!X2521,Blocos!G:G,'EFD REGISTROS e Campos (2)'!J2521),Blocos!A:L,12,0))</f>
        <v/>
      </c>
      <c r="Z2521" s="190" t="str">
        <f>IF(ISNUMBER(Q2522),VLOOKUP(J2521,Blocos!D:G,4,0),"")</f>
        <v/>
      </c>
      <c r="AA2521" s="190" t="str">
        <f>IF(ISNUMBER(Q2521),CONCATENATE("CREATE TABLE ""reg_",LOWER(J2521),""" (""ID"" bigint NOT NULL AUTO_INCREMENT,  ""HASHFILE"" varchar(255) DEFAULT NULL, ""ID_PAI"" bigint NOT NULL,"),IF(Q2521="Campo",CONCATENATE("""",L2521,""" ",VLOOKUP(R2521,Apoio!A:C,3,0)),""))&amp;IF(Z2521="","",CONCATENATE("PRIMARY KEY (""ID""), KEY ""FK_reg_",LOWER(Z2521),"_ID_PAI"" (""ID_PAI""), CONSTRAINT ""FK_reg_",LOWER(Z2521),"_ID_PAI"" FOREIGN KEY (""ID_PAI"") REFERENCES ""reg_",LOWER(Z2521),""" (""ID"")) ENGINE=InnoDB AUTO_INCREMENT=105774 DEFAULT CHARSET=utf8mb4 COLLATE=utf8mb4_0900_ai_ci;"))</f>
        <v/>
      </c>
      <c r="AB2521" s="190" t="str">
        <f t="shared" si="279"/>
        <v/>
      </c>
    </row>
    <row r="2522" spans="10:28" ht="14.5" hidden="1" customHeight="1" x14ac:dyDescent="0.3">
      <c r="J2522" s="187" t="str">
        <f t="shared" si="277"/>
        <v>E220</v>
      </c>
      <c r="K2522" s="218"/>
      <c r="L2522" s="237" t="s">
        <v>2469</v>
      </c>
      <c r="M2522" s="184" t="s">
        <v>2470</v>
      </c>
      <c r="N2522" s="238">
        <v>41852</v>
      </c>
      <c r="O2522" s="238"/>
      <c r="P2522" s="238"/>
      <c r="Q2522" s="192" t="str">
        <f t="shared" si="278"/>
        <v/>
      </c>
      <c r="S2522" s="191" t="str">
        <f t="shared" si="274"/>
        <v/>
      </c>
      <c r="T2522" s="192" t="str">
        <f t="shared" si="275"/>
        <v/>
      </c>
      <c r="U2522" s="192" t="str">
        <f t="shared" si="273"/>
        <v/>
      </c>
      <c r="V2522" s="192" t="str">
        <f t="shared" si="276"/>
        <v/>
      </c>
      <c r="W2522" s="191" t="str">
        <f>IF(Q2522="Campo","@Campos(posicao = "&amp;K2522&amp;", tipo = '"&amp;R2522&amp;"')@Column(name = """&amp;L2522&amp;""")"&amp;IF(R2522="D","@Temporal(TemporalType.DATE)","")&amp;"private "&amp;VLOOKUP(TEXT(R2522,"@"),Apoio!A:B,2,0)&amp;" "&amp;SUBSTITUTE(LOWER(LEFT(L2522,1))&amp;RIGHT(PROPER(L2522),LEN(L2522)-1),"_","")&amp;";",IF(ISNUMBER(Q2522),IF(R2522="R","@Entity@Table(name = ""reg_"&amp;LOWER(J2522)&amp;""")@XmlRootElement","")&amp;VLOOKUP(J2522,Blocos!D:I,6,0)&amp;Apoio!$E$1&amp;Y2522,""))</f>
        <v/>
      </c>
      <c r="X2522" s="190" t="str">
        <f>IF(ISNUMBER(Q2522),COUNTIF(Blocos!G:G,J2522),"")</f>
        <v/>
      </c>
      <c r="Y2522" s="190" t="str">
        <f>IF(OR(X2522=0,X2522=""),"",VLOOKUP(SUMIFS(Blocos!A:A,Blocos!H:H,'EFD REGISTROS e Campos (2)'!X2522,Blocos!G:G,'EFD REGISTROS e Campos (2)'!J2522),Blocos!A:L,12,0))</f>
        <v/>
      </c>
      <c r="Z2522" s="190" t="str">
        <f>IF(ISNUMBER(Q2523),VLOOKUP(J2522,Blocos!D:G,4,0),"")</f>
        <v/>
      </c>
      <c r="AA2522" s="190" t="str">
        <f>IF(ISNUMBER(Q2522),CONCATENATE("CREATE TABLE ""reg_",LOWER(J2522),""" (""ID"" bigint NOT NULL AUTO_INCREMENT,  ""HASHFILE"" varchar(255) DEFAULT NULL, ""ID_PAI"" bigint NOT NULL,"),IF(Q2522="Campo",CONCATENATE("""",L2522,""" ",VLOOKUP(R2522,Apoio!A:C,3,0)),""))&amp;IF(Z2522="","",CONCATENATE("PRIMARY KEY (""ID""), KEY ""FK_reg_",LOWER(Z2522),"_ID_PAI"" (""ID_PAI""), CONSTRAINT ""FK_reg_",LOWER(Z2522),"_ID_PAI"" FOREIGN KEY (""ID_PAI"") REFERENCES ""reg_",LOWER(Z2522),""" (""ID"")) ENGINE=InnoDB AUTO_INCREMENT=105774 DEFAULT CHARSET=utf8mb4 COLLATE=utf8mb4_0900_ai_ci;"))</f>
        <v/>
      </c>
      <c r="AB2522" s="190" t="str">
        <f t="shared" si="279"/>
        <v/>
      </c>
    </row>
    <row r="2523" spans="10:28" ht="14.5" hidden="1" customHeight="1" x14ac:dyDescent="0.3">
      <c r="J2523" s="187" t="str">
        <f t="shared" si="277"/>
        <v>E220</v>
      </c>
      <c r="K2523" s="218"/>
      <c r="L2523" s="237" t="s">
        <v>2471</v>
      </c>
      <c r="M2523" s="184" t="s">
        <v>2472</v>
      </c>
      <c r="N2523" s="238">
        <v>42186</v>
      </c>
      <c r="O2523" s="238"/>
      <c r="P2523" s="238"/>
      <c r="Q2523" s="192" t="str">
        <f t="shared" si="278"/>
        <v/>
      </c>
      <c r="S2523" s="191" t="str">
        <f t="shared" si="274"/>
        <v/>
      </c>
      <c r="T2523" s="192" t="str">
        <f t="shared" si="275"/>
        <v/>
      </c>
      <c r="U2523" s="192" t="str">
        <f t="shared" si="273"/>
        <v/>
      </c>
      <c r="V2523" s="192" t="str">
        <f t="shared" si="276"/>
        <v/>
      </c>
      <c r="W2523" s="191" t="str">
        <f>IF(Q2523="Campo","@Campos(posicao = "&amp;K2523&amp;", tipo = '"&amp;R2523&amp;"')@Column(name = """&amp;L2523&amp;""")"&amp;IF(R2523="D","@Temporal(TemporalType.DATE)","")&amp;"private "&amp;VLOOKUP(TEXT(R2523,"@"),Apoio!A:B,2,0)&amp;" "&amp;SUBSTITUTE(LOWER(LEFT(L2523,1))&amp;RIGHT(PROPER(L2523),LEN(L2523)-1),"_","")&amp;";",IF(ISNUMBER(Q2523),IF(R2523="R","@Entity@Table(name = ""reg_"&amp;LOWER(J2523)&amp;""")@XmlRootElement","")&amp;VLOOKUP(J2523,Blocos!D:I,6,0)&amp;Apoio!$E$1&amp;Y2523,""))</f>
        <v/>
      </c>
      <c r="X2523" s="190" t="str">
        <f>IF(ISNUMBER(Q2523),COUNTIF(Blocos!G:G,J2523),"")</f>
        <v/>
      </c>
      <c r="Y2523" s="190" t="str">
        <f>IF(OR(X2523=0,X2523=""),"",VLOOKUP(SUMIFS(Blocos!A:A,Blocos!H:H,'EFD REGISTROS e Campos (2)'!X2523,Blocos!G:G,'EFD REGISTROS e Campos (2)'!J2523),Blocos!A:L,12,0))</f>
        <v/>
      </c>
      <c r="Z2523" s="190" t="str">
        <f>IF(ISNUMBER(Q2524),VLOOKUP(J2523,Blocos!D:G,4,0),"")</f>
        <v/>
      </c>
      <c r="AA2523" s="190" t="str">
        <f>IF(ISNUMBER(Q2523),CONCATENATE("CREATE TABLE ""reg_",LOWER(J2523),""" (""ID"" bigint NOT NULL AUTO_INCREMENT,  ""HASHFILE"" varchar(255) DEFAULT NULL, ""ID_PAI"" bigint NOT NULL,"),IF(Q2523="Campo",CONCATENATE("""",L2523,""" ",VLOOKUP(R2523,Apoio!A:C,3,0)),""))&amp;IF(Z2523="","",CONCATENATE("PRIMARY KEY (""ID""), KEY ""FK_reg_",LOWER(Z2523),"_ID_PAI"" (""ID_PAI""), CONSTRAINT ""FK_reg_",LOWER(Z2523),"_ID_PAI"" FOREIGN KEY (""ID_PAI"") REFERENCES ""reg_",LOWER(Z2523),""" (""ID"")) ENGINE=InnoDB AUTO_INCREMENT=105774 DEFAULT CHARSET=utf8mb4 COLLATE=utf8mb4_0900_ai_ci;"))</f>
        <v/>
      </c>
      <c r="AB2523" s="190" t="str">
        <f t="shared" si="279"/>
        <v/>
      </c>
    </row>
    <row r="2524" spans="10:28" ht="14.5" hidden="1" customHeight="1" x14ac:dyDescent="0.3">
      <c r="J2524" s="187" t="str">
        <f t="shared" si="277"/>
        <v>E220</v>
      </c>
      <c r="K2524" s="218"/>
      <c r="L2524" s="237" t="s">
        <v>2473</v>
      </c>
      <c r="M2524" s="184" t="s">
        <v>2474</v>
      </c>
      <c r="N2524" s="238">
        <v>39814</v>
      </c>
      <c r="O2524" s="238"/>
      <c r="P2524" s="238"/>
      <c r="Q2524" s="192" t="str">
        <f t="shared" si="278"/>
        <v/>
      </c>
      <c r="S2524" s="191" t="str">
        <f t="shared" si="274"/>
        <v/>
      </c>
      <c r="T2524" s="192" t="str">
        <f t="shared" si="275"/>
        <v/>
      </c>
      <c r="U2524" s="192" t="str">
        <f t="shared" si="273"/>
        <v/>
      </c>
      <c r="V2524" s="192" t="str">
        <f t="shared" si="276"/>
        <v/>
      </c>
      <c r="W2524" s="191" t="str">
        <f>IF(Q2524="Campo","@Campos(posicao = "&amp;K2524&amp;", tipo = '"&amp;R2524&amp;"')@Column(name = """&amp;L2524&amp;""")"&amp;IF(R2524="D","@Temporal(TemporalType.DATE)","")&amp;"private "&amp;VLOOKUP(TEXT(R2524,"@"),Apoio!A:B,2,0)&amp;" "&amp;SUBSTITUTE(LOWER(LEFT(L2524,1))&amp;RIGHT(PROPER(L2524),LEN(L2524)-1),"_","")&amp;";",IF(ISNUMBER(Q2524),IF(R2524="R","@Entity@Table(name = ""reg_"&amp;LOWER(J2524)&amp;""")@XmlRootElement","")&amp;VLOOKUP(J2524,Blocos!D:I,6,0)&amp;Apoio!$E$1&amp;Y2524,""))</f>
        <v/>
      </c>
      <c r="X2524" s="190" t="str">
        <f>IF(ISNUMBER(Q2524),COUNTIF(Blocos!G:G,J2524),"")</f>
        <v/>
      </c>
      <c r="Y2524" s="190" t="str">
        <f>IF(OR(X2524=0,X2524=""),"",VLOOKUP(SUMIFS(Blocos!A:A,Blocos!H:H,'EFD REGISTROS e Campos (2)'!X2524,Blocos!G:G,'EFD REGISTROS e Campos (2)'!J2524),Blocos!A:L,12,0))</f>
        <v/>
      </c>
      <c r="Z2524" s="190" t="str">
        <f>IF(ISNUMBER(Q2525),VLOOKUP(J2524,Blocos!D:G,4,0),"")</f>
        <v/>
      </c>
      <c r="AA2524" s="190" t="str">
        <f>IF(ISNUMBER(Q2524),CONCATENATE("CREATE TABLE ""reg_",LOWER(J2524),""" (""ID"" bigint NOT NULL AUTO_INCREMENT,  ""HASHFILE"" varchar(255) DEFAULT NULL, ""ID_PAI"" bigint NOT NULL,"),IF(Q2524="Campo",CONCATENATE("""",L2524,""" ",VLOOKUP(R2524,Apoio!A:C,3,0)),""))&amp;IF(Z2524="","",CONCATENATE("PRIMARY KEY (""ID""), KEY ""FK_reg_",LOWER(Z2524),"_ID_PAI"" (""ID_PAI""), CONSTRAINT ""FK_reg_",LOWER(Z2524),"_ID_PAI"" FOREIGN KEY (""ID_PAI"") REFERENCES ""reg_",LOWER(Z2524),""" (""ID"")) ENGINE=InnoDB AUTO_INCREMENT=105774 DEFAULT CHARSET=utf8mb4 COLLATE=utf8mb4_0900_ai_ci;"))</f>
        <v/>
      </c>
      <c r="AB2524" s="190" t="str">
        <f t="shared" si="279"/>
        <v/>
      </c>
    </row>
    <row r="2525" spans="10:28" ht="14.5" hidden="1" customHeight="1" x14ac:dyDescent="0.3">
      <c r="J2525" s="187" t="str">
        <f t="shared" si="277"/>
        <v>E220</v>
      </c>
      <c r="K2525" s="218"/>
      <c r="L2525" s="237" t="s">
        <v>2475</v>
      </c>
      <c r="M2525" s="184" t="s">
        <v>2476</v>
      </c>
      <c r="N2525" s="238">
        <v>40909</v>
      </c>
      <c r="O2525" s="238"/>
      <c r="P2525" s="238"/>
      <c r="Q2525" s="192" t="str">
        <f t="shared" si="278"/>
        <v/>
      </c>
      <c r="S2525" s="191" t="str">
        <f t="shared" si="274"/>
        <v/>
      </c>
      <c r="T2525" s="192" t="str">
        <f t="shared" si="275"/>
        <v/>
      </c>
      <c r="U2525" s="192" t="str">
        <f t="shared" ref="U2525:U2583" si="280">S2525&amp;T2525</f>
        <v/>
      </c>
      <c r="V2525" s="192" t="str">
        <f t="shared" si="276"/>
        <v/>
      </c>
      <c r="W2525" s="191" t="str">
        <f>IF(Q2525="Campo","@Campos(posicao = "&amp;K2525&amp;", tipo = '"&amp;R2525&amp;"')@Column(name = """&amp;L2525&amp;""")"&amp;IF(R2525="D","@Temporal(TemporalType.DATE)","")&amp;"private "&amp;VLOOKUP(TEXT(R2525,"@"),Apoio!A:B,2,0)&amp;" "&amp;SUBSTITUTE(LOWER(LEFT(L2525,1))&amp;RIGHT(PROPER(L2525),LEN(L2525)-1),"_","")&amp;";",IF(ISNUMBER(Q2525),IF(R2525="R","@Entity@Table(name = ""reg_"&amp;LOWER(J2525)&amp;""")@XmlRootElement","")&amp;VLOOKUP(J2525,Blocos!D:I,6,0)&amp;Apoio!$E$1&amp;Y2525,""))</f>
        <v/>
      </c>
      <c r="X2525" s="190" t="str">
        <f>IF(ISNUMBER(Q2525),COUNTIF(Blocos!G:G,J2525),"")</f>
        <v/>
      </c>
      <c r="Y2525" s="190" t="str">
        <f>IF(OR(X2525=0,X2525=""),"",VLOOKUP(SUMIFS(Blocos!A:A,Blocos!H:H,'EFD REGISTROS e Campos (2)'!X2525,Blocos!G:G,'EFD REGISTROS e Campos (2)'!J2525),Blocos!A:L,12,0))</f>
        <v/>
      </c>
      <c r="Z2525" s="190" t="str">
        <f>IF(ISNUMBER(Q2526),VLOOKUP(J2525,Blocos!D:G,4,0),"")</f>
        <v/>
      </c>
      <c r="AA2525" s="190" t="str">
        <f>IF(ISNUMBER(Q2525),CONCATENATE("CREATE TABLE ""reg_",LOWER(J2525),""" (""ID"" bigint NOT NULL AUTO_INCREMENT,  ""HASHFILE"" varchar(255) DEFAULT NULL, ""ID_PAI"" bigint NOT NULL,"),IF(Q2525="Campo",CONCATENATE("""",L2525,""" ",VLOOKUP(R2525,Apoio!A:C,3,0)),""))&amp;IF(Z2525="","",CONCATENATE("PRIMARY KEY (""ID""), KEY ""FK_reg_",LOWER(Z2525),"_ID_PAI"" (""ID_PAI""), CONSTRAINT ""FK_reg_",LOWER(Z2525),"_ID_PAI"" FOREIGN KEY (""ID_PAI"") REFERENCES ""reg_",LOWER(Z2525),""" (""ID"")) ENGINE=InnoDB AUTO_INCREMENT=105774 DEFAULT CHARSET=utf8mb4 COLLATE=utf8mb4_0900_ai_ci;"))</f>
        <v/>
      </c>
      <c r="AB2525" s="190" t="str">
        <f t="shared" si="279"/>
        <v/>
      </c>
    </row>
    <row r="2526" spans="10:28" ht="14.5" hidden="1" customHeight="1" x14ac:dyDescent="0.3">
      <c r="J2526" s="187" t="str">
        <f t="shared" si="277"/>
        <v>E220</v>
      </c>
      <c r="K2526" s="218"/>
      <c r="L2526" s="237" t="s">
        <v>2477</v>
      </c>
      <c r="M2526" s="184" t="s">
        <v>2478</v>
      </c>
      <c r="N2526" s="238">
        <v>42614</v>
      </c>
      <c r="O2526" s="238"/>
      <c r="P2526" s="238"/>
      <c r="Q2526" s="192" t="str">
        <f t="shared" si="278"/>
        <v/>
      </c>
      <c r="S2526" s="191" t="str">
        <f t="shared" si="274"/>
        <v/>
      </c>
      <c r="T2526" s="192" t="str">
        <f t="shared" si="275"/>
        <v/>
      </c>
      <c r="U2526" s="192" t="str">
        <f t="shared" si="280"/>
        <v/>
      </c>
      <c r="V2526" s="192" t="str">
        <f t="shared" si="276"/>
        <v/>
      </c>
      <c r="W2526" s="191" t="str">
        <f>IF(Q2526="Campo","@Campos(posicao = "&amp;K2526&amp;", tipo = '"&amp;R2526&amp;"')@Column(name = """&amp;L2526&amp;""")"&amp;IF(R2526="D","@Temporal(TemporalType.DATE)","")&amp;"private "&amp;VLOOKUP(TEXT(R2526,"@"),Apoio!A:B,2,0)&amp;" "&amp;SUBSTITUTE(LOWER(LEFT(L2526,1))&amp;RIGHT(PROPER(L2526),LEN(L2526)-1),"_","")&amp;";",IF(ISNUMBER(Q2526),IF(R2526="R","@Entity@Table(name = ""reg_"&amp;LOWER(J2526)&amp;""")@XmlRootElement","")&amp;VLOOKUP(J2526,Blocos!D:I,6,0)&amp;Apoio!$E$1&amp;Y2526,""))</f>
        <v/>
      </c>
      <c r="X2526" s="190" t="str">
        <f>IF(ISNUMBER(Q2526),COUNTIF(Blocos!G:G,J2526),"")</f>
        <v/>
      </c>
      <c r="Y2526" s="190" t="str">
        <f>IF(OR(X2526=0,X2526=""),"",VLOOKUP(SUMIFS(Blocos!A:A,Blocos!H:H,'EFD REGISTROS e Campos (2)'!X2526,Blocos!G:G,'EFD REGISTROS e Campos (2)'!J2526),Blocos!A:L,12,0))</f>
        <v/>
      </c>
      <c r="Z2526" s="190" t="str">
        <f>IF(ISNUMBER(Q2527),VLOOKUP(J2526,Blocos!D:G,4,0),"")</f>
        <v/>
      </c>
      <c r="AA2526" s="190" t="str">
        <f>IF(ISNUMBER(Q2526),CONCATENATE("CREATE TABLE ""reg_",LOWER(J2526),""" (""ID"" bigint NOT NULL AUTO_INCREMENT,  ""HASHFILE"" varchar(255) DEFAULT NULL, ""ID_PAI"" bigint NOT NULL,"),IF(Q2526="Campo",CONCATENATE("""",L2526,""" ",VLOOKUP(R2526,Apoio!A:C,3,0)),""))&amp;IF(Z2526="","",CONCATENATE("PRIMARY KEY (""ID""), KEY ""FK_reg_",LOWER(Z2526),"_ID_PAI"" (""ID_PAI""), CONSTRAINT ""FK_reg_",LOWER(Z2526),"_ID_PAI"" FOREIGN KEY (""ID_PAI"") REFERENCES ""reg_",LOWER(Z2526),""" (""ID"")) ENGINE=InnoDB AUTO_INCREMENT=105774 DEFAULT CHARSET=utf8mb4 COLLATE=utf8mb4_0900_ai_ci;"))</f>
        <v/>
      </c>
      <c r="AB2526" s="190" t="str">
        <f t="shared" si="279"/>
        <v/>
      </c>
    </row>
    <row r="2527" spans="10:28" ht="14.5" hidden="1" customHeight="1" x14ac:dyDescent="0.3">
      <c r="J2527" s="187" t="str">
        <f t="shared" si="277"/>
        <v>E220</v>
      </c>
      <c r="K2527" s="218"/>
      <c r="L2527" s="237" t="s">
        <v>2479</v>
      </c>
      <c r="M2527" s="184" t="s">
        <v>2480</v>
      </c>
      <c r="N2527" s="238">
        <v>39814</v>
      </c>
      <c r="O2527" s="238"/>
      <c r="P2527" s="238"/>
      <c r="Q2527" s="192" t="str">
        <f t="shared" si="278"/>
        <v/>
      </c>
      <c r="S2527" s="191" t="str">
        <f t="shared" si="274"/>
        <v/>
      </c>
      <c r="T2527" s="192" t="str">
        <f t="shared" si="275"/>
        <v/>
      </c>
      <c r="U2527" s="192" t="str">
        <f t="shared" si="280"/>
        <v/>
      </c>
      <c r="V2527" s="192" t="str">
        <f t="shared" si="276"/>
        <v/>
      </c>
      <c r="W2527" s="191" t="str">
        <f>IF(Q2527="Campo","@Campos(posicao = "&amp;K2527&amp;", tipo = '"&amp;R2527&amp;"')@Column(name = """&amp;L2527&amp;""")"&amp;IF(R2527="D","@Temporal(TemporalType.DATE)","")&amp;"private "&amp;VLOOKUP(TEXT(R2527,"@"),Apoio!A:B,2,0)&amp;" "&amp;SUBSTITUTE(LOWER(LEFT(L2527,1))&amp;RIGHT(PROPER(L2527),LEN(L2527)-1),"_","")&amp;";",IF(ISNUMBER(Q2527),IF(R2527="R","@Entity@Table(name = ""reg_"&amp;LOWER(J2527)&amp;""")@XmlRootElement","")&amp;VLOOKUP(J2527,Blocos!D:I,6,0)&amp;Apoio!$E$1&amp;Y2527,""))</f>
        <v/>
      </c>
      <c r="X2527" s="190" t="str">
        <f>IF(ISNUMBER(Q2527),COUNTIF(Blocos!G:G,J2527),"")</f>
        <v/>
      </c>
      <c r="Y2527" s="190" t="str">
        <f>IF(OR(X2527=0,X2527=""),"",VLOOKUP(SUMIFS(Blocos!A:A,Blocos!H:H,'EFD REGISTROS e Campos (2)'!X2527,Blocos!G:G,'EFD REGISTROS e Campos (2)'!J2527),Blocos!A:L,12,0))</f>
        <v/>
      </c>
      <c r="Z2527" s="190" t="str">
        <f>IF(ISNUMBER(Q2528),VLOOKUP(J2527,Blocos!D:G,4,0),"")</f>
        <v/>
      </c>
      <c r="AA2527" s="190" t="str">
        <f>IF(ISNUMBER(Q2527),CONCATENATE("CREATE TABLE ""reg_",LOWER(J2527),""" (""ID"" bigint NOT NULL AUTO_INCREMENT,  ""HASHFILE"" varchar(255) DEFAULT NULL, ""ID_PAI"" bigint NOT NULL,"),IF(Q2527="Campo",CONCATENATE("""",L2527,""" ",VLOOKUP(R2527,Apoio!A:C,3,0)),""))&amp;IF(Z2527="","",CONCATENATE("PRIMARY KEY (""ID""), KEY ""FK_reg_",LOWER(Z2527),"_ID_PAI"" (""ID_PAI""), CONSTRAINT ""FK_reg_",LOWER(Z2527),"_ID_PAI"" FOREIGN KEY (""ID_PAI"") REFERENCES ""reg_",LOWER(Z2527),""" (""ID"")) ENGINE=InnoDB AUTO_INCREMENT=105774 DEFAULT CHARSET=utf8mb4 COLLATE=utf8mb4_0900_ai_ci;"))</f>
        <v/>
      </c>
      <c r="AB2527" s="190" t="str">
        <f t="shared" si="279"/>
        <v/>
      </c>
    </row>
    <row r="2528" spans="10:28" ht="14.5" hidden="1" customHeight="1" x14ac:dyDescent="0.3">
      <c r="J2528" s="187" t="str">
        <f t="shared" si="277"/>
        <v>E220</v>
      </c>
      <c r="K2528" s="218"/>
      <c r="L2528" s="237" t="s">
        <v>2481</v>
      </c>
      <c r="M2528" s="184" t="s">
        <v>2482</v>
      </c>
      <c r="N2528" s="238">
        <v>39814</v>
      </c>
      <c r="O2528" s="238"/>
      <c r="P2528" s="238"/>
      <c r="Q2528" s="192" t="str">
        <f t="shared" si="278"/>
        <v/>
      </c>
      <c r="S2528" s="191" t="str">
        <f t="shared" si="274"/>
        <v/>
      </c>
      <c r="T2528" s="192" t="str">
        <f t="shared" si="275"/>
        <v/>
      </c>
      <c r="U2528" s="192" t="str">
        <f t="shared" si="280"/>
        <v/>
      </c>
      <c r="V2528" s="192" t="str">
        <f t="shared" si="276"/>
        <v/>
      </c>
      <c r="W2528" s="191" t="str">
        <f>IF(Q2528="Campo","@Campos(posicao = "&amp;K2528&amp;", tipo = '"&amp;R2528&amp;"')@Column(name = """&amp;L2528&amp;""")"&amp;IF(R2528="D","@Temporal(TemporalType.DATE)","")&amp;"private "&amp;VLOOKUP(TEXT(R2528,"@"),Apoio!A:B,2,0)&amp;" "&amp;SUBSTITUTE(LOWER(LEFT(L2528,1))&amp;RIGHT(PROPER(L2528),LEN(L2528)-1),"_","")&amp;";",IF(ISNUMBER(Q2528),IF(R2528="R","@Entity@Table(name = ""reg_"&amp;LOWER(J2528)&amp;""")@XmlRootElement","")&amp;VLOOKUP(J2528,Blocos!D:I,6,0)&amp;Apoio!$E$1&amp;Y2528,""))</f>
        <v/>
      </c>
      <c r="X2528" s="190" t="str">
        <f>IF(ISNUMBER(Q2528),COUNTIF(Blocos!G:G,J2528),"")</f>
        <v/>
      </c>
      <c r="Y2528" s="190" t="str">
        <f>IF(OR(X2528=0,X2528=""),"",VLOOKUP(SUMIFS(Blocos!A:A,Blocos!H:H,'EFD REGISTROS e Campos (2)'!X2528,Blocos!G:G,'EFD REGISTROS e Campos (2)'!J2528),Blocos!A:L,12,0))</f>
        <v/>
      </c>
      <c r="Z2528" s="190" t="str">
        <f>IF(ISNUMBER(Q2529),VLOOKUP(J2528,Blocos!D:G,4,0),"")</f>
        <v/>
      </c>
      <c r="AA2528" s="190" t="str">
        <f>IF(ISNUMBER(Q2528),CONCATENATE("CREATE TABLE ""reg_",LOWER(J2528),""" (""ID"" bigint NOT NULL AUTO_INCREMENT,  ""HASHFILE"" varchar(255) DEFAULT NULL, ""ID_PAI"" bigint NOT NULL,"),IF(Q2528="Campo",CONCATENATE("""",L2528,""" ",VLOOKUP(R2528,Apoio!A:C,3,0)),""))&amp;IF(Z2528="","",CONCATENATE("PRIMARY KEY (""ID""), KEY ""FK_reg_",LOWER(Z2528),"_ID_PAI"" (""ID_PAI""), CONSTRAINT ""FK_reg_",LOWER(Z2528),"_ID_PAI"" FOREIGN KEY (""ID_PAI"") REFERENCES ""reg_",LOWER(Z2528),""" (""ID"")) ENGINE=InnoDB AUTO_INCREMENT=105774 DEFAULT CHARSET=utf8mb4 COLLATE=utf8mb4_0900_ai_ci;"))</f>
        <v/>
      </c>
      <c r="AB2528" s="190" t="str">
        <f t="shared" si="279"/>
        <v/>
      </c>
    </row>
    <row r="2529" spans="1:28" ht="14.5" hidden="1" customHeight="1" x14ac:dyDescent="0.3">
      <c r="J2529" s="187" t="str">
        <f t="shared" si="277"/>
        <v>E220</v>
      </c>
      <c r="K2529" s="218"/>
      <c r="L2529" s="237" t="s">
        <v>2483</v>
      </c>
      <c r="M2529" s="184" t="s">
        <v>2484</v>
      </c>
      <c r="N2529" s="238">
        <v>39814</v>
      </c>
      <c r="O2529" s="238"/>
      <c r="P2529" s="238"/>
      <c r="Q2529" s="192" t="str">
        <f t="shared" si="278"/>
        <v/>
      </c>
      <c r="S2529" s="191" t="str">
        <f t="shared" si="274"/>
        <v/>
      </c>
      <c r="T2529" s="192" t="str">
        <f t="shared" si="275"/>
        <v/>
      </c>
      <c r="U2529" s="192" t="str">
        <f t="shared" si="280"/>
        <v/>
      </c>
      <c r="V2529" s="192" t="str">
        <f t="shared" si="276"/>
        <v/>
      </c>
      <c r="W2529" s="191" t="str">
        <f>IF(Q2529="Campo","@Campos(posicao = "&amp;K2529&amp;", tipo = '"&amp;R2529&amp;"')@Column(name = """&amp;L2529&amp;""")"&amp;IF(R2529="D","@Temporal(TemporalType.DATE)","")&amp;"private "&amp;VLOOKUP(TEXT(R2529,"@"),Apoio!A:B,2,0)&amp;" "&amp;SUBSTITUTE(LOWER(LEFT(L2529,1))&amp;RIGHT(PROPER(L2529),LEN(L2529)-1),"_","")&amp;";",IF(ISNUMBER(Q2529),IF(R2529="R","@Entity@Table(name = ""reg_"&amp;LOWER(J2529)&amp;""")@XmlRootElement","")&amp;VLOOKUP(J2529,Blocos!D:I,6,0)&amp;Apoio!$E$1&amp;Y2529,""))</f>
        <v/>
      </c>
      <c r="X2529" s="190" t="str">
        <f>IF(ISNUMBER(Q2529),COUNTIF(Blocos!G:G,J2529),"")</f>
        <v/>
      </c>
      <c r="Y2529" s="190" t="str">
        <f>IF(OR(X2529=0,X2529=""),"",VLOOKUP(SUMIFS(Blocos!A:A,Blocos!H:H,'EFD REGISTROS e Campos (2)'!X2529,Blocos!G:G,'EFD REGISTROS e Campos (2)'!J2529),Blocos!A:L,12,0))</f>
        <v/>
      </c>
      <c r="Z2529" s="190" t="str">
        <f>IF(ISNUMBER(Q2530),VLOOKUP(J2529,Blocos!D:G,4,0),"")</f>
        <v/>
      </c>
      <c r="AA2529" s="190" t="str">
        <f>IF(ISNUMBER(Q2529),CONCATENATE("CREATE TABLE ""reg_",LOWER(J2529),""" (""ID"" bigint NOT NULL AUTO_INCREMENT,  ""HASHFILE"" varchar(255) DEFAULT NULL, ""ID_PAI"" bigint NOT NULL,"),IF(Q2529="Campo",CONCATENATE("""",L2529,""" ",VLOOKUP(R2529,Apoio!A:C,3,0)),""))&amp;IF(Z2529="","",CONCATENATE("PRIMARY KEY (""ID""), KEY ""FK_reg_",LOWER(Z2529),"_ID_PAI"" (""ID_PAI""), CONSTRAINT ""FK_reg_",LOWER(Z2529),"_ID_PAI"" FOREIGN KEY (""ID_PAI"") REFERENCES ""reg_",LOWER(Z2529),""" (""ID"")) ENGINE=InnoDB AUTO_INCREMENT=105774 DEFAULT CHARSET=utf8mb4 COLLATE=utf8mb4_0900_ai_ci;"))</f>
        <v/>
      </c>
      <c r="AB2529" s="190" t="str">
        <f t="shared" si="279"/>
        <v/>
      </c>
    </row>
    <row r="2530" spans="1:28" ht="14.5" hidden="1" customHeight="1" x14ac:dyDescent="0.3">
      <c r="J2530" s="187" t="str">
        <f t="shared" si="277"/>
        <v>E220</v>
      </c>
      <c r="K2530" s="218"/>
      <c r="L2530" s="237" t="s">
        <v>2485</v>
      </c>
      <c r="M2530" s="184" t="s">
        <v>2486</v>
      </c>
      <c r="N2530" s="238">
        <v>39814</v>
      </c>
      <c r="O2530" s="238"/>
      <c r="P2530" s="238"/>
      <c r="Q2530" s="192" t="str">
        <f t="shared" si="278"/>
        <v/>
      </c>
      <c r="S2530" s="191" t="str">
        <f t="shared" si="274"/>
        <v/>
      </c>
      <c r="T2530" s="192" t="str">
        <f t="shared" si="275"/>
        <v/>
      </c>
      <c r="U2530" s="192" t="str">
        <f t="shared" si="280"/>
        <v/>
      </c>
      <c r="V2530" s="192" t="str">
        <f t="shared" si="276"/>
        <v/>
      </c>
      <c r="W2530" s="191" t="str">
        <f>IF(Q2530="Campo","@Campos(posicao = "&amp;K2530&amp;", tipo = '"&amp;R2530&amp;"')@Column(name = """&amp;L2530&amp;""")"&amp;IF(R2530="D","@Temporal(TemporalType.DATE)","")&amp;"private "&amp;VLOOKUP(TEXT(R2530,"@"),Apoio!A:B,2,0)&amp;" "&amp;SUBSTITUTE(LOWER(LEFT(L2530,1))&amp;RIGHT(PROPER(L2530),LEN(L2530)-1),"_","")&amp;";",IF(ISNUMBER(Q2530),IF(R2530="R","@Entity@Table(name = ""reg_"&amp;LOWER(J2530)&amp;""")@XmlRootElement","")&amp;VLOOKUP(J2530,Blocos!D:I,6,0)&amp;Apoio!$E$1&amp;Y2530,""))</f>
        <v/>
      </c>
      <c r="X2530" s="190" t="str">
        <f>IF(ISNUMBER(Q2530),COUNTIF(Blocos!G:G,J2530),"")</f>
        <v/>
      </c>
      <c r="Y2530" s="190" t="str">
        <f>IF(OR(X2530=0,X2530=""),"",VLOOKUP(SUMIFS(Blocos!A:A,Blocos!H:H,'EFD REGISTROS e Campos (2)'!X2530,Blocos!G:G,'EFD REGISTROS e Campos (2)'!J2530),Blocos!A:L,12,0))</f>
        <v/>
      </c>
      <c r="Z2530" s="190" t="str">
        <f>IF(ISNUMBER(Q2531),VLOOKUP(J2530,Blocos!D:G,4,0),"")</f>
        <v/>
      </c>
      <c r="AA2530" s="190" t="str">
        <f>IF(ISNUMBER(Q2530),CONCATENATE("CREATE TABLE ""reg_",LOWER(J2530),""" (""ID"" bigint NOT NULL AUTO_INCREMENT,  ""HASHFILE"" varchar(255) DEFAULT NULL, ""ID_PAI"" bigint NOT NULL,"),IF(Q2530="Campo",CONCATENATE("""",L2530,""" ",VLOOKUP(R2530,Apoio!A:C,3,0)),""))&amp;IF(Z2530="","",CONCATENATE("PRIMARY KEY (""ID""), KEY ""FK_reg_",LOWER(Z2530),"_ID_PAI"" (""ID_PAI""), CONSTRAINT ""FK_reg_",LOWER(Z2530),"_ID_PAI"" FOREIGN KEY (""ID_PAI"") REFERENCES ""reg_",LOWER(Z2530),""" (""ID"")) ENGINE=InnoDB AUTO_INCREMENT=105774 DEFAULT CHARSET=utf8mb4 COLLATE=utf8mb4_0900_ai_ci;"))</f>
        <v/>
      </c>
      <c r="AB2530" s="190" t="str">
        <f t="shared" si="279"/>
        <v/>
      </c>
    </row>
    <row r="2531" spans="1:28" ht="14.5" hidden="1" customHeight="1" x14ac:dyDescent="0.3">
      <c r="J2531" s="187" t="str">
        <f t="shared" si="277"/>
        <v>E220</v>
      </c>
      <c r="K2531" s="218"/>
      <c r="L2531" s="237" t="s">
        <v>2487</v>
      </c>
      <c r="M2531" s="184" t="s">
        <v>2488</v>
      </c>
      <c r="N2531" s="238">
        <v>39814</v>
      </c>
      <c r="O2531" s="238"/>
      <c r="P2531" s="238">
        <v>42185</v>
      </c>
      <c r="Q2531" s="192" t="str">
        <f t="shared" si="278"/>
        <v/>
      </c>
      <c r="S2531" s="191" t="str">
        <f t="shared" si="274"/>
        <v/>
      </c>
      <c r="T2531" s="192" t="str">
        <f t="shared" si="275"/>
        <v/>
      </c>
      <c r="U2531" s="192" t="str">
        <f t="shared" si="280"/>
        <v/>
      </c>
      <c r="V2531" s="192" t="str">
        <f t="shared" si="276"/>
        <v/>
      </c>
      <c r="W2531" s="191" t="str">
        <f>IF(Q2531="Campo","@Campos(posicao = "&amp;K2531&amp;", tipo = '"&amp;R2531&amp;"')@Column(name = """&amp;L2531&amp;""")"&amp;IF(R2531="D","@Temporal(TemporalType.DATE)","")&amp;"private "&amp;VLOOKUP(TEXT(R2531,"@"),Apoio!A:B,2,0)&amp;" "&amp;SUBSTITUTE(LOWER(LEFT(L2531,1))&amp;RIGHT(PROPER(L2531),LEN(L2531)-1),"_","")&amp;";",IF(ISNUMBER(Q2531),IF(R2531="R","@Entity@Table(name = ""reg_"&amp;LOWER(J2531)&amp;""")@XmlRootElement","")&amp;VLOOKUP(J2531,Blocos!D:I,6,0)&amp;Apoio!$E$1&amp;Y2531,""))</f>
        <v/>
      </c>
      <c r="X2531" s="190" t="str">
        <f>IF(ISNUMBER(Q2531),COUNTIF(Blocos!G:G,J2531),"")</f>
        <v/>
      </c>
      <c r="Y2531" s="190" t="str">
        <f>IF(OR(X2531=0,X2531=""),"",VLOOKUP(SUMIFS(Blocos!A:A,Blocos!H:H,'EFD REGISTROS e Campos (2)'!X2531,Blocos!G:G,'EFD REGISTROS e Campos (2)'!J2531),Blocos!A:L,12,0))</f>
        <v/>
      </c>
      <c r="Z2531" s="190" t="str">
        <f>IF(ISNUMBER(Q2532),VLOOKUP(J2531,Blocos!D:G,4,0),"")</f>
        <v/>
      </c>
      <c r="AA2531" s="190" t="str">
        <f>IF(ISNUMBER(Q2531),CONCATENATE("CREATE TABLE ""reg_",LOWER(J2531),""" (""ID"" bigint NOT NULL AUTO_INCREMENT,  ""HASHFILE"" varchar(255) DEFAULT NULL, ""ID_PAI"" bigint NOT NULL,"),IF(Q2531="Campo",CONCATENATE("""",L2531,""" ",VLOOKUP(R2531,Apoio!A:C,3,0)),""))&amp;IF(Z2531="","",CONCATENATE("PRIMARY KEY (""ID""), KEY ""FK_reg_",LOWER(Z2531),"_ID_PAI"" (""ID_PAI""), CONSTRAINT ""FK_reg_",LOWER(Z2531),"_ID_PAI"" FOREIGN KEY (""ID_PAI"") REFERENCES ""reg_",LOWER(Z2531),""" (""ID"")) ENGINE=InnoDB AUTO_INCREMENT=105774 DEFAULT CHARSET=utf8mb4 COLLATE=utf8mb4_0900_ai_ci;"))</f>
        <v/>
      </c>
      <c r="AB2531" s="190" t="str">
        <f t="shared" si="279"/>
        <v/>
      </c>
    </row>
    <row r="2532" spans="1:28" ht="14.5" hidden="1" customHeight="1" x14ac:dyDescent="0.3">
      <c r="J2532" s="187" t="str">
        <f t="shared" si="277"/>
        <v>E220</v>
      </c>
      <c r="K2532" s="218"/>
      <c r="L2532" s="237" t="s">
        <v>2487</v>
      </c>
      <c r="M2532" s="184" t="s">
        <v>2489</v>
      </c>
      <c r="N2532" s="238">
        <v>42186</v>
      </c>
      <c r="O2532" s="238"/>
      <c r="P2532" s="238"/>
      <c r="Q2532" s="192" t="str">
        <f t="shared" si="278"/>
        <v/>
      </c>
      <c r="S2532" s="191" t="str">
        <f t="shared" si="274"/>
        <v/>
      </c>
      <c r="T2532" s="192" t="str">
        <f t="shared" si="275"/>
        <v/>
      </c>
      <c r="U2532" s="192" t="str">
        <f t="shared" si="280"/>
        <v/>
      </c>
      <c r="V2532" s="192" t="str">
        <f t="shared" si="276"/>
        <v/>
      </c>
      <c r="W2532" s="191" t="str">
        <f>IF(Q2532="Campo","@Campos(posicao = "&amp;K2532&amp;", tipo = '"&amp;R2532&amp;"')@Column(name = """&amp;L2532&amp;""")"&amp;IF(R2532="D","@Temporal(TemporalType.DATE)","")&amp;"private "&amp;VLOOKUP(TEXT(R2532,"@"),Apoio!A:B,2,0)&amp;" "&amp;SUBSTITUTE(LOWER(LEFT(L2532,1))&amp;RIGHT(PROPER(L2532),LEN(L2532)-1),"_","")&amp;";",IF(ISNUMBER(Q2532),IF(R2532="R","@Entity@Table(name = ""reg_"&amp;LOWER(J2532)&amp;""")@XmlRootElement","")&amp;VLOOKUP(J2532,Blocos!D:I,6,0)&amp;Apoio!$E$1&amp;Y2532,""))</f>
        <v/>
      </c>
      <c r="X2532" s="190" t="str">
        <f>IF(ISNUMBER(Q2532),COUNTIF(Blocos!G:G,J2532),"")</f>
        <v/>
      </c>
      <c r="Y2532" s="190" t="str">
        <f>IF(OR(X2532=0,X2532=""),"",VLOOKUP(SUMIFS(Blocos!A:A,Blocos!H:H,'EFD REGISTROS e Campos (2)'!X2532,Blocos!G:G,'EFD REGISTROS e Campos (2)'!J2532),Blocos!A:L,12,0))</f>
        <v/>
      </c>
      <c r="Z2532" s="190" t="str">
        <f>IF(ISNUMBER(Q2533),VLOOKUP(J2532,Blocos!D:G,4,0),"")</f>
        <v/>
      </c>
      <c r="AA2532" s="190" t="str">
        <f>IF(ISNUMBER(Q2532),CONCATENATE("CREATE TABLE ""reg_",LOWER(J2532),""" (""ID"" bigint NOT NULL AUTO_INCREMENT,  ""HASHFILE"" varchar(255) DEFAULT NULL, ""ID_PAI"" bigint NOT NULL,"),IF(Q2532="Campo",CONCATENATE("""",L2532,""" ",VLOOKUP(R2532,Apoio!A:C,3,0)),""))&amp;IF(Z2532="","",CONCATENATE("PRIMARY KEY (""ID""), KEY ""FK_reg_",LOWER(Z2532),"_ID_PAI"" (""ID_PAI""), CONSTRAINT ""FK_reg_",LOWER(Z2532),"_ID_PAI"" FOREIGN KEY (""ID_PAI"") REFERENCES ""reg_",LOWER(Z2532),""" (""ID"")) ENGINE=InnoDB AUTO_INCREMENT=105774 DEFAULT CHARSET=utf8mb4 COLLATE=utf8mb4_0900_ai_ci;"))</f>
        <v/>
      </c>
      <c r="AB2532" s="190" t="str">
        <f t="shared" si="279"/>
        <v/>
      </c>
    </row>
    <row r="2533" spans="1:28" ht="14.5" hidden="1" customHeight="1" x14ac:dyDescent="0.3">
      <c r="J2533" s="187" t="str">
        <f t="shared" si="277"/>
        <v>E220</v>
      </c>
      <c r="K2533" s="218"/>
      <c r="L2533" s="237" t="s">
        <v>2490</v>
      </c>
      <c r="M2533" s="184" t="s">
        <v>2491</v>
      </c>
      <c r="N2533" s="238">
        <v>39814</v>
      </c>
      <c r="O2533" s="238"/>
      <c r="P2533" s="238"/>
      <c r="Q2533" s="192" t="str">
        <f t="shared" si="278"/>
        <v/>
      </c>
      <c r="S2533" s="191" t="str">
        <f t="shared" si="274"/>
        <v/>
      </c>
      <c r="T2533" s="192" t="str">
        <f t="shared" si="275"/>
        <v/>
      </c>
      <c r="U2533" s="192" t="str">
        <f t="shared" si="280"/>
        <v/>
      </c>
      <c r="V2533" s="192" t="str">
        <f t="shared" si="276"/>
        <v/>
      </c>
      <c r="W2533" s="191" t="str">
        <f>IF(Q2533="Campo","@Campos(posicao = "&amp;K2533&amp;", tipo = '"&amp;R2533&amp;"')@Column(name = """&amp;L2533&amp;""")"&amp;IF(R2533="D","@Temporal(TemporalType.DATE)","")&amp;"private "&amp;VLOOKUP(TEXT(R2533,"@"),Apoio!A:B,2,0)&amp;" "&amp;SUBSTITUTE(LOWER(LEFT(L2533,1))&amp;RIGHT(PROPER(L2533),LEN(L2533)-1),"_","")&amp;";",IF(ISNUMBER(Q2533),IF(R2533="R","@Entity@Table(name = ""reg_"&amp;LOWER(J2533)&amp;""")@XmlRootElement","")&amp;VLOOKUP(J2533,Blocos!D:I,6,0)&amp;Apoio!$E$1&amp;Y2533,""))</f>
        <v/>
      </c>
      <c r="X2533" s="190" t="str">
        <f>IF(ISNUMBER(Q2533),COUNTIF(Blocos!G:G,J2533),"")</f>
        <v/>
      </c>
      <c r="Y2533" s="190" t="str">
        <f>IF(OR(X2533=0,X2533=""),"",VLOOKUP(SUMIFS(Blocos!A:A,Blocos!H:H,'EFD REGISTROS e Campos (2)'!X2533,Blocos!G:G,'EFD REGISTROS e Campos (2)'!J2533),Blocos!A:L,12,0))</f>
        <v/>
      </c>
      <c r="Z2533" s="190" t="str">
        <f>IF(ISNUMBER(Q2534),VLOOKUP(J2533,Blocos!D:G,4,0),"")</f>
        <v/>
      </c>
      <c r="AA2533" s="190" t="str">
        <f>IF(ISNUMBER(Q2533),CONCATENATE("CREATE TABLE ""reg_",LOWER(J2533),""" (""ID"" bigint NOT NULL AUTO_INCREMENT,  ""HASHFILE"" varchar(255) DEFAULT NULL, ""ID_PAI"" bigint NOT NULL,"),IF(Q2533="Campo",CONCATENATE("""",L2533,""" ",VLOOKUP(R2533,Apoio!A:C,3,0)),""))&amp;IF(Z2533="","",CONCATENATE("PRIMARY KEY (""ID""), KEY ""FK_reg_",LOWER(Z2533),"_ID_PAI"" (""ID_PAI""), CONSTRAINT ""FK_reg_",LOWER(Z2533),"_ID_PAI"" FOREIGN KEY (""ID_PAI"") REFERENCES ""reg_",LOWER(Z2533),""" (""ID"")) ENGINE=InnoDB AUTO_INCREMENT=105774 DEFAULT CHARSET=utf8mb4 COLLATE=utf8mb4_0900_ai_ci;"))</f>
        <v/>
      </c>
      <c r="AB2533" s="190" t="str">
        <f t="shared" si="279"/>
        <v/>
      </c>
    </row>
    <row r="2534" spans="1:28" ht="14.5" hidden="1" customHeight="1" x14ac:dyDescent="0.3">
      <c r="J2534" s="187" t="str">
        <f t="shared" si="277"/>
        <v>E220</v>
      </c>
      <c r="K2534" s="218"/>
      <c r="L2534" s="237" t="s">
        <v>2492</v>
      </c>
      <c r="M2534" s="184" t="s">
        <v>2493</v>
      </c>
      <c r="N2534" s="238">
        <v>39814</v>
      </c>
      <c r="O2534" s="238"/>
      <c r="P2534" s="238"/>
      <c r="Q2534" s="192" t="str">
        <f t="shared" si="278"/>
        <v/>
      </c>
      <c r="S2534" s="191" t="str">
        <f t="shared" si="274"/>
        <v/>
      </c>
      <c r="T2534" s="192" t="str">
        <f t="shared" si="275"/>
        <v/>
      </c>
      <c r="U2534" s="192" t="str">
        <f t="shared" si="280"/>
        <v/>
      </c>
      <c r="V2534" s="192" t="str">
        <f t="shared" si="276"/>
        <v/>
      </c>
      <c r="W2534" s="191" t="str">
        <f>IF(Q2534="Campo","@Campos(posicao = "&amp;K2534&amp;", tipo = '"&amp;R2534&amp;"')@Column(name = """&amp;L2534&amp;""")"&amp;IF(R2534="D","@Temporal(TemporalType.DATE)","")&amp;"private "&amp;VLOOKUP(TEXT(R2534,"@"),Apoio!A:B,2,0)&amp;" "&amp;SUBSTITUTE(LOWER(LEFT(L2534,1))&amp;RIGHT(PROPER(L2534),LEN(L2534)-1),"_","")&amp;";",IF(ISNUMBER(Q2534),IF(R2534="R","@Entity@Table(name = ""reg_"&amp;LOWER(J2534)&amp;""")@XmlRootElement","")&amp;VLOOKUP(J2534,Blocos!D:I,6,0)&amp;Apoio!$E$1&amp;Y2534,""))</f>
        <v/>
      </c>
      <c r="X2534" s="190" t="str">
        <f>IF(ISNUMBER(Q2534),COUNTIF(Blocos!G:G,J2534),"")</f>
        <v/>
      </c>
      <c r="Y2534" s="190" t="str">
        <f>IF(OR(X2534=0,X2534=""),"",VLOOKUP(SUMIFS(Blocos!A:A,Blocos!H:H,'EFD REGISTROS e Campos (2)'!X2534,Blocos!G:G,'EFD REGISTROS e Campos (2)'!J2534),Blocos!A:L,12,0))</f>
        <v/>
      </c>
      <c r="Z2534" s="190" t="str">
        <f>IF(ISNUMBER(Q2535),VLOOKUP(J2534,Blocos!D:G,4,0),"")</f>
        <v/>
      </c>
      <c r="AA2534" s="190" t="str">
        <f>IF(ISNUMBER(Q2534),CONCATENATE("CREATE TABLE ""reg_",LOWER(J2534),""" (""ID"" bigint NOT NULL AUTO_INCREMENT,  ""HASHFILE"" varchar(255) DEFAULT NULL, ""ID_PAI"" bigint NOT NULL,"),IF(Q2534="Campo",CONCATENATE("""",L2534,""" ",VLOOKUP(R2534,Apoio!A:C,3,0)),""))&amp;IF(Z2534="","",CONCATENATE("PRIMARY KEY (""ID""), KEY ""FK_reg_",LOWER(Z2534),"_ID_PAI"" (""ID_PAI""), CONSTRAINT ""FK_reg_",LOWER(Z2534),"_ID_PAI"" FOREIGN KEY (""ID_PAI"") REFERENCES ""reg_",LOWER(Z2534),""" (""ID"")) ENGINE=InnoDB AUTO_INCREMENT=105774 DEFAULT CHARSET=utf8mb4 COLLATE=utf8mb4_0900_ai_ci;"))</f>
        <v/>
      </c>
      <c r="AB2534" s="190" t="str">
        <f t="shared" si="279"/>
        <v/>
      </c>
    </row>
    <row r="2535" spans="1:28" ht="14.5" hidden="1" customHeight="1" x14ac:dyDescent="0.3">
      <c r="J2535" s="187" t="str">
        <f t="shared" si="277"/>
        <v>E220</v>
      </c>
      <c r="K2535" s="218"/>
      <c r="L2535" s="237" t="s">
        <v>2494</v>
      </c>
      <c r="M2535" s="184" t="s">
        <v>2495</v>
      </c>
      <c r="N2535" s="238">
        <v>39814</v>
      </c>
      <c r="O2535" s="238"/>
      <c r="P2535" s="238"/>
      <c r="Q2535" s="192" t="str">
        <f t="shared" si="278"/>
        <v/>
      </c>
      <c r="S2535" s="191" t="str">
        <f t="shared" si="274"/>
        <v/>
      </c>
      <c r="T2535" s="192" t="str">
        <f t="shared" si="275"/>
        <v/>
      </c>
      <c r="U2535" s="192" t="str">
        <f t="shared" si="280"/>
        <v/>
      </c>
      <c r="V2535" s="192" t="str">
        <f t="shared" si="276"/>
        <v/>
      </c>
      <c r="W2535" s="191" t="str">
        <f>IF(Q2535="Campo","@Campos(posicao = "&amp;K2535&amp;", tipo = '"&amp;R2535&amp;"')@Column(name = """&amp;L2535&amp;""")"&amp;IF(R2535="D","@Temporal(TemporalType.DATE)","")&amp;"private "&amp;VLOOKUP(TEXT(R2535,"@"),Apoio!A:B,2,0)&amp;" "&amp;SUBSTITUTE(LOWER(LEFT(L2535,1))&amp;RIGHT(PROPER(L2535),LEN(L2535)-1),"_","")&amp;";",IF(ISNUMBER(Q2535),IF(R2535="R","@Entity@Table(name = ""reg_"&amp;LOWER(J2535)&amp;""")@XmlRootElement","")&amp;VLOOKUP(J2535,Blocos!D:I,6,0)&amp;Apoio!$E$1&amp;Y2535,""))</f>
        <v/>
      </c>
      <c r="X2535" s="190" t="str">
        <f>IF(ISNUMBER(Q2535),COUNTIF(Blocos!G:G,J2535),"")</f>
        <v/>
      </c>
      <c r="Y2535" s="190" t="str">
        <f>IF(OR(X2535=0,X2535=""),"",VLOOKUP(SUMIFS(Blocos!A:A,Blocos!H:H,'EFD REGISTROS e Campos (2)'!X2535,Blocos!G:G,'EFD REGISTROS e Campos (2)'!J2535),Blocos!A:L,12,0))</f>
        <v/>
      </c>
      <c r="Z2535" s="190" t="str">
        <f>IF(ISNUMBER(Q2536),VLOOKUP(J2535,Blocos!D:G,4,0),"")</f>
        <v/>
      </c>
      <c r="AA2535" s="190" t="str">
        <f>IF(ISNUMBER(Q2535),CONCATENATE("CREATE TABLE ""reg_",LOWER(J2535),""" (""ID"" bigint NOT NULL AUTO_INCREMENT,  ""HASHFILE"" varchar(255) DEFAULT NULL, ""ID_PAI"" bigint NOT NULL,"),IF(Q2535="Campo",CONCATENATE("""",L2535,""" ",VLOOKUP(R2535,Apoio!A:C,3,0)),""))&amp;IF(Z2535="","",CONCATENATE("PRIMARY KEY (""ID""), KEY ""FK_reg_",LOWER(Z2535),"_ID_PAI"" (""ID_PAI""), CONSTRAINT ""FK_reg_",LOWER(Z2535),"_ID_PAI"" FOREIGN KEY (""ID_PAI"") REFERENCES ""reg_",LOWER(Z2535),""" (""ID"")) ENGINE=InnoDB AUTO_INCREMENT=105774 DEFAULT CHARSET=utf8mb4 COLLATE=utf8mb4_0900_ai_ci;"))</f>
        <v/>
      </c>
      <c r="AB2535" s="190" t="str">
        <f t="shared" si="279"/>
        <v/>
      </c>
    </row>
    <row r="2536" spans="1:28" ht="14.5" hidden="1" customHeight="1" x14ac:dyDescent="0.3">
      <c r="J2536" s="187" t="str">
        <f t="shared" si="277"/>
        <v>E220</v>
      </c>
      <c r="K2536" s="218"/>
      <c r="L2536" s="237" t="s">
        <v>2496</v>
      </c>
      <c r="M2536" s="184" t="s">
        <v>2497</v>
      </c>
      <c r="N2536" s="238">
        <v>39814</v>
      </c>
      <c r="O2536" s="238"/>
      <c r="P2536" s="238"/>
      <c r="Q2536" s="192" t="str">
        <f t="shared" si="278"/>
        <v/>
      </c>
      <c r="S2536" s="191" t="str">
        <f t="shared" si="274"/>
        <v/>
      </c>
      <c r="T2536" s="192" t="str">
        <f t="shared" si="275"/>
        <v/>
      </c>
      <c r="U2536" s="192" t="str">
        <f t="shared" si="280"/>
        <v/>
      </c>
      <c r="V2536" s="192" t="str">
        <f t="shared" si="276"/>
        <v/>
      </c>
      <c r="W2536" s="191" t="str">
        <f>IF(Q2536="Campo","@Campos(posicao = "&amp;K2536&amp;", tipo = '"&amp;R2536&amp;"')@Column(name = """&amp;L2536&amp;""")"&amp;IF(R2536="D","@Temporal(TemporalType.DATE)","")&amp;"private "&amp;VLOOKUP(TEXT(R2536,"@"),Apoio!A:B,2,0)&amp;" "&amp;SUBSTITUTE(LOWER(LEFT(L2536,1))&amp;RIGHT(PROPER(L2536),LEN(L2536)-1),"_","")&amp;";",IF(ISNUMBER(Q2536),IF(R2536="R","@Entity@Table(name = ""reg_"&amp;LOWER(J2536)&amp;""")@XmlRootElement","")&amp;VLOOKUP(J2536,Blocos!D:I,6,0)&amp;Apoio!$E$1&amp;Y2536,""))</f>
        <v/>
      </c>
      <c r="X2536" s="190" t="str">
        <f>IF(ISNUMBER(Q2536),COUNTIF(Blocos!G:G,J2536),"")</f>
        <v/>
      </c>
      <c r="Y2536" s="190" t="str">
        <f>IF(OR(X2536=0,X2536=""),"",VLOOKUP(SUMIFS(Blocos!A:A,Blocos!H:H,'EFD REGISTROS e Campos (2)'!X2536,Blocos!G:G,'EFD REGISTROS e Campos (2)'!J2536),Blocos!A:L,12,0))</f>
        <v/>
      </c>
      <c r="Z2536" s="190" t="str">
        <f>IF(ISNUMBER(Q2537),VLOOKUP(J2536,Blocos!D:G,4,0),"")</f>
        <v/>
      </c>
      <c r="AA2536" s="190" t="str">
        <f>IF(ISNUMBER(Q2536),CONCATENATE("CREATE TABLE ""reg_",LOWER(J2536),""" (""ID"" bigint NOT NULL AUTO_INCREMENT,  ""HASHFILE"" varchar(255) DEFAULT NULL, ""ID_PAI"" bigint NOT NULL,"),IF(Q2536="Campo",CONCATENATE("""",L2536,""" ",VLOOKUP(R2536,Apoio!A:C,3,0)),""))&amp;IF(Z2536="","",CONCATENATE("PRIMARY KEY (""ID""), KEY ""FK_reg_",LOWER(Z2536),"_ID_PAI"" (""ID_PAI""), CONSTRAINT ""FK_reg_",LOWER(Z2536),"_ID_PAI"" FOREIGN KEY (""ID_PAI"") REFERENCES ""reg_",LOWER(Z2536),""" (""ID"")) ENGINE=InnoDB AUTO_INCREMENT=105774 DEFAULT CHARSET=utf8mb4 COLLATE=utf8mb4_0900_ai_ci;"))</f>
        <v/>
      </c>
      <c r="AB2536" s="190" t="str">
        <f t="shared" si="279"/>
        <v/>
      </c>
    </row>
    <row r="2537" spans="1:28" ht="14.5" hidden="1" customHeight="1" x14ac:dyDescent="0.3">
      <c r="J2537" s="187" t="str">
        <f t="shared" si="277"/>
        <v>E220</v>
      </c>
      <c r="K2537" s="218"/>
      <c r="L2537" s="237" t="s">
        <v>2498</v>
      </c>
      <c r="M2537" s="184" t="s">
        <v>2499</v>
      </c>
      <c r="N2537" s="238">
        <v>39814</v>
      </c>
      <c r="O2537" s="238"/>
      <c r="P2537" s="238"/>
      <c r="Q2537" s="192" t="str">
        <f t="shared" si="278"/>
        <v/>
      </c>
      <c r="S2537" s="191" t="str">
        <f t="shared" si="274"/>
        <v/>
      </c>
      <c r="T2537" s="192" t="str">
        <f t="shared" si="275"/>
        <v/>
      </c>
      <c r="U2537" s="192" t="str">
        <f t="shared" si="280"/>
        <v/>
      </c>
      <c r="V2537" s="192" t="str">
        <f t="shared" si="276"/>
        <v/>
      </c>
      <c r="W2537" s="191" t="str">
        <f>IF(Q2537="Campo","@Campos(posicao = "&amp;K2537&amp;", tipo = '"&amp;R2537&amp;"')@Column(name = """&amp;L2537&amp;""")"&amp;IF(R2537="D","@Temporal(TemporalType.DATE)","")&amp;"private "&amp;VLOOKUP(TEXT(R2537,"@"),Apoio!A:B,2,0)&amp;" "&amp;SUBSTITUTE(LOWER(LEFT(L2537,1))&amp;RIGHT(PROPER(L2537),LEN(L2537)-1),"_","")&amp;";",IF(ISNUMBER(Q2537),IF(R2537="R","@Entity@Table(name = ""reg_"&amp;LOWER(J2537)&amp;""")@XmlRootElement","")&amp;VLOOKUP(J2537,Blocos!D:I,6,0)&amp;Apoio!$E$1&amp;Y2537,""))</f>
        <v/>
      </c>
      <c r="X2537" s="190" t="str">
        <f>IF(ISNUMBER(Q2537),COUNTIF(Blocos!G:G,J2537),"")</f>
        <v/>
      </c>
      <c r="Y2537" s="190" t="str">
        <f>IF(OR(X2537=0,X2537=""),"",VLOOKUP(SUMIFS(Blocos!A:A,Blocos!H:H,'EFD REGISTROS e Campos (2)'!X2537,Blocos!G:G,'EFD REGISTROS e Campos (2)'!J2537),Blocos!A:L,12,0))</f>
        <v/>
      </c>
      <c r="Z2537" s="190" t="str">
        <f>IF(ISNUMBER(Q2538),VLOOKUP(J2537,Blocos!D:G,4,0),"")</f>
        <v/>
      </c>
      <c r="AA2537" s="190" t="str">
        <f>IF(ISNUMBER(Q2537),CONCATENATE("CREATE TABLE ""reg_",LOWER(J2537),""" (""ID"" bigint NOT NULL AUTO_INCREMENT,  ""HASHFILE"" varchar(255) DEFAULT NULL, ""ID_PAI"" bigint NOT NULL,"),IF(Q2537="Campo",CONCATENATE("""",L2537,""" ",VLOOKUP(R2537,Apoio!A:C,3,0)),""))&amp;IF(Z2537="","",CONCATENATE("PRIMARY KEY (""ID""), KEY ""FK_reg_",LOWER(Z2537),"_ID_PAI"" (""ID_PAI""), CONSTRAINT ""FK_reg_",LOWER(Z2537),"_ID_PAI"" FOREIGN KEY (""ID_PAI"") REFERENCES ""reg_",LOWER(Z2537),""" (""ID"")) ENGINE=InnoDB AUTO_INCREMENT=105774 DEFAULT CHARSET=utf8mb4 COLLATE=utf8mb4_0900_ai_ci;"))</f>
        <v/>
      </c>
      <c r="AB2537" s="190" t="str">
        <f t="shared" si="279"/>
        <v/>
      </c>
    </row>
    <row r="2538" spans="1:28" ht="14.5" hidden="1" customHeight="1" x14ac:dyDescent="0.3">
      <c r="J2538" s="187" t="str">
        <f t="shared" si="277"/>
        <v>E220</v>
      </c>
      <c r="K2538" s="181">
        <v>3</v>
      </c>
      <c r="L2538" s="289" t="s">
        <v>1445</v>
      </c>
      <c r="M2538" s="182" t="s">
        <v>2504</v>
      </c>
      <c r="N2538" s="181" t="s">
        <v>27</v>
      </c>
      <c r="O2538" s="181" t="s">
        <v>28</v>
      </c>
      <c r="P2538" s="181" t="s">
        <v>28</v>
      </c>
      <c r="Q2538" s="192" t="str">
        <f t="shared" si="278"/>
        <v>Campo</v>
      </c>
      <c r="R2538" s="192" t="s">
        <v>27</v>
      </c>
      <c r="S2538" s="191" t="str">
        <f t="shared" si="274"/>
        <v/>
      </c>
      <c r="T2538" s="192" t="str">
        <f t="shared" si="275"/>
        <v>&lt;campo posicao="3"&gt;
&lt;coluna&gt;DESCR_COMPL_AJ&lt;/coluna&gt;
&lt;descricao&gt;Descrição complementar do ajuste da apuração&lt;/descricao&gt;
&lt;tipo&gt;C&lt;/tipo&gt;
&lt;/campo&gt;</v>
      </c>
      <c r="U2538" s="192" t="str">
        <f t="shared" si="280"/>
        <v>&lt;campo posicao="3"&gt;
&lt;coluna&gt;DESCR_COMPL_AJ&lt;/coluna&gt;
&lt;descricao&gt;Descrição complementar do ajuste da apuração&lt;/descricao&gt;
&lt;tipo&gt;C&lt;/tipo&gt;
&lt;/campo&gt;</v>
      </c>
      <c r="V2538" s="192" t="str">
        <f t="shared" si="276"/>
        <v>{"Column4", "DESCR_COMPL_AJ"},</v>
      </c>
      <c r="W2538" s="191" t="str">
        <f>IF(Q2538="Campo","@Campos(posicao = "&amp;K2538&amp;", tipo = '"&amp;R2538&amp;"')@Column(name = """&amp;L2538&amp;""")"&amp;IF(R2538="D","@Temporal(TemporalType.DATE)","")&amp;"private "&amp;VLOOKUP(TEXT(R2538,"@"),Apoio!A:B,2,0)&amp;" "&amp;SUBSTITUTE(LOWER(LEFT(L2538,1))&amp;RIGHT(PROPER(L2538),LEN(L2538)-1),"_","")&amp;";",IF(ISNUMBER(Q2538),IF(R2538="R","@Entity@Table(name = ""reg_"&amp;LOWER(J2538)&amp;""")@XmlRootElement","")&amp;VLOOKUP(J2538,Blocos!D:I,6,0)&amp;Apoio!$E$1&amp;Y2538,""))</f>
        <v>@Campos(posicao = 3, tipo = 'C')@Column(name = "DESCR_COMPL_AJ")private String descrComplAj;</v>
      </c>
      <c r="X2538" s="190" t="str">
        <f>IF(ISNUMBER(Q2538),COUNTIF(Blocos!G:G,J2538),"")</f>
        <v/>
      </c>
      <c r="Y2538" s="190" t="str">
        <f>IF(OR(X2538=0,X2538=""),"",VLOOKUP(SUMIFS(Blocos!A:A,Blocos!H:H,'EFD REGISTROS e Campos (2)'!X2538,Blocos!G:G,'EFD REGISTROS e Campos (2)'!J2538),Blocos!A:L,12,0))</f>
        <v/>
      </c>
      <c r="Z2538" s="190" t="str">
        <f>IF(ISNUMBER(Q2539),VLOOKUP(J2538,Blocos!D:G,4,0),"")</f>
        <v/>
      </c>
      <c r="AA2538" s="190" t="str">
        <f>IF(ISNUMBER(Q2538),CONCATENATE("CREATE TABLE ""reg_",LOWER(J2538),""" (""ID"" bigint NOT NULL AUTO_INCREMENT,  ""HASHFILE"" varchar(255) DEFAULT NULL, ""ID_PAI"" bigint NOT NULL,"),IF(Q2538="Campo",CONCATENATE("""",L2538,""" ",VLOOKUP(R2538,Apoio!A:C,3,0)),""))&amp;IF(Z2538="","",CONCATENATE("PRIMARY KEY (""ID""), KEY ""FK_reg_",LOWER(Z2538),"_ID_PAI"" (""ID_PAI""), CONSTRAINT ""FK_reg_",LOWER(Z2538),"_ID_PAI"" FOREIGN KEY (""ID_PAI"") REFERENCES ""reg_",LOWER(Z2538),""" (""ID"")) ENGINE=InnoDB AUTO_INCREMENT=105774 DEFAULT CHARSET=utf8mb4 COLLATE=utf8mb4_0900_ai_ci;"))</f>
        <v>"DESCR_COMPL_AJ" varchar(255) DEFAULT NULL,</v>
      </c>
      <c r="AB2538" s="190" t="str">
        <f t="shared" si="279"/>
        <v>`reg_e220`.`DESCR_COMPL_AJ`,</v>
      </c>
    </row>
    <row r="2539" spans="1:28" ht="14.5" hidden="1" customHeight="1" x14ac:dyDescent="0.3">
      <c r="J2539" s="187" t="str">
        <f t="shared" si="277"/>
        <v>E220</v>
      </c>
      <c r="K2539" s="181">
        <v>4</v>
      </c>
      <c r="L2539" s="289" t="s">
        <v>2350</v>
      </c>
      <c r="M2539" s="182" t="s">
        <v>2351</v>
      </c>
      <c r="N2539" s="181" t="s">
        <v>32</v>
      </c>
      <c r="O2539" s="181" t="s">
        <v>28</v>
      </c>
      <c r="P2539" s="181">
        <v>2</v>
      </c>
      <c r="Q2539" s="192" t="str">
        <f t="shared" si="278"/>
        <v>Campo</v>
      </c>
      <c r="R2539" s="192" t="s">
        <v>3606</v>
      </c>
      <c r="S2539" s="191" t="str">
        <f t="shared" si="274"/>
        <v/>
      </c>
      <c r="T2539" s="192" t="str">
        <f t="shared" si="275"/>
        <v>&lt;campo posicao="4"&gt;
&lt;coluna&gt;VL_AJ_APUR&lt;/coluna&gt;
&lt;descricao&gt;Valor do ajuste da apuração&lt;/descricao&gt;
&lt;tipo&gt;R&lt;/tipo&gt;
&lt;/campo&gt;</v>
      </c>
      <c r="U2539" s="192" t="str">
        <f t="shared" si="280"/>
        <v>&lt;campo posicao="4"&gt;
&lt;coluna&gt;VL_AJ_APUR&lt;/coluna&gt;
&lt;descricao&gt;Valor do ajuste da apuração&lt;/descricao&gt;
&lt;tipo&gt;R&lt;/tipo&gt;
&lt;/campo&gt;</v>
      </c>
      <c r="V2539" s="192" t="str">
        <f t="shared" si="276"/>
        <v>{"Column5", "VL_AJ_APUR"},</v>
      </c>
      <c r="W2539" s="191" t="str">
        <f>IF(Q2539="Campo","@Campos(posicao = "&amp;K2539&amp;", tipo = '"&amp;R2539&amp;"')@Column(name = """&amp;L2539&amp;""")"&amp;IF(R2539="D","@Temporal(TemporalType.DATE)","")&amp;"private "&amp;VLOOKUP(TEXT(R2539,"@"),Apoio!A:B,2,0)&amp;" "&amp;SUBSTITUTE(LOWER(LEFT(L2539,1))&amp;RIGHT(PROPER(L2539),LEN(L2539)-1),"_","")&amp;";",IF(ISNUMBER(Q2539),IF(R2539="R","@Entity@Table(name = ""reg_"&amp;LOWER(J2539)&amp;""")@XmlRootElement","")&amp;VLOOKUP(J2539,Blocos!D:I,6,0)&amp;Apoio!$E$1&amp;Y2539,""))</f>
        <v>@Campos(posicao = 4, tipo = 'R')@Column(name = "VL_AJ_APUR")private BigDecimal vlAjApur;</v>
      </c>
      <c r="X2539" s="190" t="str">
        <f>IF(ISNUMBER(Q2539),COUNTIF(Blocos!G:G,J2539),"")</f>
        <v/>
      </c>
      <c r="Y2539" s="190" t="str">
        <f>IF(OR(X2539=0,X2539=""),"",VLOOKUP(SUMIFS(Blocos!A:A,Blocos!H:H,'EFD REGISTROS e Campos (2)'!X2539,Blocos!G:G,'EFD REGISTROS e Campos (2)'!J2539),Blocos!A:L,12,0))</f>
        <v/>
      </c>
      <c r="Z2539" s="190" t="str">
        <f>IF(ISNUMBER(Q2540),VLOOKUP(J2539,Blocos!D:G,4,0),"")</f>
        <v>E210</v>
      </c>
      <c r="AA2539" s="190" t="str">
        <f>IF(ISNUMBER(Q2539),CONCATENATE("CREATE TABLE ""reg_",LOWER(J2539),""" (""ID"" bigint NOT NULL AUTO_INCREMENT,  ""HASHFILE"" varchar(255) DEFAULT NULL, ""ID_PAI"" bigint NOT NULL,"),IF(Q2539="Campo",CONCATENATE("""",L2539,""" ",VLOOKUP(R2539,Apoio!A:C,3,0)),""))&amp;IF(Z2539="","",CONCATENATE("PRIMARY KEY (""ID""), KEY ""FK_reg_",LOWER(Z2539),"_ID_PAI"" (""ID_PAI""), CONSTRAINT ""FK_reg_",LOWER(Z2539),"_ID_PAI"" FOREIGN KEY (""ID_PAI"") REFERENCES ""reg_",LOWER(Z2539),""" (""ID"")) ENGINE=InnoDB AUTO_INCREMENT=105774 DEFAULT CHARSET=utf8mb4 COLLATE=utf8mb4_0900_ai_ci;"))</f>
        <v>"VL_AJ_APUR" decimal(15,6) DEFAULT NULL,PRIMARY KEY ("ID"), KEY "FK_reg_e210_ID_PAI" ("ID_PAI"), CONSTRAINT "FK_reg_e210_ID_PAI" FOREIGN KEY ("ID_PAI") REFERENCES "reg_e210" ("ID")) ENGINE=InnoDB AUTO_INCREMENT=105774 DEFAULT CHARSET=utf8mb4 COLLATE=utf8mb4_0900_ai_ci;</v>
      </c>
      <c r="AB2539" s="190" t="str">
        <f t="shared" si="279"/>
        <v>`reg_e220`.`VL_AJ_APUR`,FROM `efdicms`.`reg_e220`;"</v>
      </c>
    </row>
    <row r="2540" spans="1:28" ht="14.5" hidden="1" customHeight="1" collapsed="1" x14ac:dyDescent="0.3">
      <c r="A2540" s="180" t="s">
        <v>22</v>
      </c>
      <c r="G2540" s="180" t="s">
        <v>2505</v>
      </c>
      <c r="I2540" s="180" t="s">
        <v>144</v>
      </c>
      <c r="J2540" s="187" t="str">
        <f t="shared" si="277"/>
        <v>E230</v>
      </c>
      <c r="K2540" s="195" t="s">
        <v>2506</v>
      </c>
      <c r="Q2540" s="192">
        <f t="shared" si="278"/>
        <v>5</v>
      </c>
      <c r="S2540" s="191" t="str">
        <f t="shared" si="274"/>
        <v>&lt;/registro&gt;
&lt;registro codigo="E230" perfil="ABC" nivel="5"&gt;</v>
      </c>
      <c r="T2540" s="192" t="str">
        <f t="shared" si="275"/>
        <v/>
      </c>
      <c r="U2540" s="192" t="str">
        <f t="shared" si="280"/>
        <v>&lt;/registro&gt;
&lt;registro codigo="E230" perfil="ABC" nivel="5"&gt;</v>
      </c>
      <c r="V2540" s="192" t="str">
        <f t="shared" si="276"/>
        <v/>
      </c>
      <c r="W2540" s="191" t="str">
        <f>IF(Q2540="Campo","@Campos(posicao = "&amp;K2540&amp;", tipo = '"&amp;R2540&amp;"')@Column(name = """&amp;L2540&amp;""")"&amp;IF(R2540="D","@Temporal(TemporalType.DATE)","")&amp;"private "&amp;VLOOKUP(TEXT(R2540,"@"),Apoio!A:B,2,0)&amp;" "&amp;SUBSTITUTE(LOWER(LEFT(L2540,1))&amp;RIGHT(PROPER(L2540),LEN(L2540)-1),"_","")&amp;";",IF(ISNUMBER(Q2540),IF(R2540="R","@Entity@Table(name = ""reg_"&amp;LOWER(J2540)&amp;""")@XmlRootElement","")&amp;VLOOKUP(J2540,Blocos!D:I,6,0)&amp;Apoio!$E$1&amp;Y2540,""))</f>
        <v>@Registros(nivel = 5) public class RegE230 implements Serializable { private static final long serialVersionUID = 1L; @Id @GeneratedValue(strategy = GenerationType.IDENTITY) @Basic(optional = false) @Column(name = "ID" ) private Long id;@ManyToOne(fetch = FetchType.LAZY) @JoinColumn(name = "ID_PAI", nullable = false) private RegE220 idPai; public RegE220 getIdPai() {return idPai;}public void setIdPai(Object idPai) {this.idPai = (RegE220) idPai;}public RegE230() { } public RegE230(Long id) { this.id = id; } public RegE230(Long id, RegE220 idPai, long linha, String hash) { this.id = id; this.idPai = idPai; this.linha = linha; this.hash = hash; }public Long getId() { return id; } public void setId(Long id) { this.id = id; }@Basic(optional = false)@Column(name = "LINHA")private long linha;@Basic(optional = false)@Column(name = "HASH")private String hash;</v>
      </c>
      <c r="X2540" s="190">
        <f>IF(ISNUMBER(Q2540),COUNTIF(Blocos!G:G,J2540),"")</f>
        <v>0</v>
      </c>
      <c r="Y2540" s="190" t="str">
        <f>IF(OR(X2540=0,X2540=""),"",VLOOKUP(SUMIFS(Blocos!A:A,Blocos!H:H,'EFD REGISTROS e Campos (2)'!X2540,Blocos!G:G,'EFD REGISTROS e Campos (2)'!J2540),Blocos!A:L,12,0))</f>
        <v/>
      </c>
      <c r="Z2540" s="190" t="str">
        <f>IF(ISNUMBER(Q2541),VLOOKUP(J2540,Blocos!D:G,4,0),"")</f>
        <v/>
      </c>
      <c r="AA2540" s="190" t="str">
        <f>IF(ISNUMBER(Q2540),CONCATENATE("CREATE TABLE ""reg_",LOWER(J2540),""" (""ID"" bigint NOT NULL AUTO_INCREMENT,  ""HASHFILE"" varchar(255) DEFAULT NULL, ""ID_PAI"" bigint NOT NULL,"),IF(Q2540="Campo",CONCATENATE("""",L2540,""" ",VLOOKUP(R2540,Apoio!A:C,3,0)),""))&amp;IF(Z2540="","",CONCATENATE("PRIMARY KEY (""ID""), KEY ""FK_reg_",LOWER(Z2540),"_ID_PAI"" (""ID_PAI""), CONSTRAINT ""FK_reg_",LOWER(Z2540),"_ID_PAI"" FOREIGN KEY (""ID_PAI"") REFERENCES ""reg_",LOWER(Z2540),""" (""ID"")) ENGINE=InnoDB AUTO_INCREMENT=105774 DEFAULT CHARSET=utf8mb4 COLLATE=utf8mb4_0900_ai_ci;"))</f>
        <v>CREATE TABLE "reg_e230" ("ID" bigint NOT NULL AUTO_INCREMENT,  "HASHFILE" varchar(255) DEFAULT NULL, "ID_PAI" bigint NOT NULL,</v>
      </c>
      <c r="AB2540" s="190" t="str">
        <f t="shared" si="279"/>
        <v/>
      </c>
    </row>
    <row r="2541" spans="1:28" ht="14.5" hidden="1" customHeight="1" x14ac:dyDescent="0.3">
      <c r="J2541" s="187" t="str">
        <f t="shared" si="277"/>
        <v>E230</v>
      </c>
      <c r="K2541" s="181">
        <v>1</v>
      </c>
      <c r="L2541" s="289" t="s">
        <v>25</v>
      </c>
      <c r="M2541" s="182" t="s">
        <v>2507</v>
      </c>
      <c r="N2541" s="181" t="s">
        <v>27</v>
      </c>
      <c r="O2541" s="181">
        <v>4</v>
      </c>
      <c r="P2541" s="181" t="s">
        <v>28</v>
      </c>
      <c r="Q2541" s="192" t="str">
        <f t="shared" si="278"/>
        <v>Campo</v>
      </c>
      <c r="R2541" s="192" t="s">
        <v>27</v>
      </c>
      <c r="S2541" s="191" t="str">
        <f t="shared" si="274"/>
        <v/>
      </c>
      <c r="T2541" s="192" t="str">
        <f t="shared" si="275"/>
        <v>&lt;campo posicao="1"&gt;
&lt;coluna&gt;REG&lt;/coluna&gt;
&lt;descricao&gt;Texto fixo contendo "E230"&lt;/descricao&gt;
&lt;tipo&gt;C&lt;/tipo&gt;
&lt;/campo&gt;</v>
      </c>
      <c r="U2541" s="192" t="str">
        <f t="shared" si="280"/>
        <v>&lt;campo posicao="1"&gt;
&lt;coluna&gt;REG&lt;/coluna&gt;
&lt;descricao&gt;Texto fixo contendo "E230"&lt;/descricao&gt;
&lt;tipo&gt;C&lt;/tipo&gt;
&lt;/campo&gt;</v>
      </c>
      <c r="V2541" s="192" t="str">
        <f t="shared" si="276"/>
        <v>{"Column2", "REG"},</v>
      </c>
      <c r="W2541" s="191" t="str">
        <f>IF(Q2541="Campo","@Campos(posicao = "&amp;K2541&amp;", tipo = '"&amp;R2541&amp;"')@Column(name = """&amp;L2541&amp;""")"&amp;IF(R2541="D","@Temporal(TemporalType.DATE)","")&amp;"private "&amp;VLOOKUP(TEXT(R2541,"@"),Apoio!A:B,2,0)&amp;" "&amp;SUBSTITUTE(LOWER(LEFT(L2541,1))&amp;RIGHT(PROPER(L2541),LEN(L2541)-1),"_","")&amp;";",IF(ISNUMBER(Q2541),IF(R2541="R","@Entity@Table(name = ""reg_"&amp;LOWER(J2541)&amp;""")@XmlRootElement","")&amp;VLOOKUP(J2541,Blocos!D:I,6,0)&amp;Apoio!$E$1&amp;Y2541,""))</f>
        <v>@Campos(posicao = 1, tipo = 'C')@Column(name = "REG")private String reg;</v>
      </c>
      <c r="X2541" s="190" t="str">
        <f>IF(ISNUMBER(Q2541),COUNTIF(Blocos!G:G,J2541),"")</f>
        <v/>
      </c>
      <c r="Y2541" s="190" t="str">
        <f>IF(OR(X2541=0,X2541=""),"",VLOOKUP(SUMIFS(Blocos!A:A,Blocos!H:H,'EFD REGISTROS e Campos (2)'!X2541,Blocos!G:G,'EFD REGISTROS e Campos (2)'!J2541),Blocos!A:L,12,0))</f>
        <v/>
      </c>
      <c r="Z2541" s="190" t="str">
        <f>IF(ISNUMBER(Q2542),VLOOKUP(J2541,Blocos!D:G,4,0),"")</f>
        <v/>
      </c>
      <c r="AA2541" s="190" t="str">
        <f>IF(ISNUMBER(Q2541),CONCATENATE("CREATE TABLE ""reg_",LOWER(J2541),""" (""ID"" bigint NOT NULL AUTO_INCREMENT,  ""HASHFILE"" varchar(255) DEFAULT NULL, ""ID_PAI"" bigint NOT NULL,"),IF(Q2541="Campo",CONCATENATE("""",L2541,""" ",VLOOKUP(R2541,Apoio!A:C,3,0)),""))&amp;IF(Z2541="","",CONCATENATE("PRIMARY KEY (""ID""), KEY ""FK_reg_",LOWER(Z2541),"_ID_PAI"" (""ID_PAI""), CONSTRAINT ""FK_reg_",LOWER(Z2541),"_ID_PAI"" FOREIGN KEY (""ID_PAI"") REFERENCES ""reg_",LOWER(Z2541),""" (""ID"")) ENGINE=InnoDB AUTO_INCREMENT=105774 DEFAULT CHARSET=utf8mb4 COLLATE=utf8mb4_0900_ai_ci;"))</f>
        <v>"REG" varchar(255) DEFAULT NULL,</v>
      </c>
      <c r="AB2541" s="190" t="str">
        <f t="shared" si="279"/>
        <v>USE `efdicms`;SELECT `reg_e230`.`REG`,</v>
      </c>
    </row>
    <row r="2542" spans="1:28" ht="14.5" hidden="1" customHeight="1" x14ac:dyDescent="0.3">
      <c r="J2542" s="187" t="str">
        <f t="shared" si="277"/>
        <v>E230</v>
      </c>
      <c r="K2542" s="181">
        <v>2</v>
      </c>
      <c r="L2542" s="289" t="s">
        <v>636</v>
      </c>
      <c r="M2542" s="182" t="s">
        <v>982</v>
      </c>
      <c r="N2542" s="181" t="s">
        <v>27</v>
      </c>
      <c r="O2542" s="181" t="s">
        <v>28</v>
      </c>
      <c r="P2542" s="181" t="s">
        <v>28</v>
      </c>
      <c r="Q2542" s="192" t="str">
        <f t="shared" si="278"/>
        <v>Campo</v>
      </c>
      <c r="R2542" s="192" t="s">
        <v>27</v>
      </c>
      <c r="S2542" s="191" t="str">
        <f t="shared" si="274"/>
        <v/>
      </c>
      <c r="T2542" s="192" t="str">
        <f t="shared" si="275"/>
        <v>&lt;campo posicao="2"&gt;
&lt;coluna&gt;NUM_DA&lt;/coluna&gt;
&lt;descricao&gt;Número do documento de arrecadação estadual, se houver&lt;/descricao&gt;
&lt;tipo&gt;C&lt;/tipo&gt;
&lt;/campo&gt;</v>
      </c>
      <c r="U2542" s="192" t="str">
        <f t="shared" si="280"/>
        <v>&lt;campo posicao="2"&gt;
&lt;coluna&gt;NUM_DA&lt;/coluna&gt;
&lt;descricao&gt;Número do documento de arrecadação estadual, se houver&lt;/descricao&gt;
&lt;tipo&gt;C&lt;/tipo&gt;
&lt;/campo&gt;</v>
      </c>
      <c r="V2542" s="192" t="str">
        <f t="shared" si="276"/>
        <v>{"Column3", "NUM_DA"},</v>
      </c>
      <c r="W2542" s="191" t="str">
        <f>IF(Q2542="Campo","@Campos(posicao = "&amp;K2542&amp;", tipo = '"&amp;R2542&amp;"')@Column(name = """&amp;L2542&amp;""")"&amp;IF(R2542="D","@Temporal(TemporalType.DATE)","")&amp;"private "&amp;VLOOKUP(TEXT(R2542,"@"),Apoio!A:B,2,0)&amp;" "&amp;SUBSTITUTE(LOWER(LEFT(L2542,1))&amp;RIGHT(PROPER(L2542),LEN(L2542)-1),"_","")&amp;";",IF(ISNUMBER(Q2542),IF(R2542="R","@Entity@Table(name = ""reg_"&amp;LOWER(J2542)&amp;""")@XmlRootElement","")&amp;VLOOKUP(J2542,Blocos!D:I,6,0)&amp;Apoio!$E$1&amp;Y2542,""))</f>
        <v>@Campos(posicao = 2, tipo = 'C')@Column(name = "NUM_DA")private String numDa;</v>
      </c>
      <c r="X2542" s="190" t="str">
        <f>IF(ISNUMBER(Q2542),COUNTIF(Blocos!G:G,J2542),"")</f>
        <v/>
      </c>
      <c r="Y2542" s="190" t="str">
        <f>IF(OR(X2542=0,X2542=""),"",VLOOKUP(SUMIFS(Blocos!A:A,Blocos!H:H,'EFD REGISTROS e Campos (2)'!X2542,Blocos!G:G,'EFD REGISTROS e Campos (2)'!J2542),Blocos!A:L,12,0))</f>
        <v/>
      </c>
      <c r="Z2542" s="190" t="str">
        <f>IF(ISNUMBER(Q2543),VLOOKUP(J2542,Blocos!D:G,4,0),"")</f>
        <v/>
      </c>
      <c r="AA2542" s="190" t="str">
        <f>IF(ISNUMBER(Q2542),CONCATENATE("CREATE TABLE ""reg_",LOWER(J2542),""" (""ID"" bigint NOT NULL AUTO_INCREMENT,  ""HASHFILE"" varchar(255) DEFAULT NULL, ""ID_PAI"" bigint NOT NULL,"),IF(Q2542="Campo",CONCATENATE("""",L2542,""" ",VLOOKUP(R2542,Apoio!A:C,3,0)),""))&amp;IF(Z2542="","",CONCATENATE("PRIMARY KEY (""ID""), KEY ""FK_reg_",LOWER(Z2542),"_ID_PAI"" (""ID_PAI""), CONSTRAINT ""FK_reg_",LOWER(Z2542),"_ID_PAI"" FOREIGN KEY (""ID_PAI"") REFERENCES ""reg_",LOWER(Z2542),""" (""ID"")) ENGINE=InnoDB AUTO_INCREMENT=105774 DEFAULT CHARSET=utf8mb4 COLLATE=utf8mb4_0900_ai_ci;"))</f>
        <v>"NUM_DA" varchar(255) DEFAULT NULL,</v>
      </c>
      <c r="AB2542" s="190" t="str">
        <f t="shared" si="279"/>
        <v>`reg_e230`.`NUM_DA`,</v>
      </c>
    </row>
    <row r="2543" spans="1:28" ht="14.5" hidden="1" customHeight="1" x14ac:dyDescent="0.3">
      <c r="J2543" s="187" t="str">
        <f t="shared" si="277"/>
        <v>E230</v>
      </c>
      <c r="K2543" s="181">
        <v>3</v>
      </c>
      <c r="L2543" s="289" t="s">
        <v>455</v>
      </c>
      <c r="M2543" s="182" t="s">
        <v>456</v>
      </c>
      <c r="N2543" s="181" t="s">
        <v>27</v>
      </c>
      <c r="O2543" s="181">
        <v>15</v>
      </c>
      <c r="P2543" s="181" t="s">
        <v>28</v>
      </c>
      <c r="Q2543" s="192" t="str">
        <f t="shared" si="278"/>
        <v>Campo</v>
      </c>
      <c r="R2543" s="192" t="s">
        <v>27</v>
      </c>
      <c r="S2543" s="191" t="str">
        <f t="shared" si="274"/>
        <v/>
      </c>
      <c r="T2543" s="192" t="str">
        <f t="shared" si="275"/>
        <v>&lt;campo posicao="3"&gt;
&lt;coluna&gt;NUM_PROC&lt;/coluna&gt;
&lt;descricao&gt;Número do processo ao qual o ajuste está vinculado, se houver&lt;/descricao&gt;
&lt;tipo&gt;C&lt;/tipo&gt;
&lt;/campo&gt;</v>
      </c>
      <c r="U2543" s="192" t="str">
        <f t="shared" si="280"/>
        <v>&lt;campo posicao="3"&gt;
&lt;coluna&gt;NUM_PROC&lt;/coluna&gt;
&lt;descricao&gt;Número do processo ao qual o ajuste está vinculado, se houver&lt;/descricao&gt;
&lt;tipo&gt;C&lt;/tipo&gt;
&lt;/campo&gt;</v>
      </c>
      <c r="V2543" s="192" t="str">
        <f t="shared" si="276"/>
        <v>{"Column4", "NUM_PROC"},</v>
      </c>
      <c r="W2543" s="191" t="str">
        <f>IF(Q2543="Campo","@Campos(posicao = "&amp;K2543&amp;", tipo = '"&amp;R2543&amp;"')@Column(name = """&amp;L2543&amp;""")"&amp;IF(R2543="D","@Temporal(TemporalType.DATE)","")&amp;"private "&amp;VLOOKUP(TEXT(R2543,"@"),Apoio!A:B,2,0)&amp;" "&amp;SUBSTITUTE(LOWER(LEFT(L2543,1))&amp;RIGHT(PROPER(L2543),LEN(L2543)-1),"_","")&amp;";",IF(ISNUMBER(Q2543),IF(R2543="R","@Entity@Table(name = ""reg_"&amp;LOWER(J2543)&amp;""")@XmlRootElement","")&amp;VLOOKUP(J2543,Blocos!D:I,6,0)&amp;Apoio!$E$1&amp;Y2543,""))</f>
        <v>@Campos(posicao = 3, tipo = 'C')@Column(name = "NUM_PROC")private String numProc;</v>
      </c>
      <c r="X2543" s="190" t="str">
        <f>IF(ISNUMBER(Q2543),COUNTIF(Blocos!G:G,J2543),"")</f>
        <v/>
      </c>
      <c r="Y2543" s="190" t="str">
        <f>IF(OR(X2543=0,X2543=""),"",VLOOKUP(SUMIFS(Blocos!A:A,Blocos!H:H,'EFD REGISTROS e Campos (2)'!X2543,Blocos!G:G,'EFD REGISTROS e Campos (2)'!J2543),Blocos!A:L,12,0))</f>
        <v/>
      </c>
      <c r="Z2543" s="190" t="str">
        <f>IF(ISNUMBER(Q2544),VLOOKUP(J2543,Blocos!D:G,4,0),"")</f>
        <v/>
      </c>
      <c r="AA2543" s="190" t="str">
        <f>IF(ISNUMBER(Q2543),CONCATENATE("CREATE TABLE ""reg_",LOWER(J2543),""" (""ID"" bigint NOT NULL AUTO_INCREMENT,  ""HASHFILE"" varchar(255) DEFAULT NULL, ""ID_PAI"" bigint NOT NULL,"),IF(Q2543="Campo",CONCATENATE("""",L2543,""" ",VLOOKUP(R2543,Apoio!A:C,3,0)),""))&amp;IF(Z2543="","",CONCATENATE("PRIMARY KEY (""ID""), KEY ""FK_reg_",LOWER(Z2543),"_ID_PAI"" (""ID_PAI""), CONSTRAINT ""FK_reg_",LOWER(Z2543),"_ID_PAI"" FOREIGN KEY (""ID_PAI"") REFERENCES ""reg_",LOWER(Z2543),""" (""ID"")) ENGINE=InnoDB AUTO_INCREMENT=105774 DEFAULT CHARSET=utf8mb4 COLLATE=utf8mb4_0900_ai_ci;"))</f>
        <v>"NUM_PROC" varchar(255) DEFAULT NULL,</v>
      </c>
      <c r="AB2543" s="190" t="str">
        <f t="shared" si="279"/>
        <v>`reg_e230`.`NUM_PROC`,</v>
      </c>
    </row>
    <row r="2544" spans="1:28" ht="14.5" hidden="1" customHeight="1" x14ac:dyDescent="0.3">
      <c r="J2544" s="187" t="str">
        <f t="shared" si="277"/>
        <v>E230</v>
      </c>
      <c r="K2544" s="196">
        <v>4</v>
      </c>
      <c r="L2544" s="285" t="s">
        <v>457</v>
      </c>
      <c r="M2544" s="182" t="s">
        <v>458</v>
      </c>
      <c r="N2544" s="196" t="s">
        <v>32</v>
      </c>
      <c r="O2544" s="196" t="s">
        <v>240</v>
      </c>
      <c r="P2544" s="196" t="s">
        <v>28</v>
      </c>
      <c r="Q2544" s="192" t="str">
        <f t="shared" si="278"/>
        <v>Campo</v>
      </c>
      <c r="R2544" s="192" t="s">
        <v>3607</v>
      </c>
      <c r="S2544" s="191" t="str">
        <f t="shared" si="274"/>
        <v/>
      </c>
      <c r="T2544" s="192" t="str">
        <f t="shared" si="275"/>
        <v>&lt;campo posicao="4"&gt;
&lt;coluna&gt;IND_PROC&lt;/coluna&gt;
&lt;descricao&gt;Indicador da origem do processo:&lt;/descricao&gt;
&lt;tipo&gt;I&lt;/tipo&gt;
&lt;/campo&gt;</v>
      </c>
      <c r="U2544" s="192" t="str">
        <f t="shared" si="280"/>
        <v>&lt;campo posicao="4"&gt;
&lt;coluna&gt;IND_PROC&lt;/coluna&gt;
&lt;descricao&gt;Indicador da origem do processo:&lt;/descricao&gt;
&lt;tipo&gt;I&lt;/tipo&gt;
&lt;/campo&gt;</v>
      </c>
      <c r="V2544" s="192" t="str">
        <f t="shared" si="276"/>
        <v>{"Column5", "IND_PROC"},</v>
      </c>
      <c r="W2544" s="191" t="str">
        <f>IF(Q2544="Campo","@Campos(posicao = "&amp;K2544&amp;", tipo = '"&amp;R2544&amp;"')@Column(name = """&amp;L2544&amp;""")"&amp;IF(R2544="D","@Temporal(TemporalType.DATE)","")&amp;"private "&amp;VLOOKUP(TEXT(R2544,"@"),Apoio!A:B,2,0)&amp;" "&amp;SUBSTITUTE(LOWER(LEFT(L2544,1))&amp;RIGHT(PROPER(L2544),LEN(L2544)-1),"_","")&amp;";",IF(ISNUMBER(Q2544),IF(R2544="R","@Entity@Table(name = ""reg_"&amp;LOWER(J2544)&amp;""")@XmlRootElement","")&amp;VLOOKUP(J2544,Blocos!D:I,6,0)&amp;Apoio!$E$1&amp;Y2544,""))</f>
        <v>@Campos(posicao = 4, tipo = 'I')@Column(name = "IND_PROC")private int indProc;</v>
      </c>
      <c r="X2544" s="190" t="str">
        <f>IF(ISNUMBER(Q2544),COUNTIF(Blocos!G:G,J2544),"")</f>
        <v/>
      </c>
      <c r="Y2544" s="190" t="str">
        <f>IF(OR(X2544=0,X2544=""),"",VLOOKUP(SUMIFS(Blocos!A:A,Blocos!H:H,'EFD REGISTROS e Campos (2)'!X2544,Blocos!G:G,'EFD REGISTROS e Campos (2)'!J2544),Blocos!A:L,12,0))</f>
        <v/>
      </c>
      <c r="Z2544" s="190" t="str">
        <f>IF(ISNUMBER(Q2545),VLOOKUP(J2544,Blocos!D:G,4,0),"")</f>
        <v/>
      </c>
      <c r="AA2544" s="190" t="str">
        <f>IF(ISNUMBER(Q2544),CONCATENATE("CREATE TABLE ""reg_",LOWER(J2544),""" (""ID"" bigint NOT NULL AUTO_INCREMENT,  ""HASHFILE"" varchar(255) DEFAULT NULL, ""ID_PAI"" bigint NOT NULL,"),IF(Q2544="Campo",CONCATENATE("""",L2544,""" ",VLOOKUP(R2544,Apoio!A:C,3,0)),""))&amp;IF(Z2544="","",CONCATENATE("PRIMARY KEY (""ID""), KEY ""FK_reg_",LOWER(Z2544),"_ID_PAI"" (""ID_PAI""), CONSTRAINT ""FK_reg_",LOWER(Z2544),"_ID_PAI"" FOREIGN KEY (""ID_PAI"") REFERENCES ""reg_",LOWER(Z2544),""" (""ID"")) ENGINE=InnoDB AUTO_INCREMENT=105774 DEFAULT CHARSET=utf8mb4 COLLATE=utf8mb4_0900_ai_ci;"))</f>
        <v>"IND_PROC" int DEFAULT NULL,</v>
      </c>
      <c r="AB2544" s="190" t="str">
        <f t="shared" si="279"/>
        <v>`reg_e230`.`IND_PROC`,</v>
      </c>
    </row>
    <row r="2545" spans="1:28" ht="14.5" hidden="1" customHeight="1" x14ac:dyDescent="0.3">
      <c r="J2545" s="187" t="str">
        <f t="shared" si="277"/>
        <v>E230</v>
      </c>
      <c r="K2545" s="196"/>
      <c r="L2545" s="285"/>
      <c r="M2545" s="182" t="s">
        <v>2355</v>
      </c>
      <c r="N2545" s="196"/>
      <c r="O2545" s="196"/>
      <c r="P2545" s="196"/>
      <c r="Q2545" s="192" t="str">
        <f t="shared" si="278"/>
        <v/>
      </c>
      <c r="S2545" s="191" t="str">
        <f t="shared" ref="S2545:S2608" si="281">IFERROR(IF(ISNUMBER(Q2545),CONCATENATE("&lt;/registro&gt;
&lt;registro codigo=""",CONCATENATE(B2545,C2545,D2545,E2545,F2545,G2545,H2545),""" perfil=""",A2545,""" nivel=""",Q2545,"""&gt;"),""),"")</f>
        <v/>
      </c>
      <c r="T2545" s="192" t="str">
        <f t="shared" ref="T2545:T2608" si="282">IF(Q2545="Campo",CONCATENATE("&lt;campo posicao=""",K2545,"""&gt;
&lt;coluna&gt;",SUBSTITUTE(L2545," ",""),"&lt;/coluna&gt;
&lt;descricao&gt;",M2545,"&lt;/descricao&gt;
&lt;tipo&gt;",R2545,"&lt;/tipo&gt;
&lt;/campo&gt;"),"")</f>
        <v/>
      </c>
      <c r="U2545" s="192" t="str">
        <f t="shared" si="280"/>
        <v/>
      </c>
      <c r="V2545" s="192" t="str">
        <f t="shared" ref="V2545:V2608" si="283">IF(ISNUMBER(K2545),CONCATENATE("{""Column",K2545+1,""", """,L2545,"""},",""),"")</f>
        <v/>
      </c>
      <c r="W2545" s="191" t="str">
        <f>IF(Q2545="Campo","@Campos(posicao = "&amp;K2545&amp;", tipo = '"&amp;R2545&amp;"')@Column(name = """&amp;L2545&amp;""")"&amp;IF(R2545="D","@Temporal(TemporalType.DATE)","")&amp;"private "&amp;VLOOKUP(TEXT(R2545,"@"),Apoio!A:B,2,0)&amp;" "&amp;SUBSTITUTE(LOWER(LEFT(L2545,1))&amp;RIGHT(PROPER(L2545),LEN(L2545)-1),"_","")&amp;";",IF(ISNUMBER(Q2545),IF(R2545="R","@Entity@Table(name = ""reg_"&amp;LOWER(J2545)&amp;""")@XmlRootElement","")&amp;VLOOKUP(J2545,Blocos!D:I,6,0)&amp;Apoio!$E$1&amp;Y2545,""))</f>
        <v/>
      </c>
      <c r="X2545" s="190" t="str">
        <f>IF(ISNUMBER(Q2545),COUNTIF(Blocos!G:G,J2545),"")</f>
        <v/>
      </c>
      <c r="Y2545" s="190" t="str">
        <f>IF(OR(X2545=0,X2545=""),"",VLOOKUP(SUMIFS(Blocos!A:A,Blocos!H:H,'EFD REGISTROS e Campos (2)'!X2545,Blocos!G:G,'EFD REGISTROS e Campos (2)'!J2545),Blocos!A:L,12,0))</f>
        <v/>
      </c>
      <c r="Z2545" s="190" t="str">
        <f>IF(ISNUMBER(Q2546),VLOOKUP(J2545,Blocos!D:G,4,0),"")</f>
        <v/>
      </c>
      <c r="AA2545" s="190" t="str">
        <f>IF(ISNUMBER(Q2545),CONCATENATE("CREATE TABLE ""reg_",LOWER(J2545),""" (""ID"" bigint NOT NULL AUTO_INCREMENT,  ""HASHFILE"" varchar(255) DEFAULT NULL, ""ID_PAI"" bigint NOT NULL,"),IF(Q2545="Campo",CONCATENATE("""",L2545,""" ",VLOOKUP(R2545,Apoio!A:C,3,0)),""))&amp;IF(Z2545="","",CONCATENATE("PRIMARY KEY (""ID""), KEY ""FK_reg_",LOWER(Z2545),"_ID_PAI"" (""ID_PAI""), CONSTRAINT ""FK_reg_",LOWER(Z2545),"_ID_PAI"" FOREIGN KEY (""ID_PAI"") REFERENCES ""reg_",LOWER(Z2545),""" (""ID"")) ENGINE=InnoDB AUTO_INCREMENT=105774 DEFAULT CHARSET=utf8mb4 COLLATE=utf8mb4_0900_ai_ci;"))</f>
        <v/>
      </c>
      <c r="AB2545" s="190" t="str">
        <f t="shared" si="279"/>
        <v/>
      </c>
    </row>
    <row r="2546" spans="1:28" ht="14.5" hidden="1" customHeight="1" x14ac:dyDescent="0.3">
      <c r="J2546" s="187" t="str">
        <f t="shared" si="277"/>
        <v>E230</v>
      </c>
      <c r="K2546" s="196"/>
      <c r="L2546" s="285"/>
      <c r="M2546" s="182" t="s">
        <v>460</v>
      </c>
      <c r="N2546" s="196"/>
      <c r="O2546" s="196"/>
      <c r="P2546" s="196"/>
      <c r="Q2546" s="192" t="str">
        <f t="shared" si="278"/>
        <v/>
      </c>
      <c r="S2546" s="191" t="str">
        <f t="shared" si="281"/>
        <v/>
      </c>
      <c r="T2546" s="192" t="str">
        <f t="shared" si="282"/>
        <v/>
      </c>
      <c r="U2546" s="192" t="str">
        <f t="shared" si="280"/>
        <v/>
      </c>
      <c r="V2546" s="192" t="str">
        <f t="shared" si="283"/>
        <v/>
      </c>
      <c r="W2546" s="191" t="str">
        <f>IF(Q2546="Campo","@Campos(posicao = "&amp;K2546&amp;", tipo = '"&amp;R2546&amp;"')@Column(name = """&amp;L2546&amp;""")"&amp;IF(R2546="D","@Temporal(TemporalType.DATE)","")&amp;"private "&amp;VLOOKUP(TEXT(R2546,"@"),Apoio!A:B,2,0)&amp;" "&amp;SUBSTITUTE(LOWER(LEFT(L2546,1))&amp;RIGHT(PROPER(L2546),LEN(L2546)-1),"_","")&amp;";",IF(ISNUMBER(Q2546),IF(R2546="R","@Entity@Table(name = ""reg_"&amp;LOWER(J2546)&amp;""")@XmlRootElement","")&amp;VLOOKUP(J2546,Blocos!D:I,6,0)&amp;Apoio!$E$1&amp;Y2546,""))</f>
        <v/>
      </c>
      <c r="X2546" s="190" t="str">
        <f>IF(ISNUMBER(Q2546),COUNTIF(Blocos!G:G,J2546),"")</f>
        <v/>
      </c>
      <c r="Y2546" s="190" t="str">
        <f>IF(OR(X2546=0,X2546=""),"",VLOOKUP(SUMIFS(Blocos!A:A,Blocos!H:H,'EFD REGISTROS e Campos (2)'!X2546,Blocos!G:G,'EFD REGISTROS e Campos (2)'!J2546),Blocos!A:L,12,0))</f>
        <v/>
      </c>
      <c r="Z2546" s="190" t="str">
        <f>IF(ISNUMBER(Q2547),VLOOKUP(J2546,Blocos!D:G,4,0),"")</f>
        <v/>
      </c>
      <c r="AA2546" s="190" t="str">
        <f>IF(ISNUMBER(Q2546),CONCATENATE("CREATE TABLE ""reg_",LOWER(J2546),""" (""ID"" bigint NOT NULL AUTO_INCREMENT,  ""HASHFILE"" varchar(255) DEFAULT NULL, ""ID_PAI"" bigint NOT NULL,"),IF(Q2546="Campo",CONCATENATE("""",L2546,""" ",VLOOKUP(R2546,Apoio!A:C,3,0)),""))&amp;IF(Z2546="","",CONCATENATE("PRIMARY KEY (""ID""), KEY ""FK_reg_",LOWER(Z2546),"_ID_PAI"" (""ID_PAI""), CONSTRAINT ""FK_reg_",LOWER(Z2546),"_ID_PAI"" FOREIGN KEY (""ID_PAI"") REFERENCES ""reg_",LOWER(Z2546),""" (""ID"")) ENGINE=InnoDB AUTO_INCREMENT=105774 DEFAULT CHARSET=utf8mb4 COLLATE=utf8mb4_0900_ai_ci;"))</f>
        <v/>
      </c>
      <c r="AB2546" s="190" t="str">
        <f t="shared" si="279"/>
        <v/>
      </c>
    </row>
    <row r="2547" spans="1:28" ht="14.5" hidden="1" customHeight="1" x14ac:dyDescent="0.3">
      <c r="J2547" s="187" t="str">
        <f t="shared" si="277"/>
        <v>E230</v>
      </c>
      <c r="K2547" s="196"/>
      <c r="L2547" s="285"/>
      <c r="M2547" s="182" t="s">
        <v>461</v>
      </c>
      <c r="N2547" s="196"/>
      <c r="O2547" s="196"/>
      <c r="P2547" s="196"/>
      <c r="Q2547" s="192" t="str">
        <f t="shared" si="278"/>
        <v/>
      </c>
      <c r="S2547" s="191" t="str">
        <f t="shared" si="281"/>
        <v/>
      </c>
      <c r="T2547" s="192" t="str">
        <f t="shared" si="282"/>
        <v/>
      </c>
      <c r="U2547" s="192" t="str">
        <f t="shared" si="280"/>
        <v/>
      </c>
      <c r="V2547" s="192" t="str">
        <f t="shared" si="283"/>
        <v/>
      </c>
      <c r="W2547" s="191" t="str">
        <f>IF(Q2547="Campo","@Campos(posicao = "&amp;K2547&amp;", tipo = '"&amp;R2547&amp;"')@Column(name = """&amp;L2547&amp;""")"&amp;IF(R2547="D","@Temporal(TemporalType.DATE)","")&amp;"private "&amp;VLOOKUP(TEXT(R2547,"@"),Apoio!A:B,2,0)&amp;" "&amp;SUBSTITUTE(LOWER(LEFT(L2547,1))&amp;RIGHT(PROPER(L2547),LEN(L2547)-1),"_","")&amp;";",IF(ISNUMBER(Q2547),IF(R2547="R","@Entity@Table(name = ""reg_"&amp;LOWER(J2547)&amp;""")@XmlRootElement","")&amp;VLOOKUP(J2547,Blocos!D:I,6,0)&amp;Apoio!$E$1&amp;Y2547,""))</f>
        <v/>
      </c>
      <c r="X2547" s="190" t="str">
        <f>IF(ISNUMBER(Q2547),COUNTIF(Blocos!G:G,J2547),"")</f>
        <v/>
      </c>
      <c r="Y2547" s="190" t="str">
        <f>IF(OR(X2547=0,X2547=""),"",VLOOKUP(SUMIFS(Blocos!A:A,Blocos!H:H,'EFD REGISTROS e Campos (2)'!X2547,Blocos!G:G,'EFD REGISTROS e Campos (2)'!J2547),Blocos!A:L,12,0))</f>
        <v/>
      </c>
      <c r="Z2547" s="190" t="str">
        <f>IF(ISNUMBER(Q2548),VLOOKUP(J2547,Blocos!D:G,4,0),"")</f>
        <v/>
      </c>
      <c r="AA2547" s="190" t="str">
        <f>IF(ISNUMBER(Q2547),CONCATENATE("CREATE TABLE ""reg_",LOWER(J2547),""" (""ID"" bigint NOT NULL AUTO_INCREMENT,  ""HASHFILE"" varchar(255) DEFAULT NULL, ""ID_PAI"" bigint NOT NULL,"),IF(Q2547="Campo",CONCATENATE("""",L2547,""" ",VLOOKUP(R2547,Apoio!A:C,3,0)),""))&amp;IF(Z2547="","",CONCATENATE("PRIMARY KEY (""ID""), KEY ""FK_reg_",LOWER(Z2547),"_ID_PAI"" (""ID_PAI""), CONSTRAINT ""FK_reg_",LOWER(Z2547),"_ID_PAI"" FOREIGN KEY (""ID_PAI"") REFERENCES ""reg_",LOWER(Z2547),""" (""ID"")) ENGINE=InnoDB AUTO_INCREMENT=105774 DEFAULT CHARSET=utf8mb4 COLLATE=utf8mb4_0900_ai_ci;"))</f>
        <v/>
      </c>
      <c r="AB2547" s="190" t="str">
        <f t="shared" si="279"/>
        <v/>
      </c>
    </row>
    <row r="2548" spans="1:28" ht="14.5" hidden="1" customHeight="1" x14ac:dyDescent="0.3">
      <c r="J2548" s="187" t="str">
        <f t="shared" si="277"/>
        <v>E230</v>
      </c>
      <c r="K2548" s="196"/>
      <c r="L2548" s="285"/>
      <c r="M2548" s="182" t="s">
        <v>452</v>
      </c>
      <c r="N2548" s="196"/>
      <c r="O2548" s="196"/>
      <c r="P2548" s="196"/>
      <c r="Q2548" s="192" t="str">
        <f t="shared" si="278"/>
        <v/>
      </c>
      <c r="S2548" s="191" t="str">
        <f t="shared" si="281"/>
        <v/>
      </c>
      <c r="T2548" s="192" t="str">
        <f t="shared" si="282"/>
        <v/>
      </c>
      <c r="U2548" s="192" t="str">
        <f t="shared" si="280"/>
        <v/>
      </c>
      <c r="V2548" s="192" t="str">
        <f t="shared" si="283"/>
        <v/>
      </c>
      <c r="W2548" s="191" t="str">
        <f>IF(Q2548="Campo","@Campos(posicao = "&amp;K2548&amp;", tipo = '"&amp;R2548&amp;"')@Column(name = """&amp;L2548&amp;""")"&amp;IF(R2548="D","@Temporal(TemporalType.DATE)","")&amp;"private "&amp;VLOOKUP(TEXT(R2548,"@"),Apoio!A:B,2,0)&amp;" "&amp;SUBSTITUTE(LOWER(LEFT(L2548,1))&amp;RIGHT(PROPER(L2548),LEN(L2548)-1),"_","")&amp;";",IF(ISNUMBER(Q2548),IF(R2548="R","@Entity@Table(name = ""reg_"&amp;LOWER(J2548)&amp;""")@XmlRootElement","")&amp;VLOOKUP(J2548,Blocos!D:I,6,0)&amp;Apoio!$E$1&amp;Y2548,""))</f>
        <v/>
      </c>
      <c r="X2548" s="190" t="str">
        <f>IF(ISNUMBER(Q2548),COUNTIF(Blocos!G:G,J2548),"")</f>
        <v/>
      </c>
      <c r="Y2548" s="190" t="str">
        <f>IF(OR(X2548=0,X2548=""),"",VLOOKUP(SUMIFS(Blocos!A:A,Blocos!H:H,'EFD REGISTROS e Campos (2)'!X2548,Blocos!G:G,'EFD REGISTROS e Campos (2)'!J2548),Blocos!A:L,12,0))</f>
        <v/>
      </c>
      <c r="Z2548" s="190" t="str">
        <f>IF(ISNUMBER(Q2549),VLOOKUP(J2548,Blocos!D:G,4,0),"")</f>
        <v/>
      </c>
      <c r="AA2548" s="190" t="str">
        <f>IF(ISNUMBER(Q2548),CONCATENATE("CREATE TABLE ""reg_",LOWER(J2548),""" (""ID"" bigint NOT NULL AUTO_INCREMENT,  ""HASHFILE"" varchar(255) DEFAULT NULL, ""ID_PAI"" bigint NOT NULL,"),IF(Q2548="Campo",CONCATENATE("""",L2548,""" ",VLOOKUP(R2548,Apoio!A:C,3,0)),""))&amp;IF(Z2548="","",CONCATENATE("PRIMARY KEY (""ID""), KEY ""FK_reg_",LOWER(Z2548),"_ID_PAI"" (""ID_PAI""), CONSTRAINT ""FK_reg_",LOWER(Z2548),"_ID_PAI"" FOREIGN KEY (""ID_PAI"") REFERENCES ""reg_",LOWER(Z2548),""" (""ID"")) ENGINE=InnoDB AUTO_INCREMENT=105774 DEFAULT CHARSET=utf8mb4 COLLATE=utf8mb4_0900_ai_ci;"))</f>
        <v/>
      </c>
      <c r="AB2548" s="190" t="str">
        <f t="shared" si="279"/>
        <v/>
      </c>
    </row>
    <row r="2549" spans="1:28" ht="14.5" hidden="1" customHeight="1" x14ac:dyDescent="0.3">
      <c r="J2549" s="187" t="str">
        <f t="shared" si="277"/>
        <v>E230</v>
      </c>
      <c r="K2549" s="181">
        <v>5</v>
      </c>
      <c r="L2549" s="289" t="s">
        <v>462</v>
      </c>
      <c r="M2549" s="182" t="s">
        <v>2356</v>
      </c>
      <c r="N2549" s="181" t="s">
        <v>27</v>
      </c>
      <c r="O2549" s="181" t="s">
        <v>28</v>
      </c>
      <c r="P2549" s="181" t="s">
        <v>28</v>
      </c>
      <c r="Q2549" s="192" t="str">
        <f t="shared" si="278"/>
        <v>Campo</v>
      </c>
      <c r="R2549" s="192" t="s">
        <v>27</v>
      </c>
      <c r="S2549" s="191" t="str">
        <f t="shared" si="281"/>
        <v/>
      </c>
      <c r="T2549" s="192" t="str">
        <f t="shared" si="282"/>
        <v>&lt;campo posicao="5"&gt;
&lt;coluna&gt;PROC&lt;/coluna&gt;
&lt;descricao&gt;Descrição resumida do processo que embasou o lançamento&lt;/descricao&gt;
&lt;tipo&gt;C&lt;/tipo&gt;
&lt;/campo&gt;</v>
      </c>
      <c r="U2549" s="192" t="str">
        <f t="shared" si="280"/>
        <v>&lt;campo posicao="5"&gt;
&lt;coluna&gt;PROC&lt;/coluna&gt;
&lt;descricao&gt;Descrição resumida do processo que embasou o lançamento&lt;/descricao&gt;
&lt;tipo&gt;C&lt;/tipo&gt;
&lt;/campo&gt;</v>
      </c>
      <c r="V2549" s="192" t="str">
        <f t="shared" si="283"/>
        <v>{"Column6", "PROC"},</v>
      </c>
      <c r="W2549" s="191" t="str">
        <f>IF(Q2549="Campo","@Campos(posicao = "&amp;K2549&amp;", tipo = '"&amp;R2549&amp;"')@Column(name = """&amp;L2549&amp;""")"&amp;IF(R2549="D","@Temporal(TemporalType.DATE)","")&amp;"private "&amp;VLOOKUP(TEXT(R2549,"@"),Apoio!A:B,2,0)&amp;" "&amp;SUBSTITUTE(LOWER(LEFT(L2549,1))&amp;RIGHT(PROPER(L2549),LEN(L2549)-1),"_","")&amp;";",IF(ISNUMBER(Q2549),IF(R2549="R","@Entity@Table(name = ""reg_"&amp;LOWER(J2549)&amp;""")@XmlRootElement","")&amp;VLOOKUP(J2549,Blocos!D:I,6,0)&amp;Apoio!$E$1&amp;Y2549,""))</f>
        <v>@Campos(posicao = 5, tipo = 'C')@Column(name = "PROC")private String proc;</v>
      </c>
      <c r="X2549" s="190" t="str">
        <f>IF(ISNUMBER(Q2549),COUNTIF(Blocos!G:G,J2549),"")</f>
        <v/>
      </c>
      <c r="Y2549" s="190" t="str">
        <f>IF(OR(X2549=0,X2549=""),"",VLOOKUP(SUMIFS(Blocos!A:A,Blocos!H:H,'EFD REGISTROS e Campos (2)'!X2549,Blocos!G:G,'EFD REGISTROS e Campos (2)'!J2549),Blocos!A:L,12,0))</f>
        <v/>
      </c>
      <c r="Z2549" s="190" t="str">
        <f>IF(ISNUMBER(Q2550),VLOOKUP(J2549,Blocos!D:G,4,0),"")</f>
        <v/>
      </c>
      <c r="AA2549" s="190" t="str">
        <f>IF(ISNUMBER(Q2549),CONCATENATE("CREATE TABLE ""reg_",LOWER(J2549),""" (""ID"" bigint NOT NULL AUTO_INCREMENT,  ""HASHFILE"" varchar(255) DEFAULT NULL, ""ID_PAI"" bigint NOT NULL,"),IF(Q2549="Campo",CONCATENATE("""",L2549,""" ",VLOOKUP(R2549,Apoio!A:C,3,0)),""))&amp;IF(Z2549="","",CONCATENATE("PRIMARY KEY (""ID""), KEY ""FK_reg_",LOWER(Z2549),"_ID_PAI"" (""ID_PAI""), CONSTRAINT ""FK_reg_",LOWER(Z2549),"_ID_PAI"" FOREIGN KEY (""ID_PAI"") REFERENCES ""reg_",LOWER(Z2549),""" (""ID"")) ENGINE=InnoDB AUTO_INCREMENT=105774 DEFAULT CHARSET=utf8mb4 COLLATE=utf8mb4_0900_ai_ci;"))</f>
        <v>"PROC" varchar(255) DEFAULT NULL,</v>
      </c>
      <c r="AB2549" s="190" t="str">
        <f t="shared" si="279"/>
        <v>`reg_e230`.`PROC`,</v>
      </c>
    </row>
    <row r="2550" spans="1:28" ht="14.5" hidden="1" customHeight="1" x14ac:dyDescent="0.3">
      <c r="J2550" s="187" t="str">
        <f t="shared" si="277"/>
        <v>E230</v>
      </c>
      <c r="K2550" s="181">
        <v>6</v>
      </c>
      <c r="L2550" s="289" t="s">
        <v>617</v>
      </c>
      <c r="M2550" s="182" t="s">
        <v>2357</v>
      </c>
      <c r="N2550" s="181" t="s">
        <v>27</v>
      </c>
      <c r="O2550" s="181" t="s">
        <v>28</v>
      </c>
      <c r="P2550" s="181" t="s">
        <v>28</v>
      </c>
      <c r="Q2550" s="192" t="str">
        <f t="shared" si="278"/>
        <v>Campo</v>
      </c>
      <c r="R2550" s="192" t="s">
        <v>27</v>
      </c>
      <c r="S2550" s="191" t="str">
        <f t="shared" si="281"/>
        <v/>
      </c>
      <c r="T2550" s="192" t="str">
        <f t="shared" si="282"/>
        <v>&lt;campo posicao="6"&gt;
&lt;coluna&gt;TXT_COMPL&lt;/coluna&gt;
&lt;descricao&gt;Descrição complementar&lt;/descricao&gt;
&lt;tipo&gt;C&lt;/tipo&gt;
&lt;/campo&gt;</v>
      </c>
      <c r="U2550" s="192" t="str">
        <f t="shared" si="280"/>
        <v>&lt;campo posicao="6"&gt;
&lt;coluna&gt;TXT_COMPL&lt;/coluna&gt;
&lt;descricao&gt;Descrição complementar&lt;/descricao&gt;
&lt;tipo&gt;C&lt;/tipo&gt;
&lt;/campo&gt;</v>
      </c>
      <c r="V2550" s="192" t="str">
        <f t="shared" si="283"/>
        <v>{"Column7", "TXT_COMPL"},</v>
      </c>
      <c r="W2550" s="191" t="str">
        <f>IF(Q2550="Campo","@Campos(posicao = "&amp;K2550&amp;", tipo = '"&amp;R2550&amp;"')@Column(name = """&amp;L2550&amp;""")"&amp;IF(R2550="D","@Temporal(TemporalType.DATE)","")&amp;"private "&amp;VLOOKUP(TEXT(R2550,"@"),Apoio!A:B,2,0)&amp;" "&amp;SUBSTITUTE(LOWER(LEFT(L2550,1))&amp;RIGHT(PROPER(L2550),LEN(L2550)-1),"_","")&amp;";",IF(ISNUMBER(Q2550),IF(R2550="R","@Entity@Table(name = ""reg_"&amp;LOWER(J2550)&amp;""")@XmlRootElement","")&amp;VLOOKUP(J2550,Blocos!D:I,6,0)&amp;Apoio!$E$1&amp;Y2550,""))</f>
        <v>@Campos(posicao = 6, tipo = 'C')@Column(name = "TXT_COMPL")private String txtCompl;</v>
      </c>
      <c r="X2550" s="190" t="str">
        <f>IF(ISNUMBER(Q2550),COUNTIF(Blocos!G:G,J2550),"")</f>
        <v/>
      </c>
      <c r="Y2550" s="190" t="str">
        <f>IF(OR(X2550=0,X2550=""),"",VLOOKUP(SUMIFS(Blocos!A:A,Blocos!H:H,'EFD REGISTROS e Campos (2)'!X2550,Blocos!G:G,'EFD REGISTROS e Campos (2)'!J2550),Blocos!A:L,12,0))</f>
        <v/>
      </c>
      <c r="Z2550" s="190" t="str">
        <f>IF(ISNUMBER(Q2551),VLOOKUP(J2550,Blocos!D:G,4,0),"")</f>
        <v>E220</v>
      </c>
      <c r="AA2550" s="190" t="str">
        <f>IF(ISNUMBER(Q2550),CONCATENATE("CREATE TABLE ""reg_",LOWER(J2550),""" (""ID"" bigint NOT NULL AUTO_INCREMENT,  ""HASHFILE"" varchar(255) DEFAULT NULL, ""ID_PAI"" bigint NOT NULL,"),IF(Q2550="Campo",CONCATENATE("""",L2550,""" ",VLOOKUP(R2550,Apoio!A:C,3,0)),""))&amp;IF(Z2550="","",CONCATENATE("PRIMARY KEY (""ID""), KEY ""FK_reg_",LOWER(Z2550),"_ID_PAI"" (""ID_PAI""), CONSTRAINT ""FK_reg_",LOWER(Z2550),"_ID_PAI"" FOREIGN KEY (""ID_PAI"") REFERENCES ""reg_",LOWER(Z2550),""" (""ID"")) ENGINE=InnoDB AUTO_INCREMENT=105774 DEFAULT CHARSET=utf8mb4 COLLATE=utf8mb4_0900_ai_ci;"))</f>
        <v>"TXT_COMPL" varchar(255) DEFAULT NULL,PRIMARY KEY ("ID"), KEY "FK_reg_e220_ID_PAI" ("ID_PAI"), CONSTRAINT "FK_reg_e220_ID_PAI" FOREIGN KEY ("ID_PAI") REFERENCES "reg_e220" ("ID")) ENGINE=InnoDB AUTO_INCREMENT=105774 DEFAULT CHARSET=utf8mb4 COLLATE=utf8mb4_0900_ai_ci;</v>
      </c>
      <c r="AB2550" s="190" t="str">
        <f t="shared" si="279"/>
        <v>`reg_e230`.`TXT_COMPL`,FROM `efdicms`.`reg_e230`;"</v>
      </c>
    </row>
    <row r="2551" spans="1:28" ht="14.5" hidden="1" customHeight="1" collapsed="1" x14ac:dyDescent="0.3">
      <c r="A2551" s="180" t="s">
        <v>22</v>
      </c>
      <c r="G2551" s="180" t="s">
        <v>2508</v>
      </c>
      <c r="I2551" s="180" t="s">
        <v>144</v>
      </c>
      <c r="J2551" s="187" t="str">
        <f t="shared" si="277"/>
        <v>E240</v>
      </c>
      <c r="K2551" s="195" t="s">
        <v>2509</v>
      </c>
      <c r="Q2551" s="192">
        <f t="shared" si="278"/>
        <v>5</v>
      </c>
      <c r="S2551" s="191" t="str">
        <f t="shared" si="281"/>
        <v>&lt;/registro&gt;
&lt;registro codigo="E240" perfil="ABC" nivel="5"&gt;</v>
      </c>
      <c r="T2551" s="192" t="str">
        <f t="shared" si="282"/>
        <v/>
      </c>
      <c r="U2551" s="192" t="str">
        <f t="shared" si="280"/>
        <v>&lt;/registro&gt;
&lt;registro codigo="E240" perfil="ABC" nivel="5"&gt;</v>
      </c>
      <c r="V2551" s="192" t="str">
        <f t="shared" si="283"/>
        <v/>
      </c>
      <c r="W2551" s="191" t="str">
        <f>IF(Q2551="Campo","@Campos(posicao = "&amp;K2551&amp;", tipo = '"&amp;R2551&amp;"')@Column(name = """&amp;L2551&amp;""")"&amp;IF(R2551="D","@Temporal(TemporalType.DATE)","")&amp;"private "&amp;VLOOKUP(TEXT(R2551,"@"),Apoio!A:B,2,0)&amp;" "&amp;SUBSTITUTE(LOWER(LEFT(L2551,1))&amp;RIGHT(PROPER(L2551),LEN(L2551)-1),"_","")&amp;";",IF(ISNUMBER(Q2551),IF(R2551="R","@Entity@Table(name = ""reg_"&amp;LOWER(J2551)&amp;""")@XmlRootElement","")&amp;VLOOKUP(J2551,Blocos!D:I,6,0)&amp;Apoio!$E$1&amp;Y2551,""))</f>
        <v>@Registros(nivel = 5) public class RegE240 implements Serializable { private static final long serialVersionUID = 1L; @Id @GeneratedValue(strategy = GenerationType.IDENTITY) @Basic(optional = false) @Column(name = "ID" ) private Long id;@ManyToOne(fetch = FetchType.LAZY) @JoinColumn(name = "ID_PAI", nullable = false) private RegE220 idPai; public RegE220 getIdPai() {return idPai;}public void setIdPai(Object idPai) {this.idPai = (RegE220) idPai;}public RegE240() { } public RegE240(Long id) { this.id = id; } public RegE240(Long id, RegE220 idPai, long linha, String hash) { this.id = id; this.idPai = idPai; this.linha = linha; this.hash = hash; }public Long getId() { return id; } public void setId(Long id) { this.id = id; }@Basic(optional = false)@Column(name = "LINHA")private long linha;@Basic(optional = false)@Column(name = "HASH")private String hash;</v>
      </c>
      <c r="X2551" s="190">
        <f>IF(ISNUMBER(Q2551),COUNTIF(Blocos!G:G,J2551),"")</f>
        <v>0</v>
      </c>
      <c r="Y2551" s="190" t="str">
        <f>IF(OR(X2551=0,X2551=""),"",VLOOKUP(SUMIFS(Blocos!A:A,Blocos!H:H,'EFD REGISTROS e Campos (2)'!X2551,Blocos!G:G,'EFD REGISTROS e Campos (2)'!J2551),Blocos!A:L,12,0))</f>
        <v/>
      </c>
      <c r="Z2551" s="190" t="str">
        <f>IF(ISNUMBER(Q2552),VLOOKUP(J2551,Blocos!D:G,4,0),"")</f>
        <v/>
      </c>
      <c r="AA2551" s="190" t="str">
        <f>IF(ISNUMBER(Q2551),CONCATENATE("CREATE TABLE ""reg_",LOWER(J2551),""" (""ID"" bigint NOT NULL AUTO_INCREMENT,  ""HASHFILE"" varchar(255) DEFAULT NULL, ""ID_PAI"" bigint NOT NULL,"),IF(Q2551="Campo",CONCATENATE("""",L2551,""" ",VLOOKUP(R2551,Apoio!A:C,3,0)),""))&amp;IF(Z2551="","",CONCATENATE("PRIMARY KEY (""ID""), KEY ""FK_reg_",LOWER(Z2551),"_ID_PAI"" (""ID_PAI""), CONSTRAINT ""FK_reg_",LOWER(Z2551),"_ID_PAI"" FOREIGN KEY (""ID_PAI"") REFERENCES ""reg_",LOWER(Z2551),""" (""ID"")) ENGINE=InnoDB AUTO_INCREMENT=105774 DEFAULT CHARSET=utf8mb4 COLLATE=utf8mb4_0900_ai_ci;"))</f>
        <v>CREATE TABLE "reg_e240" ("ID" bigint NOT NULL AUTO_INCREMENT,  "HASHFILE" varchar(255) DEFAULT NULL, "ID_PAI" bigint NOT NULL,</v>
      </c>
      <c r="AB2551" s="190" t="str">
        <f t="shared" si="279"/>
        <v/>
      </c>
    </row>
    <row r="2552" spans="1:28" ht="14.5" hidden="1" customHeight="1" x14ac:dyDescent="0.3">
      <c r="J2552" s="187" t="str">
        <f t="shared" si="277"/>
        <v>E240</v>
      </c>
      <c r="K2552" s="181">
        <v>1</v>
      </c>
      <c r="L2552" s="289" t="s">
        <v>25</v>
      </c>
      <c r="M2552" s="182" t="s">
        <v>2510</v>
      </c>
      <c r="N2552" s="181" t="s">
        <v>27</v>
      </c>
      <c r="O2552" s="181">
        <v>4</v>
      </c>
      <c r="P2552" s="181" t="s">
        <v>28</v>
      </c>
      <c r="Q2552" s="192" t="str">
        <f t="shared" si="278"/>
        <v>Campo</v>
      </c>
      <c r="R2552" s="192" t="s">
        <v>27</v>
      </c>
      <c r="S2552" s="191" t="str">
        <f t="shared" si="281"/>
        <v/>
      </c>
      <c r="T2552" s="192" t="str">
        <f t="shared" si="282"/>
        <v>&lt;campo posicao="1"&gt;
&lt;coluna&gt;REG&lt;/coluna&gt;
&lt;descricao&gt;Texto fixo contendo "E240"&lt;/descricao&gt;
&lt;tipo&gt;C&lt;/tipo&gt;
&lt;/campo&gt;</v>
      </c>
      <c r="U2552" s="192" t="str">
        <f t="shared" si="280"/>
        <v>&lt;campo posicao="1"&gt;
&lt;coluna&gt;REG&lt;/coluna&gt;
&lt;descricao&gt;Texto fixo contendo "E240"&lt;/descricao&gt;
&lt;tipo&gt;C&lt;/tipo&gt;
&lt;/campo&gt;</v>
      </c>
      <c r="V2552" s="192" t="str">
        <f t="shared" si="283"/>
        <v>{"Column2", "REG"},</v>
      </c>
      <c r="W2552" s="191" t="str">
        <f>IF(Q2552="Campo","@Campos(posicao = "&amp;K2552&amp;", tipo = '"&amp;R2552&amp;"')@Column(name = """&amp;L2552&amp;""")"&amp;IF(R2552="D","@Temporal(TemporalType.DATE)","")&amp;"private "&amp;VLOOKUP(TEXT(R2552,"@"),Apoio!A:B,2,0)&amp;" "&amp;SUBSTITUTE(LOWER(LEFT(L2552,1))&amp;RIGHT(PROPER(L2552),LEN(L2552)-1),"_","")&amp;";",IF(ISNUMBER(Q2552),IF(R2552="R","@Entity@Table(name = ""reg_"&amp;LOWER(J2552)&amp;""")@XmlRootElement","")&amp;VLOOKUP(J2552,Blocos!D:I,6,0)&amp;Apoio!$E$1&amp;Y2552,""))</f>
        <v>@Campos(posicao = 1, tipo = 'C')@Column(name = "REG")private String reg;</v>
      </c>
      <c r="X2552" s="190" t="str">
        <f>IF(ISNUMBER(Q2552),COUNTIF(Blocos!G:G,J2552),"")</f>
        <v/>
      </c>
      <c r="Y2552" s="190" t="str">
        <f>IF(OR(X2552=0,X2552=""),"",VLOOKUP(SUMIFS(Blocos!A:A,Blocos!H:H,'EFD REGISTROS e Campos (2)'!X2552,Blocos!G:G,'EFD REGISTROS e Campos (2)'!J2552),Blocos!A:L,12,0))</f>
        <v/>
      </c>
      <c r="Z2552" s="190" t="str">
        <f>IF(ISNUMBER(Q2553),VLOOKUP(J2552,Blocos!D:G,4,0),"")</f>
        <v/>
      </c>
      <c r="AA2552" s="190" t="str">
        <f>IF(ISNUMBER(Q2552),CONCATENATE("CREATE TABLE ""reg_",LOWER(J2552),""" (""ID"" bigint NOT NULL AUTO_INCREMENT,  ""HASHFILE"" varchar(255) DEFAULT NULL, ""ID_PAI"" bigint NOT NULL,"),IF(Q2552="Campo",CONCATENATE("""",L2552,""" ",VLOOKUP(R2552,Apoio!A:C,3,0)),""))&amp;IF(Z2552="","",CONCATENATE("PRIMARY KEY (""ID""), KEY ""FK_reg_",LOWER(Z2552),"_ID_PAI"" (""ID_PAI""), CONSTRAINT ""FK_reg_",LOWER(Z2552),"_ID_PAI"" FOREIGN KEY (""ID_PAI"") REFERENCES ""reg_",LOWER(Z2552),""" (""ID"")) ENGINE=InnoDB AUTO_INCREMENT=105774 DEFAULT CHARSET=utf8mb4 COLLATE=utf8mb4_0900_ai_ci;"))</f>
        <v>"REG" varchar(255) DEFAULT NULL,</v>
      </c>
      <c r="AB2552" s="190" t="str">
        <f t="shared" si="279"/>
        <v>USE `efdicms`;SELECT `reg_e240`.`REG`,</v>
      </c>
    </row>
    <row r="2553" spans="1:28" ht="14.5" hidden="1" customHeight="1" x14ac:dyDescent="0.3">
      <c r="J2553" s="187" t="str">
        <f t="shared" si="277"/>
        <v>E240</v>
      </c>
      <c r="K2553" s="196">
        <v>2</v>
      </c>
      <c r="L2553" s="285" t="s">
        <v>129</v>
      </c>
      <c r="M2553" s="182" t="s">
        <v>340</v>
      </c>
      <c r="N2553" s="196" t="s">
        <v>27</v>
      </c>
      <c r="O2553" s="196">
        <v>60</v>
      </c>
      <c r="P2553" s="196" t="s">
        <v>28</v>
      </c>
      <c r="Q2553" s="192" t="str">
        <f t="shared" si="278"/>
        <v>Campo</v>
      </c>
      <c r="R2553" s="192" t="s">
        <v>27</v>
      </c>
      <c r="S2553" s="191" t="str">
        <f t="shared" si="281"/>
        <v/>
      </c>
      <c r="T2553" s="192" t="str">
        <f t="shared" si="282"/>
        <v>&lt;campo posicao="2"&gt;
&lt;coluna&gt;COD_PART&lt;/coluna&gt;
&lt;descricao&gt;Código do participante (campo 02 do Registro 0150):&lt;/descricao&gt;
&lt;tipo&gt;C&lt;/tipo&gt;
&lt;/campo&gt;</v>
      </c>
      <c r="U2553" s="192" t="str">
        <f t="shared" si="280"/>
        <v>&lt;campo posicao="2"&gt;
&lt;coluna&gt;COD_PART&lt;/coluna&gt;
&lt;descricao&gt;Código do participante (campo 02 do Registro 0150):&lt;/descricao&gt;
&lt;tipo&gt;C&lt;/tipo&gt;
&lt;/campo&gt;</v>
      </c>
      <c r="V2553" s="192" t="str">
        <f t="shared" si="283"/>
        <v>{"Column3", "COD_PART"},</v>
      </c>
      <c r="W2553" s="191" t="str">
        <f>IF(Q2553="Campo","@Campos(posicao = "&amp;K2553&amp;", tipo = '"&amp;R2553&amp;"')@Column(name = """&amp;L2553&amp;""")"&amp;IF(R2553="D","@Temporal(TemporalType.DATE)","")&amp;"private "&amp;VLOOKUP(TEXT(R2553,"@"),Apoio!A:B,2,0)&amp;" "&amp;SUBSTITUTE(LOWER(LEFT(L2553,1))&amp;RIGHT(PROPER(L2553),LEN(L2553)-1),"_","")&amp;";",IF(ISNUMBER(Q2553),IF(R2553="R","@Entity@Table(name = ""reg_"&amp;LOWER(J2553)&amp;""")@XmlRootElement","")&amp;VLOOKUP(J2553,Blocos!D:I,6,0)&amp;Apoio!$E$1&amp;Y2553,""))</f>
        <v>@Campos(posicao = 2, tipo = 'C')@Column(name = "COD_PART")private String codPart;</v>
      </c>
      <c r="X2553" s="190" t="str">
        <f>IF(ISNUMBER(Q2553),COUNTIF(Blocos!G:G,J2553),"")</f>
        <v/>
      </c>
      <c r="Y2553" s="190" t="str">
        <f>IF(OR(X2553=0,X2553=""),"",VLOOKUP(SUMIFS(Blocos!A:A,Blocos!H:H,'EFD REGISTROS e Campos (2)'!X2553,Blocos!G:G,'EFD REGISTROS e Campos (2)'!J2553),Blocos!A:L,12,0))</f>
        <v/>
      </c>
      <c r="Z2553" s="190" t="str">
        <f>IF(ISNUMBER(Q2554),VLOOKUP(J2553,Blocos!D:G,4,0),"")</f>
        <v/>
      </c>
      <c r="AA2553" s="190" t="str">
        <f>IF(ISNUMBER(Q2553),CONCATENATE("CREATE TABLE ""reg_",LOWER(J2553),""" (""ID"" bigint NOT NULL AUTO_INCREMENT,  ""HASHFILE"" varchar(255) DEFAULT NULL, ""ID_PAI"" bigint NOT NULL,"),IF(Q2553="Campo",CONCATENATE("""",L2553,""" ",VLOOKUP(R2553,Apoio!A:C,3,0)),""))&amp;IF(Z2553="","",CONCATENATE("PRIMARY KEY (""ID""), KEY ""FK_reg_",LOWER(Z2553),"_ID_PAI"" (""ID_PAI""), CONSTRAINT ""FK_reg_",LOWER(Z2553),"_ID_PAI"" FOREIGN KEY (""ID_PAI"") REFERENCES ""reg_",LOWER(Z2553),""" (""ID"")) ENGINE=InnoDB AUTO_INCREMENT=105774 DEFAULT CHARSET=utf8mb4 COLLATE=utf8mb4_0900_ai_ci;"))</f>
        <v>"COD_PART" varchar(255) DEFAULT NULL,</v>
      </c>
      <c r="AB2553" s="190" t="str">
        <f t="shared" si="279"/>
        <v>`reg_e240`.`COD_PART`,</v>
      </c>
    </row>
    <row r="2554" spans="1:28" ht="14.5" hidden="1" customHeight="1" x14ac:dyDescent="0.3">
      <c r="J2554" s="187" t="str">
        <f t="shared" si="277"/>
        <v>E240</v>
      </c>
      <c r="K2554" s="196"/>
      <c r="L2554" s="285"/>
      <c r="M2554" s="182" t="s">
        <v>532</v>
      </c>
      <c r="N2554" s="196"/>
      <c r="O2554" s="196"/>
      <c r="P2554" s="196"/>
      <c r="Q2554" s="192" t="str">
        <f t="shared" si="278"/>
        <v/>
      </c>
      <c r="S2554" s="191" t="str">
        <f t="shared" si="281"/>
        <v/>
      </c>
      <c r="T2554" s="192" t="str">
        <f t="shared" si="282"/>
        <v/>
      </c>
      <c r="U2554" s="192" t="str">
        <f t="shared" si="280"/>
        <v/>
      </c>
      <c r="V2554" s="192" t="str">
        <f t="shared" si="283"/>
        <v/>
      </c>
      <c r="W2554" s="191" t="str">
        <f>IF(Q2554="Campo","@Campos(posicao = "&amp;K2554&amp;", tipo = '"&amp;R2554&amp;"')@Column(name = """&amp;L2554&amp;""")"&amp;IF(R2554="D","@Temporal(TemporalType.DATE)","")&amp;"private "&amp;VLOOKUP(TEXT(R2554,"@"),Apoio!A:B,2,0)&amp;" "&amp;SUBSTITUTE(LOWER(LEFT(L2554,1))&amp;RIGHT(PROPER(L2554),LEN(L2554)-1),"_","")&amp;";",IF(ISNUMBER(Q2554),IF(R2554="R","@Entity@Table(name = ""reg_"&amp;LOWER(J2554)&amp;""")@XmlRootElement","")&amp;VLOOKUP(J2554,Blocos!D:I,6,0)&amp;Apoio!$E$1&amp;Y2554,""))</f>
        <v/>
      </c>
      <c r="X2554" s="190" t="str">
        <f>IF(ISNUMBER(Q2554),COUNTIF(Blocos!G:G,J2554),"")</f>
        <v/>
      </c>
      <c r="Y2554" s="190" t="str">
        <f>IF(OR(X2554=0,X2554=""),"",VLOOKUP(SUMIFS(Blocos!A:A,Blocos!H:H,'EFD REGISTROS e Campos (2)'!X2554,Blocos!G:G,'EFD REGISTROS e Campos (2)'!J2554),Blocos!A:L,12,0))</f>
        <v/>
      </c>
      <c r="Z2554" s="190" t="str">
        <f>IF(ISNUMBER(Q2555),VLOOKUP(J2554,Blocos!D:G,4,0),"")</f>
        <v/>
      </c>
      <c r="AA2554" s="190" t="str">
        <f>IF(ISNUMBER(Q2554),CONCATENATE("CREATE TABLE ""reg_",LOWER(J2554),""" (""ID"" bigint NOT NULL AUTO_INCREMENT,  ""HASHFILE"" varchar(255) DEFAULT NULL, ""ID_PAI"" bigint NOT NULL,"),IF(Q2554="Campo",CONCATENATE("""",L2554,""" ",VLOOKUP(R2554,Apoio!A:C,3,0)),""))&amp;IF(Z2554="","",CONCATENATE("PRIMARY KEY (""ID""), KEY ""FK_reg_",LOWER(Z2554),"_ID_PAI"" (""ID_PAI""), CONSTRAINT ""FK_reg_",LOWER(Z2554),"_ID_PAI"" FOREIGN KEY (""ID_PAI"") REFERENCES ""reg_",LOWER(Z2554),""" (""ID"")) ENGINE=InnoDB AUTO_INCREMENT=105774 DEFAULT CHARSET=utf8mb4 COLLATE=utf8mb4_0900_ai_ci;"))</f>
        <v/>
      </c>
      <c r="AB2554" s="190" t="str">
        <f t="shared" si="279"/>
        <v/>
      </c>
    </row>
    <row r="2555" spans="1:28" ht="14.5" hidden="1" customHeight="1" x14ac:dyDescent="0.3">
      <c r="J2555" s="187" t="str">
        <f t="shared" si="277"/>
        <v>E240</v>
      </c>
      <c r="K2555" s="196"/>
      <c r="L2555" s="285"/>
      <c r="M2555" s="182" t="s">
        <v>533</v>
      </c>
      <c r="N2555" s="196"/>
      <c r="O2555" s="196"/>
      <c r="P2555" s="196"/>
      <c r="Q2555" s="192" t="str">
        <f t="shared" si="278"/>
        <v/>
      </c>
      <c r="S2555" s="191" t="str">
        <f t="shared" si="281"/>
        <v/>
      </c>
      <c r="T2555" s="192" t="str">
        <f t="shared" si="282"/>
        <v/>
      </c>
      <c r="U2555" s="192" t="str">
        <f t="shared" si="280"/>
        <v/>
      </c>
      <c r="V2555" s="192" t="str">
        <f t="shared" si="283"/>
        <v/>
      </c>
      <c r="W2555" s="191" t="str">
        <f>IF(Q2555="Campo","@Campos(posicao = "&amp;K2555&amp;", tipo = '"&amp;R2555&amp;"')@Column(name = """&amp;L2555&amp;""")"&amp;IF(R2555="D","@Temporal(TemporalType.DATE)","")&amp;"private "&amp;VLOOKUP(TEXT(R2555,"@"),Apoio!A:B,2,0)&amp;" "&amp;SUBSTITUTE(LOWER(LEFT(L2555,1))&amp;RIGHT(PROPER(L2555),LEN(L2555)-1),"_","")&amp;";",IF(ISNUMBER(Q2555),IF(R2555="R","@Entity@Table(name = ""reg_"&amp;LOWER(J2555)&amp;""")@XmlRootElement","")&amp;VLOOKUP(J2555,Blocos!D:I,6,0)&amp;Apoio!$E$1&amp;Y2555,""))</f>
        <v/>
      </c>
      <c r="X2555" s="190" t="str">
        <f>IF(ISNUMBER(Q2555),COUNTIF(Blocos!G:G,J2555),"")</f>
        <v/>
      </c>
      <c r="Y2555" s="190" t="str">
        <f>IF(OR(X2555=0,X2555=""),"",VLOOKUP(SUMIFS(Blocos!A:A,Blocos!H:H,'EFD REGISTROS e Campos (2)'!X2555,Blocos!G:G,'EFD REGISTROS e Campos (2)'!J2555),Blocos!A:L,12,0))</f>
        <v/>
      </c>
      <c r="Z2555" s="190" t="str">
        <f>IF(ISNUMBER(Q2556),VLOOKUP(J2555,Blocos!D:G,4,0),"")</f>
        <v/>
      </c>
      <c r="AA2555" s="190" t="str">
        <f>IF(ISNUMBER(Q2555),CONCATENATE("CREATE TABLE ""reg_",LOWER(J2555),""" (""ID"" bigint NOT NULL AUTO_INCREMENT,  ""HASHFILE"" varchar(255) DEFAULT NULL, ""ID_PAI"" bigint NOT NULL,"),IF(Q2555="Campo",CONCATENATE("""",L2555,""" ",VLOOKUP(R2555,Apoio!A:C,3,0)),""))&amp;IF(Z2555="","",CONCATENATE("PRIMARY KEY (""ID""), KEY ""FK_reg_",LOWER(Z2555),"_ID_PAI"" (""ID_PAI""), CONSTRAINT ""FK_reg_",LOWER(Z2555),"_ID_PAI"" FOREIGN KEY (""ID_PAI"") REFERENCES ""reg_",LOWER(Z2555),""" (""ID"")) ENGINE=InnoDB AUTO_INCREMENT=105774 DEFAULT CHARSET=utf8mb4 COLLATE=utf8mb4_0900_ai_ci;"))</f>
        <v/>
      </c>
      <c r="AB2555" s="190" t="str">
        <f t="shared" si="279"/>
        <v/>
      </c>
    </row>
    <row r="2556" spans="1:28" ht="14.5" hidden="1" customHeight="1" x14ac:dyDescent="0.3">
      <c r="J2556" s="187" t="str">
        <f t="shared" si="277"/>
        <v>E240</v>
      </c>
      <c r="K2556" s="181">
        <v>3</v>
      </c>
      <c r="L2556" s="289" t="s">
        <v>344</v>
      </c>
      <c r="M2556" s="182" t="s">
        <v>534</v>
      </c>
      <c r="N2556" s="181" t="s">
        <v>27</v>
      </c>
      <c r="O2556" s="181" t="s">
        <v>54</v>
      </c>
      <c r="P2556" s="181" t="s">
        <v>28</v>
      </c>
      <c r="Q2556" s="192" t="str">
        <f t="shared" si="278"/>
        <v>Campo</v>
      </c>
      <c r="R2556" s="192" t="s">
        <v>27</v>
      </c>
      <c r="S2556" s="191" t="str">
        <f t="shared" si="281"/>
        <v/>
      </c>
      <c r="T2556" s="192" t="str">
        <f t="shared" si="282"/>
        <v>&lt;campo posicao="3"&gt;
&lt;coluna&gt;COD_MOD&lt;/coluna&gt;
&lt;descricao&gt;Código do modelo do documento fiscal, conforme a Tabela 4.1.1 &lt;/descricao&gt;
&lt;tipo&gt;C&lt;/tipo&gt;
&lt;/campo&gt;</v>
      </c>
      <c r="U2556" s="192" t="str">
        <f t="shared" si="280"/>
        <v>&lt;campo posicao="3"&gt;
&lt;coluna&gt;COD_MOD&lt;/coluna&gt;
&lt;descricao&gt;Código do modelo do documento fiscal, conforme a Tabela 4.1.1 &lt;/descricao&gt;
&lt;tipo&gt;C&lt;/tipo&gt;
&lt;/campo&gt;</v>
      </c>
      <c r="V2556" s="192" t="str">
        <f t="shared" si="283"/>
        <v>{"Column4", "COD_MOD"},</v>
      </c>
      <c r="W2556" s="191" t="str">
        <f>IF(Q2556="Campo","@Campos(posicao = "&amp;K2556&amp;", tipo = '"&amp;R2556&amp;"')@Column(name = """&amp;L2556&amp;""")"&amp;IF(R2556="D","@Temporal(TemporalType.DATE)","")&amp;"private "&amp;VLOOKUP(TEXT(R2556,"@"),Apoio!A:B,2,0)&amp;" "&amp;SUBSTITUTE(LOWER(LEFT(L2556,1))&amp;RIGHT(PROPER(L2556),LEN(L2556)-1),"_","")&amp;";",IF(ISNUMBER(Q2556),IF(R2556="R","@Entity@Table(name = ""reg_"&amp;LOWER(J2556)&amp;""")@XmlRootElement","")&amp;VLOOKUP(J2556,Blocos!D:I,6,0)&amp;Apoio!$E$1&amp;Y2556,""))</f>
        <v>@Campos(posicao = 3, tipo = 'C')@Column(name = "COD_MOD")private String codMod;</v>
      </c>
      <c r="X2556" s="190" t="str">
        <f>IF(ISNUMBER(Q2556),COUNTIF(Blocos!G:G,J2556),"")</f>
        <v/>
      </c>
      <c r="Y2556" s="190" t="str">
        <f>IF(OR(X2556=0,X2556=""),"",VLOOKUP(SUMIFS(Blocos!A:A,Blocos!H:H,'EFD REGISTROS e Campos (2)'!X2556,Blocos!G:G,'EFD REGISTROS e Campos (2)'!J2556),Blocos!A:L,12,0))</f>
        <v/>
      </c>
      <c r="Z2556" s="190" t="str">
        <f>IF(ISNUMBER(Q2557),VLOOKUP(J2556,Blocos!D:G,4,0),"")</f>
        <v/>
      </c>
      <c r="AA2556" s="190" t="str">
        <f>IF(ISNUMBER(Q2556),CONCATENATE("CREATE TABLE ""reg_",LOWER(J2556),""" (""ID"" bigint NOT NULL AUTO_INCREMENT,  ""HASHFILE"" varchar(255) DEFAULT NULL, ""ID_PAI"" bigint NOT NULL,"),IF(Q2556="Campo",CONCATENATE("""",L2556,""" ",VLOOKUP(R2556,Apoio!A:C,3,0)),""))&amp;IF(Z2556="","",CONCATENATE("PRIMARY KEY (""ID""), KEY ""FK_reg_",LOWER(Z2556),"_ID_PAI"" (""ID_PAI""), CONSTRAINT ""FK_reg_",LOWER(Z2556),"_ID_PAI"" FOREIGN KEY (""ID_PAI"") REFERENCES ""reg_",LOWER(Z2556),""" (""ID"")) ENGINE=InnoDB AUTO_INCREMENT=105774 DEFAULT CHARSET=utf8mb4 COLLATE=utf8mb4_0900_ai_ci;"))</f>
        <v>"COD_MOD" varchar(255) DEFAULT NULL,</v>
      </c>
      <c r="AB2556" s="190" t="str">
        <f t="shared" si="279"/>
        <v>`reg_e240`.`COD_MOD`,</v>
      </c>
    </row>
    <row r="2557" spans="1:28" ht="14.5" hidden="1" customHeight="1" x14ac:dyDescent="0.3">
      <c r="J2557" s="187" t="str">
        <f t="shared" si="277"/>
        <v>E240</v>
      </c>
      <c r="K2557" s="181">
        <v>4</v>
      </c>
      <c r="L2557" s="289" t="s">
        <v>348</v>
      </c>
      <c r="M2557" s="182" t="s">
        <v>349</v>
      </c>
      <c r="N2557" s="181" t="s">
        <v>27</v>
      </c>
      <c r="O2557" s="181">
        <v>4</v>
      </c>
      <c r="P2557" s="181" t="s">
        <v>28</v>
      </c>
      <c r="Q2557" s="192" t="str">
        <f t="shared" si="278"/>
        <v>Campo</v>
      </c>
      <c r="R2557" s="192" t="s">
        <v>27</v>
      </c>
      <c r="S2557" s="191" t="str">
        <f t="shared" si="281"/>
        <v/>
      </c>
      <c r="T2557" s="192" t="str">
        <f t="shared" si="282"/>
        <v>&lt;campo posicao="4"&gt;
&lt;coluna&gt;SER&lt;/coluna&gt;
&lt;descricao&gt;Série do documento fiscal&lt;/descricao&gt;
&lt;tipo&gt;C&lt;/tipo&gt;
&lt;/campo&gt;</v>
      </c>
      <c r="U2557" s="192" t="str">
        <f t="shared" si="280"/>
        <v>&lt;campo posicao="4"&gt;
&lt;coluna&gt;SER&lt;/coluna&gt;
&lt;descricao&gt;Série do documento fiscal&lt;/descricao&gt;
&lt;tipo&gt;C&lt;/tipo&gt;
&lt;/campo&gt;</v>
      </c>
      <c r="V2557" s="192" t="str">
        <f t="shared" si="283"/>
        <v>{"Column5", "SER"},</v>
      </c>
      <c r="W2557" s="191" t="str">
        <f>IF(Q2557="Campo","@Campos(posicao = "&amp;K2557&amp;", tipo = '"&amp;R2557&amp;"')@Column(name = """&amp;L2557&amp;""")"&amp;IF(R2557="D","@Temporal(TemporalType.DATE)","")&amp;"private "&amp;VLOOKUP(TEXT(R2557,"@"),Apoio!A:B,2,0)&amp;" "&amp;SUBSTITUTE(LOWER(LEFT(L2557,1))&amp;RIGHT(PROPER(L2557),LEN(L2557)-1),"_","")&amp;";",IF(ISNUMBER(Q2557),IF(R2557="R","@Entity@Table(name = ""reg_"&amp;LOWER(J2557)&amp;""")@XmlRootElement","")&amp;VLOOKUP(J2557,Blocos!D:I,6,0)&amp;Apoio!$E$1&amp;Y2557,""))</f>
        <v>@Campos(posicao = 4, tipo = 'C')@Column(name = "SER")private String ser;</v>
      </c>
      <c r="X2557" s="190" t="str">
        <f>IF(ISNUMBER(Q2557),COUNTIF(Blocos!G:G,J2557),"")</f>
        <v/>
      </c>
      <c r="Y2557" s="190" t="str">
        <f>IF(OR(X2557=0,X2557=""),"",VLOOKUP(SUMIFS(Blocos!A:A,Blocos!H:H,'EFD REGISTROS e Campos (2)'!X2557,Blocos!G:G,'EFD REGISTROS e Campos (2)'!J2557),Blocos!A:L,12,0))</f>
        <v/>
      </c>
      <c r="Z2557" s="190" t="str">
        <f>IF(ISNUMBER(Q2558),VLOOKUP(J2557,Blocos!D:G,4,0),"")</f>
        <v/>
      </c>
      <c r="AA2557" s="190" t="str">
        <f>IF(ISNUMBER(Q2557),CONCATENATE("CREATE TABLE ""reg_",LOWER(J2557),""" (""ID"" bigint NOT NULL AUTO_INCREMENT,  ""HASHFILE"" varchar(255) DEFAULT NULL, ""ID_PAI"" bigint NOT NULL,"),IF(Q2557="Campo",CONCATENATE("""",L2557,""" ",VLOOKUP(R2557,Apoio!A:C,3,0)),""))&amp;IF(Z2557="","",CONCATENATE("PRIMARY KEY (""ID""), KEY ""FK_reg_",LOWER(Z2557),"_ID_PAI"" (""ID_PAI""), CONSTRAINT ""FK_reg_",LOWER(Z2557),"_ID_PAI"" FOREIGN KEY (""ID_PAI"") REFERENCES ""reg_",LOWER(Z2557),""" (""ID"")) ENGINE=InnoDB AUTO_INCREMENT=105774 DEFAULT CHARSET=utf8mb4 COLLATE=utf8mb4_0900_ai_ci;"))</f>
        <v>"SER" varchar(255) DEFAULT NULL,</v>
      </c>
      <c r="AB2557" s="190" t="str">
        <f t="shared" si="279"/>
        <v>`reg_e240`.`SER`,</v>
      </c>
    </row>
    <row r="2558" spans="1:28" ht="14.5" hidden="1" customHeight="1" x14ac:dyDescent="0.3">
      <c r="J2558" s="187" t="str">
        <f t="shared" si="277"/>
        <v>E240</v>
      </c>
      <c r="K2558" s="181">
        <v>5</v>
      </c>
      <c r="L2558" s="289" t="s">
        <v>654</v>
      </c>
      <c r="M2558" s="182" t="s">
        <v>655</v>
      </c>
      <c r="N2558" s="181" t="s">
        <v>32</v>
      </c>
      <c r="O2558" s="181">
        <v>3</v>
      </c>
      <c r="P2558" s="181" t="s">
        <v>28</v>
      </c>
      <c r="Q2558" s="192" t="str">
        <f t="shared" si="278"/>
        <v>Campo</v>
      </c>
      <c r="R2558" s="192" t="s">
        <v>3607</v>
      </c>
      <c r="S2558" s="191" t="str">
        <f t="shared" si="281"/>
        <v/>
      </c>
      <c r="T2558" s="192" t="str">
        <f t="shared" si="282"/>
        <v>&lt;campo posicao="5"&gt;
&lt;coluna&gt;SUB&lt;/coluna&gt;
&lt;descricao&gt;Subsérie do documento fiscal&lt;/descricao&gt;
&lt;tipo&gt;I&lt;/tipo&gt;
&lt;/campo&gt;</v>
      </c>
      <c r="U2558" s="192" t="str">
        <f t="shared" si="280"/>
        <v>&lt;campo posicao="5"&gt;
&lt;coluna&gt;SUB&lt;/coluna&gt;
&lt;descricao&gt;Subsérie do documento fiscal&lt;/descricao&gt;
&lt;tipo&gt;I&lt;/tipo&gt;
&lt;/campo&gt;</v>
      </c>
      <c r="V2558" s="192" t="str">
        <f t="shared" si="283"/>
        <v>{"Column6", "SUB"},</v>
      </c>
      <c r="W2558" s="191" t="str">
        <f>IF(Q2558="Campo","@Campos(posicao = "&amp;K2558&amp;", tipo = '"&amp;R2558&amp;"')@Column(name = """&amp;L2558&amp;""")"&amp;IF(R2558="D","@Temporal(TemporalType.DATE)","")&amp;"private "&amp;VLOOKUP(TEXT(R2558,"@"),Apoio!A:B,2,0)&amp;" "&amp;SUBSTITUTE(LOWER(LEFT(L2558,1))&amp;RIGHT(PROPER(L2558),LEN(L2558)-1),"_","")&amp;";",IF(ISNUMBER(Q2558),IF(R2558="R","@Entity@Table(name = ""reg_"&amp;LOWER(J2558)&amp;""")@XmlRootElement","")&amp;VLOOKUP(J2558,Blocos!D:I,6,0)&amp;Apoio!$E$1&amp;Y2558,""))</f>
        <v>@Campos(posicao = 5, tipo = 'I')@Column(name = "SUB")private int sub;</v>
      </c>
      <c r="X2558" s="190" t="str">
        <f>IF(ISNUMBER(Q2558),COUNTIF(Blocos!G:G,J2558),"")</f>
        <v/>
      </c>
      <c r="Y2558" s="190" t="str">
        <f>IF(OR(X2558=0,X2558=""),"",VLOOKUP(SUMIFS(Blocos!A:A,Blocos!H:H,'EFD REGISTROS e Campos (2)'!X2558,Blocos!G:G,'EFD REGISTROS e Campos (2)'!J2558),Blocos!A:L,12,0))</f>
        <v/>
      </c>
      <c r="Z2558" s="190" t="str">
        <f>IF(ISNUMBER(Q2559),VLOOKUP(J2558,Blocos!D:G,4,0),"")</f>
        <v/>
      </c>
      <c r="AA2558" s="190" t="str">
        <f>IF(ISNUMBER(Q2558),CONCATENATE("CREATE TABLE ""reg_",LOWER(J2558),""" (""ID"" bigint NOT NULL AUTO_INCREMENT,  ""HASHFILE"" varchar(255) DEFAULT NULL, ""ID_PAI"" bigint NOT NULL,"),IF(Q2558="Campo",CONCATENATE("""",L2558,""" ",VLOOKUP(R2558,Apoio!A:C,3,0)),""))&amp;IF(Z2558="","",CONCATENATE("PRIMARY KEY (""ID""), KEY ""FK_reg_",LOWER(Z2558),"_ID_PAI"" (""ID_PAI""), CONSTRAINT ""FK_reg_",LOWER(Z2558),"_ID_PAI"" FOREIGN KEY (""ID_PAI"") REFERENCES ""reg_",LOWER(Z2558),""" (""ID"")) ENGINE=InnoDB AUTO_INCREMENT=105774 DEFAULT CHARSET=utf8mb4 COLLATE=utf8mb4_0900_ai_ci;"))</f>
        <v>"SUB" int DEFAULT NULL,</v>
      </c>
      <c r="AB2558" s="190" t="str">
        <f t="shared" si="279"/>
        <v>`reg_e240`.`SUB`,</v>
      </c>
    </row>
    <row r="2559" spans="1:28" ht="14.5" hidden="1" customHeight="1" x14ac:dyDescent="0.3">
      <c r="J2559" s="187" t="str">
        <f t="shared" si="277"/>
        <v>E240</v>
      </c>
      <c r="K2559" s="181">
        <v>6</v>
      </c>
      <c r="L2559" s="289" t="s">
        <v>351</v>
      </c>
      <c r="M2559" s="182" t="s">
        <v>352</v>
      </c>
      <c r="N2559" s="181" t="s">
        <v>32</v>
      </c>
      <c r="O2559" s="181">
        <v>9</v>
      </c>
      <c r="P2559" s="181" t="s">
        <v>28</v>
      </c>
      <c r="Q2559" s="192" t="str">
        <f t="shared" si="278"/>
        <v>Campo</v>
      </c>
      <c r="R2559" s="192" t="s">
        <v>3607</v>
      </c>
      <c r="S2559" s="191" t="str">
        <f t="shared" si="281"/>
        <v/>
      </c>
      <c r="T2559" s="192" t="str">
        <f t="shared" si="282"/>
        <v>&lt;campo posicao="6"&gt;
&lt;coluna&gt;NUM_DOC&lt;/coluna&gt;
&lt;descricao&gt;Número do documento fiscal&lt;/descricao&gt;
&lt;tipo&gt;I&lt;/tipo&gt;
&lt;/campo&gt;</v>
      </c>
      <c r="U2559" s="192" t="str">
        <f t="shared" si="280"/>
        <v>&lt;campo posicao="6"&gt;
&lt;coluna&gt;NUM_DOC&lt;/coluna&gt;
&lt;descricao&gt;Número do documento fiscal&lt;/descricao&gt;
&lt;tipo&gt;I&lt;/tipo&gt;
&lt;/campo&gt;</v>
      </c>
      <c r="V2559" s="192" t="str">
        <f t="shared" si="283"/>
        <v>{"Column7", "NUM_DOC"},</v>
      </c>
      <c r="W2559" s="191" t="str">
        <f>IF(Q2559="Campo","@Campos(posicao = "&amp;K2559&amp;", tipo = '"&amp;R2559&amp;"')@Column(name = """&amp;L2559&amp;""")"&amp;IF(R2559="D","@Temporal(TemporalType.DATE)","")&amp;"private "&amp;VLOOKUP(TEXT(R2559,"@"),Apoio!A:B,2,0)&amp;" "&amp;SUBSTITUTE(LOWER(LEFT(L2559,1))&amp;RIGHT(PROPER(L2559),LEN(L2559)-1),"_","")&amp;";",IF(ISNUMBER(Q2559),IF(R2559="R","@Entity@Table(name = ""reg_"&amp;LOWER(J2559)&amp;""")@XmlRootElement","")&amp;VLOOKUP(J2559,Blocos!D:I,6,0)&amp;Apoio!$E$1&amp;Y2559,""))</f>
        <v>@Campos(posicao = 6, tipo = 'I')@Column(name = "NUM_DOC")private int numDoc;</v>
      </c>
      <c r="X2559" s="190" t="str">
        <f>IF(ISNUMBER(Q2559),COUNTIF(Blocos!G:G,J2559),"")</f>
        <v/>
      </c>
      <c r="Y2559" s="190" t="str">
        <f>IF(OR(X2559=0,X2559=""),"",VLOOKUP(SUMIFS(Blocos!A:A,Blocos!H:H,'EFD REGISTROS e Campos (2)'!X2559,Blocos!G:G,'EFD REGISTROS e Campos (2)'!J2559),Blocos!A:L,12,0))</f>
        <v/>
      </c>
      <c r="Z2559" s="190" t="str">
        <f>IF(ISNUMBER(Q2560),VLOOKUP(J2559,Blocos!D:G,4,0),"")</f>
        <v/>
      </c>
      <c r="AA2559" s="190" t="str">
        <f>IF(ISNUMBER(Q2559),CONCATENATE("CREATE TABLE ""reg_",LOWER(J2559),""" (""ID"" bigint NOT NULL AUTO_INCREMENT,  ""HASHFILE"" varchar(255) DEFAULT NULL, ""ID_PAI"" bigint NOT NULL,"),IF(Q2559="Campo",CONCATENATE("""",L2559,""" ",VLOOKUP(R2559,Apoio!A:C,3,0)),""))&amp;IF(Z2559="","",CONCATENATE("PRIMARY KEY (""ID""), KEY ""FK_reg_",LOWER(Z2559),"_ID_PAI"" (""ID_PAI""), CONSTRAINT ""FK_reg_",LOWER(Z2559),"_ID_PAI"" FOREIGN KEY (""ID_PAI"") REFERENCES ""reg_",LOWER(Z2559),""" (""ID"")) ENGINE=InnoDB AUTO_INCREMENT=105774 DEFAULT CHARSET=utf8mb4 COLLATE=utf8mb4_0900_ai_ci;"))</f>
        <v>"NUM_DOC" int DEFAULT NULL,</v>
      </c>
      <c r="AB2559" s="190" t="str">
        <f t="shared" si="279"/>
        <v>`reg_e240`.`NUM_DOC`,</v>
      </c>
    </row>
    <row r="2560" spans="1:28" ht="14.5" hidden="1" customHeight="1" x14ac:dyDescent="0.3">
      <c r="J2560" s="187" t="str">
        <f t="shared" ref="J2560:J2623" si="284">IF(A2560="",J2559,CONCATENATE(B2560,C2560,D2560,E2560,F2560,G2560,H2560))</f>
        <v>E240</v>
      </c>
      <c r="K2560" s="181">
        <v>7</v>
      </c>
      <c r="L2560" s="289" t="s">
        <v>357</v>
      </c>
      <c r="M2560" s="182" t="s">
        <v>358</v>
      </c>
      <c r="N2560" s="181" t="s">
        <v>32</v>
      </c>
      <c r="O2560" s="181" t="s">
        <v>40</v>
      </c>
      <c r="P2560" s="181" t="s">
        <v>28</v>
      </c>
      <c r="Q2560" s="192" t="str">
        <f t="shared" si="278"/>
        <v>Campo</v>
      </c>
      <c r="R2560" s="192" t="s">
        <v>3605</v>
      </c>
      <c r="S2560" s="191" t="str">
        <f t="shared" si="281"/>
        <v/>
      </c>
      <c r="T2560" s="192" t="str">
        <f t="shared" si="282"/>
        <v>&lt;campo posicao="7"&gt;
&lt;coluna&gt;DT_DOC&lt;/coluna&gt;
&lt;descricao&gt;Data da emissão do documento fiscal &lt;/descricao&gt;
&lt;tipo&gt;D&lt;/tipo&gt;
&lt;/campo&gt;</v>
      </c>
      <c r="U2560" s="192" t="str">
        <f t="shared" si="280"/>
        <v>&lt;campo posicao="7"&gt;
&lt;coluna&gt;DT_DOC&lt;/coluna&gt;
&lt;descricao&gt;Data da emissão do documento fiscal &lt;/descricao&gt;
&lt;tipo&gt;D&lt;/tipo&gt;
&lt;/campo&gt;</v>
      </c>
      <c r="V2560" s="192" t="str">
        <f t="shared" si="283"/>
        <v>{"Column8", "DT_DOC"},</v>
      </c>
      <c r="W2560" s="191" t="str">
        <f>IF(Q2560="Campo","@Campos(posicao = "&amp;K2560&amp;", tipo = '"&amp;R2560&amp;"')@Column(name = """&amp;L2560&amp;""")"&amp;IF(R2560="D","@Temporal(TemporalType.DATE)","")&amp;"private "&amp;VLOOKUP(TEXT(R2560,"@"),Apoio!A:B,2,0)&amp;" "&amp;SUBSTITUTE(LOWER(LEFT(L2560,1))&amp;RIGHT(PROPER(L2560),LEN(L2560)-1),"_","")&amp;";",IF(ISNUMBER(Q2560),IF(R2560="R","@Entity@Table(name = ""reg_"&amp;LOWER(J2560)&amp;""")@XmlRootElement","")&amp;VLOOKUP(J2560,Blocos!D:I,6,0)&amp;Apoio!$E$1&amp;Y2560,""))</f>
        <v>@Campos(posicao = 7, tipo = 'D')@Column(name = "DT_DOC")@Temporal(TemporalType.DATE)private Date dtDoc;</v>
      </c>
      <c r="X2560" s="190" t="str">
        <f>IF(ISNUMBER(Q2560),COUNTIF(Blocos!G:G,J2560),"")</f>
        <v/>
      </c>
      <c r="Y2560" s="190" t="str">
        <f>IF(OR(X2560=0,X2560=""),"",VLOOKUP(SUMIFS(Blocos!A:A,Blocos!H:H,'EFD REGISTROS e Campos (2)'!X2560,Blocos!G:G,'EFD REGISTROS e Campos (2)'!J2560),Blocos!A:L,12,0))</f>
        <v/>
      </c>
      <c r="Z2560" s="190" t="str">
        <f>IF(ISNUMBER(Q2561),VLOOKUP(J2560,Blocos!D:G,4,0),"")</f>
        <v/>
      </c>
      <c r="AA2560" s="190" t="str">
        <f>IF(ISNUMBER(Q2560),CONCATENATE("CREATE TABLE ""reg_",LOWER(J2560),""" (""ID"" bigint NOT NULL AUTO_INCREMENT,  ""HASHFILE"" varchar(255) DEFAULT NULL, ""ID_PAI"" bigint NOT NULL,"),IF(Q2560="Campo",CONCATENATE("""",L2560,""" ",VLOOKUP(R2560,Apoio!A:C,3,0)),""))&amp;IF(Z2560="","",CONCATENATE("PRIMARY KEY (""ID""), KEY ""FK_reg_",LOWER(Z2560),"_ID_PAI"" (""ID_PAI""), CONSTRAINT ""FK_reg_",LOWER(Z2560),"_ID_PAI"" FOREIGN KEY (""ID_PAI"") REFERENCES ""reg_",LOWER(Z2560),""" (""ID"")) ENGINE=InnoDB AUTO_INCREMENT=105774 DEFAULT CHARSET=utf8mb4 COLLATE=utf8mb4_0900_ai_ci;"))</f>
        <v>"DT_DOC" date DEFAULT NULL,</v>
      </c>
      <c r="AB2560" s="190" t="str">
        <f t="shared" si="279"/>
        <v>`reg_e240`.`DT_DOC`,</v>
      </c>
    </row>
    <row r="2561" spans="1:28" ht="14.5" hidden="1" customHeight="1" x14ac:dyDescent="0.3">
      <c r="J2561" s="187" t="str">
        <f t="shared" si="284"/>
        <v>E240</v>
      </c>
      <c r="K2561" s="181">
        <v>8</v>
      </c>
      <c r="L2561" s="289" t="s">
        <v>163</v>
      </c>
      <c r="M2561" s="182" t="s">
        <v>801</v>
      </c>
      <c r="N2561" s="181" t="s">
        <v>27</v>
      </c>
      <c r="O2561" s="181">
        <v>60</v>
      </c>
      <c r="P2561" s="181" t="s">
        <v>28</v>
      </c>
      <c r="Q2561" s="192" t="str">
        <f t="shared" si="278"/>
        <v>Campo</v>
      </c>
      <c r="R2561" s="192" t="s">
        <v>27</v>
      </c>
      <c r="S2561" s="191" t="str">
        <f t="shared" si="281"/>
        <v/>
      </c>
      <c r="T2561" s="192" t="str">
        <f t="shared" si="282"/>
        <v>&lt;campo posicao="8"&gt;
&lt;coluna&gt;COD_ITEM&lt;/coluna&gt;
&lt;descricao&gt;Código do item (campo 02 do Registro 0200)&lt;/descricao&gt;
&lt;tipo&gt;C&lt;/tipo&gt;
&lt;/campo&gt;</v>
      </c>
      <c r="U2561" s="192" t="str">
        <f t="shared" si="280"/>
        <v>&lt;campo posicao="8"&gt;
&lt;coluna&gt;COD_ITEM&lt;/coluna&gt;
&lt;descricao&gt;Código do item (campo 02 do Registro 0200)&lt;/descricao&gt;
&lt;tipo&gt;C&lt;/tipo&gt;
&lt;/campo&gt;</v>
      </c>
      <c r="V2561" s="192" t="str">
        <f t="shared" si="283"/>
        <v>{"Column9", "COD_ITEM"},</v>
      </c>
      <c r="W2561" s="191" t="str">
        <f>IF(Q2561="Campo","@Campos(posicao = "&amp;K2561&amp;", tipo = '"&amp;R2561&amp;"')@Column(name = """&amp;L2561&amp;""")"&amp;IF(R2561="D","@Temporal(TemporalType.DATE)","")&amp;"private "&amp;VLOOKUP(TEXT(R2561,"@"),Apoio!A:B,2,0)&amp;" "&amp;SUBSTITUTE(LOWER(LEFT(L2561,1))&amp;RIGHT(PROPER(L2561),LEN(L2561)-1),"_","")&amp;";",IF(ISNUMBER(Q2561),IF(R2561="R","@Entity@Table(name = ""reg_"&amp;LOWER(J2561)&amp;""")@XmlRootElement","")&amp;VLOOKUP(J2561,Blocos!D:I,6,0)&amp;Apoio!$E$1&amp;Y2561,""))</f>
        <v>@Campos(posicao = 8, tipo = 'C')@Column(name = "COD_ITEM")private String codItem;</v>
      </c>
      <c r="X2561" s="190" t="str">
        <f>IF(ISNUMBER(Q2561),COUNTIF(Blocos!G:G,J2561),"")</f>
        <v/>
      </c>
      <c r="Y2561" s="190" t="str">
        <f>IF(OR(X2561=0,X2561=""),"",VLOOKUP(SUMIFS(Blocos!A:A,Blocos!H:H,'EFD REGISTROS e Campos (2)'!X2561,Blocos!G:G,'EFD REGISTROS e Campos (2)'!J2561),Blocos!A:L,12,0))</f>
        <v/>
      </c>
      <c r="Z2561" s="190" t="str">
        <f>IF(ISNUMBER(Q2562),VLOOKUP(J2561,Blocos!D:G,4,0),"")</f>
        <v/>
      </c>
      <c r="AA2561" s="190" t="str">
        <f>IF(ISNUMBER(Q2561),CONCATENATE("CREATE TABLE ""reg_",LOWER(J2561),""" (""ID"" bigint NOT NULL AUTO_INCREMENT,  ""HASHFILE"" varchar(255) DEFAULT NULL, ""ID_PAI"" bigint NOT NULL,"),IF(Q2561="Campo",CONCATENATE("""",L2561,""" ",VLOOKUP(R2561,Apoio!A:C,3,0)),""))&amp;IF(Z2561="","",CONCATENATE("PRIMARY KEY (""ID""), KEY ""FK_reg_",LOWER(Z2561),"_ID_PAI"" (""ID_PAI""), CONSTRAINT ""FK_reg_",LOWER(Z2561),"_ID_PAI"" FOREIGN KEY (""ID_PAI"") REFERENCES ""reg_",LOWER(Z2561),""" (""ID"")) ENGINE=InnoDB AUTO_INCREMENT=105774 DEFAULT CHARSET=utf8mb4 COLLATE=utf8mb4_0900_ai_ci;"))</f>
        <v>"COD_ITEM" varchar(255) DEFAULT NULL,</v>
      </c>
      <c r="AB2561" s="190" t="str">
        <f t="shared" si="279"/>
        <v>`reg_e240`.`COD_ITEM`,</v>
      </c>
    </row>
    <row r="2562" spans="1:28" ht="14.5" hidden="1" customHeight="1" x14ac:dyDescent="0.3">
      <c r="J2562" s="187" t="str">
        <f t="shared" si="284"/>
        <v>E240</v>
      </c>
      <c r="K2562" s="181">
        <v>9</v>
      </c>
      <c r="L2562" s="289" t="s">
        <v>2362</v>
      </c>
      <c r="M2562" s="182" t="s">
        <v>2363</v>
      </c>
      <c r="N2562" s="181" t="s">
        <v>32</v>
      </c>
      <c r="O2562" s="181" t="s">
        <v>28</v>
      </c>
      <c r="P2562" s="181">
        <v>2</v>
      </c>
      <c r="Q2562" s="192" t="str">
        <f t="shared" si="278"/>
        <v>Campo</v>
      </c>
      <c r="R2562" s="192" t="s">
        <v>3606</v>
      </c>
      <c r="S2562" s="191" t="str">
        <f t="shared" si="281"/>
        <v/>
      </c>
      <c r="T2562" s="192" t="str">
        <f t="shared" si="282"/>
        <v>&lt;campo posicao="9"&gt;
&lt;coluna&gt;VL_AJ_ITEM&lt;/coluna&gt;
&lt;descricao&gt;Valor do ajuste para a operação/item&lt;/descricao&gt;
&lt;tipo&gt;R&lt;/tipo&gt;
&lt;/campo&gt;</v>
      </c>
      <c r="U2562" s="192" t="str">
        <f t="shared" si="280"/>
        <v>&lt;campo posicao="9"&gt;
&lt;coluna&gt;VL_AJ_ITEM&lt;/coluna&gt;
&lt;descricao&gt;Valor do ajuste para a operação/item&lt;/descricao&gt;
&lt;tipo&gt;R&lt;/tipo&gt;
&lt;/campo&gt;</v>
      </c>
      <c r="V2562" s="192" t="str">
        <f t="shared" si="283"/>
        <v>{"Column10", "VL_AJ_ITEM"},</v>
      </c>
      <c r="W2562" s="191" t="str">
        <f>IF(Q2562="Campo","@Campos(posicao = "&amp;K2562&amp;", tipo = '"&amp;R2562&amp;"')@Column(name = """&amp;L2562&amp;""")"&amp;IF(R2562="D","@Temporal(TemporalType.DATE)","")&amp;"private "&amp;VLOOKUP(TEXT(R2562,"@"),Apoio!A:B,2,0)&amp;" "&amp;SUBSTITUTE(LOWER(LEFT(L2562,1))&amp;RIGHT(PROPER(L2562),LEN(L2562)-1),"_","")&amp;";",IF(ISNUMBER(Q2562),IF(R2562="R","@Entity@Table(name = ""reg_"&amp;LOWER(J2562)&amp;""")@XmlRootElement","")&amp;VLOOKUP(J2562,Blocos!D:I,6,0)&amp;Apoio!$E$1&amp;Y2562,""))</f>
        <v>@Campos(posicao = 9, tipo = 'R')@Column(name = "VL_AJ_ITEM")private BigDecimal vlAjItem;</v>
      </c>
      <c r="X2562" s="190" t="str">
        <f>IF(ISNUMBER(Q2562),COUNTIF(Blocos!G:G,J2562),"")</f>
        <v/>
      </c>
      <c r="Y2562" s="190" t="str">
        <f>IF(OR(X2562=0,X2562=""),"",VLOOKUP(SUMIFS(Blocos!A:A,Blocos!H:H,'EFD REGISTROS e Campos (2)'!X2562,Blocos!G:G,'EFD REGISTROS e Campos (2)'!J2562),Blocos!A:L,12,0))</f>
        <v/>
      </c>
      <c r="Z2562" s="190" t="str">
        <f>IF(ISNUMBER(Q2563),VLOOKUP(J2562,Blocos!D:G,4,0),"")</f>
        <v/>
      </c>
      <c r="AA2562" s="190" t="str">
        <f>IF(ISNUMBER(Q2562),CONCATENATE("CREATE TABLE ""reg_",LOWER(J2562),""" (""ID"" bigint NOT NULL AUTO_INCREMENT,  ""HASHFILE"" varchar(255) DEFAULT NULL, ""ID_PAI"" bigint NOT NULL,"),IF(Q2562="Campo",CONCATENATE("""",L2562,""" ",VLOOKUP(R2562,Apoio!A:C,3,0)),""))&amp;IF(Z2562="","",CONCATENATE("PRIMARY KEY (""ID""), KEY ""FK_reg_",LOWER(Z2562),"_ID_PAI"" (""ID_PAI""), CONSTRAINT ""FK_reg_",LOWER(Z2562),"_ID_PAI"" FOREIGN KEY (""ID_PAI"") REFERENCES ""reg_",LOWER(Z2562),""" (""ID"")) ENGINE=InnoDB AUTO_INCREMENT=105774 DEFAULT CHARSET=utf8mb4 COLLATE=utf8mb4_0900_ai_ci;"))</f>
        <v>"VL_AJ_ITEM" decimal(15,6) DEFAULT NULL,</v>
      </c>
      <c r="AB2562" s="190" t="str">
        <f t="shared" si="279"/>
        <v>`reg_e240`.`VL_AJ_ITEM`,</v>
      </c>
    </row>
    <row r="2563" spans="1:28" ht="14.5" hidden="1" customHeight="1" x14ac:dyDescent="0.3">
      <c r="J2563" s="187" t="str">
        <f t="shared" si="284"/>
        <v>E240</v>
      </c>
      <c r="K2563" s="181">
        <v>10</v>
      </c>
      <c r="L2563" s="289" t="s">
        <v>657</v>
      </c>
      <c r="M2563" s="182" t="s">
        <v>658</v>
      </c>
      <c r="N2563" s="181" t="s">
        <v>27</v>
      </c>
      <c r="O2563" s="181" t="s">
        <v>356</v>
      </c>
      <c r="P2563" s="181" t="s">
        <v>28</v>
      </c>
      <c r="Q2563" s="192" t="str">
        <f t="shared" ref="Q2563:Q2626" si="285">IF(B2563&lt;&gt;"",0,IF(C2563&lt;&gt;"",1,IF(D2563&lt;&gt;"",2,IF(E2563&lt;&gt;"",3,IF(F2563&lt;&gt;"",4,IF(G2563&lt;&gt;"",5,IF(H2563&lt;&gt;"",6,IF(ISNUMBER(K2563),"Campo",""))))))))</f>
        <v>Campo</v>
      </c>
      <c r="R2563" s="192" t="s">
        <v>27</v>
      </c>
      <c r="S2563" s="191" t="str">
        <f t="shared" si="281"/>
        <v/>
      </c>
      <c r="T2563" s="192" t="str">
        <f t="shared" si="282"/>
        <v>&lt;campo posicao="10"&gt;
&lt;coluna&gt;CHV_DOCe&lt;/coluna&gt;
&lt;descricao&gt;Chave do Documento Eletrônico (a partir de 01/01/2017)&lt;/descricao&gt;
&lt;tipo&gt;C&lt;/tipo&gt;
&lt;/campo&gt;</v>
      </c>
      <c r="U2563" s="192" t="str">
        <f t="shared" si="280"/>
        <v>&lt;campo posicao="10"&gt;
&lt;coluna&gt;CHV_DOCe&lt;/coluna&gt;
&lt;descricao&gt;Chave do Documento Eletrônico (a partir de 01/01/2017)&lt;/descricao&gt;
&lt;tipo&gt;C&lt;/tipo&gt;
&lt;/campo&gt;</v>
      </c>
      <c r="V2563" s="192" t="str">
        <f t="shared" si="283"/>
        <v>{"Column11", "CHV_DOCe"},</v>
      </c>
      <c r="W2563" s="191" t="str">
        <f>IF(Q2563="Campo","@Campos(posicao = "&amp;K2563&amp;", tipo = '"&amp;R2563&amp;"')@Column(name = """&amp;L2563&amp;""")"&amp;IF(R2563="D","@Temporal(TemporalType.DATE)","")&amp;"private "&amp;VLOOKUP(TEXT(R2563,"@"),Apoio!A:B,2,0)&amp;" "&amp;SUBSTITUTE(LOWER(LEFT(L2563,1))&amp;RIGHT(PROPER(L2563),LEN(L2563)-1),"_","")&amp;";",IF(ISNUMBER(Q2563),IF(R2563="R","@Entity@Table(name = ""reg_"&amp;LOWER(J2563)&amp;""")@XmlRootElement","")&amp;VLOOKUP(J2563,Blocos!D:I,6,0)&amp;Apoio!$E$1&amp;Y2563,""))</f>
        <v>@Campos(posicao = 10, tipo = 'C')@Column(name = "CHV_DOCe")private String chvDoce;</v>
      </c>
      <c r="X2563" s="190" t="str">
        <f>IF(ISNUMBER(Q2563),COUNTIF(Blocos!G:G,J2563),"")</f>
        <v/>
      </c>
      <c r="Y2563" s="190" t="str">
        <f>IF(OR(X2563=0,X2563=""),"",VLOOKUP(SUMIFS(Blocos!A:A,Blocos!H:H,'EFD REGISTROS e Campos (2)'!X2563,Blocos!G:G,'EFD REGISTROS e Campos (2)'!J2563),Blocos!A:L,12,0))</f>
        <v/>
      </c>
      <c r="Z2563" s="190" t="str">
        <f>IF(ISNUMBER(Q2564),VLOOKUP(J2563,Blocos!D:G,4,0),"")</f>
        <v>E220</v>
      </c>
      <c r="AA2563" s="190" t="str">
        <f>IF(ISNUMBER(Q2563),CONCATENATE("CREATE TABLE ""reg_",LOWER(J2563),""" (""ID"" bigint NOT NULL AUTO_INCREMENT,  ""HASHFILE"" varchar(255) DEFAULT NULL, ""ID_PAI"" bigint NOT NULL,"),IF(Q2563="Campo",CONCATENATE("""",L2563,""" ",VLOOKUP(R2563,Apoio!A:C,3,0)),""))&amp;IF(Z2563="","",CONCATENATE("PRIMARY KEY (""ID""), KEY ""FK_reg_",LOWER(Z2563),"_ID_PAI"" (""ID_PAI""), CONSTRAINT ""FK_reg_",LOWER(Z2563),"_ID_PAI"" FOREIGN KEY (""ID_PAI"") REFERENCES ""reg_",LOWER(Z2563),""" (""ID"")) ENGINE=InnoDB AUTO_INCREMENT=105774 DEFAULT CHARSET=utf8mb4 COLLATE=utf8mb4_0900_ai_ci;"))</f>
        <v>"CHV_DOCe" varchar(255) DEFAULT NULL,PRIMARY KEY ("ID"), KEY "FK_reg_e220_ID_PAI" ("ID_PAI"), CONSTRAINT "FK_reg_e220_ID_PAI" FOREIGN KEY ("ID_PAI") REFERENCES "reg_e220" ("ID")) ENGINE=InnoDB AUTO_INCREMENT=105774 DEFAULT CHARSET=utf8mb4 COLLATE=utf8mb4_0900_ai_ci;</v>
      </c>
      <c r="AB2563" s="190" t="str">
        <f t="shared" si="279"/>
        <v>`reg_e240`.`CHV_DOCe`,FROM `efdicms`.`reg_e240`;"</v>
      </c>
    </row>
    <row r="2564" spans="1:28" ht="14.5" hidden="1" customHeight="1" collapsed="1" x14ac:dyDescent="0.3">
      <c r="A2564" s="180" t="s">
        <v>22</v>
      </c>
      <c r="F2564" s="180" t="s">
        <v>2511</v>
      </c>
      <c r="I2564" s="180" t="s">
        <v>144</v>
      </c>
      <c r="J2564" s="187" t="str">
        <f t="shared" si="284"/>
        <v>E250</v>
      </c>
      <c r="K2564" s="195" t="s">
        <v>2512</v>
      </c>
      <c r="Q2564" s="192">
        <f t="shared" si="285"/>
        <v>4</v>
      </c>
      <c r="S2564" s="191" t="str">
        <f t="shared" si="281"/>
        <v>&lt;/registro&gt;
&lt;registro codigo="E250" perfil="ABC" nivel="4"&gt;</v>
      </c>
      <c r="T2564" s="192" t="str">
        <f t="shared" si="282"/>
        <v/>
      </c>
      <c r="U2564" s="192" t="str">
        <f t="shared" si="280"/>
        <v>&lt;/registro&gt;
&lt;registro codigo="E250" perfil="ABC" nivel="4"&gt;</v>
      </c>
      <c r="V2564" s="192" t="str">
        <f t="shared" si="283"/>
        <v/>
      </c>
      <c r="W2564" s="191" t="str">
        <f>IF(Q2564="Campo","@Campos(posicao = "&amp;K2564&amp;", tipo = '"&amp;R2564&amp;"')@Column(name = """&amp;L2564&amp;""")"&amp;IF(R2564="D","@Temporal(TemporalType.DATE)","")&amp;"private "&amp;VLOOKUP(TEXT(R2564,"@"),Apoio!A:B,2,0)&amp;" "&amp;SUBSTITUTE(LOWER(LEFT(L2564,1))&amp;RIGHT(PROPER(L2564),LEN(L2564)-1),"_","")&amp;";",IF(ISNUMBER(Q2564),IF(R2564="R","@Entity@Table(name = ""reg_"&amp;LOWER(J2564)&amp;""")@XmlRootElement","")&amp;VLOOKUP(J2564,Blocos!D:I,6,0)&amp;Apoio!$E$1&amp;Y2564,""))</f>
        <v>@Registros(nivel = 4) public class RegE250 implements Serializable { private static final long serialVersionUID = 1L; @Id @GeneratedValue(strategy = GenerationType.IDENTITY) @Basic(optional = false) @Column(name = "ID" ) private Long id;@ManyToOne(fetch = FetchType.LAZY) @JoinColumn(name = "ID_PAI", nullable = false) private RegE210 idPai; public RegE210 getIdPai() {return idPai;}public void setIdPai(Object idPai) {this.idPai = (RegE210) idPai;}public RegE250() { } public RegE250(Long id) { this.id = id; } public RegE250(Long id, RegE210 idPai, long linha, String hash) { this.id = id; this.idPai = idPai; this.linha = linha; this.hash = hash; }public Long getId() { return id; } public void setId(Long id) { this.id = id; }@Basic(optional = false)@Column(name = "LINHA")private long linha;@Basic(optional = false)@Column(name = "HASH")private String hash;</v>
      </c>
      <c r="X2564" s="190">
        <f>IF(ISNUMBER(Q2564),COUNTIF(Blocos!G:G,J2564),"")</f>
        <v>0</v>
      </c>
      <c r="Y2564" s="190" t="str">
        <f>IF(OR(X2564=0,X2564=""),"",VLOOKUP(SUMIFS(Blocos!A:A,Blocos!H:H,'EFD REGISTROS e Campos (2)'!X2564,Blocos!G:G,'EFD REGISTROS e Campos (2)'!J2564),Blocos!A:L,12,0))</f>
        <v/>
      </c>
      <c r="Z2564" s="190" t="str">
        <f>IF(ISNUMBER(Q2565),VLOOKUP(J2564,Blocos!D:G,4,0),"")</f>
        <v/>
      </c>
      <c r="AA2564" s="190" t="str">
        <f>IF(ISNUMBER(Q2564),CONCATENATE("CREATE TABLE ""reg_",LOWER(J2564),""" (""ID"" bigint NOT NULL AUTO_INCREMENT,  ""HASHFILE"" varchar(255) DEFAULT NULL, ""ID_PAI"" bigint NOT NULL,"),IF(Q2564="Campo",CONCATENATE("""",L2564,""" ",VLOOKUP(R2564,Apoio!A:C,3,0)),""))&amp;IF(Z2564="","",CONCATENATE("PRIMARY KEY (""ID""), KEY ""FK_reg_",LOWER(Z2564),"_ID_PAI"" (""ID_PAI""), CONSTRAINT ""FK_reg_",LOWER(Z2564),"_ID_PAI"" FOREIGN KEY (""ID_PAI"") REFERENCES ""reg_",LOWER(Z2564),""" (""ID"")) ENGINE=InnoDB AUTO_INCREMENT=105774 DEFAULT CHARSET=utf8mb4 COLLATE=utf8mb4_0900_ai_ci;"))</f>
        <v>CREATE TABLE "reg_e250" ("ID" bigint NOT NULL AUTO_INCREMENT,  "HASHFILE" varchar(255) DEFAULT NULL, "ID_PAI" bigint NOT NULL,</v>
      </c>
      <c r="AB2564" s="190" t="str">
        <f t="shared" ref="AB2564:AB2627" si="286">IF(Q2564="Campo",CONCATENATE(IF(K2564=1,"USE `efdicms`;SELECT ",""),"`reg_",LOWER(J2564),"`.`",L2564,"`,"),"")&amp;IF(J2564&lt;&gt;J2565,CONCATENATE("FROM `efdicms`.`reg_",LOWER(J2564),"`;"""),"")</f>
        <v/>
      </c>
    </row>
    <row r="2565" spans="1:28" ht="14.5" hidden="1" customHeight="1" x14ac:dyDescent="0.3">
      <c r="J2565" s="187" t="str">
        <f t="shared" si="284"/>
        <v>E250</v>
      </c>
      <c r="K2565" s="181">
        <v>1</v>
      </c>
      <c r="L2565" s="289" t="s">
        <v>25</v>
      </c>
      <c r="M2565" s="182" t="s">
        <v>2513</v>
      </c>
      <c r="N2565" s="181" t="s">
        <v>27</v>
      </c>
      <c r="O2565" s="181">
        <v>4</v>
      </c>
      <c r="P2565" s="181" t="s">
        <v>28</v>
      </c>
      <c r="Q2565" s="192" t="str">
        <f t="shared" si="285"/>
        <v>Campo</v>
      </c>
      <c r="R2565" s="192" t="s">
        <v>27</v>
      </c>
      <c r="S2565" s="191" t="str">
        <f t="shared" si="281"/>
        <v/>
      </c>
      <c r="T2565" s="192" t="str">
        <f t="shared" si="282"/>
        <v>&lt;campo posicao="1"&gt;
&lt;coluna&gt;REG&lt;/coluna&gt;
&lt;descricao&gt;Texto fixo contendo "E250"&lt;/descricao&gt;
&lt;tipo&gt;C&lt;/tipo&gt;
&lt;/campo&gt;</v>
      </c>
      <c r="U2565" s="192" t="str">
        <f t="shared" si="280"/>
        <v>&lt;campo posicao="1"&gt;
&lt;coluna&gt;REG&lt;/coluna&gt;
&lt;descricao&gt;Texto fixo contendo "E250"&lt;/descricao&gt;
&lt;tipo&gt;C&lt;/tipo&gt;
&lt;/campo&gt;</v>
      </c>
      <c r="V2565" s="192" t="str">
        <f t="shared" si="283"/>
        <v>{"Column2", "REG"},</v>
      </c>
      <c r="W2565" s="191" t="str">
        <f>IF(Q2565="Campo","@Campos(posicao = "&amp;K2565&amp;", tipo = '"&amp;R2565&amp;"')@Column(name = """&amp;L2565&amp;""")"&amp;IF(R2565="D","@Temporal(TemporalType.DATE)","")&amp;"private "&amp;VLOOKUP(TEXT(R2565,"@"),Apoio!A:B,2,0)&amp;" "&amp;SUBSTITUTE(LOWER(LEFT(L2565,1))&amp;RIGHT(PROPER(L2565),LEN(L2565)-1),"_","")&amp;";",IF(ISNUMBER(Q2565),IF(R2565="R","@Entity@Table(name = ""reg_"&amp;LOWER(J2565)&amp;""")@XmlRootElement","")&amp;VLOOKUP(J2565,Blocos!D:I,6,0)&amp;Apoio!$E$1&amp;Y2565,""))</f>
        <v>@Campos(posicao = 1, tipo = 'C')@Column(name = "REG")private String reg;</v>
      </c>
      <c r="X2565" s="190" t="str">
        <f>IF(ISNUMBER(Q2565),COUNTIF(Blocos!G:G,J2565),"")</f>
        <v/>
      </c>
      <c r="Y2565" s="190" t="str">
        <f>IF(OR(X2565=0,X2565=""),"",VLOOKUP(SUMIFS(Blocos!A:A,Blocos!H:H,'EFD REGISTROS e Campos (2)'!X2565,Blocos!G:G,'EFD REGISTROS e Campos (2)'!J2565),Blocos!A:L,12,0))</f>
        <v/>
      </c>
      <c r="Z2565" s="190" t="str">
        <f>IF(ISNUMBER(Q2566),VLOOKUP(J2565,Blocos!D:G,4,0),"")</f>
        <v/>
      </c>
      <c r="AA2565" s="190" t="str">
        <f>IF(ISNUMBER(Q2565),CONCATENATE("CREATE TABLE ""reg_",LOWER(J2565),""" (""ID"" bigint NOT NULL AUTO_INCREMENT,  ""HASHFILE"" varchar(255) DEFAULT NULL, ""ID_PAI"" bigint NOT NULL,"),IF(Q2565="Campo",CONCATENATE("""",L2565,""" ",VLOOKUP(R2565,Apoio!A:C,3,0)),""))&amp;IF(Z2565="","",CONCATENATE("PRIMARY KEY (""ID""), KEY ""FK_reg_",LOWER(Z2565),"_ID_PAI"" (""ID_PAI""), CONSTRAINT ""FK_reg_",LOWER(Z2565),"_ID_PAI"" FOREIGN KEY (""ID_PAI"") REFERENCES ""reg_",LOWER(Z2565),""" (""ID"")) ENGINE=InnoDB AUTO_INCREMENT=105774 DEFAULT CHARSET=utf8mb4 COLLATE=utf8mb4_0900_ai_ci;"))</f>
        <v>"REG" varchar(255) DEFAULT NULL,</v>
      </c>
      <c r="AB2565" s="190" t="str">
        <f t="shared" si="286"/>
        <v>USE `efdicms`;SELECT `reg_e250`.`REG`,</v>
      </c>
    </row>
    <row r="2566" spans="1:28" ht="14.5" hidden="1" customHeight="1" x14ac:dyDescent="0.3">
      <c r="J2566" s="187" t="str">
        <f t="shared" si="284"/>
        <v>E250</v>
      </c>
      <c r="K2566" s="181">
        <v>2</v>
      </c>
      <c r="L2566" s="289" t="s">
        <v>2388</v>
      </c>
      <c r="M2566" s="182" t="s">
        <v>2389</v>
      </c>
      <c r="N2566" s="181" t="s">
        <v>27</v>
      </c>
      <c r="O2566" s="181" t="s">
        <v>33</v>
      </c>
      <c r="P2566" s="181" t="s">
        <v>28</v>
      </c>
      <c r="Q2566" s="192" t="str">
        <f t="shared" si="285"/>
        <v>Campo</v>
      </c>
      <c r="R2566" s="192" t="s">
        <v>27</v>
      </c>
      <c r="S2566" s="191" t="str">
        <f t="shared" si="281"/>
        <v/>
      </c>
      <c r="T2566" s="192" t="str">
        <f t="shared" si="282"/>
        <v>&lt;campo posicao="2"&gt;
&lt;coluna&gt;COD_OR&lt;/coluna&gt;
&lt;descricao&gt;Código da obrigação a recolher, conforme a Tabela 5.4&lt;/descricao&gt;
&lt;tipo&gt;C&lt;/tipo&gt;
&lt;/campo&gt;</v>
      </c>
      <c r="U2566" s="192" t="str">
        <f t="shared" si="280"/>
        <v>&lt;campo posicao="2"&gt;
&lt;coluna&gt;COD_OR&lt;/coluna&gt;
&lt;descricao&gt;Código da obrigação a recolher, conforme a Tabela 5.4&lt;/descricao&gt;
&lt;tipo&gt;C&lt;/tipo&gt;
&lt;/campo&gt;</v>
      </c>
      <c r="V2566" s="192" t="str">
        <f t="shared" si="283"/>
        <v>{"Column3", "COD_OR"},</v>
      </c>
      <c r="W2566" s="191" t="str">
        <f>IF(Q2566="Campo","@Campos(posicao = "&amp;K2566&amp;", tipo = '"&amp;R2566&amp;"')@Column(name = """&amp;L2566&amp;""")"&amp;IF(R2566="D","@Temporal(TemporalType.DATE)","")&amp;"private "&amp;VLOOKUP(TEXT(R2566,"@"),Apoio!A:B,2,0)&amp;" "&amp;SUBSTITUTE(LOWER(LEFT(L2566,1))&amp;RIGHT(PROPER(L2566),LEN(L2566)-1),"_","")&amp;";",IF(ISNUMBER(Q2566),IF(R2566="R","@Entity@Table(name = ""reg_"&amp;LOWER(J2566)&amp;""")@XmlRootElement","")&amp;VLOOKUP(J2566,Blocos!D:I,6,0)&amp;Apoio!$E$1&amp;Y2566,""))</f>
        <v>@Campos(posicao = 2, tipo = 'C')@Column(name = "COD_OR")private String codOr;</v>
      </c>
      <c r="X2566" s="190" t="str">
        <f>IF(ISNUMBER(Q2566),COUNTIF(Blocos!G:G,J2566),"")</f>
        <v/>
      </c>
      <c r="Y2566" s="190" t="str">
        <f>IF(OR(X2566=0,X2566=""),"",VLOOKUP(SUMIFS(Blocos!A:A,Blocos!H:H,'EFD REGISTROS e Campos (2)'!X2566,Blocos!G:G,'EFD REGISTROS e Campos (2)'!J2566),Blocos!A:L,12,0))</f>
        <v/>
      </c>
      <c r="Z2566" s="190" t="str">
        <f>IF(ISNUMBER(Q2567),VLOOKUP(J2566,Blocos!D:G,4,0),"")</f>
        <v/>
      </c>
      <c r="AA2566" s="190" t="str">
        <f>IF(ISNUMBER(Q2566),CONCATENATE("CREATE TABLE ""reg_",LOWER(J2566),""" (""ID"" bigint NOT NULL AUTO_INCREMENT,  ""HASHFILE"" varchar(255) DEFAULT NULL, ""ID_PAI"" bigint NOT NULL,"),IF(Q2566="Campo",CONCATENATE("""",L2566,""" ",VLOOKUP(R2566,Apoio!A:C,3,0)),""))&amp;IF(Z2566="","",CONCATENATE("PRIMARY KEY (""ID""), KEY ""FK_reg_",LOWER(Z2566),"_ID_PAI"" (""ID_PAI""), CONSTRAINT ""FK_reg_",LOWER(Z2566),"_ID_PAI"" FOREIGN KEY (""ID_PAI"") REFERENCES ""reg_",LOWER(Z2566),""" (""ID"")) ENGINE=InnoDB AUTO_INCREMENT=105774 DEFAULT CHARSET=utf8mb4 COLLATE=utf8mb4_0900_ai_ci;"))</f>
        <v>"COD_OR" varchar(255) DEFAULT NULL,</v>
      </c>
      <c r="AB2566" s="190" t="str">
        <f t="shared" si="286"/>
        <v>`reg_e250`.`COD_OR`,</v>
      </c>
    </row>
    <row r="2567" spans="1:28" ht="14.5" hidden="1" customHeight="1" x14ac:dyDescent="0.3">
      <c r="J2567" s="187" t="str">
        <f t="shared" si="284"/>
        <v>E250</v>
      </c>
      <c r="K2567" s="181">
        <v>3</v>
      </c>
      <c r="L2567" s="289" t="s">
        <v>499</v>
      </c>
      <c r="M2567" s="182" t="s">
        <v>2514</v>
      </c>
      <c r="N2567" s="181" t="s">
        <v>32</v>
      </c>
      <c r="O2567" s="181" t="s">
        <v>28</v>
      </c>
      <c r="P2567" s="181">
        <v>2</v>
      </c>
      <c r="Q2567" s="192" t="str">
        <f t="shared" si="285"/>
        <v>Campo</v>
      </c>
      <c r="R2567" s="192" t="s">
        <v>3606</v>
      </c>
      <c r="S2567" s="191" t="str">
        <f t="shared" si="281"/>
        <v/>
      </c>
      <c r="T2567" s="192" t="str">
        <f t="shared" si="282"/>
        <v>&lt;campo posicao="3"&gt;
&lt;coluna&gt;VL_OR&lt;/coluna&gt;
&lt;descricao&gt;Valor da obrigação ICMS ST a recolher&lt;/descricao&gt;
&lt;tipo&gt;R&lt;/tipo&gt;
&lt;/campo&gt;</v>
      </c>
      <c r="U2567" s="192" t="str">
        <f t="shared" si="280"/>
        <v>&lt;campo posicao="3"&gt;
&lt;coluna&gt;VL_OR&lt;/coluna&gt;
&lt;descricao&gt;Valor da obrigação ICMS ST a recolher&lt;/descricao&gt;
&lt;tipo&gt;R&lt;/tipo&gt;
&lt;/campo&gt;</v>
      </c>
      <c r="V2567" s="192" t="str">
        <f t="shared" si="283"/>
        <v>{"Column4", "VL_OR"},</v>
      </c>
      <c r="W2567" s="191" t="str">
        <f>IF(Q2567="Campo","@Campos(posicao = "&amp;K2567&amp;", tipo = '"&amp;R2567&amp;"')@Column(name = """&amp;L2567&amp;""")"&amp;IF(R2567="D","@Temporal(TemporalType.DATE)","")&amp;"private "&amp;VLOOKUP(TEXT(R2567,"@"),Apoio!A:B,2,0)&amp;" "&amp;SUBSTITUTE(LOWER(LEFT(L2567,1))&amp;RIGHT(PROPER(L2567),LEN(L2567)-1),"_","")&amp;";",IF(ISNUMBER(Q2567),IF(R2567="R","@Entity@Table(name = ""reg_"&amp;LOWER(J2567)&amp;""")@XmlRootElement","")&amp;VLOOKUP(J2567,Blocos!D:I,6,0)&amp;Apoio!$E$1&amp;Y2567,""))</f>
        <v>@Campos(posicao = 3, tipo = 'R')@Column(name = "VL_OR")private BigDecimal vlOr;</v>
      </c>
      <c r="X2567" s="190" t="str">
        <f>IF(ISNUMBER(Q2567),COUNTIF(Blocos!G:G,J2567),"")</f>
        <v/>
      </c>
      <c r="Y2567" s="190" t="str">
        <f>IF(OR(X2567=0,X2567=""),"",VLOOKUP(SUMIFS(Blocos!A:A,Blocos!H:H,'EFD REGISTROS e Campos (2)'!X2567,Blocos!G:G,'EFD REGISTROS e Campos (2)'!J2567),Blocos!A:L,12,0))</f>
        <v/>
      </c>
      <c r="Z2567" s="190" t="str">
        <f>IF(ISNUMBER(Q2568),VLOOKUP(J2567,Blocos!D:G,4,0),"")</f>
        <v/>
      </c>
      <c r="AA2567" s="190" t="str">
        <f>IF(ISNUMBER(Q2567),CONCATENATE("CREATE TABLE ""reg_",LOWER(J2567),""" (""ID"" bigint NOT NULL AUTO_INCREMENT,  ""HASHFILE"" varchar(255) DEFAULT NULL, ""ID_PAI"" bigint NOT NULL,"),IF(Q2567="Campo",CONCATENATE("""",L2567,""" ",VLOOKUP(R2567,Apoio!A:C,3,0)),""))&amp;IF(Z2567="","",CONCATENATE("PRIMARY KEY (""ID""), KEY ""FK_reg_",LOWER(Z2567),"_ID_PAI"" (""ID_PAI""), CONSTRAINT ""FK_reg_",LOWER(Z2567),"_ID_PAI"" FOREIGN KEY (""ID_PAI"") REFERENCES ""reg_",LOWER(Z2567),""" (""ID"")) ENGINE=InnoDB AUTO_INCREMENT=105774 DEFAULT CHARSET=utf8mb4 COLLATE=utf8mb4_0900_ai_ci;"))</f>
        <v>"VL_OR" decimal(15,6) DEFAULT NULL,</v>
      </c>
      <c r="AB2567" s="190" t="str">
        <f t="shared" si="286"/>
        <v>`reg_e250`.`VL_OR`,</v>
      </c>
    </row>
    <row r="2568" spans="1:28" ht="14.5" hidden="1" customHeight="1" x14ac:dyDescent="0.3">
      <c r="J2568" s="187" t="str">
        <f t="shared" si="284"/>
        <v>E250</v>
      </c>
      <c r="K2568" s="181">
        <v>4</v>
      </c>
      <c r="L2568" s="289" t="s">
        <v>642</v>
      </c>
      <c r="M2568" s="182" t="s">
        <v>2391</v>
      </c>
      <c r="N2568" s="181" t="s">
        <v>32</v>
      </c>
      <c r="O2568" s="181" t="s">
        <v>40</v>
      </c>
      <c r="P2568" s="181" t="s">
        <v>28</v>
      </c>
      <c r="Q2568" s="192" t="str">
        <f t="shared" si="285"/>
        <v>Campo</v>
      </c>
      <c r="R2568" s="192" t="s">
        <v>3605</v>
      </c>
      <c r="S2568" s="191" t="str">
        <f t="shared" si="281"/>
        <v/>
      </c>
      <c r="T2568" s="192" t="str">
        <f t="shared" si="282"/>
        <v>&lt;campo posicao="4"&gt;
&lt;coluna&gt;DT_VCTO&lt;/coluna&gt;
&lt;descricao&gt;Data de vencimento da obrigação&lt;/descricao&gt;
&lt;tipo&gt;D&lt;/tipo&gt;
&lt;/campo&gt;</v>
      </c>
      <c r="U2568" s="192" t="str">
        <f t="shared" si="280"/>
        <v>&lt;campo posicao="4"&gt;
&lt;coluna&gt;DT_VCTO&lt;/coluna&gt;
&lt;descricao&gt;Data de vencimento da obrigação&lt;/descricao&gt;
&lt;tipo&gt;D&lt;/tipo&gt;
&lt;/campo&gt;</v>
      </c>
      <c r="V2568" s="192" t="str">
        <f t="shared" si="283"/>
        <v>{"Column5", "DT_VCTO"},</v>
      </c>
      <c r="W2568" s="191" t="str">
        <f>IF(Q2568="Campo","@Campos(posicao = "&amp;K2568&amp;", tipo = '"&amp;R2568&amp;"')@Column(name = """&amp;L2568&amp;""")"&amp;IF(R2568="D","@Temporal(TemporalType.DATE)","")&amp;"private "&amp;VLOOKUP(TEXT(R2568,"@"),Apoio!A:B,2,0)&amp;" "&amp;SUBSTITUTE(LOWER(LEFT(L2568,1))&amp;RIGHT(PROPER(L2568),LEN(L2568)-1),"_","")&amp;";",IF(ISNUMBER(Q2568),IF(R2568="R","@Entity@Table(name = ""reg_"&amp;LOWER(J2568)&amp;""")@XmlRootElement","")&amp;VLOOKUP(J2568,Blocos!D:I,6,0)&amp;Apoio!$E$1&amp;Y2568,""))</f>
        <v>@Campos(posicao = 4, tipo = 'D')@Column(name = "DT_VCTO")@Temporal(TemporalType.DATE)private Date dtVcto;</v>
      </c>
      <c r="X2568" s="190" t="str">
        <f>IF(ISNUMBER(Q2568),COUNTIF(Blocos!G:G,J2568),"")</f>
        <v/>
      </c>
      <c r="Y2568" s="190" t="str">
        <f>IF(OR(X2568=0,X2568=""),"",VLOOKUP(SUMIFS(Blocos!A:A,Blocos!H:H,'EFD REGISTROS e Campos (2)'!X2568,Blocos!G:G,'EFD REGISTROS e Campos (2)'!J2568),Blocos!A:L,12,0))</f>
        <v/>
      </c>
      <c r="Z2568" s="190" t="str">
        <f>IF(ISNUMBER(Q2569),VLOOKUP(J2568,Blocos!D:G,4,0),"")</f>
        <v/>
      </c>
      <c r="AA2568" s="190" t="str">
        <f>IF(ISNUMBER(Q2568),CONCATENATE("CREATE TABLE ""reg_",LOWER(J2568),""" (""ID"" bigint NOT NULL AUTO_INCREMENT,  ""HASHFILE"" varchar(255) DEFAULT NULL, ""ID_PAI"" bigint NOT NULL,"),IF(Q2568="Campo",CONCATENATE("""",L2568,""" ",VLOOKUP(R2568,Apoio!A:C,3,0)),""))&amp;IF(Z2568="","",CONCATENATE("PRIMARY KEY (""ID""), KEY ""FK_reg_",LOWER(Z2568),"_ID_PAI"" (""ID_PAI""), CONSTRAINT ""FK_reg_",LOWER(Z2568),"_ID_PAI"" FOREIGN KEY (""ID_PAI"") REFERENCES ""reg_",LOWER(Z2568),""" (""ID"")) ENGINE=InnoDB AUTO_INCREMENT=105774 DEFAULT CHARSET=utf8mb4 COLLATE=utf8mb4_0900_ai_ci;"))</f>
        <v>"DT_VCTO" date DEFAULT NULL,</v>
      </c>
      <c r="AB2568" s="190" t="str">
        <f t="shared" si="286"/>
        <v>`reg_e250`.`DT_VCTO`,</v>
      </c>
    </row>
    <row r="2569" spans="1:28" ht="14.5" hidden="1" customHeight="1" x14ac:dyDescent="0.3">
      <c r="J2569" s="187" t="str">
        <f t="shared" si="284"/>
        <v>E250</v>
      </c>
      <c r="K2569" s="181">
        <v>5</v>
      </c>
      <c r="L2569" s="289" t="s">
        <v>2392</v>
      </c>
      <c r="M2569" s="182" t="s">
        <v>2515</v>
      </c>
      <c r="N2569" s="181" t="s">
        <v>27</v>
      </c>
      <c r="O2569" s="181" t="s">
        <v>28</v>
      </c>
      <c r="P2569" s="181" t="s">
        <v>28</v>
      </c>
      <c r="Q2569" s="192" t="str">
        <f t="shared" si="285"/>
        <v>Campo</v>
      </c>
      <c r="R2569" s="192" t="s">
        <v>27</v>
      </c>
      <c r="S2569" s="191" t="str">
        <f t="shared" si="281"/>
        <v/>
      </c>
      <c r="T2569" s="192" t="str">
        <f t="shared" si="282"/>
        <v>&lt;campo posicao="5"&gt;
&lt;coluna&gt;COD_REC&lt;/coluna&gt;
&lt;descricao&gt;Código de receita referente à obrigação, próprio da unidade da federação do contribuinte substituído.&lt;/descricao&gt;
&lt;tipo&gt;C&lt;/tipo&gt;
&lt;/campo&gt;</v>
      </c>
      <c r="U2569" s="192" t="str">
        <f t="shared" si="280"/>
        <v>&lt;campo posicao="5"&gt;
&lt;coluna&gt;COD_REC&lt;/coluna&gt;
&lt;descricao&gt;Código de receita referente à obrigação, próprio da unidade da federação do contribuinte substituído.&lt;/descricao&gt;
&lt;tipo&gt;C&lt;/tipo&gt;
&lt;/campo&gt;</v>
      </c>
      <c r="V2569" s="192" t="str">
        <f t="shared" si="283"/>
        <v>{"Column6", "COD_REC"},</v>
      </c>
      <c r="W2569" s="191" t="str">
        <f>IF(Q2569="Campo","@Campos(posicao = "&amp;K2569&amp;", tipo = '"&amp;R2569&amp;"')@Column(name = """&amp;L2569&amp;""")"&amp;IF(R2569="D","@Temporal(TemporalType.DATE)","")&amp;"private "&amp;VLOOKUP(TEXT(R2569,"@"),Apoio!A:B,2,0)&amp;" "&amp;SUBSTITUTE(LOWER(LEFT(L2569,1))&amp;RIGHT(PROPER(L2569),LEN(L2569)-1),"_","")&amp;";",IF(ISNUMBER(Q2569),IF(R2569="R","@Entity@Table(name = ""reg_"&amp;LOWER(J2569)&amp;""")@XmlRootElement","")&amp;VLOOKUP(J2569,Blocos!D:I,6,0)&amp;Apoio!$E$1&amp;Y2569,""))</f>
        <v>@Campos(posicao = 5, tipo = 'C')@Column(name = "COD_REC")private String codRec;</v>
      </c>
      <c r="X2569" s="190" t="str">
        <f>IF(ISNUMBER(Q2569),COUNTIF(Blocos!G:G,J2569),"")</f>
        <v/>
      </c>
      <c r="Y2569" s="190" t="str">
        <f>IF(OR(X2569=0,X2569=""),"",VLOOKUP(SUMIFS(Blocos!A:A,Blocos!H:H,'EFD REGISTROS e Campos (2)'!X2569,Blocos!G:G,'EFD REGISTROS e Campos (2)'!J2569),Blocos!A:L,12,0))</f>
        <v/>
      </c>
      <c r="Z2569" s="190" t="str">
        <f>IF(ISNUMBER(Q2570),VLOOKUP(J2569,Blocos!D:G,4,0),"")</f>
        <v/>
      </c>
      <c r="AA2569" s="190" t="str">
        <f>IF(ISNUMBER(Q2569),CONCATENATE("CREATE TABLE ""reg_",LOWER(J2569),""" (""ID"" bigint NOT NULL AUTO_INCREMENT,  ""HASHFILE"" varchar(255) DEFAULT NULL, ""ID_PAI"" bigint NOT NULL,"),IF(Q2569="Campo",CONCATENATE("""",L2569,""" ",VLOOKUP(R2569,Apoio!A:C,3,0)),""))&amp;IF(Z2569="","",CONCATENATE("PRIMARY KEY (""ID""), KEY ""FK_reg_",LOWER(Z2569),"_ID_PAI"" (""ID_PAI""), CONSTRAINT ""FK_reg_",LOWER(Z2569),"_ID_PAI"" FOREIGN KEY (""ID_PAI"") REFERENCES ""reg_",LOWER(Z2569),""" (""ID"")) ENGINE=InnoDB AUTO_INCREMENT=105774 DEFAULT CHARSET=utf8mb4 COLLATE=utf8mb4_0900_ai_ci;"))</f>
        <v>"COD_REC" varchar(255) DEFAULT NULL,</v>
      </c>
      <c r="AB2569" s="190" t="str">
        <f t="shared" si="286"/>
        <v>`reg_e250`.`COD_REC`,</v>
      </c>
    </row>
    <row r="2570" spans="1:28" ht="14.5" hidden="1" customHeight="1" x14ac:dyDescent="0.3">
      <c r="J2570" s="187" t="str">
        <f t="shared" si="284"/>
        <v>E250</v>
      </c>
      <c r="K2570" s="181">
        <v>6</v>
      </c>
      <c r="L2570" s="289" t="s">
        <v>455</v>
      </c>
      <c r="M2570" s="182" t="s">
        <v>2516</v>
      </c>
      <c r="N2570" s="181" t="s">
        <v>27</v>
      </c>
      <c r="O2570" s="181">
        <v>15</v>
      </c>
      <c r="P2570" s="181" t="s">
        <v>28</v>
      </c>
      <c r="Q2570" s="192" t="str">
        <f t="shared" si="285"/>
        <v>Campo</v>
      </c>
      <c r="R2570" s="192" t="s">
        <v>27</v>
      </c>
      <c r="S2570" s="191" t="str">
        <f t="shared" si="281"/>
        <v/>
      </c>
      <c r="T2570" s="192" t="str">
        <f t="shared" si="282"/>
        <v>&lt;campo posicao="6"&gt;
&lt;coluna&gt;NUM_PROC&lt;/coluna&gt;
&lt;descricao&gt;Número do processo ou auto de infração ao qual a obrigação está vinculada, se houver&lt;/descricao&gt;
&lt;tipo&gt;C&lt;/tipo&gt;
&lt;/campo&gt;</v>
      </c>
      <c r="U2570" s="192" t="str">
        <f t="shared" si="280"/>
        <v>&lt;campo posicao="6"&gt;
&lt;coluna&gt;NUM_PROC&lt;/coluna&gt;
&lt;descricao&gt;Número do processo ou auto de infração ao qual a obrigação está vinculada, se houver&lt;/descricao&gt;
&lt;tipo&gt;C&lt;/tipo&gt;
&lt;/campo&gt;</v>
      </c>
      <c r="V2570" s="192" t="str">
        <f t="shared" si="283"/>
        <v>{"Column7", "NUM_PROC"},</v>
      </c>
      <c r="W2570" s="191" t="str">
        <f>IF(Q2570="Campo","@Campos(posicao = "&amp;K2570&amp;", tipo = '"&amp;R2570&amp;"')@Column(name = """&amp;L2570&amp;""")"&amp;IF(R2570="D","@Temporal(TemporalType.DATE)","")&amp;"private "&amp;VLOOKUP(TEXT(R2570,"@"),Apoio!A:B,2,0)&amp;" "&amp;SUBSTITUTE(LOWER(LEFT(L2570,1))&amp;RIGHT(PROPER(L2570),LEN(L2570)-1),"_","")&amp;";",IF(ISNUMBER(Q2570),IF(R2570="R","@Entity@Table(name = ""reg_"&amp;LOWER(J2570)&amp;""")@XmlRootElement","")&amp;VLOOKUP(J2570,Blocos!D:I,6,0)&amp;Apoio!$E$1&amp;Y2570,""))</f>
        <v>@Campos(posicao = 6, tipo = 'C')@Column(name = "NUM_PROC")private String numProc;</v>
      </c>
      <c r="X2570" s="190" t="str">
        <f>IF(ISNUMBER(Q2570),COUNTIF(Blocos!G:G,J2570),"")</f>
        <v/>
      </c>
      <c r="Y2570" s="190" t="str">
        <f>IF(OR(X2570=0,X2570=""),"",VLOOKUP(SUMIFS(Blocos!A:A,Blocos!H:H,'EFD REGISTROS e Campos (2)'!X2570,Blocos!G:G,'EFD REGISTROS e Campos (2)'!J2570),Blocos!A:L,12,0))</f>
        <v/>
      </c>
      <c r="Z2570" s="190" t="str">
        <f>IF(ISNUMBER(Q2571),VLOOKUP(J2570,Blocos!D:G,4,0),"")</f>
        <v/>
      </c>
      <c r="AA2570" s="190" t="str">
        <f>IF(ISNUMBER(Q2570),CONCATENATE("CREATE TABLE ""reg_",LOWER(J2570),""" (""ID"" bigint NOT NULL AUTO_INCREMENT,  ""HASHFILE"" varchar(255) DEFAULT NULL, ""ID_PAI"" bigint NOT NULL,"),IF(Q2570="Campo",CONCATENATE("""",L2570,""" ",VLOOKUP(R2570,Apoio!A:C,3,0)),""))&amp;IF(Z2570="","",CONCATENATE("PRIMARY KEY (""ID""), KEY ""FK_reg_",LOWER(Z2570),"_ID_PAI"" (""ID_PAI""), CONSTRAINT ""FK_reg_",LOWER(Z2570),"_ID_PAI"" FOREIGN KEY (""ID_PAI"") REFERENCES ""reg_",LOWER(Z2570),""" (""ID"")) ENGINE=InnoDB AUTO_INCREMENT=105774 DEFAULT CHARSET=utf8mb4 COLLATE=utf8mb4_0900_ai_ci;"))</f>
        <v>"NUM_PROC" varchar(255) DEFAULT NULL,</v>
      </c>
      <c r="AB2570" s="190" t="str">
        <f t="shared" si="286"/>
        <v>`reg_e250`.`NUM_PROC`,</v>
      </c>
    </row>
    <row r="2571" spans="1:28" ht="14.5" hidden="1" customHeight="1" x14ac:dyDescent="0.3">
      <c r="J2571" s="187" t="str">
        <f t="shared" si="284"/>
        <v>E250</v>
      </c>
      <c r="K2571" s="196">
        <v>7</v>
      </c>
      <c r="L2571" s="285" t="s">
        <v>457</v>
      </c>
      <c r="M2571" s="182" t="s">
        <v>458</v>
      </c>
      <c r="N2571" s="196" t="s">
        <v>27</v>
      </c>
      <c r="O2571" s="196" t="s">
        <v>240</v>
      </c>
      <c r="P2571" s="196" t="s">
        <v>28</v>
      </c>
      <c r="Q2571" s="192" t="str">
        <f t="shared" si="285"/>
        <v>Campo</v>
      </c>
      <c r="R2571" s="192" t="s">
        <v>27</v>
      </c>
      <c r="S2571" s="191" t="str">
        <f t="shared" si="281"/>
        <v/>
      </c>
      <c r="T2571" s="192" t="str">
        <f t="shared" si="282"/>
        <v>&lt;campo posicao="7"&gt;
&lt;coluna&gt;IND_PROC&lt;/coluna&gt;
&lt;descricao&gt;Indicador da origem do processo:&lt;/descricao&gt;
&lt;tipo&gt;C&lt;/tipo&gt;
&lt;/campo&gt;</v>
      </c>
      <c r="U2571" s="192" t="str">
        <f t="shared" si="280"/>
        <v>&lt;campo posicao="7"&gt;
&lt;coluna&gt;IND_PROC&lt;/coluna&gt;
&lt;descricao&gt;Indicador da origem do processo:&lt;/descricao&gt;
&lt;tipo&gt;C&lt;/tipo&gt;
&lt;/campo&gt;</v>
      </c>
      <c r="V2571" s="192" t="str">
        <f t="shared" si="283"/>
        <v>{"Column8", "IND_PROC"},</v>
      </c>
      <c r="W2571" s="191" t="str">
        <f>IF(Q2571="Campo","@Campos(posicao = "&amp;K2571&amp;", tipo = '"&amp;R2571&amp;"')@Column(name = """&amp;L2571&amp;""")"&amp;IF(R2571="D","@Temporal(TemporalType.DATE)","")&amp;"private "&amp;VLOOKUP(TEXT(R2571,"@"),Apoio!A:B,2,0)&amp;" "&amp;SUBSTITUTE(LOWER(LEFT(L2571,1))&amp;RIGHT(PROPER(L2571),LEN(L2571)-1),"_","")&amp;";",IF(ISNUMBER(Q2571),IF(R2571="R","@Entity@Table(name = ""reg_"&amp;LOWER(J2571)&amp;""")@XmlRootElement","")&amp;VLOOKUP(J2571,Blocos!D:I,6,0)&amp;Apoio!$E$1&amp;Y2571,""))</f>
        <v>@Campos(posicao = 7, tipo = 'C')@Column(name = "IND_PROC")private String indProc;</v>
      </c>
      <c r="X2571" s="190" t="str">
        <f>IF(ISNUMBER(Q2571),COUNTIF(Blocos!G:G,J2571),"")</f>
        <v/>
      </c>
      <c r="Y2571" s="190" t="str">
        <f>IF(OR(X2571=0,X2571=""),"",VLOOKUP(SUMIFS(Blocos!A:A,Blocos!H:H,'EFD REGISTROS e Campos (2)'!X2571,Blocos!G:G,'EFD REGISTROS e Campos (2)'!J2571),Blocos!A:L,12,0))</f>
        <v/>
      </c>
      <c r="Z2571" s="190" t="str">
        <f>IF(ISNUMBER(Q2572),VLOOKUP(J2571,Blocos!D:G,4,0),"")</f>
        <v/>
      </c>
      <c r="AA2571" s="190" t="str">
        <f>IF(ISNUMBER(Q2571),CONCATENATE("CREATE TABLE ""reg_",LOWER(J2571),""" (""ID"" bigint NOT NULL AUTO_INCREMENT,  ""HASHFILE"" varchar(255) DEFAULT NULL, ""ID_PAI"" bigint NOT NULL,"),IF(Q2571="Campo",CONCATENATE("""",L2571,""" ",VLOOKUP(R2571,Apoio!A:C,3,0)),""))&amp;IF(Z2571="","",CONCATENATE("PRIMARY KEY (""ID""), KEY ""FK_reg_",LOWER(Z2571),"_ID_PAI"" (""ID_PAI""), CONSTRAINT ""FK_reg_",LOWER(Z2571),"_ID_PAI"" FOREIGN KEY (""ID_PAI"") REFERENCES ""reg_",LOWER(Z2571),""" (""ID"")) ENGINE=InnoDB AUTO_INCREMENT=105774 DEFAULT CHARSET=utf8mb4 COLLATE=utf8mb4_0900_ai_ci;"))</f>
        <v>"IND_PROC" varchar(255) DEFAULT NULL,</v>
      </c>
      <c r="AB2571" s="190" t="str">
        <f t="shared" si="286"/>
        <v>`reg_e250`.`IND_PROC`,</v>
      </c>
    </row>
    <row r="2572" spans="1:28" ht="14.5" hidden="1" customHeight="1" x14ac:dyDescent="0.3">
      <c r="J2572" s="187" t="str">
        <f t="shared" si="284"/>
        <v>E250</v>
      </c>
      <c r="K2572" s="196"/>
      <c r="L2572" s="285"/>
      <c r="M2572" s="182" t="s">
        <v>2395</v>
      </c>
      <c r="N2572" s="196"/>
      <c r="O2572" s="196"/>
      <c r="P2572" s="196"/>
      <c r="Q2572" s="192" t="str">
        <f t="shared" si="285"/>
        <v/>
      </c>
      <c r="S2572" s="191" t="str">
        <f t="shared" si="281"/>
        <v/>
      </c>
      <c r="T2572" s="192" t="str">
        <f t="shared" si="282"/>
        <v/>
      </c>
      <c r="U2572" s="192" t="str">
        <f t="shared" si="280"/>
        <v/>
      </c>
      <c r="V2572" s="192" t="str">
        <f t="shared" si="283"/>
        <v/>
      </c>
      <c r="W2572" s="191" t="str">
        <f>IF(Q2572="Campo","@Campos(posicao = "&amp;K2572&amp;", tipo = '"&amp;R2572&amp;"')@Column(name = """&amp;L2572&amp;""")"&amp;IF(R2572="D","@Temporal(TemporalType.DATE)","")&amp;"private "&amp;VLOOKUP(TEXT(R2572,"@"),Apoio!A:B,2,0)&amp;" "&amp;SUBSTITUTE(LOWER(LEFT(L2572,1))&amp;RIGHT(PROPER(L2572),LEN(L2572)-1),"_","")&amp;";",IF(ISNUMBER(Q2572),IF(R2572="R","@Entity@Table(name = ""reg_"&amp;LOWER(J2572)&amp;""")@XmlRootElement","")&amp;VLOOKUP(J2572,Blocos!D:I,6,0)&amp;Apoio!$E$1&amp;Y2572,""))</f>
        <v/>
      </c>
      <c r="X2572" s="190" t="str">
        <f>IF(ISNUMBER(Q2572),COUNTIF(Blocos!G:G,J2572),"")</f>
        <v/>
      </c>
      <c r="Y2572" s="190" t="str">
        <f>IF(OR(X2572=0,X2572=""),"",VLOOKUP(SUMIFS(Blocos!A:A,Blocos!H:H,'EFD REGISTROS e Campos (2)'!X2572,Blocos!G:G,'EFD REGISTROS e Campos (2)'!J2572),Blocos!A:L,12,0))</f>
        <v/>
      </c>
      <c r="Z2572" s="190" t="str">
        <f>IF(ISNUMBER(Q2573),VLOOKUP(J2572,Blocos!D:G,4,0),"")</f>
        <v/>
      </c>
      <c r="AA2572" s="190" t="str">
        <f>IF(ISNUMBER(Q2572),CONCATENATE("CREATE TABLE ""reg_",LOWER(J2572),""" (""ID"" bigint NOT NULL AUTO_INCREMENT,  ""HASHFILE"" varchar(255) DEFAULT NULL, ""ID_PAI"" bigint NOT NULL,"),IF(Q2572="Campo",CONCATENATE("""",L2572,""" ",VLOOKUP(R2572,Apoio!A:C,3,0)),""))&amp;IF(Z2572="","",CONCATENATE("PRIMARY KEY (""ID""), KEY ""FK_reg_",LOWER(Z2572),"_ID_PAI"" (""ID_PAI""), CONSTRAINT ""FK_reg_",LOWER(Z2572),"_ID_PAI"" FOREIGN KEY (""ID_PAI"") REFERENCES ""reg_",LOWER(Z2572),""" (""ID"")) ENGINE=InnoDB AUTO_INCREMENT=105774 DEFAULT CHARSET=utf8mb4 COLLATE=utf8mb4_0900_ai_ci;"))</f>
        <v/>
      </c>
      <c r="AB2572" s="190" t="str">
        <f t="shared" si="286"/>
        <v/>
      </c>
    </row>
    <row r="2573" spans="1:28" ht="14.5" hidden="1" customHeight="1" x14ac:dyDescent="0.3">
      <c r="J2573" s="187" t="str">
        <f t="shared" si="284"/>
        <v>E250</v>
      </c>
      <c r="K2573" s="196"/>
      <c r="L2573" s="285"/>
      <c r="M2573" s="182" t="s">
        <v>460</v>
      </c>
      <c r="N2573" s="196"/>
      <c r="O2573" s="196"/>
      <c r="P2573" s="196"/>
      <c r="Q2573" s="192" t="str">
        <f t="shared" si="285"/>
        <v/>
      </c>
      <c r="S2573" s="191" t="str">
        <f t="shared" si="281"/>
        <v/>
      </c>
      <c r="T2573" s="192" t="str">
        <f t="shared" si="282"/>
        <v/>
      </c>
      <c r="U2573" s="192" t="str">
        <f t="shared" si="280"/>
        <v/>
      </c>
      <c r="V2573" s="192" t="str">
        <f t="shared" si="283"/>
        <v/>
      </c>
      <c r="W2573" s="191" t="str">
        <f>IF(Q2573="Campo","@Campos(posicao = "&amp;K2573&amp;", tipo = '"&amp;R2573&amp;"')@Column(name = """&amp;L2573&amp;""")"&amp;IF(R2573="D","@Temporal(TemporalType.DATE)","")&amp;"private "&amp;VLOOKUP(TEXT(R2573,"@"),Apoio!A:B,2,0)&amp;" "&amp;SUBSTITUTE(LOWER(LEFT(L2573,1))&amp;RIGHT(PROPER(L2573),LEN(L2573)-1),"_","")&amp;";",IF(ISNUMBER(Q2573),IF(R2573="R","@Entity@Table(name = ""reg_"&amp;LOWER(J2573)&amp;""")@XmlRootElement","")&amp;VLOOKUP(J2573,Blocos!D:I,6,0)&amp;Apoio!$E$1&amp;Y2573,""))</f>
        <v/>
      </c>
      <c r="X2573" s="190" t="str">
        <f>IF(ISNUMBER(Q2573),COUNTIF(Blocos!G:G,J2573),"")</f>
        <v/>
      </c>
      <c r="Y2573" s="190" t="str">
        <f>IF(OR(X2573=0,X2573=""),"",VLOOKUP(SUMIFS(Blocos!A:A,Blocos!H:H,'EFD REGISTROS e Campos (2)'!X2573,Blocos!G:G,'EFD REGISTROS e Campos (2)'!J2573),Blocos!A:L,12,0))</f>
        <v/>
      </c>
      <c r="Z2573" s="190" t="str">
        <f>IF(ISNUMBER(Q2574),VLOOKUP(J2573,Blocos!D:G,4,0),"")</f>
        <v/>
      </c>
      <c r="AA2573" s="190" t="str">
        <f>IF(ISNUMBER(Q2573),CONCATENATE("CREATE TABLE ""reg_",LOWER(J2573),""" (""ID"" bigint NOT NULL AUTO_INCREMENT,  ""HASHFILE"" varchar(255) DEFAULT NULL, ""ID_PAI"" bigint NOT NULL,"),IF(Q2573="Campo",CONCATENATE("""",L2573,""" ",VLOOKUP(R2573,Apoio!A:C,3,0)),""))&amp;IF(Z2573="","",CONCATENATE("PRIMARY KEY (""ID""), KEY ""FK_reg_",LOWER(Z2573),"_ID_PAI"" (""ID_PAI""), CONSTRAINT ""FK_reg_",LOWER(Z2573),"_ID_PAI"" FOREIGN KEY (""ID_PAI"") REFERENCES ""reg_",LOWER(Z2573),""" (""ID"")) ENGINE=InnoDB AUTO_INCREMENT=105774 DEFAULT CHARSET=utf8mb4 COLLATE=utf8mb4_0900_ai_ci;"))</f>
        <v/>
      </c>
      <c r="AB2573" s="190" t="str">
        <f t="shared" si="286"/>
        <v/>
      </c>
    </row>
    <row r="2574" spans="1:28" ht="14.5" hidden="1" customHeight="1" x14ac:dyDescent="0.3">
      <c r="J2574" s="187" t="str">
        <f t="shared" si="284"/>
        <v>E250</v>
      </c>
      <c r="K2574" s="196"/>
      <c r="L2574" s="285"/>
      <c r="M2574" s="182" t="s">
        <v>461</v>
      </c>
      <c r="N2574" s="196"/>
      <c r="O2574" s="196"/>
      <c r="P2574" s="196"/>
      <c r="Q2574" s="192" t="str">
        <f t="shared" si="285"/>
        <v/>
      </c>
      <c r="S2574" s="191" t="str">
        <f t="shared" si="281"/>
        <v/>
      </c>
      <c r="T2574" s="192" t="str">
        <f t="shared" si="282"/>
        <v/>
      </c>
      <c r="U2574" s="192" t="str">
        <f t="shared" si="280"/>
        <v/>
      </c>
      <c r="V2574" s="192" t="str">
        <f t="shared" si="283"/>
        <v/>
      </c>
      <c r="W2574" s="191" t="str">
        <f>IF(Q2574="Campo","@Campos(posicao = "&amp;K2574&amp;", tipo = '"&amp;R2574&amp;"')@Column(name = """&amp;L2574&amp;""")"&amp;IF(R2574="D","@Temporal(TemporalType.DATE)","")&amp;"private "&amp;VLOOKUP(TEXT(R2574,"@"),Apoio!A:B,2,0)&amp;" "&amp;SUBSTITUTE(LOWER(LEFT(L2574,1))&amp;RIGHT(PROPER(L2574),LEN(L2574)-1),"_","")&amp;";",IF(ISNUMBER(Q2574),IF(R2574="R","@Entity@Table(name = ""reg_"&amp;LOWER(J2574)&amp;""")@XmlRootElement","")&amp;VLOOKUP(J2574,Blocos!D:I,6,0)&amp;Apoio!$E$1&amp;Y2574,""))</f>
        <v/>
      </c>
      <c r="X2574" s="190" t="str">
        <f>IF(ISNUMBER(Q2574),COUNTIF(Blocos!G:G,J2574),"")</f>
        <v/>
      </c>
      <c r="Y2574" s="190" t="str">
        <f>IF(OR(X2574=0,X2574=""),"",VLOOKUP(SUMIFS(Blocos!A:A,Blocos!H:H,'EFD REGISTROS e Campos (2)'!X2574,Blocos!G:G,'EFD REGISTROS e Campos (2)'!J2574),Blocos!A:L,12,0))</f>
        <v/>
      </c>
      <c r="Z2574" s="190" t="str">
        <f>IF(ISNUMBER(Q2575),VLOOKUP(J2574,Blocos!D:G,4,0),"")</f>
        <v/>
      </c>
      <c r="AA2574" s="190" t="str">
        <f>IF(ISNUMBER(Q2574),CONCATENATE("CREATE TABLE ""reg_",LOWER(J2574),""" (""ID"" bigint NOT NULL AUTO_INCREMENT,  ""HASHFILE"" varchar(255) DEFAULT NULL, ""ID_PAI"" bigint NOT NULL,"),IF(Q2574="Campo",CONCATENATE("""",L2574,""" ",VLOOKUP(R2574,Apoio!A:C,3,0)),""))&amp;IF(Z2574="","",CONCATENATE("PRIMARY KEY (""ID""), KEY ""FK_reg_",LOWER(Z2574),"_ID_PAI"" (""ID_PAI""), CONSTRAINT ""FK_reg_",LOWER(Z2574),"_ID_PAI"" FOREIGN KEY (""ID_PAI"") REFERENCES ""reg_",LOWER(Z2574),""" (""ID"")) ENGINE=InnoDB AUTO_INCREMENT=105774 DEFAULT CHARSET=utf8mb4 COLLATE=utf8mb4_0900_ai_ci;"))</f>
        <v/>
      </c>
      <c r="AB2574" s="190" t="str">
        <f t="shared" si="286"/>
        <v/>
      </c>
    </row>
    <row r="2575" spans="1:28" ht="14.5" hidden="1" customHeight="1" x14ac:dyDescent="0.3">
      <c r="J2575" s="187" t="str">
        <f t="shared" si="284"/>
        <v>E250</v>
      </c>
      <c r="K2575" s="196"/>
      <c r="L2575" s="285"/>
      <c r="M2575" s="182" t="s">
        <v>452</v>
      </c>
      <c r="N2575" s="196"/>
      <c r="O2575" s="196"/>
      <c r="P2575" s="196"/>
      <c r="Q2575" s="192" t="str">
        <f t="shared" si="285"/>
        <v/>
      </c>
      <c r="S2575" s="191" t="str">
        <f t="shared" si="281"/>
        <v/>
      </c>
      <c r="T2575" s="192" t="str">
        <f t="shared" si="282"/>
        <v/>
      </c>
      <c r="U2575" s="192" t="str">
        <f t="shared" si="280"/>
        <v/>
      </c>
      <c r="V2575" s="192" t="str">
        <f t="shared" si="283"/>
        <v/>
      </c>
      <c r="W2575" s="191" t="str">
        <f>IF(Q2575="Campo","@Campos(posicao = "&amp;K2575&amp;", tipo = '"&amp;R2575&amp;"')@Column(name = """&amp;L2575&amp;""")"&amp;IF(R2575="D","@Temporal(TemporalType.DATE)","")&amp;"private "&amp;VLOOKUP(TEXT(R2575,"@"),Apoio!A:B,2,0)&amp;" "&amp;SUBSTITUTE(LOWER(LEFT(L2575,1))&amp;RIGHT(PROPER(L2575),LEN(L2575)-1),"_","")&amp;";",IF(ISNUMBER(Q2575),IF(R2575="R","@Entity@Table(name = ""reg_"&amp;LOWER(J2575)&amp;""")@XmlRootElement","")&amp;VLOOKUP(J2575,Blocos!D:I,6,0)&amp;Apoio!$E$1&amp;Y2575,""))</f>
        <v/>
      </c>
      <c r="X2575" s="190" t="str">
        <f>IF(ISNUMBER(Q2575),COUNTIF(Blocos!G:G,J2575),"")</f>
        <v/>
      </c>
      <c r="Y2575" s="190" t="str">
        <f>IF(OR(X2575=0,X2575=""),"",VLOOKUP(SUMIFS(Blocos!A:A,Blocos!H:H,'EFD REGISTROS e Campos (2)'!X2575,Blocos!G:G,'EFD REGISTROS e Campos (2)'!J2575),Blocos!A:L,12,0))</f>
        <v/>
      </c>
      <c r="Z2575" s="190" t="str">
        <f>IF(ISNUMBER(Q2576),VLOOKUP(J2575,Blocos!D:G,4,0),"")</f>
        <v/>
      </c>
      <c r="AA2575" s="190" t="str">
        <f>IF(ISNUMBER(Q2575),CONCATENATE("CREATE TABLE ""reg_",LOWER(J2575),""" (""ID"" bigint NOT NULL AUTO_INCREMENT,  ""HASHFILE"" varchar(255) DEFAULT NULL, ""ID_PAI"" bigint NOT NULL,"),IF(Q2575="Campo",CONCATENATE("""",L2575,""" ",VLOOKUP(R2575,Apoio!A:C,3,0)),""))&amp;IF(Z2575="","",CONCATENATE("PRIMARY KEY (""ID""), KEY ""FK_reg_",LOWER(Z2575),"_ID_PAI"" (""ID_PAI""), CONSTRAINT ""FK_reg_",LOWER(Z2575),"_ID_PAI"" FOREIGN KEY (""ID_PAI"") REFERENCES ""reg_",LOWER(Z2575),""" (""ID"")) ENGINE=InnoDB AUTO_INCREMENT=105774 DEFAULT CHARSET=utf8mb4 COLLATE=utf8mb4_0900_ai_ci;"))</f>
        <v/>
      </c>
      <c r="AB2575" s="190" t="str">
        <f t="shared" si="286"/>
        <v/>
      </c>
    </row>
    <row r="2576" spans="1:28" ht="14.5" hidden="1" customHeight="1" x14ac:dyDescent="0.3">
      <c r="J2576" s="187" t="str">
        <f t="shared" si="284"/>
        <v>E250</v>
      </c>
      <c r="K2576" s="181">
        <v>8</v>
      </c>
      <c r="L2576" s="289" t="s">
        <v>462</v>
      </c>
      <c r="M2576" s="182" t="s">
        <v>2356</v>
      </c>
      <c r="N2576" s="181" t="s">
        <v>27</v>
      </c>
      <c r="O2576" s="181" t="s">
        <v>28</v>
      </c>
      <c r="P2576" s="181" t="s">
        <v>28</v>
      </c>
      <c r="Q2576" s="192" t="str">
        <f t="shared" si="285"/>
        <v>Campo</v>
      </c>
      <c r="R2576" s="192" t="s">
        <v>27</v>
      </c>
      <c r="S2576" s="191" t="str">
        <f t="shared" si="281"/>
        <v/>
      </c>
      <c r="T2576" s="192" t="str">
        <f t="shared" si="282"/>
        <v>&lt;campo posicao="8"&gt;
&lt;coluna&gt;PROC&lt;/coluna&gt;
&lt;descricao&gt;Descrição resumida do processo que embasou o lançamento&lt;/descricao&gt;
&lt;tipo&gt;C&lt;/tipo&gt;
&lt;/campo&gt;</v>
      </c>
      <c r="U2576" s="192" t="str">
        <f t="shared" si="280"/>
        <v>&lt;campo posicao="8"&gt;
&lt;coluna&gt;PROC&lt;/coluna&gt;
&lt;descricao&gt;Descrição resumida do processo que embasou o lançamento&lt;/descricao&gt;
&lt;tipo&gt;C&lt;/tipo&gt;
&lt;/campo&gt;</v>
      </c>
      <c r="V2576" s="192" t="str">
        <f t="shared" si="283"/>
        <v>{"Column9", "PROC"},</v>
      </c>
      <c r="W2576" s="191" t="str">
        <f>IF(Q2576="Campo","@Campos(posicao = "&amp;K2576&amp;", tipo = '"&amp;R2576&amp;"')@Column(name = """&amp;L2576&amp;""")"&amp;IF(R2576="D","@Temporal(TemporalType.DATE)","")&amp;"private "&amp;VLOOKUP(TEXT(R2576,"@"),Apoio!A:B,2,0)&amp;" "&amp;SUBSTITUTE(LOWER(LEFT(L2576,1))&amp;RIGHT(PROPER(L2576),LEN(L2576)-1),"_","")&amp;";",IF(ISNUMBER(Q2576),IF(R2576="R","@Entity@Table(name = ""reg_"&amp;LOWER(J2576)&amp;""")@XmlRootElement","")&amp;VLOOKUP(J2576,Blocos!D:I,6,0)&amp;Apoio!$E$1&amp;Y2576,""))</f>
        <v>@Campos(posicao = 8, tipo = 'C')@Column(name = "PROC")private String proc;</v>
      </c>
      <c r="X2576" s="190" t="str">
        <f>IF(ISNUMBER(Q2576),COUNTIF(Blocos!G:G,J2576),"")</f>
        <v/>
      </c>
      <c r="Y2576" s="190" t="str">
        <f>IF(OR(X2576=0,X2576=""),"",VLOOKUP(SUMIFS(Blocos!A:A,Blocos!H:H,'EFD REGISTROS e Campos (2)'!X2576,Blocos!G:G,'EFD REGISTROS e Campos (2)'!J2576),Blocos!A:L,12,0))</f>
        <v/>
      </c>
      <c r="Z2576" s="190" t="str">
        <f>IF(ISNUMBER(Q2577),VLOOKUP(J2576,Blocos!D:G,4,0),"")</f>
        <v/>
      </c>
      <c r="AA2576" s="190" t="str">
        <f>IF(ISNUMBER(Q2576),CONCATENATE("CREATE TABLE ""reg_",LOWER(J2576),""" (""ID"" bigint NOT NULL AUTO_INCREMENT,  ""HASHFILE"" varchar(255) DEFAULT NULL, ""ID_PAI"" bigint NOT NULL,"),IF(Q2576="Campo",CONCATENATE("""",L2576,""" ",VLOOKUP(R2576,Apoio!A:C,3,0)),""))&amp;IF(Z2576="","",CONCATENATE("PRIMARY KEY (""ID""), KEY ""FK_reg_",LOWER(Z2576),"_ID_PAI"" (""ID_PAI""), CONSTRAINT ""FK_reg_",LOWER(Z2576),"_ID_PAI"" FOREIGN KEY (""ID_PAI"") REFERENCES ""reg_",LOWER(Z2576),""" (""ID"")) ENGINE=InnoDB AUTO_INCREMENT=105774 DEFAULT CHARSET=utf8mb4 COLLATE=utf8mb4_0900_ai_ci;"))</f>
        <v>"PROC" varchar(255) DEFAULT NULL,</v>
      </c>
      <c r="AB2576" s="190" t="str">
        <f t="shared" si="286"/>
        <v>`reg_e250`.`PROC`,</v>
      </c>
    </row>
    <row r="2577" spans="1:28" ht="14.5" hidden="1" customHeight="1" x14ac:dyDescent="0.3">
      <c r="J2577" s="187" t="str">
        <f t="shared" si="284"/>
        <v>E250</v>
      </c>
      <c r="K2577" s="181">
        <v>9</v>
      </c>
      <c r="L2577" s="289" t="s">
        <v>617</v>
      </c>
      <c r="M2577" s="182" t="s">
        <v>2517</v>
      </c>
      <c r="N2577" s="181" t="s">
        <v>27</v>
      </c>
      <c r="O2577" s="181" t="s">
        <v>28</v>
      </c>
      <c r="P2577" s="181" t="s">
        <v>28</v>
      </c>
      <c r="Q2577" s="192" t="str">
        <f t="shared" si="285"/>
        <v>Campo</v>
      </c>
      <c r="R2577" s="192" t="s">
        <v>27</v>
      </c>
      <c r="S2577" s="191" t="str">
        <f t="shared" si="281"/>
        <v/>
      </c>
      <c r="T2577" s="192" t="str">
        <f t="shared" si="282"/>
        <v>&lt;campo posicao="9"&gt;
&lt;coluna&gt;TXT_COMPL&lt;/coluna&gt;
&lt;descricao&gt;Descrição complementar das obrigações a recolher&lt;/descricao&gt;
&lt;tipo&gt;C&lt;/tipo&gt;
&lt;/campo&gt;</v>
      </c>
      <c r="U2577" s="192" t="str">
        <f t="shared" si="280"/>
        <v>&lt;campo posicao="9"&gt;
&lt;coluna&gt;TXT_COMPL&lt;/coluna&gt;
&lt;descricao&gt;Descrição complementar das obrigações a recolher&lt;/descricao&gt;
&lt;tipo&gt;C&lt;/tipo&gt;
&lt;/campo&gt;</v>
      </c>
      <c r="V2577" s="192" t="str">
        <f t="shared" si="283"/>
        <v>{"Column10", "TXT_COMPL"},</v>
      </c>
      <c r="W2577" s="191" t="str">
        <f>IF(Q2577="Campo","@Campos(posicao = "&amp;K2577&amp;", tipo = '"&amp;R2577&amp;"')@Column(name = """&amp;L2577&amp;""")"&amp;IF(R2577="D","@Temporal(TemporalType.DATE)","")&amp;"private "&amp;VLOOKUP(TEXT(R2577,"@"),Apoio!A:B,2,0)&amp;" "&amp;SUBSTITUTE(LOWER(LEFT(L2577,1))&amp;RIGHT(PROPER(L2577),LEN(L2577)-1),"_","")&amp;";",IF(ISNUMBER(Q2577),IF(R2577="R","@Entity@Table(name = ""reg_"&amp;LOWER(J2577)&amp;""")@XmlRootElement","")&amp;VLOOKUP(J2577,Blocos!D:I,6,0)&amp;Apoio!$E$1&amp;Y2577,""))</f>
        <v>@Campos(posicao = 9, tipo = 'C')@Column(name = "TXT_COMPL")private String txtCompl;</v>
      </c>
      <c r="X2577" s="190" t="str">
        <f>IF(ISNUMBER(Q2577),COUNTIF(Blocos!G:G,J2577),"")</f>
        <v/>
      </c>
      <c r="Y2577" s="190" t="str">
        <f>IF(OR(X2577=0,X2577=""),"",VLOOKUP(SUMIFS(Blocos!A:A,Blocos!H:H,'EFD REGISTROS e Campos (2)'!X2577,Blocos!G:G,'EFD REGISTROS e Campos (2)'!J2577),Blocos!A:L,12,0))</f>
        <v/>
      </c>
      <c r="Z2577" s="190" t="str">
        <f>IF(ISNUMBER(Q2578),VLOOKUP(J2577,Blocos!D:G,4,0),"")</f>
        <v/>
      </c>
      <c r="AA2577" s="190" t="str">
        <f>IF(ISNUMBER(Q2577),CONCATENATE("CREATE TABLE ""reg_",LOWER(J2577),""" (""ID"" bigint NOT NULL AUTO_INCREMENT,  ""HASHFILE"" varchar(255) DEFAULT NULL, ""ID_PAI"" bigint NOT NULL,"),IF(Q2577="Campo",CONCATENATE("""",L2577,""" ",VLOOKUP(R2577,Apoio!A:C,3,0)),""))&amp;IF(Z2577="","",CONCATENATE("PRIMARY KEY (""ID""), KEY ""FK_reg_",LOWER(Z2577),"_ID_PAI"" (""ID_PAI""), CONSTRAINT ""FK_reg_",LOWER(Z2577),"_ID_PAI"" FOREIGN KEY (""ID_PAI"") REFERENCES ""reg_",LOWER(Z2577),""" (""ID"")) ENGINE=InnoDB AUTO_INCREMENT=105774 DEFAULT CHARSET=utf8mb4 COLLATE=utf8mb4_0900_ai_ci;"))</f>
        <v>"TXT_COMPL" varchar(255) DEFAULT NULL,</v>
      </c>
      <c r="AB2577" s="190" t="str">
        <f t="shared" si="286"/>
        <v>`reg_e250`.`TXT_COMPL`,</v>
      </c>
    </row>
    <row r="2578" spans="1:28" ht="14.5" hidden="1" customHeight="1" x14ac:dyDescent="0.3">
      <c r="J2578" s="187" t="str">
        <f t="shared" si="284"/>
        <v>E250</v>
      </c>
      <c r="K2578" s="181">
        <v>10</v>
      </c>
      <c r="L2578" s="289" t="s">
        <v>3639</v>
      </c>
      <c r="M2578" s="182" t="s">
        <v>2398</v>
      </c>
      <c r="N2578" s="181" t="s">
        <v>27</v>
      </c>
      <c r="O2578" s="181" t="s">
        <v>790</v>
      </c>
      <c r="P2578" s="181" t="s">
        <v>28</v>
      </c>
      <c r="Q2578" s="192" t="str">
        <f t="shared" si="285"/>
        <v>Campo</v>
      </c>
      <c r="R2578" s="192" t="s">
        <v>27</v>
      </c>
      <c r="S2578" s="191" t="str">
        <f t="shared" si="281"/>
        <v/>
      </c>
      <c r="T2578" s="192" t="str">
        <f t="shared" si="282"/>
        <v>&lt;campo posicao="10"&gt;
&lt;coluna&gt;MES_REF&lt;/coluna&gt;
&lt;descricao&gt;Informe o mês de referência no formato “mmaaaa”&lt;/descricao&gt;
&lt;tipo&gt;C&lt;/tipo&gt;
&lt;/campo&gt;</v>
      </c>
      <c r="U2578" s="192" t="str">
        <f t="shared" si="280"/>
        <v>&lt;campo posicao="10"&gt;
&lt;coluna&gt;MES_REF&lt;/coluna&gt;
&lt;descricao&gt;Informe o mês de referência no formato “mmaaaa”&lt;/descricao&gt;
&lt;tipo&gt;C&lt;/tipo&gt;
&lt;/campo&gt;</v>
      </c>
      <c r="V2578" s="192" t="str">
        <f t="shared" si="283"/>
        <v>{"Column11", "MES_REF"},</v>
      </c>
      <c r="W2578" s="191" t="str">
        <f>IF(Q2578="Campo","@Campos(posicao = "&amp;K2578&amp;", tipo = '"&amp;R2578&amp;"')@Column(name = """&amp;L2578&amp;""")"&amp;IF(R2578="D","@Temporal(TemporalType.DATE)","")&amp;"private "&amp;VLOOKUP(TEXT(R2578,"@"),Apoio!A:B,2,0)&amp;" "&amp;SUBSTITUTE(LOWER(LEFT(L2578,1))&amp;RIGHT(PROPER(L2578),LEN(L2578)-1),"_","")&amp;";",IF(ISNUMBER(Q2578),IF(R2578="R","@Entity@Table(name = ""reg_"&amp;LOWER(J2578)&amp;""")@XmlRootElement","")&amp;VLOOKUP(J2578,Blocos!D:I,6,0)&amp;Apoio!$E$1&amp;Y2578,""))</f>
        <v>@Campos(posicao = 10, tipo = 'C')@Column(name = "MES_REF")private String mesRef;</v>
      </c>
      <c r="X2578" s="190" t="str">
        <f>IF(ISNUMBER(Q2578),COUNTIF(Blocos!G:G,J2578),"")</f>
        <v/>
      </c>
      <c r="Y2578" s="190" t="str">
        <f>IF(OR(X2578=0,X2578=""),"",VLOOKUP(SUMIFS(Blocos!A:A,Blocos!H:H,'EFD REGISTROS e Campos (2)'!X2578,Blocos!G:G,'EFD REGISTROS e Campos (2)'!J2578),Blocos!A:L,12,0))</f>
        <v/>
      </c>
      <c r="Z2578" s="190" t="str">
        <f>IF(ISNUMBER(Q2579),VLOOKUP(J2578,Blocos!D:G,4,0),"")</f>
        <v>E210</v>
      </c>
      <c r="AA2578" s="190" t="str">
        <f>IF(ISNUMBER(Q2578),CONCATENATE("CREATE TABLE ""reg_",LOWER(J2578),""" (""ID"" bigint NOT NULL AUTO_INCREMENT,  ""HASHFILE"" varchar(255) DEFAULT NULL, ""ID_PAI"" bigint NOT NULL,"),IF(Q2578="Campo",CONCATENATE("""",L2578,""" ",VLOOKUP(R2578,Apoio!A:C,3,0)),""))&amp;IF(Z2578="","",CONCATENATE("PRIMARY KEY (""ID""), KEY ""FK_reg_",LOWER(Z2578),"_ID_PAI"" (""ID_PAI""), CONSTRAINT ""FK_reg_",LOWER(Z2578),"_ID_PAI"" FOREIGN KEY (""ID_PAI"") REFERENCES ""reg_",LOWER(Z2578),""" (""ID"")) ENGINE=InnoDB AUTO_INCREMENT=105774 DEFAULT CHARSET=utf8mb4 COLLATE=utf8mb4_0900_ai_ci;"))</f>
        <v>"MES_REF" varchar(255) DEFAULT NULL,PRIMARY KEY ("ID"), KEY "FK_reg_e210_ID_PAI" ("ID_PAI"), CONSTRAINT "FK_reg_e210_ID_PAI" FOREIGN KEY ("ID_PAI") REFERENCES "reg_e210" ("ID")) ENGINE=InnoDB AUTO_INCREMENT=105774 DEFAULT CHARSET=utf8mb4 COLLATE=utf8mb4_0900_ai_ci;</v>
      </c>
      <c r="AB2578" s="190" t="str">
        <f t="shared" si="286"/>
        <v>`reg_e250`.`MES_REF`,FROM `efdicms`.`reg_e250`;"</v>
      </c>
    </row>
    <row r="2579" spans="1:28" ht="14.5" hidden="1" customHeight="1" collapsed="1" x14ac:dyDescent="0.3">
      <c r="A2579" s="180" t="s">
        <v>22</v>
      </c>
      <c r="D2579" s="180" t="s">
        <v>2518</v>
      </c>
      <c r="I2579" s="180" t="s">
        <v>144</v>
      </c>
      <c r="J2579" s="187" t="str">
        <f t="shared" si="284"/>
        <v>E300</v>
      </c>
      <c r="K2579" s="195" t="s">
        <v>2519</v>
      </c>
      <c r="Q2579" s="192">
        <f t="shared" si="285"/>
        <v>2</v>
      </c>
      <c r="S2579" s="191" t="str">
        <f t="shared" si="281"/>
        <v>&lt;/registro&gt;
&lt;registro codigo="E300" perfil="ABC" nivel="2"&gt;</v>
      </c>
      <c r="T2579" s="192" t="str">
        <f t="shared" si="282"/>
        <v/>
      </c>
      <c r="U2579" s="192" t="str">
        <f t="shared" si="280"/>
        <v>&lt;/registro&gt;
&lt;registro codigo="E300" perfil="ABC" nivel="2"&gt;</v>
      </c>
      <c r="V2579" s="192" t="str">
        <f t="shared" si="283"/>
        <v/>
      </c>
      <c r="W2579" s="191" t="str">
        <f>IF(Q2579="Campo","@Campos(posicao = "&amp;K2579&amp;", tipo = '"&amp;R2579&amp;"')@Column(name = """&amp;L2579&amp;""")"&amp;IF(R2579="D","@Temporal(TemporalType.DATE)","")&amp;"private "&amp;VLOOKUP(TEXT(R2579,"@"),Apoio!A:B,2,0)&amp;" "&amp;SUBSTITUTE(LOWER(LEFT(L2579,1))&amp;RIGHT(PROPER(L2579),LEN(L2579)-1),"_","")&amp;";",IF(ISNUMBER(Q2579),IF(R2579="R","@Entity@Table(name = ""reg_"&amp;LOWER(J2579)&amp;""")@XmlRootElement","")&amp;VLOOKUP(J2579,Blocos!D:I,6,0)&amp;Apoio!$E$1&amp;Y2579,""))</f>
        <v>@Registros(nivel = 2) public class RegE300 implements Serializable { private static final long serialVersionUID = 1L; @Id @GeneratedValue(strategy = GenerationType.IDENTITY) @Basic(optional = false) @Column(name = "ID" ) private Long id;@ManyToOne(fetch = FetchType.LAZY) @JoinColumn(name = "ID_PAI", nullable = false) private RegE001 idPai; public RegE001 getIdPai() {return idPai;}public void setIdPai(Object idPai) {this.idPai = (RegE001) idPai;}public RegE300() { } public RegE300(Long id) { this.id = id; } public RegE300(Long id, RegE001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RegE310 regE310;public RegE310 getRegE310() {return regE310;}public void setRegE310(RegE310 regE310) {this.regE310 = regE310;}</v>
      </c>
      <c r="X2579" s="190">
        <f>IF(ISNUMBER(Q2579),COUNTIF(Blocos!G:G,J2579),"")</f>
        <v>1</v>
      </c>
      <c r="Y2579" s="190" t="str">
        <f>IF(OR(X2579=0,X2579=""),"",VLOOKUP(SUMIFS(Blocos!A:A,Blocos!H:H,'EFD REGISTROS e Campos (2)'!X2579,Blocos!G:G,'EFD REGISTROS e Campos (2)'!J2579),Blocos!A:L,12,0))</f>
        <v>@OneToOne(optional = true, cascade = CascadeType.ALL, fetch = FetchType.LAZY, mappedBy = "idPai")private  RegE310 regE310;public RegE310 getRegE310() {return regE310;}public void setRegE310(RegE310 regE310) {this.regE310 = regE310;}</v>
      </c>
      <c r="Z2579" s="190" t="str">
        <f>IF(ISNUMBER(Q2580),VLOOKUP(J2579,Blocos!D:G,4,0),"")</f>
        <v/>
      </c>
      <c r="AA2579" s="190" t="str">
        <f>IF(ISNUMBER(Q2579),CONCATENATE("CREATE TABLE ""reg_",LOWER(J2579),""" (""ID"" bigint NOT NULL AUTO_INCREMENT,  ""HASHFILE"" varchar(255) DEFAULT NULL, ""ID_PAI"" bigint NOT NULL,"),IF(Q2579="Campo",CONCATENATE("""",L2579,""" ",VLOOKUP(R2579,Apoio!A:C,3,0)),""))&amp;IF(Z2579="","",CONCATENATE("PRIMARY KEY (""ID""), KEY ""FK_reg_",LOWER(Z2579),"_ID_PAI"" (""ID_PAI""), CONSTRAINT ""FK_reg_",LOWER(Z2579),"_ID_PAI"" FOREIGN KEY (""ID_PAI"") REFERENCES ""reg_",LOWER(Z2579),""" (""ID"")) ENGINE=InnoDB AUTO_INCREMENT=105774 DEFAULT CHARSET=utf8mb4 COLLATE=utf8mb4_0900_ai_ci;"))</f>
        <v>CREATE TABLE "reg_e300" ("ID" bigint NOT NULL AUTO_INCREMENT,  "HASHFILE" varchar(255) DEFAULT NULL, "ID_PAI" bigint NOT NULL,</v>
      </c>
      <c r="AB2579" s="190" t="str">
        <f t="shared" si="286"/>
        <v/>
      </c>
    </row>
    <row r="2580" spans="1:28" ht="14.5" hidden="1" customHeight="1" x14ac:dyDescent="0.3">
      <c r="J2580" s="187" t="str">
        <f t="shared" si="284"/>
        <v>E300</v>
      </c>
      <c r="K2580" s="181">
        <v>1</v>
      </c>
      <c r="L2580" s="289" t="s">
        <v>25</v>
      </c>
      <c r="M2580" s="182" t="s">
        <v>2520</v>
      </c>
      <c r="N2580" s="181" t="s">
        <v>27</v>
      </c>
      <c r="O2580" s="181">
        <v>4</v>
      </c>
      <c r="P2580" s="181" t="s">
        <v>28</v>
      </c>
      <c r="Q2580" s="192" t="str">
        <f t="shared" si="285"/>
        <v>Campo</v>
      </c>
      <c r="R2580" s="192" t="s">
        <v>27</v>
      </c>
      <c r="S2580" s="191" t="str">
        <f t="shared" si="281"/>
        <v/>
      </c>
      <c r="T2580" s="192" t="str">
        <f t="shared" si="282"/>
        <v>&lt;campo posicao="1"&gt;
&lt;coluna&gt;REG&lt;/coluna&gt;
&lt;descricao&gt;Texto fixo contendo "E300"&lt;/descricao&gt;
&lt;tipo&gt;C&lt;/tipo&gt;
&lt;/campo&gt;</v>
      </c>
      <c r="U2580" s="192" t="str">
        <f t="shared" si="280"/>
        <v>&lt;campo posicao="1"&gt;
&lt;coluna&gt;REG&lt;/coluna&gt;
&lt;descricao&gt;Texto fixo contendo "E300"&lt;/descricao&gt;
&lt;tipo&gt;C&lt;/tipo&gt;
&lt;/campo&gt;</v>
      </c>
      <c r="V2580" s="192" t="str">
        <f t="shared" si="283"/>
        <v>{"Column2", "REG"},</v>
      </c>
      <c r="W2580" s="191" t="str">
        <f>IF(Q2580="Campo","@Campos(posicao = "&amp;K2580&amp;", tipo = '"&amp;R2580&amp;"')@Column(name = """&amp;L2580&amp;""")"&amp;IF(R2580="D","@Temporal(TemporalType.DATE)","")&amp;"private "&amp;VLOOKUP(TEXT(R2580,"@"),Apoio!A:B,2,0)&amp;" "&amp;SUBSTITUTE(LOWER(LEFT(L2580,1))&amp;RIGHT(PROPER(L2580),LEN(L2580)-1),"_","")&amp;";",IF(ISNUMBER(Q2580),IF(R2580="R","@Entity@Table(name = ""reg_"&amp;LOWER(J2580)&amp;""")@XmlRootElement","")&amp;VLOOKUP(J2580,Blocos!D:I,6,0)&amp;Apoio!$E$1&amp;Y2580,""))</f>
        <v>@Campos(posicao = 1, tipo = 'C')@Column(name = "REG")private String reg;</v>
      </c>
      <c r="X2580" s="190" t="str">
        <f>IF(ISNUMBER(Q2580),COUNTIF(Blocos!G:G,J2580),"")</f>
        <v/>
      </c>
      <c r="Y2580" s="190" t="str">
        <f>IF(OR(X2580=0,X2580=""),"",VLOOKUP(SUMIFS(Blocos!A:A,Blocos!H:H,'EFD REGISTROS e Campos (2)'!X2580,Blocos!G:G,'EFD REGISTROS e Campos (2)'!J2580),Blocos!A:L,12,0))</f>
        <v/>
      </c>
      <c r="Z2580" s="190" t="str">
        <f>IF(ISNUMBER(Q2581),VLOOKUP(J2580,Blocos!D:G,4,0),"")</f>
        <v/>
      </c>
      <c r="AA2580" s="190" t="str">
        <f>IF(ISNUMBER(Q2580),CONCATENATE("CREATE TABLE ""reg_",LOWER(J2580),""" (""ID"" bigint NOT NULL AUTO_INCREMENT,  ""HASHFILE"" varchar(255) DEFAULT NULL, ""ID_PAI"" bigint NOT NULL,"),IF(Q2580="Campo",CONCATENATE("""",L2580,""" ",VLOOKUP(R2580,Apoio!A:C,3,0)),""))&amp;IF(Z2580="","",CONCATENATE("PRIMARY KEY (""ID""), KEY ""FK_reg_",LOWER(Z2580),"_ID_PAI"" (""ID_PAI""), CONSTRAINT ""FK_reg_",LOWER(Z2580),"_ID_PAI"" FOREIGN KEY (""ID_PAI"") REFERENCES ""reg_",LOWER(Z2580),""" (""ID"")) ENGINE=InnoDB AUTO_INCREMENT=105774 DEFAULT CHARSET=utf8mb4 COLLATE=utf8mb4_0900_ai_ci;"))</f>
        <v>"REG" varchar(255) DEFAULT NULL,</v>
      </c>
      <c r="AB2580" s="190" t="str">
        <f t="shared" si="286"/>
        <v>USE `efdicms`;SELECT `reg_e300`.`REG`,</v>
      </c>
    </row>
    <row r="2581" spans="1:28" ht="14.5" hidden="1" customHeight="1" x14ac:dyDescent="0.3">
      <c r="J2581" s="187" t="str">
        <f t="shared" si="284"/>
        <v>E300</v>
      </c>
      <c r="K2581" s="181">
        <v>2</v>
      </c>
      <c r="L2581" s="289" t="s">
        <v>52</v>
      </c>
      <c r="M2581" s="182" t="s">
        <v>2521</v>
      </c>
      <c r="N2581" s="181" t="s">
        <v>27</v>
      </c>
      <c r="O2581" s="181">
        <v>2</v>
      </c>
      <c r="P2581" s="181" t="s">
        <v>28</v>
      </c>
      <c r="Q2581" s="192" t="str">
        <f t="shared" si="285"/>
        <v>Campo</v>
      </c>
      <c r="R2581" s="192" t="s">
        <v>27</v>
      </c>
      <c r="S2581" s="191" t="str">
        <f t="shared" si="281"/>
        <v/>
      </c>
      <c r="T2581" s="192" t="str">
        <f t="shared" si="282"/>
        <v>&lt;campo posicao="2"&gt;
&lt;coluna&gt;UF&lt;/coluna&gt;
&lt;descricao&gt;Sigla da unidade da federação a que se refere a apuração do ICMS Diferencial de Alíquota da UF de Origem/Destino&lt;/descricao&gt;
&lt;tipo&gt;C&lt;/tipo&gt;
&lt;/campo&gt;</v>
      </c>
      <c r="U2581" s="192" t="str">
        <f t="shared" si="280"/>
        <v>&lt;campo posicao="2"&gt;
&lt;coluna&gt;UF&lt;/coluna&gt;
&lt;descricao&gt;Sigla da unidade da federação a que se refere a apuração do ICMS Diferencial de Alíquota da UF de Origem/Destino&lt;/descricao&gt;
&lt;tipo&gt;C&lt;/tipo&gt;
&lt;/campo&gt;</v>
      </c>
      <c r="V2581" s="192" t="str">
        <f t="shared" si="283"/>
        <v>{"Column3", "UF"},</v>
      </c>
      <c r="W2581" s="191" t="str">
        <f>IF(Q2581="Campo","@Campos(posicao = "&amp;K2581&amp;", tipo = '"&amp;R2581&amp;"')@Column(name = """&amp;L2581&amp;""")"&amp;IF(R2581="D","@Temporal(TemporalType.DATE)","")&amp;"private "&amp;VLOOKUP(TEXT(R2581,"@"),Apoio!A:B,2,0)&amp;" "&amp;SUBSTITUTE(LOWER(LEFT(L2581,1))&amp;RIGHT(PROPER(L2581),LEN(L2581)-1),"_","")&amp;";",IF(ISNUMBER(Q2581),IF(R2581="R","@Entity@Table(name = ""reg_"&amp;LOWER(J2581)&amp;""")@XmlRootElement","")&amp;VLOOKUP(J2581,Blocos!D:I,6,0)&amp;Apoio!$E$1&amp;Y2581,""))</f>
        <v>@Campos(posicao = 2, tipo = 'C')@Column(name = "UF")private String uf;</v>
      </c>
      <c r="X2581" s="190" t="str">
        <f>IF(ISNUMBER(Q2581),COUNTIF(Blocos!G:G,J2581),"")</f>
        <v/>
      </c>
      <c r="Y2581" s="190" t="str">
        <f>IF(OR(X2581=0,X2581=""),"",VLOOKUP(SUMIFS(Blocos!A:A,Blocos!H:H,'EFD REGISTROS e Campos (2)'!X2581,Blocos!G:G,'EFD REGISTROS e Campos (2)'!J2581),Blocos!A:L,12,0))</f>
        <v/>
      </c>
      <c r="Z2581" s="190" t="str">
        <f>IF(ISNUMBER(Q2582),VLOOKUP(J2581,Blocos!D:G,4,0),"")</f>
        <v/>
      </c>
      <c r="AA2581" s="190" t="str">
        <f>IF(ISNUMBER(Q2581),CONCATENATE("CREATE TABLE ""reg_",LOWER(J2581),""" (""ID"" bigint NOT NULL AUTO_INCREMENT,  ""HASHFILE"" varchar(255) DEFAULT NULL, ""ID_PAI"" bigint NOT NULL,"),IF(Q2581="Campo",CONCATENATE("""",L2581,""" ",VLOOKUP(R2581,Apoio!A:C,3,0)),""))&amp;IF(Z2581="","",CONCATENATE("PRIMARY KEY (""ID""), KEY ""FK_reg_",LOWER(Z2581),"_ID_PAI"" (""ID_PAI""), CONSTRAINT ""FK_reg_",LOWER(Z2581),"_ID_PAI"" FOREIGN KEY (""ID_PAI"") REFERENCES ""reg_",LOWER(Z2581),""" (""ID"")) ENGINE=InnoDB AUTO_INCREMENT=105774 DEFAULT CHARSET=utf8mb4 COLLATE=utf8mb4_0900_ai_ci;"))</f>
        <v>"UF" varchar(255) DEFAULT NULL,</v>
      </c>
      <c r="AB2581" s="190" t="str">
        <f t="shared" si="286"/>
        <v>`reg_e300`.`UF`,</v>
      </c>
    </row>
    <row r="2582" spans="1:28" ht="14.5" hidden="1" customHeight="1" x14ac:dyDescent="0.3">
      <c r="J2582" s="187" t="str">
        <f t="shared" si="284"/>
        <v>E300</v>
      </c>
      <c r="K2582" s="181">
        <v>3</v>
      </c>
      <c r="L2582" s="289" t="s">
        <v>38</v>
      </c>
      <c r="M2582" s="182" t="s">
        <v>2522</v>
      </c>
      <c r="N2582" s="181" t="s">
        <v>32</v>
      </c>
      <c r="O2582" s="181" t="s">
        <v>40</v>
      </c>
      <c r="P2582" s="181" t="s">
        <v>28</v>
      </c>
      <c r="Q2582" s="192" t="str">
        <f t="shared" si="285"/>
        <v>Campo</v>
      </c>
      <c r="R2582" s="192" t="s">
        <v>3605</v>
      </c>
      <c r="S2582" s="191" t="str">
        <f t="shared" si="281"/>
        <v/>
      </c>
      <c r="T2582" s="192" t="str">
        <f t="shared" si="282"/>
        <v>&lt;campo posicao="3"&gt;
&lt;coluna&gt;DT_INI&lt;/coluna&gt;
&lt;descricao&gt;Data Inicial a que a apuração se refere&lt;/descricao&gt;
&lt;tipo&gt;D&lt;/tipo&gt;
&lt;/campo&gt;</v>
      </c>
      <c r="U2582" s="192" t="str">
        <f t="shared" si="280"/>
        <v>&lt;campo posicao="3"&gt;
&lt;coluna&gt;DT_INI&lt;/coluna&gt;
&lt;descricao&gt;Data Inicial a que a apuração se refere&lt;/descricao&gt;
&lt;tipo&gt;D&lt;/tipo&gt;
&lt;/campo&gt;</v>
      </c>
      <c r="V2582" s="192" t="str">
        <f t="shared" si="283"/>
        <v>{"Column4", "DT_INI"},</v>
      </c>
      <c r="W2582" s="191" t="str">
        <f>IF(Q2582="Campo","@Campos(posicao = "&amp;K2582&amp;", tipo = '"&amp;R2582&amp;"')@Column(name = """&amp;L2582&amp;""")"&amp;IF(R2582="D","@Temporal(TemporalType.DATE)","")&amp;"private "&amp;VLOOKUP(TEXT(R2582,"@"),Apoio!A:B,2,0)&amp;" "&amp;SUBSTITUTE(LOWER(LEFT(L2582,1))&amp;RIGHT(PROPER(L2582),LEN(L2582)-1),"_","")&amp;";",IF(ISNUMBER(Q2582),IF(R2582="R","@Entity@Table(name = ""reg_"&amp;LOWER(J2582)&amp;""")@XmlRootElement","")&amp;VLOOKUP(J2582,Blocos!D:I,6,0)&amp;Apoio!$E$1&amp;Y2582,""))</f>
        <v>@Campos(posicao = 3, tipo = 'D')@Column(name = "DT_INI")@Temporal(TemporalType.DATE)private Date dtIni;</v>
      </c>
      <c r="X2582" s="190" t="str">
        <f>IF(ISNUMBER(Q2582),COUNTIF(Blocos!G:G,J2582),"")</f>
        <v/>
      </c>
      <c r="Y2582" s="190" t="str">
        <f>IF(OR(X2582=0,X2582=""),"",VLOOKUP(SUMIFS(Blocos!A:A,Blocos!H:H,'EFD REGISTROS e Campos (2)'!X2582,Blocos!G:G,'EFD REGISTROS e Campos (2)'!J2582),Blocos!A:L,12,0))</f>
        <v/>
      </c>
      <c r="Z2582" s="190" t="str">
        <f>IF(ISNUMBER(Q2583),VLOOKUP(J2582,Blocos!D:G,4,0),"")</f>
        <v/>
      </c>
      <c r="AA2582" s="190" t="str">
        <f>IF(ISNUMBER(Q2582),CONCATENATE("CREATE TABLE ""reg_",LOWER(J2582),""" (""ID"" bigint NOT NULL AUTO_INCREMENT,  ""HASHFILE"" varchar(255) DEFAULT NULL, ""ID_PAI"" bigint NOT NULL,"),IF(Q2582="Campo",CONCATENATE("""",L2582,""" ",VLOOKUP(R2582,Apoio!A:C,3,0)),""))&amp;IF(Z2582="","",CONCATENATE("PRIMARY KEY (""ID""), KEY ""FK_reg_",LOWER(Z2582),"_ID_PAI"" (""ID_PAI""), CONSTRAINT ""FK_reg_",LOWER(Z2582),"_ID_PAI"" FOREIGN KEY (""ID_PAI"") REFERENCES ""reg_",LOWER(Z2582),""" (""ID"")) ENGINE=InnoDB AUTO_INCREMENT=105774 DEFAULT CHARSET=utf8mb4 COLLATE=utf8mb4_0900_ai_ci;"))</f>
        <v>"DT_INI" date DEFAULT NULL,</v>
      </c>
      <c r="AB2582" s="190" t="str">
        <f t="shared" si="286"/>
        <v>`reg_e300`.`DT_INI`,</v>
      </c>
    </row>
    <row r="2583" spans="1:28" ht="14.5" hidden="1" customHeight="1" x14ac:dyDescent="0.3">
      <c r="J2583" s="187" t="str">
        <f t="shared" si="284"/>
        <v>E300</v>
      </c>
      <c r="K2583" s="181">
        <v>4</v>
      </c>
      <c r="L2583" s="289" t="s">
        <v>41</v>
      </c>
      <c r="M2583" s="182" t="s">
        <v>2523</v>
      </c>
      <c r="N2583" s="181" t="s">
        <v>32</v>
      </c>
      <c r="O2583" s="181" t="s">
        <v>40</v>
      </c>
      <c r="P2583" s="181" t="s">
        <v>28</v>
      </c>
      <c r="Q2583" s="192" t="str">
        <f t="shared" si="285"/>
        <v>Campo</v>
      </c>
      <c r="R2583" s="192" t="s">
        <v>3605</v>
      </c>
      <c r="S2583" s="191" t="str">
        <f t="shared" si="281"/>
        <v/>
      </c>
      <c r="T2583" s="192" t="str">
        <f t="shared" si="282"/>
        <v>&lt;campo posicao="4"&gt;
&lt;coluna&gt;DT_FIN&lt;/coluna&gt;
&lt;descricao&gt;Data Final a que a apuração se refere&lt;/descricao&gt;
&lt;tipo&gt;D&lt;/tipo&gt;
&lt;/campo&gt;</v>
      </c>
      <c r="U2583" s="192" t="str">
        <f t="shared" si="280"/>
        <v>&lt;campo posicao="4"&gt;
&lt;coluna&gt;DT_FIN&lt;/coluna&gt;
&lt;descricao&gt;Data Final a que a apuração se refere&lt;/descricao&gt;
&lt;tipo&gt;D&lt;/tipo&gt;
&lt;/campo&gt;</v>
      </c>
      <c r="V2583" s="192" t="str">
        <f t="shared" si="283"/>
        <v>{"Column5", "DT_FIN"},</v>
      </c>
      <c r="W2583" s="191" t="str">
        <f>IF(Q2583="Campo","@Campos(posicao = "&amp;K2583&amp;", tipo = '"&amp;R2583&amp;"')@Column(name = """&amp;L2583&amp;""")"&amp;IF(R2583="D","@Temporal(TemporalType.DATE)","")&amp;"private "&amp;VLOOKUP(TEXT(R2583,"@"),Apoio!A:B,2,0)&amp;" "&amp;SUBSTITUTE(LOWER(LEFT(L2583,1))&amp;RIGHT(PROPER(L2583),LEN(L2583)-1),"_","")&amp;";",IF(ISNUMBER(Q2583),IF(R2583="R","@Entity@Table(name = ""reg_"&amp;LOWER(J2583)&amp;""")@XmlRootElement","")&amp;VLOOKUP(J2583,Blocos!D:I,6,0)&amp;Apoio!$E$1&amp;Y2583,""))</f>
        <v>@Campos(posicao = 4, tipo = 'D')@Column(name = "DT_FIN")@Temporal(TemporalType.DATE)private Date dtFin;</v>
      </c>
      <c r="X2583" s="190" t="str">
        <f>IF(ISNUMBER(Q2583),COUNTIF(Blocos!G:G,J2583),"")</f>
        <v/>
      </c>
      <c r="Y2583" s="190" t="str">
        <f>IF(OR(X2583=0,X2583=""),"",VLOOKUP(SUMIFS(Blocos!A:A,Blocos!H:H,'EFD REGISTROS e Campos (2)'!X2583,Blocos!G:G,'EFD REGISTROS e Campos (2)'!J2583),Blocos!A:L,12,0))</f>
        <v/>
      </c>
      <c r="Z2583" s="190" t="str">
        <f>IF(ISNUMBER(Q2584),VLOOKUP(J2583,Blocos!D:G,4,0),"")</f>
        <v>E001</v>
      </c>
      <c r="AA2583" s="190" t="str">
        <f>IF(ISNUMBER(Q2583),CONCATENATE("CREATE TABLE ""reg_",LOWER(J2583),""" (""ID"" bigint NOT NULL AUTO_INCREMENT,  ""HASHFILE"" varchar(255) DEFAULT NULL, ""ID_PAI"" bigint NOT NULL,"),IF(Q2583="Campo",CONCATENATE("""",L2583,""" ",VLOOKUP(R2583,Apoio!A:C,3,0)),""))&amp;IF(Z2583="","",CONCATENATE("PRIMARY KEY (""ID""), KEY ""FK_reg_",LOWER(Z2583),"_ID_PAI"" (""ID_PAI""), CONSTRAINT ""FK_reg_",LOWER(Z2583),"_ID_PAI"" FOREIGN KEY (""ID_PAI"") REFERENCES ""reg_",LOWER(Z2583),""" (""ID"")) ENGINE=InnoDB AUTO_INCREMENT=105774 DEFAULT CHARSET=utf8mb4 COLLATE=utf8mb4_0900_ai_ci;"))</f>
        <v>"DT_FIN" date DEFAULT NULL,PRIMARY KEY ("ID"), KEY "FK_reg_e001_ID_PAI" ("ID_PAI"), CONSTRAINT "FK_reg_e001_ID_PAI" FOREIGN KEY ("ID_PAI") REFERENCES "reg_e001" ("ID")) ENGINE=InnoDB AUTO_INCREMENT=105774 DEFAULT CHARSET=utf8mb4 COLLATE=utf8mb4_0900_ai_ci;</v>
      </c>
      <c r="AB2583" s="190" t="str">
        <f t="shared" si="286"/>
        <v>`reg_e300`.`DT_FIN`,FROM `efdicms`.`reg_e300`;"</v>
      </c>
    </row>
    <row r="2584" spans="1:28" ht="14.5" hidden="1" customHeight="1" collapsed="1" x14ac:dyDescent="0.3">
      <c r="A2584" s="180" t="s">
        <v>22</v>
      </c>
      <c r="E2584" s="180" t="s">
        <v>2524</v>
      </c>
      <c r="I2584" s="180" t="s">
        <v>209</v>
      </c>
      <c r="J2584" s="187" t="str">
        <f t="shared" si="284"/>
        <v>E310</v>
      </c>
      <c r="K2584" s="195" t="s">
        <v>3658</v>
      </c>
      <c r="Q2584" s="192">
        <f t="shared" si="285"/>
        <v>3</v>
      </c>
      <c r="S2584" s="191" t="str">
        <f t="shared" si="281"/>
        <v>&lt;/registro&gt;
&lt;registro codigo="E310" perfil="ABC" nivel="3"&gt;</v>
      </c>
      <c r="T2584" s="192" t="str">
        <f t="shared" si="282"/>
        <v/>
      </c>
      <c r="U2584" s="192" t="str">
        <f t="shared" ref="U2584:U2635" si="287">S2584&amp;T2584</f>
        <v>&lt;/registro&gt;
&lt;registro codigo="E310" perfil="ABC" nivel="3"&gt;</v>
      </c>
      <c r="V2584" s="192" t="str">
        <f t="shared" si="283"/>
        <v/>
      </c>
      <c r="W2584" s="191" t="str">
        <f>IF(Q2584="Campo","@Campos(posicao = "&amp;K2584&amp;", tipo = '"&amp;R2584&amp;"')@Column(name = """&amp;L2584&amp;""")"&amp;IF(R2584="D","@Temporal(TemporalType.DATE)","")&amp;"private "&amp;VLOOKUP(TEXT(R2584,"@"),Apoio!A:B,2,0)&amp;" "&amp;SUBSTITUTE(LOWER(LEFT(L2584,1))&amp;RIGHT(PROPER(L2584),LEN(L2584)-1),"_","")&amp;";",IF(ISNUMBER(Q2584),IF(R2584="R","@Entity@Table(name = ""reg_"&amp;LOWER(J2584)&amp;""")@XmlRootElement","")&amp;VLOOKUP(J2584,Blocos!D:I,6,0)&amp;Apoio!$E$1&amp;Y2584,""))</f>
        <v>@Registros(nivel = 3) public class RegE310 implements Serializable { private static final long serialVersionUID = 1L; @Id @GeneratedValue(strategy = GenerationType.IDENTITY) @Basic(optional = false) @Column(name = "ID" ) private Long id;@OneToOne(fetch = FetchType.LAZY) @JoinColumn(name = "ID_PAI", nullable = false) private RegE300 idPai; public RegE300 getIdPai() {return idPai;}public void setIdPai(Object idPai) {this.idPai = (RegE300) idPai;}public RegE310() { } public RegE310(Long id) { this.id = id; } public RegE310(Long id, RegE300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List&lt;RegE311&gt; regE311;public List&lt;RegE311&gt; getRegE311() {return regE311;}public void setRegE311(List&lt;RegE311&gt; regE311) {this.regE311 = regE311;}@OneToMany( cascade = CascadeType.ALL, fetch = FetchType.LAZY, mappedBy = "idPai")private  List&lt;RegE316&gt; regE316;public List&lt;RegE316&gt; getRegE316() {return regE316;}public void setRegE316(List&lt;RegE316&gt; regE316) {this.regE316 = regE316;}</v>
      </c>
      <c r="X2584" s="190">
        <f>IF(ISNUMBER(Q2584),COUNTIF(Blocos!G:G,J2584),"")</f>
        <v>2</v>
      </c>
      <c r="Y2584" s="190" t="str">
        <f>IF(OR(X2584=0,X2584=""),"",VLOOKUP(SUMIFS(Blocos!A:A,Blocos!H:H,'EFD REGISTROS e Campos (2)'!X2584,Blocos!G:G,'EFD REGISTROS e Campos (2)'!J2584),Blocos!A:L,12,0))</f>
        <v>@OneToMany( cascade = CascadeType.ALL, fetch = FetchType.LAZY, mappedBy = "idPai")private  List&lt;RegE311&gt; regE311;public List&lt;RegE311&gt; getRegE311() {return regE311;}public void setRegE311(List&lt;RegE311&gt; regE311) {this.regE311 = regE311;}@OneToMany( cascade = CascadeType.ALL, fetch = FetchType.LAZY, mappedBy = "idPai")private  List&lt;RegE316&gt; regE316;public List&lt;RegE316&gt; getRegE316() {return regE316;}public void setRegE316(List&lt;RegE316&gt; regE316) {this.regE316 = regE316;}</v>
      </c>
      <c r="Z2584" s="190" t="str">
        <f>IF(ISNUMBER(Q2585),VLOOKUP(J2584,Blocos!D:G,4,0),"")</f>
        <v/>
      </c>
      <c r="AA2584" s="190" t="str">
        <f>IF(ISNUMBER(Q2584),CONCATENATE("CREATE TABLE ""reg_",LOWER(J2584),""" (""ID"" bigint NOT NULL AUTO_INCREMENT,  ""HASHFILE"" varchar(255) DEFAULT NULL, ""ID_PAI"" bigint NOT NULL,"),IF(Q2584="Campo",CONCATENATE("""",L2584,""" ",VLOOKUP(R2584,Apoio!A:C,3,0)),""))&amp;IF(Z2584="","",CONCATENATE("PRIMARY KEY (""ID""), KEY ""FK_reg_",LOWER(Z2584),"_ID_PAI"" (""ID_PAI""), CONSTRAINT ""FK_reg_",LOWER(Z2584),"_ID_PAI"" FOREIGN KEY (""ID_PAI"") REFERENCES ""reg_",LOWER(Z2584),""" (""ID"")) ENGINE=InnoDB AUTO_INCREMENT=105774 DEFAULT CHARSET=utf8mb4 COLLATE=utf8mb4_0900_ai_ci;"))</f>
        <v>CREATE TABLE "reg_e310" ("ID" bigint NOT NULL AUTO_INCREMENT,  "HASHFILE" varchar(255) DEFAULT NULL, "ID_PAI" bigint NOT NULL,</v>
      </c>
      <c r="AB2584" s="190" t="str">
        <f t="shared" si="286"/>
        <v/>
      </c>
    </row>
    <row r="2585" spans="1:28" ht="14.5" hidden="1" customHeight="1" x14ac:dyDescent="0.3">
      <c r="J2585" s="187" t="str">
        <f t="shared" si="284"/>
        <v>E310</v>
      </c>
      <c r="K2585" s="181">
        <v>1</v>
      </c>
      <c r="L2585" s="289" t="s">
        <v>25</v>
      </c>
      <c r="M2585" s="182" t="s">
        <v>2526</v>
      </c>
      <c r="N2585" s="181" t="s">
        <v>27</v>
      </c>
      <c r="O2585" s="181">
        <v>4</v>
      </c>
      <c r="P2585" s="181" t="s">
        <v>28</v>
      </c>
      <c r="Q2585" s="192" t="str">
        <f t="shared" si="285"/>
        <v>Campo</v>
      </c>
      <c r="R2585" s="192" t="s">
        <v>27</v>
      </c>
      <c r="S2585" s="191" t="str">
        <f t="shared" si="281"/>
        <v/>
      </c>
      <c r="T2585" s="192" t="str">
        <f t="shared" si="282"/>
        <v>&lt;campo posicao="1"&gt;
&lt;coluna&gt;REG&lt;/coluna&gt;
&lt;descricao&gt;Texto fixo contendo "E310"&lt;/descricao&gt;
&lt;tipo&gt;C&lt;/tipo&gt;
&lt;/campo&gt;</v>
      </c>
      <c r="U2585" s="192" t="str">
        <f t="shared" si="287"/>
        <v>&lt;campo posicao="1"&gt;
&lt;coluna&gt;REG&lt;/coluna&gt;
&lt;descricao&gt;Texto fixo contendo "E310"&lt;/descricao&gt;
&lt;tipo&gt;C&lt;/tipo&gt;
&lt;/campo&gt;</v>
      </c>
      <c r="V2585" s="192" t="str">
        <f t="shared" si="283"/>
        <v>{"Column2", "REG"},</v>
      </c>
      <c r="W2585" s="191" t="str">
        <f>IF(Q2585="Campo","@Campos(posicao = "&amp;K2585&amp;", tipo = '"&amp;R2585&amp;"')@Column(name = """&amp;L2585&amp;""")"&amp;IF(R2585="D","@Temporal(TemporalType.DATE)","")&amp;"private "&amp;VLOOKUP(TEXT(R2585,"@"),Apoio!A:B,2,0)&amp;" "&amp;SUBSTITUTE(LOWER(LEFT(L2585,1))&amp;RIGHT(PROPER(L2585),LEN(L2585)-1),"_","")&amp;";",IF(ISNUMBER(Q2585),IF(R2585="R","@Entity@Table(name = ""reg_"&amp;LOWER(J2585)&amp;""")@XmlRootElement","")&amp;VLOOKUP(J2585,Blocos!D:I,6,0)&amp;Apoio!$E$1&amp;Y2585,""))</f>
        <v>@Campos(posicao = 1, tipo = 'C')@Column(name = "REG")private String reg;</v>
      </c>
      <c r="X2585" s="190" t="str">
        <f>IF(ISNUMBER(Q2585),COUNTIF(Blocos!G:G,J2585),"")</f>
        <v/>
      </c>
      <c r="Y2585" s="190" t="str">
        <f>IF(OR(X2585=0,X2585=""),"",VLOOKUP(SUMIFS(Blocos!A:A,Blocos!H:H,'EFD REGISTROS e Campos (2)'!X2585,Blocos!G:G,'EFD REGISTROS e Campos (2)'!J2585),Blocos!A:L,12,0))</f>
        <v/>
      </c>
      <c r="Z2585" s="190" t="str">
        <f>IF(ISNUMBER(Q2586),VLOOKUP(J2585,Blocos!D:G,4,0),"")</f>
        <v/>
      </c>
      <c r="AA2585" s="190" t="str">
        <f>IF(ISNUMBER(Q2585),CONCATENATE("CREATE TABLE ""reg_",LOWER(J2585),""" (""ID"" bigint NOT NULL AUTO_INCREMENT,  ""HASHFILE"" varchar(255) DEFAULT NULL, ""ID_PAI"" bigint NOT NULL,"),IF(Q2585="Campo",CONCATENATE("""",L2585,""" ",VLOOKUP(R2585,Apoio!A:C,3,0)),""))&amp;IF(Z2585="","",CONCATENATE("PRIMARY KEY (""ID""), KEY ""FK_reg_",LOWER(Z2585),"_ID_PAI"" (""ID_PAI""), CONSTRAINT ""FK_reg_",LOWER(Z2585),"_ID_PAI"" FOREIGN KEY (""ID_PAI"") REFERENCES ""reg_",LOWER(Z2585),""" (""ID"")) ENGINE=InnoDB AUTO_INCREMENT=105774 DEFAULT CHARSET=utf8mb4 COLLATE=utf8mb4_0900_ai_ci;"))</f>
        <v>"REG" varchar(255) DEFAULT NULL,</v>
      </c>
      <c r="AB2585" s="190" t="str">
        <f t="shared" si="286"/>
        <v>USE `efdicms`;SELECT `reg_e310`.`REG`,</v>
      </c>
    </row>
    <row r="2586" spans="1:28" ht="14.5" hidden="1" customHeight="1" x14ac:dyDescent="0.3">
      <c r="J2586" s="187" t="str">
        <f t="shared" si="284"/>
        <v>E310</v>
      </c>
      <c r="K2586" s="217">
        <v>2</v>
      </c>
      <c r="L2586" s="291" t="s">
        <v>2527</v>
      </c>
      <c r="M2586" s="214" t="s">
        <v>78</v>
      </c>
      <c r="N2586" s="196" t="s">
        <v>27</v>
      </c>
      <c r="O2586" s="217" t="s">
        <v>28</v>
      </c>
      <c r="P2586" s="217" t="s">
        <v>285</v>
      </c>
      <c r="Q2586" s="192" t="str">
        <f t="shared" si="285"/>
        <v>Campo</v>
      </c>
      <c r="R2586" s="192" t="s">
        <v>27</v>
      </c>
      <c r="S2586" s="191" t="str">
        <f t="shared" si="281"/>
        <v/>
      </c>
      <c r="T2586" s="192" t="str">
        <f t="shared" si="282"/>
        <v>&lt;campo posicao="2"&gt;
&lt;coluna&gt;IND_MOV_DIFAL&lt;/coluna&gt;
&lt;descricao&gt;Indicador de movimento:&lt;/descricao&gt;
&lt;tipo&gt;C&lt;/tipo&gt;
&lt;/campo&gt;</v>
      </c>
      <c r="U2586" s="192" t="str">
        <f t="shared" si="287"/>
        <v>&lt;campo posicao="2"&gt;
&lt;coluna&gt;IND_MOV_DIFAL&lt;/coluna&gt;
&lt;descricao&gt;Indicador de movimento:&lt;/descricao&gt;
&lt;tipo&gt;C&lt;/tipo&gt;
&lt;/campo&gt;</v>
      </c>
      <c r="V2586" s="192" t="str">
        <f t="shared" si="283"/>
        <v>{"Column3", "IND_MOV_DIFAL"},</v>
      </c>
      <c r="W2586" s="191" t="str">
        <f>IF(Q2586="Campo","@Campos(posicao = "&amp;K2586&amp;", tipo = '"&amp;R2586&amp;"')@Column(name = """&amp;L2586&amp;""")"&amp;IF(R2586="D","@Temporal(TemporalType.DATE)","")&amp;"private "&amp;VLOOKUP(TEXT(R2586,"@"),Apoio!A:B,2,0)&amp;" "&amp;SUBSTITUTE(LOWER(LEFT(L2586,1))&amp;RIGHT(PROPER(L2586),LEN(L2586)-1),"_","")&amp;";",IF(ISNUMBER(Q2586),IF(R2586="R","@Entity@Table(name = ""reg_"&amp;LOWER(J2586)&amp;""")@XmlRootElement","")&amp;VLOOKUP(J2586,Blocos!D:I,6,0)&amp;Apoio!$E$1&amp;Y2586,""))</f>
        <v>@Campos(posicao = 2, tipo = 'C')@Column(name = "IND_MOV_DIFAL")private String indMovDifal;</v>
      </c>
      <c r="X2586" s="190" t="str">
        <f>IF(ISNUMBER(Q2586),COUNTIF(Blocos!G:G,J2586),"")</f>
        <v/>
      </c>
      <c r="Y2586" s="190" t="str">
        <f>IF(OR(X2586=0,X2586=""),"",VLOOKUP(SUMIFS(Blocos!A:A,Blocos!H:H,'EFD REGISTROS e Campos (2)'!X2586,Blocos!G:G,'EFD REGISTROS e Campos (2)'!J2586),Blocos!A:L,12,0))</f>
        <v/>
      </c>
      <c r="Z2586" s="190" t="str">
        <f>IF(ISNUMBER(Q2587),VLOOKUP(J2586,Blocos!D:G,4,0),"")</f>
        <v/>
      </c>
      <c r="AA2586" s="190" t="str">
        <f>IF(ISNUMBER(Q2586),CONCATENATE("CREATE TABLE ""reg_",LOWER(J2586),""" (""ID"" bigint NOT NULL AUTO_INCREMENT,  ""HASHFILE"" varchar(255) DEFAULT NULL, ""ID_PAI"" bigint NOT NULL,"),IF(Q2586="Campo",CONCATENATE("""",L2586,""" ",VLOOKUP(R2586,Apoio!A:C,3,0)),""))&amp;IF(Z2586="","",CONCATENATE("PRIMARY KEY (""ID""), KEY ""FK_reg_",LOWER(Z2586),"_ID_PAI"" (""ID_PAI""), CONSTRAINT ""FK_reg_",LOWER(Z2586),"_ID_PAI"" FOREIGN KEY (""ID_PAI"") REFERENCES ""reg_",LOWER(Z2586),""" (""ID"")) ENGINE=InnoDB AUTO_INCREMENT=105774 DEFAULT CHARSET=utf8mb4 COLLATE=utf8mb4_0900_ai_ci;"))</f>
        <v>"IND_MOV_DIFAL" varchar(255) DEFAULT NULL,</v>
      </c>
      <c r="AB2586" s="190" t="str">
        <f t="shared" si="286"/>
        <v>`reg_e310`.`IND_MOV_DIFAL`,</v>
      </c>
    </row>
    <row r="2587" spans="1:28" ht="14.5" hidden="1" customHeight="1" x14ac:dyDescent="0.3">
      <c r="J2587" s="187" t="str">
        <f t="shared" si="284"/>
        <v>E310</v>
      </c>
      <c r="K2587" s="218"/>
      <c r="L2587" s="292"/>
      <c r="M2587" s="215" t="s">
        <v>2528</v>
      </c>
      <c r="N2587" s="218"/>
      <c r="O2587" s="218"/>
      <c r="P2587" s="218"/>
      <c r="Q2587" s="192" t="str">
        <f t="shared" si="285"/>
        <v/>
      </c>
      <c r="S2587" s="191" t="str">
        <f t="shared" si="281"/>
        <v/>
      </c>
      <c r="T2587" s="192" t="str">
        <f t="shared" si="282"/>
        <v/>
      </c>
      <c r="U2587" s="192" t="str">
        <f t="shared" si="287"/>
        <v/>
      </c>
      <c r="V2587" s="192" t="str">
        <f t="shared" si="283"/>
        <v/>
      </c>
      <c r="W2587" s="191" t="str">
        <f>IF(Q2587="Campo","@Campos(posicao = "&amp;K2587&amp;", tipo = '"&amp;R2587&amp;"')@Column(name = """&amp;L2587&amp;""")"&amp;IF(R2587="D","@Temporal(TemporalType.DATE)","")&amp;"private "&amp;VLOOKUP(TEXT(R2587,"@"),Apoio!A:B,2,0)&amp;" "&amp;SUBSTITUTE(LOWER(LEFT(L2587,1))&amp;RIGHT(PROPER(L2587),LEN(L2587)-1),"_","")&amp;";",IF(ISNUMBER(Q2587),IF(R2587="R","@Entity@Table(name = ""reg_"&amp;LOWER(J2587)&amp;""")@XmlRootElement","")&amp;VLOOKUP(J2587,Blocos!D:I,6,0)&amp;Apoio!$E$1&amp;Y2587,""))</f>
        <v/>
      </c>
      <c r="X2587" s="190" t="str">
        <f>IF(ISNUMBER(Q2587),COUNTIF(Blocos!G:G,J2587),"")</f>
        <v/>
      </c>
      <c r="Y2587" s="190" t="str">
        <f>IF(OR(X2587=0,X2587=""),"",VLOOKUP(SUMIFS(Blocos!A:A,Blocos!H:H,'EFD REGISTROS e Campos (2)'!X2587,Blocos!G:G,'EFD REGISTROS e Campos (2)'!J2587),Blocos!A:L,12,0))</f>
        <v/>
      </c>
      <c r="Z2587" s="190" t="str">
        <f>IF(ISNUMBER(Q2588),VLOOKUP(J2587,Blocos!D:G,4,0),"")</f>
        <v/>
      </c>
      <c r="AA2587" s="190" t="str">
        <f>IF(ISNUMBER(Q2587),CONCATENATE("CREATE TABLE ""reg_",LOWER(J2587),""" (""ID"" bigint NOT NULL AUTO_INCREMENT,  ""HASHFILE"" varchar(255) DEFAULT NULL, ""ID_PAI"" bigint NOT NULL,"),IF(Q2587="Campo",CONCATENATE("""",L2587,""" ",VLOOKUP(R2587,Apoio!A:C,3,0)),""))&amp;IF(Z2587="","",CONCATENATE("PRIMARY KEY (""ID""), KEY ""FK_reg_",LOWER(Z2587),"_ID_PAI"" (""ID_PAI""), CONSTRAINT ""FK_reg_",LOWER(Z2587),"_ID_PAI"" FOREIGN KEY (""ID_PAI"") REFERENCES ""reg_",LOWER(Z2587),""" (""ID"")) ENGINE=InnoDB AUTO_INCREMENT=105774 DEFAULT CHARSET=utf8mb4 COLLATE=utf8mb4_0900_ai_ci;"))</f>
        <v/>
      </c>
      <c r="AB2587" s="190" t="str">
        <f t="shared" si="286"/>
        <v/>
      </c>
    </row>
    <row r="2588" spans="1:28" ht="14.5" hidden="1" customHeight="1" x14ac:dyDescent="0.3">
      <c r="J2588" s="187" t="str">
        <f t="shared" si="284"/>
        <v>E310</v>
      </c>
      <c r="K2588" s="219"/>
      <c r="L2588" s="293"/>
      <c r="M2588" s="216" t="s">
        <v>2529</v>
      </c>
      <c r="N2588" s="219"/>
      <c r="O2588" s="219"/>
      <c r="P2588" s="219"/>
      <c r="Q2588" s="192" t="str">
        <f t="shared" si="285"/>
        <v/>
      </c>
      <c r="S2588" s="191" t="str">
        <f t="shared" si="281"/>
        <v/>
      </c>
      <c r="T2588" s="192" t="str">
        <f t="shared" si="282"/>
        <v/>
      </c>
      <c r="U2588" s="192" t="str">
        <f t="shared" si="287"/>
        <v/>
      </c>
      <c r="V2588" s="192" t="str">
        <f t="shared" si="283"/>
        <v/>
      </c>
      <c r="W2588" s="191" t="str">
        <f>IF(Q2588="Campo","@Campos(posicao = "&amp;K2588&amp;", tipo = '"&amp;R2588&amp;"')@Column(name = """&amp;L2588&amp;""")"&amp;IF(R2588="D","@Temporal(TemporalType.DATE)","")&amp;"private "&amp;VLOOKUP(TEXT(R2588,"@"),Apoio!A:B,2,0)&amp;" "&amp;SUBSTITUTE(LOWER(LEFT(L2588,1))&amp;RIGHT(PROPER(L2588),LEN(L2588)-1),"_","")&amp;";",IF(ISNUMBER(Q2588),IF(R2588="R","@Entity@Table(name = ""reg_"&amp;LOWER(J2588)&amp;""")@XmlRootElement","")&amp;VLOOKUP(J2588,Blocos!D:I,6,0)&amp;Apoio!$E$1&amp;Y2588,""))</f>
        <v/>
      </c>
      <c r="X2588" s="190" t="str">
        <f>IF(ISNUMBER(Q2588),COUNTIF(Blocos!G:G,J2588),"")</f>
        <v/>
      </c>
      <c r="Y2588" s="190" t="str">
        <f>IF(OR(X2588=0,X2588=""),"",VLOOKUP(SUMIFS(Blocos!A:A,Blocos!H:H,'EFD REGISTROS e Campos (2)'!X2588,Blocos!G:G,'EFD REGISTROS e Campos (2)'!J2588),Blocos!A:L,12,0))</f>
        <v/>
      </c>
      <c r="Z2588" s="190" t="str">
        <f>IF(ISNUMBER(Q2589),VLOOKUP(J2588,Blocos!D:G,4,0),"")</f>
        <v/>
      </c>
      <c r="AA2588" s="190" t="str">
        <f>IF(ISNUMBER(Q2588),CONCATENATE("CREATE TABLE ""reg_",LOWER(J2588),""" (""ID"" bigint NOT NULL AUTO_INCREMENT,  ""HASHFILE"" varchar(255) DEFAULT NULL, ""ID_PAI"" bigint NOT NULL,"),IF(Q2588="Campo",CONCATENATE("""",L2588,""" ",VLOOKUP(R2588,Apoio!A:C,3,0)),""))&amp;IF(Z2588="","",CONCATENATE("PRIMARY KEY (""ID""), KEY ""FK_reg_",LOWER(Z2588),"_ID_PAI"" (""ID_PAI""), CONSTRAINT ""FK_reg_",LOWER(Z2588),"_ID_PAI"" FOREIGN KEY (""ID_PAI"") REFERENCES ""reg_",LOWER(Z2588),""" (""ID"")) ENGINE=InnoDB AUTO_INCREMENT=105774 DEFAULT CHARSET=utf8mb4 COLLATE=utf8mb4_0900_ai_ci;"))</f>
        <v/>
      </c>
      <c r="AB2588" s="190" t="str">
        <f t="shared" si="286"/>
        <v/>
      </c>
    </row>
    <row r="2589" spans="1:28" ht="14.5" hidden="1" customHeight="1" x14ac:dyDescent="0.3">
      <c r="J2589" s="187" t="str">
        <f t="shared" si="284"/>
        <v>E310</v>
      </c>
      <c r="K2589" s="181">
        <v>3</v>
      </c>
      <c r="L2589" s="289" t="s">
        <v>2530</v>
      </c>
      <c r="M2589" s="182" t="s">
        <v>2531</v>
      </c>
      <c r="N2589" s="181" t="s">
        <v>32</v>
      </c>
      <c r="O2589" s="181" t="s">
        <v>28</v>
      </c>
      <c r="P2589" s="181">
        <v>2</v>
      </c>
      <c r="Q2589" s="192" t="str">
        <f t="shared" si="285"/>
        <v>Campo</v>
      </c>
      <c r="R2589" s="192" t="s">
        <v>3606</v>
      </c>
      <c r="S2589" s="191" t="str">
        <f t="shared" si="281"/>
        <v/>
      </c>
      <c r="T2589" s="192" t="str">
        <f t="shared" si="282"/>
        <v>&lt;campo posicao="3"&gt;
&lt;coluna&gt;VL_SLD_CRED_ANT_DIFAL&lt;/coluna&gt;
&lt;descricao&gt;Valor do "Saldo credor de período anterior – ICMS Diferencial de Alíquota da UF de Origem/Destino"&lt;/descricao&gt;
&lt;tipo&gt;R&lt;/tipo&gt;
&lt;/campo&gt;</v>
      </c>
      <c r="U2589" s="192" t="str">
        <f t="shared" si="287"/>
        <v>&lt;campo posicao="3"&gt;
&lt;coluna&gt;VL_SLD_CRED_ANT_DIFAL&lt;/coluna&gt;
&lt;descricao&gt;Valor do "Saldo credor de período anterior – ICMS Diferencial de Alíquota da UF de Origem/Destino"&lt;/descricao&gt;
&lt;tipo&gt;R&lt;/tipo&gt;
&lt;/campo&gt;</v>
      </c>
      <c r="V2589" s="192" t="str">
        <f t="shared" si="283"/>
        <v>{"Column4", "VL_SLD_CRED_ANT_DIFAL"},</v>
      </c>
      <c r="W2589" s="191" t="str">
        <f>IF(Q2589="Campo","@Campos(posicao = "&amp;K2589&amp;", tipo = '"&amp;R2589&amp;"')@Column(name = """&amp;L2589&amp;""")"&amp;IF(R2589="D","@Temporal(TemporalType.DATE)","")&amp;"private "&amp;VLOOKUP(TEXT(R2589,"@"),Apoio!A:B,2,0)&amp;" "&amp;SUBSTITUTE(LOWER(LEFT(L2589,1))&amp;RIGHT(PROPER(L2589),LEN(L2589)-1),"_","")&amp;";",IF(ISNUMBER(Q2589),IF(R2589="R","@Entity@Table(name = ""reg_"&amp;LOWER(J2589)&amp;""")@XmlRootElement","")&amp;VLOOKUP(J2589,Blocos!D:I,6,0)&amp;Apoio!$E$1&amp;Y2589,""))</f>
        <v>@Campos(posicao = 3, tipo = 'R')@Column(name = "VL_SLD_CRED_ANT_DIFAL")private BigDecimal vlSldCredAntDifal;</v>
      </c>
      <c r="X2589" s="190" t="str">
        <f>IF(ISNUMBER(Q2589),COUNTIF(Blocos!G:G,J2589),"")</f>
        <v/>
      </c>
      <c r="Y2589" s="190" t="str">
        <f>IF(OR(X2589=0,X2589=""),"",VLOOKUP(SUMIFS(Blocos!A:A,Blocos!H:H,'EFD REGISTROS e Campos (2)'!X2589,Blocos!G:G,'EFD REGISTROS e Campos (2)'!J2589),Blocos!A:L,12,0))</f>
        <v/>
      </c>
      <c r="Z2589" s="190" t="str">
        <f>IF(ISNUMBER(Q2590),VLOOKUP(J2589,Blocos!D:G,4,0),"")</f>
        <v/>
      </c>
      <c r="AA2589" s="190" t="str">
        <f>IF(ISNUMBER(Q2589),CONCATENATE("CREATE TABLE ""reg_",LOWER(J2589),""" (""ID"" bigint NOT NULL AUTO_INCREMENT,  ""HASHFILE"" varchar(255) DEFAULT NULL, ""ID_PAI"" bigint NOT NULL,"),IF(Q2589="Campo",CONCATENATE("""",L2589,""" ",VLOOKUP(R2589,Apoio!A:C,3,0)),""))&amp;IF(Z2589="","",CONCATENATE("PRIMARY KEY (""ID""), KEY ""FK_reg_",LOWER(Z2589),"_ID_PAI"" (""ID_PAI""), CONSTRAINT ""FK_reg_",LOWER(Z2589),"_ID_PAI"" FOREIGN KEY (""ID_PAI"") REFERENCES ""reg_",LOWER(Z2589),""" (""ID"")) ENGINE=InnoDB AUTO_INCREMENT=105774 DEFAULT CHARSET=utf8mb4 COLLATE=utf8mb4_0900_ai_ci;"))</f>
        <v>"VL_SLD_CRED_ANT_DIFAL" decimal(15,6) DEFAULT NULL,</v>
      </c>
      <c r="AB2589" s="190" t="str">
        <f t="shared" si="286"/>
        <v>`reg_e310`.`VL_SLD_CRED_ANT_DIFAL`,</v>
      </c>
    </row>
    <row r="2590" spans="1:28" ht="14.5" hidden="1" customHeight="1" x14ac:dyDescent="0.3">
      <c r="J2590" s="187" t="str">
        <f t="shared" si="284"/>
        <v>E310</v>
      </c>
      <c r="K2590" s="181">
        <v>4</v>
      </c>
      <c r="L2590" s="289" t="s">
        <v>2532</v>
      </c>
      <c r="M2590" s="182" t="s">
        <v>2555</v>
      </c>
      <c r="N2590" s="181" t="s">
        <v>32</v>
      </c>
      <c r="O2590" s="181" t="s">
        <v>28</v>
      </c>
      <c r="P2590" s="181">
        <v>2</v>
      </c>
      <c r="Q2590" s="192" t="str">
        <f t="shared" si="285"/>
        <v>Campo</v>
      </c>
      <c r="R2590" s="192" t="s">
        <v>3606</v>
      </c>
      <c r="S2590" s="191" t="str">
        <f t="shared" si="281"/>
        <v/>
      </c>
      <c r="T2590" s="192" t="str">
        <f t="shared" si="282"/>
        <v>&lt;campo posicao="4"&gt;
&lt;coluna&gt;VL_TOT_DEBITOS_DIFAL&lt;/coluna&gt;
&lt;descricao&gt;Valor total dos débitos por "Saídas e prestações com débito do ICMS referente ao diferencial de alíquota devido à UF de Origem/Destino" &lt;/descricao&gt;
&lt;tipo&gt;R&lt;/tipo&gt;
&lt;/campo&gt;</v>
      </c>
      <c r="U2590" s="192" t="str">
        <f t="shared" si="287"/>
        <v>&lt;campo posicao="4"&gt;
&lt;coluna&gt;VL_TOT_DEBITOS_DIFAL&lt;/coluna&gt;
&lt;descricao&gt;Valor total dos débitos por "Saídas e prestações com débito do ICMS referente ao diferencial de alíquota devido à UF de Origem/Destino" &lt;/descricao&gt;
&lt;tipo&gt;R&lt;/tipo&gt;
&lt;/campo&gt;</v>
      </c>
      <c r="V2590" s="192" t="str">
        <f t="shared" si="283"/>
        <v>{"Column5", "VL_TOT_DEBITOS_DIFAL"},</v>
      </c>
      <c r="W2590" s="191" t="str">
        <f>IF(Q2590="Campo","@Campos(posicao = "&amp;K2590&amp;", tipo = '"&amp;R2590&amp;"')@Column(name = """&amp;L2590&amp;""")"&amp;IF(R2590="D","@Temporal(TemporalType.DATE)","")&amp;"private "&amp;VLOOKUP(TEXT(R2590,"@"),Apoio!A:B,2,0)&amp;" "&amp;SUBSTITUTE(LOWER(LEFT(L2590,1))&amp;RIGHT(PROPER(L2590),LEN(L2590)-1),"_","")&amp;";",IF(ISNUMBER(Q2590),IF(R2590="R","@Entity@Table(name = ""reg_"&amp;LOWER(J2590)&amp;""")@XmlRootElement","")&amp;VLOOKUP(J2590,Blocos!D:I,6,0)&amp;Apoio!$E$1&amp;Y2590,""))</f>
        <v>@Campos(posicao = 4, tipo = 'R')@Column(name = "VL_TOT_DEBITOS_DIFAL")private BigDecimal vlTotDebitosDifal;</v>
      </c>
      <c r="X2590" s="190" t="str">
        <f>IF(ISNUMBER(Q2590),COUNTIF(Blocos!G:G,J2590),"")</f>
        <v/>
      </c>
      <c r="Y2590" s="190" t="str">
        <f>IF(OR(X2590=0,X2590=""),"",VLOOKUP(SUMIFS(Blocos!A:A,Blocos!H:H,'EFD REGISTROS e Campos (2)'!X2590,Blocos!G:G,'EFD REGISTROS e Campos (2)'!J2590),Blocos!A:L,12,0))</f>
        <v/>
      </c>
      <c r="Z2590" s="190" t="str">
        <f>IF(ISNUMBER(Q2591),VLOOKUP(J2590,Blocos!D:G,4,0),"")</f>
        <v/>
      </c>
      <c r="AA2590" s="190" t="str">
        <f>IF(ISNUMBER(Q2590),CONCATENATE("CREATE TABLE ""reg_",LOWER(J2590),""" (""ID"" bigint NOT NULL AUTO_INCREMENT,  ""HASHFILE"" varchar(255) DEFAULT NULL, ""ID_PAI"" bigint NOT NULL,"),IF(Q2590="Campo",CONCATENATE("""",L2590,""" ",VLOOKUP(R2590,Apoio!A:C,3,0)),""))&amp;IF(Z2590="","",CONCATENATE("PRIMARY KEY (""ID""), KEY ""FK_reg_",LOWER(Z2590),"_ID_PAI"" (""ID_PAI""), CONSTRAINT ""FK_reg_",LOWER(Z2590),"_ID_PAI"" FOREIGN KEY (""ID_PAI"") REFERENCES ""reg_",LOWER(Z2590),""" (""ID"")) ENGINE=InnoDB AUTO_INCREMENT=105774 DEFAULT CHARSET=utf8mb4 COLLATE=utf8mb4_0900_ai_ci;"))</f>
        <v>"VL_TOT_DEBITOS_DIFAL" decimal(15,6) DEFAULT NULL,</v>
      </c>
      <c r="AB2590" s="190" t="str">
        <f t="shared" si="286"/>
        <v>`reg_e310`.`VL_TOT_DEBITOS_DIFAL`,</v>
      </c>
    </row>
    <row r="2591" spans="1:28" ht="14.5" hidden="1" customHeight="1" x14ac:dyDescent="0.3">
      <c r="J2591" s="187" t="str">
        <f t="shared" si="284"/>
        <v>E310</v>
      </c>
      <c r="K2591" s="217">
        <v>5</v>
      </c>
      <c r="L2591" s="289" t="s">
        <v>2534</v>
      </c>
      <c r="M2591" s="182" t="s">
        <v>3620</v>
      </c>
      <c r="N2591" s="181" t="s">
        <v>32</v>
      </c>
      <c r="O2591" s="181" t="s">
        <v>28</v>
      </c>
      <c r="P2591" s="181">
        <v>2</v>
      </c>
      <c r="Q2591" s="192" t="str">
        <f t="shared" si="285"/>
        <v>Campo</v>
      </c>
      <c r="R2591" s="192" t="s">
        <v>3606</v>
      </c>
      <c r="S2591" s="191" t="str">
        <f t="shared" si="281"/>
        <v/>
      </c>
      <c r="T2591" s="192" t="str">
        <f t="shared" si="282"/>
        <v>&lt;campo posicao="5"&gt;
&lt;coluna&gt;VL_OUT_DEB_DIFAL&lt;/coluna&gt;
&lt;descricao&gt;Valor total dos ajustes "Outros débitos ICMS Diferencial de Alíquota da UF de Origem/Destino" e “Estorno de créditos ICMS Diferencial de Alíquota da UF de Origem/Destino” &lt;/descricao&gt;
&lt;tipo&gt;R&lt;/tipo&gt;
&lt;/campo&gt;</v>
      </c>
      <c r="U2591" s="192" t="str">
        <f t="shared" si="287"/>
        <v>&lt;campo posicao="5"&gt;
&lt;coluna&gt;VL_OUT_DEB_DIFAL&lt;/coluna&gt;
&lt;descricao&gt;Valor total dos ajustes "Outros débitos ICMS Diferencial de Alíquota da UF de Origem/Destino" e “Estorno de créditos ICMS Diferencial de Alíquota da UF de Origem/Destino” &lt;/descricao&gt;
&lt;tipo&gt;R&lt;/tipo&gt;
&lt;/campo&gt;</v>
      </c>
      <c r="V2591" s="192" t="str">
        <f t="shared" si="283"/>
        <v>{"Column6", "VL_OUT_DEB_DIFAL"},</v>
      </c>
      <c r="W2591" s="191" t="str">
        <f>IF(Q2591="Campo","@Campos(posicao = "&amp;K2591&amp;", tipo = '"&amp;R2591&amp;"')@Column(name = """&amp;L2591&amp;""")"&amp;IF(R2591="D","@Temporal(TemporalType.DATE)","")&amp;"private "&amp;VLOOKUP(TEXT(R2591,"@"),Apoio!A:B,2,0)&amp;" "&amp;SUBSTITUTE(LOWER(LEFT(L2591,1))&amp;RIGHT(PROPER(L2591),LEN(L2591)-1),"_","")&amp;";",IF(ISNUMBER(Q2591),IF(R2591="R","@Entity@Table(name = ""reg_"&amp;LOWER(J2591)&amp;""")@XmlRootElement","")&amp;VLOOKUP(J2591,Blocos!D:I,6,0)&amp;Apoio!$E$1&amp;Y2591,""))</f>
        <v>@Campos(posicao = 5, tipo = 'R')@Column(name = "VL_OUT_DEB_DIFAL")private BigDecimal vlOutDebDifal;</v>
      </c>
      <c r="X2591" s="190" t="str">
        <f>IF(ISNUMBER(Q2591),COUNTIF(Blocos!G:G,J2591),"")</f>
        <v/>
      </c>
      <c r="Y2591" s="190" t="str">
        <f>IF(OR(X2591=0,X2591=""),"",VLOOKUP(SUMIFS(Blocos!A:A,Blocos!H:H,'EFD REGISTROS e Campos (2)'!X2591,Blocos!G:G,'EFD REGISTROS e Campos (2)'!J2591),Blocos!A:L,12,0))</f>
        <v/>
      </c>
      <c r="Z2591" s="190" t="str">
        <f>IF(ISNUMBER(Q2592),VLOOKUP(J2591,Blocos!D:G,4,0),"")</f>
        <v/>
      </c>
      <c r="AA2591" s="190" t="str">
        <f>IF(ISNUMBER(Q2591),CONCATENATE("CREATE TABLE ""reg_",LOWER(J2591),""" (""ID"" bigint NOT NULL AUTO_INCREMENT,  ""HASHFILE"" varchar(255) DEFAULT NULL, ""ID_PAI"" bigint NOT NULL,"),IF(Q2591="Campo",CONCATENATE("""",L2591,""" ",VLOOKUP(R2591,Apoio!A:C,3,0)),""))&amp;IF(Z2591="","",CONCATENATE("PRIMARY KEY (""ID""), KEY ""FK_reg_",LOWER(Z2591),"_ID_PAI"" (""ID_PAI""), CONSTRAINT ""FK_reg_",LOWER(Z2591),"_ID_PAI"" FOREIGN KEY (""ID_PAI"") REFERENCES ""reg_",LOWER(Z2591),""" (""ID"")) ENGINE=InnoDB AUTO_INCREMENT=105774 DEFAULT CHARSET=utf8mb4 COLLATE=utf8mb4_0900_ai_ci;"))</f>
        <v>"VL_OUT_DEB_DIFAL" decimal(15,6) DEFAULT NULL,</v>
      </c>
      <c r="AB2591" s="190" t="str">
        <f t="shared" si="286"/>
        <v>`reg_e310`.`VL_OUT_DEB_DIFAL`,</v>
      </c>
    </row>
    <row r="2592" spans="1:28" ht="14.5" hidden="1" customHeight="1" x14ac:dyDescent="0.3">
      <c r="J2592" s="187" t="str">
        <f t="shared" si="284"/>
        <v>E310</v>
      </c>
      <c r="K2592" s="218"/>
      <c r="L2592" s="233" t="s">
        <v>3991</v>
      </c>
      <c r="M2592" s="234" t="s">
        <v>1164</v>
      </c>
      <c r="N2592" s="235" t="s">
        <v>1165</v>
      </c>
      <c r="O2592" s="235"/>
      <c r="P2592" s="236" t="s">
        <v>1166</v>
      </c>
      <c r="Q2592" s="192" t="str">
        <f t="shared" si="285"/>
        <v/>
      </c>
      <c r="S2592" s="191" t="str">
        <f t="shared" si="281"/>
        <v/>
      </c>
      <c r="T2592" s="192" t="str">
        <f t="shared" si="282"/>
        <v/>
      </c>
      <c r="U2592" s="192" t="str">
        <f t="shared" si="287"/>
        <v/>
      </c>
      <c r="V2592" s="192" t="str">
        <f t="shared" si="283"/>
        <v/>
      </c>
      <c r="W2592" s="191" t="str">
        <f>IF(Q2592="Campo","@Campos(posicao = "&amp;K2592&amp;", tipo = '"&amp;R2592&amp;"')@Column(name = """&amp;L2592&amp;""")"&amp;IF(R2592="D","@Temporal(TemporalType.DATE)","")&amp;"private "&amp;VLOOKUP(TEXT(R2592,"@"),Apoio!A:B,2,0)&amp;" "&amp;SUBSTITUTE(LOWER(LEFT(L2592,1))&amp;RIGHT(PROPER(L2592),LEN(L2592)-1),"_","")&amp;";",IF(ISNUMBER(Q2592),IF(R2592="R","@Entity@Table(name = ""reg_"&amp;LOWER(J2592)&amp;""")@XmlRootElement","")&amp;VLOOKUP(J2592,Blocos!D:I,6,0)&amp;Apoio!$E$1&amp;Y2592,""))</f>
        <v/>
      </c>
      <c r="X2592" s="190" t="str">
        <f>IF(ISNUMBER(Q2592),COUNTIF(Blocos!G:G,J2592),"")</f>
        <v/>
      </c>
      <c r="Y2592" s="190" t="str">
        <f>IF(OR(X2592=0,X2592=""),"",VLOOKUP(SUMIFS(Blocos!A:A,Blocos!H:H,'EFD REGISTROS e Campos (2)'!X2592,Blocos!G:G,'EFD REGISTROS e Campos (2)'!J2592),Blocos!A:L,12,0))</f>
        <v/>
      </c>
      <c r="Z2592" s="190" t="str">
        <f>IF(ISNUMBER(Q2593),VLOOKUP(J2592,Blocos!D:G,4,0),"")</f>
        <v/>
      </c>
      <c r="AA2592" s="190" t="str">
        <f>IF(ISNUMBER(Q2592),CONCATENATE("CREATE TABLE ""reg_",LOWER(J2592),""" (""ID"" bigint NOT NULL AUTO_INCREMENT,  ""HASHFILE"" varchar(255) DEFAULT NULL, ""ID_PAI"" bigint NOT NULL,"),IF(Q2592="Campo",CONCATENATE("""",L2592,""" ",VLOOKUP(R2592,Apoio!A:C,3,0)),""))&amp;IF(Z2592="","",CONCATENATE("PRIMARY KEY (""ID""), KEY ""FK_reg_",LOWER(Z2592),"_ID_PAI"" (""ID_PAI""), CONSTRAINT ""FK_reg_",LOWER(Z2592),"_ID_PAI"" FOREIGN KEY (""ID_PAI"") REFERENCES ""reg_",LOWER(Z2592),""" (""ID"")) ENGINE=InnoDB AUTO_INCREMENT=105774 DEFAULT CHARSET=utf8mb4 COLLATE=utf8mb4_0900_ai_ci;"))</f>
        <v/>
      </c>
      <c r="AB2592" s="190" t="str">
        <f t="shared" si="286"/>
        <v/>
      </c>
    </row>
    <row r="2593" spans="10:28" ht="14.5" hidden="1" customHeight="1" x14ac:dyDescent="0.3">
      <c r="J2593" s="187" t="str">
        <f t="shared" si="284"/>
        <v>E310</v>
      </c>
      <c r="K2593" s="218"/>
      <c r="L2593" s="237" t="s">
        <v>2558</v>
      </c>
      <c r="M2593" s="184" t="s">
        <v>2559</v>
      </c>
      <c r="N2593" s="238">
        <v>42370</v>
      </c>
      <c r="O2593" s="238"/>
      <c r="P2593" s="238">
        <v>42735</v>
      </c>
      <c r="Q2593" s="192" t="str">
        <f t="shared" si="285"/>
        <v/>
      </c>
      <c r="S2593" s="191" t="str">
        <f t="shared" si="281"/>
        <v/>
      </c>
      <c r="T2593" s="192" t="str">
        <f t="shared" si="282"/>
        <v/>
      </c>
      <c r="U2593" s="192" t="str">
        <f t="shared" si="287"/>
        <v/>
      </c>
      <c r="V2593" s="192" t="str">
        <f t="shared" si="283"/>
        <v/>
      </c>
      <c r="W2593" s="191" t="str">
        <f>IF(Q2593="Campo","@Campos(posicao = "&amp;K2593&amp;", tipo = '"&amp;R2593&amp;"')@Column(name = """&amp;L2593&amp;""")"&amp;IF(R2593="D","@Temporal(TemporalType.DATE)","")&amp;"private "&amp;VLOOKUP(TEXT(R2593,"@"),Apoio!A:B,2,0)&amp;" "&amp;SUBSTITUTE(LOWER(LEFT(L2593,1))&amp;RIGHT(PROPER(L2593),LEN(L2593)-1),"_","")&amp;";",IF(ISNUMBER(Q2593),IF(R2593="R","@Entity@Table(name = ""reg_"&amp;LOWER(J2593)&amp;""")@XmlRootElement","")&amp;VLOOKUP(J2593,Blocos!D:I,6,0)&amp;Apoio!$E$1&amp;Y2593,""))</f>
        <v/>
      </c>
      <c r="X2593" s="190" t="str">
        <f>IF(ISNUMBER(Q2593),COUNTIF(Blocos!G:G,J2593),"")</f>
        <v/>
      </c>
      <c r="Y2593" s="190" t="str">
        <f>IF(OR(X2593=0,X2593=""),"",VLOOKUP(SUMIFS(Blocos!A:A,Blocos!H:H,'EFD REGISTROS e Campos (2)'!X2593,Blocos!G:G,'EFD REGISTROS e Campos (2)'!J2593),Blocos!A:L,12,0))</f>
        <v/>
      </c>
      <c r="Z2593" s="190" t="str">
        <f>IF(ISNUMBER(Q2594),VLOOKUP(J2593,Blocos!D:G,4,0),"")</f>
        <v/>
      </c>
      <c r="AA2593" s="190" t="str">
        <f>IF(ISNUMBER(Q2593),CONCATENATE("CREATE TABLE ""reg_",LOWER(J2593),""" (""ID"" bigint NOT NULL AUTO_INCREMENT,  ""HASHFILE"" varchar(255) DEFAULT NULL, ""ID_PAI"" bigint NOT NULL,"),IF(Q2593="Campo",CONCATENATE("""",L2593,""" ",VLOOKUP(R2593,Apoio!A:C,3,0)),""))&amp;IF(Z2593="","",CONCATENATE("PRIMARY KEY (""ID""), KEY ""FK_reg_",LOWER(Z2593),"_ID_PAI"" (""ID_PAI""), CONSTRAINT ""FK_reg_",LOWER(Z2593),"_ID_PAI"" FOREIGN KEY (""ID_PAI"") REFERENCES ""reg_",LOWER(Z2593),""" (""ID"")) ENGINE=InnoDB AUTO_INCREMENT=105774 DEFAULT CHARSET=utf8mb4 COLLATE=utf8mb4_0900_ai_ci;"))</f>
        <v/>
      </c>
      <c r="AB2593" s="190" t="str">
        <f t="shared" si="286"/>
        <v/>
      </c>
    </row>
    <row r="2594" spans="10:28" ht="14.5" hidden="1" customHeight="1" x14ac:dyDescent="0.3">
      <c r="J2594" s="187" t="str">
        <f t="shared" si="284"/>
        <v>E310</v>
      </c>
      <c r="K2594" s="218"/>
      <c r="L2594" s="237" t="s">
        <v>2558</v>
      </c>
      <c r="M2594" s="184" t="s">
        <v>2560</v>
      </c>
      <c r="N2594" s="238">
        <v>42736</v>
      </c>
      <c r="O2594" s="238"/>
      <c r="P2594" s="238"/>
      <c r="Q2594" s="192" t="str">
        <f t="shared" si="285"/>
        <v/>
      </c>
      <c r="S2594" s="191" t="str">
        <f t="shared" si="281"/>
        <v/>
      </c>
      <c r="T2594" s="192" t="str">
        <f t="shared" si="282"/>
        <v/>
      </c>
      <c r="U2594" s="192" t="str">
        <f t="shared" si="287"/>
        <v/>
      </c>
      <c r="V2594" s="192" t="str">
        <f t="shared" si="283"/>
        <v/>
      </c>
      <c r="W2594" s="191" t="str">
        <f>IF(Q2594="Campo","@Campos(posicao = "&amp;K2594&amp;", tipo = '"&amp;R2594&amp;"')@Column(name = """&amp;L2594&amp;""")"&amp;IF(R2594="D","@Temporal(TemporalType.DATE)","")&amp;"private "&amp;VLOOKUP(TEXT(R2594,"@"),Apoio!A:B,2,0)&amp;" "&amp;SUBSTITUTE(LOWER(LEFT(L2594,1))&amp;RIGHT(PROPER(L2594),LEN(L2594)-1),"_","")&amp;";",IF(ISNUMBER(Q2594),IF(R2594="R","@Entity@Table(name = ""reg_"&amp;LOWER(J2594)&amp;""")@XmlRootElement","")&amp;VLOOKUP(J2594,Blocos!D:I,6,0)&amp;Apoio!$E$1&amp;Y2594,""))</f>
        <v/>
      </c>
      <c r="X2594" s="190" t="str">
        <f>IF(ISNUMBER(Q2594),COUNTIF(Blocos!G:G,J2594),"")</f>
        <v/>
      </c>
      <c r="Y2594" s="190" t="str">
        <f>IF(OR(X2594=0,X2594=""),"",VLOOKUP(SUMIFS(Blocos!A:A,Blocos!H:H,'EFD REGISTROS e Campos (2)'!X2594,Blocos!G:G,'EFD REGISTROS e Campos (2)'!J2594),Blocos!A:L,12,0))</f>
        <v/>
      </c>
      <c r="Z2594" s="190" t="str">
        <f>IF(ISNUMBER(Q2595),VLOOKUP(J2594,Blocos!D:G,4,0),"")</f>
        <v/>
      </c>
      <c r="AA2594" s="190" t="str">
        <f>IF(ISNUMBER(Q2594),CONCATENATE("CREATE TABLE ""reg_",LOWER(J2594),""" (""ID"" bigint NOT NULL AUTO_INCREMENT,  ""HASHFILE"" varchar(255) DEFAULT NULL, ""ID_PAI"" bigint NOT NULL,"),IF(Q2594="Campo",CONCATENATE("""",L2594,""" ",VLOOKUP(R2594,Apoio!A:C,3,0)),""))&amp;IF(Z2594="","",CONCATENATE("PRIMARY KEY (""ID""), KEY ""FK_reg_",LOWER(Z2594),"_ID_PAI"" (""ID_PAI""), CONSTRAINT ""FK_reg_",LOWER(Z2594),"_ID_PAI"" FOREIGN KEY (""ID_PAI"") REFERENCES ""reg_",LOWER(Z2594),""" (""ID"")) ENGINE=InnoDB AUTO_INCREMENT=105774 DEFAULT CHARSET=utf8mb4 COLLATE=utf8mb4_0900_ai_ci;"))</f>
        <v/>
      </c>
      <c r="AB2594" s="190" t="str">
        <f t="shared" si="286"/>
        <v/>
      </c>
    </row>
    <row r="2595" spans="10:28" ht="14.5" hidden="1" customHeight="1" x14ac:dyDescent="0.3">
      <c r="J2595" s="187" t="str">
        <f t="shared" si="284"/>
        <v>E310</v>
      </c>
      <c r="K2595" s="218"/>
      <c r="L2595" s="237" t="s">
        <v>2561</v>
      </c>
      <c r="M2595" s="184" t="s">
        <v>2562</v>
      </c>
      <c r="N2595" s="238">
        <v>42370</v>
      </c>
      <c r="O2595" s="238"/>
      <c r="P2595" s="238"/>
      <c r="Q2595" s="192" t="str">
        <f t="shared" si="285"/>
        <v/>
      </c>
      <c r="S2595" s="191" t="str">
        <f t="shared" si="281"/>
        <v/>
      </c>
      <c r="T2595" s="192" t="str">
        <f t="shared" si="282"/>
        <v/>
      </c>
      <c r="U2595" s="192" t="str">
        <f t="shared" si="287"/>
        <v/>
      </c>
      <c r="V2595" s="192" t="str">
        <f t="shared" si="283"/>
        <v/>
      </c>
      <c r="W2595" s="191" t="str">
        <f>IF(Q2595="Campo","@Campos(posicao = "&amp;K2595&amp;", tipo = '"&amp;R2595&amp;"')@Column(name = """&amp;L2595&amp;""")"&amp;IF(R2595="D","@Temporal(TemporalType.DATE)","")&amp;"private "&amp;VLOOKUP(TEXT(R2595,"@"),Apoio!A:B,2,0)&amp;" "&amp;SUBSTITUTE(LOWER(LEFT(L2595,1))&amp;RIGHT(PROPER(L2595),LEN(L2595)-1),"_","")&amp;";",IF(ISNUMBER(Q2595),IF(R2595="R","@Entity@Table(name = ""reg_"&amp;LOWER(J2595)&amp;""")@XmlRootElement","")&amp;VLOOKUP(J2595,Blocos!D:I,6,0)&amp;Apoio!$E$1&amp;Y2595,""))</f>
        <v/>
      </c>
      <c r="X2595" s="190" t="str">
        <f>IF(ISNUMBER(Q2595),COUNTIF(Blocos!G:G,J2595),"")</f>
        <v/>
      </c>
      <c r="Y2595" s="190" t="str">
        <f>IF(OR(X2595=0,X2595=""),"",VLOOKUP(SUMIFS(Blocos!A:A,Blocos!H:H,'EFD REGISTROS e Campos (2)'!X2595,Blocos!G:G,'EFD REGISTROS e Campos (2)'!J2595),Blocos!A:L,12,0))</f>
        <v/>
      </c>
      <c r="Z2595" s="190" t="str">
        <f>IF(ISNUMBER(Q2596),VLOOKUP(J2595,Blocos!D:G,4,0),"")</f>
        <v/>
      </c>
      <c r="AA2595" s="190" t="str">
        <f>IF(ISNUMBER(Q2595),CONCATENATE("CREATE TABLE ""reg_",LOWER(J2595),""" (""ID"" bigint NOT NULL AUTO_INCREMENT,  ""HASHFILE"" varchar(255) DEFAULT NULL, ""ID_PAI"" bigint NOT NULL,"),IF(Q2595="Campo",CONCATENATE("""",L2595,""" ",VLOOKUP(R2595,Apoio!A:C,3,0)),""))&amp;IF(Z2595="","",CONCATENATE("PRIMARY KEY (""ID""), KEY ""FK_reg_",LOWER(Z2595),"_ID_PAI"" (""ID_PAI""), CONSTRAINT ""FK_reg_",LOWER(Z2595),"_ID_PAI"" FOREIGN KEY (""ID_PAI"") REFERENCES ""reg_",LOWER(Z2595),""" (""ID"")) ENGINE=InnoDB AUTO_INCREMENT=105774 DEFAULT CHARSET=utf8mb4 COLLATE=utf8mb4_0900_ai_ci;"))</f>
        <v/>
      </c>
      <c r="AB2595" s="190" t="str">
        <f t="shared" si="286"/>
        <v/>
      </c>
    </row>
    <row r="2596" spans="10:28" ht="14.5" hidden="1" customHeight="1" x14ac:dyDescent="0.3">
      <c r="J2596" s="187" t="str">
        <f t="shared" si="284"/>
        <v>E310</v>
      </c>
      <c r="K2596" s="218"/>
      <c r="L2596" s="237" t="s">
        <v>2563</v>
      </c>
      <c r="M2596" s="184" t="s">
        <v>2564</v>
      </c>
      <c r="N2596" s="238">
        <v>42614</v>
      </c>
      <c r="O2596" s="238"/>
      <c r="P2596" s="238"/>
      <c r="Q2596" s="192" t="str">
        <f t="shared" si="285"/>
        <v/>
      </c>
      <c r="S2596" s="191" t="str">
        <f t="shared" si="281"/>
        <v/>
      </c>
      <c r="T2596" s="192" t="str">
        <f t="shared" si="282"/>
        <v/>
      </c>
      <c r="U2596" s="192" t="str">
        <f t="shared" si="287"/>
        <v/>
      </c>
      <c r="V2596" s="192" t="str">
        <f t="shared" si="283"/>
        <v/>
      </c>
      <c r="W2596" s="191" t="str">
        <f>IF(Q2596="Campo","@Campos(posicao = "&amp;K2596&amp;", tipo = '"&amp;R2596&amp;"')@Column(name = """&amp;L2596&amp;""")"&amp;IF(R2596="D","@Temporal(TemporalType.DATE)","")&amp;"private "&amp;VLOOKUP(TEXT(R2596,"@"),Apoio!A:B,2,0)&amp;" "&amp;SUBSTITUTE(LOWER(LEFT(L2596,1))&amp;RIGHT(PROPER(L2596),LEN(L2596)-1),"_","")&amp;";",IF(ISNUMBER(Q2596),IF(R2596="R","@Entity@Table(name = ""reg_"&amp;LOWER(J2596)&amp;""")@XmlRootElement","")&amp;VLOOKUP(J2596,Blocos!D:I,6,0)&amp;Apoio!$E$1&amp;Y2596,""))</f>
        <v/>
      </c>
      <c r="X2596" s="190" t="str">
        <f>IF(ISNUMBER(Q2596),COUNTIF(Blocos!G:G,J2596),"")</f>
        <v/>
      </c>
      <c r="Y2596" s="190" t="str">
        <f>IF(OR(X2596=0,X2596=""),"",VLOOKUP(SUMIFS(Blocos!A:A,Blocos!H:H,'EFD REGISTROS e Campos (2)'!X2596,Blocos!G:G,'EFD REGISTROS e Campos (2)'!J2596),Blocos!A:L,12,0))</f>
        <v/>
      </c>
      <c r="Z2596" s="190" t="str">
        <f>IF(ISNUMBER(Q2597),VLOOKUP(J2596,Blocos!D:G,4,0),"")</f>
        <v/>
      </c>
      <c r="AA2596" s="190" t="str">
        <f>IF(ISNUMBER(Q2596),CONCATENATE("CREATE TABLE ""reg_",LOWER(J2596),""" (""ID"" bigint NOT NULL AUTO_INCREMENT,  ""HASHFILE"" varchar(255) DEFAULT NULL, ""ID_PAI"" bigint NOT NULL,"),IF(Q2596="Campo",CONCATENATE("""",L2596,""" ",VLOOKUP(R2596,Apoio!A:C,3,0)),""))&amp;IF(Z2596="","",CONCATENATE("PRIMARY KEY (""ID""), KEY ""FK_reg_",LOWER(Z2596),"_ID_PAI"" (""ID_PAI""), CONSTRAINT ""FK_reg_",LOWER(Z2596),"_ID_PAI"" FOREIGN KEY (""ID_PAI"") REFERENCES ""reg_",LOWER(Z2596),""" (""ID"")) ENGINE=InnoDB AUTO_INCREMENT=105774 DEFAULT CHARSET=utf8mb4 COLLATE=utf8mb4_0900_ai_ci;"))</f>
        <v/>
      </c>
      <c r="AB2596" s="190" t="str">
        <f t="shared" si="286"/>
        <v/>
      </c>
    </row>
    <row r="2597" spans="10:28" ht="14.5" hidden="1" customHeight="1" x14ac:dyDescent="0.3">
      <c r="J2597" s="187" t="str">
        <f t="shared" si="284"/>
        <v>E310</v>
      </c>
      <c r="K2597" s="218"/>
      <c r="L2597" s="237" t="s">
        <v>2565</v>
      </c>
      <c r="M2597" s="184" t="s">
        <v>2566</v>
      </c>
      <c r="N2597" s="238">
        <v>42614</v>
      </c>
      <c r="O2597" s="238"/>
      <c r="P2597" s="238">
        <v>42735</v>
      </c>
      <c r="Q2597" s="192" t="str">
        <f t="shared" si="285"/>
        <v/>
      </c>
      <c r="S2597" s="191" t="str">
        <f t="shared" si="281"/>
        <v/>
      </c>
      <c r="T2597" s="192" t="str">
        <f t="shared" si="282"/>
        <v/>
      </c>
      <c r="U2597" s="192" t="str">
        <f t="shared" si="287"/>
        <v/>
      </c>
      <c r="V2597" s="192" t="str">
        <f t="shared" si="283"/>
        <v/>
      </c>
      <c r="W2597" s="191" t="str">
        <f>IF(Q2597="Campo","@Campos(posicao = "&amp;K2597&amp;", tipo = '"&amp;R2597&amp;"')@Column(name = """&amp;L2597&amp;""")"&amp;IF(R2597="D","@Temporal(TemporalType.DATE)","")&amp;"private "&amp;VLOOKUP(TEXT(R2597,"@"),Apoio!A:B,2,0)&amp;" "&amp;SUBSTITUTE(LOWER(LEFT(L2597,1))&amp;RIGHT(PROPER(L2597),LEN(L2597)-1),"_","")&amp;";",IF(ISNUMBER(Q2597),IF(R2597="R","@Entity@Table(name = ""reg_"&amp;LOWER(J2597)&amp;""")@XmlRootElement","")&amp;VLOOKUP(J2597,Blocos!D:I,6,0)&amp;Apoio!$E$1&amp;Y2597,""))</f>
        <v/>
      </c>
      <c r="X2597" s="190" t="str">
        <f>IF(ISNUMBER(Q2597),COUNTIF(Blocos!G:G,J2597),"")</f>
        <v/>
      </c>
      <c r="Y2597" s="190" t="str">
        <f>IF(OR(X2597=0,X2597=""),"",VLOOKUP(SUMIFS(Blocos!A:A,Blocos!H:H,'EFD REGISTROS e Campos (2)'!X2597,Blocos!G:G,'EFD REGISTROS e Campos (2)'!J2597),Blocos!A:L,12,0))</f>
        <v/>
      </c>
      <c r="Z2597" s="190" t="str">
        <f>IF(ISNUMBER(Q2598),VLOOKUP(J2597,Blocos!D:G,4,0),"")</f>
        <v/>
      </c>
      <c r="AA2597" s="190" t="str">
        <f>IF(ISNUMBER(Q2597),CONCATENATE("CREATE TABLE ""reg_",LOWER(J2597),""" (""ID"" bigint NOT NULL AUTO_INCREMENT,  ""HASHFILE"" varchar(255) DEFAULT NULL, ""ID_PAI"" bigint NOT NULL,"),IF(Q2597="Campo",CONCATENATE("""",L2597,""" ",VLOOKUP(R2597,Apoio!A:C,3,0)),""))&amp;IF(Z2597="","",CONCATENATE("PRIMARY KEY (""ID""), KEY ""FK_reg_",LOWER(Z2597),"_ID_PAI"" (""ID_PAI""), CONSTRAINT ""FK_reg_",LOWER(Z2597),"_ID_PAI"" FOREIGN KEY (""ID_PAI"") REFERENCES ""reg_",LOWER(Z2597),""" (""ID"")) ENGINE=InnoDB AUTO_INCREMENT=105774 DEFAULT CHARSET=utf8mb4 COLLATE=utf8mb4_0900_ai_ci;"))</f>
        <v/>
      </c>
      <c r="AB2597" s="190" t="str">
        <f t="shared" si="286"/>
        <v/>
      </c>
    </row>
    <row r="2598" spans="10:28" ht="14.5" hidden="1" customHeight="1" x14ac:dyDescent="0.3">
      <c r="J2598" s="187" t="str">
        <f t="shared" si="284"/>
        <v>E310</v>
      </c>
      <c r="K2598" s="218"/>
      <c r="L2598" s="237" t="s">
        <v>2567</v>
      </c>
      <c r="M2598" s="184" t="s">
        <v>2568</v>
      </c>
      <c r="N2598" s="238">
        <v>42370</v>
      </c>
      <c r="O2598" s="238"/>
      <c r="P2598" s="238">
        <v>42735</v>
      </c>
      <c r="Q2598" s="192" t="str">
        <f t="shared" si="285"/>
        <v/>
      </c>
      <c r="S2598" s="191" t="str">
        <f t="shared" si="281"/>
        <v/>
      </c>
      <c r="T2598" s="192" t="str">
        <f t="shared" si="282"/>
        <v/>
      </c>
      <c r="U2598" s="192" t="str">
        <f t="shared" si="287"/>
        <v/>
      </c>
      <c r="V2598" s="192" t="str">
        <f t="shared" si="283"/>
        <v/>
      </c>
      <c r="W2598" s="191" t="str">
        <f>IF(Q2598="Campo","@Campos(posicao = "&amp;K2598&amp;", tipo = '"&amp;R2598&amp;"')@Column(name = """&amp;L2598&amp;""")"&amp;IF(R2598="D","@Temporal(TemporalType.DATE)","")&amp;"private "&amp;VLOOKUP(TEXT(R2598,"@"),Apoio!A:B,2,0)&amp;" "&amp;SUBSTITUTE(LOWER(LEFT(L2598,1))&amp;RIGHT(PROPER(L2598),LEN(L2598)-1),"_","")&amp;";",IF(ISNUMBER(Q2598),IF(R2598="R","@Entity@Table(name = ""reg_"&amp;LOWER(J2598)&amp;""")@XmlRootElement","")&amp;VLOOKUP(J2598,Blocos!D:I,6,0)&amp;Apoio!$E$1&amp;Y2598,""))</f>
        <v/>
      </c>
      <c r="X2598" s="190" t="str">
        <f>IF(ISNUMBER(Q2598),COUNTIF(Blocos!G:G,J2598),"")</f>
        <v/>
      </c>
      <c r="Y2598" s="190" t="str">
        <f>IF(OR(X2598=0,X2598=""),"",VLOOKUP(SUMIFS(Blocos!A:A,Blocos!H:H,'EFD REGISTROS e Campos (2)'!X2598,Blocos!G:G,'EFD REGISTROS e Campos (2)'!J2598),Blocos!A:L,12,0))</f>
        <v/>
      </c>
      <c r="Z2598" s="190" t="str">
        <f>IF(ISNUMBER(Q2599),VLOOKUP(J2598,Blocos!D:G,4,0),"")</f>
        <v/>
      </c>
      <c r="AA2598" s="190" t="str">
        <f>IF(ISNUMBER(Q2598),CONCATENATE("CREATE TABLE ""reg_",LOWER(J2598),""" (""ID"" bigint NOT NULL AUTO_INCREMENT,  ""HASHFILE"" varchar(255) DEFAULT NULL, ""ID_PAI"" bigint NOT NULL,"),IF(Q2598="Campo",CONCATENATE("""",L2598,""" ",VLOOKUP(R2598,Apoio!A:C,3,0)),""))&amp;IF(Z2598="","",CONCATENATE("PRIMARY KEY (""ID""), KEY ""FK_reg_",LOWER(Z2598),"_ID_PAI"" (""ID_PAI""), CONSTRAINT ""FK_reg_",LOWER(Z2598),"_ID_PAI"" FOREIGN KEY (""ID_PAI"") REFERENCES ""reg_",LOWER(Z2598),""" (""ID"")) ENGINE=InnoDB AUTO_INCREMENT=105774 DEFAULT CHARSET=utf8mb4 COLLATE=utf8mb4_0900_ai_ci;"))</f>
        <v/>
      </c>
      <c r="AB2598" s="190" t="str">
        <f t="shared" si="286"/>
        <v/>
      </c>
    </row>
    <row r="2599" spans="10:28" ht="14.5" hidden="1" customHeight="1" x14ac:dyDescent="0.3">
      <c r="J2599" s="187" t="str">
        <f t="shared" si="284"/>
        <v>E310</v>
      </c>
      <c r="K2599" s="218"/>
      <c r="L2599" s="237" t="s">
        <v>2567</v>
      </c>
      <c r="M2599" s="184" t="s">
        <v>2569</v>
      </c>
      <c r="N2599" s="238">
        <v>42736</v>
      </c>
      <c r="O2599" s="238"/>
      <c r="P2599" s="238"/>
      <c r="Q2599" s="192" t="str">
        <f t="shared" si="285"/>
        <v/>
      </c>
      <c r="S2599" s="191" t="str">
        <f t="shared" si="281"/>
        <v/>
      </c>
      <c r="T2599" s="192" t="str">
        <f t="shared" si="282"/>
        <v/>
      </c>
      <c r="U2599" s="192" t="str">
        <f t="shared" si="287"/>
        <v/>
      </c>
      <c r="V2599" s="192" t="str">
        <f t="shared" si="283"/>
        <v/>
      </c>
      <c r="W2599" s="191" t="str">
        <f>IF(Q2599="Campo","@Campos(posicao = "&amp;K2599&amp;", tipo = '"&amp;R2599&amp;"')@Column(name = """&amp;L2599&amp;""")"&amp;IF(R2599="D","@Temporal(TemporalType.DATE)","")&amp;"private "&amp;VLOOKUP(TEXT(R2599,"@"),Apoio!A:B,2,0)&amp;" "&amp;SUBSTITUTE(LOWER(LEFT(L2599,1))&amp;RIGHT(PROPER(L2599),LEN(L2599)-1),"_","")&amp;";",IF(ISNUMBER(Q2599),IF(R2599="R","@Entity@Table(name = ""reg_"&amp;LOWER(J2599)&amp;""")@XmlRootElement","")&amp;VLOOKUP(J2599,Blocos!D:I,6,0)&amp;Apoio!$E$1&amp;Y2599,""))</f>
        <v/>
      </c>
      <c r="X2599" s="190" t="str">
        <f>IF(ISNUMBER(Q2599),COUNTIF(Blocos!G:G,J2599),"")</f>
        <v/>
      </c>
      <c r="Y2599" s="190" t="str">
        <f>IF(OR(X2599=0,X2599=""),"",VLOOKUP(SUMIFS(Blocos!A:A,Blocos!H:H,'EFD REGISTROS e Campos (2)'!X2599,Blocos!G:G,'EFD REGISTROS e Campos (2)'!J2599),Blocos!A:L,12,0))</f>
        <v/>
      </c>
      <c r="Z2599" s="190" t="str">
        <f>IF(ISNUMBER(Q2600),VLOOKUP(J2599,Blocos!D:G,4,0),"")</f>
        <v/>
      </c>
      <c r="AA2599" s="190" t="str">
        <f>IF(ISNUMBER(Q2599),CONCATENATE("CREATE TABLE ""reg_",LOWER(J2599),""" (""ID"" bigint NOT NULL AUTO_INCREMENT,  ""HASHFILE"" varchar(255) DEFAULT NULL, ""ID_PAI"" bigint NOT NULL,"),IF(Q2599="Campo",CONCATENATE("""",L2599,""" ",VLOOKUP(R2599,Apoio!A:C,3,0)),""))&amp;IF(Z2599="","",CONCATENATE("PRIMARY KEY (""ID""), KEY ""FK_reg_",LOWER(Z2599),"_ID_PAI"" (""ID_PAI""), CONSTRAINT ""FK_reg_",LOWER(Z2599),"_ID_PAI"" FOREIGN KEY (""ID_PAI"") REFERENCES ""reg_",LOWER(Z2599),""" (""ID"")) ENGINE=InnoDB AUTO_INCREMENT=105774 DEFAULT CHARSET=utf8mb4 COLLATE=utf8mb4_0900_ai_ci;"))</f>
        <v/>
      </c>
      <c r="AB2599" s="190" t="str">
        <f t="shared" si="286"/>
        <v/>
      </c>
    </row>
    <row r="2600" spans="10:28" ht="14.5" hidden="1" customHeight="1" x14ac:dyDescent="0.3">
      <c r="J2600" s="187" t="str">
        <f t="shared" si="284"/>
        <v>E310</v>
      </c>
      <c r="K2600" s="181">
        <v>6</v>
      </c>
      <c r="L2600" s="289" t="s">
        <v>2538</v>
      </c>
      <c r="M2600" s="182" t="s">
        <v>2571</v>
      </c>
      <c r="N2600" s="181" t="s">
        <v>32</v>
      </c>
      <c r="O2600" s="181" t="s">
        <v>28</v>
      </c>
      <c r="P2600" s="181">
        <v>2</v>
      </c>
      <c r="Q2600" s="192" t="str">
        <f t="shared" si="285"/>
        <v>Campo</v>
      </c>
      <c r="R2600" s="192" t="s">
        <v>3606</v>
      </c>
      <c r="S2600" s="191" t="str">
        <f t="shared" si="281"/>
        <v/>
      </c>
      <c r="T2600" s="192" t="str">
        <f t="shared" si="282"/>
        <v>&lt;campo posicao="6"&gt;
&lt;coluna&gt;VL_TOT_CREDITOS_DIFAL&lt;/coluna&gt;
&lt;descricao&gt;Valor total dos créditos do ICMS referente ao diferencial de alíquota devido à UF de Origem/Destino&lt;/descricao&gt;
&lt;tipo&gt;R&lt;/tipo&gt;
&lt;/campo&gt;</v>
      </c>
      <c r="U2600" s="192" t="str">
        <f t="shared" si="287"/>
        <v>&lt;campo posicao="6"&gt;
&lt;coluna&gt;VL_TOT_CREDITOS_DIFAL&lt;/coluna&gt;
&lt;descricao&gt;Valor total dos créditos do ICMS referente ao diferencial de alíquota devido à UF de Origem/Destino&lt;/descricao&gt;
&lt;tipo&gt;R&lt;/tipo&gt;
&lt;/campo&gt;</v>
      </c>
      <c r="V2600" s="192" t="str">
        <f t="shared" si="283"/>
        <v>{"Column7", "VL_TOT_CREDITOS_DIFAL"},</v>
      </c>
      <c r="W2600" s="191" t="str">
        <f>IF(Q2600="Campo","@Campos(posicao = "&amp;K2600&amp;", tipo = '"&amp;R2600&amp;"')@Column(name = """&amp;L2600&amp;""")"&amp;IF(R2600="D","@Temporal(TemporalType.DATE)","")&amp;"private "&amp;VLOOKUP(TEXT(R2600,"@"),Apoio!A:B,2,0)&amp;" "&amp;SUBSTITUTE(LOWER(LEFT(L2600,1))&amp;RIGHT(PROPER(L2600),LEN(L2600)-1),"_","")&amp;";",IF(ISNUMBER(Q2600),IF(R2600="R","@Entity@Table(name = ""reg_"&amp;LOWER(J2600)&amp;""")@XmlRootElement","")&amp;VLOOKUP(J2600,Blocos!D:I,6,0)&amp;Apoio!$E$1&amp;Y2600,""))</f>
        <v>@Campos(posicao = 6, tipo = 'R')@Column(name = "VL_TOT_CREDITOS_DIFAL")private BigDecimal vlTotCreditosDifal;</v>
      </c>
      <c r="X2600" s="190" t="str">
        <f>IF(ISNUMBER(Q2600),COUNTIF(Blocos!G:G,J2600),"")</f>
        <v/>
      </c>
      <c r="Y2600" s="190" t="str">
        <f>IF(OR(X2600=0,X2600=""),"",VLOOKUP(SUMIFS(Blocos!A:A,Blocos!H:H,'EFD REGISTROS e Campos (2)'!X2600,Blocos!G:G,'EFD REGISTROS e Campos (2)'!J2600),Blocos!A:L,12,0))</f>
        <v/>
      </c>
      <c r="Z2600" s="190" t="str">
        <f>IF(ISNUMBER(Q2601),VLOOKUP(J2600,Blocos!D:G,4,0),"")</f>
        <v/>
      </c>
      <c r="AA2600" s="190" t="str">
        <f>IF(ISNUMBER(Q2600),CONCATENATE("CREATE TABLE ""reg_",LOWER(J2600),""" (""ID"" bigint NOT NULL AUTO_INCREMENT,  ""HASHFILE"" varchar(255) DEFAULT NULL, ""ID_PAI"" bigint NOT NULL,"),IF(Q2600="Campo",CONCATENATE("""",L2600,""" ",VLOOKUP(R2600,Apoio!A:C,3,0)),""))&amp;IF(Z2600="","",CONCATENATE("PRIMARY KEY (""ID""), KEY ""FK_reg_",LOWER(Z2600),"_ID_PAI"" (""ID_PAI""), CONSTRAINT ""FK_reg_",LOWER(Z2600),"_ID_PAI"" FOREIGN KEY (""ID_PAI"") REFERENCES ""reg_",LOWER(Z2600),""" (""ID"")) ENGINE=InnoDB AUTO_INCREMENT=105774 DEFAULT CHARSET=utf8mb4 COLLATE=utf8mb4_0900_ai_ci;"))</f>
        <v>"VL_TOT_CREDITOS_DIFAL" decimal(15,6) DEFAULT NULL,</v>
      </c>
      <c r="AB2600" s="190" t="str">
        <f t="shared" si="286"/>
        <v>`reg_e310`.`VL_TOT_CREDITOS_DIFAL`,</v>
      </c>
    </row>
    <row r="2601" spans="10:28" ht="14.5" hidden="1" customHeight="1" x14ac:dyDescent="0.3">
      <c r="J2601" s="187" t="str">
        <f t="shared" si="284"/>
        <v>E310</v>
      </c>
      <c r="K2601" s="217">
        <v>7</v>
      </c>
      <c r="L2601" s="289" t="s">
        <v>2542</v>
      </c>
      <c r="M2601" s="182" t="s">
        <v>3621</v>
      </c>
      <c r="N2601" s="181" t="s">
        <v>32</v>
      </c>
      <c r="O2601" s="181" t="s">
        <v>28</v>
      </c>
      <c r="P2601" s="181">
        <v>2</v>
      </c>
      <c r="Q2601" s="192" t="str">
        <f t="shared" si="285"/>
        <v>Campo</v>
      </c>
      <c r="R2601" s="192" t="s">
        <v>3606</v>
      </c>
      <c r="S2601" s="191" t="str">
        <f t="shared" si="281"/>
        <v/>
      </c>
      <c r="T2601" s="192" t="str">
        <f t="shared" si="282"/>
        <v>&lt;campo posicao="7"&gt;
&lt;coluna&gt;VL_OUT_CRED_DIFAL&lt;/coluna&gt;
&lt;descricao&gt;Valor total de Ajustes "Outros créditos ICMS Diferencial de Alíquota da UF de Origem/Destino" e “Estorno de débitos ICMS Diferencial de Alíquota da UF de Origem/Destino” &lt;/descricao&gt;
&lt;tipo&gt;R&lt;/tipo&gt;
&lt;/campo&gt;</v>
      </c>
      <c r="U2601" s="192" t="str">
        <f t="shared" si="287"/>
        <v>&lt;campo posicao="7"&gt;
&lt;coluna&gt;VL_OUT_CRED_DIFAL&lt;/coluna&gt;
&lt;descricao&gt;Valor total de Ajustes "Outros créditos ICMS Diferencial de Alíquota da UF de Origem/Destino" e “Estorno de débitos ICMS Diferencial de Alíquota da UF de Origem/Destino” &lt;/descricao&gt;
&lt;tipo&gt;R&lt;/tipo&gt;
&lt;/campo&gt;</v>
      </c>
      <c r="V2601" s="192" t="str">
        <f t="shared" si="283"/>
        <v>{"Column8", "VL_OUT_CRED_DIFAL"},</v>
      </c>
      <c r="W2601" s="191" t="str">
        <f>IF(Q2601="Campo","@Campos(posicao = "&amp;K2601&amp;", tipo = '"&amp;R2601&amp;"')@Column(name = """&amp;L2601&amp;""")"&amp;IF(R2601="D","@Temporal(TemporalType.DATE)","")&amp;"private "&amp;VLOOKUP(TEXT(R2601,"@"),Apoio!A:B,2,0)&amp;" "&amp;SUBSTITUTE(LOWER(LEFT(L2601,1))&amp;RIGHT(PROPER(L2601),LEN(L2601)-1),"_","")&amp;";",IF(ISNUMBER(Q2601),IF(R2601="R","@Entity@Table(name = ""reg_"&amp;LOWER(J2601)&amp;""")@XmlRootElement","")&amp;VLOOKUP(J2601,Blocos!D:I,6,0)&amp;Apoio!$E$1&amp;Y2601,""))</f>
        <v>@Campos(posicao = 7, tipo = 'R')@Column(name = "VL_OUT_CRED_DIFAL")private BigDecimal vlOutCredDifal;</v>
      </c>
      <c r="X2601" s="190" t="str">
        <f>IF(ISNUMBER(Q2601),COUNTIF(Blocos!G:G,J2601),"")</f>
        <v/>
      </c>
      <c r="Y2601" s="190" t="str">
        <f>IF(OR(X2601=0,X2601=""),"",VLOOKUP(SUMIFS(Blocos!A:A,Blocos!H:H,'EFD REGISTROS e Campos (2)'!X2601,Blocos!G:G,'EFD REGISTROS e Campos (2)'!J2601),Blocos!A:L,12,0))</f>
        <v/>
      </c>
      <c r="Z2601" s="190" t="str">
        <f>IF(ISNUMBER(Q2602),VLOOKUP(J2601,Blocos!D:G,4,0),"")</f>
        <v/>
      </c>
      <c r="AA2601" s="190" t="str">
        <f>IF(ISNUMBER(Q2601),CONCATENATE("CREATE TABLE ""reg_",LOWER(J2601),""" (""ID"" bigint NOT NULL AUTO_INCREMENT,  ""HASHFILE"" varchar(255) DEFAULT NULL, ""ID_PAI"" bigint NOT NULL,"),IF(Q2601="Campo",CONCATENATE("""",L2601,""" ",VLOOKUP(R2601,Apoio!A:C,3,0)),""))&amp;IF(Z2601="","",CONCATENATE("PRIMARY KEY (""ID""), KEY ""FK_reg_",LOWER(Z2601),"_ID_PAI"" (""ID_PAI""), CONSTRAINT ""FK_reg_",LOWER(Z2601),"_ID_PAI"" FOREIGN KEY (""ID_PAI"") REFERENCES ""reg_",LOWER(Z2601),""" (""ID"")) ENGINE=InnoDB AUTO_INCREMENT=105774 DEFAULT CHARSET=utf8mb4 COLLATE=utf8mb4_0900_ai_ci;"))</f>
        <v>"VL_OUT_CRED_DIFAL" decimal(15,6) DEFAULT NULL,</v>
      </c>
      <c r="AB2601" s="190" t="str">
        <f t="shared" si="286"/>
        <v>`reg_e310`.`VL_OUT_CRED_DIFAL`,</v>
      </c>
    </row>
    <row r="2602" spans="10:28" ht="14.5" hidden="1" customHeight="1" x14ac:dyDescent="0.3">
      <c r="J2602" s="187" t="str">
        <f t="shared" si="284"/>
        <v>E310</v>
      </c>
      <c r="K2602" s="218"/>
      <c r="L2602" s="233" t="s">
        <v>3991</v>
      </c>
      <c r="M2602" s="234" t="s">
        <v>1164</v>
      </c>
      <c r="N2602" s="235" t="s">
        <v>1165</v>
      </c>
      <c r="O2602" s="235"/>
      <c r="P2602" s="236" t="s">
        <v>1166</v>
      </c>
      <c r="Q2602" s="192" t="str">
        <f t="shared" si="285"/>
        <v/>
      </c>
      <c r="S2602" s="191" t="str">
        <f t="shared" si="281"/>
        <v/>
      </c>
      <c r="T2602" s="192" t="str">
        <f t="shared" si="282"/>
        <v/>
      </c>
      <c r="U2602" s="192" t="str">
        <f t="shared" si="287"/>
        <v/>
      </c>
      <c r="V2602" s="192" t="str">
        <f t="shared" si="283"/>
        <v/>
      </c>
      <c r="W2602" s="191" t="str">
        <f>IF(Q2602="Campo","@Campos(posicao = "&amp;K2602&amp;", tipo = '"&amp;R2602&amp;"')@Column(name = """&amp;L2602&amp;""")"&amp;IF(R2602="D","@Temporal(TemporalType.DATE)","")&amp;"private "&amp;VLOOKUP(TEXT(R2602,"@"),Apoio!A:B,2,0)&amp;" "&amp;SUBSTITUTE(LOWER(LEFT(L2602,1))&amp;RIGHT(PROPER(L2602),LEN(L2602)-1),"_","")&amp;";",IF(ISNUMBER(Q2602),IF(R2602="R","@Entity@Table(name = ""reg_"&amp;LOWER(J2602)&amp;""")@XmlRootElement","")&amp;VLOOKUP(J2602,Blocos!D:I,6,0)&amp;Apoio!$E$1&amp;Y2602,""))</f>
        <v/>
      </c>
      <c r="X2602" s="190" t="str">
        <f>IF(ISNUMBER(Q2602),COUNTIF(Blocos!G:G,J2602),"")</f>
        <v/>
      </c>
      <c r="Y2602" s="190" t="str">
        <f>IF(OR(X2602=0,X2602=""),"",VLOOKUP(SUMIFS(Blocos!A:A,Blocos!H:H,'EFD REGISTROS e Campos (2)'!X2602,Blocos!G:G,'EFD REGISTROS e Campos (2)'!J2602),Blocos!A:L,12,0))</f>
        <v/>
      </c>
      <c r="Z2602" s="190" t="str">
        <f>IF(ISNUMBER(Q2603),VLOOKUP(J2602,Blocos!D:G,4,0),"")</f>
        <v/>
      </c>
      <c r="AA2602" s="190" t="str">
        <f>IF(ISNUMBER(Q2602),CONCATENATE("CREATE TABLE ""reg_",LOWER(J2602),""" (""ID"" bigint NOT NULL AUTO_INCREMENT,  ""HASHFILE"" varchar(255) DEFAULT NULL, ""ID_PAI"" bigint NOT NULL,"),IF(Q2602="Campo",CONCATENATE("""",L2602,""" ",VLOOKUP(R2602,Apoio!A:C,3,0)),""))&amp;IF(Z2602="","",CONCATENATE("PRIMARY KEY (""ID""), KEY ""FK_reg_",LOWER(Z2602),"_ID_PAI"" (""ID_PAI""), CONSTRAINT ""FK_reg_",LOWER(Z2602),"_ID_PAI"" FOREIGN KEY (""ID_PAI"") REFERENCES ""reg_",LOWER(Z2602),""" (""ID"")) ENGINE=InnoDB AUTO_INCREMENT=105774 DEFAULT CHARSET=utf8mb4 COLLATE=utf8mb4_0900_ai_ci;"))</f>
        <v/>
      </c>
      <c r="AB2602" s="190" t="str">
        <f t="shared" si="286"/>
        <v/>
      </c>
    </row>
    <row r="2603" spans="10:28" ht="14.5" hidden="1" customHeight="1" x14ac:dyDescent="0.3">
      <c r="J2603" s="187" t="str">
        <f t="shared" si="284"/>
        <v>E310</v>
      </c>
      <c r="K2603" s="218"/>
      <c r="L2603" s="237" t="s">
        <v>2574</v>
      </c>
      <c r="M2603" s="184" t="s">
        <v>2575</v>
      </c>
      <c r="N2603" s="238">
        <v>42370</v>
      </c>
      <c r="O2603" s="238"/>
      <c r="P2603" s="238">
        <v>42735</v>
      </c>
      <c r="Q2603" s="192" t="str">
        <f t="shared" si="285"/>
        <v/>
      </c>
      <c r="S2603" s="191" t="str">
        <f t="shared" si="281"/>
        <v/>
      </c>
      <c r="T2603" s="192" t="str">
        <f t="shared" si="282"/>
        <v/>
      </c>
      <c r="U2603" s="192" t="str">
        <f t="shared" si="287"/>
        <v/>
      </c>
      <c r="V2603" s="192" t="str">
        <f t="shared" si="283"/>
        <v/>
      </c>
      <c r="W2603" s="191" t="str">
        <f>IF(Q2603="Campo","@Campos(posicao = "&amp;K2603&amp;", tipo = '"&amp;R2603&amp;"')@Column(name = """&amp;L2603&amp;""")"&amp;IF(R2603="D","@Temporal(TemporalType.DATE)","")&amp;"private "&amp;VLOOKUP(TEXT(R2603,"@"),Apoio!A:B,2,0)&amp;" "&amp;SUBSTITUTE(LOWER(LEFT(L2603,1))&amp;RIGHT(PROPER(L2603),LEN(L2603)-1),"_","")&amp;";",IF(ISNUMBER(Q2603),IF(R2603="R","@Entity@Table(name = ""reg_"&amp;LOWER(J2603)&amp;""")@XmlRootElement","")&amp;VLOOKUP(J2603,Blocos!D:I,6,0)&amp;Apoio!$E$1&amp;Y2603,""))</f>
        <v/>
      </c>
      <c r="X2603" s="190" t="str">
        <f>IF(ISNUMBER(Q2603),COUNTIF(Blocos!G:G,J2603),"")</f>
        <v/>
      </c>
      <c r="Y2603" s="190" t="str">
        <f>IF(OR(X2603=0,X2603=""),"",VLOOKUP(SUMIFS(Blocos!A:A,Blocos!H:H,'EFD REGISTROS e Campos (2)'!X2603,Blocos!G:G,'EFD REGISTROS e Campos (2)'!J2603),Blocos!A:L,12,0))</f>
        <v/>
      </c>
      <c r="Z2603" s="190" t="str">
        <f>IF(ISNUMBER(Q2604),VLOOKUP(J2603,Blocos!D:G,4,0),"")</f>
        <v/>
      </c>
      <c r="AA2603" s="190" t="str">
        <f>IF(ISNUMBER(Q2603),CONCATENATE("CREATE TABLE ""reg_",LOWER(J2603),""" (""ID"" bigint NOT NULL AUTO_INCREMENT,  ""HASHFILE"" varchar(255) DEFAULT NULL, ""ID_PAI"" bigint NOT NULL,"),IF(Q2603="Campo",CONCATENATE("""",L2603,""" ",VLOOKUP(R2603,Apoio!A:C,3,0)),""))&amp;IF(Z2603="","",CONCATENATE("PRIMARY KEY (""ID""), KEY ""FK_reg_",LOWER(Z2603),"_ID_PAI"" (""ID_PAI""), CONSTRAINT ""FK_reg_",LOWER(Z2603),"_ID_PAI"" FOREIGN KEY (""ID_PAI"") REFERENCES ""reg_",LOWER(Z2603),""" (""ID"")) ENGINE=InnoDB AUTO_INCREMENT=105774 DEFAULT CHARSET=utf8mb4 COLLATE=utf8mb4_0900_ai_ci;"))</f>
        <v/>
      </c>
      <c r="AB2603" s="190" t="str">
        <f t="shared" si="286"/>
        <v/>
      </c>
    </row>
    <row r="2604" spans="10:28" ht="14.5" hidden="1" customHeight="1" x14ac:dyDescent="0.3">
      <c r="J2604" s="187" t="str">
        <f t="shared" si="284"/>
        <v>E310</v>
      </c>
      <c r="K2604" s="218"/>
      <c r="L2604" s="237" t="s">
        <v>2574</v>
      </c>
      <c r="M2604" s="184" t="s">
        <v>2576</v>
      </c>
      <c r="N2604" s="238">
        <v>42736</v>
      </c>
      <c r="O2604" s="238"/>
      <c r="P2604" s="238"/>
      <c r="Q2604" s="192" t="str">
        <f t="shared" si="285"/>
        <v/>
      </c>
      <c r="S2604" s="191" t="str">
        <f t="shared" si="281"/>
        <v/>
      </c>
      <c r="T2604" s="192" t="str">
        <f t="shared" si="282"/>
        <v/>
      </c>
      <c r="U2604" s="192" t="str">
        <f t="shared" si="287"/>
        <v/>
      </c>
      <c r="V2604" s="192" t="str">
        <f t="shared" si="283"/>
        <v/>
      </c>
      <c r="W2604" s="191" t="str">
        <f>IF(Q2604="Campo","@Campos(posicao = "&amp;K2604&amp;", tipo = '"&amp;R2604&amp;"')@Column(name = """&amp;L2604&amp;""")"&amp;IF(R2604="D","@Temporal(TemporalType.DATE)","")&amp;"private "&amp;VLOOKUP(TEXT(R2604,"@"),Apoio!A:B,2,0)&amp;" "&amp;SUBSTITUTE(LOWER(LEFT(L2604,1))&amp;RIGHT(PROPER(L2604),LEN(L2604)-1),"_","")&amp;";",IF(ISNUMBER(Q2604),IF(R2604="R","@Entity@Table(name = ""reg_"&amp;LOWER(J2604)&amp;""")@XmlRootElement","")&amp;VLOOKUP(J2604,Blocos!D:I,6,0)&amp;Apoio!$E$1&amp;Y2604,""))</f>
        <v/>
      </c>
      <c r="X2604" s="190" t="str">
        <f>IF(ISNUMBER(Q2604),COUNTIF(Blocos!G:G,J2604),"")</f>
        <v/>
      </c>
      <c r="Y2604" s="190" t="str">
        <f>IF(OR(X2604=0,X2604=""),"",VLOOKUP(SUMIFS(Blocos!A:A,Blocos!H:H,'EFD REGISTROS e Campos (2)'!X2604,Blocos!G:G,'EFD REGISTROS e Campos (2)'!J2604),Blocos!A:L,12,0))</f>
        <v/>
      </c>
      <c r="Z2604" s="190" t="str">
        <f>IF(ISNUMBER(Q2605),VLOOKUP(J2604,Blocos!D:G,4,0),"")</f>
        <v/>
      </c>
      <c r="AA2604" s="190" t="str">
        <f>IF(ISNUMBER(Q2604),CONCATENATE("CREATE TABLE ""reg_",LOWER(J2604),""" (""ID"" bigint NOT NULL AUTO_INCREMENT,  ""HASHFILE"" varchar(255) DEFAULT NULL, ""ID_PAI"" bigint NOT NULL,"),IF(Q2604="Campo",CONCATENATE("""",L2604,""" ",VLOOKUP(R2604,Apoio!A:C,3,0)),""))&amp;IF(Z2604="","",CONCATENATE("PRIMARY KEY (""ID""), KEY ""FK_reg_",LOWER(Z2604),"_ID_PAI"" (""ID_PAI""), CONSTRAINT ""FK_reg_",LOWER(Z2604),"_ID_PAI"" FOREIGN KEY (""ID_PAI"") REFERENCES ""reg_",LOWER(Z2604),""" (""ID"")) ENGINE=InnoDB AUTO_INCREMENT=105774 DEFAULT CHARSET=utf8mb4 COLLATE=utf8mb4_0900_ai_ci;"))</f>
        <v/>
      </c>
      <c r="AB2604" s="190" t="str">
        <f t="shared" si="286"/>
        <v/>
      </c>
    </row>
    <row r="2605" spans="10:28" ht="14.5" hidden="1" customHeight="1" x14ac:dyDescent="0.3">
      <c r="J2605" s="187" t="str">
        <f t="shared" si="284"/>
        <v>E310</v>
      </c>
      <c r="K2605" s="218"/>
      <c r="L2605" s="237" t="s">
        <v>2577</v>
      </c>
      <c r="M2605" s="184" t="s">
        <v>2578</v>
      </c>
      <c r="N2605" s="238">
        <v>42370</v>
      </c>
      <c r="O2605" s="238"/>
      <c r="P2605" s="238"/>
      <c r="Q2605" s="192" t="str">
        <f t="shared" si="285"/>
        <v/>
      </c>
      <c r="S2605" s="191" t="str">
        <f t="shared" si="281"/>
        <v/>
      </c>
      <c r="T2605" s="192" t="str">
        <f t="shared" si="282"/>
        <v/>
      </c>
      <c r="U2605" s="192" t="str">
        <f t="shared" si="287"/>
        <v/>
      </c>
      <c r="V2605" s="192" t="str">
        <f t="shared" si="283"/>
        <v/>
      </c>
      <c r="W2605" s="191" t="str">
        <f>IF(Q2605="Campo","@Campos(posicao = "&amp;K2605&amp;", tipo = '"&amp;R2605&amp;"')@Column(name = """&amp;L2605&amp;""")"&amp;IF(R2605="D","@Temporal(TemporalType.DATE)","")&amp;"private "&amp;VLOOKUP(TEXT(R2605,"@"),Apoio!A:B,2,0)&amp;" "&amp;SUBSTITUTE(LOWER(LEFT(L2605,1))&amp;RIGHT(PROPER(L2605),LEN(L2605)-1),"_","")&amp;";",IF(ISNUMBER(Q2605),IF(R2605="R","@Entity@Table(name = ""reg_"&amp;LOWER(J2605)&amp;""")@XmlRootElement","")&amp;VLOOKUP(J2605,Blocos!D:I,6,0)&amp;Apoio!$E$1&amp;Y2605,""))</f>
        <v/>
      </c>
      <c r="X2605" s="190" t="str">
        <f>IF(ISNUMBER(Q2605),COUNTIF(Blocos!G:G,J2605),"")</f>
        <v/>
      </c>
      <c r="Y2605" s="190" t="str">
        <f>IF(OR(X2605=0,X2605=""),"",VLOOKUP(SUMIFS(Blocos!A:A,Blocos!H:H,'EFD REGISTROS e Campos (2)'!X2605,Blocos!G:G,'EFD REGISTROS e Campos (2)'!J2605),Blocos!A:L,12,0))</f>
        <v/>
      </c>
      <c r="Z2605" s="190" t="str">
        <f>IF(ISNUMBER(Q2606),VLOOKUP(J2605,Blocos!D:G,4,0),"")</f>
        <v/>
      </c>
      <c r="AA2605" s="190" t="str">
        <f>IF(ISNUMBER(Q2605),CONCATENATE("CREATE TABLE ""reg_",LOWER(J2605),""" (""ID"" bigint NOT NULL AUTO_INCREMENT,  ""HASHFILE"" varchar(255) DEFAULT NULL, ""ID_PAI"" bigint NOT NULL,"),IF(Q2605="Campo",CONCATENATE("""",L2605,""" ",VLOOKUP(R2605,Apoio!A:C,3,0)),""))&amp;IF(Z2605="","",CONCATENATE("PRIMARY KEY (""ID""), KEY ""FK_reg_",LOWER(Z2605),"_ID_PAI"" (""ID_PAI""), CONSTRAINT ""FK_reg_",LOWER(Z2605),"_ID_PAI"" FOREIGN KEY (""ID_PAI"") REFERENCES ""reg_",LOWER(Z2605),""" (""ID"")) ENGINE=InnoDB AUTO_INCREMENT=105774 DEFAULT CHARSET=utf8mb4 COLLATE=utf8mb4_0900_ai_ci;"))</f>
        <v/>
      </c>
      <c r="AB2605" s="190" t="str">
        <f t="shared" si="286"/>
        <v/>
      </c>
    </row>
    <row r="2606" spans="10:28" ht="14.5" hidden="1" customHeight="1" x14ac:dyDescent="0.3">
      <c r="J2606" s="187" t="str">
        <f t="shared" si="284"/>
        <v>E310</v>
      </c>
      <c r="K2606" s="218"/>
      <c r="L2606" s="237" t="s">
        <v>2579</v>
      </c>
      <c r="M2606" s="184" t="s">
        <v>2580</v>
      </c>
      <c r="N2606" s="238">
        <v>42614</v>
      </c>
      <c r="O2606" s="238"/>
      <c r="P2606" s="238"/>
      <c r="Q2606" s="192" t="str">
        <f t="shared" si="285"/>
        <v/>
      </c>
      <c r="S2606" s="191" t="str">
        <f t="shared" si="281"/>
        <v/>
      </c>
      <c r="T2606" s="192" t="str">
        <f t="shared" si="282"/>
        <v/>
      </c>
      <c r="U2606" s="192" t="str">
        <f t="shared" si="287"/>
        <v/>
      </c>
      <c r="V2606" s="192" t="str">
        <f t="shared" si="283"/>
        <v/>
      </c>
      <c r="W2606" s="191" t="str">
        <f>IF(Q2606="Campo","@Campos(posicao = "&amp;K2606&amp;", tipo = '"&amp;R2606&amp;"')@Column(name = """&amp;L2606&amp;""")"&amp;IF(R2606="D","@Temporal(TemporalType.DATE)","")&amp;"private "&amp;VLOOKUP(TEXT(R2606,"@"),Apoio!A:B,2,0)&amp;" "&amp;SUBSTITUTE(LOWER(LEFT(L2606,1))&amp;RIGHT(PROPER(L2606),LEN(L2606)-1),"_","")&amp;";",IF(ISNUMBER(Q2606),IF(R2606="R","@Entity@Table(name = ""reg_"&amp;LOWER(J2606)&amp;""")@XmlRootElement","")&amp;VLOOKUP(J2606,Blocos!D:I,6,0)&amp;Apoio!$E$1&amp;Y2606,""))</f>
        <v/>
      </c>
      <c r="X2606" s="190" t="str">
        <f>IF(ISNUMBER(Q2606),COUNTIF(Blocos!G:G,J2606),"")</f>
        <v/>
      </c>
      <c r="Y2606" s="190" t="str">
        <f>IF(OR(X2606=0,X2606=""),"",VLOOKUP(SUMIFS(Blocos!A:A,Blocos!H:H,'EFD REGISTROS e Campos (2)'!X2606,Blocos!G:G,'EFD REGISTROS e Campos (2)'!J2606),Blocos!A:L,12,0))</f>
        <v/>
      </c>
      <c r="Z2606" s="190" t="str">
        <f>IF(ISNUMBER(Q2607),VLOOKUP(J2606,Blocos!D:G,4,0),"")</f>
        <v/>
      </c>
      <c r="AA2606" s="190" t="str">
        <f>IF(ISNUMBER(Q2606),CONCATENATE("CREATE TABLE ""reg_",LOWER(J2606),""" (""ID"" bigint NOT NULL AUTO_INCREMENT,  ""HASHFILE"" varchar(255) DEFAULT NULL, ""ID_PAI"" bigint NOT NULL,"),IF(Q2606="Campo",CONCATENATE("""",L2606,""" ",VLOOKUP(R2606,Apoio!A:C,3,0)),""))&amp;IF(Z2606="","",CONCATENATE("PRIMARY KEY (""ID""), KEY ""FK_reg_",LOWER(Z2606),"_ID_PAI"" (""ID_PAI""), CONSTRAINT ""FK_reg_",LOWER(Z2606),"_ID_PAI"" FOREIGN KEY (""ID_PAI"") REFERENCES ""reg_",LOWER(Z2606),""" (""ID"")) ENGINE=InnoDB AUTO_INCREMENT=105774 DEFAULT CHARSET=utf8mb4 COLLATE=utf8mb4_0900_ai_ci;"))</f>
        <v/>
      </c>
      <c r="AB2606" s="190" t="str">
        <f t="shared" si="286"/>
        <v/>
      </c>
    </row>
    <row r="2607" spans="10:28" ht="14.5" hidden="1" customHeight="1" x14ac:dyDescent="0.3">
      <c r="J2607" s="187" t="str">
        <f t="shared" si="284"/>
        <v>E310</v>
      </c>
      <c r="K2607" s="218"/>
      <c r="L2607" s="237" t="s">
        <v>2581</v>
      </c>
      <c r="M2607" s="184" t="s">
        <v>2582</v>
      </c>
      <c r="N2607" s="238">
        <v>42614</v>
      </c>
      <c r="O2607" s="238"/>
      <c r="P2607" s="238">
        <v>42735</v>
      </c>
      <c r="Q2607" s="192" t="str">
        <f t="shared" si="285"/>
        <v/>
      </c>
      <c r="S2607" s="191" t="str">
        <f t="shared" si="281"/>
        <v/>
      </c>
      <c r="T2607" s="192" t="str">
        <f t="shared" si="282"/>
        <v/>
      </c>
      <c r="U2607" s="192" t="str">
        <f t="shared" si="287"/>
        <v/>
      </c>
      <c r="V2607" s="192" t="str">
        <f t="shared" si="283"/>
        <v/>
      </c>
      <c r="W2607" s="191" t="str">
        <f>IF(Q2607="Campo","@Campos(posicao = "&amp;K2607&amp;", tipo = '"&amp;R2607&amp;"')@Column(name = """&amp;L2607&amp;""")"&amp;IF(R2607="D","@Temporal(TemporalType.DATE)","")&amp;"private "&amp;VLOOKUP(TEXT(R2607,"@"),Apoio!A:B,2,0)&amp;" "&amp;SUBSTITUTE(LOWER(LEFT(L2607,1))&amp;RIGHT(PROPER(L2607),LEN(L2607)-1),"_","")&amp;";",IF(ISNUMBER(Q2607),IF(R2607="R","@Entity@Table(name = ""reg_"&amp;LOWER(J2607)&amp;""")@XmlRootElement","")&amp;VLOOKUP(J2607,Blocos!D:I,6,0)&amp;Apoio!$E$1&amp;Y2607,""))</f>
        <v/>
      </c>
      <c r="X2607" s="190" t="str">
        <f>IF(ISNUMBER(Q2607),COUNTIF(Blocos!G:G,J2607),"")</f>
        <v/>
      </c>
      <c r="Y2607" s="190" t="str">
        <f>IF(OR(X2607=0,X2607=""),"",VLOOKUP(SUMIFS(Blocos!A:A,Blocos!H:H,'EFD REGISTROS e Campos (2)'!X2607,Blocos!G:G,'EFD REGISTROS e Campos (2)'!J2607),Blocos!A:L,12,0))</f>
        <v/>
      </c>
      <c r="Z2607" s="190" t="str">
        <f>IF(ISNUMBER(Q2608),VLOOKUP(J2607,Blocos!D:G,4,0),"")</f>
        <v/>
      </c>
      <c r="AA2607" s="190" t="str">
        <f>IF(ISNUMBER(Q2607),CONCATENATE("CREATE TABLE ""reg_",LOWER(J2607),""" (""ID"" bigint NOT NULL AUTO_INCREMENT,  ""HASHFILE"" varchar(255) DEFAULT NULL, ""ID_PAI"" bigint NOT NULL,"),IF(Q2607="Campo",CONCATENATE("""",L2607,""" ",VLOOKUP(R2607,Apoio!A:C,3,0)),""))&amp;IF(Z2607="","",CONCATENATE("PRIMARY KEY (""ID""), KEY ""FK_reg_",LOWER(Z2607),"_ID_PAI"" (""ID_PAI""), CONSTRAINT ""FK_reg_",LOWER(Z2607),"_ID_PAI"" FOREIGN KEY (""ID_PAI"") REFERENCES ""reg_",LOWER(Z2607),""" (""ID"")) ENGINE=InnoDB AUTO_INCREMENT=105774 DEFAULT CHARSET=utf8mb4 COLLATE=utf8mb4_0900_ai_ci;"))</f>
        <v/>
      </c>
      <c r="AB2607" s="190" t="str">
        <f t="shared" si="286"/>
        <v/>
      </c>
    </row>
    <row r="2608" spans="10:28" ht="14.5" hidden="1" customHeight="1" x14ac:dyDescent="0.3">
      <c r="J2608" s="187" t="str">
        <f t="shared" si="284"/>
        <v>E310</v>
      </c>
      <c r="K2608" s="218"/>
      <c r="L2608" s="237" t="s">
        <v>2583</v>
      </c>
      <c r="M2608" s="184" t="s">
        <v>2584</v>
      </c>
      <c r="N2608" s="238">
        <v>42370</v>
      </c>
      <c r="O2608" s="238"/>
      <c r="P2608" s="238">
        <v>42735</v>
      </c>
      <c r="Q2608" s="192" t="str">
        <f t="shared" si="285"/>
        <v/>
      </c>
      <c r="S2608" s="191" t="str">
        <f t="shared" si="281"/>
        <v/>
      </c>
      <c r="T2608" s="192" t="str">
        <f t="shared" si="282"/>
        <v/>
      </c>
      <c r="U2608" s="192" t="str">
        <f t="shared" si="287"/>
        <v/>
      </c>
      <c r="V2608" s="192" t="str">
        <f t="shared" si="283"/>
        <v/>
      </c>
      <c r="W2608" s="191" t="str">
        <f>IF(Q2608="Campo","@Campos(posicao = "&amp;K2608&amp;", tipo = '"&amp;R2608&amp;"')@Column(name = """&amp;L2608&amp;""")"&amp;IF(R2608="D","@Temporal(TemporalType.DATE)","")&amp;"private "&amp;VLOOKUP(TEXT(R2608,"@"),Apoio!A:B,2,0)&amp;" "&amp;SUBSTITUTE(LOWER(LEFT(L2608,1))&amp;RIGHT(PROPER(L2608),LEN(L2608)-1),"_","")&amp;";",IF(ISNUMBER(Q2608),IF(R2608="R","@Entity@Table(name = ""reg_"&amp;LOWER(J2608)&amp;""")@XmlRootElement","")&amp;VLOOKUP(J2608,Blocos!D:I,6,0)&amp;Apoio!$E$1&amp;Y2608,""))</f>
        <v/>
      </c>
      <c r="X2608" s="190" t="str">
        <f>IF(ISNUMBER(Q2608),COUNTIF(Blocos!G:G,J2608),"")</f>
        <v/>
      </c>
      <c r="Y2608" s="190" t="str">
        <f>IF(OR(X2608=0,X2608=""),"",VLOOKUP(SUMIFS(Blocos!A:A,Blocos!H:H,'EFD REGISTROS e Campos (2)'!X2608,Blocos!G:G,'EFD REGISTROS e Campos (2)'!J2608),Blocos!A:L,12,0))</f>
        <v/>
      </c>
      <c r="Z2608" s="190" t="str">
        <f>IF(ISNUMBER(Q2609),VLOOKUP(J2608,Blocos!D:G,4,0),"")</f>
        <v/>
      </c>
      <c r="AA2608" s="190" t="str">
        <f>IF(ISNUMBER(Q2608),CONCATENATE("CREATE TABLE ""reg_",LOWER(J2608),""" (""ID"" bigint NOT NULL AUTO_INCREMENT,  ""HASHFILE"" varchar(255) DEFAULT NULL, ""ID_PAI"" bigint NOT NULL,"),IF(Q2608="Campo",CONCATENATE("""",L2608,""" ",VLOOKUP(R2608,Apoio!A:C,3,0)),""))&amp;IF(Z2608="","",CONCATENATE("PRIMARY KEY (""ID""), KEY ""FK_reg_",LOWER(Z2608),"_ID_PAI"" (""ID_PAI""), CONSTRAINT ""FK_reg_",LOWER(Z2608),"_ID_PAI"" FOREIGN KEY (""ID_PAI"") REFERENCES ""reg_",LOWER(Z2608),""" (""ID"")) ENGINE=InnoDB AUTO_INCREMENT=105774 DEFAULT CHARSET=utf8mb4 COLLATE=utf8mb4_0900_ai_ci;"))</f>
        <v/>
      </c>
      <c r="AB2608" s="190" t="str">
        <f t="shared" si="286"/>
        <v/>
      </c>
    </row>
    <row r="2609" spans="10:28" ht="14.5" hidden="1" customHeight="1" x14ac:dyDescent="0.3">
      <c r="J2609" s="187" t="str">
        <f t="shared" si="284"/>
        <v>E310</v>
      </c>
      <c r="K2609" s="218"/>
      <c r="L2609" s="237" t="s">
        <v>2583</v>
      </c>
      <c r="M2609" s="184" t="s">
        <v>2585</v>
      </c>
      <c r="N2609" s="238">
        <v>42736</v>
      </c>
      <c r="O2609" s="238"/>
      <c r="P2609" s="238"/>
      <c r="Q2609" s="192" t="str">
        <f t="shared" si="285"/>
        <v/>
      </c>
      <c r="S2609" s="191" t="str">
        <f t="shared" ref="S2609:S2672" si="288">IFERROR(IF(ISNUMBER(Q2609),CONCATENATE("&lt;/registro&gt;
&lt;registro codigo=""",CONCATENATE(B2609,C2609,D2609,E2609,F2609,G2609,H2609),""" perfil=""",A2609,""" nivel=""",Q2609,"""&gt;"),""),"")</f>
        <v/>
      </c>
      <c r="T2609" s="192" t="str">
        <f t="shared" ref="T2609:T2672" si="289">IF(Q2609="Campo",CONCATENATE("&lt;campo posicao=""",K2609,"""&gt;
&lt;coluna&gt;",SUBSTITUTE(L2609," ",""),"&lt;/coluna&gt;
&lt;descricao&gt;",M2609,"&lt;/descricao&gt;
&lt;tipo&gt;",R2609,"&lt;/tipo&gt;
&lt;/campo&gt;"),"")</f>
        <v/>
      </c>
      <c r="U2609" s="192" t="str">
        <f t="shared" si="287"/>
        <v/>
      </c>
      <c r="V2609" s="192" t="str">
        <f t="shared" ref="V2609:V2672" si="290">IF(ISNUMBER(K2609),CONCATENATE("{""Column",K2609+1,""", """,L2609,"""},",""),"")</f>
        <v/>
      </c>
      <c r="W2609" s="191" t="str">
        <f>IF(Q2609="Campo","@Campos(posicao = "&amp;K2609&amp;", tipo = '"&amp;R2609&amp;"')@Column(name = """&amp;L2609&amp;""")"&amp;IF(R2609="D","@Temporal(TemporalType.DATE)","")&amp;"private "&amp;VLOOKUP(TEXT(R2609,"@"),Apoio!A:B,2,0)&amp;" "&amp;SUBSTITUTE(LOWER(LEFT(L2609,1))&amp;RIGHT(PROPER(L2609),LEN(L2609)-1),"_","")&amp;";",IF(ISNUMBER(Q2609),IF(R2609="R","@Entity@Table(name = ""reg_"&amp;LOWER(J2609)&amp;""")@XmlRootElement","")&amp;VLOOKUP(J2609,Blocos!D:I,6,0)&amp;Apoio!$E$1&amp;Y2609,""))</f>
        <v/>
      </c>
      <c r="X2609" s="190" t="str">
        <f>IF(ISNUMBER(Q2609),COUNTIF(Blocos!G:G,J2609),"")</f>
        <v/>
      </c>
      <c r="Y2609" s="190" t="str">
        <f>IF(OR(X2609=0,X2609=""),"",VLOOKUP(SUMIFS(Blocos!A:A,Blocos!H:H,'EFD REGISTROS e Campos (2)'!X2609,Blocos!G:G,'EFD REGISTROS e Campos (2)'!J2609),Blocos!A:L,12,0))</f>
        <v/>
      </c>
      <c r="Z2609" s="190" t="str">
        <f>IF(ISNUMBER(Q2610),VLOOKUP(J2609,Blocos!D:G,4,0),"")</f>
        <v/>
      </c>
      <c r="AA2609" s="190" t="str">
        <f>IF(ISNUMBER(Q2609),CONCATENATE("CREATE TABLE ""reg_",LOWER(J2609),""" (""ID"" bigint NOT NULL AUTO_INCREMENT,  ""HASHFILE"" varchar(255) DEFAULT NULL, ""ID_PAI"" bigint NOT NULL,"),IF(Q2609="Campo",CONCATENATE("""",L2609,""" ",VLOOKUP(R2609,Apoio!A:C,3,0)),""))&amp;IF(Z2609="","",CONCATENATE("PRIMARY KEY (""ID""), KEY ""FK_reg_",LOWER(Z2609),"_ID_PAI"" (""ID_PAI""), CONSTRAINT ""FK_reg_",LOWER(Z2609),"_ID_PAI"" FOREIGN KEY (""ID_PAI"") REFERENCES ""reg_",LOWER(Z2609),""" (""ID"")) ENGINE=InnoDB AUTO_INCREMENT=105774 DEFAULT CHARSET=utf8mb4 COLLATE=utf8mb4_0900_ai_ci;"))</f>
        <v/>
      </c>
      <c r="AB2609" s="190" t="str">
        <f t="shared" si="286"/>
        <v/>
      </c>
    </row>
    <row r="2610" spans="10:28" ht="14.5" hidden="1" customHeight="1" x14ac:dyDescent="0.3">
      <c r="J2610" s="187" t="str">
        <f t="shared" si="284"/>
        <v>E310</v>
      </c>
      <c r="K2610" s="181">
        <v>8</v>
      </c>
      <c r="L2610" s="289" t="s">
        <v>2544</v>
      </c>
      <c r="M2610" s="182" t="s">
        <v>2586</v>
      </c>
      <c r="N2610" s="181" t="s">
        <v>32</v>
      </c>
      <c r="O2610" s="181" t="s">
        <v>28</v>
      </c>
      <c r="P2610" s="181">
        <v>2</v>
      </c>
      <c r="Q2610" s="192" t="str">
        <f t="shared" si="285"/>
        <v>Campo</v>
      </c>
      <c r="R2610" s="192" t="s">
        <v>3606</v>
      </c>
      <c r="S2610" s="191" t="str">
        <f t="shared" si="288"/>
        <v/>
      </c>
      <c r="T2610" s="192" t="str">
        <f t="shared" si="289"/>
        <v>&lt;campo posicao="8"&gt;
&lt;coluna&gt;VL_SLD_DEV_ANT_DIFAL&lt;/coluna&gt;
&lt;descricao&gt;Valor total de “Saldo devedor ICMS Diferencial de Alíquota da UF de Origem/Destino antes das deduções”&lt;/descricao&gt;
&lt;tipo&gt;R&lt;/tipo&gt;
&lt;/campo&gt;</v>
      </c>
      <c r="U2610" s="192" t="str">
        <f t="shared" si="287"/>
        <v>&lt;campo posicao="8"&gt;
&lt;coluna&gt;VL_SLD_DEV_ANT_DIFAL&lt;/coluna&gt;
&lt;descricao&gt;Valor total de “Saldo devedor ICMS Diferencial de Alíquota da UF de Origem/Destino antes das deduções”&lt;/descricao&gt;
&lt;tipo&gt;R&lt;/tipo&gt;
&lt;/campo&gt;</v>
      </c>
      <c r="V2610" s="192" t="str">
        <f t="shared" si="290"/>
        <v>{"Column9", "VL_SLD_DEV_ANT_DIFAL"},</v>
      </c>
      <c r="W2610" s="191" t="str">
        <f>IF(Q2610="Campo","@Campos(posicao = "&amp;K2610&amp;", tipo = '"&amp;R2610&amp;"')@Column(name = """&amp;L2610&amp;""")"&amp;IF(R2610="D","@Temporal(TemporalType.DATE)","")&amp;"private "&amp;VLOOKUP(TEXT(R2610,"@"),Apoio!A:B,2,0)&amp;" "&amp;SUBSTITUTE(LOWER(LEFT(L2610,1))&amp;RIGHT(PROPER(L2610),LEN(L2610)-1),"_","")&amp;";",IF(ISNUMBER(Q2610),IF(R2610="R","@Entity@Table(name = ""reg_"&amp;LOWER(J2610)&amp;""")@XmlRootElement","")&amp;VLOOKUP(J2610,Blocos!D:I,6,0)&amp;Apoio!$E$1&amp;Y2610,""))</f>
        <v>@Campos(posicao = 8, tipo = 'R')@Column(name = "VL_SLD_DEV_ANT_DIFAL")private BigDecimal vlSldDevAntDifal;</v>
      </c>
      <c r="X2610" s="190" t="str">
        <f>IF(ISNUMBER(Q2610),COUNTIF(Blocos!G:G,J2610),"")</f>
        <v/>
      </c>
      <c r="Y2610" s="190" t="str">
        <f>IF(OR(X2610=0,X2610=""),"",VLOOKUP(SUMIFS(Blocos!A:A,Blocos!H:H,'EFD REGISTROS e Campos (2)'!X2610,Blocos!G:G,'EFD REGISTROS e Campos (2)'!J2610),Blocos!A:L,12,0))</f>
        <v/>
      </c>
      <c r="Z2610" s="190" t="str">
        <f>IF(ISNUMBER(Q2611),VLOOKUP(J2610,Blocos!D:G,4,0),"")</f>
        <v/>
      </c>
      <c r="AA2610" s="190" t="str">
        <f>IF(ISNUMBER(Q2610),CONCATENATE("CREATE TABLE ""reg_",LOWER(J2610),""" (""ID"" bigint NOT NULL AUTO_INCREMENT,  ""HASHFILE"" varchar(255) DEFAULT NULL, ""ID_PAI"" bigint NOT NULL,"),IF(Q2610="Campo",CONCATENATE("""",L2610,""" ",VLOOKUP(R2610,Apoio!A:C,3,0)),""))&amp;IF(Z2610="","",CONCATENATE("PRIMARY KEY (""ID""), KEY ""FK_reg_",LOWER(Z2610),"_ID_PAI"" (""ID_PAI""), CONSTRAINT ""FK_reg_",LOWER(Z2610),"_ID_PAI"" FOREIGN KEY (""ID_PAI"") REFERENCES ""reg_",LOWER(Z2610),""" (""ID"")) ENGINE=InnoDB AUTO_INCREMENT=105774 DEFAULT CHARSET=utf8mb4 COLLATE=utf8mb4_0900_ai_ci;"))</f>
        <v>"VL_SLD_DEV_ANT_DIFAL" decimal(15,6) DEFAULT NULL,</v>
      </c>
      <c r="AB2610" s="190" t="str">
        <f t="shared" si="286"/>
        <v>`reg_e310`.`VL_SLD_DEV_ANT_DIFAL`,</v>
      </c>
    </row>
    <row r="2611" spans="10:28" ht="14.5" hidden="1" customHeight="1" x14ac:dyDescent="0.3">
      <c r="J2611" s="187" t="str">
        <f t="shared" si="284"/>
        <v>E310</v>
      </c>
      <c r="K2611" s="217">
        <v>9</v>
      </c>
      <c r="L2611" s="289" t="s">
        <v>4027</v>
      </c>
      <c r="M2611" s="182" t="s">
        <v>2547</v>
      </c>
      <c r="N2611" s="181" t="s">
        <v>32</v>
      </c>
      <c r="O2611" s="181" t="s">
        <v>28</v>
      </c>
      <c r="P2611" s="181">
        <v>2</v>
      </c>
      <c r="Q2611" s="192" t="str">
        <f t="shared" si="285"/>
        <v>Campo</v>
      </c>
      <c r="R2611" s="192" t="s">
        <v>3606</v>
      </c>
      <c r="S2611" s="191" t="str">
        <f t="shared" si="288"/>
        <v/>
      </c>
      <c r="T2611" s="192" t="str">
        <f t="shared" si="289"/>
        <v>&lt;campo posicao="9"&gt;
&lt;coluna&gt;VL_DEDUCOES_DIFAL&lt;/coluna&gt;
&lt;descricao&gt;Valor total dos ajustes "Deduções ICMS Diferencial de Alíquota da UF de Origem/Destino"&lt;/descricao&gt;
&lt;tipo&gt;R&lt;/tipo&gt;
&lt;/campo&gt;</v>
      </c>
      <c r="U2611" s="192" t="str">
        <f t="shared" si="287"/>
        <v>&lt;campo posicao="9"&gt;
&lt;coluna&gt;VL_DEDUCOES_DIFAL&lt;/coluna&gt;
&lt;descricao&gt;Valor total dos ajustes "Deduções ICMS Diferencial de Alíquota da UF de Origem/Destino"&lt;/descricao&gt;
&lt;tipo&gt;R&lt;/tipo&gt;
&lt;/campo&gt;</v>
      </c>
      <c r="V2611" s="192" t="str">
        <f t="shared" si="290"/>
        <v>{"Column10", "VL_DEDUCOES_DIFAL"},</v>
      </c>
      <c r="W2611" s="191" t="str">
        <f>IF(Q2611="Campo","@Campos(posicao = "&amp;K2611&amp;", tipo = '"&amp;R2611&amp;"')@Column(name = """&amp;L2611&amp;""")"&amp;IF(R2611="D","@Temporal(TemporalType.DATE)","")&amp;"private "&amp;VLOOKUP(TEXT(R2611,"@"),Apoio!A:B,2,0)&amp;" "&amp;SUBSTITUTE(LOWER(LEFT(L2611,1))&amp;RIGHT(PROPER(L2611),LEN(L2611)-1),"_","")&amp;";",IF(ISNUMBER(Q2611),IF(R2611="R","@Entity@Table(name = ""reg_"&amp;LOWER(J2611)&amp;""")@XmlRootElement","")&amp;VLOOKUP(J2611,Blocos!D:I,6,0)&amp;Apoio!$E$1&amp;Y2611,""))</f>
        <v>@Campos(posicao = 9, tipo = 'R')@Column(name = "VL_DEDUCOES_DIFAL")private BigDecimal vlDeducoesDifal;</v>
      </c>
      <c r="X2611" s="190" t="str">
        <f>IF(ISNUMBER(Q2611),COUNTIF(Blocos!G:G,J2611),"")</f>
        <v/>
      </c>
      <c r="Y2611" s="190" t="str">
        <f>IF(OR(X2611=0,X2611=""),"",VLOOKUP(SUMIFS(Blocos!A:A,Blocos!H:H,'EFD REGISTROS e Campos (2)'!X2611,Blocos!G:G,'EFD REGISTROS e Campos (2)'!J2611),Blocos!A:L,12,0))</f>
        <v/>
      </c>
      <c r="Z2611" s="190" t="str">
        <f>IF(ISNUMBER(Q2612),VLOOKUP(J2611,Blocos!D:G,4,0),"")</f>
        <v/>
      </c>
      <c r="AA2611" s="190" t="str">
        <f>IF(ISNUMBER(Q2611),CONCATENATE("CREATE TABLE ""reg_",LOWER(J2611),""" (""ID"" bigint NOT NULL AUTO_INCREMENT,  ""HASHFILE"" varchar(255) DEFAULT NULL, ""ID_PAI"" bigint NOT NULL,"),IF(Q2611="Campo",CONCATENATE("""",L2611,""" ",VLOOKUP(R2611,Apoio!A:C,3,0)),""))&amp;IF(Z2611="","",CONCATENATE("PRIMARY KEY (""ID""), KEY ""FK_reg_",LOWER(Z2611),"_ID_PAI"" (""ID_PAI""), CONSTRAINT ""FK_reg_",LOWER(Z2611),"_ID_PAI"" FOREIGN KEY (""ID_PAI"") REFERENCES ""reg_",LOWER(Z2611),""" (""ID"")) ENGINE=InnoDB AUTO_INCREMENT=105774 DEFAULT CHARSET=utf8mb4 COLLATE=utf8mb4_0900_ai_ci;"))</f>
        <v>"VL_DEDUCOES_DIFAL" decimal(15,6) DEFAULT NULL,</v>
      </c>
      <c r="AB2611" s="190" t="str">
        <f t="shared" si="286"/>
        <v>`reg_e310`.`VL_DEDUCOES_DIFAL`,</v>
      </c>
    </row>
    <row r="2612" spans="10:28" ht="14.5" hidden="1" customHeight="1" x14ac:dyDescent="0.3">
      <c r="J2612" s="187" t="str">
        <f t="shared" si="284"/>
        <v>E310</v>
      </c>
      <c r="K2612" s="218"/>
      <c r="L2612" s="233" t="s">
        <v>3991</v>
      </c>
      <c r="M2612" s="234" t="s">
        <v>1164</v>
      </c>
      <c r="N2612" s="235" t="s">
        <v>1165</v>
      </c>
      <c r="O2612" s="235"/>
      <c r="P2612" s="236" t="s">
        <v>1166</v>
      </c>
      <c r="Q2612" s="192" t="str">
        <f t="shared" si="285"/>
        <v/>
      </c>
      <c r="S2612" s="191" t="str">
        <f t="shared" si="288"/>
        <v/>
      </c>
      <c r="T2612" s="192" t="str">
        <f t="shared" si="289"/>
        <v/>
      </c>
      <c r="U2612" s="192" t="str">
        <f t="shared" si="287"/>
        <v/>
      </c>
      <c r="V2612" s="192" t="str">
        <f t="shared" si="290"/>
        <v/>
      </c>
      <c r="W2612" s="191" t="str">
        <f>IF(Q2612="Campo","@Campos(posicao = "&amp;K2612&amp;", tipo = '"&amp;R2612&amp;"')@Column(name = """&amp;L2612&amp;""")"&amp;IF(R2612="D","@Temporal(TemporalType.DATE)","")&amp;"private "&amp;VLOOKUP(TEXT(R2612,"@"),Apoio!A:B,2,0)&amp;" "&amp;SUBSTITUTE(LOWER(LEFT(L2612,1))&amp;RIGHT(PROPER(L2612),LEN(L2612)-1),"_","")&amp;";",IF(ISNUMBER(Q2612),IF(R2612="R","@Entity@Table(name = ""reg_"&amp;LOWER(J2612)&amp;""")@XmlRootElement","")&amp;VLOOKUP(J2612,Blocos!D:I,6,0)&amp;Apoio!$E$1&amp;Y2612,""))</f>
        <v/>
      </c>
      <c r="X2612" s="190" t="str">
        <f>IF(ISNUMBER(Q2612),COUNTIF(Blocos!G:G,J2612),"")</f>
        <v/>
      </c>
      <c r="Y2612" s="190" t="str">
        <f>IF(OR(X2612=0,X2612=""),"",VLOOKUP(SUMIFS(Blocos!A:A,Blocos!H:H,'EFD REGISTROS e Campos (2)'!X2612,Blocos!G:G,'EFD REGISTROS e Campos (2)'!J2612),Blocos!A:L,12,0))</f>
        <v/>
      </c>
      <c r="Z2612" s="190" t="str">
        <f>IF(ISNUMBER(Q2613),VLOOKUP(J2612,Blocos!D:G,4,0),"")</f>
        <v/>
      </c>
      <c r="AA2612" s="190" t="str">
        <f>IF(ISNUMBER(Q2612),CONCATENATE("CREATE TABLE ""reg_",LOWER(J2612),""" (""ID"" bigint NOT NULL AUTO_INCREMENT,  ""HASHFILE"" varchar(255) DEFAULT NULL, ""ID_PAI"" bigint NOT NULL,"),IF(Q2612="Campo",CONCATENATE("""",L2612,""" ",VLOOKUP(R2612,Apoio!A:C,3,0)),""))&amp;IF(Z2612="","",CONCATENATE("PRIMARY KEY (""ID""), KEY ""FK_reg_",LOWER(Z2612),"_ID_PAI"" (""ID_PAI""), CONSTRAINT ""FK_reg_",LOWER(Z2612),"_ID_PAI"" FOREIGN KEY (""ID_PAI"") REFERENCES ""reg_",LOWER(Z2612),""" (""ID"")) ENGINE=InnoDB AUTO_INCREMENT=105774 DEFAULT CHARSET=utf8mb4 COLLATE=utf8mb4_0900_ai_ci;"))</f>
        <v/>
      </c>
      <c r="AB2612" s="190" t="str">
        <f t="shared" si="286"/>
        <v/>
      </c>
    </row>
    <row r="2613" spans="10:28" ht="14.5" hidden="1" customHeight="1" x14ac:dyDescent="0.3">
      <c r="J2613" s="187" t="str">
        <f t="shared" si="284"/>
        <v>E310</v>
      </c>
      <c r="K2613" s="218"/>
      <c r="L2613" s="237" t="s">
        <v>2588</v>
      </c>
      <c r="M2613" s="184" t="s">
        <v>2589</v>
      </c>
      <c r="N2613" s="238">
        <v>42370</v>
      </c>
      <c r="O2613" s="238"/>
      <c r="P2613" s="238">
        <v>42735</v>
      </c>
      <c r="Q2613" s="192" t="str">
        <f t="shared" si="285"/>
        <v/>
      </c>
      <c r="S2613" s="191" t="str">
        <f t="shared" si="288"/>
        <v/>
      </c>
      <c r="T2613" s="192" t="str">
        <f t="shared" si="289"/>
        <v/>
      </c>
      <c r="U2613" s="192" t="str">
        <f t="shared" si="287"/>
        <v/>
      </c>
      <c r="V2613" s="192" t="str">
        <f t="shared" si="290"/>
        <v/>
      </c>
      <c r="W2613" s="191" t="str">
        <f>IF(Q2613="Campo","@Campos(posicao = "&amp;K2613&amp;", tipo = '"&amp;R2613&amp;"')@Column(name = """&amp;L2613&amp;""")"&amp;IF(R2613="D","@Temporal(TemporalType.DATE)","")&amp;"private "&amp;VLOOKUP(TEXT(R2613,"@"),Apoio!A:B,2,0)&amp;" "&amp;SUBSTITUTE(LOWER(LEFT(L2613,1))&amp;RIGHT(PROPER(L2613),LEN(L2613)-1),"_","")&amp;";",IF(ISNUMBER(Q2613),IF(R2613="R","@Entity@Table(name = ""reg_"&amp;LOWER(J2613)&amp;""")@XmlRootElement","")&amp;VLOOKUP(J2613,Blocos!D:I,6,0)&amp;Apoio!$E$1&amp;Y2613,""))</f>
        <v/>
      </c>
      <c r="X2613" s="190" t="str">
        <f>IF(ISNUMBER(Q2613),COUNTIF(Blocos!G:G,J2613),"")</f>
        <v/>
      </c>
      <c r="Y2613" s="190" t="str">
        <f>IF(OR(X2613=0,X2613=""),"",VLOOKUP(SUMIFS(Blocos!A:A,Blocos!H:H,'EFD REGISTROS e Campos (2)'!X2613,Blocos!G:G,'EFD REGISTROS e Campos (2)'!J2613),Blocos!A:L,12,0))</f>
        <v/>
      </c>
      <c r="Z2613" s="190" t="str">
        <f>IF(ISNUMBER(Q2614),VLOOKUP(J2613,Blocos!D:G,4,0),"")</f>
        <v/>
      </c>
      <c r="AA2613" s="190" t="str">
        <f>IF(ISNUMBER(Q2613),CONCATENATE("CREATE TABLE ""reg_",LOWER(J2613),""" (""ID"" bigint NOT NULL AUTO_INCREMENT,  ""HASHFILE"" varchar(255) DEFAULT NULL, ""ID_PAI"" bigint NOT NULL,"),IF(Q2613="Campo",CONCATENATE("""",L2613,""" ",VLOOKUP(R2613,Apoio!A:C,3,0)),""))&amp;IF(Z2613="","",CONCATENATE("PRIMARY KEY (""ID""), KEY ""FK_reg_",LOWER(Z2613),"_ID_PAI"" (""ID_PAI""), CONSTRAINT ""FK_reg_",LOWER(Z2613),"_ID_PAI"" FOREIGN KEY (""ID_PAI"") REFERENCES ""reg_",LOWER(Z2613),""" (""ID"")) ENGINE=InnoDB AUTO_INCREMENT=105774 DEFAULT CHARSET=utf8mb4 COLLATE=utf8mb4_0900_ai_ci;"))</f>
        <v/>
      </c>
      <c r="AB2613" s="190" t="str">
        <f t="shared" si="286"/>
        <v/>
      </c>
    </row>
    <row r="2614" spans="10:28" ht="14.5" hidden="1" customHeight="1" x14ac:dyDescent="0.3">
      <c r="J2614" s="187" t="str">
        <f t="shared" si="284"/>
        <v>E310</v>
      </c>
      <c r="K2614" s="218"/>
      <c r="L2614" s="237" t="s">
        <v>2588</v>
      </c>
      <c r="M2614" s="184" t="s">
        <v>2590</v>
      </c>
      <c r="N2614" s="238">
        <v>42736</v>
      </c>
      <c r="O2614" s="238"/>
      <c r="P2614" s="238"/>
      <c r="Q2614" s="192" t="str">
        <f t="shared" si="285"/>
        <v/>
      </c>
      <c r="S2614" s="191" t="str">
        <f t="shared" si="288"/>
        <v/>
      </c>
      <c r="T2614" s="192" t="str">
        <f t="shared" si="289"/>
        <v/>
      </c>
      <c r="U2614" s="192" t="str">
        <f t="shared" si="287"/>
        <v/>
      </c>
      <c r="V2614" s="192" t="str">
        <f t="shared" si="290"/>
        <v/>
      </c>
      <c r="W2614" s="191" t="str">
        <f>IF(Q2614="Campo","@Campos(posicao = "&amp;K2614&amp;", tipo = '"&amp;R2614&amp;"')@Column(name = """&amp;L2614&amp;""")"&amp;IF(R2614="D","@Temporal(TemporalType.DATE)","")&amp;"private "&amp;VLOOKUP(TEXT(R2614,"@"),Apoio!A:B,2,0)&amp;" "&amp;SUBSTITUTE(LOWER(LEFT(L2614,1))&amp;RIGHT(PROPER(L2614),LEN(L2614)-1),"_","")&amp;";",IF(ISNUMBER(Q2614),IF(R2614="R","@Entity@Table(name = ""reg_"&amp;LOWER(J2614)&amp;""")@XmlRootElement","")&amp;VLOOKUP(J2614,Blocos!D:I,6,0)&amp;Apoio!$E$1&amp;Y2614,""))</f>
        <v/>
      </c>
      <c r="X2614" s="190" t="str">
        <f>IF(ISNUMBER(Q2614),COUNTIF(Blocos!G:G,J2614),"")</f>
        <v/>
      </c>
      <c r="Y2614" s="190" t="str">
        <f>IF(OR(X2614=0,X2614=""),"",VLOOKUP(SUMIFS(Blocos!A:A,Blocos!H:H,'EFD REGISTROS e Campos (2)'!X2614,Blocos!G:G,'EFD REGISTROS e Campos (2)'!J2614),Blocos!A:L,12,0))</f>
        <v/>
      </c>
      <c r="Z2614" s="190" t="str">
        <f>IF(ISNUMBER(Q2615),VLOOKUP(J2614,Blocos!D:G,4,0),"")</f>
        <v/>
      </c>
      <c r="AA2614" s="190" t="str">
        <f>IF(ISNUMBER(Q2614),CONCATENATE("CREATE TABLE ""reg_",LOWER(J2614),""" (""ID"" bigint NOT NULL AUTO_INCREMENT,  ""HASHFILE"" varchar(255) DEFAULT NULL, ""ID_PAI"" bigint NOT NULL,"),IF(Q2614="Campo",CONCATENATE("""",L2614,""" ",VLOOKUP(R2614,Apoio!A:C,3,0)),""))&amp;IF(Z2614="","",CONCATENATE("PRIMARY KEY (""ID""), KEY ""FK_reg_",LOWER(Z2614),"_ID_PAI"" (""ID_PAI""), CONSTRAINT ""FK_reg_",LOWER(Z2614),"_ID_PAI"" FOREIGN KEY (""ID_PAI"") REFERENCES ""reg_",LOWER(Z2614),""" (""ID"")) ENGINE=InnoDB AUTO_INCREMENT=105774 DEFAULT CHARSET=utf8mb4 COLLATE=utf8mb4_0900_ai_ci;"))</f>
        <v/>
      </c>
      <c r="AB2614" s="190" t="str">
        <f t="shared" si="286"/>
        <v/>
      </c>
    </row>
    <row r="2615" spans="10:28" ht="14.5" hidden="1" customHeight="1" x14ac:dyDescent="0.3">
      <c r="J2615" s="187" t="str">
        <f t="shared" si="284"/>
        <v>E310</v>
      </c>
      <c r="K2615" s="181">
        <v>10</v>
      </c>
      <c r="L2615" s="289" t="s">
        <v>3994</v>
      </c>
      <c r="M2615" s="182" t="s">
        <v>2592</v>
      </c>
      <c r="N2615" s="181" t="s">
        <v>32</v>
      </c>
      <c r="O2615" s="181" t="s">
        <v>28</v>
      </c>
      <c r="P2615" s="181">
        <v>2</v>
      </c>
      <c r="Q2615" s="192" t="str">
        <f t="shared" si="285"/>
        <v>Campo</v>
      </c>
      <c r="R2615" s="192" t="s">
        <v>3606</v>
      </c>
      <c r="S2615" s="191" t="str">
        <f t="shared" si="288"/>
        <v/>
      </c>
      <c r="T2615" s="192" t="str">
        <f t="shared" si="289"/>
        <v>&lt;campo posicao="10"&gt;
&lt;coluna&gt;VL_RECOL_DIFAL&lt;/coluna&gt;
&lt;descricao&gt;Valor recolhido ou a recolher referente ao ICMS Diferencial de Alíquota da UF de Origem/Destino (08-09)&lt;/descricao&gt;
&lt;tipo&gt;R&lt;/tipo&gt;
&lt;/campo&gt;</v>
      </c>
      <c r="U2615" s="192" t="str">
        <f t="shared" si="287"/>
        <v>&lt;campo posicao="10"&gt;
&lt;coluna&gt;VL_RECOL_DIFAL&lt;/coluna&gt;
&lt;descricao&gt;Valor recolhido ou a recolher referente ao ICMS Diferencial de Alíquota da UF de Origem/Destino (08-09)&lt;/descricao&gt;
&lt;tipo&gt;R&lt;/tipo&gt;
&lt;/campo&gt;</v>
      </c>
      <c r="V2615" s="192" t="str">
        <f t="shared" si="290"/>
        <v>{"Column11", "VL_RECOL_DIFAL"},</v>
      </c>
      <c r="W2615" s="191" t="str">
        <f>IF(Q2615="Campo","@Campos(posicao = "&amp;K2615&amp;", tipo = '"&amp;R2615&amp;"')@Column(name = """&amp;L2615&amp;""")"&amp;IF(R2615="D","@Temporal(TemporalType.DATE)","")&amp;"private "&amp;VLOOKUP(TEXT(R2615,"@"),Apoio!A:B,2,0)&amp;" "&amp;SUBSTITUTE(LOWER(LEFT(L2615,1))&amp;RIGHT(PROPER(L2615),LEN(L2615)-1),"_","")&amp;";",IF(ISNUMBER(Q2615),IF(R2615="R","@Entity@Table(name = ""reg_"&amp;LOWER(J2615)&amp;""")@XmlRootElement","")&amp;VLOOKUP(J2615,Blocos!D:I,6,0)&amp;Apoio!$E$1&amp;Y2615,""))</f>
        <v>@Campos(posicao = 10, tipo = 'R')@Column(name = "VL_RECOL_DIFAL")private BigDecimal vlRecolDifal;</v>
      </c>
      <c r="X2615" s="190" t="str">
        <f>IF(ISNUMBER(Q2615),COUNTIF(Blocos!G:G,J2615),"")</f>
        <v/>
      </c>
      <c r="Y2615" s="190" t="str">
        <f>IF(OR(X2615=0,X2615=""),"",VLOOKUP(SUMIFS(Blocos!A:A,Blocos!H:H,'EFD REGISTROS e Campos (2)'!X2615,Blocos!G:G,'EFD REGISTROS e Campos (2)'!J2615),Blocos!A:L,12,0))</f>
        <v/>
      </c>
      <c r="Z2615" s="190" t="str">
        <f>IF(ISNUMBER(Q2616),VLOOKUP(J2615,Blocos!D:G,4,0),"")</f>
        <v/>
      </c>
      <c r="AA2615" s="190" t="str">
        <f>IF(ISNUMBER(Q2615),CONCATENATE("CREATE TABLE ""reg_",LOWER(J2615),""" (""ID"" bigint NOT NULL AUTO_INCREMENT,  ""HASHFILE"" varchar(255) DEFAULT NULL, ""ID_PAI"" bigint NOT NULL,"),IF(Q2615="Campo",CONCATENATE("""",L2615,""" ",VLOOKUP(R2615,Apoio!A:C,3,0)),""))&amp;IF(Z2615="","",CONCATENATE("PRIMARY KEY (""ID""), KEY ""FK_reg_",LOWER(Z2615),"_ID_PAI"" (""ID_PAI""), CONSTRAINT ""FK_reg_",LOWER(Z2615),"_ID_PAI"" FOREIGN KEY (""ID_PAI"") REFERENCES ""reg_",LOWER(Z2615),""" (""ID"")) ENGINE=InnoDB AUTO_INCREMENT=105774 DEFAULT CHARSET=utf8mb4 COLLATE=utf8mb4_0900_ai_ci;"))</f>
        <v>"VL_RECOL_DIFAL" decimal(15,6) DEFAULT NULL,</v>
      </c>
      <c r="AB2615" s="190" t="str">
        <f t="shared" si="286"/>
        <v>`reg_e310`.`VL_RECOL_DIFAL`,</v>
      </c>
    </row>
    <row r="2616" spans="10:28" ht="14.5" hidden="1" customHeight="1" x14ac:dyDescent="0.3">
      <c r="J2616" s="187" t="str">
        <f t="shared" si="284"/>
        <v>E310</v>
      </c>
      <c r="K2616" s="181">
        <v>11</v>
      </c>
      <c r="L2616" s="289" t="s">
        <v>2593</v>
      </c>
      <c r="M2616" s="182" t="s">
        <v>2594</v>
      </c>
      <c r="N2616" s="181" t="s">
        <v>32</v>
      </c>
      <c r="O2616" s="181" t="s">
        <v>28</v>
      </c>
      <c r="P2616" s="181">
        <v>2</v>
      </c>
      <c r="Q2616" s="192" t="str">
        <f t="shared" si="285"/>
        <v>Campo</v>
      </c>
      <c r="R2616" s="192" t="s">
        <v>3606</v>
      </c>
      <c r="S2616" s="191" t="str">
        <f t="shared" si="288"/>
        <v/>
      </c>
      <c r="T2616" s="192" t="str">
        <f t="shared" si="289"/>
        <v>&lt;campo posicao="11"&gt;
&lt;coluna&gt;VL_SLD_CRED_TRANSPORTAR_DIFAL&lt;/coluna&gt;
&lt;descricao&gt;Saldo credor a transportar para o período seguinte referente ao ICMS Diferencial de Alíquota da UF de Origem/Destino&lt;/descricao&gt;
&lt;tipo&gt;R&lt;/tipo&gt;
&lt;/campo&gt;</v>
      </c>
      <c r="U2616" s="192" t="str">
        <f t="shared" si="287"/>
        <v>&lt;campo posicao="11"&gt;
&lt;coluna&gt;VL_SLD_CRED_TRANSPORTAR_DIFAL&lt;/coluna&gt;
&lt;descricao&gt;Saldo credor a transportar para o período seguinte referente ao ICMS Diferencial de Alíquota da UF de Origem/Destino&lt;/descricao&gt;
&lt;tipo&gt;R&lt;/tipo&gt;
&lt;/campo&gt;</v>
      </c>
      <c r="V2616" s="192" t="str">
        <f t="shared" si="290"/>
        <v>{"Column12", "VL_SLD_CRED_TRANSPORTAR_DIFAL"},</v>
      </c>
      <c r="W2616" s="191" t="str">
        <f>IF(Q2616="Campo","@Campos(posicao = "&amp;K2616&amp;", tipo = '"&amp;R2616&amp;"')@Column(name = """&amp;L2616&amp;""")"&amp;IF(R2616="D","@Temporal(TemporalType.DATE)","")&amp;"private "&amp;VLOOKUP(TEXT(R2616,"@"),Apoio!A:B,2,0)&amp;" "&amp;SUBSTITUTE(LOWER(LEFT(L2616,1))&amp;RIGHT(PROPER(L2616),LEN(L2616)-1),"_","")&amp;";",IF(ISNUMBER(Q2616),IF(R2616="R","@Entity@Table(name = ""reg_"&amp;LOWER(J2616)&amp;""")@XmlRootElement","")&amp;VLOOKUP(J2616,Blocos!D:I,6,0)&amp;Apoio!$E$1&amp;Y2616,""))</f>
        <v>@Campos(posicao = 11, tipo = 'R')@Column(name = "VL_SLD_CRED_TRANSPORTAR_DIFAL")private BigDecimal vlSldCredTransportarDifal;</v>
      </c>
      <c r="X2616" s="190" t="str">
        <f>IF(ISNUMBER(Q2616),COUNTIF(Blocos!G:G,J2616),"")</f>
        <v/>
      </c>
      <c r="Y2616" s="190" t="str">
        <f>IF(OR(X2616=0,X2616=""),"",VLOOKUP(SUMIFS(Blocos!A:A,Blocos!H:H,'EFD REGISTROS e Campos (2)'!X2616,Blocos!G:G,'EFD REGISTROS e Campos (2)'!J2616),Blocos!A:L,12,0))</f>
        <v/>
      </c>
      <c r="Z2616" s="190" t="str">
        <f>IF(ISNUMBER(Q2617),VLOOKUP(J2616,Blocos!D:G,4,0),"")</f>
        <v/>
      </c>
      <c r="AA2616" s="190" t="str">
        <f>IF(ISNUMBER(Q2616),CONCATENATE("CREATE TABLE ""reg_",LOWER(J2616),""" (""ID"" bigint NOT NULL AUTO_INCREMENT,  ""HASHFILE"" varchar(255) DEFAULT NULL, ""ID_PAI"" bigint NOT NULL,"),IF(Q2616="Campo",CONCATENATE("""",L2616,""" ",VLOOKUP(R2616,Apoio!A:C,3,0)),""))&amp;IF(Z2616="","",CONCATENATE("PRIMARY KEY (""ID""), KEY ""FK_reg_",LOWER(Z2616),"_ID_PAI"" (""ID_PAI""), CONSTRAINT ""FK_reg_",LOWER(Z2616),"_ID_PAI"" FOREIGN KEY (""ID_PAI"") REFERENCES ""reg_",LOWER(Z2616),""" (""ID"")) ENGINE=InnoDB AUTO_INCREMENT=105774 DEFAULT CHARSET=utf8mb4 COLLATE=utf8mb4_0900_ai_ci;"))</f>
        <v>"VL_SLD_CRED_TRANSPORTAR_DIFAL" decimal(15,6) DEFAULT NULL,</v>
      </c>
      <c r="AB2616" s="190" t="str">
        <f t="shared" si="286"/>
        <v>`reg_e310`.`VL_SLD_CRED_TRANSPORTAR_DIFAL`,</v>
      </c>
    </row>
    <row r="2617" spans="10:28" ht="14.5" hidden="1" customHeight="1" x14ac:dyDescent="0.3">
      <c r="J2617" s="187" t="str">
        <f t="shared" si="284"/>
        <v>E310</v>
      </c>
      <c r="K2617" s="217">
        <v>12</v>
      </c>
      <c r="L2617" s="289" t="s">
        <v>2552</v>
      </c>
      <c r="M2617" s="182" t="s">
        <v>3622</v>
      </c>
      <c r="N2617" s="181" t="s">
        <v>32</v>
      </c>
      <c r="O2617" s="181" t="s">
        <v>28</v>
      </c>
      <c r="P2617" s="181">
        <v>2</v>
      </c>
      <c r="Q2617" s="192" t="str">
        <f t="shared" si="285"/>
        <v>Campo</v>
      </c>
      <c r="R2617" s="192" t="s">
        <v>3606</v>
      </c>
      <c r="S2617" s="191" t="str">
        <f t="shared" si="288"/>
        <v/>
      </c>
      <c r="T2617" s="192" t="str">
        <f t="shared" si="289"/>
        <v>&lt;campo posicao="12"&gt;
&lt;coluna&gt;DEB_ESP_DIFAL&lt;/coluna&gt;
&lt;descricao&gt;Valores recolhidos ou a recolher, extra-apuração - ICMS Diferencial de Alíquota da UF de Origem/Destino. &lt;/descricao&gt;
&lt;tipo&gt;R&lt;/tipo&gt;
&lt;/campo&gt;</v>
      </c>
      <c r="U2617" s="192" t="str">
        <f t="shared" si="287"/>
        <v>&lt;campo posicao="12"&gt;
&lt;coluna&gt;DEB_ESP_DIFAL&lt;/coluna&gt;
&lt;descricao&gt;Valores recolhidos ou a recolher, extra-apuração - ICMS Diferencial de Alíquota da UF de Origem/Destino. &lt;/descricao&gt;
&lt;tipo&gt;R&lt;/tipo&gt;
&lt;/campo&gt;</v>
      </c>
      <c r="V2617" s="192" t="str">
        <f t="shared" si="290"/>
        <v>{"Column13", "DEB_ESP_DIFAL"},</v>
      </c>
      <c r="W2617" s="191" t="str">
        <f>IF(Q2617="Campo","@Campos(posicao = "&amp;K2617&amp;", tipo = '"&amp;R2617&amp;"')@Column(name = """&amp;L2617&amp;""")"&amp;IF(R2617="D","@Temporal(TemporalType.DATE)","")&amp;"private "&amp;VLOOKUP(TEXT(R2617,"@"),Apoio!A:B,2,0)&amp;" "&amp;SUBSTITUTE(LOWER(LEFT(L2617,1))&amp;RIGHT(PROPER(L2617),LEN(L2617)-1),"_","")&amp;";",IF(ISNUMBER(Q2617),IF(R2617="R","@Entity@Table(name = ""reg_"&amp;LOWER(J2617)&amp;""")@XmlRootElement","")&amp;VLOOKUP(J2617,Blocos!D:I,6,0)&amp;Apoio!$E$1&amp;Y2617,""))</f>
        <v>@Campos(posicao = 12, tipo = 'R')@Column(name = "DEB_ESP_DIFAL")private BigDecimal debEspDifal;</v>
      </c>
      <c r="X2617" s="190" t="str">
        <f>IF(ISNUMBER(Q2617),COUNTIF(Blocos!G:G,J2617),"")</f>
        <v/>
      </c>
      <c r="Y2617" s="190" t="str">
        <f>IF(OR(X2617=0,X2617=""),"",VLOOKUP(SUMIFS(Blocos!A:A,Blocos!H:H,'EFD REGISTROS e Campos (2)'!X2617,Blocos!G:G,'EFD REGISTROS e Campos (2)'!J2617),Blocos!A:L,12,0))</f>
        <v/>
      </c>
      <c r="Z2617" s="190" t="str">
        <f>IF(ISNUMBER(Q2618),VLOOKUP(J2617,Blocos!D:G,4,0),"")</f>
        <v/>
      </c>
      <c r="AA2617" s="190" t="str">
        <f>IF(ISNUMBER(Q2617),CONCATENATE("CREATE TABLE ""reg_",LOWER(J2617),""" (""ID"" bigint NOT NULL AUTO_INCREMENT,  ""HASHFILE"" varchar(255) DEFAULT NULL, ""ID_PAI"" bigint NOT NULL,"),IF(Q2617="Campo",CONCATENATE("""",L2617,""" ",VLOOKUP(R2617,Apoio!A:C,3,0)),""))&amp;IF(Z2617="","",CONCATENATE("PRIMARY KEY (""ID""), KEY ""FK_reg_",LOWER(Z2617),"_ID_PAI"" (""ID_PAI""), CONSTRAINT ""FK_reg_",LOWER(Z2617),"_ID_PAI"" FOREIGN KEY (""ID_PAI"") REFERENCES ""reg_",LOWER(Z2617),""" (""ID"")) ENGINE=InnoDB AUTO_INCREMENT=105774 DEFAULT CHARSET=utf8mb4 COLLATE=utf8mb4_0900_ai_ci;"))</f>
        <v>"DEB_ESP_DIFAL" decimal(15,6) DEFAULT NULL,</v>
      </c>
      <c r="AB2617" s="190" t="str">
        <f t="shared" si="286"/>
        <v>`reg_e310`.`DEB_ESP_DIFAL`,</v>
      </c>
    </row>
    <row r="2618" spans="10:28" ht="14.5" hidden="1" customHeight="1" x14ac:dyDescent="0.3">
      <c r="J2618" s="187" t="str">
        <f t="shared" si="284"/>
        <v>E310</v>
      </c>
      <c r="K2618" s="218"/>
      <c r="L2618" s="233" t="s">
        <v>3991</v>
      </c>
      <c r="M2618" s="234" t="s">
        <v>1164</v>
      </c>
      <c r="N2618" s="235" t="s">
        <v>1165</v>
      </c>
      <c r="O2618" s="235"/>
      <c r="P2618" s="236" t="s">
        <v>1166</v>
      </c>
      <c r="Q2618" s="192" t="str">
        <f t="shared" si="285"/>
        <v/>
      </c>
      <c r="S2618" s="191" t="str">
        <f t="shared" si="288"/>
        <v/>
      </c>
      <c r="T2618" s="192" t="str">
        <f t="shared" si="289"/>
        <v/>
      </c>
      <c r="U2618" s="192" t="str">
        <f t="shared" si="287"/>
        <v/>
      </c>
      <c r="V2618" s="192" t="str">
        <f t="shared" si="290"/>
        <v/>
      </c>
      <c r="W2618" s="191" t="str">
        <f>IF(Q2618="Campo","@Campos(posicao = "&amp;K2618&amp;", tipo = '"&amp;R2618&amp;"')@Column(name = """&amp;L2618&amp;""")"&amp;IF(R2618="D","@Temporal(TemporalType.DATE)","")&amp;"private "&amp;VLOOKUP(TEXT(R2618,"@"),Apoio!A:B,2,0)&amp;" "&amp;SUBSTITUTE(LOWER(LEFT(L2618,1))&amp;RIGHT(PROPER(L2618),LEN(L2618)-1),"_","")&amp;";",IF(ISNUMBER(Q2618),IF(R2618="R","@Entity@Table(name = ""reg_"&amp;LOWER(J2618)&amp;""")@XmlRootElement","")&amp;VLOOKUP(J2618,Blocos!D:I,6,0)&amp;Apoio!$E$1&amp;Y2618,""))</f>
        <v/>
      </c>
      <c r="X2618" s="190" t="str">
        <f>IF(ISNUMBER(Q2618),COUNTIF(Blocos!G:G,J2618),"")</f>
        <v/>
      </c>
      <c r="Y2618" s="190" t="str">
        <f>IF(OR(X2618=0,X2618=""),"",VLOOKUP(SUMIFS(Blocos!A:A,Blocos!H:H,'EFD REGISTROS e Campos (2)'!X2618,Blocos!G:G,'EFD REGISTROS e Campos (2)'!J2618),Blocos!A:L,12,0))</f>
        <v/>
      </c>
      <c r="Z2618" s="190" t="str">
        <f>IF(ISNUMBER(Q2619),VLOOKUP(J2618,Blocos!D:G,4,0),"")</f>
        <v/>
      </c>
      <c r="AA2618" s="190" t="str">
        <f>IF(ISNUMBER(Q2618),CONCATENATE("CREATE TABLE ""reg_",LOWER(J2618),""" (""ID"" bigint NOT NULL AUTO_INCREMENT,  ""HASHFILE"" varchar(255) DEFAULT NULL, ""ID_PAI"" bigint NOT NULL,"),IF(Q2618="Campo",CONCATENATE("""",L2618,""" ",VLOOKUP(R2618,Apoio!A:C,3,0)),""))&amp;IF(Z2618="","",CONCATENATE("PRIMARY KEY (""ID""), KEY ""FK_reg_",LOWER(Z2618),"_ID_PAI"" (""ID_PAI""), CONSTRAINT ""FK_reg_",LOWER(Z2618),"_ID_PAI"" FOREIGN KEY (""ID_PAI"") REFERENCES ""reg_",LOWER(Z2618),""" (""ID"")) ENGINE=InnoDB AUTO_INCREMENT=105774 DEFAULT CHARSET=utf8mb4 COLLATE=utf8mb4_0900_ai_ci;"))</f>
        <v/>
      </c>
      <c r="AB2618" s="190" t="str">
        <f t="shared" si="286"/>
        <v/>
      </c>
    </row>
    <row r="2619" spans="10:28" ht="14.5" hidden="1" customHeight="1" x14ac:dyDescent="0.3">
      <c r="J2619" s="187" t="str">
        <f t="shared" si="284"/>
        <v>E310</v>
      </c>
      <c r="K2619" s="218"/>
      <c r="L2619" s="237" t="s">
        <v>2596</v>
      </c>
      <c r="M2619" s="184" t="s">
        <v>2597</v>
      </c>
      <c r="N2619" s="238">
        <v>42552</v>
      </c>
      <c r="O2619" s="238"/>
      <c r="P2619" s="238"/>
      <c r="Q2619" s="192" t="str">
        <f t="shared" si="285"/>
        <v/>
      </c>
      <c r="S2619" s="191" t="str">
        <f t="shared" si="288"/>
        <v/>
      </c>
      <c r="T2619" s="192" t="str">
        <f t="shared" si="289"/>
        <v/>
      </c>
      <c r="U2619" s="192" t="str">
        <f t="shared" si="287"/>
        <v/>
      </c>
      <c r="V2619" s="192" t="str">
        <f t="shared" si="290"/>
        <v/>
      </c>
      <c r="W2619" s="191" t="str">
        <f>IF(Q2619="Campo","@Campos(posicao = "&amp;K2619&amp;", tipo = '"&amp;R2619&amp;"')@Column(name = """&amp;L2619&amp;""")"&amp;IF(R2619="D","@Temporal(TemporalType.DATE)","")&amp;"private "&amp;VLOOKUP(TEXT(R2619,"@"),Apoio!A:B,2,0)&amp;" "&amp;SUBSTITUTE(LOWER(LEFT(L2619,1))&amp;RIGHT(PROPER(L2619),LEN(L2619)-1),"_","")&amp;";",IF(ISNUMBER(Q2619),IF(R2619="R","@Entity@Table(name = ""reg_"&amp;LOWER(J2619)&amp;""")@XmlRootElement","")&amp;VLOOKUP(J2619,Blocos!D:I,6,0)&amp;Apoio!$E$1&amp;Y2619,""))</f>
        <v/>
      </c>
      <c r="X2619" s="190" t="str">
        <f>IF(ISNUMBER(Q2619),COUNTIF(Blocos!G:G,J2619),"")</f>
        <v/>
      </c>
      <c r="Y2619" s="190" t="str">
        <f>IF(OR(X2619=0,X2619=""),"",VLOOKUP(SUMIFS(Blocos!A:A,Blocos!H:H,'EFD REGISTROS e Campos (2)'!X2619,Blocos!G:G,'EFD REGISTROS e Campos (2)'!J2619),Blocos!A:L,12,0))</f>
        <v/>
      </c>
      <c r="Z2619" s="190" t="str">
        <f>IF(ISNUMBER(Q2620),VLOOKUP(J2619,Blocos!D:G,4,0),"")</f>
        <v/>
      </c>
      <c r="AA2619" s="190" t="str">
        <f>IF(ISNUMBER(Q2619),CONCATENATE("CREATE TABLE ""reg_",LOWER(J2619),""" (""ID"" bigint NOT NULL AUTO_INCREMENT,  ""HASHFILE"" varchar(255) DEFAULT NULL, ""ID_PAI"" bigint NOT NULL,"),IF(Q2619="Campo",CONCATENATE("""",L2619,""" ",VLOOKUP(R2619,Apoio!A:C,3,0)),""))&amp;IF(Z2619="","",CONCATENATE("PRIMARY KEY (""ID""), KEY ""FK_reg_",LOWER(Z2619),"_ID_PAI"" (""ID_PAI""), CONSTRAINT ""FK_reg_",LOWER(Z2619),"_ID_PAI"" FOREIGN KEY (""ID_PAI"") REFERENCES ""reg_",LOWER(Z2619),""" (""ID"")) ENGINE=InnoDB AUTO_INCREMENT=105774 DEFAULT CHARSET=utf8mb4 COLLATE=utf8mb4_0900_ai_ci;"))</f>
        <v/>
      </c>
      <c r="AB2619" s="190" t="str">
        <f t="shared" si="286"/>
        <v/>
      </c>
    </row>
    <row r="2620" spans="10:28" ht="14.5" hidden="1" customHeight="1" x14ac:dyDescent="0.3">
      <c r="J2620" s="187" t="str">
        <f t="shared" si="284"/>
        <v>E310</v>
      </c>
      <c r="K2620" s="218"/>
      <c r="L2620" s="237" t="s">
        <v>2598</v>
      </c>
      <c r="M2620" s="184" t="s">
        <v>2599</v>
      </c>
      <c r="N2620" s="238">
        <v>42614</v>
      </c>
      <c r="O2620" s="238"/>
      <c r="P2620" s="238"/>
      <c r="Q2620" s="192" t="str">
        <f t="shared" si="285"/>
        <v/>
      </c>
      <c r="S2620" s="191" t="str">
        <f t="shared" si="288"/>
        <v/>
      </c>
      <c r="T2620" s="192" t="str">
        <f t="shared" si="289"/>
        <v/>
      </c>
      <c r="U2620" s="192" t="str">
        <f t="shared" si="287"/>
        <v/>
      </c>
      <c r="V2620" s="192" t="str">
        <f t="shared" si="290"/>
        <v/>
      </c>
      <c r="W2620" s="191" t="str">
        <f>IF(Q2620="Campo","@Campos(posicao = "&amp;K2620&amp;", tipo = '"&amp;R2620&amp;"')@Column(name = """&amp;L2620&amp;""")"&amp;IF(R2620="D","@Temporal(TemporalType.DATE)","")&amp;"private "&amp;VLOOKUP(TEXT(R2620,"@"),Apoio!A:B,2,0)&amp;" "&amp;SUBSTITUTE(LOWER(LEFT(L2620,1))&amp;RIGHT(PROPER(L2620),LEN(L2620)-1),"_","")&amp;";",IF(ISNUMBER(Q2620),IF(R2620="R","@Entity@Table(name = ""reg_"&amp;LOWER(J2620)&amp;""")@XmlRootElement","")&amp;VLOOKUP(J2620,Blocos!D:I,6,0)&amp;Apoio!$E$1&amp;Y2620,""))</f>
        <v/>
      </c>
      <c r="X2620" s="190" t="str">
        <f>IF(ISNUMBER(Q2620),COUNTIF(Blocos!G:G,J2620),"")</f>
        <v/>
      </c>
      <c r="Y2620" s="190" t="str">
        <f>IF(OR(X2620=0,X2620=""),"",VLOOKUP(SUMIFS(Blocos!A:A,Blocos!H:H,'EFD REGISTROS e Campos (2)'!X2620,Blocos!G:G,'EFD REGISTROS e Campos (2)'!J2620),Blocos!A:L,12,0))</f>
        <v/>
      </c>
      <c r="Z2620" s="190" t="str">
        <f>IF(ISNUMBER(Q2621),VLOOKUP(J2620,Blocos!D:G,4,0),"")</f>
        <v/>
      </c>
      <c r="AA2620" s="190" t="str">
        <f>IF(ISNUMBER(Q2620),CONCATENATE("CREATE TABLE ""reg_",LOWER(J2620),""" (""ID"" bigint NOT NULL AUTO_INCREMENT,  ""HASHFILE"" varchar(255) DEFAULT NULL, ""ID_PAI"" bigint NOT NULL,"),IF(Q2620="Campo",CONCATENATE("""",L2620,""" ",VLOOKUP(R2620,Apoio!A:C,3,0)),""))&amp;IF(Z2620="","",CONCATENATE("PRIMARY KEY (""ID""), KEY ""FK_reg_",LOWER(Z2620),"_ID_PAI"" (""ID_PAI""), CONSTRAINT ""FK_reg_",LOWER(Z2620),"_ID_PAI"" FOREIGN KEY (""ID_PAI"") REFERENCES ""reg_",LOWER(Z2620),""" (""ID"")) ENGINE=InnoDB AUTO_INCREMENT=105774 DEFAULT CHARSET=utf8mb4 COLLATE=utf8mb4_0900_ai_ci;"))</f>
        <v/>
      </c>
      <c r="AB2620" s="190" t="str">
        <f t="shared" si="286"/>
        <v/>
      </c>
    </row>
    <row r="2621" spans="10:28" ht="14.5" hidden="1" customHeight="1" x14ac:dyDescent="0.3">
      <c r="J2621" s="187" t="str">
        <f t="shared" si="284"/>
        <v>E310</v>
      </c>
      <c r="K2621" s="218"/>
      <c r="L2621" s="237" t="s">
        <v>2600</v>
      </c>
      <c r="M2621" s="184" t="s">
        <v>2601</v>
      </c>
      <c r="N2621" s="238">
        <v>42614</v>
      </c>
      <c r="O2621" s="238"/>
      <c r="P2621" s="238">
        <v>42735</v>
      </c>
      <c r="Q2621" s="192" t="str">
        <f t="shared" si="285"/>
        <v/>
      </c>
      <c r="S2621" s="191" t="str">
        <f t="shared" si="288"/>
        <v/>
      </c>
      <c r="T2621" s="192" t="str">
        <f t="shared" si="289"/>
        <v/>
      </c>
      <c r="U2621" s="192" t="str">
        <f t="shared" si="287"/>
        <v/>
      </c>
      <c r="V2621" s="192" t="str">
        <f t="shared" si="290"/>
        <v/>
      </c>
      <c r="W2621" s="191" t="str">
        <f>IF(Q2621="Campo","@Campos(posicao = "&amp;K2621&amp;", tipo = '"&amp;R2621&amp;"')@Column(name = """&amp;L2621&amp;""")"&amp;IF(R2621="D","@Temporal(TemporalType.DATE)","")&amp;"private "&amp;VLOOKUP(TEXT(R2621,"@"),Apoio!A:B,2,0)&amp;" "&amp;SUBSTITUTE(LOWER(LEFT(L2621,1))&amp;RIGHT(PROPER(L2621),LEN(L2621)-1),"_","")&amp;";",IF(ISNUMBER(Q2621),IF(R2621="R","@Entity@Table(name = ""reg_"&amp;LOWER(J2621)&amp;""")@XmlRootElement","")&amp;VLOOKUP(J2621,Blocos!D:I,6,0)&amp;Apoio!$E$1&amp;Y2621,""))</f>
        <v/>
      </c>
      <c r="X2621" s="190" t="str">
        <f>IF(ISNUMBER(Q2621),COUNTIF(Blocos!G:G,J2621),"")</f>
        <v/>
      </c>
      <c r="Y2621" s="190" t="str">
        <f>IF(OR(X2621=0,X2621=""),"",VLOOKUP(SUMIFS(Blocos!A:A,Blocos!H:H,'EFD REGISTROS e Campos (2)'!X2621,Blocos!G:G,'EFD REGISTROS e Campos (2)'!J2621),Blocos!A:L,12,0))</f>
        <v/>
      </c>
      <c r="Z2621" s="190" t="str">
        <f>IF(ISNUMBER(Q2622),VLOOKUP(J2621,Blocos!D:G,4,0),"")</f>
        <v/>
      </c>
      <c r="AA2621" s="190" t="str">
        <f>IF(ISNUMBER(Q2621),CONCATENATE("CREATE TABLE ""reg_",LOWER(J2621),""" (""ID"" bigint NOT NULL AUTO_INCREMENT,  ""HASHFILE"" varchar(255) DEFAULT NULL, ""ID_PAI"" bigint NOT NULL,"),IF(Q2621="Campo",CONCATENATE("""",L2621,""" ",VLOOKUP(R2621,Apoio!A:C,3,0)),""))&amp;IF(Z2621="","",CONCATENATE("PRIMARY KEY (""ID""), KEY ""FK_reg_",LOWER(Z2621),"_ID_PAI"" (""ID_PAI""), CONSTRAINT ""FK_reg_",LOWER(Z2621),"_ID_PAI"" FOREIGN KEY (""ID_PAI"") REFERENCES ""reg_",LOWER(Z2621),""" (""ID"")) ENGINE=InnoDB AUTO_INCREMENT=105774 DEFAULT CHARSET=utf8mb4 COLLATE=utf8mb4_0900_ai_ci;"))</f>
        <v/>
      </c>
      <c r="AB2621" s="190" t="str">
        <f t="shared" si="286"/>
        <v/>
      </c>
    </row>
    <row r="2622" spans="10:28" ht="14.5" hidden="1" customHeight="1" x14ac:dyDescent="0.3">
      <c r="J2622" s="187" t="str">
        <f t="shared" si="284"/>
        <v>E310</v>
      </c>
      <c r="K2622" s="218"/>
      <c r="L2622" s="237" t="s">
        <v>2602</v>
      </c>
      <c r="M2622" s="184" t="s">
        <v>2603</v>
      </c>
      <c r="N2622" s="238">
        <v>42370</v>
      </c>
      <c r="O2622" s="238"/>
      <c r="P2622" s="238">
        <v>42735</v>
      </c>
      <c r="Q2622" s="192" t="str">
        <f t="shared" si="285"/>
        <v/>
      </c>
      <c r="S2622" s="191" t="str">
        <f t="shared" si="288"/>
        <v/>
      </c>
      <c r="T2622" s="192" t="str">
        <f t="shared" si="289"/>
        <v/>
      </c>
      <c r="U2622" s="192" t="str">
        <f t="shared" si="287"/>
        <v/>
      </c>
      <c r="V2622" s="192" t="str">
        <f t="shared" si="290"/>
        <v/>
      </c>
      <c r="W2622" s="191" t="str">
        <f>IF(Q2622="Campo","@Campos(posicao = "&amp;K2622&amp;", tipo = '"&amp;R2622&amp;"')@Column(name = """&amp;L2622&amp;""")"&amp;IF(R2622="D","@Temporal(TemporalType.DATE)","")&amp;"private "&amp;VLOOKUP(TEXT(R2622,"@"),Apoio!A:B,2,0)&amp;" "&amp;SUBSTITUTE(LOWER(LEFT(L2622,1))&amp;RIGHT(PROPER(L2622),LEN(L2622)-1),"_","")&amp;";",IF(ISNUMBER(Q2622),IF(R2622="R","@Entity@Table(name = ""reg_"&amp;LOWER(J2622)&amp;""")@XmlRootElement","")&amp;VLOOKUP(J2622,Blocos!D:I,6,0)&amp;Apoio!$E$1&amp;Y2622,""))</f>
        <v/>
      </c>
      <c r="X2622" s="190" t="str">
        <f>IF(ISNUMBER(Q2622),COUNTIF(Blocos!G:G,J2622),"")</f>
        <v/>
      </c>
      <c r="Y2622" s="190" t="str">
        <f>IF(OR(X2622=0,X2622=""),"",VLOOKUP(SUMIFS(Blocos!A:A,Blocos!H:H,'EFD REGISTROS e Campos (2)'!X2622,Blocos!G:G,'EFD REGISTROS e Campos (2)'!J2622),Blocos!A:L,12,0))</f>
        <v/>
      </c>
      <c r="Z2622" s="190" t="str">
        <f>IF(ISNUMBER(Q2623),VLOOKUP(J2622,Blocos!D:G,4,0),"")</f>
        <v/>
      </c>
      <c r="AA2622" s="190" t="str">
        <f>IF(ISNUMBER(Q2622),CONCATENATE("CREATE TABLE ""reg_",LOWER(J2622),""" (""ID"" bigint NOT NULL AUTO_INCREMENT,  ""HASHFILE"" varchar(255) DEFAULT NULL, ""ID_PAI"" bigint NOT NULL,"),IF(Q2622="Campo",CONCATENATE("""",L2622,""" ",VLOOKUP(R2622,Apoio!A:C,3,0)),""))&amp;IF(Z2622="","",CONCATENATE("PRIMARY KEY (""ID""), KEY ""FK_reg_",LOWER(Z2622),"_ID_PAI"" (""ID_PAI""), CONSTRAINT ""FK_reg_",LOWER(Z2622),"_ID_PAI"" FOREIGN KEY (""ID_PAI"") REFERENCES ""reg_",LOWER(Z2622),""" (""ID"")) ENGINE=InnoDB AUTO_INCREMENT=105774 DEFAULT CHARSET=utf8mb4 COLLATE=utf8mb4_0900_ai_ci;"))</f>
        <v/>
      </c>
      <c r="AB2622" s="190" t="str">
        <f t="shared" si="286"/>
        <v/>
      </c>
    </row>
    <row r="2623" spans="10:28" ht="14.5" hidden="1" customHeight="1" x14ac:dyDescent="0.3">
      <c r="J2623" s="187" t="str">
        <f t="shared" si="284"/>
        <v>E310</v>
      </c>
      <c r="K2623" s="218"/>
      <c r="L2623" s="237" t="s">
        <v>2602</v>
      </c>
      <c r="M2623" s="184" t="s">
        <v>2604</v>
      </c>
      <c r="N2623" s="238">
        <v>42736</v>
      </c>
      <c r="O2623" s="238"/>
      <c r="P2623" s="238"/>
      <c r="Q2623" s="192" t="str">
        <f t="shared" si="285"/>
        <v/>
      </c>
      <c r="S2623" s="191" t="str">
        <f t="shared" si="288"/>
        <v/>
      </c>
      <c r="T2623" s="192" t="str">
        <f t="shared" si="289"/>
        <v/>
      </c>
      <c r="U2623" s="192" t="str">
        <f t="shared" si="287"/>
        <v/>
      </c>
      <c r="V2623" s="192" t="str">
        <f t="shared" si="290"/>
        <v/>
      </c>
      <c r="W2623" s="191" t="str">
        <f>IF(Q2623="Campo","@Campos(posicao = "&amp;K2623&amp;", tipo = '"&amp;R2623&amp;"')@Column(name = """&amp;L2623&amp;""")"&amp;IF(R2623="D","@Temporal(TemporalType.DATE)","")&amp;"private "&amp;VLOOKUP(TEXT(R2623,"@"),Apoio!A:B,2,0)&amp;" "&amp;SUBSTITUTE(LOWER(LEFT(L2623,1))&amp;RIGHT(PROPER(L2623),LEN(L2623)-1),"_","")&amp;";",IF(ISNUMBER(Q2623),IF(R2623="R","@Entity@Table(name = ""reg_"&amp;LOWER(J2623)&amp;""")@XmlRootElement","")&amp;VLOOKUP(J2623,Blocos!D:I,6,0)&amp;Apoio!$E$1&amp;Y2623,""))</f>
        <v/>
      </c>
      <c r="X2623" s="190" t="str">
        <f>IF(ISNUMBER(Q2623),COUNTIF(Blocos!G:G,J2623),"")</f>
        <v/>
      </c>
      <c r="Y2623" s="190" t="str">
        <f>IF(OR(X2623=0,X2623=""),"",VLOOKUP(SUMIFS(Blocos!A:A,Blocos!H:H,'EFD REGISTROS e Campos (2)'!X2623,Blocos!G:G,'EFD REGISTROS e Campos (2)'!J2623),Blocos!A:L,12,0))</f>
        <v/>
      </c>
      <c r="Z2623" s="190" t="str">
        <f>IF(ISNUMBER(Q2624),VLOOKUP(J2623,Blocos!D:G,4,0),"")</f>
        <v/>
      </c>
      <c r="AA2623" s="190" t="str">
        <f>IF(ISNUMBER(Q2623),CONCATENATE("CREATE TABLE ""reg_",LOWER(J2623),""" (""ID"" bigint NOT NULL AUTO_INCREMENT,  ""HASHFILE"" varchar(255) DEFAULT NULL, ""ID_PAI"" bigint NOT NULL,"),IF(Q2623="Campo",CONCATENATE("""",L2623,""" ",VLOOKUP(R2623,Apoio!A:C,3,0)),""))&amp;IF(Z2623="","",CONCATENATE("PRIMARY KEY (""ID""), KEY ""FK_reg_",LOWER(Z2623),"_ID_PAI"" (""ID_PAI""), CONSTRAINT ""FK_reg_",LOWER(Z2623),"_ID_PAI"" FOREIGN KEY (""ID_PAI"") REFERENCES ""reg_",LOWER(Z2623),""" (""ID"")) ENGINE=InnoDB AUTO_INCREMENT=105774 DEFAULT CHARSET=utf8mb4 COLLATE=utf8mb4_0900_ai_ci;"))</f>
        <v/>
      </c>
      <c r="AB2623" s="190" t="str">
        <f t="shared" si="286"/>
        <v/>
      </c>
    </row>
    <row r="2624" spans="10:28" ht="14.5" hidden="1" customHeight="1" x14ac:dyDescent="0.3">
      <c r="J2624" s="187" t="str">
        <f t="shared" ref="J2624:J2687" si="291">IF(A2624="",J2623,CONCATENATE(B2624,C2624,D2624,E2624,F2624,G2624,H2624))</f>
        <v>E310</v>
      </c>
      <c r="K2624" s="181">
        <v>13</v>
      </c>
      <c r="L2624" s="289" t="s">
        <v>2605</v>
      </c>
      <c r="M2624" s="182" t="s">
        <v>2606</v>
      </c>
      <c r="N2624" s="181" t="s">
        <v>32</v>
      </c>
      <c r="O2624" s="181" t="s">
        <v>28</v>
      </c>
      <c r="P2624" s="181">
        <v>2</v>
      </c>
      <c r="Q2624" s="192" t="str">
        <f t="shared" si="285"/>
        <v>Campo</v>
      </c>
      <c r="R2624" s="192" t="s">
        <v>3606</v>
      </c>
      <c r="S2624" s="191" t="str">
        <f t="shared" si="288"/>
        <v/>
      </c>
      <c r="T2624" s="192" t="str">
        <f t="shared" si="289"/>
        <v>&lt;campo posicao="13"&gt;
&lt;coluna&gt;VL_SLD_CRED_ANT_FCP&lt;/coluna&gt;
&lt;descricao&gt;Valor do "Saldo credor de período anterior – FCP"&lt;/descricao&gt;
&lt;tipo&gt;R&lt;/tipo&gt;
&lt;/campo&gt;</v>
      </c>
      <c r="U2624" s="192" t="str">
        <f t="shared" si="287"/>
        <v>&lt;campo posicao="13"&gt;
&lt;coluna&gt;VL_SLD_CRED_ANT_FCP&lt;/coluna&gt;
&lt;descricao&gt;Valor do "Saldo credor de período anterior – FCP"&lt;/descricao&gt;
&lt;tipo&gt;R&lt;/tipo&gt;
&lt;/campo&gt;</v>
      </c>
      <c r="V2624" s="192" t="str">
        <f t="shared" si="290"/>
        <v>{"Column14", "VL_SLD_CRED_ANT_FCP"},</v>
      </c>
      <c r="W2624" s="191" t="str">
        <f>IF(Q2624="Campo","@Campos(posicao = "&amp;K2624&amp;", tipo = '"&amp;R2624&amp;"')@Column(name = """&amp;L2624&amp;""")"&amp;IF(R2624="D","@Temporal(TemporalType.DATE)","")&amp;"private "&amp;VLOOKUP(TEXT(R2624,"@"),Apoio!A:B,2,0)&amp;" "&amp;SUBSTITUTE(LOWER(LEFT(L2624,1))&amp;RIGHT(PROPER(L2624),LEN(L2624)-1),"_","")&amp;";",IF(ISNUMBER(Q2624),IF(R2624="R","@Entity@Table(name = ""reg_"&amp;LOWER(J2624)&amp;""")@XmlRootElement","")&amp;VLOOKUP(J2624,Blocos!D:I,6,0)&amp;Apoio!$E$1&amp;Y2624,""))</f>
        <v>@Campos(posicao = 13, tipo = 'R')@Column(name = "VL_SLD_CRED_ANT_FCP")private BigDecimal vlSldCredAntFcp;</v>
      </c>
      <c r="X2624" s="190" t="str">
        <f>IF(ISNUMBER(Q2624),COUNTIF(Blocos!G:G,J2624),"")</f>
        <v/>
      </c>
      <c r="Y2624" s="190" t="str">
        <f>IF(OR(X2624=0,X2624=""),"",VLOOKUP(SUMIFS(Blocos!A:A,Blocos!H:H,'EFD REGISTROS e Campos (2)'!X2624,Blocos!G:G,'EFD REGISTROS e Campos (2)'!J2624),Blocos!A:L,12,0))</f>
        <v/>
      </c>
      <c r="Z2624" s="190" t="str">
        <f>IF(ISNUMBER(Q2625),VLOOKUP(J2624,Blocos!D:G,4,0),"")</f>
        <v/>
      </c>
      <c r="AA2624" s="190" t="str">
        <f>IF(ISNUMBER(Q2624),CONCATENATE("CREATE TABLE ""reg_",LOWER(J2624),""" (""ID"" bigint NOT NULL AUTO_INCREMENT,  ""HASHFILE"" varchar(255) DEFAULT NULL, ""ID_PAI"" bigint NOT NULL,"),IF(Q2624="Campo",CONCATENATE("""",L2624,""" ",VLOOKUP(R2624,Apoio!A:C,3,0)),""))&amp;IF(Z2624="","",CONCATENATE("PRIMARY KEY (""ID""), KEY ""FK_reg_",LOWER(Z2624),"_ID_PAI"" (""ID_PAI""), CONSTRAINT ""FK_reg_",LOWER(Z2624),"_ID_PAI"" FOREIGN KEY (""ID_PAI"") REFERENCES ""reg_",LOWER(Z2624),""" (""ID"")) ENGINE=InnoDB AUTO_INCREMENT=105774 DEFAULT CHARSET=utf8mb4 COLLATE=utf8mb4_0900_ai_ci;"))</f>
        <v>"VL_SLD_CRED_ANT_FCP" decimal(15,6) DEFAULT NULL,</v>
      </c>
      <c r="AB2624" s="190" t="str">
        <f t="shared" si="286"/>
        <v>`reg_e310`.`VL_SLD_CRED_ANT_FCP`,</v>
      </c>
    </row>
    <row r="2625" spans="10:28" ht="14.5" hidden="1" customHeight="1" x14ac:dyDescent="0.3">
      <c r="J2625" s="187" t="str">
        <f t="shared" si="291"/>
        <v>E310</v>
      </c>
      <c r="K2625" s="181">
        <v>14</v>
      </c>
      <c r="L2625" s="289" t="s">
        <v>2536</v>
      </c>
      <c r="M2625" s="182" t="s">
        <v>2537</v>
      </c>
      <c r="N2625" s="181" t="s">
        <v>32</v>
      </c>
      <c r="O2625" s="181" t="s">
        <v>28</v>
      </c>
      <c r="P2625" s="181">
        <v>2</v>
      </c>
      <c r="Q2625" s="192" t="str">
        <f t="shared" si="285"/>
        <v>Campo</v>
      </c>
      <c r="R2625" s="192" t="s">
        <v>3606</v>
      </c>
      <c r="S2625" s="191" t="str">
        <f t="shared" si="288"/>
        <v/>
      </c>
      <c r="T2625" s="192" t="str">
        <f t="shared" si="289"/>
        <v>&lt;campo posicao="14"&gt;
&lt;coluna&gt;VL_TOT_DEB_FCP&lt;/coluna&gt;
&lt;descricao&gt;Valor total dos débitos FCP por "Saídas e prestações”&lt;/descricao&gt;
&lt;tipo&gt;R&lt;/tipo&gt;
&lt;/campo&gt;</v>
      </c>
      <c r="U2625" s="192" t="str">
        <f t="shared" si="287"/>
        <v>&lt;campo posicao="14"&gt;
&lt;coluna&gt;VL_TOT_DEB_FCP&lt;/coluna&gt;
&lt;descricao&gt;Valor total dos débitos FCP por "Saídas e prestações”&lt;/descricao&gt;
&lt;tipo&gt;R&lt;/tipo&gt;
&lt;/campo&gt;</v>
      </c>
      <c r="V2625" s="192" t="str">
        <f t="shared" si="290"/>
        <v>{"Column15", "VL_TOT_DEB_FCP"},</v>
      </c>
      <c r="W2625" s="191" t="str">
        <f>IF(Q2625="Campo","@Campos(posicao = "&amp;K2625&amp;", tipo = '"&amp;R2625&amp;"')@Column(name = """&amp;L2625&amp;""")"&amp;IF(R2625="D","@Temporal(TemporalType.DATE)","")&amp;"private "&amp;VLOOKUP(TEXT(R2625,"@"),Apoio!A:B,2,0)&amp;" "&amp;SUBSTITUTE(LOWER(LEFT(L2625,1))&amp;RIGHT(PROPER(L2625),LEN(L2625)-1),"_","")&amp;";",IF(ISNUMBER(Q2625),IF(R2625="R","@Entity@Table(name = ""reg_"&amp;LOWER(J2625)&amp;""")@XmlRootElement","")&amp;VLOOKUP(J2625,Blocos!D:I,6,0)&amp;Apoio!$E$1&amp;Y2625,""))</f>
        <v>@Campos(posicao = 14, tipo = 'R')@Column(name = "VL_TOT_DEB_FCP")private BigDecimal vlTotDebFcp;</v>
      </c>
      <c r="X2625" s="190" t="str">
        <f>IF(ISNUMBER(Q2625),COUNTIF(Blocos!G:G,J2625),"")</f>
        <v/>
      </c>
      <c r="Y2625" s="190" t="str">
        <f>IF(OR(X2625=0,X2625=""),"",VLOOKUP(SUMIFS(Blocos!A:A,Blocos!H:H,'EFD REGISTROS e Campos (2)'!X2625,Blocos!G:G,'EFD REGISTROS e Campos (2)'!J2625),Blocos!A:L,12,0))</f>
        <v/>
      </c>
      <c r="Z2625" s="190" t="str">
        <f>IF(ISNUMBER(Q2626),VLOOKUP(J2625,Blocos!D:G,4,0),"")</f>
        <v/>
      </c>
      <c r="AA2625" s="190" t="str">
        <f>IF(ISNUMBER(Q2625),CONCATENATE("CREATE TABLE ""reg_",LOWER(J2625),""" (""ID"" bigint NOT NULL AUTO_INCREMENT,  ""HASHFILE"" varchar(255) DEFAULT NULL, ""ID_PAI"" bigint NOT NULL,"),IF(Q2625="Campo",CONCATENATE("""",L2625,""" ",VLOOKUP(R2625,Apoio!A:C,3,0)),""))&amp;IF(Z2625="","",CONCATENATE("PRIMARY KEY (""ID""), KEY ""FK_reg_",LOWER(Z2625),"_ID_PAI"" (""ID_PAI""), CONSTRAINT ""FK_reg_",LOWER(Z2625),"_ID_PAI"" FOREIGN KEY (""ID_PAI"") REFERENCES ""reg_",LOWER(Z2625),""" (""ID"")) ENGINE=InnoDB AUTO_INCREMENT=105774 DEFAULT CHARSET=utf8mb4 COLLATE=utf8mb4_0900_ai_ci;"))</f>
        <v>"VL_TOT_DEB_FCP" decimal(15,6) DEFAULT NULL,</v>
      </c>
      <c r="AB2625" s="190" t="str">
        <f t="shared" si="286"/>
        <v>`reg_e310`.`VL_TOT_DEB_FCP`,</v>
      </c>
    </row>
    <row r="2626" spans="10:28" ht="14.5" hidden="1" customHeight="1" x14ac:dyDescent="0.3">
      <c r="J2626" s="187" t="str">
        <f t="shared" si="291"/>
        <v>E310</v>
      </c>
      <c r="K2626" s="217">
        <v>15</v>
      </c>
      <c r="L2626" s="289" t="s">
        <v>2607</v>
      </c>
      <c r="M2626" s="182" t="s">
        <v>3626</v>
      </c>
      <c r="N2626" s="181" t="s">
        <v>32</v>
      </c>
      <c r="O2626" s="181" t="s">
        <v>28</v>
      </c>
      <c r="P2626" s="181">
        <v>2</v>
      </c>
      <c r="Q2626" s="192" t="str">
        <f t="shared" si="285"/>
        <v>Campo</v>
      </c>
      <c r="R2626" s="192" t="s">
        <v>3606</v>
      </c>
      <c r="S2626" s="191" t="str">
        <f t="shared" si="288"/>
        <v/>
      </c>
      <c r="T2626" s="192" t="str">
        <f t="shared" si="289"/>
        <v>&lt;campo posicao="15"&gt;
&lt;coluna&gt;VL_OUT_DEB_FCP&lt;/coluna&gt;
&lt;descricao&gt;Valor total dos ajustes "Outros débitos FCP" e “Estorno de créditos FCP” &lt;/descricao&gt;
&lt;tipo&gt;R&lt;/tipo&gt;
&lt;/campo&gt;</v>
      </c>
      <c r="U2626" s="192" t="str">
        <f t="shared" si="287"/>
        <v>&lt;campo posicao="15"&gt;
&lt;coluna&gt;VL_OUT_DEB_FCP&lt;/coluna&gt;
&lt;descricao&gt;Valor total dos ajustes "Outros débitos FCP" e “Estorno de créditos FCP” &lt;/descricao&gt;
&lt;tipo&gt;R&lt;/tipo&gt;
&lt;/campo&gt;</v>
      </c>
      <c r="V2626" s="192" t="str">
        <f t="shared" si="290"/>
        <v>{"Column16", "VL_OUT_DEB_FCP"},</v>
      </c>
      <c r="W2626" s="191" t="str">
        <f>IF(Q2626="Campo","@Campos(posicao = "&amp;K2626&amp;", tipo = '"&amp;R2626&amp;"')@Column(name = """&amp;L2626&amp;""")"&amp;IF(R2626="D","@Temporal(TemporalType.DATE)","")&amp;"private "&amp;VLOOKUP(TEXT(R2626,"@"),Apoio!A:B,2,0)&amp;" "&amp;SUBSTITUTE(LOWER(LEFT(L2626,1))&amp;RIGHT(PROPER(L2626),LEN(L2626)-1),"_","")&amp;";",IF(ISNUMBER(Q2626),IF(R2626="R","@Entity@Table(name = ""reg_"&amp;LOWER(J2626)&amp;""")@XmlRootElement","")&amp;VLOOKUP(J2626,Blocos!D:I,6,0)&amp;Apoio!$E$1&amp;Y2626,""))</f>
        <v>@Campos(posicao = 15, tipo = 'R')@Column(name = "VL_OUT_DEB_FCP")private BigDecimal vlOutDebFcp;</v>
      </c>
      <c r="X2626" s="190" t="str">
        <f>IF(ISNUMBER(Q2626),COUNTIF(Blocos!G:G,J2626),"")</f>
        <v/>
      </c>
      <c r="Y2626" s="190" t="str">
        <f>IF(OR(X2626=0,X2626=""),"",VLOOKUP(SUMIFS(Blocos!A:A,Blocos!H:H,'EFD REGISTROS e Campos (2)'!X2626,Blocos!G:G,'EFD REGISTROS e Campos (2)'!J2626),Blocos!A:L,12,0))</f>
        <v/>
      </c>
      <c r="Z2626" s="190" t="str">
        <f>IF(ISNUMBER(Q2627),VLOOKUP(J2626,Blocos!D:G,4,0),"")</f>
        <v/>
      </c>
      <c r="AA2626" s="190" t="str">
        <f>IF(ISNUMBER(Q2626),CONCATENATE("CREATE TABLE ""reg_",LOWER(J2626),""" (""ID"" bigint NOT NULL AUTO_INCREMENT,  ""HASHFILE"" varchar(255) DEFAULT NULL, ""ID_PAI"" bigint NOT NULL,"),IF(Q2626="Campo",CONCATENATE("""",L2626,""" ",VLOOKUP(R2626,Apoio!A:C,3,0)),""))&amp;IF(Z2626="","",CONCATENATE("PRIMARY KEY (""ID""), KEY ""FK_reg_",LOWER(Z2626),"_ID_PAI"" (""ID_PAI""), CONSTRAINT ""FK_reg_",LOWER(Z2626),"_ID_PAI"" FOREIGN KEY (""ID_PAI"") REFERENCES ""reg_",LOWER(Z2626),""" (""ID"")) ENGINE=InnoDB AUTO_INCREMENT=105774 DEFAULT CHARSET=utf8mb4 COLLATE=utf8mb4_0900_ai_ci;"))</f>
        <v>"VL_OUT_DEB_FCP" decimal(15,6) DEFAULT NULL,</v>
      </c>
      <c r="AB2626" s="190" t="str">
        <f t="shared" si="286"/>
        <v>`reg_e310`.`VL_OUT_DEB_FCP`,</v>
      </c>
    </row>
    <row r="2627" spans="10:28" ht="14.5" hidden="1" customHeight="1" x14ac:dyDescent="0.3">
      <c r="J2627" s="187" t="str">
        <f t="shared" si="291"/>
        <v>E310</v>
      </c>
      <c r="K2627" s="218"/>
      <c r="L2627" s="233" t="s">
        <v>3991</v>
      </c>
      <c r="M2627" s="234" t="s">
        <v>1164</v>
      </c>
      <c r="N2627" s="235" t="s">
        <v>1165</v>
      </c>
      <c r="O2627" s="235"/>
      <c r="P2627" s="236" t="s">
        <v>1166</v>
      </c>
      <c r="Q2627" s="192" t="str">
        <f t="shared" ref="Q2627:Q2690" si="292">IF(B2627&lt;&gt;"",0,IF(C2627&lt;&gt;"",1,IF(D2627&lt;&gt;"",2,IF(E2627&lt;&gt;"",3,IF(F2627&lt;&gt;"",4,IF(G2627&lt;&gt;"",5,IF(H2627&lt;&gt;"",6,IF(ISNUMBER(K2627),"Campo",""))))))))</f>
        <v/>
      </c>
      <c r="S2627" s="191" t="str">
        <f t="shared" si="288"/>
        <v/>
      </c>
      <c r="T2627" s="192" t="str">
        <f t="shared" si="289"/>
        <v/>
      </c>
      <c r="U2627" s="192" t="str">
        <f t="shared" si="287"/>
        <v/>
      </c>
      <c r="V2627" s="192" t="str">
        <f t="shared" si="290"/>
        <v/>
      </c>
      <c r="W2627" s="191" t="str">
        <f>IF(Q2627="Campo","@Campos(posicao = "&amp;K2627&amp;", tipo = '"&amp;R2627&amp;"')@Column(name = """&amp;L2627&amp;""")"&amp;IF(R2627="D","@Temporal(TemporalType.DATE)","")&amp;"private "&amp;VLOOKUP(TEXT(R2627,"@"),Apoio!A:B,2,0)&amp;" "&amp;SUBSTITUTE(LOWER(LEFT(L2627,1))&amp;RIGHT(PROPER(L2627),LEN(L2627)-1),"_","")&amp;";",IF(ISNUMBER(Q2627),IF(R2627="R","@Entity@Table(name = ""reg_"&amp;LOWER(J2627)&amp;""")@XmlRootElement","")&amp;VLOOKUP(J2627,Blocos!D:I,6,0)&amp;Apoio!$E$1&amp;Y2627,""))</f>
        <v/>
      </c>
      <c r="X2627" s="190" t="str">
        <f>IF(ISNUMBER(Q2627),COUNTIF(Blocos!G:G,J2627),"")</f>
        <v/>
      </c>
      <c r="Y2627" s="190" t="str">
        <f>IF(OR(X2627=0,X2627=""),"",VLOOKUP(SUMIFS(Blocos!A:A,Blocos!H:H,'EFD REGISTROS e Campos (2)'!X2627,Blocos!G:G,'EFD REGISTROS e Campos (2)'!J2627),Blocos!A:L,12,0))</f>
        <v/>
      </c>
      <c r="Z2627" s="190" t="str">
        <f>IF(ISNUMBER(Q2628),VLOOKUP(J2627,Blocos!D:G,4,0),"")</f>
        <v/>
      </c>
      <c r="AA2627" s="190" t="str">
        <f>IF(ISNUMBER(Q2627),CONCATENATE("CREATE TABLE ""reg_",LOWER(J2627),""" (""ID"" bigint NOT NULL AUTO_INCREMENT,  ""HASHFILE"" varchar(255) DEFAULT NULL, ""ID_PAI"" bigint NOT NULL,"),IF(Q2627="Campo",CONCATENATE("""",L2627,""" ",VLOOKUP(R2627,Apoio!A:C,3,0)),""))&amp;IF(Z2627="","",CONCATENATE("PRIMARY KEY (""ID""), KEY ""FK_reg_",LOWER(Z2627),"_ID_PAI"" (""ID_PAI""), CONSTRAINT ""FK_reg_",LOWER(Z2627),"_ID_PAI"" FOREIGN KEY (""ID_PAI"") REFERENCES ""reg_",LOWER(Z2627),""" (""ID"")) ENGINE=InnoDB AUTO_INCREMENT=105774 DEFAULT CHARSET=utf8mb4 COLLATE=utf8mb4_0900_ai_ci;"))</f>
        <v/>
      </c>
      <c r="AB2627" s="190" t="str">
        <f t="shared" si="286"/>
        <v/>
      </c>
    </row>
    <row r="2628" spans="10:28" ht="14.5" hidden="1" customHeight="1" x14ac:dyDescent="0.3">
      <c r="J2628" s="187" t="str">
        <f t="shared" si="291"/>
        <v>E310</v>
      </c>
      <c r="K2628" s="218"/>
      <c r="L2628" s="237" t="s">
        <v>2609</v>
      </c>
      <c r="M2628" s="184" t="s">
        <v>2610</v>
      </c>
      <c r="N2628" s="238">
        <v>42736</v>
      </c>
      <c r="O2628" s="238"/>
      <c r="P2628" s="238"/>
      <c r="Q2628" s="192" t="str">
        <f t="shared" si="292"/>
        <v/>
      </c>
      <c r="S2628" s="191" t="str">
        <f t="shared" si="288"/>
        <v/>
      </c>
      <c r="T2628" s="192" t="str">
        <f t="shared" si="289"/>
        <v/>
      </c>
      <c r="U2628" s="192" t="str">
        <f t="shared" si="287"/>
        <v/>
      </c>
      <c r="V2628" s="192" t="str">
        <f t="shared" si="290"/>
        <v/>
      </c>
      <c r="W2628" s="191" t="str">
        <f>IF(Q2628="Campo","@Campos(posicao = "&amp;K2628&amp;", tipo = '"&amp;R2628&amp;"')@Column(name = """&amp;L2628&amp;""")"&amp;IF(R2628="D","@Temporal(TemporalType.DATE)","")&amp;"private "&amp;VLOOKUP(TEXT(R2628,"@"),Apoio!A:B,2,0)&amp;" "&amp;SUBSTITUTE(LOWER(LEFT(L2628,1))&amp;RIGHT(PROPER(L2628),LEN(L2628)-1),"_","")&amp;";",IF(ISNUMBER(Q2628),IF(R2628="R","@Entity@Table(name = ""reg_"&amp;LOWER(J2628)&amp;""")@XmlRootElement","")&amp;VLOOKUP(J2628,Blocos!D:I,6,0)&amp;Apoio!$E$1&amp;Y2628,""))</f>
        <v/>
      </c>
      <c r="X2628" s="190" t="str">
        <f>IF(ISNUMBER(Q2628),COUNTIF(Blocos!G:G,J2628),"")</f>
        <v/>
      </c>
      <c r="Y2628" s="190" t="str">
        <f>IF(OR(X2628=0,X2628=""),"",VLOOKUP(SUMIFS(Blocos!A:A,Blocos!H:H,'EFD REGISTROS e Campos (2)'!X2628,Blocos!G:G,'EFD REGISTROS e Campos (2)'!J2628),Blocos!A:L,12,0))</f>
        <v/>
      </c>
      <c r="Z2628" s="190" t="str">
        <f>IF(ISNUMBER(Q2629),VLOOKUP(J2628,Blocos!D:G,4,0),"")</f>
        <v/>
      </c>
      <c r="AA2628" s="190" t="str">
        <f>IF(ISNUMBER(Q2628),CONCATENATE("CREATE TABLE ""reg_",LOWER(J2628),""" (""ID"" bigint NOT NULL AUTO_INCREMENT,  ""HASHFILE"" varchar(255) DEFAULT NULL, ""ID_PAI"" bigint NOT NULL,"),IF(Q2628="Campo",CONCATENATE("""",L2628,""" ",VLOOKUP(R2628,Apoio!A:C,3,0)),""))&amp;IF(Z2628="","",CONCATENATE("PRIMARY KEY (""ID""), KEY ""FK_reg_",LOWER(Z2628),"_ID_PAI"" (""ID_PAI""), CONSTRAINT ""FK_reg_",LOWER(Z2628),"_ID_PAI"" FOREIGN KEY (""ID_PAI"") REFERENCES ""reg_",LOWER(Z2628),""" (""ID"")) ENGINE=InnoDB AUTO_INCREMENT=105774 DEFAULT CHARSET=utf8mb4 COLLATE=utf8mb4_0900_ai_ci;"))</f>
        <v/>
      </c>
      <c r="AB2628" s="190" t="str">
        <f t="shared" ref="AB2628:AB2691" si="293">IF(Q2628="Campo",CONCATENATE(IF(K2628=1,"USE `efdicms`;SELECT ",""),"`reg_",LOWER(J2628),"`.`",L2628,"`,"),"")&amp;IF(J2628&lt;&gt;J2629,CONCATENATE("FROM `efdicms`.`reg_",LOWER(J2628),"`;"""),"")</f>
        <v/>
      </c>
    </row>
    <row r="2629" spans="10:28" ht="14.5" hidden="1" customHeight="1" x14ac:dyDescent="0.3">
      <c r="J2629" s="187" t="str">
        <f t="shared" si="291"/>
        <v>E310</v>
      </c>
      <c r="K2629" s="218"/>
      <c r="L2629" s="237" t="s">
        <v>2611</v>
      </c>
      <c r="M2629" s="184" t="s">
        <v>2566</v>
      </c>
      <c r="N2629" s="238">
        <v>42736</v>
      </c>
      <c r="O2629" s="238"/>
      <c r="P2629" s="238"/>
      <c r="Q2629" s="192" t="str">
        <f t="shared" si="292"/>
        <v/>
      </c>
      <c r="S2629" s="191" t="str">
        <f t="shared" si="288"/>
        <v/>
      </c>
      <c r="T2629" s="192" t="str">
        <f t="shared" si="289"/>
        <v/>
      </c>
      <c r="U2629" s="192" t="str">
        <f t="shared" si="287"/>
        <v/>
      </c>
      <c r="V2629" s="192" t="str">
        <f t="shared" si="290"/>
        <v/>
      </c>
      <c r="W2629" s="191" t="str">
        <f>IF(Q2629="Campo","@Campos(posicao = "&amp;K2629&amp;", tipo = '"&amp;R2629&amp;"')@Column(name = """&amp;L2629&amp;""")"&amp;IF(R2629="D","@Temporal(TemporalType.DATE)","")&amp;"private "&amp;VLOOKUP(TEXT(R2629,"@"),Apoio!A:B,2,0)&amp;" "&amp;SUBSTITUTE(LOWER(LEFT(L2629,1))&amp;RIGHT(PROPER(L2629),LEN(L2629)-1),"_","")&amp;";",IF(ISNUMBER(Q2629),IF(R2629="R","@Entity@Table(name = ""reg_"&amp;LOWER(J2629)&amp;""")@XmlRootElement","")&amp;VLOOKUP(J2629,Blocos!D:I,6,0)&amp;Apoio!$E$1&amp;Y2629,""))</f>
        <v/>
      </c>
      <c r="X2629" s="190" t="str">
        <f>IF(ISNUMBER(Q2629),COUNTIF(Blocos!G:G,J2629),"")</f>
        <v/>
      </c>
      <c r="Y2629" s="190" t="str">
        <f>IF(OR(X2629=0,X2629=""),"",VLOOKUP(SUMIFS(Blocos!A:A,Blocos!H:H,'EFD REGISTROS e Campos (2)'!X2629,Blocos!G:G,'EFD REGISTROS e Campos (2)'!J2629),Blocos!A:L,12,0))</f>
        <v/>
      </c>
      <c r="Z2629" s="190" t="str">
        <f>IF(ISNUMBER(Q2630),VLOOKUP(J2629,Blocos!D:G,4,0),"")</f>
        <v/>
      </c>
      <c r="AA2629" s="190" t="str">
        <f>IF(ISNUMBER(Q2629),CONCATENATE("CREATE TABLE ""reg_",LOWER(J2629),""" (""ID"" bigint NOT NULL AUTO_INCREMENT,  ""HASHFILE"" varchar(255) DEFAULT NULL, ""ID_PAI"" bigint NOT NULL,"),IF(Q2629="Campo",CONCATENATE("""",L2629,""" ",VLOOKUP(R2629,Apoio!A:C,3,0)),""))&amp;IF(Z2629="","",CONCATENATE("PRIMARY KEY (""ID""), KEY ""FK_reg_",LOWER(Z2629),"_ID_PAI"" (""ID_PAI""), CONSTRAINT ""FK_reg_",LOWER(Z2629),"_ID_PAI"" FOREIGN KEY (""ID_PAI"") REFERENCES ""reg_",LOWER(Z2629),""" (""ID"")) ENGINE=InnoDB AUTO_INCREMENT=105774 DEFAULT CHARSET=utf8mb4 COLLATE=utf8mb4_0900_ai_ci;"))</f>
        <v/>
      </c>
      <c r="AB2629" s="190" t="str">
        <f t="shared" si="293"/>
        <v/>
      </c>
    </row>
    <row r="2630" spans="10:28" ht="14.5" hidden="1" customHeight="1" x14ac:dyDescent="0.3">
      <c r="J2630" s="187" t="str">
        <f t="shared" si="291"/>
        <v>E310</v>
      </c>
      <c r="K2630" s="218"/>
      <c r="L2630" s="237" t="s">
        <v>2612</v>
      </c>
      <c r="M2630" s="184" t="s">
        <v>2613</v>
      </c>
      <c r="N2630" s="238">
        <v>42736</v>
      </c>
      <c r="O2630" s="238"/>
      <c r="P2630" s="238"/>
      <c r="Q2630" s="192" t="str">
        <f t="shared" si="292"/>
        <v/>
      </c>
      <c r="S2630" s="191" t="str">
        <f t="shared" si="288"/>
        <v/>
      </c>
      <c r="T2630" s="192" t="str">
        <f t="shared" si="289"/>
        <v/>
      </c>
      <c r="U2630" s="192" t="str">
        <f t="shared" si="287"/>
        <v/>
      </c>
      <c r="V2630" s="192" t="str">
        <f t="shared" si="290"/>
        <v/>
      </c>
      <c r="W2630" s="191" t="str">
        <f>IF(Q2630="Campo","@Campos(posicao = "&amp;K2630&amp;", tipo = '"&amp;R2630&amp;"')@Column(name = """&amp;L2630&amp;""")"&amp;IF(R2630="D","@Temporal(TemporalType.DATE)","")&amp;"private "&amp;VLOOKUP(TEXT(R2630,"@"),Apoio!A:B,2,0)&amp;" "&amp;SUBSTITUTE(LOWER(LEFT(L2630,1))&amp;RIGHT(PROPER(L2630),LEN(L2630)-1),"_","")&amp;";",IF(ISNUMBER(Q2630),IF(R2630="R","@Entity@Table(name = ""reg_"&amp;LOWER(J2630)&amp;""")@XmlRootElement","")&amp;VLOOKUP(J2630,Blocos!D:I,6,0)&amp;Apoio!$E$1&amp;Y2630,""))</f>
        <v/>
      </c>
      <c r="X2630" s="190" t="str">
        <f>IF(ISNUMBER(Q2630),COUNTIF(Blocos!G:G,J2630),"")</f>
        <v/>
      </c>
      <c r="Y2630" s="190" t="str">
        <f>IF(OR(X2630=0,X2630=""),"",VLOOKUP(SUMIFS(Blocos!A:A,Blocos!H:H,'EFD REGISTROS e Campos (2)'!X2630,Blocos!G:G,'EFD REGISTROS e Campos (2)'!J2630),Blocos!A:L,12,0))</f>
        <v/>
      </c>
      <c r="Z2630" s="190" t="str">
        <f>IF(ISNUMBER(Q2631),VLOOKUP(J2630,Blocos!D:G,4,0),"")</f>
        <v/>
      </c>
      <c r="AA2630" s="190" t="str">
        <f>IF(ISNUMBER(Q2630),CONCATENATE("CREATE TABLE ""reg_",LOWER(J2630),""" (""ID"" bigint NOT NULL AUTO_INCREMENT,  ""HASHFILE"" varchar(255) DEFAULT NULL, ""ID_PAI"" bigint NOT NULL,"),IF(Q2630="Campo",CONCATENATE("""",L2630,""" ",VLOOKUP(R2630,Apoio!A:C,3,0)),""))&amp;IF(Z2630="","",CONCATENATE("PRIMARY KEY (""ID""), KEY ""FK_reg_",LOWER(Z2630),"_ID_PAI"" (""ID_PAI""), CONSTRAINT ""FK_reg_",LOWER(Z2630),"_ID_PAI"" FOREIGN KEY (""ID_PAI"") REFERENCES ""reg_",LOWER(Z2630),""" (""ID"")) ENGINE=InnoDB AUTO_INCREMENT=105774 DEFAULT CHARSET=utf8mb4 COLLATE=utf8mb4_0900_ai_ci;"))</f>
        <v/>
      </c>
      <c r="AB2630" s="190" t="str">
        <f t="shared" si="293"/>
        <v/>
      </c>
    </row>
    <row r="2631" spans="10:28" ht="14.5" hidden="1" customHeight="1" x14ac:dyDescent="0.3">
      <c r="J2631" s="187" t="str">
        <f t="shared" si="291"/>
        <v>E310</v>
      </c>
      <c r="K2631" s="181">
        <v>16</v>
      </c>
      <c r="L2631" s="289" t="s">
        <v>2540</v>
      </c>
      <c r="M2631" s="182" t="s">
        <v>2541</v>
      </c>
      <c r="N2631" s="181" t="s">
        <v>32</v>
      </c>
      <c r="O2631" s="181" t="s">
        <v>28</v>
      </c>
      <c r="P2631" s="181">
        <v>2</v>
      </c>
      <c r="Q2631" s="192" t="str">
        <f t="shared" si="292"/>
        <v>Campo</v>
      </c>
      <c r="R2631" s="192" t="s">
        <v>3606</v>
      </c>
      <c r="S2631" s="191" t="str">
        <f t="shared" si="288"/>
        <v/>
      </c>
      <c r="T2631" s="192" t="str">
        <f t="shared" si="289"/>
        <v>&lt;campo posicao="16"&gt;
&lt;coluna&gt;VL_TOT_CRED_FCP&lt;/coluna&gt;
&lt;descricao&gt;Valor total dos créditos FCP por Entradas&lt;/descricao&gt;
&lt;tipo&gt;R&lt;/tipo&gt;
&lt;/campo&gt;</v>
      </c>
      <c r="U2631" s="192" t="str">
        <f t="shared" si="287"/>
        <v>&lt;campo posicao="16"&gt;
&lt;coluna&gt;VL_TOT_CRED_FCP&lt;/coluna&gt;
&lt;descricao&gt;Valor total dos créditos FCP por Entradas&lt;/descricao&gt;
&lt;tipo&gt;R&lt;/tipo&gt;
&lt;/campo&gt;</v>
      </c>
      <c r="V2631" s="192" t="str">
        <f t="shared" si="290"/>
        <v>{"Column17", "VL_TOT_CRED_FCP"},</v>
      </c>
      <c r="W2631" s="191" t="str">
        <f>IF(Q2631="Campo","@Campos(posicao = "&amp;K2631&amp;", tipo = '"&amp;R2631&amp;"')@Column(name = """&amp;L2631&amp;""")"&amp;IF(R2631="D","@Temporal(TemporalType.DATE)","")&amp;"private "&amp;VLOOKUP(TEXT(R2631,"@"),Apoio!A:B,2,0)&amp;" "&amp;SUBSTITUTE(LOWER(LEFT(L2631,1))&amp;RIGHT(PROPER(L2631),LEN(L2631)-1),"_","")&amp;";",IF(ISNUMBER(Q2631),IF(R2631="R","@Entity@Table(name = ""reg_"&amp;LOWER(J2631)&amp;""")@XmlRootElement","")&amp;VLOOKUP(J2631,Blocos!D:I,6,0)&amp;Apoio!$E$1&amp;Y2631,""))</f>
        <v>@Campos(posicao = 16, tipo = 'R')@Column(name = "VL_TOT_CRED_FCP")private BigDecimal vlTotCredFcp;</v>
      </c>
      <c r="X2631" s="190" t="str">
        <f>IF(ISNUMBER(Q2631),COUNTIF(Blocos!G:G,J2631),"")</f>
        <v/>
      </c>
      <c r="Y2631" s="190" t="str">
        <f>IF(OR(X2631=0,X2631=""),"",VLOOKUP(SUMIFS(Blocos!A:A,Blocos!H:H,'EFD REGISTROS e Campos (2)'!X2631,Blocos!G:G,'EFD REGISTROS e Campos (2)'!J2631),Blocos!A:L,12,0))</f>
        <v/>
      </c>
      <c r="Z2631" s="190" t="str">
        <f>IF(ISNUMBER(Q2632),VLOOKUP(J2631,Blocos!D:G,4,0),"")</f>
        <v/>
      </c>
      <c r="AA2631" s="190" t="str">
        <f>IF(ISNUMBER(Q2631),CONCATENATE("CREATE TABLE ""reg_",LOWER(J2631),""" (""ID"" bigint NOT NULL AUTO_INCREMENT,  ""HASHFILE"" varchar(255) DEFAULT NULL, ""ID_PAI"" bigint NOT NULL,"),IF(Q2631="Campo",CONCATENATE("""",L2631,""" ",VLOOKUP(R2631,Apoio!A:C,3,0)),""))&amp;IF(Z2631="","",CONCATENATE("PRIMARY KEY (""ID""), KEY ""FK_reg_",LOWER(Z2631),"_ID_PAI"" (""ID_PAI""), CONSTRAINT ""FK_reg_",LOWER(Z2631),"_ID_PAI"" FOREIGN KEY (""ID_PAI"") REFERENCES ""reg_",LOWER(Z2631),""" (""ID"")) ENGINE=InnoDB AUTO_INCREMENT=105774 DEFAULT CHARSET=utf8mb4 COLLATE=utf8mb4_0900_ai_ci;"))</f>
        <v>"VL_TOT_CRED_FCP" decimal(15,6) DEFAULT NULL,</v>
      </c>
      <c r="AB2631" s="190" t="str">
        <f t="shared" si="293"/>
        <v>`reg_e310`.`VL_TOT_CRED_FCP`,</v>
      </c>
    </row>
    <row r="2632" spans="10:28" ht="14.5" hidden="1" customHeight="1" x14ac:dyDescent="0.3">
      <c r="J2632" s="187" t="str">
        <f t="shared" si="291"/>
        <v>E310</v>
      </c>
      <c r="K2632" s="217">
        <v>17</v>
      </c>
      <c r="L2632" s="289" t="s">
        <v>2614</v>
      </c>
      <c r="M2632" s="182" t="s">
        <v>3627</v>
      </c>
      <c r="N2632" s="181" t="s">
        <v>32</v>
      </c>
      <c r="O2632" s="181" t="s">
        <v>28</v>
      </c>
      <c r="P2632" s="181">
        <v>2</v>
      </c>
      <c r="Q2632" s="192" t="str">
        <f t="shared" si="292"/>
        <v>Campo</v>
      </c>
      <c r="R2632" s="192" t="s">
        <v>3606</v>
      </c>
      <c r="S2632" s="191" t="str">
        <f t="shared" si="288"/>
        <v/>
      </c>
      <c r="T2632" s="192" t="str">
        <f t="shared" si="289"/>
        <v>&lt;campo posicao="17"&gt;
&lt;coluna&gt;VL_OUT_CRED_FCP&lt;/coluna&gt;
&lt;descricao&gt;Valor total de Ajustes "Outros créditos FCP" e “Estorno de débitos FCP” &lt;/descricao&gt;
&lt;tipo&gt;R&lt;/tipo&gt;
&lt;/campo&gt;</v>
      </c>
      <c r="U2632" s="192" t="str">
        <f t="shared" si="287"/>
        <v>&lt;campo posicao="17"&gt;
&lt;coluna&gt;VL_OUT_CRED_FCP&lt;/coluna&gt;
&lt;descricao&gt;Valor total de Ajustes "Outros créditos FCP" e “Estorno de débitos FCP” &lt;/descricao&gt;
&lt;tipo&gt;R&lt;/tipo&gt;
&lt;/campo&gt;</v>
      </c>
      <c r="V2632" s="192" t="str">
        <f t="shared" si="290"/>
        <v>{"Column18", "VL_OUT_CRED_FCP"},</v>
      </c>
      <c r="W2632" s="191" t="str">
        <f>IF(Q2632="Campo","@Campos(posicao = "&amp;K2632&amp;", tipo = '"&amp;R2632&amp;"')@Column(name = """&amp;L2632&amp;""")"&amp;IF(R2632="D","@Temporal(TemporalType.DATE)","")&amp;"private "&amp;VLOOKUP(TEXT(R2632,"@"),Apoio!A:B,2,0)&amp;" "&amp;SUBSTITUTE(LOWER(LEFT(L2632,1))&amp;RIGHT(PROPER(L2632),LEN(L2632)-1),"_","")&amp;";",IF(ISNUMBER(Q2632),IF(R2632="R","@Entity@Table(name = ""reg_"&amp;LOWER(J2632)&amp;""")@XmlRootElement","")&amp;VLOOKUP(J2632,Blocos!D:I,6,0)&amp;Apoio!$E$1&amp;Y2632,""))</f>
        <v>@Campos(posicao = 17, tipo = 'R')@Column(name = "VL_OUT_CRED_FCP")private BigDecimal vlOutCredFcp;</v>
      </c>
      <c r="X2632" s="190" t="str">
        <f>IF(ISNUMBER(Q2632),COUNTIF(Blocos!G:G,J2632),"")</f>
        <v/>
      </c>
      <c r="Y2632" s="190" t="str">
        <f>IF(OR(X2632=0,X2632=""),"",VLOOKUP(SUMIFS(Blocos!A:A,Blocos!H:H,'EFD REGISTROS e Campos (2)'!X2632,Blocos!G:G,'EFD REGISTROS e Campos (2)'!J2632),Blocos!A:L,12,0))</f>
        <v/>
      </c>
      <c r="Z2632" s="190" t="str">
        <f>IF(ISNUMBER(Q2633),VLOOKUP(J2632,Blocos!D:G,4,0),"")</f>
        <v/>
      </c>
      <c r="AA2632" s="190" t="str">
        <f>IF(ISNUMBER(Q2632),CONCATENATE("CREATE TABLE ""reg_",LOWER(J2632),""" (""ID"" bigint NOT NULL AUTO_INCREMENT,  ""HASHFILE"" varchar(255) DEFAULT NULL, ""ID_PAI"" bigint NOT NULL,"),IF(Q2632="Campo",CONCATENATE("""",L2632,""" ",VLOOKUP(R2632,Apoio!A:C,3,0)),""))&amp;IF(Z2632="","",CONCATENATE("PRIMARY KEY (""ID""), KEY ""FK_reg_",LOWER(Z2632),"_ID_PAI"" (""ID_PAI""), CONSTRAINT ""FK_reg_",LOWER(Z2632),"_ID_PAI"" FOREIGN KEY (""ID_PAI"") REFERENCES ""reg_",LOWER(Z2632),""" (""ID"")) ENGINE=InnoDB AUTO_INCREMENT=105774 DEFAULT CHARSET=utf8mb4 COLLATE=utf8mb4_0900_ai_ci;"))</f>
        <v>"VL_OUT_CRED_FCP" decimal(15,6) DEFAULT NULL,</v>
      </c>
      <c r="AB2632" s="190" t="str">
        <f t="shared" si="293"/>
        <v>`reg_e310`.`VL_OUT_CRED_FCP`,</v>
      </c>
    </row>
    <row r="2633" spans="10:28" ht="14.5" hidden="1" customHeight="1" x14ac:dyDescent="0.3">
      <c r="J2633" s="187" t="str">
        <f t="shared" si="291"/>
        <v>E310</v>
      </c>
      <c r="K2633" s="218"/>
      <c r="L2633" s="233" t="s">
        <v>3991</v>
      </c>
      <c r="M2633" s="234" t="s">
        <v>1164</v>
      </c>
      <c r="N2633" s="235" t="s">
        <v>1165</v>
      </c>
      <c r="O2633" s="235"/>
      <c r="P2633" s="236" t="s">
        <v>1166</v>
      </c>
      <c r="Q2633" s="192" t="str">
        <f t="shared" si="292"/>
        <v/>
      </c>
      <c r="S2633" s="191" t="str">
        <f t="shared" si="288"/>
        <v/>
      </c>
      <c r="T2633" s="192" t="str">
        <f t="shared" si="289"/>
        <v/>
      </c>
      <c r="U2633" s="192" t="str">
        <f t="shared" si="287"/>
        <v/>
      </c>
      <c r="V2633" s="192" t="str">
        <f t="shared" si="290"/>
        <v/>
      </c>
      <c r="W2633" s="191" t="str">
        <f>IF(Q2633="Campo","@Campos(posicao = "&amp;K2633&amp;", tipo = '"&amp;R2633&amp;"')@Column(name = """&amp;L2633&amp;""")"&amp;IF(R2633="D","@Temporal(TemporalType.DATE)","")&amp;"private "&amp;VLOOKUP(TEXT(R2633,"@"),Apoio!A:B,2,0)&amp;" "&amp;SUBSTITUTE(LOWER(LEFT(L2633,1))&amp;RIGHT(PROPER(L2633),LEN(L2633)-1),"_","")&amp;";",IF(ISNUMBER(Q2633),IF(R2633="R","@Entity@Table(name = ""reg_"&amp;LOWER(J2633)&amp;""")@XmlRootElement","")&amp;VLOOKUP(J2633,Blocos!D:I,6,0)&amp;Apoio!$E$1&amp;Y2633,""))</f>
        <v/>
      </c>
      <c r="X2633" s="190" t="str">
        <f>IF(ISNUMBER(Q2633),COUNTIF(Blocos!G:G,J2633),"")</f>
        <v/>
      </c>
      <c r="Y2633" s="190" t="str">
        <f>IF(OR(X2633=0,X2633=""),"",VLOOKUP(SUMIFS(Blocos!A:A,Blocos!H:H,'EFD REGISTROS e Campos (2)'!X2633,Blocos!G:G,'EFD REGISTROS e Campos (2)'!J2633),Blocos!A:L,12,0))</f>
        <v/>
      </c>
      <c r="Z2633" s="190" t="str">
        <f>IF(ISNUMBER(Q2634),VLOOKUP(J2633,Blocos!D:G,4,0),"")</f>
        <v/>
      </c>
      <c r="AA2633" s="190" t="str">
        <f>IF(ISNUMBER(Q2633),CONCATENATE("CREATE TABLE ""reg_",LOWER(J2633),""" (""ID"" bigint NOT NULL AUTO_INCREMENT,  ""HASHFILE"" varchar(255) DEFAULT NULL, ""ID_PAI"" bigint NOT NULL,"),IF(Q2633="Campo",CONCATENATE("""",L2633,""" ",VLOOKUP(R2633,Apoio!A:C,3,0)),""))&amp;IF(Z2633="","",CONCATENATE("PRIMARY KEY (""ID""), KEY ""FK_reg_",LOWER(Z2633),"_ID_PAI"" (""ID_PAI""), CONSTRAINT ""FK_reg_",LOWER(Z2633),"_ID_PAI"" FOREIGN KEY (""ID_PAI"") REFERENCES ""reg_",LOWER(Z2633),""" (""ID"")) ENGINE=InnoDB AUTO_INCREMENT=105774 DEFAULT CHARSET=utf8mb4 COLLATE=utf8mb4_0900_ai_ci;"))</f>
        <v/>
      </c>
      <c r="AB2633" s="190" t="str">
        <f t="shared" si="293"/>
        <v/>
      </c>
    </row>
    <row r="2634" spans="10:28" ht="14.5" hidden="1" customHeight="1" x14ac:dyDescent="0.3">
      <c r="J2634" s="187" t="str">
        <f t="shared" si="291"/>
        <v>E310</v>
      </c>
      <c r="K2634" s="218"/>
      <c r="L2634" s="237" t="s">
        <v>2616</v>
      </c>
      <c r="M2634" s="184" t="s">
        <v>2617</v>
      </c>
      <c r="N2634" s="238">
        <v>42736</v>
      </c>
      <c r="O2634" s="238"/>
      <c r="P2634" s="238"/>
      <c r="Q2634" s="192" t="str">
        <f t="shared" si="292"/>
        <v/>
      </c>
      <c r="S2634" s="191" t="str">
        <f t="shared" si="288"/>
        <v/>
      </c>
      <c r="T2634" s="192" t="str">
        <f t="shared" si="289"/>
        <v/>
      </c>
      <c r="U2634" s="192" t="str">
        <f t="shared" si="287"/>
        <v/>
      </c>
      <c r="V2634" s="192" t="str">
        <f t="shared" si="290"/>
        <v/>
      </c>
      <c r="W2634" s="191" t="str">
        <f>IF(Q2634="Campo","@Campos(posicao = "&amp;K2634&amp;", tipo = '"&amp;R2634&amp;"')@Column(name = """&amp;L2634&amp;""")"&amp;IF(R2634="D","@Temporal(TemporalType.DATE)","")&amp;"private "&amp;VLOOKUP(TEXT(R2634,"@"),Apoio!A:B,2,0)&amp;" "&amp;SUBSTITUTE(LOWER(LEFT(L2634,1))&amp;RIGHT(PROPER(L2634),LEN(L2634)-1),"_","")&amp;";",IF(ISNUMBER(Q2634),IF(R2634="R","@Entity@Table(name = ""reg_"&amp;LOWER(J2634)&amp;""")@XmlRootElement","")&amp;VLOOKUP(J2634,Blocos!D:I,6,0)&amp;Apoio!$E$1&amp;Y2634,""))</f>
        <v/>
      </c>
      <c r="X2634" s="190" t="str">
        <f>IF(ISNUMBER(Q2634),COUNTIF(Blocos!G:G,J2634),"")</f>
        <v/>
      </c>
      <c r="Y2634" s="190" t="str">
        <f>IF(OR(X2634=0,X2634=""),"",VLOOKUP(SUMIFS(Blocos!A:A,Blocos!H:H,'EFD REGISTROS e Campos (2)'!X2634,Blocos!G:G,'EFD REGISTROS e Campos (2)'!J2634),Blocos!A:L,12,0))</f>
        <v/>
      </c>
      <c r="Z2634" s="190" t="str">
        <f>IF(ISNUMBER(Q2635),VLOOKUP(J2634,Blocos!D:G,4,0),"")</f>
        <v/>
      </c>
      <c r="AA2634" s="190" t="str">
        <f>IF(ISNUMBER(Q2634),CONCATENATE("CREATE TABLE ""reg_",LOWER(J2634),""" (""ID"" bigint NOT NULL AUTO_INCREMENT,  ""HASHFILE"" varchar(255) DEFAULT NULL, ""ID_PAI"" bigint NOT NULL,"),IF(Q2634="Campo",CONCATENATE("""",L2634,""" ",VLOOKUP(R2634,Apoio!A:C,3,0)),""))&amp;IF(Z2634="","",CONCATENATE("PRIMARY KEY (""ID""), KEY ""FK_reg_",LOWER(Z2634),"_ID_PAI"" (""ID_PAI""), CONSTRAINT ""FK_reg_",LOWER(Z2634),"_ID_PAI"" FOREIGN KEY (""ID_PAI"") REFERENCES ""reg_",LOWER(Z2634),""" (""ID"")) ENGINE=InnoDB AUTO_INCREMENT=105774 DEFAULT CHARSET=utf8mb4 COLLATE=utf8mb4_0900_ai_ci;"))</f>
        <v/>
      </c>
      <c r="AB2634" s="190" t="str">
        <f t="shared" si="293"/>
        <v/>
      </c>
    </row>
    <row r="2635" spans="10:28" ht="14.5" hidden="1" customHeight="1" x14ac:dyDescent="0.3">
      <c r="J2635" s="187" t="str">
        <f t="shared" si="291"/>
        <v>E310</v>
      </c>
      <c r="K2635" s="218"/>
      <c r="L2635" s="237" t="s">
        <v>2618</v>
      </c>
      <c r="M2635" s="184" t="s">
        <v>2582</v>
      </c>
      <c r="N2635" s="238">
        <v>42736</v>
      </c>
      <c r="O2635" s="238"/>
      <c r="P2635" s="238"/>
      <c r="Q2635" s="192" t="str">
        <f t="shared" si="292"/>
        <v/>
      </c>
      <c r="S2635" s="191" t="str">
        <f t="shared" si="288"/>
        <v/>
      </c>
      <c r="T2635" s="192" t="str">
        <f t="shared" si="289"/>
        <v/>
      </c>
      <c r="U2635" s="192" t="str">
        <f t="shared" si="287"/>
        <v/>
      </c>
      <c r="V2635" s="192" t="str">
        <f t="shared" si="290"/>
        <v/>
      </c>
      <c r="W2635" s="191" t="str">
        <f>IF(Q2635="Campo","@Campos(posicao = "&amp;K2635&amp;", tipo = '"&amp;R2635&amp;"')@Column(name = """&amp;L2635&amp;""")"&amp;IF(R2635="D","@Temporal(TemporalType.DATE)","")&amp;"private "&amp;VLOOKUP(TEXT(R2635,"@"),Apoio!A:B,2,0)&amp;" "&amp;SUBSTITUTE(LOWER(LEFT(L2635,1))&amp;RIGHT(PROPER(L2635),LEN(L2635)-1),"_","")&amp;";",IF(ISNUMBER(Q2635),IF(R2635="R","@Entity@Table(name = ""reg_"&amp;LOWER(J2635)&amp;""")@XmlRootElement","")&amp;VLOOKUP(J2635,Blocos!D:I,6,0)&amp;Apoio!$E$1&amp;Y2635,""))</f>
        <v/>
      </c>
      <c r="X2635" s="190" t="str">
        <f>IF(ISNUMBER(Q2635),COUNTIF(Blocos!G:G,J2635),"")</f>
        <v/>
      </c>
      <c r="Y2635" s="190" t="str">
        <f>IF(OR(X2635=0,X2635=""),"",VLOOKUP(SUMIFS(Blocos!A:A,Blocos!H:H,'EFD REGISTROS e Campos (2)'!X2635,Blocos!G:G,'EFD REGISTROS e Campos (2)'!J2635),Blocos!A:L,12,0))</f>
        <v/>
      </c>
      <c r="Z2635" s="190" t="str">
        <f>IF(ISNUMBER(Q2636),VLOOKUP(J2635,Blocos!D:G,4,0),"")</f>
        <v/>
      </c>
      <c r="AA2635" s="190" t="str">
        <f>IF(ISNUMBER(Q2635),CONCATENATE("CREATE TABLE ""reg_",LOWER(J2635),""" (""ID"" bigint NOT NULL AUTO_INCREMENT,  ""HASHFILE"" varchar(255) DEFAULT NULL, ""ID_PAI"" bigint NOT NULL,"),IF(Q2635="Campo",CONCATENATE("""",L2635,""" ",VLOOKUP(R2635,Apoio!A:C,3,0)),""))&amp;IF(Z2635="","",CONCATENATE("PRIMARY KEY (""ID""), KEY ""FK_reg_",LOWER(Z2635),"_ID_PAI"" (""ID_PAI""), CONSTRAINT ""FK_reg_",LOWER(Z2635),"_ID_PAI"" FOREIGN KEY (""ID_PAI"") REFERENCES ""reg_",LOWER(Z2635),""" (""ID"")) ENGINE=InnoDB AUTO_INCREMENT=105774 DEFAULT CHARSET=utf8mb4 COLLATE=utf8mb4_0900_ai_ci;"))</f>
        <v/>
      </c>
      <c r="AB2635" s="190" t="str">
        <f t="shared" si="293"/>
        <v/>
      </c>
    </row>
    <row r="2636" spans="10:28" ht="14.5" hidden="1" customHeight="1" x14ac:dyDescent="0.3">
      <c r="J2636" s="187" t="str">
        <f t="shared" si="291"/>
        <v>E310</v>
      </c>
      <c r="K2636" s="218"/>
      <c r="L2636" s="237" t="s">
        <v>2619</v>
      </c>
      <c r="M2636" s="184" t="s">
        <v>2620</v>
      </c>
      <c r="N2636" s="238">
        <v>42736</v>
      </c>
      <c r="O2636" s="238"/>
      <c r="P2636" s="238"/>
      <c r="Q2636" s="192" t="str">
        <f t="shared" si="292"/>
        <v/>
      </c>
      <c r="S2636" s="191" t="str">
        <f t="shared" si="288"/>
        <v/>
      </c>
      <c r="T2636" s="192" t="str">
        <f t="shared" si="289"/>
        <v/>
      </c>
      <c r="U2636" s="192" t="str">
        <f t="shared" ref="U2636:U2699" si="294">S2636&amp;T2636</f>
        <v/>
      </c>
      <c r="V2636" s="192" t="str">
        <f t="shared" si="290"/>
        <v/>
      </c>
      <c r="W2636" s="191" t="str">
        <f>IF(Q2636="Campo","@Campos(posicao = "&amp;K2636&amp;", tipo = '"&amp;R2636&amp;"')@Column(name = """&amp;L2636&amp;""")"&amp;IF(R2636="D","@Temporal(TemporalType.DATE)","")&amp;"private "&amp;VLOOKUP(TEXT(R2636,"@"),Apoio!A:B,2,0)&amp;" "&amp;SUBSTITUTE(LOWER(LEFT(L2636,1))&amp;RIGHT(PROPER(L2636),LEN(L2636)-1),"_","")&amp;";",IF(ISNUMBER(Q2636),IF(R2636="R","@Entity@Table(name = ""reg_"&amp;LOWER(J2636)&amp;""")@XmlRootElement","")&amp;VLOOKUP(J2636,Blocos!D:I,6,0)&amp;Apoio!$E$1&amp;Y2636,""))</f>
        <v/>
      </c>
      <c r="X2636" s="190" t="str">
        <f>IF(ISNUMBER(Q2636),COUNTIF(Blocos!G:G,J2636),"")</f>
        <v/>
      </c>
      <c r="Y2636" s="190" t="str">
        <f>IF(OR(X2636=0,X2636=""),"",VLOOKUP(SUMIFS(Blocos!A:A,Blocos!H:H,'EFD REGISTROS e Campos (2)'!X2636,Blocos!G:G,'EFD REGISTROS e Campos (2)'!J2636),Blocos!A:L,12,0))</f>
        <v/>
      </c>
      <c r="Z2636" s="190" t="str">
        <f>IF(ISNUMBER(Q2637),VLOOKUP(J2636,Blocos!D:G,4,0),"")</f>
        <v/>
      </c>
      <c r="AA2636" s="190" t="str">
        <f>IF(ISNUMBER(Q2636),CONCATENATE("CREATE TABLE ""reg_",LOWER(J2636),""" (""ID"" bigint NOT NULL AUTO_INCREMENT,  ""HASHFILE"" varchar(255) DEFAULT NULL, ""ID_PAI"" bigint NOT NULL,"),IF(Q2636="Campo",CONCATENATE("""",L2636,""" ",VLOOKUP(R2636,Apoio!A:C,3,0)),""))&amp;IF(Z2636="","",CONCATENATE("PRIMARY KEY (""ID""), KEY ""FK_reg_",LOWER(Z2636),"_ID_PAI"" (""ID_PAI""), CONSTRAINT ""FK_reg_",LOWER(Z2636),"_ID_PAI"" FOREIGN KEY (""ID_PAI"") REFERENCES ""reg_",LOWER(Z2636),""" (""ID"")) ENGINE=InnoDB AUTO_INCREMENT=105774 DEFAULT CHARSET=utf8mb4 COLLATE=utf8mb4_0900_ai_ci;"))</f>
        <v/>
      </c>
      <c r="AB2636" s="190" t="str">
        <f t="shared" si="293"/>
        <v/>
      </c>
    </row>
    <row r="2637" spans="10:28" ht="14.5" hidden="1" customHeight="1" x14ac:dyDescent="0.3">
      <c r="J2637" s="187" t="str">
        <f t="shared" si="291"/>
        <v>E310</v>
      </c>
      <c r="K2637" s="181">
        <v>18</v>
      </c>
      <c r="L2637" s="289" t="s">
        <v>2621</v>
      </c>
      <c r="M2637" s="182" t="s">
        <v>2622</v>
      </c>
      <c r="N2637" s="181" t="s">
        <v>32</v>
      </c>
      <c r="O2637" s="181" t="s">
        <v>28</v>
      </c>
      <c r="P2637" s="181">
        <v>2</v>
      </c>
      <c r="Q2637" s="192" t="str">
        <f t="shared" si="292"/>
        <v>Campo</v>
      </c>
      <c r="R2637" s="192" t="s">
        <v>3606</v>
      </c>
      <c r="S2637" s="191" t="str">
        <f t="shared" si="288"/>
        <v/>
      </c>
      <c r="T2637" s="192" t="str">
        <f t="shared" si="289"/>
        <v>&lt;campo posicao="18"&gt;
&lt;coluna&gt;VL_SLD_DEV_ANT_FCP&lt;/coluna&gt;
&lt;descricao&gt;Valor total de Saldo devedor FCP antes das deduções&lt;/descricao&gt;
&lt;tipo&gt;R&lt;/tipo&gt;
&lt;/campo&gt;</v>
      </c>
      <c r="U2637" s="192" t="str">
        <f t="shared" si="294"/>
        <v>&lt;campo posicao="18"&gt;
&lt;coluna&gt;VL_SLD_DEV_ANT_FCP&lt;/coluna&gt;
&lt;descricao&gt;Valor total de Saldo devedor FCP antes das deduções&lt;/descricao&gt;
&lt;tipo&gt;R&lt;/tipo&gt;
&lt;/campo&gt;</v>
      </c>
      <c r="V2637" s="192" t="str">
        <f t="shared" si="290"/>
        <v>{"Column19", "VL_SLD_DEV_ANT_FCP"},</v>
      </c>
      <c r="W2637" s="191" t="str">
        <f>IF(Q2637="Campo","@Campos(posicao = "&amp;K2637&amp;", tipo = '"&amp;R2637&amp;"')@Column(name = """&amp;L2637&amp;""")"&amp;IF(R2637="D","@Temporal(TemporalType.DATE)","")&amp;"private "&amp;VLOOKUP(TEXT(R2637,"@"),Apoio!A:B,2,0)&amp;" "&amp;SUBSTITUTE(LOWER(LEFT(L2637,1))&amp;RIGHT(PROPER(L2637),LEN(L2637)-1),"_","")&amp;";",IF(ISNUMBER(Q2637),IF(R2637="R","@Entity@Table(name = ""reg_"&amp;LOWER(J2637)&amp;""")@XmlRootElement","")&amp;VLOOKUP(J2637,Blocos!D:I,6,0)&amp;Apoio!$E$1&amp;Y2637,""))</f>
        <v>@Campos(posicao = 18, tipo = 'R')@Column(name = "VL_SLD_DEV_ANT_FCP")private BigDecimal vlSldDevAntFcp;</v>
      </c>
      <c r="X2637" s="190" t="str">
        <f>IF(ISNUMBER(Q2637),COUNTIF(Blocos!G:G,J2637),"")</f>
        <v/>
      </c>
      <c r="Y2637" s="190" t="str">
        <f>IF(OR(X2637=0,X2637=""),"",VLOOKUP(SUMIFS(Blocos!A:A,Blocos!H:H,'EFD REGISTROS e Campos (2)'!X2637,Blocos!G:G,'EFD REGISTROS e Campos (2)'!J2637),Blocos!A:L,12,0))</f>
        <v/>
      </c>
      <c r="Z2637" s="190" t="str">
        <f>IF(ISNUMBER(Q2638),VLOOKUP(J2637,Blocos!D:G,4,0),"")</f>
        <v/>
      </c>
      <c r="AA2637" s="190" t="str">
        <f>IF(ISNUMBER(Q2637),CONCATENATE("CREATE TABLE ""reg_",LOWER(J2637),""" (""ID"" bigint NOT NULL AUTO_INCREMENT,  ""HASHFILE"" varchar(255) DEFAULT NULL, ""ID_PAI"" bigint NOT NULL,"),IF(Q2637="Campo",CONCATENATE("""",L2637,""" ",VLOOKUP(R2637,Apoio!A:C,3,0)),""))&amp;IF(Z2637="","",CONCATENATE("PRIMARY KEY (""ID""), KEY ""FK_reg_",LOWER(Z2637),"_ID_PAI"" (""ID_PAI""), CONSTRAINT ""FK_reg_",LOWER(Z2637),"_ID_PAI"" FOREIGN KEY (""ID_PAI"") REFERENCES ""reg_",LOWER(Z2637),""" (""ID"")) ENGINE=InnoDB AUTO_INCREMENT=105774 DEFAULT CHARSET=utf8mb4 COLLATE=utf8mb4_0900_ai_ci;"))</f>
        <v>"VL_SLD_DEV_ANT_FCP" decimal(15,6) DEFAULT NULL,</v>
      </c>
      <c r="AB2637" s="190" t="str">
        <f t="shared" si="293"/>
        <v>`reg_e310`.`VL_SLD_DEV_ANT_FCP`,</v>
      </c>
    </row>
    <row r="2638" spans="10:28" ht="14.5" hidden="1" customHeight="1" x14ac:dyDescent="0.3">
      <c r="J2638" s="187" t="str">
        <f t="shared" si="291"/>
        <v>E310</v>
      </c>
      <c r="K2638" s="217">
        <v>19</v>
      </c>
      <c r="L2638" s="289" t="s">
        <v>4026</v>
      </c>
      <c r="M2638" s="182" t="s">
        <v>3628</v>
      </c>
      <c r="N2638" s="181" t="s">
        <v>32</v>
      </c>
      <c r="O2638" s="181" t="s">
        <v>28</v>
      </c>
      <c r="P2638" s="181">
        <v>2</v>
      </c>
      <c r="Q2638" s="192" t="str">
        <f t="shared" si="292"/>
        <v>Campo</v>
      </c>
      <c r="R2638" s="192" t="s">
        <v>3606</v>
      </c>
      <c r="S2638" s="191" t="str">
        <f t="shared" si="288"/>
        <v/>
      </c>
      <c r="T2638" s="192" t="str">
        <f t="shared" si="289"/>
        <v>&lt;campo posicao="19"&gt;
&lt;coluna&gt;VL_DEDUCOES_FCP&lt;/coluna&gt;
&lt;descricao&gt;Valor total das deduções "FCP" &lt;/descricao&gt;
&lt;tipo&gt;R&lt;/tipo&gt;
&lt;/campo&gt;</v>
      </c>
      <c r="U2638" s="192" t="str">
        <f t="shared" si="294"/>
        <v>&lt;campo posicao="19"&gt;
&lt;coluna&gt;VL_DEDUCOES_FCP&lt;/coluna&gt;
&lt;descricao&gt;Valor total das deduções "FCP" &lt;/descricao&gt;
&lt;tipo&gt;R&lt;/tipo&gt;
&lt;/campo&gt;</v>
      </c>
      <c r="V2638" s="192" t="str">
        <f t="shared" si="290"/>
        <v>{"Column20", "VL_DEDUCOES_FCP"},</v>
      </c>
      <c r="W2638" s="191" t="str">
        <f>IF(Q2638="Campo","@Campos(posicao = "&amp;K2638&amp;", tipo = '"&amp;R2638&amp;"')@Column(name = """&amp;L2638&amp;""")"&amp;IF(R2638="D","@Temporal(TemporalType.DATE)","")&amp;"private "&amp;VLOOKUP(TEXT(R2638,"@"),Apoio!A:B,2,0)&amp;" "&amp;SUBSTITUTE(LOWER(LEFT(L2638,1))&amp;RIGHT(PROPER(L2638),LEN(L2638)-1),"_","")&amp;";",IF(ISNUMBER(Q2638),IF(R2638="R","@Entity@Table(name = ""reg_"&amp;LOWER(J2638)&amp;""")@XmlRootElement","")&amp;VLOOKUP(J2638,Blocos!D:I,6,0)&amp;Apoio!$E$1&amp;Y2638,""))</f>
        <v>@Campos(posicao = 19, tipo = 'R')@Column(name = "VL_DEDUCOES_FCP")private BigDecimal vlDeducoesFcp;</v>
      </c>
      <c r="X2638" s="190" t="str">
        <f>IF(ISNUMBER(Q2638),COUNTIF(Blocos!G:G,J2638),"")</f>
        <v/>
      </c>
      <c r="Y2638" s="190" t="str">
        <f>IF(OR(X2638=0,X2638=""),"",VLOOKUP(SUMIFS(Blocos!A:A,Blocos!H:H,'EFD REGISTROS e Campos (2)'!X2638,Blocos!G:G,'EFD REGISTROS e Campos (2)'!J2638),Blocos!A:L,12,0))</f>
        <v/>
      </c>
      <c r="Z2638" s="190" t="str">
        <f>IF(ISNUMBER(Q2639),VLOOKUP(J2638,Blocos!D:G,4,0),"")</f>
        <v/>
      </c>
      <c r="AA2638" s="190" t="str">
        <f>IF(ISNUMBER(Q2638),CONCATENATE("CREATE TABLE ""reg_",LOWER(J2638),""" (""ID"" bigint NOT NULL AUTO_INCREMENT,  ""HASHFILE"" varchar(255) DEFAULT NULL, ""ID_PAI"" bigint NOT NULL,"),IF(Q2638="Campo",CONCATENATE("""",L2638,""" ",VLOOKUP(R2638,Apoio!A:C,3,0)),""))&amp;IF(Z2638="","",CONCATENATE("PRIMARY KEY (""ID""), KEY ""FK_reg_",LOWER(Z2638),"_ID_PAI"" (""ID_PAI""), CONSTRAINT ""FK_reg_",LOWER(Z2638),"_ID_PAI"" FOREIGN KEY (""ID_PAI"") REFERENCES ""reg_",LOWER(Z2638),""" (""ID"")) ENGINE=InnoDB AUTO_INCREMENT=105774 DEFAULT CHARSET=utf8mb4 COLLATE=utf8mb4_0900_ai_ci;"))</f>
        <v>"VL_DEDUCOES_FCP" decimal(15,6) DEFAULT NULL,</v>
      </c>
      <c r="AB2638" s="190" t="str">
        <f t="shared" si="293"/>
        <v>`reg_e310`.`VL_DEDUCOES_FCP`,</v>
      </c>
    </row>
    <row r="2639" spans="10:28" ht="14.5" hidden="1" customHeight="1" x14ac:dyDescent="0.3">
      <c r="J2639" s="187" t="str">
        <f t="shared" si="291"/>
        <v>E310</v>
      </c>
      <c r="K2639" s="218"/>
      <c r="L2639" s="233" t="s">
        <v>3991</v>
      </c>
      <c r="M2639" s="234" t="s">
        <v>1164</v>
      </c>
      <c r="N2639" s="235" t="s">
        <v>1165</v>
      </c>
      <c r="O2639" s="235"/>
      <c r="P2639" s="236" t="s">
        <v>1166</v>
      </c>
      <c r="Q2639" s="192" t="str">
        <f t="shared" si="292"/>
        <v/>
      </c>
      <c r="S2639" s="191" t="str">
        <f t="shared" si="288"/>
        <v/>
      </c>
      <c r="T2639" s="192" t="str">
        <f t="shared" si="289"/>
        <v/>
      </c>
      <c r="U2639" s="192" t="str">
        <f t="shared" si="294"/>
        <v/>
      </c>
      <c r="V2639" s="192" t="str">
        <f t="shared" si="290"/>
        <v/>
      </c>
      <c r="W2639" s="191" t="str">
        <f>IF(Q2639="Campo","@Campos(posicao = "&amp;K2639&amp;", tipo = '"&amp;R2639&amp;"')@Column(name = """&amp;L2639&amp;""")"&amp;IF(R2639="D","@Temporal(TemporalType.DATE)","")&amp;"private "&amp;VLOOKUP(TEXT(R2639,"@"),Apoio!A:B,2,0)&amp;" "&amp;SUBSTITUTE(LOWER(LEFT(L2639,1))&amp;RIGHT(PROPER(L2639),LEN(L2639)-1),"_","")&amp;";",IF(ISNUMBER(Q2639),IF(R2639="R","@Entity@Table(name = ""reg_"&amp;LOWER(J2639)&amp;""")@XmlRootElement","")&amp;VLOOKUP(J2639,Blocos!D:I,6,0)&amp;Apoio!$E$1&amp;Y2639,""))</f>
        <v/>
      </c>
      <c r="X2639" s="190" t="str">
        <f>IF(ISNUMBER(Q2639),COUNTIF(Blocos!G:G,J2639),"")</f>
        <v/>
      </c>
      <c r="Y2639" s="190" t="str">
        <f>IF(OR(X2639=0,X2639=""),"",VLOOKUP(SUMIFS(Blocos!A:A,Blocos!H:H,'EFD REGISTROS e Campos (2)'!X2639,Blocos!G:G,'EFD REGISTROS e Campos (2)'!J2639),Blocos!A:L,12,0))</f>
        <v/>
      </c>
      <c r="Z2639" s="190" t="str">
        <f>IF(ISNUMBER(Q2640),VLOOKUP(J2639,Blocos!D:G,4,0),"")</f>
        <v/>
      </c>
      <c r="AA2639" s="190" t="str">
        <f>IF(ISNUMBER(Q2639),CONCATENATE("CREATE TABLE ""reg_",LOWER(J2639),""" (""ID"" bigint NOT NULL AUTO_INCREMENT,  ""HASHFILE"" varchar(255) DEFAULT NULL, ""ID_PAI"" bigint NOT NULL,"),IF(Q2639="Campo",CONCATENATE("""",L2639,""" ",VLOOKUP(R2639,Apoio!A:C,3,0)),""))&amp;IF(Z2639="","",CONCATENATE("PRIMARY KEY (""ID""), KEY ""FK_reg_",LOWER(Z2639),"_ID_PAI"" (""ID_PAI""), CONSTRAINT ""FK_reg_",LOWER(Z2639),"_ID_PAI"" FOREIGN KEY (""ID_PAI"") REFERENCES ""reg_",LOWER(Z2639),""" (""ID"")) ENGINE=InnoDB AUTO_INCREMENT=105774 DEFAULT CHARSET=utf8mb4 COLLATE=utf8mb4_0900_ai_ci;"))</f>
        <v/>
      </c>
      <c r="AB2639" s="190" t="str">
        <f t="shared" si="293"/>
        <v/>
      </c>
    </row>
    <row r="2640" spans="10:28" ht="14.5" hidden="1" customHeight="1" x14ac:dyDescent="0.3">
      <c r="J2640" s="187" t="str">
        <f t="shared" si="291"/>
        <v>E310</v>
      </c>
      <c r="K2640" s="218"/>
      <c r="L2640" s="237" t="s">
        <v>2625</v>
      </c>
      <c r="M2640" s="184" t="s">
        <v>2626</v>
      </c>
      <c r="N2640" s="238">
        <v>42736</v>
      </c>
      <c r="O2640" s="238"/>
      <c r="P2640" s="238"/>
      <c r="Q2640" s="192" t="str">
        <f t="shared" si="292"/>
        <v/>
      </c>
      <c r="S2640" s="191" t="str">
        <f t="shared" si="288"/>
        <v/>
      </c>
      <c r="T2640" s="192" t="str">
        <f t="shared" si="289"/>
        <v/>
      </c>
      <c r="U2640" s="192" t="str">
        <f t="shared" si="294"/>
        <v/>
      </c>
      <c r="V2640" s="192" t="str">
        <f t="shared" si="290"/>
        <v/>
      </c>
      <c r="W2640" s="191" t="str">
        <f>IF(Q2640="Campo","@Campos(posicao = "&amp;K2640&amp;", tipo = '"&amp;R2640&amp;"')@Column(name = """&amp;L2640&amp;""")"&amp;IF(R2640="D","@Temporal(TemporalType.DATE)","")&amp;"private "&amp;VLOOKUP(TEXT(R2640,"@"),Apoio!A:B,2,0)&amp;" "&amp;SUBSTITUTE(LOWER(LEFT(L2640,1))&amp;RIGHT(PROPER(L2640),LEN(L2640)-1),"_","")&amp;";",IF(ISNUMBER(Q2640),IF(R2640="R","@Entity@Table(name = ""reg_"&amp;LOWER(J2640)&amp;""")@XmlRootElement","")&amp;VLOOKUP(J2640,Blocos!D:I,6,0)&amp;Apoio!$E$1&amp;Y2640,""))</f>
        <v/>
      </c>
      <c r="X2640" s="190" t="str">
        <f>IF(ISNUMBER(Q2640),COUNTIF(Blocos!G:G,J2640),"")</f>
        <v/>
      </c>
      <c r="Y2640" s="190" t="str">
        <f>IF(OR(X2640=0,X2640=""),"",VLOOKUP(SUMIFS(Blocos!A:A,Blocos!H:H,'EFD REGISTROS e Campos (2)'!X2640,Blocos!G:G,'EFD REGISTROS e Campos (2)'!J2640),Blocos!A:L,12,0))</f>
        <v/>
      </c>
      <c r="Z2640" s="190" t="str">
        <f>IF(ISNUMBER(Q2641),VLOOKUP(J2640,Blocos!D:G,4,0),"")</f>
        <v/>
      </c>
      <c r="AA2640" s="190" t="str">
        <f>IF(ISNUMBER(Q2640),CONCATENATE("CREATE TABLE ""reg_",LOWER(J2640),""" (""ID"" bigint NOT NULL AUTO_INCREMENT,  ""HASHFILE"" varchar(255) DEFAULT NULL, ""ID_PAI"" bigint NOT NULL,"),IF(Q2640="Campo",CONCATENATE("""",L2640,""" ",VLOOKUP(R2640,Apoio!A:C,3,0)),""))&amp;IF(Z2640="","",CONCATENATE("PRIMARY KEY (""ID""), KEY ""FK_reg_",LOWER(Z2640),"_ID_PAI"" (""ID_PAI""), CONSTRAINT ""FK_reg_",LOWER(Z2640),"_ID_PAI"" FOREIGN KEY (""ID_PAI"") REFERENCES ""reg_",LOWER(Z2640),""" (""ID"")) ENGINE=InnoDB AUTO_INCREMENT=105774 DEFAULT CHARSET=utf8mb4 COLLATE=utf8mb4_0900_ai_ci;"))</f>
        <v/>
      </c>
      <c r="AB2640" s="190" t="str">
        <f t="shared" si="293"/>
        <v/>
      </c>
    </row>
    <row r="2641" spans="1:28" ht="14.5" hidden="1" customHeight="1" x14ac:dyDescent="0.3">
      <c r="J2641" s="187" t="str">
        <f t="shared" si="291"/>
        <v>E310</v>
      </c>
      <c r="K2641" s="181">
        <v>20</v>
      </c>
      <c r="L2641" s="289" t="s">
        <v>3995</v>
      </c>
      <c r="M2641" s="182" t="s">
        <v>2628</v>
      </c>
      <c r="N2641" s="181" t="s">
        <v>32</v>
      </c>
      <c r="O2641" s="181" t="s">
        <v>28</v>
      </c>
      <c r="P2641" s="181">
        <v>2</v>
      </c>
      <c r="Q2641" s="192" t="str">
        <f t="shared" si="292"/>
        <v>Campo</v>
      </c>
      <c r="R2641" s="192" t="s">
        <v>3606</v>
      </c>
      <c r="S2641" s="191" t="str">
        <f t="shared" si="288"/>
        <v/>
      </c>
      <c r="T2641" s="192" t="str">
        <f t="shared" si="289"/>
        <v>&lt;campo posicao="20"&gt;
&lt;coluna&gt;VL_RECOL_FCP&lt;/coluna&gt;
&lt;descricao&gt;Valor recolhido ou a recolher referente ao FCP (18–19)&lt;/descricao&gt;
&lt;tipo&gt;R&lt;/tipo&gt;
&lt;/campo&gt;</v>
      </c>
      <c r="U2641" s="192" t="str">
        <f t="shared" si="294"/>
        <v>&lt;campo posicao="20"&gt;
&lt;coluna&gt;VL_RECOL_FCP&lt;/coluna&gt;
&lt;descricao&gt;Valor recolhido ou a recolher referente ao FCP (18–19)&lt;/descricao&gt;
&lt;tipo&gt;R&lt;/tipo&gt;
&lt;/campo&gt;</v>
      </c>
      <c r="V2641" s="192" t="str">
        <f t="shared" si="290"/>
        <v>{"Column21", "VL_RECOL_FCP"},</v>
      </c>
      <c r="W2641" s="191" t="str">
        <f>IF(Q2641="Campo","@Campos(posicao = "&amp;K2641&amp;", tipo = '"&amp;R2641&amp;"')@Column(name = """&amp;L2641&amp;""")"&amp;IF(R2641="D","@Temporal(TemporalType.DATE)","")&amp;"private "&amp;VLOOKUP(TEXT(R2641,"@"),Apoio!A:B,2,0)&amp;" "&amp;SUBSTITUTE(LOWER(LEFT(L2641,1))&amp;RIGHT(PROPER(L2641),LEN(L2641)-1),"_","")&amp;";",IF(ISNUMBER(Q2641),IF(R2641="R","@Entity@Table(name = ""reg_"&amp;LOWER(J2641)&amp;""")@XmlRootElement","")&amp;VLOOKUP(J2641,Blocos!D:I,6,0)&amp;Apoio!$E$1&amp;Y2641,""))</f>
        <v>@Campos(posicao = 20, tipo = 'R')@Column(name = "VL_RECOL_FCP")private BigDecimal vlRecolFcp;</v>
      </c>
      <c r="X2641" s="190" t="str">
        <f>IF(ISNUMBER(Q2641),COUNTIF(Blocos!G:G,J2641),"")</f>
        <v/>
      </c>
      <c r="Y2641" s="190" t="str">
        <f>IF(OR(X2641=0,X2641=""),"",VLOOKUP(SUMIFS(Blocos!A:A,Blocos!H:H,'EFD REGISTROS e Campos (2)'!X2641,Blocos!G:G,'EFD REGISTROS e Campos (2)'!J2641),Blocos!A:L,12,0))</f>
        <v/>
      </c>
      <c r="Z2641" s="190" t="str">
        <f>IF(ISNUMBER(Q2642),VLOOKUP(J2641,Blocos!D:G,4,0),"")</f>
        <v/>
      </c>
      <c r="AA2641" s="190" t="str">
        <f>IF(ISNUMBER(Q2641),CONCATENATE("CREATE TABLE ""reg_",LOWER(J2641),""" (""ID"" bigint NOT NULL AUTO_INCREMENT,  ""HASHFILE"" varchar(255) DEFAULT NULL, ""ID_PAI"" bigint NOT NULL,"),IF(Q2641="Campo",CONCATENATE("""",L2641,""" ",VLOOKUP(R2641,Apoio!A:C,3,0)),""))&amp;IF(Z2641="","",CONCATENATE("PRIMARY KEY (""ID""), KEY ""FK_reg_",LOWER(Z2641),"_ID_PAI"" (""ID_PAI""), CONSTRAINT ""FK_reg_",LOWER(Z2641),"_ID_PAI"" FOREIGN KEY (""ID_PAI"") REFERENCES ""reg_",LOWER(Z2641),""" (""ID"")) ENGINE=InnoDB AUTO_INCREMENT=105774 DEFAULT CHARSET=utf8mb4 COLLATE=utf8mb4_0900_ai_ci;"))</f>
        <v>"VL_RECOL_FCP" decimal(15,6) DEFAULT NULL,</v>
      </c>
      <c r="AB2641" s="190" t="str">
        <f t="shared" si="293"/>
        <v>`reg_e310`.`VL_RECOL_FCP`,</v>
      </c>
    </row>
    <row r="2642" spans="1:28" ht="14.5" hidden="1" customHeight="1" x14ac:dyDescent="0.3">
      <c r="J2642" s="187" t="str">
        <f t="shared" si="291"/>
        <v>E310</v>
      </c>
      <c r="K2642" s="181">
        <v>21</v>
      </c>
      <c r="L2642" s="289" t="s">
        <v>2629</v>
      </c>
      <c r="M2642" s="182" t="s">
        <v>2630</v>
      </c>
      <c r="N2642" s="181" t="s">
        <v>32</v>
      </c>
      <c r="O2642" s="181" t="s">
        <v>28</v>
      </c>
      <c r="P2642" s="181">
        <v>2</v>
      </c>
      <c r="Q2642" s="192" t="str">
        <f t="shared" si="292"/>
        <v>Campo</v>
      </c>
      <c r="R2642" s="192" t="s">
        <v>3606</v>
      </c>
      <c r="S2642" s="191" t="str">
        <f t="shared" si="288"/>
        <v/>
      </c>
      <c r="T2642" s="192" t="str">
        <f t="shared" si="289"/>
        <v>&lt;campo posicao="21"&gt;
&lt;coluna&gt;VL_SLD_CRED_TRANSPORTAR_FCP&lt;/coluna&gt;
&lt;descricao&gt;Saldo credor a transportar para o período seguinte referente ao FCP&lt;/descricao&gt;
&lt;tipo&gt;R&lt;/tipo&gt;
&lt;/campo&gt;</v>
      </c>
      <c r="U2642" s="192" t="str">
        <f t="shared" si="294"/>
        <v>&lt;campo posicao="21"&gt;
&lt;coluna&gt;VL_SLD_CRED_TRANSPORTAR_FCP&lt;/coluna&gt;
&lt;descricao&gt;Saldo credor a transportar para o período seguinte referente ao FCP&lt;/descricao&gt;
&lt;tipo&gt;R&lt;/tipo&gt;
&lt;/campo&gt;</v>
      </c>
      <c r="V2642" s="192" t="str">
        <f t="shared" si="290"/>
        <v>{"Column22", "VL_SLD_CRED_TRANSPORTAR_FCP"},</v>
      </c>
      <c r="W2642" s="191" t="str">
        <f>IF(Q2642="Campo","@Campos(posicao = "&amp;K2642&amp;", tipo = '"&amp;R2642&amp;"')@Column(name = """&amp;L2642&amp;""")"&amp;IF(R2642="D","@Temporal(TemporalType.DATE)","")&amp;"private "&amp;VLOOKUP(TEXT(R2642,"@"),Apoio!A:B,2,0)&amp;" "&amp;SUBSTITUTE(LOWER(LEFT(L2642,1))&amp;RIGHT(PROPER(L2642),LEN(L2642)-1),"_","")&amp;";",IF(ISNUMBER(Q2642),IF(R2642="R","@Entity@Table(name = ""reg_"&amp;LOWER(J2642)&amp;""")@XmlRootElement","")&amp;VLOOKUP(J2642,Blocos!D:I,6,0)&amp;Apoio!$E$1&amp;Y2642,""))</f>
        <v>@Campos(posicao = 21, tipo = 'R')@Column(name = "VL_SLD_CRED_TRANSPORTAR_FCP")private BigDecimal vlSldCredTransportarFcp;</v>
      </c>
      <c r="X2642" s="190" t="str">
        <f>IF(ISNUMBER(Q2642),COUNTIF(Blocos!G:G,J2642),"")</f>
        <v/>
      </c>
      <c r="Y2642" s="190" t="str">
        <f>IF(OR(X2642=0,X2642=""),"",VLOOKUP(SUMIFS(Blocos!A:A,Blocos!H:H,'EFD REGISTROS e Campos (2)'!X2642,Blocos!G:G,'EFD REGISTROS e Campos (2)'!J2642),Blocos!A:L,12,0))</f>
        <v/>
      </c>
      <c r="Z2642" s="190" t="str">
        <f>IF(ISNUMBER(Q2643),VLOOKUP(J2642,Blocos!D:G,4,0),"")</f>
        <v/>
      </c>
      <c r="AA2642" s="190" t="str">
        <f>IF(ISNUMBER(Q2642),CONCATENATE("CREATE TABLE ""reg_",LOWER(J2642),""" (""ID"" bigint NOT NULL AUTO_INCREMENT,  ""HASHFILE"" varchar(255) DEFAULT NULL, ""ID_PAI"" bigint NOT NULL,"),IF(Q2642="Campo",CONCATENATE("""",L2642,""" ",VLOOKUP(R2642,Apoio!A:C,3,0)),""))&amp;IF(Z2642="","",CONCATENATE("PRIMARY KEY (""ID""), KEY ""FK_reg_",LOWER(Z2642),"_ID_PAI"" (""ID_PAI""), CONSTRAINT ""FK_reg_",LOWER(Z2642),"_ID_PAI"" FOREIGN KEY (""ID_PAI"") REFERENCES ""reg_",LOWER(Z2642),""" (""ID"")) ENGINE=InnoDB AUTO_INCREMENT=105774 DEFAULT CHARSET=utf8mb4 COLLATE=utf8mb4_0900_ai_ci;"))</f>
        <v>"VL_SLD_CRED_TRANSPORTAR_FCP" decimal(15,6) DEFAULT NULL,</v>
      </c>
      <c r="AB2642" s="190" t="str">
        <f t="shared" si="293"/>
        <v>`reg_e310`.`VL_SLD_CRED_TRANSPORTAR_FCP`,</v>
      </c>
    </row>
    <row r="2643" spans="1:28" ht="14.5" hidden="1" customHeight="1" x14ac:dyDescent="0.3">
      <c r="J2643" s="187" t="str">
        <f t="shared" si="291"/>
        <v>E310</v>
      </c>
      <c r="K2643" s="217">
        <v>22</v>
      </c>
      <c r="L2643" s="289" t="s">
        <v>2631</v>
      </c>
      <c r="M2643" s="182" t="s">
        <v>3629</v>
      </c>
      <c r="N2643" s="181" t="s">
        <v>32</v>
      </c>
      <c r="O2643" s="181" t="s">
        <v>28</v>
      </c>
      <c r="P2643" s="181">
        <v>2</v>
      </c>
      <c r="Q2643" s="192" t="str">
        <f t="shared" si="292"/>
        <v>Campo</v>
      </c>
      <c r="R2643" s="192" t="s">
        <v>3606</v>
      </c>
      <c r="S2643" s="191" t="str">
        <f t="shared" si="288"/>
        <v/>
      </c>
      <c r="T2643" s="192" t="str">
        <f t="shared" si="289"/>
        <v>&lt;campo posicao="22"&gt;
&lt;coluna&gt;DEB_ESP_FCP&lt;/coluna&gt;
&lt;descricao&gt;Valores recolhidos ou a recolher, extra-apuração - FCP. &lt;/descricao&gt;
&lt;tipo&gt;R&lt;/tipo&gt;
&lt;/campo&gt;</v>
      </c>
      <c r="U2643" s="192" t="str">
        <f t="shared" si="294"/>
        <v>&lt;campo posicao="22"&gt;
&lt;coluna&gt;DEB_ESP_FCP&lt;/coluna&gt;
&lt;descricao&gt;Valores recolhidos ou a recolher, extra-apuração - FCP. &lt;/descricao&gt;
&lt;tipo&gt;R&lt;/tipo&gt;
&lt;/campo&gt;</v>
      </c>
      <c r="V2643" s="192" t="str">
        <f t="shared" si="290"/>
        <v>{"Column23", "DEB_ESP_FCP"},</v>
      </c>
      <c r="W2643" s="191" t="str">
        <f>IF(Q2643="Campo","@Campos(posicao = "&amp;K2643&amp;", tipo = '"&amp;R2643&amp;"')@Column(name = """&amp;L2643&amp;""")"&amp;IF(R2643="D","@Temporal(TemporalType.DATE)","")&amp;"private "&amp;VLOOKUP(TEXT(R2643,"@"),Apoio!A:B,2,0)&amp;" "&amp;SUBSTITUTE(LOWER(LEFT(L2643,1))&amp;RIGHT(PROPER(L2643),LEN(L2643)-1),"_","")&amp;";",IF(ISNUMBER(Q2643),IF(R2643="R","@Entity@Table(name = ""reg_"&amp;LOWER(J2643)&amp;""")@XmlRootElement","")&amp;VLOOKUP(J2643,Blocos!D:I,6,0)&amp;Apoio!$E$1&amp;Y2643,""))</f>
        <v>@Campos(posicao = 22, tipo = 'R')@Column(name = "DEB_ESP_FCP")private BigDecimal debEspFcp;</v>
      </c>
      <c r="X2643" s="190" t="str">
        <f>IF(ISNUMBER(Q2643),COUNTIF(Blocos!G:G,J2643),"")</f>
        <v/>
      </c>
      <c r="Y2643" s="190" t="str">
        <f>IF(OR(X2643=0,X2643=""),"",VLOOKUP(SUMIFS(Blocos!A:A,Blocos!H:H,'EFD REGISTROS e Campos (2)'!X2643,Blocos!G:G,'EFD REGISTROS e Campos (2)'!J2643),Blocos!A:L,12,0))</f>
        <v/>
      </c>
      <c r="Z2643" s="190" t="str">
        <f>IF(ISNUMBER(Q2644),VLOOKUP(J2643,Blocos!D:G,4,0),"")</f>
        <v/>
      </c>
      <c r="AA2643" s="190" t="str">
        <f>IF(ISNUMBER(Q2643),CONCATENATE("CREATE TABLE ""reg_",LOWER(J2643),""" (""ID"" bigint NOT NULL AUTO_INCREMENT,  ""HASHFILE"" varchar(255) DEFAULT NULL, ""ID_PAI"" bigint NOT NULL,"),IF(Q2643="Campo",CONCATENATE("""",L2643,""" ",VLOOKUP(R2643,Apoio!A:C,3,0)),""))&amp;IF(Z2643="","",CONCATENATE("PRIMARY KEY (""ID""), KEY ""FK_reg_",LOWER(Z2643),"_ID_PAI"" (""ID_PAI""), CONSTRAINT ""FK_reg_",LOWER(Z2643),"_ID_PAI"" FOREIGN KEY (""ID_PAI"") REFERENCES ""reg_",LOWER(Z2643),""" (""ID"")) ENGINE=InnoDB AUTO_INCREMENT=105774 DEFAULT CHARSET=utf8mb4 COLLATE=utf8mb4_0900_ai_ci;"))</f>
        <v>"DEB_ESP_FCP" decimal(15,6) DEFAULT NULL,</v>
      </c>
      <c r="AB2643" s="190" t="str">
        <f t="shared" si="293"/>
        <v>`reg_e310`.`DEB_ESP_FCP`,</v>
      </c>
    </row>
    <row r="2644" spans="1:28" ht="14.5" hidden="1" customHeight="1" x14ac:dyDescent="0.3">
      <c r="J2644" s="187" t="str">
        <f t="shared" si="291"/>
        <v>E310</v>
      </c>
      <c r="K2644" s="218"/>
      <c r="L2644" s="233" t="s">
        <v>3991</v>
      </c>
      <c r="M2644" s="234" t="s">
        <v>1164</v>
      </c>
      <c r="N2644" s="235" t="s">
        <v>1165</v>
      </c>
      <c r="O2644" s="235"/>
      <c r="P2644" s="236" t="s">
        <v>1166</v>
      </c>
      <c r="Q2644" s="192" t="str">
        <f t="shared" si="292"/>
        <v/>
      </c>
      <c r="S2644" s="191" t="str">
        <f t="shared" si="288"/>
        <v/>
      </c>
      <c r="T2644" s="192" t="str">
        <f t="shared" si="289"/>
        <v/>
      </c>
      <c r="U2644" s="192" t="str">
        <f t="shared" si="294"/>
        <v/>
      </c>
      <c r="V2644" s="192" t="str">
        <f t="shared" si="290"/>
        <v/>
      </c>
      <c r="W2644" s="191" t="str">
        <f>IF(Q2644="Campo","@Campos(posicao = "&amp;K2644&amp;", tipo = '"&amp;R2644&amp;"')@Column(name = """&amp;L2644&amp;""")"&amp;IF(R2644="D","@Temporal(TemporalType.DATE)","")&amp;"private "&amp;VLOOKUP(TEXT(R2644,"@"),Apoio!A:B,2,0)&amp;" "&amp;SUBSTITUTE(LOWER(LEFT(L2644,1))&amp;RIGHT(PROPER(L2644),LEN(L2644)-1),"_","")&amp;";",IF(ISNUMBER(Q2644),IF(R2644="R","@Entity@Table(name = ""reg_"&amp;LOWER(J2644)&amp;""")@XmlRootElement","")&amp;VLOOKUP(J2644,Blocos!D:I,6,0)&amp;Apoio!$E$1&amp;Y2644,""))</f>
        <v/>
      </c>
      <c r="X2644" s="190" t="str">
        <f>IF(ISNUMBER(Q2644),COUNTIF(Blocos!G:G,J2644),"")</f>
        <v/>
      </c>
      <c r="Y2644" s="190" t="str">
        <f>IF(OR(X2644=0,X2644=""),"",VLOOKUP(SUMIFS(Blocos!A:A,Blocos!H:H,'EFD REGISTROS e Campos (2)'!X2644,Blocos!G:G,'EFD REGISTROS e Campos (2)'!J2644),Blocos!A:L,12,0))</f>
        <v/>
      </c>
      <c r="Z2644" s="190" t="str">
        <f>IF(ISNUMBER(Q2645),VLOOKUP(J2644,Blocos!D:G,4,0),"")</f>
        <v/>
      </c>
      <c r="AA2644" s="190" t="str">
        <f>IF(ISNUMBER(Q2644),CONCATENATE("CREATE TABLE ""reg_",LOWER(J2644),""" (""ID"" bigint NOT NULL AUTO_INCREMENT,  ""HASHFILE"" varchar(255) DEFAULT NULL, ""ID_PAI"" bigint NOT NULL,"),IF(Q2644="Campo",CONCATENATE("""",L2644,""" ",VLOOKUP(R2644,Apoio!A:C,3,0)),""))&amp;IF(Z2644="","",CONCATENATE("PRIMARY KEY (""ID""), KEY ""FK_reg_",LOWER(Z2644),"_ID_PAI"" (""ID_PAI""), CONSTRAINT ""FK_reg_",LOWER(Z2644),"_ID_PAI"" FOREIGN KEY (""ID_PAI"") REFERENCES ""reg_",LOWER(Z2644),""" (""ID"")) ENGINE=InnoDB AUTO_INCREMENT=105774 DEFAULT CHARSET=utf8mb4 COLLATE=utf8mb4_0900_ai_ci;"))</f>
        <v/>
      </c>
      <c r="AB2644" s="190" t="str">
        <f t="shared" si="293"/>
        <v/>
      </c>
    </row>
    <row r="2645" spans="1:28" ht="14.5" hidden="1" customHeight="1" x14ac:dyDescent="0.3">
      <c r="J2645" s="187" t="str">
        <f t="shared" si="291"/>
        <v>E310</v>
      </c>
      <c r="K2645" s="218"/>
      <c r="L2645" s="237" t="s">
        <v>2633</v>
      </c>
      <c r="M2645" s="184" t="s">
        <v>2601</v>
      </c>
      <c r="N2645" s="238">
        <v>42736</v>
      </c>
      <c r="O2645" s="238"/>
      <c r="P2645" s="238"/>
      <c r="Q2645" s="192" t="str">
        <f t="shared" si="292"/>
        <v/>
      </c>
      <c r="S2645" s="191" t="str">
        <f t="shared" si="288"/>
        <v/>
      </c>
      <c r="T2645" s="192" t="str">
        <f t="shared" si="289"/>
        <v/>
      </c>
      <c r="U2645" s="192" t="str">
        <f t="shared" si="294"/>
        <v/>
      </c>
      <c r="V2645" s="192" t="str">
        <f t="shared" si="290"/>
        <v/>
      </c>
      <c r="W2645" s="191" t="str">
        <f>IF(Q2645="Campo","@Campos(posicao = "&amp;K2645&amp;", tipo = '"&amp;R2645&amp;"')@Column(name = """&amp;L2645&amp;""")"&amp;IF(R2645="D","@Temporal(TemporalType.DATE)","")&amp;"private "&amp;VLOOKUP(TEXT(R2645,"@"),Apoio!A:B,2,0)&amp;" "&amp;SUBSTITUTE(LOWER(LEFT(L2645,1))&amp;RIGHT(PROPER(L2645),LEN(L2645)-1),"_","")&amp;";",IF(ISNUMBER(Q2645),IF(R2645="R","@Entity@Table(name = ""reg_"&amp;LOWER(J2645)&amp;""")@XmlRootElement","")&amp;VLOOKUP(J2645,Blocos!D:I,6,0)&amp;Apoio!$E$1&amp;Y2645,""))</f>
        <v/>
      </c>
      <c r="X2645" s="190" t="str">
        <f>IF(ISNUMBER(Q2645),COUNTIF(Blocos!G:G,J2645),"")</f>
        <v/>
      </c>
      <c r="Y2645" s="190" t="str">
        <f>IF(OR(X2645=0,X2645=""),"",VLOOKUP(SUMIFS(Blocos!A:A,Blocos!H:H,'EFD REGISTROS e Campos (2)'!X2645,Blocos!G:G,'EFD REGISTROS e Campos (2)'!J2645),Blocos!A:L,12,0))</f>
        <v/>
      </c>
      <c r="Z2645" s="190" t="str">
        <f>IF(ISNUMBER(Q2646),VLOOKUP(J2645,Blocos!D:G,4,0),"")</f>
        <v/>
      </c>
      <c r="AA2645" s="190" t="str">
        <f>IF(ISNUMBER(Q2645),CONCATENATE("CREATE TABLE ""reg_",LOWER(J2645),""" (""ID"" bigint NOT NULL AUTO_INCREMENT,  ""HASHFILE"" varchar(255) DEFAULT NULL, ""ID_PAI"" bigint NOT NULL,"),IF(Q2645="Campo",CONCATENATE("""",L2645,""" ",VLOOKUP(R2645,Apoio!A:C,3,0)),""))&amp;IF(Z2645="","",CONCATENATE("PRIMARY KEY (""ID""), KEY ""FK_reg_",LOWER(Z2645),"_ID_PAI"" (""ID_PAI""), CONSTRAINT ""FK_reg_",LOWER(Z2645),"_ID_PAI"" FOREIGN KEY (""ID_PAI"") REFERENCES ""reg_",LOWER(Z2645),""" (""ID"")) ENGINE=InnoDB AUTO_INCREMENT=105774 DEFAULT CHARSET=utf8mb4 COLLATE=utf8mb4_0900_ai_ci;"))</f>
        <v/>
      </c>
      <c r="AB2645" s="190" t="str">
        <f t="shared" si="293"/>
        <v/>
      </c>
    </row>
    <row r="2646" spans="1:28" ht="14.5" hidden="1" customHeight="1" x14ac:dyDescent="0.3">
      <c r="J2646" s="187" t="str">
        <f t="shared" si="291"/>
        <v>E310</v>
      </c>
      <c r="K2646" s="219"/>
      <c r="L2646" s="265" t="s">
        <v>2634</v>
      </c>
      <c r="M2646" s="253" t="s">
        <v>2635</v>
      </c>
      <c r="N2646" s="254">
        <v>42736</v>
      </c>
      <c r="O2646" s="254"/>
      <c r="P2646" s="254"/>
      <c r="Q2646" s="192" t="str">
        <f t="shared" si="292"/>
        <v/>
      </c>
      <c r="S2646" s="191" t="str">
        <f t="shared" si="288"/>
        <v/>
      </c>
      <c r="T2646" s="192" t="str">
        <f t="shared" si="289"/>
        <v/>
      </c>
      <c r="U2646" s="192" t="str">
        <f t="shared" si="294"/>
        <v/>
      </c>
      <c r="V2646" s="192" t="str">
        <f t="shared" si="290"/>
        <v/>
      </c>
      <c r="W2646" s="191" t="str">
        <f>IF(Q2646="Campo","@Campos(posicao = "&amp;K2646&amp;", tipo = '"&amp;R2646&amp;"')@Column(name = """&amp;L2646&amp;""")"&amp;IF(R2646="D","@Temporal(TemporalType.DATE)","")&amp;"private "&amp;VLOOKUP(TEXT(R2646,"@"),Apoio!A:B,2,0)&amp;" "&amp;SUBSTITUTE(LOWER(LEFT(L2646,1))&amp;RIGHT(PROPER(L2646),LEN(L2646)-1),"_","")&amp;";",IF(ISNUMBER(Q2646),IF(R2646="R","@Entity@Table(name = ""reg_"&amp;LOWER(J2646)&amp;""")@XmlRootElement","")&amp;VLOOKUP(J2646,Blocos!D:I,6,0)&amp;Apoio!$E$1&amp;Y2646,""))</f>
        <v/>
      </c>
      <c r="X2646" s="190" t="str">
        <f>IF(ISNUMBER(Q2646),COUNTIF(Blocos!G:G,J2646),"")</f>
        <v/>
      </c>
      <c r="Y2646" s="190" t="str">
        <f>IF(OR(X2646=0,X2646=""),"",VLOOKUP(SUMIFS(Blocos!A:A,Blocos!H:H,'EFD REGISTROS e Campos (2)'!X2646,Blocos!G:G,'EFD REGISTROS e Campos (2)'!J2646),Blocos!A:L,12,0))</f>
        <v/>
      </c>
      <c r="Z2646" s="190" t="str">
        <f>IF(ISNUMBER(Q2647),VLOOKUP(J2646,Blocos!D:G,4,0),"")</f>
        <v>E300</v>
      </c>
      <c r="AA2646" s="190" t="str">
        <f>IF(ISNUMBER(Q2646),CONCATENATE("CREATE TABLE ""reg_",LOWER(J2646),""" (""ID"" bigint NOT NULL AUTO_INCREMENT,  ""HASHFILE"" varchar(255) DEFAULT NULL, ""ID_PAI"" bigint NOT NULL,"),IF(Q2646="Campo",CONCATENATE("""",L2646,""" ",VLOOKUP(R2646,Apoio!A:C,3,0)),""))&amp;IF(Z2646="","",CONCATENATE("PRIMARY KEY (""ID""), KEY ""FK_reg_",LOWER(Z2646),"_ID_PAI"" (""ID_PAI""), CONSTRAINT ""FK_reg_",LOWER(Z2646),"_ID_PAI"" FOREIGN KEY (""ID_PAI"") REFERENCES ""reg_",LOWER(Z2646),""" (""ID"")) ENGINE=InnoDB AUTO_INCREMENT=105774 DEFAULT CHARSET=utf8mb4 COLLATE=utf8mb4_0900_ai_ci;"))</f>
        <v>PRIMARY KEY ("ID"), KEY "FK_reg_e300_ID_PAI" ("ID_PAI"), CONSTRAINT "FK_reg_e300_ID_PAI" FOREIGN KEY ("ID_PAI") REFERENCES "reg_e300" ("ID")) ENGINE=InnoDB AUTO_INCREMENT=105774 DEFAULT CHARSET=utf8mb4 COLLATE=utf8mb4_0900_ai_ci;</v>
      </c>
      <c r="AB2646" s="190" t="str">
        <f t="shared" si="293"/>
        <v>FROM `efdicms`.`reg_e310`;"</v>
      </c>
    </row>
    <row r="2647" spans="1:28" ht="14.5" hidden="1" customHeight="1" collapsed="1" x14ac:dyDescent="0.3">
      <c r="A2647" s="180" t="s">
        <v>22</v>
      </c>
      <c r="F2647" s="180" t="s">
        <v>2636</v>
      </c>
      <c r="I2647" s="180" t="s">
        <v>144</v>
      </c>
      <c r="J2647" s="187" t="str">
        <f t="shared" si="291"/>
        <v>E311</v>
      </c>
      <c r="K2647" s="195" t="s">
        <v>2637</v>
      </c>
      <c r="L2647" s="310"/>
      <c r="M2647" s="267"/>
      <c r="N2647" s="247"/>
      <c r="O2647" s="247"/>
      <c r="P2647" s="247"/>
      <c r="Q2647" s="192">
        <f t="shared" si="292"/>
        <v>4</v>
      </c>
      <c r="S2647" s="191" t="str">
        <f t="shared" si="288"/>
        <v>&lt;/registro&gt;
&lt;registro codigo="E311" perfil="ABC" nivel="4"&gt;</v>
      </c>
      <c r="T2647" s="192" t="str">
        <f t="shared" si="289"/>
        <v/>
      </c>
      <c r="U2647" s="192" t="str">
        <f t="shared" si="294"/>
        <v>&lt;/registro&gt;
&lt;registro codigo="E311" perfil="ABC" nivel="4"&gt;</v>
      </c>
      <c r="V2647" s="192" t="str">
        <f t="shared" si="290"/>
        <v/>
      </c>
      <c r="W2647" s="191" t="str">
        <f>IF(Q2647="Campo","@Campos(posicao = "&amp;K2647&amp;", tipo = '"&amp;R2647&amp;"')@Column(name = """&amp;L2647&amp;""")"&amp;IF(R2647="D","@Temporal(TemporalType.DATE)","")&amp;"private "&amp;VLOOKUP(TEXT(R2647,"@"),Apoio!A:B,2,0)&amp;" "&amp;SUBSTITUTE(LOWER(LEFT(L2647,1))&amp;RIGHT(PROPER(L2647),LEN(L2647)-1),"_","")&amp;";",IF(ISNUMBER(Q2647),IF(R2647="R","@Entity@Table(name = ""reg_"&amp;LOWER(J2647)&amp;""")@XmlRootElement","")&amp;VLOOKUP(J2647,Blocos!D:I,6,0)&amp;Apoio!$E$1&amp;Y2647,""))</f>
        <v>@Registros(nivel = 4) public class RegE311 implements Serializable { private static final long serialVersionUID = 1L; @Id @GeneratedValue(strategy = GenerationType.IDENTITY) @Basic(optional = false) @Column(name = "ID" ) private Long id;@ManyToOne(fetch = FetchType.LAZY) @JoinColumn(name = "ID_PAI", nullable = false) private RegE310 idPai; public RegE310 getIdPai() {return idPai;}public void setIdPai(Object idPai) {this.idPai = (RegE310) idPai;}public RegE311() { } public RegE311(Long id) { this.id = id; } public RegE311(Long id, RegE310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List&lt;RegE312&gt; regE312;public List&lt;RegE312&gt; getRegE312() {return regE312;}public void setRegE312(List&lt;RegE312&gt; regE312) {this.regE312 = regE312;}@OneToMany( cascade = CascadeType.ALL, fetch = FetchType.LAZY, mappedBy = "idPai")private  List&lt;RegE313&gt; regE313;public List&lt;RegE313&gt; getRegE313() {return regE313;}public void setRegE313(List&lt;RegE313&gt; regE313) {this.regE313 = regE313;}</v>
      </c>
      <c r="X2647" s="190">
        <f>IF(ISNUMBER(Q2647),COUNTIF(Blocos!G:G,J2647),"")</f>
        <v>2</v>
      </c>
      <c r="Y2647" s="190" t="str">
        <f>IF(OR(X2647=0,X2647=""),"",VLOOKUP(SUMIFS(Blocos!A:A,Blocos!H:H,'EFD REGISTROS e Campos (2)'!X2647,Blocos!G:G,'EFD REGISTROS e Campos (2)'!J2647),Blocos!A:L,12,0))</f>
        <v>@OneToMany( cascade = CascadeType.ALL, fetch = FetchType.LAZY, mappedBy = "idPai")private  List&lt;RegE312&gt; regE312;public List&lt;RegE312&gt; getRegE312() {return regE312;}public void setRegE312(List&lt;RegE312&gt; regE312) {this.regE312 = regE312;}@OneToMany( cascade = CascadeType.ALL, fetch = FetchType.LAZY, mappedBy = "idPai")private  List&lt;RegE313&gt; regE313;public List&lt;RegE313&gt; getRegE313() {return regE313;}public void setRegE313(List&lt;RegE313&gt; regE313) {this.regE313 = regE313;}</v>
      </c>
      <c r="Z2647" s="190" t="str">
        <f>IF(ISNUMBER(Q2648),VLOOKUP(J2647,Blocos!D:G,4,0),"")</f>
        <v/>
      </c>
      <c r="AA2647" s="190" t="str">
        <f>IF(ISNUMBER(Q2647),CONCATENATE("CREATE TABLE ""reg_",LOWER(J2647),""" (""ID"" bigint NOT NULL AUTO_INCREMENT,  ""HASHFILE"" varchar(255) DEFAULT NULL, ""ID_PAI"" bigint NOT NULL,"),IF(Q2647="Campo",CONCATENATE("""",L2647,""" ",VLOOKUP(R2647,Apoio!A:C,3,0)),""))&amp;IF(Z2647="","",CONCATENATE("PRIMARY KEY (""ID""), KEY ""FK_reg_",LOWER(Z2647),"_ID_PAI"" (""ID_PAI""), CONSTRAINT ""FK_reg_",LOWER(Z2647),"_ID_PAI"" FOREIGN KEY (""ID_PAI"") REFERENCES ""reg_",LOWER(Z2647),""" (""ID"")) ENGINE=InnoDB AUTO_INCREMENT=105774 DEFAULT CHARSET=utf8mb4 COLLATE=utf8mb4_0900_ai_ci;"))</f>
        <v>CREATE TABLE "reg_e311" ("ID" bigint NOT NULL AUTO_INCREMENT,  "HASHFILE" varchar(255) DEFAULT NULL, "ID_PAI" bigint NOT NULL,</v>
      </c>
      <c r="AB2647" s="190" t="str">
        <f t="shared" si="293"/>
        <v/>
      </c>
    </row>
    <row r="2648" spans="1:28" ht="14.5" hidden="1" customHeight="1" x14ac:dyDescent="0.3">
      <c r="J2648" s="187" t="str">
        <f t="shared" si="291"/>
        <v>E311</v>
      </c>
      <c r="K2648" s="181">
        <v>1</v>
      </c>
      <c r="L2648" s="289" t="s">
        <v>25</v>
      </c>
      <c r="M2648" s="182" t="s">
        <v>2638</v>
      </c>
      <c r="N2648" s="181" t="s">
        <v>27</v>
      </c>
      <c r="O2648" s="181">
        <v>4</v>
      </c>
      <c r="P2648" s="181" t="s">
        <v>28</v>
      </c>
      <c r="Q2648" s="192" t="str">
        <f t="shared" si="292"/>
        <v>Campo</v>
      </c>
      <c r="R2648" s="192" t="s">
        <v>27</v>
      </c>
      <c r="S2648" s="191" t="str">
        <f t="shared" si="288"/>
        <v/>
      </c>
      <c r="T2648" s="192" t="str">
        <f t="shared" si="289"/>
        <v>&lt;campo posicao="1"&gt;
&lt;coluna&gt;REG&lt;/coluna&gt;
&lt;descricao&gt;Texto fixo contendo "E311"&lt;/descricao&gt;
&lt;tipo&gt;C&lt;/tipo&gt;
&lt;/campo&gt;</v>
      </c>
      <c r="U2648" s="192" t="str">
        <f t="shared" si="294"/>
        <v>&lt;campo posicao="1"&gt;
&lt;coluna&gt;REG&lt;/coluna&gt;
&lt;descricao&gt;Texto fixo contendo "E311"&lt;/descricao&gt;
&lt;tipo&gt;C&lt;/tipo&gt;
&lt;/campo&gt;</v>
      </c>
      <c r="V2648" s="192" t="str">
        <f t="shared" si="290"/>
        <v>{"Column2", "REG"},</v>
      </c>
      <c r="W2648" s="191" t="str">
        <f>IF(Q2648="Campo","@Campos(posicao = "&amp;K2648&amp;", tipo = '"&amp;R2648&amp;"')@Column(name = """&amp;L2648&amp;""")"&amp;IF(R2648="D","@Temporal(TemporalType.DATE)","")&amp;"private "&amp;VLOOKUP(TEXT(R2648,"@"),Apoio!A:B,2,0)&amp;" "&amp;SUBSTITUTE(LOWER(LEFT(L2648,1))&amp;RIGHT(PROPER(L2648),LEN(L2648)-1),"_","")&amp;";",IF(ISNUMBER(Q2648),IF(R2648="R","@Entity@Table(name = ""reg_"&amp;LOWER(J2648)&amp;""")@XmlRootElement","")&amp;VLOOKUP(J2648,Blocos!D:I,6,0)&amp;Apoio!$E$1&amp;Y2648,""))</f>
        <v>@Campos(posicao = 1, tipo = 'C')@Column(name = "REG")private String reg;</v>
      </c>
      <c r="X2648" s="190" t="str">
        <f>IF(ISNUMBER(Q2648),COUNTIF(Blocos!G:G,J2648),"")</f>
        <v/>
      </c>
      <c r="Y2648" s="190" t="str">
        <f>IF(OR(X2648=0,X2648=""),"",VLOOKUP(SUMIFS(Blocos!A:A,Blocos!H:H,'EFD REGISTROS e Campos (2)'!X2648,Blocos!G:G,'EFD REGISTROS e Campos (2)'!J2648),Blocos!A:L,12,0))</f>
        <v/>
      </c>
      <c r="Z2648" s="190" t="str">
        <f>IF(ISNUMBER(Q2649),VLOOKUP(J2648,Blocos!D:G,4,0),"")</f>
        <v/>
      </c>
      <c r="AA2648" s="190" t="str">
        <f>IF(ISNUMBER(Q2648),CONCATENATE("CREATE TABLE ""reg_",LOWER(J2648),""" (""ID"" bigint NOT NULL AUTO_INCREMENT,  ""HASHFILE"" varchar(255) DEFAULT NULL, ""ID_PAI"" bigint NOT NULL,"),IF(Q2648="Campo",CONCATENATE("""",L2648,""" ",VLOOKUP(R2648,Apoio!A:C,3,0)),""))&amp;IF(Z2648="","",CONCATENATE("PRIMARY KEY (""ID""), KEY ""FK_reg_",LOWER(Z2648),"_ID_PAI"" (""ID_PAI""), CONSTRAINT ""FK_reg_",LOWER(Z2648),"_ID_PAI"" FOREIGN KEY (""ID_PAI"") REFERENCES ""reg_",LOWER(Z2648),""" (""ID"")) ENGINE=InnoDB AUTO_INCREMENT=105774 DEFAULT CHARSET=utf8mb4 COLLATE=utf8mb4_0900_ai_ci;"))</f>
        <v>"REG" varchar(255) DEFAULT NULL,</v>
      </c>
      <c r="AB2648" s="190" t="str">
        <f t="shared" si="293"/>
        <v>USE `efdicms`;SELECT `reg_e311`.`REG`,</v>
      </c>
    </row>
    <row r="2649" spans="1:28" ht="14.5" hidden="1" customHeight="1" x14ac:dyDescent="0.3">
      <c r="J2649" s="187" t="str">
        <f t="shared" si="291"/>
        <v>E311</v>
      </c>
      <c r="K2649" s="217">
        <v>2</v>
      </c>
      <c r="L2649" s="289" t="s">
        <v>2287</v>
      </c>
      <c r="M2649" s="182" t="s">
        <v>2503</v>
      </c>
      <c r="N2649" s="181" t="s">
        <v>27</v>
      </c>
      <c r="O2649" s="181" t="s">
        <v>40</v>
      </c>
      <c r="P2649" s="181" t="s">
        <v>28</v>
      </c>
      <c r="Q2649" s="192" t="str">
        <f t="shared" si="292"/>
        <v>Campo</v>
      </c>
      <c r="R2649" s="192" t="s">
        <v>27</v>
      </c>
      <c r="S2649" s="191" t="str">
        <f t="shared" si="288"/>
        <v/>
      </c>
      <c r="T2649" s="192" t="str">
        <f t="shared" si="289"/>
        <v>&lt;campo posicao="2"&gt;
&lt;coluna&gt;COD_AJ_APUR&lt;/coluna&gt;
&lt;descricao&gt;Código do ajuste da apuração e dedução, conforme a Tabela indicada no item 5.1.1&lt;/descricao&gt;
&lt;tipo&gt;C&lt;/tipo&gt;
&lt;/campo&gt;</v>
      </c>
      <c r="U2649" s="192" t="str">
        <f t="shared" si="294"/>
        <v>&lt;campo posicao="2"&gt;
&lt;coluna&gt;COD_AJ_APUR&lt;/coluna&gt;
&lt;descricao&gt;Código do ajuste da apuração e dedução, conforme a Tabela indicada no item 5.1.1&lt;/descricao&gt;
&lt;tipo&gt;C&lt;/tipo&gt;
&lt;/campo&gt;</v>
      </c>
      <c r="V2649" s="192" t="str">
        <f t="shared" si="290"/>
        <v>{"Column3", "COD_AJ_APUR"},</v>
      </c>
      <c r="W2649" s="191" t="str">
        <f>IF(Q2649="Campo","@Campos(posicao = "&amp;K2649&amp;", tipo = '"&amp;R2649&amp;"')@Column(name = """&amp;L2649&amp;""")"&amp;IF(R2649="D","@Temporal(TemporalType.DATE)","")&amp;"private "&amp;VLOOKUP(TEXT(R2649,"@"),Apoio!A:B,2,0)&amp;" "&amp;SUBSTITUTE(LOWER(LEFT(L2649,1))&amp;RIGHT(PROPER(L2649),LEN(L2649)-1),"_","")&amp;";",IF(ISNUMBER(Q2649),IF(R2649="R","@Entity@Table(name = ""reg_"&amp;LOWER(J2649)&amp;""")@XmlRootElement","")&amp;VLOOKUP(J2649,Blocos!D:I,6,0)&amp;Apoio!$E$1&amp;Y2649,""))</f>
        <v>@Campos(posicao = 2, tipo = 'C')@Column(name = "COD_AJ_APUR")private String codAjApur;</v>
      </c>
      <c r="X2649" s="190" t="str">
        <f>IF(ISNUMBER(Q2649),COUNTIF(Blocos!G:G,J2649),"")</f>
        <v/>
      </c>
      <c r="Y2649" s="190" t="str">
        <f>IF(OR(X2649=0,X2649=""),"",VLOOKUP(SUMIFS(Blocos!A:A,Blocos!H:H,'EFD REGISTROS e Campos (2)'!X2649,Blocos!G:G,'EFD REGISTROS e Campos (2)'!J2649),Blocos!A:L,12,0))</f>
        <v/>
      </c>
      <c r="Z2649" s="190" t="str">
        <f>IF(ISNUMBER(Q2650),VLOOKUP(J2649,Blocos!D:G,4,0),"")</f>
        <v/>
      </c>
      <c r="AA2649" s="190" t="str">
        <f>IF(ISNUMBER(Q2649),CONCATENATE("CREATE TABLE ""reg_",LOWER(J2649),""" (""ID"" bigint NOT NULL AUTO_INCREMENT,  ""HASHFILE"" varchar(255) DEFAULT NULL, ""ID_PAI"" bigint NOT NULL,"),IF(Q2649="Campo",CONCATENATE("""",L2649,""" ",VLOOKUP(R2649,Apoio!A:C,3,0)),""))&amp;IF(Z2649="","",CONCATENATE("PRIMARY KEY (""ID""), KEY ""FK_reg_",LOWER(Z2649),"_ID_PAI"" (""ID_PAI""), CONSTRAINT ""FK_reg_",LOWER(Z2649),"_ID_PAI"" FOREIGN KEY (""ID_PAI"") REFERENCES ""reg_",LOWER(Z2649),""" (""ID"")) ENGINE=InnoDB AUTO_INCREMENT=105774 DEFAULT CHARSET=utf8mb4 COLLATE=utf8mb4_0900_ai_ci;"))</f>
        <v>"COD_AJ_APUR" varchar(255) DEFAULT NULL,</v>
      </c>
      <c r="AB2649" s="190" t="str">
        <f t="shared" si="293"/>
        <v>`reg_e311`.`COD_AJ_APUR`,</v>
      </c>
    </row>
    <row r="2650" spans="1:28" ht="14.5" hidden="1" customHeight="1" x14ac:dyDescent="0.3">
      <c r="J2650" s="187" t="str">
        <f t="shared" si="291"/>
        <v>E311</v>
      </c>
      <c r="K2650" s="218"/>
      <c r="L2650" s="233" t="s">
        <v>3991</v>
      </c>
      <c r="M2650" s="234" t="s">
        <v>1164</v>
      </c>
      <c r="N2650" s="235" t="s">
        <v>1165</v>
      </c>
      <c r="O2650" s="235"/>
      <c r="P2650" s="236" t="s">
        <v>1166</v>
      </c>
      <c r="Q2650" s="192" t="str">
        <f t="shared" si="292"/>
        <v/>
      </c>
      <c r="S2650" s="191" t="str">
        <f t="shared" si="288"/>
        <v/>
      </c>
      <c r="T2650" s="192" t="str">
        <f t="shared" si="289"/>
        <v/>
      </c>
      <c r="U2650" s="192" t="str">
        <f t="shared" si="294"/>
        <v/>
      </c>
      <c r="V2650" s="192" t="str">
        <f t="shared" si="290"/>
        <v/>
      </c>
      <c r="W2650" s="191" t="str">
        <f>IF(Q2650="Campo","@Campos(posicao = "&amp;K2650&amp;", tipo = '"&amp;R2650&amp;"')@Column(name = """&amp;L2650&amp;""")"&amp;IF(R2650="D","@Temporal(TemporalType.DATE)","")&amp;"private "&amp;VLOOKUP(TEXT(R2650,"@"),Apoio!A:B,2,0)&amp;" "&amp;SUBSTITUTE(LOWER(LEFT(L2650,1))&amp;RIGHT(PROPER(L2650),LEN(L2650)-1),"_","")&amp;";",IF(ISNUMBER(Q2650),IF(R2650="R","@Entity@Table(name = ""reg_"&amp;LOWER(J2650)&amp;""")@XmlRootElement","")&amp;VLOOKUP(J2650,Blocos!D:I,6,0)&amp;Apoio!$E$1&amp;Y2650,""))</f>
        <v/>
      </c>
      <c r="X2650" s="190" t="str">
        <f>IF(ISNUMBER(Q2650),COUNTIF(Blocos!G:G,J2650),"")</f>
        <v/>
      </c>
      <c r="Y2650" s="190" t="str">
        <f>IF(OR(X2650=0,X2650=""),"",VLOOKUP(SUMIFS(Blocos!A:A,Blocos!H:H,'EFD REGISTROS e Campos (2)'!X2650,Blocos!G:G,'EFD REGISTROS e Campos (2)'!J2650),Blocos!A:L,12,0))</f>
        <v/>
      </c>
      <c r="Z2650" s="190" t="str">
        <f>IF(ISNUMBER(Q2651),VLOOKUP(J2650,Blocos!D:G,4,0),"")</f>
        <v/>
      </c>
      <c r="AA2650" s="190" t="str">
        <f>IF(ISNUMBER(Q2650),CONCATENATE("CREATE TABLE ""reg_",LOWER(J2650),""" (""ID"" bigint NOT NULL AUTO_INCREMENT,  ""HASHFILE"" varchar(255) DEFAULT NULL, ""ID_PAI"" bigint NOT NULL,"),IF(Q2650="Campo",CONCATENATE("""",L2650,""" ",VLOOKUP(R2650,Apoio!A:C,3,0)),""))&amp;IF(Z2650="","",CONCATENATE("PRIMARY KEY (""ID""), KEY ""FK_reg_",LOWER(Z2650),"_ID_PAI"" (""ID_PAI""), CONSTRAINT ""FK_reg_",LOWER(Z2650),"_ID_PAI"" FOREIGN KEY (""ID_PAI"") REFERENCES ""reg_",LOWER(Z2650),""" (""ID"")) ENGINE=InnoDB AUTO_INCREMENT=105774 DEFAULT CHARSET=utf8mb4 COLLATE=utf8mb4_0900_ai_ci;"))</f>
        <v/>
      </c>
      <c r="AB2650" s="190" t="str">
        <f t="shared" si="293"/>
        <v/>
      </c>
    </row>
    <row r="2651" spans="1:28" ht="14.5" hidden="1" customHeight="1" x14ac:dyDescent="0.3">
      <c r="J2651" s="187" t="str">
        <f t="shared" si="291"/>
        <v>E311</v>
      </c>
      <c r="K2651" s="218"/>
      <c r="L2651" s="237" t="s">
        <v>2558</v>
      </c>
      <c r="M2651" s="184" t="s">
        <v>2559</v>
      </c>
      <c r="N2651" s="238">
        <v>42370</v>
      </c>
      <c r="O2651" s="238"/>
      <c r="P2651" s="238">
        <v>42735</v>
      </c>
      <c r="Q2651" s="192" t="str">
        <f t="shared" si="292"/>
        <v/>
      </c>
      <c r="S2651" s="191" t="str">
        <f t="shared" si="288"/>
        <v/>
      </c>
      <c r="T2651" s="192" t="str">
        <f t="shared" si="289"/>
        <v/>
      </c>
      <c r="U2651" s="192" t="str">
        <f t="shared" si="294"/>
        <v/>
      </c>
      <c r="V2651" s="192" t="str">
        <f t="shared" si="290"/>
        <v/>
      </c>
      <c r="W2651" s="191" t="str">
        <f>IF(Q2651="Campo","@Campos(posicao = "&amp;K2651&amp;", tipo = '"&amp;R2651&amp;"')@Column(name = """&amp;L2651&amp;""")"&amp;IF(R2651="D","@Temporal(TemporalType.DATE)","")&amp;"private "&amp;VLOOKUP(TEXT(R2651,"@"),Apoio!A:B,2,0)&amp;" "&amp;SUBSTITUTE(LOWER(LEFT(L2651,1))&amp;RIGHT(PROPER(L2651),LEN(L2651)-1),"_","")&amp;";",IF(ISNUMBER(Q2651),IF(R2651="R","@Entity@Table(name = ""reg_"&amp;LOWER(J2651)&amp;""")@XmlRootElement","")&amp;VLOOKUP(J2651,Blocos!D:I,6,0)&amp;Apoio!$E$1&amp;Y2651,""))</f>
        <v/>
      </c>
      <c r="X2651" s="190" t="str">
        <f>IF(ISNUMBER(Q2651),COUNTIF(Blocos!G:G,J2651),"")</f>
        <v/>
      </c>
      <c r="Y2651" s="190" t="str">
        <f>IF(OR(X2651=0,X2651=""),"",VLOOKUP(SUMIFS(Blocos!A:A,Blocos!H:H,'EFD REGISTROS e Campos (2)'!X2651,Blocos!G:G,'EFD REGISTROS e Campos (2)'!J2651),Blocos!A:L,12,0))</f>
        <v/>
      </c>
      <c r="Z2651" s="190" t="str">
        <f>IF(ISNUMBER(Q2652),VLOOKUP(J2651,Blocos!D:G,4,0),"")</f>
        <v/>
      </c>
      <c r="AA2651" s="190" t="str">
        <f>IF(ISNUMBER(Q2651),CONCATENATE("CREATE TABLE ""reg_",LOWER(J2651),""" (""ID"" bigint NOT NULL AUTO_INCREMENT,  ""HASHFILE"" varchar(255) DEFAULT NULL, ""ID_PAI"" bigint NOT NULL,"),IF(Q2651="Campo",CONCATENATE("""",L2651,""" ",VLOOKUP(R2651,Apoio!A:C,3,0)),""))&amp;IF(Z2651="","",CONCATENATE("PRIMARY KEY (""ID""), KEY ""FK_reg_",LOWER(Z2651),"_ID_PAI"" (""ID_PAI""), CONSTRAINT ""FK_reg_",LOWER(Z2651),"_ID_PAI"" FOREIGN KEY (""ID_PAI"") REFERENCES ""reg_",LOWER(Z2651),""" (""ID"")) ENGINE=InnoDB AUTO_INCREMENT=105774 DEFAULT CHARSET=utf8mb4 COLLATE=utf8mb4_0900_ai_ci;"))</f>
        <v/>
      </c>
      <c r="AB2651" s="190" t="str">
        <f t="shared" si="293"/>
        <v/>
      </c>
    </row>
    <row r="2652" spans="1:28" ht="14.5" hidden="1" customHeight="1" x14ac:dyDescent="0.3">
      <c r="J2652" s="187" t="str">
        <f t="shared" si="291"/>
        <v>E311</v>
      </c>
      <c r="K2652" s="218"/>
      <c r="L2652" s="237" t="s">
        <v>2558</v>
      </c>
      <c r="M2652" s="184" t="s">
        <v>2560</v>
      </c>
      <c r="N2652" s="238">
        <v>42736</v>
      </c>
      <c r="O2652" s="238"/>
      <c r="P2652" s="238"/>
      <c r="Q2652" s="192" t="str">
        <f t="shared" si="292"/>
        <v/>
      </c>
      <c r="S2652" s="191" t="str">
        <f t="shared" si="288"/>
        <v/>
      </c>
      <c r="T2652" s="192" t="str">
        <f t="shared" si="289"/>
        <v/>
      </c>
      <c r="U2652" s="192" t="str">
        <f t="shared" si="294"/>
        <v/>
      </c>
      <c r="V2652" s="192" t="str">
        <f t="shared" si="290"/>
        <v/>
      </c>
      <c r="W2652" s="191" t="str">
        <f>IF(Q2652="Campo","@Campos(posicao = "&amp;K2652&amp;", tipo = '"&amp;R2652&amp;"')@Column(name = """&amp;L2652&amp;""")"&amp;IF(R2652="D","@Temporal(TemporalType.DATE)","")&amp;"private "&amp;VLOOKUP(TEXT(R2652,"@"),Apoio!A:B,2,0)&amp;" "&amp;SUBSTITUTE(LOWER(LEFT(L2652,1))&amp;RIGHT(PROPER(L2652),LEN(L2652)-1),"_","")&amp;";",IF(ISNUMBER(Q2652),IF(R2652="R","@Entity@Table(name = ""reg_"&amp;LOWER(J2652)&amp;""")@XmlRootElement","")&amp;VLOOKUP(J2652,Blocos!D:I,6,0)&amp;Apoio!$E$1&amp;Y2652,""))</f>
        <v/>
      </c>
      <c r="X2652" s="190" t="str">
        <f>IF(ISNUMBER(Q2652),COUNTIF(Blocos!G:G,J2652),"")</f>
        <v/>
      </c>
      <c r="Y2652" s="190" t="str">
        <f>IF(OR(X2652=0,X2652=""),"",VLOOKUP(SUMIFS(Blocos!A:A,Blocos!H:H,'EFD REGISTROS e Campos (2)'!X2652,Blocos!G:G,'EFD REGISTROS e Campos (2)'!J2652),Blocos!A:L,12,0))</f>
        <v/>
      </c>
      <c r="Z2652" s="190" t="str">
        <f>IF(ISNUMBER(Q2653),VLOOKUP(J2652,Blocos!D:G,4,0),"")</f>
        <v/>
      </c>
      <c r="AA2652" s="190" t="str">
        <f>IF(ISNUMBER(Q2652),CONCATENATE("CREATE TABLE ""reg_",LOWER(J2652),""" (""ID"" bigint NOT NULL AUTO_INCREMENT,  ""HASHFILE"" varchar(255) DEFAULT NULL, ""ID_PAI"" bigint NOT NULL,"),IF(Q2652="Campo",CONCATENATE("""",L2652,""" ",VLOOKUP(R2652,Apoio!A:C,3,0)),""))&amp;IF(Z2652="","",CONCATENATE("PRIMARY KEY (""ID""), KEY ""FK_reg_",LOWER(Z2652),"_ID_PAI"" (""ID_PAI""), CONSTRAINT ""FK_reg_",LOWER(Z2652),"_ID_PAI"" FOREIGN KEY (""ID_PAI"") REFERENCES ""reg_",LOWER(Z2652),""" (""ID"")) ENGINE=InnoDB AUTO_INCREMENT=105774 DEFAULT CHARSET=utf8mb4 COLLATE=utf8mb4_0900_ai_ci;"))</f>
        <v/>
      </c>
      <c r="AB2652" s="190" t="str">
        <f t="shared" si="293"/>
        <v/>
      </c>
    </row>
    <row r="2653" spans="1:28" ht="14.5" hidden="1" customHeight="1" x14ac:dyDescent="0.3">
      <c r="J2653" s="187" t="str">
        <f t="shared" si="291"/>
        <v>E311</v>
      </c>
      <c r="K2653" s="218"/>
      <c r="L2653" s="237" t="s">
        <v>2561</v>
      </c>
      <c r="M2653" s="184" t="s">
        <v>2562</v>
      </c>
      <c r="N2653" s="238">
        <v>42370</v>
      </c>
      <c r="O2653" s="238"/>
      <c r="P2653" s="238"/>
      <c r="Q2653" s="192" t="str">
        <f t="shared" si="292"/>
        <v/>
      </c>
      <c r="S2653" s="191" t="str">
        <f t="shared" si="288"/>
        <v/>
      </c>
      <c r="T2653" s="192" t="str">
        <f t="shared" si="289"/>
        <v/>
      </c>
      <c r="U2653" s="192" t="str">
        <f t="shared" si="294"/>
        <v/>
      </c>
      <c r="V2653" s="192" t="str">
        <f t="shared" si="290"/>
        <v/>
      </c>
      <c r="W2653" s="191" t="str">
        <f>IF(Q2653="Campo","@Campos(posicao = "&amp;K2653&amp;", tipo = '"&amp;R2653&amp;"')@Column(name = """&amp;L2653&amp;""")"&amp;IF(R2653="D","@Temporal(TemporalType.DATE)","")&amp;"private "&amp;VLOOKUP(TEXT(R2653,"@"),Apoio!A:B,2,0)&amp;" "&amp;SUBSTITUTE(LOWER(LEFT(L2653,1))&amp;RIGHT(PROPER(L2653),LEN(L2653)-1),"_","")&amp;";",IF(ISNUMBER(Q2653),IF(R2653="R","@Entity@Table(name = ""reg_"&amp;LOWER(J2653)&amp;""")@XmlRootElement","")&amp;VLOOKUP(J2653,Blocos!D:I,6,0)&amp;Apoio!$E$1&amp;Y2653,""))</f>
        <v/>
      </c>
      <c r="X2653" s="190" t="str">
        <f>IF(ISNUMBER(Q2653),COUNTIF(Blocos!G:G,J2653),"")</f>
        <v/>
      </c>
      <c r="Y2653" s="190" t="str">
        <f>IF(OR(X2653=0,X2653=""),"",VLOOKUP(SUMIFS(Blocos!A:A,Blocos!H:H,'EFD REGISTROS e Campos (2)'!X2653,Blocos!G:G,'EFD REGISTROS e Campos (2)'!J2653),Blocos!A:L,12,0))</f>
        <v/>
      </c>
      <c r="Z2653" s="190" t="str">
        <f>IF(ISNUMBER(Q2654),VLOOKUP(J2653,Blocos!D:G,4,0),"")</f>
        <v/>
      </c>
      <c r="AA2653" s="190" t="str">
        <f>IF(ISNUMBER(Q2653),CONCATENATE("CREATE TABLE ""reg_",LOWER(J2653),""" (""ID"" bigint NOT NULL AUTO_INCREMENT,  ""HASHFILE"" varchar(255) DEFAULT NULL, ""ID_PAI"" bigint NOT NULL,"),IF(Q2653="Campo",CONCATENATE("""",L2653,""" ",VLOOKUP(R2653,Apoio!A:C,3,0)),""))&amp;IF(Z2653="","",CONCATENATE("PRIMARY KEY (""ID""), KEY ""FK_reg_",LOWER(Z2653),"_ID_PAI"" (""ID_PAI""), CONSTRAINT ""FK_reg_",LOWER(Z2653),"_ID_PAI"" FOREIGN KEY (""ID_PAI"") REFERENCES ""reg_",LOWER(Z2653),""" (""ID"")) ENGINE=InnoDB AUTO_INCREMENT=105774 DEFAULT CHARSET=utf8mb4 COLLATE=utf8mb4_0900_ai_ci;"))</f>
        <v/>
      </c>
      <c r="AB2653" s="190" t="str">
        <f t="shared" si="293"/>
        <v/>
      </c>
    </row>
    <row r="2654" spans="1:28" ht="14.5" hidden="1" customHeight="1" x14ac:dyDescent="0.3">
      <c r="J2654" s="187" t="str">
        <f t="shared" si="291"/>
        <v>E311</v>
      </c>
      <c r="K2654" s="218"/>
      <c r="L2654" s="237" t="s">
        <v>2563</v>
      </c>
      <c r="M2654" s="184" t="s">
        <v>2564</v>
      </c>
      <c r="N2654" s="238">
        <v>42614</v>
      </c>
      <c r="O2654" s="238"/>
      <c r="P2654" s="238"/>
      <c r="Q2654" s="192" t="str">
        <f t="shared" si="292"/>
        <v/>
      </c>
      <c r="S2654" s="191" t="str">
        <f t="shared" si="288"/>
        <v/>
      </c>
      <c r="T2654" s="192" t="str">
        <f t="shared" si="289"/>
        <v/>
      </c>
      <c r="U2654" s="192" t="str">
        <f t="shared" si="294"/>
        <v/>
      </c>
      <c r="V2654" s="192" t="str">
        <f t="shared" si="290"/>
        <v/>
      </c>
      <c r="W2654" s="191" t="str">
        <f>IF(Q2654="Campo","@Campos(posicao = "&amp;K2654&amp;", tipo = '"&amp;R2654&amp;"')@Column(name = """&amp;L2654&amp;""")"&amp;IF(R2654="D","@Temporal(TemporalType.DATE)","")&amp;"private "&amp;VLOOKUP(TEXT(R2654,"@"),Apoio!A:B,2,0)&amp;" "&amp;SUBSTITUTE(LOWER(LEFT(L2654,1))&amp;RIGHT(PROPER(L2654),LEN(L2654)-1),"_","")&amp;";",IF(ISNUMBER(Q2654),IF(R2654="R","@Entity@Table(name = ""reg_"&amp;LOWER(J2654)&amp;""")@XmlRootElement","")&amp;VLOOKUP(J2654,Blocos!D:I,6,0)&amp;Apoio!$E$1&amp;Y2654,""))</f>
        <v/>
      </c>
      <c r="X2654" s="190" t="str">
        <f>IF(ISNUMBER(Q2654),COUNTIF(Blocos!G:G,J2654),"")</f>
        <v/>
      </c>
      <c r="Y2654" s="190" t="str">
        <f>IF(OR(X2654=0,X2654=""),"",VLOOKUP(SUMIFS(Blocos!A:A,Blocos!H:H,'EFD REGISTROS e Campos (2)'!X2654,Blocos!G:G,'EFD REGISTROS e Campos (2)'!J2654),Blocos!A:L,12,0))</f>
        <v/>
      </c>
      <c r="Z2654" s="190" t="str">
        <f>IF(ISNUMBER(Q2655),VLOOKUP(J2654,Blocos!D:G,4,0),"")</f>
        <v/>
      </c>
      <c r="AA2654" s="190" t="str">
        <f>IF(ISNUMBER(Q2654),CONCATENATE("CREATE TABLE ""reg_",LOWER(J2654),""" (""ID"" bigint NOT NULL AUTO_INCREMENT,  ""HASHFILE"" varchar(255) DEFAULT NULL, ""ID_PAI"" bigint NOT NULL,"),IF(Q2654="Campo",CONCATENATE("""",L2654,""" ",VLOOKUP(R2654,Apoio!A:C,3,0)),""))&amp;IF(Z2654="","",CONCATENATE("PRIMARY KEY (""ID""), KEY ""FK_reg_",LOWER(Z2654),"_ID_PAI"" (""ID_PAI""), CONSTRAINT ""FK_reg_",LOWER(Z2654),"_ID_PAI"" FOREIGN KEY (""ID_PAI"") REFERENCES ""reg_",LOWER(Z2654),""" (""ID"")) ENGINE=InnoDB AUTO_INCREMENT=105774 DEFAULT CHARSET=utf8mb4 COLLATE=utf8mb4_0900_ai_ci;"))</f>
        <v/>
      </c>
      <c r="AB2654" s="190" t="str">
        <f t="shared" si="293"/>
        <v/>
      </c>
    </row>
    <row r="2655" spans="1:28" ht="14.5" hidden="1" customHeight="1" x14ac:dyDescent="0.3">
      <c r="J2655" s="187" t="str">
        <f t="shared" si="291"/>
        <v>E311</v>
      </c>
      <c r="K2655" s="218"/>
      <c r="L2655" s="237" t="s">
        <v>2565</v>
      </c>
      <c r="M2655" s="184" t="s">
        <v>2566</v>
      </c>
      <c r="N2655" s="238">
        <v>42614</v>
      </c>
      <c r="O2655" s="238"/>
      <c r="P2655" s="238">
        <v>42735</v>
      </c>
      <c r="Q2655" s="192" t="str">
        <f t="shared" si="292"/>
        <v/>
      </c>
      <c r="S2655" s="191" t="str">
        <f t="shared" si="288"/>
        <v/>
      </c>
      <c r="T2655" s="192" t="str">
        <f t="shared" si="289"/>
        <v/>
      </c>
      <c r="U2655" s="192" t="str">
        <f t="shared" si="294"/>
        <v/>
      </c>
      <c r="V2655" s="192" t="str">
        <f t="shared" si="290"/>
        <v/>
      </c>
      <c r="W2655" s="191" t="str">
        <f>IF(Q2655="Campo","@Campos(posicao = "&amp;K2655&amp;", tipo = '"&amp;R2655&amp;"')@Column(name = """&amp;L2655&amp;""")"&amp;IF(R2655="D","@Temporal(TemporalType.DATE)","")&amp;"private "&amp;VLOOKUP(TEXT(R2655,"@"),Apoio!A:B,2,0)&amp;" "&amp;SUBSTITUTE(LOWER(LEFT(L2655,1))&amp;RIGHT(PROPER(L2655),LEN(L2655)-1),"_","")&amp;";",IF(ISNUMBER(Q2655),IF(R2655="R","@Entity@Table(name = ""reg_"&amp;LOWER(J2655)&amp;""")@XmlRootElement","")&amp;VLOOKUP(J2655,Blocos!D:I,6,0)&amp;Apoio!$E$1&amp;Y2655,""))</f>
        <v/>
      </c>
      <c r="X2655" s="190" t="str">
        <f>IF(ISNUMBER(Q2655),COUNTIF(Blocos!G:G,J2655),"")</f>
        <v/>
      </c>
      <c r="Y2655" s="190" t="str">
        <f>IF(OR(X2655=0,X2655=""),"",VLOOKUP(SUMIFS(Blocos!A:A,Blocos!H:H,'EFD REGISTROS e Campos (2)'!X2655,Blocos!G:G,'EFD REGISTROS e Campos (2)'!J2655),Blocos!A:L,12,0))</f>
        <v/>
      </c>
      <c r="Z2655" s="190" t="str">
        <f>IF(ISNUMBER(Q2656),VLOOKUP(J2655,Blocos!D:G,4,0),"")</f>
        <v/>
      </c>
      <c r="AA2655" s="190" t="str">
        <f>IF(ISNUMBER(Q2655),CONCATENATE("CREATE TABLE ""reg_",LOWER(J2655),""" (""ID"" bigint NOT NULL AUTO_INCREMENT,  ""HASHFILE"" varchar(255) DEFAULT NULL, ""ID_PAI"" bigint NOT NULL,"),IF(Q2655="Campo",CONCATENATE("""",L2655,""" ",VLOOKUP(R2655,Apoio!A:C,3,0)),""))&amp;IF(Z2655="","",CONCATENATE("PRIMARY KEY (""ID""), KEY ""FK_reg_",LOWER(Z2655),"_ID_PAI"" (""ID_PAI""), CONSTRAINT ""FK_reg_",LOWER(Z2655),"_ID_PAI"" FOREIGN KEY (""ID_PAI"") REFERENCES ""reg_",LOWER(Z2655),""" (""ID"")) ENGINE=InnoDB AUTO_INCREMENT=105774 DEFAULT CHARSET=utf8mb4 COLLATE=utf8mb4_0900_ai_ci;"))</f>
        <v/>
      </c>
      <c r="AB2655" s="190" t="str">
        <f t="shared" si="293"/>
        <v/>
      </c>
    </row>
    <row r="2656" spans="1:28" ht="14.5" hidden="1" customHeight="1" x14ac:dyDescent="0.3">
      <c r="J2656" s="187" t="str">
        <f t="shared" si="291"/>
        <v>E311</v>
      </c>
      <c r="K2656" s="218"/>
      <c r="L2656" s="237" t="s">
        <v>2567</v>
      </c>
      <c r="M2656" s="184" t="s">
        <v>2568</v>
      </c>
      <c r="N2656" s="238">
        <v>42370</v>
      </c>
      <c r="O2656" s="238"/>
      <c r="P2656" s="238">
        <v>42735</v>
      </c>
      <c r="Q2656" s="192" t="str">
        <f t="shared" si="292"/>
        <v/>
      </c>
      <c r="S2656" s="191" t="str">
        <f t="shared" si="288"/>
        <v/>
      </c>
      <c r="T2656" s="192" t="str">
        <f t="shared" si="289"/>
        <v/>
      </c>
      <c r="U2656" s="192" t="str">
        <f t="shared" si="294"/>
        <v/>
      </c>
      <c r="V2656" s="192" t="str">
        <f t="shared" si="290"/>
        <v/>
      </c>
      <c r="W2656" s="191" t="str">
        <f>IF(Q2656="Campo","@Campos(posicao = "&amp;K2656&amp;", tipo = '"&amp;R2656&amp;"')@Column(name = """&amp;L2656&amp;""")"&amp;IF(R2656="D","@Temporal(TemporalType.DATE)","")&amp;"private "&amp;VLOOKUP(TEXT(R2656,"@"),Apoio!A:B,2,0)&amp;" "&amp;SUBSTITUTE(LOWER(LEFT(L2656,1))&amp;RIGHT(PROPER(L2656),LEN(L2656)-1),"_","")&amp;";",IF(ISNUMBER(Q2656),IF(R2656="R","@Entity@Table(name = ""reg_"&amp;LOWER(J2656)&amp;""")@XmlRootElement","")&amp;VLOOKUP(J2656,Blocos!D:I,6,0)&amp;Apoio!$E$1&amp;Y2656,""))</f>
        <v/>
      </c>
      <c r="X2656" s="190" t="str">
        <f>IF(ISNUMBER(Q2656),COUNTIF(Blocos!G:G,J2656),"")</f>
        <v/>
      </c>
      <c r="Y2656" s="190" t="str">
        <f>IF(OR(X2656=0,X2656=""),"",VLOOKUP(SUMIFS(Blocos!A:A,Blocos!H:H,'EFD REGISTROS e Campos (2)'!X2656,Blocos!G:G,'EFD REGISTROS e Campos (2)'!J2656),Blocos!A:L,12,0))</f>
        <v/>
      </c>
      <c r="Z2656" s="190" t="str">
        <f>IF(ISNUMBER(Q2657),VLOOKUP(J2656,Blocos!D:G,4,0),"")</f>
        <v/>
      </c>
      <c r="AA2656" s="190" t="str">
        <f>IF(ISNUMBER(Q2656),CONCATENATE("CREATE TABLE ""reg_",LOWER(J2656),""" (""ID"" bigint NOT NULL AUTO_INCREMENT,  ""HASHFILE"" varchar(255) DEFAULT NULL, ""ID_PAI"" bigint NOT NULL,"),IF(Q2656="Campo",CONCATENATE("""",L2656,""" ",VLOOKUP(R2656,Apoio!A:C,3,0)),""))&amp;IF(Z2656="","",CONCATENATE("PRIMARY KEY (""ID""), KEY ""FK_reg_",LOWER(Z2656),"_ID_PAI"" (""ID_PAI""), CONSTRAINT ""FK_reg_",LOWER(Z2656),"_ID_PAI"" FOREIGN KEY (""ID_PAI"") REFERENCES ""reg_",LOWER(Z2656),""" (""ID"")) ENGINE=InnoDB AUTO_INCREMENT=105774 DEFAULT CHARSET=utf8mb4 COLLATE=utf8mb4_0900_ai_ci;"))</f>
        <v/>
      </c>
      <c r="AB2656" s="190" t="str">
        <f t="shared" si="293"/>
        <v/>
      </c>
    </row>
    <row r="2657" spans="10:28" ht="14.5" hidden="1" customHeight="1" x14ac:dyDescent="0.3">
      <c r="J2657" s="187" t="str">
        <f t="shared" si="291"/>
        <v>E311</v>
      </c>
      <c r="K2657" s="218"/>
      <c r="L2657" s="237" t="s">
        <v>2567</v>
      </c>
      <c r="M2657" s="184" t="s">
        <v>2569</v>
      </c>
      <c r="N2657" s="238">
        <v>42736</v>
      </c>
      <c r="O2657" s="238"/>
      <c r="P2657" s="238"/>
      <c r="Q2657" s="192" t="str">
        <f t="shared" si="292"/>
        <v/>
      </c>
      <c r="S2657" s="191" t="str">
        <f t="shared" si="288"/>
        <v/>
      </c>
      <c r="T2657" s="192" t="str">
        <f t="shared" si="289"/>
        <v/>
      </c>
      <c r="U2657" s="192" t="str">
        <f t="shared" si="294"/>
        <v/>
      </c>
      <c r="V2657" s="192" t="str">
        <f t="shared" si="290"/>
        <v/>
      </c>
      <c r="W2657" s="191" t="str">
        <f>IF(Q2657="Campo","@Campos(posicao = "&amp;K2657&amp;", tipo = '"&amp;R2657&amp;"')@Column(name = """&amp;L2657&amp;""")"&amp;IF(R2657="D","@Temporal(TemporalType.DATE)","")&amp;"private "&amp;VLOOKUP(TEXT(R2657,"@"),Apoio!A:B,2,0)&amp;" "&amp;SUBSTITUTE(LOWER(LEFT(L2657,1))&amp;RIGHT(PROPER(L2657),LEN(L2657)-1),"_","")&amp;";",IF(ISNUMBER(Q2657),IF(R2657="R","@Entity@Table(name = ""reg_"&amp;LOWER(J2657)&amp;""")@XmlRootElement","")&amp;VLOOKUP(J2657,Blocos!D:I,6,0)&amp;Apoio!$E$1&amp;Y2657,""))</f>
        <v/>
      </c>
      <c r="X2657" s="190" t="str">
        <f>IF(ISNUMBER(Q2657),COUNTIF(Blocos!G:G,J2657),"")</f>
        <v/>
      </c>
      <c r="Y2657" s="190" t="str">
        <f>IF(OR(X2657=0,X2657=""),"",VLOOKUP(SUMIFS(Blocos!A:A,Blocos!H:H,'EFD REGISTROS e Campos (2)'!X2657,Blocos!G:G,'EFD REGISTROS e Campos (2)'!J2657),Blocos!A:L,12,0))</f>
        <v/>
      </c>
      <c r="Z2657" s="190" t="str">
        <f>IF(ISNUMBER(Q2658),VLOOKUP(J2657,Blocos!D:G,4,0),"")</f>
        <v/>
      </c>
      <c r="AA2657" s="190" t="str">
        <f>IF(ISNUMBER(Q2657),CONCATENATE("CREATE TABLE ""reg_",LOWER(J2657),""" (""ID"" bigint NOT NULL AUTO_INCREMENT,  ""HASHFILE"" varchar(255) DEFAULT NULL, ""ID_PAI"" bigint NOT NULL,"),IF(Q2657="Campo",CONCATENATE("""",L2657,""" ",VLOOKUP(R2657,Apoio!A:C,3,0)),""))&amp;IF(Z2657="","",CONCATENATE("PRIMARY KEY (""ID""), KEY ""FK_reg_",LOWER(Z2657),"_ID_PAI"" (""ID_PAI""), CONSTRAINT ""FK_reg_",LOWER(Z2657),"_ID_PAI"" FOREIGN KEY (""ID_PAI"") REFERENCES ""reg_",LOWER(Z2657),""" (""ID"")) ENGINE=InnoDB AUTO_INCREMENT=105774 DEFAULT CHARSET=utf8mb4 COLLATE=utf8mb4_0900_ai_ci;"))</f>
        <v/>
      </c>
      <c r="AB2657" s="190" t="str">
        <f t="shared" si="293"/>
        <v/>
      </c>
    </row>
    <row r="2658" spans="10:28" ht="14.5" hidden="1" customHeight="1" x14ac:dyDescent="0.3">
      <c r="J2658" s="187" t="str">
        <f t="shared" si="291"/>
        <v>E311</v>
      </c>
      <c r="K2658" s="218"/>
      <c r="L2658" s="237" t="s">
        <v>2574</v>
      </c>
      <c r="M2658" s="184" t="s">
        <v>2575</v>
      </c>
      <c r="N2658" s="238">
        <v>42370</v>
      </c>
      <c r="O2658" s="238"/>
      <c r="P2658" s="238">
        <v>42735</v>
      </c>
      <c r="Q2658" s="192" t="str">
        <f t="shared" si="292"/>
        <v/>
      </c>
      <c r="S2658" s="191" t="str">
        <f t="shared" si="288"/>
        <v/>
      </c>
      <c r="T2658" s="192" t="str">
        <f t="shared" si="289"/>
        <v/>
      </c>
      <c r="U2658" s="192" t="str">
        <f t="shared" si="294"/>
        <v/>
      </c>
      <c r="V2658" s="192" t="str">
        <f t="shared" si="290"/>
        <v/>
      </c>
      <c r="W2658" s="191" t="str">
        <f>IF(Q2658="Campo","@Campos(posicao = "&amp;K2658&amp;", tipo = '"&amp;R2658&amp;"')@Column(name = """&amp;L2658&amp;""")"&amp;IF(R2658="D","@Temporal(TemporalType.DATE)","")&amp;"private "&amp;VLOOKUP(TEXT(R2658,"@"),Apoio!A:B,2,0)&amp;" "&amp;SUBSTITUTE(LOWER(LEFT(L2658,1))&amp;RIGHT(PROPER(L2658),LEN(L2658)-1),"_","")&amp;";",IF(ISNUMBER(Q2658),IF(R2658="R","@Entity@Table(name = ""reg_"&amp;LOWER(J2658)&amp;""")@XmlRootElement","")&amp;VLOOKUP(J2658,Blocos!D:I,6,0)&amp;Apoio!$E$1&amp;Y2658,""))</f>
        <v/>
      </c>
      <c r="X2658" s="190" t="str">
        <f>IF(ISNUMBER(Q2658),COUNTIF(Blocos!G:G,J2658),"")</f>
        <v/>
      </c>
      <c r="Y2658" s="190" t="str">
        <f>IF(OR(X2658=0,X2658=""),"",VLOOKUP(SUMIFS(Blocos!A:A,Blocos!H:H,'EFD REGISTROS e Campos (2)'!X2658,Blocos!G:G,'EFD REGISTROS e Campos (2)'!J2658),Blocos!A:L,12,0))</f>
        <v/>
      </c>
      <c r="Z2658" s="190" t="str">
        <f>IF(ISNUMBER(Q2659),VLOOKUP(J2658,Blocos!D:G,4,0),"")</f>
        <v/>
      </c>
      <c r="AA2658" s="190" t="str">
        <f>IF(ISNUMBER(Q2658),CONCATENATE("CREATE TABLE ""reg_",LOWER(J2658),""" (""ID"" bigint NOT NULL AUTO_INCREMENT,  ""HASHFILE"" varchar(255) DEFAULT NULL, ""ID_PAI"" bigint NOT NULL,"),IF(Q2658="Campo",CONCATENATE("""",L2658,""" ",VLOOKUP(R2658,Apoio!A:C,3,0)),""))&amp;IF(Z2658="","",CONCATENATE("PRIMARY KEY (""ID""), KEY ""FK_reg_",LOWER(Z2658),"_ID_PAI"" (""ID_PAI""), CONSTRAINT ""FK_reg_",LOWER(Z2658),"_ID_PAI"" FOREIGN KEY (""ID_PAI"") REFERENCES ""reg_",LOWER(Z2658),""" (""ID"")) ENGINE=InnoDB AUTO_INCREMENT=105774 DEFAULT CHARSET=utf8mb4 COLLATE=utf8mb4_0900_ai_ci;"))</f>
        <v/>
      </c>
      <c r="AB2658" s="190" t="str">
        <f t="shared" si="293"/>
        <v/>
      </c>
    </row>
    <row r="2659" spans="10:28" ht="14.5" hidden="1" customHeight="1" x14ac:dyDescent="0.3">
      <c r="J2659" s="187" t="str">
        <f t="shared" si="291"/>
        <v>E311</v>
      </c>
      <c r="K2659" s="218"/>
      <c r="L2659" s="237" t="s">
        <v>2574</v>
      </c>
      <c r="M2659" s="184" t="s">
        <v>2576</v>
      </c>
      <c r="N2659" s="238">
        <v>42736</v>
      </c>
      <c r="O2659" s="238"/>
      <c r="P2659" s="238"/>
      <c r="Q2659" s="192" t="str">
        <f t="shared" si="292"/>
        <v/>
      </c>
      <c r="S2659" s="191" t="str">
        <f t="shared" si="288"/>
        <v/>
      </c>
      <c r="T2659" s="192" t="str">
        <f t="shared" si="289"/>
        <v/>
      </c>
      <c r="U2659" s="192" t="str">
        <f t="shared" si="294"/>
        <v/>
      </c>
      <c r="V2659" s="192" t="str">
        <f t="shared" si="290"/>
        <v/>
      </c>
      <c r="W2659" s="191" t="str">
        <f>IF(Q2659="Campo","@Campos(posicao = "&amp;K2659&amp;", tipo = '"&amp;R2659&amp;"')@Column(name = """&amp;L2659&amp;""")"&amp;IF(R2659="D","@Temporal(TemporalType.DATE)","")&amp;"private "&amp;VLOOKUP(TEXT(R2659,"@"),Apoio!A:B,2,0)&amp;" "&amp;SUBSTITUTE(LOWER(LEFT(L2659,1))&amp;RIGHT(PROPER(L2659),LEN(L2659)-1),"_","")&amp;";",IF(ISNUMBER(Q2659),IF(R2659="R","@Entity@Table(name = ""reg_"&amp;LOWER(J2659)&amp;""")@XmlRootElement","")&amp;VLOOKUP(J2659,Blocos!D:I,6,0)&amp;Apoio!$E$1&amp;Y2659,""))</f>
        <v/>
      </c>
      <c r="X2659" s="190" t="str">
        <f>IF(ISNUMBER(Q2659),COUNTIF(Blocos!G:G,J2659),"")</f>
        <v/>
      </c>
      <c r="Y2659" s="190" t="str">
        <f>IF(OR(X2659=0,X2659=""),"",VLOOKUP(SUMIFS(Blocos!A:A,Blocos!H:H,'EFD REGISTROS e Campos (2)'!X2659,Blocos!G:G,'EFD REGISTROS e Campos (2)'!J2659),Blocos!A:L,12,0))</f>
        <v/>
      </c>
      <c r="Z2659" s="190" t="str">
        <f>IF(ISNUMBER(Q2660),VLOOKUP(J2659,Blocos!D:G,4,0),"")</f>
        <v/>
      </c>
      <c r="AA2659" s="190" t="str">
        <f>IF(ISNUMBER(Q2659),CONCATENATE("CREATE TABLE ""reg_",LOWER(J2659),""" (""ID"" bigint NOT NULL AUTO_INCREMENT,  ""HASHFILE"" varchar(255) DEFAULT NULL, ""ID_PAI"" bigint NOT NULL,"),IF(Q2659="Campo",CONCATENATE("""",L2659,""" ",VLOOKUP(R2659,Apoio!A:C,3,0)),""))&amp;IF(Z2659="","",CONCATENATE("PRIMARY KEY (""ID""), KEY ""FK_reg_",LOWER(Z2659),"_ID_PAI"" (""ID_PAI""), CONSTRAINT ""FK_reg_",LOWER(Z2659),"_ID_PAI"" FOREIGN KEY (""ID_PAI"") REFERENCES ""reg_",LOWER(Z2659),""" (""ID"")) ENGINE=InnoDB AUTO_INCREMENT=105774 DEFAULT CHARSET=utf8mb4 COLLATE=utf8mb4_0900_ai_ci;"))</f>
        <v/>
      </c>
      <c r="AB2659" s="190" t="str">
        <f t="shared" si="293"/>
        <v/>
      </c>
    </row>
    <row r="2660" spans="10:28" ht="14.5" hidden="1" customHeight="1" x14ac:dyDescent="0.3">
      <c r="J2660" s="187" t="str">
        <f t="shared" si="291"/>
        <v>E311</v>
      </c>
      <c r="K2660" s="218"/>
      <c r="L2660" s="237" t="s">
        <v>2577</v>
      </c>
      <c r="M2660" s="184" t="s">
        <v>2578</v>
      </c>
      <c r="N2660" s="238">
        <v>42370</v>
      </c>
      <c r="O2660" s="238"/>
      <c r="P2660" s="238"/>
      <c r="Q2660" s="192" t="str">
        <f t="shared" si="292"/>
        <v/>
      </c>
      <c r="S2660" s="191" t="str">
        <f t="shared" si="288"/>
        <v/>
      </c>
      <c r="T2660" s="192" t="str">
        <f t="shared" si="289"/>
        <v/>
      </c>
      <c r="U2660" s="192" t="str">
        <f t="shared" si="294"/>
        <v/>
      </c>
      <c r="V2660" s="192" t="str">
        <f t="shared" si="290"/>
        <v/>
      </c>
      <c r="W2660" s="191" t="str">
        <f>IF(Q2660="Campo","@Campos(posicao = "&amp;K2660&amp;", tipo = '"&amp;R2660&amp;"')@Column(name = """&amp;L2660&amp;""")"&amp;IF(R2660="D","@Temporal(TemporalType.DATE)","")&amp;"private "&amp;VLOOKUP(TEXT(R2660,"@"),Apoio!A:B,2,0)&amp;" "&amp;SUBSTITUTE(LOWER(LEFT(L2660,1))&amp;RIGHT(PROPER(L2660),LEN(L2660)-1),"_","")&amp;";",IF(ISNUMBER(Q2660),IF(R2660="R","@Entity@Table(name = ""reg_"&amp;LOWER(J2660)&amp;""")@XmlRootElement","")&amp;VLOOKUP(J2660,Blocos!D:I,6,0)&amp;Apoio!$E$1&amp;Y2660,""))</f>
        <v/>
      </c>
      <c r="X2660" s="190" t="str">
        <f>IF(ISNUMBER(Q2660),COUNTIF(Blocos!G:G,J2660),"")</f>
        <v/>
      </c>
      <c r="Y2660" s="190" t="str">
        <f>IF(OR(X2660=0,X2660=""),"",VLOOKUP(SUMIFS(Blocos!A:A,Blocos!H:H,'EFD REGISTROS e Campos (2)'!X2660,Blocos!G:G,'EFD REGISTROS e Campos (2)'!J2660),Blocos!A:L,12,0))</f>
        <v/>
      </c>
      <c r="Z2660" s="190" t="str">
        <f>IF(ISNUMBER(Q2661),VLOOKUP(J2660,Blocos!D:G,4,0),"")</f>
        <v/>
      </c>
      <c r="AA2660" s="190" t="str">
        <f>IF(ISNUMBER(Q2660),CONCATENATE("CREATE TABLE ""reg_",LOWER(J2660),""" (""ID"" bigint NOT NULL AUTO_INCREMENT,  ""HASHFILE"" varchar(255) DEFAULT NULL, ""ID_PAI"" bigint NOT NULL,"),IF(Q2660="Campo",CONCATENATE("""",L2660,""" ",VLOOKUP(R2660,Apoio!A:C,3,0)),""))&amp;IF(Z2660="","",CONCATENATE("PRIMARY KEY (""ID""), KEY ""FK_reg_",LOWER(Z2660),"_ID_PAI"" (""ID_PAI""), CONSTRAINT ""FK_reg_",LOWER(Z2660),"_ID_PAI"" FOREIGN KEY (""ID_PAI"") REFERENCES ""reg_",LOWER(Z2660),""" (""ID"")) ENGINE=InnoDB AUTO_INCREMENT=105774 DEFAULT CHARSET=utf8mb4 COLLATE=utf8mb4_0900_ai_ci;"))</f>
        <v/>
      </c>
      <c r="AB2660" s="190" t="str">
        <f t="shared" si="293"/>
        <v/>
      </c>
    </row>
    <row r="2661" spans="10:28" ht="14.5" hidden="1" customHeight="1" x14ac:dyDescent="0.3">
      <c r="J2661" s="187" t="str">
        <f t="shared" si="291"/>
        <v>E311</v>
      </c>
      <c r="K2661" s="218"/>
      <c r="L2661" s="237" t="s">
        <v>2579</v>
      </c>
      <c r="M2661" s="184" t="s">
        <v>2580</v>
      </c>
      <c r="N2661" s="238">
        <v>42614</v>
      </c>
      <c r="O2661" s="238"/>
      <c r="P2661" s="238"/>
      <c r="Q2661" s="192" t="str">
        <f t="shared" si="292"/>
        <v/>
      </c>
      <c r="S2661" s="191" t="str">
        <f t="shared" si="288"/>
        <v/>
      </c>
      <c r="T2661" s="192" t="str">
        <f t="shared" si="289"/>
        <v/>
      </c>
      <c r="U2661" s="192" t="str">
        <f t="shared" si="294"/>
        <v/>
      </c>
      <c r="V2661" s="192" t="str">
        <f t="shared" si="290"/>
        <v/>
      </c>
      <c r="W2661" s="191" t="str">
        <f>IF(Q2661="Campo","@Campos(posicao = "&amp;K2661&amp;", tipo = '"&amp;R2661&amp;"')@Column(name = """&amp;L2661&amp;""")"&amp;IF(R2661="D","@Temporal(TemporalType.DATE)","")&amp;"private "&amp;VLOOKUP(TEXT(R2661,"@"),Apoio!A:B,2,0)&amp;" "&amp;SUBSTITUTE(LOWER(LEFT(L2661,1))&amp;RIGHT(PROPER(L2661),LEN(L2661)-1),"_","")&amp;";",IF(ISNUMBER(Q2661),IF(R2661="R","@Entity@Table(name = ""reg_"&amp;LOWER(J2661)&amp;""")@XmlRootElement","")&amp;VLOOKUP(J2661,Blocos!D:I,6,0)&amp;Apoio!$E$1&amp;Y2661,""))</f>
        <v/>
      </c>
      <c r="X2661" s="190" t="str">
        <f>IF(ISNUMBER(Q2661),COUNTIF(Blocos!G:G,J2661),"")</f>
        <v/>
      </c>
      <c r="Y2661" s="190" t="str">
        <f>IF(OR(X2661=0,X2661=""),"",VLOOKUP(SUMIFS(Blocos!A:A,Blocos!H:H,'EFD REGISTROS e Campos (2)'!X2661,Blocos!G:G,'EFD REGISTROS e Campos (2)'!J2661),Blocos!A:L,12,0))</f>
        <v/>
      </c>
      <c r="Z2661" s="190" t="str">
        <f>IF(ISNUMBER(Q2662),VLOOKUP(J2661,Blocos!D:G,4,0),"")</f>
        <v/>
      </c>
      <c r="AA2661" s="190" t="str">
        <f>IF(ISNUMBER(Q2661),CONCATENATE("CREATE TABLE ""reg_",LOWER(J2661),""" (""ID"" bigint NOT NULL AUTO_INCREMENT,  ""HASHFILE"" varchar(255) DEFAULT NULL, ""ID_PAI"" bigint NOT NULL,"),IF(Q2661="Campo",CONCATENATE("""",L2661,""" ",VLOOKUP(R2661,Apoio!A:C,3,0)),""))&amp;IF(Z2661="","",CONCATENATE("PRIMARY KEY (""ID""), KEY ""FK_reg_",LOWER(Z2661),"_ID_PAI"" (""ID_PAI""), CONSTRAINT ""FK_reg_",LOWER(Z2661),"_ID_PAI"" FOREIGN KEY (""ID_PAI"") REFERENCES ""reg_",LOWER(Z2661),""" (""ID"")) ENGINE=InnoDB AUTO_INCREMENT=105774 DEFAULT CHARSET=utf8mb4 COLLATE=utf8mb4_0900_ai_ci;"))</f>
        <v/>
      </c>
      <c r="AB2661" s="190" t="str">
        <f t="shared" si="293"/>
        <v/>
      </c>
    </row>
    <row r="2662" spans="10:28" ht="14.5" hidden="1" customHeight="1" x14ac:dyDescent="0.3">
      <c r="J2662" s="187" t="str">
        <f t="shared" si="291"/>
        <v>E311</v>
      </c>
      <c r="K2662" s="218"/>
      <c r="L2662" s="237" t="s">
        <v>2581</v>
      </c>
      <c r="M2662" s="184" t="s">
        <v>2582</v>
      </c>
      <c r="N2662" s="238">
        <v>42614</v>
      </c>
      <c r="O2662" s="238"/>
      <c r="P2662" s="238">
        <v>42735</v>
      </c>
      <c r="Q2662" s="192" t="str">
        <f t="shared" si="292"/>
        <v/>
      </c>
      <c r="S2662" s="191" t="str">
        <f t="shared" si="288"/>
        <v/>
      </c>
      <c r="T2662" s="192" t="str">
        <f t="shared" si="289"/>
        <v/>
      </c>
      <c r="U2662" s="192" t="str">
        <f t="shared" si="294"/>
        <v/>
      </c>
      <c r="V2662" s="192" t="str">
        <f t="shared" si="290"/>
        <v/>
      </c>
      <c r="W2662" s="191" t="str">
        <f>IF(Q2662="Campo","@Campos(posicao = "&amp;K2662&amp;", tipo = '"&amp;R2662&amp;"')@Column(name = """&amp;L2662&amp;""")"&amp;IF(R2662="D","@Temporal(TemporalType.DATE)","")&amp;"private "&amp;VLOOKUP(TEXT(R2662,"@"),Apoio!A:B,2,0)&amp;" "&amp;SUBSTITUTE(LOWER(LEFT(L2662,1))&amp;RIGHT(PROPER(L2662),LEN(L2662)-1),"_","")&amp;";",IF(ISNUMBER(Q2662),IF(R2662="R","@Entity@Table(name = ""reg_"&amp;LOWER(J2662)&amp;""")@XmlRootElement","")&amp;VLOOKUP(J2662,Blocos!D:I,6,0)&amp;Apoio!$E$1&amp;Y2662,""))</f>
        <v/>
      </c>
      <c r="X2662" s="190" t="str">
        <f>IF(ISNUMBER(Q2662),COUNTIF(Blocos!G:G,J2662),"")</f>
        <v/>
      </c>
      <c r="Y2662" s="190" t="str">
        <f>IF(OR(X2662=0,X2662=""),"",VLOOKUP(SUMIFS(Blocos!A:A,Blocos!H:H,'EFD REGISTROS e Campos (2)'!X2662,Blocos!G:G,'EFD REGISTROS e Campos (2)'!J2662),Blocos!A:L,12,0))</f>
        <v/>
      </c>
      <c r="Z2662" s="190" t="str">
        <f>IF(ISNUMBER(Q2663),VLOOKUP(J2662,Blocos!D:G,4,0),"")</f>
        <v/>
      </c>
      <c r="AA2662" s="190" t="str">
        <f>IF(ISNUMBER(Q2662),CONCATENATE("CREATE TABLE ""reg_",LOWER(J2662),""" (""ID"" bigint NOT NULL AUTO_INCREMENT,  ""HASHFILE"" varchar(255) DEFAULT NULL, ""ID_PAI"" bigint NOT NULL,"),IF(Q2662="Campo",CONCATENATE("""",L2662,""" ",VLOOKUP(R2662,Apoio!A:C,3,0)),""))&amp;IF(Z2662="","",CONCATENATE("PRIMARY KEY (""ID""), KEY ""FK_reg_",LOWER(Z2662),"_ID_PAI"" (""ID_PAI""), CONSTRAINT ""FK_reg_",LOWER(Z2662),"_ID_PAI"" FOREIGN KEY (""ID_PAI"") REFERENCES ""reg_",LOWER(Z2662),""" (""ID"")) ENGINE=InnoDB AUTO_INCREMENT=105774 DEFAULT CHARSET=utf8mb4 COLLATE=utf8mb4_0900_ai_ci;"))</f>
        <v/>
      </c>
      <c r="AB2662" s="190" t="str">
        <f t="shared" si="293"/>
        <v/>
      </c>
    </row>
    <row r="2663" spans="10:28" ht="14.5" hidden="1" customHeight="1" x14ac:dyDescent="0.3">
      <c r="J2663" s="187" t="str">
        <f t="shared" si="291"/>
        <v>E311</v>
      </c>
      <c r="K2663" s="218"/>
      <c r="L2663" s="237" t="s">
        <v>2583</v>
      </c>
      <c r="M2663" s="184" t="s">
        <v>2584</v>
      </c>
      <c r="N2663" s="238">
        <v>42370</v>
      </c>
      <c r="O2663" s="238"/>
      <c r="P2663" s="238">
        <v>42735</v>
      </c>
      <c r="Q2663" s="192" t="str">
        <f t="shared" si="292"/>
        <v/>
      </c>
      <c r="S2663" s="191" t="str">
        <f t="shared" si="288"/>
        <v/>
      </c>
      <c r="T2663" s="192" t="str">
        <f t="shared" si="289"/>
        <v/>
      </c>
      <c r="U2663" s="192" t="str">
        <f t="shared" si="294"/>
        <v/>
      </c>
      <c r="V2663" s="192" t="str">
        <f t="shared" si="290"/>
        <v/>
      </c>
      <c r="W2663" s="191" t="str">
        <f>IF(Q2663="Campo","@Campos(posicao = "&amp;K2663&amp;", tipo = '"&amp;R2663&amp;"')@Column(name = """&amp;L2663&amp;""")"&amp;IF(R2663="D","@Temporal(TemporalType.DATE)","")&amp;"private "&amp;VLOOKUP(TEXT(R2663,"@"),Apoio!A:B,2,0)&amp;" "&amp;SUBSTITUTE(LOWER(LEFT(L2663,1))&amp;RIGHT(PROPER(L2663),LEN(L2663)-1),"_","")&amp;";",IF(ISNUMBER(Q2663),IF(R2663="R","@Entity@Table(name = ""reg_"&amp;LOWER(J2663)&amp;""")@XmlRootElement","")&amp;VLOOKUP(J2663,Blocos!D:I,6,0)&amp;Apoio!$E$1&amp;Y2663,""))</f>
        <v/>
      </c>
      <c r="X2663" s="190" t="str">
        <f>IF(ISNUMBER(Q2663),COUNTIF(Blocos!G:G,J2663),"")</f>
        <v/>
      </c>
      <c r="Y2663" s="190" t="str">
        <f>IF(OR(X2663=0,X2663=""),"",VLOOKUP(SUMIFS(Blocos!A:A,Blocos!H:H,'EFD REGISTROS e Campos (2)'!X2663,Blocos!G:G,'EFD REGISTROS e Campos (2)'!J2663),Blocos!A:L,12,0))</f>
        <v/>
      </c>
      <c r="Z2663" s="190" t="str">
        <f>IF(ISNUMBER(Q2664),VLOOKUP(J2663,Blocos!D:G,4,0),"")</f>
        <v/>
      </c>
      <c r="AA2663" s="190" t="str">
        <f>IF(ISNUMBER(Q2663),CONCATENATE("CREATE TABLE ""reg_",LOWER(J2663),""" (""ID"" bigint NOT NULL AUTO_INCREMENT,  ""HASHFILE"" varchar(255) DEFAULT NULL, ""ID_PAI"" bigint NOT NULL,"),IF(Q2663="Campo",CONCATENATE("""",L2663,""" ",VLOOKUP(R2663,Apoio!A:C,3,0)),""))&amp;IF(Z2663="","",CONCATENATE("PRIMARY KEY (""ID""), KEY ""FK_reg_",LOWER(Z2663),"_ID_PAI"" (""ID_PAI""), CONSTRAINT ""FK_reg_",LOWER(Z2663),"_ID_PAI"" FOREIGN KEY (""ID_PAI"") REFERENCES ""reg_",LOWER(Z2663),""" (""ID"")) ENGINE=InnoDB AUTO_INCREMENT=105774 DEFAULT CHARSET=utf8mb4 COLLATE=utf8mb4_0900_ai_ci;"))</f>
        <v/>
      </c>
      <c r="AB2663" s="190" t="str">
        <f t="shared" si="293"/>
        <v/>
      </c>
    </row>
    <row r="2664" spans="10:28" ht="14.5" hidden="1" customHeight="1" x14ac:dyDescent="0.3">
      <c r="J2664" s="187" t="str">
        <f t="shared" si="291"/>
        <v>E311</v>
      </c>
      <c r="K2664" s="218"/>
      <c r="L2664" s="237" t="s">
        <v>2583</v>
      </c>
      <c r="M2664" s="184" t="s">
        <v>2585</v>
      </c>
      <c r="N2664" s="238">
        <v>42736</v>
      </c>
      <c r="O2664" s="238"/>
      <c r="P2664" s="238"/>
      <c r="Q2664" s="192" t="str">
        <f t="shared" si="292"/>
        <v/>
      </c>
      <c r="S2664" s="191" t="str">
        <f t="shared" si="288"/>
        <v/>
      </c>
      <c r="T2664" s="192" t="str">
        <f t="shared" si="289"/>
        <v/>
      </c>
      <c r="U2664" s="192" t="str">
        <f t="shared" si="294"/>
        <v/>
      </c>
      <c r="V2664" s="192" t="str">
        <f t="shared" si="290"/>
        <v/>
      </c>
      <c r="W2664" s="191" t="str">
        <f>IF(Q2664="Campo","@Campos(posicao = "&amp;K2664&amp;", tipo = '"&amp;R2664&amp;"')@Column(name = """&amp;L2664&amp;""")"&amp;IF(R2664="D","@Temporal(TemporalType.DATE)","")&amp;"private "&amp;VLOOKUP(TEXT(R2664,"@"),Apoio!A:B,2,0)&amp;" "&amp;SUBSTITUTE(LOWER(LEFT(L2664,1))&amp;RIGHT(PROPER(L2664),LEN(L2664)-1),"_","")&amp;";",IF(ISNUMBER(Q2664),IF(R2664="R","@Entity@Table(name = ""reg_"&amp;LOWER(J2664)&amp;""")@XmlRootElement","")&amp;VLOOKUP(J2664,Blocos!D:I,6,0)&amp;Apoio!$E$1&amp;Y2664,""))</f>
        <v/>
      </c>
      <c r="X2664" s="190" t="str">
        <f>IF(ISNUMBER(Q2664),COUNTIF(Blocos!G:G,J2664),"")</f>
        <v/>
      </c>
      <c r="Y2664" s="190" t="str">
        <f>IF(OR(X2664=0,X2664=""),"",VLOOKUP(SUMIFS(Blocos!A:A,Blocos!H:H,'EFD REGISTROS e Campos (2)'!X2664,Blocos!G:G,'EFD REGISTROS e Campos (2)'!J2664),Blocos!A:L,12,0))</f>
        <v/>
      </c>
      <c r="Z2664" s="190" t="str">
        <f>IF(ISNUMBER(Q2665),VLOOKUP(J2664,Blocos!D:G,4,0),"")</f>
        <v/>
      </c>
      <c r="AA2664" s="190" t="str">
        <f>IF(ISNUMBER(Q2664),CONCATENATE("CREATE TABLE ""reg_",LOWER(J2664),""" (""ID"" bigint NOT NULL AUTO_INCREMENT,  ""HASHFILE"" varchar(255) DEFAULT NULL, ""ID_PAI"" bigint NOT NULL,"),IF(Q2664="Campo",CONCATENATE("""",L2664,""" ",VLOOKUP(R2664,Apoio!A:C,3,0)),""))&amp;IF(Z2664="","",CONCATENATE("PRIMARY KEY (""ID""), KEY ""FK_reg_",LOWER(Z2664),"_ID_PAI"" (""ID_PAI""), CONSTRAINT ""FK_reg_",LOWER(Z2664),"_ID_PAI"" FOREIGN KEY (""ID_PAI"") REFERENCES ""reg_",LOWER(Z2664),""" (""ID"")) ENGINE=InnoDB AUTO_INCREMENT=105774 DEFAULT CHARSET=utf8mb4 COLLATE=utf8mb4_0900_ai_ci;"))</f>
        <v/>
      </c>
      <c r="AB2664" s="190" t="str">
        <f t="shared" si="293"/>
        <v/>
      </c>
    </row>
    <row r="2665" spans="10:28" ht="14.5" hidden="1" customHeight="1" x14ac:dyDescent="0.3">
      <c r="J2665" s="187" t="str">
        <f t="shared" si="291"/>
        <v>E311</v>
      </c>
      <c r="K2665" s="218"/>
      <c r="L2665" s="237" t="s">
        <v>2588</v>
      </c>
      <c r="M2665" s="184" t="s">
        <v>2589</v>
      </c>
      <c r="N2665" s="238">
        <v>42370</v>
      </c>
      <c r="O2665" s="238"/>
      <c r="P2665" s="238">
        <v>42735</v>
      </c>
      <c r="Q2665" s="192" t="str">
        <f t="shared" si="292"/>
        <v/>
      </c>
      <c r="S2665" s="191" t="str">
        <f t="shared" si="288"/>
        <v/>
      </c>
      <c r="T2665" s="192" t="str">
        <f t="shared" si="289"/>
        <v/>
      </c>
      <c r="U2665" s="192" t="str">
        <f t="shared" si="294"/>
        <v/>
      </c>
      <c r="V2665" s="192" t="str">
        <f t="shared" si="290"/>
        <v/>
      </c>
      <c r="W2665" s="191" t="str">
        <f>IF(Q2665="Campo","@Campos(posicao = "&amp;K2665&amp;", tipo = '"&amp;R2665&amp;"')@Column(name = """&amp;L2665&amp;""")"&amp;IF(R2665="D","@Temporal(TemporalType.DATE)","")&amp;"private "&amp;VLOOKUP(TEXT(R2665,"@"),Apoio!A:B,2,0)&amp;" "&amp;SUBSTITUTE(LOWER(LEFT(L2665,1))&amp;RIGHT(PROPER(L2665),LEN(L2665)-1),"_","")&amp;";",IF(ISNUMBER(Q2665),IF(R2665="R","@Entity@Table(name = ""reg_"&amp;LOWER(J2665)&amp;""")@XmlRootElement","")&amp;VLOOKUP(J2665,Blocos!D:I,6,0)&amp;Apoio!$E$1&amp;Y2665,""))</f>
        <v/>
      </c>
      <c r="X2665" s="190" t="str">
        <f>IF(ISNUMBER(Q2665),COUNTIF(Blocos!G:G,J2665),"")</f>
        <v/>
      </c>
      <c r="Y2665" s="190" t="str">
        <f>IF(OR(X2665=0,X2665=""),"",VLOOKUP(SUMIFS(Blocos!A:A,Blocos!H:H,'EFD REGISTROS e Campos (2)'!X2665,Blocos!G:G,'EFD REGISTROS e Campos (2)'!J2665),Blocos!A:L,12,0))</f>
        <v/>
      </c>
      <c r="Z2665" s="190" t="str">
        <f>IF(ISNUMBER(Q2666),VLOOKUP(J2665,Blocos!D:G,4,0),"")</f>
        <v/>
      </c>
      <c r="AA2665" s="190" t="str">
        <f>IF(ISNUMBER(Q2665),CONCATENATE("CREATE TABLE ""reg_",LOWER(J2665),""" (""ID"" bigint NOT NULL AUTO_INCREMENT,  ""HASHFILE"" varchar(255) DEFAULT NULL, ""ID_PAI"" bigint NOT NULL,"),IF(Q2665="Campo",CONCATENATE("""",L2665,""" ",VLOOKUP(R2665,Apoio!A:C,3,0)),""))&amp;IF(Z2665="","",CONCATENATE("PRIMARY KEY (""ID""), KEY ""FK_reg_",LOWER(Z2665),"_ID_PAI"" (""ID_PAI""), CONSTRAINT ""FK_reg_",LOWER(Z2665),"_ID_PAI"" FOREIGN KEY (""ID_PAI"") REFERENCES ""reg_",LOWER(Z2665),""" (""ID"")) ENGINE=InnoDB AUTO_INCREMENT=105774 DEFAULT CHARSET=utf8mb4 COLLATE=utf8mb4_0900_ai_ci;"))</f>
        <v/>
      </c>
      <c r="AB2665" s="190" t="str">
        <f t="shared" si="293"/>
        <v/>
      </c>
    </row>
    <row r="2666" spans="10:28" ht="14.5" hidden="1" customHeight="1" x14ac:dyDescent="0.3">
      <c r="J2666" s="187" t="str">
        <f t="shared" si="291"/>
        <v>E311</v>
      </c>
      <c r="K2666" s="218"/>
      <c r="L2666" s="237" t="s">
        <v>2588</v>
      </c>
      <c r="M2666" s="184" t="s">
        <v>2590</v>
      </c>
      <c r="N2666" s="238">
        <v>42736</v>
      </c>
      <c r="O2666" s="238"/>
      <c r="P2666" s="238"/>
      <c r="Q2666" s="192" t="str">
        <f t="shared" si="292"/>
        <v/>
      </c>
      <c r="S2666" s="191" t="str">
        <f t="shared" si="288"/>
        <v/>
      </c>
      <c r="T2666" s="192" t="str">
        <f t="shared" si="289"/>
        <v/>
      </c>
      <c r="U2666" s="192" t="str">
        <f t="shared" si="294"/>
        <v/>
      </c>
      <c r="V2666" s="192" t="str">
        <f t="shared" si="290"/>
        <v/>
      </c>
      <c r="W2666" s="191" t="str">
        <f>IF(Q2666="Campo","@Campos(posicao = "&amp;K2666&amp;", tipo = '"&amp;R2666&amp;"')@Column(name = """&amp;L2666&amp;""")"&amp;IF(R2666="D","@Temporal(TemporalType.DATE)","")&amp;"private "&amp;VLOOKUP(TEXT(R2666,"@"),Apoio!A:B,2,0)&amp;" "&amp;SUBSTITUTE(LOWER(LEFT(L2666,1))&amp;RIGHT(PROPER(L2666),LEN(L2666)-1),"_","")&amp;";",IF(ISNUMBER(Q2666),IF(R2666="R","@Entity@Table(name = ""reg_"&amp;LOWER(J2666)&amp;""")@XmlRootElement","")&amp;VLOOKUP(J2666,Blocos!D:I,6,0)&amp;Apoio!$E$1&amp;Y2666,""))</f>
        <v/>
      </c>
      <c r="X2666" s="190" t="str">
        <f>IF(ISNUMBER(Q2666),COUNTIF(Blocos!G:G,J2666),"")</f>
        <v/>
      </c>
      <c r="Y2666" s="190" t="str">
        <f>IF(OR(X2666=0,X2666=""),"",VLOOKUP(SUMIFS(Blocos!A:A,Blocos!H:H,'EFD REGISTROS e Campos (2)'!X2666,Blocos!G:G,'EFD REGISTROS e Campos (2)'!J2666),Blocos!A:L,12,0))</f>
        <v/>
      </c>
      <c r="Z2666" s="190" t="str">
        <f>IF(ISNUMBER(Q2667),VLOOKUP(J2666,Blocos!D:G,4,0),"")</f>
        <v/>
      </c>
      <c r="AA2666" s="190" t="str">
        <f>IF(ISNUMBER(Q2666),CONCATENATE("CREATE TABLE ""reg_",LOWER(J2666),""" (""ID"" bigint NOT NULL AUTO_INCREMENT,  ""HASHFILE"" varchar(255) DEFAULT NULL, ""ID_PAI"" bigint NOT NULL,"),IF(Q2666="Campo",CONCATENATE("""",L2666,""" ",VLOOKUP(R2666,Apoio!A:C,3,0)),""))&amp;IF(Z2666="","",CONCATENATE("PRIMARY KEY (""ID""), KEY ""FK_reg_",LOWER(Z2666),"_ID_PAI"" (""ID_PAI""), CONSTRAINT ""FK_reg_",LOWER(Z2666),"_ID_PAI"" FOREIGN KEY (""ID_PAI"") REFERENCES ""reg_",LOWER(Z2666),""" (""ID"")) ENGINE=InnoDB AUTO_INCREMENT=105774 DEFAULT CHARSET=utf8mb4 COLLATE=utf8mb4_0900_ai_ci;"))</f>
        <v/>
      </c>
      <c r="AB2666" s="190" t="str">
        <f t="shared" si="293"/>
        <v/>
      </c>
    </row>
    <row r="2667" spans="10:28" ht="14.5" hidden="1" customHeight="1" x14ac:dyDescent="0.3">
      <c r="J2667" s="187" t="str">
        <f t="shared" si="291"/>
        <v>E311</v>
      </c>
      <c r="K2667" s="218"/>
      <c r="L2667" s="237" t="s">
        <v>2596</v>
      </c>
      <c r="M2667" s="184" t="s">
        <v>2597</v>
      </c>
      <c r="N2667" s="238">
        <v>42552</v>
      </c>
      <c r="O2667" s="238"/>
      <c r="P2667" s="238"/>
      <c r="Q2667" s="192" t="str">
        <f t="shared" si="292"/>
        <v/>
      </c>
      <c r="S2667" s="191" t="str">
        <f t="shared" si="288"/>
        <v/>
      </c>
      <c r="T2667" s="192" t="str">
        <f t="shared" si="289"/>
        <v/>
      </c>
      <c r="U2667" s="192" t="str">
        <f t="shared" si="294"/>
        <v/>
      </c>
      <c r="V2667" s="192" t="str">
        <f t="shared" si="290"/>
        <v/>
      </c>
      <c r="W2667" s="191" t="str">
        <f>IF(Q2667="Campo","@Campos(posicao = "&amp;K2667&amp;", tipo = '"&amp;R2667&amp;"')@Column(name = """&amp;L2667&amp;""")"&amp;IF(R2667="D","@Temporal(TemporalType.DATE)","")&amp;"private "&amp;VLOOKUP(TEXT(R2667,"@"),Apoio!A:B,2,0)&amp;" "&amp;SUBSTITUTE(LOWER(LEFT(L2667,1))&amp;RIGHT(PROPER(L2667),LEN(L2667)-1),"_","")&amp;";",IF(ISNUMBER(Q2667),IF(R2667="R","@Entity@Table(name = ""reg_"&amp;LOWER(J2667)&amp;""")@XmlRootElement","")&amp;VLOOKUP(J2667,Blocos!D:I,6,0)&amp;Apoio!$E$1&amp;Y2667,""))</f>
        <v/>
      </c>
      <c r="X2667" s="190" t="str">
        <f>IF(ISNUMBER(Q2667),COUNTIF(Blocos!G:G,J2667),"")</f>
        <v/>
      </c>
      <c r="Y2667" s="190" t="str">
        <f>IF(OR(X2667=0,X2667=""),"",VLOOKUP(SUMIFS(Blocos!A:A,Blocos!H:H,'EFD REGISTROS e Campos (2)'!X2667,Blocos!G:G,'EFD REGISTROS e Campos (2)'!J2667),Blocos!A:L,12,0))</f>
        <v/>
      </c>
      <c r="Z2667" s="190" t="str">
        <f>IF(ISNUMBER(Q2668),VLOOKUP(J2667,Blocos!D:G,4,0),"")</f>
        <v/>
      </c>
      <c r="AA2667" s="190" t="str">
        <f>IF(ISNUMBER(Q2667),CONCATENATE("CREATE TABLE ""reg_",LOWER(J2667),""" (""ID"" bigint NOT NULL AUTO_INCREMENT,  ""HASHFILE"" varchar(255) DEFAULT NULL, ""ID_PAI"" bigint NOT NULL,"),IF(Q2667="Campo",CONCATENATE("""",L2667,""" ",VLOOKUP(R2667,Apoio!A:C,3,0)),""))&amp;IF(Z2667="","",CONCATENATE("PRIMARY KEY (""ID""), KEY ""FK_reg_",LOWER(Z2667),"_ID_PAI"" (""ID_PAI""), CONSTRAINT ""FK_reg_",LOWER(Z2667),"_ID_PAI"" FOREIGN KEY (""ID_PAI"") REFERENCES ""reg_",LOWER(Z2667),""" (""ID"")) ENGINE=InnoDB AUTO_INCREMENT=105774 DEFAULT CHARSET=utf8mb4 COLLATE=utf8mb4_0900_ai_ci;"))</f>
        <v/>
      </c>
      <c r="AB2667" s="190" t="str">
        <f t="shared" si="293"/>
        <v/>
      </c>
    </row>
    <row r="2668" spans="10:28" ht="14.5" hidden="1" customHeight="1" x14ac:dyDescent="0.3">
      <c r="J2668" s="187" t="str">
        <f t="shared" si="291"/>
        <v>E311</v>
      </c>
      <c r="K2668" s="218"/>
      <c r="L2668" s="237" t="s">
        <v>2598</v>
      </c>
      <c r="M2668" s="184" t="s">
        <v>2599</v>
      </c>
      <c r="N2668" s="238">
        <v>42614</v>
      </c>
      <c r="O2668" s="238"/>
      <c r="P2668" s="238"/>
      <c r="Q2668" s="192" t="str">
        <f t="shared" si="292"/>
        <v/>
      </c>
      <c r="S2668" s="191" t="str">
        <f t="shared" si="288"/>
        <v/>
      </c>
      <c r="T2668" s="192" t="str">
        <f t="shared" si="289"/>
        <v/>
      </c>
      <c r="U2668" s="192" t="str">
        <f t="shared" si="294"/>
        <v/>
      </c>
      <c r="V2668" s="192" t="str">
        <f t="shared" si="290"/>
        <v/>
      </c>
      <c r="W2668" s="191" t="str">
        <f>IF(Q2668="Campo","@Campos(posicao = "&amp;K2668&amp;", tipo = '"&amp;R2668&amp;"')@Column(name = """&amp;L2668&amp;""")"&amp;IF(R2668="D","@Temporal(TemporalType.DATE)","")&amp;"private "&amp;VLOOKUP(TEXT(R2668,"@"),Apoio!A:B,2,0)&amp;" "&amp;SUBSTITUTE(LOWER(LEFT(L2668,1))&amp;RIGHT(PROPER(L2668),LEN(L2668)-1),"_","")&amp;";",IF(ISNUMBER(Q2668),IF(R2668="R","@Entity@Table(name = ""reg_"&amp;LOWER(J2668)&amp;""")@XmlRootElement","")&amp;VLOOKUP(J2668,Blocos!D:I,6,0)&amp;Apoio!$E$1&amp;Y2668,""))</f>
        <v/>
      </c>
      <c r="X2668" s="190" t="str">
        <f>IF(ISNUMBER(Q2668),COUNTIF(Blocos!G:G,J2668),"")</f>
        <v/>
      </c>
      <c r="Y2668" s="190" t="str">
        <f>IF(OR(X2668=0,X2668=""),"",VLOOKUP(SUMIFS(Blocos!A:A,Blocos!H:H,'EFD REGISTROS e Campos (2)'!X2668,Blocos!G:G,'EFD REGISTROS e Campos (2)'!J2668),Blocos!A:L,12,0))</f>
        <v/>
      </c>
      <c r="Z2668" s="190" t="str">
        <f>IF(ISNUMBER(Q2669),VLOOKUP(J2668,Blocos!D:G,4,0),"")</f>
        <v/>
      </c>
      <c r="AA2668" s="190" t="str">
        <f>IF(ISNUMBER(Q2668),CONCATENATE("CREATE TABLE ""reg_",LOWER(J2668),""" (""ID"" bigint NOT NULL AUTO_INCREMENT,  ""HASHFILE"" varchar(255) DEFAULT NULL, ""ID_PAI"" bigint NOT NULL,"),IF(Q2668="Campo",CONCATENATE("""",L2668,""" ",VLOOKUP(R2668,Apoio!A:C,3,0)),""))&amp;IF(Z2668="","",CONCATENATE("PRIMARY KEY (""ID""), KEY ""FK_reg_",LOWER(Z2668),"_ID_PAI"" (""ID_PAI""), CONSTRAINT ""FK_reg_",LOWER(Z2668),"_ID_PAI"" FOREIGN KEY (""ID_PAI"") REFERENCES ""reg_",LOWER(Z2668),""" (""ID"")) ENGINE=InnoDB AUTO_INCREMENT=105774 DEFAULT CHARSET=utf8mb4 COLLATE=utf8mb4_0900_ai_ci;"))</f>
        <v/>
      </c>
      <c r="AB2668" s="190" t="str">
        <f t="shared" si="293"/>
        <v/>
      </c>
    </row>
    <row r="2669" spans="10:28" ht="14.5" hidden="1" customHeight="1" x14ac:dyDescent="0.3">
      <c r="J2669" s="187" t="str">
        <f t="shared" si="291"/>
        <v>E311</v>
      </c>
      <c r="K2669" s="218"/>
      <c r="L2669" s="237" t="s">
        <v>2600</v>
      </c>
      <c r="M2669" s="184" t="s">
        <v>2601</v>
      </c>
      <c r="N2669" s="238">
        <v>42614</v>
      </c>
      <c r="O2669" s="238"/>
      <c r="P2669" s="238">
        <v>42735</v>
      </c>
      <c r="Q2669" s="192" t="str">
        <f t="shared" si="292"/>
        <v/>
      </c>
      <c r="S2669" s="191" t="str">
        <f t="shared" si="288"/>
        <v/>
      </c>
      <c r="T2669" s="192" t="str">
        <f t="shared" si="289"/>
        <v/>
      </c>
      <c r="U2669" s="192" t="str">
        <f t="shared" si="294"/>
        <v/>
      </c>
      <c r="V2669" s="192" t="str">
        <f t="shared" si="290"/>
        <v/>
      </c>
      <c r="W2669" s="191" t="str">
        <f>IF(Q2669="Campo","@Campos(posicao = "&amp;K2669&amp;", tipo = '"&amp;R2669&amp;"')@Column(name = """&amp;L2669&amp;""")"&amp;IF(R2669="D","@Temporal(TemporalType.DATE)","")&amp;"private "&amp;VLOOKUP(TEXT(R2669,"@"),Apoio!A:B,2,0)&amp;" "&amp;SUBSTITUTE(LOWER(LEFT(L2669,1))&amp;RIGHT(PROPER(L2669),LEN(L2669)-1),"_","")&amp;";",IF(ISNUMBER(Q2669),IF(R2669="R","@Entity@Table(name = ""reg_"&amp;LOWER(J2669)&amp;""")@XmlRootElement","")&amp;VLOOKUP(J2669,Blocos!D:I,6,0)&amp;Apoio!$E$1&amp;Y2669,""))</f>
        <v/>
      </c>
      <c r="X2669" s="190" t="str">
        <f>IF(ISNUMBER(Q2669),COUNTIF(Blocos!G:G,J2669),"")</f>
        <v/>
      </c>
      <c r="Y2669" s="190" t="str">
        <f>IF(OR(X2669=0,X2669=""),"",VLOOKUP(SUMIFS(Blocos!A:A,Blocos!H:H,'EFD REGISTROS e Campos (2)'!X2669,Blocos!G:G,'EFD REGISTROS e Campos (2)'!J2669),Blocos!A:L,12,0))</f>
        <v/>
      </c>
      <c r="Z2669" s="190" t="str">
        <f>IF(ISNUMBER(Q2670),VLOOKUP(J2669,Blocos!D:G,4,0),"")</f>
        <v/>
      </c>
      <c r="AA2669" s="190" t="str">
        <f>IF(ISNUMBER(Q2669),CONCATENATE("CREATE TABLE ""reg_",LOWER(J2669),""" (""ID"" bigint NOT NULL AUTO_INCREMENT,  ""HASHFILE"" varchar(255) DEFAULT NULL, ""ID_PAI"" bigint NOT NULL,"),IF(Q2669="Campo",CONCATENATE("""",L2669,""" ",VLOOKUP(R2669,Apoio!A:C,3,0)),""))&amp;IF(Z2669="","",CONCATENATE("PRIMARY KEY (""ID""), KEY ""FK_reg_",LOWER(Z2669),"_ID_PAI"" (""ID_PAI""), CONSTRAINT ""FK_reg_",LOWER(Z2669),"_ID_PAI"" FOREIGN KEY (""ID_PAI"") REFERENCES ""reg_",LOWER(Z2669),""" (""ID"")) ENGINE=InnoDB AUTO_INCREMENT=105774 DEFAULT CHARSET=utf8mb4 COLLATE=utf8mb4_0900_ai_ci;"))</f>
        <v/>
      </c>
      <c r="AB2669" s="190" t="str">
        <f t="shared" si="293"/>
        <v/>
      </c>
    </row>
    <row r="2670" spans="10:28" ht="14.5" hidden="1" customHeight="1" x14ac:dyDescent="0.3">
      <c r="J2670" s="187" t="str">
        <f t="shared" si="291"/>
        <v>E311</v>
      </c>
      <c r="K2670" s="218"/>
      <c r="L2670" s="237" t="s">
        <v>2602</v>
      </c>
      <c r="M2670" s="184" t="s">
        <v>2603</v>
      </c>
      <c r="N2670" s="238">
        <v>42370</v>
      </c>
      <c r="O2670" s="238"/>
      <c r="P2670" s="238">
        <v>42735</v>
      </c>
      <c r="Q2670" s="192" t="str">
        <f t="shared" si="292"/>
        <v/>
      </c>
      <c r="S2670" s="191" t="str">
        <f t="shared" si="288"/>
        <v/>
      </c>
      <c r="T2670" s="192" t="str">
        <f t="shared" si="289"/>
        <v/>
      </c>
      <c r="U2670" s="192" t="str">
        <f t="shared" si="294"/>
        <v/>
      </c>
      <c r="V2670" s="192" t="str">
        <f t="shared" si="290"/>
        <v/>
      </c>
      <c r="W2670" s="191" t="str">
        <f>IF(Q2670="Campo","@Campos(posicao = "&amp;K2670&amp;", tipo = '"&amp;R2670&amp;"')@Column(name = """&amp;L2670&amp;""")"&amp;IF(R2670="D","@Temporal(TemporalType.DATE)","")&amp;"private "&amp;VLOOKUP(TEXT(R2670,"@"),Apoio!A:B,2,0)&amp;" "&amp;SUBSTITUTE(LOWER(LEFT(L2670,1))&amp;RIGHT(PROPER(L2670),LEN(L2670)-1),"_","")&amp;";",IF(ISNUMBER(Q2670),IF(R2670="R","@Entity@Table(name = ""reg_"&amp;LOWER(J2670)&amp;""")@XmlRootElement","")&amp;VLOOKUP(J2670,Blocos!D:I,6,0)&amp;Apoio!$E$1&amp;Y2670,""))</f>
        <v/>
      </c>
      <c r="X2670" s="190" t="str">
        <f>IF(ISNUMBER(Q2670),COUNTIF(Blocos!G:G,J2670),"")</f>
        <v/>
      </c>
      <c r="Y2670" s="190" t="str">
        <f>IF(OR(X2670=0,X2670=""),"",VLOOKUP(SUMIFS(Blocos!A:A,Blocos!H:H,'EFD REGISTROS e Campos (2)'!X2670,Blocos!G:G,'EFD REGISTROS e Campos (2)'!J2670),Blocos!A:L,12,0))</f>
        <v/>
      </c>
      <c r="Z2670" s="190" t="str">
        <f>IF(ISNUMBER(Q2671),VLOOKUP(J2670,Blocos!D:G,4,0),"")</f>
        <v/>
      </c>
      <c r="AA2670" s="190" t="str">
        <f>IF(ISNUMBER(Q2670),CONCATENATE("CREATE TABLE ""reg_",LOWER(J2670),""" (""ID"" bigint NOT NULL AUTO_INCREMENT,  ""HASHFILE"" varchar(255) DEFAULT NULL, ""ID_PAI"" bigint NOT NULL,"),IF(Q2670="Campo",CONCATENATE("""",L2670,""" ",VLOOKUP(R2670,Apoio!A:C,3,0)),""))&amp;IF(Z2670="","",CONCATENATE("PRIMARY KEY (""ID""), KEY ""FK_reg_",LOWER(Z2670),"_ID_PAI"" (""ID_PAI""), CONSTRAINT ""FK_reg_",LOWER(Z2670),"_ID_PAI"" FOREIGN KEY (""ID_PAI"") REFERENCES ""reg_",LOWER(Z2670),""" (""ID"")) ENGINE=InnoDB AUTO_INCREMENT=105774 DEFAULT CHARSET=utf8mb4 COLLATE=utf8mb4_0900_ai_ci;"))</f>
        <v/>
      </c>
      <c r="AB2670" s="190" t="str">
        <f t="shared" si="293"/>
        <v/>
      </c>
    </row>
    <row r="2671" spans="10:28" ht="14.5" hidden="1" customHeight="1" x14ac:dyDescent="0.3">
      <c r="J2671" s="187" t="str">
        <f t="shared" si="291"/>
        <v>E311</v>
      </c>
      <c r="K2671" s="218"/>
      <c r="L2671" s="237" t="s">
        <v>2602</v>
      </c>
      <c r="M2671" s="184" t="s">
        <v>2604</v>
      </c>
      <c r="N2671" s="238">
        <v>42736</v>
      </c>
      <c r="O2671" s="238"/>
      <c r="P2671" s="238"/>
      <c r="Q2671" s="192" t="str">
        <f t="shared" si="292"/>
        <v/>
      </c>
      <c r="S2671" s="191" t="str">
        <f t="shared" si="288"/>
        <v/>
      </c>
      <c r="T2671" s="192" t="str">
        <f t="shared" si="289"/>
        <v/>
      </c>
      <c r="U2671" s="192" t="str">
        <f t="shared" si="294"/>
        <v/>
      </c>
      <c r="V2671" s="192" t="str">
        <f t="shared" si="290"/>
        <v/>
      </c>
      <c r="W2671" s="191" t="str">
        <f>IF(Q2671="Campo","@Campos(posicao = "&amp;K2671&amp;", tipo = '"&amp;R2671&amp;"')@Column(name = """&amp;L2671&amp;""")"&amp;IF(R2671="D","@Temporal(TemporalType.DATE)","")&amp;"private "&amp;VLOOKUP(TEXT(R2671,"@"),Apoio!A:B,2,0)&amp;" "&amp;SUBSTITUTE(LOWER(LEFT(L2671,1))&amp;RIGHT(PROPER(L2671),LEN(L2671)-1),"_","")&amp;";",IF(ISNUMBER(Q2671),IF(R2671="R","@Entity@Table(name = ""reg_"&amp;LOWER(J2671)&amp;""")@XmlRootElement","")&amp;VLOOKUP(J2671,Blocos!D:I,6,0)&amp;Apoio!$E$1&amp;Y2671,""))</f>
        <v/>
      </c>
      <c r="X2671" s="190" t="str">
        <f>IF(ISNUMBER(Q2671),COUNTIF(Blocos!G:G,J2671),"")</f>
        <v/>
      </c>
      <c r="Y2671" s="190" t="str">
        <f>IF(OR(X2671=0,X2671=""),"",VLOOKUP(SUMIFS(Blocos!A:A,Blocos!H:H,'EFD REGISTROS e Campos (2)'!X2671,Blocos!G:G,'EFD REGISTROS e Campos (2)'!J2671),Blocos!A:L,12,0))</f>
        <v/>
      </c>
      <c r="Z2671" s="190" t="str">
        <f>IF(ISNUMBER(Q2672),VLOOKUP(J2671,Blocos!D:G,4,0),"")</f>
        <v/>
      </c>
      <c r="AA2671" s="190" t="str">
        <f>IF(ISNUMBER(Q2671),CONCATENATE("CREATE TABLE ""reg_",LOWER(J2671),""" (""ID"" bigint NOT NULL AUTO_INCREMENT,  ""HASHFILE"" varchar(255) DEFAULT NULL, ""ID_PAI"" bigint NOT NULL,"),IF(Q2671="Campo",CONCATENATE("""",L2671,""" ",VLOOKUP(R2671,Apoio!A:C,3,0)),""))&amp;IF(Z2671="","",CONCATENATE("PRIMARY KEY (""ID""), KEY ""FK_reg_",LOWER(Z2671),"_ID_PAI"" (""ID_PAI""), CONSTRAINT ""FK_reg_",LOWER(Z2671),"_ID_PAI"" FOREIGN KEY (""ID_PAI"") REFERENCES ""reg_",LOWER(Z2671),""" (""ID"")) ENGINE=InnoDB AUTO_INCREMENT=105774 DEFAULT CHARSET=utf8mb4 COLLATE=utf8mb4_0900_ai_ci;"))</f>
        <v/>
      </c>
      <c r="AB2671" s="190" t="str">
        <f t="shared" si="293"/>
        <v/>
      </c>
    </row>
    <row r="2672" spans="10:28" ht="14.5" hidden="1" customHeight="1" x14ac:dyDescent="0.3">
      <c r="J2672" s="187" t="str">
        <f t="shared" si="291"/>
        <v>E311</v>
      </c>
      <c r="K2672" s="218"/>
      <c r="L2672" s="237" t="s">
        <v>2609</v>
      </c>
      <c r="M2672" s="184" t="s">
        <v>2610</v>
      </c>
      <c r="N2672" s="238">
        <v>42736</v>
      </c>
      <c r="O2672" s="238"/>
      <c r="P2672" s="238"/>
      <c r="Q2672" s="192" t="str">
        <f t="shared" si="292"/>
        <v/>
      </c>
      <c r="S2672" s="191" t="str">
        <f t="shared" si="288"/>
        <v/>
      </c>
      <c r="T2672" s="192" t="str">
        <f t="shared" si="289"/>
        <v/>
      </c>
      <c r="U2672" s="192" t="str">
        <f t="shared" si="294"/>
        <v/>
      </c>
      <c r="V2672" s="192" t="str">
        <f t="shared" si="290"/>
        <v/>
      </c>
      <c r="W2672" s="191" t="str">
        <f>IF(Q2672="Campo","@Campos(posicao = "&amp;K2672&amp;", tipo = '"&amp;R2672&amp;"')@Column(name = """&amp;L2672&amp;""")"&amp;IF(R2672="D","@Temporal(TemporalType.DATE)","")&amp;"private "&amp;VLOOKUP(TEXT(R2672,"@"),Apoio!A:B,2,0)&amp;" "&amp;SUBSTITUTE(LOWER(LEFT(L2672,1))&amp;RIGHT(PROPER(L2672),LEN(L2672)-1),"_","")&amp;";",IF(ISNUMBER(Q2672),IF(R2672="R","@Entity@Table(name = ""reg_"&amp;LOWER(J2672)&amp;""")@XmlRootElement","")&amp;VLOOKUP(J2672,Blocos!D:I,6,0)&amp;Apoio!$E$1&amp;Y2672,""))</f>
        <v/>
      </c>
      <c r="X2672" s="190" t="str">
        <f>IF(ISNUMBER(Q2672),COUNTIF(Blocos!G:G,J2672),"")</f>
        <v/>
      </c>
      <c r="Y2672" s="190" t="str">
        <f>IF(OR(X2672=0,X2672=""),"",VLOOKUP(SUMIFS(Blocos!A:A,Blocos!H:H,'EFD REGISTROS e Campos (2)'!X2672,Blocos!G:G,'EFD REGISTROS e Campos (2)'!J2672),Blocos!A:L,12,0))</f>
        <v/>
      </c>
      <c r="Z2672" s="190" t="str">
        <f>IF(ISNUMBER(Q2673),VLOOKUP(J2672,Blocos!D:G,4,0),"")</f>
        <v/>
      </c>
      <c r="AA2672" s="190" t="str">
        <f>IF(ISNUMBER(Q2672),CONCATENATE("CREATE TABLE ""reg_",LOWER(J2672),""" (""ID"" bigint NOT NULL AUTO_INCREMENT,  ""HASHFILE"" varchar(255) DEFAULT NULL, ""ID_PAI"" bigint NOT NULL,"),IF(Q2672="Campo",CONCATENATE("""",L2672,""" ",VLOOKUP(R2672,Apoio!A:C,3,0)),""))&amp;IF(Z2672="","",CONCATENATE("PRIMARY KEY (""ID""), KEY ""FK_reg_",LOWER(Z2672),"_ID_PAI"" (""ID_PAI""), CONSTRAINT ""FK_reg_",LOWER(Z2672),"_ID_PAI"" FOREIGN KEY (""ID_PAI"") REFERENCES ""reg_",LOWER(Z2672),""" (""ID"")) ENGINE=InnoDB AUTO_INCREMENT=105774 DEFAULT CHARSET=utf8mb4 COLLATE=utf8mb4_0900_ai_ci;"))</f>
        <v/>
      </c>
      <c r="AB2672" s="190" t="str">
        <f t="shared" si="293"/>
        <v/>
      </c>
    </row>
    <row r="2673" spans="1:28" ht="14.5" hidden="1" customHeight="1" x14ac:dyDescent="0.3">
      <c r="J2673" s="187" t="str">
        <f t="shared" si="291"/>
        <v>E311</v>
      </c>
      <c r="K2673" s="218"/>
      <c r="L2673" s="237" t="s">
        <v>2611</v>
      </c>
      <c r="M2673" s="184" t="s">
        <v>2566</v>
      </c>
      <c r="N2673" s="238">
        <v>42736</v>
      </c>
      <c r="O2673" s="238"/>
      <c r="P2673" s="238"/>
      <c r="Q2673" s="192" t="str">
        <f t="shared" si="292"/>
        <v/>
      </c>
      <c r="S2673" s="191" t="str">
        <f t="shared" ref="S2673:S2736" si="295">IFERROR(IF(ISNUMBER(Q2673),CONCATENATE("&lt;/registro&gt;
&lt;registro codigo=""",CONCATENATE(B2673,C2673,D2673,E2673,F2673,G2673,H2673),""" perfil=""",A2673,""" nivel=""",Q2673,"""&gt;"),""),"")</f>
        <v/>
      </c>
      <c r="T2673" s="192" t="str">
        <f t="shared" ref="T2673:T2736" si="296">IF(Q2673="Campo",CONCATENATE("&lt;campo posicao=""",K2673,"""&gt;
&lt;coluna&gt;",SUBSTITUTE(L2673," ",""),"&lt;/coluna&gt;
&lt;descricao&gt;",M2673,"&lt;/descricao&gt;
&lt;tipo&gt;",R2673,"&lt;/tipo&gt;
&lt;/campo&gt;"),"")</f>
        <v/>
      </c>
      <c r="U2673" s="192" t="str">
        <f t="shared" si="294"/>
        <v/>
      </c>
      <c r="V2673" s="192" t="str">
        <f t="shared" ref="V2673:V2736" si="297">IF(ISNUMBER(K2673),CONCATENATE("{""Column",K2673+1,""", """,L2673,"""},",""),"")</f>
        <v/>
      </c>
      <c r="W2673" s="191" t="str">
        <f>IF(Q2673="Campo","@Campos(posicao = "&amp;K2673&amp;", tipo = '"&amp;R2673&amp;"')@Column(name = """&amp;L2673&amp;""")"&amp;IF(R2673="D","@Temporal(TemporalType.DATE)","")&amp;"private "&amp;VLOOKUP(TEXT(R2673,"@"),Apoio!A:B,2,0)&amp;" "&amp;SUBSTITUTE(LOWER(LEFT(L2673,1))&amp;RIGHT(PROPER(L2673),LEN(L2673)-1),"_","")&amp;";",IF(ISNUMBER(Q2673),IF(R2673="R","@Entity@Table(name = ""reg_"&amp;LOWER(J2673)&amp;""")@XmlRootElement","")&amp;VLOOKUP(J2673,Blocos!D:I,6,0)&amp;Apoio!$E$1&amp;Y2673,""))</f>
        <v/>
      </c>
      <c r="X2673" s="190" t="str">
        <f>IF(ISNUMBER(Q2673),COUNTIF(Blocos!G:G,J2673),"")</f>
        <v/>
      </c>
      <c r="Y2673" s="190" t="str">
        <f>IF(OR(X2673=0,X2673=""),"",VLOOKUP(SUMIFS(Blocos!A:A,Blocos!H:H,'EFD REGISTROS e Campos (2)'!X2673,Blocos!G:G,'EFD REGISTROS e Campos (2)'!J2673),Blocos!A:L,12,0))</f>
        <v/>
      </c>
      <c r="Z2673" s="190" t="str">
        <f>IF(ISNUMBER(Q2674),VLOOKUP(J2673,Blocos!D:G,4,0),"")</f>
        <v/>
      </c>
      <c r="AA2673" s="190" t="str">
        <f>IF(ISNUMBER(Q2673),CONCATENATE("CREATE TABLE ""reg_",LOWER(J2673),""" (""ID"" bigint NOT NULL AUTO_INCREMENT,  ""HASHFILE"" varchar(255) DEFAULT NULL, ""ID_PAI"" bigint NOT NULL,"),IF(Q2673="Campo",CONCATENATE("""",L2673,""" ",VLOOKUP(R2673,Apoio!A:C,3,0)),""))&amp;IF(Z2673="","",CONCATENATE("PRIMARY KEY (""ID""), KEY ""FK_reg_",LOWER(Z2673),"_ID_PAI"" (""ID_PAI""), CONSTRAINT ""FK_reg_",LOWER(Z2673),"_ID_PAI"" FOREIGN KEY (""ID_PAI"") REFERENCES ""reg_",LOWER(Z2673),""" (""ID"")) ENGINE=InnoDB AUTO_INCREMENT=105774 DEFAULT CHARSET=utf8mb4 COLLATE=utf8mb4_0900_ai_ci;"))</f>
        <v/>
      </c>
      <c r="AB2673" s="190" t="str">
        <f t="shared" si="293"/>
        <v/>
      </c>
    </row>
    <row r="2674" spans="1:28" ht="14.5" hidden="1" customHeight="1" x14ac:dyDescent="0.3">
      <c r="J2674" s="187" t="str">
        <f t="shared" si="291"/>
        <v>E311</v>
      </c>
      <c r="K2674" s="218"/>
      <c r="L2674" s="237" t="s">
        <v>2612</v>
      </c>
      <c r="M2674" s="184" t="s">
        <v>2613</v>
      </c>
      <c r="N2674" s="238">
        <v>42736</v>
      </c>
      <c r="O2674" s="238"/>
      <c r="P2674" s="238"/>
      <c r="Q2674" s="192" t="str">
        <f t="shared" si="292"/>
        <v/>
      </c>
      <c r="S2674" s="191" t="str">
        <f t="shared" si="295"/>
        <v/>
      </c>
      <c r="T2674" s="192" t="str">
        <f t="shared" si="296"/>
        <v/>
      </c>
      <c r="U2674" s="192" t="str">
        <f t="shared" si="294"/>
        <v/>
      </c>
      <c r="V2674" s="192" t="str">
        <f t="shared" si="297"/>
        <v/>
      </c>
      <c r="W2674" s="191" t="str">
        <f>IF(Q2674="Campo","@Campos(posicao = "&amp;K2674&amp;", tipo = '"&amp;R2674&amp;"')@Column(name = """&amp;L2674&amp;""")"&amp;IF(R2674="D","@Temporal(TemporalType.DATE)","")&amp;"private "&amp;VLOOKUP(TEXT(R2674,"@"),Apoio!A:B,2,0)&amp;" "&amp;SUBSTITUTE(LOWER(LEFT(L2674,1))&amp;RIGHT(PROPER(L2674),LEN(L2674)-1),"_","")&amp;";",IF(ISNUMBER(Q2674),IF(R2674="R","@Entity@Table(name = ""reg_"&amp;LOWER(J2674)&amp;""")@XmlRootElement","")&amp;VLOOKUP(J2674,Blocos!D:I,6,0)&amp;Apoio!$E$1&amp;Y2674,""))</f>
        <v/>
      </c>
      <c r="X2674" s="190" t="str">
        <f>IF(ISNUMBER(Q2674),COUNTIF(Blocos!G:G,J2674),"")</f>
        <v/>
      </c>
      <c r="Y2674" s="190" t="str">
        <f>IF(OR(X2674=0,X2674=""),"",VLOOKUP(SUMIFS(Blocos!A:A,Blocos!H:H,'EFD REGISTROS e Campos (2)'!X2674,Blocos!G:G,'EFD REGISTROS e Campos (2)'!J2674),Blocos!A:L,12,0))</f>
        <v/>
      </c>
      <c r="Z2674" s="190" t="str">
        <f>IF(ISNUMBER(Q2675),VLOOKUP(J2674,Blocos!D:G,4,0),"")</f>
        <v/>
      </c>
      <c r="AA2674" s="190" t="str">
        <f>IF(ISNUMBER(Q2674),CONCATENATE("CREATE TABLE ""reg_",LOWER(J2674),""" (""ID"" bigint NOT NULL AUTO_INCREMENT,  ""HASHFILE"" varchar(255) DEFAULT NULL, ""ID_PAI"" bigint NOT NULL,"),IF(Q2674="Campo",CONCATENATE("""",L2674,""" ",VLOOKUP(R2674,Apoio!A:C,3,0)),""))&amp;IF(Z2674="","",CONCATENATE("PRIMARY KEY (""ID""), KEY ""FK_reg_",LOWER(Z2674),"_ID_PAI"" (""ID_PAI""), CONSTRAINT ""FK_reg_",LOWER(Z2674),"_ID_PAI"" FOREIGN KEY (""ID_PAI"") REFERENCES ""reg_",LOWER(Z2674),""" (""ID"")) ENGINE=InnoDB AUTO_INCREMENT=105774 DEFAULT CHARSET=utf8mb4 COLLATE=utf8mb4_0900_ai_ci;"))</f>
        <v/>
      </c>
      <c r="AB2674" s="190" t="str">
        <f t="shared" si="293"/>
        <v/>
      </c>
    </row>
    <row r="2675" spans="1:28" ht="14.5" hidden="1" customHeight="1" x14ac:dyDescent="0.3">
      <c r="J2675" s="187" t="str">
        <f t="shared" si="291"/>
        <v>E311</v>
      </c>
      <c r="K2675" s="218"/>
      <c r="L2675" s="237" t="s">
        <v>2616</v>
      </c>
      <c r="M2675" s="184" t="s">
        <v>2617</v>
      </c>
      <c r="N2675" s="238">
        <v>42736</v>
      </c>
      <c r="O2675" s="238"/>
      <c r="P2675" s="238"/>
      <c r="Q2675" s="192" t="str">
        <f t="shared" si="292"/>
        <v/>
      </c>
      <c r="S2675" s="191" t="str">
        <f t="shared" si="295"/>
        <v/>
      </c>
      <c r="T2675" s="192" t="str">
        <f t="shared" si="296"/>
        <v/>
      </c>
      <c r="U2675" s="192" t="str">
        <f t="shared" si="294"/>
        <v/>
      </c>
      <c r="V2675" s="192" t="str">
        <f t="shared" si="297"/>
        <v/>
      </c>
      <c r="W2675" s="191" t="str">
        <f>IF(Q2675="Campo","@Campos(posicao = "&amp;K2675&amp;", tipo = '"&amp;R2675&amp;"')@Column(name = """&amp;L2675&amp;""")"&amp;IF(R2675="D","@Temporal(TemporalType.DATE)","")&amp;"private "&amp;VLOOKUP(TEXT(R2675,"@"),Apoio!A:B,2,0)&amp;" "&amp;SUBSTITUTE(LOWER(LEFT(L2675,1))&amp;RIGHT(PROPER(L2675),LEN(L2675)-1),"_","")&amp;";",IF(ISNUMBER(Q2675),IF(R2675="R","@Entity@Table(name = ""reg_"&amp;LOWER(J2675)&amp;""")@XmlRootElement","")&amp;VLOOKUP(J2675,Blocos!D:I,6,0)&amp;Apoio!$E$1&amp;Y2675,""))</f>
        <v/>
      </c>
      <c r="X2675" s="190" t="str">
        <f>IF(ISNUMBER(Q2675),COUNTIF(Blocos!G:G,J2675),"")</f>
        <v/>
      </c>
      <c r="Y2675" s="190" t="str">
        <f>IF(OR(X2675=0,X2675=""),"",VLOOKUP(SUMIFS(Blocos!A:A,Blocos!H:H,'EFD REGISTROS e Campos (2)'!X2675,Blocos!G:G,'EFD REGISTROS e Campos (2)'!J2675),Blocos!A:L,12,0))</f>
        <v/>
      </c>
      <c r="Z2675" s="190" t="str">
        <f>IF(ISNUMBER(Q2676),VLOOKUP(J2675,Blocos!D:G,4,0),"")</f>
        <v/>
      </c>
      <c r="AA2675" s="190" t="str">
        <f>IF(ISNUMBER(Q2675),CONCATENATE("CREATE TABLE ""reg_",LOWER(J2675),""" (""ID"" bigint NOT NULL AUTO_INCREMENT,  ""HASHFILE"" varchar(255) DEFAULT NULL, ""ID_PAI"" bigint NOT NULL,"),IF(Q2675="Campo",CONCATENATE("""",L2675,""" ",VLOOKUP(R2675,Apoio!A:C,3,0)),""))&amp;IF(Z2675="","",CONCATENATE("PRIMARY KEY (""ID""), KEY ""FK_reg_",LOWER(Z2675),"_ID_PAI"" (""ID_PAI""), CONSTRAINT ""FK_reg_",LOWER(Z2675),"_ID_PAI"" FOREIGN KEY (""ID_PAI"") REFERENCES ""reg_",LOWER(Z2675),""" (""ID"")) ENGINE=InnoDB AUTO_INCREMENT=105774 DEFAULT CHARSET=utf8mb4 COLLATE=utf8mb4_0900_ai_ci;"))</f>
        <v/>
      </c>
      <c r="AB2675" s="190" t="str">
        <f t="shared" si="293"/>
        <v/>
      </c>
    </row>
    <row r="2676" spans="1:28" ht="14.5" hidden="1" customHeight="1" x14ac:dyDescent="0.3">
      <c r="J2676" s="187" t="str">
        <f t="shared" si="291"/>
        <v>E311</v>
      </c>
      <c r="K2676" s="218"/>
      <c r="L2676" s="237" t="s">
        <v>2618</v>
      </c>
      <c r="M2676" s="184" t="s">
        <v>2582</v>
      </c>
      <c r="N2676" s="238">
        <v>42736</v>
      </c>
      <c r="O2676" s="238"/>
      <c r="P2676" s="238"/>
      <c r="Q2676" s="192" t="str">
        <f t="shared" si="292"/>
        <v/>
      </c>
      <c r="S2676" s="191" t="str">
        <f t="shared" si="295"/>
        <v/>
      </c>
      <c r="T2676" s="192" t="str">
        <f t="shared" si="296"/>
        <v/>
      </c>
      <c r="U2676" s="192" t="str">
        <f t="shared" si="294"/>
        <v/>
      </c>
      <c r="V2676" s="192" t="str">
        <f t="shared" si="297"/>
        <v/>
      </c>
      <c r="W2676" s="191" t="str">
        <f>IF(Q2676="Campo","@Campos(posicao = "&amp;K2676&amp;", tipo = '"&amp;R2676&amp;"')@Column(name = """&amp;L2676&amp;""")"&amp;IF(R2676="D","@Temporal(TemporalType.DATE)","")&amp;"private "&amp;VLOOKUP(TEXT(R2676,"@"),Apoio!A:B,2,0)&amp;" "&amp;SUBSTITUTE(LOWER(LEFT(L2676,1))&amp;RIGHT(PROPER(L2676),LEN(L2676)-1),"_","")&amp;";",IF(ISNUMBER(Q2676),IF(R2676="R","@Entity@Table(name = ""reg_"&amp;LOWER(J2676)&amp;""")@XmlRootElement","")&amp;VLOOKUP(J2676,Blocos!D:I,6,0)&amp;Apoio!$E$1&amp;Y2676,""))</f>
        <v/>
      </c>
      <c r="X2676" s="190" t="str">
        <f>IF(ISNUMBER(Q2676),COUNTIF(Blocos!G:G,J2676),"")</f>
        <v/>
      </c>
      <c r="Y2676" s="190" t="str">
        <f>IF(OR(X2676=0,X2676=""),"",VLOOKUP(SUMIFS(Blocos!A:A,Blocos!H:H,'EFD REGISTROS e Campos (2)'!X2676,Blocos!G:G,'EFD REGISTROS e Campos (2)'!J2676),Blocos!A:L,12,0))</f>
        <v/>
      </c>
      <c r="Z2676" s="190" t="str">
        <f>IF(ISNUMBER(Q2677),VLOOKUP(J2676,Blocos!D:G,4,0),"")</f>
        <v/>
      </c>
      <c r="AA2676" s="190" t="str">
        <f>IF(ISNUMBER(Q2676),CONCATENATE("CREATE TABLE ""reg_",LOWER(J2676),""" (""ID"" bigint NOT NULL AUTO_INCREMENT,  ""HASHFILE"" varchar(255) DEFAULT NULL, ""ID_PAI"" bigint NOT NULL,"),IF(Q2676="Campo",CONCATENATE("""",L2676,""" ",VLOOKUP(R2676,Apoio!A:C,3,0)),""))&amp;IF(Z2676="","",CONCATENATE("PRIMARY KEY (""ID""), KEY ""FK_reg_",LOWER(Z2676),"_ID_PAI"" (""ID_PAI""), CONSTRAINT ""FK_reg_",LOWER(Z2676),"_ID_PAI"" FOREIGN KEY (""ID_PAI"") REFERENCES ""reg_",LOWER(Z2676),""" (""ID"")) ENGINE=InnoDB AUTO_INCREMENT=105774 DEFAULT CHARSET=utf8mb4 COLLATE=utf8mb4_0900_ai_ci;"))</f>
        <v/>
      </c>
      <c r="AB2676" s="190" t="str">
        <f t="shared" si="293"/>
        <v/>
      </c>
    </row>
    <row r="2677" spans="1:28" ht="14.5" hidden="1" customHeight="1" x14ac:dyDescent="0.3">
      <c r="J2677" s="187" t="str">
        <f t="shared" si="291"/>
        <v>E311</v>
      </c>
      <c r="K2677" s="218"/>
      <c r="L2677" s="237" t="s">
        <v>2619</v>
      </c>
      <c r="M2677" s="184" t="s">
        <v>2620</v>
      </c>
      <c r="N2677" s="238">
        <v>42736</v>
      </c>
      <c r="O2677" s="238"/>
      <c r="P2677" s="238"/>
      <c r="Q2677" s="192" t="str">
        <f t="shared" si="292"/>
        <v/>
      </c>
      <c r="S2677" s="191" t="str">
        <f t="shared" si="295"/>
        <v/>
      </c>
      <c r="T2677" s="192" t="str">
        <f t="shared" si="296"/>
        <v/>
      </c>
      <c r="U2677" s="192" t="str">
        <f t="shared" si="294"/>
        <v/>
      </c>
      <c r="V2677" s="192" t="str">
        <f t="shared" si="297"/>
        <v/>
      </c>
      <c r="W2677" s="191" t="str">
        <f>IF(Q2677="Campo","@Campos(posicao = "&amp;K2677&amp;", tipo = '"&amp;R2677&amp;"')@Column(name = """&amp;L2677&amp;""")"&amp;IF(R2677="D","@Temporal(TemporalType.DATE)","")&amp;"private "&amp;VLOOKUP(TEXT(R2677,"@"),Apoio!A:B,2,0)&amp;" "&amp;SUBSTITUTE(LOWER(LEFT(L2677,1))&amp;RIGHT(PROPER(L2677),LEN(L2677)-1),"_","")&amp;";",IF(ISNUMBER(Q2677),IF(R2677="R","@Entity@Table(name = ""reg_"&amp;LOWER(J2677)&amp;""")@XmlRootElement","")&amp;VLOOKUP(J2677,Blocos!D:I,6,0)&amp;Apoio!$E$1&amp;Y2677,""))</f>
        <v/>
      </c>
      <c r="X2677" s="190" t="str">
        <f>IF(ISNUMBER(Q2677),COUNTIF(Blocos!G:G,J2677),"")</f>
        <v/>
      </c>
      <c r="Y2677" s="190" t="str">
        <f>IF(OR(X2677=0,X2677=""),"",VLOOKUP(SUMIFS(Blocos!A:A,Blocos!H:H,'EFD REGISTROS e Campos (2)'!X2677,Blocos!G:G,'EFD REGISTROS e Campos (2)'!J2677),Blocos!A:L,12,0))</f>
        <v/>
      </c>
      <c r="Z2677" s="190" t="str">
        <f>IF(ISNUMBER(Q2678),VLOOKUP(J2677,Blocos!D:G,4,0),"")</f>
        <v/>
      </c>
      <c r="AA2677" s="190" t="str">
        <f>IF(ISNUMBER(Q2677),CONCATENATE("CREATE TABLE ""reg_",LOWER(J2677),""" (""ID"" bigint NOT NULL AUTO_INCREMENT,  ""HASHFILE"" varchar(255) DEFAULT NULL, ""ID_PAI"" bigint NOT NULL,"),IF(Q2677="Campo",CONCATENATE("""",L2677,""" ",VLOOKUP(R2677,Apoio!A:C,3,0)),""))&amp;IF(Z2677="","",CONCATENATE("PRIMARY KEY (""ID""), KEY ""FK_reg_",LOWER(Z2677),"_ID_PAI"" (""ID_PAI""), CONSTRAINT ""FK_reg_",LOWER(Z2677),"_ID_PAI"" FOREIGN KEY (""ID_PAI"") REFERENCES ""reg_",LOWER(Z2677),""" (""ID"")) ENGINE=InnoDB AUTO_INCREMENT=105774 DEFAULT CHARSET=utf8mb4 COLLATE=utf8mb4_0900_ai_ci;"))</f>
        <v/>
      </c>
      <c r="AB2677" s="190" t="str">
        <f t="shared" si="293"/>
        <v/>
      </c>
    </row>
    <row r="2678" spans="1:28" ht="14.5" hidden="1" customHeight="1" x14ac:dyDescent="0.3">
      <c r="J2678" s="187" t="str">
        <f t="shared" si="291"/>
        <v>E311</v>
      </c>
      <c r="K2678" s="218"/>
      <c r="L2678" s="237" t="s">
        <v>2625</v>
      </c>
      <c r="M2678" s="184" t="s">
        <v>2626</v>
      </c>
      <c r="N2678" s="238">
        <v>42736</v>
      </c>
      <c r="O2678" s="238"/>
      <c r="P2678" s="238"/>
      <c r="Q2678" s="192" t="str">
        <f t="shared" si="292"/>
        <v/>
      </c>
      <c r="S2678" s="191" t="str">
        <f t="shared" si="295"/>
        <v/>
      </c>
      <c r="T2678" s="192" t="str">
        <f t="shared" si="296"/>
        <v/>
      </c>
      <c r="U2678" s="192" t="str">
        <f t="shared" si="294"/>
        <v/>
      </c>
      <c r="V2678" s="192" t="str">
        <f t="shared" si="297"/>
        <v/>
      </c>
      <c r="W2678" s="191" t="str">
        <f>IF(Q2678="Campo","@Campos(posicao = "&amp;K2678&amp;", tipo = '"&amp;R2678&amp;"')@Column(name = """&amp;L2678&amp;""")"&amp;IF(R2678="D","@Temporal(TemporalType.DATE)","")&amp;"private "&amp;VLOOKUP(TEXT(R2678,"@"),Apoio!A:B,2,0)&amp;" "&amp;SUBSTITUTE(LOWER(LEFT(L2678,1))&amp;RIGHT(PROPER(L2678),LEN(L2678)-1),"_","")&amp;";",IF(ISNUMBER(Q2678),IF(R2678="R","@Entity@Table(name = ""reg_"&amp;LOWER(J2678)&amp;""")@XmlRootElement","")&amp;VLOOKUP(J2678,Blocos!D:I,6,0)&amp;Apoio!$E$1&amp;Y2678,""))</f>
        <v/>
      </c>
      <c r="X2678" s="190" t="str">
        <f>IF(ISNUMBER(Q2678),COUNTIF(Blocos!G:G,J2678),"")</f>
        <v/>
      </c>
      <c r="Y2678" s="190" t="str">
        <f>IF(OR(X2678=0,X2678=""),"",VLOOKUP(SUMIFS(Blocos!A:A,Blocos!H:H,'EFD REGISTROS e Campos (2)'!X2678,Blocos!G:G,'EFD REGISTROS e Campos (2)'!J2678),Blocos!A:L,12,0))</f>
        <v/>
      </c>
      <c r="Z2678" s="190" t="str">
        <f>IF(ISNUMBER(Q2679),VLOOKUP(J2678,Blocos!D:G,4,0),"")</f>
        <v/>
      </c>
      <c r="AA2678" s="190" t="str">
        <f>IF(ISNUMBER(Q2678),CONCATENATE("CREATE TABLE ""reg_",LOWER(J2678),""" (""ID"" bigint NOT NULL AUTO_INCREMENT,  ""HASHFILE"" varchar(255) DEFAULT NULL, ""ID_PAI"" bigint NOT NULL,"),IF(Q2678="Campo",CONCATENATE("""",L2678,""" ",VLOOKUP(R2678,Apoio!A:C,3,0)),""))&amp;IF(Z2678="","",CONCATENATE("PRIMARY KEY (""ID""), KEY ""FK_reg_",LOWER(Z2678),"_ID_PAI"" (""ID_PAI""), CONSTRAINT ""FK_reg_",LOWER(Z2678),"_ID_PAI"" FOREIGN KEY (""ID_PAI"") REFERENCES ""reg_",LOWER(Z2678),""" (""ID"")) ENGINE=InnoDB AUTO_INCREMENT=105774 DEFAULT CHARSET=utf8mb4 COLLATE=utf8mb4_0900_ai_ci;"))</f>
        <v/>
      </c>
      <c r="AB2678" s="190" t="str">
        <f t="shared" si="293"/>
        <v/>
      </c>
    </row>
    <row r="2679" spans="1:28" ht="14.5" hidden="1" customHeight="1" x14ac:dyDescent="0.3">
      <c r="J2679" s="187" t="str">
        <f t="shared" si="291"/>
        <v>E311</v>
      </c>
      <c r="K2679" s="218"/>
      <c r="L2679" s="237" t="s">
        <v>2633</v>
      </c>
      <c r="M2679" s="184" t="s">
        <v>2601</v>
      </c>
      <c r="N2679" s="238">
        <v>42736</v>
      </c>
      <c r="O2679" s="238"/>
      <c r="P2679" s="238"/>
      <c r="Q2679" s="192" t="str">
        <f t="shared" si="292"/>
        <v/>
      </c>
      <c r="S2679" s="191" t="str">
        <f t="shared" si="295"/>
        <v/>
      </c>
      <c r="T2679" s="192" t="str">
        <f t="shared" si="296"/>
        <v/>
      </c>
      <c r="U2679" s="192" t="str">
        <f t="shared" si="294"/>
        <v/>
      </c>
      <c r="V2679" s="192" t="str">
        <f t="shared" si="297"/>
        <v/>
      </c>
      <c r="W2679" s="191" t="str">
        <f>IF(Q2679="Campo","@Campos(posicao = "&amp;K2679&amp;", tipo = '"&amp;R2679&amp;"')@Column(name = """&amp;L2679&amp;""")"&amp;IF(R2679="D","@Temporal(TemporalType.DATE)","")&amp;"private "&amp;VLOOKUP(TEXT(R2679,"@"),Apoio!A:B,2,0)&amp;" "&amp;SUBSTITUTE(LOWER(LEFT(L2679,1))&amp;RIGHT(PROPER(L2679),LEN(L2679)-1),"_","")&amp;";",IF(ISNUMBER(Q2679),IF(R2679="R","@Entity@Table(name = ""reg_"&amp;LOWER(J2679)&amp;""")@XmlRootElement","")&amp;VLOOKUP(J2679,Blocos!D:I,6,0)&amp;Apoio!$E$1&amp;Y2679,""))</f>
        <v/>
      </c>
      <c r="X2679" s="190" t="str">
        <f>IF(ISNUMBER(Q2679),COUNTIF(Blocos!G:G,J2679),"")</f>
        <v/>
      </c>
      <c r="Y2679" s="190" t="str">
        <f>IF(OR(X2679=0,X2679=""),"",VLOOKUP(SUMIFS(Blocos!A:A,Blocos!H:H,'EFD REGISTROS e Campos (2)'!X2679,Blocos!G:G,'EFD REGISTROS e Campos (2)'!J2679),Blocos!A:L,12,0))</f>
        <v/>
      </c>
      <c r="Z2679" s="190" t="str">
        <f>IF(ISNUMBER(Q2680),VLOOKUP(J2679,Blocos!D:G,4,0),"")</f>
        <v/>
      </c>
      <c r="AA2679" s="190" t="str">
        <f>IF(ISNUMBER(Q2679),CONCATENATE("CREATE TABLE ""reg_",LOWER(J2679),""" (""ID"" bigint NOT NULL AUTO_INCREMENT,  ""HASHFILE"" varchar(255) DEFAULT NULL, ""ID_PAI"" bigint NOT NULL,"),IF(Q2679="Campo",CONCATENATE("""",L2679,""" ",VLOOKUP(R2679,Apoio!A:C,3,0)),""))&amp;IF(Z2679="","",CONCATENATE("PRIMARY KEY (""ID""), KEY ""FK_reg_",LOWER(Z2679),"_ID_PAI"" (""ID_PAI""), CONSTRAINT ""FK_reg_",LOWER(Z2679),"_ID_PAI"" FOREIGN KEY (""ID_PAI"") REFERENCES ""reg_",LOWER(Z2679),""" (""ID"")) ENGINE=InnoDB AUTO_INCREMENT=105774 DEFAULT CHARSET=utf8mb4 COLLATE=utf8mb4_0900_ai_ci;"))</f>
        <v/>
      </c>
      <c r="AB2679" s="190" t="str">
        <f t="shared" si="293"/>
        <v/>
      </c>
    </row>
    <row r="2680" spans="1:28" ht="14.5" hidden="1" customHeight="1" x14ac:dyDescent="0.3">
      <c r="J2680" s="187" t="str">
        <f t="shared" si="291"/>
        <v>E311</v>
      </c>
      <c r="K2680" s="218"/>
      <c r="L2680" s="237" t="s">
        <v>2634</v>
      </c>
      <c r="M2680" s="184" t="s">
        <v>2635</v>
      </c>
      <c r="N2680" s="238">
        <v>42736</v>
      </c>
      <c r="O2680" s="238"/>
      <c r="P2680" s="238"/>
      <c r="Q2680" s="192" t="str">
        <f t="shared" si="292"/>
        <v/>
      </c>
      <c r="S2680" s="191" t="str">
        <f t="shared" si="295"/>
        <v/>
      </c>
      <c r="T2680" s="192" t="str">
        <f t="shared" si="296"/>
        <v/>
      </c>
      <c r="U2680" s="192" t="str">
        <f t="shared" si="294"/>
        <v/>
      </c>
      <c r="V2680" s="192" t="str">
        <f t="shared" si="297"/>
        <v/>
      </c>
      <c r="W2680" s="191" t="str">
        <f>IF(Q2680="Campo","@Campos(posicao = "&amp;K2680&amp;", tipo = '"&amp;R2680&amp;"')@Column(name = """&amp;L2680&amp;""")"&amp;IF(R2680="D","@Temporal(TemporalType.DATE)","")&amp;"private "&amp;VLOOKUP(TEXT(R2680,"@"),Apoio!A:B,2,0)&amp;" "&amp;SUBSTITUTE(LOWER(LEFT(L2680,1))&amp;RIGHT(PROPER(L2680),LEN(L2680)-1),"_","")&amp;";",IF(ISNUMBER(Q2680),IF(R2680="R","@Entity@Table(name = ""reg_"&amp;LOWER(J2680)&amp;""")@XmlRootElement","")&amp;VLOOKUP(J2680,Blocos!D:I,6,0)&amp;Apoio!$E$1&amp;Y2680,""))</f>
        <v/>
      </c>
      <c r="X2680" s="190" t="str">
        <f>IF(ISNUMBER(Q2680),COUNTIF(Blocos!G:G,J2680),"")</f>
        <v/>
      </c>
      <c r="Y2680" s="190" t="str">
        <f>IF(OR(X2680=0,X2680=""),"",VLOOKUP(SUMIFS(Blocos!A:A,Blocos!H:H,'EFD REGISTROS e Campos (2)'!X2680,Blocos!G:G,'EFD REGISTROS e Campos (2)'!J2680),Blocos!A:L,12,0))</f>
        <v/>
      </c>
      <c r="Z2680" s="190" t="str">
        <f>IF(ISNUMBER(Q2681),VLOOKUP(J2680,Blocos!D:G,4,0),"")</f>
        <v/>
      </c>
      <c r="AA2680" s="190" t="str">
        <f>IF(ISNUMBER(Q2680),CONCATENATE("CREATE TABLE ""reg_",LOWER(J2680),""" (""ID"" bigint NOT NULL AUTO_INCREMENT,  ""HASHFILE"" varchar(255) DEFAULT NULL, ""ID_PAI"" bigint NOT NULL,"),IF(Q2680="Campo",CONCATENATE("""",L2680,""" ",VLOOKUP(R2680,Apoio!A:C,3,0)),""))&amp;IF(Z2680="","",CONCATENATE("PRIMARY KEY (""ID""), KEY ""FK_reg_",LOWER(Z2680),"_ID_PAI"" (""ID_PAI""), CONSTRAINT ""FK_reg_",LOWER(Z2680),"_ID_PAI"" FOREIGN KEY (""ID_PAI"") REFERENCES ""reg_",LOWER(Z2680),""" (""ID"")) ENGINE=InnoDB AUTO_INCREMENT=105774 DEFAULT CHARSET=utf8mb4 COLLATE=utf8mb4_0900_ai_ci;"))</f>
        <v/>
      </c>
      <c r="AB2680" s="190" t="str">
        <f t="shared" si="293"/>
        <v/>
      </c>
    </row>
    <row r="2681" spans="1:28" ht="14.5" hidden="1" customHeight="1" x14ac:dyDescent="0.3">
      <c r="J2681" s="187" t="str">
        <f t="shared" si="291"/>
        <v>E311</v>
      </c>
      <c r="K2681" s="181">
        <v>3</v>
      </c>
      <c r="L2681" s="289" t="s">
        <v>1445</v>
      </c>
      <c r="M2681" s="182" t="s">
        <v>2504</v>
      </c>
      <c r="N2681" s="181" t="s">
        <v>27</v>
      </c>
      <c r="O2681" s="181" t="s">
        <v>28</v>
      </c>
      <c r="P2681" s="181" t="s">
        <v>28</v>
      </c>
      <c r="Q2681" s="192" t="str">
        <f t="shared" si="292"/>
        <v>Campo</v>
      </c>
      <c r="R2681" s="192" t="s">
        <v>27</v>
      </c>
      <c r="S2681" s="191" t="str">
        <f t="shared" si="295"/>
        <v/>
      </c>
      <c r="T2681" s="192" t="str">
        <f t="shared" si="296"/>
        <v>&lt;campo posicao="3"&gt;
&lt;coluna&gt;DESCR_COMPL_AJ&lt;/coluna&gt;
&lt;descricao&gt;Descrição complementar do ajuste da apuração&lt;/descricao&gt;
&lt;tipo&gt;C&lt;/tipo&gt;
&lt;/campo&gt;</v>
      </c>
      <c r="U2681" s="192" t="str">
        <f t="shared" si="294"/>
        <v>&lt;campo posicao="3"&gt;
&lt;coluna&gt;DESCR_COMPL_AJ&lt;/coluna&gt;
&lt;descricao&gt;Descrição complementar do ajuste da apuração&lt;/descricao&gt;
&lt;tipo&gt;C&lt;/tipo&gt;
&lt;/campo&gt;</v>
      </c>
      <c r="V2681" s="192" t="str">
        <f t="shared" si="297"/>
        <v>{"Column4", "DESCR_COMPL_AJ"},</v>
      </c>
      <c r="W2681" s="191" t="str">
        <f>IF(Q2681="Campo","@Campos(posicao = "&amp;K2681&amp;", tipo = '"&amp;R2681&amp;"')@Column(name = """&amp;L2681&amp;""")"&amp;IF(R2681="D","@Temporal(TemporalType.DATE)","")&amp;"private "&amp;VLOOKUP(TEXT(R2681,"@"),Apoio!A:B,2,0)&amp;" "&amp;SUBSTITUTE(LOWER(LEFT(L2681,1))&amp;RIGHT(PROPER(L2681),LEN(L2681)-1),"_","")&amp;";",IF(ISNUMBER(Q2681),IF(R2681="R","@Entity@Table(name = ""reg_"&amp;LOWER(J2681)&amp;""")@XmlRootElement","")&amp;VLOOKUP(J2681,Blocos!D:I,6,0)&amp;Apoio!$E$1&amp;Y2681,""))</f>
        <v>@Campos(posicao = 3, tipo = 'C')@Column(name = "DESCR_COMPL_AJ")private String descrComplAj;</v>
      </c>
      <c r="X2681" s="190" t="str">
        <f>IF(ISNUMBER(Q2681),COUNTIF(Blocos!G:G,J2681),"")</f>
        <v/>
      </c>
      <c r="Y2681" s="190" t="str">
        <f>IF(OR(X2681=0,X2681=""),"",VLOOKUP(SUMIFS(Blocos!A:A,Blocos!H:H,'EFD REGISTROS e Campos (2)'!X2681,Blocos!G:G,'EFD REGISTROS e Campos (2)'!J2681),Blocos!A:L,12,0))</f>
        <v/>
      </c>
      <c r="Z2681" s="190" t="str">
        <f>IF(ISNUMBER(Q2682),VLOOKUP(J2681,Blocos!D:G,4,0),"")</f>
        <v/>
      </c>
      <c r="AA2681" s="190" t="str">
        <f>IF(ISNUMBER(Q2681),CONCATENATE("CREATE TABLE ""reg_",LOWER(J2681),""" (""ID"" bigint NOT NULL AUTO_INCREMENT,  ""HASHFILE"" varchar(255) DEFAULT NULL, ""ID_PAI"" bigint NOT NULL,"),IF(Q2681="Campo",CONCATENATE("""",L2681,""" ",VLOOKUP(R2681,Apoio!A:C,3,0)),""))&amp;IF(Z2681="","",CONCATENATE("PRIMARY KEY (""ID""), KEY ""FK_reg_",LOWER(Z2681),"_ID_PAI"" (""ID_PAI""), CONSTRAINT ""FK_reg_",LOWER(Z2681),"_ID_PAI"" FOREIGN KEY (""ID_PAI"") REFERENCES ""reg_",LOWER(Z2681),""" (""ID"")) ENGINE=InnoDB AUTO_INCREMENT=105774 DEFAULT CHARSET=utf8mb4 COLLATE=utf8mb4_0900_ai_ci;"))</f>
        <v>"DESCR_COMPL_AJ" varchar(255) DEFAULT NULL,</v>
      </c>
      <c r="AB2681" s="190" t="str">
        <f t="shared" si="293"/>
        <v>`reg_e311`.`DESCR_COMPL_AJ`,</v>
      </c>
    </row>
    <row r="2682" spans="1:28" ht="14.5" hidden="1" customHeight="1" x14ac:dyDescent="0.3">
      <c r="J2682" s="187" t="str">
        <f t="shared" si="291"/>
        <v>E311</v>
      </c>
      <c r="K2682" s="181">
        <v>4</v>
      </c>
      <c r="L2682" s="289" t="s">
        <v>2350</v>
      </c>
      <c r="M2682" s="182" t="s">
        <v>2351</v>
      </c>
      <c r="N2682" s="181" t="s">
        <v>32</v>
      </c>
      <c r="O2682" s="181" t="s">
        <v>28</v>
      </c>
      <c r="P2682" s="181">
        <v>2</v>
      </c>
      <c r="Q2682" s="192" t="str">
        <f t="shared" si="292"/>
        <v>Campo</v>
      </c>
      <c r="R2682" s="192" t="s">
        <v>3606</v>
      </c>
      <c r="S2682" s="191" t="str">
        <f t="shared" si="295"/>
        <v/>
      </c>
      <c r="T2682" s="192" t="str">
        <f t="shared" si="296"/>
        <v>&lt;campo posicao="4"&gt;
&lt;coluna&gt;VL_AJ_APUR&lt;/coluna&gt;
&lt;descricao&gt;Valor do ajuste da apuração&lt;/descricao&gt;
&lt;tipo&gt;R&lt;/tipo&gt;
&lt;/campo&gt;</v>
      </c>
      <c r="U2682" s="192" t="str">
        <f t="shared" si="294"/>
        <v>&lt;campo posicao="4"&gt;
&lt;coluna&gt;VL_AJ_APUR&lt;/coluna&gt;
&lt;descricao&gt;Valor do ajuste da apuração&lt;/descricao&gt;
&lt;tipo&gt;R&lt;/tipo&gt;
&lt;/campo&gt;</v>
      </c>
      <c r="V2682" s="192" t="str">
        <f t="shared" si="297"/>
        <v>{"Column5", "VL_AJ_APUR"},</v>
      </c>
      <c r="W2682" s="191" t="str">
        <f>IF(Q2682="Campo","@Campos(posicao = "&amp;K2682&amp;", tipo = '"&amp;R2682&amp;"')@Column(name = """&amp;L2682&amp;""")"&amp;IF(R2682="D","@Temporal(TemporalType.DATE)","")&amp;"private "&amp;VLOOKUP(TEXT(R2682,"@"),Apoio!A:B,2,0)&amp;" "&amp;SUBSTITUTE(LOWER(LEFT(L2682,1))&amp;RIGHT(PROPER(L2682),LEN(L2682)-1),"_","")&amp;";",IF(ISNUMBER(Q2682),IF(R2682="R","@Entity@Table(name = ""reg_"&amp;LOWER(J2682)&amp;""")@XmlRootElement","")&amp;VLOOKUP(J2682,Blocos!D:I,6,0)&amp;Apoio!$E$1&amp;Y2682,""))</f>
        <v>@Campos(posicao = 4, tipo = 'R')@Column(name = "VL_AJ_APUR")private BigDecimal vlAjApur;</v>
      </c>
      <c r="X2682" s="190" t="str">
        <f>IF(ISNUMBER(Q2682),COUNTIF(Blocos!G:G,J2682),"")</f>
        <v/>
      </c>
      <c r="Y2682" s="190" t="str">
        <f>IF(OR(X2682=0,X2682=""),"",VLOOKUP(SUMIFS(Blocos!A:A,Blocos!H:H,'EFD REGISTROS e Campos (2)'!X2682,Blocos!G:G,'EFD REGISTROS e Campos (2)'!J2682),Blocos!A:L,12,0))</f>
        <v/>
      </c>
      <c r="Z2682" s="190" t="str">
        <f>IF(ISNUMBER(Q2683),VLOOKUP(J2682,Blocos!D:G,4,0),"")</f>
        <v>E310</v>
      </c>
      <c r="AA2682" s="190" t="str">
        <f>IF(ISNUMBER(Q2682),CONCATENATE("CREATE TABLE ""reg_",LOWER(J2682),""" (""ID"" bigint NOT NULL AUTO_INCREMENT,  ""HASHFILE"" varchar(255) DEFAULT NULL, ""ID_PAI"" bigint NOT NULL,"),IF(Q2682="Campo",CONCATENATE("""",L2682,""" ",VLOOKUP(R2682,Apoio!A:C,3,0)),""))&amp;IF(Z2682="","",CONCATENATE("PRIMARY KEY (""ID""), KEY ""FK_reg_",LOWER(Z2682),"_ID_PAI"" (""ID_PAI""), CONSTRAINT ""FK_reg_",LOWER(Z2682),"_ID_PAI"" FOREIGN KEY (""ID_PAI"") REFERENCES ""reg_",LOWER(Z2682),""" (""ID"")) ENGINE=InnoDB AUTO_INCREMENT=105774 DEFAULT CHARSET=utf8mb4 COLLATE=utf8mb4_0900_ai_ci;"))</f>
        <v>"VL_AJ_APUR" decimal(15,6) DEFAULT NULL,PRIMARY KEY ("ID"), KEY "FK_reg_e310_ID_PAI" ("ID_PAI"), CONSTRAINT "FK_reg_e310_ID_PAI" FOREIGN KEY ("ID_PAI") REFERENCES "reg_e310" ("ID")) ENGINE=InnoDB AUTO_INCREMENT=105774 DEFAULT CHARSET=utf8mb4 COLLATE=utf8mb4_0900_ai_ci;</v>
      </c>
      <c r="AB2682" s="190" t="str">
        <f t="shared" si="293"/>
        <v>`reg_e311`.`VL_AJ_APUR`,FROM `efdicms`.`reg_e311`;"</v>
      </c>
    </row>
    <row r="2683" spans="1:28" ht="14.5" hidden="1" customHeight="1" collapsed="1" x14ac:dyDescent="0.3">
      <c r="A2683" s="180" t="s">
        <v>22</v>
      </c>
      <c r="F2683" s="184"/>
      <c r="G2683" s="180" t="s">
        <v>2639</v>
      </c>
      <c r="I2683" s="180" t="s">
        <v>144</v>
      </c>
      <c r="J2683" s="187" t="str">
        <f t="shared" si="291"/>
        <v>E312</v>
      </c>
      <c r="K2683" s="195" t="s">
        <v>2640</v>
      </c>
      <c r="L2683" s="310"/>
      <c r="M2683" s="267"/>
      <c r="N2683" s="247"/>
      <c r="O2683" s="247"/>
      <c r="P2683" s="247"/>
      <c r="Q2683" s="192">
        <f t="shared" si="292"/>
        <v>5</v>
      </c>
      <c r="S2683" s="191" t="str">
        <f t="shared" si="295"/>
        <v>&lt;/registro&gt;
&lt;registro codigo="E312" perfil="ABC" nivel="5"&gt;</v>
      </c>
      <c r="T2683" s="192" t="str">
        <f t="shared" si="296"/>
        <v/>
      </c>
      <c r="U2683" s="192" t="str">
        <f t="shared" si="294"/>
        <v>&lt;/registro&gt;
&lt;registro codigo="E312" perfil="ABC" nivel="5"&gt;</v>
      </c>
      <c r="V2683" s="192" t="str">
        <f t="shared" si="297"/>
        <v/>
      </c>
      <c r="W2683" s="191" t="str">
        <f>IF(Q2683="Campo","@Campos(posicao = "&amp;K2683&amp;", tipo = '"&amp;R2683&amp;"')@Column(name = """&amp;L2683&amp;""")"&amp;IF(R2683="D","@Temporal(TemporalType.DATE)","")&amp;"private "&amp;VLOOKUP(TEXT(R2683,"@"),Apoio!A:B,2,0)&amp;" "&amp;SUBSTITUTE(LOWER(LEFT(L2683,1))&amp;RIGHT(PROPER(L2683),LEN(L2683)-1),"_","")&amp;";",IF(ISNUMBER(Q2683),IF(R2683="R","@Entity@Table(name = ""reg_"&amp;LOWER(J2683)&amp;""")@XmlRootElement","")&amp;VLOOKUP(J2683,Blocos!D:I,6,0)&amp;Apoio!$E$1&amp;Y2683,""))</f>
        <v>@Registros(nivel = 5) public class RegE312 implements Serializable { private static final long serialVersionUID = 1L; @Id @GeneratedValue(strategy = GenerationType.IDENTITY) @Basic(optional = false) @Column(name = "ID" ) private Long id;@ManyToOne(fetch = FetchType.LAZY) @JoinColumn(name = "ID_PAI", nullable = false) private RegE311 idPai; public RegE311 getIdPai() {return idPai;}public void setIdPai(Object idPai) {this.idPai = (RegE311) idPai;}public RegE312() { } public RegE312(Long id) { this.id = id; } public RegE312(Long id, RegE311 idPai, long linha, String hash) { this.id = id; this.idPai = idPai; this.linha = linha; this.hash = hash; }public Long getId() { return id; } public void setId(Long id) { this.id = id; }@Basic(optional = false)@Column(name = "LINHA")private long linha;@Basic(optional = false)@Column(name = "HASH")private String hash;</v>
      </c>
      <c r="X2683" s="190">
        <f>IF(ISNUMBER(Q2683),COUNTIF(Blocos!G:G,J2683),"")</f>
        <v>0</v>
      </c>
      <c r="Y2683" s="190" t="str">
        <f>IF(OR(X2683=0,X2683=""),"",VLOOKUP(SUMIFS(Blocos!A:A,Blocos!H:H,'EFD REGISTROS e Campos (2)'!X2683,Blocos!G:G,'EFD REGISTROS e Campos (2)'!J2683),Blocos!A:L,12,0))</f>
        <v/>
      </c>
      <c r="Z2683" s="190" t="str">
        <f>IF(ISNUMBER(Q2684),VLOOKUP(J2683,Blocos!D:G,4,0),"")</f>
        <v/>
      </c>
      <c r="AA2683" s="190" t="str">
        <f>IF(ISNUMBER(Q2683),CONCATENATE("CREATE TABLE ""reg_",LOWER(J2683),""" (""ID"" bigint NOT NULL AUTO_INCREMENT,  ""HASHFILE"" varchar(255) DEFAULT NULL, ""ID_PAI"" bigint NOT NULL,"),IF(Q2683="Campo",CONCATENATE("""",L2683,""" ",VLOOKUP(R2683,Apoio!A:C,3,0)),""))&amp;IF(Z2683="","",CONCATENATE("PRIMARY KEY (""ID""), KEY ""FK_reg_",LOWER(Z2683),"_ID_PAI"" (""ID_PAI""), CONSTRAINT ""FK_reg_",LOWER(Z2683),"_ID_PAI"" FOREIGN KEY (""ID_PAI"") REFERENCES ""reg_",LOWER(Z2683),""" (""ID"")) ENGINE=InnoDB AUTO_INCREMENT=105774 DEFAULT CHARSET=utf8mb4 COLLATE=utf8mb4_0900_ai_ci;"))</f>
        <v>CREATE TABLE "reg_e312" ("ID" bigint NOT NULL AUTO_INCREMENT,  "HASHFILE" varchar(255) DEFAULT NULL, "ID_PAI" bigint NOT NULL,</v>
      </c>
      <c r="AB2683" s="190" t="str">
        <f t="shared" si="293"/>
        <v/>
      </c>
    </row>
    <row r="2684" spans="1:28" ht="14.5" hidden="1" customHeight="1" x14ac:dyDescent="0.3">
      <c r="A2684" s="184"/>
      <c r="B2684" s="184"/>
      <c r="C2684" s="184"/>
      <c r="D2684" s="184"/>
      <c r="E2684" s="184"/>
      <c r="F2684" s="184"/>
      <c r="J2684" s="187" t="str">
        <f t="shared" si="291"/>
        <v>E312</v>
      </c>
      <c r="K2684" s="181">
        <v>1</v>
      </c>
      <c r="L2684" s="289" t="s">
        <v>25</v>
      </c>
      <c r="M2684" s="182" t="s">
        <v>2641</v>
      </c>
      <c r="N2684" s="181" t="s">
        <v>27</v>
      </c>
      <c r="O2684" s="181">
        <v>4</v>
      </c>
      <c r="P2684" s="181" t="s">
        <v>28</v>
      </c>
      <c r="Q2684" s="192" t="str">
        <f t="shared" si="292"/>
        <v>Campo</v>
      </c>
      <c r="R2684" s="192" t="s">
        <v>27</v>
      </c>
      <c r="S2684" s="191" t="str">
        <f t="shared" si="295"/>
        <v/>
      </c>
      <c r="T2684" s="192" t="str">
        <f t="shared" si="296"/>
        <v>&lt;campo posicao="1"&gt;
&lt;coluna&gt;REG&lt;/coluna&gt;
&lt;descricao&gt;Texto fixo contendo "E312"&lt;/descricao&gt;
&lt;tipo&gt;C&lt;/tipo&gt;
&lt;/campo&gt;</v>
      </c>
      <c r="U2684" s="192" t="str">
        <f t="shared" si="294"/>
        <v>&lt;campo posicao="1"&gt;
&lt;coluna&gt;REG&lt;/coluna&gt;
&lt;descricao&gt;Texto fixo contendo "E312"&lt;/descricao&gt;
&lt;tipo&gt;C&lt;/tipo&gt;
&lt;/campo&gt;</v>
      </c>
      <c r="V2684" s="192" t="str">
        <f t="shared" si="297"/>
        <v>{"Column2", "REG"},</v>
      </c>
      <c r="W2684" s="191" t="str">
        <f>IF(Q2684="Campo","@Campos(posicao = "&amp;K2684&amp;", tipo = '"&amp;R2684&amp;"')@Column(name = """&amp;L2684&amp;""")"&amp;IF(R2684="D","@Temporal(TemporalType.DATE)","")&amp;"private "&amp;VLOOKUP(TEXT(R2684,"@"),Apoio!A:B,2,0)&amp;" "&amp;SUBSTITUTE(LOWER(LEFT(L2684,1))&amp;RIGHT(PROPER(L2684),LEN(L2684)-1),"_","")&amp;";",IF(ISNUMBER(Q2684),IF(R2684="R","@Entity@Table(name = ""reg_"&amp;LOWER(J2684)&amp;""")@XmlRootElement","")&amp;VLOOKUP(J2684,Blocos!D:I,6,0)&amp;Apoio!$E$1&amp;Y2684,""))</f>
        <v>@Campos(posicao = 1, tipo = 'C')@Column(name = "REG")private String reg;</v>
      </c>
      <c r="X2684" s="190" t="str">
        <f>IF(ISNUMBER(Q2684),COUNTIF(Blocos!G:G,J2684),"")</f>
        <v/>
      </c>
      <c r="Y2684" s="190" t="str">
        <f>IF(OR(X2684=0,X2684=""),"",VLOOKUP(SUMIFS(Blocos!A:A,Blocos!H:H,'EFD REGISTROS e Campos (2)'!X2684,Blocos!G:G,'EFD REGISTROS e Campos (2)'!J2684),Blocos!A:L,12,0))</f>
        <v/>
      </c>
      <c r="Z2684" s="190" t="str">
        <f>IF(ISNUMBER(Q2685),VLOOKUP(J2684,Blocos!D:G,4,0),"")</f>
        <v/>
      </c>
      <c r="AA2684" s="190" t="str">
        <f>IF(ISNUMBER(Q2684),CONCATENATE("CREATE TABLE ""reg_",LOWER(J2684),""" (""ID"" bigint NOT NULL AUTO_INCREMENT,  ""HASHFILE"" varchar(255) DEFAULT NULL, ""ID_PAI"" bigint NOT NULL,"),IF(Q2684="Campo",CONCATENATE("""",L2684,""" ",VLOOKUP(R2684,Apoio!A:C,3,0)),""))&amp;IF(Z2684="","",CONCATENATE("PRIMARY KEY (""ID""), KEY ""FK_reg_",LOWER(Z2684),"_ID_PAI"" (""ID_PAI""), CONSTRAINT ""FK_reg_",LOWER(Z2684),"_ID_PAI"" FOREIGN KEY (""ID_PAI"") REFERENCES ""reg_",LOWER(Z2684),""" (""ID"")) ENGINE=InnoDB AUTO_INCREMENT=105774 DEFAULT CHARSET=utf8mb4 COLLATE=utf8mb4_0900_ai_ci;"))</f>
        <v>"REG" varchar(255) DEFAULT NULL,</v>
      </c>
      <c r="AB2684" s="190" t="str">
        <f t="shared" si="293"/>
        <v>USE `efdicms`;SELECT `reg_e312`.`REG`,</v>
      </c>
    </row>
    <row r="2685" spans="1:28" ht="14.5" hidden="1" customHeight="1" x14ac:dyDescent="0.3">
      <c r="A2685" s="184"/>
      <c r="B2685" s="184"/>
      <c r="C2685" s="184"/>
      <c r="D2685" s="184"/>
      <c r="E2685" s="184"/>
      <c r="F2685" s="184"/>
      <c r="J2685" s="187" t="str">
        <f t="shared" si="291"/>
        <v>E312</v>
      </c>
      <c r="K2685" s="181">
        <v>2</v>
      </c>
      <c r="L2685" s="289" t="s">
        <v>636</v>
      </c>
      <c r="M2685" s="182" t="s">
        <v>982</v>
      </c>
      <c r="N2685" s="181" t="s">
        <v>27</v>
      </c>
      <c r="O2685" s="181" t="s">
        <v>28</v>
      </c>
      <c r="P2685" s="181" t="s">
        <v>28</v>
      </c>
      <c r="Q2685" s="192" t="str">
        <f t="shared" si="292"/>
        <v>Campo</v>
      </c>
      <c r="R2685" s="192" t="s">
        <v>27</v>
      </c>
      <c r="S2685" s="191" t="str">
        <f t="shared" si="295"/>
        <v/>
      </c>
      <c r="T2685" s="192" t="str">
        <f t="shared" si="296"/>
        <v>&lt;campo posicao="2"&gt;
&lt;coluna&gt;NUM_DA&lt;/coluna&gt;
&lt;descricao&gt;Número do documento de arrecadação estadual, se houver&lt;/descricao&gt;
&lt;tipo&gt;C&lt;/tipo&gt;
&lt;/campo&gt;</v>
      </c>
      <c r="U2685" s="192" t="str">
        <f t="shared" si="294"/>
        <v>&lt;campo posicao="2"&gt;
&lt;coluna&gt;NUM_DA&lt;/coluna&gt;
&lt;descricao&gt;Número do documento de arrecadação estadual, se houver&lt;/descricao&gt;
&lt;tipo&gt;C&lt;/tipo&gt;
&lt;/campo&gt;</v>
      </c>
      <c r="V2685" s="192" t="str">
        <f t="shared" si="297"/>
        <v>{"Column3", "NUM_DA"},</v>
      </c>
      <c r="W2685" s="191" t="str">
        <f>IF(Q2685="Campo","@Campos(posicao = "&amp;K2685&amp;", tipo = '"&amp;R2685&amp;"')@Column(name = """&amp;L2685&amp;""")"&amp;IF(R2685="D","@Temporal(TemporalType.DATE)","")&amp;"private "&amp;VLOOKUP(TEXT(R2685,"@"),Apoio!A:B,2,0)&amp;" "&amp;SUBSTITUTE(LOWER(LEFT(L2685,1))&amp;RIGHT(PROPER(L2685),LEN(L2685)-1),"_","")&amp;";",IF(ISNUMBER(Q2685),IF(R2685="R","@Entity@Table(name = ""reg_"&amp;LOWER(J2685)&amp;""")@XmlRootElement","")&amp;VLOOKUP(J2685,Blocos!D:I,6,0)&amp;Apoio!$E$1&amp;Y2685,""))</f>
        <v>@Campos(posicao = 2, tipo = 'C')@Column(name = "NUM_DA")private String numDa;</v>
      </c>
      <c r="X2685" s="190" t="str">
        <f>IF(ISNUMBER(Q2685),COUNTIF(Blocos!G:G,J2685),"")</f>
        <v/>
      </c>
      <c r="Y2685" s="190" t="str">
        <f>IF(OR(X2685=0,X2685=""),"",VLOOKUP(SUMIFS(Blocos!A:A,Blocos!H:H,'EFD REGISTROS e Campos (2)'!X2685,Blocos!G:G,'EFD REGISTROS e Campos (2)'!J2685),Blocos!A:L,12,0))</f>
        <v/>
      </c>
      <c r="Z2685" s="190" t="str">
        <f>IF(ISNUMBER(Q2686),VLOOKUP(J2685,Blocos!D:G,4,0),"")</f>
        <v/>
      </c>
      <c r="AA2685" s="190" t="str">
        <f>IF(ISNUMBER(Q2685),CONCATENATE("CREATE TABLE ""reg_",LOWER(J2685),""" (""ID"" bigint NOT NULL AUTO_INCREMENT,  ""HASHFILE"" varchar(255) DEFAULT NULL, ""ID_PAI"" bigint NOT NULL,"),IF(Q2685="Campo",CONCATENATE("""",L2685,""" ",VLOOKUP(R2685,Apoio!A:C,3,0)),""))&amp;IF(Z2685="","",CONCATENATE("PRIMARY KEY (""ID""), KEY ""FK_reg_",LOWER(Z2685),"_ID_PAI"" (""ID_PAI""), CONSTRAINT ""FK_reg_",LOWER(Z2685),"_ID_PAI"" FOREIGN KEY (""ID_PAI"") REFERENCES ""reg_",LOWER(Z2685),""" (""ID"")) ENGINE=InnoDB AUTO_INCREMENT=105774 DEFAULT CHARSET=utf8mb4 COLLATE=utf8mb4_0900_ai_ci;"))</f>
        <v>"NUM_DA" varchar(255) DEFAULT NULL,</v>
      </c>
      <c r="AB2685" s="190" t="str">
        <f t="shared" si="293"/>
        <v>`reg_e312`.`NUM_DA`,</v>
      </c>
    </row>
    <row r="2686" spans="1:28" ht="14.5" hidden="1" customHeight="1" x14ac:dyDescent="0.3">
      <c r="A2686" s="184"/>
      <c r="B2686" s="184"/>
      <c r="C2686" s="184"/>
      <c r="D2686" s="184"/>
      <c r="E2686" s="184"/>
      <c r="F2686" s="184"/>
      <c r="J2686" s="187" t="str">
        <f t="shared" si="291"/>
        <v>E312</v>
      </c>
      <c r="K2686" s="181">
        <v>3</v>
      </c>
      <c r="L2686" s="289" t="s">
        <v>455</v>
      </c>
      <c r="M2686" s="182" t="s">
        <v>456</v>
      </c>
      <c r="N2686" s="181" t="s">
        <v>27</v>
      </c>
      <c r="O2686" s="181">
        <v>15</v>
      </c>
      <c r="P2686" s="181" t="s">
        <v>28</v>
      </c>
      <c r="Q2686" s="192" t="str">
        <f t="shared" si="292"/>
        <v>Campo</v>
      </c>
      <c r="R2686" s="192" t="s">
        <v>27</v>
      </c>
      <c r="S2686" s="191" t="str">
        <f t="shared" si="295"/>
        <v/>
      </c>
      <c r="T2686" s="192" t="str">
        <f t="shared" si="296"/>
        <v>&lt;campo posicao="3"&gt;
&lt;coluna&gt;NUM_PROC&lt;/coluna&gt;
&lt;descricao&gt;Número do processo ao qual o ajuste está vinculado, se houver&lt;/descricao&gt;
&lt;tipo&gt;C&lt;/tipo&gt;
&lt;/campo&gt;</v>
      </c>
      <c r="U2686" s="192" t="str">
        <f t="shared" si="294"/>
        <v>&lt;campo posicao="3"&gt;
&lt;coluna&gt;NUM_PROC&lt;/coluna&gt;
&lt;descricao&gt;Número do processo ao qual o ajuste está vinculado, se houver&lt;/descricao&gt;
&lt;tipo&gt;C&lt;/tipo&gt;
&lt;/campo&gt;</v>
      </c>
      <c r="V2686" s="192" t="str">
        <f t="shared" si="297"/>
        <v>{"Column4", "NUM_PROC"},</v>
      </c>
      <c r="W2686" s="191" t="str">
        <f>IF(Q2686="Campo","@Campos(posicao = "&amp;K2686&amp;", tipo = '"&amp;R2686&amp;"')@Column(name = """&amp;L2686&amp;""")"&amp;IF(R2686="D","@Temporal(TemporalType.DATE)","")&amp;"private "&amp;VLOOKUP(TEXT(R2686,"@"),Apoio!A:B,2,0)&amp;" "&amp;SUBSTITUTE(LOWER(LEFT(L2686,1))&amp;RIGHT(PROPER(L2686),LEN(L2686)-1),"_","")&amp;";",IF(ISNUMBER(Q2686),IF(R2686="R","@Entity@Table(name = ""reg_"&amp;LOWER(J2686)&amp;""")@XmlRootElement","")&amp;VLOOKUP(J2686,Blocos!D:I,6,0)&amp;Apoio!$E$1&amp;Y2686,""))</f>
        <v>@Campos(posicao = 3, tipo = 'C')@Column(name = "NUM_PROC")private String numProc;</v>
      </c>
      <c r="X2686" s="190" t="str">
        <f>IF(ISNUMBER(Q2686),COUNTIF(Blocos!G:G,J2686),"")</f>
        <v/>
      </c>
      <c r="Y2686" s="190" t="str">
        <f>IF(OR(X2686=0,X2686=""),"",VLOOKUP(SUMIFS(Blocos!A:A,Blocos!H:H,'EFD REGISTROS e Campos (2)'!X2686,Blocos!G:G,'EFD REGISTROS e Campos (2)'!J2686),Blocos!A:L,12,0))</f>
        <v/>
      </c>
      <c r="Z2686" s="190" t="str">
        <f>IF(ISNUMBER(Q2687),VLOOKUP(J2686,Blocos!D:G,4,0),"")</f>
        <v/>
      </c>
      <c r="AA2686" s="190" t="str">
        <f>IF(ISNUMBER(Q2686),CONCATENATE("CREATE TABLE ""reg_",LOWER(J2686),""" (""ID"" bigint NOT NULL AUTO_INCREMENT,  ""HASHFILE"" varchar(255) DEFAULT NULL, ""ID_PAI"" bigint NOT NULL,"),IF(Q2686="Campo",CONCATENATE("""",L2686,""" ",VLOOKUP(R2686,Apoio!A:C,3,0)),""))&amp;IF(Z2686="","",CONCATENATE("PRIMARY KEY (""ID""), KEY ""FK_reg_",LOWER(Z2686),"_ID_PAI"" (""ID_PAI""), CONSTRAINT ""FK_reg_",LOWER(Z2686),"_ID_PAI"" FOREIGN KEY (""ID_PAI"") REFERENCES ""reg_",LOWER(Z2686),""" (""ID"")) ENGINE=InnoDB AUTO_INCREMENT=105774 DEFAULT CHARSET=utf8mb4 COLLATE=utf8mb4_0900_ai_ci;"))</f>
        <v>"NUM_PROC" varchar(255) DEFAULT NULL,</v>
      </c>
      <c r="AB2686" s="190" t="str">
        <f t="shared" si="293"/>
        <v>`reg_e312`.`NUM_PROC`,</v>
      </c>
    </row>
    <row r="2687" spans="1:28" ht="14.5" hidden="1" customHeight="1" x14ac:dyDescent="0.3">
      <c r="A2687" s="184"/>
      <c r="B2687" s="184"/>
      <c r="C2687" s="184"/>
      <c r="D2687" s="184"/>
      <c r="E2687" s="184"/>
      <c r="F2687" s="184"/>
      <c r="J2687" s="187" t="str">
        <f t="shared" si="291"/>
        <v>E312</v>
      </c>
      <c r="K2687" s="217">
        <v>4</v>
      </c>
      <c r="L2687" s="291" t="s">
        <v>457</v>
      </c>
      <c r="M2687" s="214" t="s">
        <v>458</v>
      </c>
      <c r="N2687" s="217" t="s">
        <v>32</v>
      </c>
      <c r="O2687" s="217" t="s">
        <v>240</v>
      </c>
      <c r="P2687" s="217" t="s">
        <v>28</v>
      </c>
      <c r="Q2687" s="192" t="str">
        <f t="shared" si="292"/>
        <v>Campo</v>
      </c>
      <c r="R2687" s="192" t="s">
        <v>3607</v>
      </c>
      <c r="S2687" s="191" t="str">
        <f t="shared" si="295"/>
        <v/>
      </c>
      <c r="T2687" s="192" t="str">
        <f t="shared" si="296"/>
        <v>&lt;campo posicao="4"&gt;
&lt;coluna&gt;IND_PROC&lt;/coluna&gt;
&lt;descricao&gt;Indicador da origem do processo:&lt;/descricao&gt;
&lt;tipo&gt;I&lt;/tipo&gt;
&lt;/campo&gt;</v>
      </c>
      <c r="U2687" s="192" t="str">
        <f t="shared" si="294"/>
        <v>&lt;campo posicao="4"&gt;
&lt;coluna&gt;IND_PROC&lt;/coluna&gt;
&lt;descricao&gt;Indicador da origem do processo:&lt;/descricao&gt;
&lt;tipo&gt;I&lt;/tipo&gt;
&lt;/campo&gt;</v>
      </c>
      <c r="V2687" s="192" t="str">
        <f t="shared" si="297"/>
        <v>{"Column5", "IND_PROC"},</v>
      </c>
      <c r="W2687" s="191" t="str">
        <f>IF(Q2687="Campo","@Campos(posicao = "&amp;K2687&amp;", tipo = '"&amp;R2687&amp;"')@Column(name = """&amp;L2687&amp;""")"&amp;IF(R2687="D","@Temporal(TemporalType.DATE)","")&amp;"private "&amp;VLOOKUP(TEXT(R2687,"@"),Apoio!A:B,2,0)&amp;" "&amp;SUBSTITUTE(LOWER(LEFT(L2687,1))&amp;RIGHT(PROPER(L2687),LEN(L2687)-1),"_","")&amp;";",IF(ISNUMBER(Q2687),IF(R2687="R","@Entity@Table(name = ""reg_"&amp;LOWER(J2687)&amp;""")@XmlRootElement","")&amp;VLOOKUP(J2687,Blocos!D:I,6,0)&amp;Apoio!$E$1&amp;Y2687,""))</f>
        <v>@Campos(posicao = 4, tipo = 'I')@Column(name = "IND_PROC")private int indProc;</v>
      </c>
      <c r="X2687" s="190" t="str">
        <f>IF(ISNUMBER(Q2687),COUNTIF(Blocos!G:G,J2687),"")</f>
        <v/>
      </c>
      <c r="Y2687" s="190" t="str">
        <f>IF(OR(X2687=0,X2687=""),"",VLOOKUP(SUMIFS(Blocos!A:A,Blocos!H:H,'EFD REGISTROS e Campos (2)'!X2687,Blocos!G:G,'EFD REGISTROS e Campos (2)'!J2687),Blocos!A:L,12,0))</f>
        <v/>
      </c>
      <c r="Z2687" s="190" t="str">
        <f>IF(ISNUMBER(Q2688),VLOOKUP(J2687,Blocos!D:G,4,0),"")</f>
        <v/>
      </c>
      <c r="AA2687" s="190" t="str">
        <f>IF(ISNUMBER(Q2687),CONCATENATE("CREATE TABLE ""reg_",LOWER(J2687),""" (""ID"" bigint NOT NULL AUTO_INCREMENT,  ""HASHFILE"" varchar(255) DEFAULT NULL, ""ID_PAI"" bigint NOT NULL,"),IF(Q2687="Campo",CONCATENATE("""",L2687,""" ",VLOOKUP(R2687,Apoio!A:C,3,0)),""))&amp;IF(Z2687="","",CONCATENATE("PRIMARY KEY (""ID""), KEY ""FK_reg_",LOWER(Z2687),"_ID_PAI"" (""ID_PAI""), CONSTRAINT ""FK_reg_",LOWER(Z2687),"_ID_PAI"" FOREIGN KEY (""ID_PAI"") REFERENCES ""reg_",LOWER(Z2687),""" (""ID"")) ENGINE=InnoDB AUTO_INCREMENT=105774 DEFAULT CHARSET=utf8mb4 COLLATE=utf8mb4_0900_ai_ci;"))</f>
        <v>"IND_PROC" int DEFAULT NULL,</v>
      </c>
      <c r="AB2687" s="190" t="str">
        <f t="shared" si="293"/>
        <v>`reg_e312`.`IND_PROC`,</v>
      </c>
    </row>
    <row r="2688" spans="1:28" ht="14.5" hidden="1" customHeight="1" x14ac:dyDescent="0.3">
      <c r="A2688" s="184"/>
      <c r="B2688" s="184"/>
      <c r="C2688" s="184"/>
      <c r="D2688" s="184"/>
      <c r="E2688" s="184"/>
      <c r="F2688" s="184"/>
      <c r="J2688" s="187" t="str">
        <f t="shared" ref="J2688:J2751" si="298">IF(A2688="",J2687,CONCATENATE(B2688,C2688,D2688,E2688,F2688,G2688,H2688))</f>
        <v>E312</v>
      </c>
      <c r="K2688" s="218"/>
      <c r="L2688" s="292"/>
      <c r="M2688" s="215" t="s">
        <v>2355</v>
      </c>
      <c r="N2688" s="218"/>
      <c r="O2688" s="218"/>
      <c r="P2688" s="218"/>
      <c r="Q2688" s="192" t="str">
        <f t="shared" si="292"/>
        <v/>
      </c>
      <c r="S2688" s="191" t="str">
        <f t="shared" si="295"/>
        <v/>
      </c>
      <c r="T2688" s="192" t="str">
        <f t="shared" si="296"/>
        <v/>
      </c>
      <c r="U2688" s="192" t="str">
        <f t="shared" si="294"/>
        <v/>
      </c>
      <c r="V2688" s="192" t="str">
        <f t="shared" si="297"/>
        <v/>
      </c>
      <c r="W2688" s="191" t="str">
        <f>IF(Q2688="Campo","@Campos(posicao = "&amp;K2688&amp;", tipo = '"&amp;R2688&amp;"')@Column(name = """&amp;L2688&amp;""")"&amp;IF(R2688="D","@Temporal(TemporalType.DATE)","")&amp;"private "&amp;VLOOKUP(TEXT(R2688,"@"),Apoio!A:B,2,0)&amp;" "&amp;SUBSTITUTE(LOWER(LEFT(L2688,1))&amp;RIGHT(PROPER(L2688),LEN(L2688)-1),"_","")&amp;";",IF(ISNUMBER(Q2688),IF(R2688="R","@Entity@Table(name = ""reg_"&amp;LOWER(J2688)&amp;""")@XmlRootElement","")&amp;VLOOKUP(J2688,Blocos!D:I,6,0)&amp;Apoio!$E$1&amp;Y2688,""))</f>
        <v/>
      </c>
      <c r="X2688" s="190" t="str">
        <f>IF(ISNUMBER(Q2688),COUNTIF(Blocos!G:G,J2688),"")</f>
        <v/>
      </c>
      <c r="Y2688" s="190" t="str">
        <f>IF(OR(X2688=0,X2688=""),"",VLOOKUP(SUMIFS(Blocos!A:A,Blocos!H:H,'EFD REGISTROS e Campos (2)'!X2688,Blocos!G:G,'EFD REGISTROS e Campos (2)'!J2688),Blocos!A:L,12,0))</f>
        <v/>
      </c>
      <c r="Z2688" s="190" t="str">
        <f>IF(ISNUMBER(Q2689),VLOOKUP(J2688,Blocos!D:G,4,0),"")</f>
        <v/>
      </c>
      <c r="AA2688" s="190" t="str">
        <f>IF(ISNUMBER(Q2688),CONCATENATE("CREATE TABLE ""reg_",LOWER(J2688),""" (""ID"" bigint NOT NULL AUTO_INCREMENT,  ""HASHFILE"" varchar(255) DEFAULT NULL, ""ID_PAI"" bigint NOT NULL,"),IF(Q2688="Campo",CONCATENATE("""",L2688,""" ",VLOOKUP(R2688,Apoio!A:C,3,0)),""))&amp;IF(Z2688="","",CONCATENATE("PRIMARY KEY (""ID""), KEY ""FK_reg_",LOWER(Z2688),"_ID_PAI"" (""ID_PAI""), CONSTRAINT ""FK_reg_",LOWER(Z2688),"_ID_PAI"" FOREIGN KEY (""ID_PAI"") REFERENCES ""reg_",LOWER(Z2688),""" (""ID"")) ENGINE=InnoDB AUTO_INCREMENT=105774 DEFAULT CHARSET=utf8mb4 COLLATE=utf8mb4_0900_ai_ci;"))</f>
        <v/>
      </c>
      <c r="AB2688" s="190" t="str">
        <f t="shared" si="293"/>
        <v/>
      </c>
    </row>
    <row r="2689" spans="1:28" ht="14.5" hidden="1" customHeight="1" x14ac:dyDescent="0.3">
      <c r="A2689" s="184"/>
      <c r="B2689" s="184"/>
      <c r="C2689" s="184"/>
      <c r="D2689" s="184"/>
      <c r="E2689" s="184"/>
      <c r="F2689" s="184"/>
      <c r="J2689" s="187" t="str">
        <f t="shared" si="298"/>
        <v>E312</v>
      </c>
      <c r="K2689" s="218"/>
      <c r="L2689" s="292"/>
      <c r="M2689" s="215" t="s">
        <v>460</v>
      </c>
      <c r="N2689" s="218"/>
      <c r="O2689" s="218"/>
      <c r="P2689" s="218"/>
      <c r="Q2689" s="192" t="str">
        <f t="shared" si="292"/>
        <v/>
      </c>
      <c r="S2689" s="191" t="str">
        <f t="shared" si="295"/>
        <v/>
      </c>
      <c r="T2689" s="192" t="str">
        <f t="shared" si="296"/>
        <v/>
      </c>
      <c r="U2689" s="192" t="str">
        <f t="shared" si="294"/>
        <v/>
      </c>
      <c r="V2689" s="192" t="str">
        <f t="shared" si="297"/>
        <v/>
      </c>
      <c r="W2689" s="191" t="str">
        <f>IF(Q2689="Campo","@Campos(posicao = "&amp;K2689&amp;", tipo = '"&amp;R2689&amp;"')@Column(name = """&amp;L2689&amp;""")"&amp;IF(R2689="D","@Temporal(TemporalType.DATE)","")&amp;"private "&amp;VLOOKUP(TEXT(R2689,"@"),Apoio!A:B,2,0)&amp;" "&amp;SUBSTITUTE(LOWER(LEFT(L2689,1))&amp;RIGHT(PROPER(L2689),LEN(L2689)-1),"_","")&amp;";",IF(ISNUMBER(Q2689),IF(R2689="R","@Entity@Table(name = ""reg_"&amp;LOWER(J2689)&amp;""")@XmlRootElement","")&amp;VLOOKUP(J2689,Blocos!D:I,6,0)&amp;Apoio!$E$1&amp;Y2689,""))</f>
        <v/>
      </c>
      <c r="X2689" s="190" t="str">
        <f>IF(ISNUMBER(Q2689),COUNTIF(Blocos!G:G,J2689),"")</f>
        <v/>
      </c>
      <c r="Y2689" s="190" t="str">
        <f>IF(OR(X2689=0,X2689=""),"",VLOOKUP(SUMIFS(Blocos!A:A,Blocos!H:H,'EFD REGISTROS e Campos (2)'!X2689,Blocos!G:G,'EFD REGISTROS e Campos (2)'!J2689),Blocos!A:L,12,0))</f>
        <v/>
      </c>
      <c r="Z2689" s="190" t="str">
        <f>IF(ISNUMBER(Q2690),VLOOKUP(J2689,Blocos!D:G,4,0),"")</f>
        <v/>
      </c>
      <c r="AA2689" s="190" t="str">
        <f>IF(ISNUMBER(Q2689),CONCATENATE("CREATE TABLE ""reg_",LOWER(J2689),""" (""ID"" bigint NOT NULL AUTO_INCREMENT,  ""HASHFILE"" varchar(255) DEFAULT NULL, ""ID_PAI"" bigint NOT NULL,"),IF(Q2689="Campo",CONCATENATE("""",L2689,""" ",VLOOKUP(R2689,Apoio!A:C,3,0)),""))&amp;IF(Z2689="","",CONCATENATE("PRIMARY KEY (""ID""), KEY ""FK_reg_",LOWER(Z2689),"_ID_PAI"" (""ID_PAI""), CONSTRAINT ""FK_reg_",LOWER(Z2689),"_ID_PAI"" FOREIGN KEY (""ID_PAI"") REFERENCES ""reg_",LOWER(Z2689),""" (""ID"")) ENGINE=InnoDB AUTO_INCREMENT=105774 DEFAULT CHARSET=utf8mb4 COLLATE=utf8mb4_0900_ai_ci;"))</f>
        <v/>
      </c>
      <c r="AB2689" s="190" t="str">
        <f t="shared" si="293"/>
        <v/>
      </c>
    </row>
    <row r="2690" spans="1:28" ht="14.5" hidden="1" customHeight="1" x14ac:dyDescent="0.3">
      <c r="A2690" s="184"/>
      <c r="B2690" s="184"/>
      <c r="C2690" s="184"/>
      <c r="D2690" s="184"/>
      <c r="E2690" s="184"/>
      <c r="F2690" s="184"/>
      <c r="J2690" s="187" t="str">
        <f t="shared" si="298"/>
        <v>E312</v>
      </c>
      <c r="K2690" s="218"/>
      <c r="L2690" s="292"/>
      <c r="M2690" s="215" t="s">
        <v>461</v>
      </c>
      <c r="N2690" s="218"/>
      <c r="O2690" s="218"/>
      <c r="P2690" s="218"/>
      <c r="Q2690" s="192" t="str">
        <f t="shared" si="292"/>
        <v/>
      </c>
      <c r="S2690" s="191" t="str">
        <f t="shared" si="295"/>
        <v/>
      </c>
      <c r="T2690" s="192" t="str">
        <f t="shared" si="296"/>
        <v/>
      </c>
      <c r="U2690" s="192" t="str">
        <f t="shared" si="294"/>
        <v/>
      </c>
      <c r="V2690" s="192" t="str">
        <f t="shared" si="297"/>
        <v/>
      </c>
      <c r="W2690" s="191" t="str">
        <f>IF(Q2690="Campo","@Campos(posicao = "&amp;K2690&amp;", tipo = '"&amp;R2690&amp;"')@Column(name = """&amp;L2690&amp;""")"&amp;IF(R2690="D","@Temporal(TemporalType.DATE)","")&amp;"private "&amp;VLOOKUP(TEXT(R2690,"@"),Apoio!A:B,2,0)&amp;" "&amp;SUBSTITUTE(LOWER(LEFT(L2690,1))&amp;RIGHT(PROPER(L2690),LEN(L2690)-1),"_","")&amp;";",IF(ISNUMBER(Q2690),IF(R2690="R","@Entity@Table(name = ""reg_"&amp;LOWER(J2690)&amp;""")@XmlRootElement","")&amp;VLOOKUP(J2690,Blocos!D:I,6,0)&amp;Apoio!$E$1&amp;Y2690,""))</f>
        <v/>
      </c>
      <c r="X2690" s="190" t="str">
        <f>IF(ISNUMBER(Q2690),COUNTIF(Blocos!G:G,J2690),"")</f>
        <v/>
      </c>
      <c r="Y2690" s="190" t="str">
        <f>IF(OR(X2690=0,X2690=""),"",VLOOKUP(SUMIFS(Blocos!A:A,Blocos!H:H,'EFD REGISTROS e Campos (2)'!X2690,Blocos!G:G,'EFD REGISTROS e Campos (2)'!J2690),Blocos!A:L,12,0))</f>
        <v/>
      </c>
      <c r="Z2690" s="190" t="str">
        <f>IF(ISNUMBER(Q2691),VLOOKUP(J2690,Blocos!D:G,4,0),"")</f>
        <v/>
      </c>
      <c r="AA2690" s="190" t="str">
        <f>IF(ISNUMBER(Q2690),CONCATENATE("CREATE TABLE ""reg_",LOWER(J2690),""" (""ID"" bigint NOT NULL AUTO_INCREMENT,  ""HASHFILE"" varchar(255) DEFAULT NULL, ""ID_PAI"" bigint NOT NULL,"),IF(Q2690="Campo",CONCATENATE("""",L2690,""" ",VLOOKUP(R2690,Apoio!A:C,3,0)),""))&amp;IF(Z2690="","",CONCATENATE("PRIMARY KEY (""ID""), KEY ""FK_reg_",LOWER(Z2690),"_ID_PAI"" (""ID_PAI""), CONSTRAINT ""FK_reg_",LOWER(Z2690),"_ID_PAI"" FOREIGN KEY (""ID_PAI"") REFERENCES ""reg_",LOWER(Z2690),""" (""ID"")) ENGINE=InnoDB AUTO_INCREMENT=105774 DEFAULT CHARSET=utf8mb4 COLLATE=utf8mb4_0900_ai_ci;"))</f>
        <v/>
      </c>
      <c r="AB2690" s="190" t="str">
        <f t="shared" si="293"/>
        <v/>
      </c>
    </row>
    <row r="2691" spans="1:28" ht="14.5" hidden="1" customHeight="1" x14ac:dyDescent="0.3">
      <c r="A2691" s="184"/>
      <c r="B2691" s="184"/>
      <c r="C2691" s="184"/>
      <c r="D2691" s="184"/>
      <c r="E2691" s="184"/>
      <c r="F2691" s="184"/>
      <c r="J2691" s="187" t="str">
        <f t="shared" si="298"/>
        <v>E312</v>
      </c>
      <c r="K2691" s="219"/>
      <c r="L2691" s="293"/>
      <c r="M2691" s="216" t="s">
        <v>452</v>
      </c>
      <c r="N2691" s="219"/>
      <c r="O2691" s="219"/>
      <c r="P2691" s="219"/>
      <c r="Q2691" s="192" t="str">
        <f t="shared" ref="Q2691:Q2754" si="299">IF(B2691&lt;&gt;"",0,IF(C2691&lt;&gt;"",1,IF(D2691&lt;&gt;"",2,IF(E2691&lt;&gt;"",3,IF(F2691&lt;&gt;"",4,IF(G2691&lt;&gt;"",5,IF(H2691&lt;&gt;"",6,IF(ISNUMBER(K2691),"Campo",""))))))))</f>
        <v/>
      </c>
      <c r="S2691" s="191" t="str">
        <f t="shared" si="295"/>
        <v/>
      </c>
      <c r="T2691" s="192" t="str">
        <f t="shared" si="296"/>
        <v/>
      </c>
      <c r="U2691" s="192" t="str">
        <f t="shared" si="294"/>
        <v/>
      </c>
      <c r="V2691" s="192" t="str">
        <f t="shared" si="297"/>
        <v/>
      </c>
      <c r="W2691" s="191" t="str">
        <f>IF(Q2691="Campo","@Campos(posicao = "&amp;K2691&amp;", tipo = '"&amp;R2691&amp;"')@Column(name = """&amp;L2691&amp;""")"&amp;IF(R2691="D","@Temporal(TemporalType.DATE)","")&amp;"private "&amp;VLOOKUP(TEXT(R2691,"@"),Apoio!A:B,2,0)&amp;" "&amp;SUBSTITUTE(LOWER(LEFT(L2691,1))&amp;RIGHT(PROPER(L2691),LEN(L2691)-1),"_","")&amp;";",IF(ISNUMBER(Q2691),IF(R2691="R","@Entity@Table(name = ""reg_"&amp;LOWER(J2691)&amp;""")@XmlRootElement","")&amp;VLOOKUP(J2691,Blocos!D:I,6,0)&amp;Apoio!$E$1&amp;Y2691,""))</f>
        <v/>
      </c>
      <c r="X2691" s="190" t="str">
        <f>IF(ISNUMBER(Q2691),COUNTIF(Blocos!G:G,J2691),"")</f>
        <v/>
      </c>
      <c r="Y2691" s="190" t="str">
        <f>IF(OR(X2691=0,X2691=""),"",VLOOKUP(SUMIFS(Blocos!A:A,Blocos!H:H,'EFD REGISTROS e Campos (2)'!X2691,Blocos!G:G,'EFD REGISTROS e Campos (2)'!J2691),Blocos!A:L,12,0))</f>
        <v/>
      </c>
      <c r="Z2691" s="190" t="str">
        <f>IF(ISNUMBER(Q2692),VLOOKUP(J2691,Blocos!D:G,4,0),"")</f>
        <v/>
      </c>
      <c r="AA2691" s="190" t="str">
        <f>IF(ISNUMBER(Q2691),CONCATENATE("CREATE TABLE ""reg_",LOWER(J2691),""" (""ID"" bigint NOT NULL AUTO_INCREMENT,  ""HASHFILE"" varchar(255) DEFAULT NULL, ""ID_PAI"" bigint NOT NULL,"),IF(Q2691="Campo",CONCATENATE("""",L2691,""" ",VLOOKUP(R2691,Apoio!A:C,3,0)),""))&amp;IF(Z2691="","",CONCATENATE("PRIMARY KEY (""ID""), KEY ""FK_reg_",LOWER(Z2691),"_ID_PAI"" (""ID_PAI""), CONSTRAINT ""FK_reg_",LOWER(Z2691),"_ID_PAI"" FOREIGN KEY (""ID_PAI"") REFERENCES ""reg_",LOWER(Z2691),""" (""ID"")) ENGINE=InnoDB AUTO_INCREMENT=105774 DEFAULT CHARSET=utf8mb4 COLLATE=utf8mb4_0900_ai_ci;"))</f>
        <v/>
      </c>
      <c r="AB2691" s="190" t="str">
        <f t="shared" si="293"/>
        <v/>
      </c>
    </row>
    <row r="2692" spans="1:28" ht="14.5" hidden="1" customHeight="1" x14ac:dyDescent="0.3">
      <c r="A2692" s="184"/>
      <c r="B2692" s="184"/>
      <c r="C2692" s="184"/>
      <c r="D2692" s="184"/>
      <c r="E2692" s="184"/>
      <c r="F2692" s="184"/>
      <c r="J2692" s="187" t="str">
        <f t="shared" si="298"/>
        <v>E312</v>
      </c>
      <c r="K2692" s="181">
        <v>5</v>
      </c>
      <c r="L2692" s="289" t="s">
        <v>462</v>
      </c>
      <c r="M2692" s="182" t="s">
        <v>2356</v>
      </c>
      <c r="N2692" s="181" t="s">
        <v>27</v>
      </c>
      <c r="O2692" s="181" t="s">
        <v>28</v>
      </c>
      <c r="P2692" s="181" t="s">
        <v>28</v>
      </c>
      <c r="Q2692" s="192" t="str">
        <f t="shared" si="299"/>
        <v>Campo</v>
      </c>
      <c r="R2692" s="192" t="s">
        <v>27</v>
      </c>
      <c r="S2692" s="191" t="str">
        <f t="shared" si="295"/>
        <v/>
      </c>
      <c r="T2692" s="192" t="str">
        <f t="shared" si="296"/>
        <v>&lt;campo posicao="5"&gt;
&lt;coluna&gt;PROC&lt;/coluna&gt;
&lt;descricao&gt;Descrição resumida do processo que embasou o lançamento&lt;/descricao&gt;
&lt;tipo&gt;C&lt;/tipo&gt;
&lt;/campo&gt;</v>
      </c>
      <c r="U2692" s="192" t="str">
        <f t="shared" si="294"/>
        <v>&lt;campo posicao="5"&gt;
&lt;coluna&gt;PROC&lt;/coluna&gt;
&lt;descricao&gt;Descrição resumida do processo que embasou o lançamento&lt;/descricao&gt;
&lt;tipo&gt;C&lt;/tipo&gt;
&lt;/campo&gt;</v>
      </c>
      <c r="V2692" s="192" t="str">
        <f t="shared" si="297"/>
        <v>{"Column6", "PROC"},</v>
      </c>
      <c r="W2692" s="191" t="str">
        <f>IF(Q2692="Campo","@Campos(posicao = "&amp;K2692&amp;", tipo = '"&amp;R2692&amp;"')@Column(name = """&amp;L2692&amp;""")"&amp;IF(R2692="D","@Temporal(TemporalType.DATE)","")&amp;"private "&amp;VLOOKUP(TEXT(R2692,"@"),Apoio!A:B,2,0)&amp;" "&amp;SUBSTITUTE(LOWER(LEFT(L2692,1))&amp;RIGHT(PROPER(L2692),LEN(L2692)-1),"_","")&amp;";",IF(ISNUMBER(Q2692),IF(R2692="R","@Entity@Table(name = ""reg_"&amp;LOWER(J2692)&amp;""")@XmlRootElement","")&amp;VLOOKUP(J2692,Blocos!D:I,6,0)&amp;Apoio!$E$1&amp;Y2692,""))</f>
        <v>@Campos(posicao = 5, tipo = 'C')@Column(name = "PROC")private String proc;</v>
      </c>
      <c r="X2692" s="190" t="str">
        <f>IF(ISNUMBER(Q2692),COUNTIF(Blocos!G:G,J2692),"")</f>
        <v/>
      </c>
      <c r="Y2692" s="190" t="str">
        <f>IF(OR(X2692=0,X2692=""),"",VLOOKUP(SUMIFS(Blocos!A:A,Blocos!H:H,'EFD REGISTROS e Campos (2)'!X2692,Blocos!G:G,'EFD REGISTROS e Campos (2)'!J2692),Blocos!A:L,12,0))</f>
        <v/>
      </c>
      <c r="Z2692" s="190" t="str">
        <f>IF(ISNUMBER(Q2693),VLOOKUP(J2692,Blocos!D:G,4,0),"")</f>
        <v/>
      </c>
      <c r="AA2692" s="190" t="str">
        <f>IF(ISNUMBER(Q2692),CONCATENATE("CREATE TABLE ""reg_",LOWER(J2692),""" (""ID"" bigint NOT NULL AUTO_INCREMENT,  ""HASHFILE"" varchar(255) DEFAULT NULL, ""ID_PAI"" bigint NOT NULL,"),IF(Q2692="Campo",CONCATENATE("""",L2692,""" ",VLOOKUP(R2692,Apoio!A:C,3,0)),""))&amp;IF(Z2692="","",CONCATENATE("PRIMARY KEY (""ID""), KEY ""FK_reg_",LOWER(Z2692),"_ID_PAI"" (""ID_PAI""), CONSTRAINT ""FK_reg_",LOWER(Z2692),"_ID_PAI"" FOREIGN KEY (""ID_PAI"") REFERENCES ""reg_",LOWER(Z2692),""" (""ID"")) ENGINE=InnoDB AUTO_INCREMENT=105774 DEFAULT CHARSET=utf8mb4 COLLATE=utf8mb4_0900_ai_ci;"))</f>
        <v>"PROC" varchar(255) DEFAULT NULL,</v>
      </c>
      <c r="AB2692" s="190" t="str">
        <f t="shared" ref="AB2692:AB2755" si="300">IF(Q2692="Campo",CONCATENATE(IF(K2692=1,"USE `efdicms`;SELECT ",""),"`reg_",LOWER(J2692),"`.`",L2692,"`,"),"")&amp;IF(J2692&lt;&gt;J2693,CONCATENATE("FROM `efdicms`.`reg_",LOWER(J2692),"`;"""),"")</f>
        <v>`reg_e312`.`PROC`,</v>
      </c>
    </row>
    <row r="2693" spans="1:28" ht="14.5" hidden="1" customHeight="1" x14ac:dyDescent="0.3">
      <c r="A2693" s="184"/>
      <c r="B2693" s="184"/>
      <c r="C2693" s="184"/>
      <c r="D2693" s="184"/>
      <c r="E2693" s="184"/>
      <c r="F2693" s="184"/>
      <c r="J2693" s="187" t="str">
        <f t="shared" si="298"/>
        <v>E312</v>
      </c>
      <c r="K2693" s="181">
        <v>6</v>
      </c>
      <c r="L2693" s="289" t="s">
        <v>617</v>
      </c>
      <c r="M2693" s="182" t="s">
        <v>2357</v>
      </c>
      <c r="N2693" s="181" t="s">
        <v>27</v>
      </c>
      <c r="O2693" s="181" t="s">
        <v>28</v>
      </c>
      <c r="P2693" s="181" t="s">
        <v>28</v>
      </c>
      <c r="Q2693" s="192" t="str">
        <f t="shared" si="299"/>
        <v>Campo</v>
      </c>
      <c r="R2693" s="192" t="s">
        <v>27</v>
      </c>
      <c r="S2693" s="191" t="str">
        <f t="shared" si="295"/>
        <v/>
      </c>
      <c r="T2693" s="192" t="str">
        <f t="shared" si="296"/>
        <v>&lt;campo posicao="6"&gt;
&lt;coluna&gt;TXT_COMPL&lt;/coluna&gt;
&lt;descricao&gt;Descrição complementar&lt;/descricao&gt;
&lt;tipo&gt;C&lt;/tipo&gt;
&lt;/campo&gt;</v>
      </c>
      <c r="U2693" s="192" t="str">
        <f t="shared" si="294"/>
        <v>&lt;campo posicao="6"&gt;
&lt;coluna&gt;TXT_COMPL&lt;/coluna&gt;
&lt;descricao&gt;Descrição complementar&lt;/descricao&gt;
&lt;tipo&gt;C&lt;/tipo&gt;
&lt;/campo&gt;</v>
      </c>
      <c r="V2693" s="192" t="str">
        <f t="shared" si="297"/>
        <v>{"Column7", "TXT_COMPL"},</v>
      </c>
      <c r="W2693" s="191" t="str">
        <f>IF(Q2693="Campo","@Campos(posicao = "&amp;K2693&amp;", tipo = '"&amp;R2693&amp;"')@Column(name = """&amp;L2693&amp;""")"&amp;IF(R2693="D","@Temporal(TemporalType.DATE)","")&amp;"private "&amp;VLOOKUP(TEXT(R2693,"@"),Apoio!A:B,2,0)&amp;" "&amp;SUBSTITUTE(LOWER(LEFT(L2693,1))&amp;RIGHT(PROPER(L2693),LEN(L2693)-1),"_","")&amp;";",IF(ISNUMBER(Q2693),IF(R2693="R","@Entity@Table(name = ""reg_"&amp;LOWER(J2693)&amp;""")@XmlRootElement","")&amp;VLOOKUP(J2693,Blocos!D:I,6,0)&amp;Apoio!$E$1&amp;Y2693,""))</f>
        <v>@Campos(posicao = 6, tipo = 'C')@Column(name = "TXT_COMPL")private String txtCompl;</v>
      </c>
      <c r="X2693" s="190" t="str">
        <f>IF(ISNUMBER(Q2693),COUNTIF(Blocos!G:G,J2693),"")</f>
        <v/>
      </c>
      <c r="Y2693" s="190" t="str">
        <f>IF(OR(X2693=0,X2693=""),"",VLOOKUP(SUMIFS(Blocos!A:A,Blocos!H:H,'EFD REGISTROS e Campos (2)'!X2693,Blocos!G:G,'EFD REGISTROS e Campos (2)'!J2693),Blocos!A:L,12,0))</f>
        <v/>
      </c>
      <c r="Z2693" s="190" t="str">
        <f>IF(ISNUMBER(Q2694),VLOOKUP(J2693,Blocos!D:G,4,0),"")</f>
        <v>E311</v>
      </c>
      <c r="AA2693" s="190" t="str">
        <f>IF(ISNUMBER(Q2693),CONCATENATE("CREATE TABLE ""reg_",LOWER(J2693),""" (""ID"" bigint NOT NULL AUTO_INCREMENT,  ""HASHFILE"" varchar(255) DEFAULT NULL, ""ID_PAI"" bigint NOT NULL,"),IF(Q2693="Campo",CONCATENATE("""",L2693,""" ",VLOOKUP(R2693,Apoio!A:C,3,0)),""))&amp;IF(Z2693="","",CONCATENATE("PRIMARY KEY (""ID""), KEY ""FK_reg_",LOWER(Z2693),"_ID_PAI"" (""ID_PAI""), CONSTRAINT ""FK_reg_",LOWER(Z2693),"_ID_PAI"" FOREIGN KEY (""ID_PAI"") REFERENCES ""reg_",LOWER(Z2693),""" (""ID"")) ENGINE=InnoDB AUTO_INCREMENT=105774 DEFAULT CHARSET=utf8mb4 COLLATE=utf8mb4_0900_ai_ci;"))</f>
        <v>"TXT_COMPL" varchar(255) DEFAULT NULL,PRIMARY KEY ("ID"), KEY "FK_reg_e311_ID_PAI" ("ID_PAI"), CONSTRAINT "FK_reg_e311_ID_PAI" FOREIGN KEY ("ID_PAI") REFERENCES "reg_e311" ("ID")) ENGINE=InnoDB AUTO_INCREMENT=105774 DEFAULT CHARSET=utf8mb4 COLLATE=utf8mb4_0900_ai_ci;</v>
      </c>
      <c r="AB2693" s="190" t="str">
        <f t="shared" si="300"/>
        <v>`reg_e312`.`TXT_COMPL`,FROM `efdicms`.`reg_e312`;"</v>
      </c>
    </row>
    <row r="2694" spans="1:28" ht="14.5" hidden="1" customHeight="1" collapsed="1" x14ac:dyDescent="0.3">
      <c r="A2694" s="180" t="s">
        <v>22</v>
      </c>
      <c r="F2694" s="184"/>
      <c r="G2694" s="180" t="s">
        <v>2642</v>
      </c>
      <c r="I2694" s="180" t="s">
        <v>144</v>
      </c>
      <c r="J2694" s="187" t="str">
        <f t="shared" si="298"/>
        <v>E313</v>
      </c>
      <c r="K2694" s="195" t="s">
        <v>2643</v>
      </c>
      <c r="L2694" s="310"/>
      <c r="M2694" s="267"/>
      <c r="N2694" s="247"/>
      <c r="O2694" s="247"/>
      <c r="P2694" s="247"/>
      <c r="Q2694" s="192">
        <f t="shared" si="299"/>
        <v>5</v>
      </c>
      <c r="S2694" s="191" t="str">
        <f t="shared" si="295"/>
        <v>&lt;/registro&gt;
&lt;registro codigo="E313" perfil="ABC" nivel="5"&gt;</v>
      </c>
      <c r="T2694" s="192" t="str">
        <f t="shared" si="296"/>
        <v/>
      </c>
      <c r="U2694" s="192" t="str">
        <f t="shared" si="294"/>
        <v>&lt;/registro&gt;
&lt;registro codigo="E313" perfil="ABC" nivel="5"&gt;</v>
      </c>
      <c r="V2694" s="192" t="str">
        <f t="shared" si="297"/>
        <v/>
      </c>
      <c r="W2694" s="191" t="str">
        <f>IF(Q2694="Campo","@Campos(posicao = "&amp;K2694&amp;", tipo = '"&amp;R2694&amp;"')@Column(name = """&amp;L2694&amp;""")"&amp;IF(R2694="D","@Temporal(TemporalType.DATE)","")&amp;"private "&amp;VLOOKUP(TEXT(R2694,"@"),Apoio!A:B,2,0)&amp;" "&amp;SUBSTITUTE(LOWER(LEFT(L2694,1))&amp;RIGHT(PROPER(L2694),LEN(L2694)-1),"_","")&amp;";",IF(ISNUMBER(Q2694),IF(R2694="R","@Entity@Table(name = ""reg_"&amp;LOWER(J2694)&amp;""")@XmlRootElement","")&amp;VLOOKUP(J2694,Blocos!D:I,6,0)&amp;Apoio!$E$1&amp;Y2694,""))</f>
        <v>@Registros(nivel = 5) public class RegE313 implements Serializable { private static final long serialVersionUID = 1L; @Id @GeneratedValue(strategy = GenerationType.IDENTITY) @Basic(optional = false) @Column(name = "ID" ) private Long id;@ManyToOne(fetch = FetchType.LAZY) @JoinColumn(name = "ID_PAI", nullable = false) private RegE311 idPai; public RegE311 getIdPai() {return idPai;}public void setIdPai(Object idPai) {this.idPai = (RegE311) idPai;}public RegE313() { } public RegE313(Long id) { this.id = id; } public RegE313(Long id, RegE311 idPai, long linha, String hash) { this.id = id; this.idPai = idPai; this.linha = linha; this.hash = hash; }public Long getId() { return id; } public void setId(Long id) { this.id = id; }@Basic(optional = false)@Column(name = "LINHA")private long linha;@Basic(optional = false)@Column(name = "HASH")private String hash;</v>
      </c>
      <c r="X2694" s="190">
        <f>IF(ISNUMBER(Q2694),COUNTIF(Blocos!G:G,J2694),"")</f>
        <v>0</v>
      </c>
      <c r="Y2694" s="190" t="str">
        <f>IF(OR(X2694=0,X2694=""),"",VLOOKUP(SUMIFS(Blocos!A:A,Blocos!H:H,'EFD REGISTROS e Campos (2)'!X2694,Blocos!G:G,'EFD REGISTROS e Campos (2)'!J2694),Blocos!A:L,12,0))</f>
        <v/>
      </c>
      <c r="Z2694" s="190" t="str">
        <f>IF(ISNUMBER(Q2695),VLOOKUP(J2694,Blocos!D:G,4,0),"")</f>
        <v/>
      </c>
      <c r="AA2694" s="190" t="str">
        <f>IF(ISNUMBER(Q2694),CONCATENATE("CREATE TABLE ""reg_",LOWER(J2694),""" (""ID"" bigint NOT NULL AUTO_INCREMENT,  ""HASHFILE"" varchar(255) DEFAULT NULL, ""ID_PAI"" bigint NOT NULL,"),IF(Q2694="Campo",CONCATENATE("""",L2694,""" ",VLOOKUP(R2694,Apoio!A:C,3,0)),""))&amp;IF(Z2694="","",CONCATENATE("PRIMARY KEY (""ID""), KEY ""FK_reg_",LOWER(Z2694),"_ID_PAI"" (""ID_PAI""), CONSTRAINT ""FK_reg_",LOWER(Z2694),"_ID_PAI"" FOREIGN KEY (""ID_PAI"") REFERENCES ""reg_",LOWER(Z2694),""" (""ID"")) ENGINE=InnoDB AUTO_INCREMENT=105774 DEFAULT CHARSET=utf8mb4 COLLATE=utf8mb4_0900_ai_ci;"))</f>
        <v>CREATE TABLE "reg_e313" ("ID" bigint NOT NULL AUTO_INCREMENT,  "HASHFILE" varchar(255) DEFAULT NULL, "ID_PAI" bigint NOT NULL,</v>
      </c>
      <c r="AB2694" s="190" t="str">
        <f t="shared" si="300"/>
        <v/>
      </c>
    </row>
    <row r="2695" spans="1:28" ht="14.5" hidden="1" customHeight="1" x14ac:dyDescent="0.3">
      <c r="J2695" s="187" t="str">
        <f t="shared" si="298"/>
        <v>E313</v>
      </c>
      <c r="K2695" s="181">
        <v>1</v>
      </c>
      <c r="L2695" s="289" t="s">
        <v>25</v>
      </c>
      <c r="M2695" s="182" t="s">
        <v>2644</v>
      </c>
      <c r="N2695" s="181" t="s">
        <v>27</v>
      </c>
      <c r="O2695" s="181">
        <v>4</v>
      </c>
      <c r="P2695" s="181" t="s">
        <v>28</v>
      </c>
      <c r="Q2695" s="192" t="str">
        <f t="shared" si="299"/>
        <v>Campo</v>
      </c>
      <c r="R2695" s="192" t="s">
        <v>27</v>
      </c>
      <c r="S2695" s="191" t="str">
        <f t="shared" si="295"/>
        <v/>
      </c>
      <c r="T2695" s="192" t="str">
        <f t="shared" si="296"/>
        <v>&lt;campo posicao="1"&gt;
&lt;coluna&gt;REG&lt;/coluna&gt;
&lt;descricao&gt;Texto fixo contendo "E313"&lt;/descricao&gt;
&lt;tipo&gt;C&lt;/tipo&gt;
&lt;/campo&gt;</v>
      </c>
      <c r="U2695" s="192" t="str">
        <f t="shared" si="294"/>
        <v>&lt;campo posicao="1"&gt;
&lt;coluna&gt;REG&lt;/coluna&gt;
&lt;descricao&gt;Texto fixo contendo "E313"&lt;/descricao&gt;
&lt;tipo&gt;C&lt;/tipo&gt;
&lt;/campo&gt;</v>
      </c>
      <c r="V2695" s="192" t="str">
        <f t="shared" si="297"/>
        <v>{"Column2", "REG"},</v>
      </c>
      <c r="W2695" s="191" t="str">
        <f>IF(Q2695="Campo","@Campos(posicao = "&amp;K2695&amp;", tipo = '"&amp;R2695&amp;"')@Column(name = """&amp;L2695&amp;""")"&amp;IF(R2695="D","@Temporal(TemporalType.DATE)","")&amp;"private "&amp;VLOOKUP(TEXT(R2695,"@"),Apoio!A:B,2,0)&amp;" "&amp;SUBSTITUTE(LOWER(LEFT(L2695,1))&amp;RIGHT(PROPER(L2695),LEN(L2695)-1),"_","")&amp;";",IF(ISNUMBER(Q2695),IF(R2695="R","@Entity@Table(name = ""reg_"&amp;LOWER(J2695)&amp;""")@XmlRootElement","")&amp;VLOOKUP(J2695,Blocos!D:I,6,0)&amp;Apoio!$E$1&amp;Y2695,""))</f>
        <v>@Campos(posicao = 1, tipo = 'C')@Column(name = "REG")private String reg;</v>
      </c>
      <c r="X2695" s="190" t="str">
        <f>IF(ISNUMBER(Q2695),COUNTIF(Blocos!G:G,J2695),"")</f>
        <v/>
      </c>
      <c r="Y2695" s="190" t="str">
        <f>IF(OR(X2695=0,X2695=""),"",VLOOKUP(SUMIFS(Blocos!A:A,Blocos!H:H,'EFD REGISTROS e Campos (2)'!X2695,Blocos!G:G,'EFD REGISTROS e Campos (2)'!J2695),Blocos!A:L,12,0))</f>
        <v/>
      </c>
      <c r="Z2695" s="190" t="str">
        <f>IF(ISNUMBER(Q2696),VLOOKUP(J2695,Blocos!D:G,4,0),"")</f>
        <v/>
      </c>
      <c r="AA2695" s="190" t="str">
        <f>IF(ISNUMBER(Q2695),CONCATENATE("CREATE TABLE ""reg_",LOWER(J2695),""" (""ID"" bigint NOT NULL AUTO_INCREMENT,  ""HASHFILE"" varchar(255) DEFAULT NULL, ""ID_PAI"" bigint NOT NULL,"),IF(Q2695="Campo",CONCATENATE("""",L2695,""" ",VLOOKUP(R2695,Apoio!A:C,3,0)),""))&amp;IF(Z2695="","",CONCATENATE("PRIMARY KEY (""ID""), KEY ""FK_reg_",LOWER(Z2695),"_ID_PAI"" (""ID_PAI""), CONSTRAINT ""FK_reg_",LOWER(Z2695),"_ID_PAI"" FOREIGN KEY (""ID_PAI"") REFERENCES ""reg_",LOWER(Z2695),""" (""ID"")) ENGINE=InnoDB AUTO_INCREMENT=105774 DEFAULT CHARSET=utf8mb4 COLLATE=utf8mb4_0900_ai_ci;"))</f>
        <v>"REG" varchar(255) DEFAULT NULL,</v>
      </c>
      <c r="AB2695" s="190" t="str">
        <f t="shared" si="300"/>
        <v>USE `efdicms`;SELECT `reg_e313`.`REG`,</v>
      </c>
    </row>
    <row r="2696" spans="1:28" ht="14.5" hidden="1" customHeight="1" x14ac:dyDescent="0.3">
      <c r="J2696" s="187" t="str">
        <f t="shared" si="298"/>
        <v>E313</v>
      </c>
      <c r="K2696" s="181">
        <v>2</v>
      </c>
      <c r="L2696" s="289" t="s">
        <v>129</v>
      </c>
      <c r="M2696" s="182" t="s">
        <v>2645</v>
      </c>
      <c r="N2696" s="181" t="s">
        <v>27</v>
      </c>
      <c r="O2696" s="181">
        <v>60</v>
      </c>
      <c r="P2696" s="181" t="s">
        <v>28</v>
      </c>
      <c r="Q2696" s="192" t="str">
        <f t="shared" si="299"/>
        <v>Campo</v>
      </c>
      <c r="R2696" s="192" t="s">
        <v>27</v>
      </c>
      <c r="S2696" s="191" t="str">
        <f t="shared" si="295"/>
        <v/>
      </c>
      <c r="T2696" s="192" t="str">
        <f t="shared" si="296"/>
        <v>&lt;campo posicao="2"&gt;
&lt;coluna&gt;COD_PART&lt;/coluna&gt;
&lt;descricao&gt;Código do participante (campo 02 do Registro 0150)&lt;/descricao&gt;
&lt;tipo&gt;C&lt;/tipo&gt;
&lt;/campo&gt;</v>
      </c>
      <c r="U2696" s="192" t="str">
        <f t="shared" si="294"/>
        <v>&lt;campo posicao="2"&gt;
&lt;coluna&gt;COD_PART&lt;/coluna&gt;
&lt;descricao&gt;Código do participante (campo 02 do Registro 0150)&lt;/descricao&gt;
&lt;tipo&gt;C&lt;/tipo&gt;
&lt;/campo&gt;</v>
      </c>
      <c r="V2696" s="192" t="str">
        <f t="shared" si="297"/>
        <v>{"Column3", "COD_PART"},</v>
      </c>
      <c r="W2696" s="191" t="str">
        <f>IF(Q2696="Campo","@Campos(posicao = "&amp;K2696&amp;", tipo = '"&amp;R2696&amp;"')@Column(name = """&amp;L2696&amp;""")"&amp;IF(R2696="D","@Temporal(TemporalType.DATE)","")&amp;"private "&amp;VLOOKUP(TEXT(R2696,"@"),Apoio!A:B,2,0)&amp;" "&amp;SUBSTITUTE(LOWER(LEFT(L2696,1))&amp;RIGHT(PROPER(L2696),LEN(L2696)-1),"_","")&amp;";",IF(ISNUMBER(Q2696),IF(R2696="R","@Entity@Table(name = ""reg_"&amp;LOWER(J2696)&amp;""")@XmlRootElement","")&amp;VLOOKUP(J2696,Blocos!D:I,6,0)&amp;Apoio!$E$1&amp;Y2696,""))</f>
        <v>@Campos(posicao = 2, tipo = 'C')@Column(name = "COD_PART")private String codPart;</v>
      </c>
      <c r="X2696" s="190" t="str">
        <f>IF(ISNUMBER(Q2696),COUNTIF(Blocos!G:G,J2696),"")</f>
        <v/>
      </c>
      <c r="Y2696" s="190" t="str">
        <f>IF(OR(X2696=0,X2696=""),"",VLOOKUP(SUMIFS(Blocos!A:A,Blocos!H:H,'EFD REGISTROS e Campos (2)'!X2696,Blocos!G:G,'EFD REGISTROS e Campos (2)'!J2696),Blocos!A:L,12,0))</f>
        <v/>
      </c>
      <c r="Z2696" s="190" t="str">
        <f>IF(ISNUMBER(Q2697),VLOOKUP(J2696,Blocos!D:G,4,0),"")</f>
        <v/>
      </c>
      <c r="AA2696" s="190" t="str">
        <f>IF(ISNUMBER(Q2696),CONCATENATE("CREATE TABLE ""reg_",LOWER(J2696),""" (""ID"" bigint NOT NULL AUTO_INCREMENT,  ""HASHFILE"" varchar(255) DEFAULT NULL, ""ID_PAI"" bigint NOT NULL,"),IF(Q2696="Campo",CONCATENATE("""",L2696,""" ",VLOOKUP(R2696,Apoio!A:C,3,0)),""))&amp;IF(Z2696="","",CONCATENATE("PRIMARY KEY (""ID""), KEY ""FK_reg_",LOWER(Z2696),"_ID_PAI"" (""ID_PAI""), CONSTRAINT ""FK_reg_",LOWER(Z2696),"_ID_PAI"" FOREIGN KEY (""ID_PAI"") REFERENCES ""reg_",LOWER(Z2696),""" (""ID"")) ENGINE=InnoDB AUTO_INCREMENT=105774 DEFAULT CHARSET=utf8mb4 COLLATE=utf8mb4_0900_ai_ci;"))</f>
        <v>"COD_PART" varchar(255) DEFAULT NULL,</v>
      </c>
      <c r="AB2696" s="190" t="str">
        <f t="shared" si="300"/>
        <v>`reg_e313`.`COD_PART`,</v>
      </c>
    </row>
    <row r="2697" spans="1:28" ht="14.5" hidden="1" customHeight="1" x14ac:dyDescent="0.3">
      <c r="J2697" s="187" t="str">
        <f t="shared" si="298"/>
        <v>E313</v>
      </c>
      <c r="K2697" s="181">
        <v>3</v>
      </c>
      <c r="L2697" s="289" t="s">
        <v>344</v>
      </c>
      <c r="M2697" s="182" t="s">
        <v>534</v>
      </c>
      <c r="N2697" s="181" t="s">
        <v>27</v>
      </c>
      <c r="O2697" s="181" t="s">
        <v>54</v>
      </c>
      <c r="P2697" s="181" t="s">
        <v>28</v>
      </c>
      <c r="Q2697" s="192" t="str">
        <f t="shared" si="299"/>
        <v>Campo</v>
      </c>
      <c r="R2697" s="192" t="s">
        <v>27</v>
      </c>
      <c r="S2697" s="191" t="str">
        <f t="shared" si="295"/>
        <v/>
      </c>
      <c r="T2697" s="192" t="str">
        <f t="shared" si="296"/>
        <v>&lt;campo posicao="3"&gt;
&lt;coluna&gt;COD_MOD&lt;/coluna&gt;
&lt;descricao&gt;Código do modelo do documento fiscal, conforme a Tabela 4.1.1 &lt;/descricao&gt;
&lt;tipo&gt;C&lt;/tipo&gt;
&lt;/campo&gt;</v>
      </c>
      <c r="U2697" s="192" t="str">
        <f t="shared" si="294"/>
        <v>&lt;campo posicao="3"&gt;
&lt;coluna&gt;COD_MOD&lt;/coluna&gt;
&lt;descricao&gt;Código do modelo do documento fiscal, conforme a Tabela 4.1.1 &lt;/descricao&gt;
&lt;tipo&gt;C&lt;/tipo&gt;
&lt;/campo&gt;</v>
      </c>
      <c r="V2697" s="192" t="str">
        <f t="shared" si="297"/>
        <v>{"Column4", "COD_MOD"},</v>
      </c>
      <c r="W2697" s="191" t="str">
        <f>IF(Q2697="Campo","@Campos(posicao = "&amp;K2697&amp;", tipo = '"&amp;R2697&amp;"')@Column(name = """&amp;L2697&amp;""")"&amp;IF(R2697="D","@Temporal(TemporalType.DATE)","")&amp;"private "&amp;VLOOKUP(TEXT(R2697,"@"),Apoio!A:B,2,0)&amp;" "&amp;SUBSTITUTE(LOWER(LEFT(L2697,1))&amp;RIGHT(PROPER(L2697),LEN(L2697)-1),"_","")&amp;";",IF(ISNUMBER(Q2697),IF(R2697="R","@Entity@Table(name = ""reg_"&amp;LOWER(J2697)&amp;""")@XmlRootElement","")&amp;VLOOKUP(J2697,Blocos!D:I,6,0)&amp;Apoio!$E$1&amp;Y2697,""))</f>
        <v>@Campos(posicao = 3, tipo = 'C')@Column(name = "COD_MOD")private String codMod;</v>
      </c>
      <c r="X2697" s="190" t="str">
        <f>IF(ISNUMBER(Q2697),COUNTIF(Blocos!G:G,J2697),"")</f>
        <v/>
      </c>
      <c r="Y2697" s="190" t="str">
        <f>IF(OR(X2697=0,X2697=""),"",VLOOKUP(SUMIFS(Blocos!A:A,Blocos!H:H,'EFD REGISTROS e Campos (2)'!X2697,Blocos!G:G,'EFD REGISTROS e Campos (2)'!J2697),Blocos!A:L,12,0))</f>
        <v/>
      </c>
      <c r="Z2697" s="190" t="str">
        <f>IF(ISNUMBER(Q2698),VLOOKUP(J2697,Blocos!D:G,4,0),"")</f>
        <v/>
      </c>
      <c r="AA2697" s="190" t="str">
        <f>IF(ISNUMBER(Q2697),CONCATENATE("CREATE TABLE ""reg_",LOWER(J2697),""" (""ID"" bigint NOT NULL AUTO_INCREMENT,  ""HASHFILE"" varchar(255) DEFAULT NULL, ""ID_PAI"" bigint NOT NULL,"),IF(Q2697="Campo",CONCATENATE("""",L2697,""" ",VLOOKUP(R2697,Apoio!A:C,3,0)),""))&amp;IF(Z2697="","",CONCATENATE("PRIMARY KEY (""ID""), KEY ""FK_reg_",LOWER(Z2697),"_ID_PAI"" (""ID_PAI""), CONSTRAINT ""FK_reg_",LOWER(Z2697),"_ID_PAI"" FOREIGN KEY (""ID_PAI"") REFERENCES ""reg_",LOWER(Z2697),""" (""ID"")) ENGINE=InnoDB AUTO_INCREMENT=105774 DEFAULT CHARSET=utf8mb4 COLLATE=utf8mb4_0900_ai_ci;"))</f>
        <v>"COD_MOD" varchar(255) DEFAULT NULL,</v>
      </c>
      <c r="AB2697" s="190" t="str">
        <f t="shared" si="300"/>
        <v>`reg_e313`.`COD_MOD`,</v>
      </c>
    </row>
    <row r="2698" spans="1:28" ht="14.5" hidden="1" customHeight="1" x14ac:dyDescent="0.3">
      <c r="J2698" s="187" t="str">
        <f t="shared" si="298"/>
        <v>E313</v>
      </c>
      <c r="K2698" s="181">
        <v>4</v>
      </c>
      <c r="L2698" s="289" t="s">
        <v>348</v>
      </c>
      <c r="M2698" s="182" t="s">
        <v>349</v>
      </c>
      <c r="N2698" s="181" t="s">
        <v>27</v>
      </c>
      <c r="O2698" s="181">
        <v>4</v>
      </c>
      <c r="P2698" s="181" t="s">
        <v>28</v>
      </c>
      <c r="Q2698" s="192" t="str">
        <f t="shared" si="299"/>
        <v>Campo</v>
      </c>
      <c r="R2698" s="192" t="s">
        <v>27</v>
      </c>
      <c r="S2698" s="191" t="str">
        <f t="shared" si="295"/>
        <v/>
      </c>
      <c r="T2698" s="192" t="str">
        <f t="shared" si="296"/>
        <v>&lt;campo posicao="4"&gt;
&lt;coluna&gt;SER&lt;/coluna&gt;
&lt;descricao&gt;Série do documento fiscal&lt;/descricao&gt;
&lt;tipo&gt;C&lt;/tipo&gt;
&lt;/campo&gt;</v>
      </c>
      <c r="U2698" s="192" t="str">
        <f t="shared" si="294"/>
        <v>&lt;campo posicao="4"&gt;
&lt;coluna&gt;SER&lt;/coluna&gt;
&lt;descricao&gt;Série do documento fiscal&lt;/descricao&gt;
&lt;tipo&gt;C&lt;/tipo&gt;
&lt;/campo&gt;</v>
      </c>
      <c r="V2698" s="192" t="str">
        <f t="shared" si="297"/>
        <v>{"Column5", "SER"},</v>
      </c>
      <c r="W2698" s="191" t="str">
        <f>IF(Q2698="Campo","@Campos(posicao = "&amp;K2698&amp;", tipo = '"&amp;R2698&amp;"')@Column(name = """&amp;L2698&amp;""")"&amp;IF(R2698="D","@Temporal(TemporalType.DATE)","")&amp;"private "&amp;VLOOKUP(TEXT(R2698,"@"),Apoio!A:B,2,0)&amp;" "&amp;SUBSTITUTE(LOWER(LEFT(L2698,1))&amp;RIGHT(PROPER(L2698),LEN(L2698)-1),"_","")&amp;";",IF(ISNUMBER(Q2698),IF(R2698="R","@Entity@Table(name = ""reg_"&amp;LOWER(J2698)&amp;""")@XmlRootElement","")&amp;VLOOKUP(J2698,Blocos!D:I,6,0)&amp;Apoio!$E$1&amp;Y2698,""))</f>
        <v>@Campos(posicao = 4, tipo = 'C')@Column(name = "SER")private String ser;</v>
      </c>
      <c r="X2698" s="190" t="str">
        <f>IF(ISNUMBER(Q2698),COUNTIF(Blocos!G:G,J2698),"")</f>
        <v/>
      </c>
      <c r="Y2698" s="190" t="str">
        <f>IF(OR(X2698=0,X2698=""),"",VLOOKUP(SUMIFS(Blocos!A:A,Blocos!H:H,'EFD REGISTROS e Campos (2)'!X2698,Blocos!G:G,'EFD REGISTROS e Campos (2)'!J2698),Blocos!A:L,12,0))</f>
        <v/>
      </c>
      <c r="Z2698" s="190" t="str">
        <f>IF(ISNUMBER(Q2699),VLOOKUP(J2698,Blocos!D:G,4,0),"")</f>
        <v/>
      </c>
      <c r="AA2698" s="190" t="str">
        <f>IF(ISNUMBER(Q2698),CONCATENATE("CREATE TABLE ""reg_",LOWER(J2698),""" (""ID"" bigint NOT NULL AUTO_INCREMENT,  ""HASHFILE"" varchar(255) DEFAULT NULL, ""ID_PAI"" bigint NOT NULL,"),IF(Q2698="Campo",CONCATENATE("""",L2698,""" ",VLOOKUP(R2698,Apoio!A:C,3,0)),""))&amp;IF(Z2698="","",CONCATENATE("PRIMARY KEY (""ID""), KEY ""FK_reg_",LOWER(Z2698),"_ID_PAI"" (""ID_PAI""), CONSTRAINT ""FK_reg_",LOWER(Z2698),"_ID_PAI"" FOREIGN KEY (""ID_PAI"") REFERENCES ""reg_",LOWER(Z2698),""" (""ID"")) ENGINE=InnoDB AUTO_INCREMENT=105774 DEFAULT CHARSET=utf8mb4 COLLATE=utf8mb4_0900_ai_ci;"))</f>
        <v>"SER" varchar(255) DEFAULT NULL,</v>
      </c>
      <c r="AB2698" s="190" t="str">
        <f t="shared" si="300"/>
        <v>`reg_e313`.`SER`,</v>
      </c>
    </row>
    <row r="2699" spans="1:28" ht="14.5" hidden="1" customHeight="1" x14ac:dyDescent="0.3">
      <c r="J2699" s="187" t="str">
        <f t="shared" si="298"/>
        <v>E313</v>
      </c>
      <c r="K2699" s="181">
        <v>5</v>
      </c>
      <c r="L2699" s="289" t="s">
        <v>654</v>
      </c>
      <c r="M2699" s="182" t="s">
        <v>655</v>
      </c>
      <c r="N2699" s="181" t="s">
        <v>32</v>
      </c>
      <c r="O2699" s="181">
        <v>3</v>
      </c>
      <c r="P2699" s="181" t="s">
        <v>28</v>
      </c>
      <c r="Q2699" s="192" t="str">
        <f t="shared" si="299"/>
        <v>Campo</v>
      </c>
      <c r="R2699" s="192" t="s">
        <v>3607</v>
      </c>
      <c r="S2699" s="191" t="str">
        <f t="shared" si="295"/>
        <v/>
      </c>
      <c r="T2699" s="192" t="str">
        <f t="shared" si="296"/>
        <v>&lt;campo posicao="5"&gt;
&lt;coluna&gt;SUB&lt;/coluna&gt;
&lt;descricao&gt;Subsérie do documento fiscal&lt;/descricao&gt;
&lt;tipo&gt;I&lt;/tipo&gt;
&lt;/campo&gt;</v>
      </c>
      <c r="U2699" s="192" t="str">
        <f t="shared" si="294"/>
        <v>&lt;campo posicao="5"&gt;
&lt;coluna&gt;SUB&lt;/coluna&gt;
&lt;descricao&gt;Subsérie do documento fiscal&lt;/descricao&gt;
&lt;tipo&gt;I&lt;/tipo&gt;
&lt;/campo&gt;</v>
      </c>
      <c r="V2699" s="192" t="str">
        <f t="shared" si="297"/>
        <v>{"Column6", "SUB"},</v>
      </c>
      <c r="W2699" s="191" t="str">
        <f>IF(Q2699="Campo","@Campos(posicao = "&amp;K2699&amp;", tipo = '"&amp;R2699&amp;"')@Column(name = """&amp;L2699&amp;""")"&amp;IF(R2699="D","@Temporal(TemporalType.DATE)","")&amp;"private "&amp;VLOOKUP(TEXT(R2699,"@"),Apoio!A:B,2,0)&amp;" "&amp;SUBSTITUTE(LOWER(LEFT(L2699,1))&amp;RIGHT(PROPER(L2699),LEN(L2699)-1),"_","")&amp;";",IF(ISNUMBER(Q2699),IF(R2699="R","@Entity@Table(name = ""reg_"&amp;LOWER(J2699)&amp;""")@XmlRootElement","")&amp;VLOOKUP(J2699,Blocos!D:I,6,0)&amp;Apoio!$E$1&amp;Y2699,""))</f>
        <v>@Campos(posicao = 5, tipo = 'I')@Column(name = "SUB")private int sub;</v>
      </c>
      <c r="X2699" s="190" t="str">
        <f>IF(ISNUMBER(Q2699),COUNTIF(Blocos!G:G,J2699),"")</f>
        <v/>
      </c>
      <c r="Y2699" s="190" t="str">
        <f>IF(OR(X2699=0,X2699=""),"",VLOOKUP(SUMIFS(Blocos!A:A,Blocos!H:H,'EFD REGISTROS e Campos (2)'!X2699,Blocos!G:G,'EFD REGISTROS e Campos (2)'!J2699),Blocos!A:L,12,0))</f>
        <v/>
      </c>
      <c r="Z2699" s="190" t="str">
        <f>IF(ISNUMBER(Q2700),VLOOKUP(J2699,Blocos!D:G,4,0),"")</f>
        <v/>
      </c>
      <c r="AA2699" s="190" t="str">
        <f>IF(ISNUMBER(Q2699),CONCATENATE("CREATE TABLE ""reg_",LOWER(J2699),""" (""ID"" bigint NOT NULL AUTO_INCREMENT,  ""HASHFILE"" varchar(255) DEFAULT NULL, ""ID_PAI"" bigint NOT NULL,"),IF(Q2699="Campo",CONCATENATE("""",L2699,""" ",VLOOKUP(R2699,Apoio!A:C,3,0)),""))&amp;IF(Z2699="","",CONCATENATE("PRIMARY KEY (""ID""), KEY ""FK_reg_",LOWER(Z2699),"_ID_PAI"" (""ID_PAI""), CONSTRAINT ""FK_reg_",LOWER(Z2699),"_ID_PAI"" FOREIGN KEY (""ID_PAI"") REFERENCES ""reg_",LOWER(Z2699),""" (""ID"")) ENGINE=InnoDB AUTO_INCREMENT=105774 DEFAULT CHARSET=utf8mb4 COLLATE=utf8mb4_0900_ai_ci;"))</f>
        <v>"SUB" int DEFAULT NULL,</v>
      </c>
      <c r="AB2699" s="190" t="str">
        <f t="shared" si="300"/>
        <v>`reg_e313`.`SUB`,</v>
      </c>
    </row>
    <row r="2700" spans="1:28" ht="14.5" hidden="1" customHeight="1" x14ac:dyDescent="0.3">
      <c r="J2700" s="187" t="str">
        <f t="shared" si="298"/>
        <v>E313</v>
      </c>
      <c r="K2700" s="181">
        <v>6</v>
      </c>
      <c r="L2700" s="289" t="s">
        <v>351</v>
      </c>
      <c r="M2700" s="182" t="s">
        <v>352</v>
      </c>
      <c r="N2700" s="181" t="s">
        <v>32</v>
      </c>
      <c r="O2700" s="181">
        <v>9</v>
      </c>
      <c r="P2700" s="181" t="s">
        <v>28</v>
      </c>
      <c r="Q2700" s="192" t="str">
        <f t="shared" si="299"/>
        <v>Campo</v>
      </c>
      <c r="R2700" s="192" t="s">
        <v>3607</v>
      </c>
      <c r="S2700" s="191" t="str">
        <f t="shared" si="295"/>
        <v/>
      </c>
      <c r="T2700" s="192" t="str">
        <f t="shared" si="296"/>
        <v>&lt;campo posicao="6"&gt;
&lt;coluna&gt;NUM_DOC&lt;/coluna&gt;
&lt;descricao&gt;Número do documento fiscal&lt;/descricao&gt;
&lt;tipo&gt;I&lt;/tipo&gt;
&lt;/campo&gt;</v>
      </c>
      <c r="U2700" s="192" t="str">
        <f t="shared" ref="U2700:U2763" si="301">S2700&amp;T2700</f>
        <v>&lt;campo posicao="6"&gt;
&lt;coluna&gt;NUM_DOC&lt;/coluna&gt;
&lt;descricao&gt;Número do documento fiscal&lt;/descricao&gt;
&lt;tipo&gt;I&lt;/tipo&gt;
&lt;/campo&gt;</v>
      </c>
      <c r="V2700" s="192" t="str">
        <f t="shared" si="297"/>
        <v>{"Column7", "NUM_DOC"},</v>
      </c>
      <c r="W2700" s="191" t="str">
        <f>IF(Q2700="Campo","@Campos(posicao = "&amp;K2700&amp;", tipo = '"&amp;R2700&amp;"')@Column(name = """&amp;L2700&amp;""")"&amp;IF(R2700="D","@Temporal(TemporalType.DATE)","")&amp;"private "&amp;VLOOKUP(TEXT(R2700,"@"),Apoio!A:B,2,0)&amp;" "&amp;SUBSTITUTE(LOWER(LEFT(L2700,1))&amp;RIGHT(PROPER(L2700),LEN(L2700)-1),"_","")&amp;";",IF(ISNUMBER(Q2700),IF(R2700="R","@Entity@Table(name = ""reg_"&amp;LOWER(J2700)&amp;""")@XmlRootElement","")&amp;VLOOKUP(J2700,Blocos!D:I,6,0)&amp;Apoio!$E$1&amp;Y2700,""))</f>
        <v>@Campos(posicao = 6, tipo = 'I')@Column(name = "NUM_DOC")private int numDoc;</v>
      </c>
      <c r="X2700" s="190" t="str">
        <f>IF(ISNUMBER(Q2700),COUNTIF(Blocos!G:G,J2700),"")</f>
        <v/>
      </c>
      <c r="Y2700" s="190" t="str">
        <f>IF(OR(X2700=0,X2700=""),"",VLOOKUP(SUMIFS(Blocos!A:A,Blocos!H:H,'EFD REGISTROS e Campos (2)'!X2700,Blocos!G:G,'EFD REGISTROS e Campos (2)'!J2700),Blocos!A:L,12,0))</f>
        <v/>
      </c>
      <c r="Z2700" s="190" t="str">
        <f>IF(ISNUMBER(Q2701),VLOOKUP(J2700,Blocos!D:G,4,0),"")</f>
        <v/>
      </c>
      <c r="AA2700" s="190" t="str">
        <f>IF(ISNUMBER(Q2700),CONCATENATE("CREATE TABLE ""reg_",LOWER(J2700),""" (""ID"" bigint NOT NULL AUTO_INCREMENT,  ""HASHFILE"" varchar(255) DEFAULT NULL, ""ID_PAI"" bigint NOT NULL,"),IF(Q2700="Campo",CONCATENATE("""",L2700,""" ",VLOOKUP(R2700,Apoio!A:C,3,0)),""))&amp;IF(Z2700="","",CONCATENATE("PRIMARY KEY (""ID""), KEY ""FK_reg_",LOWER(Z2700),"_ID_PAI"" (""ID_PAI""), CONSTRAINT ""FK_reg_",LOWER(Z2700),"_ID_PAI"" FOREIGN KEY (""ID_PAI"") REFERENCES ""reg_",LOWER(Z2700),""" (""ID"")) ENGINE=InnoDB AUTO_INCREMENT=105774 DEFAULT CHARSET=utf8mb4 COLLATE=utf8mb4_0900_ai_ci;"))</f>
        <v>"NUM_DOC" int DEFAULT NULL,</v>
      </c>
      <c r="AB2700" s="190" t="str">
        <f t="shared" si="300"/>
        <v>`reg_e313`.`NUM_DOC`,</v>
      </c>
    </row>
    <row r="2701" spans="1:28" ht="14.5" hidden="1" customHeight="1" x14ac:dyDescent="0.3">
      <c r="J2701" s="187" t="str">
        <f t="shared" si="298"/>
        <v>E313</v>
      </c>
      <c r="K2701" s="181">
        <v>7</v>
      </c>
      <c r="L2701" s="289" t="s">
        <v>657</v>
      </c>
      <c r="M2701" s="182" t="s">
        <v>2646</v>
      </c>
      <c r="N2701" s="181" t="s">
        <v>27</v>
      </c>
      <c r="O2701" s="181" t="s">
        <v>356</v>
      </c>
      <c r="P2701" s="181" t="s">
        <v>28</v>
      </c>
      <c r="Q2701" s="192" t="str">
        <f t="shared" si="299"/>
        <v>Campo</v>
      </c>
      <c r="R2701" s="192" t="s">
        <v>27</v>
      </c>
      <c r="S2701" s="191" t="str">
        <f t="shared" si="295"/>
        <v/>
      </c>
      <c r="T2701" s="192" t="str">
        <f t="shared" si="296"/>
        <v>&lt;campo posicao="7"&gt;
&lt;coluna&gt;CHV_DOCe&lt;/coluna&gt;
&lt;descricao&gt;Chave do Documento Eletrônico&lt;/descricao&gt;
&lt;tipo&gt;C&lt;/tipo&gt;
&lt;/campo&gt;</v>
      </c>
      <c r="U2701" s="192" t="str">
        <f t="shared" si="301"/>
        <v>&lt;campo posicao="7"&gt;
&lt;coluna&gt;CHV_DOCe&lt;/coluna&gt;
&lt;descricao&gt;Chave do Documento Eletrônico&lt;/descricao&gt;
&lt;tipo&gt;C&lt;/tipo&gt;
&lt;/campo&gt;</v>
      </c>
      <c r="V2701" s="192" t="str">
        <f t="shared" si="297"/>
        <v>{"Column8", "CHV_DOCe"},</v>
      </c>
      <c r="W2701" s="191" t="str">
        <f>IF(Q2701="Campo","@Campos(posicao = "&amp;K2701&amp;", tipo = '"&amp;R2701&amp;"')@Column(name = """&amp;L2701&amp;""")"&amp;IF(R2701="D","@Temporal(TemporalType.DATE)","")&amp;"private "&amp;VLOOKUP(TEXT(R2701,"@"),Apoio!A:B,2,0)&amp;" "&amp;SUBSTITUTE(LOWER(LEFT(L2701,1))&amp;RIGHT(PROPER(L2701),LEN(L2701)-1),"_","")&amp;";",IF(ISNUMBER(Q2701),IF(R2701="R","@Entity@Table(name = ""reg_"&amp;LOWER(J2701)&amp;""")@XmlRootElement","")&amp;VLOOKUP(J2701,Blocos!D:I,6,0)&amp;Apoio!$E$1&amp;Y2701,""))</f>
        <v>@Campos(posicao = 7, tipo = 'C')@Column(name = "CHV_DOCe")private String chvDoce;</v>
      </c>
      <c r="X2701" s="190" t="str">
        <f>IF(ISNUMBER(Q2701),COUNTIF(Blocos!G:G,J2701),"")</f>
        <v/>
      </c>
      <c r="Y2701" s="190" t="str">
        <f>IF(OR(X2701=0,X2701=""),"",VLOOKUP(SUMIFS(Blocos!A:A,Blocos!H:H,'EFD REGISTROS e Campos (2)'!X2701,Blocos!G:G,'EFD REGISTROS e Campos (2)'!J2701),Blocos!A:L,12,0))</f>
        <v/>
      </c>
      <c r="Z2701" s="190" t="str">
        <f>IF(ISNUMBER(Q2702),VLOOKUP(J2701,Blocos!D:G,4,0),"")</f>
        <v/>
      </c>
      <c r="AA2701" s="190" t="str">
        <f>IF(ISNUMBER(Q2701),CONCATENATE("CREATE TABLE ""reg_",LOWER(J2701),""" (""ID"" bigint NOT NULL AUTO_INCREMENT,  ""HASHFILE"" varchar(255) DEFAULT NULL, ""ID_PAI"" bigint NOT NULL,"),IF(Q2701="Campo",CONCATENATE("""",L2701,""" ",VLOOKUP(R2701,Apoio!A:C,3,0)),""))&amp;IF(Z2701="","",CONCATENATE("PRIMARY KEY (""ID""), KEY ""FK_reg_",LOWER(Z2701),"_ID_PAI"" (""ID_PAI""), CONSTRAINT ""FK_reg_",LOWER(Z2701),"_ID_PAI"" FOREIGN KEY (""ID_PAI"") REFERENCES ""reg_",LOWER(Z2701),""" (""ID"")) ENGINE=InnoDB AUTO_INCREMENT=105774 DEFAULT CHARSET=utf8mb4 COLLATE=utf8mb4_0900_ai_ci;"))</f>
        <v>"CHV_DOCe" varchar(255) DEFAULT NULL,</v>
      </c>
      <c r="AB2701" s="190" t="str">
        <f t="shared" si="300"/>
        <v>`reg_e313`.`CHV_DOCe`,</v>
      </c>
    </row>
    <row r="2702" spans="1:28" ht="14.5" hidden="1" customHeight="1" x14ac:dyDescent="0.3">
      <c r="J2702" s="187" t="str">
        <f t="shared" si="298"/>
        <v>E313</v>
      </c>
      <c r="K2702" s="181">
        <v>8</v>
      </c>
      <c r="L2702" s="289" t="s">
        <v>357</v>
      </c>
      <c r="M2702" s="182" t="s">
        <v>358</v>
      </c>
      <c r="N2702" s="181" t="s">
        <v>32</v>
      </c>
      <c r="O2702" s="181" t="s">
        <v>40</v>
      </c>
      <c r="P2702" s="181" t="s">
        <v>28</v>
      </c>
      <c r="Q2702" s="192" t="str">
        <f t="shared" si="299"/>
        <v>Campo</v>
      </c>
      <c r="R2702" s="192" t="s">
        <v>3605</v>
      </c>
      <c r="S2702" s="191" t="str">
        <f t="shared" si="295"/>
        <v/>
      </c>
      <c r="T2702" s="192" t="str">
        <f t="shared" si="296"/>
        <v>&lt;campo posicao="8"&gt;
&lt;coluna&gt;DT_DOC&lt;/coluna&gt;
&lt;descricao&gt;Data da emissão do documento fiscal &lt;/descricao&gt;
&lt;tipo&gt;D&lt;/tipo&gt;
&lt;/campo&gt;</v>
      </c>
      <c r="U2702" s="192" t="str">
        <f t="shared" si="301"/>
        <v>&lt;campo posicao="8"&gt;
&lt;coluna&gt;DT_DOC&lt;/coluna&gt;
&lt;descricao&gt;Data da emissão do documento fiscal &lt;/descricao&gt;
&lt;tipo&gt;D&lt;/tipo&gt;
&lt;/campo&gt;</v>
      </c>
      <c r="V2702" s="192" t="str">
        <f t="shared" si="297"/>
        <v>{"Column9", "DT_DOC"},</v>
      </c>
      <c r="W2702" s="191" t="str">
        <f>IF(Q2702="Campo","@Campos(posicao = "&amp;K2702&amp;", tipo = '"&amp;R2702&amp;"')@Column(name = """&amp;L2702&amp;""")"&amp;IF(R2702="D","@Temporal(TemporalType.DATE)","")&amp;"private "&amp;VLOOKUP(TEXT(R2702,"@"),Apoio!A:B,2,0)&amp;" "&amp;SUBSTITUTE(LOWER(LEFT(L2702,1))&amp;RIGHT(PROPER(L2702),LEN(L2702)-1),"_","")&amp;";",IF(ISNUMBER(Q2702),IF(R2702="R","@Entity@Table(name = ""reg_"&amp;LOWER(J2702)&amp;""")@XmlRootElement","")&amp;VLOOKUP(J2702,Blocos!D:I,6,0)&amp;Apoio!$E$1&amp;Y2702,""))</f>
        <v>@Campos(posicao = 8, tipo = 'D')@Column(name = "DT_DOC")@Temporal(TemporalType.DATE)private Date dtDoc;</v>
      </c>
      <c r="X2702" s="190" t="str">
        <f>IF(ISNUMBER(Q2702),COUNTIF(Blocos!G:G,J2702),"")</f>
        <v/>
      </c>
      <c r="Y2702" s="190" t="str">
        <f>IF(OR(X2702=0,X2702=""),"",VLOOKUP(SUMIFS(Blocos!A:A,Blocos!H:H,'EFD REGISTROS e Campos (2)'!X2702,Blocos!G:G,'EFD REGISTROS e Campos (2)'!J2702),Blocos!A:L,12,0))</f>
        <v/>
      </c>
      <c r="Z2702" s="190" t="str">
        <f>IF(ISNUMBER(Q2703),VLOOKUP(J2702,Blocos!D:G,4,0),"")</f>
        <v/>
      </c>
      <c r="AA2702" s="190" t="str">
        <f>IF(ISNUMBER(Q2702),CONCATENATE("CREATE TABLE ""reg_",LOWER(J2702),""" (""ID"" bigint NOT NULL AUTO_INCREMENT,  ""HASHFILE"" varchar(255) DEFAULT NULL, ""ID_PAI"" bigint NOT NULL,"),IF(Q2702="Campo",CONCATENATE("""",L2702,""" ",VLOOKUP(R2702,Apoio!A:C,3,0)),""))&amp;IF(Z2702="","",CONCATENATE("PRIMARY KEY (""ID""), KEY ""FK_reg_",LOWER(Z2702),"_ID_PAI"" (""ID_PAI""), CONSTRAINT ""FK_reg_",LOWER(Z2702),"_ID_PAI"" FOREIGN KEY (""ID_PAI"") REFERENCES ""reg_",LOWER(Z2702),""" (""ID"")) ENGINE=InnoDB AUTO_INCREMENT=105774 DEFAULT CHARSET=utf8mb4 COLLATE=utf8mb4_0900_ai_ci;"))</f>
        <v>"DT_DOC" date DEFAULT NULL,</v>
      </c>
      <c r="AB2702" s="190" t="str">
        <f t="shared" si="300"/>
        <v>`reg_e313`.`DT_DOC`,</v>
      </c>
    </row>
    <row r="2703" spans="1:28" ht="14.5" hidden="1" customHeight="1" x14ac:dyDescent="0.3">
      <c r="J2703" s="187" t="str">
        <f t="shared" si="298"/>
        <v>E313</v>
      </c>
      <c r="K2703" s="181">
        <v>9</v>
      </c>
      <c r="L2703" s="289" t="s">
        <v>163</v>
      </c>
      <c r="M2703" s="182" t="s">
        <v>801</v>
      </c>
      <c r="N2703" s="181" t="s">
        <v>27</v>
      </c>
      <c r="O2703" s="181">
        <v>60</v>
      </c>
      <c r="P2703" s="181" t="s">
        <v>28</v>
      </c>
      <c r="Q2703" s="192" t="str">
        <f t="shared" si="299"/>
        <v>Campo</v>
      </c>
      <c r="R2703" s="192" t="s">
        <v>27</v>
      </c>
      <c r="S2703" s="191" t="str">
        <f t="shared" si="295"/>
        <v/>
      </c>
      <c r="T2703" s="192" t="str">
        <f t="shared" si="296"/>
        <v>&lt;campo posicao="9"&gt;
&lt;coluna&gt;COD_ITEM&lt;/coluna&gt;
&lt;descricao&gt;Código do item (campo 02 do Registro 0200)&lt;/descricao&gt;
&lt;tipo&gt;C&lt;/tipo&gt;
&lt;/campo&gt;</v>
      </c>
      <c r="U2703" s="192" t="str">
        <f t="shared" si="301"/>
        <v>&lt;campo posicao="9"&gt;
&lt;coluna&gt;COD_ITEM&lt;/coluna&gt;
&lt;descricao&gt;Código do item (campo 02 do Registro 0200)&lt;/descricao&gt;
&lt;tipo&gt;C&lt;/tipo&gt;
&lt;/campo&gt;</v>
      </c>
      <c r="V2703" s="192" t="str">
        <f t="shared" si="297"/>
        <v>{"Column10", "COD_ITEM"},</v>
      </c>
      <c r="W2703" s="191" t="str">
        <f>IF(Q2703="Campo","@Campos(posicao = "&amp;K2703&amp;", tipo = '"&amp;R2703&amp;"')@Column(name = """&amp;L2703&amp;""")"&amp;IF(R2703="D","@Temporal(TemporalType.DATE)","")&amp;"private "&amp;VLOOKUP(TEXT(R2703,"@"),Apoio!A:B,2,0)&amp;" "&amp;SUBSTITUTE(LOWER(LEFT(L2703,1))&amp;RIGHT(PROPER(L2703),LEN(L2703)-1),"_","")&amp;";",IF(ISNUMBER(Q2703),IF(R2703="R","@Entity@Table(name = ""reg_"&amp;LOWER(J2703)&amp;""")@XmlRootElement","")&amp;VLOOKUP(J2703,Blocos!D:I,6,0)&amp;Apoio!$E$1&amp;Y2703,""))</f>
        <v>@Campos(posicao = 9, tipo = 'C')@Column(name = "COD_ITEM")private String codItem;</v>
      </c>
      <c r="X2703" s="190" t="str">
        <f>IF(ISNUMBER(Q2703),COUNTIF(Blocos!G:G,J2703),"")</f>
        <v/>
      </c>
      <c r="Y2703" s="190" t="str">
        <f>IF(OR(X2703=0,X2703=""),"",VLOOKUP(SUMIFS(Blocos!A:A,Blocos!H:H,'EFD REGISTROS e Campos (2)'!X2703,Blocos!G:G,'EFD REGISTROS e Campos (2)'!J2703),Blocos!A:L,12,0))</f>
        <v/>
      </c>
      <c r="Z2703" s="190" t="str">
        <f>IF(ISNUMBER(Q2704),VLOOKUP(J2703,Blocos!D:G,4,0),"")</f>
        <v/>
      </c>
      <c r="AA2703" s="190" t="str">
        <f>IF(ISNUMBER(Q2703),CONCATENATE("CREATE TABLE ""reg_",LOWER(J2703),""" (""ID"" bigint NOT NULL AUTO_INCREMENT,  ""HASHFILE"" varchar(255) DEFAULT NULL, ""ID_PAI"" bigint NOT NULL,"),IF(Q2703="Campo",CONCATENATE("""",L2703,""" ",VLOOKUP(R2703,Apoio!A:C,3,0)),""))&amp;IF(Z2703="","",CONCATENATE("PRIMARY KEY (""ID""), KEY ""FK_reg_",LOWER(Z2703),"_ID_PAI"" (""ID_PAI""), CONSTRAINT ""FK_reg_",LOWER(Z2703),"_ID_PAI"" FOREIGN KEY (""ID_PAI"") REFERENCES ""reg_",LOWER(Z2703),""" (""ID"")) ENGINE=InnoDB AUTO_INCREMENT=105774 DEFAULT CHARSET=utf8mb4 COLLATE=utf8mb4_0900_ai_ci;"))</f>
        <v>"COD_ITEM" varchar(255) DEFAULT NULL,</v>
      </c>
      <c r="AB2703" s="190" t="str">
        <f t="shared" si="300"/>
        <v>`reg_e313`.`COD_ITEM`,</v>
      </c>
    </row>
    <row r="2704" spans="1:28" ht="14.5" hidden="1" customHeight="1" x14ac:dyDescent="0.3">
      <c r="J2704" s="187" t="str">
        <f t="shared" si="298"/>
        <v>E313</v>
      </c>
      <c r="K2704" s="181">
        <v>10</v>
      </c>
      <c r="L2704" s="289" t="s">
        <v>2362</v>
      </c>
      <c r="M2704" s="182" t="s">
        <v>2363</v>
      </c>
      <c r="N2704" s="181" t="s">
        <v>32</v>
      </c>
      <c r="O2704" s="181" t="s">
        <v>28</v>
      </c>
      <c r="P2704" s="181">
        <v>2</v>
      </c>
      <c r="Q2704" s="192" t="str">
        <f t="shared" si="299"/>
        <v>Campo</v>
      </c>
      <c r="R2704" s="192" t="s">
        <v>3606</v>
      </c>
      <c r="S2704" s="191" t="str">
        <f t="shared" si="295"/>
        <v/>
      </c>
      <c r="T2704" s="192" t="str">
        <f t="shared" si="296"/>
        <v>&lt;campo posicao="10"&gt;
&lt;coluna&gt;VL_AJ_ITEM&lt;/coluna&gt;
&lt;descricao&gt;Valor do ajuste para a operação/item&lt;/descricao&gt;
&lt;tipo&gt;R&lt;/tipo&gt;
&lt;/campo&gt;</v>
      </c>
      <c r="U2704" s="192" t="str">
        <f t="shared" si="301"/>
        <v>&lt;campo posicao="10"&gt;
&lt;coluna&gt;VL_AJ_ITEM&lt;/coluna&gt;
&lt;descricao&gt;Valor do ajuste para a operação/item&lt;/descricao&gt;
&lt;tipo&gt;R&lt;/tipo&gt;
&lt;/campo&gt;</v>
      </c>
      <c r="V2704" s="192" t="str">
        <f t="shared" si="297"/>
        <v>{"Column11", "VL_AJ_ITEM"},</v>
      </c>
      <c r="W2704" s="191" t="str">
        <f>IF(Q2704="Campo","@Campos(posicao = "&amp;K2704&amp;", tipo = '"&amp;R2704&amp;"')@Column(name = """&amp;L2704&amp;""")"&amp;IF(R2704="D","@Temporal(TemporalType.DATE)","")&amp;"private "&amp;VLOOKUP(TEXT(R2704,"@"),Apoio!A:B,2,0)&amp;" "&amp;SUBSTITUTE(LOWER(LEFT(L2704,1))&amp;RIGHT(PROPER(L2704),LEN(L2704)-1),"_","")&amp;";",IF(ISNUMBER(Q2704),IF(R2704="R","@Entity@Table(name = ""reg_"&amp;LOWER(J2704)&amp;""")@XmlRootElement","")&amp;VLOOKUP(J2704,Blocos!D:I,6,0)&amp;Apoio!$E$1&amp;Y2704,""))</f>
        <v>@Campos(posicao = 10, tipo = 'R')@Column(name = "VL_AJ_ITEM")private BigDecimal vlAjItem;</v>
      </c>
      <c r="X2704" s="190" t="str">
        <f>IF(ISNUMBER(Q2704),COUNTIF(Blocos!G:G,J2704),"")</f>
        <v/>
      </c>
      <c r="Y2704" s="190" t="str">
        <f>IF(OR(X2704=0,X2704=""),"",VLOOKUP(SUMIFS(Blocos!A:A,Blocos!H:H,'EFD REGISTROS e Campos (2)'!X2704,Blocos!G:G,'EFD REGISTROS e Campos (2)'!J2704),Blocos!A:L,12,0))</f>
        <v/>
      </c>
      <c r="Z2704" s="190" t="str">
        <f>IF(ISNUMBER(Q2705),VLOOKUP(J2704,Blocos!D:G,4,0),"")</f>
        <v>E311</v>
      </c>
      <c r="AA2704" s="190" t="str">
        <f>IF(ISNUMBER(Q2704),CONCATENATE("CREATE TABLE ""reg_",LOWER(J2704),""" (""ID"" bigint NOT NULL AUTO_INCREMENT,  ""HASHFILE"" varchar(255) DEFAULT NULL, ""ID_PAI"" bigint NOT NULL,"),IF(Q2704="Campo",CONCATENATE("""",L2704,""" ",VLOOKUP(R2704,Apoio!A:C,3,0)),""))&amp;IF(Z2704="","",CONCATENATE("PRIMARY KEY (""ID""), KEY ""FK_reg_",LOWER(Z2704),"_ID_PAI"" (""ID_PAI""), CONSTRAINT ""FK_reg_",LOWER(Z2704),"_ID_PAI"" FOREIGN KEY (""ID_PAI"") REFERENCES ""reg_",LOWER(Z2704),""" (""ID"")) ENGINE=InnoDB AUTO_INCREMENT=105774 DEFAULT CHARSET=utf8mb4 COLLATE=utf8mb4_0900_ai_ci;"))</f>
        <v>"VL_AJ_ITEM" decimal(15,6) DEFAULT NULL,PRIMARY KEY ("ID"), KEY "FK_reg_e311_ID_PAI" ("ID_PAI"), CONSTRAINT "FK_reg_e311_ID_PAI" FOREIGN KEY ("ID_PAI") REFERENCES "reg_e311" ("ID")) ENGINE=InnoDB AUTO_INCREMENT=105774 DEFAULT CHARSET=utf8mb4 COLLATE=utf8mb4_0900_ai_ci;</v>
      </c>
      <c r="AB2704" s="190" t="str">
        <f t="shared" si="300"/>
        <v>`reg_e313`.`VL_AJ_ITEM`,FROM `efdicms`.`reg_e313`;"</v>
      </c>
    </row>
    <row r="2705" spans="1:28" ht="14.5" hidden="1" customHeight="1" collapsed="1" x14ac:dyDescent="0.3">
      <c r="A2705" s="180" t="s">
        <v>22</v>
      </c>
      <c r="F2705" s="180" t="s">
        <v>2647</v>
      </c>
      <c r="I2705" s="180" t="s">
        <v>144</v>
      </c>
      <c r="J2705" s="187" t="str">
        <f t="shared" si="298"/>
        <v>E316</v>
      </c>
      <c r="K2705" s="195" t="s">
        <v>2648</v>
      </c>
      <c r="L2705" s="310"/>
      <c r="M2705" s="267"/>
      <c r="N2705" s="247"/>
      <c r="O2705" s="247"/>
      <c r="P2705" s="247"/>
      <c r="Q2705" s="192">
        <f t="shared" si="299"/>
        <v>4</v>
      </c>
      <c r="S2705" s="191" t="str">
        <f t="shared" si="295"/>
        <v>&lt;/registro&gt;
&lt;registro codigo="E316" perfil="ABC" nivel="4"&gt;</v>
      </c>
      <c r="T2705" s="192" t="str">
        <f t="shared" si="296"/>
        <v/>
      </c>
      <c r="U2705" s="192" t="str">
        <f t="shared" si="301"/>
        <v>&lt;/registro&gt;
&lt;registro codigo="E316" perfil="ABC" nivel="4"&gt;</v>
      </c>
      <c r="V2705" s="192" t="str">
        <f t="shared" si="297"/>
        <v/>
      </c>
      <c r="W2705" s="191" t="str">
        <f>IF(Q2705="Campo","@Campos(posicao = "&amp;K2705&amp;", tipo = '"&amp;R2705&amp;"')@Column(name = """&amp;L2705&amp;""")"&amp;IF(R2705="D","@Temporal(TemporalType.DATE)","")&amp;"private "&amp;VLOOKUP(TEXT(R2705,"@"),Apoio!A:B,2,0)&amp;" "&amp;SUBSTITUTE(LOWER(LEFT(L2705,1))&amp;RIGHT(PROPER(L2705),LEN(L2705)-1),"_","")&amp;";",IF(ISNUMBER(Q2705),IF(R2705="R","@Entity@Table(name = ""reg_"&amp;LOWER(J2705)&amp;""")@XmlRootElement","")&amp;VLOOKUP(J2705,Blocos!D:I,6,0)&amp;Apoio!$E$1&amp;Y2705,""))</f>
        <v>@Registros(nivel = 4) public class RegE316 implements Serializable { private static final long serialVersionUID = 1L; @Id @GeneratedValue(strategy = GenerationType.IDENTITY) @Basic(optional = false) @Column(name = "ID" ) private Long id;@ManyToOne(fetch = FetchType.LAZY) @JoinColumn(name = "ID_PAI", nullable = false) private RegE310 idPai; public RegE310 getIdPai() {return idPai;}public void setIdPai(Object idPai) {this.idPai = (RegE310) idPai;}public RegE316() { } public RegE316(Long id) { this.id = id; } public RegE316(Long id, RegE310 idPai, long linha, String hash) { this.id = id; this.idPai = idPai; this.linha = linha; this.hash = hash; }public Long getId() { return id; } public void setId(Long id) { this.id = id; }@Basic(optional = false)@Column(name = "LINHA")private long linha;@Basic(optional = false)@Column(name = "HASH")private String hash;</v>
      </c>
      <c r="X2705" s="190">
        <f>IF(ISNUMBER(Q2705),COUNTIF(Blocos!G:G,J2705),"")</f>
        <v>0</v>
      </c>
      <c r="Y2705" s="190" t="str">
        <f>IF(OR(X2705=0,X2705=""),"",VLOOKUP(SUMIFS(Blocos!A:A,Blocos!H:H,'EFD REGISTROS e Campos (2)'!X2705,Blocos!G:G,'EFD REGISTROS e Campos (2)'!J2705),Blocos!A:L,12,0))</f>
        <v/>
      </c>
      <c r="Z2705" s="190" t="str">
        <f>IF(ISNUMBER(Q2706),VLOOKUP(J2705,Blocos!D:G,4,0),"")</f>
        <v/>
      </c>
      <c r="AA2705" s="190" t="str">
        <f>IF(ISNUMBER(Q2705),CONCATENATE("CREATE TABLE ""reg_",LOWER(J2705),""" (""ID"" bigint NOT NULL AUTO_INCREMENT,  ""HASHFILE"" varchar(255) DEFAULT NULL, ""ID_PAI"" bigint NOT NULL,"),IF(Q2705="Campo",CONCATENATE("""",L2705,""" ",VLOOKUP(R2705,Apoio!A:C,3,0)),""))&amp;IF(Z2705="","",CONCATENATE("PRIMARY KEY (""ID""), KEY ""FK_reg_",LOWER(Z2705),"_ID_PAI"" (""ID_PAI""), CONSTRAINT ""FK_reg_",LOWER(Z2705),"_ID_PAI"" FOREIGN KEY (""ID_PAI"") REFERENCES ""reg_",LOWER(Z2705),""" (""ID"")) ENGINE=InnoDB AUTO_INCREMENT=105774 DEFAULT CHARSET=utf8mb4 COLLATE=utf8mb4_0900_ai_ci;"))</f>
        <v>CREATE TABLE "reg_e316" ("ID" bigint NOT NULL AUTO_INCREMENT,  "HASHFILE" varchar(255) DEFAULT NULL, "ID_PAI" bigint NOT NULL,</v>
      </c>
      <c r="AB2705" s="190" t="str">
        <f t="shared" si="300"/>
        <v/>
      </c>
    </row>
    <row r="2706" spans="1:28" ht="14.5" hidden="1" customHeight="1" x14ac:dyDescent="0.3">
      <c r="J2706" s="187" t="str">
        <f t="shared" si="298"/>
        <v>E316</v>
      </c>
      <c r="K2706" s="181">
        <v>1</v>
      </c>
      <c r="L2706" s="289" t="s">
        <v>25</v>
      </c>
      <c r="M2706" s="182" t="s">
        <v>2649</v>
      </c>
      <c r="N2706" s="181" t="s">
        <v>27</v>
      </c>
      <c r="O2706" s="181">
        <v>4</v>
      </c>
      <c r="P2706" s="181" t="s">
        <v>28</v>
      </c>
      <c r="Q2706" s="192" t="str">
        <f t="shared" si="299"/>
        <v>Campo</v>
      </c>
      <c r="R2706" s="192" t="s">
        <v>27</v>
      </c>
      <c r="S2706" s="191" t="str">
        <f t="shared" si="295"/>
        <v/>
      </c>
      <c r="T2706" s="192" t="str">
        <f t="shared" si="296"/>
        <v>&lt;campo posicao="1"&gt;
&lt;coluna&gt;REG&lt;/coluna&gt;
&lt;descricao&gt;Texto fixo contendo "E316"&lt;/descricao&gt;
&lt;tipo&gt;C&lt;/tipo&gt;
&lt;/campo&gt;</v>
      </c>
      <c r="U2706" s="192" t="str">
        <f t="shared" si="301"/>
        <v>&lt;campo posicao="1"&gt;
&lt;coluna&gt;REG&lt;/coluna&gt;
&lt;descricao&gt;Texto fixo contendo "E316"&lt;/descricao&gt;
&lt;tipo&gt;C&lt;/tipo&gt;
&lt;/campo&gt;</v>
      </c>
      <c r="V2706" s="192" t="str">
        <f t="shared" si="297"/>
        <v>{"Column2", "REG"},</v>
      </c>
      <c r="W2706" s="191" t="str">
        <f>IF(Q2706="Campo","@Campos(posicao = "&amp;K2706&amp;", tipo = '"&amp;R2706&amp;"')@Column(name = """&amp;L2706&amp;""")"&amp;IF(R2706="D","@Temporal(TemporalType.DATE)","")&amp;"private "&amp;VLOOKUP(TEXT(R2706,"@"),Apoio!A:B,2,0)&amp;" "&amp;SUBSTITUTE(LOWER(LEFT(L2706,1))&amp;RIGHT(PROPER(L2706),LEN(L2706)-1),"_","")&amp;";",IF(ISNUMBER(Q2706),IF(R2706="R","@Entity@Table(name = ""reg_"&amp;LOWER(J2706)&amp;""")@XmlRootElement","")&amp;VLOOKUP(J2706,Blocos!D:I,6,0)&amp;Apoio!$E$1&amp;Y2706,""))</f>
        <v>@Campos(posicao = 1, tipo = 'C')@Column(name = "REG")private String reg;</v>
      </c>
      <c r="X2706" s="190" t="str">
        <f>IF(ISNUMBER(Q2706),COUNTIF(Blocos!G:G,J2706),"")</f>
        <v/>
      </c>
      <c r="Y2706" s="190" t="str">
        <f>IF(OR(X2706=0,X2706=""),"",VLOOKUP(SUMIFS(Blocos!A:A,Blocos!H:H,'EFD REGISTROS e Campos (2)'!X2706,Blocos!G:G,'EFD REGISTROS e Campos (2)'!J2706),Blocos!A:L,12,0))</f>
        <v/>
      </c>
      <c r="Z2706" s="190" t="str">
        <f>IF(ISNUMBER(Q2707),VLOOKUP(J2706,Blocos!D:G,4,0),"")</f>
        <v/>
      </c>
      <c r="AA2706" s="190" t="str">
        <f>IF(ISNUMBER(Q2706),CONCATENATE("CREATE TABLE ""reg_",LOWER(J2706),""" (""ID"" bigint NOT NULL AUTO_INCREMENT,  ""HASHFILE"" varchar(255) DEFAULT NULL, ""ID_PAI"" bigint NOT NULL,"),IF(Q2706="Campo",CONCATENATE("""",L2706,""" ",VLOOKUP(R2706,Apoio!A:C,3,0)),""))&amp;IF(Z2706="","",CONCATENATE("PRIMARY KEY (""ID""), KEY ""FK_reg_",LOWER(Z2706),"_ID_PAI"" (""ID_PAI""), CONSTRAINT ""FK_reg_",LOWER(Z2706),"_ID_PAI"" FOREIGN KEY (""ID_PAI"") REFERENCES ""reg_",LOWER(Z2706),""" (""ID"")) ENGINE=InnoDB AUTO_INCREMENT=105774 DEFAULT CHARSET=utf8mb4 COLLATE=utf8mb4_0900_ai_ci;"))</f>
        <v>"REG" varchar(255) DEFAULT NULL,</v>
      </c>
      <c r="AB2706" s="190" t="str">
        <f t="shared" si="300"/>
        <v>USE `efdicms`;SELECT `reg_e316`.`REG`,</v>
      </c>
    </row>
    <row r="2707" spans="1:28" ht="14.5" hidden="1" customHeight="1" x14ac:dyDescent="0.3">
      <c r="J2707" s="187" t="str">
        <f t="shared" si="298"/>
        <v>E316</v>
      </c>
      <c r="K2707" s="181">
        <v>2</v>
      </c>
      <c r="L2707" s="289" t="s">
        <v>2388</v>
      </c>
      <c r="M2707" s="182" t="s">
        <v>2650</v>
      </c>
      <c r="N2707" s="181" t="s">
        <v>27</v>
      </c>
      <c r="O2707" s="181" t="s">
        <v>33</v>
      </c>
      <c r="P2707" s="181" t="s">
        <v>28</v>
      </c>
      <c r="Q2707" s="192" t="str">
        <f t="shared" si="299"/>
        <v>Campo</v>
      </c>
      <c r="R2707" s="192" t="s">
        <v>27</v>
      </c>
      <c r="S2707" s="191" t="str">
        <f t="shared" si="295"/>
        <v/>
      </c>
      <c r="T2707" s="192" t="str">
        <f t="shared" si="296"/>
        <v>&lt;campo posicao="2"&gt;
&lt;coluna&gt;COD_OR&lt;/coluna&gt;
&lt;descricao&gt;Código da obrigação recolhida ou a recolher, conforme a Tabela 5.4&lt;/descricao&gt;
&lt;tipo&gt;C&lt;/tipo&gt;
&lt;/campo&gt;</v>
      </c>
      <c r="U2707" s="192" t="str">
        <f t="shared" si="301"/>
        <v>&lt;campo posicao="2"&gt;
&lt;coluna&gt;COD_OR&lt;/coluna&gt;
&lt;descricao&gt;Código da obrigação recolhida ou a recolher, conforme a Tabela 5.4&lt;/descricao&gt;
&lt;tipo&gt;C&lt;/tipo&gt;
&lt;/campo&gt;</v>
      </c>
      <c r="V2707" s="192" t="str">
        <f t="shared" si="297"/>
        <v>{"Column3", "COD_OR"},</v>
      </c>
      <c r="W2707" s="191" t="str">
        <f>IF(Q2707="Campo","@Campos(posicao = "&amp;K2707&amp;", tipo = '"&amp;R2707&amp;"')@Column(name = """&amp;L2707&amp;""")"&amp;IF(R2707="D","@Temporal(TemporalType.DATE)","")&amp;"private "&amp;VLOOKUP(TEXT(R2707,"@"),Apoio!A:B,2,0)&amp;" "&amp;SUBSTITUTE(LOWER(LEFT(L2707,1))&amp;RIGHT(PROPER(L2707),LEN(L2707)-1),"_","")&amp;";",IF(ISNUMBER(Q2707),IF(R2707="R","@Entity@Table(name = ""reg_"&amp;LOWER(J2707)&amp;""")@XmlRootElement","")&amp;VLOOKUP(J2707,Blocos!D:I,6,0)&amp;Apoio!$E$1&amp;Y2707,""))</f>
        <v>@Campos(posicao = 2, tipo = 'C')@Column(name = "COD_OR")private String codOr;</v>
      </c>
      <c r="X2707" s="190" t="str">
        <f>IF(ISNUMBER(Q2707),COUNTIF(Blocos!G:G,J2707),"")</f>
        <v/>
      </c>
      <c r="Y2707" s="190" t="str">
        <f>IF(OR(X2707=0,X2707=""),"",VLOOKUP(SUMIFS(Blocos!A:A,Blocos!H:H,'EFD REGISTROS e Campos (2)'!X2707,Blocos!G:G,'EFD REGISTROS e Campos (2)'!J2707),Blocos!A:L,12,0))</f>
        <v/>
      </c>
      <c r="Z2707" s="190" t="str">
        <f>IF(ISNUMBER(Q2708),VLOOKUP(J2707,Blocos!D:G,4,0),"")</f>
        <v/>
      </c>
      <c r="AA2707" s="190" t="str">
        <f>IF(ISNUMBER(Q2707),CONCATENATE("CREATE TABLE ""reg_",LOWER(J2707),""" (""ID"" bigint NOT NULL AUTO_INCREMENT,  ""HASHFILE"" varchar(255) DEFAULT NULL, ""ID_PAI"" bigint NOT NULL,"),IF(Q2707="Campo",CONCATENATE("""",L2707,""" ",VLOOKUP(R2707,Apoio!A:C,3,0)),""))&amp;IF(Z2707="","",CONCATENATE("PRIMARY KEY (""ID""), KEY ""FK_reg_",LOWER(Z2707),"_ID_PAI"" (""ID_PAI""), CONSTRAINT ""FK_reg_",LOWER(Z2707),"_ID_PAI"" FOREIGN KEY (""ID_PAI"") REFERENCES ""reg_",LOWER(Z2707),""" (""ID"")) ENGINE=InnoDB AUTO_INCREMENT=105774 DEFAULT CHARSET=utf8mb4 COLLATE=utf8mb4_0900_ai_ci;"))</f>
        <v>"COD_OR" varchar(255) DEFAULT NULL,</v>
      </c>
      <c r="AB2707" s="190" t="str">
        <f t="shared" si="300"/>
        <v>`reg_e316`.`COD_OR`,</v>
      </c>
    </row>
    <row r="2708" spans="1:28" ht="14.5" hidden="1" customHeight="1" x14ac:dyDescent="0.3">
      <c r="J2708" s="187" t="str">
        <f t="shared" si="298"/>
        <v>E316</v>
      </c>
      <c r="K2708" s="181">
        <v>3</v>
      </c>
      <c r="L2708" s="289" t="s">
        <v>499</v>
      </c>
      <c r="M2708" s="182" t="s">
        <v>2651</v>
      </c>
      <c r="N2708" s="181" t="s">
        <v>32</v>
      </c>
      <c r="O2708" s="181" t="s">
        <v>28</v>
      </c>
      <c r="P2708" s="181">
        <v>2</v>
      </c>
      <c r="Q2708" s="192" t="str">
        <f t="shared" si="299"/>
        <v>Campo</v>
      </c>
      <c r="R2708" s="192" t="s">
        <v>3606</v>
      </c>
      <c r="S2708" s="191" t="str">
        <f t="shared" si="295"/>
        <v/>
      </c>
      <c r="T2708" s="192" t="str">
        <f t="shared" si="296"/>
        <v>&lt;campo posicao="3"&gt;
&lt;coluna&gt;VL_OR&lt;/coluna&gt;
&lt;descricao&gt;Valor da obrigação recolhida ou a recolher&lt;/descricao&gt;
&lt;tipo&gt;R&lt;/tipo&gt;
&lt;/campo&gt;</v>
      </c>
      <c r="U2708" s="192" t="str">
        <f t="shared" si="301"/>
        <v>&lt;campo posicao="3"&gt;
&lt;coluna&gt;VL_OR&lt;/coluna&gt;
&lt;descricao&gt;Valor da obrigação recolhida ou a recolher&lt;/descricao&gt;
&lt;tipo&gt;R&lt;/tipo&gt;
&lt;/campo&gt;</v>
      </c>
      <c r="V2708" s="192" t="str">
        <f t="shared" si="297"/>
        <v>{"Column4", "VL_OR"},</v>
      </c>
      <c r="W2708" s="191" t="str">
        <f>IF(Q2708="Campo","@Campos(posicao = "&amp;K2708&amp;", tipo = '"&amp;R2708&amp;"')@Column(name = """&amp;L2708&amp;""")"&amp;IF(R2708="D","@Temporal(TemporalType.DATE)","")&amp;"private "&amp;VLOOKUP(TEXT(R2708,"@"),Apoio!A:B,2,0)&amp;" "&amp;SUBSTITUTE(LOWER(LEFT(L2708,1))&amp;RIGHT(PROPER(L2708),LEN(L2708)-1),"_","")&amp;";",IF(ISNUMBER(Q2708),IF(R2708="R","@Entity@Table(name = ""reg_"&amp;LOWER(J2708)&amp;""")@XmlRootElement","")&amp;VLOOKUP(J2708,Blocos!D:I,6,0)&amp;Apoio!$E$1&amp;Y2708,""))</f>
        <v>@Campos(posicao = 3, tipo = 'R')@Column(name = "VL_OR")private BigDecimal vlOr;</v>
      </c>
      <c r="X2708" s="190" t="str">
        <f>IF(ISNUMBER(Q2708),COUNTIF(Blocos!G:G,J2708),"")</f>
        <v/>
      </c>
      <c r="Y2708" s="190" t="str">
        <f>IF(OR(X2708=0,X2708=""),"",VLOOKUP(SUMIFS(Blocos!A:A,Blocos!H:H,'EFD REGISTROS e Campos (2)'!X2708,Blocos!G:G,'EFD REGISTROS e Campos (2)'!J2708),Blocos!A:L,12,0))</f>
        <v/>
      </c>
      <c r="Z2708" s="190" t="str">
        <f>IF(ISNUMBER(Q2709),VLOOKUP(J2708,Blocos!D:G,4,0),"")</f>
        <v/>
      </c>
      <c r="AA2708" s="190" t="str">
        <f>IF(ISNUMBER(Q2708),CONCATENATE("CREATE TABLE ""reg_",LOWER(J2708),""" (""ID"" bigint NOT NULL AUTO_INCREMENT,  ""HASHFILE"" varchar(255) DEFAULT NULL, ""ID_PAI"" bigint NOT NULL,"),IF(Q2708="Campo",CONCATENATE("""",L2708,""" ",VLOOKUP(R2708,Apoio!A:C,3,0)),""))&amp;IF(Z2708="","",CONCATENATE("PRIMARY KEY (""ID""), KEY ""FK_reg_",LOWER(Z2708),"_ID_PAI"" (""ID_PAI""), CONSTRAINT ""FK_reg_",LOWER(Z2708),"_ID_PAI"" FOREIGN KEY (""ID_PAI"") REFERENCES ""reg_",LOWER(Z2708),""" (""ID"")) ENGINE=InnoDB AUTO_INCREMENT=105774 DEFAULT CHARSET=utf8mb4 COLLATE=utf8mb4_0900_ai_ci;"))</f>
        <v>"VL_OR" decimal(15,6) DEFAULT NULL,</v>
      </c>
      <c r="AB2708" s="190" t="str">
        <f t="shared" si="300"/>
        <v>`reg_e316`.`VL_OR`,</v>
      </c>
    </row>
    <row r="2709" spans="1:28" ht="14.5" hidden="1" customHeight="1" x14ac:dyDescent="0.3">
      <c r="J2709" s="187" t="str">
        <f t="shared" si="298"/>
        <v>E316</v>
      </c>
      <c r="K2709" s="181">
        <v>4</v>
      </c>
      <c r="L2709" s="289" t="s">
        <v>642</v>
      </c>
      <c r="M2709" s="182" t="s">
        <v>2391</v>
      </c>
      <c r="N2709" s="181" t="s">
        <v>32</v>
      </c>
      <c r="O2709" s="181" t="s">
        <v>40</v>
      </c>
      <c r="P2709" s="181" t="s">
        <v>28</v>
      </c>
      <c r="Q2709" s="192" t="str">
        <f t="shared" si="299"/>
        <v>Campo</v>
      </c>
      <c r="R2709" s="192" t="s">
        <v>3605</v>
      </c>
      <c r="S2709" s="191" t="str">
        <f t="shared" si="295"/>
        <v/>
      </c>
      <c r="T2709" s="192" t="str">
        <f t="shared" si="296"/>
        <v>&lt;campo posicao="4"&gt;
&lt;coluna&gt;DT_VCTO&lt;/coluna&gt;
&lt;descricao&gt;Data de vencimento da obrigação&lt;/descricao&gt;
&lt;tipo&gt;D&lt;/tipo&gt;
&lt;/campo&gt;</v>
      </c>
      <c r="U2709" s="192" t="str">
        <f t="shared" si="301"/>
        <v>&lt;campo posicao="4"&gt;
&lt;coluna&gt;DT_VCTO&lt;/coluna&gt;
&lt;descricao&gt;Data de vencimento da obrigação&lt;/descricao&gt;
&lt;tipo&gt;D&lt;/tipo&gt;
&lt;/campo&gt;</v>
      </c>
      <c r="V2709" s="192" t="str">
        <f t="shared" si="297"/>
        <v>{"Column5", "DT_VCTO"},</v>
      </c>
      <c r="W2709" s="191" t="str">
        <f>IF(Q2709="Campo","@Campos(posicao = "&amp;K2709&amp;", tipo = '"&amp;R2709&amp;"')@Column(name = """&amp;L2709&amp;""")"&amp;IF(R2709="D","@Temporal(TemporalType.DATE)","")&amp;"private "&amp;VLOOKUP(TEXT(R2709,"@"),Apoio!A:B,2,0)&amp;" "&amp;SUBSTITUTE(LOWER(LEFT(L2709,1))&amp;RIGHT(PROPER(L2709),LEN(L2709)-1),"_","")&amp;";",IF(ISNUMBER(Q2709),IF(R2709="R","@Entity@Table(name = ""reg_"&amp;LOWER(J2709)&amp;""")@XmlRootElement","")&amp;VLOOKUP(J2709,Blocos!D:I,6,0)&amp;Apoio!$E$1&amp;Y2709,""))</f>
        <v>@Campos(posicao = 4, tipo = 'D')@Column(name = "DT_VCTO")@Temporal(TemporalType.DATE)private Date dtVcto;</v>
      </c>
      <c r="X2709" s="190" t="str">
        <f>IF(ISNUMBER(Q2709),COUNTIF(Blocos!G:G,J2709),"")</f>
        <v/>
      </c>
      <c r="Y2709" s="190" t="str">
        <f>IF(OR(X2709=0,X2709=""),"",VLOOKUP(SUMIFS(Blocos!A:A,Blocos!H:H,'EFD REGISTROS e Campos (2)'!X2709,Blocos!G:G,'EFD REGISTROS e Campos (2)'!J2709),Blocos!A:L,12,0))</f>
        <v/>
      </c>
      <c r="Z2709" s="190" t="str">
        <f>IF(ISNUMBER(Q2710),VLOOKUP(J2709,Blocos!D:G,4,0),"")</f>
        <v/>
      </c>
      <c r="AA2709" s="190" t="str">
        <f>IF(ISNUMBER(Q2709),CONCATENATE("CREATE TABLE ""reg_",LOWER(J2709),""" (""ID"" bigint NOT NULL AUTO_INCREMENT,  ""HASHFILE"" varchar(255) DEFAULT NULL, ""ID_PAI"" bigint NOT NULL,"),IF(Q2709="Campo",CONCATENATE("""",L2709,""" ",VLOOKUP(R2709,Apoio!A:C,3,0)),""))&amp;IF(Z2709="","",CONCATENATE("PRIMARY KEY (""ID""), KEY ""FK_reg_",LOWER(Z2709),"_ID_PAI"" (""ID_PAI""), CONSTRAINT ""FK_reg_",LOWER(Z2709),"_ID_PAI"" FOREIGN KEY (""ID_PAI"") REFERENCES ""reg_",LOWER(Z2709),""" (""ID"")) ENGINE=InnoDB AUTO_INCREMENT=105774 DEFAULT CHARSET=utf8mb4 COLLATE=utf8mb4_0900_ai_ci;"))</f>
        <v>"DT_VCTO" date DEFAULT NULL,</v>
      </c>
      <c r="AB2709" s="190" t="str">
        <f t="shared" si="300"/>
        <v>`reg_e316`.`DT_VCTO`,</v>
      </c>
    </row>
    <row r="2710" spans="1:28" ht="14.5" hidden="1" customHeight="1" x14ac:dyDescent="0.3">
      <c r="J2710" s="187" t="str">
        <f t="shared" si="298"/>
        <v>E316</v>
      </c>
      <c r="K2710" s="181">
        <v>5</v>
      </c>
      <c r="L2710" s="289" t="s">
        <v>2392</v>
      </c>
      <c r="M2710" s="182" t="s">
        <v>2652</v>
      </c>
      <c r="N2710" s="181" t="s">
        <v>27</v>
      </c>
      <c r="O2710" s="181" t="s">
        <v>28</v>
      </c>
      <c r="P2710" s="181" t="s">
        <v>28</v>
      </c>
      <c r="Q2710" s="192" t="str">
        <f t="shared" si="299"/>
        <v>Campo</v>
      </c>
      <c r="R2710" s="192" t="s">
        <v>27</v>
      </c>
      <c r="S2710" s="191" t="str">
        <f t="shared" si="295"/>
        <v/>
      </c>
      <c r="T2710" s="192" t="str">
        <f t="shared" si="296"/>
        <v>&lt;campo posicao="5"&gt;
&lt;coluna&gt;COD_REC&lt;/coluna&gt;
&lt;descricao&gt;Código de receita referente à obrigação, próprio da unidade da federação da origem/destino, conforme legislação estadual.&lt;/descricao&gt;
&lt;tipo&gt;C&lt;/tipo&gt;
&lt;/campo&gt;</v>
      </c>
      <c r="U2710" s="192" t="str">
        <f t="shared" si="301"/>
        <v>&lt;campo posicao="5"&gt;
&lt;coluna&gt;COD_REC&lt;/coluna&gt;
&lt;descricao&gt;Código de receita referente à obrigação, próprio da unidade da federação da origem/destino, conforme legislação estadual.&lt;/descricao&gt;
&lt;tipo&gt;C&lt;/tipo&gt;
&lt;/campo&gt;</v>
      </c>
      <c r="V2710" s="192" t="str">
        <f t="shared" si="297"/>
        <v>{"Column6", "COD_REC"},</v>
      </c>
      <c r="W2710" s="191" t="str">
        <f>IF(Q2710="Campo","@Campos(posicao = "&amp;K2710&amp;", tipo = '"&amp;R2710&amp;"')@Column(name = """&amp;L2710&amp;""")"&amp;IF(R2710="D","@Temporal(TemporalType.DATE)","")&amp;"private "&amp;VLOOKUP(TEXT(R2710,"@"),Apoio!A:B,2,0)&amp;" "&amp;SUBSTITUTE(LOWER(LEFT(L2710,1))&amp;RIGHT(PROPER(L2710),LEN(L2710)-1),"_","")&amp;";",IF(ISNUMBER(Q2710),IF(R2710="R","@Entity@Table(name = ""reg_"&amp;LOWER(J2710)&amp;""")@XmlRootElement","")&amp;VLOOKUP(J2710,Blocos!D:I,6,0)&amp;Apoio!$E$1&amp;Y2710,""))</f>
        <v>@Campos(posicao = 5, tipo = 'C')@Column(name = "COD_REC")private String codRec;</v>
      </c>
      <c r="X2710" s="190" t="str">
        <f>IF(ISNUMBER(Q2710),COUNTIF(Blocos!G:G,J2710),"")</f>
        <v/>
      </c>
      <c r="Y2710" s="190" t="str">
        <f>IF(OR(X2710=0,X2710=""),"",VLOOKUP(SUMIFS(Blocos!A:A,Blocos!H:H,'EFD REGISTROS e Campos (2)'!X2710,Blocos!G:G,'EFD REGISTROS e Campos (2)'!J2710),Blocos!A:L,12,0))</f>
        <v/>
      </c>
      <c r="Z2710" s="190" t="str">
        <f>IF(ISNUMBER(Q2711),VLOOKUP(J2710,Blocos!D:G,4,0),"")</f>
        <v/>
      </c>
      <c r="AA2710" s="190" t="str">
        <f>IF(ISNUMBER(Q2710),CONCATENATE("CREATE TABLE ""reg_",LOWER(J2710),""" (""ID"" bigint NOT NULL AUTO_INCREMENT,  ""HASHFILE"" varchar(255) DEFAULT NULL, ""ID_PAI"" bigint NOT NULL,"),IF(Q2710="Campo",CONCATENATE("""",L2710,""" ",VLOOKUP(R2710,Apoio!A:C,3,0)),""))&amp;IF(Z2710="","",CONCATENATE("PRIMARY KEY (""ID""), KEY ""FK_reg_",LOWER(Z2710),"_ID_PAI"" (""ID_PAI""), CONSTRAINT ""FK_reg_",LOWER(Z2710),"_ID_PAI"" FOREIGN KEY (""ID_PAI"") REFERENCES ""reg_",LOWER(Z2710),""" (""ID"")) ENGINE=InnoDB AUTO_INCREMENT=105774 DEFAULT CHARSET=utf8mb4 COLLATE=utf8mb4_0900_ai_ci;"))</f>
        <v>"COD_REC" varchar(255) DEFAULT NULL,</v>
      </c>
      <c r="AB2710" s="190" t="str">
        <f t="shared" si="300"/>
        <v>`reg_e316`.`COD_REC`,</v>
      </c>
    </row>
    <row r="2711" spans="1:28" ht="14.5" hidden="1" customHeight="1" x14ac:dyDescent="0.3">
      <c r="J2711" s="187" t="str">
        <f t="shared" si="298"/>
        <v>E316</v>
      </c>
      <c r="K2711" s="181">
        <v>6</v>
      </c>
      <c r="L2711" s="289" t="s">
        <v>455</v>
      </c>
      <c r="M2711" s="182" t="s">
        <v>2516</v>
      </c>
      <c r="N2711" s="181" t="s">
        <v>27</v>
      </c>
      <c r="O2711" s="181">
        <v>15</v>
      </c>
      <c r="P2711" s="181" t="s">
        <v>28</v>
      </c>
      <c r="Q2711" s="192" t="str">
        <f t="shared" si="299"/>
        <v>Campo</v>
      </c>
      <c r="R2711" s="192" t="s">
        <v>27</v>
      </c>
      <c r="S2711" s="191" t="str">
        <f t="shared" si="295"/>
        <v/>
      </c>
      <c r="T2711" s="192" t="str">
        <f t="shared" si="296"/>
        <v>&lt;campo posicao="6"&gt;
&lt;coluna&gt;NUM_PROC&lt;/coluna&gt;
&lt;descricao&gt;Número do processo ou auto de infração ao qual a obrigação está vinculada, se houver&lt;/descricao&gt;
&lt;tipo&gt;C&lt;/tipo&gt;
&lt;/campo&gt;</v>
      </c>
      <c r="U2711" s="192" t="str">
        <f t="shared" si="301"/>
        <v>&lt;campo posicao="6"&gt;
&lt;coluna&gt;NUM_PROC&lt;/coluna&gt;
&lt;descricao&gt;Número do processo ou auto de infração ao qual a obrigação está vinculada, se houver&lt;/descricao&gt;
&lt;tipo&gt;C&lt;/tipo&gt;
&lt;/campo&gt;</v>
      </c>
      <c r="V2711" s="192" t="str">
        <f t="shared" si="297"/>
        <v>{"Column7", "NUM_PROC"},</v>
      </c>
      <c r="W2711" s="191" t="str">
        <f>IF(Q2711="Campo","@Campos(posicao = "&amp;K2711&amp;", tipo = '"&amp;R2711&amp;"')@Column(name = """&amp;L2711&amp;""")"&amp;IF(R2711="D","@Temporal(TemporalType.DATE)","")&amp;"private "&amp;VLOOKUP(TEXT(R2711,"@"),Apoio!A:B,2,0)&amp;" "&amp;SUBSTITUTE(LOWER(LEFT(L2711,1))&amp;RIGHT(PROPER(L2711),LEN(L2711)-1),"_","")&amp;";",IF(ISNUMBER(Q2711),IF(R2711="R","@Entity@Table(name = ""reg_"&amp;LOWER(J2711)&amp;""")@XmlRootElement","")&amp;VLOOKUP(J2711,Blocos!D:I,6,0)&amp;Apoio!$E$1&amp;Y2711,""))</f>
        <v>@Campos(posicao = 6, tipo = 'C')@Column(name = "NUM_PROC")private String numProc;</v>
      </c>
      <c r="X2711" s="190" t="str">
        <f>IF(ISNUMBER(Q2711),COUNTIF(Blocos!G:G,J2711),"")</f>
        <v/>
      </c>
      <c r="Y2711" s="190" t="str">
        <f>IF(OR(X2711=0,X2711=""),"",VLOOKUP(SUMIFS(Blocos!A:A,Blocos!H:H,'EFD REGISTROS e Campos (2)'!X2711,Blocos!G:G,'EFD REGISTROS e Campos (2)'!J2711),Blocos!A:L,12,0))</f>
        <v/>
      </c>
      <c r="Z2711" s="190" t="str">
        <f>IF(ISNUMBER(Q2712),VLOOKUP(J2711,Blocos!D:G,4,0),"")</f>
        <v/>
      </c>
      <c r="AA2711" s="190" t="str">
        <f>IF(ISNUMBER(Q2711),CONCATENATE("CREATE TABLE ""reg_",LOWER(J2711),""" (""ID"" bigint NOT NULL AUTO_INCREMENT,  ""HASHFILE"" varchar(255) DEFAULT NULL, ""ID_PAI"" bigint NOT NULL,"),IF(Q2711="Campo",CONCATENATE("""",L2711,""" ",VLOOKUP(R2711,Apoio!A:C,3,0)),""))&amp;IF(Z2711="","",CONCATENATE("PRIMARY KEY (""ID""), KEY ""FK_reg_",LOWER(Z2711),"_ID_PAI"" (""ID_PAI""), CONSTRAINT ""FK_reg_",LOWER(Z2711),"_ID_PAI"" FOREIGN KEY (""ID_PAI"") REFERENCES ""reg_",LOWER(Z2711),""" (""ID"")) ENGINE=InnoDB AUTO_INCREMENT=105774 DEFAULT CHARSET=utf8mb4 COLLATE=utf8mb4_0900_ai_ci;"))</f>
        <v>"NUM_PROC" varchar(255) DEFAULT NULL,</v>
      </c>
      <c r="AB2711" s="190" t="str">
        <f t="shared" si="300"/>
        <v>`reg_e316`.`NUM_PROC`,</v>
      </c>
    </row>
    <row r="2712" spans="1:28" ht="14.5" hidden="1" customHeight="1" x14ac:dyDescent="0.3">
      <c r="J2712" s="187" t="str">
        <f t="shared" si="298"/>
        <v>E316</v>
      </c>
      <c r="K2712" s="217">
        <v>7</v>
      </c>
      <c r="L2712" s="291" t="s">
        <v>457</v>
      </c>
      <c r="M2712" s="214" t="s">
        <v>458</v>
      </c>
      <c r="N2712" s="217" t="s">
        <v>27</v>
      </c>
      <c r="O2712" s="217" t="s">
        <v>240</v>
      </c>
      <c r="P2712" s="217" t="s">
        <v>28</v>
      </c>
      <c r="Q2712" s="192" t="str">
        <f t="shared" si="299"/>
        <v>Campo</v>
      </c>
      <c r="R2712" s="192" t="s">
        <v>27</v>
      </c>
      <c r="S2712" s="191" t="str">
        <f t="shared" si="295"/>
        <v/>
      </c>
      <c r="T2712" s="192" t="str">
        <f t="shared" si="296"/>
        <v>&lt;campo posicao="7"&gt;
&lt;coluna&gt;IND_PROC&lt;/coluna&gt;
&lt;descricao&gt;Indicador da origem do processo:&lt;/descricao&gt;
&lt;tipo&gt;C&lt;/tipo&gt;
&lt;/campo&gt;</v>
      </c>
      <c r="U2712" s="192" t="str">
        <f t="shared" si="301"/>
        <v>&lt;campo posicao="7"&gt;
&lt;coluna&gt;IND_PROC&lt;/coluna&gt;
&lt;descricao&gt;Indicador da origem do processo:&lt;/descricao&gt;
&lt;tipo&gt;C&lt;/tipo&gt;
&lt;/campo&gt;</v>
      </c>
      <c r="V2712" s="192" t="str">
        <f t="shared" si="297"/>
        <v>{"Column8", "IND_PROC"},</v>
      </c>
      <c r="W2712" s="191" t="str">
        <f>IF(Q2712="Campo","@Campos(posicao = "&amp;K2712&amp;", tipo = '"&amp;R2712&amp;"')@Column(name = """&amp;L2712&amp;""")"&amp;IF(R2712="D","@Temporal(TemporalType.DATE)","")&amp;"private "&amp;VLOOKUP(TEXT(R2712,"@"),Apoio!A:B,2,0)&amp;" "&amp;SUBSTITUTE(LOWER(LEFT(L2712,1))&amp;RIGHT(PROPER(L2712),LEN(L2712)-1),"_","")&amp;";",IF(ISNUMBER(Q2712),IF(R2712="R","@Entity@Table(name = ""reg_"&amp;LOWER(J2712)&amp;""")@XmlRootElement","")&amp;VLOOKUP(J2712,Blocos!D:I,6,0)&amp;Apoio!$E$1&amp;Y2712,""))</f>
        <v>@Campos(posicao = 7, tipo = 'C')@Column(name = "IND_PROC")private String indProc;</v>
      </c>
      <c r="X2712" s="190" t="str">
        <f>IF(ISNUMBER(Q2712),COUNTIF(Blocos!G:G,J2712),"")</f>
        <v/>
      </c>
      <c r="Y2712" s="190" t="str">
        <f>IF(OR(X2712=0,X2712=""),"",VLOOKUP(SUMIFS(Blocos!A:A,Blocos!H:H,'EFD REGISTROS e Campos (2)'!X2712,Blocos!G:G,'EFD REGISTROS e Campos (2)'!J2712),Blocos!A:L,12,0))</f>
        <v/>
      </c>
      <c r="Z2712" s="190" t="str">
        <f>IF(ISNUMBER(Q2713),VLOOKUP(J2712,Blocos!D:G,4,0),"")</f>
        <v/>
      </c>
      <c r="AA2712" s="190" t="str">
        <f>IF(ISNUMBER(Q2712),CONCATENATE("CREATE TABLE ""reg_",LOWER(J2712),""" (""ID"" bigint NOT NULL AUTO_INCREMENT,  ""HASHFILE"" varchar(255) DEFAULT NULL, ""ID_PAI"" bigint NOT NULL,"),IF(Q2712="Campo",CONCATENATE("""",L2712,""" ",VLOOKUP(R2712,Apoio!A:C,3,0)),""))&amp;IF(Z2712="","",CONCATENATE("PRIMARY KEY (""ID""), KEY ""FK_reg_",LOWER(Z2712),"_ID_PAI"" (""ID_PAI""), CONSTRAINT ""FK_reg_",LOWER(Z2712),"_ID_PAI"" FOREIGN KEY (""ID_PAI"") REFERENCES ""reg_",LOWER(Z2712),""" (""ID"")) ENGINE=InnoDB AUTO_INCREMENT=105774 DEFAULT CHARSET=utf8mb4 COLLATE=utf8mb4_0900_ai_ci;"))</f>
        <v>"IND_PROC" varchar(255) DEFAULT NULL,</v>
      </c>
      <c r="AB2712" s="190" t="str">
        <f t="shared" si="300"/>
        <v>`reg_e316`.`IND_PROC`,</v>
      </c>
    </row>
    <row r="2713" spans="1:28" ht="14.5" hidden="1" customHeight="1" x14ac:dyDescent="0.3">
      <c r="J2713" s="187" t="str">
        <f t="shared" si="298"/>
        <v>E316</v>
      </c>
      <c r="K2713" s="218"/>
      <c r="L2713" s="292"/>
      <c r="M2713" s="215" t="s">
        <v>2395</v>
      </c>
      <c r="N2713" s="218"/>
      <c r="O2713" s="218"/>
      <c r="P2713" s="218"/>
      <c r="Q2713" s="192" t="str">
        <f t="shared" si="299"/>
        <v/>
      </c>
      <c r="S2713" s="191" t="str">
        <f t="shared" si="295"/>
        <v/>
      </c>
      <c r="T2713" s="192" t="str">
        <f t="shared" si="296"/>
        <v/>
      </c>
      <c r="U2713" s="192" t="str">
        <f t="shared" si="301"/>
        <v/>
      </c>
      <c r="V2713" s="192" t="str">
        <f t="shared" si="297"/>
        <v/>
      </c>
      <c r="W2713" s="191" t="str">
        <f>IF(Q2713="Campo","@Campos(posicao = "&amp;K2713&amp;", tipo = '"&amp;R2713&amp;"')@Column(name = """&amp;L2713&amp;""")"&amp;IF(R2713="D","@Temporal(TemporalType.DATE)","")&amp;"private "&amp;VLOOKUP(TEXT(R2713,"@"),Apoio!A:B,2,0)&amp;" "&amp;SUBSTITUTE(LOWER(LEFT(L2713,1))&amp;RIGHT(PROPER(L2713),LEN(L2713)-1),"_","")&amp;";",IF(ISNUMBER(Q2713),IF(R2713="R","@Entity@Table(name = ""reg_"&amp;LOWER(J2713)&amp;""")@XmlRootElement","")&amp;VLOOKUP(J2713,Blocos!D:I,6,0)&amp;Apoio!$E$1&amp;Y2713,""))</f>
        <v/>
      </c>
      <c r="X2713" s="190" t="str">
        <f>IF(ISNUMBER(Q2713),COUNTIF(Blocos!G:G,J2713),"")</f>
        <v/>
      </c>
      <c r="Y2713" s="190" t="str">
        <f>IF(OR(X2713=0,X2713=""),"",VLOOKUP(SUMIFS(Blocos!A:A,Blocos!H:H,'EFD REGISTROS e Campos (2)'!X2713,Blocos!G:G,'EFD REGISTROS e Campos (2)'!J2713),Blocos!A:L,12,0))</f>
        <v/>
      </c>
      <c r="Z2713" s="190" t="str">
        <f>IF(ISNUMBER(Q2714),VLOOKUP(J2713,Blocos!D:G,4,0),"")</f>
        <v/>
      </c>
      <c r="AA2713" s="190" t="str">
        <f>IF(ISNUMBER(Q2713),CONCATENATE("CREATE TABLE ""reg_",LOWER(J2713),""" (""ID"" bigint NOT NULL AUTO_INCREMENT,  ""HASHFILE"" varchar(255) DEFAULT NULL, ""ID_PAI"" bigint NOT NULL,"),IF(Q2713="Campo",CONCATENATE("""",L2713,""" ",VLOOKUP(R2713,Apoio!A:C,3,0)),""))&amp;IF(Z2713="","",CONCATENATE("PRIMARY KEY (""ID""), KEY ""FK_reg_",LOWER(Z2713),"_ID_PAI"" (""ID_PAI""), CONSTRAINT ""FK_reg_",LOWER(Z2713),"_ID_PAI"" FOREIGN KEY (""ID_PAI"") REFERENCES ""reg_",LOWER(Z2713),""" (""ID"")) ENGINE=InnoDB AUTO_INCREMENT=105774 DEFAULT CHARSET=utf8mb4 COLLATE=utf8mb4_0900_ai_ci;"))</f>
        <v/>
      </c>
      <c r="AB2713" s="190" t="str">
        <f t="shared" si="300"/>
        <v/>
      </c>
    </row>
    <row r="2714" spans="1:28" ht="14.5" hidden="1" customHeight="1" x14ac:dyDescent="0.3">
      <c r="J2714" s="187" t="str">
        <f t="shared" si="298"/>
        <v>E316</v>
      </c>
      <c r="K2714" s="218"/>
      <c r="L2714" s="292"/>
      <c r="M2714" s="215" t="s">
        <v>460</v>
      </c>
      <c r="N2714" s="218"/>
      <c r="O2714" s="218"/>
      <c r="P2714" s="218"/>
      <c r="Q2714" s="192" t="str">
        <f t="shared" si="299"/>
        <v/>
      </c>
      <c r="S2714" s="191" t="str">
        <f t="shared" si="295"/>
        <v/>
      </c>
      <c r="T2714" s="192" t="str">
        <f t="shared" si="296"/>
        <v/>
      </c>
      <c r="U2714" s="192" t="str">
        <f t="shared" si="301"/>
        <v/>
      </c>
      <c r="V2714" s="192" t="str">
        <f t="shared" si="297"/>
        <v/>
      </c>
      <c r="W2714" s="191" t="str">
        <f>IF(Q2714="Campo","@Campos(posicao = "&amp;K2714&amp;", tipo = '"&amp;R2714&amp;"')@Column(name = """&amp;L2714&amp;""")"&amp;IF(R2714="D","@Temporal(TemporalType.DATE)","")&amp;"private "&amp;VLOOKUP(TEXT(R2714,"@"),Apoio!A:B,2,0)&amp;" "&amp;SUBSTITUTE(LOWER(LEFT(L2714,1))&amp;RIGHT(PROPER(L2714),LEN(L2714)-1),"_","")&amp;";",IF(ISNUMBER(Q2714),IF(R2714="R","@Entity@Table(name = ""reg_"&amp;LOWER(J2714)&amp;""")@XmlRootElement","")&amp;VLOOKUP(J2714,Blocos!D:I,6,0)&amp;Apoio!$E$1&amp;Y2714,""))</f>
        <v/>
      </c>
      <c r="X2714" s="190" t="str">
        <f>IF(ISNUMBER(Q2714),COUNTIF(Blocos!G:G,J2714),"")</f>
        <v/>
      </c>
      <c r="Y2714" s="190" t="str">
        <f>IF(OR(X2714=0,X2714=""),"",VLOOKUP(SUMIFS(Blocos!A:A,Blocos!H:H,'EFD REGISTROS e Campos (2)'!X2714,Blocos!G:G,'EFD REGISTROS e Campos (2)'!J2714),Blocos!A:L,12,0))</f>
        <v/>
      </c>
      <c r="Z2714" s="190" t="str">
        <f>IF(ISNUMBER(Q2715),VLOOKUP(J2714,Blocos!D:G,4,0),"")</f>
        <v/>
      </c>
      <c r="AA2714" s="190" t="str">
        <f>IF(ISNUMBER(Q2714),CONCATENATE("CREATE TABLE ""reg_",LOWER(J2714),""" (""ID"" bigint NOT NULL AUTO_INCREMENT,  ""HASHFILE"" varchar(255) DEFAULT NULL, ""ID_PAI"" bigint NOT NULL,"),IF(Q2714="Campo",CONCATENATE("""",L2714,""" ",VLOOKUP(R2714,Apoio!A:C,3,0)),""))&amp;IF(Z2714="","",CONCATENATE("PRIMARY KEY (""ID""), KEY ""FK_reg_",LOWER(Z2714),"_ID_PAI"" (""ID_PAI""), CONSTRAINT ""FK_reg_",LOWER(Z2714),"_ID_PAI"" FOREIGN KEY (""ID_PAI"") REFERENCES ""reg_",LOWER(Z2714),""" (""ID"")) ENGINE=InnoDB AUTO_INCREMENT=105774 DEFAULT CHARSET=utf8mb4 COLLATE=utf8mb4_0900_ai_ci;"))</f>
        <v/>
      </c>
      <c r="AB2714" s="190" t="str">
        <f t="shared" si="300"/>
        <v/>
      </c>
    </row>
    <row r="2715" spans="1:28" ht="14.5" hidden="1" customHeight="1" x14ac:dyDescent="0.3">
      <c r="J2715" s="187" t="str">
        <f t="shared" si="298"/>
        <v>E316</v>
      </c>
      <c r="K2715" s="218"/>
      <c r="L2715" s="292"/>
      <c r="M2715" s="215" t="s">
        <v>461</v>
      </c>
      <c r="N2715" s="218"/>
      <c r="O2715" s="218"/>
      <c r="P2715" s="218"/>
      <c r="Q2715" s="192" t="str">
        <f t="shared" si="299"/>
        <v/>
      </c>
      <c r="S2715" s="191" t="str">
        <f t="shared" si="295"/>
        <v/>
      </c>
      <c r="T2715" s="192" t="str">
        <f t="shared" si="296"/>
        <v/>
      </c>
      <c r="U2715" s="192" t="str">
        <f t="shared" si="301"/>
        <v/>
      </c>
      <c r="V2715" s="192" t="str">
        <f t="shared" si="297"/>
        <v/>
      </c>
      <c r="W2715" s="191" t="str">
        <f>IF(Q2715="Campo","@Campos(posicao = "&amp;K2715&amp;", tipo = '"&amp;R2715&amp;"')@Column(name = """&amp;L2715&amp;""")"&amp;IF(R2715="D","@Temporal(TemporalType.DATE)","")&amp;"private "&amp;VLOOKUP(TEXT(R2715,"@"),Apoio!A:B,2,0)&amp;" "&amp;SUBSTITUTE(LOWER(LEFT(L2715,1))&amp;RIGHT(PROPER(L2715),LEN(L2715)-1),"_","")&amp;";",IF(ISNUMBER(Q2715),IF(R2715="R","@Entity@Table(name = ""reg_"&amp;LOWER(J2715)&amp;""")@XmlRootElement","")&amp;VLOOKUP(J2715,Blocos!D:I,6,0)&amp;Apoio!$E$1&amp;Y2715,""))</f>
        <v/>
      </c>
      <c r="X2715" s="190" t="str">
        <f>IF(ISNUMBER(Q2715),COUNTIF(Blocos!G:G,J2715),"")</f>
        <v/>
      </c>
      <c r="Y2715" s="190" t="str">
        <f>IF(OR(X2715=0,X2715=""),"",VLOOKUP(SUMIFS(Blocos!A:A,Blocos!H:H,'EFD REGISTROS e Campos (2)'!X2715,Blocos!G:G,'EFD REGISTROS e Campos (2)'!J2715),Blocos!A:L,12,0))</f>
        <v/>
      </c>
      <c r="Z2715" s="190" t="str">
        <f>IF(ISNUMBER(Q2716),VLOOKUP(J2715,Blocos!D:G,4,0),"")</f>
        <v/>
      </c>
      <c r="AA2715" s="190" t="str">
        <f>IF(ISNUMBER(Q2715),CONCATENATE("CREATE TABLE ""reg_",LOWER(J2715),""" (""ID"" bigint NOT NULL AUTO_INCREMENT,  ""HASHFILE"" varchar(255) DEFAULT NULL, ""ID_PAI"" bigint NOT NULL,"),IF(Q2715="Campo",CONCATENATE("""",L2715,""" ",VLOOKUP(R2715,Apoio!A:C,3,0)),""))&amp;IF(Z2715="","",CONCATENATE("PRIMARY KEY (""ID""), KEY ""FK_reg_",LOWER(Z2715),"_ID_PAI"" (""ID_PAI""), CONSTRAINT ""FK_reg_",LOWER(Z2715),"_ID_PAI"" FOREIGN KEY (""ID_PAI"") REFERENCES ""reg_",LOWER(Z2715),""" (""ID"")) ENGINE=InnoDB AUTO_INCREMENT=105774 DEFAULT CHARSET=utf8mb4 COLLATE=utf8mb4_0900_ai_ci;"))</f>
        <v/>
      </c>
      <c r="AB2715" s="190" t="str">
        <f t="shared" si="300"/>
        <v/>
      </c>
    </row>
    <row r="2716" spans="1:28" ht="14.5" hidden="1" customHeight="1" x14ac:dyDescent="0.3">
      <c r="J2716" s="187" t="str">
        <f t="shared" si="298"/>
        <v>E316</v>
      </c>
      <c r="K2716" s="219"/>
      <c r="L2716" s="293"/>
      <c r="M2716" s="216" t="s">
        <v>452</v>
      </c>
      <c r="N2716" s="219"/>
      <c r="O2716" s="219"/>
      <c r="P2716" s="219"/>
      <c r="Q2716" s="192" t="str">
        <f t="shared" si="299"/>
        <v/>
      </c>
      <c r="S2716" s="191" t="str">
        <f t="shared" si="295"/>
        <v/>
      </c>
      <c r="T2716" s="192" t="str">
        <f t="shared" si="296"/>
        <v/>
      </c>
      <c r="U2716" s="192" t="str">
        <f t="shared" si="301"/>
        <v/>
      </c>
      <c r="V2716" s="192" t="str">
        <f t="shared" si="297"/>
        <v/>
      </c>
      <c r="W2716" s="191" t="str">
        <f>IF(Q2716="Campo","@Campos(posicao = "&amp;K2716&amp;", tipo = '"&amp;R2716&amp;"')@Column(name = """&amp;L2716&amp;""")"&amp;IF(R2716="D","@Temporal(TemporalType.DATE)","")&amp;"private "&amp;VLOOKUP(TEXT(R2716,"@"),Apoio!A:B,2,0)&amp;" "&amp;SUBSTITUTE(LOWER(LEFT(L2716,1))&amp;RIGHT(PROPER(L2716),LEN(L2716)-1),"_","")&amp;";",IF(ISNUMBER(Q2716),IF(R2716="R","@Entity@Table(name = ""reg_"&amp;LOWER(J2716)&amp;""")@XmlRootElement","")&amp;VLOOKUP(J2716,Blocos!D:I,6,0)&amp;Apoio!$E$1&amp;Y2716,""))</f>
        <v/>
      </c>
      <c r="X2716" s="190" t="str">
        <f>IF(ISNUMBER(Q2716),COUNTIF(Blocos!G:G,J2716),"")</f>
        <v/>
      </c>
      <c r="Y2716" s="190" t="str">
        <f>IF(OR(X2716=0,X2716=""),"",VLOOKUP(SUMIFS(Blocos!A:A,Blocos!H:H,'EFD REGISTROS e Campos (2)'!X2716,Blocos!G:G,'EFD REGISTROS e Campos (2)'!J2716),Blocos!A:L,12,0))</f>
        <v/>
      </c>
      <c r="Z2716" s="190" t="str">
        <f>IF(ISNUMBER(Q2717),VLOOKUP(J2716,Blocos!D:G,4,0),"")</f>
        <v/>
      </c>
      <c r="AA2716" s="190" t="str">
        <f>IF(ISNUMBER(Q2716),CONCATENATE("CREATE TABLE ""reg_",LOWER(J2716),""" (""ID"" bigint NOT NULL AUTO_INCREMENT,  ""HASHFILE"" varchar(255) DEFAULT NULL, ""ID_PAI"" bigint NOT NULL,"),IF(Q2716="Campo",CONCATENATE("""",L2716,""" ",VLOOKUP(R2716,Apoio!A:C,3,0)),""))&amp;IF(Z2716="","",CONCATENATE("PRIMARY KEY (""ID""), KEY ""FK_reg_",LOWER(Z2716),"_ID_PAI"" (""ID_PAI""), CONSTRAINT ""FK_reg_",LOWER(Z2716),"_ID_PAI"" FOREIGN KEY (""ID_PAI"") REFERENCES ""reg_",LOWER(Z2716),""" (""ID"")) ENGINE=InnoDB AUTO_INCREMENT=105774 DEFAULT CHARSET=utf8mb4 COLLATE=utf8mb4_0900_ai_ci;"))</f>
        <v/>
      </c>
      <c r="AB2716" s="190" t="str">
        <f t="shared" si="300"/>
        <v/>
      </c>
    </row>
    <row r="2717" spans="1:28" ht="14.5" hidden="1" customHeight="1" x14ac:dyDescent="0.3">
      <c r="J2717" s="187" t="str">
        <f t="shared" si="298"/>
        <v>E316</v>
      </c>
      <c r="K2717" s="181">
        <v>8</v>
      </c>
      <c r="L2717" s="289" t="s">
        <v>462</v>
      </c>
      <c r="M2717" s="182" t="s">
        <v>2356</v>
      </c>
      <c r="N2717" s="181" t="s">
        <v>27</v>
      </c>
      <c r="O2717" s="181" t="s">
        <v>28</v>
      </c>
      <c r="P2717" s="181" t="s">
        <v>28</v>
      </c>
      <c r="Q2717" s="192" t="str">
        <f t="shared" si="299"/>
        <v>Campo</v>
      </c>
      <c r="R2717" s="192" t="s">
        <v>27</v>
      </c>
      <c r="S2717" s="191" t="str">
        <f t="shared" si="295"/>
        <v/>
      </c>
      <c r="T2717" s="192" t="str">
        <f t="shared" si="296"/>
        <v>&lt;campo posicao="8"&gt;
&lt;coluna&gt;PROC&lt;/coluna&gt;
&lt;descricao&gt;Descrição resumida do processo que embasou o lançamento&lt;/descricao&gt;
&lt;tipo&gt;C&lt;/tipo&gt;
&lt;/campo&gt;</v>
      </c>
      <c r="U2717" s="192" t="str">
        <f t="shared" si="301"/>
        <v>&lt;campo posicao="8"&gt;
&lt;coluna&gt;PROC&lt;/coluna&gt;
&lt;descricao&gt;Descrição resumida do processo que embasou o lançamento&lt;/descricao&gt;
&lt;tipo&gt;C&lt;/tipo&gt;
&lt;/campo&gt;</v>
      </c>
      <c r="V2717" s="192" t="str">
        <f t="shared" si="297"/>
        <v>{"Column9", "PROC"},</v>
      </c>
      <c r="W2717" s="191" t="str">
        <f>IF(Q2717="Campo","@Campos(posicao = "&amp;K2717&amp;", tipo = '"&amp;R2717&amp;"')@Column(name = """&amp;L2717&amp;""")"&amp;IF(R2717="D","@Temporal(TemporalType.DATE)","")&amp;"private "&amp;VLOOKUP(TEXT(R2717,"@"),Apoio!A:B,2,0)&amp;" "&amp;SUBSTITUTE(LOWER(LEFT(L2717,1))&amp;RIGHT(PROPER(L2717),LEN(L2717)-1),"_","")&amp;";",IF(ISNUMBER(Q2717),IF(R2717="R","@Entity@Table(name = ""reg_"&amp;LOWER(J2717)&amp;""")@XmlRootElement","")&amp;VLOOKUP(J2717,Blocos!D:I,6,0)&amp;Apoio!$E$1&amp;Y2717,""))</f>
        <v>@Campos(posicao = 8, tipo = 'C')@Column(name = "PROC")private String proc;</v>
      </c>
      <c r="X2717" s="190" t="str">
        <f>IF(ISNUMBER(Q2717),COUNTIF(Blocos!G:G,J2717),"")</f>
        <v/>
      </c>
      <c r="Y2717" s="190" t="str">
        <f>IF(OR(X2717=0,X2717=""),"",VLOOKUP(SUMIFS(Blocos!A:A,Blocos!H:H,'EFD REGISTROS e Campos (2)'!X2717,Blocos!G:G,'EFD REGISTROS e Campos (2)'!J2717),Blocos!A:L,12,0))</f>
        <v/>
      </c>
      <c r="Z2717" s="190" t="str">
        <f>IF(ISNUMBER(Q2718),VLOOKUP(J2717,Blocos!D:G,4,0),"")</f>
        <v/>
      </c>
      <c r="AA2717" s="190" t="str">
        <f>IF(ISNUMBER(Q2717),CONCATENATE("CREATE TABLE ""reg_",LOWER(J2717),""" (""ID"" bigint NOT NULL AUTO_INCREMENT,  ""HASHFILE"" varchar(255) DEFAULT NULL, ""ID_PAI"" bigint NOT NULL,"),IF(Q2717="Campo",CONCATENATE("""",L2717,""" ",VLOOKUP(R2717,Apoio!A:C,3,0)),""))&amp;IF(Z2717="","",CONCATENATE("PRIMARY KEY (""ID""), KEY ""FK_reg_",LOWER(Z2717),"_ID_PAI"" (""ID_PAI""), CONSTRAINT ""FK_reg_",LOWER(Z2717),"_ID_PAI"" FOREIGN KEY (""ID_PAI"") REFERENCES ""reg_",LOWER(Z2717),""" (""ID"")) ENGINE=InnoDB AUTO_INCREMENT=105774 DEFAULT CHARSET=utf8mb4 COLLATE=utf8mb4_0900_ai_ci;"))</f>
        <v>"PROC" varchar(255) DEFAULT NULL,</v>
      </c>
      <c r="AB2717" s="190" t="str">
        <f t="shared" si="300"/>
        <v>`reg_e316`.`PROC`,</v>
      </c>
    </row>
    <row r="2718" spans="1:28" ht="14.5" hidden="1" customHeight="1" x14ac:dyDescent="0.3">
      <c r="J2718" s="187" t="str">
        <f t="shared" si="298"/>
        <v>E316</v>
      </c>
      <c r="K2718" s="181">
        <v>9</v>
      </c>
      <c r="L2718" s="289" t="s">
        <v>617</v>
      </c>
      <c r="M2718" s="182" t="s">
        <v>2653</v>
      </c>
      <c r="N2718" s="181" t="s">
        <v>27</v>
      </c>
      <c r="O2718" s="181" t="s">
        <v>28</v>
      </c>
      <c r="P2718" s="181" t="s">
        <v>28</v>
      </c>
      <c r="Q2718" s="192" t="str">
        <f t="shared" si="299"/>
        <v>Campo</v>
      </c>
      <c r="R2718" s="192" t="s">
        <v>27</v>
      </c>
      <c r="S2718" s="191" t="str">
        <f t="shared" si="295"/>
        <v/>
      </c>
      <c r="T2718" s="192" t="str">
        <f t="shared" si="296"/>
        <v>&lt;campo posicao="9"&gt;
&lt;coluna&gt;TXT_COMPL&lt;/coluna&gt;
&lt;descricao&gt;Descrição complementar das obrigações recolhidas ou a recolher&lt;/descricao&gt;
&lt;tipo&gt;C&lt;/tipo&gt;
&lt;/campo&gt;</v>
      </c>
      <c r="U2718" s="192" t="str">
        <f t="shared" si="301"/>
        <v>&lt;campo posicao="9"&gt;
&lt;coluna&gt;TXT_COMPL&lt;/coluna&gt;
&lt;descricao&gt;Descrição complementar das obrigações recolhidas ou a recolher&lt;/descricao&gt;
&lt;tipo&gt;C&lt;/tipo&gt;
&lt;/campo&gt;</v>
      </c>
      <c r="V2718" s="192" t="str">
        <f t="shared" si="297"/>
        <v>{"Column10", "TXT_COMPL"},</v>
      </c>
      <c r="W2718" s="191" t="str">
        <f>IF(Q2718="Campo","@Campos(posicao = "&amp;K2718&amp;", tipo = '"&amp;R2718&amp;"')@Column(name = """&amp;L2718&amp;""")"&amp;IF(R2718="D","@Temporal(TemporalType.DATE)","")&amp;"private "&amp;VLOOKUP(TEXT(R2718,"@"),Apoio!A:B,2,0)&amp;" "&amp;SUBSTITUTE(LOWER(LEFT(L2718,1))&amp;RIGHT(PROPER(L2718),LEN(L2718)-1),"_","")&amp;";",IF(ISNUMBER(Q2718),IF(R2718="R","@Entity@Table(name = ""reg_"&amp;LOWER(J2718)&amp;""")@XmlRootElement","")&amp;VLOOKUP(J2718,Blocos!D:I,6,0)&amp;Apoio!$E$1&amp;Y2718,""))</f>
        <v>@Campos(posicao = 9, tipo = 'C')@Column(name = "TXT_COMPL")private String txtCompl;</v>
      </c>
      <c r="X2718" s="190" t="str">
        <f>IF(ISNUMBER(Q2718),COUNTIF(Blocos!G:G,J2718),"")</f>
        <v/>
      </c>
      <c r="Y2718" s="190" t="str">
        <f>IF(OR(X2718=0,X2718=""),"",VLOOKUP(SUMIFS(Blocos!A:A,Blocos!H:H,'EFD REGISTROS e Campos (2)'!X2718,Blocos!G:G,'EFD REGISTROS e Campos (2)'!J2718),Blocos!A:L,12,0))</f>
        <v/>
      </c>
      <c r="Z2718" s="190" t="str">
        <f>IF(ISNUMBER(Q2719),VLOOKUP(J2718,Blocos!D:G,4,0),"")</f>
        <v/>
      </c>
      <c r="AA2718" s="190" t="str">
        <f>IF(ISNUMBER(Q2718),CONCATENATE("CREATE TABLE ""reg_",LOWER(J2718),""" (""ID"" bigint NOT NULL AUTO_INCREMENT,  ""HASHFILE"" varchar(255) DEFAULT NULL, ""ID_PAI"" bigint NOT NULL,"),IF(Q2718="Campo",CONCATENATE("""",L2718,""" ",VLOOKUP(R2718,Apoio!A:C,3,0)),""))&amp;IF(Z2718="","",CONCATENATE("PRIMARY KEY (""ID""), KEY ""FK_reg_",LOWER(Z2718),"_ID_PAI"" (""ID_PAI""), CONSTRAINT ""FK_reg_",LOWER(Z2718),"_ID_PAI"" FOREIGN KEY (""ID_PAI"") REFERENCES ""reg_",LOWER(Z2718),""" (""ID"")) ENGINE=InnoDB AUTO_INCREMENT=105774 DEFAULT CHARSET=utf8mb4 COLLATE=utf8mb4_0900_ai_ci;"))</f>
        <v>"TXT_COMPL" varchar(255) DEFAULT NULL,</v>
      </c>
      <c r="AB2718" s="190" t="str">
        <f t="shared" si="300"/>
        <v>`reg_e316`.`TXT_COMPL`,</v>
      </c>
    </row>
    <row r="2719" spans="1:28" ht="14.5" hidden="1" customHeight="1" x14ac:dyDescent="0.3">
      <c r="J2719" s="187" t="str">
        <f t="shared" si="298"/>
        <v>E316</v>
      </c>
      <c r="K2719" s="181">
        <v>10</v>
      </c>
      <c r="L2719" s="289" t="s">
        <v>3639</v>
      </c>
      <c r="M2719" s="182" t="s">
        <v>2398</v>
      </c>
      <c r="N2719" s="181" t="s">
        <v>27</v>
      </c>
      <c r="O2719" s="181" t="s">
        <v>790</v>
      </c>
      <c r="P2719" s="181" t="s">
        <v>28</v>
      </c>
      <c r="Q2719" s="192" t="str">
        <f t="shared" si="299"/>
        <v>Campo</v>
      </c>
      <c r="R2719" s="192" t="s">
        <v>27</v>
      </c>
      <c r="S2719" s="191" t="str">
        <f t="shared" si="295"/>
        <v/>
      </c>
      <c r="T2719" s="192" t="str">
        <f t="shared" si="296"/>
        <v>&lt;campo posicao="10"&gt;
&lt;coluna&gt;MES_REF&lt;/coluna&gt;
&lt;descricao&gt;Informe o mês de referência no formato “mmaaaa”&lt;/descricao&gt;
&lt;tipo&gt;C&lt;/tipo&gt;
&lt;/campo&gt;</v>
      </c>
      <c r="U2719" s="192" t="str">
        <f t="shared" si="301"/>
        <v>&lt;campo posicao="10"&gt;
&lt;coluna&gt;MES_REF&lt;/coluna&gt;
&lt;descricao&gt;Informe o mês de referência no formato “mmaaaa”&lt;/descricao&gt;
&lt;tipo&gt;C&lt;/tipo&gt;
&lt;/campo&gt;</v>
      </c>
      <c r="V2719" s="192" t="str">
        <f t="shared" si="297"/>
        <v>{"Column11", "MES_REF"},</v>
      </c>
      <c r="W2719" s="191" t="str">
        <f>IF(Q2719="Campo","@Campos(posicao = "&amp;K2719&amp;", tipo = '"&amp;R2719&amp;"')@Column(name = """&amp;L2719&amp;""")"&amp;IF(R2719="D","@Temporal(TemporalType.DATE)","")&amp;"private "&amp;VLOOKUP(TEXT(R2719,"@"),Apoio!A:B,2,0)&amp;" "&amp;SUBSTITUTE(LOWER(LEFT(L2719,1))&amp;RIGHT(PROPER(L2719),LEN(L2719)-1),"_","")&amp;";",IF(ISNUMBER(Q2719),IF(R2719="R","@Entity@Table(name = ""reg_"&amp;LOWER(J2719)&amp;""")@XmlRootElement","")&amp;VLOOKUP(J2719,Blocos!D:I,6,0)&amp;Apoio!$E$1&amp;Y2719,""))</f>
        <v>@Campos(posicao = 10, tipo = 'C')@Column(name = "MES_REF")private String mesRef;</v>
      </c>
      <c r="X2719" s="190" t="str">
        <f>IF(ISNUMBER(Q2719),COUNTIF(Blocos!G:G,J2719),"")</f>
        <v/>
      </c>
      <c r="Y2719" s="190" t="str">
        <f>IF(OR(X2719=0,X2719=""),"",VLOOKUP(SUMIFS(Blocos!A:A,Blocos!H:H,'EFD REGISTROS e Campos (2)'!X2719,Blocos!G:G,'EFD REGISTROS e Campos (2)'!J2719),Blocos!A:L,12,0))</f>
        <v/>
      </c>
      <c r="Z2719" s="190" t="str">
        <f>IF(ISNUMBER(Q2720),VLOOKUP(J2719,Blocos!D:G,4,0),"")</f>
        <v>E310</v>
      </c>
      <c r="AA2719" s="190" t="str">
        <f>IF(ISNUMBER(Q2719),CONCATENATE("CREATE TABLE ""reg_",LOWER(J2719),""" (""ID"" bigint NOT NULL AUTO_INCREMENT,  ""HASHFILE"" varchar(255) DEFAULT NULL, ""ID_PAI"" bigint NOT NULL,"),IF(Q2719="Campo",CONCATENATE("""",L2719,""" ",VLOOKUP(R2719,Apoio!A:C,3,0)),""))&amp;IF(Z2719="","",CONCATENATE("PRIMARY KEY (""ID""), KEY ""FK_reg_",LOWER(Z2719),"_ID_PAI"" (""ID_PAI""), CONSTRAINT ""FK_reg_",LOWER(Z2719),"_ID_PAI"" FOREIGN KEY (""ID_PAI"") REFERENCES ""reg_",LOWER(Z2719),""" (""ID"")) ENGINE=InnoDB AUTO_INCREMENT=105774 DEFAULT CHARSET=utf8mb4 COLLATE=utf8mb4_0900_ai_ci;"))</f>
        <v>"MES_REF" varchar(255) DEFAULT NULL,PRIMARY KEY ("ID"), KEY "FK_reg_e310_ID_PAI" ("ID_PAI"), CONSTRAINT "FK_reg_e310_ID_PAI" FOREIGN KEY ("ID_PAI") REFERENCES "reg_e310" ("ID")) ENGINE=InnoDB AUTO_INCREMENT=105774 DEFAULT CHARSET=utf8mb4 COLLATE=utf8mb4_0900_ai_ci;</v>
      </c>
      <c r="AB2719" s="190" t="str">
        <f t="shared" si="300"/>
        <v>`reg_e316`.`MES_REF`,FROM `efdicms`.`reg_e316`;"</v>
      </c>
    </row>
    <row r="2720" spans="1:28" ht="14.5" hidden="1" customHeight="1" collapsed="1" x14ac:dyDescent="0.3">
      <c r="A2720" s="180" t="s">
        <v>22</v>
      </c>
      <c r="D2720" s="180" t="s">
        <v>2654</v>
      </c>
      <c r="I2720" s="180" t="s">
        <v>144</v>
      </c>
      <c r="J2720" s="187" t="str">
        <f t="shared" si="298"/>
        <v>E500</v>
      </c>
      <c r="K2720" s="195" t="s">
        <v>2655</v>
      </c>
      <c r="Q2720" s="192">
        <f t="shared" si="299"/>
        <v>2</v>
      </c>
      <c r="S2720" s="191" t="str">
        <f t="shared" si="295"/>
        <v>&lt;/registro&gt;
&lt;registro codigo="E500" perfil="ABC" nivel="2"&gt;</v>
      </c>
      <c r="T2720" s="192" t="str">
        <f t="shared" si="296"/>
        <v/>
      </c>
      <c r="U2720" s="192" t="str">
        <f t="shared" si="301"/>
        <v>&lt;/registro&gt;
&lt;registro codigo="E500" perfil="ABC" nivel="2"&gt;</v>
      </c>
      <c r="V2720" s="192" t="str">
        <f t="shared" si="297"/>
        <v/>
      </c>
      <c r="W2720" s="191" t="str">
        <f>IF(Q2720="Campo","@Campos(posicao = "&amp;K2720&amp;", tipo = '"&amp;R2720&amp;"')@Column(name = """&amp;L2720&amp;""")"&amp;IF(R2720="D","@Temporal(TemporalType.DATE)","")&amp;"private "&amp;VLOOKUP(TEXT(R2720,"@"),Apoio!A:B,2,0)&amp;" "&amp;SUBSTITUTE(LOWER(LEFT(L2720,1))&amp;RIGHT(PROPER(L2720),LEN(L2720)-1),"_","")&amp;";",IF(ISNUMBER(Q2720),IF(R2720="R","@Entity@Table(name = ""reg_"&amp;LOWER(J2720)&amp;""")@XmlRootElement","")&amp;VLOOKUP(J2720,Blocos!D:I,6,0)&amp;Apoio!$E$1&amp;Y2720,""))</f>
        <v>@Registros(nivel = 2) public class RegE500 implements Serializable { private static final long serialVersionUID = 1L; @Id @GeneratedValue(strategy = GenerationType.IDENTITY) @Basic(optional = false) @Column(name = "ID" ) private Long id;@ManyToOne(fetch = FetchType.LAZY) @JoinColumn(name = "ID_PAI", nullable = false) private RegE001 idPai; public RegE001 getIdPai() {return idPai;}public void setIdPai(Object idPai) {this.idPai = (RegE001) idPai;}public RegE500() { } public RegE500(Long id) { this.id = id; } public RegE500(Long id, RegE001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List&lt;RegE510&gt; regE510;public List&lt;RegE510&gt; getRegE510() {return regE510;}public void setRegE510(List&lt;RegE510&gt; regE510) {this.regE510 = regE510;}@OneToOne(optional = true, cascade = CascadeType.ALL, fetch = FetchType.LAZY, mappedBy = "idPai")private  RegE520 regE520;public RegE520 getRegE520() {return regE520;}public void setRegE520(RegE520 regE520) {this.regE520 = regE520;}</v>
      </c>
      <c r="X2720" s="190">
        <f>IF(ISNUMBER(Q2720),COUNTIF(Blocos!G:G,J2720),"")</f>
        <v>2</v>
      </c>
      <c r="Y2720" s="190" t="str">
        <f>IF(OR(X2720=0,X2720=""),"",VLOOKUP(SUMIFS(Blocos!A:A,Blocos!H:H,'EFD REGISTROS e Campos (2)'!X2720,Blocos!G:G,'EFD REGISTROS e Campos (2)'!J2720),Blocos!A:L,12,0))</f>
        <v>@OneToMany( cascade = CascadeType.ALL, fetch = FetchType.LAZY, mappedBy = "idPai")private  List&lt;RegE510&gt; regE510;public List&lt;RegE510&gt; getRegE510() {return regE510;}public void setRegE510(List&lt;RegE510&gt; regE510) {this.regE510 = regE510;}@OneToOne(optional = true, cascade = CascadeType.ALL, fetch = FetchType.LAZY, mappedBy = "idPai")private  RegE520 regE520;public RegE520 getRegE520() {return regE520;}public void setRegE520(RegE520 regE520) {this.regE520 = regE520;}</v>
      </c>
      <c r="Z2720" s="190" t="str">
        <f>IF(ISNUMBER(Q2721),VLOOKUP(J2720,Blocos!D:G,4,0),"")</f>
        <v/>
      </c>
      <c r="AA2720" s="190" t="str">
        <f>IF(ISNUMBER(Q2720),CONCATENATE("CREATE TABLE ""reg_",LOWER(J2720),""" (""ID"" bigint NOT NULL AUTO_INCREMENT,  ""HASHFILE"" varchar(255) DEFAULT NULL, ""ID_PAI"" bigint NOT NULL,"),IF(Q2720="Campo",CONCATENATE("""",L2720,""" ",VLOOKUP(R2720,Apoio!A:C,3,0)),""))&amp;IF(Z2720="","",CONCATENATE("PRIMARY KEY (""ID""), KEY ""FK_reg_",LOWER(Z2720),"_ID_PAI"" (""ID_PAI""), CONSTRAINT ""FK_reg_",LOWER(Z2720),"_ID_PAI"" FOREIGN KEY (""ID_PAI"") REFERENCES ""reg_",LOWER(Z2720),""" (""ID"")) ENGINE=InnoDB AUTO_INCREMENT=105774 DEFAULT CHARSET=utf8mb4 COLLATE=utf8mb4_0900_ai_ci;"))</f>
        <v>CREATE TABLE "reg_e500" ("ID" bigint NOT NULL AUTO_INCREMENT,  "HASHFILE" varchar(255) DEFAULT NULL, "ID_PAI" bigint NOT NULL,</v>
      </c>
      <c r="AB2720" s="190" t="str">
        <f t="shared" si="300"/>
        <v/>
      </c>
    </row>
    <row r="2721" spans="1:28" ht="14.5" hidden="1" customHeight="1" x14ac:dyDescent="0.3">
      <c r="J2721" s="187" t="str">
        <f t="shared" si="298"/>
        <v>E500</v>
      </c>
      <c r="K2721" s="181">
        <v>1</v>
      </c>
      <c r="L2721" s="289" t="s">
        <v>25</v>
      </c>
      <c r="M2721" s="182" t="s">
        <v>2656</v>
      </c>
      <c r="N2721" s="181" t="s">
        <v>27</v>
      </c>
      <c r="O2721" s="181">
        <v>4</v>
      </c>
      <c r="P2721" s="181" t="s">
        <v>28</v>
      </c>
      <c r="Q2721" s="192" t="str">
        <f t="shared" si="299"/>
        <v>Campo</v>
      </c>
      <c r="R2721" s="192" t="s">
        <v>27</v>
      </c>
      <c r="S2721" s="191" t="str">
        <f t="shared" si="295"/>
        <v/>
      </c>
      <c r="T2721" s="192" t="str">
        <f t="shared" si="296"/>
        <v>&lt;campo posicao="1"&gt;
&lt;coluna&gt;REG&lt;/coluna&gt;
&lt;descricao&gt;Texto fixo contendo "E500"&lt;/descricao&gt;
&lt;tipo&gt;C&lt;/tipo&gt;
&lt;/campo&gt;</v>
      </c>
      <c r="U2721" s="192" t="str">
        <f t="shared" si="301"/>
        <v>&lt;campo posicao="1"&gt;
&lt;coluna&gt;REG&lt;/coluna&gt;
&lt;descricao&gt;Texto fixo contendo "E500"&lt;/descricao&gt;
&lt;tipo&gt;C&lt;/tipo&gt;
&lt;/campo&gt;</v>
      </c>
      <c r="V2721" s="192" t="str">
        <f t="shared" si="297"/>
        <v>{"Column2", "REG"},</v>
      </c>
      <c r="W2721" s="191" t="str">
        <f>IF(Q2721="Campo","@Campos(posicao = "&amp;K2721&amp;", tipo = '"&amp;R2721&amp;"')@Column(name = """&amp;L2721&amp;""")"&amp;IF(R2721="D","@Temporal(TemporalType.DATE)","")&amp;"private "&amp;VLOOKUP(TEXT(R2721,"@"),Apoio!A:B,2,0)&amp;" "&amp;SUBSTITUTE(LOWER(LEFT(L2721,1))&amp;RIGHT(PROPER(L2721),LEN(L2721)-1),"_","")&amp;";",IF(ISNUMBER(Q2721),IF(R2721="R","@Entity@Table(name = ""reg_"&amp;LOWER(J2721)&amp;""")@XmlRootElement","")&amp;VLOOKUP(J2721,Blocos!D:I,6,0)&amp;Apoio!$E$1&amp;Y2721,""))</f>
        <v>@Campos(posicao = 1, tipo = 'C')@Column(name = "REG")private String reg;</v>
      </c>
      <c r="X2721" s="190" t="str">
        <f>IF(ISNUMBER(Q2721),COUNTIF(Blocos!G:G,J2721),"")</f>
        <v/>
      </c>
      <c r="Y2721" s="190" t="str">
        <f>IF(OR(X2721=0,X2721=""),"",VLOOKUP(SUMIFS(Blocos!A:A,Blocos!H:H,'EFD REGISTROS e Campos (2)'!X2721,Blocos!G:G,'EFD REGISTROS e Campos (2)'!J2721),Blocos!A:L,12,0))</f>
        <v/>
      </c>
      <c r="Z2721" s="190" t="str">
        <f>IF(ISNUMBER(Q2722),VLOOKUP(J2721,Blocos!D:G,4,0),"")</f>
        <v/>
      </c>
      <c r="AA2721" s="190" t="str">
        <f>IF(ISNUMBER(Q2721),CONCATENATE("CREATE TABLE ""reg_",LOWER(J2721),""" (""ID"" bigint NOT NULL AUTO_INCREMENT,  ""HASHFILE"" varchar(255) DEFAULT NULL, ""ID_PAI"" bigint NOT NULL,"),IF(Q2721="Campo",CONCATENATE("""",L2721,""" ",VLOOKUP(R2721,Apoio!A:C,3,0)),""))&amp;IF(Z2721="","",CONCATENATE("PRIMARY KEY (""ID""), KEY ""FK_reg_",LOWER(Z2721),"_ID_PAI"" (""ID_PAI""), CONSTRAINT ""FK_reg_",LOWER(Z2721),"_ID_PAI"" FOREIGN KEY (""ID_PAI"") REFERENCES ""reg_",LOWER(Z2721),""" (""ID"")) ENGINE=InnoDB AUTO_INCREMENT=105774 DEFAULT CHARSET=utf8mb4 COLLATE=utf8mb4_0900_ai_ci;"))</f>
        <v>"REG" varchar(255) DEFAULT NULL,</v>
      </c>
      <c r="AB2721" s="190" t="str">
        <f t="shared" si="300"/>
        <v>USE `efdicms`;SELECT `reg_e500`.`REG`,</v>
      </c>
    </row>
    <row r="2722" spans="1:28" ht="14.5" hidden="1" customHeight="1" x14ac:dyDescent="0.3">
      <c r="J2722" s="187" t="str">
        <f t="shared" si="298"/>
        <v>E500</v>
      </c>
      <c r="K2722" s="208">
        <v>2</v>
      </c>
      <c r="L2722" s="294" t="s">
        <v>824</v>
      </c>
      <c r="M2722" s="182" t="s">
        <v>825</v>
      </c>
      <c r="N2722" s="208" t="s">
        <v>27</v>
      </c>
      <c r="O2722" s="208" t="s">
        <v>893</v>
      </c>
      <c r="P2722" s="208" t="s">
        <v>28</v>
      </c>
      <c r="Q2722" s="192" t="str">
        <f t="shared" si="299"/>
        <v>Campo</v>
      </c>
      <c r="R2722" s="192" t="s">
        <v>27</v>
      </c>
      <c r="S2722" s="191" t="str">
        <f t="shared" si="295"/>
        <v/>
      </c>
      <c r="T2722" s="192" t="str">
        <f t="shared" si="296"/>
        <v>&lt;campo posicao="2"&gt;
&lt;coluna&gt;IND_APUR&lt;/coluna&gt;
&lt;descricao&gt;Indicador de período de apuração do IPI:&lt;/descricao&gt;
&lt;tipo&gt;C&lt;/tipo&gt;
&lt;/campo&gt;</v>
      </c>
      <c r="U2722" s="192" t="str">
        <f t="shared" si="301"/>
        <v>&lt;campo posicao="2"&gt;
&lt;coluna&gt;IND_APUR&lt;/coluna&gt;
&lt;descricao&gt;Indicador de período de apuração do IPI:&lt;/descricao&gt;
&lt;tipo&gt;C&lt;/tipo&gt;
&lt;/campo&gt;</v>
      </c>
      <c r="V2722" s="192" t="str">
        <f t="shared" si="297"/>
        <v>{"Column3", "IND_APUR"},</v>
      </c>
      <c r="W2722" s="191" t="str">
        <f>IF(Q2722="Campo","@Campos(posicao = "&amp;K2722&amp;", tipo = '"&amp;R2722&amp;"')@Column(name = """&amp;L2722&amp;""")"&amp;IF(R2722="D","@Temporal(TemporalType.DATE)","")&amp;"private "&amp;VLOOKUP(TEXT(R2722,"@"),Apoio!A:B,2,0)&amp;" "&amp;SUBSTITUTE(LOWER(LEFT(L2722,1))&amp;RIGHT(PROPER(L2722),LEN(L2722)-1),"_","")&amp;";",IF(ISNUMBER(Q2722),IF(R2722="R","@Entity@Table(name = ""reg_"&amp;LOWER(J2722)&amp;""")@XmlRootElement","")&amp;VLOOKUP(J2722,Blocos!D:I,6,0)&amp;Apoio!$E$1&amp;Y2722,""))</f>
        <v>@Campos(posicao = 2, tipo = 'C')@Column(name = "IND_APUR")private String indApur;</v>
      </c>
      <c r="X2722" s="190" t="str">
        <f>IF(ISNUMBER(Q2722),COUNTIF(Blocos!G:G,J2722),"")</f>
        <v/>
      </c>
      <c r="Y2722" s="190" t="str">
        <f>IF(OR(X2722=0,X2722=""),"",VLOOKUP(SUMIFS(Blocos!A:A,Blocos!H:H,'EFD REGISTROS e Campos (2)'!X2722,Blocos!G:G,'EFD REGISTROS e Campos (2)'!J2722),Blocos!A:L,12,0))</f>
        <v/>
      </c>
      <c r="Z2722" s="190" t="str">
        <f>IF(ISNUMBER(Q2723),VLOOKUP(J2722,Blocos!D:G,4,0),"")</f>
        <v/>
      </c>
      <c r="AA2722" s="190" t="str">
        <f>IF(ISNUMBER(Q2722),CONCATENATE("CREATE TABLE ""reg_",LOWER(J2722),""" (""ID"" bigint NOT NULL AUTO_INCREMENT,  ""HASHFILE"" varchar(255) DEFAULT NULL, ""ID_PAI"" bigint NOT NULL,"),IF(Q2722="Campo",CONCATENATE("""",L2722,""" ",VLOOKUP(R2722,Apoio!A:C,3,0)),""))&amp;IF(Z2722="","",CONCATENATE("PRIMARY KEY (""ID""), KEY ""FK_reg_",LOWER(Z2722),"_ID_PAI"" (""ID_PAI""), CONSTRAINT ""FK_reg_",LOWER(Z2722),"_ID_PAI"" FOREIGN KEY (""ID_PAI"") REFERENCES ""reg_",LOWER(Z2722),""" (""ID"")) ENGINE=InnoDB AUTO_INCREMENT=105774 DEFAULT CHARSET=utf8mb4 COLLATE=utf8mb4_0900_ai_ci;"))</f>
        <v>"IND_APUR" varchar(255) DEFAULT NULL,</v>
      </c>
      <c r="AB2722" s="190" t="str">
        <f t="shared" si="300"/>
        <v>`reg_e500`.`IND_APUR`,</v>
      </c>
    </row>
    <row r="2723" spans="1:28" ht="14.5" hidden="1" customHeight="1" x14ac:dyDescent="0.3">
      <c r="J2723" s="187" t="str">
        <f t="shared" si="298"/>
        <v>E500</v>
      </c>
      <c r="K2723" s="209"/>
      <c r="L2723" s="295"/>
      <c r="M2723" s="182" t="s">
        <v>826</v>
      </c>
      <c r="N2723" s="209"/>
      <c r="O2723" s="209"/>
      <c r="P2723" s="209"/>
      <c r="Q2723" s="192" t="str">
        <f t="shared" si="299"/>
        <v/>
      </c>
      <c r="S2723" s="191" t="str">
        <f t="shared" si="295"/>
        <v/>
      </c>
      <c r="T2723" s="192" t="str">
        <f t="shared" si="296"/>
        <v/>
      </c>
      <c r="U2723" s="192" t="str">
        <f t="shared" si="301"/>
        <v/>
      </c>
      <c r="V2723" s="192" t="str">
        <f t="shared" si="297"/>
        <v/>
      </c>
      <c r="W2723" s="191" t="str">
        <f>IF(Q2723="Campo","@Campos(posicao = "&amp;K2723&amp;", tipo = '"&amp;R2723&amp;"')@Column(name = """&amp;L2723&amp;""")"&amp;IF(R2723="D","@Temporal(TemporalType.DATE)","")&amp;"private "&amp;VLOOKUP(TEXT(R2723,"@"),Apoio!A:B,2,0)&amp;" "&amp;SUBSTITUTE(LOWER(LEFT(L2723,1))&amp;RIGHT(PROPER(L2723),LEN(L2723)-1),"_","")&amp;";",IF(ISNUMBER(Q2723),IF(R2723="R","@Entity@Table(name = ""reg_"&amp;LOWER(J2723)&amp;""")@XmlRootElement","")&amp;VLOOKUP(J2723,Blocos!D:I,6,0)&amp;Apoio!$E$1&amp;Y2723,""))</f>
        <v/>
      </c>
      <c r="X2723" s="190" t="str">
        <f>IF(ISNUMBER(Q2723),COUNTIF(Blocos!G:G,J2723),"")</f>
        <v/>
      </c>
      <c r="Y2723" s="190" t="str">
        <f>IF(OR(X2723=0,X2723=""),"",VLOOKUP(SUMIFS(Blocos!A:A,Blocos!H:H,'EFD REGISTROS e Campos (2)'!X2723,Blocos!G:G,'EFD REGISTROS e Campos (2)'!J2723),Blocos!A:L,12,0))</f>
        <v/>
      </c>
      <c r="Z2723" s="190" t="str">
        <f>IF(ISNUMBER(Q2724),VLOOKUP(J2723,Blocos!D:G,4,0),"")</f>
        <v/>
      </c>
      <c r="AA2723" s="190" t="str">
        <f>IF(ISNUMBER(Q2723),CONCATENATE("CREATE TABLE ""reg_",LOWER(J2723),""" (""ID"" bigint NOT NULL AUTO_INCREMENT,  ""HASHFILE"" varchar(255) DEFAULT NULL, ""ID_PAI"" bigint NOT NULL,"),IF(Q2723="Campo",CONCATENATE("""",L2723,""" ",VLOOKUP(R2723,Apoio!A:C,3,0)),""))&amp;IF(Z2723="","",CONCATENATE("PRIMARY KEY (""ID""), KEY ""FK_reg_",LOWER(Z2723),"_ID_PAI"" (""ID_PAI""), CONSTRAINT ""FK_reg_",LOWER(Z2723),"_ID_PAI"" FOREIGN KEY (""ID_PAI"") REFERENCES ""reg_",LOWER(Z2723),""" (""ID"")) ENGINE=InnoDB AUTO_INCREMENT=105774 DEFAULT CHARSET=utf8mb4 COLLATE=utf8mb4_0900_ai_ci;"))</f>
        <v/>
      </c>
      <c r="AB2723" s="190" t="str">
        <f t="shared" si="300"/>
        <v/>
      </c>
    </row>
    <row r="2724" spans="1:28" ht="14.5" hidden="1" customHeight="1" x14ac:dyDescent="0.3">
      <c r="J2724" s="187" t="str">
        <f t="shared" si="298"/>
        <v>E500</v>
      </c>
      <c r="K2724" s="210"/>
      <c r="L2724" s="296"/>
      <c r="M2724" s="182" t="s">
        <v>827</v>
      </c>
      <c r="N2724" s="210"/>
      <c r="O2724" s="210"/>
      <c r="P2724" s="210"/>
      <c r="Q2724" s="192" t="str">
        <f t="shared" si="299"/>
        <v/>
      </c>
      <c r="S2724" s="191" t="str">
        <f t="shared" si="295"/>
        <v/>
      </c>
      <c r="T2724" s="192" t="str">
        <f t="shared" si="296"/>
        <v/>
      </c>
      <c r="U2724" s="192" t="str">
        <f t="shared" si="301"/>
        <v/>
      </c>
      <c r="V2724" s="192" t="str">
        <f t="shared" si="297"/>
        <v/>
      </c>
      <c r="W2724" s="191" t="str">
        <f>IF(Q2724="Campo","@Campos(posicao = "&amp;K2724&amp;", tipo = '"&amp;R2724&amp;"')@Column(name = """&amp;L2724&amp;""")"&amp;IF(R2724="D","@Temporal(TemporalType.DATE)","")&amp;"private "&amp;VLOOKUP(TEXT(R2724,"@"),Apoio!A:B,2,0)&amp;" "&amp;SUBSTITUTE(LOWER(LEFT(L2724,1))&amp;RIGHT(PROPER(L2724),LEN(L2724)-1),"_","")&amp;";",IF(ISNUMBER(Q2724),IF(R2724="R","@Entity@Table(name = ""reg_"&amp;LOWER(J2724)&amp;""")@XmlRootElement","")&amp;VLOOKUP(J2724,Blocos!D:I,6,0)&amp;Apoio!$E$1&amp;Y2724,""))</f>
        <v/>
      </c>
      <c r="X2724" s="190" t="str">
        <f>IF(ISNUMBER(Q2724),COUNTIF(Blocos!G:G,J2724),"")</f>
        <v/>
      </c>
      <c r="Y2724" s="190" t="str">
        <f>IF(OR(X2724=0,X2724=""),"",VLOOKUP(SUMIFS(Blocos!A:A,Blocos!H:H,'EFD REGISTROS e Campos (2)'!X2724,Blocos!G:G,'EFD REGISTROS e Campos (2)'!J2724),Blocos!A:L,12,0))</f>
        <v/>
      </c>
      <c r="Z2724" s="190" t="str">
        <f>IF(ISNUMBER(Q2725),VLOOKUP(J2724,Blocos!D:G,4,0),"")</f>
        <v/>
      </c>
      <c r="AA2724" s="190" t="str">
        <f>IF(ISNUMBER(Q2724),CONCATENATE("CREATE TABLE ""reg_",LOWER(J2724),""" (""ID"" bigint NOT NULL AUTO_INCREMENT,  ""HASHFILE"" varchar(255) DEFAULT NULL, ""ID_PAI"" bigint NOT NULL,"),IF(Q2724="Campo",CONCATENATE("""",L2724,""" ",VLOOKUP(R2724,Apoio!A:C,3,0)),""))&amp;IF(Z2724="","",CONCATENATE("PRIMARY KEY (""ID""), KEY ""FK_reg_",LOWER(Z2724),"_ID_PAI"" (""ID_PAI""), CONSTRAINT ""FK_reg_",LOWER(Z2724),"_ID_PAI"" FOREIGN KEY (""ID_PAI"") REFERENCES ""reg_",LOWER(Z2724),""" (""ID"")) ENGINE=InnoDB AUTO_INCREMENT=105774 DEFAULT CHARSET=utf8mb4 COLLATE=utf8mb4_0900_ai_ci;"))</f>
        <v/>
      </c>
      <c r="AB2724" s="190" t="str">
        <f t="shared" si="300"/>
        <v/>
      </c>
    </row>
    <row r="2725" spans="1:28" ht="14.5" hidden="1" customHeight="1" x14ac:dyDescent="0.3">
      <c r="J2725" s="187" t="str">
        <f t="shared" si="298"/>
        <v>E500</v>
      </c>
      <c r="K2725" s="181">
        <v>3</v>
      </c>
      <c r="L2725" s="289" t="s">
        <v>38</v>
      </c>
      <c r="M2725" s="182" t="s">
        <v>2150</v>
      </c>
      <c r="N2725" s="181" t="s">
        <v>32</v>
      </c>
      <c r="O2725" s="181" t="s">
        <v>40</v>
      </c>
      <c r="P2725" s="181" t="s">
        <v>28</v>
      </c>
      <c r="Q2725" s="192" t="str">
        <f t="shared" si="299"/>
        <v>Campo</v>
      </c>
      <c r="R2725" s="192" t="s">
        <v>3605</v>
      </c>
      <c r="S2725" s="191" t="str">
        <f t="shared" si="295"/>
        <v/>
      </c>
      <c r="T2725" s="192" t="str">
        <f t="shared" si="296"/>
        <v>&lt;campo posicao="3"&gt;
&lt;coluna&gt;DT_INI&lt;/coluna&gt;
&lt;descricao&gt;Data inicial a que a apuração se refere&lt;/descricao&gt;
&lt;tipo&gt;D&lt;/tipo&gt;
&lt;/campo&gt;</v>
      </c>
      <c r="U2725" s="192" t="str">
        <f t="shared" si="301"/>
        <v>&lt;campo posicao="3"&gt;
&lt;coluna&gt;DT_INI&lt;/coluna&gt;
&lt;descricao&gt;Data inicial a que a apuração se refere&lt;/descricao&gt;
&lt;tipo&gt;D&lt;/tipo&gt;
&lt;/campo&gt;</v>
      </c>
      <c r="V2725" s="192" t="str">
        <f t="shared" si="297"/>
        <v>{"Column4", "DT_INI"},</v>
      </c>
      <c r="W2725" s="191" t="str">
        <f>IF(Q2725="Campo","@Campos(posicao = "&amp;K2725&amp;", tipo = '"&amp;R2725&amp;"')@Column(name = """&amp;L2725&amp;""")"&amp;IF(R2725="D","@Temporal(TemporalType.DATE)","")&amp;"private "&amp;VLOOKUP(TEXT(R2725,"@"),Apoio!A:B,2,0)&amp;" "&amp;SUBSTITUTE(LOWER(LEFT(L2725,1))&amp;RIGHT(PROPER(L2725),LEN(L2725)-1),"_","")&amp;";",IF(ISNUMBER(Q2725),IF(R2725="R","@Entity@Table(name = ""reg_"&amp;LOWER(J2725)&amp;""")@XmlRootElement","")&amp;VLOOKUP(J2725,Blocos!D:I,6,0)&amp;Apoio!$E$1&amp;Y2725,""))</f>
        <v>@Campos(posicao = 3, tipo = 'D')@Column(name = "DT_INI")@Temporal(TemporalType.DATE)private Date dtIni;</v>
      </c>
      <c r="X2725" s="190" t="str">
        <f>IF(ISNUMBER(Q2725),COUNTIF(Blocos!G:G,J2725),"")</f>
        <v/>
      </c>
      <c r="Y2725" s="190" t="str">
        <f>IF(OR(X2725=0,X2725=""),"",VLOOKUP(SUMIFS(Blocos!A:A,Blocos!H:H,'EFD REGISTROS e Campos (2)'!X2725,Blocos!G:G,'EFD REGISTROS e Campos (2)'!J2725),Blocos!A:L,12,0))</f>
        <v/>
      </c>
      <c r="Z2725" s="190" t="str">
        <f>IF(ISNUMBER(Q2726),VLOOKUP(J2725,Blocos!D:G,4,0),"")</f>
        <v/>
      </c>
      <c r="AA2725" s="190" t="str">
        <f>IF(ISNUMBER(Q2725),CONCATENATE("CREATE TABLE ""reg_",LOWER(J2725),""" (""ID"" bigint NOT NULL AUTO_INCREMENT,  ""HASHFILE"" varchar(255) DEFAULT NULL, ""ID_PAI"" bigint NOT NULL,"),IF(Q2725="Campo",CONCATENATE("""",L2725,""" ",VLOOKUP(R2725,Apoio!A:C,3,0)),""))&amp;IF(Z2725="","",CONCATENATE("PRIMARY KEY (""ID""), KEY ""FK_reg_",LOWER(Z2725),"_ID_PAI"" (""ID_PAI""), CONSTRAINT ""FK_reg_",LOWER(Z2725),"_ID_PAI"" FOREIGN KEY (""ID_PAI"") REFERENCES ""reg_",LOWER(Z2725),""" (""ID"")) ENGINE=InnoDB AUTO_INCREMENT=105774 DEFAULT CHARSET=utf8mb4 COLLATE=utf8mb4_0900_ai_ci;"))</f>
        <v>"DT_INI" date DEFAULT NULL,</v>
      </c>
      <c r="AB2725" s="190" t="str">
        <f t="shared" si="300"/>
        <v>`reg_e500`.`DT_INI`,</v>
      </c>
    </row>
    <row r="2726" spans="1:28" ht="14.5" hidden="1" customHeight="1" x14ac:dyDescent="0.3">
      <c r="J2726" s="187" t="str">
        <f t="shared" si="298"/>
        <v>E500</v>
      </c>
      <c r="K2726" s="181">
        <v>4</v>
      </c>
      <c r="L2726" s="289" t="s">
        <v>41</v>
      </c>
      <c r="M2726" s="182" t="s">
        <v>2151</v>
      </c>
      <c r="N2726" s="181" t="s">
        <v>32</v>
      </c>
      <c r="O2726" s="181" t="s">
        <v>40</v>
      </c>
      <c r="P2726" s="181" t="s">
        <v>28</v>
      </c>
      <c r="Q2726" s="192" t="str">
        <f t="shared" si="299"/>
        <v>Campo</v>
      </c>
      <c r="R2726" s="192" t="s">
        <v>3605</v>
      </c>
      <c r="S2726" s="191" t="str">
        <f t="shared" si="295"/>
        <v/>
      </c>
      <c r="T2726" s="192" t="str">
        <f t="shared" si="296"/>
        <v>&lt;campo posicao="4"&gt;
&lt;coluna&gt;DT_FIN&lt;/coluna&gt;
&lt;descricao&gt;Data final a que a apuração se refere&lt;/descricao&gt;
&lt;tipo&gt;D&lt;/tipo&gt;
&lt;/campo&gt;</v>
      </c>
      <c r="U2726" s="192" t="str">
        <f t="shared" si="301"/>
        <v>&lt;campo posicao="4"&gt;
&lt;coluna&gt;DT_FIN&lt;/coluna&gt;
&lt;descricao&gt;Data final a que a apuração se refere&lt;/descricao&gt;
&lt;tipo&gt;D&lt;/tipo&gt;
&lt;/campo&gt;</v>
      </c>
      <c r="V2726" s="192" t="str">
        <f t="shared" si="297"/>
        <v>{"Column5", "DT_FIN"},</v>
      </c>
      <c r="W2726" s="191" t="str">
        <f>IF(Q2726="Campo","@Campos(posicao = "&amp;K2726&amp;", tipo = '"&amp;R2726&amp;"')@Column(name = """&amp;L2726&amp;""")"&amp;IF(R2726="D","@Temporal(TemporalType.DATE)","")&amp;"private "&amp;VLOOKUP(TEXT(R2726,"@"),Apoio!A:B,2,0)&amp;" "&amp;SUBSTITUTE(LOWER(LEFT(L2726,1))&amp;RIGHT(PROPER(L2726),LEN(L2726)-1),"_","")&amp;";",IF(ISNUMBER(Q2726),IF(R2726="R","@Entity@Table(name = ""reg_"&amp;LOWER(J2726)&amp;""")@XmlRootElement","")&amp;VLOOKUP(J2726,Blocos!D:I,6,0)&amp;Apoio!$E$1&amp;Y2726,""))</f>
        <v>@Campos(posicao = 4, tipo = 'D')@Column(name = "DT_FIN")@Temporal(TemporalType.DATE)private Date dtFin;</v>
      </c>
      <c r="X2726" s="190" t="str">
        <f>IF(ISNUMBER(Q2726),COUNTIF(Blocos!G:G,J2726),"")</f>
        <v/>
      </c>
      <c r="Y2726" s="190" t="str">
        <f>IF(OR(X2726=0,X2726=""),"",VLOOKUP(SUMIFS(Blocos!A:A,Blocos!H:H,'EFD REGISTROS e Campos (2)'!X2726,Blocos!G:G,'EFD REGISTROS e Campos (2)'!J2726),Blocos!A:L,12,0))</f>
        <v/>
      </c>
      <c r="Z2726" s="190" t="str">
        <f>IF(ISNUMBER(Q2727),VLOOKUP(J2726,Blocos!D:G,4,0),"")</f>
        <v>E001</v>
      </c>
      <c r="AA2726" s="190" t="str">
        <f>IF(ISNUMBER(Q2726),CONCATENATE("CREATE TABLE ""reg_",LOWER(J2726),""" (""ID"" bigint NOT NULL AUTO_INCREMENT,  ""HASHFILE"" varchar(255) DEFAULT NULL, ""ID_PAI"" bigint NOT NULL,"),IF(Q2726="Campo",CONCATENATE("""",L2726,""" ",VLOOKUP(R2726,Apoio!A:C,3,0)),""))&amp;IF(Z2726="","",CONCATENATE("PRIMARY KEY (""ID""), KEY ""FK_reg_",LOWER(Z2726),"_ID_PAI"" (""ID_PAI""), CONSTRAINT ""FK_reg_",LOWER(Z2726),"_ID_PAI"" FOREIGN KEY (""ID_PAI"") REFERENCES ""reg_",LOWER(Z2726),""" (""ID"")) ENGINE=InnoDB AUTO_INCREMENT=105774 DEFAULT CHARSET=utf8mb4 COLLATE=utf8mb4_0900_ai_ci;"))</f>
        <v>"DT_FIN" date DEFAULT NULL,PRIMARY KEY ("ID"), KEY "FK_reg_e001_ID_PAI" ("ID_PAI"), CONSTRAINT "FK_reg_e001_ID_PAI" FOREIGN KEY ("ID_PAI") REFERENCES "reg_e001" ("ID")) ENGINE=InnoDB AUTO_INCREMENT=105774 DEFAULT CHARSET=utf8mb4 COLLATE=utf8mb4_0900_ai_ci;</v>
      </c>
      <c r="AB2726" s="190" t="str">
        <f t="shared" si="300"/>
        <v>`reg_e500`.`DT_FIN`,FROM `efdicms`.`reg_e500`;"</v>
      </c>
    </row>
    <row r="2727" spans="1:28" ht="14.5" hidden="1" customHeight="1" collapsed="1" x14ac:dyDescent="0.3">
      <c r="A2727" s="180" t="s">
        <v>22</v>
      </c>
      <c r="E2727" s="180" t="s">
        <v>2657</v>
      </c>
      <c r="I2727" s="180" t="s">
        <v>144</v>
      </c>
      <c r="J2727" s="187" t="str">
        <f t="shared" si="298"/>
        <v>E510</v>
      </c>
      <c r="K2727" s="195" t="s">
        <v>2658</v>
      </c>
      <c r="Q2727" s="192">
        <f t="shared" si="299"/>
        <v>3</v>
      </c>
      <c r="S2727" s="191" t="str">
        <f t="shared" si="295"/>
        <v>&lt;/registro&gt;
&lt;registro codigo="E510" perfil="ABC" nivel="3"&gt;</v>
      </c>
      <c r="T2727" s="192" t="str">
        <f t="shared" si="296"/>
        <v/>
      </c>
      <c r="U2727" s="192" t="str">
        <f t="shared" si="301"/>
        <v>&lt;/registro&gt;
&lt;registro codigo="E510" perfil="ABC" nivel="3"&gt;</v>
      </c>
      <c r="V2727" s="192" t="str">
        <f t="shared" si="297"/>
        <v/>
      </c>
      <c r="W2727" s="191" t="str">
        <f>IF(Q2727="Campo","@Campos(posicao = "&amp;K2727&amp;", tipo = '"&amp;R2727&amp;"')@Column(name = """&amp;L2727&amp;""")"&amp;IF(R2727="D","@Temporal(TemporalType.DATE)","")&amp;"private "&amp;VLOOKUP(TEXT(R2727,"@"),Apoio!A:B,2,0)&amp;" "&amp;SUBSTITUTE(LOWER(LEFT(L2727,1))&amp;RIGHT(PROPER(L2727),LEN(L2727)-1),"_","")&amp;";",IF(ISNUMBER(Q2727),IF(R2727="R","@Entity@Table(name = ""reg_"&amp;LOWER(J2727)&amp;""")@XmlRootElement","")&amp;VLOOKUP(J2727,Blocos!D:I,6,0)&amp;Apoio!$E$1&amp;Y2727,""))</f>
        <v>@Registros(nivel = 3) public class RegE510 implements Serializable { private static final long serialVersionUID = 1L; @Id @GeneratedValue(strategy = GenerationType.IDENTITY) @Basic(optional = false) @Column(name = "ID" ) private Long id;@ManyToOne(fetch = FetchType.LAZY) @JoinColumn(name = "ID_PAI", nullable = false) private RegE500 idPai; public RegE500 getIdPai() {return idPai;}public void setIdPai(Object idPai) {this.idPai = (RegE500) idPai;}public RegE510() { } public RegE510(Long id) { this.id = id; } public RegE510(Long id, RegE500 idPai, long linha, String hash) { this.id = id; this.idPai = idPai; this.linha = linha; this.hash = hash; }public Long getId() { return id; } public void setId(Long id) { this.id = id; }@Basic(optional = false)@Column(name = "LINHA")private long linha;@Basic(optional = false)@Column(name = "HASH")private String hash;</v>
      </c>
      <c r="X2727" s="190">
        <f>IF(ISNUMBER(Q2727),COUNTIF(Blocos!G:G,J2727),"")</f>
        <v>0</v>
      </c>
      <c r="Y2727" s="190" t="str">
        <f>IF(OR(X2727=0,X2727=""),"",VLOOKUP(SUMIFS(Blocos!A:A,Blocos!H:H,'EFD REGISTROS e Campos (2)'!X2727,Blocos!G:G,'EFD REGISTROS e Campos (2)'!J2727),Blocos!A:L,12,0))</f>
        <v/>
      </c>
      <c r="Z2727" s="190" t="str">
        <f>IF(ISNUMBER(Q2728),VLOOKUP(J2727,Blocos!D:G,4,0),"")</f>
        <v/>
      </c>
      <c r="AA2727" s="190" t="str">
        <f>IF(ISNUMBER(Q2727),CONCATENATE("CREATE TABLE ""reg_",LOWER(J2727),""" (""ID"" bigint NOT NULL AUTO_INCREMENT,  ""HASHFILE"" varchar(255) DEFAULT NULL, ""ID_PAI"" bigint NOT NULL,"),IF(Q2727="Campo",CONCATENATE("""",L2727,""" ",VLOOKUP(R2727,Apoio!A:C,3,0)),""))&amp;IF(Z2727="","",CONCATENATE("PRIMARY KEY (""ID""), KEY ""FK_reg_",LOWER(Z2727),"_ID_PAI"" (""ID_PAI""), CONSTRAINT ""FK_reg_",LOWER(Z2727),"_ID_PAI"" FOREIGN KEY (""ID_PAI"") REFERENCES ""reg_",LOWER(Z2727),""" (""ID"")) ENGINE=InnoDB AUTO_INCREMENT=105774 DEFAULT CHARSET=utf8mb4 COLLATE=utf8mb4_0900_ai_ci;"))</f>
        <v>CREATE TABLE "reg_e510" ("ID" bigint NOT NULL AUTO_INCREMENT,  "HASHFILE" varchar(255) DEFAULT NULL, "ID_PAI" bigint NOT NULL,</v>
      </c>
      <c r="AB2727" s="190" t="str">
        <f t="shared" si="300"/>
        <v/>
      </c>
    </row>
    <row r="2728" spans="1:28" ht="14.5" hidden="1" customHeight="1" x14ac:dyDescent="0.3">
      <c r="J2728" s="187" t="str">
        <f t="shared" si="298"/>
        <v>E510</v>
      </c>
      <c r="K2728" s="181">
        <v>1</v>
      </c>
      <c r="L2728" s="289" t="s">
        <v>25</v>
      </c>
      <c r="M2728" s="182" t="s">
        <v>2659</v>
      </c>
      <c r="N2728" s="181" t="s">
        <v>27</v>
      </c>
      <c r="O2728" s="181">
        <v>4</v>
      </c>
      <c r="P2728" s="181" t="s">
        <v>28</v>
      </c>
      <c r="Q2728" s="192" t="str">
        <f t="shared" si="299"/>
        <v>Campo</v>
      </c>
      <c r="R2728" s="192" t="s">
        <v>27</v>
      </c>
      <c r="S2728" s="191" t="str">
        <f t="shared" si="295"/>
        <v/>
      </c>
      <c r="T2728" s="192" t="str">
        <f t="shared" si="296"/>
        <v>&lt;campo posicao="1"&gt;
&lt;coluna&gt;REG&lt;/coluna&gt;
&lt;descricao&gt;Texto fixo contendo "E510"&lt;/descricao&gt;
&lt;tipo&gt;C&lt;/tipo&gt;
&lt;/campo&gt;</v>
      </c>
      <c r="U2728" s="192" t="str">
        <f t="shared" si="301"/>
        <v>&lt;campo posicao="1"&gt;
&lt;coluna&gt;REG&lt;/coluna&gt;
&lt;descricao&gt;Texto fixo contendo "E510"&lt;/descricao&gt;
&lt;tipo&gt;C&lt;/tipo&gt;
&lt;/campo&gt;</v>
      </c>
      <c r="V2728" s="192" t="str">
        <f t="shared" si="297"/>
        <v>{"Column2", "REG"},</v>
      </c>
      <c r="W2728" s="191" t="str">
        <f>IF(Q2728="Campo","@Campos(posicao = "&amp;K2728&amp;", tipo = '"&amp;R2728&amp;"')@Column(name = """&amp;L2728&amp;""")"&amp;IF(R2728="D","@Temporal(TemporalType.DATE)","")&amp;"private "&amp;VLOOKUP(TEXT(R2728,"@"),Apoio!A:B,2,0)&amp;" "&amp;SUBSTITUTE(LOWER(LEFT(L2728,1))&amp;RIGHT(PROPER(L2728),LEN(L2728)-1),"_","")&amp;";",IF(ISNUMBER(Q2728),IF(R2728="R","@Entity@Table(name = ""reg_"&amp;LOWER(J2728)&amp;""")@XmlRootElement","")&amp;VLOOKUP(J2728,Blocos!D:I,6,0)&amp;Apoio!$E$1&amp;Y2728,""))</f>
        <v>@Campos(posicao = 1, tipo = 'C')@Column(name = "REG")private String reg;</v>
      </c>
      <c r="X2728" s="190" t="str">
        <f>IF(ISNUMBER(Q2728),COUNTIF(Blocos!G:G,J2728),"")</f>
        <v/>
      </c>
      <c r="Y2728" s="190" t="str">
        <f>IF(OR(X2728=0,X2728=""),"",VLOOKUP(SUMIFS(Blocos!A:A,Blocos!H:H,'EFD REGISTROS e Campos (2)'!X2728,Blocos!G:G,'EFD REGISTROS e Campos (2)'!J2728),Blocos!A:L,12,0))</f>
        <v/>
      </c>
      <c r="Z2728" s="190" t="str">
        <f>IF(ISNUMBER(Q2729),VLOOKUP(J2728,Blocos!D:G,4,0),"")</f>
        <v/>
      </c>
      <c r="AA2728" s="190" t="str">
        <f>IF(ISNUMBER(Q2728),CONCATENATE("CREATE TABLE ""reg_",LOWER(J2728),""" (""ID"" bigint NOT NULL AUTO_INCREMENT,  ""HASHFILE"" varchar(255) DEFAULT NULL, ""ID_PAI"" bigint NOT NULL,"),IF(Q2728="Campo",CONCATENATE("""",L2728,""" ",VLOOKUP(R2728,Apoio!A:C,3,0)),""))&amp;IF(Z2728="","",CONCATENATE("PRIMARY KEY (""ID""), KEY ""FK_reg_",LOWER(Z2728),"_ID_PAI"" (""ID_PAI""), CONSTRAINT ""FK_reg_",LOWER(Z2728),"_ID_PAI"" FOREIGN KEY (""ID_PAI"") REFERENCES ""reg_",LOWER(Z2728),""" (""ID"")) ENGINE=InnoDB AUTO_INCREMENT=105774 DEFAULT CHARSET=utf8mb4 COLLATE=utf8mb4_0900_ai_ci;"))</f>
        <v>"REG" varchar(255) DEFAULT NULL,</v>
      </c>
      <c r="AB2728" s="190" t="str">
        <f t="shared" si="300"/>
        <v>USE `efdicms`;SELECT `reg_e510`.`REG`,</v>
      </c>
    </row>
    <row r="2729" spans="1:28" ht="14.5" hidden="1" customHeight="1" x14ac:dyDescent="0.3">
      <c r="J2729" s="187" t="str">
        <f t="shared" si="298"/>
        <v>E510</v>
      </c>
      <c r="K2729" s="181">
        <v>2</v>
      </c>
      <c r="L2729" s="289" t="s">
        <v>815</v>
      </c>
      <c r="M2729" s="182" t="s">
        <v>1134</v>
      </c>
      <c r="N2729" s="181" t="s">
        <v>27</v>
      </c>
      <c r="O2729" s="181" t="s">
        <v>235</v>
      </c>
      <c r="P2729" s="181" t="s">
        <v>28</v>
      </c>
      <c r="Q2729" s="192" t="str">
        <f t="shared" si="299"/>
        <v>Campo</v>
      </c>
      <c r="R2729" s="192" t="s">
        <v>27</v>
      </c>
      <c r="S2729" s="191" t="str">
        <f t="shared" si="295"/>
        <v/>
      </c>
      <c r="T2729" s="192" t="str">
        <f t="shared" si="296"/>
        <v>&lt;campo posicao="2"&gt;
&lt;coluna&gt;CFOP&lt;/coluna&gt;
&lt;descricao&gt;Código Fiscal de Operação e Prestação do agrupamento de itens&lt;/descricao&gt;
&lt;tipo&gt;C&lt;/tipo&gt;
&lt;/campo&gt;</v>
      </c>
      <c r="U2729" s="192" t="str">
        <f t="shared" si="301"/>
        <v>&lt;campo posicao="2"&gt;
&lt;coluna&gt;CFOP&lt;/coluna&gt;
&lt;descricao&gt;Código Fiscal de Operação e Prestação do agrupamento de itens&lt;/descricao&gt;
&lt;tipo&gt;C&lt;/tipo&gt;
&lt;/campo&gt;</v>
      </c>
      <c r="V2729" s="192" t="str">
        <f t="shared" si="297"/>
        <v>{"Column3", "CFOP"},</v>
      </c>
      <c r="W2729" s="191" t="str">
        <f>IF(Q2729="Campo","@Campos(posicao = "&amp;K2729&amp;", tipo = '"&amp;R2729&amp;"')@Column(name = """&amp;L2729&amp;""")"&amp;IF(R2729="D","@Temporal(TemporalType.DATE)","")&amp;"private "&amp;VLOOKUP(TEXT(R2729,"@"),Apoio!A:B,2,0)&amp;" "&amp;SUBSTITUTE(LOWER(LEFT(L2729,1))&amp;RIGHT(PROPER(L2729),LEN(L2729)-1),"_","")&amp;";",IF(ISNUMBER(Q2729),IF(R2729="R","@Entity@Table(name = ""reg_"&amp;LOWER(J2729)&amp;""")@XmlRootElement","")&amp;VLOOKUP(J2729,Blocos!D:I,6,0)&amp;Apoio!$E$1&amp;Y2729,""))</f>
        <v>@Campos(posicao = 2, tipo = 'C')@Column(name = "CFOP")private String cfop;</v>
      </c>
      <c r="X2729" s="190" t="str">
        <f>IF(ISNUMBER(Q2729),COUNTIF(Blocos!G:G,J2729),"")</f>
        <v/>
      </c>
      <c r="Y2729" s="190" t="str">
        <f>IF(OR(X2729=0,X2729=""),"",VLOOKUP(SUMIFS(Blocos!A:A,Blocos!H:H,'EFD REGISTROS e Campos (2)'!X2729,Blocos!G:G,'EFD REGISTROS e Campos (2)'!J2729),Blocos!A:L,12,0))</f>
        <v/>
      </c>
      <c r="Z2729" s="190" t="str">
        <f>IF(ISNUMBER(Q2730),VLOOKUP(J2729,Blocos!D:G,4,0),"")</f>
        <v/>
      </c>
      <c r="AA2729" s="190" t="str">
        <f>IF(ISNUMBER(Q2729),CONCATENATE("CREATE TABLE ""reg_",LOWER(J2729),""" (""ID"" bigint NOT NULL AUTO_INCREMENT,  ""HASHFILE"" varchar(255) DEFAULT NULL, ""ID_PAI"" bigint NOT NULL,"),IF(Q2729="Campo",CONCATENATE("""",L2729,""" ",VLOOKUP(R2729,Apoio!A:C,3,0)),""))&amp;IF(Z2729="","",CONCATENATE("PRIMARY KEY (""ID""), KEY ""FK_reg_",LOWER(Z2729),"_ID_PAI"" (""ID_PAI""), CONSTRAINT ""FK_reg_",LOWER(Z2729),"_ID_PAI"" FOREIGN KEY (""ID_PAI"") REFERENCES ""reg_",LOWER(Z2729),""" (""ID"")) ENGINE=InnoDB AUTO_INCREMENT=105774 DEFAULT CHARSET=utf8mb4 COLLATE=utf8mb4_0900_ai_ci;"))</f>
        <v>"CFOP" varchar(255) DEFAULT NULL,</v>
      </c>
      <c r="AB2729" s="190" t="str">
        <f t="shared" si="300"/>
        <v>`reg_e510`.`CFOP`,</v>
      </c>
    </row>
    <row r="2730" spans="1:28" ht="14.5" hidden="1" customHeight="1" x14ac:dyDescent="0.3">
      <c r="J2730" s="187" t="str">
        <f t="shared" si="298"/>
        <v>E510</v>
      </c>
      <c r="K2730" s="181">
        <v>3</v>
      </c>
      <c r="L2730" s="289" t="s">
        <v>828</v>
      </c>
      <c r="M2730" s="182" t="s">
        <v>829</v>
      </c>
      <c r="N2730" s="181" t="s">
        <v>27</v>
      </c>
      <c r="O2730" s="181" t="s">
        <v>54</v>
      </c>
      <c r="P2730" s="181" t="s">
        <v>28</v>
      </c>
      <c r="Q2730" s="192" t="str">
        <f t="shared" si="299"/>
        <v>Campo</v>
      </c>
      <c r="R2730" s="192" t="s">
        <v>27</v>
      </c>
      <c r="S2730" s="191" t="str">
        <f t="shared" si="295"/>
        <v/>
      </c>
      <c r="T2730" s="192" t="str">
        <f t="shared" si="296"/>
        <v>&lt;campo posicao="3"&gt;
&lt;coluna&gt;CST_IPI&lt;/coluna&gt;
&lt;descricao&gt;Código da Situação Tributária referente ao IPI, conforme a Tabela indicada no item 4.3.2.&lt;/descricao&gt;
&lt;tipo&gt;C&lt;/tipo&gt;
&lt;/campo&gt;</v>
      </c>
      <c r="U2730" s="192" t="str">
        <f t="shared" si="301"/>
        <v>&lt;campo posicao="3"&gt;
&lt;coluna&gt;CST_IPI&lt;/coluna&gt;
&lt;descricao&gt;Código da Situação Tributária referente ao IPI, conforme a Tabela indicada no item 4.3.2.&lt;/descricao&gt;
&lt;tipo&gt;C&lt;/tipo&gt;
&lt;/campo&gt;</v>
      </c>
      <c r="V2730" s="192" t="str">
        <f t="shared" si="297"/>
        <v>{"Column4", "CST_IPI"},</v>
      </c>
      <c r="W2730" s="191" t="str">
        <f>IF(Q2730="Campo","@Campos(posicao = "&amp;K2730&amp;", tipo = '"&amp;R2730&amp;"')@Column(name = """&amp;L2730&amp;""")"&amp;IF(R2730="D","@Temporal(TemporalType.DATE)","")&amp;"private "&amp;VLOOKUP(TEXT(R2730,"@"),Apoio!A:B,2,0)&amp;" "&amp;SUBSTITUTE(LOWER(LEFT(L2730,1))&amp;RIGHT(PROPER(L2730),LEN(L2730)-1),"_","")&amp;";",IF(ISNUMBER(Q2730),IF(R2730="R","@Entity@Table(name = ""reg_"&amp;LOWER(J2730)&amp;""")@XmlRootElement","")&amp;VLOOKUP(J2730,Blocos!D:I,6,0)&amp;Apoio!$E$1&amp;Y2730,""))</f>
        <v>@Campos(posicao = 3, tipo = 'C')@Column(name = "CST_IPI")private String cstIpi;</v>
      </c>
      <c r="X2730" s="190" t="str">
        <f>IF(ISNUMBER(Q2730),COUNTIF(Blocos!G:G,J2730),"")</f>
        <v/>
      </c>
      <c r="Y2730" s="190" t="str">
        <f>IF(OR(X2730=0,X2730=""),"",VLOOKUP(SUMIFS(Blocos!A:A,Blocos!H:H,'EFD REGISTROS e Campos (2)'!X2730,Blocos!G:G,'EFD REGISTROS e Campos (2)'!J2730),Blocos!A:L,12,0))</f>
        <v/>
      </c>
      <c r="Z2730" s="190" t="str">
        <f>IF(ISNUMBER(Q2731),VLOOKUP(J2730,Blocos!D:G,4,0),"")</f>
        <v/>
      </c>
      <c r="AA2730" s="190" t="str">
        <f>IF(ISNUMBER(Q2730),CONCATENATE("CREATE TABLE ""reg_",LOWER(J2730),""" (""ID"" bigint NOT NULL AUTO_INCREMENT,  ""HASHFILE"" varchar(255) DEFAULT NULL, ""ID_PAI"" bigint NOT NULL,"),IF(Q2730="Campo",CONCATENATE("""",L2730,""" ",VLOOKUP(R2730,Apoio!A:C,3,0)),""))&amp;IF(Z2730="","",CONCATENATE("PRIMARY KEY (""ID""), KEY ""FK_reg_",LOWER(Z2730),"_ID_PAI"" (""ID_PAI""), CONSTRAINT ""FK_reg_",LOWER(Z2730),"_ID_PAI"" FOREIGN KEY (""ID_PAI"") REFERENCES ""reg_",LOWER(Z2730),""" (""ID"")) ENGINE=InnoDB AUTO_INCREMENT=105774 DEFAULT CHARSET=utf8mb4 COLLATE=utf8mb4_0900_ai_ci;"))</f>
        <v>"CST_IPI" varchar(255) DEFAULT NULL,</v>
      </c>
      <c r="AB2730" s="190" t="str">
        <f t="shared" si="300"/>
        <v>`reg_e510`.`CST_IPI`,</v>
      </c>
    </row>
    <row r="2731" spans="1:28" ht="14.5" hidden="1" customHeight="1" x14ac:dyDescent="0.3">
      <c r="J2731" s="187" t="str">
        <f t="shared" si="298"/>
        <v>E510</v>
      </c>
      <c r="K2731" s="181">
        <v>4</v>
      </c>
      <c r="L2731" s="289" t="s">
        <v>2660</v>
      </c>
      <c r="M2731" s="182" t="s">
        <v>2661</v>
      </c>
      <c r="N2731" s="181" t="s">
        <v>32</v>
      </c>
      <c r="O2731" s="181" t="s">
        <v>28</v>
      </c>
      <c r="P2731" s="181">
        <v>2</v>
      </c>
      <c r="Q2731" s="192" t="str">
        <f t="shared" si="299"/>
        <v>Campo</v>
      </c>
      <c r="R2731" s="192" t="s">
        <v>3606</v>
      </c>
      <c r="S2731" s="191" t="str">
        <f t="shared" si="295"/>
        <v/>
      </c>
      <c r="T2731" s="192" t="str">
        <f t="shared" si="296"/>
        <v>&lt;campo posicao="4"&gt;
&lt;coluna&gt;VL_CONT_IPI&lt;/coluna&gt;
&lt;descricao&gt;Parcela correspondente ao "Valor Contábil" referente ao CFOP e ao Código de Tributação do IPI&lt;/descricao&gt;
&lt;tipo&gt;R&lt;/tipo&gt;
&lt;/campo&gt;</v>
      </c>
      <c r="U2731" s="192" t="str">
        <f t="shared" si="301"/>
        <v>&lt;campo posicao="4"&gt;
&lt;coluna&gt;VL_CONT_IPI&lt;/coluna&gt;
&lt;descricao&gt;Parcela correspondente ao "Valor Contábil" referente ao CFOP e ao Código de Tributação do IPI&lt;/descricao&gt;
&lt;tipo&gt;R&lt;/tipo&gt;
&lt;/campo&gt;</v>
      </c>
      <c r="V2731" s="192" t="str">
        <f t="shared" si="297"/>
        <v>{"Column5", "VL_CONT_IPI"},</v>
      </c>
      <c r="W2731" s="191" t="str">
        <f>IF(Q2731="Campo","@Campos(posicao = "&amp;K2731&amp;", tipo = '"&amp;R2731&amp;"')@Column(name = """&amp;L2731&amp;""")"&amp;IF(R2731="D","@Temporal(TemporalType.DATE)","")&amp;"private "&amp;VLOOKUP(TEXT(R2731,"@"),Apoio!A:B,2,0)&amp;" "&amp;SUBSTITUTE(LOWER(LEFT(L2731,1))&amp;RIGHT(PROPER(L2731),LEN(L2731)-1),"_","")&amp;";",IF(ISNUMBER(Q2731),IF(R2731="R","@Entity@Table(name = ""reg_"&amp;LOWER(J2731)&amp;""")@XmlRootElement","")&amp;VLOOKUP(J2731,Blocos!D:I,6,0)&amp;Apoio!$E$1&amp;Y2731,""))</f>
        <v>@Campos(posicao = 4, tipo = 'R')@Column(name = "VL_CONT_IPI")private BigDecimal vlContIpi;</v>
      </c>
      <c r="X2731" s="190" t="str">
        <f>IF(ISNUMBER(Q2731),COUNTIF(Blocos!G:G,J2731),"")</f>
        <v/>
      </c>
      <c r="Y2731" s="190" t="str">
        <f>IF(OR(X2731=0,X2731=""),"",VLOOKUP(SUMIFS(Blocos!A:A,Blocos!H:H,'EFD REGISTROS e Campos (2)'!X2731,Blocos!G:G,'EFD REGISTROS e Campos (2)'!J2731),Blocos!A:L,12,0))</f>
        <v/>
      </c>
      <c r="Z2731" s="190" t="str">
        <f>IF(ISNUMBER(Q2732),VLOOKUP(J2731,Blocos!D:G,4,0),"")</f>
        <v/>
      </c>
      <c r="AA2731" s="190" t="str">
        <f>IF(ISNUMBER(Q2731),CONCATENATE("CREATE TABLE ""reg_",LOWER(J2731),""" (""ID"" bigint NOT NULL AUTO_INCREMENT,  ""HASHFILE"" varchar(255) DEFAULT NULL, ""ID_PAI"" bigint NOT NULL,"),IF(Q2731="Campo",CONCATENATE("""",L2731,""" ",VLOOKUP(R2731,Apoio!A:C,3,0)),""))&amp;IF(Z2731="","",CONCATENATE("PRIMARY KEY (""ID""), KEY ""FK_reg_",LOWER(Z2731),"_ID_PAI"" (""ID_PAI""), CONSTRAINT ""FK_reg_",LOWER(Z2731),"_ID_PAI"" FOREIGN KEY (""ID_PAI"") REFERENCES ""reg_",LOWER(Z2731),""" (""ID"")) ENGINE=InnoDB AUTO_INCREMENT=105774 DEFAULT CHARSET=utf8mb4 COLLATE=utf8mb4_0900_ai_ci;"))</f>
        <v>"VL_CONT_IPI" decimal(15,6) DEFAULT NULL,</v>
      </c>
      <c r="AB2731" s="190" t="str">
        <f t="shared" si="300"/>
        <v>`reg_e510`.`VL_CONT_IPI`,</v>
      </c>
    </row>
    <row r="2732" spans="1:28" ht="14.5" hidden="1" customHeight="1" x14ac:dyDescent="0.3">
      <c r="J2732" s="187" t="str">
        <f t="shared" si="298"/>
        <v>E510</v>
      </c>
      <c r="K2732" s="181">
        <v>5</v>
      </c>
      <c r="L2732" s="289" t="s">
        <v>832</v>
      </c>
      <c r="M2732" s="182" t="s">
        <v>2662</v>
      </c>
      <c r="N2732" s="181" t="s">
        <v>32</v>
      </c>
      <c r="O2732" s="181" t="s">
        <v>28</v>
      </c>
      <c r="P2732" s="181">
        <v>2</v>
      </c>
      <c r="Q2732" s="192" t="str">
        <f t="shared" si="299"/>
        <v>Campo</v>
      </c>
      <c r="R2732" s="192" t="s">
        <v>3606</v>
      </c>
      <c r="S2732" s="191" t="str">
        <f t="shared" si="295"/>
        <v/>
      </c>
      <c r="T2732" s="192" t="str">
        <f t="shared" si="296"/>
        <v>&lt;campo posicao="5"&gt;
&lt;coluna&gt;VL_BC_IPI&lt;/coluna&gt;
&lt;descricao&gt;Parcela correspondente ao "Valor da base de cálculo do IPI" referente ao CFOP e ao Código de Tributação do IPI, para operações tributadas&lt;/descricao&gt;
&lt;tipo&gt;R&lt;/tipo&gt;
&lt;/campo&gt;</v>
      </c>
      <c r="U2732" s="192" t="str">
        <f t="shared" si="301"/>
        <v>&lt;campo posicao="5"&gt;
&lt;coluna&gt;VL_BC_IPI&lt;/coluna&gt;
&lt;descricao&gt;Parcela correspondente ao "Valor da base de cálculo do IPI" referente ao CFOP e ao Código de Tributação do IPI, para operações tributadas&lt;/descricao&gt;
&lt;tipo&gt;R&lt;/tipo&gt;
&lt;/campo&gt;</v>
      </c>
      <c r="V2732" s="192" t="str">
        <f t="shared" si="297"/>
        <v>{"Column6", "VL_BC_IPI"},</v>
      </c>
      <c r="W2732" s="191" t="str">
        <f>IF(Q2732="Campo","@Campos(posicao = "&amp;K2732&amp;", tipo = '"&amp;R2732&amp;"')@Column(name = """&amp;L2732&amp;""")"&amp;IF(R2732="D","@Temporal(TemporalType.DATE)","")&amp;"private "&amp;VLOOKUP(TEXT(R2732,"@"),Apoio!A:B,2,0)&amp;" "&amp;SUBSTITUTE(LOWER(LEFT(L2732,1))&amp;RIGHT(PROPER(L2732),LEN(L2732)-1),"_","")&amp;";",IF(ISNUMBER(Q2732),IF(R2732="R","@Entity@Table(name = ""reg_"&amp;LOWER(J2732)&amp;""")@XmlRootElement","")&amp;VLOOKUP(J2732,Blocos!D:I,6,0)&amp;Apoio!$E$1&amp;Y2732,""))</f>
        <v>@Campos(posicao = 5, tipo = 'R')@Column(name = "VL_BC_IPI")private BigDecimal vlBcIpi;</v>
      </c>
      <c r="X2732" s="190" t="str">
        <f>IF(ISNUMBER(Q2732),COUNTIF(Blocos!G:G,J2732),"")</f>
        <v/>
      </c>
      <c r="Y2732" s="190" t="str">
        <f>IF(OR(X2732=0,X2732=""),"",VLOOKUP(SUMIFS(Blocos!A:A,Blocos!H:H,'EFD REGISTROS e Campos (2)'!X2732,Blocos!G:G,'EFD REGISTROS e Campos (2)'!J2732),Blocos!A:L,12,0))</f>
        <v/>
      </c>
      <c r="Z2732" s="190" t="str">
        <f>IF(ISNUMBER(Q2733),VLOOKUP(J2732,Blocos!D:G,4,0),"")</f>
        <v/>
      </c>
      <c r="AA2732" s="190" t="str">
        <f>IF(ISNUMBER(Q2732),CONCATENATE("CREATE TABLE ""reg_",LOWER(J2732),""" (""ID"" bigint NOT NULL AUTO_INCREMENT,  ""HASHFILE"" varchar(255) DEFAULT NULL, ""ID_PAI"" bigint NOT NULL,"),IF(Q2732="Campo",CONCATENATE("""",L2732,""" ",VLOOKUP(R2732,Apoio!A:C,3,0)),""))&amp;IF(Z2732="","",CONCATENATE("PRIMARY KEY (""ID""), KEY ""FK_reg_",LOWER(Z2732),"_ID_PAI"" (""ID_PAI""), CONSTRAINT ""FK_reg_",LOWER(Z2732),"_ID_PAI"" FOREIGN KEY (""ID_PAI"") REFERENCES ""reg_",LOWER(Z2732),""" (""ID"")) ENGINE=InnoDB AUTO_INCREMENT=105774 DEFAULT CHARSET=utf8mb4 COLLATE=utf8mb4_0900_ai_ci;"))</f>
        <v>"VL_BC_IPI" decimal(15,6) DEFAULT NULL,</v>
      </c>
      <c r="AB2732" s="190" t="str">
        <f t="shared" si="300"/>
        <v>`reg_e510`.`VL_BC_IPI`,</v>
      </c>
    </row>
    <row r="2733" spans="1:28" ht="14.5" hidden="1" customHeight="1" x14ac:dyDescent="0.3">
      <c r="J2733" s="187" t="str">
        <f t="shared" si="298"/>
        <v>E510</v>
      </c>
      <c r="K2733" s="181">
        <v>6</v>
      </c>
      <c r="L2733" s="289" t="s">
        <v>584</v>
      </c>
      <c r="M2733" s="182" t="s">
        <v>2663</v>
      </c>
      <c r="N2733" s="181" t="s">
        <v>32</v>
      </c>
      <c r="O2733" s="181" t="s">
        <v>28</v>
      </c>
      <c r="P2733" s="181">
        <v>2</v>
      </c>
      <c r="Q2733" s="192" t="str">
        <f t="shared" si="299"/>
        <v>Campo</v>
      </c>
      <c r="R2733" s="192" t="s">
        <v>3606</v>
      </c>
      <c r="S2733" s="191" t="str">
        <f t="shared" si="295"/>
        <v/>
      </c>
      <c r="T2733" s="192" t="str">
        <f t="shared" si="296"/>
        <v>&lt;campo posicao="6"&gt;
&lt;coluna&gt;VL_IPI&lt;/coluna&gt;
&lt;descricao&gt;Parcela correspondente ao "Valor do IPI" referente ao CFOP e ao Código de Tributação do IPI, para operações tributadas&lt;/descricao&gt;
&lt;tipo&gt;R&lt;/tipo&gt;
&lt;/campo&gt;</v>
      </c>
      <c r="U2733" s="192" t="str">
        <f t="shared" si="301"/>
        <v>&lt;campo posicao="6"&gt;
&lt;coluna&gt;VL_IPI&lt;/coluna&gt;
&lt;descricao&gt;Parcela correspondente ao "Valor do IPI" referente ao CFOP e ao Código de Tributação do IPI, para operações tributadas&lt;/descricao&gt;
&lt;tipo&gt;R&lt;/tipo&gt;
&lt;/campo&gt;</v>
      </c>
      <c r="V2733" s="192" t="str">
        <f t="shared" si="297"/>
        <v>{"Column7", "VL_IPI"},</v>
      </c>
      <c r="W2733" s="191" t="str">
        <f>IF(Q2733="Campo","@Campos(posicao = "&amp;K2733&amp;", tipo = '"&amp;R2733&amp;"')@Column(name = """&amp;L2733&amp;""")"&amp;IF(R2733="D","@Temporal(TemporalType.DATE)","")&amp;"private "&amp;VLOOKUP(TEXT(R2733,"@"),Apoio!A:B,2,0)&amp;" "&amp;SUBSTITUTE(LOWER(LEFT(L2733,1))&amp;RIGHT(PROPER(L2733),LEN(L2733)-1),"_","")&amp;";",IF(ISNUMBER(Q2733),IF(R2733="R","@Entity@Table(name = ""reg_"&amp;LOWER(J2733)&amp;""")@XmlRootElement","")&amp;VLOOKUP(J2733,Blocos!D:I,6,0)&amp;Apoio!$E$1&amp;Y2733,""))</f>
        <v>@Campos(posicao = 6, tipo = 'R')@Column(name = "VL_IPI")private BigDecimal vlIpi;</v>
      </c>
      <c r="X2733" s="190" t="str">
        <f>IF(ISNUMBER(Q2733),COUNTIF(Blocos!G:G,J2733),"")</f>
        <v/>
      </c>
      <c r="Y2733" s="190" t="str">
        <f>IF(OR(X2733=0,X2733=""),"",VLOOKUP(SUMIFS(Blocos!A:A,Blocos!H:H,'EFD REGISTROS e Campos (2)'!X2733,Blocos!G:G,'EFD REGISTROS e Campos (2)'!J2733),Blocos!A:L,12,0))</f>
        <v/>
      </c>
      <c r="Z2733" s="190" t="str">
        <f>IF(ISNUMBER(Q2734),VLOOKUP(J2733,Blocos!D:G,4,0),"")</f>
        <v>E500</v>
      </c>
      <c r="AA2733" s="190" t="str">
        <f>IF(ISNUMBER(Q2733),CONCATENATE("CREATE TABLE ""reg_",LOWER(J2733),""" (""ID"" bigint NOT NULL AUTO_INCREMENT,  ""HASHFILE"" varchar(255) DEFAULT NULL, ""ID_PAI"" bigint NOT NULL,"),IF(Q2733="Campo",CONCATENATE("""",L2733,""" ",VLOOKUP(R2733,Apoio!A:C,3,0)),""))&amp;IF(Z2733="","",CONCATENATE("PRIMARY KEY (""ID""), KEY ""FK_reg_",LOWER(Z2733),"_ID_PAI"" (""ID_PAI""), CONSTRAINT ""FK_reg_",LOWER(Z2733),"_ID_PAI"" FOREIGN KEY (""ID_PAI"") REFERENCES ""reg_",LOWER(Z2733),""" (""ID"")) ENGINE=InnoDB AUTO_INCREMENT=105774 DEFAULT CHARSET=utf8mb4 COLLATE=utf8mb4_0900_ai_ci;"))</f>
        <v>"VL_IPI" decimal(15,6) DEFAULT NULL,PRIMARY KEY ("ID"), KEY "FK_reg_e500_ID_PAI" ("ID_PAI"), CONSTRAINT "FK_reg_e500_ID_PAI" FOREIGN KEY ("ID_PAI") REFERENCES "reg_e500" ("ID")) ENGINE=InnoDB AUTO_INCREMENT=105774 DEFAULT CHARSET=utf8mb4 COLLATE=utf8mb4_0900_ai_ci;</v>
      </c>
      <c r="AB2733" s="190" t="str">
        <f t="shared" si="300"/>
        <v>`reg_e510`.`VL_IPI`,FROM `efdicms`.`reg_e510`;"</v>
      </c>
    </row>
    <row r="2734" spans="1:28" ht="14.5" hidden="1" customHeight="1" collapsed="1" x14ac:dyDescent="0.3">
      <c r="A2734" s="180" t="s">
        <v>22</v>
      </c>
      <c r="E2734" s="180" t="s">
        <v>2664</v>
      </c>
      <c r="I2734" s="180" t="s">
        <v>209</v>
      </c>
      <c r="J2734" s="187" t="str">
        <f t="shared" si="298"/>
        <v>E520</v>
      </c>
      <c r="K2734" s="195" t="s">
        <v>2665</v>
      </c>
      <c r="Q2734" s="192">
        <f t="shared" si="299"/>
        <v>3</v>
      </c>
      <c r="S2734" s="191" t="str">
        <f t="shared" si="295"/>
        <v>&lt;/registro&gt;
&lt;registro codigo="E520" perfil="ABC" nivel="3"&gt;</v>
      </c>
      <c r="T2734" s="192" t="str">
        <f t="shared" si="296"/>
        <v/>
      </c>
      <c r="U2734" s="192" t="str">
        <f t="shared" si="301"/>
        <v>&lt;/registro&gt;
&lt;registro codigo="E520" perfil="ABC" nivel="3"&gt;</v>
      </c>
      <c r="V2734" s="192" t="str">
        <f t="shared" si="297"/>
        <v/>
      </c>
      <c r="W2734" s="191" t="str">
        <f>IF(Q2734="Campo","@Campos(posicao = "&amp;K2734&amp;", tipo = '"&amp;R2734&amp;"')@Column(name = """&amp;L2734&amp;""")"&amp;IF(R2734="D","@Temporal(TemporalType.DATE)","")&amp;"private "&amp;VLOOKUP(TEXT(R2734,"@"),Apoio!A:B,2,0)&amp;" "&amp;SUBSTITUTE(LOWER(LEFT(L2734,1))&amp;RIGHT(PROPER(L2734),LEN(L2734)-1),"_","")&amp;";",IF(ISNUMBER(Q2734),IF(R2734="R","@Entity@Table(name = ""reg_"&amp;LOWER(J2734)&amp;""")@XmlRootElement","")&amp;VLOOKUP(J2734,Blocos!D:I,6,0)&amp;Apoio!$E$1&amp;Y2734,""))</f>
        <v>@Registros(nivel = 3) public class RegE520 implements Serializable { private static final long serialVersionUID = 1L; @Id @GeneratedValue(strategy = GenerationType.IDENTITY) @Basic(optional = false) @Column(name = "ID" ) private Long id;@OneToOne(fetch = FetchType.LAZY) @JoinColumn(name = "ID_PAI", nullable = false) private RegE500 idPai; public RegE500 getIdPai() {return idPai;}public void setIdPai(Object idPai) {this.idPai = (RegE500) idPai;}public RegE520() { } public RegE520(Long id) { this.id = id; } public RegE520(Long id, RegE500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List&lt;RegE530&gt; regE530;public List&lt;RegE530&gt; getRegE530() {return regE530;}public void setRegE530(List&lt;RegE530&gt; regE530) {this.regE530 = regE530;}</v>
      </c>
      <c r="X2734" s="190">
        <f>IF(ISNUMBER(Q2734),COUNTIF(Blocos!G:G,J2734),"")</f>
        <v>1</v>
      </c>
      <c r="Y2734" s="190" t="str">
        <f>IF(OR(X2734=0,X2734=""),"",VLOOKUP(SUMIFS(Blocos!A:A,Blocos!H:H,'EFD REGISTROS e Campos (2)'!X2734,Blocos!G:G,'EFD REGISTROS e Campos (2)'!J2734),Blocos!A:L,12,0))</f>
        <v>@OneToMany( cascade = CascadeType.ALL, fetch = FetchType.LAZY, mappedBy = "idPai")private  List&lt;RegE530&gt; regE530;public List&lt;RegE530&gt; getRegE530() {return regE530;}public void setRegE530(List&lt;RegE530&gt; regE530) {this.regE530 = regE530;}</v>
      </c>
      <c r="Z2734" s="190" t="str">
        <f>IF(ISNUMBER(Q2735),VLOOKUP(J2734,Blocos!D:G,4,0),"")</f>
        <v/>
      </c>
      <c r="AA2734" s="190" t="str">
        <f>IF(ISNUMBER(Q2734),CONCATENATE("CREATE TABLE ""reg_",LOWER(J2734),""" (""ID"" bigint NOT NULL AUTO_INCREMENT,  ""HASHFILE"" varchar(255) DEFAULT NULL, ""ID_PAI"" bigint NOT NULL,"),IF(Q2734="Campo",CONCATENATE("""",L2734,""" ",VLOOKUP(R2734,Apoio!A:C,3,0)),""))&amp;IF(Z2734="","",CONCATENATE("PRIMARY KEY (""ID""), KEY ""FK_reg_",LOWER(Z2734),"_ID_PAI"" (""ID_PAI""), CONSTRAINT ""FK_reg_",LOWER(Z2734),"_ID_PAI"" FOREIGN KEY (""ID_PAI"") REFERENCES ""reg_",LOWER(Z2734),""" (""ID"")) ENGINE=InnoDB AUTO_INCREMENT=105774 DEFAULT CHARSET=utf8mb4 COLLATE=utf8mb4_0900_ai_ci;"))</f>
        <v>CREATE TABLE "reg_e520" ("ID" bigint NOT NULL AUTO_INCREMENT,  "HASHFILE" varchar(255) DEFAULT NULL, "ID_PAI" bigint NOT NULL,</v>
      </c>
      <c r="AB2734" s="190" t="str">
        <f t="shared" si="300"/>
        <v/>
      </c>
    </row>
    <row r="2735" spans="1:28" ht="14.5" hidden="1" customHeight="1" x14ac:dyDescent="0.3">
      <c r="J2735" s="187" t="str">
        <f t="shared" si="298"/>
        <v>E520</v>
      </c>
      <c r="K2735" s="181">
        <v>1</v>
      </c>
      <c r="L2735" s="289" t="s">
        <v>25</v>
      </c>
      <c r="M2735" s="182" t="s">
        <v>2666</v>
      </c>
      <c r="N2735" s="181" t="s">
        <v>27</v>
      </c>
      <c r="O2735" s="181">
        <v>4</v>
      </c>
      <c r="P2735" s="181" t="s">
        <v>28</v>
      </c>
      <c r="Q2735" s="192" t="str">
        <f t="shared" si="299"/>
        <v>Campo</v>
      </c>
      <c r="R2735" s="192" t="s">
        <v>27</v>
      </c>
      <c r="S2735" s="191" t="str">
        <f t="shared" si="295"/>
        <v/>
      </c>
      <c r="T2735" s="192" t="str">
        <f t="shared" si="296"/>
        <v>&lt;campo posicao="1"&gt;
&lt;coluna&gt;REG&lt;/coluna&gt;
&lt;descricao&gt;Texto fixo contendo "E520"&lt;/descricao&gt;
&lt;tipo&gt;C&lt;/tipo&gt;
&lt;/campo&gt;</v>
      </c>
      <c r="U2735" s="192" t="str">
        <f t="shared" si="301"/>
        <v>&lt;campo posicao="1"&gt;
&lt;coluna&gt;REG&lt;/coluna&gt;
&lt;descricao&gt;Texto fixo contendo "E520"&lt;/descricao&gt;
&lt;tipo&gt;C&lt;/tipo&gt;
&lt;/campo&gt;</v>
      </c>
      <c r="V2735" s="192" t="str">
        <f t="shared" si="297"/>
        <v>{"Column2", "REG"},</v>
      </c>
      <c r="W2735" s="191" t="str">
        <f>IF(Q2735="Campo","@Campos(posicao = "&amp;K2735&amp;", tipo = '"&amp;R2735&amp;"')@Column(name = """&amp;L2735&amp;""")"&amp;IF(R2735="D","@Temporal(TemporalType.DATE)","")&amp;"private "&amp;VLOOKUP(TEXT(R2735,"@"),Apoio!A:B,2,0)&amp;" "&amp;SUBSTITUTE(LOWER(LEFT(L2735,1))&amp;RIGHT(PROPER(L2735),LEN(L2735)-1),"_","")&amp;";",IF(ISNUMBER(Q2735),IF(R2735="R","@Entity@Table(name = ""reg_"&amp;LOWER(J2735)&amp;""")@XmlRootElement","")&amp;VLOOKUP(J2735,Blocos!D:I,6,0)&amp;Apoio!$E$1&amp;Y2735,""))</f>
        <v>@Campos(posicao = 1, tipo = 'C')@Column(name = "REG")private String reg;</v>
      </c>
      <c r="X2735" s="190" t="str">
        <f>IF(ISNUMBER(Q2735),COUNTIF(Blocos!G:G,J2735),"")</f>
        <v/>
      </c>
      <c r="Y2735" s="190" t="str">
        <f>IF(OR(X2735=0,X2735=""),"",VLOOKUP(SUMIFS(Blocos!A:A,Blocos!H:H,'EFD REGISTROS e Campos (2)'!X2735,Blocos!G:G,'EFD REGISTROS e Campos (2)'!J2735),Blocos!A:L,12,0))</f>
        <v/>
      </c>
      <c r="Z2735" s="190" t="str">
        <f>IF(ISNUMBER(Q2736),VLOOKUP(J2735,Blocos!D:G,4,0),"")</f>
        <v/>
      </c>
      <c r="AA2735" s="190" t="str">
        <f>IF(ISNUMBER(Q2735),CONCATENATE("CREATE TABLE ""reg_",LOWER(J2735),""" (""ID"" bigint NOT NULL AUTO_INCREMENT,  ""HASHFILE"" varchar(255) DEFAULT NULL, ""ID_PAI"" bigint NOT NULL,"),IF(Q2735="Campo",CONCATENATE("""",L2735,""" ",VLOOKUP(R2735,Apoio!A:C,3,0)),""))&amp;IF(Z2735="","",CONCATENATE("PRIMARY KEY (""ID""), KEY ""FK_reg_",LOWER(Z2735),"_ID_PAI"" (""ID_PAI""), CONSTRAINT ""FK_reg_",LOWER(Z2735),"_ID_PAI"" FOREIGN KEY (""ID_PAI"") REFERENCES ""reg_",LOWER(Z2735),""" (""ID"")) ENGINE=InnoDB AUTO_INCREMENT=105774 DEFAULT CHARSET=utf8mb4 COLLATE=utf8mb4_0900_ai_ci;"))</f>
        <v>"REG" varchar(255) DEFAULT NULL,</v>
      </c>
      <c r="AB2735" s="190" t="str">
        <f t="shared" si="300"/>
        <v>USE `efdicms`;SELECT `reg_e520`.`REG`,</v>
      </c>
    </row>
    <row r="2736" spans="1:28" ht="14.5" hidden="1" customHeight="1" x14ac:dyDescent="0.3">
      <c r="J2736" s="187" t="str">
        <f t="shared" si="298"/>
        <v>E520</v>
      </c>
      <c r="K2736" s="181">
        <v>2</v>
      </c>
      <c r="L2736" s="289" t="s">
        <v>2667</v>
      </c>
      <c r="M2736" s="182" t="s">
        <v>2668</v>
      </c>
      <c r="N2736" s="181" t="s">
        <v>32</v>
      </c>
      <c r="O2736" s="181" t="s">
        <v>28</v>
      </c>
      <c r="P2736" s="181">
        <v>2</v>
      </c>
      <c r="Q2736" s="192" t="str">
        <f t="shared" si="299"/>
        <v>Campo</v>
      </c>
      <c r="R2736" s="192" t="s">
        <v>3606</v>
      </c>
      <c r="S2736" s="191" t="str">
        <f t="shared" si="295"/>
        <v/>
      </c>
      <c r="T2736" s="192" t="str">
        <f t="shared" si="296"/>
        <v>&lt;campo posicao="2"&gt;
&lt;coluna&gt;VL_SD_ANT_IPI&lt;/coluna&gt;
&lt;descricao&gt;Saldo credor do IPI transferido do período anterior&lt;/descricao&gt;
&lt;tipo&gt;R&lt;/tipo&gt;
&lt;/campo&gt;</v>
      </c>
      <c r="U2736" s="192" t="str">
        <f t="shared" si="301"/>
        <v>&lt;campo posicao="2"&gt;
&lt;coluna&gt;VL_SD_ANT_IPI&lt;/coluna&gt;
&lt;descricao&gt;Saldo credor do IPI transferido do período anterior&lt;/descricao&gt;
&lt;tipo&gt;R&lt;/tipo&gt;
&lt;/campo&gt;</v>
      </c>
      <c r="V2736" s="192" t="str">
        <f t="shared" si="297"/>
        <v>{"Column3", "VL_SD_ANT_IPI"},</v>
      </c>
      <c r="W2736" s="191" t="str">
        <f>IF(Q2736="Campo","@Campos(posicao = "&amp;K2736&amp;", tipo = '"&amp;R2736&amp;"')@Column(name = """&amp;L2736&amp;""")"&amp;IF(R2736="D","@Temporal(TemporalType.DATE)","")&amp;"private "&amp;VLOOKUP(TEXT(R2736,"@"),Apoio!A:B,2,0)&amp;" "&amp;SUBSTITUTE(LOWER(LEFT(L2736,1))&amp;RIGHT(PROPER(L2736),LEN(L2736)-1),"_","")&amp;";",IF(ISNUMBER(Q2736),IF(R2736="R","@Entity@Table(name = ""reg_"&amp;LOWER(J2736)&amp;""")@XmlRootElement","")&amp;VLOOKUP(J2736,Blocos!D:I,6,0)&amp;Apoio!$E$1&amp;Y2736,""))</f>
        <v>@Campos(posicao = 2, tipo = 'R')@Column(name = "VL_SD_ANT_IPI")private BigDecimal vlSdAntIpi;</v>
      </c>
      <c r="X2736" s="190" t="str">
        <f>IF(ISNUMBER(Q2736),COUNTIF(Blocos!G:G,J2736),"")</f>
        <v/>
      </c>
      <c r="Y2736" s="190" t="str">
        <f>IF(OR(X2736=0,X2736=""),"",VLOOKUP(SUMIFS(Blocos!A:A,Blocos!H:H,'EFD REGISTROS e Campos (2)'!X2736,Blocos!G:G,'EFD REGISTROS e Campos (2)'!J2736),Blocos!A:L,12,0))</f>
        <v/>
      </c>
      <c r="Z2736" s="190" t="str">
        <f>IF(ISNUMBER(Q2737),VLOOKUP(J2736,Blocos!D:G,4,0),"")</f>
        <v/>
      </c>
      <c r="AA2736" s="190" t="str">
        <f>IF(ISNUMBER(Q2736),CONCATENATE("CREATE TABLE ""reg_",LOWER(J2736),""" (""ID"" bigint NOT NULL AUTO_INCREMENT,  ""HASHFILE"" varchar(255) DEFAULT NULL, ""ID_PAI"" bigint NOT NULL,"),IF(Q2736="Campo",CONCATENATE("""",L2736,""" ",VLOOKUP(R2736,Apoio!A:C,3,0)),""))&amp;IF(Z2736="","",CONCATENATE("PRIMARY KEY (""ID""), KEY ""FK_reg_",LOWER(Z2736),"_ID_PAI"" (""ID_PAI""), CONSTRAINT ""FK_reg_",LOWER(Z2736),"_ID_PAI"" FOREIGN KEY (""ID_PAI"") REFERENCES ""reg_",LOWER(Z2736),""" (""ID"")) ENGINE=InnoDB AUTO_INCREMENT=105774 DEFAULT CHARSET=utf8mb4 COLLATE=utf8mb4_0900_ai_ci;"))</f>
        <v>"VL_SD_ANT_IPI" decimal(15,6) DEFAULT NULL,</v>
      </c>
      <c r="AB2736" s="190" t="str">
        <f t="shared" si="300"/>
        <v>`reg_e520`.`VL_SD_ANT_IPI`,</v>
      </c>
    </row>
    <row r="2737" spans="1:28" ht="14.5" hidden="1" customHeight="1" x14ac:dyDescent="0.3">
      <c r="J2737" s="187" t="str">
        <f t="shared" si="298"/>
        <v>E520</v>
      </c>
      <c r="K2737" s="181">
        <v>3</v>
      </c>
      <c r="L2737" s="289" t="s">
        <v>2669</v>
      </c>
      <c r="M2737" s="182" t="s">
        <v>2670</v>
      </c>
      <c r="N2737" s="181" t="s">
        <v>32</v>
      </c>
      <c r="O2737" s="181" t="s">
        <v>28</v>
      </c>
      <c r="P2737" s="181">
        <v>2</v>
      </c>
      <c r="Q2737" s="192" t="str">
        <f t="shared" si="299"/>
        <v>Campo</v>
      </c>
      <c r="R2737" s="192" t="s">
        <v>3606</v>
      </c>
      <c r="S2737" s="191" t="str">
        <f t="shared" ref="S2737:S2800" si="302">IFERROR(IF(ISNUMBER(Q2737),CONCATENATE("&lt;/registro&gt;
&lt;registro codigo=""",CONCATENATE(B2737,C2737,D2737,E2737,F2737,G2737,H2737),""" perfil=""",A2737,""" nivel=""",Q2737,"""&gt;"),""),"")</f>
        <v/>
      </c>
      <c r="T2737" s="192" t="str">
        <f t="shared" ref="T2737:T2800" si="303">IF(Q2737="Campo",CONCATENATE("&lt;campo posicao=""",K2737,"""&gt;
&lt;coluna&gt;",SUBSTITUTE(L2737," ",""),"&lt;/coluna&gt;
&lt;descricao&gt;",M2737,"&lt;/descricao&gt;
&lt;tipo&gt;",R2737,"&lt;/tipo&gt;
&lt;/campo&gt;"),"")</f>
        <v>&lt;campo posicao="3"&gt;
&lt;coluna&gt;VL_DEB_IPI&lt;/coluna&gt;
&lt;descricao&gt;Valor total dos débitos por "Saídas com débito do imposto"&lt;/descricao&gt;
&lt;tipo&gt;R&lt;/tipo&gt;
&lt;/campo&gt;</v>
      </c>
      <c r="U2737" s="192" t="str">
        <f t="shared" si="301"/>
        <v>&lt;campo posicao="3"&gt;
&lt;coluna&gt;VL_DEB_IPI&lt;/coluna&gt;
&lt;descricao&gt;Valor total dos débitos por "Saídas com débito do imposto"&lt;/descricao&gt;
&lt;tipo&gt;R&lt;/tipo&gt;
&lt;/campo&gt;</v>
      </c>
      <c r="V2737" s="192" t="str">
        <f t="shared" ref="V2737:V2800" si="304">IF(ISNUMBER(K2737),CONCATENATE("{""Column",K2737+1,""", """,L2737,"""},",""),"")</f>
        <v>{"Column4", "VL_DEB_IPI"},</v>
      </c>
      <c r="W2737" s="191" t="str">
        <f>IF(Q2737="Campo","@Campos(posicao = "&amp;K2737&amp;", tipo = '"&amp;R2737&amp;"')@Column(name = """&amp;L2737&amp;""")"&amp;IF(R2737="D","@Temporal(TemporalType.DATE)","")&amp;"private "&amp;VLOOKUP(TEXT(R2737,"@"),Apoio!A:B,2,0)&amp;" "&amp;SUBSTITUTE(LOWER(LEFT(L2737,1))&amp;RIGHT(PROPER(L2737),LEN(L2737)-1),"_","")&amp;";",IF(ISNUMBER(Q2737),IF(R2737="R","@Entity@Table(name = ""reg_"&amp;LOWER(J2737)&amp;""")@XmlRootElement","")&amp;VLOOKUP(J2737,Blocos!D:I,6,0)&amp;Apoio!$E$1&amp;Y2737,""))</f>
        <v>@Campos(posicao = 3, tipo = 'R')@Column(name = "VL_DEB_IPI")private BigDecimal vlDebIpi;</v>
      </c>
      <c r="X2737" s="190" t="str">
        <f>IF(ISNUMBER(Q2737),COUNTIF(Blocos!G:G,J2737),"")</f>
        <v/>
      </c>
      <c r="Y2737" s="190" t="str">
        <f>IF(OR(X2737=0,X2737=""),"",VLOOKUP(SUMIFS(Blocos!A:A,Blocos!H:H,'EFD REGISTROS e Campos (2)'!X2737,Blocos!G:G,'EFD REGISTROS e Campos (2)'!J2737),Blocos!A:L,12,0))</f>
        <v/>
      </c>
      <c r="Z2737" s="190" t="str">
        <f>IF(ISNUMBER(Q2738),VLOOKUP(J2737,Blocos!D:G,4,0),"")</f>
        <v/>
      </c>
      <c r="AA2737" s="190" t="str">
        <f>IF(ISNUMBER(Q2737),CONCATENATE("CREATE TABLE ""reg_",LOWER(J2737),""" (""ID"" bigint NOT NULL AUTO_INCREMENT,  ""HASHFILE"" varchar(255) DEFAULT NULL, ""ID_PAI"" bigint NOT NULL,"),IF(Q2737="Campo",CONCATENATE("""",L2737,""" ",VLOOKUP(R2737,Apoio!A:C,3,0)),""))&amp;IF(Z2737="","",CONCATENATE("PRIMARY KEY (""ID""), KEY ""FK_reg_",LOWER(Z2737),"_ID_PAI"" (""ID_PAI""), CONSTRAINT ""FK_reg_",LOWER(Z2737),"_ID_PAI"" FOREIGN KEY (""ID_PAI"") REFERENCES ""reg_",LOWER(Z2737),""" (""ID"")) ENGINE=InnoDB AUTO_INCREMENT=105774 DEFAULT CHARSET=utf8mb4 COLLATE=utf8mb4_0900_ai_ci;"))</f>
        <v>"VL_DEB_IPI" decimal(15,6) DEFAULT NULL,</v>
      </c>
      <c r="AB2737" s="190" t="str">
        <f t="shared" si="300"/>
        <v>`reg_e520`.`VL_DEB_IPI`,</v>
      </c>
    </row>
    <row r="2738" spans="1:28" ht="14.5" hidden="1" customHeight="1" x14ac:dyDescent="0.3">
      <c r="J2738" s="187" t="str">
        <f t="shared" si="298"/>
        <v>E520</v>
      </c>
      <c r="K2738" s="181">
        <v>4</v>
      </c>
      <c r="L2738" s="289" t="s">
        <v>2671</v>
      </c>
      <c r="M2738" s="182" t="s">
        <v>2672</v>
      </c>
      <c r="N2738" s="181" t="s">
        <v>32</v>
      </c>
      <c r="O2738" s="181" t="s">
        <v>28</v>
      </c>
      <c r="P2738" s="181">
        <v>2</v>
      </c>
      <c r="Q2738" s="192" t="str">
        <f t="shared" si="299"/>
        <v>Campo</v>
      </c>
      <c r="R2738" s="192" t="s">
        <v>3606</v>
      </c>
      <c r="S2738" s="191" t="str">
        <f t="shared" si="302"/>
        <v/>
      </c>
      <c r="T2738" s="192" t="str">
        <f t="shared" si="303"/>
        <v>&lt;campo posicao="4"&gt;
&lt;coluna&gt;VL_CRED_IPI&lt;/coluna&gt;
&lt;descricao&gt;Valor total dos créditos por "Entradas e aquisições com crédito do imposto"&lt;/descricao&gt;
&lt;tipo&gt;R&lt;/tipo&gt;
&lt;/campo&gt;</v>
      </c>
      <c r="U2738" s="192" t="str">
        <f t="shared" si="301"/>
        <v>&lt;campo posicao="4"&gt;
&lt;coluna&gt;VL_CRED_IPI&lt;/coluna&gt;
&lt;descricao&gt;Valor total dos créditos por "Entradas e aquisições com crédito do imposto"&lt;/descricao&gt;
&lt;tipo&gt;R&lt;/tipo&gt;
&lt;/campo&gt;</v>
      </c>
      <c r="V2738" s="192" t="str">
        <f t="shared" si="304"/>
        <v>{"Column5", "VL_CRED_IPI"},</v>
      </c>
      <c r="W2738" s="191" t="str">
        <f>IF(Q2738="Campo","@Campos(posicao = "&amp;K2738&amp;", tipo = '"&amp;R2738&amp;"')@Column(name = """&amp;L2738&amp;""")"&amp;IF(R2738="D","@Temporal(TemporalType.DATE)","")&amp;"private "&amp;VLOOKUP(TEXT(R2738,"@"),Apoio!A:B,2,0)&amp;" "&amp;SUBSTITUTE(LOWER(LEFT(L2738,1))&amp;RIGHT(PROPER(L2738),LEN(L2738)-1),"_","")&amp;";",IF(ISNUMBER(Q2738),IF(R2738="R","@Entity@Table(name = ""reg_"&amp;LOWER(J2738)&amp;""")@XmlRootElement","")&amp;VLOOKUP(J2738,Blocos!D:I,6,0)&amp;Apoio!$E$1&amp;Y2738,""))</f>
        <v>@Campos(posicao = 4, tipo = 'R')@Column(name = "VL_CRED_IPI")private BigDecimal vlCredIpi;</v>
      </c>
      <c r="X2738" s="190" t="str">
        <f>IF(ISNUMBER(Q2738),COUNTIF(Blocos!G:G,J2738),"")</f>
        <v/>
      </c>
      <c r="Y2738" s="190" t="str">
        <f>IF(OR(X2738=0,X2738=""),"",VLOOKUP(SUMIFS(Blocos!A:A,Blocos!H:H,'EFD REGISTROS e Campos (2)'!X2738,Blocos!G:G,'EFD REGISTROS e Campos (2)'!J2738),Blocos!A:L,12,0))</f>
        <v/>
      </c>
      <c r="Z2738" s="190" t="str">
        <f>IF(ISNUMBER(Q2739),VLOOKUP(J2738,Blocos!D:G,4,0),"")</f>
        <v/>
      </c>
      <c r="AA2738" s="190" t="str">
        <f>IF(ISNUMBER(Q2738),CONCATENATE("CREATE TABLE ""reg_",LOWER(J2738),""" (""ID"" bigint NOT NULL AUTO_INCREMENT,  ""HASHFILE"" varchar(255) DEFAULT NULL, ""ID_PAI"" bigint NOT NULL,"),IF(Q2738="Campo",CONCATENATE("""",L2738,""" ",VLOOKUP(R2738,Apoio!A:C,3,0)),""))&amp;IF(Z2738="","",CONCATENATE("PRIMARY KEY (""ID""), KEY ""FK_reg_",LOWER(Z2738),"_ID_PAI"" (""ID_PAI""), CONSTRAINT ""FK_reg_",LOWER(Z2738),"_ID_PAI"" FOREIGN KEY (""ID_PAI"") REFERENCES ""reg_",LOWER(Z2738),""" (""ID"")) ENGINE=InnoDB AUTO_INCREMENT=105774 DEFAULT CHARSET=utf8mb4 COLLATE=utf8mb4_0900_ai_ci;"))</f>
        <v>"VL_CRED_IPI" decimal(15,6) DEFAULT NULL,</v>
      </c>
      <c r="AB2738" s="190" t="str">
        <f t="shared" si="300"/>
        <v>`reg_e520`.`VL_CRED_IPI`,</v>
      </c>
    </row>
    <row r="2739" spans="1:28" ht="14.5" hidden="1" customHeight="1" x14ac:dyDescent="0.3">
      <c r="J2739" s="187" t="str">
        <f t="shared" si="298"/>
        <v>E520</v>
      </c>
      <c r="K2739" s="181">
        <v>5</v>
      </c>
      <c r="L2739" s="289" t="s">
        <v>2673</v>
      </c>
      <c r="M2739" s="182" t="s">
        <v>2674</v>
      </c>
      <c r="N2739" s="181" t="s">
        <v>32</v>
      </c>
      <c r="O2739" s="181" t="s">
        <v>28</v>
      </c>
      <c r="P2739" s="181">
        <v>2</v>
      </c>
      <c r="Q2739" s="192" t="str">
        <f t="shared" si="299"/>
        <v>Campo</v>
      </c>
      <c r="R2739" s="192" t="s">
        <v>3606</v>
      </c>
      <c r="S2739" s="191" t="str">
        <f t="shared" si="302"/>
        <v/>
      </c>
      <c r="T2739" s="192" t="str">
        <f t="shared" si="303"/>
        <v>&lt;campo posicao="5"&gt;
&lt;coluna&gt;VL_OD_IPI&lt;/coluna&gt;
&lt;descricao&gt;Valor de "Outros débitos" do IPI (inclusive estornos de crédito)&lt;/descricao&gt;
&lt;tipo&gt;R&lt;/tipo&gt;
&lt;/campo&gt;</v>
      </c>
      <c r="U2739" s="192" t="str">
        <f t="shared" si="301"/>
        <v>&lt;campo posicao="5"&gt;
&lt;coluna&gt;VL_OD_IPI&lt;/coluna&gt;
&lt;descricao&gt;Valor de "Outros débitos" do IPI (inclusive estornos de crédito)&lt;/descricao&gt;
&lt;tipo&gt;R&lt;/tipo&gt;
&lt;/campo&gt;</v>
      </c>
      <c r="V2739" s="192" t="str">
        <f t="shared" si="304"/>
        <v>{"Column6", "VL_OD_IPI"},</v>
      </c>
      <c r="W2739" s="191" t="str">
        <f>IF(Q2739="Campo","@Campos(posicao = "&amp;K2739&amp;", tipo = '"&amp;R2739&amp;"')@Column(name = """&amp;L2739&amp;""")"&amp;IF(R2739="D","@Temporal(TemporalType.DATE)","")&amp;"private "&amp;VLOOKUP(TEXT(R2739,"@"),Apoio!A:B,2,0)&amp;" "&amp;SUBSTITUTE(LOWER(LEFT(L2739,1))&amp;RIGHT(PROPER(L2739),LEN(L2739)-1),"_","")&amp;";",IF(ISNUMBER(Q2739),IF(R2739="R","@Entity@Table(name = ""reg_"&amp;LOWER(J2739)&amp;""")@XmlRootElement","")&amp;VLOOKUP(J2739,Blocos!D:I,6,0)&amp;Apoio!$E$1&amp;Y2739,""))</f>
        <v>@Campos(posicao = 5, tipo = 'R')@Column(name = "VL_OD_IPI")private BigDecimal vlOdIpi;</v>
      </c>
      <c r="X2739" s="190" t="str">
        <f>IF(ISNUMBER(Q2739),COUNTIF(Blocos!G:G,J2739),"")</f>
        <v/>
      </c>
      <c r="Y2739" s="190" t="str">
        <f>IF(OR(X2739=0,X2739=""),"",VLOOKUP(SUMIFS(Blocos!A:A,Blocos!H:H,'EFD REGISTROS e Campos (2)'!X2739,Blocos!G:G,'EFD REGISTROS e Campos (2)'!J2739),Blocos!A:L,12,0))</f>
        <v/>
      </c>
      <c r="Z2739" s="190" t="str">
        <f>IF(ISNUMBER(Q2740),VLOOKUP(J2739,Blocos!D:G,4,0),"")</f>
        <v/>
      </c>
      <c r="AA2739" s="190" t="str">
        <f>IF(ISNUMBER(Q2739),CONCATENATE("CREATE TABLE ""reg_",LOWER(J2739),""" (""ID"" bigint NOT NULL AUTO_INCREMENT,  ""HASHFILE"" varchar(255) DEFAULT NULL, ""ID_PAI"" bigint NOT NULL,"),IF(Q2739="Campo",CONCATENATE("""",L2739,""" ",VLOOKUP(R2739,Apoio!A:C,3,0)),""))&amp;IF(Z2739="","",CONCATENATE("PRIMARY KEY (""ID""), KEY ""FK_reg_",LOWER(Z2739),"_ID_PAI"" (""ID_PAI""), CONSTRAINT ""FK_reg_",LOWER(Z2739),"_ID_PAI"" FOREIGN KEY (""ID_PAI"") REFERENCES ""reg_",LOWER(Z2739),""" (""ID"")) ENGINE=InnoDB AUTO_INCREMENT=105774 DEFAULT CHARSET=utf8mb4 COLLATE=utf8mb4_0900_ai_ci;"))</f>
        <v>"VL_OD_IPI" decimal(15,6) DEFAULT NULL,</v>
      </c>
      <c r="AB2739" s="190" t="str">
        <f t="shared" si="300"/>
        <v>`reg_e520`.`VL_OD_IPI`,</v>
      </c>
    </row>
    <row r="2740" spans="1:28" ht="14.5" hidden="1" customHeight="1" x14ac:dyDescent="0.3">
      <c r="J2740" s="187" t="str">
        <f t="shared" si="298"/>
        <v>E520</v>
      </c>
      <c r="K2740" s="181">
        <v>6</v>
      </c>
      <c r="L2740" s="289" t="s">
        <v>2675</v>
      </c>
      <c r="M2740" s="182" t="s">
        <v>2676</v>
      </c>
      <c r="N2740" s="181" t="s">
        <v>32</v>
      </c>
      <c r="O2740" s="181" t="s">
        <v>28</v>
      </c>
      <c r="P2740" s="181">
        <v>2</v>
      </c>
      <c r="Q2740" s="192" t="str">
        <f t="shared" si="299"/>
        <v>Campo</v>
      </c>
      <c r="R2740" s="192" t="s">
        <v>3606</v>
      </c>
      <c r="S2740" s="191" t="str">
        <f t="shared" si="302"/>
        <v/>
      </c>
      <c r="T2740" s="192" t="str">
        <f t="shared" si="303"/>
        <v>&lt;campo posicao="6"&gt;
&lt;coluna&gt;VL_OC_IPI&lt;/coluna&gt;
&lt;descricao&gt;Valor de "Outros créditos" do IPI (inclusive estornos de débitos)&lt;/descricao&gt;
&lt;tipo&gt;R&lt;/tipo&gt;
&lt;/campo&gt;</v>
      </c>
      <c r="U2740" s="192" t="str">
        <f t="shared" si="301"/>
        <v>&lt;campo posicao="6"&gt;
&lt;coluna&gt;VL_OC_IPI&lt;/coluna&gt;
&lt;descricao&gt;Valor de "Outros créditos" do IPI (inclusive estornos de débitos)&lt;/descricao&gt;
&lt;tipo&gt;R&lt;/tipo&gt;
&lt;/campo&gt;</v>
      </c>
      <c r="V2740" s="192" t="str">
        <f t="shared" si="304"/>
        <v>{"Column7", "VL_OC_IPI"},</v>
      </c>
      <c r="W2740" s="191" t="str">
        <f>IF(Q2740="Campo","@Campos(posicao = "&amp;K2740&amp;", tipo = '"&amp;R2740&amp;"')@Column(name = """&amp;L2740&amp;""")"&amp;IF(R2740="D","@Temporal(TemporalType.DATE)","")&amp;"private "&amp;VLOOKUP(TEXT(R2740,"@"),Apoio!A:B,2,0)&amp;" "&amp;SUBSTITUTE(LOWER(LEFT(L2740,1))&amp;RIGHT(PROPER(L2740),LEN(L2740)-1),"_","")&amp;";",IF(ISNUMBER(Q2740),IF(R2740="R","@Entity@Table(name = ""reg_"&amp;LOWER(J2740)&amp;""")@XmlRootElement","")&amp;VLOOKUP(J2740,Blocos!D:I,6,0)&amp;Apoio!$E$1&amp;Y2740,""))</f>
        <v>@Campos(posicao = 6, tipo = 'R')@Column(name = "VL_OC_IPI")private BigDecimal vlOcIpi;</v>
      </c>
      <c r="X2740" s="190" t="str">
        <f>IF(ISNUMBER(Q2740),COUNTIF(Blocos!G:G,J2740),"")</f>
        <v/>
      </c>
      <c r="Y2740" s="190" t="str">
        <f>IF(OR(X2740=0,X2740=""),"",VLOOKUP(SUMIFS(Blocos!A:A,Blocos!H:H,'EFD REGISTROS e Campos (2)'!X2740,Blocos!G:G,'EFD REGISTROS e Campos (2)'!J2740),Blocos!A:L,12,0))</f>
        <v/>
      </c>
      <c r="Z2740" s="190" t="str">
        <f>IF(ISNUMBER(Q2741),VLOOKUP(J2740,Blocos!D:G,4,0),"")</f>
        <v/>
      </c>
      <c r="AA2740" s="190" t="str">
        <f>IF(ISNUMBER(Q2740),CONCATENATE("CREATE TABLE ""reg_",LOWER(J2740),""" (""ID"" bigint NOT NULL AUTO_INCREMENT,  ""HASHFILE"" varchar(255) DEFAULT NULL, ""ID_PAI"" bigint NOT NULL,"),IF(Q2740="Campo",CONCATENATE("""",L2740,""" ",VLOOKUP(R2740,Apoio!A:C,3,0)),""))&amp;IF(Z2740="","",CONCATENATE("PRIMARY KEY (""ID""), KEY ""FK_reg_",LOWER(Z2740),"_ID_PAI"" (""ID_PAI""), CONSTRAINT ""FK_reg_",LOWER(Z2740),"_ID_PAI"" FOREIGN KEY (""ID_PAI"") REFERENCES ""reg_",LOWER(Z2740),""" (""ID"")) ENGINE=InnoDB AUTO_INCREMENT=105774 DEFAULT CHARSET=utf8mb4 COLLATE=utf8mb4_0900_ai_ci;"))</f>
        <v>"VL_OC_IPI" decimal(15,6) DEFAULT NULL,</v>
      </c>
      <c r="AB2740" s="190" t="str">
        <f t="shared" si="300"/>
        <v>`reg_e520`.`VL_OC_IPI`,</v>
      </c>
    </row>
    <row r="2741" spans="1:28" ht="14.5" hidden="1" customHeight="1" x14ac:dyDescent="0.3">
      <c r="J2741" s="187" t="str">
        <f t="shared" si="298"/>
        <v>E520</v>
      </c>
      <c r="K2741" s="181">
        <v>7</v>
      </c>
      <c r="L2741" s="289" t="s">
        <v>2677</v>
      </c>
      <c r="M2741" s="182" t="s">
        <v>2678</v>
      </c>
      <c r="N2741" s="181" t="s">
        <v>32</v>
      </c>
      <c r="O2741" s="181" t="s">
        <v>28</v>
      </c>
      <c r="P2741" s="181">
        <v>2</v>
      </c>
      <c r="Q2741" s="192" t="str">
        <f t="shared" si="299"/>
        <v>Campo</v>
      </c>
      <c r="R2741" s="192" t="s">
        <v>3606</v>
      </c>
      <c r="S2741" s="191" t="str">
        <f t="shared" si="302"/>
        <v/>
      </c>
      <c r="T2741" s="192" t="str">
        <f t="shared" si="303"/>
        <v>&lt;campo posicao="7"&gt;
&lt;coluna&gt;VL_SC_IPI&lt;/coluna&gt;
&lt;descricao&gt;Valor do saldo credor do IPI a transportar para o período seguinte&lt;/descricao&gt;
&lt;tipo&gt;R&lt;/tipo&gt;
&lt;/campo&gt;</v>
      </c>
      <c r="U2741" s="192" t="str">
        <f t="shared" si="301"/>
        <v>&lt;campo posicao="7"&gt;
&lt;coluna&gt;VL_SC_IPI&lt;/coluna&gt;
&lt;descricao&gt;Valor do saldo credor do IPI a transportar para o período seguinte&lt;/descricao&gt;
&lt;tipo&gt;R&lt;/tipo&gt;
&lt;/campo&gt;</v>
      </c>
      <c r="V2741" s="192" t="str">
        <f t="shared" si="304"/>
        <v>{"Column8", "VL_SC_IPI"},</v>
      </c>
      <c r="W2741" s="191" t="str">
        <f>IF(Q2741="Campo","@Campos(posicao = "&amp;K2741&amp;", tipo = '"&amp;R2741&amp;"')@Column(name = """&amp;L2741&amp;""")"&amp;IF(R2741="D","@Temporal(TemporalType.DATE)","")&amp;"private "&amp;VLOOKUP(TEXT(R2741,"@"),Apoio!A:B,2,0)&amp;" "&amp;SUBSTITUTE(LOWER(LEFT(L2741,1))&amp;RIGHT(PROPER(L2741),LEN(L2741)-1),"_","")&amp;";",IF(ISNUMBER(Q2741),IF(R2741="R","@Entity@Table(name = ""reg_"&amp;LOWER(J2741)&amp;""")@XmlRootElement","")&amp;VLOOKUP(J2741,Blocos!D:I,6,0)&amp;Apoio!$E$1&amp;Y2741,""))</f>
        <v>@Campos(posicao = 7, tipo = 'R')@Column(name = "VL_SC_IPI")private BigDecimal vlScIpi;</v>
      </c>
      <c r="X2741" s="190" t="str">
        <f>IF(ISNUMBER(Q2741),COUNTIF(Blocos!G:G,J2741),"")</f>
        <v/>
      </c>
      <c r="Y2741" s="190" t="str">
        <f>IF(OR(X2741=0,X2741=""),"",VLOOKUP(SUMIFS(Blocos!A:A,Blocos!H:H,'EFD REGISTROS e Campos (2)'!X2741,Blocos!G:G,'EFD REGISTROS e Campos (2)'!J2741),Blocos!A:L,12,0))</f>
        <v/>
      </c>
      <c r="Z2741" s="190" t="str">
        <f>IF(ISNUMBER(Q2742),VLOOKUP(J2741,Blocos!D:G,4,0),"")</f>
        <v/>
      </c>
      <c r="AA2741" s="190" t="str">
        <f>IF(ISNUMBER(Q2741),CONCATENATE("CREATE TABLE ""reg_",LOWER(J2741),""" (""ID"" bigint NOT NULL AUTO_INCREMENT,  ""HASHFILE"" varchar(255) DEFAULT NULL, ""ID_PAI"" bigint NOT NULL,"),IF(Q2741="Campo",CONCATENATE("""",L2741,""" ",VLOOKUP(R2741,Apoio!A:C,3,0)),""))&amp;IF(Z2741="","",CONCATENATE("PRIMARY KEY (""ID""), KEY ""FK_reg_",LOWER(Z2741),"_ID_PAI"" (""ID_PAI""), CONSTRAINT ""FK_reg_",LOWER(Z2741),"_ID_PAI"" FOREIGN KEY (""ID_PAI"") REFERENCES ""reg_",LOWER(Z2741),""" (""ID"")) ENGINE=InnoDB AUTO_INCREMENT=105774 DEFAULT CHARSET=utf8mb4 COLLATE=utf8mb4_0900_ai_ci;"))</f>
        <v>"VL_SC_IPI" decimal(15,6) DEFAULT NULL,</v>
      </c>
      <c r="AB2741" s="190" t="str">
        <f t="shared" si="300"/>
        <v>`reg_e520`.`VL_SC_IPI`,</v>
      </c>
    </row>
    <row r="2742" spans="1:28" ht="14.5" hidden="1" customHeight="1" x14ac:dyDescent="0.3">
      <c r="J2742" s="187" t="str">
        <f t="shared" si="298"/>
        <v>E520</v>
      </c>
      <c r="K2742" s="181">
        <v>8</v>
      </c>
      <c r="L2742" s="289" t="s">
        <v>2679</v>
      </c>
      <c r="M2742" s="182" t="s">
        <v>2680</v>
      </c>
      <c r="N2742" s="181" t="s">
        <v>32</v>
      </c>
      <c r="O2742" s="181" t="s">
        <v>28</v>
      </c>
      <c r="P2742" s="181">
        <v>2</v>
      </c>
      <c r="Q2742" s="192" t="str">
        <f t="shared" si="299"/>
        <v>Campo</v>
      </c>
      <c r="R2742" s="192" t="s">
        <v>3606</v>
      </c>
      <c r="S2742" s="191" t="str">
        <f t="shared" si="302"/>
        <v/>
      </c>
      <c r="T2742" s="192" t="str">
        <f t="shared" si="303"/>
        <v>&lt;campo posicao="8"&gt;
&lt;coluna&gt;VL_SD_IPI&lt;/coluna&gt;
&lt;descricao&gt;Valor do saldo devedor do IPI a recolher&lt;/descricao&gt;
&lt;tipo&gt;R&lt;/tipo&gt;
&lt;/campo&gt;</v>
      </c>
      <c r="U2742" s="192" t="str">
        <f t="shared" si="301"/>
        <v>&lt;campo posicao="8"&gt;
&lt;coluna&gt;VL_SD_IPI&lt;/coluna&gt;
&lt;descricao&gt;Valor do saldo devedor do IPI a recolher&lt;/descricao&gt;
&lt;tipo&gt;R&lt;/tipo&gt;
&lt;/campo&gt;</v>
      </c>
      <c r="V2742" s="192" t="str">
        <f t="shared" si="304"/>
        <v>{"Column9", "VL_SD_IPI"},</v>
      </c>
      <c r="W2742" s="191" t="str">
        <f>IF(Q2742="Campo","@Campos(posicao = "&amp;K2742&amp;", tipo = '"&amp;R2742&amp;"')@Column(name = """&amp;L2742&amp;""")"&amp;IF(R2742="D","@Temporal(TemporalType.DATE)","")&amp;"private "&amp;VLOOKUP(TEXT(R2742,"@"),Apoio!A:B,2,0)&amp;" "&amp;SUBSTITUTE(LOWER(LEFT(L2742,1))&amp;RIGHT(PROPER(L2742),LEN(L2742)-1),"_","")&amp;";",IF(ISNUMBER(Q2742),IF(R2742="R","@Entity@Table(name = ""reg_"&amp;LOWER(J2742)&amp;""")@XmlRootElement","")&amp;VLOOKUP(J2742,Blocos!D:I,6,0)&amp;Apoio!$E$1&amp;Y2742,""))</f>
        <v>@Campos(posicao = 8, tipo = 'R')@Column(name = "VL_SD_IPI")private BigDecimal vlSdIpi;</v>
      </c>
      <c r="X2742" s="190" t="str">
        <f>IF(ISNUMBER(Q2742),COUNTIF(Blocos!G:G,J2742),"")</f>
        <v/>
      </c>
      <c r="Y2742" s="190" t="str">
        <f>IF(OR(X2742=0,X2742=""),"",VLOOKUP(SUMIFS(Blocos!A:A,Blocos!H:H,'EFD REGISTROS e Campos (2)'!X2742,Blocos!G:G,'EFD REGISTROS e Campos (2)'!J2742),Blocos!A:L,12,0))</f>
        <v/>
      </c>
      <c r="Z2742" s="190" t="str">
        <f>IF(ISNUMBER(Q2743),VLOOKUP(J2742,Blocos!D:G,4,0),"")</f>
        <v>E500</v>
      </c>
      <c r="AA2742" s="190" t="str">
        <f>IF(ISNUMBER(Q2742),CONCATENATE("CREATE TABLE ""reg_",LOWER(J2742),""" (""ID"" bigint NOT NULL AUTO_INCREMENT,  ""HASHFILE"" varchar(255) DEFAULT NULL, ""ID_PAI"" bigint NOT NULL,"),IF(Q2742="Campo",CONCATENATE("""",L2742,""" ",VLOOKUP(R2742,Apoio!A:C,3,0)),""))&amp;IF(Z2742="","",CONCATENATE("PRIMARY KEY (""ID""), KEY ""FK_reg_",LOWER(Z2742),"_ID_PAI"" (""ID_PAI""), CONSTRAINT ""FK_reg_",LOWER(Z2742),"_ID_PAI"" FOREIGN KEY (""ID_PAI"") REFERENCES ""reg_",LOWER(Z2742),""" (""ID"")) ENGINE=InnoDB AUTO_INCREMENT=105774 DEFAULT CHARSET=utf8mb4 COLLATE=utf8mb4_0900_ai_ci;"))</f>
        <v>"VL_SD_IPI" decimal(15,6) DEFAULT NULL,PRIMARY KEY ("ID"), KEY "FK_reg_e500_ID_PAI" ("ID_PAI"), CONSTRAINT "FK_reg_e500_ID_PAI" FOREIGN KEY ("ID_PAI") REFERENCES "reg_e500" ("ID")) ENGINE=InnoDB AUTO_INCREMENT=105774 DEFAULT CHARSET=utf8mb4 COLLATE=utf8mb4_0900_ai_ci;</v>
      </c>
      <c r="AB2742" s="190" t="str">
        <f t="shared" si="300"/>
        <v>`reg_e520`.`VL_SD_IPI`,FROM `efdicms`.`reg_e520`;"</v>
      </c>
    </row>
    <row r="2743" spans="1:28" ht="14.5" hidden="1" customHeight="1" collapsed="1" x14ac:dyDescent="0.3">
      <c r="A2743" s="180" t="s">
        <v>22</v>
      </c>
      <c r="F2743" s="180" t="s">
        <v>2681</v>
      </c>
      <c r="I2743" s="180" t="s">
        <v>144</v>
      </c>
      <c r="J2743" s="187" t="str">
        <f t="shared" si="298"/>
        <v>E530</v>
      </c>
      <c r="K2743" s="195" t="s">
        <v>2682</v>
      </c>
      <c r="Q2743" s="192">
        <f t="shared" si="299"/>
        <v>4</v>
      </c>
      <c r="S2743" s="191" t="str">
        <f t="shared" si="302"/>
        <v>&lt;/registro&gt;
&lt;registro codigo="E530" perfil="ABC" nivel="4"&gt;</v>
      </c>
      <c r="T2743" s="192" t="str">
        <f t="shared" si="303"/>
        <v/>
      </c>
      <c r="U2743" s="192" t="str">
        <f t="shared" si="301"/>
        <v>&lt;/registro&gt;
&lt;registro codigo="E530" perfil="ABC" nivel="4"&gt;</v>
      </c>
      <c r="V2743" s="192" t="str">
        <f t="shared" si="304"/>
        <v/>
      </c>
      <c r="W2743" s="191" t="str">
        <f>IF(Q2743="Campo","@Campos(posicao = "&amp;K2743&amp;", tipo = '"&amp;R2743&amp;"')@Column(name = """&amp;L2743&amp;""")"&amp;IF(R2743="D","@Temporal(TemporalType.DATE)","")&amp;"private "&amp;VLOOKUP(TEXT(R2743,"@"),Apoio!A:B,2,0)&amp;" "&amp;SUBSTITUTE(LOWER(LEFT(L2743,1))&amp;RIGHT(PROPER(L2743),LEN(L2743)-1),"_","")&amp;";",IF(ISNUMBER(Q2743),IF(R2743="R","@Entity@Table(name = ""reg_"&amp;LOWER(J2743)&amp;""")@XmlRootElement","")&amp;VLOOKUP(J2743,Blocos!D:I,6,0)&amp;Apoio!$E$1&amp;Y2743,""))</f>
        <v>@Registros(nivel = 4) public class RegE530 implements Serializable { private static final long serialVersionUID = 1L; @Id @GeneratedValue(strategy = GenerationType.IDENTITY) @Basic(optional = false) @Column(name = "ID" ) private Long id;@ManyToOne(fetch = FetchType.LAZY) @JoinColumn(name = "ID_PAI", nullable = false) private RegE520 idPai; public RegE520 getIdPai() {return idPai;}public void setIdPai(Object idPai) {this.idPai = (RegE520) idPai;}public RegE530() { } public RegE530(Long id) { this.id = id; } public RegE530(Long id, RegE520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List&lt;RegE531&gt; regE531;public List&lt;RegE531&gt; getRegE531() {return regE531;}public void setRegE531(List&lt;RegE531&gt; regE531) {this.regE531 = regE531;}</v>
      </c>
      <c r="X2743" s="190">
        <f>IF(ISNUMBER(Q2743),COUNTIF(Blocos!G:G,J2743),"")</f>
        <v>1</v>
      </c>
      <c r="Y2743" s="190" t="str">
        <f>IF(OR(X2743=0,X2743=""),"",VLOOKUP(SUMIFS(Blocos!A:A,Blocos!H:H,'EFD REGISTROS e Campos (2)'!X2743,Blocos!G:G,'EFD REGISTROS e Campos (2)'!J2743),Blocos!A:L,12,0))</f>
        <v>@OneToMany( cascade = CascadeType.ALL, fetch = FetchType.LAZY, mappedBy = "idPai")private  List&lt;RegE531&gt; regE531;public List&lt;RegE531&gt; getRegE531() {return regE531;}public void setRegE531(List&lt;RegE531&gt; regE531) {this.regE531 = regE531;}</v>
      </c>
      <c r="Z2743" s="190" t="str">
        <f>IF(ISNUMBER(Q2744),VLOOKUP(J2743,Blocos!D:G,4,0),"")</f>
        <v/>
      </c>
      <c r="AA2743" s="190" t="str">
        <f>IF(ISNUMBER(Q2743),CONCATENATE("CREATE TABLE ""reg_",LOWER(J2743),""" (""ID"" bigint NOT NULL AUTO_INCREMENT,  ""HASHFILE"" varchar(255) DEFAULT NULL, ""ID_PAI"" bigint NOT NULL,"),IF(Q2743="Campo",CONCATENATE("""",L2743,""" ",VLOOKUP(R2743,Apoio!A:C,3,0)),""))&amp;IF(Z2743="","",CONCATENATE("PRIMARY KEY (""ID""), KEY ""FK_reg_",LOWER(Z2743),"_ID_PAI"" (""ID_PAI""), CONSTRAINT ""FK_reg_",LOWER(Z2743),"_ID_PAI"" FOREIGN KEY (""ID_PAI"") REFERENCES ""reg_",LOWER(Z2743),""" (""ID"")) ENGINE=InnoDB AUTO_INCREMENT=105774 DEFAULT CHARSET=utf8mb4 COLLATE=utf8mb4_0900_ai_ci;"))</f>
        <v>CREATE TABLE "reg_e530" ("ID" bigint NOT NULL AUTO_INCREMENT,  "HASHFILE" varchar(255) DEFAULT NULL, "ID_PAI" bigint NOT NULL,</v>
      </c>
      <c r="AB2743" s="190" t="str">
        <f t="shared" si="300"/>
        <v/>
      </c>
    </row>
    <row r="2744" spans="1:28" ht="14.5" hidden="1" customHeight="1" x14ac:dyDescent="0.3">
      <c r="J2744" s="187" t="str">
        <f t="shared" si="298"/>
        <v>E530</v>
      </c>
      <c r="K2744" s="181">
        <v>1</v>
      </c>
      <c r="L2744" s="289" t="s">
        <v>25</v>
      </c>
      <c r="M2744" s="182" t="s">
        <v>2683</v>
      </c>
      <c r="N2744" s="181" t="s">
        <v>27</v>
      </c>
      <c r="O2744" s="181">
        <v>4</v>
      </c>
      <c r="P2744" s="181" t="s">
        <v>28</v>
      </c>
      <c r="Q2744" s="192" t="str">
        <f t="shared" si="299"/>
        <v>Campo</v>
      </c>
      <c r="R2744" s="192" t="s">
        <v>27</v>
      </c>
      <c r="S2744" s="191" t="str">
        <f t="shared" si="302"/>
        <v/>
      </c>
      <c r="T2744" s="192" t="str">
        <f t="shared" si="303"/>
        <v>&lt;campo posicao="1"&gt;
&lt;coluna&gt;REG&lt;/coluna&gt;
&lt;descricao&gt;Texto fixo contendo "E530"&lt;/descricao&gt;
&lt;tipo&gt;C&lt;/tipo&gt;
&lt;/campo&gt;</v>
      </c>
      <c r="U2744" s="192" t="str">
        <f t="shared" si="301"/>
        <v>&lt;campo posicao="1"&gt;
&lt;coluna&gt;REG&lt;/coluna&gt;
&lt;descricao&gt;Texto fixo contendo "E530"&lt;/descricao&gt;
&lt;tipo&gt;C&lt;/tipo&gt;
&lt;/campo&gt;</v>
      </c>
      <c r="V2744" s="192" t="str">
        <f t="shared" si="304"/>
        <v>{"Column2", "REG"},</v>
      </c>
      <c r="W2744" s="191" t="str">
        <f>IF(Q2744="Campo","@Campos(posicao = "&amp;K2744&amp;", tipo = '"&amp;R2744&amp;"')@Column(name = """&amp;L2744&amp;""")"&amp;IF(R2744="D","@Temporal(TemporalType.DATE)","")&amp;"private "&amp;VLOOKUP(TEXT(R2744,"@"),Apoio!A:B,2,0)&amp;" "&amp;SUBSTITUTE(LOWER(LEFT(L2744,1))&amp;RIGHT(PROPER(L2744),LEN(L2744)-1),"_","")&amp;";",IF(ISNUMBER(Q2744),IF(R2744="R","@Entity@Table(name = ""reg_"&amp;LOWER(J2744)&amp;""")@XmlRootElement","")&amp;VLOOKUP(J2744,Blocos!D:I,6,0)&amp;Apoio!$E$1&amp;Y2744,""))</f>
        <v>@Campos(posicao = 1, tipo = 'C')@Column(name = "REG")private String reg;</v>
      </c>
      <c r="X2744" s="190" t="str">
        <f>IF(ISNUMBER(Q2744),COUNTIF(Blocos!G:G,J2744),"")</f>
        <v/>
      </c>
      <c r="Y2744" s="190" t="str">
        <f>IF(OR(X2744=0,X2744=""),"",VLOOKUP(SUMIFS(Blocos!A:A,Blocos!H:H,'EFD REGISTROS e Campos (2)'!X2744,Blocos!G:G,'EFD REGISTROS e Campos (2)'!J2744),Blocos!A:L,12,0))</f>
        <v/>
      </c>
      <c r="Z2744" s="190" t="str">
        <f>IF(ISNUMBER(Q2745),VLOOKUP(J2744,Blocos!D:G,4,0),"")</f>
        <v/>
      </c>
      <c r="AA2744" s="190" t="str">
        <f>IF(ISNUMBER(Q2744),CONCATENATE("CREATE TABLE ""reg_",LOWER(J2744),""" (""ID"" bigint NOT NULL AUTO_INCREMENT,  ""HASHFILE"" varchar(255) DEFAULT NULL, ""ID_PAI"" bigint NOT NULL,"),IF(Q2744="Campo",CONCATENATE("""",L2744,""" ",VLOOKUP(R2744,Apoio!A:C,3,0)),""))&amp;IF(Z2744="","",CONCATENATE("PRIMARY KEY (""ID""), KEY ""FK_reg_",LOWER(Z2744),"_ID_PAI"" (""ID_PAI""), CONSTRAINT ""FK_reg_",LOWER(Z2744),"_ID_PAI"" FOREIGN KEY (""ID_PAI"") REFERENCES ""reg_",LOWER(Z2744),""" (""ID"")) ENGINE=InnoDB AUTO_INCREMENT=105774 DEFAULT CHARSET=utf8mb4 COLLATE=utf8mb4_0900_ai_ci;"))</f>
        <v>"REG" varchar(255) DEFAULT NULL,</v>
      </c>
      <c r="AB2744" s="190" t="str">
        <f t="shared" si="300"/>
        <v>USE `efdicms`;SELECT `reg_e530`.`REG`,</v>
      </c>
    </row>
    <row r="2745" spans="1:28" ht="14.5" hidden="1" customHeight="1" x14ac:dyDescent="0.3">
      <c r="J2745" s="187" t="str">
        <f t="shared" si="298"/>
        <v>E530</v>
      </c>
      <c r="K2745" s="196">
        <v>2</v>
      </c>
      <c r="L2745" s="285" t="s">
        <v>2684</v>
      </c>
      <c r="M2745" s="182" t="s">
        <v>2685</v>
      </c>
      <c r="N2745" s="196" t="s">
        <v>27</v>
      </c>
      <c r="O2745" s="196" t="s">
        <v>240</v>
      </c>
      <c r="P2745" s="196" t="s">
        <v>28</v>
      </c>
      <c r="Q2745" s="192" t="str">
        <f t="shared" si="299"/>
        <v>Campo</v>
      </c>
      <c r="R2745" s="192" t="s">
        <v>27</v>
      </c>
      <c r="S2745" s="191" t="str">
        <f t="shared" si="302"/>
        <v/>
      </c>
      <c r="T2745" s="192" t="str">
        <f t="shared" si="303"/>
        <v>&lt;campo posicao="2"&gt;
&lt;coluna&gt;IND_AJ&lt;/coluna&gt;
&lt;descricao&gt;Indicador do tipo de ajuste:&lt;/descricao&gt;
&lt;tipo&gt;C&lt;/tipo&gt;
&lt;/campo&gt;</v>
      </c>
      <c r="U2745" s="192" t="str">
        <f t="shared" si="301"/>
        <v>&lt;campo posicao="2"&gt;
&lt;coluna&gt;IND_AJ&lt;/coluna&gt;
&lt;descricao&gt;Indicador do tipo de ajuste:&lt;/descricao&gt;
&lt;tipo&gt;C&lt;/tipo&gt;
&lt;/campo&gt;</v>
      </c>
      <c r="V2745" s="192" t="str">
        <f t="shared" si="304"/>
        <v>{"Column3", "IND_AJ"},</v>
      </c>
      <c r="W2745" s="191" t="str">
        <f>IF(Q2745="Campo","@Campos(posicao = "&amp;K2745&amp;", tipo = '"&amp;R2745&amp;"')@Column(name = """&amp;L2745&amp;""")"&amp;IF(R2745="D","@Temporal(TemporalType.DATE)","")&amp;"private "&amp;VLOOKUP(TEXT(R2745,"@"),Apoio!A:B,2,0)&amp;" "&amp;SUBSTITUTE(LOWER(LEFT(L2745,1))&amp;RIGHT(PROPER(L2745),LEN(L2745)-1),"_","")&amp;";",IF(ISNUMBER(Q2745),IF(R2745="R","@Entity@Table(name = ""reg_"&amp;LOWER(J2745)&amp;""")@XmlRootElement","")&amp;VLOOKUP(J2745,Blocos!D:I,6,0)&amp;Apoio!$E$1&amp;Y2745,""))</f>
        <v>@Campos(posicao = 2, tipo = 'C')@Column(name = "IND_AJ")private String indAj;</v>
      </c>
      <c r="X2745" s="190" t="str">
        <f>IF(ISNUMBER(Q2745),COUNTIF(Blocos!G:G,J2745),"")</f>
        <v/>
      </c>
      <c r="Y2745" s="190" t="str">
        <f>IF(OR(X2745=0,X2745=""),"",VLOOKUP(SUMIFS(Blocos!A:A,Blocos!H:H,'EFD REGISTROS e Campos (2)'!X2745,Blocos!G:G,'EFD REGISTROS e Campos (2)'!J2745),Blocos!A:L,12,0))</f>
        <v/>
      </c>
      <c r="Z2745" s="190" t="str">
        <f>IF(ISNUMBER(Q2746),VLOOKUP(J2745,Blocos!D:G,4,0),"")</f>
        <v/>
      </c>
      <c r="AA2745" s="190" t="str">
        <f>IF(ISNUMBER(Q2745),CONCATENATE("CREATE TABLE ""reg_",LOWER(J2745),""" (""ID"" bigint NOT NULL AUTO_INCREMENT,  ""HASHFILE"" varchar(255) DEFAULT NULL, ""ID_PAI"" bigint NOT NULL,"),IF(Q2745="Campo",CONCATENATE("""",L2745,""" ",VLOOKUP(R2745,Apoio!A:C,3,0)),""))&amp;IF(Z2745="","",CONCATENATE("PRIMARY KEY (""ID""), KEY ""FK_reg_",LOWER(Z2745),"_ID_PAI"" (""ID_PAI""), CONSTRAINT ""FK_reg_",LOWER(Z2745),"_ID_PAI"" FOREIGN KEY (""ID_PAI"") REFERENCES ""reg_",LOWER(Z2745),""" (""ID"")) ENGINE=InnoDB AUTO_INCREMENT=105774 DEFAULT CHARSET=utf8mb4 COLLATE=utf8mb4_0900_ai_ci;"))</f>
        <v>"IND_AJ" varchar(255) DEFAULT NULL,</v>
      </c>
      <c r="AB2745" s="190" t="str">
        <f t="shared" si="300"/>
        <v>`reg_e530`.`IND_AJ`,</v>
      </c>
    </row>
    <row r="2746" spans="1:28" ht="14.5" hidden="1" customHeight="1" x14ac:dyDescent="0.3">
      <c r="J2746" s="187" t="str">
        <f t="shared" si="298"/>
        <v>E530</v>
      </c>
      <c r="K2746" s="196"/>
      <c r="L2746" s="285"/>
      <c r="M2746" s="182" t="s">
        <v>2686</v>
      </c>
      <c r="N2746" s="196"/>
      <c r="O2746" s="196"/>
      <c r="P2746" s="196"/>
      <c r="Q2746" s="192" t="str">
        <f t="shared" si="299"/>
        <v/>
      </c>
      <c r="S2746" s="191" t="str">
        <f t="shared" si="302"/>
        <v/>
      </c>
      <c r="T2746" s="192" t="str">
        <f t="shared" si="303"/>
        <v/>
      </c>
      <c r="U2746" s="192" t="str">
        <f t="shared" si="301"/>
        <v/>
      </c>
      <c r="V2746" s="192" t="str">
        <f t="shared" si="304"/>
        <v/>
      </c>
      <c r="W2746" s="191" t="str">
        <f>IF(Q2746="Campo","@Campos(posicao = "&amp;K2746&amp;", tipo = '"&amp;R2746&amp;"')@Column(name = """&amp;L2746&amp;""")"&amp;IF(R2746="D","@Temporal(TemporalType.DATE)","")&amp;"private "&amp;VLOOKUP(TEXT(R2746,"@"),Apoio!A:B,2,0)&amp;" "&amp;SUBSTITUTE(LOWER(LEFT(L2746,1))&amp;RIGHT(PROPER(L2746),LEN(L2746)-1),"_","")&amp;";",IF(ISNUMBER(Q2746),IF(R2746="R","@Entity@Table(name = ""reg_"&amp;LOWER(J2746)&amp;""")@XmlRootElement","")&amp;VLOOKUP(J2746,Blocos!D:I,6,0)&amp;Apoio!$E$1&amp;Y2746,""))</f>
        <v/>
      </c>
      <c r="X2746" s="190" t="str">
        <f>IF(ISNUMBER(Q2746),COUNTIF(Blocos!G:G,J2746),"")</f>
        <v/>
      </c>
      <c r="Y2746" s="190" t="str">
        <f>IF(OR(X2746=0,X2746=""),"",VLOOKUP(SUMIFS(Blocos!A:A,Blocos!H:H,'EFD REGISTROS e Campos (2)'!X2746,Blocos!G:G,'EFD REGISTROS e Campos (2)'!J2746),Blocos!A:L,12,0))</f>
        <v/>
      </c>
      <c r="Z2746" s="190" t="str">
        <f>IF(ISNUMBER(Q2747),VLOOKUP(J2746,Blocos!D:G,4,0),"")</f>
        <v/>
      </c>
      <c r="AA2746" s="190" t="str">
        <f>IF(ISNUMBER(Q2746),CONCATENATE("CREATE TABLE ""reg_",LOWER(J2746),""" (""ID"" bigint NOT NULL AUTO_INCREMENT,  ""HASHFILE"" varchar(255) DEFAULT NULL, ""ID_PAI"" bigint NOT NULL,"),IF(Q2746="Campo",CONCATENATE("""",L2746,""" ",VLOOKUP(R2746,Apoio!A:C,3,0)),""))&amp;IF(Z2746="","",CONCATENATE("PRIMARY KEY (""ID""), KEY ""FK_reg_",LOWER(Z2746),"_ID_PAI"" (""ID_PAI""), CONSTRAINT ""FK_reg_",LOWER(Z2746),"_ID_PAI"" FOREIGN KEY (""ID_PAI"") REFERENCES ""reg_",LOWER(Z2746),""" (""ID"")) ENGINE=InnoDB AUTO_INCREMENT=105774 DEFAULT CHARSET=utf8mb4 COLLATE=utf8mb4_0900_ai_ci;"))</f>
        <v/>
      </c>
      <c r="AB2746" s="190" t="str">
        <f t="shared" si="300"/>
        <v/>
      </c>
    </row>
    <row r="2747" spans="1:28" ht="14.5" hidden="1" customHeight="1" x14ac:dyDescent="0.3">
      <c r="J2747" s="187" t="str">
        <f t="shared" si="298"/>
        <v>E530</v>
      </c>
      <c r="K2747" s="196"/>
      <c r="L2747" s="285"/>
      <c r="M2747" s="182" t="s">
        <v>2687</v>
      </c>
      <c r="N2747" s="196"/>
      <c r="O2747" s="196"/>
      <c r="P2747" s="196"/>
      <c r="Q2747" s="192" t="str">
        <f t="shared" si="299"/>
        <v/>
      </c>
      <c r="S2747" s="191" t="str">
        <f t="shared" si="302"/>
        <v/>
      </c>
      <c r="T2747" s="192" t="str">
        <f t="shared" si="303"/>
        <v/>
      </c>
      <c r="U2747" s="192" t="str">
        <f t="shared" si="301"/>
        <v/>
      </c>
      <c r="V2747" s="192" t="str">
        <f t="shared" si="304"/>
        <v/>
      </c>
      <c r="W2747" s="191" t="str">
        <f>IF(Q2747="Campo","@Campos(posicao = "&amp;K2747&amp;", tipo = '"&amp;R2747&amp;"')@Column(name = """&amp;L2747&amp;""")"&amp;IF(R2747="D","@Temporal(TemporalType.DATE)","")&amp;"private "&amp;VLOOKUP(TEXT(R2747,"@"),Apoio!A:B,2,0)&amp;" "&amp;SUBSTITUTE(LOWER(LEFT(L2747,1))&amp;RIGHT(PROPER(L2747),LEN(L2747)-1),"_","")&amp;";",IF(ISNUMBER(Q2747),IF(R2747="R","@Entity@Table(name = ""reg_"&amp;LOWER(J2747)&amp;""")@XmlRootElement","")&amp;VLOOKUP(J2747,Blocos!D:I,6,0)&amp;Apoio!$E$1&amp;Y2747,""))</f>
        <v/>
      </c>
      <c r="X2747" s="190" t="str">
        <f>IF(ISNUMBER(Q2747),COUNTIF(Blocos!G:G,J2747),"")</f>
        <v/>
      </c>
      <c r="Y2747" s="190" t="str">
        <f>IF(OR(X2747=0,X2747=""),"",VLOOKUP(SUMIFS(Blocos!A:A,Blocos!H:H,'EFD REGISTROS e Campos (2)'!X2747,Blocos!G:G,'EFD REGISTROS e Campos (2)'!J2747),Blocos!A:L,12,0))</f>
        <v/>
      </c>
      <c r="Z2747" s="190" t="str">
        <f>IF(ISNUMBER(Q2748),VLOOKUP(J2747,Blocos!D:G,4,0),"")</f>
        <v/>
      </c>
      <c r="AA2747" s="190" t="str">
        <f>IF(ISNUMBER(Q2747),CONCATENATE("CREATE TABLE ""reg_",LOWER(J2747),""" (""ID"" bigint NOT NULL AUTO_INCREMENT,  ""HASHFILE"" varchar(255) DEFAULT NULL, ""ID_PAI"" bigint NOT NULL,"),IF(Q2747="Campo",CONCATENATE("""",L2747,""" ",VLOOKUP(R2747,Apoio!A:C,3,0)),""))&amp;IF(Z2747="","",CONCATENATE("PRIMARY KEY (""ID""), KEY ""FK_reg_",LOWER(Z2747),"_ID_PAI"" (""ID_PAI""), CONSTRAINT ""FK_reg_",LOWER(Z2747),"_ID_PAI"" FOREIGN KEY (""ID_PAI"") REFERENCES ""reg_",LOWER(Z2747),""" (""ID"")) ENGINE=InnoDB AUTO_INCREMENT=105774 DEFAULT CHARSET=utf8mb4 COLLATE=utf8mb4_0900_ai_ci;"))</f>
        <v/>
      </c>
      <c r="AB2747" s="190" t="str">
        <f t="shared" si="300"/>
        <v/>
      </c>
    </row>
    <row r="2748" spans="1:28" ht="14.5" hidden="1" customHeight="1" x14ac:dyDescent="0.3">
      <c r="J2748" s="187" t="str">
        <f t="shared" si="298"/>
        <v>E530</v>
      </c>
      <c r="K2748" s="181">
        <v>3</v>
      </c>
      <c r="L2748" s="289" t="s">
        <v>2688</v>
      </c>
      <c r="M2748" s="182" t="s">
        <v>2689</v>
      </c>
      <c r="N2748" s="181" t="s">
        <v>32</v>
      </c>
      <c r="O2748" s="181" t="s">
        <v>28</v>
      </c>
      <c r="P2748" s="181">
        <v>2</v>
      </c>
      <c r="Q2748" s="192" t="str">
        <f t="shared" si="299"/>
        <v>Campo</v>
      </c>
      <c r="R2748" s="192" t="s">
        <v>3606</v>
      </c>
      <c r="S2748" s="191" t="str">
        <f t="shared" si="302"/>
        <v/>
      </c>
      <c r="T2748" s="192" t="str">
        <f t="shared" si="303"/>
        <v>&lt;campo posicao="3"&gt;
&lt;coluna&gt;VL_AJ&lt;/coluna&gt;
&lt;descricao&gt;Valor do ajuste&lt;/descricao&gt;
&lt;tipo&gt;R&lt;/tipo&gt;
&lt;/campo&gt;</v>
      </c>
      <c r="U2748" s="192" t="str">
        <f t="shared" si="301"/>
        <v>&lt;campo posicao="3"&gt;
&lt;coluna&gt;VL_AJ&lt;/coluna&gt;
&lt;descricao&gt;Valor do ajuste&lt;/descricao&gt;
&lt;tipo&gt;R&lt;/tipo&gt;
&lt;/campo&gt;</v>
      </c>
      <c r="V2748" s="192" t="str">
        <f t="shared" si="304"/>
        <v>{"Column4", "VL_AJ"},</v>
      </c>
      <c r="W2748" s="191" t="str">
        <f>IF(Q2748="Campo","@Campos(posicao = "&amp;K2748&amp;", tipo = '"&amp;R2748&amp;"')@Column(name = """&amp;L2748&amp;""")"&amp;IF(R2748="D","@Temporal(TemporalType.DATE)","")&amp;"private "&amp;VLOOKUP(TEXT(R2748,"@"),Apoio!A:B,2,0)&amp;" "&amp;SUBSTITUTE(LOWER(LEFT(L2748,1))&amp;RIGHT(PROPER(L2748),LEN(L2748)-1),"_","")&amp;";",IF(ISNUMBER(Q2748),IF(R2748="R","@Entity@Table(name = ""reg_"&amp;LOWER(J2748)&amp;""")@XmlRootElement","")&amp;VLOOKUP(J2748,Blocos!D:I,6,0)&amp;Apoio!$E$1&amp;Y2748,""))</f>
        <v>@Campos(posicao = 3, tipo = 'R')@Column(name = "VL_AJ")private BigDecimal vlAj;</v>
      </c>
      <c r="X2748" s="190" t="str">
        <f>IF(ISNUMBER(Q2748),COUNTIF(Blocos!G:G,J2748),"")</f>
        <v/>
      </c>
      <c r="Y2748" s="190" t="str">
        <f>IF(OR(X2748=0,X2748=""),"",VLOOKUP(SUMIFS(Blocos!A:A,Blocos!H:H,'EFD REGISTROS e Campos (2)'!X2748,Blocos!G:G,'EFD REGISTROS e Campos (2)'!J2748),Blocos!A:L,12,0))</f>
        <v/>
      </c>
      <c r="Z2748" s="190" t="str">
        <f>IF(ISNUMBER(Q2749),VLOOKUP(J2748,Blocos!D:G,4,0),"")</f>
        <v/>
      </c>
      <c r="AA2748" s="190" t="str">
        <f>IF(ISNUMBER(Q2748),CONCATENATE("CREATE TABLE ""reg_",LOWER(J2748),""" (""ID"" bigint NOT NULL AUTO_INCREMENT,  ""HASHFILE"" varchar(255) DEFAULT NULL, ""ID_PAI"" bigint NOT NULL,"),IF(Q2748="Campo",CONCATENATE("""",L2748,""" ",VLOOKUP(R2748,Apoio!A:C,3,0)),""))&amp;IF(Z2748="","",CONCATENATE("PRIMARY KEY (""ID""), KEY ""FK_reg_",LOWER(Z2748),"_ID_PAI"" (""ID_PAI""), CONSTRAINT ""FK_reg_",LOWER(Z2748),"_ID_PAI"" FOREIGN KEY (""ID_PAI"") REFERENCES ""reg_",LOWER(Z2748),""" (""ID"")) ENGINE=InnoDB AUTO_INCREMENT=105774 DEFAULT CHARSET=utf8mb4 COLLATE=utf8mb4_0900_ai_ci;"))</f>
        <v>"VL_AJ" decimal(15,6) DEFAULT NULL,</v>
      </c>
      <c r="AB2748" s="190" t="str">
        <f t="shared" si="300"/>
        <v>`reg_e530`.`VL_AJ`,</v>
      </c>
    </row>
    <row r="2749" spans="1:28" ht="14.5" hidden="1" customHeight="1" x14ac:dyDescent="0.3">
      <c r="J2749" s="187" t="str">
        <f t="shared" si="298"/>
        <v>E530</v>
      </c>
      <c r="K2749" s="181">
        <v>4</v>
      </c>
      <c r="L2749" s="289" t="s">
        <v>1160</v>
      </c>
      <c r="M2749" s="182" t="s">
        <v>2690</v>
      </c>
      <c r="N2749" s="181" t="s">
        <v>27</v>
      </c>
      <c r="O2749" s="181" t="s">
        <v>33</v>
      </c>
      <c r="P2749" s="181"/>
      <c r="Q2749" s="192" t="str">
        <f t="shared" si="299"/>
        <v>Campo</v>
      </c>
      <c r="R2749" s="192" t="s">
        <v>27</v>
      </c>
      <c r="S2749" s="191" t="str">
        <f t="shared" si="302"/>
        <v/>
      </c>
      <c r="T2749" s="192" t="str">
        <f t="shared" si="303"/>
        <v>&lt;campo posicao="4"&gt;
&lt;coluna&gt;COD_AJ&lt;/coluna&gt;
&lt;descricao&gt;Código do ajuste da apuração, conforme a Tabela indicada no item 4.5.4.&lt;/descricao&gt;
&lt;tipo&gt;C&lt;/tipo&gt;
&lt;/campo&gt;</v>
      </c>
      <c r="U2749" s="192" t="str">
        <f t="shared" si="301"/>
        <v>&lt;campo posicao="4"&gt;
&lt;coluna&gt;COD_AJ&lt;/coluna&gt;
&lt;descricao&gt;Código do ajuste da apuração, conforme a Tabela indicada no item 4.5.4.&lt;/descricao&gt;
&lt;tipo&gt;C&lt;/tipo&gt;
&lt;/campo&gt;</v>
      </c>
      <c r="V2749" s="192" t="str">
        <f t="shared" si="304"/>
        <v>{"Column5", "COD_AJ"},</v>
      </c>
      <c r="W2749" s="191" t="str">
        <f>IF(Q2749="Campo","@Campos(posicao = "&amp;K2749&amp;", tipo = '"&amp;R2749&amp;"')@Column(name = """&amp;L2749&amp;""")"&amp;IF(R2749="D","@Temporal(TemporalType.DATE)","")&amp;"private "&amp;VLOOKUP(TEXT(R2749,"@"),Apoio!A:B,2,0)&amp;" "&amp;SUBSTITUTE(LOWER(LEFT(L2749,1))&amp;RIGHT(PROPER(L2749),LEN(L2749)-1),"_","")&amp;";",IF(ISNUMBER(Q2749),IF(R2749="R","@Entity@Table(name = ""reg_"&amp;LOWER(J2749)&amp;""")@XmlRootElement","")&amp;VLOOKUP(J2749,Blocos!D:I,6,0)&amp;Apoio!$E$1&amp;Y2749,""))</f>
        <v>@Campos(posicao = 4, tipo = 'C')@Column(name = "COD_AJ")private String codAj;</v>
      </c>
      <c r="X2749" s="190" t="str">
        <f>IF(ISNUMBER(Q2749),COUNTIF(Blocos!G:G,J2749),"")</f>
        <v/>
      </c>
      <c r="Y2749" s="190" t="str">
        <f>IF(OR(X2749=0,X2749=""),"",VLOOKUP(SUMIFS(Blocos!A:A,Blocos!H:H,'EFD REGISTROS e Campos (2)'!X2749,Blocos!G:G,'EFD REGISTROS e Campos (2)'!J2749),Blocos!A:L,12,0))</f>
        <v/>
      </c>
      <c r="Z2749" s="190" t="str">
        <f>IF(ISNUMBER(Q2750),VLOOKUP(J2749,Blocos!D:G,4,0),"")</f>
        <v/>
      </c>
      <c r="AA2749" s="190" t="str">
        <f>IF(ISNUMBER(Q2749),CONCATENATE("CREATE TABLE ""reg_",LOWER(J2749),""" (""ID"" bigint NOT NULL AUTO_INCREMENT,  ""HASHFILE"" varchar(255) DEFAULT NULL, ""ID_PAI"" bigint NOT NULL,"),IF(Q2749="Campo",CONCATENATE("""",L2749,""" ",VLOOKUP(R2749,Apoio!A:C,3,0)),""))&amp;IF(Z2749="","",CONCATENATE("PRIMARY KEY (""ID""), KEY ""FK_reg_",LOWER(Z2749),"_ID_PAI"" (""ID_PAI""), CONSTRAINT ""FK_reg_",LOWER(Z2749),"_ID_PAI"" FOREIGN KEY (""ID_PAI"") REFERENCES ""reg_",LOWER(Z2749),""" (""ID"")) ENGINE=InnoDB AUTO_INCREMENT=105774 DEFAULT CHARSET=utf8mb4 COLLATE=utf8mb4_0900_ai_ci;"))</f>
        <v>"COD_AJ" varchar(255) DEFAULT NULL,</v>
      </c>
      <c r="AB2749" s="190" t="str">
        <f t="shared" si="300"/>
        <v>`reg_e530`.`COD_AJ`,</v>
      </c>
    </row>
    <row r="2750" spans="1:28" ht="14.5" hidden="1" customHeight="1" x14ac:dyDescent="0.3">
      <c r="J2750" s="187" t="str">
        <f t="shared" si="298"/>
        <v>E530</v>
      </c>
      <c r="K2750" s="196">
        <v>5</v>
      </c>
      <c r="L2750" s="285" t="s">
        <v>2691</v>
      </c>
      <c r="M2750" s="182" t="s">
        <v>2692</v>
      </c>
      <c r="N2750" s="196" t="s">
        <v>27</v>
      </c>
      <c r="O2750" s="196" t="s">
        <v>240</v>
      </c>
      <c r="P2750" s="196" t="s">
        <v>28</v>
      </c>
      <c r="Q2750" s="192" t="str">
        <f t="shared" si="299"/>
        <v>Campo</v>
      </c>
      <c r="R2750" s="192" t="s">
        <v>27</v>
      </c>
      <c r="S2750" s="191" t="str">
        <f t="shared" si="302"/>
        <v/>
      </c>
      <c r="T2750" s="192" t="str">
        <f t="shared" si="303"/>
        <v>&lt;campo posicao="5"&gt;
&lt;coluna&gt;IND_DOC&lt;/coluna&gt;
&lt;descricao&gt;Indicador da origem do documento vinculado ao ajuste:&lt;/descricao&gt;
&lt;tipo&gt;C&lt;/tipo&gt;
&lt;/campo&gt;</v>
      </c>
      <c r="U2750" s="192" t="str">
        <f t="shared" si="301"/>
        <v>&lt;campo posicao="5"&gt;
&lt;coluna&gt;IND_DOC&lt;/coluna&gt;
&lt;descricao&gt;Indicador da origem do documento vinculado ao ajuste:&lt;/descricao&gt;
&lt;tipo&gt;C&lt;/tipo&gt;
&lt;/campo&gt;</v>
      </c>
      <c r="V2750" s="192" t="str">
        <f t="shared" si="304"/>
        <v>{"Column6", "IND_DOC"},</v>
      </c>
      <c r="W2750" s="191" t="str">
        <f>IF(Q2750="Campo","@Campos(posicao = "&amp;K2750&amp;", tipo = '"&amp;R2750&amp;"')@Column(name = """&amp;L2750&amp;""")"&amp;IF(R2750="D","@Temporal(TemporalType.DATE)","")&amp;"private "&amp;VLOOKUP(TEXT(R2750,"@"),Apoio!A:B,2,0)&amp;" "&amp;SUBSTITUTE(LOWER(LEFT(L2750,1))&amp;RIGHT(PROPER(L2750),LEN(L2750)-1),"_","")&amp;";",IF(ISNUMBER(Q2750),IF(R2750="R","@Entity@Table(name = ""reg_"&amp;LOWER(J2750)&amp;""")@XmlRootElement","")&amp;VLOOKUP(J2750,Blocos!D:I,6,0)&amp;Apoio!$E$1&amp;Y2750,""))</f>
        <v>@Campos(posicao = 5, tipo = 'C')@Column(name = "IND_DOC")private String indDoc;</v>
      </c>
      <c r="X2750" s="190" t="str">
        <f>IF(ISNUMBER(Q2750),COUNTIF(Blocos!G:G,J2750),"")</f>
        <v/>
      </c>
      <c r="Y2750" s="190" t="str">
        <f>IF(OR(X2750=0,X2750=""),"",VLOOKUP(SUMIFS(Blocos!A:A,Blocos!H:H,'EFD REGISTROS e Campos (2)'!X2750,Blocos!G:G,'EFD REGISTROS e Campos (2)'!J2750),Blocos!A:L,12,0))</f>
        <v/>
      </c>
      <c r="Z2750" s="190" t="str">
        <f>IF(ISNUMBER(Q2751),VLOOKUP(J2750,Blocos!D:G,4,0),"")</f>
        <v/>
      </c>
      <c r="AA2750" s="190" t="str">
        <f>IF(ISNUMBER(Q2750),CONCATENATE("CREATE TABLE ""reg_",LOWER(J2750),""" (""ID"" bigint NOT NULL AUTO_INCREMENT,  ""HASHFILE"" varchar(255) DEFAULT NULL, ""ID_PAI"" bigint NOT NULL,"),IF(Q2750="Campo",CONCATENATE("""",L2750,""" ",VLOOKUP(R2750,Apoio!A:C,3,0)),""))&amp;IF(Z2750="","",CONCATENATE("PRIMARY KEY (""ID""), KEY ""FK_reg_",LOWER(Z2750),"_ID_PAI"" (""ID_PAI""), CONSTRAINT ""FK_reg_",LOWER(Z2750),"_ID_PAI"" FOREIGN KEY (""ID_PAI"") REFERENCES ""reg_",LOWER(Z2750),""" (""ID"")) ENGINE=InnoDB AUTO_INCREMENT=105774 DEFAULT CHARSET=utf8mb4 COLLATE=utf8mb4_0900_ai_ci;"))</f>
        <v>"IND_DOC" varchar(255) DEFAULT NULL,</v>
      </c>
      <c r="AB2750" s="190" t="str">
        <f t="shared" si="300"/>
        <v>`reg_e530`.`IND_DOC`,</v>
      </c>
    </row>
    <row r="2751" spans="1:28" ht="14.5" hidden="1" customHeight="1" x14ac:dyDescent="0.3">
      <c r="J2751" s="187" t="str">
        <f t="shared" si="298"/>
        <v>E530</v>
      </c>
      <c r="K2751" s="196"/>
      <c r="L2751" s="285"/>
      <c r="M2751" s="182" t="s">
        <v>2693</v>
      </c>
      <c r="N2751" s="196"/>
      <c r="O2751" s="196"/>
      <c r="P2751" s="196"/>
      <c r="Q2751" s="192" t="str">
        <f t="shared" si="299"/>
        <v/>
      </c>
      <c r="S2751" s="191" t="str">
        <f t="shared" si="302"/>
        <v/>
      </c>
      <c r="T2751" s="192" t="str">
        <f t="shared" si="303"/>
        <v/>
      </c>
      <c r="U2751" s="192" t="str">
        <f t="shared" si="301"/>
        <v/>
      </c>
      <c r="V2751" s="192" t="str">
        <f t="shared" si="304"/>
        <v/>
      </c>
      <c r="W2751" s="191" t="str">
        <f>IF(Q2751="Campo","@Campos(posicao = "&amp;K2751&amp;", tipo = '"&amp;R2751&amp;"')@Column(name = """&amp;L2751&amp;""")"&amp;IF(R2751="D","@Temporal(TemporalType.DATE)","")&amp;"private "&amp;VLOOKUP(TEXT(R2751,"@"),Apoio!A:B,2,0)&amp;" "&amp;SUBSTITUTE(LOWER(LEFT(L2751,1))&amp;RIGHT(PROPER(L2751),LEN(L2751)-1),"_","")&amp;";",IF(ISNUMBER(Q2751),IF(R2751="R","@Entity@Table(name = ""reg_"&amp;LOWER(J2751)&amp;""")@XmlRootElement","")&amp;VLOOKUP(J2751,Blocos!D:I,6,0)&amp;Apoio!$E$1&amp;Y2751,""))</f>
        <v/>
      </c>
      <c r="X2751" s="190" t="str">
        <f>IF(ISNUMBER(Q2751),COUNTIF(Blocos!G:G,J2751),"")</f>
        <v/>
      </c>
      <c r="Y2751" s="190" t="str">
        <f>IF(OR(X2751=0,X2751=""),"",VLOOKUP(SUMIFS(Blocos!A:A,Blocos!H:H,'EFD REGISTROS e Campos (2)'!X2751,Blocos!G:G,'EFD REGISTROS e Campos (2)'!J2751),Blocos!A:L,12,0))</f>
        <v/>
      </c>
      <c r="Z2751" s="190" t="str">
        <f>IF(ISNUMBER(Q2752),VLOOKUP(J2751,Blocos!D:G,4,0),"")</f>
        <v/>
      </c>
      <c r="AA2751" s="190" t="str">
        <f>IF(ISNUMBER(Q2751),CONCATENATE("CREATE TABLE ""reg_",LOWER(J2751),""" (""ID"" bigint NOT NULL AUTO_INCREMENT,  ""HASHFILE"" varchar(255) DEFAULT NULL, ""ID_PAI"" bigint NOT NULL,"),IF(Q2751="Campo",CONCATENATE("""",L2751,""" ",VLOOKUP(R2751,Apoio!A:C,3,0)),""))&amp;IF(Z2751="","",CONCATENATE("PRIMARY KEY (""ID""), KEY ""FK_reg_",LOWER(Z2751),"_ID_PAI"" (""ID_PAI""), CONSTRAINT ""FK_reg_",LOWER(Z2751),"_ID_PAI"" FOREIGN KEY (""ID_PAI"") REFERENCES ""reg_",LOWER(Z2751),""" (""ID"")) ENGINE=InnoDB AUTO_INCREMENT=105774 DEFAULT CHARSET=utf8mb4 COLLATE=utf8mb4_0900_ai_ci;"))</f>
        <v/>
      </c>
      <c r="AB2751" s="190" t="str">
        <f t="shared" si="300"/>
        <v/>
      </c>
    </row>
    <row r="2752" spans="1:28" ht="14.5" hidden="1" customHeight="1" x14ac:dyDescent="0.3">
      <c r="J2752" s="187" t="str">
        <f t="shared" ref="J2752:J2815" si="305">IF(A2752="",J2751,CONCATENATE(B2752,C2752,D2752,E2752,F2752,G2752,H2752))</f>
        <v>E530</v>
      </c>
      <c r="K2752" s="196"/>
      <c r="L2752" s="285"/>
      <c r="M2752" s="182" t="s">
        <v>2694</v>
      </c>
      <c r="N2752" s="196"/>
      <c r="O2752" s="196"/>
      <c r="P2752" s="196"/>
      <c r="Q2752" s="192" t="str">
        <f t="shared" si="299"/>
        <v/>
      </c>
      <c r="S2752" s="191" t="str">
        <f t="shared" si="302"/>
        <v/>
      </c>
      <c r="T2752" s="192" t="str">
        <f t="shared" si="303"/>
        <v/>
      </c>
      <c r="U2752" s="192" t="str">
        <f t="shared" si="301"/>
        <v/>
      </c>
      <c r="V2752" s="192" t="str">
        <f t="shared" si="304"/>
        <v/>
      </c>
      <c r="W2752" s="191" t="str">
        <f>IF(Q2752="Campo","@Campos(posicao = "&amp;K2752&amp;", tipo = '"&amp;R2752&amp;"')@Column(name = """&amp;L2752&amp;""")"&amp;IF(R2752="D","@Temporal(TemporalType.DATE)","")&amp;"private "&amp;VLOOKUP(TEXT(R2752,"@"),Apoio!A:B,2,0)&amp;" "&amp;SUBSTITUTE(LOWER(LEFT(L2752,1))&amp;RIGHT(PROPER(L2752),LEN(L2752)-1),"_","")&amp;";",IF(ISNUMBER(Q2752),IF(R2752="R","@Entity@Table(name = ""reg_"&amp;LOWER(J2752)&amp;""")@XmlRootElement","")&amp;VLOOKUP(J2752,Blocos!D:I,6,0)&amp;Apoio!$E$1&amp;Y2752,""))</f>
        <v/>
      </c>
      <c r="X2752" s="190" t="str">
        <f>IF(ISNUMBER(Q2752),COUNTIF(Blocos!G:G,J2752),"")</f>
        <v/>
      </c>
      <c r="Y2752" s="190" t="str">
        <f>IF(OR(X2752=0,X2752=""),"",VLOOKUP(SUMIFS(Blocos!A:A,Blocos!H:H,'EFD REGISTROS e Campos (2)'!X2752,Blocos!G:G,'EFD REGISTROS e Campos (2)'!J2752),Blocos!A:L,12,0))</f>
        <v/>
      </c>
      <c r="Z2752" s="190" t="str">
        <f>IF(ISNUMBER(Q2753),VLOOKUP(J2752,Blocos!D:G,4,0),"")</f>
        <v/>
      </c>
      <c r="AA2752" s="190" t="str">
        <f>IF(ISNUMBER(Q2752),CONCATENATE("CREATE TABLE ""reg_",LOWER(J2752),""" (""ID"" bigint NOT NULL AUTO_INCREMENT,  ""HASHFILE"" varchar(255) DEFAULT NULL, ""ID_PAI"" bigint NOT NULL,"),IF(Q2752="Campo",CONCATENATE("""",L2752,""" ",VLOOKUP(R2752,Apoio!A:C,3,0)),""))&amp;IF(Z2752="","",CONCATENATE("PRIMARY KEY (""ID""), KEY ""FK_reg_",LOWER(Z2752),"_ID_PAI"" (""ID_PAI""), CONSTRAINT ""FK_reg_",LOWER(Z2752),"_ID_PAI"" FOREIGN KEY (""ID_PAI"") REFERENCES ""reg_",LOWER(Z2752),""" (""ID"")) ENGINE=InnoDB AUTO_INCREMENT=105774 DEFAULT CHARSET=utf8mb4 COLLATE=utf8mb4_0900_ai_ci;"))</f>
        <v/>
      </c>
      <c r="AB2752" s="190" t="str">
        <f t="shared" si="300"/>
        <v/>
      </c>
    </row>
    <row r="2753" spans="1:28" ht="14.5" hidden="1" customHeight="1" x14ac:dyDescent="0.3">
      <c r="J2753" s="187" t="str">
        <f t="shared" si="305"/>
        <v>E530</v>
      </c>
      <c r="K2753" s="196"/>
      <c r="L2753" s="285"/>
      <c r="M2753" s="182" t="s">
        <v>2695</v>
      </c>
      <c r="N2753" s="196"/>
      <c r="O2753" s="196"/>
      <c r="P2753" s="196"/>
      <c r="Q2753" s="192" t="str">
        <f t="shared" si="299"/>
        <v/>
      </c>
      <c r="S2753" s="191" t="str">
        <f t="shared" si="302"/>
        <v/>
      </c>
      <c r="T2753" s="192" t="str">
        <f t="shared" si="303"/>
        <v/>
      </c>
      <c r="U2753" s="192" t="str">
        <f t="shared" si="301"/>
        <v/>
      </c>
      <c r="V2753" s="192" t="str">
        <f t="shared" si="304"/>
        <v/>
      </c>
      <c r="W2753" s="191" t="str">
        <f>IF(Q2753="Campo","@Campos(posicao = "&amp;K2753&amp;", tipo = '"&amp;R2753&amp;"')@Column(name = """&amp;L2753&amp;""")"&amp;IF(R2753="D","@Temporal(TemporalType.DATE)","")&amp;"private "&amp;VLOOKUP(TEXT(R2753,"@"),Apoio!A:B,2,0)&amp;" "&amp;SUBSTITUTE(LOWER(LEFT(L2753,1))&amp;RIGHT(PROPER(L2753),LEN(L2753)-1),"_","")&amp;";",IF(ISNUMBER(Q2753),IF(R2753="R","@Entity@Table(name = ""reg_"&amp;LOWER(J2753)&amp;""")@XmlRootElement","")&amp;VLOOKUP(J2753,Blocos!D:I,6,0)&amp;Apoio!$E$1&amp;Y2753,""))</f>
        <v/>
      </c>
      <c r="X2753" s="190" t="str">
        <f>IF(ISNUMBER(Q2753),COUNTIF(Blocos!G:G,J2753),"")</f>
        <v/>
      </c>
      <c r="Y2753" s="190" t="str">
        <f>IF(OR(X2753=0,X2753=""),"",VLOOKUP(SUMIFS(Blocos!A:A,Blocos!H:H,'EFD REGISTROS e Campos (2)'!X2753,Blocos!G:G,'EFD REGISTROS e Campos (2)'!J2753),Blocos!A:L,12,0))</f>
        <v/>
      </c>
      <c r="Z2753" s="190" t="str">
        <f>IF(ISNUMBER(Q2754),VLOOKUP(J2753,Blocos!D:G,4,0),"")</f>
        <v/>
      </c>
      <c r="AA2753" s="190" t="str">
        <f>IF(ISNUMBER(Q2753),CONCATENATE("CREATE TABLE ""reg_",LOWER(J2753),""" (""ID"" bigint NOT NULL AUTO_INCREMENT,  ""HASHFILE"" varchar(255) DEFAULT NULL, ""ID_PAI"" bigint NOT NULL,"),IF(Q2753="Campo",CONCATENATE("""",L2753,""" ",VLOOKUP(R2753,Apoio!A:C,3,0)),""))&amp;IF(Z2753="","",CONCATENATE("PRIMARY KEY (""ID""), KEY ""FK_reg_",LOWER(Z2753),"_ID_PAI"" (""ID_PAI""), CONSTRAINT ""FK_reg_",LOWER(Z2753),"_ID_PAI"" FOREIGN KEY (""ID_PAI"") REFERENCES ""reg_",LOWER(Z2753),""" (""ID"")) ENGINE=InnoDB AUTO_INCREMENT=105774 DEFAULT CHARSET=utf8mb4 COLLATE=utf8mb4_0900_ai_ci;"))</f>
        <v/>
      </c>
      <c r="AB2753" s="190" t="str">
        <f t="shared" si="300"/>
        <v/>
      </c>
    </row>
    <row r="2754" spans="1:28" ht="14.5" hidden="1" customHeight="1" x14ac:dyDescent="0.3">
      <c r="J2754" s="187" t="str">
        <f t="shared" si="305"/>
        <v>E530</v>
      </c>
      <c r="K2754" s="196"/>
      <c r="L2754" s="285"/>
      <c r="M2754" s="182" t="s">
        <v>3659</v>
      </c>
      <c r="N2754" s="196"/>
      <c r="O2754" s="196"/>
      <c r="P2754" s="196"/>
      <c r="Q2754" s="192" t="str">
        <f t="shared" si="299"/>
        <v/>
      </c>
      <c r="S2754" s="191" t="str">
        <f t="shared" si="302"/>
        <v/>
      </c>
      <c r="T2754" s="192" t="str">
        <f t="shared" si="303"/>
        <v/>
      </c>
      <c r="U2754" s="192" t="str">
        <f t="shared" si="301"/>
        <v/>
      </c>
      <c r="V2754" s="192" t="str">
        <f t="shared" si="304"/>
        <v/>
      </c>
      <c r="W2754" s="191" t="str">
        <f>IF(Q2754="Campo","@Campos(posicao = "&amp;K2754&amp;", tipo = '"&amp;R2754&amp;"')@Column(name = """&amp;L2754&amp;""")"&amp;IF(R2754="D","@Temporal(TemporalType.DATE)","")&amp;"private "&amp;VLOOKUP(TEXT(R2754,"@"),Apoio!A:B,2,0)&amp;" "&amp;SUBSTITUTE(LOWER(LEFT(L2754,1))&amp;RIGHT(PROPER(L2754),LEN(L2754)-1),"_","")&amp;";",IF(ISNUMBER(Q2754),IF(R2754="R","@Entity@Table(name = ""reg_"&amp;LOWER(J2754)&amp;""")@XmlRootElement","")&amp;VLOOKUP(J2754,Blocos!D:I,6,0)&amp;Apoio!$E$1&amp;Y2754,""))</f>
        <v/>
      </c>
      <c r="X2754" s="190" t="str">
        <f>IF(ISNUMBER(Q2754),COUNTIF(Blocos!G:G,J2754),"")</f>
        <v/>
      </c>
      <c r="Y2754" s="190" t="str">
        <f>IF(OR(X2754=0,X2754=""),"",VLOOKUP(SUMIFS(Blocos!A:A,Blocos!H:H,'EFD REGISTROS e Campos (2)'!X2754,Blocos!G:G,'EFD REGISTROS e Campos (2)'!J2754),Blocos!A:L,12,0))</f>
        <v/>
      </c>
      <c r="Z2754" s="190" t="str">
        <f>IF(ISNUMBER(Q2755),VLOOKUP(J2754,Blocos!D:G,4,0),"")</f>
        <v/>
      </c>
      <c r="AA2754" s="190" t="str">
        <f>IF(ISNUMBER(Q2754),CONCATENATE("CREATE TABLE ""reg_",LOWER(J2754),""" (""ID"" bigint NOT NULL AUTO_INCREMENT,  ""HASHFILE"" varchar(255) DEFAULT NULL, ""ID_PAI"" bigint NOT NULL,"),IF(Q2754="Campo",CONCATENATE("""",L2754,""" ",VLOOKUP(R2754,Apoio!A:C,3,0)),""))&amp;IF(Z2754="","",CONCATENATE("PRIMARY KEY (""ID""), KEY ""FK_reg_",LOWER(Z2754),"_ID_PAI"" (""ID_PAI""), CONSTRAINT ""FK_reg_",LOWER(Z2754),"_ID_PAI"" FOREIGN KEY (""ID_PAI"") REFERENCES ""reg_",LOWER(Z2754),""" (""ID"")) ENGINE=InnoDB AUTO_INCREMENT=105774 DEFAULT CHARSET=utf8mb4 COLLATE=utf8mb4_0900_ai_ci;"))</f>
        <v/>
      </c>
      <c r="AB2754" s="190" t="str">
        <f t="shared" si="300"/>
        <v/>
      </c>
    </row>
    <row r="2755" spans="1:28" ht="14.5" hidden="1" customHeight="1" x14ac:dyDescent="0.3">
      <c r="J2755" s="187" t="str">
        <f t="shared" si="305"/>
        <v>E530</v>
      </c>
      <c r="K2755" s="196"/>
      <c r="L2755" s="285"/>
      <c r="M2755" s="182" t="s">
        <v>681</v>
      </c>
      <c r="N2755" s="196"/>
      <c r="O2755" s="196"/>
      <c r="P2755" s="196"/>
      <c r="Q2755" s="192" t="str">
        <f t="shared" ref="Q2755:Q2818" si="306">IF(B2755&lt;&gt;"",0,IF(C2755&lt;&gt;"",1,IF(D2755&lt;&gt;"",2,IF(E2755&lt;&gt;"",3,IF(F2755&lt;&gt;"",4,IF(G2755&lt;&gt;"",5,IF(H2755&lt;&gt;"",6,IF(ISNUMBER(K2755),"Campo",""))))))))</f>
        <v/>
      </c>
      <c r="S2755" s="191" t="str">
        <f t="shared" si="302"/>
        <v/>
      </c>
      <c r="T2755" s="192" t="str">
        <f t="shared" si="303"/>
        <v/>
      </c>
      <c r="U2755" s="192" t="str">
        <f t="shared" si="301"/>
        <v/>
      </c>
      <c r="V2755" s="192" t="str">
        <f t="shared" si="304"/>
        <v/>
      </c>
      <c r="W2755" s="191" t="str">
        <f>IF(Q2755="Campo","@Campos(posicao = "&amp;K2755&amp;", tipo = '"&amp;R2755&amp;"')@Column(name = """&amp;L2755&amp;""")"&amp;IF(R2755="D","@Temporal(TemporalType.DATE)","")&amp;"private "&amp;VLOOKUP(TEXT(R2755,"@"),Apoio!A:B,2,0)&amp;" "&amp;SUBSTITUTE(LOWER(LEFT(L2755,1))&amp;RIGHT(PROPER(L2755),LEN(L2755)-1),"_","")&amp;";",IF(ISNUMBER(Q2755),IF(R2755="R","@Entity@Table(name = ""reg_"&amp;LOWER(J2755)&amp;""")@XmlRootElement","")&amp;VLOOKUP(J2755,Blocos!D:I,6,0)&amp;Apoio!$E$1&amp;Y2755,""))</f>
        <v/>
      </c>
      <c r="X2755" s="190" t="str">
        <f>IF(ISNUMBER(Q2755),COUNTIF(Blocos!G:G,J2755),"")</f>
        <v/>
      </c>
      <c r="Y2755" s="190" t="str">
        <f>IF(OR(X2755=0,X2755=""),"",VLOOKUP(SUMIFS(Blocos!A:A,Blocos!H:H,'EFD REGISTROS e Campos (2)'!X2755,Blocos!G:G,'EFD REGISTROS e Campos (2)'!J2755),Blocos!A:L,12,0))</f>
        <v/>
      </c>
      <c r="Z2755" s="190" t="str">
        <f>IF(ISNUMBER(Q2756),VLOOKUP(J2755,Blocos!D:G,4,0),"")</f>
        <v/>
      </c>
      <c r="AA2755" s="190" t="str">
        <f>IF(ISNUMBER(Q2755),CONCATENATE("CREATE TABLE ""reg_",LOWER(J2755),""" (""ID"" bigint NOT NULL AUTO_INCREMENT,  ""HASHFILE"" varchar(255) DEFAULT NULL, ""ID_PAI"" bigint NOT NULL,"),IF(Q2755="Campo",CONCATENATE("""",L2755,""" ",VLOOKUP(R2755,Apoio!A:C,3,0)),""))&amp;IF(Z2755="","",CONCATENATE("PRIMARY KEY (""ID""), KEY ""FK_reg_",LOWER(Z2755),"_ID_PAI"" (""ID_PAI""), CONSTRAINT ""FK_reg_",LOWER(Z2755),"_ID_PAI"" FOREIGN KEY (""ID_PAI"") REFERENCES ""reg_",LOWER(Z2755),""" (""ID"")) ENGINE=InnoDB AUTO_INCREMENT=105774 DEFAULT CHARSET=utf8mb4 COLLATE=utf8mb4_0900_ai_ci;"))</f>
        <v/>
      </c>
      <c r="AB2755" s="190" t="str">
        <f t="shared" si="300"/>
        <v/>
      </c>
    </row>
    <row r="2756" spans="1:28" ht="14.5" hidden="1" customHeight="1" x14ac:dyDescent="0.3">
      <c r="J2756" s="187" t="str">
        <f t="shared" si="305"/>
        <v>E530</v>
      </c>
      <c r="K2756" s="181">
        <v>6</v>
      </c>
      <c r="L2756" s="289" t="s">
        <v>351</v>
      </c>
      <c r="M2756" s="182" t="s">
        <v>2697</v>
      </c>
      <c r="N2756" s="181" t="s">
        <v>27</v>
      </c>
      <c r="O2756" s="181" t="s">
        <v>28</v>
      </c>
      <c r="P2756" s="181" t="s">
        <v>28</v>
      </c>
      <c r="Q2756" s="192" t="str">
        <f t="shared" si="306"/>
        <v>Campo</v>
      </c>
      <c r="R2756" s="192" t="s">
        <v>27</v>
      </c>
      <c r="S2756" s="191" t="str">
        <f t="shared" si="302"/>
        <v/>
      </c>
      <c r="T2756" s="192" t="str">
        <f t="shared" si="303"/>
        <v>&lt;campo posicao="6"&gt;
&lt;coluna&gt;NUM_DOC&lt;/coluna&gt;
&lt;descricao&gt;Número do documento / processo / declaração ao qual o ajuste está vinculado, se houver&lt;/descricao&gt;
&lt;tipo&gt;C&lt;/tipo&gt;
&lt;/campo&gt;</v>
      </c>
      <c r="U2756" s="192" t="str">
        <f t="shared" si="301"/>
        <v>&lt;campo posicao="6"&gt;
&lt;coluna&gt;NUM_DOC&lt;/coluna&gt;
&lt;descricao&gt;Número do documento / processo / declaração ao qual o ajuste está vinculado, se houver&lt;/descricao&gt;
&lt;tipo&gt;C&lt;/tipo&gt;
&lt;/campo&gt;</v>
      </c>
      <c r="V2756" s="192" t="str">
        <f t="shared" si="304"/>
        <v>{"Column7", "NUM_DOC"},</v>
      </c>
      <c r="W2756" s="191" t="str">
        <f>IF(Q2756="Campo","@Campos(posicao = "&amp;K2756&amp;", tipo = '"&amp;R2756&amp;"')@Column(name = """&amp;L2756&amp;""")"&amp;IF(R2756="D","@Temporal(TemporalType.DATE)","")&amp;"private "&amp;VLOOKUP(TEXT(R2756,"@"),Apoio!A:B,2,0)&amp;" "&amp;SUBSTITUTE(LOWER(LEFT(L2756,1))&amp;RIGHT(PROPER(L2756),LEN(L2756)-1),"_","")&amp;";",IF(ISNUMBER(Q2756),IF(R2756="R","@Entity@Table(name = ""reg_"&amp;LOWER(J2756)&amp;""")@XmlRootElement","")&amp;VLOOKUP(J2756,Blocos!D:I,6,0)&amp;Apoio!$E$1&amp;Y2756,""))</f>
        <v>@Campos(posicao = 6, tipo = 'C')@Column(name = "NUM_DOC")private String numDoc;</v>
      </c>
      <c r="X2756" s="190" t="str">
        <f>IF(ISNUMBER(Q2756),COUNTIF(Blocos!G:G,J2756),"")</f>
        <v/>
      </c>
      <c r="Y2756" s="190" t="str">
        <f>IF(OR(X2756=0,X2756=""),"",VLOOKUP(SUMIFS(Blocos!A:A,Blocos!H:H,'EFD REGISTROS e Campos (2)'!X2756,Blocos!G:G,'EFD REGISTROS e Campos (2)'!J2756),Blocos!A:L,12,0))</f>
        <v/>
      </c>
      <c r="Z2756" s="190" t="str">
        <f>IF(ISNUMBER(Q2757),VLOOKUP(J2756,Blocos!D:G,4,0),"")</f>
        <v/>
      </c>
      <c r="AA2756" s="190" t="str">
        <f>IF(ISNUMBER(Q2756),CONCATENATE("CREATE TABLE ""reg_",LOWER(J2756),""" (""ID"" bigint NOT NULL AUTO_INCREMENT,  ""HASHFILE"" varchar(255) DEFAULT NULL, ""ID_PAI"" bigint NOT NULL,"),IF(Q2756="Campo",CONCATENATE("""",L2756,""" ",VLOOKUP(R2756,Apoio!A:C,3,0)),""))&amp;IF(Z2756="","",CONCATENATE("PRIMARY KEY (""ID""), KEY ""FK_reg_",LOWER(Z2756),"_ID_PAI"" (""ID_PAI""), CONSTRAINT ""FK_reg_",LOWER(Z2756),"_ID_PAI"" FOREIGN KEY (""ID_PAI"") REFERENCES ""reg_",LOWER(Z2756),""" (""ID"")) ENGINE=InnoDB AUTO_INCREMENT=105774 DEFAULT CHARSET=utf8mb4 COLLATE=utf8mb4_0900_ai_ci;"))</f>
        <v>"NUM_DOC" varchar(255) DEFAULT NULL,</v>
      </c>
      <c r="AB2756" s="190" t="str">
        <f t="shared" ref="AB2756:AB2819" si="307">IF(Q2756="Campo",CONCATENATE(IF(K2756=1,"USE `efdicms`;SELECT ",""),"`reg_",LOWER(J2756),"`.`",L2756,"`,"),"")&amp;IF(J2756&lt;&gt;J2757,CONCATENATE("FROM `efdicms`.`reg_",LOWER(J2756),"`;"""),"")</f>
        <v>`reg_e530`.`NUM_DOC`,</v>
      </c>
    </row>
    <row r="2757" spans="1:28" ht="14.5" hidden="1" customHeight="1" x14ac:dyDescent="0.3">
      <c r="J2757" s="187" t="str">
        <f t="shared" si="305"/>
        <v>E530</v>
      </c>
      <c r="K2757" s="181">
        <v>7</v>
      </c>
      <c r="L2757" s="289" t="s">
        <v>2698</v>
      </c>
      <c r="M2757" s="182" t="s">
        <v>2699</v>
      </c>
      <c r="N2757" s="181" t="s">
        <v>27</v>
      </c>
      <c r="O2757" s="181" t="s">
        <v>28</v>
      </c>
      <c r="P2757" s="181" t="s">
        <v>28</v>
      </c>
      <c r="Q2757" s="192" t="str">
        <f t="shared" si="306"/>
        <v>Campo</v>
      </c>
      <c r="R2757" s="192" t="s">
        <v>27</v>
      </c>
      <c r="S2757" s="191" t="str">
        <f t="shared" si="302"/>
        <v/>
      </c>
      <c r="T2757" s="192" t="str">
        <f t="shared" si="303"/>
        <v>&lt;campo posicao="7"&gt;
&lt;coluna&gt;DESCR_AJ&lt;/coluna&gt;
&lt;descricao&gt;Descrição detalhada do ajuste, com citação dos documentos fiscais.&lt;/descricao&gt;
&lt;tipo&gt;C&lt;/tipo&gt;
&lt;/campo&gt;</v>
      </c>
      <c r="U2757" s="192" t="str">
        <f t="shared" si="301"/>
        <v>&lt;campo posicao="7"&gt;
&lt;coluna&gt;DESCR_AJ&lt;/coluna&gt;
&lt;descricao&gt;Descrição detalhada do ajuste, com citação dos documentos fiscais.&lt;/descricao&gt;
&lt;tipo&gt;C&lt;/tipo&gt;
&lt;/campo&gt;</v>
      </c>
      <c r="V2757" s="192" t="str">
        <f t="shared" si="304"/>
        <v>{"Column8", "DESCR_AJ"},</v>
      </c>
      <c r="W2757" s="191" t="str">
        <f>IF(Q2757="Campo","@Campos(posicao = "&amp;K2757&amp;", tipo = '"&amp;R2757&amp;"')@Column(name = """&amp;L2757&amp;""")"&amp;IF(R2757="D","@Temporal(TemporalType.DATE)","")&amp;"private "&amp;VLOOKUP(TEXT(R2757,"@"),Apoio!A:B,2,0)&amp;" "&amp;SUBSTITUTE(LOWER(LEFT(L2757,1))&amp;RIGHT(PROPER(L2757),LEN(L2757)-1),"_","")&amp;";",IF(ISNUMBER(Q2757),IF(R2757="R","@Entity@Table(name = ""reg_"&amp;LOWER(J2757)&amp;""")@XmlRootElement","")&amp;VLOOKUP(J2757,Blocos!D:I,6,0)&amp;Apoio!$E$1&amp;Y2757,""))</f>
        <v>@Campos(posicao = 7, tipo = 'C')@Column(name = "DESCR_AJ")private String descrAj;</v>
      </c>
      <c r="X2757" s="190" t="str">
        <f>IF(ISNUMBER(Q2757),COUNTIF(Blocos!G:G,J2757),"")</f>
        <v/>
      </c>
      <c r="Y2757" s="190" t="str">
        <f>IF(OR(X2757=0,X2757=""),"",VLOOKUP(SUMIFS(Blocos!A:A,Blocos!H:H,'EFD REGISTROS e Campos (2)'!X2757,Blocos!G:G,'EFD REGISTROS e Campos (2)'!J2757),Blocos!A:L,12,0))</f>
        <v/>
      </c>
      <c r="Z2757" s="190" t="str">
        <f>IF(ISNUMBER(Q2758),VLOOKUP(J2757,Blocos!D:G,4,0),"")</f>
        <v>E520</v>
      </c>
      <c r="AA2757" s="190" t="str">
        <f>IF(ISNUMBER(Q2757),CONCATENATE("CREATE TABLE ""reg_",LOWER(J2757),""" (""ID"" bigint NOT NULL AUTO_INCREMENT,  ""HASHFILE"" varchar(255) DEFAULT NULL, ""ID_PAI"" bigint NOT NULL,"),IF(Q2757="Campo",CONCATENATE("""",L2757,""" ",VLOOKUP(R2757,Apoio!A:C,3,0)),""))&amp;IF(Z2757="","",CONCATENATE("PRIMARY KEY (""ID""), KEY ""FK_reg_",LOWER(Z2757),"_ID_PAI"" (""ID_PAI""), CONSTRAINT ""FK_reg_",LOWER(Z2757),"_ID_PAI"" FOREIGN KEY (""ID_PAI"") REFERENCES ""reg_",LOWER(Z2757),""" (""ID"")) ENGINE=InnoDB AUTO_INCREMENT=105774 DEFAULT CHARSET=utf8mb4 COLLATE=utf8mb4_0900_ai_ci;"))</f>
        <v>"DESCR_AJ" varchar(255) DEFAULT NULL,PRIMARY KEY ("ID"), KEY "FK_reg_e520_ID_PAI" ("ID_PAI"), CONSTRAINT "FK_reg_e520_ID_PAI" FOREIGN KEY ("ID_PAI") REFERENCES "reg_e520" ("ID")) ENGINE=InnoDB AUTO_INCREMENT=105774 DEFAULT CHARSET=utf8mb4 COLLATE=utf8mb4_0900_ai_ci;</v>
      </c>
      <c r="AB2757" s="190" t="str">
        <f t="shared" si="307"/>
        <v>`reg_e530`.`DESCR_AJ`,FROM `efdicms`.`reg_e530`;"</v>
      </c>
    </row>
    <row r="2758" spans="1:28" ht="14.5" hidden="1" customHeight="1" collapsed="1" x14ac:dyDescent="0.3">
      <c r="A2758" s="180" t="s">
        <v>22</v>
      </c>
      <c r="G2758" s="180" t="s">
        <v>2700</v>
      </c>
      <c r="I2758" s="180" t="s">
        <v>144</v>
      </c>
      <c r="J2758" s="187" t="str">
        <f t="shared" si="305"/>
        <v>E531</v>
      </c>
      <c r="K2758" s="195" t="s">
        <v>3660</v>
      </c>
      <c r="L2758" s="310"/>
      <c r="M2758" s="267"/>
      <c r="N2758" s="247"/>
      <c r="O2758" s="247"/>
      <c r="P2758" s="247"/>
      <c r="Q2758" s="192">
        <f t="shared" si="306"/>
        <v>5</v>
      </c>
      <c r="S2758" s="191" t="str">
        <f t="shared" si="302"/>
        <v>&lt;/registro&gt;
&lt;registro codigo="E531" perfil="ABC" nivel="5"&gt;</v>
      </c>
      <c r="T2758" s="192" t="str">
        <f t="shared" si="303"/>
        <v/>
      </c>
      <c r="U2758" s="192" t="str">
        <f t="shared" si="301"/>
        <v>&lt;/registro&gt;
&lt;registro codigo="E531" perfil="ABC" nivel="5"&gt;</v>
      </c>
      <c r="V2758" s="192" t="str">
        <f t="shared" si="304"/>
        <v/>
      </c>
      <c r="W2758" s="191" t="str">
        <f>IF(Q2758="Campo","@Campos(posicao = "&amp;K2758&amp;", tipo = '"&amp;R2758&amp;"')@Column(name = """&amp;L2758&amp;""")"&amp;IF(R2758="D","@Temporal(TemporalType.DATE)","")&amp;"private "&amp;VLOOKUP(TEXT(R2758,"@"),Apoio!A:B,2,0)&amp;" "&amp;SUBSTITUTE(LOWER(LEFT(L2758,1))&amp;RIGHT(PROPER(L2758),LEN(L2758)-1),"_","")&amp;";",IF(ISNUMBER(Q2758),IF(R2758="R","@Entity@Table(name = ""reg_"&amp;LOWER(J2758)&amp;""")@XmlRootElement","")&amp;VLOOKUP(J2758,Blocos!D:I,6,0)&amp;Apoio!$E$1&amp;Y2758,""))</f>
        <v>@Registros(nivel = 5) public class RegE531 implements Serializable { private static final long serialVersionUID = 1L; @Id @GeneratedValue(strategy = GenerationType.IDENTITY) @Basic(optional = false) @Column(name = "ID" ) private Long id;@ManyToOne(fetch = FetchType.LAZY) @JoinColumn(name = "ID_PAI", nullable = false) private RegE530 idPai; public RegE530 getIdPai() {return idPai;}public void setIdPai(Object idPai) {this.idPai = (RegE530) idPai;}public RegE531() { } public RegE531(Long id) { this.id = id; } public RegE531(Long id, RegE530 idPai, long linha, String hash) { this.id = id; this.idPai = idPai; this.linha = linha; this.hash = hash; }public Long getId() { return id; } public void setId(Long id) { this.id = id; }@Basic(optional = false)@Column(name = "LINHA")private long linha;@Basic(optional = false)@Column(name = "HASH")private String hash;</v>
      </c>
      <c r="X2758" s="190">
        <f>IF(ISNUMBER(Q2758),COUNTIF(Blocos!G:G,J2758),"")</f>
        <v>0</v>
      </c>
      <c r="Y2758" s="190" t="str">
        <f>IF(OR(X2758=0,X2758=""),"",VLOOKUP(SUMIFS(Blocos!A:A,Blocos!H:H,'EFD REGISTROS e Campos (2)'!X2758,Blocos!G:G,'EFD REGISTROS e Campos (2)'!J2758),Blocos!A:L,12,0))</f>
        <v/>
      </c>
      <c r="Z2758" s="190" t="str">
        <f>IF(ISNUMBER(Q2759),VLOOKUP(J2758,Blocos!D:G,4,0),"")</f>
        <v/>
      </c>
      <c r="AA2758" s="190" t="str">
        <f>IF(ISNUMBER(Q2758),CONCATENATE("CREATE TABLE ""reg_",LOWER(J2758),""" (""ID"" bigint NOT NULL AUTO_INCREMENT,  ""HASHFILE"" varchar(255) DEFAULT NULL, ""ID_PAI"" bigint NOT NULL,"),IF(Q2758="Campo",CONCATENATE("""",L2758,""" ",VLOOKUP(R2758,Apoio!A:C,3,0)),""))&amp;IF(Z2758="","",CONCATENATE("PRIMARY KEY (""ID""), KEY ""FK_reg_",LOWER(Z2758),"_ID_PAI"" (""ID_PAI""), CONSTRAINT ""FK_reg_",LOWER(Z2758),"_ID_PAI"" FOREIGN KEY (""ID_PAI"") REFERENCES ""reg_",LOWER(Z2758),""" (""ID"")) ENGINE=InnoDB AUTO_INCREMENT=105774 DEFAULT CHARSET=utf8mb4 COLLATE=utf8mb4_0900_ai_ci;"))</f>
        <v>CREATE TABLE "reg_e531" ("ID" bigint NOT NULL AUTO_INCREMENT,  "HASHFILE" varchar(255) DEFAULT NULL, "ID_PAI" bigint NOT NULL,</v>
      </c>
      <c r="AB2758" s="190" t="str">
        <f t="shared" si="307"/>
        <v/>
      </c>
    </row>
    <row r="2759" spans="1:28" ht="14.5" hidden="1" customHeight="1" x14ac:dyDescent="0.3">
      <c r="J2759" s="187" t="str">
        <f t="shared" si="305"/>
        <v>E531</v>
      </c>
      <c r="K2759" s="185">
        <v>1</v>
      </c>
      <c r="L2759" s="286" t="s">
        <v>25</v>
      </c>
      <c r="M2759" s="186" t="s">
        <v>2702</v>
      </c>
      <c r="N2759" s="185" t="s">
        <v>27</v>
      </c>
      <c r="O2759" s="185">
        <v>4</v>
      </c>
      <c r="P2759" s="185" t="s">
        <v>28</v>
      </c>
      <c r="Q2759" s="192" t="str">
        <f t="shared" si="306"/>
        <v>Campo</v>
      </c>
      <c r="R2759" s="192" t="s">
        <v>27</v>
      </c>
      <c r="S2759" s="191" t="str">
        <f t="shared" si="302"/>
        <v/>
      </c>
      <c r="T2759" s="192" t="str">
        <f t="shared" si="303"/>
        <v>&lt;campo posicao="1"&gt;
&lt;coluna&gt;REG&lt;/coluna&gt;
&lt;descricao&gt;Texto fixo contendo "E531"&lt;/descricao&gt;
&lt;tipo&gt;C&lt;/tipo&gt;
&lt;/campo&gt;</v>
      </c>
      <c r="U2759" s="192" t="str">
        <f t="shared" si="301"/>
        <v>&lt;campo posicao="1"&gt;
&lt;coluna&gt;REG&lt;/coluna&gt;
&lt;descricao&gt;Texto fixo contendo "E531"&lt;/descricao&gt;
&lt;tipo&gt;C&lt;/tipo&gt;
&lt;/campo&gt;</v>
      </c>
      <c r="V2759" s="192" t="str">
        <f t="shared" si="304"/>
        <v>{"Column2", "REG"},</v>
      </c>
      <c r="W2759" s="191" t="str">
        <f>IF(Q2759="Campo","@Campos(posicao = "&amp;K2759&amp;", tipo = '"&amp;R2759&amp;"')@Column(name = """&amp;L2759&amp;""")"&amp;IF(R2759="D","@Temporal(TemporalType.DATE)","")&amp;"private "&amp;VLOOKUP(TEXT(R2759,"@"),Apoio!A:B,2,0)&amp;" "&amp;SUBSTITUTE(LOWER(LEFT(L2759,1))&amp;RIGHT(PROPER(L2759),LEN(L2759)-1),"_","")&amp;";",IF(ISNUMBER(Q2759),IF(R2759="R","@Entity@Table(name = ""reg_"&amp;LOWER(J2759)&amp;""")@XmlRootElement","")&amp;VLOOKUP(J2759,Blocos!D:I,6,0)&amp;Apoio!$E$1&amp;Y2759,""))</f>
        <v>@Campos(posicao = 1, tipo = 'C')@Column(name = "REG")private String reg;</v>
      </c>
      <c r="X2759" s="190" t="str">
        <f>IF(ISNUMBER(Q2759),COUNTIF(Blocos!G:G,J2759),"")</f>
        <v/>
      </c>
      <c r="Y2759" s="190" t="str">
        <f>IF(OR(X2759=0,X2759=""),"",VLOOKUP(SUMIFS(Blocos!A:A,Blocos!H:H,'EFD REGISTROS e Campos (2)'!X2759,Blocos!G:G,'EFD REGISTROS e Campos (2)'!J2759),Blocos!A:L,12,0))</f>
        <v/>
      </c>
      <c r="Z2759" s="190" t="str">
        <f>IF(ISNUMBER(Q2760),VLOOKUP(J2759,Blocos!D:G,4,0),"")</f>
        <v/>
      </c>
      <c r="AA2759" s="190" t="str">
        <f>IF(ISNUMBER(Q2759),CONCATENATE("CREATE TABLE ""reg_",LOWER(J2759),""" (""ID"" bigint NOT NULL AUTO_INCREMENT,  ""HASHFILE"" varchar(255) DEFAULT NULL, ""ID_PAI"" bigint NOT NULL,"),IF(Q2759="Campo",CONCATENATE("""",L2759,""" ",VLOOKUP(R2759,Apoio!A:C,3,0)),""))&amp;IF(Z2759="","",CONCATENATE("PRIMARY KEY (""ID""), KEY ""FK_reg_",LOWER(Z2759),"_ID_PAI"" (""ID_PAI""), CONSTRAINT ""FK_reg_",LOWER(Z2759),"_ID_PAI"" FOREIGN KEY (""ID_PAI"") REFERENCES ""reg_",LOWER(Z2759),""" (""ID"")) ENGINE=InnoDB AUTO_INCREMENT=105774 DEFAULT CHARSET=utf8mb4 COLLATE=utf8mb4_0900_ai_ci;"))</f>
        <v>"REG" varchar(255) DEFAULT NULL,</v>
      </c>
      <c r="AB2759" s="190" t="str">
        <f t="shared" si="307"/>
        <v>USE `efdicms`;SELECT `reg_e531`.`REG`,</v>
      </c>
    </row>
    <row r="2760" spans="1:28" ht="14.5" hidden="1" customHeight="1" x14ac:dyDescent="0.3">
      <c r="J2760" s="187" t="str">
        <f t="shared" si="305"/>
        <v>E531</v>
      </c>
      <c r="K2760" s="186">
        <v>2</v>
      </c>
      <c r="L2760" s="286" t="s">
        <v>129</v>
      </c>
      <c r="M2760" s="186" t="s">
        <v>340</v>
      </c>
      <c r="N2760" s="186" t="s">
        <v>27</v>
      </c>
      <c r="O2760" s="186">
        <v>60</v>
      </c>
      <c r="P2760" s="186" t="s">
        <v>28</v>
      </c>
      <c r="Q2760" s="192" t="str">
        <f t="shared" si="306"/>
        <v>Campo</v>
      </c>
      <c r="R2760" s="192" t="s">
        <v>27</v>
      </c>
      <c r="S2760" s="191" t="str">
        <f t="shared" si="302"/>
        <v/>
      </c>
      <c r="T2760" s="192" t="str">
        <f t="shared" si="303"/>
        <v>&lt;campo posicao="2"&gt;
&lt;coluna&gt;COD_PART&lt;/coluna&gt;
&lt;descricao&gt;Código do participante (campo 02 do Registro 0150):&lt;/descricao&gt;
&lt;tipo&gt;C&lt;/tipo&gt;
&lt;/campo&gt;</v>
      </c>
      <c r="U2760" s="192" t="str">
        <f t="shared" si="301"/>
        <v>&lt;campo posicao="2"&gt;
&lt;coluna&gt;COD_PART&lt;/coluna&gt;
&lt;descricao&gt;Código do participante (campo 02 do Registro 0150):&lt;/descricao&gt;
&lt;tipo&gt;C&lt;/tipo&gt;
&lt;/campo&gt;</v>
      </c>
      <c r="V2760" s="192" t="str">
        <f t="shared" si="304"/>
        <v>{"Column3", "COD_PART"},</v>
      </c>
      <c r="W2760" s="191" t="str">
        <f>IF(Q2760="Campo","@Campos(posicao = "&amp;K2760&amp;", tipo = '"&amp;R2760&amp;"')@Column(name = """&amp;L2760&amp;""")"&amp;IF(R2760="D","@Temporal(TemporalType.DATE)","")&amp;"private "&amp;VLOOKUP(TEXT(R2760,"@"),Apoio!A:B,2,0)&amp;" "&amp;SUBSTITUTE(LOWER(LEFT(L2760,1))&amp;RIGHT(PROPER(L2760),LEN(L2760)-1),"_","")&amp;";",IF(ISNUMBER(Q2760),IF(R2760="R","@Entity@Table(name = ""reg_"&amp;LOWER(J2760)&amp;""")@XmlRootElement","")&amp;VLOOKUP(J2760,Blocos!D:I,6,0)&amp;Apoio!$E$1&amp;Y2760,""))</f>
        <v>@Campos(posicao = 2, tipo = 'C')@Column(name = "COD_PART")private String codPart;</v>
      </c>
      <c r="X2760" s="190" t="str">
        <f>IF(ISNUMBER(Q2760),COUNTIF(Blocos!G:G,J2760),"")</f>
        <v/>
      </c>
      <c r="Y2760" s="190" t="str">
        <f>IF(OR(X2760=0,X2760=""),"",VLOOKUP(SUMIFS(Blocos!A:A,Blocos!H:H,'EFD REGISTROS e Campos (2)'!X2760,Blocos!G:G,'EFD REGISTROS e Campos (2)'!J2760),Blocos!A:L,12,0))</f>
        <v/>
      </c>
      <c r="Z2760" s="190" t="str">
        <f>IF(ISNUMBER(Q2761),VLOOKUP(J2760,Blocos!D:G,4,0),"")</f>
        <v/>
      </c>
      <c r="AA2760" s="190" t="str">
        <f>IF(ISNUMBER(Q2760),CONCATENATE("CREATE TABLE ""reg_",LOWER(J2760),""" (""ID"" bigint NOT NULL AUTO_INCREMENT,  ""HASHFILE"" varchar(255) DEFAULT NULL, ""ID_PAI"" bigint NOT NULL,"),IF(Q2760="Campo",CONCATENATE("""",L2760,""" ",VLOOKUP(R2760,Apoio!A:C,3,0)),""))&amp;IF(Z2760="","",CONCATENATE("PRIMARY KEY (""ID""), KEY ""FK_reg_",LOWER(Z2760),"_ID_PAI"" (""ID_PAI""), CONSTRAINT ""FK_reg_",LOWER(Z2760),"_ID_PAI"" FOREIGN KEY (""ID_PAI"") REFERENCES ""reg_",LOWER(Z2760),""" (""ID"")) ENGINE=InnoDB AUTO_INCREMENT=105774 DEFAULT CHARSET=utf8mb4 COLLATE=utf8mb4_0900_ai_ci;"))</f>
        <v>"COD_PART" varchar(255) DEFAULT NULL,</v>
      </c>
      <c r="AB2760" s="190" t="str">
        <f t="shared" si="307"/>
        <v>`reg_e531`.`COD_PART`,</v>
      </c>
    </row>
    <row r="2761" spans="1:28" ht="14.5" hidden="1" customHeight="1" x14ac:dyDescent="0.3">
      <c r="J2761" s="187" t="str">
        <f t="shared" si="305"/>
        <v>E531</v>
      </c>
      <c r="K2761" s="186"/>
      <c r="L2761" s="286"/>
      <c r="M2761" s="186" t="s">
        <v>532</v>
      </c>
      <c r="N2761" s="186"/>
      <c r="O2761" s="186"/>
      <c r="P2761" s="186"/>
      <c r="Q2761" s="192" t="str">
        <f t="shared" si="306"/>
        <v/>
      </c>
      <c r="S2761" s="191" t="str">
        <f t="shared" si="302"/>
        <v/>
      </c>
      <c r="T2761" s="192" t="str">
        <f t="shared" si="303"/>
        <v/>
      </c>
      <c r="U2761" s="192" t="str">
        <f t="shared" si="301"/>
        <v/>
      </c>
      <c r="V2761" s="192" t="str">
        <f t="shared" si="304"/>
        <v/>
      </c>
      <c r="W2761" s="191" t="str">
        <f>IF(Q2761="Campo","@Campos(posicao = "&amp;K2761&amp;", tipo = '"&amp;R2761&amp;"')@Column(name = """&amp;L2761&amp;""")"&amp;IF(R2761="D","@Temporal(TemporalType.DATE)","")&amp;"private "&amp;VLOOKUP(TEXT(R2761,"@"),Apoio!A:B,2,0)&amp;" "&amp;SUBSTITUTE(LOWER(LEFT(L2761,1))&amp;RIGHT(PROPER(L2761),LEN(L2761)-1),"_","")&amp;";",IF(ISNUMBER(Q2761),IF(R2761="R","@Entity@Table(name = ""reg_"&amp;LOWER(J2761)&amp;""")@XmlRootElement","")&amp;VLOOKUP(J2761,Blocos!D:I,6,0)&amp;Apoio!$E$1&amp;Y2761,""))</f>
        <v/>
      </c>
      <c r="X2761" s="190" t="str">
        <f>IF(ISNUMBER(Q2761),COUNTIF(Blocos!G:G,J2761),"")</f>
        <v/>
      </c>
      <c r="Y2761" s="190" t="str">
        <f>IF(OR(X2761=0,X2761=""),"",VLOOKUP(SUMIFS(Blocos!A:A,Blocos!H:H,'EFD REGISTROS e Campos (2)'!X2761,Blocos!G:G,'EFD REGISTROS e Campos (2)'!J2761),Blocos!A:L,12,0))</f>
        <v/>
      </c>
      <c r="Z2761" s="190" t="str">
        <f>IF(ISNUMBER(Q2762),VLOOKUP(J2761,Blocos!D:G,4,0),"")</f>
        <v/>
      </c>
      <c r="AA2761" s="190" t="str">
        <f>IF(ISNUMBER(Q2761),CONCATENATE("CREATE TABLE ""reg_",LOWER(J2761),""" (""ID"" bigint NOT NULL AUTO_INCREMENT,  ""HASHFILE"" varchar(255) DEFAULT NULL, ""ID_PAI"" bigint NOT NULL,"),IF(Q2761="Campo",CONCATENATE("""",L2761,""" ",VLOOKUP(R2761,Apoio!A:C,3,0)),""))&amp;IF(Z2761="","",CONCATENATE("PRIMARY KEY (""ID""), KEY ""FK_reg_",LOWER(Z2761),"_ID_PAI"" (""ID_PAI""), CONSTRAINT ""FK_reg_",LOWER(Z2761),"_ID_PAI"" FOREIGN KEY (""ID_PAI"") REFERENCES ""reg_",LOWER(Z2761),""" (""ID"")) ENGINE=InnoDB AUTO_INCREMENT=105774 DEFAULT CHARSET=utf8mb4 COLLATE=utf8mb4_0900_ai_ci;"))</f>
        <v/>
      </c>
      <c r="AB2761" s="190" t="str">
        <f t="shared" si="307"/>
        <v/>
      </c>
    </row>
    <row r="2762" spans="1:28" ht="14.5" hidden="1" customHeight="1" x14ac:dyDescent="0.3">
      <c r="J2762" s="187" t="str">
        <f t="shared" si="305"/>
        <v>E531</v>
      </c>
      <c r="K2762" s="186"/>
      <c r="L2762" s="286"/>
      <c r="M2762" s="186" t="s">
        <v>533</v>
      </c>
      <c r="N2762" s="186"/>
      <c r="O2762" s="186"/>
      <c r="P2762" s="186"/>
      <c r="Q2762" s="192" t="str">
        <f t="shared" si="306"/>
        <v/>
      </c>
      <c r="S2762" s="191" t="str">
        <f t="shared" si="302"/>
        <v/>
      </c>
      <c r="T2762" s="192" t="str">
        <f t="shared" si="303"/>
        <v/>
      </c>
      <c r="U2762" s="192" t="str">
        <f t="shared" si="301"/>
        <v/>
      </c>
      <c r="V2762" s="192" t="str">
        <f t="shared" si="304"/>
        <v/>
      </c>
      <c r="W2762" s="191" t="str">
        <f>IF(Q2762="Campo","@Campos(posicao = "&amp;K2762&amp;", tipo = '"&amp;R2762&amp;"')@Column(name = """&amp;L2762&amp;""")"&amp;IF(R2762="D","@Temporal(TemporalType.DATE)","")&amp;"private "&amp;VLOOKUP(TEXT(R2762,"@"),Apoio!A:B,2,0)&amp;" "&amp;SUBSTITUTE(LOWER(LEFT(L2762,1))&amp;RIGHT(PROPER(L2762),LEN(L2762)-1),"_","")&amp;";",IF(ISNUMBER(Q2762),IF(R2762="R","@Entity@Table(name = ""reg_"&amp;LOWER(J2762)&amp;""")@XmlRootElement","")&amp;VLOOKUP(J2762,Blocos!D:I,6,0)&amp;Apoio!$E$1&amp;Y2762,""))</f>
        <v/>
      </c>
      <c r="X2762" s="190" t="str">
        <f>IF(ISNUMBER(Q2762),COUNTIF(Blocos!G:G,J2762),"")</f>
        <v/>
      </c>
      <c r="Y2762" s="190" t="str">
        <f>IF(OR(X2762=0,X2762=""),"",VLOOKUP(SUMIFS(Blocos!A:A,Blocos!H:H,'EFD REGISTROS e Campos (2)'!X2762,Blocos!G:G,'EFD REGISTROS e Campos (2)'!J2762),Blocos!A:L,12,0))</f>
        <v/>
      </c>
      <c r="Z2762" s="190" t="str">
        <f>IF(ISNUMBER(Q2763),VLOOKUP(J2762,Blocos!D:G,4,0),"")</f>
        <v/>
      </c>
      <c r="AA2762" s="190" t="str">
        <f>IF(ISNUMBER(Q2762),CONCATENATE("CREATE TABLE ""reg_",LOWER(J2762),""" (""ID"" bigint NOT NULL AUTO_INCREMENT,  ""HASHFILE"" varchar(255) DEFAULT NULL, ""ID_PAI"" bigint NOT NULL,"),IF(Q2762="Campo",CONCATENATE("""",L2762,""" ",VLOOKUP(R2762,Apoio!A:C,3,0)),""))&amp;IF(Z2762="","",CONCATENATE("PRIMARY KEY (""ID""), KEY ""FK_reg_",LOWER(Z2762),"_ID_PAI"" (""ID_PAI""), CONSTRAINT ""FK_reg_",LOWER(Z2762),"_ID_PAI"" FOREIGN KEY (""ID_PAI"") REFERENCES ""reg_",LOWER(Z2762),""" (""ID"")) ENGINE=InnoDB AUTO_INCREMENT=105774 DEFAULT CHARSET=utf8mb4 COLLATE=utf8mb4_0900_ai_ci;"))</f>
        <v/>
      </c>
      <c r="AB2762" s="190" t="str">
        <f t="shared" si="307"/>
        <v/>
      </c>
    </row>
    <row r="2763" spans="1:28" ht="14.5" hidden="1" customHeight="1" x14ac:dyDescent="0.3">
      <c r="J2763" s="187" t="str">
        <f t="shared" si="305"/>
        <v>E531</v>
      </c>
      <c r="K2763" s="185">
        <v>3</v>
      </c>
      <c r="L2763" s="286" t="s">
        <v>344</v>
      </c>
      <c r="M2763" s="186" t="s">
        <v>701</v>
      </c>
      <c r="N2763" s="185" t="s">
        <v>27</v>
      </c>
      <c r="O2763" s="185" t="s">
        <v>54</v>
      </c>
      <c r="P2763" s="185" t="s">
        <v>28</v>
      </c>
      <c r="Q2763" s="192" t="str">
        <f t="shared" si="306"/>
        <v>Campo</v>
      </c>
      <c r="R2763" s="192" t="s">
        <v>27</v>
      </c>
      <c r="S2763" s="191" t="str">
        <f t="shared" si="302"/>
        <v/>
      </c>
      <c r="T2763" s="192" t="str">
        <f t="shared" si="303"/>
        <v>&lt;campo posicao="3"&gt;
&lt;coluna&gt;COD_MOD&lt;/coluna&gt;
&lt;descricao&gt;Código do modelo do documento fiscal, conforme a Tabela 4.1.1&lt;/descricao&gt;
&lt;tipo&gt;C&lt;/tipo&gt;
&lt;/campo&gt;</v>
      </c>
      <c r="U2763" s="192" t="str">
        <f t="shared" si="301"/>
        <v>&lt;campo posicao="3"&gt;
&lt;coluna&gt;COD_MOD&lt;/coluna&gt;
&lt;descricao&gt;Código do modelo do documento fiscal, conforme a Tabela 4.1.1&lt;/descricao&gt;
&lt;tipo&gt;C&lt;/tipo&gt;
&lt;/campo&gt;</v>
      </c>
      <c r="V2763" s="192" t="str">
        <f t="shared" si="304"/>
        <v>{"Column4", "COD_MOD"},</v>
      </c>
      <c r="W2763" s="191" t="str">
        <f>IF(Q2763="Campo","@Campos(posicao = "&amp;K2763&amp;", tipo = '"&amp;R2763&amp;"')@Column(name = """&amp;L2763&amp;""")"&amp;IF(R2763="D","@Temporal(TemporalType.DATE)","")&amp;"private "&amp;VLOOKUP(TEXT(R2763,"@"),Apoio!A:B,2,0)&amp;" "&amp;SUBSTITUTE(LOWER(LEFT(L2763,1))&amp;RIGHT(PROPER(L2763),LEN(L2763)-1),"_","")&amp;";",IF(ISNUMBER(Q2763),IF(R2763="R","@Entity@Table(name = ""reg_"&amp;LOWER(J2763)&amp;""")@XmlRootElement","")&amp;VLOOKUP(J2763,Blocos!D:I,6,0)&amp;Apoio!$E$1&amp;Y2763,""))</f>
        <v>@Campos(posicao = 3, tipo = 'C')@Column(name = "COD_MOD")private String codMod;</v>
      </c>
      <c r="X2763" s="190" t="str">
        <f>IF(ISNUMBER(Q2763),COUNTIF(Blocos!G:G,J2763),"")</f>
        <v/>
      </c>
      <c r="Y2763" s="190" t="str">
        <f>IF(OR(X2763=0,X2763=""),"",VLOOKUP(SUMIFS(Blocos!A:A,Blocos!H:H,'EFD REGISTROS e Campos (2)'!X2763,Blocos!G:G,'EFD REGISTROS e Campos (2)'!J2763),Blocos!A:L,12,0))</f>
        <v/>
      </c>
      <c r="Z2763" s="190" t="str">
        <f>IF(ISNUMBER(Q2764),VLOOKUP(J2763,Blocos!D:G,4,0),"")</f>
        <v/>
      </c>
      <c r="AA2763" s="190" t="str">
        <f>IF(ISNUMBER(Q2763),CONCATENATE("CREATE TABLE ""reg_",LOWER(J2763),""" (""ID"" bigint NOT NULL AUTO_INCREMENT,  ""HASHFILE"" varchar(255) DEFAULT NULL, ""ID_PAI"" bigint NOT NULL,"),IF(Q2763="Campo",CONCATENATE("""",L2763,""" ",VLOOKUP(R2763,Apoio!A:C,3,0)),""))&amp;IF(Z2763="","",CONCATENATE("PRIMARY KEY (""ID""), KEY ""FK_reg_",LOWER(Z2763),"_ID_PAI"" (""ID_PAI""), CONSTRAINT ""FK_reg_",LOWER(Z2763),"_ID_PAI"" FOREIGN KEY (""ID_PAI"") REFERENCES ""reg_",LOWER(Z2763),""" (""ID"")) ENGINE=InnoDB AUTO_INCREMENT=105774 DEFAULT CHARSET=utf8mb4 COLLATE=utf8mb4_0900_ai_ci;"))</f>
        <v>"COD_MOD" varchar(255) DEFAULT NULL,</v>
      </c>
      <c r="AB2763" s="190" t="str">
        <f t="shared" si="307"/>
        <v>`reg_e531`.`COD_MOD`,</v>
      </c>
    </row>
    <row r="2764" spans="1:28" ht="14.5" hidden="1" customHeight="1" x14ac:dyDescent="0.3">
      <c r="J2764" s="187" t="str">
        <f t="shared" si="305"/>
        <v>E531</v>
      </c>
      <c r="K2764" s="185">
        <v>4</v>
      </c>
      <c r="L2764" s="286" t="s">
        <v>348</v>
      </c>
      <c r="M2764" s="186" t="s">
        <v>349</v>
      </c>
      <c r="N2764" s="185" t="s">
        <v>27</v>
      </c>
      <c r="O2764" s="185">
        <v>4</v>
      </c>
      <c r="P2764" s="185" t="s">
        <v>28</v>
      </c>
      <c r="Q2764" s="192" t="str">
        <f t="shared" si="306"/>
        <v>Campo</v>
      </c>
      <c r="R2764" s="192" t="s">
        <v>27</v>
      </c>
      <c r="S2764" s="191" t="str">
        <f t="shared" si="302"/>
        <v/>
      </c>
      <c r="T2764" s="192" t="str">
        <f t="shared" si="303"/>
        <v>&lt;campo posicao="4"&gt;
&lt;coluna&gt;SER&lt;/coluna&gt;
&lt;descricao&gt;Série do documento fiscal&lt;/descricao&gt;
&lt;tipo&gt;C&lt;/tipo&gt;
&lt;/campo&gt;</v>
      </c>
      <c r="U2764" s="192" t="str">
        <f t="shared" ref="U2764:U2827" si="308">S2764&amp;T2764</f>
        <v>&lt;campo posicao="4"&gt;
&lt;coluna&gt;SER&lt;/coluna&gt;
&lt;descricao&gt;Série do documento fiscal&lt;/descricao&gt;
&lt;tipo&gt;C&lt;/tipo&gt;
&lt;/campo&gt;</v>
      </c>
      <c r="V2764" s="192" t="str">
        <f t="shared" si="304"/>
        <v>{"Column5", "SER"},</v>
      </c>
      <c r="W2764" s="191" t="str">
        <f>IF(Q2764="Campo","@Campos(posicao = "&amp;K2764&amp;", tipo = '"&amp;R2764&amp;"')@Column(name = """&amp;L2764&amp;""")"&amp;IF(R2764="D","@Temporal(TemporalType.DATE)","")&amp;"private "&amp;VLOOKUP(TEXT(R2764,"@"),Apoio!A:B,2,0)&amp;" "&amp;SUBSTITUTE(LOWER(LEFT(L2764,1))&amp;RIGHT(PROPER(L2764),LEN(L2764)-1),"_","")&amp;";",IF(ISNUMBER(Q2764),IF(R2764="R","@Entity@Table(name = ""reg_"&amp;LOWER(J2764)&amp;""")@XmlRootElement","")&amp;VLOOKUP(J2764,Blocos!D:I,6,0)&amp;Apoio!$E$1&amp;Y2764,""))</f>
        <v>@Campos(posicao = 4, tipo = 'C')@Column(name = "SER")private String ser;</v>
      </c>
      <c r="X2764" s="190" t="str">
        <f>IF(ISNUMBER(Q2764),COUNTIF(Blocos!G:G,J2764),"")</f>
        <v/>
      </c>
      <c r="Y2764" s="190" t="str">
        <f>IF(OR(X2764=0,X2764=""),"",VLOOKUP(SUMIFS(Blocos!A:A,Blocos!H:H,'EFD REGISTROS e Campos (2)'!X2764,Blocos!G:G,'EFD REGISTROS e Campos (2)'!J2764),Blocos!A:L,12,0))</f>
        <v/>
      </c>
      <c r="Z2764" s="190" t="str">
        <f>IF(ISNUMBER(Q2765),VLOOKUP(J2764,Blocos!D:G,4,0),"")</f>
        <v/>
      </c>
      <c r="AA2764" s="190" t="str">
        <f>IF(ISNUMBER(Q2764),CONCATENATE("CREATE TABLE ""reg_",LOWER(J2764),""" (""ID"" bigint NOT NULL AUTO_INCREMENT,  ""HASHFILE"" varchar(255) DEFAULT NULL, ""ID_PAI"" bigint NOT NULL,"),IF(Q2764="Campo",CONCATENATE("""",L2764,""" ",VLOOKUP(R2764,Apoio!A:C,3,0)),""))&amp;IF(Z2764="","",CONCATENATE("PRIMARY KEY (""ID""), KEY ""FK_reg_",LOWER(Z2764),"_ID_PAI"" (""ID_PAI""), CONSTRAINT ""FK_reg_",LOWER(Z2764),"_ID_PAI"" FOREIGN KEY (""ID_PAI"") REFERENCES ""reg_",LOWER(Z2764),""" (""ID"")) ENGINE=InnoDB AUTO_INCREMENT=105774 DEFAULT CHARSET=utf8mb4 COLLATE=utf8mb4_0900_ai_ci;"))</f>
        <v>"SER" varchar(255) DEFAULT NULL,</v>
      </c>
      <c r="AB2764" s="190" t="str">
        <f t="shared" si="307"/>
        <v>`reg_e531`.`SER`,</v>
      </c>
    </row>
    <row r="2765" spans="1:28" ht="14.5" hidden="1" customHeight="1" x14ac:dyDescent="0.3">
      <c r="J2765" s="187" t="str">
        <f t="shared" si="305"/>
        <v>E531</v>
      </c>
      <c r="K2765" s="185">
        <v>5</v>
      </c>
      <c r="L2765" s="286" t="s">
        <v>654</v>
      </c>
      <c r="M2765" s="186" t="s">
        <v>655</v>
      </c>
      <c r="N2765" s="185" t="s">
        <v>32</v>
      </c>
      <c r="O2765" s="185">
        <v>3</v>
      </c>
      <c r="P2765" s="185" t="s">
        <v>28</v>
      </c>
      <c r="Q2765" s="192" t="str">
        <f t="shared" si="306"/>
        <v>Campo</v>
      </c>
      <c r="R2765" s="192" t="s">
        <v>3607</v>
      </c>
      <c r="S2765" s="191" t="str">
        <f t="shared" si="302"/>
        <v/>
      </c>
      <c r="T2765" s="192" t="str">
        <f t="shared" si="303"/>
        <v>&lt;campo posicao="5"&gt;
&lt;coluna&gt;SUB&lt;/coluna&gt;
&lt;descricao&gt;Subsérie do documento fiscal&lt;/descricao&gt;
&lt;tipo&gt;I&lt;/tipo&gt;
&lt;/campo&gt;</v>
      </c>
      <c r="U2765" s="192" t="str">
        <f t="shared" si="308"/>
        <v>&lt;campo posicao="5"&gt;
&lt;coluna&gt;SUB&lt;/coluna&gt;
&lt;descricao&gt;Subsérie do documento fiscal&lt;/descricao&gt;
&lt;tipo&gt;I&lt;/tipo&gt;
&lt;/campo&gt;</v>
      </c>
      <c r="V2765" s="192" t="str">
        <f t="shared" si="304"/>
        <v>{"Column6", "SUB"},</v>
      </c>
      <c r="W2765" s="191" t="str">
        <f>IF(Q2765="Campo","@Campos(posicao = "&amp;K2765&amp;", tipo = '"&amp;R2765&amp;"')@Column(name = """&amp;L2765&amp;""")"&amp;IF(R2765="D","@Temporal(TemporalType.DATE)","")&amp;"private "&amp;VLOOKUP(TEXT(R2765,"@"),Apoio!A:B,2,0)&amp;" "&amp;SUBSTITUTE(LOWER(LEFT(L2765,1))&amp;RIGHT(PROPER(L2765),LEN(L2765)-1),"_","")&amp;";",IF(ISNUMBER(Q2765),IF(R2765="R","@Entity@Table(name = ""reg_"&amp;LOWER(J2765)&amp;""")@XmlRootElement","")&amp;VLOOKUP(J2765,Blocos!D:I,6,0)&amp;Apoio!$E$1&amp;Y2765,""))</f>
        <v>@Campos(posicao = 5, tipo = 'I')@Column(name = "SUB")private int sub;</v>
      </c>
      <c r="X2765" s="190" t="str">
        <f>IF(ISNUMBER(Q2765),COUNTIF(Blocos!G:G,J2765),"")</f>
        <v/>
      </c>
      <c r="Y2765" s="190" t="str">
        <f>IF(OR(X2765=0,X2765=""),"",VLOOKUP(SUMIFS(Blocos!A:A,Blocos!H:H,'EFD REGISTROS e Campos (2)'!X2765,Blocos!G:G,'EFD REGISTROS e Campos (2)'!J2765),Blocos!A:L,12,0))</f>
        <v/>
      </c>
      <c r="Z2765" s="190" t="str">
        <f>IF(ISNUMBER(Q2766),VLOOKUP(J2765,Blocos!D:G,4,0),"")</f>
        <v/>
      </c>
      <c r="AA2765" s="190" t="str">
        <f>IF(ISNUMBER(Q2765),CONCATENATE("CREATE TABLE ""reg_",LOWER(J2765),""" (""ID"" bigint NOT NULL AUTO_INCREMENT,  ""HASHFILE"" varchar(255) DEFAULT NULL, ""ID_PAI"" bigint NOT NULL,"),IF(Q2765="Campo",CONCATENATE("""",L2765,""" ",VLOOKUP(R2765,Apoio!A:C,3,0)),""))&amp;IF(Z2765="","",CONCATENATE("PRIMARY KEY (""ID""), KEY ""FK_reg_",LOWER(Z2765),"_ID_PAI"" (""ID_PAI""), CONSTRAINT ""FK_reg_",LOWER(Z2765),"_ID_PAI"" FOREIGN KEY (""ID_PAI"") REFERENCES ""reg_",LOWER(Z2765),""" (""ID"")) ENGINE=InnoDB AUTO_INCREMENT=105774 DEFAULT CHARSET=utf8mb4 COLLATE=utf8mb4_0900_ai_ci;"))</f>
        <v>"SUB" int DEFAULT NULL,</v>
      </c>
      <c r="AB2765" s="190" t="str">
        <f t="shared" si="307"/>
        <v>`reg_e531`.`SUB`,</v>
      </c>
    </row>
    <row r="2766" spans="1:28" ht="14.5" hidden="1" customHeight="1" x14ac:dyDescent="0.3">
      <c r="J2766" s="187" t="str">
        <f t="shared" si="305"/>
        <v>E531</v>
      </c>
      <c r="K2766" s="185">
        <v>6</v>
      </c>
      <c r="L2766" s="286" t="s">
        <v>351</v>
      </c>
      <c r="M2766" s="186" t="s">
        <v>352</v>
      </c>
      <c r="N2766" s="185" t="s">
        <v>32</v>
      </c>
      <c r="O2766" s="185">
        <v>9</v>
      </c>
      <c r="P2766" s="185" t="s">
        <v>28</v>
      </c>
      <c r="Q2766" s="192" t="str">
        <f t="shared" si="306"/>
        <v>Campo</v>
      </c>
      <c r="R2766" s="192" t="s">
        <v>3607</v>
      </c>
      <c r="S2766" s="191" t="str">
        <f t="shared" si="302"/>
        <v/>
      </c>
      <c r="T2766" s="192" t="str">
        <f t="shared" si="303"/>
        <v>&lt;campo posicao="6"&gt;
&lt;coluna&gt;NUM_DOC&lt;/coluna&gt;
&lt;descricao&gt;Número do documento fiscal&lt;/descricao&gt;
&lt;tipo&gt;I&lt;/tipo&gt;
&lt;/campo&gt;</v>
      </c>
      <c r="U2766" s="192" t="str">
        <f t="shared" si="308"/>
        <v>&lt;campo posicao="6"&gt;
&lt;coluna&gt;NUM_DOC&lt;/coluna&gt;
&lt;descricao&gt;Número do documento fiscal&lt;/descricao&gt;
&lt;tipo&gt;I&lt;/tipo&gt;
&lt;/campo&gt;</v>
      </c>
      <c r="V2766" s="192" t="str">
        <f t="shared" si="304"/>
        <v>{"Column7", "NUM_DOC"},</v>
      </c>
      <c r="W2766" s="191" t="str">
        <f>IF(Q2766="Campo","@Campos(posicao = "&amp;K2766&amp;", tipo = '"&amp;R2766&amp;"')@Column(name = """&amp;L2766&amp;""")"&amp;IF(R2766="D","@Temporal(TemporalType.DATE)","")&amp;"private "&amp;VLOOKUP(TEXT(R2766,"@"),Apoio!A:B,2,0)&amp;" "&amp;SUBSTITUTE(LOWER(LEFT(L2766,1))&amp;RIGHT(PROPER(L2766),LEN(L2766)-1),"_","")&amp;";",IF(ISNUMBER(Q2766),IF(R2766="R","@Entity@Table(name = ""reg_"&amp;LOWER(J2766)&amp;""")@XmlRootElement","")&amp;VLOOKUP(J2766,Blocos!D:I,6,0)&amp;Apoio!$E$1&amp;Y2766,""))</f>
        <v>@Campos(posicao = 6, tipo = 'I')@Column(name = "NUM_DOC")private int numDoc;</v>
      </c>
      <c r="X2766" s="190" t="str">
        <f>IF(ISNUMBER(Q2766),COUNTIF(Blocos!G:G,J2766),"")</f>
        <v/>
      </c>
      <c r="Y2766" s="190" t="str">
        <f>IF(OR(X2766=0,X2766=""),"",VLOOKUP(SUMIFS(Blocos!A:A,Blocos!H:H,'EFD REGISTROS e Campos (2)'!X2766,Blocos!G:G,'EFD REGISTROS e Campos (2)'!J2766),Blocos!A:L,12,0))</f>
        <v/>
      </c>
      <c r="Z2766" s="190" t="str">
        <f>IF(ISNUMBER(Q2767),VLOOKUP(J2766,Blocos!D:G,4,0),"")</f>
        <v/>
      </c>
      <c r="AA2766" s="190" t="str">
        <f>IF(ISNUMBER(Q2766),CONCATENATE("CREATE TABLE ""reg_",LOWER(J2766),""" (""ID"" bigint NOT NULL AUTO_INCREMENT,  ""HASHFILE"" varchar(255) DEFAULT NULL, ""ID_PAI"" bigint NOT NULL,"),IF(Q2766="Campo",CONCATENATE("""",L2766,""" ",VLOOKUP(R2766,Apoio!A:C,3,0)),""))&amp;IF(Z2766="","",CONCATENATE("PRIMARY KEY (""ID""), KEY ""FK_reg_",LOWER(Z2766),"_ID_PAI"" (""ID_PAI""), CONSTRAINT ""FK_reg_",LOWER(Z2766),"_ID_PAI"" FOREIGN KEY (""ID_PAI"") REFERENCES ""reg_",LOWER(Z2766),""" (""ID"")) ENGINE=InnoDB AUTO_INCREMENT=105774 DEFAULT CHARSET=utf8mb4 COLLATE=utf8mb4_0900_ai_ci;"))</f>
        <v>"NUM_DOC" int DEFAULT NULL,</v>
      </c>
      <c r="AB2766" s="190" t="str">
        <f t="shared" si="307"/>
        <v>`reg_e531`.`NUM_DOC`,</v>
      </c>
    </row>
    <row r="2767" spans="1:28" ht="14.5" hidden="1" customHeight="1" x14ac:dyDescent="0.3">
      <c r="J2767" s="187" t="str">
        <f t="shared" si="305"/>
        <v>E531</v>
      </c>
      <c r="K2767" s="185">
        <v>7</v>
      </c>
      <c r="L2767" s="286" t="s">
        <v>357</v>
      </c>
      <c r="M2767" s="186" t="s">
        <v>667</v>
      </c>
      <c r="N2767" s="185" t="s">
        <v>32</v>
      </c>
      <c r="O2767" s="185" t="s">
        <v>40</v>
      </c>
      <c r="P2767" s="185" t="s">
        <v>28</v>
      </c>
      <c r="Q2767" s="192" t="str">
        <f t="shared" si="306"/>
        <v>Campo</v>
      </c>
      <c r="R2767" s="192" t="s">
        <v>3605</v>
      </c>
      <c r="S2767" s="191" t="str">
        <f t="shared" si="302"/>
        <v/>
      </c>
      <c r="T2767" s="192" t="str">
        <f t="shared" si="303"/>
        <v>&lt;campo posicao="7"&gt;
&lt;coluna&gt;DT_DOC&lt;/coluna&gt;
&lt;descricao&gt;Data da emissão do documento fiscal&lt;/descricao&gt;
&lt;tipo&gt;D&lt;/tipo&gt;
&lt;/campo&gt;</v>
      </c>
      <c r="U2767" s="192" t="str">
        <f t="shared" si="308"/>
        <v>&lt;campo posicao="7"&gt;
&lt;coluna&gt;DT_DOC&lt;/coluna&gt;
&lt;descricao&gt;Data da emissão do documento fiscal&lt;/descricao&gt;
&lt;tipo&gt;D&lt;/tipo&gt;
&lt;/campo&gt;</v>
      </c>
      <c r="V2767" s="192" t="str">
        <f t="shared" si="304"/>
        <v>{"Column8", "DT_DOC"},</v>
      </c>
      <c r="W2767" s="191" t="str">
        <f>IF(Q2767="Campo","@Campos(posicao = "&amp;K2767&amp;", tipo = '"&amp;R2767&amp;"')@Column(name = """&amp;L2767&amp;""")"&amp;IF(R2767="D","@Temporal(TemporalType.DATE)","")&amp;"private "&amp;VLOOKUP(TEXT(R2767,"@"),Apoio!A:B,2,0)&amp;" "&amp;SUBSTITUTE(LOWER(LEFT(L2767,1))&amp;RIGHT(PROPER(L2767),LEN(L2767)-1),"_","")&amp;";",IF(ISNUMBER(Q2767),IF(R2767="R","@Entity@Table(name = ""reg_"&amp;LOWER(J2767)&amp;""")@XmlRootElement","")&amp;VLOOKUP(J2767,Blocos!D:I,6,0)&amp;Apoio!$E$1&amp;Y2767,""))</f>
        <v>@Campos(posicao = 7, tipo = 'D')@Column(name = "DT_DOC")@Temporal(TemporalType.DATE)private Date dtDoc;</v>
      </c>
      <c r="X2767" s="190" t="str">
        <f>IF(ISNUMBER(Q2767),COUNTIF(Blocos!G:G,J2767),"")</f>
        <v/>
      </c>
      <c r="Y2767" s="190" t="str">
        <f>IF(OR(X2767=0,X2767=""),"",VLOOKUP(SUMIFS(Blocos!A:A,Blocos!H:H,'EFD REGISTROS e Campos (2)'!X2767,Blocos!G:G,'EFD REGISTROS e Campos (2)'!J2767),Blocos!A:L,12,0))</f>
        <v/>
      </c>
      <c r="Z2767" s="190" t="str">
        <f>IF(ISNUMBER(Q2768),VLOOKUP(J2767,Blocos!D:G,4,0),"")</f>
        <v/>
      </c>
      <c r="AA2767" s="190" t="str">
        <f>IF(ISNUMBER(Q2767),CONCATENATE("CREATE TABLE ""reg_",LOWER(J2767),""" (""ID"" bigint NOT NULL AUTO_INCREMENT,  ""HASHFILE"" varchar(255) DEFAULT NULL, ""ID_PAI"" bigint NOT NULL,"),IF(Q2767="Campo",CONCATENATE("""",L2767,""" ",VLOOKUP(R2767,Apoio!A:C,3,0)),""))&amp;IF(Z2767="","",CONCATENATE("PRIMARY KEY (""ID""), KEY ""FK_reg_",LOWER(Z2767),"_ID_PAI"" (""ID_PAI""), CONSTRAINT ""FK_reg_",LOWER(Z2767),"_ID_PAI"" FOREIGN KEY (""ID_PAI"") REFERENCES ""reg_",LOWER(Z2767),""" (""ID"")) ENGINE=InnoDB AUTO_INCREMENT=105774 DEFAULT CHARSET=utf8mb4 COLLATE=utf8mb4_0900_ai_ci;"))</f>
        <v>"DT_DOC" date DEFAULT NULL,</v>
      </c>
      <c r="AB2767" s="190" t="str">
        <f t="shared" si="307"/>
        <v>`reg_e531`.`DT_DOC`,</v>
      </c>
    </row>
    <row r="2768" spans="1:28" ht="14.5" hidden="1" customHeight="1" x14ac:dyDescent="0.3">
      <c r="J2768" s="187" t="str">
        <f t="shared" si="305"/>
        <v>E531</v>
      </c>
      <c r="K2768" s="185">
        <v>8</v>
      </c>
      <c r="L2768" s="286" t="s">
        <v>163</v>
      </c>
      <c r="M2768" s="186" t="s">
        <v>801</v>
      </c>
      <c r="N2768" s="185" t="s">
        <v>27</v>
      </c>
      <c r="O2768" s="185">
        <v>60</v>
      </c>
      <c r="P2768" s="185" t="s">
        <v>28</v>
      </c>
      <c r="Q2768" s="192" t="str">
        <f t="shared" si="306"/>
        <v>Campo</v>
      </c>
      <c r="R2768" s="192" t="s">
        <v>27</v>
      </c>
      <c r="S2768" s="191" t="str">
        <f t="shared" si="302"/>
        <v/>
      </c>
      <c r="T2768" s="192" t="str">
        <f t="shared" si="303"/>
        <v>&lt;campo posicao="8"&gt;
&lt;coluna&gt;COD_ITEM&lt;/coluna&gt;
&lt;descricao&gt;Código do item (campo 02 do Registro 0200)&lt;/descricao&gt;
&lt;tipo&gt;C&lt;/tipo&gt;
&lt;/campo&gt;</v>
      </c>
      <c r="U2768" s="192" t="str">
        <f t="shared" si="308"/>
        <v>&lt;campo posicao="8"&gt;
&lt;coluna&gt;COD_ITEM&lt;/coluna&gt;
&lt;descricao&gt;Código do item (campo 02 do Registro 0200)&lt;/descricao&gt;
&lt;tipo&gt;C&lt;/tipo&gt;
&lt;/campo&gt;</v>
      </c>
      <c r="V2768" s="192" t="str">
        <f t="shared" si="304"/>
        <v>{"Column9", "COD_ITEM"},</v>
      </c>
      <c r="W2768" s="191" t="str">
        <f>IF(Q2768="Campo","@Campos(posicao = "&amp;K2768&amp;", tipo = '"&amp;R2768&amp;"')@Column(name = """&amp;L2768&amp;""")"&amp;IF(R2768="D","@Temporal(TemporalType.DATE)","")&amp;"private "&amp;VLOOKUP(TEXT(R2768,"@"),Apoio!A:B,2,0)&amp;" "&amp;SUBSTITUTE(LOWER(LEFT(L2768,1))&amp;RIGHT(PROPER(L2768),LEN(L2768)-1),"_","")&amp;";",IF(ISNUMBER(Q2768),IF(R2768="R","@Entity@Table(name = ""reg_"&amp;LOWER(J2768)&amp;""")@XmlRootElement","")&amp;VLOOKUP(J2768,Blocos!D:I,6,0)&amp;Apoio!$E$1&amp;Y2768,""))</f>
        <v>@Campos(posicao = 8, tipo = 'C')@Column(name = "COD_ITEM")private String codItem;</v>
      </c>
      <c r="X2768" s="190" t="str">
        <f>IF(ISNUMBER(Q2768),COUNTIF(Blocos!G:G,J2768),"")</f>
        <v/>
      </c>
      <c r="Y2768" s="190" t="str">
        <f>IF(OR(X2768=0,X2768=""),"",VLOOKUP(SUMIFS(Blocos!A:A,Blocos!H:H,'EFD REGISTROS e Campos (2)'!X2768,Blocos!G:G,'EFD REGISTROS e Campos (2)'!J2768),Blocos!A:L,12,0))</f>
        <v/>
      </c>
      <c r="Z2768" s="190" t="str">
        <f>IF(ISNUMBER(Q2769),VLOOKUP(J2768,Blocos!D:G,4,0),"")</f>
        <v/>
      </c>
      <c r="AA2768" s="190" t="str">
        <f>IF(ISNUMBER(Q2768),CONCATENATE("CREATE TABLE ""reg_",LOWER(J2768),""" (""ID"" bigint NOT NULL AUTO_INCREMENT,  ""HASHFILE"" varchar(255) DEFAULT NULL, ""ID_PAI"" bigint NOT NULL,"),IF(Q2768="Campo",CONCATENATE("""",L2768,""" ",VLOOKUP(R2768,Apoio!A:C,3,0)),""))&amp;IF(Z2768="","",CONCATENATE("PRIMARY KEY (""ID""), KEY ""FK_reg_",LOWER(Z2768),"_ID_PAI"" (""ID_PAI""), CONSTRAINT ""FK_reg_",LOWER(Z2768),"_ID_PAI"" FOREIGN KEY (""ID_PAI"") REFERENCES ""reg_",LOWER(Z2768),""" (""ID"")) ENGINE=InnoDB AUTO_INCREMENT=105774 DEFAULT CHARSET=utf8mb4 COLLATE=utf8mb4_0900_ai_ci;"))</f>
        <v>"COD_ITEM" varchar(255) DEFAULT NULL,</v>
      </c>
      <c r="AB2768" s="190" t="str">
        <f t="shared" si="307"/>
        <v>`reg_e531`.`COD_ITEM`,</v>
      </c>
    </row>
    <row r="2769" spans="1:28" ht="14.5" hidden="1" customHeight="1" x14ac:dyDescent="0.3">
      <c r="J2769" s="187" t="str">
        <f t="shared" si="305"/>
        <v>E531</v>
      </c>
      <c r="K2769" s="185">
        <v>9</v>
      </c>
      <c r="L2769" s="286" t="s">
        <v>2362</v>
      </c>
      <c r="M2769" s="186" t="s">
        <v>2363</v>
      </c>
      <c r="N2769" s="185" t="s">
        <v>32</v>
      </c>
      <c r="O2769" s="185" t="s">
        <v>28</v>
      </c>
      <c r="P2769" s="185">
        <v>2</v>
      </c>
      <c r="Q2769" s="192" t="str">
        <f t="shared" si="306"/>
        <v>Campo</v>
      </c>
      <c r="R2769" s="192" t="s">
        <v>3606</v>
      </c>
      <c r="S2769" s="191" t="str">
        <f t="shared" si="302"/>
        <v/>
      </c>
      <c r="T2769" s="192" t="str">
        <f t="shared" si="303"/>
        <v>&lt;campo posicao="9"&gt;
&lt;coluna&gt;VL_AJ_ITEM&lt;/coluna&gt;
&lt;descricao&gt;Valor do ajuste para a operação/item&lt;/descricao&gt;
&lt;tipo&gt;R&lt;/tipo&gt;
&lt;/campo&gt;</v>
      </c>
      <c r="U2769" s="192" t="str">
        <f t="shared" si="308"/>
        <v>&lt;campo posicao="9"&gt;
&lt;coluna&gt;VL_AJ_ITEM&lt;/coluna&gt;
&lt;descricao&gt;Valor do ajuste para a operação/item&lt;/descricao&gt;
&lt;tipo&gt;R&lt;/tipo&gt;
&lt;/campo&gt;</v>
      </c>
      <c r="V2769" s="192" t="str">
        <f t="shared" si="304"/>
        <v>{"Column10", "VL_AJ_ITEM"},</v>
      </c>
      <c r="W2769" s="191" t="str">
        <f>IF(Q2769="Campo","@Campos(posicao = "&amp;K2769&amp;", tipo = '"&amp;R2769&amp;"')@Column(name = """&amp;L2769&amp;""")"&amp;IF(R2769="D","@Temporal(TemporalType.DATE)","")&amp;"private "&amp;VLOOKUP(TEXT(R2769,"@"),Apoio!A:B,2,0)&amp;" "&amp;SUBSTITUTE(LOWER(LEFT(L2769,1))&amp;RIGHT(PROPER(L2769),LEN(L2769)-1),"_","")&amp;";",IF(ISNUMBER(Q2769),IF(R2769="R","@Entity@Table(name = ""reg_"&amp;LOWER(J2769)&amp;""")@XmlRootElement","")&amp;VLOOKUP(J2769,Blocos!D:I,6,0)&amp;Apoio!$E$1&amp;Y2769,""))</f>
        <v>@Campos(posicao = 9, tipo = 'R')@Column(name = "VL_AJ_ITEM")private BigDecimal vlAjItem;</v>
      </c>
      <c r="X2769" s="190" t="str">
        <f>IF(ISNUMBER(Q2769),COUNTIF(Blocos!G:G,J2769),"")</f>
        <v/>
      </c>
      <c r="Y2769" s="190" t="str">
        <f>IF(OR(X2769=0,X2769=""),"",VLOOKUP(SUMIFS(Blocos!A:A,Blocos!H:H,'EFD REGISTROS e Campos (2)'!X2769,Blocos!G:G,'EFD REGISTROS e Campos (2)'!J2769),Blocos!A:L,12,0))</f>
        <v/>
      </c>
      <c r="Z2769" s="190" t="str">
        <f>IF(ISNUMBER(Q2770),VLOOKUP(J2769,Blocos!D:G,4,0),"")</f>
        <v/>
      </c>
      <c r="AA2769" s="190" t="str">
        <f>IF(ISNUMBER(Q2769),CONCATENATE("CREATE TABLE ""reg_",LOWER(J2769),""" (""ID"" bigint NOT NULL AUTO_INCREMENT,  ""HASHFILE"" varchar(255) DEFAULT NULL, ""ID_PAI"" bigint NOT NULL,"),IF(Q2769="Campo",CONCATENATE("""",L2769,""" ",VLOOKUP(R2769,Apoio!A:C,3,0)),""))&amp;IF(Z2769="","",CONCATENATE("PRIMARY KEY (""ID""), KEY ""FK_reg_",LOWER(Z2769),"_ID_PAI"" (""ID_PAI""), CONSTRAINT ""FK_reg_",LOWER(Z2769),"_ID_PAI"" FOREIGN KEY (""ID_PAI"") REFERENCES ""reg_",LOWER(Z2769),""" (""ID"")) ENGINE=InnoDB AUTO_INCREMENT=105774 DEFAULT CHARSET=utf8mb4 COLLATE=utf8mb4_0900_ai_ci;"))</f>
        <v>"VL_AJ_ITEM" decimal(15,6) DEFAULT NULL,</v>
      </c>
      <c r="AB2769" s="190" t="str">
        <f t="shared" si="307"/>
        <v>`reg_e531`.`VL_AJ_ITEM`,</v>
      </c>
    </row>
    <row r="2770" spans="1:28" ht="14.5" hidden="1" customHeight="1" x14ac:dyDescent="0.3">
      <c r="J2770" s="187" t="str">
        <f t="shared" si="305"/>
        <v>E531</v>
      </c>
      <c r="K2770" s="185">
        <v>10</v>
      </c>
      <c r="L2770" s="286" t="s">
        <v>354</v>
      </c>
      <c r="M2770" s="186" t="s">
        <v>2703</v>
      </c>
      <c r="N2770" s="181" t="s">
        <v>27</v>
      </c>
      <c r="O2770" s="185" t="s">
        <v>356</v>
      </c>
      <c r="P2770" s="185" t="s">
        <v>28</v>
      </c>
      <c r="Q2770" s="192" t="str">
        <f t="shared" si="306"/>
        <v>Campo</v>
      </c>
      <c r="R2770" s="192" t="s">
        <v>27</v>
      </c>
      <c r="S2770" s="191" t="str">
        <f t="shared" si="302"/>
        <v/>
      </c>
      <c r="T2770" s="192" t="str">
        <f t="shared" si="303"/>
        <v>&lt;campo posicao="10"&gt;
&lt;coluna&gt;CHV_NFE&lt;/coluna&gt;
&lt;descricao&gt;Chave da Nota Fiscal Eletrônica (modelo 55)&lt;/descricao&gt;
&lt;tipo&gt;C&lt;/tipo&gt;
&lt;/campo&gt;</v>
      </c>
      <c r="U2770" s="192" t="str">
        <f t="shared" si="308"/>
        <v>&lt;campo posicao="10"&gt;
&lt;coluna&gt;CHV_NFE&lt;/coluna&gt;
&lt;descricao&gt;Chave da Nota Fiscal Eletrônica (modelo 55)&lt;/descricao&gt;
&lt;tipo&gt;C&lt;/tipo&gt;
&lt;/campo&gt;</v>
      </c>
      <c r="V2770" s="192" t="str">
        <f t="shared" si="304"/>
        <v>{"Column11", "CHV_NFE"},</v>
      </c>
      <c r="W2770" s="191" t="str">
        <f>IF(Q2770="Campo","@Campos(posicao = "&amp;K2770&amp;", tipo = '"&amp;R2770&amp;"')@Column(name = """&amp;L2770&amp;""")"&amp;IF(R2770="D","@Temporal(TemporalType.DATE)","")&amp;"private "&amp;VLOOKUP(TEXT(R2770,"@"),Apoio!A:B,2,0)&amp;" "&amp;SUBSTITUTE(LOWER(LEFT(L2770,1))&amp;RIGHT(PROPER(L2770),LEN(L2770)-1),"_","")&amp;";",IF(ISNUMBER(Q2770),IF(R2770="R","@Entity@Table(name = ""reg_"&amp;LOWER(J2770)&amp;""")@XmlRootElement","")&amp;VLOOKUP(J2770,Blocos!D:I,6,0)&amp;Apoio!$E$1&amp;Y2770,""))</f>
        <v>@Campos(posicao = 10, tipo = 'C')@Column(name = "CHV_NFE")private String chvNfe;</v>
      </c>
      <c r="X2770" s="190" t="str">
        <f>IF(ISNUMBER(Q2770),COUNTIF(Blocos!G:G,J2770),"")</f>
        <v/>
      </c>
      <c r="Y2770" s="190" t="str">
        <f>IF(OR(X2770=0,X2770=""),"",VLOOKUP(SUMIFS(Blocos!A:A,Blocos!H:H,'EFD REGISTROS e Campos (2)'!X2770,Blocos!G:G,'EFD REGISTROS e Campos (2)'!J2770),Blocos!A:L,12,0))</f>
        <v/>
      </c>
      <c r="Z2770" s="190" t="str">
        <f>IF(ISNUMBER(Q2771),VLOOKUP(J2770,Blocos!D:G,4,0),"")</f>
        <v>E530</v>
      </c>
      <c r="AA2770" s="190" t="str">
        <f>IF(ISNUMBER(Q2770),CONCATENATE("CREATE TABLE ""reg_",LOWER(J2770),""" (""ID"" bigint NOT NULL AUTO_INCREMENT,  ""HASHFILE"" varchar(255) DEFAULT NULL, ""ID_PAI"" bigint NOT NULL,"),IF(Q2770="Campo",CONCATENATE("""",L2770,""" ",VLOOKUP(R2770,Apoio!A:C,3,0)),""))&amp;IF(Z2770="","",CONCATENATE("PRIMARY KEY (""ID""), KEY ""FK_reg_",LOWER(Z2770),"_ID_PAI"" (""ID_PAI""), CONSTRAINT ""FK_reg_",LOWER(Z2770),"_ID_PAI"" FOREIGN KEY (""ID_PAI"") REFERENCES ""reg_",LOWER(Z2770),""" (""ID"")) ENGINE=InnoDB AUTO_INCREMENT=105774 DEFAULT CHARSET=utf8mb4 COLLATE=utf8mb4_0900_ai_ci;"))</f>
        <v>"CHV_NFE" varchar(255) DEFAULT NULL,PRIMARY KEY ("ID"), KEY "FK_reg_e530_ID_PAI" ("ID_PAI"), CONSTRAINT "FK_reg_e530_ID_PAI" FOREIGN KEY ("ID_PAI") REFERENCES "reg_e530" ("ID")) ENGINE=InnoDB AUTO_INCREMENT=105774 DEFAULT CHARSET=utf8mb4 COLLATE=utf8mb4_0900_ai_ci;</v>
      </c>
      <c r="AB2770" s="190" t="str">
        <f t="shared" si="307"/>
        <v>`reg_e531`.`CHV_NFE`,FROM `efdicms`.`reg_e531`;"</v>
      </c>
    </row>
    <row r="2771" spans="1:28" ht="14.5" hidden="1" customHeight="1" collapsed="1" x14ac:dyDescent="0.3">
      <c r="A2771" s="180" t="s">
        <v>22</v>
      </c>
      <c r="C2771" s="180" t="s">
        <v>2704</v>
      </c>
      <c r="I2771" s="180" t="s">
        <v>8</v>
      </c>
      <c r="J2771" s="187" t="str">
        <f t="shared" si="305"/>
        <v>E990</v>
      </c>
      <c r="K2771" s="195" t="s">
        <v>2705</v>
      </c>
      <c r="Q2771" s="192">
        <f t="shared" si="306"/>
        <v>1</v>
      </c>
      <c r="S2771" s="191" t="str">
        <f t="shared" si="302"/>
        <v>&lt;/registro&gt;
&lt;registro codigo="E990" perfil="ABC" nivel="1"&gt;</v>
      </c>
      <c r="T2771" s="192" t="str">
        <f t="shared" si="303"/>
        <v/>
      </c>
      <c r="U2771" s="192" t="str">
        <f t="shared" si="308"/>
        <v>&lt;/registro&gt;
&lt;registro codigo="E990" perfil="ABC" nivel="1"&gt;</v>
      </c>
      <c r="V2771" s="192" t="str">
        <f t="shared" si="304"/>
        <v/>
      </c>
      <c r="W2771" s="191" t="str">
        <f>IF(Q2771="Campo","@Campos(posicao = "&amp;K2771&amp;", tipo = '"&amp;R2771&amp;"')@Column(name = """&amp;L2771&amp;""")"&amp;IF(R2771="D","@Temporal(TemporalType.DATE)","")&amp;"private "&amp;VLOOKUP(TEXT(R2771,"@"),Apoio!A:B,2,0)&amp;" "&amp;SUBSTITUTE(LOWER(LEFT(L2771,1))&amp;RIGHT(PROPER(L2771),LEN(L2771)-1),"_","")&amp;";",IF(ISNUMBER(Q2771),IF(R2771="R","@Entity@Table(name = ""reg_"&amp;LOWER(J2771)&amp;""")@XmlRootElement","")&amp;VLOOKUP(J2771,Blocos!D:I,6,0)&amp;Apoio!$E$1&amp;Y2771,""))</f>
        <v>@Registros(nivel = 1) public class RegE990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RegE990() { } public RegE990(Long id) { this.id = id; } public RegE990(Long id, Reg0000 idPai, long linha, String hash) { this.id = id; this.idPai = idPai; this.linha = linha; this.hash = hash; }public Long getId() { return id; } public void setId(Long id) { this.id = id; }@Basic(optional = false)@Column(name = "LINHA")private long linha;@Basic(optional = false)@Column(name = "HASH")private String hash;</v>
      </c>
      <c r="X2771" s="190">
        <f>IF(ISNUMBER(Q2771),COUNTIF(Blocos!G:G,J2771),"")</f>
        <v>0</v>
      </c>
      <c r="Y2771" s="190" t="str">
        <f>IF(OR(X2771=0,X2771=""),"",VLOOKUP(SUMIFS(Blocos!A:A,Blocos!H:H,'EFD REGISTROS e Campos (2)'!X2771,Blocos!G:G,'EFD REGISTROS e Campos (2)'!J2771),Blocos!A:L,12,0))</f>
        <v/>
      </c>
      <c r="Z2771" s="190" t="str">
        <f>IF(ISNUMBER(Q2772),VLOOKUP(J2771,Blocos!D:G,4,0),"")</f>
        <v/>
      </c>
      <c r="AA2771" s="190" t="str">
        <f>IF(ISNUMBER(Q2771),CONCATENATE("CREATE TABLE ""reg_",LOWER(J2771),""" (""ID"" bigint NOT NULL AUTO_INCREMENT,  ""HASHFILE"" varchar(255) DEFAULT NULL, ""ID_PAI"" bigint NOT NULL,"),IF(Q2771="Campo",CONCATENATE("""",L2771,""" ",VLOOKUP(R2771,Apoio!A:C,3,0)),""))&amp;IF(Z2771="","",CONCATENATE("PRIMARY KEY (""ID""), KEY ""FK_reg_",LOWER(Z2771),"_ID_PAI"" (""ID_PAI""), CONSTRAINT ""FK_reg_",LOWER(Z2771),"_ID_PAI"" FOREIGN KEY (""ID_PAI"") REFERENCES ""reg_",LOWER(Z2771),""" (""ID"")) ENGINE=InnoDB AUTO_INCREMENT=105774 DEFAULT CHARSET=utf8mb4 COLLATE=utf8mb4_0900_ai_ci;"))</f>
        <v>CREATE TABLE "reg_e990" ("ID" bigint NOT NULL AUTO_INCREMENT,  "HASHFILE" varchar(255) DEFAULT NULL, "ID_PAI" bigint NOT NULL,</v>
      </c>
      <c r="AB2771" s="190" t="str">
        <f t="shared" si="307"/>
        <v/>
      </c>
    </row>
    <row r="2772" spans="1:28" ht="14.5" hidden="1" customHeight="1" x14ac:dyDescent="0.3">
      <c r="J2772" s="187" t="str">
        <f t="shared" si="305"/>
        <v>E990</v>
      </c>
      <c r="K2772" s="181">
        <v>1</v>
      </c>
      <c r="L2772" s="289" t="s">
        <v>25</v>
      </c>
      <c r="M2772" s="182" t="s">
        <v>2706</v>
      </c>
      <c r="N2772" s="181" t="s">
        <v>27</v>
      </c>
      <c r="O2772" s="181">
        <v>4</v>
      </c>
      <c r="P2772" s="181" t="s">
        <v>28</v>
      </c>
      <c r="Q2772" s="192" t="str">
        <f t="shared" si="306"/>
        <v>Campo</v>
      </c>
      <c r="R2772" s="192" t="s">
        <v>27</v>
      </c>
      <c r="S2772" s="191" t="str">
        <f t="shared" si="302"/>
        <v/>
      </c>
      <c r="T2772" s="192" t="str">
        <f t="shared" si="303"/>
        <v>&lt;campo posicao="1"&gt;
&lt;coluna&gt;REG&lt;/coluna&gt;
&lt;descricao&gt;Texto fixo contendo "E990"&lt;/descricao&gt;
&lt;tipo&gt;C&lt;/tipo&gt;
&lt;/campo&gt;</v>
      </c>
      <c r="U2772" s="192" t="str">
        <f t="shared" si="308"/>
        <v>&lt;campo posicao="1"&gt;
&lt;coluna&gt;REG&lt;/coluna&gt;
&lt;descricao&gt;Texto fixo contendo "E990"&lt;/descricao&gt;
&lt;tipo&gt;C&lt;/tipo&gt;
&lt;/campo&gt;</v>
      </c>
      <c r="V2772" s="192" t="str">
        <f t="shared" si="304"/>
        <v>{"Column2", "REG"},</v>
      </c>
      <c r="W2772" s="191" t="str">
        <f>IF(Q2772="Campo","@Campos(posicao = "&amp;K2772&amp;", tipo = '"&amp;R2772&amp;"')@Column(name = """&amp;L2772&amp;""")"&amp;IF(R2772="D","@Temporal(TemporalType.DATE)","")&amp;"private "&amp;VLOOKUP(TEXT(R2772,"@"),Apoio!A:B,2,0)&amp;" "&amp;SUBSTITUTE(LOWER(LEFT(L2772,1))&amp;RIGHT(PROPER(L2772),LEN(L2772)-1),"_","")&amp;";",IF(ISNUMBER(Q2772),IF(R2772="R","@Entity@Table(name = ""reg_"&amp;LOWER(J2772)&amp;""")@XmlRootElement","")&amp;VLOOKUP(J2772,Blocos!D:I,6,0)&amp;Apoio!$E$1&amp;Y2772,""))</f>
        <v>@Campos(posicao = 1, tipo = 'C')@Column(name = "REG")private String reg;</v>
      </c>
      <c r="X2772" s="190" t="str">
        <f>IF(ISNUMBER(Q2772),COUNTIF(Blocos!G:G,J2772),"")</f>
        <v/>
      </c>
      <c r="Y2772" s="190" t="str">
        <f>IF(OR(X2772=0,X2772=""),"",VLOOKUP(SUMIFS(Blocos!A:A,Blocos!H:H,'EFD REGISTROS e Campos (2)'!X2772,Blocos!G:G,'EFD REGISTROS e Campos (2)'!J2772),Blocos!A:L,12,0))</f>
        <v/>
      </c>
      <c r="Z2772" s="190" t="str">
        <f>IF(ISNUMBER(Q2773),VLOOKUP(J2772,Blocos!D:G,4,0),"")</f>
        <v/>
      </c>
      <c r="AA2772" s="190" t="str">
        <f>IF(ISNUMBER(Q2772),CONCATENATE("CREATE TABLE ""reg_",LOWER(J2772),""" (""ID"" bigint NOT NULL AUTO_INCREMENT,  ""HASHFILE"" varchar(255) DEFAULT NULL, ""ID_PAI"" bigint NOT NULL,"),IF(Q2772="Campo",CONCATENATE("""",L2772,""" ",VLOOKUP(R2772,Apoio!A:C,3,0)),""))&amp;IF(Z2772="","",CONCATENATE("PRIMARY KEY (""ID""), KEY ""FK_reg_",LOWER(Z2772),"_ID_PAI"" (""ID_PAI""), CONSTRAINT ""FK_reg_",LOWER(Z2772),"_ID_PAI"" FOREIGN KEY (""ID_PAI"") REFERENCES ""reg_",LOWER(Z2772),""" (""ID"")) ENGINE=InnoDB AUTO_INCREMENT=105774 DEFAULT CHARSET=utf8mb4 COLLATE=utf8mb4_0900_ai_ci;"))</f>
        <v>"REG" varchar(255) DEFAULT NULL,</v>
      </c>
      <c r="AB2772" s="190" t="str">
        <f t="shared" si="307"/>
        <v>USE `efdicms`;SELECT `reg_e990`.`REG`,</v>
      </c>
    </row>
    <row r="2773" spans="1:28" ht="14.5" hidden="1" customHeight="1" x14ac:dyDescent="0.3">
      <c r="J2773" s="187" t="str">
        <f t="shared" si="305"/>
        <v>E990</v>
      </c>
      <c r="K2773" s="181">
        <v>2</v>
      </c>
      <c r="L2773" s="289" t="s">
        <v>2707</v>
      </c>
      <c r="M2773" s="182" t="s">
        <v>2708</v>
      </c>
      <c r="N2773" s="181" t="s">
        <v>27</v>
      </c>
      <c r="O2773" s="181" t="s">
        <v>28</v>
      </c>
      <c r="P2773" s="181" t="s">
        <v>28</v>
      </c>
      <c r="Q2773" s="192" t="str">
        <f t="shared" si="306"/>
        <v>Campo</v>
      </c>
      <c r="R2773" s="192" t="s">
        <v>3607</v>
      </c>
      <c r="S2773" s="191" t="str">
        <f t="shared" si="302"/>
        <v/>
      </c>
      <c r="T2773" s="192" t="str">
        <f t="shared" si="303"/>
        <v>&lt;campo posicao="2"&gt;
&lt;coluna&gt;QTD_LIN_E&lt;/coluna&gt;
&lt;descricao&gt;Quantidade total de linhas do Bloco E&lt;/descricao&gt;
&lt;tipo&gt;I&lt;/tipo&gt;
&lt;/campo&gt;</v>
      </c>
      <c r="U2773" s="192" t="str">
        <f t="shared" si="308"/>
        <v>&lt;campo posicao="2"&gt;
&lt;coluna&gt;QTD_LIN_E&lt;/coluna&gt;
&lt;descricao&gt;Quantidade total de linhas do Bloco E&lt;/descricao&gt;
&lt;tipo&gt;I&lt;/tipo&gt;
&lt;/campo&gt;</v>
      </c>
      <c r="V2773" s="192" t="str">
        <f t="shared" si="304"/>
        <v>{"Column3", "QTD_LIN_E"},</v>
      </c>
      <c r="W2773" s="191" t="str">
        <f>IF(Q2773="Campo","@Campos(posicao = "&amp;K2773&amp;", tipo = '"&amp;R2773&amp;"')@Column(name = """&amp;L2773&amp;""")"&amp;IF(R2773="D","@Temporal(TemporalType.DATE)","")&amp;"private "&amp;VLOOKUP(TEXT(R2773,"@"),Apoio!A:B,2,0)&amp;" "&amp;SUBSTITUTE(LOWER(LEFT(L2773,1))&amp;RIGHT(PROPER(L2773),LEN(L2773)-1),"_","")&amp;";",IF(ISNUMBER(Q2773),IF(R2773="R","@Entity@Table(name = ""reg_"&amp;LOWER(J2773)&amp;""")@XmlRootElement","")&amp;VLOOKUP(J2773,Blocos!D:I,6,0)&amp;Apoio!$E$1&amp;Y2773,""))</f>
        <v>@Campos(posicao = 2, tipo = 'I')@Column(name = "QTD_LIN_E")private int qtdLinE;</v>
      </c>
      <c r="X2773" s="190" t="str">
        <f>IF(ISNUMBER(Q2773),COUNTIF(Blocos!G:G,J2773),"")</f>
        <v/>
      </c>
      <c r="Y2773" s="190" t="str">
        <f>IF(OR(X2773=0,X2773=""),"",VLOOKUP(SUMIFS(Blocos!A:A,Blocos!H:H,'EFD REGISTROS e Campos (2)'!X2773,Blocos!G:G,'EFD REGISTROS e Campos (2)'!J2773),Blocos!A:L,12,0))</f>
        <v/>
      </c>
      <c r="Z2773" s="190" t="str">
        <f>IF(ISNUMBER(Q2774),VLOOKUP(J2773,Blocos!D:G,4,0),"")</f>
        <v>0000</v>
      </c>
      <c r="AA2773" s="190" t="str">
        <f>IF(ISNUMBER(Q2773),CONCATENATE("CREATE TABLE ""reg_",LOWER(J2773),""" (""ID"" bigint NOT NULL AUTO_INCREMENT,  ""HASHFILE"" varchar(255) DEFAULT NULL, ""ID_PAI"" bigint NOT NULL,"),IF(Q2773="Campo",CONCATENATE("""",L2773,""" ",VLOOKUP(R2773,Apoio!A:C,3,0)),""))&amp;IF(Z2773="","",CONCATENATE("PRIMARY KEY (""ID""), KEY ""FK_reg_",LOWER(Z2773),"_ID_PAI"" (""ID_PAI""), CONSTRAINT ""FK_reg_",LOWER(Z2773),"_ID_PAI"" FOREIGN KEY (""ID_PAI"") REFERENCES ""reg_",LOWER(Z2773),""" (""ID"")) ENGINE=InnoDB AUTO_INCREMENT=105774 DEFAULT CHARSET=utf8mb4 COLLATE=utf8mb4_0900_ai_ci;"))</f>
        <v>"QTD_LIN_E" int DEFAULT NULL,PRIMARY KEY ("ID"), KEY "FK_reg_0000_ID_PAI" ("ID_PAI"), CONSTRAINT "FK_reg_0000_ID_PAI" FOREIGN KEY ("ID_PAI") REFERENCES "reg_0000" ("ID")) ENGINE=InnoDB AUTO_INCREMENT=105774 DEFAULT CHARSET=utf8mb4 COLLATE=utf8mb4_0900_ai_ci;</v>
      </c>
      <c r="AB2773" s="190" t="str">
        <f t="shared" si="307"/>
        <v>`reg_e990`.`QTD_LIN_E`,FROM `efdicms`.`reg_e990`;"</v>
      </c>
    </row>
    <row r="2774" spans="1:28" ht="14.5" hidden="1" customHeight="1" collapsed="1" x14ac:dyDescent="0.3">
      <c r="A2774" s="180" t="s">
        <v>22</v>
      </c>
      <c r="C2774" s="180" t="s">
        <v>2709</v>
      </c>
      <c r="I2774" s="180" t="s">
        <v>8</v>
      </c>
      <c r="J2774" s="187" t="str">
        <f t="shared" si="305"/>
        <v>G001</v>
      </c>
      <c r="K2774" s="195" t="s">
        <v>2710</v>
      </c>
      <c r="Q2774" s="192">
        <f t="shared" si="306"/>
        <v>1</v>
      </c>
      <c r="S2774" s="191" t="str">
        <f t="shared" si="302"/>
        <v>&lt;/registro&gt;
&lt;registro codigo="G001" perfil="ABC" nivel="1"&gt;</v>
      </c>
      <c r="T2774" s="192" t="str">
        <f t="shared" si="303"/>
        <v/>
      </c>
      <c r="U2774" s="192" t="str">
        <f t="shared" si="308"/>
        <v>&lt;/registro&gt;
&lt;registro codigo="G001" perfil="ABC" nivel="1"&gt;</v>
      </c>
      <c r="V2774" s="192" t="str">
        <f t="shared" si="304"/>
        <v/>
      </c>
      <c r="W2774" s="191" t="str">
        <f>IF(Q2774="Campo","@Campos(posicao = "&amp;K2774&amp;", tipo = '"&amp;R2774&amp;"')@Column(name = """&amp;L2774&amp;""")"&amp;IF(R2774="D","@Temporal(TemporalType.DATE)","")&amp;"private "&amp;VLOOKUP(TEXT(R2774,"@"),Apoio!A:B,2,0)&amp;" "&amp;SUBSTITUTE(LOWER(LEFT(L2774,1))&amp;RIGHT(PROPER(L2774),LEN(L2774)-1),"_","")&amp;";",IF(ISNUMBER(Q2774),IF(R2774="R","@Entity@Table(name = ""reg_"&amp;LOWER(J2774)&amp;""")@XmlRootElement","")&amp;VLOOKUP(J2774,Blocos!D:I,6,0)&amp;Apoio!$E$1&amp;Y2774,""))</f>
        <v>@Registros(nivel = 1) public class RegG001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RegG001() { } public RegG001(Long id) { this.id = id; } public RegG001(Long id, Reg0000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List&lt;RegG110&gt; regG110;public List&lt;RegG110&gt; getRegG110() {return regG110;}public void setRegG110(List&lt;RegG110&gt; regG110) {this.regG110 = regG110;}</v>
      </c>
      <c r="X2774" s="190">
        <f>IF(ISNUMBER(Q2774),COUNTIF(Blocos!G:G,J2774),"")</f>
        <v>1</v>
      </c>
      <c r="Y2774" s="190" t="str">
        <f>IF(OR(X2774=0,X2774=""),"",VLOOKUP(SUMIFS(Blocos!A:A,Blocos!H:H,'EFD REGISTROS e Campos (2)'!X2774,Blocos!G:G,'EFD REGISTROS e Campos (2)'!J2774),Blocos!A:L,12,0))</f>
        <v>@OneToMany( cascade = CascadeType.ALL, fetch = FetchType.LAZY, mappedBy = "idPai")private  List&lt;RegG110&gt; regG110;public List&lt;RegG110&gt; getRegG110() {return regG110;}public void setRegG110(List&lt;RegG110&gt; regG110) {this.regG110 = regG110;}</v>
      </c>
      <c r="Z2774" s="190" t="str">
        <f>IF(ISNUMBER(Q2775),VLOOKUP(J2774,Blocos!D:G,4,0),"")</f>
        <v/>
      </c>
      <c r="AA2774" s="190" t="str">
        <f>IF(ISNUMBER(Q2774),CONCATENATE("CREATE TABLE ""reg_",LOWER(J2774),""" (""ID"" bigint NOT NULL AUTO_INCREMENT,  ""HASHFILE"" varchar(255) DEFAULT NULL, ""ID_PAI"" bigint NOT NULL,"),IF(Q2774="Campo",CONCATENATE("""",L2774,""" ",VLOOKUP(R2774,Apoio!A:C,3,0)),""))&amp;IF(Z2774="","",CONCATENATE("PRIMARY KEY (""ID""), KEY ""FK_reg_",LOWER(Z2774),"_ID_PAI"" (""ID_PAI""), CONSTRAINT ""FK_reg_",LOWER(Z2774),"_ID_PAI"" FOREIGN KEY (""ID_PAI"") REFERENCES ""reg_",LOWER(Z2774),""" (""ID"")) ENGINE=InnoDB AUTO_INCREMENT=105774 DEFAULT CHARSET=utf8mb4 COLLATE=utf8mb4_0900_ai_ci;"))</f>
        <v>CREATE TABLE "reg_g001" ("ID" bigint NOT NULL AUTO_INCREMENT,  "HASHFILE" varchar(255) DEFAULT NULL, "ID_PAI" bigint NOT NULL,</v>
      </c>
      <c r="AB2774" s="190" t="str">
        <f t="shared" si="307"/>
        <v/>
      </c>
    </row>
    <row r="2775" spans="1:28" ht="14.5" hidden="1" customHeight="1" x14ac:dyDescent="0.3">
      <c r="J2775" s="187" t="str">
        <f t="shared" si="305"/>
        <v>G001</v>
      </c>
      <c r="K2775" s="181">
        <v>1</v>
      </c>
      <c r="L2775" s="289" t="s">
        <v>25</v>
      </c>
      <c r="M2775" s="182" t="s">
        <v>2711</v>
      </c>
      <c r="N2775" s="181" t="s">
        <v>283</v>
      </c>
      <c r="O2775" s="181" t="s">
        <v>284</v>
      </c>
      <c r="P2775" s="181" t="s">
        <v>285</v>
      </c>
      <c r="Q2775" s="192" t="str">
        <f t="shared" si="306"/>
        <v>Campo</v>
      </c>
      <c r="R2775" s="192" t="s">
        <v>27</v>
      </c>
      <c r="S2775" s="191" t="str">
        <f t="shared" si="302"/>
        <v/>
      </c>
      <c r="T2775" s="192" t="str">
        <f t="shared" si="303"/>
        <v>&lt;campo posicao="1"&gt;
&lt;coluna&gt;REG&lt;/coluna&gt;
&lt;descricao&gt;Texto fixo contendo "G001" &lt;/descricao&gt;
&lt;tipo&gt;C&lt;/tipo&gt;
&lt;/campo&gt;</v>
      </c>
      <c r="U2775" s="192" t="str">
        <f t="shared" si="308"/>
        <v>&lt;campo posicao="1"&gt;
&lt;coluna&gt;REG&lt;/coluna&gt;
&lt;descricao&gt;Texto fixo contendo "G001" &lt;/descricao&gt;
&lt;tipo&gt;C&lt;/tipo&gt;
&lt;/campo&gt;</v>
      </c>
      <c r="V2775" s="192" t="str">
        <f t="shared" si="304"/>
        <v>{"Column2", "REG"},</v>
      </c>
      <c r="W2775" s="191" t="str">
        <f>IF(Q2775="Campo","@Campos(posicao = "&amp;K2775&amp;", tipo = '"&amp;R2775&amp;"')@Column(name = """&amp;L2775&amp;""")"&amp;IF(R2775="D","@Temporal(TemporalType.DATE)","")&amp;"private "&amp;VLOOKUP(TEXT(R2775,"@"),Apoio!A:B,2,0)&amp;" "&amp;SUBSTITUTE(LOWER(LEFT(L2775,1))&amp;RIGHT(PROPER(L2775),LEN(L2775)-1),"_","")&amp;";",IF(ISNUMBER(Q2775),IF(R2775="R","@Entity@Table(name = ""reg_"&amp;LOWER(J2775)&amp;""")@XmlRootElement","")&amp;VLOOKUP(J2775,Blocos!D:I,6,0)&amp;Apoio!$E$1&amp;Y2775,""))</f>
        <v>@Campos(posicao = 1, tipo = 'C')@Column(name = "REG")private String reg;</v>
      </c>
      <c r="X2775" s="190" t="str">
        <f>IF(ISNUMBER(Q2775),COUNTIF(Blocos!G:G,J2775),"")</f>
        <v/>
      </c>
      <c r="Y2775" s="190" t="str">
        <f>IF(OR(X2775=0,X2775=""),"",VLOOKUP(SUMIFS(Blocos!A:A,Blocos!H:H,'EFD REGISTROS e Campos (2)'!X2775,Blocos!G:G,'EFD REGISTROS e Campos (2)'!J2775),Blocos!A:L,12,0))</f>
        <v/>
      </c>
      <c r="Z2775" s="190" t="str">
        <f>IF(ISNUMBER(Q2776),VLOOKUP(J2775,Blocos!D:G,4,0),"")</f>
        <v/>
      </c>
      <c r="AA2775" s="190" t="str">
        <f>IF(ISNUMBER(Q2775),CONCATENATE("CREATE TABLE ""reg_",LOWER(J2775),""" (""ID"" bigint NOT NULL AUTO_INCREMENT,  ""HASHFILE"" varchar(255) DEFAULT NULL, ""ID_PAI"" bigint NOT NULL,"),IF(Q2775="Campo",CONCATENATE("""",L2775,""" ",VLOOKUP(R2775,Apoio!A:C,3,0)),""))&amp;IF(Z2775="","",CONCATENATE("PRIMARY KEY (""ID""), KEY ""FK_reg_",LOWER(Z2775),"_ID_PAI"" (""ID_PAI""), CONSTRAINT ""FK_reg_",LOWER(Z2775),"_ID_PAI"" FOREIGN KEY (""ID_PAI"") REFERENCES ""reg_",LOWER(Z2775),""" (""ID"")) ENGINE=InnoDB AUTO_INCREMENT=105774 DEFAULT CHARSET=utf8mb4 COLLATE=utf8mb4_0900_ai_ci;"))</f>
        <v>"REG" varchar(255) DEFAULT NULL,</v>
      </c>
      <c r="AB2775" s="190" t="str">
        <f t="shared" si="307"/>
        <v>USE `efdicms`;SELECT `reg_g001`.`REG`,</v>
      </c>
    </row>
    <row r="2776" spans="1:28" ht="14.5" hidden="1" customHeight="1" x14ac:dyDescent="0.3">
      <c r="J2776" s="187" t="str">
        <f t="shared" si="305"/>
        <v>G001</v>
      </c>
      <c r="K2776" s="196">
        <v>2</v>
      </c>
      <c r="L2776" s="285" t="s">
        <v>77</v>
      </c>
      <c r="M2776" s="182" t="s">
        <v>2713</v>
      </c>
      <c r="N2776" s="196" t="s">
        <v>27</v>
      </c>
      <c r="O2776" s="196" t="s">
        <v>300</v>
      </c>
      <c r="P2776" s="196" t="s">
        <v>285</v>
      </c>
      <c r="Q2776" s="192" t="str">
        <f t="shared" si="306"/>
        <v>Campo</v>
      </c>
      <c r="R2776" s="192" t="s">
        <v>27</v>
      </c>
      <c r="S2776" s="191" t="str">
        <f t="shared" si="302"/>
        <v/>
      </c>
      <c r="T2776" s="192" t="str">
        <f t="shared" si="303"/>
        <v>&lt;campo posicao="2"&gt;
&lt;coluna&gt;IND_MOV&lt;/coluna&gt;
&lt;descricao&gt;Indicador de movimento: &lt;/descricao&gt;
&lt;tipo&gt;C&lt;/tipo&gt;
&lt;/campo&gt;</v>
      </c>
      <c r="U2776" s="192" t="str">
        <f t="shared" si="308"/>
        <v>&lt;campo posicao="2"&gt;
&lt;coluna&gt;IND_MOV&lt;/coluna&gt;
&lt;descricao&gt;Indicador de movimento: &lt;/descricao&gt;
&lt;tipo&gt;C&lt;/tipo&gt;
&lt;/campo&gt;</v>
      </c>
      <c r="V2776" s="192" t="str">
        <f t="shared" si="304"/>
        <v>{"Column3", "IND_MOV"},</v>
      </c>
      <c r="W2776" s="191" t="str">
        <f>IF(Q2776="Campo","@Campos(posicao = "&amp;K2776&amp;", tipo = '"&amp;R2776&amp;"')@Column(name = """&amp;L2776&amp;""")"&amp;IF(R2776="D","@Temporal(TemporalType.DATE)","")&amp;"private "&amp;VLOOKUP(TEXT(R2776,"@"),Apoio!A:B,2,0)&amp;" "&amp;SUBSTITUTE(LOWER(LEFT(L2776,1))&amp;RIGHT(PROPER(L2776),LEN(L2776)-1),"_","")&amp;";",IF(ISNUMBER(Q2776),IF(R2776="R","@Entity@Table(name = ""reg_"&amp;LOWER(J2776)&amp;""")@XmlRootElement","")&amp;VLOOKUP(J2776,Blocos!D:I,6,0)&amp;Apoio!$E$1&amp;Y2776,""))</f>
        <v>@Campos(posicao = 2, tipo = 'C')@Column(name = "IND_MOV")private String indMov;</v>
      </c>
      <c r="X2776" s="190" t="str">
        <f>IF(ISNUMBER(Q2776),COUNTIF(Blocos!G:G,J2776),"")</f>
        <v/>
      </c>
      <c r="Y2776" s="190" t="str">
        <f>IF(OR(X2776=0,X2776=""),"",VLOOKUP(SUMIFS(Blocos!A:A,Blocos!H:H,'EFD REGISTROS e Campos (2)'!X2776,Blocos!G:G,'EFD REGISTROS e Campos (2)'!J2776),Blocos!A:L,12,0))</f>
        <v/>
      </c>
      <c r="Z2776" s="190" t="str">
        <f>IF(ISNUMBER(Q2777),VLOOKUP(J2776,Blocos!D:G,4,0),"")</f>
        <v/>
      </c>
      <c r="AA2776" s="190" t="str">
        <f>IF(ISNUMBER(Q2776),CONCATENATE("CREATE TABLE ""reg_",LOWER(J2776),""" (""ID"" bigint NOT NULL AUTO_INCREMENT,  ""HASHFILE"" varchar(255) DEFAULT NULL, ""ID_PAI"" bigint NOT NULL,"),IF(Q2776="Campo",CONCATENATE("""",L2776,""" ",VLOOKUP(R2776,Apoio!A:C,3,0)),""))&amp;IF(Z2776="","",CONCATENATE("PRIMARY KEY (""ID""), KEY ""FK_reg_",LOWER(Z2776),"_ID_PAI"" (""ID_PAI""), CONSTRAINT ""FK_reg_",LOWER(Z2776),"_ID_PAI"" FOREIGN KEY (""ID_PAI"") REFERENCES ""reg_",LOWER(Z2776),""" (""ID"")) ENGINE=InnoDB AUTO_INCREMENT=105774 DEFAULT CHARSET=utf8mb4 COLLATE=utf8mb4_0900_ai_ci;"))</f>
        <v>"IND_MOV" varchar(255) DEFAULT NULL,</v>
      </c>
      <c r="AB2776" s="190" t="str">
        <f t="shared" si="307"/>
        <v>`reg_g001`.`IND_MOV`,</v>
      </c>
    </row>
    <row r="2777" spans="1:28" ht="14.5" hidden="1" customHeight="1" x14ac:dyDescent="0.3">
      <c r="J2777" s="187" t="str">
        <f t="shared" si="305"/>
        <v>G001</v>
      </c>
      <c r="K2777" s="196"/>
      <c r="L2777" s="285"/>
      <c r="M2777" s="182" t="s">
        <v>2714</v>
      </c>
      <c r="N2777" s="196"/>
      <c r="O2777" s="196"/>
      <c r="P2777" s="196"/>
      <c r="Q2777" s="192" t="str">
        <f t="shared" si="306"/>
        <v/>
      </c>
      <c r="S2777" s="191" t="str">
        <f t="shared" si="302"/>
        <v/>
      </c>
      <c r="T2777" s="192" t="str">
        <f t="shared" si="303"/>
        <v/>
      </c>
      <c r="U2777" s="192" t="str">
        <f t="shared" si="308"/>
        <v/>
      </c>
      <c r="V2777" s="192" t="str">
        <f t="shared" si="304"/>
        <v/>
      </c>
      <c r="W2777" s="191" t="str">
        <f>IF(Q2777="Campo","@Campos(posicao = "&amp;K2777&amp;", tipo = '"&amp;R2777&amp;"')@Column(name = """&amp;L2777&amp;""")"&amp;IF(R2777="D","@Temporal(TemporalType.DATE)","")&amp;"private "&amp;VLOOKUP(TEXT(R2777,"@"),Apoio!A:B,2,0)&amp;" "&amp;SUBSTITUTE(LOWER(LEFT(L2777,1))&amp;RIGHT(PROPER(L2777),LEN(L2777)-1),"_","")&amp;";",IF(ISNUMBER(Q2777),IF(R2777="R","@Entity@Table(name = ""reg_"&amp;LOWER(J2777)&amp;""")@XmlRootElement","")&amp;VLOOKUP(J2777,Blocos!D:I,6,0)&amp;Apoio!$E$1&amp;Y2777,""))</f>
        <v/>
      </c>
      <c r="X2777" s="190" t="str">
        <f>IF(ISNUMBER(Q2777),COUNTIF(Blocos!G:G,J2777),"")</f>
        <v/>
      </c>
      <c r="Y2777" s="190" t="str">
        <f>IF(OR(X2777=0,X2777=""),"",VLOOKUP(SUMIFS(Blocos!A:A,Blocos!H:H,'EFD REGISTROS e Campos (2)'!X2777,Blocos!G:G,'EFD REGISTROS e Campos (2)'!J2777),Blocos!A:L,12,0))</f>
        <v/>
      </c>
      <c r="Z2777" s="190" t="str">
        <f>IF(ISNUMBER(Q2778),VLOOKUP(J2777,Blocos!D:G,4,0),"")</f>
        <v/>
      </c>
      <c r="AA2777" s="190" t="str">
        <f>IF(ISNUMBER(Q2777),CONCATENATE("CREATE TABLE ""reg_",LOWER(J2777),""" (""ID"" bigint NOT NULL AUTO_INCREMENT,  ""HASHFILE"" varchar(255) DEFAULT NULL, ""ID_PAI"" bigint NOT NULL,"),IF(Q2777="Campo",CONCATENATE("""",L2777,""" ",VLOOKUP(R2777,Apoio!A:C,3,0)),""))&amp;IF(Z2777="","",CONCATENATE("PRIMARY KEY (""ID""), KEY ""FK_reg_",LOWER(Z2777),"_ID_PAI"" (""ID_PAI""), CONSTRAINT ""FK_reg_",LOWER(Z2777),"_ID_PAI"" FOREIGN KEY (""ID_PAI"") REFERENCES ""reg_",LOWER(Z2777),""" (""ID"")) ENGINE=InnoDB AUTO_INCREMENT=105774 DEFAULT CHARSET=utf8mb4 COLLATE=utf8mb4_0900_ai_ci;"))</f>
        <v/>
      </c>
      <c r="AB2777" s="190" t="str">
        <f t="shared" si="307"/>
        <v/>
      </c>
    </row>
    <row r="2778" spans="1:28" ht="14.5" hidden="1" customHeight="1" x14ac:dyDescent="0.3">
      <c r="J2778" s="187" t="str">
        <f t="shared" si="305"/>
        <v>G001</v>
      </c>
      <c r="K2778" s="196"/>
      <c r="L2778" s="285"/>
      <c r="M2778" s="182" t="s">
        <v>2715</v>
      </c>
      <c r="N2778" s="196"/>
      <c r="O2778" s="196"/>
      <c r="P2778" s="196"/>
      <c r="Q2778" s="192" t="str">
        <f t="shared" si="306"/>
        <v/>
      </c>
      <c r="S2778" s="191" t="str">
        <f t="shared" si="302"/>
        <v/>
      </c>
      <c r="T2778" s="192" t="str">
        <f t="shared" si="303"/>
        <v/>
      </c>
      <c r="U2778" s="192" t="str">
        <f t="shared" si="308"/>
        <v/>
      </c>
      <c r="V2778" s="192" t="str">
        <f t="shared" si="304"/>
        <v/>
      </c>
      <c r="W2778" s="191" t="str">
        <f>IF(Q2778="Campo","@Campos(posicao = "&amp;K2778&amp;", tipo = '"&amp;R2778&amp;"')@Column(name = """&amp;L2778&amp;""")"&amp;IF(R2778="D","@Temporal(TemporalType.DATE)","")&amp;"private "&amp;VLOOKUP(TEXT(R2778,"@"),Apoio!A:B,2,0)&amp;" "&amp;SUBSTITUTE(LOWER(LEFT(L2778,1))&amp;RIGHT(PROPER(L2778),LEN(L2778)-1),"_","")&amp;";",IF(ISNUMBER(Q2778),IF(R2778="R","@Entity@Table(name = ""reg_"&amp;LOWER(J2778)&amp;""")@XmlRootElement","")&amp;VLOOKUP(J2778,Blocos!D:I,6,0)&amp;Apoio!$E$1&amp;Y2778,""))</f>
        <v/>
      </c>
      <c r="X2778" s="190" t="str">
        <f>IF(ISNUMBER(Q2778),COUNTIF(Blocos!G:G,J2778),"")</f>
        <v/>
      </c>
      <c r="Y2778" s="190" t="str">
        <f>IF(OR(X2778=0,X2778=""),"",VLOOKUP(SUMIFS(Blocos!A:A,Blocos!H:H,'EFD REGISTROS e Campos (2)'!X2778,Blocos!G:G,'EFD REGISTROS e Campos (2)'!J2778),Blocos!A:L,12,0))</f>
        <v/>
      </c>
      <c r="Z2778" s="190" t="str">
        <f>IF(ISNUMBER(Q2779),VLOOKUP(J2778,Blocos!D:G,4,0),"")</f>
        <v>0000</v>
      </c>
      <c r="AA2778" s="190" t="str">
        <f>IF(ISNUMBER(Q2778),CONCATENATE("CREATE TABLE ""reg_",LOWER(J2778),""" (""ID"" bigint NOT NULL AUTO_INCREMENT,  ""HASHFILE"" varchar(255) DEFAULT NULL, ""ID_PAI"" bigint NOT NULL,"),IF(Q2778="Campo",CONCATENATE("""",L2778,""" ",VLOOKUP(R2778,Apoio!A:C,3,0)),""))&amp;IF(Z2778="","",CONCATENATE("PRIMARY KEY (""ID""), KEY ""FK_reg_",LOWER(Z2778),"_ID_PAI"" (""ID_PAI""), CONSTRAINT ""FK_reg_",LOWER(Z2778),"_ID_PAI"" FOREIGN KEY (""ID_PAI"") REFERENCES ""reg_",LOWER(Z2778),""" (""ID"")) ENGINE=InnoDB AUTO_INCREMENT=105774 DEFAULT CHARSET=utf8mb4 COLLATE=utf8mb4_0900_ai_ci;"))</f>
        <v>PRIMARY KEY ("ID"), KEY "FK_reg_0000_ID_PAI" ("ID_PAI"), CONSTRAINT "FK_reg_0000_ID_PAI" FOREIGN KEY ("ID_PAI") REFERENCES "reg_0000" ("ID")) ENGINE=InnoDB AUTO_INCREMENT=105774 DEFAULT CHARSET=utf8mb4 COLLATE=utf8mb4_0900_ai_ci;</v>
      </c>
      <c r="AB2778" s="190" t="str">
        <f t="shared" si="307"/>
        <v>FROM `efdicms`.`reg_g001`;"</v>
      </c>
    </row>
    <row r="2779" spans="1:28" ht="14.5" hidden="1" customHeight="1" collapsed="1" x14ac:dyDescent="0.3">
      <c r="A2779" s="180" t="s">
        <v>22</v>
      </c>
      <c r="D2779" s="180" t="s">
        <v>2716</v>
      </c>
      <c r="I2779" s="180" t="s">
        <v>108</v>
      </c>
      <c r="J2779" s="187" t="str">
        <f t="shared" si="305"/>
        <v>G110</v>
      </c>
      <c r="K2779" s="195" t="s">
        <v>2717</v>
      </c>
      <c r="Q2779" s="192">
        <f t="shared" si="306"/>
        <v>2</v>
      </c>
      <c r="S2779" s="191" t="str">
        <f t="shared" si="302"/>
        <v>&lt;/registro&gt;
&lt;registro codigo="G110" perfil="ABC" nivel="2"&gt;</v>
      </c>
      <c r="T2779" s="192" t="str">
        <f t="shared" si="303"/>
        <v/>
      </c>
      <c r="U2779" s="192" t="str">
        <f t="shared" si="308"/>
        <v>&lt;/registro&gt;
&lt;registro codigo="G110" perfil="ABC" nivel="2"&gt;</v>
      </c>
      <c r="V2779" s="192" t="str">
        <f t="shared" si="304"/>
        <v/>
      </c>
      <c r="W2779" s="191" t="str">
        <f>IF(Q2779="Campo","@Campos(posicao = "&amp;K2779&amp;", tipo = '"&amp;R2779&amp;"')@Column(name = """&amp;L2779&amp;""")"&amp;IF(R2779="D","@Temporal(TemporalType.DATE)","")&amp;"private "&amp;VLOOKUP(TEXT(R2779,"@"),Apoio!A:B,2,0)&amp;" "&amp;SUBSTITUTE(LOWER(LEFT(L2779,1))&amp;RIGHT(PROPER(L2779),LEN(L2779)-1),"_","")&amp;";",IF(ISNUMBER(Q2779),IF(R2779="R","@Entity@Table(name = ""reg_"&amp;LOWER(J2779)&amp;""")@XmlRootElement","")&amp;VLOOKUP(J2779,Blocos!D:I,6,0)&amp;Apoio!$E$1&amp;Y2779,""))</f>
        <v>@Registros(nivel = 2) public class RegG110 implements Serializable { private static final long serialVersionUID = 1L; @Id @GeneratedValue(strategy = GenerationType.IDENTITY) @Basic(optional = false) @Column(name = "ID" ) private Long id;@ManyToOne(fetch = FetchType.LAZY) @JoinColumn(name = "ID_PAI", nullable = false) private RegG001 idPai; public RegG001 getIdPai() {return idPai;}public void setIdPai(Object idPai) {this.idPai = (RegG001) idPai;}public RegG110() { } public RegG110(Long id) { this.id = id; } public RegG110(Long id, RegG001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List&lt;RegG125&gt; regG125;public List&lt;RegG125&gt; getRegG125() {return regG125;}public void setRegG125(List&lt;RegG125&gt; regG125) {this.regG125 = regG125;}</v>
      </c>
      <c r="X2779" s="190">
        <f>IF(ISNUMBER(Q2779),COUNTIF(Blocos!G:G,J2779),"")</f>
        <v>1</v>
      </c>
      <c r="Y2779" s="190" t="str">
        <f>IF(OR(X2779=0,X2779=""),"",VLOOKUP(SUMIFS(Blocos!A:A,Blocos!H:H,'EFD REGISTROS e Campos (2)'!X2779,Blocos!G:G,'EFD REGISTROS e Campos (2)'!J2779),Blocos!A:L,12,0))</f>
        <v>@OneToMany( cascade = CascadeType.ALL, fetch = FetchType.LAZY, mappedBy = "idPai")private  List&lt;RegG125&gt; regG125;public List&lt;RegG125&gt; getRegG125() {return regG125;}public void setRegG125(List&lt;RegG125&gt; regG125) {this.regG125 = regG125;}</v>
      </c>
      <c r="Z2779" s="190" t="str">
        <f>IF(ISNUMBER(Q2780),VLOOKUP(J2779,Blocos!D:G,4,0),"")</f>
        <v/>
      </c>
      <c r="AA2779" s="190" t="str">
        <f>IF(ISNUMBER(Q2779),CONCATENATE("CREATE TABLE ""reg_",LOWER(J2779),""" (""ID"" bigint NOT NULL AUTO_INCREMENT,  ""HASHFILE"" varchar(255) DEFAULT NULL, ""ID_PAI"" bigint NOT NULL,"),IF(Q2779="Campo",CONCATENATE("""",L2779,""" ",VLOOKUP(R2779,Apoio!A:C,3,0)),""))&amp;IF(Z2779="","",CONCATENATE("PRIMARY KEY (""ID""), KEY ""FK_reg_",LOWER(Z2779),"_ID_PAI"" (""ID_PAI""), CONSTRAINT ""FK_reg_",LOWER(Z2779),"_ID_PAI"" FOREIGN KEY (""ID_PAI"") REFERENCES ""reg_",LOWER(Z2779),""" (""ID"")) ENGINE=InnoDB AUTO_INCREMENT=105774 DEFAULT CHARSET=utf8mb4 COLLATE=utf8mb4_0900_ai_ci;"))</f>
        <v>CREATE TABLE "reg_g110" ("ID" bigint NOT NULL AUTO_INCREMENT,  "HASHFILE" varchar(255) DEFAULT NULL, "ID_PAI" bigint NOT NULL,</v>
      </c>
      <c r="AB2779" s="190" t="str">
        <f t="shared" si="307"/>
        <v/>
      </c>
    </row>
    <row r="2780" spans="1:28" ht="14.5" hidden="1" customHeight="1" x14ac:dyDescent="0.3">
      <c r="J2780" s="187" t="str">
        <f t="shared" si="305"/>
        <v>G110</v>
      </c>
      <c r="K2780" s="181">
        <v>1</v>
      </c>
      <c r="L2780" s="289" t="s">
        <v>25</v>
      </c>
      <c r="M2780" s="182" t="s">
        <v>2718</v>
      </c>
      <c r="N2780" s="181" t="s">
        <v>27</v>
      </c>
      <c r="O2780" s="181" t="s">
        <v>235</v>
      </c>
      <c r="P2780" s="181" t="s">
        <v>28</v>
      </c>
      <c r="Q2780" s="192" t="str">
        <f t="shared" si="306"/>
        <v>Campo</v>
      </c>
      <c r="R2780" s="192" t="s">
        <v>27</v>
      </c>
      <c r="S2780" s="191" t="str">
        <f t="shared" si="302"/>
        <v/>
      </c>
      <c r="T2780" s="192" t="str">
        <f t="shared" si="303"/>
        <v>&lt;campo posicao="1"&gt;
&lt;coluna&gt;REG&lt;/coluna&gt;
&lt;descricao&gt;Texto fixo contendo "G110" &lt;/descricao&gt;
&lt;tipo&gt;C&lt;/tipo&gt;
&lt;/campo&gt;</v>
      </c>
      <c r="U2780" s="192" t="str">
        <f t="shared" si="308"/>
        <v>&lt;campo posicao="1"&gt;
&lt;coluna&gt;REG&lt;/coluna&gt;
&lt;descricao&gt;Texto fixo contendo "G110" &lt;/descricao&gt;
&lt;tipo&gt;C&lt;/tipo&gt;
&lt;/campo&gt;</v>
      </c>
      <c r="V2780" s="192" t="str">
        <f t="shared" si="304"/>
        <v>{"Column2", "REG"},</v>
      </c>
      <c r="W2780" s="191" t="str">
        <f>IF(Q2780="Campo","@Campos(posicao = "&amp;K2780&amp;", tipo = '"&amp;R2780&amp;"')@Column(name = """&amp;L2780&amp;""")"&amp;IF(R2780="D","@Temporal(TemporalType.DATE)","")&amp;"private "&amp;VLOOKUP(TEXT(R2780,"@"),Apoio!A:B,2,0)&amp;" "&amp;SUBSTITUTE(LOWER(LEFT(L2780,1))&amp;RIGHT(PROPER(L2780),LEN(L2780)-1),"_","")&amp;";",IF(ISNUMBER(Q2780),IF(R2780="R","@Entity@Table(name = ""reg_"&amp;LOWER(J2780)&amp;""")@XmlRootElement","")&amp;VLOOKUP(J2780,Blocos!D:I,6,0)&amp;Apoio!$E$1&amp;Y2780,""))</f>
        <v>@Campos(posicao = 1, tipo = 'C')@Column(name = "REG")private String reg;</v>
      </c>
      <c r="X2780" s="190" t="str">
        <f>IF(ISNUMBER(Q2780),COUNTIF(Blocos!G:G,J2780),"")</f>
        <v/>
      </c>
      <c r="Y2780" s="190" t="str">
        <f>IF(OR(X2780=0,X2780=""),"",VLOOKUP(SUMIFS(Blocos!A:A,Blocos!H:H,'EFD REGISTROS e Campos (2)'!X2780,Blocos!G:G,'EFD REGISTROS e Campos (2)'!J2780),Blocos!A:L,12,0))</f>
        <v/>
      </c>
      <c r="Z2780" s="190" t="str">
        <f>IF(ISNUMBER(Q2781),VLOOKUP(J2780,Blocos!D:G,4,0),"")</f>
        <v/>
      </c>
      <c r="AA2780" s="190" t="str">
        <f>IF(ISNUMBER(Q2780),CONCATENATE("CREATE TABLE ""reg_",LOWER(J2780),""" (""ID"" bigint NOT NULL AUTO_INCREMENT,  ""HASHFILE"" varchar(255) DEFAULT NULL, ""ID_PAI"" bigint NOT NULL,"),IF(Q2780="Campo",CONCATENATE("""",L2780,""" ",VLOOKUP(R2780,Apoio!A:C,3,0)),""))&amp;IF(Z2780="","",CONCATENATE("PRIMARY KEY (""ID""), KEY ""FK_reg_",LOWER(Z2780),"_ID_PAI"" (""ID_PAI""), CONSTRAINT ""FK_reg_",LOWER(Z2780),"_ID_PAI"" FOREIGN KEY (""ID_PAI"") REFERENCES ""reg_",LOWER(Z2780),""" (""ID"")) ENGINE=InnoDB AUTO_INCREMENT=105774 DEFAULT CHARSET=utf8mb4 COLLATE=utf8mb4_0900_ai_ci;"))</f>
        <v>"REG" varchar(255) DEFAULT NULL,</v>
      </c>
      <c r="AB2780" s="190" t="str">
        <f t="shared" si="307"/>
        <v>USE `efdicms`;SELECT `reg_g110`.`REG`,</v>
      </c>
    </row>
    <row r="2781" spans="1:28" ht="14.5" hidden="1" customHeight="1" x14ac:dyDescent="0.3">
      <c r="J2781" s="187" t="str">
        <f t="shared" si="305"/>
        <v>G110</v>
      </c>
      <c r="K2781" s="181">
        <v>2</v>
      </c>
      <c r="L2781" s="289" t="s">
        <v>38</v>
      </c>
      <c r="M2781" s="182" t="s">
        <v>2720</v>
      </c>
      <c r="N2781" s="181" t="s">
        <v>32</v>
      </c>
      <c r="O2781" s="181" t="s">
        <v>40</v>
      </c>
      <c r="P2781" s="181" t="s">
        <v>28</v>
      </c>
      <c r="Q2781" s="192" t="str">
        <f t="shared" si="306"/>
        <v>Campo</v>
      </c>
      <c r="R2781" s="192" t="s">
        <v>3605</v>
      </c>
      <c r="S2781" s="191" t="str">
        <f t="shared" si="302"/>
        <v/>
      </c>
      <c r="T2781" s="192" t="str">
        <f t="shared" si="303"/>
        <v>&lt;campo posicao="2"&gt;
&lt;coluna&gt;DT_INI&lt;/coluna&gt;
&lt;descricao&gt;Data inicial a que a apuração se refere &lt;/descricao&gt;
&lt;tipo&gt;D&lt;/tipo&gt;
&lt;/campo&gt;</v>
      </c>
      <c r="U2781" s="192" t="str">
        <f t="shared" si="308"/>
        <v>&lt;campo posicao="2"&gt;
&lt;coluna&gt;DT_INI&lt;/coluna&gt;
&lt;descricao&gt;Data inicial a que a apuração se refere &lt;/descricao&gt;
&lt;tipo&gt;D&lt;/tipo&gt;
&lt;/campo&gt;</v>
      </c>
      <c r="V2781" s="192" t="str">
        <f t="shared" si="304"/>
        <v>{"Column3", "DT_INI"},</v>
      </c>
      <c r="W2781" s="191" t="str">
        <f>IF(Q2781="Campo","@Campos(posicao = "&amp;K2781&amp;", tipo = '"&amp;R2781&amp;"')@Column(name = """&amp;L2781&amp;""")"&amp;IF(R2781="D","@Temporal(TemporalType.DATE)","")&amp;"private "&amp;VLOOKUP(TEXT(R2781,"@"),Apoio!A:B,2,0)&amp;" "&amp;SUBSTITUTE(LOWER(LEFT(L2781,1))&amp;RIGHT(PROPER(L2781),LEN(L2781)-1),"_","")&amp;";",IF(ISNUMBER(Q2781),IF(R2781="R","@Entity@Table(name = ""reg_"&amp;LOWER(J2781)&amp;""")@XmlRootElement","")&amp;VLOOKUP(J2781,Blocos!D:I,6,0)&amp;Apoio!$E$1&amp;Y2781,""))</f>
        <v>@Campos(posicao = 2, tipo = 'D')@Column(name = "DT_INI")@Temporal(TemporalType.DATE)private Date dtIni;</v>
      </c>
      <c r="X2781" s="190" t="str">
        <f>IF(ISNUMBER(Q2781),COUNTIF(Blocos!G:G,J2781),"")</f>
        <v/>
      </c>
      <c r="Y2781" s="190" t="str">
        <f>IF(OR(X2781=0,X2781=""),"",VLOOKUP(SUMIFS(Blocos!A:A,Blocos!H:H,'EFD REGISTROS e Campos (2)'!X2781,Blocos!G:G,'EFD REGISTROS e Campos (2)'!J2781),Blocos!A:L,12,0))</f>
        <v/>
      </c>
      <c r="Z2781" s="190" t="str">
        <f>IF(ISNUMBER(Q2782),VLOOKUP(J2781,Blocos!D:G,4,0),"")</f>
        <v/>
      </c>
      <c r="AA2781" s="190" t="str">
        <f>IF(ISNUMBER(Q2781),CONCATENATE("CREATE TABLE ""reg_",LOWER(J2781),""" (""ID"" bigint NOT NULL AUTO_INCREMENT,  ""HASHFILE"" varchar(255) DEFAULT NULL, ""ID_PAI"" bigint NOT NULL,"),IF(Q2781="Campo",CONCATENATE("""",L2781,""" ",VLOOKUP(R2781,Apoio!A:C,3,0)),""))&amp;IF(Z2781="","",CONCATENATE("PRIMARY KEY (""ID""), KEY ""FK_reg_",LOWER(Z2781),"_ID_PAI"" (""ID_PAI""), CONSTRAINT ""FK_reg_",LOWER(Z2781),"_ID_PAI"" FOREIGN KEY (""ID_PAI"") REFERENCES ""reg_",LOWER(Z2781),""" (""ID"")) ENGINE=InnoDB AUTO_INCREMENT=105774 DEFAULT CHARSET=utf8mb4 COLLATE=utf8mb4_0900_ai_ci;"))</f>
        <v>"DT_INI" date DEFAULT NULL,</v>
      </c>
      <c r="AB2781" s="190" t="str">
        <f t="shared" si="307"/>
        <v>`reg_g110`.`DT_INI`,</v>
      </c>
    </row>
    <row r="2782" spans="1:28" ht="14.5" hidden="1" customHeight="1" x14ac:dyDescent="0.3">
      <c r="J2782" s="187" t="str">
        <f t="shared" si="305"/>
        <v>G110</v>
      </c>
      <c r="K2782" s="181">
        <v>3</v>
      </c>
      <c r="L2782" s="289" t="s">
        <v>41</v>
      </c>
      <c r="M2782" s="182" t="s">
        <v>2722</v>
      </c>
      <c r="N2782" s="181" t="s">
        <v>32</v>
      </c>
      <c r="O2782" s="181" t="s">
        <v>40</v>
      </c>
      <c r="P2782" s="181" t="s">
        <v>28</v>
      </c>
      <c r="Q2782" s="192" t="str">
        <f t="shared" si="306"/>
        <v>Campo</v>
      </c>
      <c r="R2782" s="192" t="s">
        <v>3605</v>
      </c>
      <c r="S2782" s="191" t="str">
        <f t="shared" si="302"/>
        <v/>
      </c>
      <c r="T2782" s="192" t="str">
        <f t="shared" si="303"/>
        <v>&lt;campo posicao="3"&gt;
&lt;coluna&gt;DT_FIN&lt;/coluna&gt;
&lt;descricao&gt;Data final a que a apuração se refere &lt;/descricao&gt;
&lt;tipo&gt;D&lt;/tipo&gt;
&lt;/campo&gt;</v>
      </c>
      <c r="U2782" s="192" t="str">
        <f t="shared" si="308"/>
        <v>&lt;campo posicao="3"&gt;
&lt;coluna&gt;DT_FIN&lt;/coluna&gt;
&lt;descricao&gt;Data final a que a apuração se refere &lt;/descricao&gt;
&lt;tipo&gt;D&lt;/tipo&gt;
&lt;/campo&gt;</v>
      </c>
      <c r="V2782" s="192" t="str">
        <f t="shared" si="304"/>
        <v>{"Column4", "DT_FIN"},</v>
      </c>
      <c r="W2782" s="191" t="str">
        <f>IF(Q2782="Campo","@Campos(posicao = "&amp;K2782&amp;", tipo = '"&amp;R2782&amp;"')@Column(name = """&amp;L2782&amp;""")"&amp;IF(R2782="D","@Temporal(TemporalType.DATE)","")&amp;"private "&amp;VLOOKUP(TEXT(R2782,"@"),Apoio!A:B,2,0)&amp;" "&amp;SUBSTITUTE(LOWER(LEFT(L2782,1))&amp;RIGHT(PROPER(L2782),LEN(L2782)-1),"_","")&amp;";",IF(ISNUMBER(Q2782),IF(R2782="R","@Entity@Table(name = ""reg_"&amp;LOWER(J2782)&amp;""")@XmlRootElement","")&amp;VLOOKUP(J2782,Blocos!D:I,6,0)&amp;Apoio!$E$1&amp;Y2782,""))</f>
        <v>@Campos(posicao = 3, tipo = 'D')@Column(name = "DT_FIN")@Temporal(TemporalType.DATE)private Date dtFin;</v>
      </c>
      <c r="X2782" s="190" t="str">
        <f>IF(ISNUMBER(Q2782),COUNTIF(Blocos!G:G,J2782),"")</f>
        <v/>
      </c>
      <c r="Y2782" s="190" t="str">
        <f>IF(OR(X2782=0,X2782=""),"",VLOOKUP(SUMIFS(Blocos!A:A,Blocos!H:H,'EFD REGISTROS e Campos (2)'!X2782,Blocos!G:G,'EFD REGISTROS e Campos (2)'!J2782),Blocos!A:L,12,0))</f>
        <v/>
      </c>
      <c r="Z2782" s="190" t="str">
        <f>IF(ISNUMBER(Q2783),VLOOKUP(J2782,Blocos!D:G,4,0),"")</f>
        <v/>
      </c>
      <c r="AA2782" s="190" t="str">
        <f>IF(ISNUMBER(Q2782),CONCATENATE("CREATE TABLE ""reg_",LOWER(J2782),""" (""ID"" bigint NOT NULL AUTO_INCREMENT,  ""HASHFILE"" varchar(255) DEFAULT NULL, ""ID_PAI"" bigint NOT NULL,"),IF(Q2782="Campo",CONCATENATE("""",L2782,""" ",VLOOKUP(R2782,Apoio!A:C,3,0)),""))&amp;IF(Z2782="","",CONCATENATE("PRIMARY KEY (""ID""), KEY ""FK_reg_",LOWER(Z2782),"_ID_PAI"" (""ID_PAI""), CONSTRAINT ""FK_reg_",LOWER(Z2782),"_ID_PAI"" FOREIGN KEY (""ID_PAI"") REFERENCES ""reg_",LOWER(Z2782),""" (""ID"")) ENGINE=InnoDB AUTO_INCREMENT=105774 DEFAULT CHARSET=utf8mb4 COLLATE=utf8mb4_0900_ai_ci;"))</f>
        <v>"DT_FIN" date DEFAULT NULL,</v>
      </c>
      <c r="AB2782" s="190" t="str">
        <f t="shared" si="307"/>
        <v>`reg_g110`.`DT_FIN`,</v>
      </c>
    </row>
    <row r="2783" spans="1:28" ht="14.5" hidden="1" customHeight="1" x14ac:dyDescent="0.3">
      <c r="J2783" s="187" t="str">
        <f t="shared" si="305"/>
        <v>G110</v>
      </c>
      <c r="K2783" s="181">
        <v>4</v>
      </c>
      <c r="L2783" s="289" t="s">
        <v>2723</v>
      </c>
      <c r="M2783" s="182" t="s">
        <v>2724</v>
      </c>
      <c r="N2783" s="181" t="s">
        <v>32</v>
      </c>
      <c r="O2783" s="181" t="s">
        <v>28</v>
      </c>
      <c r="P2783" s="181">
        <v>2</v>
      </c>
      <c r="Q2783" s="192" t="str">
        <f t="shared" si="306"/>
        <v>Campo</v>
      </c>
      <c r="R2783" s="192" t="s">
        <v>3606</v>
      </c>
      <c r="S2783" s="191" t="str">
        <f t="shared" si="302"/>
        <v/>
      </c>
      <c r="T2783" s="192" t="str">
        <f t="shared" si="303"/>
        <v>&lt;campo posicao="4"&gt;
&lt;coluna&gt;SALDO_IN_ICMS&lt;/coluna&gt;
&lt;descricao&gt;Saldo inicial de ICMS do CIAP, composto por ICMS de bens que entraram anteriormente ao período de apuração (somatório dos campos 05 a 08 dos registros G125) &lt;/descricao&gt;
&lt;tipo&gt;R&lt;/tipo&gt;
&lt;/campo&gt;</v>
      </c>
      <c r="U2783" s="192" t="str">
        <f t="shared" si="308"/>
        <v>&lt;campo posicao="4"&gt;
&lt;coluna&gt;SALDO_IN_ICMS&lt;/coluna&gt;
&lt;descricao&gt;Saldo inicial de ICMS do CIAP, composto por ICMS de bens que entraram anteriormente ao período de apuração (somatório dos campos 05 a 08 dos registros G125) &lt;/descricao&gt;
&lt;tipo&gt;R&lt;/tipo&gt;
&lt;/campo&gt;</v>
      </c>
      <c r="V2783" s="192" t="str">
        <f t="shared" si="304"/>
        <v>{"Column5", "SALDO_IN_ICMS"},</v>
      </c>
      <c r="W2783" s="191" t="str">
        <f>IF(Q2783="Campo","@Campos(posicao = "&amp;K2783&amp;", tipo = '"&amp;R2783&amp;"')@Column(name = """&amp;L2783&amp;""")"&amp;IF(R2783="D","@Temporal(TemporalType.DATE)","")&amp;"private "&amp;VLOOKUP(TEXT(R2783,"@"),Apoio!A:B,2,0)&amp;" "&amp;SUBSTITUTE(LOWER(LEFT(L2783,1))&amp;RIGHT(PROPER(L2783),LEN(L2783)-1),"_","")&amp;";",IF(ISNUMBER(Q2783),IF(R2783="R","@Entity@Table(name = ""reg_"&amp;LOWER(J2783)&amp;""")@XmlRootElement","")&amp;VLOOKUP(J2783,Blocos!D:I,6,0)&amp;Apoio!$E$1&amp;Y2783,""))</f>
        <v>@Campos(posicao = 4, tipo = 'R')@Column(name = "SALDO_IN_ICMS")private BigDecimal saldoInIcms;</v>
      </c>
      <c r="X2783" s="190" t="str">
        <f>IF(ISNUMBER(Q2783),COUNTIF(Blocos!G:G,J2783),"")</f>
        <v/>
      </c>
      <c r="Y2783" s="190" t="str">
        <f>IF(OR(X2783=0,X2783=""),"",VLOOKUP(SUMIFS(Blocos!A:A,Blocos!H:H,'EFD REGISTROS e Campos (2)'!X2783,Blocos!G:G,'EFD REGISTROS e Campos (2)'!J2783),Blocos!A:L,12,0))</f>
        <v/>
      </c>
      <c r="Z2783" s="190" t="str">
        <f>IF(ISNUMBER(Q2784),VLOOKUP(J2783,Blocos!D:G,4,0),"")</f>
        <v/>
      </c>
      <c r="AA2783" s="190" t="str">
        <f>IF(ISNUMBER(Q2783),CONCATENATE("CREATE TABLE ""reg_",LOWER(J2783),""" (""ID"" bigint NOT NULL AUTO_INCREMENT,  ""HASHFILE"" varchar(255) DEFAULT NULL, ""ID_PAI"" bigint NOT NULL,"),IF(Q2783="Campo",CONCATENATE("""",L2783,""" ",VLOOKUP(R2783,Apoio!A:C,3,0)),""))&amp;IF(Z2783="","",CONCATENATE("PRIMARY KEY (""ID""), KEY ""FK_reg_",LOWER(Z2783),"_ID_PAI"" (""ID_PAI""), CONSTRAINT ""FK_reg_",LOWER(Z2783),"_ID_PAI"" FOREIGN KEY (""ID_PAI"") REFERENCES ""reg_",LOWER(Z2783),""" (""ID"")) ENGINE=InnoDB AUTO_INCREMENT=105774 DEFAULT CHARSET=utf8mb4 COLLATE=utf8mb4_0900_ai_ci;"))</f>
        <v>"SALDO_IN_ICMS" decimal(15,6) DEFAULT NULL,</v>
      </c>
      <c r="AB2783" s="190" t="str">
        <f t="shared" si="307"/>
        <v>`reg_g110`.`SALDO_IN_ICMS`,</v>
      </c>
    </row>
    <row r="2784" spans="1:28" ht="14.5" hidden="1" customHeight="1" x14ac:dyDescent="0.3">
      <c r="J2784" s="187" t="str">
        <f t="shared" si="305"/>
        <v>G110</v>
      </c>
      <c r="K2784" s="181">
        <v>5</v>
      </c>
      <c r="L2784" s="289" t="s">
        <v>2725</v>
      </c>
      <c r="M2784" s="182" t="s">
        <v>2726</v>
      </c>
      <c r="N2784" s="181" t="s">
        <v>32</v>
      </c>
      <c r="O2784" s="181" t="s">
        <v>28</v>
      </c>
      <c r="P2784" s="181">
        <v>2</v>
      </c>
      <c r="Q2784" s="192" t="str">
        <f t="shared" si="306"/>
        <v>Campo</v>
      </c>
      <c r="R2784" s="192" t="s">
        <v>3606</v>
      </c>
      <c r="S2784" s="191" t="str">
        <f t="shared" si="302"/>
        <v/>
      </c>
      <c r="T2784" s="192" t="str">
        <f t="shared" si="303"/>
        <v>&lt;campo posicao="5"&gt;
&lt;coluna&gt;SOM_PARC&lt;/coluna&gt;
&lt;descricao&gt;Somatório das parcelas de ICMS passível de apropriação de cada bem (campo 10 do G125) &lt;/descricao&gt;
&lt;tipo&gt;R&lt;/tipo&gt;
&lt;/campo&gt;</v>
      </c>
      <c r="U2784" s="192" t="str">
        <f t="shared" si="308"/>
        <v>&lt;campo posicao="5"&gt;
&lt;coluna&gt;SOM_PARC&lt;/coluna&gt;
&lt;descricao&gt;Somatório das parcelas de ICMS passível de apropriação de cada bem (campo 10 do G125) &lt;/descricao&gt;
&lt;tipo&gt;R&lt;/tipo&gt;
&lt;/campo&gt;</v>
      </c>
      <c r="V2784" s="192" t="str">
        <f t="shared" si="304"/>
        <v>{"Column6", "SOM_PARC"},</v>
      </c>
      <c r="W2784" s="191" t="str">
        <f>IF(Q2784="Campo","@Campos(posicao = "&amp;K2784&amp;", tipo = '"&amp;R2784&amp;"')@Column(name = """&amp;L2784&amp;""")"&amp;IF(R2784="D","@Temporal(TemporalType.DATE)","")&amp;"private "&amp;VLOOKUP(TEXT(R2784,"@"),Apoio!A:B,2,0)&amp;" "&amp;SUBSTITUTE(LOWER(LEFT(L2784,1))&amp;RIGHT(PROPER(L2784),LEN(L2784)-1),"_","")&amp;";",IF(ISNUMBER(Q2784),IF(R2784="R","@Entity@Table(name = ""reg_"&amp;LOWER(J2784)&amp;""")@XmlRootElement","")&amp;VLOOKUP(J2784,Blocos!D:I,6,0)&amp;Apoio!$E$1&amp;Y2784,""))</f>
        <v>@Campos(posicao = 5, tipo = 'R')@Column(name = "SOM_PARC")private BigDecimal somParc;</v>
      </c>
      <c r="X2784" s="190" t="str">
        <f>IF(ISNUMBER(Q2784),COUNTIF(Blocos!G:G,J2784),"")</f>
        <v/>
      </c>
      <c r="Y2784" s="190" t="str">
        <f>IF(OR(X2784=0,X2784=""),"",VLOOKUP(SUMIFS(Blocos!A:A,Blocos!H:H,'EFD REGISTROS e Campos (2)'!X2784,Blocos!G:G,'EFD REGISTROS e Campos (2)'!J2784),Blocos!A:L,12,0))</f>
        <v/>
      </c>
      <c r="Z2784" s="190" t="str">
        <f>IF(ISNUMBER(Q2785),VLOOKUP(J2784,Blocos!D:G,4,0),"")</f>
        <v/>
      </c>
      <c r="AA2784" s="190" t="str">
        <f>IF(ISNUMBER(Q2784),CONCATENATE("CREATE TABLE ""reg_",LOWER(J2784),""" (""ID"" bigint NOT NULL AUTO_INCREMENT,  ""HASHFILE"" varchar(255) DEFAULT NULL, ""ID_PAI"" bigint NOT NULL,"),IF(Q2784="Campo",CONCATENATE("""",L2784,""" ",VLOOKUP(R2784,Apoio!A:C,3,0)),""))&amp;IF(Z2784="","",CONCATENATE("PRIMARY KEY (""ID""), KEY ""FK_reg_",LOWER(Z2784),"_ID_PAI"" (""ID_PAI""), CONSTRAINT ""FK_reg_",LOWER(Z2784),"_ID_PAI"" FOREIGN KEY (""ID_PAI"") REFERENCES ""reg_",LOWER(Z2784),""" (""ID"")) ENGINE=InnoDB AUTO_INCREMENT=105774 DEFAULT CHARSET=utf8mb4 COLLATE=utf8mb4_0900_ai_ci;"))</f>
        <v>"SOM_PARC" decimal(15,6) DEFAULT NULL,</v>
      </c>
      <c r="AB2784" s="190" t="str">
        <f t="shared" si="307"/>
        <v>`reg_g110`.`SOM_PARC`,</v>
      </c>
    </row>
    <row r="2785" spans="1:28" ht="14.5" hidden="1" customHeight="1" x14ac:dyDescent="0.3">
      <c r="J2785" s="187" t="str">
        <f t="shared" si="305"/>
        <v>G110</v>
      </c>
      <c r="K2785" s="181">
        <v>6</v>
      </c>
      <c r="L2785" s="289" t="s">
        <v>2727</v>
      </c>
      <c r="M2785" s="182" t="s">
        <v>2728</v>
      </c>
      <c r="N2785" s="181" t="s">
        <v>32</v>
      </c>
      <c r="O2785" s="181" t="s">
        <v>28</v>
      </c>
      <c r="P2785" s="181">
        <v>2</v>
      </c>
      <c r="Q2785" s="192" t="str">
        <f t="shared" si="306"/>
        <v>Campo</v>
      </c>
      <c r="R2785" s="192" t="s">
        <v>3606</v>
      </c>
      <c r="S2785" s="191" t="str">
        <f t="shared" si="302"/>
        <v/>
      </c>
      <c r="T2785" s="192" t="str">
        <f t="shared" si="303"/>
        <v>&lt;campo posicao="6"&gt;
&lt;coluna&gt;VL_TRIB_EXP&lt;/coluna&gt;
&lt;descricao&gt;Valor do somatório das saídas tributadas e saídas para exportação&lt;/descricao&gt;
&lt;tipo&gt;R&lt;/tipo&gt;
&lt;/campo&gt;</v>
      </c>
      <c r="U2785" s="192" t="str">
        <f t="shared" si="308"/>
        <v>&lt;campo posicao="6"&gt;
&lt;coluna&gt;VL_TRIB_EXP&lt;/coluna&gt;
&lt;descricao&gt;Valor do somatório das saídas tributadas e saídas para exportação&lt;/descricao&gt;
&lt;tipo&gt;R&lt;/tipo&gt;
&lt;/campo&gt;</v>
      </c>
      <c r="V2785" s="192" t="str">
        <f t="shared" si="304"/>
        <v>{"Column7", "VL_TRIB_EXP"},</v>
      </c>
      <c r="W2785" s="191" t="str">
        <f>IF(Q2785="Campo","@Campos(posicao = "&amp;K2785&amp;", tipo = '"&amp;R2785&amp;"')@Column(name = """&amp;L2785&amp;""")"&amp;IF(R2785="D","@Temporal(TemporalType.DATE)","")&amp;"private "&amp;VLOOKUP(TEXT(R2785,"@"),Apoio!A:B,2,0)&amp;" "&amp;SUBSTITUTE(LOWER(LEFT(L2785,1))&amp;RIGHT(PROPER(L2785),LEN(L2785)-1),"_","")&amp;";",IF(ISNUMBER(Q2785),IF(R2785="R","@Entity@Table(name = ""reg_"&amp;LOWER(J2785)&amp;""")@XmlRootElement","")&amp;VLOOKUP(J2785,Blocos!D:I,6,0)&amp;Apoio!$E$1&amp;Y2785,""))</f>
        <v>@Campos(posicao = 6, tipo = 'R')@Column(name = "VL_TRIB_EXP")private BigDecimal vlTribExp;</v>
      </c>
      <c r="X2785" s="190" t="str">
        <f>IF(ISNUMBER(Q2785),COUNTIF(Blocos!G:G,J2785),"")</f>
        <v/>
      </c>
      <c r="Y2785" s="190" t="str">
        <f>IF(OR(X2785=0,X2785=""),"",VLOOKUP(SUMIFS(Blocos!A:A,Blocos!H:H,'EFD REGISTROS e Campos (2)'!X2785,Blocos!G:G,'EFD REGISTROS e Campos (2)'!J2785),Blocos!A:L,12,0))</f>
        <v/>
      </c>
      <c r="Z2785" s="190" t="str">
        <f>IF(ISNUMBER(Q2786),VLOOKUP(J2785,Blocos!D:G,4,0),"")</f>
        <v/>
      </c>
      <c r="AA2785" s="190" t="str">
        <f>IF(ISNUMBER(Q2785),CONCATENATE("CREATE TABLE ""reg_",LOWER(J2785),""" (""ID"" bigint NOT NULL AUTO_INCREMENT,  ""HASHFILE"" varchar(255) DEFAULT NULL, ""ID_PAI"" bigint NOT NULL,"),IF(Q2785="Campo",CONCATENATE("""",L2785,""" ",VLOOKUP(R2785,Apoio!A:C,3,0)),""))&amp;IF(Z2785="","",CONCATENATE("PRIMARY KEY (""ID""), KEY ""FK_reg_",LOWER(Z2785),"_ID_PAI"" (""ID_PAI""), CONSTRAINT ""FK_reg_",LOWER(Z2785),"_ID_PAI"" FOREIGN KEY (""ID_PAI"") REFERENCES ""reg_",LOWER(Z2785),""" (""ID"")) ENGINE=InnoDB AUTO_INCREMENT=105774 DEFAULT CHARSET=utf8mb4 COLLATE=utf8mb4_0900_ai_ci;"))</f>
        <v>"VL_TRIB_EXP" decimal(15,6) DEFAULT NULL,</v>
      </c>
      <c r="AB2785" s="190" t="str">
        <f t="shared" si="307"/>
        <v>`reg_g110`.`VL_TRIB_EXP`,</v>
      </c>
    </row>
    <row r="2786" spans="1:28" ht="14.5" hidden="1" customHeight="1" x14ac:dyDescent="0.3">
      <c r="J2786" s="187" t="str">
        <f t="shared" si="305"/>
        <v>G110</v>
      </c>
      <c r="K2786" s="181">
        <v>7</v>
      </c>
      <c r="L2786" s="289" t="s">
        <v>2729</v>
      </c>
      <c r="M2786" s="182" t="s">
        <v>2730</v>
      </c>
      <c r="N2786" s="181" t="s">
        <v>32</v>
      </c>
      <c r="O2786" s="181" t="s">
        <v>28</v>
      </c>
      <c r="P2786" s="181">
        <v>2</v>
      </c>
      <c r="Q2786" s="192" t="str">
        <f t="shared" si="306"/>
        <v>Campo</v>
      </c>
      <c r="R2786" s="192" t="s">
        <v>3606</v>
      </c>
      <c r="S2786" s="191" t="str">
        <f t="shared" si="302"/>
        <v/>
      </c>
      <c r="T2786" s="192" t="str">
        <f t="shared" si="303"/>
        <v>&lt;campo posicao="7"&gt;
&lt;coluna&gt;VL_TOTAL&lt;/coluna&gt;
&lt;descricao&gt;Valor total de saídas&lt;/descricao&gt;
&lt;tipo&gt;R&lt;/tipo&gt;
&lt;/campo&gt;</v>
      </c>
      <c r="U2786" s="192" t="str">
        <f t="shared" si="308"/>
        <v>&lt;campo posicao="7"&gt;
&lt;coluna&gt;VL_TOTAL&lt;/coluna&gt;
&lt;descricao&gt;Valor total de saídas&lt;/descricao&gt;
&lt;tipo&gt;R&lt;/tipo&gt;
&lt;/campo&gt;</v>
      </c>
      <c r="V2786" s="192" t="str">
        <f t="shared" si="304"/>
        <v>{"Column8", "VL_TOTAL"},</v>
      </c>
      <c r="W2786" s="191" t="str">
        <f>IF(Q2786="Campo","@Campos(posicao = "&amp;K2786&amp;", tipo = '"&amp;R2786&amp;"')@Column(name = """&amp;L2786&amp;""")"&amp;IF(R2786="D","@Temporal(TemporalType.DATE)","")&amp;"private "&amp;VLOOKUP(TEXT(R2786,"@"),Apoio!A:B,2,0)&amp;" "&amp;SUBSTITUTE(LOWER(LEFT(L2786,1))&amp;RIGHT(PROPER(L2786),LEN(L2786)-1),"_","")&amp;";",IF(ISNUMBER(Q2786),IF(R2786="R","@Entity@Table(name = ""reg_"&amp;LOWER(J2786)&amp;""")@XmlRootElement","")&amp;VLOOKUP(J2786,Blocos!D:I,6,0)&amp;Apoio!$E$1&amp;Y2786,""))</f>
        <v>@Campos(posicao = 7, tipo = 'R')@Column(name = "VL_TOTAL")private BigDecimal vlTotal;</v>
      </c>
      <c r="X2786" s="190" t="str">
        <f>IF(ISNUMBER(Q2786),COUNTIF(Blocos!G:G,J2786),"")</f>
        <v/>
      </c>
      <c r="Y2786" s="190" t="str">
        <f>IF(OR(X2786=0,X2786=""),"",VLOOKUP(SUMIFS(Blocos!A:A,Blocos!H:H,'EFD REGISTROS e Campos (2)'!X2786,Blocos!G:G,'EFD REGISTROS e Campos (2)'!J2786),Blocos!A:L,12,0))</f>
        <v/>
      </c>
      <c r="Z2786" s="190" t="str">
        <f>IF(ISNUMBER(Q2787),VLOOKUP(J2786,Blocos!D:G,4,0),"")</f>
        <v/>
      </c>
      <c r="AA2786" s="190" t="str">
        <f>IF(ISNUMBER(Q2786),CONCATENATE("CREATE TABLE ""reg_",LOWER(J2786),""" (""ID"" bigint NOT NULL AUTO_INCREMENT,  ""HASHFILE"" varchar(255) DEFAULT NULL, ""ID_PAI"" bigint NOT NULL,"),IF(Q2786="Campo",CONCATENATE("""",L2786,""" ",VLOOKUP(R2786,Apoio!A:C,3,0)),""))&amp;IF(Z2786="","",CONCATENATE("PRIMARY KEY (""ID""), KEY ""FK_reg_",LOWER(Z2786),"_ID_PAI"" (""ID_PAI""), CONSTRAINT ""FK_reg_",LOWER(Z2786),"_ID_PAI"" FOREIGN KEY (""ID_PAI"") REFERENCES ""reg_",LOWER(Z2786),""" (""ID"")) ENGINE=InnoDB AUTO_INCREMENT=105774 DEFAULT CHARSET=utf8mb4 COLLATE=utf8mb4_0900_ai_ci;"))</f>
        <v>"VL_TOTAL" decimal(15,6) DEFAULT NULL,</v>
      </c>
      <c r="AB2786" s="190" t="str">
        <f t="shared" si="307"/>
        <v>`reg_g110`.`VL_TOTAL`,</v>
      </c>
    </row>
    <row r="2787" spans="1:28" ht="14.5" hidden="1" customHeight="1" x14ac:dyDescent="0.3">
      <c r="J2787" s="187" t="str">
        <f t="shared" si="305"/>
        <v>G110</v>
      </c>
      <c r="K2787" s="181">
        <v>8</v>
      </c>
      <c r="L2787" s="289" t="s">
        <v>3996</v>
      </c>
      <c r="M2787" s="182" t="s">
        <v>2732</v>
      </c>
      <c r="N2787" s="181" t="s">
        <v>32</v>
      </c>
      <c r="O2787" s="181" t="s">
        <v>28</v>
      </c>
      <c r="P2787" s="181">
        <v>8</v>
      </c>
      <c r="Q2787" s="192" t="str">
        <f t="shared" si="306"/>
        <v>Campo</v>
      </c>
      <c r="R2787" s="192" t="s">
        <v>3606</v>
      </c>
      <c r="S2787" s="191" t="str">
        <f t="shared" si="302"/>
        <v/>
      </c>
      <c r="T2787" s="192" t="str">
        <f t="shared" si="303"/>
        <v>&lt;campo posicao="8"&gt;
&lt;coluna&gt;IND_PER_SAI&lt;/coluna&gt;
&lt;descricao&gt;Índice de participação do valor do somatório das saídas tributadas e saídas para exportação no valor total de saídas (Campo 06 dividido pelo campo 07)&lt;/descricao&gt;
&lt;tipo&gt;R&lt;/tipo&gt;
&lt;/campo&gt;</v>
      </c>
      <c r="U2787" s="192" t="str">
        <f t="shared" si="308"/>
        <v>&lt;campo posicao="8"&gt;
&lt;coluna&gt;IND_PER_SAI&lt;/coluna&gt;
&lt;descricao&gt;Índice de participação do valor do somatório das saídas tributadas e saídas para exportação no valor total de saídas (Campo 06 dividido pelo campo 07)&lt;/descricao&gt;
&lt;tipo&gt;R&lt;/tipo&gt;
&lt;/campo&gt;</v>
      </c>
      <c r="V2787" s="192" t="str">
        <f t="shared" si="304"/>
        <v>{"Column9", "IND_PER_SAI"},</v>
      </c>
      <c r="W2787" s="191" t="str">
        <f>IF(Q2787="Campo","@Campos(posicao = "&amp;K2787&amp;", tipo = '"&amp;R2787&amp;"')@Column(name = """&amp;L2787&amp;""")"&amp;IF(R2787="D","@Temporal(TemporalType.DATE)","")&amp;"private "&amp;VLOOKUP(TEXT(R2787,"@"),Apoio!A:B,2,0)&amp;" "&amp;SUBSTITUTE(LOWER(LEFT(L2787,1))&amp;RIGHT(PROPER(L2787),LEN(L2787)-1),"_","")&amp;";",IF(ISNUMBER(Q2787),IF(R2787="R","@Entity@Table(name = ""reg_"&amp;LOWER(J2787)&amp;""")@XmlRootElement","")&amp;VLOOKUP(J2787,Blocos!D:I,6,0)&amp;Apoio!$E$1&amp;Y2787,""))</f>
        <v>@Campos(posicao = 8, tipo = 'R')@Column(name = "IND_PER_SAI")private BigDecimal indPerSai;</v>
      </c>
      <c r="X2787" s="190" t="str">
        <f>IF(ISNUMBER(Q2787),COUNTIF(Blocos!G:G,J2787),"")</f>
        <v/>
      </c>
      <c r="Y2787" s="190" t="str">
        <f>IF(OR(X2787=0,X2787=""),"",VLOOKUP(SUMIFS(Blocos!A:A,Blocos!H:H,'EFD REGISTROS e Campos (2)'!X2787,Blocos!G:G,'EFD REGISTROS e Campos (2)'!J2787),Blocos!A:L,12,0))</f>
        <v/>
      </c>
      <c r="Z2787" s="190" t="str">
        <f>IF(ISNUMBER(Q2788),VLOOKUP(J2787,Blocos!D:G,4,0),"")</f>
        <v/>
      </c>
      <c r="AA2787" s="190" t="str">
        <f>IF(ISNUMBER(Q2787),CONCATENATE("CREATE TABLE ""reg_",LOWER(J2787),""" (""ID"" bigint NOT NULL AUTO_INCREMENT,  ""HASHFILE"" varchar(255) DEFAULT NULL, ""ID_PAI"" bigint NOT NULL,"),IF(Q2787="Campo",CONCATENATE("""",L2787,""" ",VLOOKUP(R2787,Apoio!A:C,3,0)),""))&amp;IF(Z2787="","",CONCATENATE("PRIMARY KEY (""ID""), KEY ""FK_reg_",LOWER(Z2787),"_ID_PAI"" (""ID_PAI""), CONSTRAINT ""FK_reg_",LOWER(Z2787),"_ID_PAI"" FOREIGN KEY (""ID_PAI"") REFERENCES ""reg_",LOWER(Z2787),""" (""ID"")) ENGINE=InnoDB AUTO_INCREMENT=105774 DEFAULT CHARSET=utf8mb4 COLLATE=utf8mb4_0900_ai_ci;"))</f>
        <v>"IND_PER_SAI" decimal(15,6) DEFAULT NULL,</v>
      </c>
      <c r="AB2787" s="190" t="str">
        <f t="shared" si="307"/>
        <v>`reg_g110`.`IND_PER_SAI`,</v>
      </c>
    </row>
    <row r="2788" spans="1:28" ht="14.5" hidden="1" customHeight="1" x14ac:dyDescent="0.3">
      <c r="J2788" s="187" t="str">
        <f t="shared" si="305"/>
        <v>G110</v>
      </c>
      <c r="K2788" s="181">
        <v>9</v>
      </c>
      <c r="L2788" s="289" t="s">
        <v>3997</v>
      </c>
      <c r="M2788" s="182" t="s">
        <v>3661</v>
      </c>
      <c r="N2788" s="181" t="s">
        <v>32</v>
      </c>
      <c r="O2788" s="181" t="s">
        <v>28</v>
      </c>
      <c r="P2788" s="181">
        <v>2</v>
      </c>
      <c r="Q2788" s="192" t="str">
        <f t="shared" si="306"/>
        <v>Campo</v>
      </c>
      <c r="R2788" s="192" t="s">
        <v>3606</v>
      </c>
      <c r="S2788" s="191" t="str">
        <f t="shared" si="302"/>
        <v/>
      </c>
      <c r="T2788" s="192" t="str">
        <f t="shared" si="303"/>
        <v>&lt;campo posicao="9"&gt;
&lt;coluna&gt;ICMS_APROP&lt;/coluna&gt;
&lt;descricao&gt;Valor de ICMS a ser apropriado na apuração do ICMS, correspondente á multiplicação do campo 05 pelo campo 08. &lt;/descricao&gt;
&lt;tipo&gt;R&lt;/tipo&gt;
&lt;/campo&gt;</v>
      </c>
      <c r="U2788" s="192" t="str">
        <f t="shared" si="308"/>
        <v>&lt;campo posicao="9"&gt;
&lt;coluna&gt;ICMS_APROP&lt;/coluna&gt;
&lt;descricao&gt;Valor de ICMS a ser apropriado na apuração do ICMS, correspondente á multiplicação do campo 05 pelo campo 08. &lt;/descricao&gt;
&lt;tipo&gt;R&lt;/tipo&gt;
&lt;/campo&gt;</v>
      </c>
      <c r="V2788" s="192" t="str">
        <f t="shared" si="304"/>
        <v>{"Column10", "ICMS_APROP"},</v>
      </c>
      <c r="W2788" s="191" t="str">
        <f>IF(Q2788="Campo","@Campos(posicao = "&amp;K2788&amp;", tipo = '"&amp;R2788&amp;"')@Column(name = """&amp;L2788&amp;""")"&amp;IF(R2788="D","@Temporal(TemporalType.DATE)","")&amp;"private "&amp;VLOOKUP(TEXT(R2788,"@"),Apoio!A:B,2,0)&amp;" "&amp;SUBSTITUTE(LOWER(LEFT(L2788,1))&amp;RIGHT(PROPER(L2788),LEN(L2788)-1),"_","")&amp;";",IF(ISNUMBER(Q2788),IF(R2788="R","@Entity@Table(name = ""reg_"&amp;LOWER(J2788)&amp;""")@XmlRootElement","")&amp;VLOOKUP(J2788,Blocos!D:I,6,0)&amp;Apoio!$E$1&amp;Y2788,""))</f>
        <v>@Campos(posicao = 9, tipo = 'R')@Column(name = "ICMS_APROP")private BigDecimal icmsAprop;</v>
      </c>
      <c r="X2788" s="190" t="str">
        <f>IF(ISNUMBER(Q2788),COUNTIF(Blocos!G:G,J2788),"")</f>
        <v/>
      </c>
      <c r="Y2788" s="190" t="str">
        <f>IF(OR(X2788=0,X2788=""),"",VLOOKUP(SUMIFS(Blocos!A:A,Blocos!H:H,'EFD REGISTROS e Campos (2)'!X2788,Blocos!G:G,'EFD REGISTROS e Campos (2)'!J2788),Blocos!A:L,12,0))</f>
        <v/>
      </c>
      <c r="Z2788" s="190" t="str">
        <f>IF(ISNUMBER(Q2789),VLOOKUP(J2788,Blocos!D:G,4,0),"")</f>
        <v/>
      </c>
      <c r="AA2788" s="190" t="str">
        <f>IF(ISNUMBER(Q2788),CONCATENATE("CREATE TABLE ""reg_",LOWER(J2788),""" (""ID"" bigint NOT NULL AUTO_INCREMENT,  ""HASHFILE"" varchar(255) DEFAULT NULL, ""ID_PAI"" bigint NOT NULL,"),IF(Q2788="Campo",CONCATENATE("""",L2788,""" ",VLOOKUP(R2788,Apoio!A:C,3,0)),""))&amp;IF(Z2788="","",CONCATENATE("PRIMARY KEY (""ID""), KEY ""FK_reg_",LOWER(Z2788),"_ID_PAI"" (""ID_PAI""), CONSTRAINT ""FK_reg_",LOWER(Z2788),"_ID_PAI"" FOREIGN KEY (""ID_PAI"") REFERENCES ""reg_",LOWER(Z2788),""" (""ID"")) ENGINE=InnoDB AUTO_INCREMENT=105774 DEFAULT CHARSET=utf8mb4 COLLATE=utf8mb4_0900_ai_ci;"))</f>
        <v>"ICMS_APROP" decimal(15,6) DEFAULT NULL,</v>
      </c>
      <c r="AB2788" s="190" t="str">
        <f t="shared" si="307"/>
        <v>`reg_g110`.`ICMS_APROP`,</v>
      </c>
    </row>
    <row r="2789" spans="1:28" ht="14.5" hidden="1" customHeight="1" x14ac:dyDescent="0.3">
      <c r="J2789" s="187" t="str">
        <f t="shared" si="305"/>
        <v>G110</v>
      </c>
      <c r="K2789" s="181">
        <v>10</v>
      </c>
      <c r="L2789" s="289" t="s">
        <v>2735</v>
      </c>
      <c r="M2789" s="182" t="s">
        <v>2736</v>
      </c>
      <c r="N2789" s="181" t="s">
        <v>32</v>
      </c>
      <c r="O2789" s="181" t="s">
        <v>28</v>
      </c>
      <c r="P2789" s="181">
        <v>2</v>
      </c>
      <c r="Q2789" s="192" t="str">
        <f t="shared" si="306"/>
        <v>Campo</v>
      </c>
      <c r="R2789" s="192" t="s">
        <v>3606</v>
      </c>
      <c r="S2789" s="191" t="str">
        <f t="shared" si="302"/>
        <v/>
      </c>
      <c r="T2789" s="192" t="str">
        <f t="shared" si="303"/>
        <v>&lt;campo posicao="10"&gt;
&lt;coluna&gt;SOM_ICMS_OC&lt;/coluna&gt;
&lt;descricao&gt;Valor de outros créditos a ser apropriado na Apuração do ICMS, correspondente ao somatório do campo 09 do registro G126.&lt;/descricao&gt;
&lt;tipo&gt;R&lt;/tipo&gt;
&lt;/campo&gt;</v>
      </c>
      <c r="U2789" s="192" t="str">
        <f t="shared" si="308"/>
        <v>&lt;campo posicao="10"&gt;
&lt;coluna&gt;SOM_ICMS_OC&lt;/coluna&gt;
&lt;descricao&gt;Valor de outros créditos a ser apropriado na Apuração do ICMS, correspondente ao somatório do campo 09 do registro G126.&lt;/descricao&gt;
&lt;tipo&gt;R&lt;/tipo&gt;
&lt;/campo&gt;</v>
      </c>
      <c r="V2789" s="192" t="str">
        <f t="shared" si="304"/>
        <v>{"Column11", "SOM_ICMS_OC"},</v>
      </c>
      <c r="W2789" s="191" t="str">
        <f>IF(Q2789="Campo","@Campos(posicao = "&amp;K2789&amp;", tipo = '"&amp;R2789&amp;"')@Column(name = """&amp;L2789&amp;""")"&amp;IF(R2789="D","@Temporal(TemporalType.DATE)","")&amp;"private "&amp;VLOOKUP(TEXT(R2789,"@"),Apoio!A:B,2,0)&amp;" "&amp;SUBSTITUTE(LOWER(LEFT(L2789,1))&amp;RIGHT(PROPER(L2789),LEN(L2789)-1),"_","")&amp;";",IF(ISNUMBER(Q2789),IF(R2789="R","@Entity@Table(name = ""reg_"&amp;LOWER(J2789)&amp;""")@XmlRootElement","")&amp;VLOOKUP(J2789,Blocos!D:I,6,0)&amp;Apoio!$E$1&amp;Y2789,""))</f>
        <v>@Campos(posicao = 10, tipo = 'R')@Column(name = "SOM_ICMS_OC")private BigDecimal somIcmsOc;</v>
      </c>
      <c r="X2789" s="190" t="str">
        <f>IF(ISNUMBER(Q2789),COUNTIF(Blocos!G:G,J2789),"")</f>
        <v/>
      </c>
      <c r="Y2789" s="190" t="str">
        <f>IF(OR(X2789=0,X2789=""),"",VLOOKUP(SUMIFS(Blocos!A:A,Blocos!H:H,'EFD REGISTROS e Campos (2)'!X2789,Blocos!G:G,'EFD REGISTROS e Campos (2)'!J2789),Blocos!A:L,12,0))</f>
        <v/>
      </c>
      <c r="Z2789" s="190" t="str">
        <f>IF(ISNUMBER(Q2790),VLOOKUP(J2789,Blocos!D:G,4,0),"")</f>
        <v>G001</v>
      </c>
      <c r="AA2789" s="190" t="str">
        <f>IF(ISNUMBER(Q2789),CONCATENATE("CREATE TABLE ""reg_",LOWER(J2789),""" (""ID"" bigint NOT NULL AUTO_INCREMENT,  ""HASHFILE"" varchar(255) DEFAULT NULL, ""ID_PAI"" bigint NOT NULL,"),IF(Q2789="Campo",CONCATENATE("""",L2789,""" ",VLOOKUP(R2789,Apoio!A:C,3,0)),""))&amp;IF(Z2789="","",CONCATENATE("PRIMARY KEY (""ID""), KEY ""FK_reg_",LOWER(Z2789),"_ID_PAI"" (""ID_PAI""), CONSTRAINT ""FK_reg_",LOWER(Z2789),"_ID_PAI"" FOREIGN KEY (""ID_PAI"") REFERENCES ""reg_",LOWER(Z2789),""" (""ID"")) ENGINE=InnoDB AUTO_INCREMENT=105774 DEFAULT CHARSET=utf8mb4 COLLATE=utf8mb4_0900_ai_ci;"))</f>
        <v>"SOM_ICMS_OC" decimal(15,6) DEFAULT NULL,PRIMARY KEY ("ID"), KEY "FK_reg_g001_ID_PAI" ("ID_PAI"), CONSTRAINT "FK_reg_g001_ID_PAI" FOREIGN KEY ("ID_PAI") REFERENCES "reg_g001" ("ID")) ENGINE=InnoDB AUTO_INCREMENT=105774 DEFAULT CHARSET=utf8mb4 COLLATE=utf8mb4_0900_ai_ci;</v>
      </c>
      <c r="AB2789" s="190" t="str">
        <f t="shared" si="307"/>
        <v>`reg_g110`.`SOM_ICMS_OC`,FROM `efdicms`.`reg_g110`;"</v>
      </c>
    </row>
    <row r="2790" spans="1:28" ht="14.5" hidden="1" customHeight="1" collapsed="1" x14ac:dyDescent="0.3">
      <c r="A2790" s="180" t="s">
        <v>22</v>
      </c>
      <c r="E2790" s="180" t="s">
        <v>2737</v>
      </c>
      <c r="I2790" s="180" t="s">
        <v>144</v>
      </c>
      <c r="J2790" s="187" t="str">
        <f t="shared" si="305"/>
        <v>G125</v>
      </c>
      <c r="K2790" s="195" t="s">
        <v>2738</v>
      </c>
      <c r="Q2790" s="192">
        <f t="shared" si="306"/>
        <v>3</v>
      </c>
      <c r="S2790" s="191" t="str">
        <f t="shared" si="302"/>
        <v>&lt;/registro&gt;
&lt;registro codigo="G125" perfil="ABC" nivel="3"&gt;</v>
      </c>
      <c r="T2790" s="192" t="str">
        <f t="shared" si="303"/>
        <v/>
      </c>
      <c r="U2790" s="192" t="str">
        <f t="shared" si="308"/>
        <v>&lt;/registro&gt;
&lt;registro codigo="G125" perfil="ABC" nivel="3"&gt;</v>
      </c>
      <c r="V2790" s="192" t="str">
        <f t="shared" si="304"/>
        <v/>
      </c>
      <c r="W2790" s="191" t="str">
        <f>IF(Q2790="Campo","@Campos(posicao = "&amp;K2790&amp;", tipo = '"&amp;R2790&amp;"')@Column(name = """&amp;L2790&amp;""")"&amp;IF(R2790="D","@Temporal(TemporalType.DATE)","")&amp;"private "&amp;VLOOKUP(TEXT(R2790,"@"),Apoio!A:B,2,0)&amp;" "&amp;SUBSTITUTE(LOWER(LEFT(L2790,1))&amp;RIGHT(PROPER(L2790),LEN(L2790)-1),"_","")&amp;";",IF(ISNUMBER(Q2790),IF(R2790="R","@Entity@Table(name = ""reg_"&amp;LOWER(J2790)&amp;""")@XmlRootElement","")&amp;VLOOKUP(J2790,Blocos!D:I,6,0)&amp;Apoio!$E$1&amp;Y2790,""))</f>
        <v>@Registros(nivel = 3) public class RegG125 implements Serializable { private static final long serialVersionUID = 1L; @Id @GeneratedValue(strategy = GenerationType.IDENTITY) @Basic(optional = false) @Column(name = "ID" ) private Long id;@ManyToOne(fetch = FetchType.LAZY) @JoinColumn(name = "ID_PAI", nullable = false) private RegG110 idPai; public RegG110 getIdPai() {return idPai;}public void setIdPai(Object idPai) {this.idPai = (RegG110) idPai;}public RegG125() { } public RegG125(Long id) { this.id = id; } public RegG125(Long id, RegG110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List&lt;RegG126&gt; regG126;public List&lt;RegG126&gt; getRegG126() {return regG126;}public void setRegG126(List&lt;RegG126&gt; regG126) {this.regG126 = regG126;}@OneToMany( cascade = CascadeType.ALL, fetch = FetchType.LAZY, mappedBy = "idPai")private  List&lt;RegG130&gt; regG130;public List&lt;RegG130&gt; getRegG130() {return regG130;}public void setRegG130(List&lt;RegG130&gt; regG130) {this.regG130 = regG130;}</v>
      </c>
      <c r="X2790" s="190">
        <f>IF(ISNUMBER(Q2790),COUNTIF(Blocos!G:G,J2790),"")</f>
        <v>2</v>
      </c>
      <c r="Y2790" s="190" t="str">
        <f>IF(OR(X2790=0,X2790=""),"",VLOOKUP(SUMIFS(Blocos!A:A,Blocos!H:H,'EFD REGISTROS e Campos (2)'!X2790,Blocos!G:G,'EFD REGISTROS e Campos (2)'!J2790),Blocos!A:L,12,0))</f>
        <v>@OneToMany( cascade = CascadeType.ALL, fetch = FetchType.LAZY, mappedBy = "idPai")private  List&lt;RegG126&gt; regG126;public List&lt;RegG126&gt; getRegG126() {return regG126;}public void setRegG126(List&lt;RegG126&gt; regG126) {this.regG126 = regG126;}@OneToMany( cascade = CascadeType.ALL, fetch = FetchType.LAZY, mappedBy = "idPai")private  List&lt;RegG130&gt; regG130;public List&lt;RegG130&gt; getRegG130() {return regG130;}public void setRegG130(List&lt;RegG130&gt; regG130) {this.regG130 = regG130;}</v>
      </c>
      <c r="Z2790" s="190" t="str">
        <f>IF(ISNUMBER(Q2791),VLOOKUP(J2790,Blocos!D:G,4,0),"")</f>
        <v/>
      </c>
      <c r="AA2790" s="190" t="str">
        <f>IF(ISNUMBER(Q2790),CONCATENATE("CREATE TABLE ""reg_",LOWER(J2790),""" (""ID"" bigint NOT NULL AUTO_INCREMENT,  ""HASHFILE"" varchar(255) DEFAULT NULL, ""ID_PAI"" bigint NOT NULL,"),IF(Q2790="Campo",CONCATENATE("""",L2790,""" ",VLOOKUP(R2790,Apoio!A:C,3,0)),""))&amp;IF(Z2790="","",CONCATENATE("PRIMARY KEY (""ID""), KEY ""FK_reg_",LOWER(Z2790),"_ID_PAI"" (""ID_PAI""), CONSTRAINT ""FK_reg_",LOWER(Z2790),"_ID_PAI"" FOREIGN KEY (""ID_PAI"") REFERENCES ""reg_",LOWER(Z2790),""" (""ID"")) ENGINE=InnoDB AUTO_INCREMENT=105774 DEFAULT CHARSET=utf8mb4 COLLATE=utf8mb4_0900_ai_ci;"))</f>
        <v>CREATE TABLE "reg_g125" ("ID" bigint NOT NULL AUTO_INCREMENT,  "HASHFILE" varchar(255) DEFAULT NULL, "ID_PAI" bigint NOT NULL,</v>
      </c>
      <c r="AB2790" s="190" t="str">
        <f t="shared" si="307"/>
        <v/>
      </c>
    </row>
    <row r="2791" spans="1:28" ht="14.5" hidden="1" customHeight="1" x14ac:dyDescent="0.3">
      <c r="J2791" s="187" t="str">
        <f t="shared" si="305"/>
        <v>G125</v>
      </c>
      <c r="K2791" s="181">
        <v>1</v>
      </c>
      <c r="L2791" s="289" t="s">
        <v>25</v>
      </c>
      <c r="M2791" s="182" t="s">
        <v>2739</v>
      </c>
      <c r="N2791" s="181" t="s">
        <v>283</v>
      </c>
      <c r="O2791" s="181" t="s">
        <v>284</v>
      </c>
      <c r="P2791" s="181" t="s">
        <v>285</v>
      </c>
      <c r="Q2791" s="192" t="str">
        <f t="shared" si="306"/>
        <v>Campo</v>
      </c>
      <c r="R2791" s="192" t="s">
        <v>27</v>
      </c>
      <c r="S2791" s="191" t="str">
        <f t="shared" si="302"/>
        <v/>
      </c>
      <c r="T2791" s="192" t="str">
        <f t="shared" si="303"/>
        <v>&lt;campo posicao="1"&gt;
&lt;coluna&gt;REG&lt;/coluna&gt;
&lt;descricao&gt;Texto fixo contendo "G125" &lt;/descricao&gt;
&lt;tipo&gt;C&lt;/tipo&gt;
&lt;/campo&gt;</v>
      </c>
      <c r="U2791" s="192" t="str">
        <f t="shared" si="308"/>
        <v>&lt;campo posicao="1"&gt;
&lt;coluna&gt;REG&lt;/coluna&gt;
&lt;descricao&gt;Texto fixo contendo "G125" &lt;/descricao&gt;
&lt;tipo&gt;C&lt;/tipo&gt;
&lt;/campo&gt;</v>
      </c>
      <c r="V2791" s="192" t="str">
        <f t="shared" si="304"/>
        <v>{"Column2", "REG"},</v>
      </c>
      <c r="W2791" s="191" t="str">
        <f>IF(Q2791="Campo","@Campos(posicao = "&amp;K2791&amp;", tipo = '"&amp;R2791&amp;"')@Column(name = """&amp;L2791&amp;""")"&amp;IF(R2791="D","@Temporal(TemporalType.DATE)","")&amp;"private "&amp;VLOOKUP(TEXT(R2791,"@"),Apoio!A:B,2,0)&amp;" "&amp;SUBSTITUTE(LOWER(LEFT(L2791,1))&amp;RIGHT(PROPER(L2791),LEN(L2791)-1),"_","")&amp;";",IF(ISNUMBER(Q2791),IF(R2791="R","@Entity@Table(name = ""reg_"&amp;LOWER(J2791)&amp;""")@XmlRootElement","")&amp;VLOOKUP(J2791,Blocos!D:I,6,0)&amp;Apoio!$E$1&amp;Y2791,""))</f>
        <v>@Campos(posicao = 1, tipo = 'C')@Column(name = "REG")private String reg;</v>
      </c>
      <c r="X2791" s="190" t="str">
        <f>IF(ISNUMBER(Q2791),COUNTIF(Blocos!G:G,J2791),"")</f>
        <v/>
      </c>
      <c r="Y2791" s="190" t="str">
        <f>IF(OR(X2791=0,X2791=""),"",VLOOKUP(SUMIFS(Blocos!A:A,Blocos!H:H,'EFD REGISTROS e Campos (2)'!X2791,Blocos!G:G,'EFD REGISTROS e Campos (2)'!J2791),Blocos!A:L,12,0))</f>
        <v/>
      </c>
      <c r="Z2791" s="190" t="str">
        <f>IF(ISNUMBER(Q2792),VLOOKUP(J2791,Blocos!D:G,4,0),"")</f>
        <v/>
      </c>
      <c r="AA2791" s="190" t="str">
        <f>IF(ISNUMBER(Q2791),CONCATENATE("CREATE TABLE ""reg_",LOWER(J2791),""" (""ID"" bigint NOT NULL AUTO_INCREMENT,  ""HASHFILE"" varchar(255) DEFAULT NULL, ""ID_PAI"" bigint NOT NULL,"),IF(Q2791="Campo",CONCATENATE("""",L2791,""" ",VLOOKUP(R2791,Apoio!A:C,3,0)),""))&amp;IF(Z2791="","",CONCATENATE("PRIMARY KEY (""ID""), KEY ""FK_reg_",LOWER(Z2791),"_ID_PAI"" (""ID_PAI""), CONSTRAINT ""FK_reg_",LOWER(Z2791),"_ID_PAI"" FOREIGN KEY (""ID_PAI"") REFERENCES ""reg_",LOWER(Z2791),""" (""ID"")) ENGINE=InnoDB AUTO_INCREMENT=105774 DEFAULT CHARSET=utf8mb4 COLLATE=utf8mb4_0900_ai_ci;"))</f>
        <v>"REG" varchar(255) DEFAULT NULL,</v>
      </c>
      <c r="AB2791" s="190" t="str">
        <f t="shared" si="307"/>
        <v>USE `efdicms`;SELECT `reg_g125`.`REG`,</v>
      </c>
    </row>
    <row r="2792" spans="1:28" ht="14.5" hidden="1" customHeight="1" x14ac:dyDescent="0.3">
      <c r="J2792" s="187" t="str">
        <f t="shared" si="305"/>
        <v>G125</v>
      </c>
      <c r="K2792" s="181">
        <v>2</v>
      </c>
      <c r="L2792" s="289" t="s">
        <v>236</v>
      </c>
      <c r="M2792" s="182" t="s">
        <v>237</v>
      </c>
      <c r="N2792" s="181" t="s">
        <v>27</v>
      </c>
      <c r="O2792" s="181">
        <v>60</v>
      </c>
      <c r="P2792" s="181" t="s">
        <v>28</v>
      </c>
      <c r="Q2792" s="192" t="str">
        <f t="shared" si="306"/>
        <v>Campo</v>
      </c>
      <c r="R2792" s="192" t="s">
        <v>27</v>
      </c>
      <c r="S2792" s="191" t="str">
        <f t="shared" si="302"/>
        <v/>
      </c>
      <c r="T2792" s="192" t="str">
        <f t="shared" si="303"/>
        <v>&lt;campo posicao="2"&gt;
&lt;coluna&gt;COD_IND_BEM&lt;/coluna&gt;
&lt;descricao&gt;Código individualizado do bem ou componente adotado no controle patrimonial do estabelecimento informante&lt;/descricao&gt;
&lt;tipo&gt;C&lt;/tipo&gt;
&lt;/campo&gt;</v>
      </c>
      <c r="U2792" s="192" t="str">
        <f t="shared" si="308"/>
        <v>&lt;campo posicao="2"&gt;
&lt;coluna&gt;COD_IND_BEM&lt;/coluna&gt;
&lt;descricao&gt;Código individualizado do bem ou componente adotado no controle patrimonial do estabelecimento informante&lt;/descricao&gt;
&lt;tipo&gt;C&lt;/tipo&gt;
&lt;/campo&gt;</v>
      </c>
      <c r="V2792" s="192" t="str">
        <f t="shared" si="304"/>
        <v>{"Column3", "COD_IND_BEM"},</v>
      </c>
      <c r="W2792" s="191" t="str">
        <f>IF(Q2792="Campo","@Campos(posicao = "&amp;K2792&amp;", tipo = '"&amp;R2792&amp;"')@Column(name = """&amp;L2792&amp;""")"&amp;IF(R2792="D","@Temporal(TemporalType.DATE)","")&amp;"private "&amp;VLOOKUP(TEXT(R2792,"@"),Apoio!A:B,2,0)&amp;" "&amp;SUBSTITUTE(LOWER(LEFT(L2792,1))&amp;RIGHT(PROPER(L2792),LEN(L2792)-1),"_","")&amp;";",IF(ISNUMBER(Q2792),IF(R2792="R","@Entity@Table(name = ""reg_"&amp;LOWER(J2792)&amp;""")@XmlRootElement","")&amp;VLOOKUP(J2792,Blocos!D:I,6,0)&amp;Apoio!$E$1&amp;Y2792,""))</f>
        <v>@Campos(posicao = 2, tipo = 'C')@Column(name = "COD_IND_BEM")private String codIndBem;</v>
      </c>
      <c r="X2792" s="190" t="str">
        <f>IF(ISNUMBER(Q2792),COUNTIF(Blocos!G:G,J2792),"")</f>
        <v/>
      </c>
      <c r="Y2792" s="190" t="str">
        <f>IF(OR(X2792=0,X2792=""),"",VLOOKUP(SUMIFS(Blocos!A:A,Blocos!H:H,'EFD REGISTROS e Campos (2)'!X2792,Blocos!G:G,'EFD REGISTROS e Campos (2)'!J2792),Blocos!A:L,12,0))</f>
        <v/>
      </c>
      <c r="Z2792" s="190" t="str">
        <f>IF(ISNUMBER(Q2793),VLOOKUP(J2792,Blocos!D:G,4,0),"")</f>
        <v/>
      </c>
      <c r="AA2792" s="190" t="str">
        <f>IF(ISNUMBER(Q2792),CONCATENATE("CREATE TABLE ""reg_",LOWER(J2792),""" (""ID"" bigint NOT NULL AUTO_INCREMENT,  ""HASHFILE"" varchar(255) DEFAULT NULL, ""ID_PAI"" bigint NOT NULL,"),IF(Q2792="Campo",CONCATENATE("""",L2792,""" ",VLOOKUP(R2792,Apoio!A:C,3,0)),""))&amp;IF(Z2792="","",CONCATENATE("PRIMARY KEY (""ID""), KEY ""FK_reg_",LOWER(Z2792),"_ID_PAI"" (""ID_PAI""), CONSTRAINT ""FK_reg_",LOWER(Z2792),"_ID_PAI"" FOREIGN KEY (""ID_PAI"") REFERENCES ""reg_",LOWER(Z2792),""" (""ID"")) ENGINE=InnoDB AUTO_INCREMENT=105774 DEFAULT CHARSET=utf8mb4 COLLATE=utf8mb4_0900_ai_ci;"))</f>
        <v>"COD_IND_BEM" varchar(255) DEFAULT NULL,</v>
      </c>
      <c r="AB2792" s="190" t="str">
        <f t="shared" si="307"/>
        <v>`reg_g125`.`COD_IND_BEM`,</v>
      </c>
    </row>
    <row r="2793" spans="1:28" ht="14.5" hidden="1" customHeight="1" x14ac:dyDescent="0.3">
      <c r="J2793" s="187" t="str">
        <f t="shared" si="305"/>
        <v>G125</v>
      </c>
      <c r="K2793" s="181">
        <v>3</v>
      </c>
      <c r="L2793" s="289" t="s">
        <v>2898</v>
      </c>
      <c r="M2793" s="182" t="s">
        <v>2741</v>
      </c>
      <c r="N2793" s="181" t="s">
        <v>288</v>
      </c>
      <c r="O2793" s="181" t="s">
        <v>313</v>
      </c>
      <c r="P2793" s="181" t="s">
        <v>285</v>
      </c>
      <c r="Q2793" s="192" t="str">
        <f t="shared" si="306"/>
        <v>Campo</v>
      </c>
      <c r="R2793" s="192" t="s">
        <v>3605</v>
      </c>
      <c r="S2793" s="191" t="str">
        <f t="shared" si="302"/>
        <v/>
      </c>
      <c r="T2793" s="192" t="str">
        <f t="shared" si="303"/>
        <v>&lt;campo posicao="3"&gt;
&lt;coluna&gt;DT_MOV&lt;/coluna&gt;
&lt;descricao&gt;Data da movimentação ou do saldo inicial &lt;/descricao&gt;
&lt;tipo&gt;D&lt;/tipo&gt;
&lt;/campo&gt;</v>
      </c>
      <c r="U2793" s="192" t="str">
        <f t="shared" si="308"/>
        <v>&lt;campo posicao="3"&gt;
&lt;coluna&gt;DT_MOV&lt;/coluna&gt;
&lt;descricao&gt;Data da movimentação ou do saldo inicial &lt;/descricao&gt;
&lt;tipo&gt;D&lt;/tipo&gt;
&lt;/campo&gt;</v>
      </c>
      <c r="V2793" s="192" t="str">
        <f t="shared" si="304"/>
        <v>{"Column4", "DT_MOV"},</v>
      </c>
      <c r="W2793" s="191" t="str">
        <f>IF(Q2793="Campo","@Campos(posicao = "&amp;K2793&amp;", tipo = '"&amp;R2793&amp;"')@Column(name = """&amp;L2793&amp;""")"&amp;IF(R2793="D","@Temporal(TemporalType.DATE)","")&amp;"private "&amp;VLOOKUP(TEXT(R2793,"@"),Apoio!A:B,2,0)&amp;" "&amp;SUBSTITUTE(LOWER(LEFT(L2793,1))&amp;RIGHT(PROPER(L2793),LEN(L2793)-1),"_","")&amp;";",IF(ISNUMBER(Q2793),IF(R2793="R","@Entity@Table(name = ""reg_"&amp;LOWER(J2793)&amp;""")@XmlRootElement","")&amp;VLOOKUP(J2793,Blocos!D:I,6,0)&amp;Apoio!$E$1&amp;Y2793,""))</f>
        <v>@Campos(posicao = 3, tipo = 'D')@Column(name = "DT_MOV")@Temporal(TemporalType.DATE)private Date dtMov;</v>
      </c>
      <c r="X2793" s="190" t="str">
        <f>IF(ISNUMBER(Q2793),COUNTIF(Blocos!G:G,J2793),"")</f>
        <v/>
      </c>
      <c r="Y2793" s="190" t="str">
        <f>IF(OR(X2793=0,X2793=""),"",VLOOKUP(SUMIFS(Blocos!A:A,Blocos!H:H,'EFD REGISTROS e Campos (2)'!X2793,Blocos!G:G,'EFD REGISTROS e Campos (2)'!J2793),Blocos!A:L,12,0))</f>
        <v/>
      </c>
      <c r="Z2793" s="190" t="str">
        <f>IF(ISNUMBER(Q2794),VLOOKUP(J2793,Blocos!D:G,4,0),"")</f>
        <v/>
      </c>
      <c r="AA2793" s="190" t="str">
        <f>IF(ISNUMBER(Q2793),CONCATENATE("CREATE TABLE ""reg_",LOWER(J2793),""" (""ID"" bigint NOT NULL AUTO_INCREMENT,  ""HASHFILE"" varchar(255) DEFAULT NULL, ""ID_PAI"" bigint NOT NULL,"),IF(Q2793="Campo",CONCATENATE("""",L2793,""" ",VLOOKUP(R2793,Apoio!A:C,3,0)),""))&amp;IF(Z2793="","",CONCATENATE("PRIMARY KEY (""ID""), KEY ""FK_reg_",LOWER(Z2793),"_ID_PAI"" (""ID_PAI""), CONSTRAINT ""FK_reg_",LOWER(Z2793),"_ID_PAI"" FOREIGN KEY (""ID_PAI"") REFERENCES ""reg_",LOWER(Z2793),""" (""ID"")) ENGINE=InnoDB AUTO_INCREMENT=105774 DEFAULT CHARSET=utf8mb4 COLLATE=utf8mb4_0900_ai_ci;"))</f>
        <v>"DT_MOV" date DEFAULT NULL,</v>
      </c>
      <c r="AB2793" s="190" t="str">
        <f t="shared" si="307"/>
        <v>`reg_g125`.`DT_MOV`,</v>
      </c>
    </row>
    <row r="2794" spans="1:28" ht="14.5" hidden="1" customHeight="1" x14ac:dyDescent="0.3">
      <c r="J2794" s="187" t="str">
        <f t="shared" si="305"/>
        <v>G125</v>
      </c>
      <c r="K2794" s="196">
        <v>4</v>
      </c>
      <c r="L2794" s="285" t="s">
        <v>3998</v>
      </c>
      <c r="M2794" s="182" t="s">
        <v>2744</v>
      </c>
      <c r="N2794" s="196" t="s">
        <v>283</v>
      </c>
      <c r="O2794" s="196" t="s">
        <v>291</v>
      </c>
      <c r="P2794" s="196" t="s">
        <v>285</v>
      </c>
      <c r="Q2794" s="192" t="str">
        <f t="shared" si="306"/>
        <v>Campo</v>
      </c>
      <c r="R2794" s="192" t="s">
        <v>27</v>
      </c>
      <c r="S2794" s="191" t="str">
        <f t="shared" si="302"/>
        <v/>
      </c>
      <c r="T2794" s="192" t="str">
        <f t="shared" si="303"/>
        <v>&lt;campo posicao="4"&gt;
&lt;coluna&gt;TIPO_MOV&lt;/coluna&gt;
&lt;descricao&gt;Tipo de movimentação do bem ou componente: &lt;/descricao&gt;
&lt;tipo&gt;C&lt;/tipo&gt;
&lt;/campo&gt;</v>
      </c>
      <c r="U2794" s="192" t="str">
        <f t="shared" si="308"/>
        <v>&lt;campo posicao="4"&gt;
&lt;coluna&gt;TIPO_MOV&lt;/coluna&gt;
&lt;descricao&gt;Tipo de movimentação do bem ou componente: &lt;/descricao&gt;
&lt;tipo&gt;C&lt;/tipo&gt;
&lt;/campo&gt;</v>
      </c>
      <c r="V2794" s="192" t="str">
        <f t="shared" si="304"/>
        <v>{"Column5", "TIPO_MOV"},</v>
      </c>
      <c r="W2794" s="191" t="str">
        <f>IF(Q2794="Campo","@Campos(posicao = "&amp;K2794&amp;", tipo = '"&amp;R2794&amp;"')@Column(name = """&amp;L2794&amp;""")"&amp;IF(R2794="D","@Temporal(TemporalType.DATE)","")&amp;"private "&amp;VLOOKUP(TEXT(R2794,"@"),Apoio!A:B,2,0)&amp;" "&amp;SUBSTITUTE(LOWER(LEFT(L2794,1))&amp;RIGHT(PROPER(L2794),LEN(L2794)-1),"_","")&amp;";",IF(ISNUMBER(Q2794),IF(R2794="R","@Entity@Table(name = ""reg_"&amp;LOWER(J2794)&amp;""")@XmlRootElement","")&amp;VLOOKUP(J2794,Blocos!D:I,6,0)&amp;Apoio!$E$1&amp;Y2794,""))</f>
        <v>@Campos(posicao = 4, tipo = 'C')@Column(name = "TIPO_MOV")private String tipoMov;</v>
      </c>
      <c r="X2794" s="190" t="str">
        <f>IF(ISNUMBER(Q2794),COUNTIF(Blocos!G:G,J2794),"")</f>
        <v/>
      </c>
      <c r="Y2794" s="190" t="str">
        <f>IF(OR(X2794=0,X2794=""),"",VLOOKUP(SUMIFS(Blocos!A:A,Blocos!H:H,'EFD REGISTROS e Campos (2)'!X2794,Blocos!G:G,'EFD REGISTROS e Campos (2)'!J2794),Blocos!A:L,12,0))</f>
        <v/>
      </c>
      <c r="Z2794" s="190" t="str">
        <f>IF(ISNUMBER(Q2795),VLOOKUP(J2794,Blocos!D:G,4,0),"")</f>
        <v/>
      </c>
      <c r="AA2794" s="190" t="str">
        <f>IF(ISNUMBER(Q2794),CONCATENATE("CREATE TABLE ""reg_",LOWER(J2794),""" (""ID"" bigint NOT NULL AUTO_INCREMENT,  ""HASHFILE"" varchar(255) DEFAULT NULL, ""ID_PAI"" bigint NOT NULL,"),IF(Q2794="Campo",CONCATENATE("""",L2794,""" ",VLOOKUP(R2794,Apoio!A:C,3,0)),""))&amp;IF(Z2794="","",CONCATENATE("PRIMARY KEY (""ID""), KEY ""FK_reg_",LOWER(Z2794),"_ID_PAI"" (""ID_PAI""), CONSTRAINT ""FK_reg_",LOWER(Z2794),"_ID_PAI"" FOREIGN KEY (""ID_PAI"") REFERENCES ""reg_",LOWER(Z2794),""" (""ID"")) ENGINE=InnoDB AUTO_INCREMENT=105774 DEFAULT CHARSET=utf8mb4 COLLATE=utf8mb4_0900_ai_ci;"))</f>
        <v>"TIPO_MOV" varchar(255) DEFAULT NULL,</v>
      </c>
      <c r="AB2794" s="190" t="str">
        <f t="shared" si="307"/>
        <v>`reg_g125`.`TIPO_MOV`,</v>
      </c>
    </row>
    <row r="2795" spans="1:28" ht="14.5" hidden="1" customHeight="1" x14ac:dyDescent="0.3">
      <c r="J2795" s="187" t="str">
        <f t="shared" si="305"/>
        <v>G125</v>
      </c>
      <c r="K2795" s="196"/>
      <c r="L2795" s="285"/>
      <c r="M2795" s="182" t="s">
        <v>2745</v>
      </c>
      <c r="N2795" s="196"/>
      <c r="O2795" s="196"/>
      <c r="P2795" s="196"/>
      <c r="Q2795" s="192" t="str">
        <f t="shared" si="306"/>
        <v/>
      </c>
      <c r="S2795" s="191" t="str">
        <f t="shared" si="302"/>
        <v/>
      </c>
      <c r="T2795" s="192" t="str">
        <f t="shared" si="303"/>
        <v/>
      </c>
      <c r="U2795" s="192" t="str">
        <f t="shared" si="308"/>
        <v/>
      </c>
      <c r="V2795" s="192" t="str">
        <f t="shared" si="304"/>
        <v/>
      </c>
      <c r="W2795" s="191" t="str">
        <f>IF(Q2795="Campo","@Campos(posicao = "&amp;K2795&amp;", tipo = '"&amp;R2795&amp;"')@Column(name = """&amp;L2795&amp;""")"&amp;IF(R2795="D","@Temporal(TemporalType.DATE)","")&amp;"private "&amp;VLOOKUP(TEXT(R2795,"@"),Apoio!A:B,2,0)&amp;" "&amp;SUBSTITUTE(LOWER(LEFT(L2795,1))&amp;RIGHT(PROPER(L2795),LEN(L2795)-1),"_","")&amp;";",IF(ISNUMBER(Q2795),IF(R2795="R","@Entity@Table(name = ""reg_"&amp;LOWER(J2795)&amp;""")@XmlRootElement","")&amp;VLOOKUP(J2795,Blocos!D:I,6,0)&amp;Apoio!$E$1&amp;Y2795,""))</f>
        <v/>
      </c>
      <c r="X2795" s="190" t="str">
        <f>IF(ISNUMBER(Q2795),COUNTIF(Blocos!G:G,J2795),"")</f>
        <v/>
      </c>
      <c r="Y2795" s="190" t="str">
        <f>IF(OR(X2795=0,X2795=""),"",VLOOKUP(SUMIFS(Blocos!A:A,Blocos!H:H,'EFD REGISTROS e Campos (2)'!X2795,Blocos!G:G,'EFD REGISTROS e Campos (2)'!J2795),Blocos!A:L,12,0))</f>
        <v/>
      </c>
      <c r="Z2795" s="190" t="str">
        <f>IF(ISNUMBER(Q2796),VLOOKUP(J2795,Blocos!D:G,4,0),"")</f>
        <v/>
      </c>
      <c r="AA2795" s="190" t="str">
        <f>IF(ISNUMBER(Q2795),CONCATENATE("CREATE TABLE ""reg_",LOWER(J2795),""" (""ID"" bigint NOT NULL AUTO_INCREMENT,  ""HASHFILE"" varchar(255) DEFAULT NULL, ""ID_PAI"" bigint NOT NULL,"),IF(Q2795="Campo",CONCATENATE("""",L2795,""" ",VLOOKUP(R2795,Apoio!A:C,3,0)),""))&amp;IF(Z2795="","",CONCATENATE("PRIMARY KEY (""ID""), KEY ""FK_reg_",LOWER(Z2795),"_ID_PAI"" (""ID_PAI""), CONSTRAINT ""FK_reg_",LOWER(Z2795),"_ID_PAI"" FOREIGN KEY (""ID_PAI"") REFERENCES ""reg_",LOWER(Z2795),""" (""ID"")) ENGINE=InnoDB AUTO_INCREMENT=105774 DEFAULT CHARSET=utf8mb4 COLLATE=utf8mb4_0900_ai_ci;"))</f>
        <v/>
      </c>
      <c r="AB2795" s="190" t="str">
        <f t="shared" si="307"/>
        <v/>
      </c>
    </row>
    <row r="2796" spans="1:28" ht="14.5" hidden="1" customHeight="1" x14ac:dyDescent="0.3">
      <c r="J2796" s="187" t="str">
        <f t="shared" si="305"/>
        <v>G125</v>
      </c>
      <c r="K2796" s="196"/>
      <c r="L2796" s="285"/>
      <c r="M2796" s="182" t="s">
        <v>2746</v>
      </c>
      <c r="N2796" s="196"/>
      <c r="O2796" s="196"/>
      <c r="P2796" s="196"/>
      <c r="Q2796" s="192" t="str">
        <f t="shared" si="306"/>
        <v/>
      </c>
      <c r="S2796" s="191" t="str">
        <f t="shared" si="302"/>
        <v/>
      </c>
      <c r="T2796" s="192" t="str">
        <f t="shared" si="303"/>
        <v/>
      </c>
      <c r="U2796" s="192" t="str">
        <f t="shared" si="308"/>
        <v/>
      </c>
      <c r="V2796" s="192" t="str">
        <f t="shared" si="304"/>
        <v/>
      </c>
      <c r="W2796" s="191" t="str">
        <f>IF(Q2796="Campo","@Campos(posicao = "&amp;K2796&amp;", tipo = '"&amp;R2796&amp;"')@Column(name = """&amp;L2796&amp;""")"&amp;IF(R2796="D","@Temporal(TemporalType.DATE)","")&amp;"private "&amp;VLOOKUP(TEXT(R2796,"@"),Apoio!A:B,2,0)&amp;" "&amp;SUBSTITUTE(LOWER(LEFT(L2796,1))&amp;RIGHT(PROPER(L2796),LEN(L2796)-1),"_","")&amp;";",IF(ISNUMBER(Q2796),IF(R2796="R","@Entity@Table(name = ""reg_"&amp;LOWER(J2796)&amp;""")@XmlRootElement","")&amp;VLOOKUP(J2796,Blocos!D:I,6,0)&amp;Apoio!$E$1&amp;Y2796,""))</f>
        <v/>
      </c>
      <c r="X2796" s="190" t="str">
        <f>IF(ISNUMBER(Q2796),COUNTIF(Blocos!G:G,J2796),"")</f>
        <v/>
      </c>
      <c r="Y2796" s="190" t="str">
        <f>IF(OR(X2796=0,X2796=""),"",VLOOKUP(SUMIFS(Blocos!A:A,Blocos!H:H,'EFD REGISTROS e Campos (2)'!X2796,Blocos!G:G,'EFD REGISTROS e Campos (2)'!J2796),Blocos!A:L,12,0))</f>
        <v/>
      </c>
      <c r="Z2796" s="190" t="str">
        <f>IF(ISNUMBER(Q2797),VLOOKUP(J2796,Blocos!D:G,4,0),"")</f>
        <v/>
      </c>
      <c r="AA2796" s="190" t="str">
        <f>IF(ISNUMBER(Q2796),CONCATENATE("CREATE TABLE ""reg_",LOWER(J2796),""" (""ID"" bigint NOT NULL AUTO_INCREMENT,  ""HASHFILE"" varchar(255) DEFAULT NULL, ""ID_PAI"" bigint NOT NULL,"),IF(Q2796="Campo",CONCATENATE("""",L2796,""" ",VLOOKUP(R2796,Apoio!A:C,3,0)),""))&amp;IF(Z2796="","",CONCATENATE("PRIMARY KEY (""ID""), KEY ""FK_reg_",LOWER(Z2796),"_ID_PAI"" (""ID_PAI""), CONSTRAINT ""FK_reg_",LOWER(Z2796),"_ID_PAI"" FOREIGN KEY (""ID_PAI"") REFERENCES ""reg_",LOWER(Z2796),""" (""ID"")) ENGINE=InnoDB AUTO_INCREMENT=105774 DEFAULT CHARSET=utf8mb4 COLLATE=utf8mb4_0900_ai_ci;"))</f>
        <v/>
      </c>
      <c r="AB2796" s="190" t="str">
        <f t="shared" si="307"/>
        <v/>
      </c>
    </row>
    <row r="2797" spans="1:28" ht="14.5" hidden="1" customHeight="1" x14ac:dyDescent="0.3">
      <c r="J2797" s="187" t="str">
        <f t="shared" si="305"/>
        <v>G125</v>
      </c>
      <c r="K2797" s="196"/>
      <c r="L2797" s="285"/>
      <c r="M2797" s="182" t="s">
        <v>2747</v>
      </c>
      <c r="N2797" s="196"/>
      <c r="O2797" s="196"/>
      <c r="P2797" s="196"/>
      <c r="Q2797" s="192" t="str">
        <f t="shared" si="306"/>
        <v/>
      </c>
      <c r="S2797" s="191" t="str">
        <f t="shared" si="302"/>
        <v/>
      </c>
      <c r="T2797" s="192" t="str">
        <f t="shared" si="303"/>
        <v/>
      </c>
      <c r="U2797" s="192" t="str">
        <f t="shared" si="308"/>
        <v/>
      </c>
      <c r="V2797" s="192" t="str">
        <f t="shared" si="304"/>
        <v/>
      </c>
      <c r="W2797" s="191" t="str">
        <f>IF(Q2797="Campo","@Campos(posicao = "&amp;K2797&amp;", tipo = '"&amp;R2797&amp;"')@Column(name = """&amp;L2797&amp;""")"&amp;IF(R2797="D","@Temporal(TemporalType.DATE)","")&amp;"private "&amp;VLOOKUP(TEXT(R2797,"@"),Apoio!A:B,2,0)&amp;" "&amp;SUBSTITUTE(LOWER(LEFT(L2797,1))&amp;RIGHT(PROPER(L2797),LEN(L2797)-1),"_","")&amp;";",IF(ISNUMBER(Q2797),IF(R2797="R","@Entity@Table(name = ""reg_"&amp;LOWER(J2797)&amp;""")@XmlRootElement","")&amp;VLOOKUP(J2797,Blocos!D:I,6,0)&amp;Apoio!$E$1&amp;Y2797,""))</f>
        <v/>
      </c>
      <c r="X2797" s="190" t="str">
        <f>IF(ISNUMBER(Q2797),COUNTIF(Blocos!G:G,J2797),"")</f>
        <v/>
      </c>
      <c r="Y2797" s="190" t="str">
        <f>IF(OR(X2797=0,X2797=""),"",VLOOKUP(SUMIFS(Blocos!A:A,Blocos!H:H,'EFD REGISTROS e Campos (2)'!X2797,Blocos!G:G,'EFD REGISTROS e Campos (2)'!J2797),Blocos!A:L,12,0))</f>
        <v/>
      </c>
      <c r="Z2797" s="190" t="str">
        <f>IF(ISNUMBER(Q2798),VLOOKUP(J2797,Blocos!D:G,4,0),"")</f>
        <v/>
      </c>
      <c r="AA2797" s="190" t="str">
        <f>IF(ISNUMBER(Q2797),CONCATENATE("CREATE TABLE ""reg_",LOWER(J2797),""" (""ID"" bigint NOT NULL AUTO_INCREMENT,  ""HASHFILE"" varchar(255) DEFAULT NULL, ""ID_PAI"" bigint NOT NULL,"),IF(Q2797="Campo",CONCATENATE("""",L2797,""" ",VLOOKUP(R2797,Apoio!A:C,3,0)),""))&amp;IF(Z2797="","",CONCATENATE("PRIMARY KEY (""ID""), KEY ""FK_reg_",LOWER(Z2797),"_ID_PAI"" (""ID_PAI""), CONSTRAINT ""FK_reg_",LOWER(Z2797),"_ID_PAI"" FOREIGN KEY (""ID_PAI"") REFERENCES ""reg_",LOWER(Z2797),""" (""ID"")) ENGINE=InnoDB AUTO_INCREMENT=105774 DEFAULT CHARSET=utf8mb4 COLLATE=utf8mb4_0900_ai_ci;"))</f>
        <v/>
      </c>
      <c r="AB2797" s="190" t="str">
        <f t="shared" si="307"/>
        <v/>
      </c>
    </row>
    <row r="2798" spans="1:28" ht="14.5" hidden="1" customHeight="1" x14ac:dyDescent="0.3">
      <c r="J2798" s="187" t="str">
        <f t="shared" si="305"/>
        <v>G125</v>
      </c>
      <c r="K2798" s="196"/>
      <c r="L2798" s="285"/>
      <c r="M2798" s="182" t="s">
        <v>2748</v>
      </c>
      <c r="N2798" s="196"/>
      <c r="O2798" s="196"/>
      <c r="P2798" s="196"/>
      <c r="Q2798" s="192" t="str">
        <f t="shared" si="306"/>
        <v/>
      </c>
      <c r="S2798" s="191" t="str">
        <f t="shared" si="302"/>
        <v/>
      </c>
      <c r="T2798" s="192" t="str">
        <f t="shared" si="303"/>
        <v/>
      </c>
      <c r="U2798" s="192" t="str">
        <f t="shared" si="308"/>
        <v/>
      </c>
      <c r="V2798" s="192" t="str">
        <f t="shared" si="304"/>
        <v/>
      </c>
      <c r="W2798" s="191" t="str">
        <f>IF(Q2798="Campo","@Campos(posicao = "&amp;K2798&amp;", tipo = '"&amp;R2798&amp;"')@Column(name = """&amp;L2798&amp;""")"&amp;IF(R2798="D","@Temporal(TemporalType.DATE)","")&amp;"private "&amp;VLOOKUP(TEXT(R2798,"@"),Apoio!A:B,2,0)&amp;" "&amp;SUBSTITUTE(LOWER(LEFT(L2798,1))&amp;RIGHT(PROPER(L2798),LEN(L2798)-1),"_","")&amp;";",IF(ISNUMBER(Q2798),IF(R2798="R","@Entity@Table(name = ""reg_"&amp;LOWER(J2798)&amp;""")@XmlRootElement","")&amp;VLOOKUP(J2798,Blocos!D:I,6,0)&amp;Apoio!$E$1&amp;Y2798,""))</f>
        <v/>
      </c>
      <c r="X2798" s="190" t="str">
        <f>IF(ISNUMBER(Q2798),COUNTIF(Blocos!G:G,J2798),"")</f>
        <v/>
      </c>
      <c r="Y2798" s="190" t="str">
        <f>IF(OR(X2798=0,X2798=""),"",VLOOKUP(SUMIFS(Blocos!A:A,Blocos!H:H,'EFD REGISTROS e Campos (2)'!X2798,Blocos!G:G,'EFD REGISTROS e Campos (2)'!J2798),Blocos!A:L,12,0))</f>
        <v/>
      </c>
      <c r="Z2798" s="190" t="str">
        <f>IF(ISNUMBER(Q2799),VLOOKUP(J2798,Blocos!D:G,4,0),"")</f>
        <v/>
      </c>
      <c r="AA2798" s="190" t="str">
        <f>IF(ISNUMBER(Q2798),CONCATENATE("CREATE TABLE ""reg_",LOWER(J2798),""" (""ID"" bigint NOT NULL AUTO_INCREMENT,  ""HASHFILE"" varchar(255) DEFAULT NULL, ""ID_PAI"" bigint NOT NULL,"),IF(Q2798="Campo",CONCATENATE("""",L2798,""" ",VLOOKUP(R2798,Apoio!A:C,3,0)),""))&amp;IF(Z2798="","",CONCATENATE("PRIMARY KEY (""ID""), KEY ""FK_reg_",LOWER(Z2798),"_ID_PAI"" (""ID_PAI""), CONSTRAINT ""FK_reg_",LOWER(Z2798),"_ID_PAI"" FOREIGN KEY (""ID_PAI"") REFERENCES ""reg_",LOWER(Z2798),""" (""ID"")) ENGINE=InnoDB AUTO_INCREMENT=105774 DEFAULT CHARSET=utf8mb4 COLLATE=utf8mb4_0900_ai_ci;"))</f>
        <v/>
      </c>
      <c r="AB2798" s="190" t="str">
        <f t="shared" si="307"/>
        <v/>
      </c>
    </row>
    <row r="2799" spans="1:28" ht="14.5" hidden="1" customHeight="1" x14ac:dyDescent="0.3">
      <c r="J2799" s="187" t="str">
        <f t="shared" si="305"/>
        <v>G125</v>
      </c>
      <c r="K2799" s="196"/>
      <c r="L2799" s="285"/>
      <c r="M2799" s="182" t="s">
        <v>2749</v>
      </c>
      <c r="N2799" s="196"/>
      <c r="O2799" s="196"/>
      <c r="P2799" s="196"/>
      <c r="Q2799" s="192" t="str">
        <f t="shared" si="306"/>
        <v/>
      </c>
      <c r="S2799" s="191" t="str">
        <f t="shared" si="302"/>
        <v/>
      </c>
      <c r="T2799" s="192" t="str">
        <f t="shared" si="303"/>
        <v/>
      </c>
      <c r="U2799" s="192" t="str">
        <f t="shared" si="308"/>
        <v/>
      </c>
      <c r="V2799" s="192" t="str">
        <f t="shared" si="304"/>
        <v/>
      </c>
      <c r="W2799" s="191" t="str">
        <f>IF(Q2799="Campo","@Campos(posicao = "&amp;K2799&amp;", tipo = '"&amp;R2799&amp;"')@Column(name = """&amp;L2799&amp;""")"&amp;IF(R2799="D","@Temporal(TemporalType.DATE)","")&amp;"private "&amp;VLOOKUP(TEXT(R2799,"@"),Apoio!A:B,2,0)&amp;" "&amp;SUBSTITUTE(LOWER(LEFT(L2799,1))&amp;RIGHT(PROPER(L2799),LEN(L2799)-1),"_","")&amp;";",IF(ISNUMBER(Q2799),IF(R2799="R","@Entity@Table(name = ""reg_"&amp;LOWER(J2799)&amp;""")@XmlRootElement","")&amp;VLOOKUP(J2799,Blocos!D:I,6,0)&amp;Apoio!$E$1&amp;Y2799,""))</f>
        <v/>
      </c>
      <c r="X2799" s="190" t="str">
        <f>IF(ISNUMBER(Q2799),COUNTIF(Blocos!G:G,J2799),"")</f>
        <v/>
      </c>
      <c r="Y2799" s="190" t="str">
        <f>IF(OR(X2799=0,X2799=""),"",VLOOKUP(SUMIFS(Blocos!A:A,Blocos!H:H,'EFD REGISTROS e Campos (2)'!X2799,Blocos!G:G,'EFD REGISTROS e Campos (2)'!J2799),Blocos!A:L,12,0))</f>
        <v/>
      </c>
      <c r="Z2799" s="190" t="str">
        <f>IF(ISNUMBER(Q2800),VLOOKUP(J2799,Blocos!D:G,4,0),"")</f>
        <v/>
      </c>
      <c r="AA2799" s="190" t="str">
        <f>IF(ISNUMBER(Q2799),CONCATENATE("CREATE TABLE ""reg_",LOWER(J2799),""" (""ID"" bigint NOT NULL AUTO_INCREMENT,  ""HASHFILE"" varchar(255) DEFAULT NULL, ""ID_PAI"" bigint NOT NULL,"),IF(Q2799="Campo",CONCATENATE("""",L2799,""" ",VLOOKUP(R2799,Apoio!A:C,3,0)),""))&amp;IF(Z2799="","",CONCATENATE("PRIMARY KEY (""ID""), KEY ""FK_reg_",LOWER(Z2799),"_ID_PAI"" (""ID_PAI""), CONSTRAINT ""FK_reg_",LOWER(Z2799),"_ID_PAI"" FOREIGN KEY (""ID_PAI"") REFERENCES ""reg_",LOWER(Z2799),""" (""ID"")) ENGINE=InnoDB AUTO_INCREMENT=105774 DEFAULT CHARSET=utf8mb4 COLLATE=utf8mb4_0900_ai_ci;"))</f>
        <v/>
      </c>
      <c r="AB2799" s="190" t="str">
        <f t="shared" si="307"/>
        <v/>
      </c>
    </row>
    <row r="2800" spans="1:28" ht="14.5" hidden="1" customHeight="1" x14ac:dyDescent="0.3">
      <c r="J2800" s="187" t="str">
        <f t="shared" si="305"/>
        <v>G125</v>
      </c>
      <c r="K2800" s="196"/>
      <c r="L2800" s="285"/>
      <c r="M2800" s="182" t="s">
        <v>2750</v>
      </c>
      <c r="N2800" s="196"/>
      <c r="O2800" s="196"/>
      <c r="P2800" s="196"/>
      <c r="Q2800" s="192" t="str">
        <f t="shared" si="306"/>
        <v/>
      </c>
      <c r="S2800" s="191" t="str">
        <f t="shared" si="302"/>
        <v/>
      </c>
      <c r="T2800" s="192" t="str">
        <f t="shared" si="303"/>
        <v/>
      </c>
      <c r="U2800" s="192" t="str">
        <f t="shared" si="308"/>
        <v/>
      </c>
      <c r="V2800" s="192" t="str">
        <f t="shared" si="304"/>
        <v/>
      </c>
      <c r="W2800" s="191" t="str">
        <f>IF(Q2800="Campo","@Campos(posicao = "&amp;K2800&amp;", tipo = '"&amp;R2800&amp;"')@Column(name = """&amp;L2800&amp;""")"&amp;IF(R2800="D","@Temporal(TemporalType.DATE)","")&amp;"private "&amp;VLOOKUP(TEXT(R2800,"@"),Apoio!A:B,2,0)&amp;" "&amp;SUBSTITUTE(LOWER(LEFT(L2800,1))&amp;RIGHT(PROPER(L2800),LEN(L2800)-1),"_","")&amp;";",IF(ISNUMBER(Q2800),IF(R2800="R","@Entity@Table(name = ""reg_"&amp;LOWER(J2800)&amp;""")@XmlRootElement","")&amp;VLOOKUP(J2800,Blocos!D:I,6,0)&amp;Apoio!$E$1&amp;Y2800,""))</f>
        <v/>
      </c>
      <c r="X2800" s="190" t="str">
        <f>IF(ISNUMBER(Q2800),COUNTIF(Blocos!G:G,J2800),"")</f>
        <v/>
      </c>
      <c r="Y2800" s="190" t="str">
        <f>IF(OR(X2800=0,X2800=""),"",VLOOKUP(SUMIFS(Blocos!A:A,Blocos!H:H,'EFD REGISTROS e Campos (2)'!X2800,Blocos!G:G,'EFD REGISTROS e Campos (2)'!J2800),Blocos!A:L,12,0))</f>
        <v/>
      </c>
      <c r="Z2800" s="190" t="str">
        <f>IF(ISNUMBER(Q2801),VLOOKUP(J2800,Blocos!D:G,4,0),"")</f>
        <v/>
      </c>
      <c r="AA2800" s="190" t="str">
        <f>IF(ISNUMBER(Q2800),CONCATENATE("CREATE TABLE ""reg_",LOWER(J2800),""" (""ID"" bigint NOT NULL AUTO_INCREMENT,  ""HASHFILE"" varchar(255) DEFAULT NULL, ""ID_PAI"" bigint NOT NULL,"),IF(Q2800="Campo",CONCATENATE("""",L2800,""" ",VLOOKUP(R2800,Apoio!A:C,3,0)),""))&amp;IF(Z2800="","",CONCATENATE("PRIMARY KEY (""ID""), KEY ""FK_reg_",LOWER(Z2800),"_ID_PAI"" (""ID_PAI""), CONSTRAINT ""FK_reg_",LOWER(Z2800),"_ID_PAI"" FOREIGN KEY (""ID_PAI"") REFERENCES ""reg_",LOWER(Z2800),""" (""ID"")) ENGINE=InnoDB AUTO_INCREMENT=105774 DEFAULT CHARSET=utf8mb4 COLLATE=utf8mb4_0900_ai_ci;"))</f>
        <v/>
      </c>
      <c r="AB2800" s="190" t="str">
        <f t="shared" si="307"/>
        <v/>
      </c>
    </row>
    <row r="2801" spans="1:28" ht="14.5" hidden="1" customHeight="1" x14ac:dyDescent="0.3">
      <c r="J2801" s="187" t="str">
        <f t="shared" si="305"/>
        <v>G125</v>
      </c>
      <c r="K2801" s="196"/>
      <c r="L2801" s="285"/>
      <c r="M2801" s="182" t="s">
        <v>2751</v>
      </c>
      <c r="N2801" s="196"/>
      <c r="O2801" s="196"/>
      <c r="P2801" s="196"/>
      <c r="Q2801" s="192" t="str">
        <f t="shared" si="306"/>
        <v/>
      </c>
      <c r="S2801" s="191" t="str">
        <f t="shared" ref="S2801:S2864" si="309">IFERROR(IF(ISNUMBER(Q2801),CONCATENATE("&lt;/registro&gt;
&lt;registro codigo=""",CONCATENATE(B2801,C2801,D2801,E2801,F2801,G2801,H2801),""" perfil=""",A2801,""" nivel=""",Q2801,"""&gt;"),""),"")</f>
        <v/>
      </c>
      <c r="T2801" s="192" t="str">
        <f t="shared" ref="T2801:T2864" si="310">IF(Q2801="Campo",CONCATENATE("&lt;campo posicao=""",K2801,"""&gt;
&lt;coluna&gt;",SUBSTITUTE(L2801," ",""),"&lt;/coluna&gt;
&lt;descricao&gt;",M2801,"&lt;/descricao&gt;
&lt;tipo&gt;",R2801,"&lt;/tipo&gt;
&lt;/campo&gt;"),"")</f>
        <v/>
      </c>
      <c r="U2801" s="192" t="str">
        <f t="shared" si="308"/>
        <v/>
      </c>
      <c r="V2801" s="192" t="str">
        <f t="shared" ref="V2801:V2864" si="311">IF(ISNUMBER(K2801),CONCATENATE("{""Column",K2801+1,""", """,L2801,"""},",""),"")</f>
        <v/>
      </c>
      <c r="W2801" s="191" t="str">
        <f>IF(Q2801="Campo","@Campos(posicao = "&amp;K2801&amp;", tipo = '"&amp;R2801&amp;"')@Column(name = """&amp;L2801&amp;""")"&amp;IF(R2801="D","@Temporal(TemporalType.DATE)","")&amp;"private "&amp;VLOOKUP(TEXT(R2801,"@"),Apoio!A:B,2,0)&amp;" "&amp;SUBSTITUTE(LOWER(LEFT(L2801,1))&amp;RIGHT(PROPER(L2801),LEN(L2801)-1),"_","")&amp;";",IF(ISNUMBER(Q2801),IF(R2801="R","@Entity@Table(name = ""reg_"&amp;LOWER(J2801)&amp;""")@XmlRootElement","")&amp;VLOOKUP(J2801,Blocos!D:I,6,0)&amp;Apoio!$E$1&amp;Y2801,""))</f>
        <v/>
      </c>
      <c r="X2801" s="190" t="str">
        <f>IF(ISNUMBER(Q2801),COUNTIF(Blocos!G:G,J2801),"")</f>
        <v/>
      </c>
      <c r="Y2801" s="190" t="str">
        <f>IF(OR(X2801=0,X2801=""),"",VLOOKUP(SUMIFS(Blocos!A:A,Blocos!H:H,'EFD REGISTROS e Campos (2)'!X2801,Blocos!G:G,'EFD REGISTROS e Campos (2)'!J2801),Blocos!A:L,12,0))</f>
        <v/>
      </c>
      <c r="Z2801" s="190" t="str">
        <f>IF(ISNUMBER(Q2802),VLOOKUP(J2801,Blocos!D:G,4,0),"")</f>
        <v/>
      </c>
      <c r="AA2801" s="190" t="str">
        <f>IF(ISNUMBER(Q2801),CONCATENATE("CREATE TABLE ""reg_",LOWER(J2801),""" (""ID"" bigint NOT NULL AUTO_INCREMENT,  ""HASHFILE"" varchar(255) DEFAULT NULL, ""ID_PAI"" bigint NOT NULL,"),IF(Q2801="Campo",CONCATENATE("""",L2801,""" ",VLOOKUP(R2801,Apoio!A:C,3,0)),""))&amp;IF(Z2801="","",CONCATENATE("PRIMARY KEY (""ID""), KEY ""FK_reg_",LOWER(Z2801),"_ID_PAI"" (""ID_PAI""), CONSTRAINT ""FK_reg_",LOWER(Z2801),"_ID_PAI"" FOREIGN KEY (""ID_PAI"") REFERENCES ""reg_",LOWER(Z2801),""" (""ID"")) ENGINE=InnoDB AUTO_INCREMENT=105774 DEFAULT CHARSET=utf8mb4 COLLATE=utf8mb4_0900_ai_ci;"))</f>
        <v/>
      </c>
      <c r="AB2801" s="190" t="str">
        <f t="shared" si="307"/>
        <v/>
      </c>
    </row>
    <row r="2802" spans="1:28" ht="14.5" hidden="1" customHeight="1" x14ac:dyDescent="0.3">
      <c r="J2802" s="187" t="str">
        <f t="shared" si="305"/>
        <v>G125</v>
      </c>
      <c r="K2802" s="196"/>
      <c r="L2802" s="285"/>
      <c r="M2802" s="182" t="s">
        <v>2752</v>
      </c>
      <c r="N2802" s="196"/>
      <c r="O2802" s="196"/>
      <c r="P2802" s="196"/>
      <c r="Q2802" s="192" t="str">
        <f t="shared" si="306"/>
        <v/>
      </c>
      <c r="S2802" s="191" t="str">
        <f t="shared" si="309"/>
        <v/>
      </c>
      <c r="T2802" s="192" t="str">
        <f t="shared" si="310"/>
        <v/>
      </c>
      <c r="U2802" s="192" t="str">
        <f t="shared" si="308"/>
        <v/>
      </c>
      <c r="V2802" s="192" t="str">
        <f t="shared" si="311"/>
        <v/>
      </c>
      <c r="W2802" s="191" t="str">
        <f>IF(Q2802="Campo","@Campos(posicao = "&amp;K2802&amp;", tipo = '"&amp;R2802&amp;"')@Column(name = """&amp;L2802&amp;""")"&amp;IF(R2802="D","@Temporal(TemporalType.DATE)","")&amp;"private "&amp;VLOOKUP(TEXT(R2802,"@"),Apoio!A:B,2,0)&amp;" "&amp;SUBSTITUTE(LOWER(LEFT(L2802,1))&amp;RIGHT(PROPER(L2802),LEN(L2802)-1),"_","")&amp;";",IF(ISNUMBER(Q2802),IF(R2802="R","@Entity@Table(name = ""reg_"&amp;LOWER(J2802)&amp;""")@XmlRootElement","")&amp;VLOOKUP(J2802,Blocos!D:I,6,0)&amp;Apoio!$E$1&amp;Y2802,""))</f>
        <v/>
      </c>
      <c r="X2802" s="190" t="str">
        <f>IF(ISNUMBER(Q2802),COUNTIF(Blocos!G:G,J2802),"")</f>
        <v/>
      </c>
      <c r="Y2802" s="190" t="str">
        <f>IF(OR(X2802=0,X2802=""),"",VLOOKUP(SUMIFS(Blocos!A:A,Blocos!H:H,'EFD REGISTROS e Campos (2)'!X2802,Blocos!G:G,'EFD REGISTROS e Campos (2)'!J2802),Blocos!A:L,12,0))</f>
        <v/>
      </c>
      <c r="Z2802" s="190" t="str">
        <f>IF(ISNUMBER(Q2803),VLOOKUP(J2802,Blocos!D:G,4,0),"")</f>
        <v/>
      </c>
      <c r="AA2802" s="190" t="str">
        <f>IF(ISNUMBER(Q2802),CONCATENATE("CREATE TABLE ""reg_",LOWER(J2802),""" (""ID"" bigint NOT NULL AUTO_INCREMENT,  ""HASHFILE"" varchar(255) DEFAULT NULL, ""ID_PAI"" bigint NOT NULL,"),IF(Q2802="Campo",CONCATENATE("""",L2802,""" ",VLOOKUP(R2802,Apoio!A:C,3,0)),""))&amp;IF(Z2802="","",CONCATENATE("PRIMARY KEY (""ID""), KEY ""FK_reg_",LOWER(Z2802),"_ID_PAI"" (""ID_PAI""), CONSTRAINT ""FK_reg_",LOWER(Z2802),"_ID_PAI"" FOREIGN KEY (""ID_PAI"") REFERENCES ""reg_",LOWER(Z2802),""" (""ID"")) ENGINE=InnoDB AUTO_INCREMENT=105774 DEFAULT CHARSET=utf8mb4 COLLATE=utf8mb4_0900_ai_ci;"))</f>
        <v/>
      </c>
      <c r="AB2802" s="190" t="str">
        <f t="shared" si="307"/>
        <v/>
      </c>
    </row>
    <row r="2803" spans="1:28" ht="14.5" hidden="1" customHeight="1" x14ac:dyDescent="0.3">
      <c r="J2803" s="187" t="str">
        <f t="shared" si="305"/>
        <v>G125</v>
      </c>
      <c r="K2803" s="196"/>
      <c r="L2803" s="285"/>
      <c r="M2803" s="182" t="s">
        <v>2753</v>
      </c>
      <c r="N2803" s="196"/>
      <c r="O2803" s="196"/>
      <c r="P2803" s="196"/>
      <c r="Q2803" s="192" t="str">
        <f t="shared" si="306"/>
        <v/>
      </c>
      <c r="S2803" s="191" t="str">
        <f t="shared" si="309"/>
        <v/>
      </c>
      <c r="T2803" s="192" t="str">
        <f t="shared" si="310"/>
        <v/>
      </c>
      <c r="U2803" s="192" t="str">
        <f t="shared" si="308"/>
        <v/>
      </c>
      <c r="V2803" s="192" t="str">
        <f t="shared" si="311"/>
        <v/>
      </c>
      <c r="W2803" s="191" t="str">
        <f>IF(Q2803="Campo","@Campos(posicao = "&amp;K2803&amp;", tipo = '"&amp;R2803&amp;"')@Column(name = """&amp;L2803&amp;""")"&amp;IF(R2803="D","@Temporal(TemporalType.DATE)","")&amp;"private "&amp;VLOOKUP(TEXT(R2803,"@"),Apoio!A:B,2,0)&amp;" "&amp;SUBSTITUTE(LOWER(LEFT(L2803,1))&amp;RIGHT(PROPER(L2803),LEN(L2803)-1),"_","")&amp;";",IF(ISNUMBER(Q2803),IF(R2803="R","@Entity@Table(name = ""reg_"&amp;LOWER(J2803)&amp;""")@XmlRootElement","")&amp;VLOOKUP(J2803,Blocos!D:I,6,0)&amp;Apoio!$E$1&amp;Y2803,""))</f>
        <v/>
      </c>
      <c r="X2803" s="190" t="str">
        <f>IF(ISNUMBER(Q2803),COUNTIF(Blocos!G:G,J2803),"")</f>
        <v/>
      </c>
      <c r="Y2803" s="190" t="str">
        <f>IF(OR(X2803=0,X2803=""),"",VLOOKUP(SUMIFS(Blocos!A:A,Blocos!H:H,'EFD REGISTROS e Campos (2)'!X2803,Blocos!G:G,'EFD REGISTROS e Campos (2)'!J2803),Blocos!A:L,12,0))</f>
        <v/>
      </c>
      <c r="Z2803" s="190" t="str">
        <f>IF(ISNUMBER(Q2804),VLOOKUP(J2803,Blocos!D:G,4,0),"")</f>
        <v/>
      </c>
      <c r="AA2803" s="190" t="str">
        <f>IF(ISNUMBER(Q2803),CONCATENATE("CREATE TABLE ""reg_",LOWER(J2803),""" (""ID"" bigint NOT NULL AUTO_INCREMENT,  ""HASHFILE"" varchar(255) DEFAULT NULL, ""ID_PAI"" bigint NOT NULL,"),IF(Q2803="Campo",CONCATENATE("""",L2803,""" ",VLOOKUP(R2803,Apoio!A:C,3,0)),""))&amp;IF(Z2803="","",CONCATENATE("PRIMARY KEY (""ID""), KEY ""FK_reg_",LOWER(Z2803),"_ID_PAI"" (""ID_PAI""), CONSTRAINT ""FK_reg_",LOWER(Z2803),"_ID_PAI"" FOREIGN KEY (""ID_PAI"") REFERENCES ""reg_",LOWER(Z2803),""" (""ID"")) ENGINE=InnoDB AUTO_INCREMENT=105774 DEFAULT CHARSET=utf8mb4 COLLATE=utf8mb4_0900_ai_ci;"))</f>
        <v/>
      </c>
      <c r="AB2803" s="190" t="str">
        <f t="shared" si="307"/>
        <v/>
      </c>
    </row>
    <row r="2804" spans="1:28" ht="14.5" hidden="1" customHeight="1" x14ac:dyDescent="0.3">
      <c r="J2804" s="187" t="str">
        <f t="shared" si="305"/>
        <v>G125</v>
      </c>
      <c r="K2804" s="181">
        <v>5</v>
      </c>
      <c r="L2804" s="289" t="s">
        <v>2754</v>
      </c>
      <c r="M2804" s="182" t="s">
        <v>2755</v>
      </c>
      <c r="N2804" s="181" t="s">
        <v>32</v>
      </c>
      <c r="O2804" s="181" t="s">
        <v>28</v>
      </c>
      <c r="P2804" s="181">
        <v>2</v>
      </c>
      <c r="Q2804" s="192" t="str">
        <f t="shared" si="306"/>
        <v>Campo</v>
      </c>
      <c r="R2804" s="192" t="s">
        <v>3606</v>
      </c>
      <c r="S2804" s="191" t="str">
        <f t="shared" si="309"/>
        <v/>
      </c>
      <c r="T2804" s="192" t="str">
        <f t="shared" si="310"/>
        <v>&lt;campo posicao="5"&gt;
&lt;coluna&gt;VL_IMOB_ICMS_OP&lt;/coluna&gt;
&lt;descricao&gt;Valor do ICMS da Operação Própria na entrada do bem ou componente &lt;/descricao&gt;
&lt;tipo&gt;R&lt;/tipo&gt;
&lt;/campo&gt;</v>
      </c>
      <c r="U2804" s="192" t="str">
        <f t="shared" si="308"/>
        <v>&lt;campo posicao="5"&gt;
&lt;coluna&gt;VL_IMOB_ICMS_OP&lt;/coluna&gt;
&lt;descricao&gt;Valor do ICMS da Operação Própria na entrada do bem ou componente &lt;/descricao&gt;
&lt;tipo&gt;R&lt;/tipo&gt;
&lt;/campo&gt;</v>
      </c>
      <c r="V2804" s="192" t="str">
        <f t="shared" si="311"/>
        <v>{"Column6", "VL_IMOB_ICMS_OP"},</v>
      </c>
      <c r="W2804" s="191" t="str">
        <f>IF(Q2804="Campo","@Campos(posicao = "&amp;K2804&amp;", tipo = '"&amp;R2804&amp;"')@Column(name = """&amp;L2804&amp;""")"&amp;IF(R2804="D","@Temporal(TemporalType.DATE)","")&amp;"private "&amp;VLOOKUP(TEXT(R2804,"@"),Apoio!A:B,2,0)&amp;" "&amp;SUBSTITUTE(LOWER(LEFT(L2804,1))&amp;RIGHT(PROPER(L2804),LEN(L2804)-1),"_","")&amp;";",IF(ISNUMBER(Q2804),IF(R2804="R","@Entity@Table(name = ""reg_"&amp;LOWER(J2804)&amp;""")@XmlRootElement","")&amp;VLOOKUP(J2804,Blocos!D:I,6,0)&amp;Apoio!$E$1&amp;Y2804,""))</f>
        <v>@Campos(posicao = 5, tipo = 'R')@Column(name = "VL_IMOB_ICMS_OP")private BigDecimal vlImobIcmsOp;</v>
      </c>
      <c r="X2804" s="190" t="str">
        <f>IF(ISNUMBER(Q2804),COUNTIF(Blocos!G:G,J2804),"")</f>
        <v/>
      </c>
      <c r="Y2804" s="190" t="str">
        <f>IF(OR(X2804=0,X2804=""),"",VLOOKUP(SUMIFS(Blocos!A:A,Blocos!H:H,'EFD REGISTROS e Campos (2)'!X2804,Blocos!G:G,'EFD REGISTROS e Campos (2)'!J2804),Blocos!A:L,12,0))</f>
        <v/>
      </c>
      <c r="Z2804" s="190" t="str">
        <f>IF(ISNUMBER(Q2805),VLOOKUP(J2804,Blocos!D:G,4,0),"")</f>
        <v/>
      </c>
      <c r="AA2804" s="190" t="str">
        <f>IF(ISNUMBER(Q2804),CONCATENATE("CREATE TABLE ""reg_",LOWER(J2804),""" (""ID"" bigint NOT NULL AUTO_INCREMENT,  ""HASHFILE"" varchar(255) DEFAULT NULL, ""ID_PAI"" bigint NOT NULL,"),IF(Q2804="Campo",CONCATENATE("""",L2804,""" ",VLOOKUP(R2804,Apoio!A:C,3,0)),""))&amp;IF(Z2804="","",CONCATENATE("PRIMARY KEY (""ID""), KEY ""FK_reg_",LOWER(Z2804),"_ID_PAI"" (""ID_PAI""), CONSTRAINT ""FK_reg_",LOWER(Z2804),"_ID_PAI"" FOREIGN KEY (""ID_PAI"") REFERENCES ""reg_",LOWER(Z2804),""" (""ID"")) ENGINE=InnoDB AUTO_INCREMENT=105774 DEFAULT CHARSET=utf8mb4 COLLATE=utf8mb4_0900_ai_ci;"))</f>
        <v>"VL_IMOB_ICMS_OP" decimal(15,6) DEFAULT NULL,</v>
      </c>
      <c r="AB2804" s="190" t="str">
        <f t="shared" si="307"/>
        <v>`reg_g125`.`VL_IMOB_ICMS_OP`,</v>
      </c>
    </row>
    <row r="2805" spans="1:28" ht="14.5" hidden="1" customHeight="1" x14ac:dyDescent="0.3">
      <c r="J2805" s="187" t="str">
        <f t="shared" si="305"/>
        <v>G125</v>
      </c>
      <c r="K2805" s="181">
        <v>6</v>
      </c>
      <c r="L2805" s="289" t="s">
        <v>2756</v>
      </c>
      <c r="M2805" s="182" t="s">
        <v>2757</v>
      </c>
      <c r="N2805" s="181" t="s">
        <v>32</v>
      </c>
      <c r="O2805" s="181" t="s">
        <v>28</v>
      </c>
      <c r="P2805" s="181">
        <v>2</v>
      </c>
      <c r="Q2805" s="192" t="str">
        <f t="shared" si="306"/>
        <v>Campo</v>
      </c>
      <c r="R2805" s="192" t="s">
        <v>3606</v>
      </c>
      <c r="S2805" s="191" t="str">
        <f t="shared" si="309"/>
        <v/>
      </c>
      <c r="T2805" s="192" t="str">
        <f t="shared" si="310"/>
        <v>&lt;campo posicao="6"&gt;
&lt;coluna&gt;VL_IMOB_ICMS_ST&lt;/coluna&gt;
&lt;descricao&gt;Valor do ICMS da Oper. por Sub. Tributária na entrada do bem ou componente&lt;/descricao&gt;
&lt;tipo&gt;R&lt;/tipo&gt;
&lt;/campo&gt;</v>
      </c>
      <c r="U2805" s="192" t="str">
        <f t="shared" si="308"/>
        <v>&lt;campo posicao="6"&gt;
&lt;coluna&gt;VL_IMOB_ICMS_ST&lt;/coluna&gt;
&lt;descricao&gt;Valor do ICMS da Oper. por Sub. Tributária na entrada do bem ou componente&lt;/descricao&gt;
&lt;tipo&gt;R&lt;/tipo&gt;
&lt;/campo&gt;</v>
      </c>
      <c r="V2805" s="192" t="str">
        <f t="shared" si="311"/>
        <v>{"Column7", "VL_IMOB_ICMS_ST"},</v>
      </c>
      <c r="W2805" s="191" t="str">
        <f>IF(Q2805="Campo","@Campos(posicao = "&amp;K2805&amp;", tipo = '"&amp;R2805&amp;"')@Column(name = """&amp;L2805&amp;""")"&amp;IF(R2805="D","@Temporal(TemporalType.DATE)","")&amp;"private "&amp;VLOOKUP(TEXT(R2805,"@"),Apoio!A:B,2,0)&amp;" "&amp;SUBSTITUTE(LOWER(LEFT(L2805,1))&amp;RIGHT(PROPER(L2805),LEN(L2805)-1),"_","")&amp;";",IF(ISNUMBER(Q2805),IF(R2805="R","@Entity@Table(name = ""reg_"&amp;LOWER(J2805)&amp;""")@XmlRootElement","")&amp;VLOOKUP(J2805,Blocos!D:I,6,0)&amp;Apoio!$E$1&amp;Y2805,""))</f>
        <v>@Campos(posicao = 6, tipo = 'R')@Column(name = "VL_IMOB_ICMS_ST")private BigDecimal vlImobIcmsSt;</v>
      </c>
      <c r="X2805" s="190" t="str">
        <f>IF(ISNUMBER(Q2805),COUNTIF(Blocos!G:G,J2805),"")</f>
        <v/>
      </c>
      <c r="Y2805" s="190" t="str">
        <f>IF(OR(X2805=0,X2805=""),"",VLOOKUP(SUMIFS(Blocos!A:A,Blocos!H:H,'EFD REGISTROS e Campos (2)'!X2805,Blocos!G:G,'EFD REGISTROS e Campos (2)'!J2805),Blocos!A:L,12,0))</f>
        <v/>
      </c>
      <c r="Z2805" s="190" t="str">
        <f>IF(ISNUMBER(Q2806),VLOOKUP(J2805,Blocos!D:G,4,0),"")</f>
        <v/>
      </c>
      <c r="AA2805" s="190" t="str">
        <f>IF(ISNUMBER(Q2805),CONCATENATE("CREATE TABLE ""reg_",LOWER(J2805),""" (""ID"" bigint NOT NULL AUTO_INCREMENT,  ""HASHFILE"" varchar(255) DEFAULT NULL, ""ID_PAI"" bigint NOT NULL,"),IF(Q2805="Campo",CONCATENATE("""",L2805,""" ",VLOOKUP(R2805,Apoio!A:C,3,0)),""))&amp;IF(Z2805="","",CONCATENATE("PRIMARY KEY (""ID""), KEY ""FK_reg_",LOWER(Z2805),"_ID_PAI"" (""ID_PAI""), CONSTRAINT ""FK_reg_",LOWER(Z2805),"_ID_PAI"" FOREIGN KEY (""ID_PAI"") REFERENCES ""reg_",LOWER(Z2805),""" (""ID"")) ENGINE=InnoDB AUTO_INCREMENT=105774 DEFAULT CHARSET=utf8mb4 COLLATE=utf8mb4_0900_ai_ci;"))</f>
        <v>"VL_IMOB_ICMS_ST" decimal(15,6) DEFAULT NULL,</v>
      </c>
      <c r="AB2805" s="190" t="str">
        <f t="shared" si="307"/>
        <v>`reg_g125`.`VL_IMOB_ICMS_ST`,</v>
      </c>
    </row>
    <row r="2806" spans="1:28" ht="14.5" hidden="1" customHeight="1" x14ac:dyDescent="0.3">
      <c r="J2806" s="187" t="str">
        <f t="shared" si="305"/>
        <v>G125</v>
      </c>
      <c r="K2806" s="181">
        <v>7</v>
      </c>
      <c r="L2806" s="289" t="s">
        <v>2758</v>
      </c>
      <c r="M2806" s="182" t="s">
        <v>2759</v>
      </c>
      <c r="N2806" s="181" t="s">
        <v>32</v>
      </c>
      <c r="O2806" s="181" t="s">
        <v>28</v>
      </c>
      <c r="P2806" s="181">
        <v>2</v>
      </c>
      <c r="Q2806" s="192" t="str">
        <f t="shared" si="306"/>
        <v>Campo</v>
      </c>
      <c r="R2806" s="192" t="s">
        <v>3606</v>
      </c>
      <c r="S2806" s="191" t="str">
        <f t="shared" si="309"/>
        <v/>
      </c>
      <c r="T2806" s="192" t="str">
        <f t="shared" si="310"/>
        <v>&lt;campo posicao="7"&gt;
&lt;coluna&gt;VL_IMOB_ICMS_FRT&lt;/coluna&gt;
&lt;descricao&gt;Valor do ICMS sobre Frete do Conhecimento de Transporte na entrada do bem ou componente&lt;/descricao&gt;
&lt;tipo&gt;R&lt;/tipo&gt;
&lt;/campo&gt;</v>
      </c>
      <c r="U2806" s="192" t="str">
        <f t="shared" si="308"/>
        <v>&lt;campo posicao="7"&gt;
&lt;coluna&gt;VL_IMOB_ICMS_FRT&lt;/coluna&gt;
&lt;descricao&gt;Valor do ICMS sobre Frete do Conhecimento de Transporte na entrada do bem ou componente&lt;/descricao&gt;
&lt;tipo&gt;R&lt;/tipo&gt;
&lt;/campo&gt;</v>
      </c>
      <c r="V2806" s="192" t="str">
        <f t="shared" si="311"/>
        <v>{"Column8", "VL_IMOB_ICMS_FRT"},</v>
      </c>
      <c r="W2806" s="191" t="str">
        <f>IF(Q2806="Campo","@Campos(posicao = "&amp;K2806&amp;", tipo = '"&amp;R2806&amp;"')@Column(name = """&amp;L2806&amp;""")"&amp;IF(R2806="D","@Temporal(TemporalType.DATE)","")&amp;"private "&amp;VLOOKUP(TEXT(R2806,"@"),Apoio!A:B,2,0)&amp;" "&amp;SUBSTITUTE(LOWER(LEFT(L2806,1))&amp;RIGHT(PROPER(L2806),LEN(L2806)-1),"_","")&amp;";",IF(ISNUMBER(Q2806),IF(R2806="R","@Entity@Table(name = ""reg_"&amp;LOWER(J2806)&amp;""")@XmlRootElement","")&amp;VLOOKUP(J2806,Blocos!D:I,6,0)&amp;Apoio!$E$1&amp;Y2806,""))</f>
        <v>@Campos(posicao = 7, tipo = 'R')@Column(name = "VL_IMOB_ICMS_FRT")private BigDecimal vlImobIcmsFrt;</v>
      </c>
      <c r="X2806" s="190" t="str">
        <f>IF(ISNUMBER(Q2806),COUNTIF(Blocos!G:G,J2806),"")</f>
        <v/>
      </c>
      <c r="Y2806" s="190" t="str">
        <f>IF(OR(X2806=0,X2806=""),"",VLOOKUP(SUMIFS(Blocos!A:A,Blocos!H:H,'EFD REGISTROS e Campos (2)'!X2806,Blocos!G:G,'EFD REGISTROS e Campos (2)'!J2806),Blocos!A:L,12,0))</f>
        <v/>
      </c>
      <c r="Z2806" s="190" t="str">
        <f>IF(ISNUMBER(Q2807),VLOOKUP(J2806,Blocos!D:G,4,0),"")</f>
        <v/>
      </c>
      <c r="AA2806" s="190" t="str">
        <f>IF(ISNUMBER(Q2806),CONCATENATE("CREATE TABLE ""reg_",LOWER(J2806),""" (""ID"" bigint NOT NULL AUTO_INCREMENT,  ""HASHFILE"" varchar(255) DEFAULT NULL, ""ID_PAI"" bigint NOT NULL,"),IF(Q2806="Campo",CONCATENATE("""",L2806,""" ",VLOOKUP(R2806,Apoio!A:C,3,0)),""))&amp;IF(Z2806="","",CONCATENATE("PRIMARY KEY (""ID""), KEY ""FK_reg_",LOWER(Z2806),"_ID_PAI"" (""ID_PAI""), CONSTRAINT ""FK_reg_",LOWER(Z2806),"_ID_PAI"" FOREIGN KEY (""ID_PAI"") REFERENCES ""reg_",LOWER(Z2806),""" (""ID"")) ENGINE=InnoDB AUTO_INCREMENT=105774 DEFAULT CHARSET=utf8mb4 COLLATE=utf8mb4_0900_ai_ci;"))</f>
        <v>"VL_IMOB_ICMS_FRT" decimal(15,6) DEFAULT NULL,</v>
      </c>
      <c r="AB2806" s="190" t="str">
        <f t="shared" si="307"/>
        <v>`reg_g125`.`VL_IMOB_ICMS_FRT`,</v>
      </c>
    </row>
    <row r="2807" spans="1:28" ht="14.5" hidden="1" customHeight="1" x14ac:dyDescent="0.3">
      <c r="J2807" s="187" t="str">
        <f t="shared" si="305"/>
        <v>G125</v>
      </c>
      <c r="K2807" s="181">
        <v>8</v>
      </c>
      <c r="L2807" s="289" t="s">
        <v>2760</v>
      </c>
      <c r="M2807" s="182" t="s">
        <v>2761</v>
      </c>
      <c r="N2807" s="181" t="s">
        <v>32</v>
      </c>
      <c r="O2807" s="181" t="s">
        <v>28</v>
      </c>
      <c r="P2807" s="181">
        <v>2</v>
      </c>
      <c r="Q2807" s="192" t="str">
        <f t="shared" si="306"/>
        <v>Campo</v>
      </c>
      <c r="R2807" s="192" t="s">
        <v>3606</v>
      </c>
      <c r="S2807" s="191" t="str">
        <f t="shared" si="309"/>
        <v/>
      </c>
      <c r="T2807" s="192" t="str">
        <f t="shared" si="310"/>
        <v>&lt;campo posicao="8"&gt;
&lt;coluna&gt;VL_IMOB_ICMS_DIF&lt;/coluna&gt;
&lt;descricao&gt;Valor do ICMS - Diferencial de Alíquota, conforme Doc. de Arrecadação, na entrada do bem ou componente&lt;/descricao&gt;
&lt;tipo&gt;R&lt;/tipo&gt;
&lt;/campo&gt;</v>
      </c>
      <c r="U2807" s="192" t="str">
        <f t="shared" si="308"/>
        <v>&lt;campo posicao="8"&gt;
&lt;coluna&gt;VL_IMOB_ICMS_DIF&lt;/coluna&gt;
&lt;descricao&gt;Valor do ICMS - Diferencial de Alíquota, conforme Doc. de Arrecadação, na entrada do bem ou componente&lt;/descricao&gt;
&lt;tipo&gt;R&lt;/tipo&gt;
&lt;/campo&gt;</v>
      </c>
      <c r="V2807" s="192" t="str">
        <f t="shared" si="311"/>
        <v>{"Column9", "VL_IMOB_ICMS_DIF"},</v>
      </c>
      <c r="W2807" s="191" t="str">
        <f>IF(Q2807="Campo","@Campos(posicao = "&amp;K2807&amp;", tipo = '"&amp;R2807&amp;"')@Column(name = """&amp;L2807&amp;""")"&amp;IF(R2807="D","@Temporal(TemporalType.DATE)","")&amp;"private "&amp;VLOOKUP(TEXT(R2807,"@"),Apoio!A:B,2,0)&amp;" "&amp;SUBSTITUTE(LOWER(LEFT(L2807,1))&amp;RIGHT(PROPER(L2807),LEN(L2807)-1),"_","")&amp;";",IF(ISNUMBER(Q2807),IF(R2807="R","@Entity@Table(name = ""reg_"&amp;LOWER(J2807)&amp;""")@XmlRootElement","")&amp;VLOOKUP(J2807,Blocos!D:I,6,0)&amp;Apoio!$E$1&amp;Y2807,""))</f>
        <v>@Campos(posicao = 8, tipo = 'R')@Column(name = "VL_IMOB_ICMS_DIF")private BigDecimal vlImobIcmsDif;</v>
      </c>
      <c r="X2807" s="190" t="str">
        <f>IF(ISNUMBER(Q2807),COUNTIF(Blocos!G:G,J2807),"")</f>
        <v/>
      </c>
      <c r="Y2807" s="190" t="str">
        <f>IF(OR(X2807=0,X2807=""),"",VLOOKUP(SUMIFS(Blocos!A:A,Blocos!H:H,'EFD REGISTROS e Campos (2)'!X2807,Blocos!G:G,'EFD REGISTROS e Campos (2)'!J2807),Blocos!A:L,12,0))</f>
        <v/>
      </c>
      <c r="Z2807" s="190" t="str">
        <f>IF(ISNUMBER(Q2808),VLOOKUP(J2807,Blocos!D:G,4,0),"")</f>
        <v/>
      </c>
      <c r="AA2807" s="190" t="str">
        <f>IF(ISNUMBER(Q2807),CONCATENATE("CREATE TABLE ""reg_",LOWER(J2807),""" (""ID"" bigint NOT NULL AUTO_INCREMENT,  ""HASHFILE"" varchar(255) DEFAULT NULL, ""ID_PAI"" bigint NOT NULL,"),IF(Q2807="Campo",CONCATENATE("""",L2807,""" ",VLOOKUP(R2807,Apoio!A:C,3,0)),""))&amp;IF(Z2807="","",CONCATENATE("PRIMARY KEY (""ID""), KEY ""FK_reg_",LOWER(Z2807),"_ID_PAI"" (""ID_PAI""), CONSTRAINT ""FK_reg_",LOWER(Z2807),"_ID_PAI"" FOREIGN KEY (""ID_PAI"") REFERENCES ""reg_",LOWER(Z2807),""" (""ID"")) ENGINE=InnoDB AUTO_INCREMENT=105774 DEFAULT CHARSET=utf8mb4 COLLATE=utf8mb4_0900_ai_ci;"))</f>
        <v>"VL_IMOB_ICMS_DIF" decimal(15,6) DEFAULT NULL,</v>
      </c>
      <c r="AB2807" s="190" t="str">
        <f t="shared" si="307"/>
        <v>`reg_g125`.`VL_IMOB_ICMS_DIF`,</v>
      </c>
    </row>
    <row r="2808" spans="1:28" ht="14.5" hidden="1" customHeight="1" x14ac:dyDescent="0.3">
      <c r="J2808" s="187" t="str">
        <f t="shared" si="305"/>
        <v>G125</v>
      </c>
      <c r="K2808" s="181">
        <v>9</v>
      </c>
      <c r="L2808" s="289" t="s">
        <v>762</v>
      </c>
      <c r="M2808" s="182" t="s">
        <v>2762</v>
      </c>
      <c r="N2808" s="181" t="s">
        <v>32</v>
      </c>
      <c r="O2808" s="181">
        <v>3</v>
      </c>
      <c r="P2808" s="181" t="s">
        <v>28</v>
      </c>
      <c r="Q2808" s="192" t="str">
        <f t="shared" si="306"/>
        <v>Campo</v>
      </c>
      <c r="R2808" s="192" t="s">
        <v>3607</v>
      </c>
      <c r="S2808" s="191" t="str">
        <f t="shared" si="309"/>
        <v/>
      </c>
      <c r="T2808" s="192" t="str">
        <f t="shared" si="310"/>
        <v>&lt;campo posicao="9"&gt;
&lt;coluna&gt;NUM_PARC&lt;/coluna&gt;
&lt;descricao&gt;Número da parcela do ICMS &lt;/descricao&gt;
&lt;tipo&gt;I&lt;/tipo&gt;
&lt;/campo&gt;</v>
      </c>
      <c r="U2808" s="192" t="str">
        <f t="shared" si="308"/>
        <v>&lt;campo posicao="9"&gt;
&lt;coluna&gt;NUM_PARC&lt;/coluna&gt;
&lt;descricao&gt;Número da parcela do ICMS &lt;/descricao&gt;
&lt;tipo&gt;I&lt;/tipo&gt;
&lt;/campo&gt;</v>
      </c>
      <c r="V2808" s="192" t="str">
        <f t="shared" si="311"/>
        <v>{"Column10", "NUM_PARC"},</v>
      </c>
      <c r="W2808" s="191" t="str">
        <f>IF(Q2808="Campo","@Campos(posicao = "&amp;K2808&amp;", tipo = '"&amp;R2808&amp;"')@Column(name = """&amp;L2808&amp;""")"&amp;IF(R2808="D","@Temporal(TemporalType.DATE)","")&amp;"private "&amp;VLOOKUP(TEXT(R2808,"@"),Apoio!A:B,2,0)&amp;" "&amp;SUBSTITUTE(LOWER(LEFT(L2808,1))&amp;RIGHT(PROPER(L2808),LEN(L2808)-1),"_","")&amp;";",IF(ISNUMBER(Q2808),IF(R2808="R","@Entity@Table(name = ""reg_"&amp;LOWER(J2808)&amp;""")@XmlRootElement","")&amp;VLOOKUP(J2808,Blocos!D:I,6,0)&amp;Apoio!$E$1&amp;Y2808,""))</f>
        <v>@Campos(posicao = 9, tipo = 'I')@Column(name = "NUM_PARC")private int numParc;</v>
      </c>
      <c r="X2808" s="190" t="str">
        <f>IF(ISNUMBER(Q2808),COUNTIF(Blocos!G:G,J2808),"")</f>
        <v/>
      </c>
      <c r="Y2808" s="190" t="str">
        <f>IF(OR(X2808=0,X2808=""),"",VLOOKUP(SUMIFS(Blocos!A:A,Blocos!H:H,'EFD REGISTROS e Campos (2)'!X2808,Blocos!G:G,'EFD REGISTROS e Campos (2)'!J2808),Blocos!A:L,12,0))</f>
        <v/>
      </c>
      <c r="Z2808" s="190" t="str">
        <f>IF(ISNUMBER(Q2809),VLOOKUP(J2808,Blocos!D:G,4,0),"")</f>
        <v/>
      </c>
      <c r="AA2808" s="190" t="str">
        <f>IF(ISNUMBER(Q2808),CONCATENATE("CREATE TABLE ""reg_",LOWER(J2808),""" (""ID"" bigint NOT NULL AUTO_INCREMENT,  ""HASHFILE"" varchar(255) DEFAULT NULL, ""ID_PAI"" bigint NOT NULL,"),IF(Q2808="Campo",CONCATENATE("""",L2808,""" ",VLOOKUP(R2808,Apoio!A:C,3,0)),""))&amp;IF(Z2808="","",CONCATENATE("PRIMARY KEY (""ID""), KEY ""FK_reg_",LOWER(Z2808),"_ID_PAI"" (""ID_PAI""), CONSTRAINT ""FK_reg_",LOWER(Z2808),"_ID_PAI"" FOREIGN KEY (""ID_PAI"") REFERENCES ""reg_",LOWER(Z2808),""" (""ID"")) ENGINE=InnoDB AUTO_INCREMENT=105774 DEFAULT CHARSET=utf8mb4 COLLATE=utf8mb4_0900_ai_ci;"))</f>
        <v>"NUM_PARC" int DEFAULT NULL,</v>
      </c>
      <c r="AB2808" s="190" t="str">
        <f t="shared" si="307"/>
        <v>`reg_g125`.`NUM_PARC`,</v>
      </c>
    </row>
    <row r="2809" spans="1:28" ht="14.5" hidden="1" customHeight="1" x14ac:dyDescent="0.3">
      <c r="J2809" s="187" t="str">
        <f t="shared" si="305"/>
        <v>G125</v>
      </c>
      <c r="K2809" s="181">
        <v>10</v>
      </c>
      <c r="L2809" s="289" t="s">
        <v>2763</v>
      </c>
      <c r="M2809" s="182" t="s">
        <v>2764</v>
      </c>
      <c r="N2809" s="181" t="s">
        <v>32</v>
      </c>
      <c r="O2809" s="181" t="s">
        <v>28</v>
      </c>
      <c r="P2809" s="181">
        <v>2</v>
      </c>
      <c r="Q2809" s="192" t="str">
        <f t="shared" si="306"/>
        <v>Campo</v>
      </c>
      <c r="R2809" s="192" t="s">
        <v>3606</v>
      </c>
      <c r="S2809" s="191" t="str">
        <f t="shared" si="309"/>
        <v/>
      </c>
      <c r="T2809" s="192" t="str">
        <f t="shared" si="310"/>
        <v>&lt;campo posicao="10"&gt;
&lt;coluna&gt;VL_PARC_PASS&lt;/coluna&gt;
&lt;descricao&gt;Valor da parcela de ICMS passível de apropriação (antes da aplicação da participação percentual do valor das saídas tributadas/exportação sobre as saídas totais) &lt;/descricao&gt;
&lt;tipo&gt;R&lt;/tipo&gt;
&lt;/campo&gt;</v>
      </c>
      <c r="U2809" s="192" t="str">
        <f t="shared" si="308"/>
        <v>&lt;campo posicao="10"&gt;
&lt;coluna&gt;VL_PARC_PASS&lt;/coluna&gt;
&lt;descricao&gt;Valor da parcela de ICMS passível de apropriação (antes da aplicação da participação percentual do valor das saídas tributadas/exportação sobre as saídas totais) &lt;/descricao&gt;
&lt;tipo&gt;R&lt;/tipo&gt;
&lt;/campo&gt;</v>
      </c>
      <c r="V2809" s="192" t="str">
        <f t="shared" si="311"/>
        <v>{"Column11", "VL_PARC_PASS"},</v>
      </c>
      <c r="W2809" s="191" t="str">
        <f>IF(Q2809="Campo","@Campos(posicao = "&amp;K2809&amp;", tipo = '"&amp;R2809&amp;"')@Column(name = """&amp;L2809&amp;""")"&amp;IF(R2809="D","@Temporal(TemporalType.DATE)","")&amp;"private "&amp;VLOOKUP(TEXT(R2809,"@"),Apoio!A:B,2,0)&amp;" "&amp;SUBSTITUTE(LOWER(LEFT(L2809,1))&amp;RIGHT(PROPER(L2809),LEN(L2809)-1),"_","")&amp;";",IF(ISNUMBER(Q2809),IF(R2809="R","@Entity@Table(name = ""reg_"&amp;LOWER(J2809)&amp;""")@XmlRootElement","")&amp;VLOOKUP(J2809,Blocos!D:I,6,0)&amp;Apoio!$E$1&amp;Y2809,""))</f>
        <v>@Campos(posicao = 10, tipo = 'R')@Column(name = "VL_PARC_PASS")private BigDecimal vlParcPass;</v>
      </c>
      <c r="X2809" s="190" t="str">
        <f>IF(ISNUMBER(Q2809),COUNTIF(Blocos!G:G,J2809),"")</f>
        <v/>
      </c>
      <c r="Y2809" s="190" t="str">
        <f>IF(OR(X2809=0,X2809=""),"",VLOOKUP(SUMIFS(Blocos!A:A,Blocos!H:H,'EFD REGISTROS e Campos (2)'!X2809,Blocos!G:G,'EFD REGISTROS e Campos (2)'!J2809),Blocos!A:L,12,0))</f>
        <v/>
      </c>
      <c r="Z2809" s="190" t="str">
        <f>IF(ISNUMBER(Q2810),VLOOKUP(J2809,Blocos!D:G,4,0),"")</f>
        <v>G110</v>
      </c>
      <c r="AA2809" s="190" t="str">
        <f>IF(ISNUMBER(Q2809),CONCATENATE("CREATE TABLE ""reg_",LOWER(J2809),""" (""ID"" bigint NOT NULL AUTO_INCREMENT,  ""HASHFILE"" varchar(255) DEFAULT NULL, ""ID_PAI"" bigint NOT NULL,"),IF(Q2809="Campo",CONCATENATE("""",L2809,""" ",VLOOKUP(R2809,Apoio!A:C,3,0)),""))&amp;IF(Z2809="","",CONCATENATE("PRIMARY KEY (""ID""), KEY ""FK_reg_",LOWER(Z2809),"_ID_PAI"" (""ID_PAI""), CONSTRAINT ""FK_reg_",LOWER(Z2809),"_ID_PAI"" FOREIGN KEY (""ID_PAI"") REFERENCES ""reg_",LOWER(Z2809),""" (""ID"")) ENGINE=InnoDB AUTO_INCREMENT=105774 DEFAULT CHARSET=utf8mb4 COLLATE=utf8mb4_0900_ai_ci;"))</f>
        <v>"VL_PARC_PASS" decimal(15,6) DEFAULT NULL,PRIMARY KEY ("ID"), KEY "FK_reg_g110_ID_PAI" ("ID_PAI"), CONSTRAINT "FK_reg_g110_ID_PAI" FOREIGN KEY ("ID_PAI") REFERENCES "reg_g110" ("ID")) ENGINE=InnoDB AUTO_INCREMENT=105774 DEFAULT CHARSET=utf8mb4 COLLATE=utf8mb4_0900_ai_ci;</v>
      </c>
      <c r="AB2809" s="190" t="str">
        <f t="shared" si="307"/>
        <v>`reg_g125`.`VL_PARC_PASS`,FROM `efdicms`.`reg_g125`;"</v>
      </c>
    </row>
    <row r="2810" spans="1:28" ht="14.5" hidden="1" customHeight="1" collapsed="1" x14ac:dyDescent="0.3">
      <c r="A2810" s="180" t="s">
        <v>22</v>
      </c>
      <c r="F2810" s="180" t="s">
        <v>2765</v>
      </c>
      <c r="I2810" s="180" t="s">
        <v>144</v>
      </c>
      <c r="J2810" s="187" t="str">
        <f t="shared" si="305"/>
        <v>G126</v>
      </c>
      <c r="K2810" s="195" t="s">
        <v>2766</v>
      </c>
      <c r="Q2810" s="192">
        <f t="shared" si="306"/>
        <v>4</v>
      </c>
      <c r="S2810" s="191" t="str">
        <f t="shared" si="309"/>
        <v>&lt;/registro&gt;
&lt;registro codigo="G126" perfil="ABC" nivel="4"&gt;</v>
      </c>
      <c r="T2810" s="192" t="str">
        <f t="shared" si="310"/>
        <v/>
      </c>
      <c r="U2810" s="192" t="str">
        <f t="shared" si="308"/>
        <v>&lt;/registro&gt;
&lt;registro codigo="G126" perfil="ABC" nivel="4"&gt;</v>
      </c>
      <c r="V2810" s="192" t="str">
        <f t="shared" si="311"/>
        <v/>
      </c>
      <c r="W2810" s="191" t="str">
        <f>IF(Q2810="Campo","@Campos(posicao = "&amp;K2810&amp;", tipo = '"&amp;R2810&amp;"')@Column(name = """&amp;L2810&amp;""")"&amp;IF(R2810="D","@Temporal(TemporalType.DATE)","")&amp;"private "&amp;VLOOKUP(TEXT(R2810,"@"),Apoio!A:B,2,0)&amp;" "&amp;SUBSTITUTE(LOWER(LEFT(L2810,1))&amp;RIGHT(PROPER(L2810),LEN(L2810)-1),"_","")&amp;";",IF(ISNUMBER(Q2810),IF(R2810="R","@Entity@Table(name = ""reg_"&amp;LOWER(J2810)&amp;""")@XmlRootElement","")&amp;VLOOKUP(J2810,Blocos!D:I,6,0)&amp;Apoio!$E$1&amp;Y2810,""))</f>
        <v>@Registros(nivel = 4) public class RegG126 implements Serializable { private static final long serialVersionUID = 1L; @Id @GeneratedValue(strategy = GenerationType.IDENTITY) @Basic(optional = false) @Column(name = "ID" ) private Long id;@ManyToOne(fetch = FetchType.LAZY) @JoinColumn(name = "ID_PAI", nullable = false) private RegG125 idPai; public RegG125 getIdPai() {return idPai;}public void setIdPai(Object idPai) {this.idPai = (RegG125) idPai;}public RegG126() { } public RegG126(Long id) { this.id = id; } public RegG126(Long id, RegG125 idPai, long linha, String hash) { this.id = id; this.idPai = idPai; this.linha = linha; this.hash = hash; }public Long getId() { return id; } public void setId(Long id) { this.id = id; }@Basic(optional = false)@Column(name = "LINHA")private long linha;@Basic(optional = false)@Column(name = "HASH")private String hash;</v>
      </c>
      <c r="X2810" s="190">
        <f>IF(ISNUMBER(Q2810),COUNTIF(Blocos!G:G,J2810),"")</f>
        <v>0</v>
      </c>
      <c r="Y2810" s="190" t="str">
        <f>IF(OR(X2810=0,X2810=""),"",VLOOKUP(SUMIFS(Blocos!A:A,Blocos!H:H,'EFD REGISTROS e Campos (2)'!X2810,Blocos!G:G,'EFD REGISTROS e Campos (2)'!J2810),Blocos!A:L,12,0))</f>
        <v/>
      </c>
      <c r="Z2810" s="190" t="str">
        <f>IF(ISNUMBER(Q2811),VLOOKUP(J2810,Blocos!D:G,4,0),"")</f>
        <v/>
      </c>
      <c r="AA2810" s="190" t="str">
        <f>IF(ISNUMBER(Q2810),CONCATENATE("CREATE TABLE ""reg_",LOWER(J2810),""" (""ID"" bigint NOT NULL AUTO_INCREMENT,  ""HASHFILE"" varchar(255) DEFAULT NULL, ""ID_PAI"" bigint NOT NULL,"),IF(Q2810="Campo",CONCATENATE("""",L2810,""" ",VLOOKUP(R2810,Apoio!A:C,3,0)),""))&amp;IF(Z2810="","",CONCATENATE("PRIMARY KEY (""ID""), KEY ""FK_reg_",LOWER(Z2810),"_ID_PAI"" (""ID_PAI""), CONSTRAINT ""FK_reg_",LOWER(Z2810),"_ID_PAI"" FOREIGN KEY (""ID_PAI"") REFERENCES ""reg_",LOWER(Z2810),""" (""ID"")) ENGINE=InnoDB AUTO_INCREMENT=105774 DEFAULT CHARSET=utf8mb4 COLLATE=utf8mb4_0900_ai_ci;"))</f>
        <v>CREATE TABLE "reg_g126" ("ID" bigint NOT NULL AUTO_INCREMENT,  "HASHFILE" varchar(255) DEFAULT NULL, "ID_PAI" bigint NOT NULL,</v>
      </c>
      <c r="AB2810" s="190" t="str">
        <f t="shared" si="307"/>
        <v/>
      </c>
    </row>
    <row r="2811" spans="1:28" ht="14.5" hidden="1" customHeight="1" x14ac:dyDescent="0.3">
      <c r="J2811" s="187" t="str">
        <f t="shared" si="305"/>
        <v>G126</v>
      </c>
      <c r="K2811" s="181">
        <v>1</v>
      </c>
      <c r="L2811" s="289" t="s">
        <v>25</v>
      </c>
      <c r="M2811" s="182" t="s">
        <v>2767</v>
      </c>
      <c r="N2811" s="181" t="s">
        <v>27</v>
      </c>
      <c r="O2811" s="181" t="s">
        <v>235</v>
      </c>
      <c r="P2811" s="181" t="s">
        <v>28</v>
      </c>
      <c r="Q2811" s="192" t="str">
        <f t="shared" si="306"/>
        <v>Campo</v>
      </c>
      <c r="R2811" s="192" t="s">
        <v>27</v>
      </c>
      <c r="S2811" s="191" t="str">
        <f t="shared" si="309"/>
        <v/>
      </c>
      <c r="T2811" s="192" t="str">
        <f t="shared" si="310"/>
        <v>&lt;campo posicao="1"&gt;
&lt;coluna&gt;REG&lt;/coluna&gt;
&lt;descricao&gt;Texto fixo contendo "G126" &lt;/descricao&gt;
&lt;tipo&gt;C&lt;/tipo&gt;
&lt;/campo&gt;</v>
      </c>
      <c r="U2811" s="192" t="str">
        <f t="shared" si="308"/>
        <v>&lt;campo posicao="1"&gt;
&lt;coluna&gt;REG&lt;/coluna&gt;
&lt;descricao&gt;Texto fixo contendo "G126" &lt;/descricao&gt;
&lt;tipo&gt;C&lt;/tipo&gt;
&lt;/campo&gt;</v>
      </c>
      <c r="V2811" s="192" t="str">
        <f t="shared" si="311"/>
        <v>{"Column2", "REG"},</v>
      </c>
      <c r="W2811" s="191" t="str">
        <f>IF(Q2811="Campo","@Campos(posicao = "&amp;K2811&amp;", tipo = '"&amp;R2811&amp;"')@Column(name = """&amp;L2811&amp;""")"&amp;IF(R2811="D","@Temporal(TemporalType.DATE)","")&amp;"private "&amp;VLOOKUP(TEXT(R2811,"@"),Apoio!A:B,2,0)&amp;" "&amp;SUBSTITUTE(LOWER(LEFT(L2811,1))&amp;RIGHT(PROPER(L2811),LEN(L2811)-1),"_","")&amp;";",IF(ISNUMBER(Q2811),IF(R2811="R","@Entity@Table(name = ""reg_"&amp;LOWER(J2811)&amp;""")@XmlRootElement","")&amp;VLOOKUP(J2811,Blocos!D:I,6,0)&amp;Apoio!$E$1&amp;Y2811,""))</f>
        <v>@Campos(posicao = 1, tipo = 'C')@Column(name = "REG")private String reg;</v>
      </c>
      <c r="X2811" s="190" t="str">
        <f>IF(ISNUMBER(Q2811),COUNTIF(Blocos!G:G,J2811),"")</f>
        <v/>
      </c>
      <c r="Y2811" s="190" t="str">
        <f>IF(OR(X2811=0,X2811=""),"",VLOOKUP(SUMIFS(Blocos!A:A,Blocos!H:H,'EFD REGISTROS e Campos (2)'!X2811,Blocos!G:G,'EFD REGISTROS e Campos (2)'!J2811),Blocos!A:L,12,0))</f>
        <v/>
      </c>
      <c r="Z2811" s="190" t="str">
        <f>IF(ISNUMBER(Q2812),VLOOKUP(J2811,Blocos!D:G,4,0),"")</f>
        <v/>
      </c>
      <c r="AA2811" s="190" t="str">
        <f>IF(ISNUMBER(Q2811),CONCATENATE("CREATE TABLE ""reg_",LOWER(J2811),""" (""ID"" bigint NOT NULL AUTO_INCREMENT,  ""HASHFILE"" varchar(255) DEFAULT NULL, ""ID_PAI"" bigint NOT NULL,"),IF(Q2811="Campo",CONCATENATE("""",L2811,""" ",VLOOKUP(R2811,Apoio!A:C,3,0)),""))&amp;IF(Z2811="","",CONCATENATE("PRIMARY KEY (""ID""), KEY ""FK_reg_",LOWER(Z2811),"_ID_PAI"" (""ID_PAI""), CONSTRAINT ""FK_reg_",LOWER(Z2811),"_ID_PAI"" FOREIGN KEY (""ID_PAI"") REFERENCES ""reg_",LOWER(Z2811),""" (""ID"")) ENGINE=InnoDB AUTO_INCREMENT=105774 DEFAULT CHARSET=utf8mb4 COLLATE=utf8mb4_0900_ai_ci;"))</f>
        <v>"REG" varchar(255) DEFAULT NULL,</v>
      </c>
      <c r="AB2811" s="190" t="str">
        <f t="shared" si="307"/>
        <v>USE `efdicms`;SELECT `reg_g126`.`REG`,</v>
      </c>
    </row>
    <row r="2812" spans="1:28" ht="14.5" hidden="1" customHeight="1" x14ac:dyDescent="0.3">
      <c r="J2812" s="187" t="str">
        <f t="shared" si="305"/>
        <v>G126</v>
      </c>
      <c r="K2812" s="181">
        <v>2</v>
      </c>
      <c r="L2812" s="289" t="s">
        <v>38</v>
      </c>
      <c r="M2812" s="182" t="s">
        <v>2768</v>
      </c>
      <c r="N2812" s="181" t="s">
        <v>32</v>
      </c>
      <c r="O2812" s="181" t="s">
        <v>40</v>
      </c>
      <c r="P2812" s="181" t="s">
        <v>28</v>
      </c>
      <c r="Q2812" s="192" t="str">
        <f t="shared" si="306"/>
        <v>Campo</v>
      </c>
      <c r="R2812" s="192" t="s">
        <v>3605</v>
      </c>
      <c r="S2812" s="191" t="str">
        <f t="shared" si="309"/>
        <v/>
      </c>
      <c r="T2812" s="192" t="str">
        <f t="shared" si="310"/>
        <v>&lt;campo posicao="2"&gt;
&lt;coluna&gt;DT_INI&lt;/coluna&gt;
&lt;descricao&gt;Data inicial do período de apuração &lt;/descricao&gt;
&lt;tipo&gt;D&lt;/tipo&gt;
&lt;/campo&gt;</v>
      </c>
      <c r="U2812" s="192" t="str">
        <f t="shared" si="308"/>
        <v>&lt;campo posicao="2"&gt;
&lt;coluna&gt;DT_INI&lt;/coluna&gt;
&lt;descricao&gt;Data inicial do período de apuração &lt;/descricao&gt;
&lt;tipo&gt;D&lt;/tipo&gt;
&lt;/campo&gt;</v>
      </c>
      <c r="V2812" s="192" t="str">
        <f t="shared" si="311"/>
        <v>{"Column3", "DT_INI"},</v>
      </c>
      <c r="W2812" s="191" t="str">
        <f>IF(Q2812="Campo","@Campos(posicao = "&amp;K2812&amp;", tipo = '"&amp;R2812&amp;"')@Column(name = """&amp;L2812&amp;""")"&amp;IF(R2812="D","@Temporal(TemporalType.DATE)","")&amp;"private "&amp;VLOOKUP(TEXT(R2812,"@"),Apoio!A:B,2,0)&amp;" "&amp;SUBSTITUTE(LOWER(LEFT(L2812,1))&amp;RIGHT(PROPER(L2812),LEN(L2812)-1),"_","")&amp;";",IF(ISNUMBER(Q2812),IF(R2812="R","@Entity@Table(name = ""reg_"&amp;LOWER(J2812)&amp;""")@XmlRootElement","")&amp;VLOOKUP(J2812,Blocos!D:I,6,0)&amp;Apoio!$E$1&amp;Y2812,""))</f>
        <v>@Campos(posicao = 2, tipo = 'D')@Column(name = "DT_INI")@Temporal(TemporalType.DATE)private Date dtIni;</v>
      </c>
      <c r="X2812" s="190" t="str">
        <f>IF(ISNUMBER(Q2812),COUNTIF(Blocos!G:G,J2812),"")</f>
        <v/>
      </c>
      <c r="Y2812" s="190" t="str">
        <f>IF(OR(X2812=0,X2812=""),"",VLOOKUP(SUMIFS(Blocos!A:A,Blocos!H:H,'EFD REGISTROS e Campos (2)'!X2812,Blocos!G:G,'EFD REGISTROS e Campos (2)'!J2812),Blocos!A:L,12,0))</f>
        <v/>
      </c>
      <c r="Z2812" s="190" t="str">
        <f>IF(ISNUMBER(Q2813),VLOOKUP(J2812,Blocos!D:G,4,0),"")</f>
        <v/>
      </c>
      <c r="AA2812" s="190" t="str">
        <f>IF(ISNUMBER(Q2812),CONCATENATE("CREATE TABLE ""reg_",LOWER(J2812),""" (""ID"" bigint NOT NULL AUTO_INCREMENT,  ""HASHFILE"" varchar(255) DEFAULT NULL, ""ID_PAI"" bigint NOT NULL,"),IF(Q2812="Campo",CONCATENATE("""",L2812,""" ",VLOOKUP(R2812,Apoio!A:C,3,0)),""))&amp;IF(Z2812="","",CONCATENATE("PRIMARY KEY (""ID""), KEY ""FK_reg_",LOWER(Z2812),"_ID_PAI"" (""ID_PAI""), CONSTRAINT ""FK_reg_",LOWER(Z2812),"_ID_PAI"" FOREIGN KEY (""ID_PAI"") REFERENCES ""reg_",LOWER(Z2812),""" (""ID"")) ENGINE=InnoDB AUTO_INCREMENT=105774 DEFAULT CHARSET=utf8mb4 COLLATE=utf8mb4_0900_ai_ci;"))</f>
        <v>"DT_INI" date DEFAULT NULL,</v>
      </c>
      <c r="AB2812" s="190" t="str">
        <f t="shared" si="307"/>
        <v>`reg_g126`.`DT_INI`,</v>
      </c>
    </row>
    <row r="2813" spans="1:28" ht="14.5" hidden="1" customHeight="1" x14ac:dyDescent="0.3">
      <c r="J2813" s="187" t="str">
        <f t="shared" si="305"/>
        <v>G126</v>
      </c>
      <c r="K2813" s="181">
        <v>3</v>
      </c>
      <c r="L2813" s="289" t="s">
        <v>206</v>
      </c>
      <c r="M2813" s="182" t="s">
        <v>2769</v>
      </c>
      <c r="N2813" s="181" t="s">
        <v>32</v>
      </c>
      <c r="O2813" s="181" t="s">
        <v>40</v>
      </c>
      <c r="P2813" s="181"/>
      <c r="Q2813" s="192" t="str">
        <f t="shared" si="306"/>
        <v>Campo</v>
      </c>
      <c r="R2813" s="192" t="s">
        <v>3605</v>
      </c>
      <c r="S2813" s="191" t="str">
        <f t="shared" si="309"/>
        <v/>
      </c>
      <c r="T2813" s="192" t="str">
        <f t="shared" si="310"/>
        <v>&lt;campo posicao="3"&gt;
&lt;coluna&gt;DT_FIM&lt;/coluna&gt;
&lt;descricao&gt;Data final do período de apuração&lt;/descricao&gt;
&lt;tipo&gt;D&lt;/tipo&gt;
&lt;/campo&gt;</v>
      </c>
      <c r="U2813" s="192" t="str">
        <f t="shared" si="308"/>
        <v>&lt;campo posicao="3"&gt;
&lt;coluna&gt;DT_FIM&lt;/coluna&gt;
&lt;descricao&gt;Data final do período de apuração&lt;/descricao&gt;
&lt;tipo&gt;D&lt;/tipo&gt;
&lt;/campo&gt;</v>
      </c>
      <c r="V2813" s="192" t="str">
        <f t="shared" si="311"/>
        <v>{"Column4", "DT_FIM"},</v>
      </c>
      <c r="W2813" s="191" t="str">
        <f>IF(Q2813="Campo","@Campos(posicao = "&amp;K2813&amp;", tipo = '"&amp;R2813&amp;"')@Column(name = """&amp;L2813&amp;""")"&amp;IF(R2813="D","@Temporal(TemporalType.DATE)","")&amp;"private "&amp;VLOOKUP(TEXT(R2813,"@"),Apoio!A:B,2,0)&amp;" "&amp;SUBSTITUTE(LOWER(LEFT(L2813,1))&amp;RIGHT(PROPER(L2813),LEN(L2813)-1),"_","")&amp;";",IF(ISNUMBER(Q2813),IF(R2813="R","@Entity@Table(name = ""reg_"&amp;LOWER(J2813)&amp;""")@XmlRootElement","")&amp;VLOOKUP(J2813,Blocos!D:I,6,0)&amp;Apoio!$E$1&amp;Y2813,""))</f>
        <v>@Campos(posicao = 3, tipo = 'D')@Column(name = "DT_FIM")@Temporal(TemporalType.DATE)private Date dtFim;</v>
      </c>
      <c r="X2813" s="190" t="str">
        <f>IF(ISNUMBER(Q2813),COUNTIF(Blocos!G:G,J2813),"")</f>
        <v/>
      </c>
      <c r="Y2813" s="190" t="str">
        <f>IF(OR(X2813=0,X2813=""),"",VLOOKUP(SUMIFS(Blocos!A:A,Blocos!H:H,'EFD REGISTROS e Campos (2)'!X2813,Blocos!G:G,'EFD REGISTROS e Campos (2)'!J2813),Blocos!A:L,12,0))</f>
        <v/>
      </c>
      <c r="Z2813" s="190" t="str">
        <f>IF(ISNUMBER(Q2814),VLOOKUP(J2813,Blocos!D:G,4,0),"")</f>
        <v/>
      </c>
      <c r="AA2813" s="190" t="str">
        <f>IF(ISNUMBER(Q2813),CONCATENATE("CREATE TABLE ""reg_",LOWER(J2813),""" (""ID"" bigint NOT NULL AUTO_INCREMENT,  ""HASHFILE"" varchar(255) DEFAULT NULL, ""ID_PAI"" bigint NOT NULL,"),IF(Q2813="Campo",CONCATENATE("""",L2813,""" ",VLOOKUP(R2813,Apoio!A:C,3,0)),""))&amp;IF(Z2813="","",CONCATENATE("PRIMARY KEY (""ID""), KEY ""FK_reg_",LOWER(Z2813),"_ID_PAI"" (""ID_PAI""), CONSTRAINT ""FK_reg_",LOWER(Z2813),"_ID_PAI"" FOREIGN KEY (""ID_PAI"") REFERENCES ""reg_",LOWER(Z2813),""" (""ID"")) ENGINE=InnoDB AUTO_INCREMENT=105774 DEFAULT CHARSET=utf8mb4 COLLATE=utf8mb4_0900_ai_ci;"))</f>
        <v>"DT_FIM" date DEFAULT NULL,</v>
      </c>
      <c r="AB2813" s="190" t="str">
        <f t="shared" si="307"/>
        <v>`reg_g126`.`DT_FIM`,</v>
      </c>
    </row>
    <row r="2814" spans="1:28" ht="14.5" hidden="1" customHeight="1" x14ac:dyDescent="0.3">
      <c r="J2814" s="187" t="str">
        <f t="shared" si="305"/>
        <v>G126</v>
      </c>
      <c r="K2814" s="181">
        <v>4</v>
      </c>
      <c r="L2814" s="289" t="s">
        <v>762</v>
      </c>
      <c r="M2814" s="182" t="s">
        <v>2762</v>
      </c>
      <c r="N2814" s="181" t="s">
        <v>32</v>
      </c>
      <c r="O2814" s="181">
        <v>3</v>
      </c>
      <c r="P2814" s="181" t="s">
        <v>28</v>
      </c>
      <c r="Q2814" s="192" t="str">
        <f t="shared" si="306"/>
        <v>Campo</v>
      </c>
      <c r="R2814" s="192" t="s">
        <v>3607</v>
      </c>
      <c r="S2814" s="191" t="str">
        <f t="shared" si="309"/>
        <v/>
      </c>
      <c r="T2814" s="192" t="str">
        <f t="shared" si="310"/>
        <v>&lt;campo posicao="4"&gt;
&lt;coluna&gt;NUM_PARC&lt;/coluna&gt;
&lt;descricao&gt;Número da parcela do ICMS &lt;/descricao&gt;
&lt;tipo&gt;I&lt;/tipo&gt;
&lt;/campo&gt;</v>
      </c>
      <c r="U2814" s="192" t="str">
        <f t="shared" si="308"/>
        <v>&lt;campo posicao="4"&gt;
&lt;coluna&gt;NUM_PARC&lt;/coluna&gt;
&lt;descricao&gt;Número da parcela do ICMS &lt;/descricao&gt;
&lt;tipo&gt;I&lt;/tipo&gt;
&lt;/campo&gt;</v>
      </c>
      <c r="V2814" s="192" t="str">
        <f t="shared" si="311"/>
        <v>{"Column5", "NUM_PARC"},</v>
      </c>
      <c r="W2814" s="191" t="str">
        <f>IF(Q2814="Campo","@Campos(posicao = "&amp;K2814&amp;", tipo = '"&amp;R2814&amp;"')@Column(name = """&amp;L2814&amp;""")"&amp;IF(R2814="D","@Temporal(TemporalType.DATE)","")&amp;"private "&amp;VLOOKUP(TEXT(R2814,"@"),Apoio!A:B,2,0)&amp;" "&amp;SUBSTITUTE(LOWER(LEFT(L2814,1))&amp;RIGHT(PROPER(L2814),LEN(L2814)-1),"_","")&amp;";",IF(ISNUMBER(Q2814),IF(R2814="R","@Entity@Table(name = ""reg_"&amp;LOWER(J2814)&amp;""")@XmlRootElement","")&amp;VLOOKUP(J2814,Blocos!D:I,6,0)&amp;Apoio!$E$1&amp;Y2814,""))</f>
        <v>@Campos(posicao = 4, tipo = 'I')@Column(name = "NUM_PARC")private int numParc;</v>
      </c>
      <c r="X2814" s="190" t="str">
        <f>IF(ISNUMBER(Q2814),COUNTIF(Blocos!G:G,J2814),"")</f>
        <v/>
      </c>
      <c r="Y2814" s="190" t="str">
        <f>IF(OR(X2814=0,X2814=""),"",VLOOKUP(SUMIFS(Blocos!A:A,Blocos!H:H,'EFD REGISTROS e Campos (2)'!X2814,Blocos!G:G,'EFD REGISTROS e Campos (2)'!J2814),Blocos!A:L,12,0))</f>
        <v/>
      </c>
      <c r="Z2814" s="190" t="str">
        <f>IF(ISNUMBER(Q2815),VLOOKUP(J2814,Blocos!D:G,4,0),"")</f>
        <v/>
      </c>
      <c r="AA2814" s="190" t="str">
        <f>IF(ISNUMBER(Q2814),CONCATENATE("CREATE TABLE ""reg_",LOWER(J2814),""" (""ID"" bigint NOT NULL AUTO_INCREMENT,  ""HASHFILE"" varchar(255) DEFAULT NULL, ""ID_PAI"" bigint NOT NULL,"),IF(Q2814="Campo",CONCATENATE("""",L2814,""" ",VLOOKUP(R2814,Apoio!A:C,3,0)),""))&amp;IF(Z2814="","",CONCATENATE("PRIMARY KEY (""ID""), KEY ""FK_reg_",LOWER(Z2814),"_ID_PAI"" (""ID_PAI""), CONSTRAINT ""FK_reg_",LOWER(Z2814),"_ID_PAI"" FOREIGN KEY (""ID_PAI"") REFERENCES ""reg_",LOWER(Z2814),""" (""ID"")) ENGINE=InnoDB AUTO_INCREMENT=105774 DEFAULT CHARSET=utf8mb4 COLLATE=utf8mb4_0900_ai_ci;"))</f>
        <v>"NUM_PARC" int DEFAULT NULL,</v>
      </c>
      <c r="AB2814" s="190" t="str">
        <f t="shared" si="307"/>
        <v>`reg_g126`.`NUM_PARC`,</v>
      </c>
    </row>
    <row r="2815" spans="1:28" ht="14.5" hidden="1" customHeight="1" x14ac:dyDescent="0.3">
      <c r="J2815" s="187" t="str">
        <f t="shared" si="305"/>
        <v>G126</v>
      </c>
      <c r="K2815" s="181">
        <v>5</v>
      </c>
      <c r="L2815" s="289" t="s">
        <v>2763</v>
      </c>
      <c r="M2815" s="182" t="s">
        <v>2770</v>
      </c>
      <c r="N2815" s="181" t="s">
        <v>32</v>
      </c>
      <c r="O2815" s="181" t="s">
        <v>28</v>
      </c>
      <c r="P2815" s="181">
        <v>2</v>
      </c>
      <c r="Q2815" s="192" t="str">
        <f t="shared" si="306"/>
        <v>Campo</v>
      </c>
      <c r="R2815" s="192" t="s">
        <v>3606</v>
      </c>
      <c r="S2815" s="191" t="str">
        <f t="shared" si="309"/>
        <v/>
      </c>
      <c r="T2815" s="192" t="str">
        <f t="shared" si="310"/>
        <v>&lt;campo posicao="5"&gt;
&lt;coluna&gt;VL_PARC_PASS&lt;/coluna&gt;
&lt;descricao&gt;Valor da parcela de ICMS passível de apropriação  - antes da aplicação da participação percentual do valor das saídas tributadas/exportação sobre as saídas totais &lt;/descricao&gt;
&lt;tipo&gt;R&lt;/tipo&gt;
&lt;/campo&gt;</v>
      </c>
      <c r="U2815" s="192" t="str">
        <f t="shared" si="308"/>
        <v>&lt;campo posicao="5"&gt;
&lt;coluna&gt;VL_PARC_PASS&lt;/coluna&gt;
&lt;descricao&gt;Valor da parcela de ICMS passível de apropriação  - antes da aplicação da participação percentual do valor das saídas tributadas/exportação sobre as saídas totais &lt;/descricao&gt;
&lt;tipo&gt;R&lt;/tipo&gt;
&lt;/campo&gt;</v>
      </c>
      <c r="V2815" s="192" t="str">
        <f t="shared" si="311"/>
        <v>{"Column6", "VL_PARC_PASS"},</v>
      </c>
      <c r="W2815" s="191" t="str">
        <f>IF(Q2815="Campo","@Campos(posicao = "&amp;K2815&amp;", tipo = '"&amp;R2815&amp;"')@Column(name = """&amp;L2815&amp;""")"&amp;IF(R2815="D","@Temporal(TemporalType.DATE)","")&amp;"private "&amp;VLOOKUP(TEXT(R2815,"@"),Apoio!A:B,2,0)&amp;" "&amp;SUBSTITUTE(LOWER(LEFT(L2815,1))&amp;RIGHT(PROPER(L2815),LEN(L2815)-1),"_","")&amp;";",IF(ISNUMBER(Q2815),IF(R2815="R","@Entity@Table(name = ""reg_"&amp;LOWER(J2815)&amp;""")@XmlRootElement","")&amp;VLOOKUP(J2815,Blocos!D:I,6,0)&amp;Apoio!$E$1&amp;Y2815,""))</f>
        <v>@Campos(posicao = 5, tipo = 'R')@Column(name = "VL_PARC_PASS")private BigDecimal vlParcPass;</v>
      </c>
      <c r="X2815" s="190" t="str">
        <f>IF(ISNUMBER(Q2815),COUNTIF(Blocos!G:G,J2815),"")</f>
        <v/>
      </c>
      <c r="Y2815" s="190" t="str">
        <f>IF(OR(X2815=0,X2815=""),"",VLOOKUP(SUMIFS(Blocos!A:A,Blocos!H:H,'EFD REGISTROS e Campos (2)'!X2815,Blocos!G:G,'EFD REGISTROS e Campos (2)'!J2815),Blocos!A:L,12,0))</f>
        <v/>
      </c>
      <c r="Z2815" s="190" t="str">
        <f>IF(ISNUMBER(Q2816),VLOOKUP(J2815,Blocos!D:G,4,0),"")</f>
        <v/>
      </c>
      <c r="AA2815" s="190" t="str">
        <f>IF(ISNUMBER(Q2815),CONCATENATE("CREATE TABLE ""reg_",LOWER(J2815),""" (""ID"" bigint NOT NULL AUTO_INCREMENT,  ""HASHFILE"" varchar(255) DEFAULT NULL, ""ID_PAI"" bigint NOT NULL,"),IF(Q2815="Campo",CONCATENATE("""",L2815,""" ",VLOOKUP(R2815,Apoio!A:C,3,0)),""))&amp;IF(Z2815="","",CONCATENATE("PRIMARY KEY (""ID""), KEY ""FK_reg_",LOWER(Z2815),"_ID_PAI"" (""ID_PAI""), CONSTRAINT ""FK_reg_",LOWER(Z2815),"_ID_PAI"" FOREIGN KEY (""ID_PAI"") REFERENCES ""reg_",LOWER(Z2815),""" (""ID"")) ENGINE=InnoDB AUTO_INCREMENT=105774 DEFAULT CHARSET=utf8mb4 COLLATE=utf8mb4_0900_ai_ci;"))</f>
        <v>"VL_PARC_PASS" decimal(15,6) DEFAULT NULL,</v>
      </c>
      <c r="AB2815" s="190" t="str">
        <f t="shared" si="307"/>
        <v>`reg_g126`.`VL_PARC_PASS`,</v>
      </c>
    </row>
    <row r="2816" spans="1:28" ht="14.5" hidden="1" customHeight="1" x14ac:dyDescent="0.3">
      <c r="J2816" s="187" t="str">
        <f t="shared" ref="J2816:J2879" si="312">IF(A2816="",J2815,CONCATENATE(B2816,C2816,D2816,E2816,F2816,G2816,H2816))</f>
        <v>G126</v>
      </c>
      <c r="K2816" s="181">
        <v>6</v>
      </c>
      <c r="L2816" s="289" t="s">
        <v>2771</v>
      </c>
      <c r="M2816" s="182" t="s">
        <v>2772</v>
      </c>
      <c r="N2816" s="181" t="s">
        <v>32</v>
      </c>
      <c r="O2816" s="181" t="s">
        <v>28</v>
      </c>
      <c r="P2816" s="181">
        <v>2</v>
      </c>
      <c r="Q2816" s="192" t="str">
        <f t="shared" si="306"/>
        <v>Campo</v>
      </c>
      <c r="R2816" s="192" t="s">
        <v>3606</v>
      </c>
      <c r="S2816" s="191" t="str">
        <f t="shared" si="309"/>
        <v/>
      </c>
      <c r="T2816" s="192" t="str">
        <f t="shared" si="310"/>
        <v>&lt;campo posicao="6"&gt;
&lt;coluna&gt;VL_TRIB_OC&lt;/coluna&gt;
&lt;descricao&gt;Valor do somatório das saídas tributadas e saídas para exportação no período indicado neste registro&lt;/descricao&gt;
&lt;tipo&gt;R&lt;/tipo&gt;
&lt;/campo&gt;</v>
      </c>
      <c r="U2816" s="192" t="str">
        <f t="shared" si="308"/>
        <v>&lt;campo posicao="6"&gt;
&lt;coluna&gt;VL_TRIB_OC&lt;/coluna&gt;
&lt;descricao&gt;Valor do somatório das saídas tributadas e saídas para exportação no período indicado neste registro&lt;/descricao&gt;
&lt;tipo&gt;R&lt;/tipo&gt;
&lt;/campo&gt;</v>
      </c>
      <c r="V2816" s="192" t="str">
        <f t="shared" si="311"/>
        <v>{"Column7", "VL_TRIB_OC"},</v>
      </c>
      <c r="W2816" s="191" t="str">
        <f>IF(Q2816="Campo","@Campos(posicao = "&amp;K2816&amp;", tipo = '"&amp;R2816&amp;"')@Column(name = """&amp;L2816&amp;""")"&amp;IF(R2816="D","@Temporal(TemporalType.DATE)","")&amp;"private "&amp;VLOOKUP(TEXT(R2816,"@"),Apoio!A:B,2,0)&amp;" "&amp;SUBSTITUTE(LOWER(LEFT(L2816,1))&amp;RIGHT(PROPER(L2816),LEN(L2816)-1),"_","")&amp;";",IF(ISNUMBER(Q2816),IF(R2816="R","@Entity@Table(name = ""reg_"&amp;LOWER(J2816)&amp;""")@XmlRootElement","")&amp;VLOOKUP(J2816,Blocos!D:I,6,0)&amp;Apoio!$E$1&amp;Y2816,""))</f>
        <v>@Campos(posicao = 6, tipo = 'R')@Column(name = "VL_TRIB_OC")private BigDecimal vlTribOc;</v>
      </c>
      <c r="X2816" s="190" t="str">
        <f>IF(ISNUMBER(Q2816),COUNTIF(Blocos!G:G,J2816),"")</f>
        <v/>
      </c>
      <c r="Y2816" s="190" t="str">
        <f>IF(OR(X2816=0,X2816=""),"",VLOOKUP(SUMIFS(Blocos!A:A,Blocos!H:H,'EFD REGISTROS e Campos (2)'!X2816,Blocos!G:G,'EFD REGISTROS e Campos (2)'!J2816),Blocos!A:L,12,0))</f>
        <v/>
      </c>
      <c r="Z2816" s="190" t="str">
        <f>IF(ISNUMBER(Q2817),VLOOKUP(J2816,Blocos!D:G,4,0),"")</f>
        <v/>
      </c>
      <c r="AA2816" s="190" t="str">
        <f>IF(ISNUMBER(Q2816),CONCATENATE("CREATE TABLE ""reg_",LOWER(J2816),""" (""ID"" bigint NOT NULL AUTO_INCREMENT,  ""HASHFILE"" varchar(255) DEFAULT NULL, ""ID_PAI"" bigint NOT NULL,"),IF(Q2816="Campo",CONCATENATE("""",L2816,""" ",VLOOKUP(R2816,Apoio!A:C,3,0)),""))&amp;IF(Z2816="","",CONCATENATE("PRIMARY KEY (""ID""), KEY ""FK_reg_",LOWER(Z2816),"_ID_PAI"" (""ID_PAI""), CONSTRAINT ""FK_reg_",LOWER(Z2816),"_ID_PAI"" FOREIGN KEY (""ID_PAI"") REFERENCES ""reg_",LOWER(Z2816),""" (""ID"")) ENGINE=InnoDB AUTO_INCREMENT=105774 DEFAULT CHARSET=utf8mb4 COLLATE=utf8mb4_0900_ai_ci;"))</f>
        <v>"VL_TRIB_OC" decimal(15,6) DEFAULT NULL,</v>
      </c>
      <c r="AB2816" s="190" t="str">
        <f t="shared" si="307"/>
        <v>`reg_g126`.`VL_TRIB_OC`,</v>
      </c>
    </row>
    <row r="2817" spans="1:28" ht="14.5" hidden="1" customHeight="1" x14ac:dyDescent="0.3">
      <c r="J2817" s="187" t="str">
        <f t="shared" si="312"/>
        <v>G126</v>
      </c>
      <c r="K2817" s="181">
        <v>7</v>
      </c>
      <c r="L2817" s="289" t="s">
        <v>2729</v>
      </c>
      <c r="M2817" s="182" t="s">
        <v>2773</v>
      </c>
      <c r="N2817" s="181" t="s">
        <v>32</v>
      </c>
      <c r="O2817" s="181" t="s">
        <v>28</v>
      </c>
      <c r="P2817" s="181">
        <v>2</v>
      </c>
      <c r="Q2817" s="192" t="str">
        <f t="shared" si="306"/>
        <v>Campo</v>
      </c>
      <c r="R2817" s="192" t="s">
        <v>3606</v>
      </c>
      <c r="S2817" s="191" t="str">
        <f t="shared" si="309"/>
        <v/>
      </c>
      <c r="T2817" s="192" t="str">
        <f t="shared" si="310"/>
        <v>&lt;campo posicao="7"&gt;
&lt;coluna&gt;VL_TOTAL&lt;/coluna&gt;
&lt;descricao&gt;Valor total de saídas no período indicado neste registro&lt;/descricao&gt;
&lt;tipo&gt;R&lt;/tipo&gt;
&lt;/campo&gt;</v>
      </c>
      <c r="U2817" s="192" t="str">
        <f t="shared" si="308"/>
        <v>&lt;campo posicao="7"&gt;
&lt;coluna&gt;VL_TOTAL&lt;/coluna&gt;
&lt;descricao&gt;Valor total de saídas no período indicado neste registro&lt;/descricao&gt;
&lt;tipo&gt;R&lt;/tipo&gt;
&lt;/campo&gt;</v>
      </c>
      <c r="V2817" s="192" t="str">
        <f t="shared" si="311"/>
        <v>{"Column8", "VL_TOTAL"},</v>
      </c>
      <c r="W2817" s="191" t="str">
        <f>IF(Q2817="Campo","@Campos(posicao = "&amp;K2817&amp;", tipo = '"&amp;R2817&amp;"')@Column(name = """&amp;L2817&amp;""")"&amp;IF(R2817="D","@Temporal(TemporalType.DATE)","")&amp;"private "&amp;VLOOKUP(TEXT(R2817,"@"),Apoio!A:B,2,0)&amp;" "&amp;SUBSTITUTE(LOWER(LEFT(L2817,1))&amp;RIGHT(PROPER(L2817),LEN(L2817)-1),"_","")&amp;";",IF(ISNUMBER(Q2817),IF(R2817="R","@Entity@Table(name = ""reg_"&amp;LOWER(J2817)&amp;""")@XmlRootElement","")&amp;VLOOKUP(J2817,Blocos!D:I,6,0)&amp;Apoio!$E$1&amp;Y2817,""))</f>
        <v>@Campos(posicao = 7, tipo = 'R')@Column(name = "VL_TOTAL")private BigDecimal vlTotal;</v>
      </c>
      <c r="X2817" s="190" t="str">
        <f>IF(ISNUMBER(Q2817),COUNTIF(Blocos!G:G,J2817),"")</f>
        <v/>
      </c>
      <c r="Y2817" s="190" t="str">
        <f>IF(OR(X2817=0,X2817=""),"",VLOOKUP(SUMIFS(Blocos!A:A,Blocos!H:H,'EFD REGISTROS e Campos (2)'!X2817,Blocos!G:G,'EFD REGISTROS e Campos (2)'!J2817),Blocos!A:L,12,0))</f>
        <v/>
      </c>
      <c r="Z2817" s="190" t="str">
        <f>IF(ISNUMBER(Q2818),VLOOKUP(J2817,Blocos!D:G,4,0),"")</f>
        <v/>
      </c>
      <c r="AA2817" s="190" t="str">
        <f>IF(ISNUMBER(Q2817),CONCATENATE("CREATE TABLE ""reg_",LOWER(J2817),""" (""ID"" bigint NOT NULL AUTO_INCREMENT,  ""HASHFILE"" varchar(255) DEFAULT NULL, ""ID_PAI"" bigint NOT NULL,"),IF(Q2817="Campo",CONCATENATE("""",L2817,""" ",VLOOKUP(R2817,Apoio!A:C,3,0)),""))&amp;IF(Z2817="","",CONCATENATE("PRIMARY KEY (""ID""), KEY ""FK_reg_",LOWER(Z2817),"_ID_PAI"" (""ID_PAI""), CONSTRAINT ""FK_reg_",LOWER(Z2817),"_ID_PAI"" FOREIGN KEY (""ID_PAI"") REFERENCES ""reg_",LOWER(Z2817),""" (""ID"")) ENGINE=InnoDB AUTO_INCREMENT=105774 DEFAULT CHARSET=utf8mb4 COLLATE=utf8mb4_0900_ai_ci;"))</f>
        <v>"VL_TOTAL" decimal(15,6) DEFAULT NULL,</v>
      </c>
      <c r="AB2817" s="190" t="str">
        <f t="shared" si="307"/>
        <v>`reg_g126`.`VL_TOTAL`,</v>
      </c>
    </row>
    <row r="2818" spans="1:28" ht="14.5" hidden="1" customHeight="1" x14ac:dyDescent="0.3">
      <c r="J2818" s="187" t="str">
        <f t="shared" si="312"/>
        <v>G126</v>
      </c>
      <c r="K2818" s="181">
        <v>8</v>
      </c>
      <c r="L2818" s="289" t="s">
        <v>3996</v>
      </c>
      <c r="M2818" s="182" t="s">
        <v>2732</v>
      </c>
      <c r="N2818" s="181" t="s">
        <v>32</v>
      </c>
      <c r="O2818" s="181" t="s">
        <v>28</v>
      </c>
      <c r="P2818" s="181">
        <v>8</v>
      </c>
      <c r="Q2818" s="192" t="str">
        <f t="shared" si="306"/>
        <v>Campo</v>
      </c>
      <c r="R2818" s="192" t="s">
        <v>3606</v>
      </c>
      <c r="S2818" s="191" t="str">
        <f t="shared" si="309"/>
        <v/>
      </c>
      <c r="T2818" s="192" t="str">
        <f t="shared" si="310"/>
        <v>&lt;campo posicao="8"&gt;
&lt;coluna&gt;IND_PER_SAI&lt;/coluna&gt;
&lt;descricao&gt;Índice de participação do valor do somatório das saídas tributadas e saídas para exportação no valor total de saídas (Campo 06 dividido pelo campo 07)&lt;/descricao&gt;
&lt;tipo&gt;R&lt;/tipo&gt;
&lt;/campo&gt;</v>
      </c>
      <c r="U2818" s="192" t="str">
        <f t="shared" si="308"/>
        <v>&lt;campo posicao="8"&gt;
&lt;coluna&gt;IND_PER_SAI&lt;/coluna&gt;
&lt;descricao&gt;Índice de participação do valor do somatório das saídas tributadas e saídas para exportação no valor total de saídas (Campo 06 dividido pelo campo 07)&lt;/descricao&gt;
&lt;tipo&gt;R&lt;/tipo&gt;
&lt;/campo&gt;</v>
      </c>
      <c r="V2818" s="192" t="str">
        <f t="shared" si="311"/>
        <v>{"Column9", "IND_PER_SAI"},</v>
      </c>
      <c r="W2818" s="191" t="str">
        <f>IF(Q2818="Campo","@Campos(posicao = "&amp;K2818&amp;", tipo = '"&amp;R2818&amp;"')@Column(name = """&amp;L2818&amp;""")"&amp;IF(R2818="D","@Temporal(TemporalType.DATE)","")&amp;"private "&amp;VLOOKUP(TEXT(R2818,"@"),Apoio!A:B,2,0)&amp;" "&amp;SUBSTITUTE(LOWER(LEFT(L2818,1))&amp;RIGHT(PROPER(L2818),LEN(L2818)-1),"_","")&amp;";",IF(ISNUMBER(Q2818),IF(R2818="R","@Entity@Table(name = ""reg_"&amp;LOWER(J2818)&amp;""")@XmlRootElement","")&amp;VLOOKUP(J2818,Blocos!D:I,6,0)&amp;Apoio!$E$1&amp;Y2818,""))</f>
        <v>@Campos(posicao = 8, tipo = 'R')@Column(name = "IND_PER_SAI")private BigDecimal indPerSai;</v>
      </c>
      <c r="X2818" s="190" t="str">
        <f>IF(ISNUMBER(Q2818),COUNTIF(Blocos!G:G,J2818),"")</f>
        <v/>
      </c>
      <c r="Y2818" s="190" t="str">
        <f>IF(OR(X2818=0,X2818=""),"",VLOOKUP(SUMIFS(Blocos!A:A,Blocos!H:H,'EFD REGISTROS e Campos (2)'!X2818,Blocos!G:G,'EFD REGISTROS e Campos (2)'!J2818),Blocos!A:L,12,0))</f>
        <v/>
      </c>
      <c r="Z2818" s="190" t="str">
        <f>IF(ISNUMBER(Q2819),VLOOKUP(J2818,Blocos!D:G,4,0),"")</f>
        <v/>
      </c>
      <c r="AA2818" s="190" t="str">
        <f>IF(ISNUMBER(Q2818),CONCATENATE("CREATE TABLE ""reg_",LOWER(J2818),""" (""ID"" bigint NOT NULL AUTO_INCREMENT,  ""HASHFILE"" varchar(255) DEFAULT NULL, ""ID_PAI"" bigint NOT NULL,"),IF(Q2818="Campo",CONCATENATE("""",L2818,""" ",VLOOKUP(R2818,Apoio!A:C,3,0)),""))&amp;IF(Z2818="","",CONCATENATE("PRIMARY KEY (""ID""), KEY ""FK_reg_",LOWER(Z2818),"_ID_PAI"" (""ID_PAI""), CONSTRAINT ""FK_reg_",LOWER(Z2818),"_ID_PAI"" FOREIGN KEY (""ID_PAI"") REFERENCES ""reg_",LOWER(Z2818),""" (""ID"")) ENGINE=InnoDB AUTO_INCREMENT=105774 DEFAULT CHARSET=utf8mb4 COLLATE=utf8mb4_0900_ai_ci;"))</f>
        <v>"IND_PER_SAI" decimal(15,6) DEFAULT NULL,</v>
      </c>
      <c r="AB2818" s="190" t="str">
        <f t="shared" si="307"/>
        <v>`reg_g126`.`IND_PER_SAI`,</v>
      </c>
    </row>
    <row r="2819" spans="1:28" ht="14.5" hidden="1" customHeight="1" x14ac:dyDescent="0.3">
      <c r="J2819" s="187" t="str">
        <f t="shared" si="312"/>
        <v>G126</v>
      </c>
      <c r="K2819" s="181">
        <v>9</v>
      </c>
      <c r="L2819" s="289" t="s">
        <v>3646</v>
      </c>
      <c r="M2819" s="182" t="s">
        <v>2775</v>
      </c>
      <c r="N2819" s="181" t="s">
        <v>32</v>
      </c>
      <c r="O2819" s="181" t="s">
        <v>28</v>
      </c>
      <c r="P2819" s="181">
        <v>2</v>
      </c>
      <c r="Q2819" s="192" t="str">
        <f t="shared" ref="Q2819:Q2882" si="313">IF(B2819&lt;&gt;"",0,IF(C2819&lt;&gt;"",1,IF(D2819&lt;&gt;"",2,IF(E2819&lt;&gt;"",3,IF(F2819&lt;&gt;"",4,IF(G2819&lt;&gt;"",5,IF(H2819&lt;&gt;"",6,IF(ISNUMBER(K2819),"Campo",""))))))))</f>
        <v>Campo</v>
      </c>
      <c r="R2819" s="192" t="s">
        <v>3606</v>
      </c>
      <c r="S2819" s="191" t="str">
        <f t="shared" si="309"/>
        <v/>
      </c>
      <c r="T2819" s="192" t="str">
        <f t="shared" si="310"/>
        <v>&lt;campo posicao="9"&gt;
&lt;coluna&gt;VL_PARC_APROP&lt;/coluna&gt;
&lt;descricao&gt;Valor de outros créditos de ICMS a ser apropriado na apuração (campo 05 vezes o campo 08) &lt;/descricao&gt;
&lt;tipo&gt;R&lt;/tipo&gt;
&lt;/campo&gt;</v>
      </c>
      <c r="U2819" s="192" t="str">
        <f t="shared" si="308"/>
        <v>&lt;campo posicao="9"&gt;
&lt;coluna&gt;VL_PARC_APROP&lt;/coluna&gt;
&lt;descricao&gt;Valor de outros créditos de ICMS a ser apropriado na apuração (campo 05 vezes o campo 08) &lt;/descricao&gt;
&lt;tipo&gt;R&lt;/tipo&gt;
&lt;/campo&gt;</v>
      </c>
      <c r="V2819" s="192" t="str">
        <f t="shared" si="311"/>
        <v>{"Column10", "VL_PARC_APROP"},</v>
      </c>
      <c r="W2819" s="191" t="str">
        <f>IF(Q2819="Campo","@Campos(posicao = "&amp;K2819&amp;", tipo = '"&amp;R2819&amp;"')@Column(name = """&amp;L2819&amp;""")"&amp;IF(R2819="D","@Temporal(TemporalType.DATE)","")&amp;"private "&amp;VLOOKUP(TEXT(R2819,"@"),Apoio!A:B,2,0)&amp;" "&amp;SUBSTITUTE(LOWER(LEFT(L2819,1))&amp;RIGHT(PROPER(L2819),LEN(L2819)-1),"_","")&amp;";",IF(ISNUMBER(Q2819),IF(R2819="R","@Entity@Table(name = ""reg_"&amp;LOWER(J2819)&amp;""")@XmlRootElement","")&amp;VLOOKUP(J2819,Blocos!D:I,6,0)&amp;Apoio!$E$1&amp;Y2819,""))</f>
        <v>@Campos(posicao = 9, tipo = 'R')@Column(name = "VL_PARC_APROP")private BigDecimal vlParcAprop;</v>
      </c>
      <c r="X2819" s="190" t="str">
        <f>IF(ISNUMBER(Q2819),COUNTIF(Blocos!G:G,J2819),"")</f>
        <v/>
      </c>
      <c r="Y2819" s="190" t="str">
        <f>IF(OR(X2819=0,X2819=""),"",VLOOKUP(SUMIFS(Blocos!A:A,Blocos!H:H,'EFD REGISTROS e Campos (2)'!X2819,Blocos!G:G,'EFD REGISTROS e Campos (2)'!J2819),Blocos!A:L,12,0))</f>
        <v/>
      </c>
      <c r="Z2819" s="190" t="str">
        <f>IF(ISNUMBER(Q2820),VLOOKUP(J2819,Blocos!D:G,4,0),"")</f>
        <v>G125</v>
      </c>
      <c r="AA2819" s="190" t="str">
        <f>IF(ISNUMBER(Q2819),CONCATENATE("CREATE TABLE ""reg_",LOWER(J2819),""" (""ID"" bigint NOT NULL AUTO_INCREMENT,  ""HASHFILE"" varchar(255) DEFAULT NULL, ""ID_PAI"" bigint NOT NULL,"),IF(Q2819="Campo",CONCATENATE("""",L2819,""" ",VLOOKUP(R2819,Apoio!A:C,3,0)),""))&amp;IF(Z2819="","",CONCATENATE("PRIMARY KEY (""ID""), KEY ""FK_reg_",LOWER(Z2819),"_ID_PAI"" (""ID_PAI""), CONSTRAINT ""FK_reg_",LOWER(Z2819),"_ID_PAI"" FOREIGN KEY (""ID_PAI"") REFERENCES ""reg_",LOWER(Z2819),""" (""ID"")) ENGINE=InnoDB AUTO_INCREMENT=105774 DEFAULT CHARSET=utf8mb4 COLLATE=utf8mb4_0900_ai_ci;"))</f>
        <v>"VL_PARC_APROP" decimal(15,6) DEFAULT NULL,PRIMARY KEY ("ID"), KEY "FK_reg_g125_ID_PAI" ("ID_PAI"), CONSTRAINT "FK_reg_g125_ID_PAI" FOREIGN KEY ("ID_PAI") REFERENCES "reg_g125" ("ID")) ENGINE=InnoDB AUTO_INCREMENT=105774 DEFAULT CHARSET=utf8mb4 COLLATE=utf8mb4_0900_ai_ci;</v>
      </c>
      <c r="AB2819" s="190" t="str">
        <f t="shared" si="307"/>
        <v>`reg_g126`.`VL_PARC_APROP`,FROM `efdicms`.`reg_g126`;"</v>
      </c>
    </row>
    <row r="2820" spans="1:28" ht="14.5" hidden="1" customHeight="1" collapsed="1" x14ac:dyDescent="0.3">
      <c r="A2820" s="180" t="s">
        <v>22</v>
      </c>
      <c r="F2820" s="180" t="s">
        <v>2776</v>
      </c>
      <c r="I2820" s="180" t="s">
        <v>144</v>
      </c>
      <c r="J2820" s="187" t="str">
        <f t="shared" si="312"/>
        <v>G130</v>
      </c>
      <c r="K2820" s="195" t="s">
        <v>2777</v>
      </c>
      <c r="Q2820" s="192">
        <f t="shared" si="313"/>
        <v>4</v>
      </c>
      <c r="S2820" s="191" t="str">
        <f t="shared" si="309"/>
        <v>&lt;/registro&gt;
&lt;registro codigo="G130" perfil="ABC" nivel="4"&gt;</v>
      </c>
      <c r="T2820" s="192" t="str">
        <f t="shared" si="310"/>
        <v/>
      </c>
      <c r="U2820" s="192" t="str">
        <f t="shared" si="308"/>
        <v>&lt;/registro&gt;
&lt;registro codigo="G130" perfil="ABC" nivel="4"&gt;</v>
      </c>
      <c r="V2820" s="192" t="str">
        <f t="shared" si="311"/>
        <v/>
      </c>
      <c r="W2820" s="191" t="str">
        <f>IF(Q2820="Campo","@Campos(posicao = "&amp;K2820&amp;", tipo = '"&amp;R2820&amp;"')@Column(name = """&amp;L2820&amp;""")"&amp;IF(R2820="D","@Temporal(TemporalType.DATE)","")&amp;"private "&amp;VLOOKUP(TEXT(R2820,"@"),Apoio!A:B,2,0)&amp;" "&amp;SUBSTITUTE(LOWER(LEFT(L2820,1))&amp;RIGHT(PROPER(L2820),LEN(L2820)-1),"_","")&amp;";",IF(ISNUMBER(Q2820),IF(R2820="R","@Entity@Table(name = ""reg_"&amp;LOWER(J2820)&amp;""")@XmlRootElement","")&amp;VLOOKUP(J2820,Blocos!D:I,6,0)&amp;Apoio!$E$1&amp;Y2820,""))</f>
        <v>@Registros(nivel = 4) public class RegG130 implements Serializable { private static final long serialVersionUID = 1L; @Id @GeneratedValue(strategy = GenerationType.IDENTITY) @Basic(optional = false) @Column(name = "ID" ) private Long id;@ManyToOne(fetch = FetchType.LAZY) @JoinColumn(name = "ID_PAI", nullable = false) private RegG125 idPai; public RegG125 getIdPai() {return idPai;}public void setIdPai(Object idPai) {this.idPai = (RegG125) idPai;}public RegG130() { } public RegG130(Long id) { this.id = id; } public RegG130(Long id, RegG125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List&lt;RegG140&gt; regG140;public List&lt;RegG140&gt; getRegG140() {return regG140;}public void setRegG140(List&lt;RegG140&gt; regG140) {this.regG140 = regG140;}</v>
      </c>
      <c r="X2820" s="190">
        <f>IF(ISNUMBER(Q2820),COUNTIF(Blocos!G:G,J2820),"")</f>
        <v>1</v>
      </c>
      <c r="Y2820" s="190" t="str">
        <f>IF(OR(X2820=0,X2820=""),"",VLOOKUP(SUMIFS(Blocos!A:A,Blocos!H:H,'EFD REGISTROS e Campos (2)'!X2820,Blocos!G:G,'EFD REGISTROS e Campos (2)'!J2820),Blocos!A:L,12,0))</f>
        <v>@OneToMany( cascade = CascadeType.ALL, fetch = FetchType.LAZY, mappedBy = "idPai")private  List&lt;RegG140&gt; regG140;public List&lt;RegG140&gt; getRegG140() {return regG140;}public void setRegG140(List&lt;RegG140&gt; regG140) {this.regG140 = regG140;}</v>
      </c>
      <c r="Z2820" s="190" t="str">
        <f>IF(ISNUMBER(Q2821),VLOOKUP(J2820,Blocos!D:G,4,0),"")</f>
        <v/>
      </c>
      <c r="AA2820" s="190" t="str">
        <f>IF(ISNUMBER(Q2820),CONCATENATE("CREATE TABLE ""reg_",LOWER(J2820),""" (""ID"" bigint NOT NULL AUTO_INCREMENT,  ""HASHFILE"" varchar(255) DEFAULT NULL, ""ID_PAI"" bigint NOT NULL,"),IF(Q2820="Campo",CONCATENATE("""",L2820,""" ",VLOOKUP(R2820,Apoio!A:C,3,0)),""))&amp;IF(Z2820="","",CONCATENATE("PRIMARY KEY (""ID""), KEY ""FK_reg_",LOWER(Z2820),"_ID_PAI"" (""ID_PAI""), CONSTRAINT ""FK_reg_",LOWER(Z2820),"_ID_PAI"" FOREIGN KEY (""ID_PAI"") REFERENCES ""reg_",LOWER(Z2820),""" (""ID"")) ENGINE=InnoDB AUTO_INCREMENT=105774 DEFAULT CHARSET=utf8mb4 COLLATE=utf8mb4_0900_ai_ci;"))</f>
        <v>CREATE TABLE "reg_g130" ("ID" bigint NOT NULL AUTO_INCREMENT,  "HASHFILE" varchar(255) DEFAULT NULL, "ID_PAI" bigint NOT NULL,</v>
      </c>
      <c r="AB2820" s="190" t="str">
        <f t="shared" ref="AB2820:AB2883" si="314">IF(Q2820="Campo",CONCATENATE(IF(K2820=1,"USE `efdicms`;SELECT ",""),"`reg_",LOWER(J2820),"`.`",L2820,"`,"),"")&amp;IF(J2820&lt;&gt;J2821,CONCATENATE("FROM `efdicms`.`reg_",LOWER(J2820),"`;"""),"")</f>
        <v/>
      </c>
    </row>
    <row r="2821" spans="1:28" ht="14.5" hidden="1" customHeight="1" x14ac:dyDescent="0.3">
      <c r="J2821" s="187" t="str">
        <f t="shared" si="312"/>
        <v>G130</v>
      </c>
      <c r="K2821" s="181">
        <v>1</v>
      </c>
      <c r="L2821" s="289" t="s">
        <v>25</v>
      </c>
      <c r="M2821" s="182" t="s">
        <v>2778</v>
      </c>
      <c r="N2821" s="181" t="s">
        <v>27</v>
      </c>
      <c r="O2821" s="181">
        <v>4</v>
      </c>
      <c r="P2821" s="181" t="s">
        <v>28</v>
      </c>
      <c r="Q2821" s="192" t="str">
        <f t="shared" si="313"/>
        <v>Campo</v>
      </c>
      <c r="R2821" s="192" t="s">
        <v>27</v>
      </c>
      <c r="S2821" s="191" t="str">
        <f t="shared" si="309"/>
        <v/>
      </c>
      <c r="T2821" s="192" t="str">
        <f t="shared" si="310"/>
        <v>&lt;campo posicao="1"&gt;
&lt;coluna&gt;REG&lt;/coluna&gt;
&lt;descricao&gt;Texto fixo contendo "G130"&lt;/descricao&gt;
&lt;tipo&gt;C&lt;/tipo&gt;
&lt;/campo&gt;</v>
      </c>
      <c r="U2821" s="192" t="str">
        <f t="shared" si="308"/>
        <v>&lt;campo posicao="1"&gt;
&lt;coluna&gt;REG&lt;/coluna&gt;
&lt;descricao&gt;Texto fixo contendo "G130"&lt;/descricao&gt;
&lt;tipo&gt;C&lt;/tipo&gt;
&lt;/campo&gt;</v>
      </c>
      <c r="V2821" s="192" t="str">
        <f t="shared" si="311"/>
        <v>{"Column2", "REG"},</v>
      </c>
      <c r="W2821" s="191" t="str">
        <f>IF(Q2821="Campo","@Campos(posicao = "&amp;K2821&amp;", tipo = '"&amp;R2821&amp;"')@Column(name = """&amp;L2821&amp;""")"&amp;IF(R2821="D","@Temporal(TemporalType.DATE)","")&amp;"private "&amp;VLOOKUP(TEXT(R2821,"@"),Apoio!A:B,2,0)&amp;" "&amp;SUBSTITUTE(LOWER(LEFT(L2821,1))&amp;RIGHT(PROPER(L2821),LEN(L2821)-1),"_","")&amp;";",IF(ISNUMBER(Q2821),IF(R2821="R","@Entity@Table(name = ""reg_"&amp;LOWER(J2821)&amp;""")@XmlRootElement","")&amp;VLOOKUP(J2821,Blocos!D:I,6,0)&amp;Apoio!$E$1&amp;Y2821,""))</f>
        <v>@Campos(posicao = 1, tipo = 'C')@Column(name = "REG")private String reg;</v>
      </c>
      <c r="X2821" s="190" t="str">
        <f>IF(ISNUMBER(Q2821),COUNTIF(Blocos!G:G,J2821),"")</f>
        <v/>
      </c>
      <c r="Y2821" s="190" t="str">
        <f>IF(OR(X2821=0,X2821=""),"",VLOOKUP(SUMIFS(Blocos!A:A,Blocos!H:H,'EFD REGISTROS e Campos (2)'!X2821,Blocos!G:G,'EFD REGISTROS e Campos (2)'!J2821),Blocos!A:L,12,0))</f>
        <v/>
      </c>
      <c r="Z2821" s="190" t="str">
        <f>IF(ISNUMBER(Q2822),VLOOKUP(J2821,Blocos!D:G,4,0),"")</f>
        <v/>
      </c>
      <c r="AA2821" s="190" t="str">
        <f>IF(ISNUMBER(Q2821),CONCATENATE("CREATE TABLE ""reg_",LOWER(J2821),""" (""ID"" bigint NOT NULL AUTO_INCREMENT,  ""HASHFILE"" varchar(255) DEFAULT NULL, ""ID_PAI"" bigint NOT NULL,"),IF(Q2821="Campo",CONCATENATE("""",L2821,""" ",VLOOKUP(R2821,Apoio!A:C,3,0)),""))&amp;IF(Z2821="","",CONCATENATE("PRIMARY KEY (""ID""), KEY ""FK_reg_",LOWER(Z2821),"_ID_PAI"" (""ID_PAI""), CONSTRAINT ""FK_reg_",LOWER(Z2821),"_ID_PAI"" FOREIGN KEY (""ID_PAI"") REFERENCES ""reg_",LOWER(Z2821),""" (""ID"")) ENGINE=InnoDB AUTO_INCREMENT=105774 DEFAULT CHARSET=utf8mb4 COLLATE=utf8mb4_0900_ai_ci;"))</f>
        <v>"REG" varchar(255) DEFAULT NULL,</v>
      </c>
      <c r="AB2821" s="190" t="str">
        <f t="shared" si="314"/>
        <v>USE `efdicms`;SELECT `reg_g130`.`REG`,</v>
      </c>
    </row>
    <row r="2822" spans="1:28" ht="14.5" hidden="1" customHeight="1" x14ac:dyDescent="0.3">
      <c r="J2822" s="187" t="str">
        <f t="shared" si="312"/>
        <v>G130</v>
      </c>
      <c r="K2822" s="196">
        <v>2</v>
      </c>
      <c r="L2822" s="285" t="s">
        <v>336</v>
      </c>
      <c r="M2822" s="182" t="s">
        <v>337</v>
      </c>
      <c r="N2822" s="196" t="s">
        <v>27</v>
      </c>
      <c r="O2822" s="196" t="s">
        <v>240</v>
      </c>
      <c r="P2822" s="196" t="s">
        <v>28</v>
      </c>
      <c r="Q2822" s="192" t="str">
        <f t="shared" si="313"/>
        <v>Campo</v>
      </c>
      <c r="R2822" s="192" t="s">
        <v>27</v>
      </c>
      <c r="S2822" s="191" t="str">
        <f t="shared" si="309"/>
        <v/>
      </c>
      <c r="T2822" s="192" t="str">
        <f t="shared" si="310"/>
        <v>&lt;campo posicao="2"&gt;
&lt;coluna&gt;IND_EMIT&lt;/coluna&gt;
&lt;descricao&gt;Indicador do emitente do documento fiscal:&lt;/descricao&gt;
&lt;tipo&gt;C&lt;/tipo&gt;
&lt;/campo&gt;</v>
      </c>
      <c r="U2822" s="192" t="str">
        <f t="shared" si="308"/>
        <v>&lt;campo posicao="2"&gt;
&lt;coluna&gt;IND_EMIT&lt;/coluna&gt;
&lt;descricao&gt;Indicador do emitente do documento fiscal:&lt;/descricao&gt;
&lt;tipo&gt;C&lt;/tipo&gt;
&lt;/campo&gt;</v>
      </c>
      <c r="V2822" s="192" t="str">
        <f t="shared" si="311"/>
        <v>{"Column3", "IND_EMIT"},</v>
      </c>
      <c r="W2822" s="191" t="str">
        <f>IF(Q2822="Campo","@Campos(posicao = "&amp;K2822&amp;", tipo = '"&amp;R2822&amp;"')@Column(name = """&amp;L2822&amp;""")"&amp;IF(R2822="D","@Temporal(TemporalType.DATE)","")&amp;"private "&amp;VLOOKUP(TEXT(R2822,"@"),Apoio!A:B,2,0)&amp;" "&amp;SUBSTITUTE(LOWER(LEFT(L2822,1))&amp;RIGHT(PROPER(L2822),LEN(L2822)-1),"_","")&amp;";",IF(ISNUMBER(Q2822),IF(R2822="R","@Entity@Table(name = ""reg_"&amp;LOWER(J2822)&amp;""")@XmlRootElement","")&amp;VLOOKUP(J2822,Blocos!D:I,6,0)&amp;Apoio!$E$1&amp;Y2822,""))</f>
        <v>@Campos(posicao = 2, tipo = 'C')@Column(name = "IND_EMIT")private String indEmit;</v>
      </c>
      <c r="X2822" s="190" t="str">
        <f>IF(ISNUMBER(Q2822),COUNTIF(Blocos!G:G,J2822),"")</f>
        <v/>
      </c>
      <c r="Y2822" s="190" t="str">
        <f>IF(OR(X2822=0,X2822=""),"",VLOOKUP(SUMIFS(Blocos!A:A,Blocos!H:H,'EFD REGISTROS e Campos (2)'!X2822,Blocos!G:G,'EFD REGISTROS e Campos (2)'!J2822),Blocos!A:L,12,0))</f>
        <v/>
      </c>
      <c r="Z2822" s="190" t="str">
        <f>IF(ISNUMBER(Q2823),VLOOKUP(J2822,Blocos!D:G,4,0),"")</f>
        <v/>
      </c>
      <c r="AA2822" s="190" t="str">
        <f>IF(ISNUMBER(Q2822),CONCATENATE("CREATE TABLE ""reg_",LOWER(J2822),""" (""ID"" bigint NOT NULL AUTO_INCREMENT,  ""HASHFILE"" varchar(255) DEFAULT NULL, ""ID_PAI"" bigint NOT NULL,"),IF(Q2822="Campo",CONCATENATE("""",L2822,""" ",VLOOKUP(R2822,Apoio!A:C,3,0)),""))&amp;IF(Z2822="","",CONCATENATE("PRIMARY KEY (""ID""), KEY ""FK_reg_",LOWER(Z2822),"_ID_PAI"" (""ID_PAI""), CONSTRAINT ""FK_reg_",LOWER(Z2822),"_ID_PAI"" FOREIGN KEY (""ID_PAI"") REFERENCES ""reg_",LOWER(Z2822),""" (""ID"")) ENGINE=InnoDB AUTO_INCREMENT=105774 DEFAULT CHARSET=utf8mb4 COLLATE=utf8mb4_0900_ai_ci;"))</f>
        <v>"IND_EMIT" varchar(255) DEFAULT NULL,</v>
      </c>
      <c r="AB2822" s="190" t="str">
        <f t="shared" si="314"/>
        <v>`reg_g130`.`IND_EMIT`,</v>
      </c>
    </row>
    <row r="2823" spans="1:28" ht="14.5" hidden="1" customHeight="1" x14ac:dyDescent="0.3">
      <c r="J2823" s="187" t="str">
        <f t="shared" si="312"/>
        <v>G130</v>
      </c>
      <c r="K2823" s="196"/>
      <c r="L2823" s="285"/>
      <c r="M2823" s="182" t="s">
        <v>338</v>
      </c>
      <c r="N2823" s="196"/>
      <c r="O2823" s="196"/>
      <c r="P2823" s="196"/>
      <c r="Q2823" s="192" t="str">
        <f t="shared" si="313"/>
        <v/>
      </c>
      <c r="S2823" s="191" t="str">
        <f t="shared" si="309"/>
        <v/>
      </c>
      <c r="T2823" s="192" t="str">
        <f t="shared" si="310"/>
        <v/>
      </c>
      <c r="U2823" s="192" t="str">
        <f t="shared" si="308"/>
        <v/>
      </c>
      <c r="V2823" s="192" t="str">
        <f t="shared" si="311"/>
        <v/>
      </c>
      <c r="W2823" s="191" t="str">
        <f>IF(Q2823="Campo","@Campos(posicao = "&amp;K2823&amp;", tipo = '"&amp;R2823&amp;"')@Column(name = """&amp;L2823&amp;""")"&amp;IF(R2823="D","@Temporal(TemporalType.DATE)","")&amp;"private "&amp;VLOOKUP(TEXT(R2823,"@"),Apoio!A:B,2,0)&amp;" "&amp;SUBSTITUTE(LOWER(LEFT(L2823,1))&amp;RIGHT(PROPER(L2823),LEN(L2823)-1),"_","")&amp;";",IF(ISNUMBER(Q2823),IF(R2823="R","@Entity@Table(name = ""reg_"&amp;LOWER(J2823)&amp;""")@XmlRootElement","")&amp;VLOOKUP(J2823,Blocos!D:I,6,0)&amp;Apoio!$E$1&amp;Y2823,""))</f>
        <v/>
      </c>
      <c r="X2823" s="190" t="str">
        <f>IF(ISNUMBER(Q2823),COUNTIF(Blocos!G:G,J2823),"")</f>
        <v/>
      </c>
      <c r="Y2823" s="190" t="str">
        <f>IF(OR(X2823=0,X2823=""),"",VLOOKUP(SUMIFS(Blocos!A:A,Blocos!H:H,'EFD REGISTROS e Campos (2)'!X2823,Blocos!G:G,'EFD REGISTROS e Campos (2)'!J2823),Blocos!A:L,12,0))</f>
        <v/>
      </c>
      <c r="Z2823" s="190" t="str">
        <f>IF(ISNUMBER(Q2824),VLOOKUP(J2823,Blocos!D:G,4,0),"")</f>
        <v/>
      </c>
      <c r="AA2823" s="190" t="str">
        <f>IF(ISNUMBER(Q2823),CONCATENATE("CREATE TABLE ""reg_",LOWER(J2823),""" (""ID"" bigint NOT NULL AUTO_INCREMENT,  ""HASHFILE"" varchar(255) DEFAULT NULL, ""ID_PAI"" bigint NOT NULL,"),IF(Q2823="Campo",CONCATENATE("""",L2823,""" ",VLOOKUP(R2823,Apoio!A:C,3,0)),""))&amp;IF(Z2823="","",CONCATENATE("PRIMARY KEY (""ID""), KEY ""FK_reg_",LOWER(Z2823),"_ID_PAI"" (""ID_PAI""), CONSTRAINT ""FK_reg_",LOWER(Z2823),"_ID_PAI"" FOREIGN KEY (""ID_PAI"") REFERENCES ""reg_",LOWER(Z2823),""" (""ID"")) ENGINE=InnoDB AUTO_INCREMENT=105774 DEFAULT CHARSET=utf8mb4 COLLATE=utf8mb4_0900_ai_ci;"))</f>
        <v/>
      </c>
      <c r="AB2823" s="190" t="str">
        <f t="shared" si="314"/>
        <v/>
      </c>
    </row>
    <row r="2824" spans="1:28" ht="14.5" hidden="1" customHeight="1" x14ac:dyDescent="0.3">
      <c r="J2824" s="187" t="str">
        <f t="shared" si="312"/>
        <v>G130</v>
      </c>
      <c r="K2824" s="196"/>
      <c r="L2824" s="285"/>
      <c r="M2824" s="182" t="s">
        <v>339</v>
      </c>
      <c r="N2824" s="196"/>
      <c r="O2824" s="196"/>
      <c r="P2824" s="196"/>
      <c r="Q2824" s="192" t="str">
        <f t="shared" si="313"/>
        <v/>
      </c>
      <c r="S2824" s="191" t="str">
        <f t="shared" si="309"/>
        <v/>
      </c>
      <c r="T2824" s="192" t="str">
        <f t="shared" si="310"/>
        <v/>
      </c>
      <c r="U2824" s="192" t="str">
        <f t="shared" si="308"/>
        <v/>
      </c>
      <c r="V2824" s="192" t="str">
        <f t="shared" si="311"/>
        <v/>
      </c>
      <c r="W2824" s="191" t="str">
        <f>IF(Q2824="Campo","@Campos(posicao = "&amp;K2824&amp;", tipo = '"&amp;R2824&amp;"')@Column(name = """&amp;L2824&amp;""")"&amp;IF(R2824="D","@Temporal(TemporalType.DATE)","")&amp;"private "&amp;VLOOKUP(TEXT(R2824,"@"),Apoio!A:B,2,0)&amp;" "&amp;SUBSTITUTE(LOWER(LEFT(L2824,1))&amp;RIGHT(PROPER(L2824),LEN(L2824)-1),"_","")&amp;";",IF(ISNUMBER(Q2824),IF(R2824="R","@Entity@Table(name = ""reg_"&amp;LOWER(J2824)&amp;""")@XmlRootElement","")&amp;VLOOKUP(J2824,Blocos!D:I,6,0)&amp;Apoio!$E$1&amp;Y2824,""))</f>
        <v/>
      </c>
      <c r="X2824" s="190" t="str">
        <f>IF(ISNUMBER(Q2824),COUNTIF(Blocos!G:G,J2824),"")</f>
        <v/>
      </c>
      <c r="Y2824" s="190" t="str">
        <f>IF(OR(X2824=0,X2824=""),"",VLOOKUP(SUMIFS(Blocos!A:A,Blocos!H:H,'EFD REGISTROS e Campos (2)'!X2824,Blocos!G:G,'EFD REGISTROS e Campos (2)'!J2824),Blocos!A:L,12,0))</f>
        <v/>
      </c>
      <c r="Z2824" s="190" t="str">
        <f>IF(ISNUMBER(Q2825),VLOOKUP(J2824,Blocos!D:G,4,0),"")</f>
        <v/>
      </c>
      <c r="AA2824" s="190" t="str">
        <f>IF(ISNUMBER(Q2824),CONCATENATE("CREATE TABLE ""reg_",LOWER(J2824),""" (""ID"" bigint NOT NULL AUTO_INCREMENT,  ""HASHFILE"" varchar(255) DEFAULT NULL, ""ID_PAI"" bigint NOT NULL,"),IF(Q2824="Campo",CONCATENATE("""",L2824,""" ",VLOOKUP(R2824,Apoio!A:C,3,0)),""))&amp;IF(Z2824="","",CONCATENATE("PRIMARY KEY (""ID""), KEY ""FK_reg_",LOWER(Z2824),"_ID_PAI"" (""ID_PAI""), CONSTRAINT ""FK_reg_",LOWER(Z2824),"_ID_PAI"" FOREIGN KEY (""ID_PAI"") REFERENCES ""reg_",LOWER(Z2824),""" (""ID"")) ENGINE=InnoDB AUTO_INCREMENT=105774 DEFAULT CHARSET=utf8mb4 COLLATE=utf8mb4_0900_ai_ci;"))</f>
        <v/>
      </c>
      <c r="AB2824" s="190" t="str">
        <f t="shared" si="314"/>
        <v/>
      </c>
    </row>
    <row r="2825" spans="1:28" ht="14.5" hidden="1" customHeight="1" x14ac:dyDescent="0.3">
      <c r="J2825" s="187" t="str">
        <f t="shared" si="312"/>
        <v>G130</v>
      </c>
      <c r="K2825" s="196">
        <v>3</v>
      </c>
      <c r="L2825" s="285" t="s">
        <v>129</v>
      </c>
      <c r="M2825" s="182" t="s">
        <v>2779</v>
      </c>
      <c r="N2825" s="196" t="s">
        <v>27</v>
      </c>
      <c r="O2825" s="196">
        <v>60</v>
      </c>
      <c r="P2825" s="196" t="s">
        <v>28</v>
      </c>
      <c r="Q2825" s="192" t="str">
        <f t="shared" si="313"/>
        <v>Campo</v>
      </c>
      <c r="R2825" s="192" t="s">
        <v>27</v>
      </c>
      <c r="S2825" s="191" t="str">
        <f t="shared" si="309"/>
        <v/>
      </c>
      <c r="T2825" s="192" t="str">
        <f t="shared" si="310"/>
        <v>&lt;campo posicao="3"&gt;
&lt;coluna&gt;COD_PART&lt;/coluna&gt;
&lt;descricao&gt;Código do participante :&lt;/descricao&gt;
&lt;tipo&gt;C&lt;/tipo&gt;
&lt;/campo&gt;</v>
      </c>
      <c r="U2825" s="192" t="str">
        <f t="shared" si="308"/>
        <v>&lt;campo posicao="3"&gt;
&lt;coluna&gt;COD_PART&lt;/coluna&gt;
&lt;descricao&gt;Código do participante :&lt;/descricao&gt;
&lt;tipo&gt;C&lt;/tipo&gt;
&lt;/campo&gt;</v>
      </c>
      <c r="V2825" s="192" t="str">
        <f t="shared" si="311"/>
        <v>{"Column4", "COD_PART"},</v>
      </c>
      <c r="W2825" s="191" t="str">
        <f>IF(Q2825="Campo","@Campos(posicao = "&amp;K2825&amp;", tipo = '"&amp;R2825&amp;"')@Column(name = """&amp;L2825&amp;""")"&amp;IF(R2825="D","@Temporal(TemporalType.DATE)","")&amp;"private "&amp;VLOOKUP(TEXT(R2825,"@"),Apoio!A:B,2,0)&amp;" "&amp;SUBSTITUTE(LOWER(LEFT(L2825,1))&amp;RIGHT(PROPER(L2825),LEN(L2825)-1),"_","")&amp;";",IF(ISNUMBER(Q2825),IF(R2825="R","@Entity@Table(name = ""reg_"&amp;LOWER(J2825)&amp;""")@XmlRootElement","")&amp;VLOOKUP(J2825,Blocos!D:I,6,0)&amp;Apoio!$E$1&amp;Y2825,""))</f>
        <v>@Campos(posicao = 3, tipo = 'C')@Column(name = "COD_PART")private String codPart;</v>
      </c>
      <c r="X2825" s="190" t="str">
        <f>IF(ISNUMBER(Q2825),COUNTIF(Blocos!G:G,J2825),"")</f>
        <v/>
      </c>
      <c r="Y2825" s="190" t="str">
        <f>IF(OR(X2825=0,X2825=""),"",VLOOKUP(SUMIFS(Blocos!A:A,Blocos!H:H,'EFD REGISTROS e Campos (2)'!X2825,Blocos!G:G,'EFD REGISTROS e Campos (2)'!J2825),Blocos!A:L,12,0))</f>
        <v/>
      </c>
      <c r="Z2825" s="190" t="str">
        <f>IF(ISNUMBER(Q2826),VLOOKUP(J2825,Blocos!D:G,4,0),"")</f>
        <v/>
      </c>
      <c r="AA2825" s="190" t="str">
        <f>IF(ISNUMBER(Q2825),CONCATENATE("CREATE TABLE ""reg_",LOWER(J2825),""" (""ID"" bigint NOT NULL AUTO_INCREMENT,  ""HASHFILE"" varchar(255) DEFAULT NULL, ""ID_PAI"" bigint NOT NULL,"),IF(Q2825="Campo",CONCATENATE("""",L2825,""" ",VLOOKUP(R2825,Apoio!A:C,3,0)),""))&amp;IF(Z2825="","",CONCATENATE("PRIMARY KEY (""ID""), KEY ""FK_reg_",LOWER(Z2825),"_ID_PAI"" (""ID_PAI""), CONSTRAINT ""FK_reg_",LOWER(Z2825),"_ID_PAI"" FOREIGN KEY (""ID_PAI"") REFERENCES ""reg_",LOWER(Z2825),""" (""ID"")) ENGINE=InnoDB AUTO_INCREMENT=105774 DEFAULT CHARSET=utf8mb4 COLLATE=utf8mb4_0900_ai_ci;"))</f>
        <v>"COD_PART" varchar(255) DEFAULT NULL,</v>
      </c>
      <c r="AB2825" s="190" t="str">
        <f t="shared" si="314"/>
        <v>`reg_g130`.`COD_PART`,</v>
      </c>
    </row>
    <row r="2826" spans="1:28" ht="14.5" hidden="1" customHeight="1" x14ac:dyDescent="0.3">
      <c r="J2826" s="187" t="str">
        <f t="shared" si="312"/>
        <v>G130</v>
      </c>
      <c r="K2826" s="196"/>
      <c r="L2826" s="285"/>
      <c r="M2826" s="182" t="s">
        <v>532</v>
      </c>
      <c r="N2826" s="196"/>
      <c r="O2826" s="196"/>
      <c r="P2826" s="196"/>
      <c r="Q2826" s="192" t="str">
        <f t="shared" si="313"/>
        <v/>
      </c>
      <c r="S2826" s="191" t="str">
        <f t="shared" si="309"/>
        <v/>
      </c>
      <c r="T2826" s="192" t="str">
        <f t="shared" si="310"/>
        <v/>
      </c>
      <c r="U2826" s="192" t="str">
        <f t="shared" si="308"/>
        <v/>
      </c>
      <c r="V2826" s="192" t="str">
        <f t="shared" si="311"/>
        <v/>
      </c>
      <c r="W2826" s="191" t="str">
        <f>IF(Q2826="Campo","@Campos(posicao = "&amp;K2826&amp;", tipo = '"&amp;R2826&amp;"')@Column(name = """&amp;L2826&amp;""")"&amp;IF(R2826="D","@Temporal(TemporalType.DATE)","")&amp;"private "&amp;VLOOKUP(TEXT(R2826,"@"),Apoio!A:B,2,0)&amp;" "&amp;SUBSTITUTE(LOWER(LEFT(L2826,1))&amp;RIGHT(PROPER(L2826),LEN(L2826)-1),"_","")&amp;";",IF(ISNUMBER(Q2826),IF(R2826="R","@Entity@Table(name = ""reg_"&amp;LOWER(J2826)&amp;""")@XmlRootElement","")&amp;VLOOKUP(J2826,Blocos!D:I,6,0)&amp;Apoio!$E$1&amp;Y2826,""))</f>
        <v/>
      </c>
      <c r="X2826" s="190" t="str">
        <f>IF(ISNUMBER(Q2826),COUNTIF(Blocos!G:G,J2826),"")</f>
        <v/>
      </c>
      <c r="Y2826" s="190" t="str">
        <f>IF(OR(X2826=0,X2826=""),"",VLOOKUP(SUMIFS(Blocos!A:A,Blocos!H:H,'EFD REGISTROS e Campos (2)'!X2826,Blocos!G:G,'EFD REGISTROS e Campos (2)'!J2826),Blocos!A:L,12,0))</f>
        <v/>
      </c>
      <c r="Z2826" s="190" t="str">
        <f>IF(ISNUMBER(Q2827),VLOOKUP(J2826,Blocos!D:G,4,0),"")</f>
        <v/>
      </c>
      <c r="AA2826" s="190" t="str">
        <f>IF(ISNUMBER(Q2826),CONCATENATE("CREATE TABLE ""reg_",LOWER(J2826),""" (""ID"" bigint NOT NULL AUTO_INCREMENT,  ""HASHFILE"" varchar(255) DEFAULT NULL, ""ID_PAI"" bigint NOT NULL,"),IF(Q2826="Campo",CONCATENATE("""",L2826,""" ",VLOOKUP(R2826,Apoio!A:C,3,0)),""))&amp;IF(Z2826="","",CONCATENATE("PRIMARY KEY (""ID""), KEY ""FK_reg_",LOWER(Z2826),"_ID_PAI"" (""ID_PAI""), CONSTRAINT ""FK_reg_",LOWER(Z2826),"_ID_PAI"" FOREIGN KEY (""ID_PAI"") REFERENCES ""reg_",LOWER(Z2826),""" (""ID"")) ENGINE=InnoDB AUTO_INCREMENT=105774 DEFAULT CHARSET=utf8mb4 COLLATE=utf8mb4_0900_ai_ci;"))</f>
        <v/>
      </c>
      <c r="AB2826" s="190" t="str">
        <f t="shared" si="314"/>
        <v/>
      </c>
    </row>
    <row r="2827" spans="1:28" ht="14.5" hidden="1" customHeight="1" x14ac:dyDescent="0.3">
      <c r="J2827" s="187" t="str">
        <f t="shared" si="312"/>
        <v>G130</v>
      </c>
      <c r="K2827" s="196"/>
      <c r="L2827" s="285"/>
      <c r="M2827" s="182" t="s">
        <v>533</v>
      </c>
      <c r="N2827" s="196"/>
      <c r="O2827" s="196"/>
      <c r="P2827" s="196"/>
      <c r="Q2827" s="192" t="str">
        <f t="shared" si="313"/>
        <v/>
      </c>
      <c r="S2827" s="191" t="str">
        <f t="shared" si="309"/>
        <v/>
      </c>
      <c r="T2827" s="192" t="str">
        <f t="shared" si="310"/>
        <v/>
      </c>
      <c r="U2827" s="192" t="str">
        <f t="shared" si="308"/>
        <v/>
      </c>
      <c r="V2827" s="192" t="str">
        <f t="shared" si="311"/>
        <v/>
      </c>
      <c r="W2827" s="191" t="str">
        <f>IF(Q2827="Campo","@Campos(posicao = "&amp;K2827&amp;", tipo = '"&amp;R2827&amp;"')@Column(name = """&amp;L2827&amp;""")"&amp;IF(R2827="D","@Temporal(TemporalType.DATE)","")&amp;"private "&amp;VLOOKUP(TEXT(R2827,"@"),Apoio!A:B,2,0)&amp;" "&amp;SUBSTITUTE(LOWER(LEFT(L2827,1))&amp;RIGHT(PROPER(L2827),LEN(L2827)-1),"_","")&amp;";",IF(ISNUMBER(Q2827),IF(R2827="R","@Entity@Table(name = ""reg_"&amp;LOWER(J2827)&amp;""")@XmlRootElement","")&amp;VLOOKUP(J2827,Blocos!D:I,6,0)&amp;Apoio!$E$1&amp;Y2827,""))</f>
        <v/>
      </c>
      <c r="X2827" s="190" t="str">
        <f>IF(ISNUMBER(Q2827),COUNTIF(Blocos!G:G,J2827),"")</f>
        <v/>
      </c>
      <c r="Y2827" s="190" t="str">
        <f>IF(OR(X2827=0,X2827=""),"",VLOOKUP(SUMIFS(Blocos!A:A,Blocos!H:H,'EFD REGISTROS e Campos (2)'!X2827,Blocos!G:G,'EFD REGISTROS e Campos (2)'!J2827),Blocos!A:L,12,0))</f>
        <v/>
      </c>
      <c r="Z2827" s="190" t="str">
        <f>IF(ISNUMBER(Q2828),VLOOKUP(J2827,Blocos!D:G,4,0),"")</f>
        <v/>
      </c>
      <c r="AA2827" s="190" t="str">
        <f>IF(ISNUMBER(Q2827),CONCATENATE("CREATE TABLE ""reg_",LOWER(J2827),""" (""ID"" bigint NOT NULL AUTO_INCREMENT,  ""HASHFILE"" varchar(255) DEFAULT NULL, ""ID_PAI"" bigint NOT NULL,"),IF(Q2827="Campo",CONCATENATE("""",L2827,""" ",VLOOKUP(R2827,Apoio!A:C,3,0)),""))&amp;IF(Z2827="","",CONCATENATE("PRIMARY KEY (""ID""), KEY ""FK_reg_",LOWER(Z2827),"_ID_PAI"" (""ID_PAI""), CONSTRAINT ""FK_reg_",LOWER(Z2827),"_ID_PAI"" FOREIGN KEY (""ID_PAI"") REFERENCES ""reg_",LOWER(Z2827),""" (""ID"")) ENGINE=InnoDB AUTO_INCREMENT=105774 DEFAULT CHARSET=utf8mb4 COLLATE=utf8mb4_0900_ai_ci;"))</f>
        <v/>
      </c>
      <c r="AB2827" s="190" t="str">
        <f t="shared" si="314"/>
        <v/>
      </c>
    </row>
    <row r="2828" spans="1:28" ht="14.5" hidden="1" customHeight="1" x14ac:dyDescent="0.3">
      <c r="J2828" s="187" t="str">
        <f t="shared" si="312"/>
        <v>G130</v>
      </c>
      <c r="K2828" s="181">
        <v>4</v>
      </c>
      <c r="L2828" s="289" t="s">
        <v>344</v>
      </c>
      <c r="M2828" s="182" t="s">
        <v>2780</v>
      </c>
      <c r="N2828" s="181" t="s">
        <v>27</v>
      </c>
      <c r="O2828" s="181" t="s">
        <v>54</v>
      </c>
      <c r="P2828" s="181" t="s">
        <v>28</v>
      </c>
      <c r="Q2828" s="192" t="str">
        <f t="shared" si="313"/>
        <v>Campo</v>
      </c>
      <c r="R2828" s="192" t="s">
        <v>27</v>
      </c>
      <c r="S2828" s="191" t="str">
        <f t="shared" si="309"/>
        <v/>
      </c>
      <c r="T2828" s="192" t="str">
        <f t="shared" si="310"/>
        <v>&lt;campo posicao="4"&gt;
&lt;coluna&gt;COD_MOD&lt;/coluna&gt;
&lt;descricao&gt;Código do modelo de documento fiscal, conforme tabela 4.1.1&lt;/descricao&gt;
&lt;tipo&gt;C&lt;/tipo&gt;
&lt;/campo&gt;</v>
      </c>
      <c r="U2828" s="192" t="str">
        <f t="shared" ref="U2828:U2891" si="315">S2828&amp;T2828</f>
        <v>&lt;campo posicao="4"&gt;
&lt;coluna&gt;COD_MOD&lt;/coluna&gt;
&lt;descricao&gt;Código do modelo de documento fiscal, conforme tabela 4.1.1&lt;/descricao&gt;
&lt;tipo&gt;C&lt;/tipo&gt;
&lt;/campo&gt;</v>
      </c>
      <c r="V2828" s="192" t="str">
        <f t="shared" si="311"/>
        <v>{"Column5", "COD_MOD"},</v>
      </c>
      <c r="W2828" s="191" t="str">
        <f>IF(Q2828="Campo","@Campos(posicao = "&amp;K2828&amp;", tipo = '"&amp;R2828&amp;"')@Column(name = """&amp;L2828&amp;""")"&amp;IF(R2828="D","@Temporal(TemporalType.DATE)","")&amp;"private "&amp;VLOOKUP(TEXT(R2828,"@"),Apoio!A:B,2,0)&amp;" "&amp;SUBSTITUTE(LOWER(LEFT(L2828,1))&amp;RIGHT(PROPER(L2828),LEN(L2828)-1),"_","")&amp;";",IF(ISNUMBER(Q2828),IF(R2828="R","@Entity@Table(name = ""reg_"&amp;LOWER(J2828)&amp;""")@XmlRootElement","")&amp;VLOOKUP(J2828,Blocos!D:I,6,0)&amp;Apoio!$E$1&amp;Y2828,""))</f>
        <v>@Campos(posicao = 4, tipo = 'C')@Column(name = "COD_MOD")private String codMod;</v>
      </c>
      <c r="X2828" s="190" t="str">
        <f>IF(ISNUMBER(Q2828),COUNTIF(Blocos!G:G,J2828),"")</f>
        <v/>
      </c>
      <c r="Y2828" s="190" t="str">
        <f>IF(OR(X2828=0,X2828=""),"",VLOOKUP(SUMIFS(Blocos!A:A,Blocos!H:H,'EFD REGISTROS e Campos (2)'!X2828,Blocos!G:G,'EFD REGISTROS e Campos (2)'!J2828),Blocos!A:L,12,0))</f>
        <v/>
      </c>
      <c r="Z2828" s="190" t="str">
        <f>IF(ISNUMBER(Q2829),VLOOKUP(J2828,Blocos!D:G,4,0),"")</f>
        <v/>
      </c>
      <c r="AA2828" s="190" t="str">
        <f>IF(ISNUMBER(Q2828),CONCATENATE("CREATE TABLE ""reg_",LOWER(J2828),""" (""ID"" bigint NOT NULL AUTO_INCREMENT,  ""HASHFILE"" varchar(255) DEFAULT NULL, ""ID_PAI"" bigint NOT NULL,"),IF(Q2828="Campo",CONCATENATE("""",L2828,""" ",VLOOKUP(R2828,Apoio!A:C,3,0)),""))&amp;IF(Z2828="","",CONCATENATE("PRIMARY KEY (""ID""), KEY ""FK_reg_",LOWER(Z2828),"_ID_PAI"" (""ID_PAI""), CONSTRAINT ""FK_reg_",LOWER(Z2828),"_ID_PAI"" FOREIGN KEY (""ID_PAI"") REFERENCES ""reg_",LOWER(Z2828),""" (""ID"")) ENGINE=InnoDB AUTO_INCREMENT=105774 DEFAULT CHARSET=utf8mb4 COLLATE=utf8mb4_0900_ai_ci;"))</f>
        <v>"COD_MOD" varchar(255) DEFAULT NULL,</v>
      </c>
      <c r="AB2828" s="190" t="str">
        <f t="shared" si="314"/>
        <v>`reg_g130`.`COD_MOD`,</v>
      </c>
    </row>
    <row r="2829" spans="1:28" ht="14.5" hidden="1" customHeight="1" x14ac:dyDescent="0.3">
      <c r="J2829" s="187" t="str">
        <f t="shared" si="312"/>
        <v>G130</v>
      </c>
      <c r="K2829" s="181">
        <v>5</v>
      </c>
      <c r="L2829" s="289" t="s">
        <v>2781</v>
      </c>
      <c r="M2829" s="182" t="s">
        <v>349</v>
      </c>
      <c r="N2829" s="181" t="s">
        <v>27</v>
      </c>
      <c r="O2829" s="181">
        <v>3</v>
      </c>
      <c r="P2829" s="181" t="s">
        <v>28</v>
      </c>
      <c r="Q2829" s="192" t="str">
        <f t="shared" si="313"/>
        <v>Campo</v>
      </c>
      <c r="R2829" s="192" t="s">
        <v>27</v>
      </c>
      <c r="S2829" s="191" t="str">
        <f t="shared" si="309"/>
        <v/>
      </c>
      <c r="T2829" s="192" t="str">
        <f t="shared" si="310"/>
        <v>&lt;campo posicao="5"&gt;
&lt;coluna&gt;SERIE&lt;/coluna&gt;
&lt;descricao&gt;Série do documento fiscal&lt;/descricao&gt;
&lt;tipo&gt;C&lt;/tipo&gt;
&lt;/campo&gt;</v>
      </c>
      <c r="U2829" s="192" t="str">
        <f t="shared" si="315"/>
        <v>&lt;campo posicao="5"&gt;
&lt;coluna&gt;SERIE&lt;/coluna&gt;
&lt;descricao&gt;Série do documento fiscal&lt;/descricao&gt;
&lt;tipo&gt;C&lt;/tipo&gt;
&lt;/campo&gt;</v>
      </c>
      <c r="V2829" s="192" t="str">
        <f t="shared" si="311"/>
        <v>{"Column6", "SERIE"},</v>
      </c>
      <c r="W2829" s="191" t="str">
        <f>IF(Q2829="Campo","@Campos(posicao = "&amp;K2829&amp;", tipo = '"&amp;R2829&amp;"')@Column(name = """&amp;L2829&amp;""")"&amp;IF(R2829="D","@Temporal(TemporalType.DATE)","")&amp;"private "&amp;VLOOKUP(TEXT(R2829,"@"),Apoio!A:B,2,0)&amp;" "&amp;SUBSTITUTE(LOWER(LEFT(L2829,1))&amp;RIGHT(PROPER(L2829),LEN(L2829)-1),"_","")&amp;";",IF(ISNUMBER(Q2829),IF(R2829="R","@Entity@Table(name = ""reg_"&amp;LOWER(J2829)&amp;""")@XmlRootElement","")&amp;VLOOKUP(J2829,Blocos!D:I,6,0)&amp;Apoio!$E$1&amp;Y2829,""))</f>
        <v>@Campos(posicao = 5, tipo = 'C')@Column(name = "SERIE")private String serie;</v>
      </c>
      <c r="X2829" s="190" t="str">
        <f>IF(ISNUMBER(Q2829),COUNTIF(Blocos!G:G,J2829),"")</f>
        <v/>
      </c>
      <c r="Y2829" s="190" t="str">
        <f>IF(OR(X2829=0,X2829=""),"",VLOOKUP(SUMIFS(Blocos!A:A,Blocos!H:H,'EFD REGISTROS e Campos (2)'!X2829,Blocos!G:G,'EFD REGISTROS e Campos (2)'!J2829),Blocos!A:L,12,0))</f>
        <v/>
      </c>
      <c r="Z2829" s="190" t="str">
        <f>IF(ISNUMBER(Q2830),VLOOKUP(J2829,Blocos!D:G,4,0),"")</f>
        <v/>
      </c>
      <c r="AA2829" s="190" t="str">
        <f>IF(ISNUMBER(Q2829),CONCATENATE("CREATE TABLE ""reg_",LOWER(J2829),""" (""ID"" bigint NOT NULL AUTO_INCREMENT,  ""HASHFILE"" varchar(255) DEFAULT NULL, ""ID_PAI"" bigint NOT NULL,"),IF(Q2829="Campo",CONCATENATE("""",L2829,""" ",VLOOKUP(R2829,Apoio!A:C,3,0)),""))&amp;IF(Z2829="","",CONCATENATE("PRIMARY KEY (""ID""), KEY ""FK_reg_",LOWER(Z2829),"_ID_PAI"" (""ID_PAI""), CONSTRAINT ""FK_reg_",LOWER(Z2829),"_ID_PAI"" FOREIGN KEY (""ID_PAI"") REFERENCES ""reg_",LOWER(Z2829),""" (""ID"")) ENGINE=InnoDB AUTO_INCREMENT=105774 DEFAULT CHARSET=utf8mb4 COLLATE=utf8mb4_0900_ai_ci;"))</f>
        <v>"SERIE" varchar(255) DEFAULT NULL,</v>
      </c>
      <c r="AB2829" s="190" t="str">
        <f t="shared" si="314"/>
        <v>`reg_g130`.`SERIE`,</v>
      </c>
    </row>
    <row r="2830" spans="1:28" ht="14.5" hidden="1" customHeight="1" x14ac:dyDescent="0.3">
      <c r="J2830" s="187" t="str">
        <f t="shared" si="312"/>
        <v>G130</v>
      </c>
      <c r="K2830" s="181">
        <v>6</v>
      </c>
      <c r="L2830" s="289" t="s">
        <v>351</v>
      </c>
      <c r="M2830" s="182" t="s">
        <v>2782</v>
      </c>
      <c r="N2830" s="181" t="s">
        <v>32</v>
      </c>
      <c r="O2830" s="181">
        <v>9</v>
      </c>
      <c r="P2830" s="181" t="s">
        <v>28</v>
      </c>
      <c r="Q2830" s="192" t="str">
        <f t="shared" si="313"/>
        <v>Campo</v>
      </c>
      <c r="R2830" s="192" t="s">
        <v>3607</v>
      </c>
      <c r="S2830" s="191" t="str">
        <f t="shared" si="309"/>
        <v/>
      </c>
      <c r="T2830" s="192" t="str">
        <f t="shared" si="310"/>
        <v>&lt;campo posicao="6"&gt;
&lt;coluna&gt;NUM_DOC&lt;/coluna&gt;
&lt;descricao&gt;Número de documento fiscal &lt;/descricao&gt;
&lt;tipo&gt;I&lt;/tipo&gt;
&lt;/campo&gt;</v>
      </c>
      <c r="U2830" s="192" t="str">
        <f t="shared" si="315"/>
        <v>&lt;campo posicao="6"&gt;
&lt;coluna&gt;NUM_DOC&lt;/coluna&gt;
&lt;descricao&gt;Número de documento fiscal &lt;/descricao&gt;
&lt;tipo&gt;I&lt;/tipo&gt;
&lt;/campo&gt;</v>
      </c>
      <c r="V2830" s="192" t="str">
        <f t="shared" si="311"/>
        <v>{"Column7", "NUM_DOC"},</v>
      </c>
      <c r="W2830" s="191" t="str">
        <f>IF(Q2830="Campo","@Campos(posicao = "&amp;K2830&amp;", tipo = '"&amp;R2830&amp;"')@Column(name = """&amp;L2830&amp;""")"&amp;IF(R2830="D","@Temporal(TemporalType.DATE)","")&amp;"private "&amp;VLOOKUP(TEXT(R2830,"@"),Apoio!A:B,2,0)&amp;" "&amp;SUBSTITUTE(LOWER(LEFT(L2830,1))&amp;RIGHT(PROPER(L2830),LEN(L2830)-1),"_","")&amp;";",IF(ISNUMBER(Q2830),IF(R2830="R","@Entity@Table(name = ""reg_"&amp;LOWER(J2830)&amp;""")@XmlRootElement","")&amp;VLOOKUP(J2830,Blocos!D:I,6,0)&amp;Apoio!$E$1&amp;Y2830,""))</f>
        <v>@Campos(posicao = 6, tipo = 'I')@Column(name = "NUM_DOC")private int numDoc;</v>
      </c>
      <c r="X2830" s="190" t="str">
        <f>IF(ISNUMBER(Q2830),COUNTIF(Blocos!G:G,J2830),"")</f>
        <v/>
      </c>
      <c r="Y2830" s="190" t="str">
        <f>IF(OR(X2830=0,X2830=""),"",VLOOKUP(SUMIFS(Blocos!A:A,Blocos!H:H,'EFD REGISTROS e Campos (2)'!X2830,Blocos!G:G,'EFD REGISTROS e Campos (2)'!J2830),Blocos!A:L,12,0))</f>
        <v/>
      </c>
      <c r="Z2830" s="190" t="str">
        <f>IF(ISNUMBER(Q2831),VLOOKUP(J2830,Blocos!D:G,4,0),"")</f>
        <v/>
      </c>
      <c r="AA2830" s="190" t="str">
        <f>IF(ISNUMBER(Q2830),CONCATENATE("CREATE TABLE ""reg_",LOWER(J2830),""" (""ID"" bigint NOT NULL AUTO_INCREMENT,  ""HASHFILE"" varchar(255) DEFAULT NULL, ""ID_PAI"" bigint NOT NULL,"),IF(Q2830="Campo",CONCATENATE("""",L2830,""" ",VLOOKUP(R2830,Apoio!A:C,3,0)),""))&amp;IF(Z2830="","",CONCATENATE("PRIMARY KEY (""ID""), KEY ""FK_reg_",LOWER(Z2830),"_ID_PAI"" (""ID_PAI""), CONSTRAINT ""FK_reg_",LOWER(Z2830),"_ID_PAI"" FOREIGN KEY (""ID_PAI"") REFERENCES ""reg_",LOWER(Z2830),""" (""ID"")) ENGINE=InnoDB AUTO_INCREMENT=105774 DEFAULT CHARSET=utf8mb4 COLLATE=utf8mb4_0900_ai_ci;"))</f>
        <v>"NUM_DOC" int DEFAULT NULL,</v>
      </c>
      <c r="AB2830" s="190" t="str">
        <f t="shared" si="314"/>
        <v>`reg_g130`.`NUM_DOC`,</v>
      </c>
    </row>
    <row r="2831" spans="1:28" ht="14.5" hidden="1" customHeight="1" x14ac:dyDescent="0.3">
      <c r="J2831" s="187" t="str">
        <f t="shared" si="312"/>
        <v>G130</v>
      </c>
      <c r="K2831" s="181">
        <v>7</v>
      </c>
      <c r="L2831" s="289" t="s">
        <v>2783</v>
      </c>
      <c r="M2831" s="182" t="s">
        <v>2784</v>
      </c>
      <c r="N2831" s="181" t="s">
        <v>27</v>
      </c>
      <c r="O2831" s="181" t="s">
        <v>356</v>
      </c>
      <c r="P2831" s="181" t="s">
        <v>28</v>
      </c>
      <c r="Q2831" s="192" t="str">
        <f t="shared" si="313"/>
        <v>Campo</v>
      </c>
      <c r="R2831" s="192" t="s">
        <v>27</v>
      </c>
      <c r="S2831" s="191" t="str">
        <f t="shared" si="309"/>
        <v/>
      </c>
      <c r="T2831" s="192" t="str">
        <f t="shared" si="310"/>
        <v>&lt;campo posicao="7"&gt;
&lt;coluna&gt;CHV_NFE_CTE&lt;/coluna&gt;
&lt;descricao&gt;Chave do documento fiscal eletrônico&lt;/descricao&gt;
&lt;tipo&gt;C&lt;/tipo&gt;
&lt;/campo&gt;</v>
      </c>
      <c r="U2831" s="192" t="str">
        <f t="shared" si="315"/>
        <v>&lt;campo posicao="7"&gt;
&lt;coluna&gt;CHV_NFE_CTE&lt;/coluna&gt;
&lt;descricao&gt;Chave do documento fiscal eletrônico&lt;/descricao&gt;
&lt;tipo&gt;C&lt;/tipo&gt;
&lt;/campo&gt;</v>
      </c>
      <c r="V2831" s="192" t="str">
        <f t="shared" si="311"/>
        <v>{"Column8", "CHV_NFE_CTE"},</v>
      </c>
      <c r="W2831" s="191" t="str">
        <f>IF(Q2831="Campo","@Campos(posicao = "&amp;K2831&amp;", tipo = '"&amp;R2831&amp;"')@Column(name = """&amp;L2831&amp;""")"&amp;IF(R2831="D","@Temporal(TemporalType.DATE)","")&amp;"private "&amp;VLOOKUP(TEXT(R2831,"@"),Apoio!A:B,2,0)&amp;" "&amp;SUBSTITUTE(LOWER(LEFT(L2831,1))&amp;RIGHT(PROPER(L2831),LEN(L2831)-1),"_","")&amp;";",IF(ISNUMBER(Q2831),IF(R2831="R","@Entity@Table(name = ""reg_"&amp;LOWER(J2831)&amp;""")@XmlRootElement","")&amp;VLOOKUP(J2831,Blocos!D:I,6,0)&amp;Apoio!$E$1&amp;Y2831,""))</f>
        <v>@Campos(posicao = 7, tipo = 'C')@Column(name = "CHV_NFE_CTE")private String chvNfeCte;</v>
      </c>
      <c r="X2831" s="190" t="str">
        <f>IF(ISNUMBER(Q2831),COUNTIF(Blocos!G:G,J2831),"")</f>
        <v/>
      </c>
      <c r="Y2831" s="190" t="str">
        <f>IF(OR(X2831=0,X2831=""),"",VLOOKUP(SUMIFS(Blocos!A:A,Blocos!H:H,'EFD REGISTROS e Campos (2)'!X2831,Blocos!G:G,'EFD REGISTROS e Campos (2)'!J2831),Blocos!A:L,12,0))</f>
        <v/>
      </c>
      <c r="Z2831" s="190" t="str">
        <f>IF(ISNUMBER(Q2832),VLOOKUP(J2831,Blocos!D:G,4,0),"")</f>
        <v/>
      </c>
      <c r="AA2831" s="190" t="str">
        <f>IF(ISNUMBER(Q2831),CONCATENATE("CREATE TABLE ""reg_",LOWER(J2831),""" (""ID"" bigint NOT NULL AUTO_INCREMENT,  ""HASHFILE"" varchar(255) DEFAULT NULL, ""ID_PAI"" bigint NOT NULL,"),IF(Q2831="Campo",CONCATENATE("""",L2831,""" ",VLOOKUP(R2831,Apoio!A:C,3,0)),""))&amp;IF(Z2831="","",CONCATENATE("PRIMARY KEY (""ID""), KEY ""FK_reg_",LOWER(Z2831),"_ID_PAI"" (""ID_PAI""), CONSTRAINT ""FK_reg_",LOWER(Z2831),"_ID_PAI"" FOREIGN KEY (""ID_PAI"") REFERENCES ""reg_",LOWER(Z2831),""" (""ID"")) ENGINE=InnoDB AUTO_INCREMENT=105774 DEFAULT CHARSET=utf8mb4 COLLATE=utf8mb4_0900_ai_ci;"))</f>
        <v>"CHV_NFE_CTE" varchar(255) DEFAULT NULL,</v>
      </c>
      <c r="AB2831" s="190" t="str">
        <f t="shared" si="314"/>
        <v>`reg_g130`.`CHV_NFE_CTE`,</v>
      </c>
    </row>
    <row r="2832" spans="1:28" ht="14.5" hidden="1" customHeight="1" x14ac:dyDescent="0.3">
      <c r="J2832" s="187" t="str">
        <f t="shared" si="312"/>
        <v>G130</v>
      </c>
      <c r="K2832" s="181">
        <v>8</v>
      </c>
      <c r="L2832" s="289" t="s">
        <v>357</v>
      </c>
      <c r="M2832" s="182" t="s">
        <v>667</v>
      </c>
      <c r="N2832" s="181" t="s">
        <v>32</v>
      </c>
      <c r="O2832" s="181" t="s">
        <v>40</v>
      </c>
      <c r="P2832" s="181" t="s">
        <v>28</v>
      </c>
      <c r="Q2832" s="192" t="str">
        <f t="shared" si="313"/>
        <v>Campo</v>
      </c>
      <c r="R2832" s="192" t="s">
        <v>3605</v>
      </c>
      <c r="S2832" s="191" t="str">
        <f t="shared" si="309"/>
        <v/>
      </c>
      <c r="T2832" s="192" t="str">
        <f t="shared" si="310"/>
        <v>&lt;campo posicao="8"&gt;
&lt;coluna&gt;DT_DOC&lt;/coluna&gt;
&lt;descricao&gt;Data da emissão do documento fiscal&lt;/descricao&gt;
&lt;tipo&gt;D&lt;/tipo&gt;
&lt;/campo&gt;</v>
      </c>
      <c r="U2832" s="192" t="str">
        <f t="shared" si="315"/>
        <v>&lt;campo posicao="8"&gt;
&lt;coluna&gt;DT_DOC&lt;/coluna&gt;
&lt;descricao&gt;Data da emissão do documento fiscal&lt;/descricao&gt;
&lt;tipo&gt;D&lt;/tipo&gt;
&lt;/campo&gt;</v>
      </c>
      <c r="V2832" s="192" t="str">
        <f t="shared" si="311"/>
        <v>{"Column9", "DT_DOC"},</v>
      </c>
      <c r="W2832" s="191" t="str">
        <f>IF(Q2832="Campo","@Campos(posicao = "&amp;K2832&amp;", tipo = '"&amp;R2832&amp;"')@Column(name = """&amp;L2832&amp;""")"&amp;IF(R2832="D","@Temporal(TemporalType.DATE)","")&amp;"private "&amp;VLOOKUP(TEXT(R2832,"@"),Apoio!A:B,2,0)&amp;" "&amp;SUBSTITUTE(LOWER(LEFT(L2832,1))&amp;RIGHT(PROPER(L2832),LEN(L2832)-1),"_","")&amp;";",IF(ISNUMBER(Q2832),IF(R2832="R","@Entity@Table(name = ""reg_"&amp;LOWER(J2832)&amp;""")@XmlRootElement","")&amp;VLOOKUP(J2832,Blocos!D:I,6,0)&amp;Apoio!$E$1&amp;Y2832,""))</f>
        <v>@Campos(posicao = 8, tipo = 'D')@Column(name = "DT_DOC")@Temporal(TemporalType.DATE)private Date dtDoc;</v>
      </c>
      <c r="X2832" s="190" t="str">
        <f>IF(ISNUMBER(Q2832),COUNTIF(Blocos!G:G,J2832),"")</f>
        <v/>
      </c>
      <c r="Y2832" s="190" t="str">
        <f>IF(OR(X2832=0,X2832=""),"",VLOOKUP(SUMIFS(Blocos!A:A,Blocos!H:H,'EFD REGISTROS e Campos (2)'!X2832,Blocos!G:G,'EFD REGISTROS e Campos (2)'!J2832),Blocos!A:L,12,0))</f>
        <v/>
      </c>
      <c r="Z2832" s="190" t="str">
        <f>IF(ISNUMBER(Q2833),VLOOKUP(J2832,Blocos!D:G,4,0),"")</f>
        <v/>
      </c>
      <c r="AA2832" s="190" t="str">
        <f>IF(ISNUMBER(Q2832),CONCATENATE("CREATE TABLE ""reg_",LOWER(J2832),""" (""ID"" bigint NOT NULL AUTO_INCREMENT,  ""HASHFILE"" varchar(255) DEFAULT NULL, ""ID_PAI"" bigint NOT NULL,"),IF(Q2832="Campo",CONCATENATE("""",L2832,""" ",VLOOKUP(R2832,Apoio!A:C,3,0)),""))&amp;IF(Z2832="","",CONCATENATE("PRIMARY KEY (""ID""), KEY ""FK_reg_",LOWER(Z2832),"_ID_PAI"" (""ID_PAI""), CONSTRAINT ""FK_reg_",LOWER(Z2832),"_ID_PAI"" FOREIGN KEY (""ID_PAI"") REFERENCES ""reg_",LOWER(Z2832),""" (""ID"")) ENGINE=InnoDB AUTO_INCREMENT=105774 DEFAULT CHARSET=utf8mb4 COLLATE=utf8mb4_0900_ai_ci;"))</f>
        <v>"DT_DOC" date DEFAULT NULL,</v>
      </c>
      <c r="AB2832" s="190" t="str">
        <f t="shared" si="314"/>
        <v>`reg_g130`.`DT_DOC`,</v>
      </c>
    </row>
    <row r="2833" spans="1:28" ht="14.5" hidden="1" customHeight="1" x14ac:dyDescent="0.3">
      <c r="J2833" s="187" t="str">
        <f t="shared" si="312"/>
        <v>G130</v>
      </c>
      <c r="K2833" s="181">
        <v>9</v>
      </c>
      <c r="L2833" s="289" t="s">
        <v>636</v>
      </c>
      <c r="M2833" s="182" t="s">
        <v>982</v>
      </c>
      <c r="N2833" s="181" t="s">
        <v>27</v>
      </c>
      <c r="O2833" s="181" t="s">
        <v>28</v>
      </c>
      <c r="P2833" s="181" t="s">
        <v>28</v>
      </c>
      <c r="Q2833" s="192" t="str">
        <f t="shared" si="313"/>
        <v>Campo</v>
      </c>
      <c r="R2833" s="192" t="s">
        <v>27</v>
      </c>
      <c r="S2833" s="191" t="str">
        <f t="shared" si="309"/>
        <v/>
      </c>
      <c r="T2833" s="192" t="str">
        <f t="shared" si="310"/>
        <v>&lt;campo posicao="9"&gt;
&lt;coluna&gt;NUM_DA&lt;/coluna&gt;
&lt;descricao&gt;Número do documento de arrecadação estadual, se houver&lt;/descricao&gt;
&lt;tipo&gt;C&lt;/tipo&gt;
&lt;/campo&gt;</v>
      </c>
      <c r="U2833" s="192" t="str">
        <f t="shared" si="315"/>
        <v>&lt;campo posicao="9"&gt;
&lt;coluna&gt;NUM_DA&lt;/coluna&gt;
&lt;descricao&gt;Número do documento de arrecadação estadual, se houver&lt;/descricao&gt;
&lt;tipo&gt;C&lt;/tipo&gt;
&lt;/campo&gt;</v>
      </c>
      <c r="V2833" s="192" t="str">
        <f t="shared" si="311"/>
        <v>{"Column10", "NUM_DA"},</v>
      </c>
      <c r="W2833" s="191" t="str">
        <f>IF(Q2833="Campo","@Campos(posicao = "&amp;K2833&amp;", tipo = '"&amp;R2833&amp;"')@Column(name = """&amp;L2833&amp;""")"&amp;IF(R2833="D","@Temporal(TemporalType.DATE)","")&amp;"private "&amp;VLOOKUP(TEXT(R2833,"@"),Apoio!A:B,2,0)&amp;" "&amp;SUBSTITUTE(LOWER(LEFT(L2833,1))&amp;RIGHT(PROPER(L2833),LEN(L2833)-1),"_","")&amp;";",IF(ISNUMBER(Q2833),IF(R2833="R","@Entity@Table(name = ""reg_"&amp;LOWER(J2833)&amp;""")@XmlRootElement","")&amp;VLOOKUP(J2833,Blocos!D:I,6,0)&amp;Apoio!$E$1&amp;Y2833,""))</f>
        <v>@Campos(posicao = 9, tipo = 'C')@Column(name = "NUM_DA")private String numDa;</v>
      </c>
      <c r="X2833" s="190" t="str">
        <f>IF(ISNUMBER(Q2833),COUNTIF(Blocos!G:G,J2833),"")</f>
        <v/>
      </c>
      <c r="Y2833" s="190" t="str">
        <f>IF(OR(X2833=0,X2833=""),"",VLOOKUP(SUMIFS(Blocos!A:A,Blocos!H:H,'EFD REGISTROS e Campos (2)'!X2833,Blocos!G:G,'EFD REGISTROS e Campos (2)'!J2833),Blocos!A:L,12,0))</f>
        <v/>
      </c>
      <c r="Z2833" s="190" t="str">
        <f>IF(ISNUMBER(Q2834),VLOOKUP(J2833,Blocos!D:G,4,0),"")</f>
        <v>G125</v>
      </c>
      <c r="AA2833" s="190" t="str">
        <f>IF(ISNUMBER(Q2833),CONCATENATE("CREATE TABLE ""reg_",LOWER(J2833),""" (""ID"" bigint NOT NULL AUTO_INCREMENT,  ""HASHFILE"" varchar(255) DEFAULT NULL, ""ID_PAI"" bigint NOT NULL,"),IF(Q2833="Campo",CONCATENATE("""",L2833,""" ",VLOOKUP(R2833,Apoio!A:C,3,0)),""))&amp;IF(Z2833="","",CONCATENATE("PRIMARY KEY (""ID""), KEY ""FK_reg_",LOWER(Z2833),"_ID_PAI"" (""ID_PAI""), CONSTRAINT ""FK_reg_",LOWER(Z2833),"_ID_PAI"" FOREIGN KEY (""ID_PAI"") REFERENCES ""reg_",LOWER(Z2833),""" (""ID"")) ENGINE=InnoDB AUTO_INCREMENT=105774 DEFAULT CHARSET=utf8mb4 COLLATE=utf8mb4_0900_ai_ci;"))</f>
        <v>"NUM_DA" varchar(255) DEFAULT NULL,PRIMARY KEY ("ID"), KEY "FK_reg_g125_ID_PAI" ("ID_PAI"), CONSTRAINT "FK_reg_g125_ID_PAI" FOREIGN KEY ("ID_PAI") REFERENCES "reg_g125" ("ID")) ENGINE=InnoDB AUTO_INCREMENT=105774 DEFAULT CHARSET=utf8mb4 COLLATE=utf8mb4_0900_ai_ci;</v>
      </c>
      <c r="AB2833" s="190" t="str">
        <f t="shared" si="314"/>
        <v>`reg_g130`.`NUM_DA`,FROM `efdicms`.`reg_g130`;"</v>
      </c>
    </row>
    <row r="2834" spans="1:28" ht="14.5" hidden="1" customHeight="1" collapsed="1" x14ac:dyDescent="0.3">
      <c r="A2834" s="180" t="s">
        <v>22</v>
      </c>
      <c r="G2834" s="180" t="s">
        <v>2785</v>
      </c>
      <c r="I2834" s="180" t="s">
        <v>144</v>
      </c>
      <c r="J2834" s="187" t="str">
        <f t="shared" si="312"/>
        <v>G140</v>
      </c>
      <c r="K2834" s="195" t="s">
        <v>2786</v>
      </c>
      <c r="Q2834" s="192">
        <f t="shared" si="313"/>
        <v>5</v>
      </c>
      <c r="S2834" s="191" t="str">
        <f t="shared" si="309"/>
        <v>&lt;/registro&gt;
&lt;registro codigo="G140" perfil="ABC" nivel="5"&gt;</v>
      </c>
      <c r="T2834" s="192" t="str">
        <f t="shared" si="310"/>
        <v/>
      </c>
      <c r="U2834" s="192" t="str">
        <f t="shared" si="315"/>
        <v>&lt;/registro&gt;
&lt;registro codigo="G140" perfil="ABC" nivel="5"&gt;</v>
      </c>
      <c r="V2834" s="192" t="str">
        <f t="shared" si="311"/>
        <v/>
      </c>
      <c r="W2834" s="191" t="str">
        <f>IF(Q2834="Campo","@Campos(posicao = "&amp;K2834&amp;", tipo = '"&amp;R2834&amp;"')@Column(name = """&amp;L2834&amp;""")"&amp;IF(R2834="D","@Temporal(TemporalType.DATE)","")&amp;"private "&amp;VLOOKUP(TEXT(R2834,"@"),Apoio!A:B,2,0)&amp;" "&amp;SUBSTITUTE(LOWER(LEFT(L2834,1))&amp;RIGHT(PROPER(L2834),LEN(L2834)-1),"_","")&amp;";",IF(ISNUMBER(Q2834),IF(R2834="R","@Entity@Table(name = ""reg_"&amp;LOWER(J2834)&amp;""")@XmlRootElement","")&amp;VLOOKUP(J2834,Blocos!D:I,6,0)&amp;Apoio!$E$1&amp;Y2834,""))</f>
        <v>@Registros(nivel = 5) public class RegG140 implements Serializable { private static final long serialVersionUID = 1L; @Id @GeneratedValue(strategy = GenerationType.IDENTITY) @Basic(optional = false) @Column(name = "ID" ) private Long id;@ManyToOne(fetch = FetchType.LAZY) @JoinColumn(name = "ID_PAI", nullable = false) private RegG130 idPai; public RegG130 getIdPai() {return idPai;}public void setIdPai(Object idPai) {this.idPai = (RegG130) idPai;}public RegG140() { } public RegG140(Long id) { this.id = id; } public RegG140(Long id, RegG130 idPai, long linha, String hash) { this.id = id; this.idPai = idPai; this.linha = linha; this.hash = hash; }public Long getId() { return id; } public void setId(Long id) { this.id = id; }@Basic(optional = false)@Column(name = "LINHA")private long linha;@Basic(optional = false)@Column(name = "HASH")private String hash;</v>
      </c>
      <c r="X2834" s="190">
        <f>IF(ISNUMBER(Q2834),COUNTIF(Blocos!G:G,J2834),"")</f>
        <v>0</v>
      </c>
      <c r="Y2834" s="190" t="str">
        <f>IF(OR(X2834=0,X2834=""),"",VLOOKUP(SUMIFS(Blocos!A:A,Blocos!H:H,'EFD REGISTROS e Campos (2)'!X2834,Blocos!G:G,'EFD REGISTROS e Campos (2)'!J2834),Blocos!A:L,12,0))</f>
        <v/>
      </c>
      <c r="Z2834" s="190" t="str">
        <f>IF(ISNUMBER(Q2835),VLOOKUP(J2834,Blocos!D:G,4,0),"")</f>
        <v/>
      </c>
      <c r="AA2834" s="190" t="str">
        <f>IF(ISNUMBER(Q2834),CONCATENATE("CREATE TABLE ""reg_",LOWER(J2834),""" (""ID"" bigint NOT NULL AUTO_INCREMENT,  ""HASHFILE"" varchar(255) DEFAULT NULL, ""ID_PAI"" bigint NOT NULL,"),IF(Q2834="Campo",CONCATENATE("""",L2834,""" ",VLOOKUP(R2834,Apoio!A:C,3,0)),""))&amp;IF(Z2834="","",CONCATENATE("PRIMARY KEY (""ID""), KEY ""FK_reg_",LOWER(Z2834),"_ID_PAI"" (""ID_PAI""), CONSTRAINT ""FK_reg_",LOWER(Z2834),"_ID_PAI"" FOREIGN KEY (""ID_PAI"") REFERENCES ""reg_",LOWER(Z2834),""" (""ID"")) ENGINE=InnoDB AUTO_INCREMENT=105774 DEFAULT CHARSET=utf8mb4 COLLATE=utf8mb4_0900_ai_ci;"))</f>
        <v>CREATE TABLE "reg_g140" ("ID" bigint NOT NULL AUTO_INCREMENT,  "HASHFILE" varchar(255) DEFAULT NULL, "ID_PAI" bigint NOT NULL,</v>
      </c>
      <c r="AB2834" s="190" t="str">
        <f t="shared" si="314"/>
        <v/>
      </c>
    </row>
    <row r="2835" spans="1:28" ht="14.5" hidden="1" customHeight="1" x14ac:dyDescent="0.3">
      <c r="J2835" s="187" t="str">
        <f t="shared" si="312"/>
        <v>G140</v>
      </c>
      <c r="K2835" s="181">
        <v>1</v>
      </c>
      <c r="L2835" s="289" t="s">
        <v>25</v>
      </c>
      <c r="M2835" s="182" t="s">
        <v>2787</v>
      </c>
      <c r="N2835" s="181" t="s">
        <v>27</v>
      </c>
      <c r="O2835" s="181">
        <v>4</v>
      </c>
      <c r="P2835" s="181" t="s">
        <v>28</v>
      </c>
      <c r="Q2835" s="192" t="str">
        <f t="shared" si="313"/>
        <v>Campo</v>
      </c>
      <c r="R2835" s="192" t="s">
        <v>27</v>
      </c>
      <c r="S2835" s="191" t="str">
        <f t="shared" si="309"/>
        <v/>
      </c>
      <c r="T2835" s="192" t="str">
        <f t="shared" si="310"/>
        <v>&lt;campo posicao="1"&gt;
&lt;coluna&gt;REG&lt;/coluna&gt;
&lt;descricao&gt;Texto fixo contendo "G140"&lt;/descricao&gt;
&lt;tipo&gt;C&lt;/tipo&gt;
&lt;/campo&gt;</v>
      </c>
      <c r="U2835" s="192" t="str">
        <f t="shared" si="315"/>
        <v>&lt;campo posicao="1"&gt;
&lt;coluna&gt;REG&lt;/coluna&gt;
&lt;descricao&gt;Texto fixo contendo "G140"&lt;/descricao&gt;
&lt;tipo&gt;C&lt;/tipo&gt;
&lt;/campo&gt;</v>
      </c>
      <c r="V2835" s="192" t="str">
        <f t="shared" si="311"/>
        <v>{"Column2", "REG"},</v>
      </c>
      <c r="W2835" s="191" t="str">
        <f>IF(Q2835="Campo","@Campos(posicao = "&amp;K2835&amp;", tipo = '"&amp;R2835&amp;"')@Column(name = """&amp;L2835&amp;""")"&amp;IF(R2835="D","@Temporal(TemporalType.DATE)","")&amp;"private "&amp;VLOOKUP(TEXT(R2835,"@"),Apoio!A:B,2,0)&amp;" "&amp;SUBSTITUTE(LOWER(LEFT(L2835,1))&amp;RIGHT(PROPER(L2835),LEN(L2835)-1),"_","")&amp;";",IF(ISNUMBER(Q2835),IF(R2835="R","@Entity@Table(name = ""reg_"&amp;LOWER(J2835)&amp;""")@XmlRootElement","")&amp;VLOOKUP(J2835,Blocos!D:I,6,0)&amp;Apoio!$E$1&amp;Y2835,""))</f>
        <v>@Campos(posicao = 1, tipo = 'C')@Column(name = "REG")private String reg;</v>
      </c>
      <c r="X2835" s="190" t="str">
        <f>IF(ISNUMBER(Q2835),COUNTIF(Blocos!G:G,J2835),"")</f>
        <v/>
      </c>
      <c r="Y2835" s="190" t="str">
        <f>IF(OR(X2835=0,X2835=""),"",VLOOKUP(SUMIFS(Blocos!A:A,Blocos!H:H,'EFD REGISTROS e Campos (2)'!X2835,Blocos!G:G,'EFD REGISTROS e Campos (2)'!J2835),Blocos!A:L,12,0))</f>
        <v/>
      </c>
      <c r="Z2835" s="190" t="str">
        <f>IF(ISNUMBER(Q2836),VLOOKUP(J2835,Blocos!D:G,4,0),"")</f>
        <v/>
      </c>
      <c r="AA2835" s="190" t="str">
        <f>IF(ISNUMBER(Q2835),CONCATENATE("CREATE TABLE ""reg_",LOWER(J2835),""" (""ID"" bigint NOT NULL AUTO_INCREMENT,  ""HASHFILE"" varchar(255) DEFAULT NULL, ""ID_PAI"" bigint NOT NULL,"),IF(Q2835="Campo",CONCATENATE("""",L2835,""" ",VLOOKUP(R2835,Apoio!A:C,3,0)),""))&amp;IF(Z2835="","",CONCATENATE("PRIMARY KEY (""ID""), KEY ""FK_reg_",LOWER(Z2835),"_ID_PAI"" (""ID_PAI""), CONSTRAINT ""FK_reg_",LOWER(Z2835),"_ID_PAI"" FOREIGN KEY (""ID_PAI"") REFERENCES ""reg_",LOWER(Z2835),""" (""ID"")) ENGINE=InnoDB AUTO_INCREMENT=105774 DEFAULT CHARSET=utf8mb4 COLLATE=utf8mb4_0900_ai_ci;"))</f>
        <v>"REG" varchar(255) DEFAULT NULL,</v>
      </c>
      <c r="AB2835" s="190" t="str">
        <f t="shared" si="314"/>
        <v>USE `efdicms`;SELECT `reg_g140`.`REG`,</v>
      </c>
    </row>
    <row r="2836" spans="1:28" ht="14.5" hidden="1" customHeight="1" x14ac:dyDescent="0.3">
      <c r="J2836" s="187" t="str">
        <f t="shared" si="312"/>
        <v>G140</v>
      </c>
      <c r="K2836" s="181">
        <v>2</v>
      </c>
      <c r="L2836" s="289" t="s">
        <v>799</v>
      </c>
      <c r="M2836" s="182" t="s">
        <v>800</v>
      </c>
      <c r="N2836" s="181" t="s">
        <v>32</v>
      </c>
      <c r="O2836" s="181">
        <v>3</v>
      </c>
      <c r="P2836" s="181" t="s">
        <v>28</v>
      </c>
      <c r="Q2836" s="192" t="str">
        <f t="shared" si="313"/>
        <v>Campo</v>
      </c>
      <c r="R2836" s="192" t="s">
        <v>3607</v>
      </c>
      <c r="S2836" s="191" t="str">
        <f t="shared" si="309"/>
        <v/>
      </c>
      <c r="T2836" s="192" t="str">
        <f t="shared" si="310"/>
        <v>&lt;campo posicao="2"&gt;
&lt;coluna&gt;NUM_ITEM&lt;/coluna&gt;
&lt;descricao&gt;Número sequencial do item no documento fiscal&lt;/descricao&gt;
&lt;tipo&gt;I&lt;/tipo&gt;
&lt;/campo&gt;</v>
      </c>
      <c r="U2836" s="192" t="str">
        <f t="shared" si="315"/>
        <v>&lt;campo posicao="2"&gt;
&lt;coluna&gt;NUM_ITEM&lt;/coluna&gt;
&lt;descricao&gt;Número sequencial do item no documento fiscal&lt;/descricao&gt;
&lt;tipo&gt;I&lt;/tipo&gt;
&lt;/campo&gt;</v>
      </c>
      <c r="V2836" s="192" t="str">
        <f t="shared" si="311"/>
        <v>{"Column3", "NUM_ITEM"},</v>
      </c>
      <c r="W2836" s="191" t="str">
        <f>IF(Q2836="Campo","@Campos(posicao = "&amp;K2836&amp;", tipo = '"&amp;R2836&amp;"')@Column(name = """&amp;L2836&amp;""")"&amp;IF(R2836="D","@Temporal(TemporalType.DATE)","")&amp;"private "&amp;VLOOKUP(TEXT(R2836,"@"),Apoio!A:B,2,0)&amp;" "&amp;SUBSTITUTE(LOWER(LEFT(L2836,1))&amp;RIGHT(PROPER(L2836),LEN(L2836)-1),"_","")&amp;";",IF(ISNUMBER(Q2836),IF(R2836="R","@Entity@Table(name = ""reg_"&amp;LOWER(J2836)&amp;""")@XmlRootElement","")&amp;VLOOKUP(J2836,Blocos!D:I,6,0)&amp;Apoio!$E$1&amp;Y2836,""))</f>
        <v>@Campos(posicao = 2, tipo = 'I')@Column(name = "NUM_ITEM")private int numItem;</v>
      </c>
      <c r="X2836" s="190" t="str">
        <f>IF(ISNUMBER(Q2836),COUNTIF(Blocos!G:G,J2836),"")</f>
        <v/>
      </c>
      <c r="Y2836" s="190" t="str">
        <f>IF(OR(X2836=0,X2836=""),"",VLOOKUP(SUMIFS(Blocos!A:A,Blocos!H:H,'EFD REGISTROS e Campos (2)'!X2836,Blocos!G:G,'EFD REGISTROS e Campos (2)'!J2836),Blocos!A:L,12,0))</f>
        <v/>
      </c>
      <c r="Z2836" s="190" t="str">
        <f>IF(ISNUMBER(Q2837),VLOOKUP(J2836,Blocos!D:G,4,0),"")</f>
        <v/>
      </c>
      <c r="AA2836" s="190" t="str">
        <f>IF(ISNUMBER(Q2836),CONCATENATE("CREATE TABLE ""reg_",LOWER(J2836),""" (""ID"" bigint NOT NULL AUTO_INCREMENT,  ""HASHFILE"" varchar(255) DEFAULT NULL, ""ID_PAI"" bigint NOT NULL,"),IF(Q2836="Campo",CONCATENATE("""",L2836,""" ",VLOOKUP(R2836,Apoio!A:C,3,0)),""))&amp;IF(Z2836="","",CONCATENATE("PRIMARY KEY (""ID""), KEY ""FK_reg_",LOWER(Z2836),"_ID_PAI"" (""ID_PAI""), CONSTRAINT ""FK_reg_",LOWER(Z2836),"_ID_PAI"" FOREIGN KEY (""ID_PAI"") REFERENCES ""reg_",LOWER(Z2836),""" (""ID"")) ENGINE=InnoDB AUTO_INCREMENT=105774 DEFAULT CHARSET=utf8mb4 COLLATE=utf8mb4_0900_ai_ci;"))</f>
        <v>"NUM_ITEM" int DEFAULT NULL,</v>
      </c>
      <c r="AB2836" s="190" t="str">
        <f t="shared" si="314"/>
        <v>`reg_g140`.`NUM_ITEM`,</v>
      </c>
    </row>
    <row r="2837" spans="1:28" ht="14.5" hidden="1" customHeight="1" x14ac:dyDescent="0.3">
      <c r="J2837" s="187" t="str">
        <f t="shared" si="312"/>
        <v>G140</v>
      </c>
      <c r="K2837" s="181">
        <v>3</v>
      </c>
      <c r="L2837" s="289" t="s">
        <v>163</v>
      </c>
      <c r="M2837" s="182" t="s">
        <v>2788</v>
      </c>
      <c r="N2837" s="181" t="s">
        <v>27</v>
      </c>
      <c r="O2837" s="181">
        <v>60</v>
      </c>
      <c r="P2837" s="181" t="s">
        <v>28</v>
      </c>
      <c r="Q2837" s="192" t="str">
        <f t="shared" si="313"/>
        <v>Campo</v>
      </c>
      <c r="R2837" s="192" t="s">
        <v>27</v>
      </c>
      <c r="S2837" s="191" t="str">
        <f t="shared" si="309"/>
        <v/>
      </c>
      <c r="T2837" s="192" t="str">
        <f t="shared" si="310"/>
        <v>&lt;campo posicao="3"&gt;
&lt;coluna&gt;COD_ITEM&lt;/coluna&gt;
&lt;descricao&gt;Código correspondente do bem no documento fiscal (campo 02 do registro 0200)&lt;/descricao&gt;
&lt;tipo&gt;C&lt;/tipo&gt;
&lt;/campo&gt;</v>
      </c>
      <c r="U2837" s="192" t="str">
        <f t="shared" si="315"/>
        <v>&lt;campo posicao="3"&gt;
&lt;coluna&gt;COD_ITEM&lt;/coluna&gt;
&lt;descricao&gt;Código correspondente do bem no documento fiscal (campo 02 do registro 0200)&lt;/descricao&gt;
&lt;tipo&gt;C&lt;/tipo&gt;
&lt;/campo&gt;</v>
      </c>
      <c r="V2837" s="192" t="str">
        <f t="shared" si="311"/>
        <v>{"Column4", "COD_ITEM"},</v>
      </c>
      <c r="W2837" s="191" t="str">
        <f>IF(Q2837="Campo","@Campos(posicao = "&amp;K2837&amp;", tipo = '"&amp;R2837&amp;"')@Column(name = """&amp;L2837&amp;""")"&amp;IF(R2837="D","@Temporal(TemporalType.DATE)","")&amp;"private "&amp;VLOOKUP(TEXT(R2837,"@"),Apoio!A:B,2,0)&amp;" "&amp;SUBSTITUTE(LOWER(LEFT(L2837,1))&amp;RIGHT(PROPER(L2837),LEN(L2837)-1),"_","")&amp;";",IF(ISNUMBER(Q2837),IF(R2837="R","@Entity@Table(name = ""reg_"&amp;LOWER(J2837)&amp;""")@XmlRootElement","")&amp;VLOOKUP(J2837,Blocos!D:I,6,0)&amp;Apoio!$E$1&amp;Y2837,""))</f>
        <v>@Campos(posicao = 3, tipo = 'C')@Column(name = "COD_ITEM")private String codItem;</v>
      </c>
      <c r="X2837" s="190" t="str">
        <f>IF(ISNUMBER(Q2837),COUNTIF(Blocos!G:G,J2837),"")</f>
        <v/>
      </c>
      <c r="Y2837" s="190" t="str">
        <f>IF(OR(X2837=0,X2837=""),"",VLOOKUP(SUMIFS(Blocos!A:A,Blocos!H:H,'EFD REGISTROS e Campos (2)'!X2837,Blocos!G:G,'EFD REGISTROS e Campos (2)'!J2837),Blocos!A:L,12,0))</f>
        <v/>
      </c>
      <c r="Z2837" s="190" t="str">
        <f>IF(ISNUMBER(Q2838),VLOOKUP(J2837,Blocos!D:G,4,0),"")</f>
        <v/>
      </c>
      <c r="AA2837" s="190" t="str">
        <f>IF(ISNUMBER(Q2837),CONCATENATE("CREATE TABLE ""reg_",LOWER(J2837),""" (""ID"" bigint NOT NULL AUTO_INCREMENT,  ""HASHFILE"" varchar(255) DEFAULT NULL, ""ID_PAI"" bigint NOT NULL,"),IF(Q2837="Campo",CONCATENATE("""",L2837,""" ",VLOOKUP(R2837,Apoio!A:C,3,0)),""))&amp;IF(Z2837="","",CONCATENATE("PRIMARY KEY (""ID""), KEY ""FK_reg_",LOWER(Z2837),"_ID_PAI"" (""ID_PAI""), CONSTRAINT ""FK_reg_",LOWER(Z2837),"_ID_PAI"" FOREIGN KEY (""ID_PAI"") REFERENCES ""reg_",LOWER(Z2837),""" (""ID"")) ENGINE=InnoDB AUTO_INCREMENT=105774 DEFAULT CHARSET=utf8mb4 COLLATE=utf8mb4_0900_ai_ci;"))</f>
        <v>"COD_ITEM" varchar(255) DEFAULT NULL,</v>
      </c>
      <c r="AB2837" s="190" t="str">
        <f t="shared" si="314"/>
        <v>`reg_g140`.`COD_ITEM`,</v>
      </c>
    </row>
    <row r="2838" spans="1:28" ht="14.5" hidden="1" customHeight="1" x14ac:dyDescent="0.3">
      <c r="J2838" s="187" t="str">
        <f t="shared" si="312"/>
        <v>G140</v>
      </c>
      <c r="K2838" s="181">
        <v>4</v>
      </c>
      <c r="L2838" s="289" t="s">
        <v>866</v>
      </c>
      <c r="M2838" s="182" t="s">
        <v>2789</v>
      </c>
      <c r="N2838" s="181" t="s">
        <v>32</v>
      </c>
      <c r="O2838" s="181" t="s">
        <v>28</v>
      </c>
      <c r="P2838" s="181">
        <v>5</v>
      </c>
      <c r="Q2838" s="192" t="str">
        <f t="shared" si="313"/>
        <v>Campo</v>
      </c>
      <c r="R2838" s="192" t="s">
        <v>3606</v>
      </c>
      <c r="S2838" s="191" t="str">
        <f t="shared" si="309"/>
        <v/>
      </c>
      <c r="T2838" s="192" t="str">
        <f t="shared" si="310"/>
        <v>&lt;campo posicao="4"&gt;
&lt;coluna&gt;QTDE&lt;/coluna&gt;
&lt;descricao&gt;Quantidade, deste item da nota fiscal, que foi aplicada neste bem, expressa na mesma unidade constante no documento fiscal de entrada &lt;/descricao&gt;
&lt;tipo&gt;R&lt;/tipo&gt;
&lt;/campo&gt;</v>
      </c>
      <c r="U2838" s="192" t="str">
        <f t="shared" si="315"/>
        <v>&lt;campo posicao="4"&gt;
&lt;coluna&gt;QTDE&lt;/coluna&gt;
&lt;descricao&gt;Quantidade, deste item da nota fiscal, que foi aplicada neste bem, expressa na mesma unidade constante no documento fiscal de entrada &lt;/descricao&gt;
&lt;tipo&gt;R&lt;/tipo&gt;
&lt;/campo&gt;</v>
      </c>
      <c r="V2838" s="192" t="str">
        <f t="shared" si="311"/>
        <v>{"Column5", "QTDE"},</v>
      </c>
      <c r="W2838" s="191" t="str">
        <f>IF(Q2838="Campo","@Campos(posicao = "&amp;K2838&amp;", tipo = '"&amp;R2838&amp;"')@Column(name = """&amp;L2838&amp;""")"&amp;IF(R2838="D","@Temporal(TemporalType.DATE)","")&amp;"private "&amp;VLOOKUP(TEXT(R2838,"@"),Apoio!A:B,2,0)&amp;" "&amp;SUBSTITUTE(LOWER(LEFT(L2838,1))&amp;RIGHT(PROPER(L2838),LEN(L2838)-1),"_","")&amp;";",IF(ISNUMBER(Q2838),IF(R2838="R","@Entity@Table(name = ""reg_"&amp;LOWER(J2838)&amp;""")@XmlRootElement","")&amp;VLOOKUP(J2838,Blocos!D:I,6,0)&amp;Apoio!$E$1&amp;Y2838,""))</f>
        <v>@Campos(posicao = 4, tipo = 'R')@Column(name = "QTDE")private BigDecimal qtde;</v>
      </c>
      <c r="X2838" s="190" t="str">
        <f>IF(ISNUMBER(Q2838),COUNTIF(Blocos!G:G,J2838),"")</f>
        <v/>
      </c>
      <c r="Y2838" s="190" t="str">
        <f>IF(OR(X2838=0,X2838=""),"",VLOOKUP(SUMIFS(Blocos!A:A,Blocos!H:H,'EFD REGISTROS e Campos (2)'!X2838,Blocos!G:G,'EFD REGISTROS e Campos (2)'!J2838),Blocos!A:L,12,0))</f>
        <v/>
      </c>
      <c r="Z2838" s="190" t="str">
        <f>IF(ISNUMBER(Q2839),VLOOKUP(J2838,Blocos!D:G,4,0),"")</f>
        <v/>
      </c>
      <c r="AA2838" s="190" t="str">
        <f>IF(ISNUMBER(Q2838),CONCATENATE("CREATE TABLE ""reg_",LOWER(J2838),""" (""ID"" bigint NOT NULL AUTO_INCREMENT,  ""HASHFILE"" varchar(255) DEFAULT NULL, ""ID_PAI"" bigint NOT NULL,"),IF(Q2838="Campo",CONCATENATE("""",L2838,""" ",VLOOKUP(R2838,Apoio!A:C,3,0)),""))&amp;IF(Z2838="","",CONCATENATE("PRIMARY KEY (""ID""), KEY ""FK_reg_",LOWER(Z2838),"_ID_PAI"" (""ID_PAI""), CONSTRAINT ""FK_reg_",LOWER(Z2838),"_ID_PAI"" FOREIGN KEY (""ID_PAI"") REFERENCES ""reg_",LOWER(Z2838),""" (""ID"")) ENGINE=InnoDB AUTO_INCREMENT=105774 DEFAULT CHARSET=utf8mb4 COLLATE=utf8mb4_0900_ai_ci;"))</f>
        <v>"QTDE" decimal(15,6) DEFAULT NULL,</v>
      </c>
      <c r="AB2838" s="190" t="str">
        <f t="shared" si="314"/>
        <v>`reg_g140`.`QTDE`,</v>
      </c>
    </row>
    <row r="2839" spans="1:28" ht="14.5" hidden="1" customHeight="1" x14ac:dyDescent="0.3">
      <c r="J2839" s="187" t="str">
        <f t="shared" si="312"/>
        <v>G140</v>
      </c>
      <c r="K2839" s="181">
        <v>5</v>
      </c>
      <c r="L2839" s="289" t="s">
        <v>156</v>
      </c>
      <c r="M2839" s="182" t="s">
        <v>2790</v>
      </c>
      <c r="N2839" s="181" t="s">
        <v>27</v>
      </c>
      <c r="O2839" s="181">
        <v>6</v>
      </c>
      <c r="P2839" s="181" t="s">
        <v>28</v>
      </c>
      <c r="Q2839" s="192" t="str">
        <f t="shared" si="313"/>
        <v>Campo</v>
      </c>
      <c r="R2839" s="192" t="s">
        <v>27</v>
      </c>
      <c r="S2839" s="191" t="str">
        <f t="shared" si="309"/>
        <v/>
      </c>
      <c r="T2839" s="192" t="str">
        <f t="shared" si="310"/>
        <v>&lt;campo posicao="5"&gt;
&lt;coluna&gt;UNID&lt;/coluna&gt;
&lt;descricao&gt;Unidade do item constante no documento fiscal de entrada&lt;/descricao&gt;
&lt;tipo&gt;C&lt;/tipo&gt;
&lt;/campo&gt;</v>
      </c>
      <c r="U2839" s="192" t="str">
        <f t="shared" si="315"/>
        <v>&lt;campo posicao="5"&gt;
&lt;coluna&gt;UNID&lt;/coluna&gt;
&lt;descricao&gt;Unidade do item constante no documento fiscal de entrada&lt;/descricao&gt;
&lt;tipo&gt;C&lt;/tipo&gt;
&lt;/campo&gt;</v>
      </c>
      <c r="V2839" s="192" t="str">
        <f t="shared" si="311"/>
        <v>{"Column6", "UNID"},</v>
      </c>
      <c r="W2839" s="191" t="str">
        <f>IF(Q2839="Campo","@Campos(posicao = "&amp;K2839&amp;", tipo = '"&amp;R2839&amp;"')@Column(name = """&amp;L2839&amp;""")"&amp;IF(R2839="D","@Temporal(TemporalType.DATE)","")&amp;"private "&amp;VLOOKUP(TEXT(R2839,"@"),Apoio!A:B,2,0)&amp;" "&amp;SUBSTITUTE(LOWER(LEFT(L2839,1))&amp;RIGHT(PROPER(L2839),LEN(L2839)-1),"_","")&amp;";",IF(ISNUMBER(Q2839),IF(R2839="R","@Entity@Table(name = ""reg_"&amp;LOWER(J2839)&amp;""")@XmlRootElement","")&amp;VLOOKUP(J2839,Blocos!D:I,6,0)&amp;Apoio!$E$1&amp;Y2839,""))</f>
        <v>@Campos(posicao = 5, tipo = 'C')@Column(name = "UNID")private String unid;</v>
      </c>
      <c r="X2839" s="190" t="str">
        <f>IF(ISNUMBER(Q2839),COUNTIF(Blocos!G:G,J2839),"")</f>
        <v/>
      </c>
      <c r="Y2839" s="190" t="str">
        <f>IF(OR(X2839=0,X2839=""),"",VLOOKUP(SUMIFS(Blocos!A:A,Blocos!H:H,'EFD REGISTROS e Campos (2)'!X2839,Blocos!G:G,'EFD REGISTROS e Campos (2)'!J2839),Blocos!A:L,12,0))</f>
        <v/>
      </c>
      <c r="Z2839" s="190" t="str">
        <f>IF(ISNUMBER(Q2840),VLOOKUP(J2839,Blocos!D:G,4,0),"")</f>
        <v/>
      </c>
      <c r="AA2839" s="190" t="str">
        <f>IF(ISNUMBER(Q2839),CONCATENATE("CREATE TABLE ""reg_",LOWER(J2839),""" (""ID"" bigint NOT NULL AUTO_INCREMENT,  ""HASHFILE"" varchar(255) DEFAULT NULL, ""ID_PAI"" bigint NOT NULL,"),IF(Q2839="Campo",CONCATENATE("""",L2839,""" ",VLOOKUP(R2839,Apoio!A:C,3,0)),""))&amp;IF(Z2839="","",CONCATENATE("PRIMARY KEY (""ID""), KEY ""FK_reg_",LOWER(Z2839),"_ID_PAI"" (""ID_PAI""), CONSTRAINT ""FK_reg_",LOWER(Z2839),"_ID_PAI"" FOREIGN KEY (""ID_PAI"") REFERENCES ""reg_",LOWER(Z2839),""" (""ID"")) ENGINE=InnoDB AUTO_INCREMENT=105774 DEFAULT CHARSET=utf8mb4 COLLATE=utf8mb4_0900_ai_ci;"))</f>
        <v>"UNID" varchar(255) DEFAULT NULL,</v>
      </c>
      <c r="AB2839" s="190" t="str">
        <f t="shared" si="314"/>
        <v>`reg_g140`.`UNID`,</v>
      </c>
    </row>
    <row r="2840" spans="1:28" ht="14.5" hidden="1" customHeight="1" x14ac:dyDescent="0.3">
      <c r="J2840" s="187" t="str">
        <f t="shared" si="312"/>
        <v>G140</v>
      </c>
      <c r="K2840" s="181">
        <v>6</v>
      </c>
      <c r="L2840" s="289" t="s">
        <v>2791</v>
      </c>
      <c r="M2840" s="182" t="s">
        <v>2792</v>
      </c>
      <c r="N2840" s="181" t="s">
        <v>32</v>
      </c>
      <c r="O2840" s="181" t="s">
        <v>28</v>
      </c>
      <c r="P2840" s="181">
        <v>2</v>
      </c>
      <c r="Q2840" s="192" t="str">
        <f t="shared" si="313"/>
        <v>Campo</v>
      </c>
      <c r="R2840" s="192" t="s">
        <v>3606</v>
      </c>
      <c r="S2840" s="191" t="str">
        <f t="shared" si="309"/>
        <v/>
      </c>
      <c r="T2840" s="192" t="str">
        <f t="shared" si="310"/>
        <v>&lt;campo posicao="6"&gt;
&lt;coluna&gt;VL_ICMS_OP_APLICADO&lt;/coluna&gt;
&lt;descricao&gt;Valor do ICMS da Operação Própria na entrada do item, proporcional à quantidade aplicada no bem ou componente.&lt;/descricao&gt;
&lt;tipo&gt;R&lt;/tipo&gt;
&lt;/campo&gt;</v>
      </c>
      <c r="U2840" s="192" t="str">
        <f t="shared" si="315"/>
        <v>&lt;campo posicao="6"&gt;
&lt;coluna&gt;VL_ICMS_OP_APLICADO&lt;/coluna&gt;
&lt;descricao&gt;Valor do ICMS da Operação Própria na entrada do item, proporcional à quantidade aplicada no bem ou componente.&lt;/descricao&gt;
&lt;tipo&gt;R&lt;/tipo&gt;
&lt;/campo&gt;</v>
      </c>
      <c r="V2840" s="192" t="str">
        <f t="shared" si="311"/>
        <v>{"Column7", "VL_ICMS_OP_APLICADO"},</v>
      </c>
      <c r="W2840" s="191" t="str">
        <f>IF(Q2840="Campo","@Campos(posicao = "&amp;K2840&amp;", tipo = '"&amp;R2840&amp;"')@Column(name = """&amp;L2840&amp;""")"&amp;IF(R2840="D","@Temporal(TemporalType.DATE)","")&amp;"private "&amp;VLOOKUP(TEXT(R2840,"@"),Apoio!A:B,2,0)&amp;" "&amp;SUBSTITUTE(LOWER(LEFT(L2840,1))&amp;RIGHT(PROPER(L2840),LEN(L2840)-1),"_","")&amp;";",IF(ISNUMBER(Q2840),IF(R2840="R","@Entity@Table(name = ""reg_"&amp;LOWER(J2840)&amp;""")@XmlRootElement","")&amp;VLOOKUP(J2840,Blocos!D:I,6,0)&amp;Apoio!$E$1&amp;Y2840,""))</f>
        <v>@Campos(posicao = 6, tipo = 'R')@Column(name = "VL_ICMS_OP_APLICADO")private BigDecimal vlIcmsOpAplicado;</v>
      </c>
      <c r="X2840" s="190" t="str">
        <f>IF(ISNUMBER(Q2840),COUNTIF(Blocos!G:G,J2840),"")</f>
        <v/>
      </c>
      <c r="Y2840" s="190" t="str">
        <f>IF(OR(X2840=0,X2840=""),"",VLOOKUP(SUMIFS(Blocos!A:A,Blocos!H:H,'EFD REGISTROS e Campos (2)'!X2840,Blocos!G:G,'EFD REGISTROS e Campos (2)'!J2840),Blocos!A:L,12,0))</f>
        <v/>
      </c>
      <c r="Z2840" s="190" t="str">
        <f>IF(ISNUMBER(Q2841),VLOOKUP(J2840,Blocos!D:G,4,0),"")</f>
        <v/>
      </c>
      <c r="AA2840" s="190" t="str">
        <f>IF(ISNUMBER(Q2840),CONCATENATE("CREATE TABLE ""reg_",LOWER(J2840),""" (""ID"" bigint NOT NULL AUTO_INCREMENT,  ""HASHFILE"" varchar(255) DEFAULT NULL, ""ID_PAI"" bigint NOT NULL,"),IF(Q2840="Campo",CONCATENATE("""",L2840,""" ",VLOOKUP(R2840,Apoio!A:C,3,0)),""))&amp;IF(Z2840="","",CONCATENATE("PRIMARY KEY (""ID""), KEY ""FK_reg_",LOWER(Z2840),"_ID_PAI"" (""ID_PAI""), CONSTRAINT ""FK_reg_",LOWER(Z2840),"_ID_PAI"" FOREIGN KEY (""ID_PAI"") REFERENCES ""reg_",LOWER(Z2840),""" (""ID"")) ENGINE=InnoDB AUTO_INCREMENT=105774 DEFAULT CHARSET=utf8mb4 COLLATE=utf8mb4_0900_ai_ci;"))</f>
        <v>"VL_ICMS_OP_APLICADO" decimal(15,6) DEFAULT NULL,</v>
      </c>
      <c r="AB2840" s="190" t="str">
        <f t="shared" si="314"/>
        <v>`reg_g140`.`VL_ICMS_OP_APLICADO`,</v>
      </c>
    </row>
    <row r="2841" spans="1:28" ht="14.5" hidden="1" customHeight="1" x14ac:dyDescent="0.3">
      <c r="J2841" s="187" t="str">
        <f t="shared" si="312"/>
        <v>G140</v>
      </c>
      <c r="K2841" s="181">
        <v>7</v>
      </c>
      <c r="L2841" s="289" t="s">
        <v>2793</v>
      </c>
      <c r="M2841" s="182" t="s">
        <v>2794</v>
      </c>
      <c r="N2841" s="181" t="s">
        <v>32</v>
      </c>
      <c r="O2841" s="181" t="s">
        <v>28</v>
      </c>
      <c r="P2841" s="181">
        <v>2</v>
      </c>
      <c r="Q2841" s="192" t="str">
        <f t="shared" si="313"/>
        <v>Campo</v>
      </c>
      <c r="R2841" s="192" t="s">
        <v>3606</v>
      </c>
      <c r="S2841" s="191" t="str">
        <f t="shared" si="309"/>
        <v/>
      </c>
      <c r="T2841" s="192" t="str">
        <f t="shared" si="310"/>
        <v>&lt;campo posicao="7"&gt;
&lt;coluna&gt;VL_ICMS_ST_APLICADO&lt;/coluna&gt;
&lt;descricao&gt;Valor do ICMS ST na entrada do item, proporcional à quantidade aplicada no bem ou componente.&lt;/descricao&gt;
&lt;tipo&gt;R&lt;/tipo&gt;
&lt;/campo&gt;</v>
      </c>
      <c r="U2841" s="192" t="str">
        <f t="shared" si="315"/>
        <v>&lt;campo posicao="7"&gt;
&lt;coluna&gt;VL_ICMS_ST_APLICADO&lt;/coluna&gt;
&lt;descricao&gt;Valor do ICMS ST na entrada do item, proporcional à quantidade aplicada no bem ou componente.&lt;/descricao&gt;
&lt;tipo&gt;R&lt;/tipo&gt;
&lt;/campo&gt;</v>
      </c>
      <c r="V2841" s="192" t="str">
        <f t="shared" si="311"/>
        <v>{"Column8", "VL_ICMS_ST_APLICADO"},</v>
      </c>
      <c r="W2841" s="191" t="str">
        <f>IF(Q2841="Campo","@Campos(posicao = "&amp;K2841&amp;", tipo = '"&amp;R2841&amp;"')@Column(name = """&amp;L2841&amp;""")"&amp;IF(R2841="D","@Temporal(TemporalType.DATE)","")&amp;"private "&amp;VLOOKUP(TEXT(R2841,"@"),Apoio!A:B,2,0)&amp;" "&amp;SUBSTITUTE(LOWER(LEFT(L2841,1))&amp;RIGHT(PROPER(L2841),LEN(L2841)-1),"_","")&amp;";",IF(ISNUMBER(Q2841),IF(R2841="R","@Entity@Table(name = ""reg_"&amp;LOWER(J2841)&amp;""")@XmlRootElement","")&amp;VLOOKUP(J2841,Blocos!D:I,6,0)&amp;Apoio!$E$1&amp;Y2841,""))</f>
        <v>@Campos(posicao = 7, tipo = 'R')@Column(name = "VL_ICMS_ST_APLICADO")private BigDecimal vlIcmsStAplicado;</v>
      </c>
      <c r="X2841" s="190" t="str">
        <f>IF(ISNUMBER(Q2841),COUNTIF(Blocos!G:G,J2841),"")</f>
        <v/>
      </c>
      <c r="Y2841" s="190" t="str">
        <f>IF(OR(X2841=0,X2841=""),"",VLOOKUP(SUMIFS(Blocos!A:A,Blocos!H:H,'EFD REGISTROS e Campos (2)'!X2841,Blocos!G:G,'EFD REGISTROS e Campos (2)'!J2841),Blocos!A:L,12,0))</f>
        <v/>
      </c>
      <c r="Z2841" s="190" t="str">
        <f>IF(ISNUMBER(Q2842),VLOOKUP(J2841,Blocos!D:G,4,0),"")</f>
        <v/>
      </c>
      <c r="AA2841" s="190" t="str">
        <f>IF(ISNUMBER(Q2841),CONCATENATE("CREATE TABLE ""reg_",LOWER(J2841),""" (""ID"" bigint NOT NULL AUTO_INCREMENT,  ""HASHFILE"" varchar(255) DEFAULT NULL, ""ID_PAI"" bigint NOT NULL,"),IF(Q2841="Campo",CONCATENATE("""",L2841,""" ",VLOOKUP(R2841,Apoio!A:C,3,0)),""))&amp;IF(Z2841="","",CONCATENATE("PRIMARY KEY (""ID""), KEY ""FK_reg_",LOWER(Z2841),"_ID_PAI"" (""ID_PAI""), CONSTRAINT ""FK_reg_",LOWER(Z2841),"_ID_PAI"" FOREIGN KEY (""ID_PAI"") REFERENCES ""reg_",LOWER(Z2841),""" (""ID"")) ENGINE=InnoDB AUTO_INCREMENT=105774 DEFAULT CHARSET=utf8mb4 COLLATE=utf8mb4_0900_ai_ci;"))</f>
        <v>"VL_ICMS_ST_APLICADO" decimal(15,6) DEFAULT NULL,</v>
      </c>
      <c r="AB2841" s="190" t="str">
        <f t="shared" si="314"/>
        <v>`reg_g140`.`VL_ICMS_ST_APLICADO`,</v>
      </c>
    </row>
    <row r="2842" spans="1:28" ht="14.5" hidden="1" customHeight="1" x14ac:dyDescent="0.3">
      <c r="J2842" s="187" t="str">
        <f t="shared" si="312"/>
        <v>G140</v>
      </c>
      <c r="K2842" s="181">
        <v>8</v>
      </c>
      <c r="L2842" s="289" t="s">
        <v>2795</v>
      </c>
      <c r="M2842" s="182" t="s">
        <v>2796</v>
      </c>
      <c r="N2842" s="181" t="s">
        <v>32</v>
      </c>
      <c r="O2842" s="181" t="s">
        <v>28</v>
      </c>
      <c r="P2842" s="181">
        <v>2</v>
      </c>
      <c r="Q2842" s="192" t="str">
        <f t="shared" si="313"/>
        <v>Campo</v>
      </c>
      <c r="R2842" s="192" t="s">
        <v>3606</v>
      </c>
      <c r="S2842" s="191" t="str">
        <f t="shared" si="309"/>
        <v/>
      </c>
      <c r="T2842" s="192" t="str">
        <f t="shared" si="310"/>
        <v>&lt;campo posicao="8"&gt;
&lt;coluna&gt;VL_ICMS_FRT_APLICADO&lt;/coluna&gt;
&lt;descricao&gt;Valor do ICMS sobre Frete do Conhecimento de Transporte na entrada do item, proporcional à quantidade aplicada no bem ou componente. &lt;/descricao&gt;
&lt;tipo&gt;R&lt;/tipo&gt;
&lt;/campo&gt;</v>
      </c>
      <c r="U2842" s="192" t="str">
        <f t="shared" si="315"/>
        <v>&lt;campo posicao="8"&gt;
&lt;coluna&gt;VL_ICMS_FRT_APLICADO&lt;/coluna&gt;
&lt;descricao&gt;Valor do ICMS sobre Frete do Conhecimento de Transporte na entrada do item, proporcional à quantidade aplicada no bem ou componente. &lt;/descricao&gt;
&lt;tipo&gt;R&lt;/tipo&gt;
&lt;/campo&gt;</v>
      </c>
      <c r="V2842" s="192" t="str">
        <f t="shared" si="311"/>
        <v>{"Column9", "VL_ICMS_FRT_APLICADO"},</v>
      </c>
      <c r="W2842" s="191" t="str">
        <f>IF(Q2842="Campo","@Campos(posicao = "&amp;K2842&amp;", tipo = '"&amp;R2842&amp;"')@Column(name = """&amp;L2842&amp;""")"&amp;IF(R2842="D","@Temporal(TemporalType.DATE)","")&amp;"private "&amp;VLOOKUP(TEXT(R2842,"@"),Apoio!A:B,2,0)&amp;" "&amp;SUBSTITUTE(LOWER(LEFT(L2842,1))&amp;RIGHT(PROPER(L2842),LEN(L2842)-1),"_","")&amp;";",IF(ISNUMBER(Q2842),IF(R2842="R","@Entity@Table(name = ""reg_"&amp;LOWER(J2842)&amp;""")@XmlRootElement","")&amp;VLOOKUP(J2842,Blocos!D:I,6,0)&amp;Apoio!$E$1&amp;Y2842,""))</f>
        <v>@Campos(posicao = 8, tipo = 'R')@Column(name = "VL_ICMS_FRT_APLICADO")private BigDecimal vlIcmsFrtAplicado;</v>
      </c>
      <c r="X2842" s="190" t="str">
        <f>IF(ISNUMBER(Q2842),COUNTIF(Blocos!G:G,J2842),"")</f>
        <v/>
      </c>
      <c r="Y2842" s="190" t="str">
        <f>IF(OR(X2842=0,X2842=""),"",VLOOKUP(SUMIFS(Blocos!A:A,Blocos!H:H,'EFD REGISTROS e Campos (2)'!X2842,Blocos!G:G,'EFD REGISTROS e Campos (2)'!J2842),Blocos!A:L,12,0))</f>
        <v/>
      </c>
      <c r="Z2842" s="190" t="str">
        <f>IF(ISNUMBER(Q2843),VLOOKUP(J2842,Blocos!D:G,4,0),"")</f>
        <v/>
      </c>
      <c r="AA2842" s="190" t="str">
        <f>IF(ISNUMBER(Q2842),CONCATENATE("CREATE TABLE ""reg_",LOWER(J2842),""" (""ID"" bigint NOT NULL AUTO_INCREMENT,  ""HASHFILE"" varchar(255) DEFAULT NULL, ""ID_PAI"" bigint NOT NULL,"),IF(Q2842="Campo",CONCATENATE("""",L2842,""" ",VLOOKUP(R2842,Apoio!A:C,3,0)),""))&amp;IF(Z2842="","",CONCATENATE("PRIMARY KEY (""ID""), KEY ""FK_reg_",LOWER(Z2842),"_ID_PAI"" (""ID_PAI""), CONSTRAINT ""FK_reg_",LOWER(Z2842),"_ID_PAI"" FOREIGN KEY (""ID_PAI"") REFERENCES ""reg_",LOWER(Z2842),""" (""ID"")) ENGINE=InnoDB AUTO_INCREMENT=105774 DEFAULT CHARSET=utf8mb4 COLLATE=utf8mb4_0900_ai_ci;"))</f>
        <v>"VL_ICMS_FRT_APLICADO" decimal(15,6) DEFAULT NULL,</v>
      </c>
      <c r="AB2842" s="190" t="str">
        <f t="shared" si="314"/>
        <v>`reg_g140`.`VL_ICMS_FRT_APLICADO`,</v>
      </c>
    </row>
    <row r="2843" spans="1:28" ht="14.5" hidden="1" customHeight="1" x14ac:dyDescent="0.3">
      <c r="J2843" s="187" t="str">
        <f t="shared" si="312"/>
        <v>G140</v>
      </c>
      <c r="K2843" s="181">
        <v>9</v>
      </c>
      <c r="L2843" s="289" t="s">
        <v>2797</v>
      </c>
      <c r="M2843" s="182" t="s">
        <v>2798</v>
      </c>
      <c r="N2843" s="181" t="s">
        <v>32</v>
      </c>
      <c r="O2843" s="181" t="s">
        <v>28</v>
      </c>
      <c r="P2843" s="181">
        <v>2</v>
      </c>
      <c r="Q2843" s="192" t="str">
        <f t="shared" si="313"/>
        <v>Campo</v>
      </c>
      <c r="R2843" s="192" t="s">
        <v>3606</v>
      </c>
      <c r="S2843" s="191" t="str">
        <f t="shared" si="309"/>
        <v/>
      </c>
      <c r="T2843" s="192" t="str">
        <f t="shared" si="310"/>
        <v>&lt;campo posicao="9"&gt;
&lt;coluna&gt;VL_ICMS_DIF_APLICADO&lt;/coluna&gt;
&lt;descricao&gt;Valor do ICMS Diferencial de Alíquota, na entrada do item, proporcional à quantidade aplicada no bem ou componente.&lt;/descricao&gt;
&lt;tipo&gt;R&lt;/tipo&gt;
&lt;/campo&gt;</v>
      </c>
      <c r="U2843" s="192" t="str">
        <f t="shared" si="315"/>
        <v>&lt;campo posicao="9"&gt;
&lt;coluna&gt;VL_ICMS_DIF_APLICADO&lt;/coluna&gt;
&lt;descricao&gt;Valor do ICMS Diferencial de Alíquota, na entrada do item, proporcional à quantidade aplicada no bem ou componente.&lt;/descricao&gt;
&lt;tipo&gt;R&lt;/tipo&gt;
&lt;/campo&gt;</v>
      </c>
      <c r="V2843" s="192" t="str">
        <f t="shared" si="311"/>
        <v>{"Column10", "VL_ICMS_DIF_APLICADO"},</v>
      </c>
      <c r="W2843" s="191" t="str">
        <f>IF(Q2843="Campo","@Campos(posicao = "&amp;K2843&amp;", tipo = '"&amp;R2843&amp;"')@Column(name = """&amp;L2843&amp;""")"&amp;IF(R2843="D","@Temporal(TemporalType.DATE)","")&amp;"private "&amp;VLOOKUP(TEXT(R2843,"@"),Apoio!A:B,2,0)&amp;" "&amp;SUBSTITUTE(LOWER(LEFT(L2843,1))&amp;RIGHT(PROPER(L2843),LEN(L2843)-1),"_","")&amp;";",IF(ISNUMBER(Q2843),IF(R2843="R","@Entity@Table(name = ""reg_"&amp;LOWER(J2843)&amp;""")@XmlRootElement","")&amp;VLOOKUP(J2843,Blocos!D:I,6,0)&amp;Apoio!$E$1&amp;Y2843,""))</f>
        <v>@Campos(posicao = 9, tipo = 'R')@Column(name = "VL_ICMS_DIF_APLICADO")private BigDecimal vlIcmsDifAplicado;</v>
      </c>
      <c r="X2843" s="190" t="str">
        <f>IF(ISNUMBER(Q2843),COUNTIF(Blocos!G:G,J2843),"")</f>
        <v/>
      </c>
      <c r="Y2843" s="190" t="str">
        <f>IF(OR(X2843=0,X2843=""),"",VLOOKUP(SUMIFS(Blocos!A:A,Blocos!H:H,'EFD REGISTROS e Campos (2)'!X2843,Blocos!G:G,'EFD REGISTROS e Campos (2)'!J2843),Blocos!A:L,12,0))</f>
        <v/>
      </c>
      <c r="Z2843" s="190" t="str">
        <f>IF(ISNUMBER(Q2844),VLOOKUP(J2843,Blocos!D:G,4,0),"")</f>
        <v>G130</v>
      </c>
      <c r="AA2843" s="190" t="str">
        <f>IF(ISNUMBER(Q2843),CONCATENATE("CREATE TABLE ""reg_",LOWER(J2843),""" (""ID"" bigint NOT NULL AUTO_INCREMENT,  ""HASHFILE"" varchar(255) DEFAULT NULL, ""ID_PAI"" bigint NOT NULL,"),IF(Q2843="Campo",CONCATENATE("""",L2843,""" ",VLOOKUP(R2843,Apoio!A:C,3,0)),""))&amp;IF(Z2843="","",CONCATENATE("PRIMARY KEY (""ID""), KEY ""FK_reg_",LOWER(Z2843),"_ID_PAI"" (""ID_PAI""), CONSTRAINT ""FK_reg_",LOWER(Z2843),"_ID_PAI"" FOREIGN KEY (""ID_PAI"") REFERENCES ""reg_",LOWER(Z2843),""" (""ID"")) ENGINE=InnoDB AUTO_INCREMENT=105774 DEFAULT CHARSET=utf8mb4 COLLATE=utf8mb4_0900_ai_ci;"))</f>
        <v>"VL_ICMS_DIF_APLICADO" decimal(15,6) DEFAULT NULL,PRIMARY KEY ("ID"), KEY "FK_reg_g130_ID_PAI" ("ID_PAI"), CONSTRAINT "FK_reg_g130_ID_PAI" FOREIGN KEY ("ID_PAI") REFERENCES "reg_g130" ("ID")) ENGINE=InnoDB AUTO_INCREMENT=105774 DEFAULT CHARSET=utf8mb4 COLLATE=utf8mb4_0900_ai_ci;</v>
      </c>
      <c r="AB2843" s="190" t="str">
        <f t="shared" si="314"/>
        <v>`reg_g140`.`VL_ICMS_DIF_APLICADO`,FROM `efdicms`.`reg_g140`;"</v>
      </c>
    </row>
    <row r="2844" spans="1:28" ht="14.5" hidden="1" customHeight="1" collapsed="1" x14ac:dyDescent="0.3">
      <c r="A2844" s="180" t="s">
        <v>22</v>
      </c>
      <c r="C2844" s="180" t="s">
        <v>2799</v>
      </c>
      <c r="I2844" s="180" t="s">
        <v>8</v>
      </c>
      <c r="J2844" s="187" t="str">
        <f t="shared" si="312"/>
        <v>G990</v>
      </c>
      <c r="K2844" s="195" t="s">
        <v>2800</v>
      </c>
      <c r="Q2844" s="192">
        <f t="shared" si="313"/>
        <v>1</v>
      </c>
      <c r="S2844" s="191" t="str">
        <f t="shared" si="309"/>
        <v>&lt;/registro&gt;
&lt;registro codigo="G990" perfil="ABC" nivel="1"&gt;</v>
      </c>
      <c r="T2844" s="192" t="str">
        <f t="shared" si="310"/>
        <v/>
      </c>
      <c r="U2844" s="192" t="str">
        <f t="shared" si="315"/>
        <v>&lt;/registro&gt;
&lt;registro codigo="G990" perfil="ABC" nivel="1"&gt;</v>
      </c>
      <c r="V2844" s="192" t="str">
        <f t="shared" si="311"/>
        <v/>
      </c>
      <c r="W2844" s="191" t="str">
        <f>IF(Q2844="Campo","@Campos(posicao = "&amp;K2844&amp;", tipo = '"&amp;R2844&amp;"')@Column(name = """&amp;L2844&amp;""")"&amp;IF(R2844="D","@Temporal(TemporalType.DATE)","")&amp;"private "&amp;VLOOKUP(TEXT(R2844,"@"),Apoio!A:B,2,0)&amp;" "&amp;SUBSTITUTE(LOWER(LEFT(L2844,1))&amp;RIGHT(PROPER(L2844),LEN(L2844)-1),"_","")&amp;";",IF(ISNUMBER(Q2844),IF(R2844="R","@Entity@Table(name = ""reg_"&amp;LOWER(J2844)&amp;""")@XmlRootElement","")&amp;VLOOKUP(J2844,Blocos!D:I,6,0)&amp;Apoio!$E$1&amp;Y2844,""))</f>
        <v>@Registros(nivel = 1) public class RegG990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RegG990() { } public RegG990(Long id) { this.id = id; } public RegG990(Long id, Reg0000 idPai, long linha, String hash) { this.id = id; this.idPai = idPai; this.linha = linha; this.hash = hash; }public Long getId() { return id; } public void setId(Long id) { this.id = id; }@Basic(optional = false)@Column(name = "LINHA")private long linha;@Basic(optional = false)@Column(name = "HASH")private String hash;</v>
      </c>
      <c r="X2844" s="190">
        <f>IF(ISNUMBER(Q2844),COUNTIF(Blocos!G:G,J2844),"")</f>
        <v>0</v>
      </c>
      <c r="Y2844" s="190" t="str">
        <f>IF(OR(X2844=0,X2844=""),"",VLOOKUP(SUMIFS(Blocos!A:A,Blocos!H:H,'EFD REGISTROS e Campos (2)'!X2844,Blocos!G:G,'EFD REGISTROS e Campos (2)'!J2844),Blocos!A:L,12,0))</f>
        <v/>
      </c>
      <c r="Z2844" s="190" t="str">
        <f>IF(ISNUMBER(Q2845),VLOOKUP(J2844,Blocos!D:G,4,0),"")</f>
        <v/>
      </c>
      <c r="AA2844" s="190" t="str">
        <f>IF(ISNUMBER(Q2844),CONCATENATE("CREATE TABLE ""reg_",LOWER(J2844),""" (""ID"" bigint NOT NULL AUTO_INCREMENT,  ""HASHFILE"" varchar(255) DEFAULT NULL, ""ID_PAI"" bigint NOT NULL,"),IF(Q2844="Campo",CONCATENATE("""",L2844,""" ",VLOOKUP(R2844,Apoio!A:C,3,0)),""))&amp;IF(Z2844="","",CONCATENATE("PRIMARY KEY (""ID""), KEY ""FK_reg_",LOWER(Z2844),"_ID_PAI"" (""ID_PAI""), CONSTRAINT ""FK_reg_",LOWER(Z2844),"_ID_PAI"" FOREIGN KEY (""ID_PAI"") REFERENCES ""reg_",LOWER(Z2844),""" (""ID"")) ENGINE=InnoDB AUTO_INCREMENT=105774 DEFAULT CHARSET=utf8mb4 COLLATE=utf8mb4_0900_ai_ci;"))</f>
        <v>CREATE TABLE "reg_g990" ("ID" bigint NOT NULL AUTO_INCREMENT,  "HASHFILE" varchar(255) DEFAULT NULL, "ID_PAI" bigint NOT NULL,</v>
      </c>
      <c r="AB2844" s="190" t="str">
        <f t="shared" si="314"/>
        <v/>
      </c>
    </row>
    <row r="2845" spans="1:28" ht="14.5" hidden="1" customHeight="1" x14ac:dyDescent="0.3">
      <c r="J2845" s="187" t="str">
        <f t="shared" si="312"/>
        <v>G990</v>
      </c>
      <c r="K2845" s="181">
        <v>1</v>
      </c>
      <c r="L2845" s="289" t="s">
        <v>25</v>
      </c>
      <c r="M2845" s="182" t="s">
        <v>2801</v>
      </c>
      <c r="N2845" s="181" t="s">
        <v>283</v>
      </c>
      <c r="O2845" s="181" t="s">
        <v>284</v>
      </c>
      <c r="P2845" s="181" t="s">
        <v>285</v>
      </c>
      <c r="Q2845" s="192" t="str">
        <f t="shared" si="313"/>
        <v>Campo</v>
      </c>
      <c r="R2845" s="192" t="s">
        <v>27</v>
      </c>
      <c r="S2845" s="191" t="str">
        <f t="shared" si="309"/>
        <v/>
      </c>
      <c r="T2845" s="192" t="str">
        <f t="shared" si="310"/>
        <v>&lt;campo posicao="1"&gt;
&lt;coluna&gt;REG&lt;/coluna&gt;
&lt;descricao&gt;Texto fixo contendo "G990" &lt;/descricao&gt;
&lt;tipo&gt;C&lt;/tipo&gt;
&lt;/campo&gt;</v>
      </c>
      <c r="U2845" s="192" t="str">
        <f t="shared" si="315"/>
        <v>&lt;campo posicao="1"&gt;
&lt;coluna&gt;REG&lt;/coluna&gt;
&lt;descricao&gt;Texto fixo contendo "G990" &lt;/descricao&gt;
&lt;tipo&gt;C&lt;/tipo&gt;
&lt;/campo&gt;</v>
      </c>
      <c r="V2845" s="192" t="str">
        <f t="shared" si="311"/>
        <v>{"Column2", "REG"},</v>
      </c>
      <c r="W2845" s="191" t="str">
        <f>IF(Q2845="Campo","@Campos(posicao = "&amp;K2845&amp;", tipo = '"&amp;R2845&amp;"')@Column(name = """&amp;L2845&amp;""")"&amp;IF(R2845="D","@Temporal(TemporalType.DATE)","")&amp;"private "&amp;VLOOKUP(TEXT(R2845,"@"),Apoio!A:B,2,0)&amp;" "&amp;SUBSTITUTE(LOWER(LEFT(L2845,1))&amp;RIGHT(PROPER(L2845),LEN(L2845)-1),"_","")&amp;";",IF(ISNUMBER(Q2845),IF(R2845="R","@Entity@Table(name = ""reg_"&amp;LOWER(J2845)&amp;""")@XmlRootElement","")&amp;VLOOKUP(J2845,Blocos!D:I,6,0)&amp;Apoio!$E$1&amp;Y2845,""))</f>
        <v>@Campos(posicao = 1, tipo = 'C')@Column(name = "REG")private String reg;</v>
      </c>
      <c r="X2845" s="190" t="str">
        <f>IF(ISNUMBER(Q2845),COUNTIF(Blocos!G:G,J2845),"")</f>
        <v/>
      </c>
      <c r="Y2845" s="190" t="str">
        <f>IF(OR(X2845=0,X2845=""),"",VLOOKUP(SUMIFS(Blocos!A:A,Blocos!H:H,'EFD REGISTROS e Campos (2)'!X2845,Blocos!G:G,'EFD REGISTROS e Campos (2)'!J2845),Blocos!A:L,12,0))</f>
        <v/>
      </c>
      <c r="Z2845" s="190" t="str">
        <f>IF(ISNUMBER(Q2846),VLOOKUP(J2845,Blocos!D:G,4,0),"")</f>
        <v/>
      </c>
      <c r="AA2845" s="190" t="str">
        <f>IF(ISNUMBER(Q2845),CONCATENATE("CREATE TABLE ""reg_",LOWER(J2845),""" (""ID"" bigint NOT NULL AUTO_INCREMENT,  ""HASHFILE"" varchar(255) DEFAULT NULL, ""ID_PAI"" bigint NOT NULL,"),IF(Q2845="Campo",CONCATENATE("""",L2845,""" ",VLOOKUP(R2845,Apoio!A:C,3,0)),""))&amp;IF(Z2845="","",CONCATENATE("PRIMARY KEY (""ID""), KEY ""FK_reg_",LOWER(Z2845),"_ID_PAI"" (""ID_PAI""), CONSTRAINT ""FK_reg_",LOWER(Z2845),"_ID_PAI"" FOREIGN KEY (""ID_PAI"") REFERENCES ""reg_",LOWER(Z2845),""" (""ID"")) ENGINE=InnoDB AUTO_INCREMENT=105774 DEFAULT CHARSET=utf8mb4 COLLATE=utf8mb4_0900_ai_ci;"))</f>
        <v>"REG" varchar(255) DEFAULT NULL,</v>
      </c>
      <c r="AB2845" s="190" t="str">
        <f t="shared" si="314"/>
        <v>USE `efdicms`;SELECT `reg_g990`.`REG`,</v>
      </c>
    </row>
    <row r="2846" spans="1:28" ht="14.5" hidden="1" customHeight="1" x14ac:dyDescent="0.3">
      <c r="J2846" s="187" t="str">
        <f t="shared" si="312"/>
        <v>G990</v>
      </c>
      <c r="K2846" s="181">
        <v>2</v>
      </c>
      <c r="L2846" s="289" t="s">
        <v>3999</v>
      </c>
      <c r="M2846" s="182" t="s">
        <v>2803</v>
      </c>
      <c r="N2846" s="181" t="s">
        <v>27</v>
      </c>
      <c r="O2846" s="181" t="s">
        <v>285</v>
      </c>
      <c r="P2846" s="181" t="s">
        <v>285</v>
      </c>
      <c r="Q2846" s="192" t="str">
        <f t="shared" si="313"/>
        <v>Campo</v>
      </c>
      <c r="R2846" s="192" t="s">
        <v>3607</v>
      </c>
      <c r="S2846" s="191" t="str">
        <f t="shared" si="309"/>
        <v/>
      </c>
      <c r="T2846" s="192" t="str">
        <f t="shared" si="310"/>
        <v>&lt;campo posicao="2"&gt;
&lt;coluna&gt;QTD_LIN_G&lt;/coluna&gt;
&lt;descricao&gt;Quantidade total de linhas do Bloco G &lt;/descricao&gt;
&lt;tipo&gt;I&lt;/tipo&gt;
&lt;/campo&gt;</v>
      </c>
      <c r="U2846" s="192" t="str">
        <f t="shared" si="315"/>
        <v>&lt;campo posicao="2"&gt;
&lt;coluna&gt;QTD_LIN_G&lt;/coluna&gt;
&lt;descricao&gt;Quantidade total de linhas do Bloco G &lt;/descricao&gt;
&lt;tipo&gt;I&lt;/tipo&gt;
&lt;/campo&gt;</v>
      </c>
      <c r="V2846" s="192" t="str">
        <f t="shared" si="311"/>
        <v>{"Column3", "QTD_LIN_G"},</v>
      </c>
      <c r="W2846" s="191" t="str">
        <f>IF(Q2846="Campo","@Campos(posicao = "&amp;K2846&amp;", tipo = '"&amp;R2846&amp;"')@Column(name = """&amp;L2846&amp;""")"&amp;IF(R2846="D","@Temporal(TemporalType.DATE)","")&amp;"private "&amp;VLOOKUP(TEXT(R2846,"@"),Apoio!A:B,2,0)&amp;" "&amp;SUBSTITUTE(LOWER(LEFT(L2846,1))&amp;RIGHT(PROPER(L2846),LEN(L2846)-1),"_","")&amp;";",IF(ISNUMBER(Q2846),IF(R2846="R","@Entity@Table(name = ""reg_"&amp;LOWER(J2846)&amp;""")@XmlRootElement","")&amp;VLOOKUP(J2846,Blocos!D:I,6,0)&amp;Apoio!$E$1&amp;Y2846,""))</f>
        <v>@Campos(posicao = 2, tipo = 'I')@Column(name = "QTD_LIN_G")private int qtdLinG;</v>
      </c>
      <c r="X2846" s="190" t="str">
        <f>IF(ISNUMBER(Q2846),COUNTIF(Blocos!G:G,J2846),"")</f>
        <v/>
      </c>
      <c r="Y2846" s="190" t="str">
        <f>IF(OR(X2846=0,X2846=""),"",VLOOKUP(SUMIFS(Blocos!A:A,Blocos!H:H,'EFD REGISTROS e Campos (2)'!X2846,Blocos!G:G,'EFD REGISTROS e Campos (2)'!J2846),Blocos!A:L,12,0))</f>
        <v/>
      </c>
      <c r="Z2846" s="190" t="str">
        <f>IF(ISNUMBER(Q2847),VLOOKUP(J2846,Blocos!D:G,4,0),"")</f>
        <v>0000</v>
      </c>
      <c r="AA2846" s="190" t="str">
        <f>IF(ISNUMBER(Q2846),CONCATENATE("CREATE TABLE ""reg_",LOWER(J2846),""" (""ID"" bigint NOT NULL AUTO_INCREMENT,  ""HASHFILE"" varchar(255) DEFAULT NULL, ""ID_PAI"" bigint NOT NULL,"),IF(Q2846="Campo",CONCATENATE("""",L2846,""" ",VLOOKUP(R2846,Apoio!A:C,3,0)),""))&amp;IF(Z2846="","",CONCATENATE("PRIMARY KEY (""ID""), KEY ""FK_reg_",LOWER(Z2846),"_ID_PAI"" (""ID_PAI""), CONSTRAINT ""FK_reg_",LOWER(Z2846),"_ID_PAI"" FOREIGN KEY (""ID_PAI"") REFERENCES ""reg_",LOWER(Z2846),""" (""ID"")) ENGINE=InnoDB AUTO_INCREMENT=105774 DEFAULT CHARSET=utf8mb4 COLLATE=utf8mb4_0900_ai_ci;"))</f>
        <v>"QTD_LIN_G" int DEFAULT NULL,PRIMARY KEY ("ID"), KEY "FK_reg_0000_ID_PAI" ("ID_PAI"), CONSTRAINT "FK_reg_0000_ID_PAI" FOREIGN KEY ("ID_PAI") REFERENCES "reg_0000" ("ID")) ENGINE=InnoDB AUTO_INCREMENT=105774 DEFAULT CHARSET=utf8mb4 COLLATE=utf8mb4_0900_ai_ci;</v>
      </c>
      <c r="AB2846" s="190" t="str">
        <f t="shared" si="314"/>
        <v>`reg_g990`.`QTD_LIN_G`,FROM `efdicms`.`reg_g990`;"</v>
      </c>
    </row>
    <row r="2847" spans="1:28" ht="14.5" hidden="1" customHeight="1" collapsed="1" x14ac:dyDescent="0.3">
      <c r="A2847" s="180" t="s">
        <v>22</v>
      </c>
      <c r="C2847" s="180" t="s">
        <v>2804</v>
      </c>
      <c r="I2847" s="180" t="s">
        <v>8</v>
      </c>
      <c r="J2847" s="187" t="str">
        <f t="shared" si="312"/>
        <v>H001</v>
      </c>
      <c r="K2847" s="195" t="s">
        <v>2805</v>
      </c>
      <c r="Q2847" s="192">
        <f t="shared" si="313"/>
        <v>1</v>
      </c>
      <c r="S2847" s="191" t="str">
        <f t="shared" si="309"/>
        <v>&lt;/registro&gt;
&lt;registro codigo="H001" perfil="ABC" nivel="1"&gt;</v>
      </c>
      <c r="T2847" s="192" t="str">
        <f t="shared" si="310"/>
        <v/>
      </c>
      <c r="U2847" s="192" t="str">
        <f t="shared" si="315"/>
        <v>&lt;/registro&gt;
&lt;registro codigo="H001" perfil="ABC" nivel="1"&gt;</v>
      </c>
      <c r="V2847" s="192" t="str">
        <f t="shared" si="311"/>
        <v/>
      </c>
      <c r="W2847" s="191" t="str">
        <f>IF(Q2847="Campo","@Campos(posicao = "&amp;K2847&amp;", tipo = '"&amp;R2847&amp;"')@Column(name = """&amp;L2847&amp;""")"&amp;IF(R2847="D","@Temporal(TemporalType.DATE)","")&amp;"private "&amp;VLOOKUP(TEXT(R2847,"@"),Apoio!A:B,2,0)&amp;" "&amp;SUBSTITUTE(LOWER(LEFT(L2847,1))&amp;RIGHT(PROPER(L2847),LEN(L2847)-1),"_","")&amp;";",IF(ISNUMBER(Q2847),IF(R2847="R","@Entity@Table(name = ""reg_"&amp;LOWER(J2847)&amp;""")@XmlRootElement","")&amp;VLOOKUP(J2847,Blocos!D:I,6,0)&amp;Apoio!$E$1&amp;Y2847,""))</f>
        <v>@Registros(nivel = 1) public class RegH001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RegH001() { } public RegH001(Long id) { this.id = id; } public RegH001(Long id, Reg0000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List&lt;RegH005&gt; regH005;public List&lt;RegH005&gt; getRegH005() {return regH005;}public void setRegH005(List&lt;RegH005&gt; regH005) {this.regH005 = regH005;}</v>
      </c>
      <c r="X2847" s="190">
        <f>IF(ISNUMBER(Q2847),COUNTIF(Blocos!G:G,J2847),"")</f>
        <v>1</v>
      </c>
      <c r="Y2847" s="190" t="str">
        <f>IF(OR(X2847=0,X2847=""),"",VLOOKUP(SUMIFS(Blocos!A:A,Blocos!H:H,'EFD REGISTROS e Campos (2)'!X2847,Blocos!G:G,'EFD REGISTROS e Campos (2)'!J2847),Blocos!A:L,12,0))</f>
        <v>@OneToMany( cascade = CascadeType.ALL, fetch = FetchType.LAZY, mappedBy = "idPai")private  List&lt;RegH005&gt; regH005;public List&lt;RegH005&gt; getRegH005() {return regH005;}public void setRegH005(List&lt;RegH005&gt; regH005) {this.regH005 = regH005;}</v>
      </c>
      <c r="Z2847" s="190" t="str">
        <f>IF(ISNUMBER(Q2848),VLOOKUP(J2847,Blocos!D:G,4,0),"")</f>
        <v/>
      </c>
      <c r="AA2847" s="190" t="str">
        <f>IF(ISNUMBER(Q2847),CONCATENATE("CREATE TABLE ""reg_",LOWER(J2847),""" (""ID"" bigint NOT NULL AUTO_INCREMENT,  ""HASHFILE"" varchar(255) DEFAULT NULL, ""ID_PAI"" bigint NOT NULL,"),IF(Q2847="Campo",CONCATENATE("""",L2847,""" ",VLOOKUP(R2847,Apoio!A:C,3,0)),""))&amp;IF(Z2847="","",CONCATENATE("PRIMARY KEY (""ID""), KEY ""FK_reg_",LOWER(Z2847),"_ID_PAI"" (""ID_PAI""), CONSTRAINT ""FK_reg_",LOWER(Z2847),"_ID_PAI"" FOREIGN KEY (""ID_PAI"") REFERENCES ""reg_",LOWER(Z2847),""" (""ID"")) ENGINE=InnoDB AUTO_INCREMENT=105774 DEFAULT CHARSET=utf8mb4 COLLATE=utf8mb4_0900_ai_ci;"))</f>
        <v>CREATE TABLE "reg_h001" ("ID" bigint NOT NULL AUTO_INCREMENT,  "HASHFILE" varchar(255) DEFAULT NULL, "ID_PAI" bigint NOT NULL,</v>
      </c>
      <c r="AB2847" s="190" t="str">
        <f t="shared" si="314"/>
        <v/>
      </c>
    </row>
    <row r="2848" spans="1:28" ht="14.5" hidden="1" customHeight="1" x14ac:dyDescent="0.3">
      <c r="J2848" s="187" t="str">
        <f t="shared" si="312"/>
        <v>H001</v>
      </c>
      <c r="K2848" s="181">
        <v>1</v>
      </c>
      <c r="L2848" s="289" t="s">
        <v>25</v>
      </c>
      <c r="M2848" s="182" t="s">
        <v>2806</v>
      </c>
      <c r="N2848" s="181" t="s">
        <v>27</v>
      </c>
      <c r="O2848" s="181">
        <v>4</v>
      </c>
      <c r="P2848" s="181" t="s">
        <v>28</v>
      </c>
      <c r="Q2848" s="192" t="str">
        <f t="shared" si="313"/>
        <v>Campo</v>
      </c>
      <c r="R2848" s="192" t="s">
        <v>27</v>
      </c>
      <c r="S2848" s="191" t="str">
        <f t="shared" si="309"/>
        <v/>
      </c>
      <c r="T2848" s="192" t="str">
        <f t="shared" si="310"/>
        <v>&lt;campo posicao="1"&gt;
&lt;coluna&gt;REG&lt;/coluna&gt;
&lt;descricao&gt;Texto fixo contendo "H001"&lt;/descricao&gt;
&lt;tipo&gt;C&lt;/tipo&gt;
&lt;/campo&gt;</v>
      </c>
      <c r="U2848" s="192" t="str">
        <f t="shared" si="315"/>
        <v>&lt;campo posicao="1"&gt;
&lt;coluna&gt;REG&lt;/coluna&gt;
&lt;descricao&gt;Texto fixo contendo "H001"&lt;/descricao&gt;
&lt;tipo&gt;C&lt;/tipo&gt;
&lt;/campo&gt;</v>
      </c>
      <c r="V2848" s="192" t="str">
        <f t="shared" si="311"/>
        <v>{"Column2", "REG"},</v>
      </c>
      <c r="W2848" s="191" t="str">
        <f>IF(Q2848="Campo","@Campos(posicao = "&amp;K2848&amp;", tipo = '"&amp;R2848&amp;"')@Column(name = """&amp;L2848&amp;""")"&amp;IF(R2848="D","@Temporal(TemporalType.DATE)","")&amp;"private "&amp;VLOOKUP(TEXT(R2848,"@"),Apoio!A:B,2,0)&amp;" "&amp;SUBSTITUTE(LOWER(LEFT(L2848,1))&amp;RIGHT(PROPER(L2848),LEN(L2848)-1),"_","")&amp;";",IF(ISNUMBER(Q2848),IF(R2848="R","@Entity@Table(name = ""reg_"&amp;LOWER(J2848)&amp;""")@XmlRootElement","")&amp;VLOOKUP(J2848,Blocos!D:I,6,0)&amp;Apoio!$E$1&amp;Y2848,""))</f>
        <v>@Campos(posicao = 1, tipo = 'C')@Column(name = "REG")private String reg;</v>
      </c>
      <c r="X2848" s="190" t="str">
        <f>IF(ISNUMBER(Q2848),COUNTIF(Blocos!G:G,J2848),"")</f>
        <v/>
      </c>
      <c r="Y2848" s="190" t="str">
        <f>IF(OR(X2848=0,X2848=""),"",VLOOKUP(SUMIFS(Blocos!A:A,Blocos!H:H,'EFD REGISTROS e Campos (2)'!X2848,Blocos!G:G,'EFD REGISTROS e Campos (2)'!J2848),Blocos!A:L,12,0))</f>
        <v/>
      </c>
      <c r="Z2848" s="190" t="str">
        <f>IF(ISNUMBER(Q2849),VLOOKUP(J2848,Blocos!D:G,4,0),"")</f>
        <v/>
      </c>
      <c r="AA2848" s="190" t="str">
        <f>IF(ISNUMBER(Q2848),CONCATENATE("CREATE TABLE ""reg_",LOWER(J2848),""" (""ID"" bigint NOT NULL AUTO_INCREMENT,  ""HASHFILE"" varchar(255) DEFAULT NULL, ""ID_PAI"" bigint NOT NULL,"),IF(Q2848="Campo",CONCATENATE("""",L2848,""" ",VLOOKUP(R2848,Apoio!A:C,3,0)),""))&amp;IF(Z2848="","",CONCATENATE("PRIMARY KEY (""ID""), KEY ""FK_reg_",LOWER(Z2848),"_ID_PAI"" (""ID_PAI""), CONSTRAINT ""FK_reg_",LOWER(Z2848),"_ID_PAI"" FOREIGN KEY (""ID_PAI"") REFERENCES ""reg_",LOWER(Z2848),""" (""ID"")) ENGINE=InnoDB AUTO_INCREMENT=105774 DEFAULT CHARSET=utf8mb4 COLLATE=utf8mb4_0900_ai_ci;"))</f>
        <v>"REG" varchar(255) DEFAULT NULL,</v>
      </c>
      <c r="AB2848" s="190" t="str">
        <f t="shared" si="314"/>
        <v>USE `efdicms`;SELECT `reg_h001`.`REG`,</v>
      </c>
    </row>
    <row r="2849" spans="1:28" ht="14.5" hidden="1" customHeight="1" x14ac:dyDescent="0.3">
      <c r="J2849" s="187" t="str">
        <f t="shared" si="312"/>
        <v>H001</v>
      </c>
      <c r="K2849" s="196">
        <v>2</v>
      </c>
      <c r="L2849" s="285" t="s">
        <v>77</v>
      </c>
      <c r="M2849" s="182" t="s">
        <v>78</v>
      </c>
      <c r="N2849" s="196" t="s">
        <v>27</v>
      </c>
      <c r="O2849" s="196" t="s">
        <v>240</v>
      </c>
      <c r="P2849" s="196" t="s">
        <v>28</v>
      </c>
      <c r="Q2849" s="192" t="str">
        <f t="shared" si="313"/>
        <v>Campo</v>
      </c>
      <c r="R2849" s="192" t="s">
        <v>27</v>
      </c>
      <c r="S2849" s="191" t="str">
        <f t="shared" si="309"/>
        <v/>
      </c>
      <c r="T2849" s="192" t="str">
        <f t="shared" si="310"/>
        <v>&lt;campo posicao="2"&gt;
&lt;coluna&gt;IND_MOV&lt;/coluna&gt;
&lt;descricao&gt;Indicador de movimento:&lt;/descricao&gt;
&lt;tipo&gt;C&lt;/tipo&gt;
&lt;/campo&gt;</v>
      </c>
      <c r="U2849" s="192" t="str">
        <f t="shared" si="315"/>
        <v>&lt;campo posicao="2"&gt;
&lt;coluna&gt;IND_MOV&lt;/coluna&gt;
&lt;descricao&gt;Indicador de movimento:&lt;/descricao&gt;
&lt;tipo&gt;C&lt;/tipo&gt;
&lt;/campo&gt;</v>
      </c>
      <c r="V2849" s="192" t="str">
        <f t="shared" si="311"/>
        <v>{"Column3", "IND_MOV"},</v>
      </c>
      <c r="W2849" s="191" t="str">
        <f>IF(Q2849="Campo","@Campos(posicao = "&amp;K2849&amp;", tipo = '"&amp;R2849&amp;"')@Column(name = """&amp;L2849&amp;""")"&amp;IF(R2849="D","@Temporal(TemporalType.DATE)","")&amp;"private "&amp;VLOOKUP(TEXT(R2849,"@"),Apoio!A:B,2,0)&amp;" "&amp;SUBSTITUTE(LOWER(LEFT(L2849,1))&amp;RIGHT(PROPER(L2849),LEN(L2849)-1),"_","")&amp;";",IF(ISNUMBER(Q2849),IF(R2849="R","@Entity@Table(name = ""reg_"&amp;LOWER(J2849)&amp;""")@XmlRootElement","")&amp;VLOOKUP(J2849,Blocos!D:I,6,0)&amp;Apoio!$E$1&amp;Y2849,""))</f>
        <v>@Campos(posicao = 2, tipo = 'C')@Column(name = "IND_MOV")private String indMov;</v>
      </c>
      <c r="X2849" s="190" t="str">
        <f>IF(ISNUMBER(Q2849),COUNTIF(Blocos!G:G,J2849),"")</f>
        <v/>
      </c>
      <c r="Y2849" s="190" t="str">
        <f>IF(OR(X2849=0,X2849=""),"",VLOOKUP(SUMIFS(Blocos!A:A,Blocos!H:H,'EFD REGISTROS e Campos (2)'!X2849,Blocos!G:G,'EFD REGISTROS e Campos (2)'!J2849),Blocos!A:L,12,0))</f>
        <v/>
      </c>
      <c r="Z2849" s="190" t="str">
        <f>IF(ISNUMBER(Q2850),VLOOKUP(J2849,Blocos!D:G,4,0),"")</f>
        <v/>
      </c>
      <c r="AA2849" s="190" t="str">
        <f>IF(ISNUMBER(Q2849),CONCATENATE("CREATE TABLE ""reg_",LOWER(J2849),""" (""ID"" bigint NOT NULL AUTO_INCREMENT,  ""HASHFILE"" varchar(255) DEFAULT NULL, ""ID_PAI"" bigint NOT NULL,"),IF(Q2849="Campo",CONCATENATE("""",L2849,""" ",VLOOKUP(R2849,Apoio!A:C,3,0)),""))&amp;IF(Z2849="","",CONCATENATE("PRIMARY KEY (""ID""), KEY ""FK_reg_",LOWER(Z2849),"_ID_PAI"" (""ID_PAI""), CONSTRAINT ""FK_reg_",LOWER(Z2849),"_ID_PAI"" FOREIGN KEY (""ID_PAI"") REFERENCES ""reg_",LOWER(Z2849),""" (""ID"")) ENGINE=InnoDB AUTO_INCREMENT=105774 DEFAULT CHARSET=utf8mb4 COLLATE=utf8mb4_0900_ai_ci;"))</f>
        <v>"IND_MOV" varchar(255) DEFAULT NULL,</v>
      </c>
      <c r="AB2849" s="190" t="str">
        <f t="shared" si="314"/>
        <v>`reg_h001`.`IND_MOV`,</v>
      </c>
    </row>
    <row r="2850" spans="1:28" ht="14.5" hidden="1" customHeight="1" x14ac:dyDescent="0.3">
      <c r="J2850" s="187" t="str">
        <f t="shared" si="312"/>
        <v>H001</v>
      </c>
      <c r="K2850" s="196"/>
      <c r="L2850" s="285"/>
      <c r="M2850" s="182" t="s">
        <v>79</v>
      </c>
      <c r="N2850" s="196"/>
      <c r="O2850" s="196"/>
      <c r="P2850" s="196"/>
      <c r="Q2850" s="192" t="str">
        <f t="shared" si="313"/>
        <v/>
      </c>
      <c r="S2850" s="191" t="str">
        <f t="shared" si="309"/>
        <v/>
      </c>
      <c r="T2850" s="192" t="str">
        <f t="shared" si="310"/>
        <v/>
      </c>
      <c r="U2850" s="192" t="str">
        <f t="shared" si="315"/>
        <v/>
      </c>
      <c r="V2850" s="192" t="str">
        <f t="shared" si="311"/>
        <v/>
      </c>
      <c r="W2850" s="191" t="str">
        <f>IF(Q2850="Campo","@Campos(posicao = "&amp;K2850&amp;", tipo = '"&amp;R2850&amp;"')@Column(name = """&amp;L2850&amp;""")"&amp;IF(R2850="D","@Temporal(TemporalType.DATE)","")&amp;"private "&amp;VLOOKUP(TEXT(R2850,"@"),Apoio!A:B,2,0)&amp;" "&amp;SUBSTITUTE(LOWER(LEFT(L2850,1))&amp;RIGHT(PROPER(L2850),LEN(L2850)-1),"_","")&amp;";",IF(ISNUMBER(Q2850),IF(R2850="R","@Entity@Table(name = ""reg_"&amp;LOWER(J2850)&amp;""")@XmlRootElement","")&amp;VLOOKUP(J2850,Blocos!D:I,6,0)&amp;Apoio!$E$1&amp;Y2850,""))</f>
        <v/>
      </c>
      <c r="X2850" s="190" t="str">
        <f>IF(ISNUMBER(Q2850),COUNTIF(Blocos!G:G,J2850),"")</f>
        <v/>
      </c>
      <c r="Y2850" s="190" t="str">
        <f>IF(OR(X2850=0,X2850=""),"",VLOOKUP(SUMIFS(Blocos!A:A,Blocos!H:H,'EFD REGISTROS e Campos (2)'!X2850,Blocos!G:G,'EFD REGISTROS e Campos (2)'!J2850),Blocos!A:L,12,0))</f>
        <v/>
      </c>
      <c r="Z2850" s="190" t="str">
        <f>IF(ISNUMBER(Q2851),VLOOKUP(J2850,Blocos!D:G,4,0),"")</f>
        <v/>
      </c>
      <c r="AA2850" s="190" t="str">
        <f>IF(ISNUMBER(Q2850),CONCATENATE("CREATE TABLE ""reg_",LOWER(J2850),""" (""ID"" bigint NOT NULL AUTO_INCREMENT,  ""HASHFILE"" varchar(255) DEFAULT NULL, ""ID_PAI"" bigint NOT NULL,"),IF(Q2850="Campo",CONCATENATE("""",L2850,""" ",VLOOKUP(R2850,Apoio!A:C,3,0)),""))&amp;IF(Z2850="","",CONCATENATE("PRIMARY KEY (""ID""), KEY ""FK_reg_",LOWER(Z2850),"_ID_PAI"" (""ID_PAI""), CONSTRAINT ""FK_reg_",LOWER(Z2850),"_ID_PAI"" FOREIGN KEY (""ID_PAI"") REFERENCES ""reg_",LOWER(Z2850),""" (""ID"")) ENGINE=InnoDB AUTO_INCREMENT=105774 DEFAULT CHARSET=utf8mb4 COLLATE=utf8mb4_0900_ai_ci;"))</f>
        <v/>
      </c>
      <c r="AB2850" s="190" t="str">
        <f t="shared" si="314"/>
        <v/>
      </c>
    </row>
    <row r="2851" spans="1:28" ht="14.5" hidden="1" customHeight="1" x14ac:dyDescent="0.3">
      <c r="J2851" s="187" t="str">
        <f t="shared" si="312"/>
        <v>H001</v>
      </c>
      <c r="K2851" s="196"/>
      <c r="L2851" s="285"/>
      <c r="M2851" s="182" t="s">
        <v>328</v>
      </c>
      <c r="N2851" s="196"/>
      <c r="O2851" s="196"/>
      <c r="P2851" s="196"/>
      <c r="Q2851" s="192" t="str">
        <f t="shared" si="313"/>
        <v/>
      </c>
      <c r="S2851" s="191" t="str">
        <f t="shared" si="309"/>
        <v/>
      </c>
      <c r="T2851" s="192" t="str">
        <f t="shared" si="310"/>
        <v/>
      </c>
      <c r="U2851" s="192" t="str">
        <f t="shared" si="315"/>
        <v/>
      </c>
      <c r="V2851" s="192" t="str">
        <f t="shared" si="311"/>
        <v/>
      </c>
      <c r="W2851" s="191" t="str">
        <f>IF(Q2851="Campo","@Campos(posicao = "&amp;K2851&amp;", tipo = '"&amp;R2851&amp;"')@Column(name = """&amp;L2851&amp;""")"&amp;IF(R2851="D","@Temporal(TemporalType.DATE)","")&amp;"private "&amp;VLOOKUP(TEXT(R2851,"@"),Apoio!A:B,2,0)&amp;" "&amp;SUBSTITUTE(LOWER(LEFT(L2851,1))&amp;RIGHT(PROPER(L2851),LEN(L2851)-1),"_","")&amp;";",IF(ISNUMBER(Q2851),IF(R2851="R","@Entity@Table(name = ""reg_"&amp;LOWER(J2851)&amp;""")@XmlRootElement","")&amp;VLOOKUP(J2851,Blocos!D:I,6,0)&amp;Apoio!$E$1&amp;Y2851,""))</f>
        <v/>
      </c>
      <c r="X2851" s="190" t="str">
        <f>IF(ISNUMBER(Q2851),COUNTIF(Blocos!G:G,J2851),"")</f>
        <v/>
      </c>
      <c r="Y2851" s="190" t="str">
        <f>IF(OR(X2851=0,X2851=""),"",VLOOKUP(SUMIFS(Blocos!A:A,Blocos!H:H,'EFD REGISTROS e Campos (2)'!X2851,Blocos!G:G,'EFD REGISTROS e Campos (2)'!J2851),Blocos!A:L,12,0))</f>
        <v/>
      </c>
      <c r="Z2851" s="190" t="str">
        <f>IF(ISNUMBER(Q2852),VLOOKUP(J2851,Blocos!D:G,4,0),"")</f>
        <v>0000</v>
      </c>
      <c r="AA2851" s="190" t="str">
        <f>IF(ISNUMBER(Q2851),CONCATENATE("CREATE TABLE ""reg_",LOWER(J2851),""" (""ID"" bigint NOT NULL AUTO_INCREMENT,  ""HASHFILE"" varchar(255) DEFAULT NULL, ""ID_PAI"" bigint NOT NULL,"),IF(Q2851="Campo",CONCATENATE("""",L2851,""" ",VLOOKUP(R2851,Apoio!A:C,3,0)),""))&amp;IF(Z2851="","",CONCATENATE("PRIMARY KEY (""ID""), KEY ""FK_reg_",LOWER(Z2851),"_ID_PAI"" (""ID_PAI""), CONSTRAINT ""FK_reg_",LOWER(Z2851),"_ID_PAI"" FOREIGN KEY (""ID_PAI"") REFERENCES ""reg_",LOWER(Z2851),""" (""ID"")) ENGINE=InnoDB AUTO_INCREMENT=105774 DEFAULT CHARSET=utf8mb4 COLLATE=utf8mb4_0900_ai_ci;"))</f>
        <v>PRIMARY KEY ("ID"), KEY "FK_reg_0000_ID_PAI" ("ID_PAI"), CONSTRAINT "FK_reg_0000_ID_PAI" FOREIGN KEY ("ID_PAI") REFERENCES "reg_0000" ("ID")) ENGINE=InnoDB AUTO_INCREMENT=105774 DEFAULT CHARSET=utf8mb4 COLLATE=utf8mb4_0900_ai_ci;</v>
      </c>
      <c r="AB2851" s="190" t="str">
        <f t="shared" si="314"/>
        <v>FROM `efdicms`.`reg_h001`;"</v>
      </c>
    </row>
    <row r="2852" spans="1:28" ht="14.5" hidden="1" customHeight="1" collapsed="1" x14ac:dyDescent="0.3">
      <c r="A2852" s="180" t="s">
        <v>22</v>
      </c>
      <c r="D2852" s="180" t="s">
        <v>2807</v>
      </c>
      <c r="I2852" s="180" t="s">
        <v>108</v>
      </c>
      <c r="J2852" s="187" t="str">
        <f t="shared" si="312"/>
        <v>H005</v>
      </c>
      <c r="K2852" s="195" t="s">
        <v>2808</v>
      </c>
      <c r="Q2852" s="192">
        <f t="shared" si="313"/>
        <v>2</v>
      </c>
      <c r="S2852" s="191" t="str">
        <f t="shared" si="309"/>
        <v>&lt;/registro&gt;
&lt;registro codigo="H005" perfil="ABC" nivel="2"&gt;</v>
      </c>
      <c r="T2852" s="192" t="str">
        <f t="shared" si="310"/>
        <v/>
      </c>
      <c r="U2852" s="192" t="str">
        <f t="shared" si="315"/>
        <v>&lt;/registro&gt;
&lt;registro codigo="H005" perfil="ABC" nivel="2"&gt;</v>
      </c>
      <c r="V2852" s="192" t="str">
        <f t="shared" si="311"/>
        <v/>
      </c>
      <c r="W2852" s="191" t="str">
        <f>IF(Q2852="Campo","@Campos(posicao = "&amp;K2852&amp;", tipo = '"&amp;R2852&amp;"')@Column(name = """&amp;L2852&amp;""")"&amp;IF(R2852="D","@Temporal(TemporalType.DATE)","")&amp;"private "&amp;VLOOKUP(TEXT(R2852,"@"),Apoio!A:B,2,0)&amp;" "&amp;SUBSTITUTE(LOWER(LEFT(L2852,1))&amp;RIGHT(PROPER(L2852),LEN(L2852)-1),"_","")&amp;";",IF(ISNUMBER(Q2852),IF(R2852="R","@Entity@Table(name = ""reg_"&amp;LOWER(J2852)&amp;""")@XmlRootElement","")&amp;VLOOKUP(J2852,Blocos!D:I,6,0)&amp;Apoio!$E$1&amp;Y2852,""))</f>
        <v>@Registros(nivel = 2) public class RegH005 implements Serializable { private static final long serialVersionUID = 1L; @Id @GeneratedValue(strategy = GenerationType.IDENTITY) @Basic(optional = false) @Column(name = "ID" ) private Long id;@ManyToOne(fetch = FetchType.LAZY) @JoinColumn(name = "ID_PAI", nullable = false) private RegH001 idPai; public RegH001 getIdPai() {return idPai;}public void setIdPai(Object idPai) {this.idPai = (RegH001) idPai;}public RegH005() { } public RegH005(Long id) { this.id = id; } public RegH005(Long id, RegH001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List&lt;RegH010&gt; regH010;public List&lt;RegH010&gt; getRegH010() {return regH010;}public void setRegH010(List&lt;RegH010&gt; regH010) {this.regH010 = regH010;}</v>
      </c>
      <c r="X2852" s="190">
        <f>IF(ISNUMBER(Q2852),COUNTIF(Blocos!G:G,J2852),"")</f>
        <v>1</v>
      </c>
      <c r="Y2852" s="190" t="str">
        <f>IF(OR(X2852=0,X2852=""),"",VLOOKUP(SUMIFS(Blocos!A:A,Blocos!H:H,'EFD REGISTROS e Campos (2)'!X2852,Blocos!G:G,'EFD REGISTROS e Campos (2)'!J2852),Blocos!A:L,12,0))</f>
        <v>@OneToMany( cascade = CascadeType.ALL, fetch = FetchType.LAZY, mappedBy = "idPai")private  List&lt;RegH010&gt; regH010;public List&lt;RegH010&gt; getRegH010() {return regH010;}public void setRegH010(List&lt;RegH010&gt; regH010) {this.regH010 = regH010;}</v>
      </c>
      <c r="Z2852" s="190" t="str">
        <f>IF(ISNUMBER(Q2853),VLOOKUP(J2852,Blocos!D:G,4,0),"")</f>
        <v/>
      </c>
      <c r="AA2852" s="190" t="str">
        <f>IF(ISNUMBER(Q2852),CONCATENATE("CREATE TABLE ""reg_",LOWER(J2852),""" (""ID"" bigint NOT NULL AUTO_INCREMENT,  ""HASHFILE"" varchar(255) DEFAULT NULL, ""ID_PAI"" bigint NOT NULL,"),IF(Q2852="Campo",CONCATENATE("""",L2852,""" ",VLOOKUP(R2852,Apoio!A:C,3,0)),""))&amp;IF(Z2852="","",CONCATENATE("PRIMARY KEY (""ID""), KEY ""FK_reg_",LOWER(Z2852),"_ID_PAI"" (""ID_PAI""), CONSTRAINT ""FK_reg_",LOWER(Z2852),"_ID_PAI"" FOREIGN KEY (""ID_PAI"") REFERENCES ""reg_",LOWER(Z2852),""" (""ID"")) ENGINE=InnoDB AUTO_INCREMENT=105774 DEFAULT CHARSET=utf8mb4 COLLATE=utf8mb4_0900_ai_ci;"))</f>
        <v>CREATE TABLE "reg_h005" ("ID" bigint NOT NULL AUTO_INCREMENT,  "HASHFILE" varchar(255) DEFAULT NULL, "ID_PAI" bigint NOT NULL,</v>
      </c>
      <c r="AB2852" s="190" t="str">
        <f t="shared" si="314"/>
        <v/>
      </c>
    </row>
    <row r="2853" spans="1:28" ht="14.5" hidden="1" customHeight="1" x14ac:dyDescent="0.3">
      <c r="J2853" s="187" t="str">
        <f t="shared" si="312"/>
        <v>H005</v>
      </c>
      <c r="K2853" s="181">
        <v>1</v>
      </c>
      <c r="L2853" s="289" t="s">
        <v>25</v>
      </c>
      <c r="M2853" s="182" t="s">
        <v>2809</v>
      </c>
      <c r="N2853" s="181" t="s">
        <v>27</v>
      </c>
      <c r="O2853" s="181">
        <v>4</v>
      </c>
      <c r="P2853" s="181" t="s">
        <v>28</v>
      </c>
      <c r="Q2853" s="192" t="str">
        <f t="shared" si="313"/>
        <v>Campo</v>
      </c>
      <c r="R2853" s="192" t="s">
        <v>27</v>
      </c>
      <c r="S2853" s="191" t="str">
        <f t="shared" si="309"/>
        <v/>
      </c>
      <c r="T2853" s="192" t="str">
        <f t="shared" si="310"/>
        <v>&lt;campo posicao="1"&gt;
&lt;coluna&gt;REG&lt;/coluna&gt;
&lt;descricao&gt;Texto fixo contendo "H005"&lt;/descricao&gt;
&lt;tipo&gt;C&lt;/tipo&gt;
&lt;/campo&gt;</v>
      </c>
      <c r="U2853" s="192" t="str">
        <f t="shared" si="315"/>
        <v>&lt;campo posicao="1"&gt;
&lt;coluna&gt;REG&lt;/coluna&gt;
&lt;descricao&gt;Texto fixo contendo "H005"&lt;/descricao&gt;
&lt;tipo&gt;C&lt;/tipo&gt;
&lt;/campo&gt;</v>
      </c>
      <c r="V2853" s="192" t="str">
        <f t="shared" si="311"/>
        <v>{"Column2", "REG"},</v>
      </c>
      <c r="W2853" s="191" t="str">
        <f>IF(Q2853="Campo","@Campos(posicao = "&amp;K2853&amp;", tipo = '"&amp;R2853&amp;"')@Column(name = """&amp;L2853&amp;""")"&amp;IF(R2853="D","@Temporal(TemporalType.DATE)","")&amp;"private "&amp;VLOOKUP(TEXT(R2853,"@"),Apoio!A:B,2,0)&amp;" "&amp;SUBSTITUTE(LOWER(LEFT(L2853,1))&amp;RIGHT(PROPER(L2853),LEN(L2853)-1),"_","")&amp;";",IF(ISNUMBER(Q2853),IF(R2853="R","@Entity@Table(name = ""reg_"&amp;LOWER(J2853)&amp;""")@XmlRootElement","")&amp;VLOOKUP(J2853,Blocos!D:I,6,0)&amp;Apoio!$E$1&amp;Y2853,""))</f>
        <v>@Campos(posicao = 1, tipo = 'C')@Column(name = "REG")private String reg;</v>
      </c>
      <c r="X2853" s="190" t="str">
        <f>IF(ISNUMBER(Q2853),COUNTIF(Blocos!G:G,J2853),"")</f>
        <v/>
      </c>
      <c r="Y2853" s="190" t="str">
        <f>IF(OR(X2853=0,X2853=""),"",VLOOKUP(SUMIFS(Blocos!A:A,Blocos!H:H,'EFD REGISTROS e Campos (2)'!X2853,Blocos!G:G,'EFD REGISTROS e Campos (2)'!J2853),Blocos!A:L,12,0))</f>
        <v/>
      </c>
      <c r="Z2853" s="190" t="str">
        <f>IF(ISNUMBER(Q2854),VLOOKUP(J2853,Blocos!D:G,4,0),"")</f>
        <v/>
      </c>
      <c r="AA2853" s="190" t="str">
        <f>IF(ISNUMBER(Q2853),CONCATENATE("CREATE TABLE ""reg_",LOWER(J2853),""" (""ID"" bigint NOT NULL AUTO_INCREMENT,  ""HASHFILE"" varchar(255) DEFAULT NULL, ""ID_PAI"" bigint NOT NULL,"),IF(Q2853="Campo",CONCATENATE("""",L2853,""" ",VLOOKUP(R2853,Apoio!A:C,3,0)),""))&amp;IF(Z2853="","",CONCATENATE("PRIMARY KEY (""ID""), KEY ""FK_reg_",LOWER(Z2853),"_ID_PAI"" (""ID_PAI""), CONSTRAINT ""FK_reg_",LOWER(Z2853),"_ID_PAI"" FOREIGN KEY (""ID_PAI"") REFERENCES ""reg_",LOWER(Z2853),""" (""ID"")) ENGINE=InnoDB AUTO_INCREMENT=105774 DEFAULT CHARSET=utf8mb4 COLLATE=utf8mb4_0900_ai_ci;"))</f>
        <v>"REG" varchar(255) DEFAULT NULL,</v>
      </c>
      <c r="AB2853" s="190" t="str">
        <f t="shared" si="314"/>
        <v>USE `efdicms`;SELECT `reg_h005`.`REG`,</v>
      </c>
    </row>
    <row r="2854" spans="1:28" ht="14.5" hidden="1" customHeight="1" x14ac:dyDescent="0.3">
      <c r="J2854" s="187" t="str">
        <f t="shared" si="312"/>
        <v>H005</v>
      </c>
      <c r="K2854" s="181">
        <v>2</v>
      </c>
      <c r="L2854" s="289" t="s">
        <v>2810</v>
      </c>
      <c r="M2854" s="182" t="s">
        <v>2811</v>
      </c>
      <c r="N2854" s="181" t="s">
        <v>32</v>
      </c>
      <c r="O2854" s="181" t="s">
        <v>40</v>
      </c>
      <c r="P2854" s="181" t="s">
        <v>28</v>
      </c>
      <c r="Q2854" s="192" t="str">
        <f t="shared" si="313"/>
        <v>Campo</v>
      </c>
      <c r="R2854" s="192" t="s">
        <v>3605</v>
      </c>
      <c r="S2854" s="191" t="str">
        <f t="shared" si="309"/>
        <v/>
      </c>
      <c r="T2854" s="192" t="str">
        <f t="shared" si="310"/>
        <v>&lt;campo posicao="2"&gt;
&lt;coluna&gt;DT_INV&lt;/coluna&gt;
&lt;descricao&gt;Data do inventário&lt;/descricao&gt;
&lt;tipo&gt;D&lt;/tipo&gt;
&lt;/campo&gt;</v>
      </c>
      <c r="U2854" s="192" t="str">
        <f t="shared" si="315"/>
        <v>&lt;campo posicao="2"&gt;
&lt;coluna&gt;DT_INV&lt;/coluna&gt;
&lt;descricao&gt;Data do inventário&lt;/descricao&gt;
&lt;tipo&gt;D&lt;/tipo&gt;
&lt;/campo&gt;</v>
      </c>
      <c r="V2854" s="192" t="str">
        <f t="shared" si="311"/>
        <v>{"Column3", "DT_INV"},</v>
      </c>
      <c r="W2854" s="191" t="str">
        <f>IF(Q2854="Campo","@Campos(posicao = "&amp;K2854&amp;", tipo = '"&amp;R2854&amp;"')@Column(name = """&amp;L2854&amp;""")"&amp;IF(R2854="D","@Temporal(TemporalType.DATE)","")&amp;"private "&amp;VLOOKUP(TEXT(R2854,"@"),Apoio!A:B,2,0)&amp;" "&amp;SUBSTITUTE(LOWER(LEFT(L2854,1))&amp;RIGHT(PROPER(L2854),LEN(L2854)-1),"_","")&amp;";",IF(ISNUMBER(Q2854),IF(R2854="R","@Entity@Table(name = ""reg_"&amp;LOWER(J2854)&amp;""")@XmlRootElement","")&amp;VLOOKUP(J2854,Blocos!D:I,6,0)&amp;Apoio!$E$1&amp;Y2854,""))</f>
        <v>@Campos(posicao = 2, tipo = 'D')@Column(name = "DT_INV")@Temporal(TemporalType.DATE)private Date dtInv;</v>
      </c>
      <c r="X2854" s="190" t="str">
        <f>IF(ISNUMBER(Q2854),COUNTIF(Blocos!G:G,J2854),"")</f>
        <v/>
      </c>
      <c r="Y2854" s="190" t="str">
        <f>IF(OR(X2854=0,X2854=""),"",VLOOKUP(SUMIFS(Blocos!A:A,Blocos!H:H,'EFD REGISTROS e Campos (2)'!X2854,Blocos!G:G,'EFD REGISTROS e Campos (2)'!J2854),Blocos!A:L,12,0))</f>
        <v/>
      </c>
      <c r="Z2854" s="190" t="str">
        <f>IF(ISNUMBER(Q2855),VLOOKUP(J2854,Blocos!D:G,4,0),"")</f>
        <v/>
      </c>
      <c r="AA2854" s="190" t="str">
        <f>IF(ISNUMBER(Q2854),CONCATENATE("CREATE TABLE ""reg_",LOWER(J2854),""" (""ID"" bigint NOT NULL AUTO_INCREMENT,  ""HASHFILE"" varchar(255) DEFAULT NULL, ""ID_PAI"" bigint NOT NULL,"),IF(Q2854="Campo",CONCATENATE("""",L2854,""" ",VLOOKUP(R2854,Apoio!A:C,3,0)),""))&amp;IF(Z2854="","",CONCATENATE("PRIMARY KEY (""ID""), KEY ""FK_reg_",LOWER(Z2854),"_ID_PAI"" (""ID_PAI""), CONSTRAINT ""FK_reg_",LOWER(Z2854),"_ID_PAI"" FOREIGN KEY (""ID_PAI"") REFERENCES ""reg_",LOWER(Z2854),""" (""ID"")) ENGINE=InnoDB AUTO_INCREMENT=105774 DEFAULT CHARSET=utf8mb4 COLLATE=utf8mb4_0900_ai_ci;"))</f>
        <v>"DT_INV" date DEFAULT NULL,</v>
      </c>
      <c r="AB2854" s="190" t="str">
        <f t="shared" si="314"/>
        <v>`reg_h005`.`DT_INV`,</v>
      </c>
    </row>
    <row r="2855" spans="1:28" ht="14.5" hidden="1" customHeight="1" x14ac:dyDescent="0.3">
      <c r="J2855" s="187" t="str">
        <f t="shared" si="312"/>
        <v>H005</v>
      </c>
      <c r="K2855" s="181">
        <v>3</v>
      </c>
      <c r="L2855" s="289" t="s">
        <v>2812</v>
      </c>
      <c r="M2855" s="182" t="s">
        <v>2813</v>
      </c>
      <c r="N2855" s="181" t="s">
        <v>32</v>
      </c>
      <c r="O2855" s="181" t="s">
        <v>28</v>
      </c>
      <c r="P2855" s="181">
        <v>2</v>
      </c>
      <c r="Q2855" s="192" t="str">
        <f t="shared" si="313"/>
        <v>Campo</v>
      </c>
      <c r="R2855" s="192" t="s">
        <v>3606</v>
      </c>
      <c r="S2855" s="191" t="str">
        <f t="shared" si="309"/>
        <v/>
      </c>
      <c r="T2855" s="192" t="str">
        <f t="shared" si="310"/>
        <v>&lt;campo posicao="3"&gt;
&lt;coluna&gt;VL_INV&lt;/coluna&gt;
&lt;descricao&gt;Valor total do estoque&lt;/descricao&gt;
&lt;tipo&gt;R&lt;/tipo&gt;
&lt;/campo&gt;</v>
      </c>
      <c r="U2855" s="192" t="str">
        <f t="shared" si="315"/>
        <v>&lt;campo posicao="3"&gt;
&lt;coluna&gt;VL_INV&lt;/coluna&gt;
&lt;descricao&gt;Valor total do estoque&lt;/descricao&gt;
&lt;tipo&gt;R&lt;/tipo&gt;
&lt;/campo&gt;</v>
      </c>
      <c r="V2855" s="192" t="str">
        <f t="shared" si="311"/>
        <v>{"Column4", "VL_INV"},</v>
      </c>
      <c r="W2855" s="191" t="str">
        <f>IF(Q2855="Campo","@Campos(posicao = "&amp;K2855&amp;", tipo = '"&amp;R2855&amp;"')@Column(name = """&amp;L2855&amp;""")"&amp;IF(R2855="D","@Temporal(TemporalType.DATE)","")&amp;"private "&amp;VLOOKUP(TEXT(R2855,"@"),Apoio!A:B,2,0)&amp;" "&amp;SUBSTITUTE(LOWER(LEFT(L2855,1))&amp;RIGHT(PROPER(L2855),LEN(L2855)-1),"_","")&amp;";",IF(ISNUMBER(Q2855),IF(R2855="R","@Entity@Table(name = ""reg_"&amp;LOWER(J2855)&amp;""")@XmlRootElement","")&amp;VLOOKUP(J2855,Blocos!D:I,6,0)&amp;Apoio!$E$1&amp;Y2855,""))</f>
        <v>@Campos(posicao = 3, tipo = 'R')@Column(name = "VL_INV")private BigDecimal vlInv;</v>
      </c>
      <c r="X2855" s="190" t="str">
        <f>IF(ISNUMBER(Q2855),COUNTIF(Blocos!G:G,J2855),"")</f>
        <v/>
      </c>
      <c r="Y2855" s="190" t="str">
        <f>IF(OR(X2855=0,X2855=""),"",VLOOKUP(SUMIFS(Blocos!A:A,Blocos!H:H,'EFD REGISTROS e Campos (2)'!X2855,Blocos!G:G,'EFD REGISTROS e Campos (2)'!J2855),Blocos!A:L,12,0))</f>
        <v/>
      </c>
      <c r="Z2855" s="190" t="str">
        <f>IF(ISNUMBER(Q2856),VLOOKUP(J2855,Blocos!D:G,4,0),"")</f>
        <v/>
      </c>
      <c r="AA2855" s="190" t="str">
        <f>IF(ISNUMBER(Q2855),CONCATENATE("CREATE TABLE ""reg_",LOWER(J2855),""" (""ID"" bigint NOT NULL AUTO_INCREMENT,  ""HASHFILE"" varchar(255) DEFAULT NULL, ""ID_PAI"" bigint NOT NULL,"),IF(Q2855="Campo",CONCATENATE("""",L2855,""" ",VLOOKUP(R2855,Apoio!A:C,3,0)),""))&amp;IF(Z2855="","",CONCATENATE("PRIMARY KEY (""ID""), KEY ""FK_reg_",LOWER(Z2855),"_ID_PAI"" (""ID_PAI""), CONSTRAINT ""FK_reg_",LOWER(Z2855),"_ID_PAI"" FOREIGN KEY (""ID_PAI"") REFERENCES ""reg_",LOWER(Z2855),""" (""ID"")) ENGINE=InnoDB AUTO_INCREMENT=105774 DEFAULT CHARSET=utf8mb4 COLLATE=utf8mb4_0900_ai_ci;"))</f>
        <v>"VL_INV" decimal(15,6) DEFAULT NULL,</v>
      </c>
      <c r="AB2855" s="190" t="str">
        <f t="shared" si="314"/>
        <v>`reg_h005`.`VL_INV`,</v>
      </c>
    </row>
    <row r="2856" spans="1:28" ht="14.5" hidden="1" customHeight="1" x14ac:dyDescent="0.3">
      <c r="J2856" s="187" t="str">
        <f t="shared" si="312"/>
        <v>H005</v>
      </c>
      <c r="K2856" s="196">
        <v>4</v>
      </c>
      <c r="L2856" s="285" t="s">
        <v>2814</v>
      </c>
      <c r="M2856" s="182" t="s">
        <v>2815</v>
      </c>
      <c r="N2856" s="196" t="s">
        <v>27</v>
      </c>
      <c r="O2856" s="196" t="s">
        <v>54</v>
      </c>
      <c r="P2856" s="196" t="s">
        <v>28</v>
      </c>
      <c r="Q2856" s="192" t="str">
        <f t="shared" si="313"/>
        <v>Campo</v>
      </c>
      <c r="R2856" s="192" t="s">
        <v>27</v>
      </c>
      <c r="S2856" s="191" t="str">
        <f t="shared" si="309"/>
        <v/>
      </c>
      <c r="T2856" s="192" t="str">
        <f t="shared" si="310"/>
        <v>&lt;campo posicao="4"&gt;
&lt;coluna&gt;MOT_INV&lt;/coluna&gt;
&lt;descricao&gt;Informe o motivo do Inventário:&lt;/descricao&gt;
&lt;tipo&gt;C&lt;/tipo&gt;
&lt;/campo&gt;</v>
      </c>
      <c r="U2856" s="192" t="str">
        <f t="shared" si="315"/>
        <v>&lt;campo posicao="4"&gt;
&lt;coluna&gt;MOT_INV&lt;/coluna&gt;
&lt;descricao&gt;Informe o motivo do Inventário:&lt;/descricao&gt;
&lt;tipo&gt;C&lt;/tipo&gt;
&lt;/campo&gt;</v>
      </c>
      <c r="V2856" s="192" t="str">
        <f t="shared" si="311"/>
        <v>{"Column5", "MOT_INV"},</v>
      </c>
      <c r="W2856" s="191" t="str">
        <f>IF(Q2856="Campo","@Campos(posicao = "&amp;K2856&amp;", tipo = '"&amp;R2856&amp;"')@Column(name = """&amp;L2856&amp;""")"&amp;IF(R2856="D","@Temporal(TemporalType.DATE)","")&amp;"private "&amp;VLOOKUP(TEXT(R2856,"@"),Apoio!A:B,2,0)&amp;" "&amp;SUBSTITUTE(LOWER(LEFT(L2856,1))&amp;RIGHT(PROPER(L2856),LEN(L2856)-1),"_","")&amp;";",IF(ISNUMBER(Q2856),IF(R2856="R","@Entity@Table(name = ""reg_"&amp;LOWER(J2856)&amp;""")@XmlRootElement","")&amp;VLOOKUP(J2856,Blocos!D:I,6,0)&amp;Apoio!$E$1&amp;Y2856,""))</f>
        <v>@Campos(posicao = 4, tipo = 'C')@Column(name = "MOT_INV")private String motInv;</v>
      </c>
      <c r="X2856" s="190" t="str">
        <f>IF(ISNUMBER(Q2856),COUNTIF(Blocos!G:G,J2856),"")</f>
        <v/>
      </c>
      <c r="Y2856" s="190" t="str">
        <f>IF(OR(X2856=0,X2856=""),"",VLOOKUP(SUMIFS(Blocos!A:A,Blocos!H:H,'EFD REGISTROS e Campos (2)'!X2856,Blocos!G:G,'EFD REGISTROS e Campos (2)'!J2856),Blocos!A:L,12,0))</f>
        <v/>
      </c>
      <c r="Z2856" s="190" t="str">
        <f>IF(ISNUMBER(Q2857),VLOOKUP(J2856,Blocos!D:G,4,0),"")</f>
        <v/>
      </c>
      <c r="AA2856" s="190" t="str">
        <f>IF(ISNUMBER(Q2856),CONCATENATE("CREATE TABLE ""reg_",LOWER(J2856),""" (""ID"" bigint NOT NULL AUTO_INCREMENT,  ""HASHFILE"" varchar(255) DEFAULT NULL, ""ID_PAI"" bigint NOT NULL,"),IF(Q2856="Campo",CONCATENATE("""",L2856,""" ",VLOOKUP(R2856,Apoio!A:C,3,0)),""))&amp;IF(Z2856="","",CONCATENATE("PRIMARY KEY (""ID""), KEY ""FK_reg_",LOWER(Z2856),"_ID_PAI"" (""ID_PAI""), CONSTRAINT ""FK_reg_",LOWER(Z2856),"_ID_PAI"" FOREIGN KEY (""ID_PAI"") REFERENCES ""reg_",LOWER(Z2856),""" (""ID"")) ENGINE=InnoDB AUTO_INCREMENT=105774 DEFAULT CHARSET=utf8mb4 COLLATE=utf8mb4_0900_ai_ci;"))</f>
        <v>"MOT_INV" varchar(255) DEFAULT NULL,</v>
      </c>
      <c r="AB2856" s="190" t="str">
        <f t="shared" si="314"/>
        <v>`reg_h005`.`MOT_INV`,</v>
      </c>
    </row>
    <row r="2857" spans="1:28" ht="14.5" hidden="1" customHeight="1" x14ac:dyDescent="0.3">
      <c r="J2857" s="187" t="str">
        <f t="shared" si="312"/>
        <v>H005</v>
      </c>
      <c r="K2857" s="196"/>
      <c r="L2857" s="285"/>
      <c r="M2857" s="182" t="s">
        <v>2816</v>
      </c>
      <c r="N2857" s="196"/>
      <c r="O2857" s="196"/>
      <c r="P2857" s="196"/>
      <c r="Q2857" s="192" t="str">
        <f t="shared" si="313"/>
        <v/>
      </c>
      <c r="S2857" s="191" t="str">
        <f t="shared" si="309"/>
        <v/>
      </c>
      <c r="T2857" s="192" t="str">
        <f t="shared" si="310"/>
        <v/>
      </c>
      <c r="U2857" s="192" t="str">
        <f t="shared" si="315"/>
        <v/>
      </c>
      <c r="V2857" s="192" t="str">
        <f t="shared" si="311"/>
        <v/>
      </c>
      <c r="W2857" s="191" t="str">
        <f>IF(Q2857="Campo","@Campos(posicao = "&amp;K2857&amp;", tipo = '"&amp;R2857&amp;"')@Column(name = """&amp;L2857&amp;""")"&amp;IF(R2857="D","@Temporal(TemporalType.DATE)","")&amp;"private "&amp;VLOOKUP(TEXT(R2857,"@"),Apoio!A:B,2,0)&amp;" "&amp;SUBSTITUTE(LOWER(LEFT(L2857,1))&amp;RIGHT(PROPER(L2857),LEN(L2857)-1),"_","")&amp;";",IF(ISNUMBER(Q2857),IF(R2857="R","@Entity@Table(name = ""reg_"&amp;LOWER(J2857)&amp;""")@XmlRootElement","")&amp;VLOOKUP(J2857,Blocos!D:I,6,0)&amp;Apoio!$E$1&amp;Y2857,""))</f>
        <v/>
      </c>
      <c r="X2857" s="190" t="str">
        <f>IF(ISNUMBER(Q2857),COUNTIF(Blocos!G:G,J2857),"")</f>
        <v/>
      </c>
      <c r="Y2857" s="190" t="str">
        <f>IF(OR(X2857=0,X2857=""),"",VLOOKUP(SUMIFS(Blocos!A:A,Blocos!H:H,'EFD REGISTROS e Campos (2)'!X2857,Blocos!G:G,'EFD REGISTROS e Campos (2)'!J2857),Blocos!A:L,12,0))</f>
        <v/>
      </c>
      <c r="Z2857" s="190" t="str">
        <f>IF(ISNUMBER(Q2858),VLOOKUP(J2857,Blocos!D:G,4,0),"")</f>
        <v/>
      </c>
      <c r="AA2857" s="190" t="str">
        <f>IF(ISNUMBER(Q2857),CONCATENATE("CREATE TABLE ""reg_",LOWER(J2857),""" (""ID"" bigint NOT NULL AUTO_INCREMENT,  ""HASHFILE"" varchar(255) DEFAULT NULL, ""ID_PAI"" bigint NOT NULL,"),IF(Q2857="Campo",CONCATENATE("""",L2857,""" ",VLOOKUP(R2857,Apoio!A:C,3,0)),""))&amp;IF(Z2857="","",CONCATENATE("PRIMARY KEY (""ID""), KEY ""FK_reg_",LOWER(Z2857),"_ID_PAI"" (""ID_PAI""), CONSTRAINT ""FK_reg_",LOWER(Z2857),"_ID_PAI"" FOREIGN KEY (""ID_PAI"") REFERENCES ""reg_",LOWER(Z2857),""" (""ID"")) ENGINE=InnoDB AUTO_INCREMENT=105774 DEFAULT CHARSET=utf8mb4 COLLATE=utf8mb4_0900_ai_ci;"))</f>
        <v/>
      </c>
      <c r="AB2857" s="190" t="str">
        <f t="shared" si="314"/>
        <v/>
      </c>
    </row>
    <row r="2858" spans="1:28" ht="14.5" hidden="1" customHeight="1" x14ac:dyDescent="0.3">
      <c r="J2858" s="187" t="str">
        <f t="shared" si="312"/>
        <v>H005</v>
      </c>
      <c r="K2858" s="196"/>
      <c r="L2858" s="285"/>
      <c r="M2858" s="182" t="s">
        <v>2817</v>
      </c>
      <c r="N2858" s="196"/>
      <c r="O2858" s="196"/>
      <c r="P2858" s="196"/>
      <c r="Q2858" s="192" t="str">
        <f t="shared" si="313"/>
        <v/>
      </c>
      <c r="S2858" s="191" t="str">
        <f t="shared" si="309"/>
        <v/>
      </c>
      <c r="T2858" s="192" t="str">
        <f t="shared" si="310"/>
        <v/>
      </c>
      <c r="U2858" s="192" t="str">
        <f t="shared" si="315"/>
        <v/>
      </c>
      <c r="V2858" s="192" t="str">
        <f t="shared" si="311"/>
        <v/>
      </c>
      <c r="W2858" s="191" t="str">
        <f>IF(Q2858="Campo","@Campos(posicao = "&amp;K2858&amp;", tipo = '"&amp;R2858&amp;"')@Column(name = """&amp;L2858&amp;""")"&amp;IF(R2858="D","@Temporal(TemporalType.DATE)","")&amp;"private "&amp;VLOOKUP(TEXT(R2858,"@"),Apoio!A:B,2,0)&amp;" "&amp;SUBSTITUTE(LOWER(LEFT(L2858,1))&amp;RIGHT(PROPER(L2858),LEN(L2858)-1),"_","")&amp;";",IF(ISNUMBER(Q2858),IF(R2858="R","@Entity@Table(name = ""reg_"&amp;LOWER(J2858)&amp;""")@XmlRootElement","")&amp;VLOOKUP(J2858,Blocos!D:I,6,0)&amp;Apoio!$E$1&amp;Y2858,""))</f>
        <v/>
      </c>
      <c r="X2858" s="190" t="str">
        <f>IF(ISNUMBER(Q2858),COUNTIF(Blocos!G:G,J2858),"")</f>
        <v/>
      </c>
      <c r="Y2858" s="190" t="str">
        <f>IF(OR(X2858=0,X2858=""),"",VLOOKUP(SUMIFS(Blocos!A:A,Blocos!H:H,'EFD REGISTROS e Campos (2)'!X2858,Blocos!G:G,'EFD REGISTROS e Campos (2)'!J2858),Blocos!A:L,12,0))</f>
        <v/>
      </c>
      <c r="Z2858" s="190" t="str">
        <f>IF(ISNUMBER(Q2859),VLOOKUP(J2858,Blocos!D:G,4,0),"")</f>
        <v/>
      </c>
      <c r="AA2858" s="190" t="str">
        <f>IF(ISNUMBER(Q2858),CONCATENATE("CREATE TABLE ""reg_",LOWER(J2858),""" (""ID"" bigint NOT NULL AUTO_INCREMENT,  ""HASHFILE"" varchar(255) DEFAULT NULL, ""ID_PAI"" bigint NOT NULL,"),IF(Q2858="Campo",CONCATENATE("""",L2858,""" ",VLOOKUP(R2858,Apoio!A:C,3,0)),""))&amp;IF(Z2858="","",CONCATENATE("PRIMARY KEY (""ID""), KEY ""FK_reg_",LOWER(Z2858),"_ID_PAI"" (""ID_PAI""), CONSTRAINT ""FK_reg_",LOWER(Z2858),"_ID_PAI"" FOREIGN KEY (""ID_PAI"") REFERENCES ""reg_",LOWER(Z2858),""" (""ID"")) ENGINE=InnoDB AUTO_INCREMENT=105774 DEFAULT CHARSET=utf8mb4 COLLATE=utf8mb4_0900_ai_ci;"))</f>
        <v/>
      </c>
      <c r="AB2858" s="190" t="str">
        <f t="shared" si="314"/>
        <v/>
      </c>
    </row>
    <row r="2859" spans="1:28" ht="14.5" hidden="1" customHeight="1" x14ac:dyDescent="0.3">
      <c r="J2859" s="187" t="str">
        <f t="shared" si="312"/>
        <v>H005</v>
      </c>
      <c r="K2859" s="196"/>
      <c r="L2859" s="285"/>
      <c r="M2859" s="182" t="s">
        <v>2818</v>
      </c>
      <c r="N2859" s="196"/>
      <c r="O2859" s="196"/>
      <c r="P2859" s="196"/>
      <c r="Q2859" s="192" t="str">
        <f t="shared" si="313"/>
        <v/>
      </c>
      <c r="S2859" s="191" t="str">
        <f t="shared" si="309"/>
        <v/>
      </c>
      <c r="T2859" s="192" t="str">
        <f t="shared" si="310"/>
        <v/>
      </c>
      <c r="U2859" s="192" t="str">
        <f t="shared" si="315"/>
        <v/>
      </c>
      <c r="V2859" s="192" t="str">
        <f t="shared" si="311"/>
        <v/>
      </c>
      <c r="W2859" s="191" t="str">
        <f>IF(Q2859="Campo","@Campos(posicao = "&amp;K2859&amp;", tipo = '"&amp;R2859&amp;"')@Column(name = """&amp;L2859&amp;""")"&amp;IF(R2859="D","@Temporal(TemporalType.DATE)","")&amp;"private "&amp;VLOOKUP(TEXT(R2859,"@"),Apoio!A:B,2,0)&amp;" "&amp;SUBSTITUTE(LOWER(LEFT(L2859,1))&amp;RIGHT(PROPER(L2859),LEN(L2859)-1),"_","")&amp;";",IF(ISNUMBER(Q2859),IF(R2859="R","@Entity@Table(name = ""reg_"&amp;LOWER(J2859)&amp;""")@XmlRootElement","")&amp;VLOOKUP(J2859,Blocos!D:I,6,0)&amp;Apoio!$E$1&amp;Y2859,""))</f>
        <v/>
      </c>
      <c r="X2859" s="190" t="str">
        <f>IF(ISNUMBER(Q2859),COUNTIF(Blocos!G:G,J2859),"")</f>
        <v/>
      </c>
      <c r="Y2859" s="190" t="str">
        <f>IF(OR(X2859=0,X2859=""),"",VLOOKUP(SUMIFS(Blocos!A:A,Blocos!H:H,'EFD REGISTROS e Campos (2)'!X2859,Blocos!G:G,'EFD REGISTROS e Campos (2)'!J2859),Blocos!A:L,12,0))</f>
        <v/>
      </c>
      <c r="Z2859" s="190" t="str">
        <f>IF(ISNUMBER(Q2860),VLOOKUP(J2859,Blocos!D:G,4,0),"")</f>
        <v/>
      </c>
      <c r="AA2859" s="190" t="str">
        <f>IF(ISNUMBER(Q2859),CONCATENATE("CREATE TABLE ""reg_",LOWER(J2859),""" (""ID"" bigint NOT NULL AUTO_INCREMENT,  ""HASHFILE"" varchar(255) DEFAULT NULL, ""ID_PAI"" bigint NOT NULL,"),IF(Q2859="Campo",CONCATENATE("""",L2859,""" ",VLOOKUP(R2859,Apoio!A:C,3,0)),""))&amp;IF(Z2859="","",CONCATENATE("PRIMARY KEY (""ID""), KEY ""FK_reg_",LOWER(Z2859),"_ID_PAI"" (""ID_PAI""), CONSTRAINT ""FK_reg_",LOWER(Z2859),"_ID_PAI"" FOREIGN KEY (""ID_PAI"") REFERENCES ""reg_",LOWER(Z2859),""" (""ID"")) ENGINE=InnoDB AUTO_INCREMENT=105774 DEFAULT CHARSET=utf8mb4 COLLATE=utf8mb4_0900_ai_ci;"))</f>
        <v/>
      </c>
      <c r="AB2859" s="190" t="str">
        <f t="shared" si="314"/>
        <v/>
      </c>
    </row>
    <row r="2860" spans="1:28" ht="14.5" hidden="1" customHeight="1" x14ac:dyDescent="0.3">
      <c r="J2860" s="187" t="str">
        <f t="shared" si="312"/>
        <v>H005</v>
      </c>
      <c r="K2860" s="196"/>
      <c r="L2860" s="285"/>
      <c r="M2860" s="182" t="s">
        <v>2819</v>
      </c>
      <c r="N2860" s="196"/>
      <c r="O2860" s="196"/>
      <c r="P2860" s="196"/>
      <c r="Q2860" s="192" t="str">
        <f t="shared" si="313"/>
        <v/>
      </c>
      <c r="S2860" s="191" t="str">
        <f t="shared" si="309"/>
        <v/>
      </c>
      <c r="T2860" s="192" t="str">
        <f t="shared" si="310"/>
        <v/>
      </c>
      <c r="U2860" s="192" t="str">
        <f t="shared" si="315"/>
        <v/>
      </c>
      <c r="V2860" s="192" t="str">
        <f t="shared" si="311"/>
        <v/>
      </c>
      <c r="W2860" s="191" t="str">
        <f>IF(Q2860="Campo","@Campos(posicao = "&amp;K2860&amp;", tipo = '"&amp;R2860&amp;"')@Column(name = """&amp;L2860&amp;""")"&amp;IF(R2860="D","@Temporal(TemporalType.DATE)","")&amp;"private "&amp;VLOOKUP(TEXT(R2860,"@"),Apoio!A:B,2,0)&amp;" "&amp;SUBSTITUTE(LOWER(LEFT(L2860,1))&amp;RIGHT(PROPER(L2860),LEN(L2860)-1),"_","")&amp;";",IF(ISNUMBER(Q2860),IF(R2860="R","@Entity@Table(name = ""reg_"&amp;LOWER(J2860)&amp;""")@XmlRootElement","")&amp;VLOOKUP(J2860,Blocos!D:I,6,0)&amp;Apoio!$E$1&amp;Y2860,""))</f>
        <v/>
      </c>
      <c r="X2860" s="190" t="str">
        <f>IF(ISNUMBER(Q2860),COUNTIF(Blocos!G:G,J2860),"")</f>
        <v/>
      </c>
      <c r="Y2860" s="190" t="str">
        <f>IF(OR(X2860=0,X2860=""),"",VLOOKUP(SUMIFS(Blocos!A:A,Blocos!H:H,'EFD REGISTROS e Campos (2)'!X2860,Blocos!G:G,'EFD REGISTROS e Campos (2)'!J2860),Blocos!A:L,12,0))</f>
        <v/>
      </c>
      <c r="Z2860" s="190" t="str">
        <f>IF(ISNUMBER(Q2861),VLOOKUP(J2860,Blocos!D:G,4,0),"")</f>
        <v/>
      </c>
      <c r="AA2860" s="190" t="str">
        <f>IF(ISNUMBER(Q2860),CONCATENATE("CREATE TABLE ""reg_",LOWER(J2860),""" (""ID"" bigint NOT NULL AUTO_INCREMENT,  ""HASHFILE"" varchar(255) DEFAULT NULL, ""ID_PAI"" bigint NOT NULL,"),IF(Q2860="Campo",CONCATENATE("""",L2860,""" ",VLOOKUP(R2860,Apoio!A:C,3,0)),""))&amp;IF(Z2860="","",CONCATENATE("PRIMARY KEY (""ID""), KEY ""FK_reg_",LOWER(Z2860),"_ID_PAI"" (""ID_PAI""), CONSTRAINT ""FK_reg_",LOWER(Z2860),"_ID_PAI"" FOREIGN KEY (""ID_PAI"") REFERENCES ""reg_",LOWER(Z2860),""" (""ID"")) ENGINE=InnoDB AUTO_INCREMENT=105774 DEFAULT CHARSET=utf8mb4 COLLATE=utf8mb4_0900_ai_ci;"))</f>
        <v/>
      </c>
      <c r="AB2860" s="190" t="str">
        <f t="shared" si="314"/>
        <v/>
      </c>
    </row>
    <row r="2861" spans="1:28" ht="14.5" hidden="1" customHeight="1" x14ac:dyDescent="0.3">
      <c r="J2861" s="187" t="str">
        <f t="shared" si="312"/>
        <v>H005</v>
      </c>
      <c r="K2861" s="196"/>
      <c r="L2861" s="285"/>
      <c r="M2861" s="182" t="s">
        <v>2820</v>
      </c>
      <c r="N2861" s="196"/>
      <c r="O2861" s="196"/>
      <c r="P2861" s="196"/>
      <c r="Q2861" s="192" t="str">
        <f t="shared" si="313"/>
        <v/>
      </c>
      <c r="S2861" s="191" t="str">
        <f t="shared" si="309"/>
        <v/>
      </c>
      <c r="T2861" s="192" t="str">
        <f t="shared" si="310"/>
        <v/>
      </c>
      <c r="U2861" s="192" t="str">
        <f t="shared" si="315"/>
        <v/>
      </c>
      <c r="V2861" s="192" t="str">
        <f t="shared" si="311"/>
        <v/>
      </c>
      <c r="W2861" s="191" t="str">
        <f>IF(Q2861="Campo","@Campos(posicao = "&amp;K2861&amp;", tipo = '"&amp;R2861&amp;"')@Column(name = """&amp;L2861&amp;""")"&amp;IF(R2861="D","@Temporal(TemporalType.DATE)","")&amp;"private "&amp;VLOOKUP(TEXT(R2861,"@"),Apoio!A:B,2,0)&amp;" "&amp;SUBSTITUTE(LOWER(LEFT(L2861,1))&amp;RIGHT(PROPER(L2861),LEN(L2861)-1),"_","")&amp;";",IF(ISNUMBER(Q2861),IF(R2861="R","@Entity@Table(name = ""reg_"&amp;LOWER(J2861)&amp;""")@XmlRootElement","")&amp;VLOOKUP(J2861,Blocos!D:I,6,0)&amp;Apoio!$E$1&amp;Y2861,""))</f>
        <v/>
      </c>
      <c r="X2861" s="190" t="str">
        <f>IF(ISNUMBER(Q2861),COUNTIF(Blocos!G:G,J2861),"")</f>
        <v/>
      </c>
      <c r="Y2861" s="190" t="str">
        <f>IF(OR(X2861=0,X2861=""),"",VLOOKUP(SUMIFS(Blocos!A:A,Blocos!H:H,'EFD REGISTROS e Campos (2)'!X2861,Blocos!G:G,'EFD REGISTROS e Campos (2)'!J2861),Blocos!A:L,12,0))</f>
        <v/>
      </c>
      <c r="Z2861" s="190" t="str">
        <f>IF(ISNUMBER(Q2862),VLOOKUP(J2861,Blocos!D:G,4,0),"")</f>
        <v/>
      </c>
      <c r="AA2861" s="190" t="str">
        <f>IF(ISNUMBER(Q2861),CONCATENATE("CREATE TABLE ""reg_",LOWER(J2861),""" (""ID"" bigint NOT NULL AUTO_INCREMENT,  ""HASHFILE"" varchar(255) DEFAULT NULL, ""ID_PAI"" bigint NOT NULL,"),IF(Q2861="Campo",CONCATENATE("""",L2861,""" ",VLOOKUP(R2861,Apoio!A:C,3,0)),""))&amp;IF(Z2861="","",CONCATENATE("PRIMARY KEY (""ID""), KEY ""FK_reg_",LOWER(Z2861),"_ID_PAI"" (""ID_PAI""), CONSTRAINT ""FK_reg_",LOWER(Z2861),"_ID_PAI"" FOREIGN KEY (""ID_PAI"") REFERENCES ""reg_",LOWER(Z2861),""" (""ID"")) ENGINE=InnoDB AUTO_INCREMENT=105774 DEFAULT CHARSET=utf8mb4 COLLATE=utf8mb4_0900_ai_ci;"))</f>
        <v/>
      </c>
      <c r="AB2861" s="190" t="str">
        <f t="shared" si="314"/>
        <v/>
      </c>
    </row>
    <row r="2862" spans="1:28" ht="14.5" hidden="1" customHeight="1" x14ac:dyDescent="0.3">
      <c r="J2862" s="187" t="str">
        <f t="shared" si="312"/>
        <v>H005</v>
      </c>
      <c r="K2862" s="196"/>
      <c r="L2862" s="285"/>
      <c r="M2862" s="182" t="s">
        <v>2821</v>
      </c>
      <c r="N2862" s="196"/>
      <c r="O2862" s="196"/>
      <c r="P2862" s="196"/>
      <c r="Q2862" s="192" t="str">
        <f t="shared" si="313"/>
        <v/>
      </c>
      <c r="S2862" s="191" t="str">
        <f t="shared" si="309"/>
        <v/>
      </c>
      <c r="T2862" s="192" t="str">
        <f t="shared" si="310"/>
        <v/>
      </c>
      <c r="U2862" s="192" t="str">
        <f t="shared" si="315"/>
        <v/>
      </c>
      <c r="V2862" s="192" t="str">
        <f t="shared" si="311"/>
        <v/>
      </c>
      <c r="W2862" s="191" t="str">
        <f>IF(Q2862="Campo","@Campos(posicao = "&amp;K2862&amp;", tipo = '"&amp;R2862&amp;"')@Column(name = """&amp;L2862&amp;""")"&amp;IF(R2862="D","@Temporal(TemporalType.DATE)","")&amp;"private "&amp;VLOOKUP(TEXT(R2862,"@"),Apoio!A:B,2,0)&amp;" "&amp;SUBSTITUTE(LOWER(LEFT(L2862,1))&amp;RIGHT(PROPER(L2862),LEN(L2862)-1),"_","")&amp;";",IF(ISNUMBER(Q2862),IF(R2862="R","@Entity@Table(name = ""reg_"&amp;LOWER(J2862)&amp;""")@XmlRootElement","")&amp;VLOOKUP(J2862,Blocos!D:I,6,0)&amp;Apoio!$E$1&amp;Y2862,""))</f>
        <v/>
      </c>
      <c r="X2862" s="190" t="str">
        <f>IF(ISNUMBER(Q2862),COUNTIF(Blocos!G:G,J2862),"")</f>
        <v/>
      </c>
      <c r="Y2862" s="190" t="str">
        <f>IF(OR(X2862=0,X2862=""),"",VLOOKUP(SUMIFS(Blocos!A:A,Blocos!H:H,'EFD REGISTROS e Campos (2)'!X2862,Blocos!G:G,'EFD REGISTROS e Campos (2)'!J2862),Blocos!A:L,12,0))</f>
        <v/>
      </c>
      <c r="Z2862" s="190" t="str">
        <f>IF(ISNUMBER(Q2863),VLOOKUP(J2862,Blocos!D:G,4,0),"")</f>
        <v>H001</v>
      </c>
      <c r="AA2862" s="190" t="str">
        <f>IF(ISNUMBER(Q2862),CONCATENATE("CREATE TABLE ""reg_",LOWER(J2862),""" (""ID"" bigint NOT NULL AUTO_INCREMENT,  ""HASHFILE"" varchar(255) DEFAULT NULL, ""ID_PAI"" bigint NOT NULL,"),IF(Q2862="Campo",CONCATENATE("""",L2862,""" ",VLOOKUP(R2862,Apoio!A:C,3,0)),""))&amp;IF(Z2862="","",CONCATENATE("PRIMARY KEY (""ID""), KEY ""FK_reg_",LOWER(Z2862),"_ID_PAI"" (""ID_PAI""), CONSTRAINT ""FK_reg_",LOWER(Z2862),"_ID_PAI"" FOREIGN KEY (""ID_PAI"") REFERENCES ""reg_",LOWER(Z2862),""" (""ID"")) ENGINE=InnoDB AUTO_INCREMENT=105774 DEFAULT CHARSET=utf8mb4 COLLATE=utf8mb4_0900_ai_ci;"))</f>
        <v>PRIMARY KEY ("ID"), KEY "FK_reg_h001_ID_PAI" ("ID_PAI"), CONSTRAINT "FK_reg_h001_ID_PAI" FOREIGN KEY ("ID_PAI") REFERENCES "reg_h001" ("ID")) ENGINE=InnoDB AUTO_INCREMENT=105774 DEFAULT CHARSET=utf8mb4 COLLATE=utf8mb4_0900_ai_ci;</v>
      </c>
      <c r="AB2862" s="190" t="str">
        <f t="shared" si="314"/>
        <v>FROM `efdicms`.`reg_h005`;"</v>
      </c>
    </row>
    <row r="2863" spans="1:28" ht="14.5" hidden="1" customHeight="1" collapsed="1" x14ac:dyDescent="0.3">
      <c r="A2863" s="180" t="s">
        <v>22</v>
      </c>
      <c r="E2863" s="180" t="s">
        <v>2822</v>
      </c>
      <c r="I2863" s="180" t="s">
        <v>144</v>
      </c>
      <c r="J2863" s="187" t="str">
        <f t="shared" si="312"/>
        <v>H010</v>
      </c>
      <c r="K2863" s="195" t="s">
        <v>2823</v>
      </c>
      <c r="Q2863" s="192">
        <f t="shared" si="313"/>
        <v>3</v>
      </c>
      <c r="S2863" s="191" t="str">
        <f t="shared" si="309"/>
        <v>&lt;/registro&gt;
&lt;registro codigo="H010" perfil="ABC" nivel="3"&gt;</v>
      </c>
      <c r="T2863" s="192" t="str">
        <f t="shared" si="310"/>
        <v/>
      </c>
      <c r="U2863" s="192" t="str">
        <f t="shared" si="315"/>
        <v>&lt;/registro&gt;
&lt;registro codigo="H010" perfil="ABC" nivel="3"&gt;</v>
      </c>
      <c r="V2863" s="192" t="str">
        <f t="shared" si="311"/>
        <v/>
      </c>
      <c r="W2863" s="191" t="str">
        <f>IF(Q2863="Campo","@Campos(posicao = "&amp;K2863&amp;", tipo = '"&amp;R2863&amp;"')@Column(name = """&amp;L2863&amp;""")"&amp;IF(R2863="D","@Temporal(TemporalType.DATE)","")&amp;"private "&amp;VLOOKUP(TEXT(R2863,"@"),Apoio!A:B,2,0)&amp;" "&amp;SUBSTITUTE(LOWER(LEFT(L2863,1))&amp;RIGHT(PROPER(L2863),LEN(L2863)-1),"_","")&amp;";",IF(ISNUMBER(Q2863),IF(R2863="R","@Entity@Table(name = ""reg_"&amp;LOWER(J2863)&amp;""")@XmlRootElement","")&amp;VLOOKUP(J2863,Blocos!D:I,6,0)&amp;Apoio!$E$1&amp;Y2863,""))</f>
        <v>@Registros(nivel = 3) public class RegH010 implements Serializable { private static final long serialVersionUID = 1L; @Id @GeneratedValue(strategy = GenerationType.IDENTITY) @Basic(optional = false) @Column(name = "ID" ) private Long id;@ManyToOne(fetch = FetchType.LAZY) @JoinColumn(name = "ID_PAI", nullable = false) private RegH005 idPai; public RegH005 getIdPai() {return idPai;}public void setIdPai(Object idPai) {this.idPai = (RegH005) idPai;}public RegH010() { } public RegH010(Long id) { this.id = id; } public RegH010(Long id, RegH005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List&lt;RegH020&gt; regH020;public List&lt;RegH020&gt; getRegH020() {return regH020;}public void setRegH020(List&lt;RegH020&gt; regH020) {this.regH020 = regH020;}@OneToOne(optional = true, cascade = CascadeType.ALL, fetch = FetchType.LAZY, mappedBy = "idPai")private  RegH030 regH030;public RegH030 getRegH030() {return regH030;}public void setRegH030(RegH030 regH030) {this.regH030 = regH030;}</v>
      </c>
      <c r="X2863" s="190">
        <f>IF(ISNUMBER(Q2863),COUNTIF(Blocos!G:G,J2863),"")</f>
        <v>2</v>
      </c>
      <c r="Y2863" s="190" t="str">
        <f>IF(OR(X2863=0,X2863=""),"",VLOOKUP(SUMIFS(Blocos!A:A,Blocos!H:H,'EFD REGISTROS e Campos (2)'!X2863,Blocos!G:G,'EFD REGISTROS e Campos (2)'!J2863),Blocos!A:L,12,0))</f>
        <v>@OneToMany( cascade = CascadeType.ALL, fetch = FetchType.LAZY, mappedBy = "idPai")private  List&lt;RegH020&gt; regH020;public List&lt;RegH020&gt; getRegH020() {return regH020;}public void setRegH020(List&lt;RegH020&gt; regH020) {this.regH020 = regH020;}@OneToOne(optional = true, cascade = CascadeType.ALL, fetch = FetchType.LAZY, mappedBy = "idPai")private  RegH030 regH030;public RegH030 getRegH030() {return regH030;}public void setRegH030(RegH030 regH030) {this.regH030 = regH030;}</v>
      </c>
      <c r="Z2863" s="190" t="str">
        <f>IF(ISNUMBER(Q2864),VLOOKUP(J2863,Blocos!D:G,4,0),"")</f>
        <v/>
      </c>
      <c r="AA2863" s="190" t="str">
        <f>IF(ISNUMBER(Q2863),CONCATENATE("CREATE TABLE ""reg_",LOWER(J2863),""" (""ID"" bigint NOT NULL AUTO_INCREMENT,  ""HASHFILE"" varchar(255) DEFAULT NULL, ""ID_PAI"" bigint NOT NULL,"),IF(Q2863="Campo",CONCATENATE("""",L2863,""" ",VLOOKUP(R2863,Apoio!A:C,3,0)),""))&amp;IF(Z2863="","",CONCATENATE("PRIMARY KEY (""ID""), KEY ""FK_reg_",LOWER(Z2863),"_ID_PAI"" (""ID_PAI""), CONSTRAINT ""FK_reg_",LOWER(Z2863),"_ID_PAI"" FOREIGN KEY (""ID_PAI"") REFERENCES ""reg_",LOWER(Z2863),""" (""ID"")) ENGINE=InnoDB AUTO_INCREMENT=105774 DEFAULT CHARSET=utf8mb4 COLLATE=utf8mb4_0900_ai_ci;"))</f>
        <v>CREATE TABLE "reg_h010" ("ID" bigint NOT NULL AUTO_INCREMENT,  "HASHFILE" varchar(255) DEFAULT NULL, "ID_PAI" bigint NOT NULL,</v>
      </c>
      <c r="AB2863" s="190" t="str">
        <f t="shared" si="314"/>
        <v/>
      </c>
    </row>
    <row r="2864" spans="1:28" ht="14.5" hidden="1" customHeight="1" x14ac:dyDescent="0.3">
      <c r="J2864" s="187" t="str">
        <f t="shared" si="312"/>
        <v>H010</v>
      </c>
      <c r="K2864" s="181">
        <v>1</v>
      </c>
      <c r="L2864" s="289" t="s">
        <v>25</v>
      </c>
      <c r="M2864" s="182" t="s">
        <v>2824</v>
      </c>
      <c r="N2864" s="181" t="s">
        <v>27</v>
      </c>
      <c r="O2864" s="181">
        <v>4</v>
      </c>
      <c r="P2864" s="181" t="s">
        <v>28</v>
      </c>
      <c r="Q2864" s="192" t="str">
        <f t="shared" si="313"/>
        <v>Campo</v>
      </c>
      <c r="R2864" s="192" t="s">
        <v>27</v>
      </c>
      <c r="S2864" s="191" t="str">
        <f t="shared" si="309"/>
        <v/>
      </c>
      <c r="T2864" s="192" t="str">
        <f t="shared" si="310"/>
        <v>&lt;campo posicao="1"&gt;
&lt;coluna&gt;REG&lt;/coluna&gt;
&lt;descricao&gt;Texto fixo contendo "H010"&lt;/descricao&gt;
&lt;tipo&gt;C&lt;/tipo&gt;
&lt;/campo&gt;</v>
      </c>
      <c r="U2864" s="192" t="str">
        <f t="shared" si="315"/>
        <v>&lt;campo posicao="1"&gt;
&lt;coluna&gt;REG&lt;/coluna&gt;
&lt;descricao&gt;Texto fixo contendo "H010"&lt;/descricao&gt;
&lt;tipo&gt;C&lt;/tipo&gt;
&lt;/campo&gt;</v>
      </c>
      <c r="V2864" s="192" t="str">
        <f t="shared" si="311"/>
        <v>{"Column2", "REG"},</v>
      </c>
      <c r="W2864" s="191" t="str">
        <f>IF(Q2864="Campo","@Campos(posicao = "&amp;K2864&amp;", tipo = '"&amp;R2864&amp;"')@Column(name = """&amp;L2864&amp;""")"&amp;IF(R2864="D","@Temporal(TemporalType.DATE)","")&amp;"private "&amp;VLOOKUP(TEXT(R2864,"@"),Apoio!A:B,2,0)&amp;" "&amp;SUBSTITUTE(LOWER(LEFT(L2864,1))&amp;RIGHT(PROPER(L2864),LEN(L2864)-1),"_","")&amp;";",IF(ISNUMBER(Q2864),IF(R2864="R","@Entity@Table(name = ""reg_"&amp;LOWER(J2864)&amp;""")@XmlRootElement","")&amp;VLOOKUP(J2864,Blocos!D:I,6,0)&amp;Apoio!$E$1&amp;Y2864,""))</f>
        <v>@Campos(posicao = 1, tipo = 'C')@Column(name = "REG")private String reg;</v>
      </c>
      <c r="X2864" s="190" t="str">
        <f>IF(ISNUMBER(Q2864),COUNTIF(Blocos!G:G,J2864),"")</f>
        <v/>
      </c>
      <c r="Y2864" s="190" t="str">
        <f>IF(OR(X2864=0,X2864=""),"",VLOOKUP(SUMIFS(Blocos!A:A,Blocos!H:H,'EFD REGISTROS e Campos (2)'!X2864,Blocos!G:G,'EFD REGISTROS e Campos (2)'!J2864),Blocos!A:L,12,0))</f>
        <v/>
      </c>
      <c r="Z2864" s="190" t="str">
        <f>IF(ISNUMBER(Q2865),VLOOKUP(J2864,Blocos!D:G,4,0),"")</f>
        <v/>
      </c>
      <c r="AA2864" s="190" t="str">
        <f>IF(ISNUMBER(Q2864),CONCATENATE("CREATE TABLE ""reg_",LOWER(J2864),""" (""ID"" bigint NOT NULL AUTO_INCREMENT,  ""HASHFILE"" varchar(255) DEFAULT NULL, ""ID_PAI"" bigint NOT NULL,"),IF(Q2864="Campo",CONCATENATE("""",L2864,""" ",VLOOKUP(R2864,Apoio!A:C,3,0)),""))&amp;IF(Z2864="","",CONCATENATE("PRIMARY KEY (""ID""), KEY ""FK_reg_",LOWER(Z2864),"_ID_PAI"" (""ID_PAI""), CONSTRAINT ""FK_reg_",LOWER(Z2864),"_ID_PAI"" FOREIGN KEY (""ID_PAI"") REFERENCES ""reg_",LOWER(Z2864),""" (""ID"")) ENGINE=InnoDB AUTO_INCREMENT=105774 DEFAULT CHARSET=utf8mb4 COLLATE=utf8mb4_0900_ai_ci;"))</f>
        <v>"REG" varchar(255) DEFAULT NULL,</v>
      </c>
      <c r="AB2864" s="190" t="str">
        <f t="shared" si="314"/>
        <v>USE `efdicms`;SELECT `reg_h010`.`REG`,</v>
      </c>
    </row>
    <row r="2865" spans="1:28" ht="14.5" hidden="1" customHeight="1" x14ac:dyDescent="0.3">
      <c r="J2865" s="187" t="str">
        <f t="shared" si="312"/>
        <v>H010</v>
      </c>
      <c r="K2865" s="181">
        <v>2</v>
      </c>
      <c r="L2865" s="289" t="s">
        <v>163</v>
      </c>
      <c r="M2865" s="182" t="s">
        <v>801</v>
      </c>
      <c r="N2865" s="181" t="s">
        <v>27</v>
      </c>
      <c r="O2865" s="181">
        <v>60</v>
      </c>
      <c r="P2865" s="181" t="s">
        <v>28</v>
      </c>
      <c r="Q2865" s="192" t="str">
        <f t="shared" si="313"/>
        <v>Campo</v>
      </c>
      <c r="R2865" s="192" t="s">
        <v>27</v>
      </c>
      <c r="S2865" s="191" t="str">
        <f t="shared" ref="S2865:S2897" si="316">IFERROR(IF(ISNUMBER(Q2865),CONCATENATE("&lt;/registro&gt;
&lt;registro codigo=""",CONCATENATE(B2865,C2865,D2865,E2865,F2865,G2865,H2865),""" perfil=""",A2865,""" nivel=""",Q2865,"""&gt;"),""),"")</f>
        <v/>
      </c>
      <c r="T2865" s="192" t="str">
        <f t="shared" ref="T2865:T2897" si="317">IF(Q2865="Campo",CONCATENATE("&lt;campo posicao=""",K2865,"""&gt;
&lt;coluna&gt;",SUBSTITUTE(L2865," ",""),"&lt;/coluna&gt;
&lt;descricao&gt;",M2865,"&lt;/descricao&gt;
&lt;tipo&gt;",R2865,"&lt;/tipo&gt;
&lt;/campo&gt;"),"")</f>
        <v>&lt;campo posicao="2"&gt;
&lt;coluna&gt;COD_ITEM&lt;/coluna&gt;
&lt;descricao&gt;Código do item (campo 02 do Registro 0200)&lt;/descricao&gt;
&lt;tipo&gt;C&lt;/tipo&gt;
&lt;/campo&gt;</v>
      </c>
      <c r="U2865" s="192" t="str">
        <f t="shared" si="315"/>
        <v>&lt;campo posicao="2"&gt;
&lt;coluna&gt;COD_ITEM&lt;/coluna&gt;
&lt;descricao&gt;Código do item (campo 02 do Registro 0200)&lt;/descricao&gt;
&lt;tipo&gt;C&lt;/tipo&gt;
&lt;/campo&gt;</v>
      </c>
      <c r="V2865" s="192" t="str">
        <f t="shared" ref="V2865:V2897" si="318">IF(ISNUMBER(K2865),CONCATENATE("{""Column",K2865+1,""", """,L2865,"""},",""),"")</f>
        <v>{"Column3", "COD_ITEM"},</v>
      </c>
      <c r="W2865" s="191" t="str">
        <f>IF(Q2865="Campo","@Campos(posicao = "&amp;K2865&amp;", tipo = '"&amp;R2865&amp;"')@Column(name = """&amp;L2865&amp;""")"&amp;IF(R2865="D","@Temporal(TemporalType.DATE)","")&amp;"private "&amp;VLOOKUP(TEXT(R2865,"@"),Apoio!A:B,2,0)&amp;" "&amp;SUBSTITUTE(LOWER(LEFT(L2865,1))&amp;RIGHT(PROPER(L2865),LEN(L2865)-1),"_","")&amp;";",IF(ISNUMBER(Q2865),IF(R2865="R","@Entity@Table(name = ""reg_"&amp;LOWER(J2865)&amp;""")@XmlRootElement","")&amp;VLOOKUP(J2865,Blocos!D:I,6,0)&amp;Apoio!$E$1&amp;Y2865,""))</f>
        <v>@Campos(posicao = 2, tipo = 'C')@Column(name = "COD_ITEM")private String codItem;</v>
      </c>
      <c r="X2865" s="190" t="str">
        <f>IF(ISNUMBER(Q2865),COUNTIF(Blocos!G:G,J2865),"")</f>
        <v/>
      </c>
      <c r="Y2865" s="190" t="str">
        <f>IF(OR(X2865=0,X2865=""),"",VLOOKUP(SUMIFS(Blocos!A:A,Blocos!H:H,'EFD REGISTROS e Campos (2)'!X2865,Blocos!G:G,'EFD REGISTROS e Campos (2)'!J2865),Blocos!A:L,12,0))</f>
        <v/>
      </c>
      <c r="Z2865" s="190" t="str">
        <f>IF(ISNUMBER(Q2866),VLOOKUP(J2865,Blocos!D:G,4,0),"")</f>
        <v/>
      </c>
      <c r="AA2865" s="190" t="str">
        <f>IF(ISNUMBER(Q2865),CONCATENATE("CREATE TABLE ""reg_",LOWER(J2865),""" (""ID"" bigint NOT NULL AUTO_INCREMENT,  ""HASHFILE"" varchar(255) DEFAULT NULL, ""ID_PAI"" bigint NOT NULL,"),IF(Q2865="Campo",CONCATENATE("""",L2865,""" ",VLOOKUP(R2865,Apoio!A:C,3,0)),""))&amp;IF(Z2865="","",CONCATENATE("PRIMARY KEY (""ID""), KEY ""FK_reg_",LOWER(Z2865),"_ID_PAI"" (""ID_PAI""), CONSTRAINT ""FK_reg_",LOWER(Z2865),"_ID_PAI"" FOREIGN KEY (""ID_PAI"") REFERENCES ""reg_",LOWER(Z2865),""" (""ID"")) ENGINE=InnoDB AUTO_INCREMENT=105774 DEFAULT CHARSET=utf8mb4 COLLATE=utf8mb4_0900_ai_ci;"))</f>
        <v>"COD_ITEM" varchar(255) DEFAULT NULL,</v>
      </c>
      <c r="AB2865" s="190" t="str">
        <f t="shared" si="314"/>
        <v>`reg_h010`.`COD_ITEM`,</v>
      </c>
    </row>
    <row r="2866" spans="1:28" ht="14.5" hidden="1" customHeight="1" x14ac:dyDescent="0.3">
      <c r="J2866" s="187" t="str">
        <f t="shared" si="312"/>
        <v>H010</v>
      </c>
      <c r="K2866" s="181">
        <v>3</v>
      </c>
      <c r="L2866" s="289" t="s">
        <v>156</v>
      </c>
      <c r="M2866" s="182" t="s">
        <v>2825</v>
      </c>
      <c r="N2866" s="181" t="s">
        <v>27</v>
      </c>
      <c r="O2866" s="181">
        <v>6</v>
      </c>
      <c r="P2866" s="181" t="s">
        <v>28</v>
      </c>
      <c r="Q2866" s="192" t="str">
        <f t="shared" si="313"/>
        <v>Campo</v>
      </c>
      <c r="R2866" s="192" t="s">
        <v>27</v>
      </c>
      <c r="S2866" s="191" t="str">
        <f t="shared" si="316"/>
        <v/>
      </c>
      <c r="T2866" s="192" t="str">
        <f t="shared" si="317"/>
        <v>&lt;campo posicao="3"&gt;
&lt;coluna&gt;UNID&lt;/coluna&gt;
&lt;descricao&gt;Unidade do item&lt;/descricao&gt;
&lt;tipo&gt;C&lt;/tipo&gt;
&lt;/campo&gt;</v>
      </c>
      <c r="U2866" s="192" t="str">
        <f t="shared" si="315"/>
        <v>&lt;campo posicao="3"&gt;
&lt;coluna&gt;UNID&lt;/coluna&gt;
&lt;descricao&gt;Unidade do item&lt;/descricao&gt;
&lt;tipo&gt;C&lt;/tipo&gt;
&lt;/campo&gt;</v>
      </c>
      <c r="V2866" s="192" t="str">
        <f t="shared" si="318"/>
        <v>{"Column4", "UNID"},</v>
      </c>
      <c r="W2866" s="191" t="str">
        <f>IF(Q2866="Campo","@Campos(posicao = "&amp;K2866&amp;", tipo = '"&amp;R2866&amp;"')@Column(name = """&amp;L2866&amp;""")"&amp;IF(R2866="D","@Temporal(TemporalType.DATE)","")&amp;"private "&amp;VLOOKUP(TEXT(R2866,"@"),Apoio!A:B,2,0)&amp;" "&amp;SUBSTITUTE(LOWER(LEFT(L2866,1))&amp;RIGHT(PROPER(L2866),LEN(L2866)-1),"_","")&amp;";",IF(ISNUMBER(Q2866),IF(R2866="R","@Entity@Table(name = ""reg_"&amp;LOWER(J2866)&amp;""")@XmlRootElement","")&amp;VLOOKUP(J2866,Blocos!D:I,6,0)&amp;Apoio!$E$1&amp;Y2866,""))</f>
        <v>@Campos(posicao = 3, tipo = 'C')@Column(name = "UNID")private String unid;</v>
      </c>
      <c r="X2866" s="190" t="str">
        <f>IF(ISNUMBER(Q2866),COUNTIF(Blocos!G:G,J2866),"")</f>
        <v/>
      </c>
      <c r="Y2866" s="190" t="str">
        <f>IF(OR(X2866=0,X2866=""),"",VLOOKUP(SUMIFS(Blocos!A:A,Blocos!H:H,'EFD REGISTROS e Campos (2)'!X2866,Blocos!G:G,'EFD REGISTROS e Campos (2)'!J2866),Blocos!A:L,12,0))</f>
        <v/>
      </c>
      <c r="Z2866" s="190" t="str">
        <f>IF(ISNUMBER(Q2867),VLOOKUP(J2866,Blocos!D:G,4,0),"")</f>
        <v/>
      </c>
      <c r="AA2866" s="190" t="str">
        <f>IF(ISNUMBER(Q2866),CONCATENATE("CREATE TABLE ""reg_",LOWER(J2866),""" (""ID"" bigint NOT NULL AUTO_INCREMENT,  ""HASHFILE"" varchar(255) DEFAULT NULL, ""ID_PAI"" bigint NOT NULL,"),IF(Q2866="Campo",CONCATENATE("""",L2866,""" ",VLOOKUP(R2866,Apoio!A:C,3,0)),""))&amp;IF(Z2866="","",CONCATENATE("PRIMARY KEY (""ID""), KEY ""FK_reg_",LOWER(Z2866),"_ID_PAI"" (""ID_PAI""), CONSTRAINT ""FK_reg_",LOWER(Z2866),"_ID_PAI"" FOREIGN KEY (""ID_PAI"") REFERENCES ""reg_",LOWER(Z2866),""" (""ID"")) ENGINE=InnoDB AUTO_INCREMENT=105774 DEFAULT CHARSET=utf8mb4 COLLATE=utf8mb4_0900_ai_ci;"))</f>
        <v>"UNID" varchar(255) DEFAULT NULL,</v>
      </c>
      <c r="AB2866" s="190" t="str">
        <f t="shared" si="314"/>
        <v>`reg_h010`.`UNID`,</v>
      </c>
    </row>
    <row r="2867" spans="1:28" ht="14.5" hidden="1" customHeight="1" x14ac:dyDescent="0.3">
      <c r="J2867" s="187" t="str">
        <f t="shared" si="312"/>
        <v>H010</v>
      </c>
      <c r="K2867" s="181">
        <v>4</v>
      </c>
      <c r="L2867" s="289" t="s">
        <v>804</v>
      </c>
      <c r="M2867" s="182" t="s">
        <v>805</v>
      </c>
      <c r="N2867" s="181" t="s">
        <v>32</v>
      </c>
      <c r="O2867" s="181" t="s">
        <v>28</v>
      </c>
      <c r="P2867" s="181">
        <v>3</v>
      </c>
      <c r="Q2867" s="192" t="str">
        <f t="shared" si="313"/>
        <v>Campo</v>
      </c>
      <c r="R2867" s="192" t="s">
        <v>3606</v>
      </c>
      <c r="S2867" s="191" t="str">
        <f t="shared" si="316"/>
        <v/>
      </c>
      <c r="T2867" s="192" t="str">
        <f t="shared" si="317"/>
        <v>&lt;campo posicao="4"&gt;
&lt;coluna&gt;QTD&lt;/coluna&gt;
&lt;descricao&gt;Quantidade do item&lt;/descricao&gt;
&lt;tipo&gt;R&lt;/tipo&gt;
&lt;/campo&gt;</v>
      </c>
      <c r="U2867" s="192" t="str">
        <f t="shared" si="315"/>
        <v>&lt;campo posicao="4"&gt;
&lt;coluna&gt;QTD&lt;/coluna&gt;
&lt;descricao&gt;Quantidade do item&lt;/descricao&gt;
&lt;tipo&gt;R&lt;/tipo&gt;
&lt;/campo&gt;</v>
      </c>
      <c r="V2867" s="192" t="str">
        <f t="shared" si="318"/>
        <v>{"Column5", "QTD"},</v>
      </c>
      <c r="W2867" s="191" t="str">
        <f>IF(Q2867="Campo","@Campos(posicao = "&amp;K2867&amp;", tipo = '"&amp;R2867&amp;"')@Column(name = """&amp;L2867&amp;""")"&amp;IF(R2867="D","@Temporal(TemporalType.DATE)","")&amp;"private "&amp;VLOOKUP(TEXT(R2867,"@"),Apoio!A:B,2,0)&amp;" "&amp;SUBSTITUTE(LOWER(LEFT(L2867,1))&amp;RIGHT(PROPER(L2867),LEN(L2867)-1),"_","")&amp;";",IF(ISNUMBER(Q2867),IF(R2867="R","@Entity@Table(name = ""reg_"&amp;LOWER(J2867)&amp;""")@XmlRootElement","")&amp;VLOOKUP(J2867,Blocos!D:I,6,0)&amp;Apoio!$E$1&amp;Y2867,""))</f>
        <v>@Campos(posicao = 4, tipo = 'R')@Column(name = "QTD")private BigDecimal qtd;</v>
      </c>
      <c r="X2867" s="190" t="str">
        <f>IF(ISNUMBER(Q2867),COUNTIF(Blocos!G:G,J2867),"")</f>
        <v/>
      </c>
      <c r="Y2867" s="190" t="str">
        <f>IF(OR(X2867=0,X2867=""),"",VLOOKUP(SUMIFS(Blocos!A:A,Blocos!H:H,'EFD REGISTROS e Campos (2)'!X2867,Blocos!G:G,'EFD REGISTROS e Campos (2)'!J2867),Blocos!A:L,12,0))</f>
        <v/>
      </c>
      <c r="Z2867" s="190" t="str">
        <f>IF(ISNUMBER(Q2868),VLOOKUP(J2867,Blocos!D:G,4,0),"")</f>
        <v/>
      </c>
      <c r="AA2867" s="190" t="str">
        <f>IF(ISNUMBER(Q2867),CONCATENATE("CREATE TABLE ""reg_",LOWER(J2867),""" (""ID"" bigint NOT NULL AUTO_INCREMENT,  ""HASHFILE"" varchar(255) DEFAULT NULL, ""ID_PAI"" bigint NOT NULL,"),IF(Q2867="Campo",CONCATENATE("""",L2867,""" ",VLOOKUP(R2867,Apoio!A:C,3,0)),""))&amp;IF(Z2867="","",CONCATENATE("PRIMARY KEY (""ID""), KEY ""FK_reg_",LOWER(Z2867),"_ID_PAI"" (""ID_PAI""), CONSTRAINT ""FK_reg_",LOWER(Z2867),"_ID_PAI"" FOREIGN KEY (""ID_PAI"") REFERENCES ""reg_",LOWER(Z2867),""" (""ID"")) ENGINE=InnoDB AUTO_INCREMENT=105774 DEFAULT CHARSET=utf8mb4 COLLATE=utf8mb4_0900_ai_ci;"))</f>
        <v>"QTD" decimal(15,6) DEFAULT NULL,</v>
      </c>
      <c r="AB2867" s="190" t="str">
        <f t="shared" si="314"/>
        <v>`reg_h010`.`QTD`,</v>
      </c>
    </row>
    <row r="2868" spans="1:28" ht="14.5" hidden="1" customHeight="1" x14ac:dyDescent="0.3">
      <c r="J2868" s="187" t="str">
        <f t="shared" si="312"/>
        <v>H010</v>
      </c>
      <c r="K2868" s="181">
        <v>5</v>
      </c>
      <c r="L2868" s="289" t="s">
        <v>2826</v>
      </c>
      <c r="M2868" s="182" t="s">
        <v>2827</v>
      </c>
      <c r="N2868" s="181" t="s">
        <v>32</v>
      </c>
      <c r="O2868" s="181" t="s">
        <v>28</v>
      </c>
      <c r="P2868" s="181">
        <v>6</v>
      </c>
      <c r="Q2868" s="192" t="str">
        <f t="shared" si="313"/>
        <v>Campo</v>
      </c>
      <c r="R2868" s="192" t="s">
        <v>3606</v>
      </c>
      <c r="S2868" s="191" t="str">
        <f t="shared" si="316"/>
        <v/>
      </c>
      <c r="T2868" s="192" t="str">
        <f t="shared" si="317"/>
        <v>&lt;campo posicao="5"&gt;
&lt;coluna&gt;VL_UNIT&lt;/coluna&gt;
&lt;descricao&gt;Valor unitário do item&lt;/descricao&gt;
&lt;tipo&gt;R&lt;/tipo&gt;
&lt;/campo&gt;</v>
      </c>
      <c r="U2868" s="192" t="str">
        <f t="shared" si="315"/>
        <v>&lt;campo posicao="5"&gt;
&lt;coluna&gt;VL_UNIT&lt;/coluna&gt;
&lt;descricao&gt;Valor unitário do item&lt;/descricao&gt;
&lt;tipo&gt;R&lt;/tipo&gt;
&lt;/campo&gt;</v>
      </c>
      <c r="V2868" s="192" t="str">
        <f t="shared" si="318"/>
        <v>{"Column6", "VL_UNIT"},</v>
      </c>
      <c r="W2868" s="191" t="str">
        <f>IF(Q2868="Campo","@Campos(posicao = "&amp;K2868&amp;", tipo = '"&amp;R2868&amp;"')@Column(name = """&amp;L2868&amp;""")"&amp;IF(R2868="D","@Temporal(TemporalType.DATE)","")&amp;"private "&amp;VLOOKUP(TEXT(R2868,"@"),Apoio!A:B,2,0)&amp;" "&amp;SUBSTITUTE(LOWER(LEFT(L2868,1))&amp;RIGHT(PROPER(L2868),LEN(L2868)-1),"_","")&amp;";",IF(ISNUMBER(Q2868),IF(R2868="R","@Entity@Table(name = ""reg_"&amp;LOWER(J2868)&amp;""")@XmlRootElement","")&amp;VLOOKUP(J2868,Blocos!D:I,6,0)&amp;Apoio!$E$1&amp;Y2868,""))</f>
        <v>@Campos(posicao = 5, tipo = 'R')@Column(name = "VL_UNIT")private BigDecimal vlUnit;</v>
      </c>
      <c r="X2868" s="190" t="str">
        <f>IF(ISNUMBER(Q2868),COUNTIF(Blocos!G:G,J2868),"")</f>
        <v/>
      </c>
      <c r="Y2868" s="190" t="str">
        <f>IF(OR(X2868=0,X2868=""),"",VLOOKUP(SUMIFS(Blocos!A:A,Blocos!H:H,'EFD REGISTROS e Campos (2)'!X2868,Blocos!G:G,'EFD REGISTROS e Campos (2)'!J2868),Blocos!A:L,12,0))</f>
        <v/>
      </c>
      <c r="Z2868" s="190" t="str">
        <f>IF(ISNUMBER(Q2869),VLOOKUP(J2868,Blocos!D:G,4,0),"")</f>
        <v/>
      </c>
      <c r="AA2868" s="190" t="str">
        <f>IF(ISNUMBER(Q2868),CONCATENATE("CREATE TABLE ""reg_",LOWER(J2868),""" (""ID"" bigint NOT NULL AUTO_INCREMENT,  ""HASHFILE"" varchar(255) DEFAULT NULL, ""ID_PAI"" bigint NOT NULL,"),IF(Q2868="Campo",CONCATENATE("""",L2868,""" ",VLOOKUP(R2868,Apoio!A:C,3,0)),""))&amp;IF(Z2868="","",CONCATENATE("PRIMARY KEY (""ID""), KEY ""FK_reg_",LOWER(Z2868),"_ID_PAI"" (""ID_PAI""), CONSTRAINT ""FK_reg_",LOWER(Z2868),"_ID_PAI"" FOREIGN KEY (""ID_PAI"") REFERENCES ""reg_",LOWER(Z2868),""" (""ID"")) ENGINE=InnoDB AUTO_INCREMENT=105774 DEFAULT CHARSET=utf8mb4 COLLATE=utf8mb4_0900_ai_ci;"))</f>
        <v>"VL_UNIT" decimal(15,6) DEFAULT NULL,</v>
      </c>
      <c r="AB2868" s="190" t="str">
        <f t="shared" si="314"/>
        <v>`reg_h010`.`VL_UNIT`,</v>
      </c>
    </row>
    <row r="2869" spans="1:28" ht="14.5" hidden="1" customHeight="1" x14ac:dyDescent="0.3">
      <c r="J2869" s="187" t="str">
        <f t="shared" si="312"/>
        <v>H010</v>
      </c>
      <c r="K2869" s="181">
        <v>6</v>
      </c>
      <c r="L2869" s="289" t="s">
        <v>807</v>
      </c>
      <c r="M2869" s="182" t="s">
        <v>1682</v>
      </c>
      <c r="N2869" s="181" t="s">
        <v>32</v>
      </c>
      <c r="O2869" s="181" t="s">
        <v>28</v>
      </c>
      <c r="P2869" s="181">
        <v>2</v>
      </c>
      <c r="Q2869" s="192" t="str">
        <f t="shared" si="313"/>
        <v>Campo</v>
      </c>
      <c r="R2869" s="192" t="s">
        <v>3606</v>
      </c>
      <c r="S2869" s="191" t="str">
        <f t="shared" si="316"/>
        <v/>
      </c>
      <c r="T2869" s="192" t="str">
        <f t="shared" si="317"/>
        <v>&lt;campo posicao="6"&gt;
&lt;coluna&gt;VL_ITEM&lt;/coluna&gt;
&lt;descricao&gt;Valor do item&lt;/descricao&gt;
&lt;tipo&gt;R&lt;/tipo&gt;
&lt;/campo&gt;</v>
      </c>
      <c r="U2869" s="192" t="str">
        <f t="shared" si="315"/>
        <v>&lt;campo posicao="6"&gt;
&lt;coluna&gt;VL_ITEM&lt;/coluna&gt;
&lt;descricao&gt;Valor do item&lt;/descricao&gt;
&lt;tipo&gt;R&lt;/tipo&gt;
&lt;/campo&gt;</v>
      </c>
      <c r="V2869" s="192" t="str">
        <f t="shared" si="318"/>
        <v>{"Column7", "VL_ITEM"},</v>
      </c>
      <c r="W2869" s="191" t="str">
        <f>IF(Q2869="Campo","@Campos(posicao = "&amp;K2869&amp;", tipo = '"&amp;R2869&amp;"')@Column(name = """&amp;L2869&amp;""")"&amp;IF(R2869="D","@Temporal(TemporalType.DATE)","")&amp;"private "&amp;VLOOKUP(TEXT(R2869,"@"),Apoio!A:B,2,0)&amp;" "&amp;SUBSTITUTE(LOWER(LEFT(L2869,1))&amp;RIGHT(PROPER(L2869),LEN(L2869)-1),"_","")&amp;";",IF(ISNUMBER(Q2869),IF(R2869="R","@Entity@Table(name = ""reg_"&amp;LOWER(J2869)&amp;""")@XmlRootElement","")&amp;VLOOKUP(J2869,Blocos!D:I,6,0)&amp;Apoio!$E$1&amp;Y2869,""))</f>
        <v>@Campos(posicao = 6, tipo = 'R')@Column(name = "VL_ITEM")private BigDecimal vlItem;</v>
      </c>
      <c r="X2869" s="190" t="str">
        <f>IF(ISNUMBER(Q2869),COUNTIF(Blocos!G:G,J2869),"")</f>
        <v/>
      </c>
      <c r="Y2869" s="190" t="str">
        <f>IF(OR(X2869=0,X2869=""),"",VLOOKUP(SUMIFS(Blocos!A:A,Blocos!H:H,'EFD REGISTROS e Campos (2)'!X2869,Blocos!G:G,'EFD REGISTROS e Campos (2)'!J2869),Blocos!A:L,12,0))</f>
        <v/>
      </c>
      <c r="Z2869" s="190" t="str">
        <f>IF(ISNUMBER(Q2870),VLOOKUP(J2869,Blocos!D:G,4,0),"")</f>
        <v/>
      </c>
      <c r="AA2869" s="190" t="str">
        <f>IF(ISNUMBER(Q2869),CONCATENATE("CREATE TABLE ""reg_",LOWER(J2869),""" (""ID"" bigint NOT NULL AUTO_INCREMENT,  ""HASHFILE"" varchar(255) DEFAULT NULL, ""ID_PAI"" bigint NOT NULL,"),IF(Q2869="Campo",CONCATENATE("""",L2869,""" ",VLOOKUP(R2869,Apoio!A:C,3,0)),""))&amp;IF(Z2869="","",CONCATENATE("PRIMARY KEY (""ID""), KEY ""FK_reg_",LOWER(Z2869),"_ID_PAI"" (""ID_PAI""), CONSTRAINT ""FK_reg_",LOWER(Z2869),"_ID_PAI"" FOREIGN KEY (""ID_PAI"") REFERENCES ""reg_",LOWER(Z2869),""" (""ID"")) ENGINE=InnoDB AUTO_INCREMENT=105774 DEFAULT CHARSET=utf8mb4 COLLATE=utf8mb4_0900_ai_ci;"))</f>
        <v>"VL_ITEM" decimal(15,6) DEFAULT NULL,</v>
      </c>
      <c r="AB2869" s="190" t="str">
        <f t="shared" si="314"/>
        <v>`reg_h010`.`VL_ITEM`,</v>
      </c>
    </row>
    <row r="2870" spans="1:28" ht="14.5" hidden="1" customHeight="1" x14ac:dyDescent="0.3">
      <c r="J2870" s="187" t="str">
        <f t="shared" si="312"/>
        <v>H010</v>
      </c>
      <c r="K2870" s="196">
        <v>7</v>
      </c>
      <c r="L2870" s="285" t="s">
        <v>2828</v>
      </c>
      <c r="M2870" s="182" t="s">
        <v>2829</v>
      </c>
      <c r="N2870" s="196" t="s">
        <v>27</v>
      </c>
      <c r="O2870" s="196" t="s">
        <v>240</v>
      </c>
      <c r="P2870" s="196" t="s">
        <v>28</v>
      </c>
      <c r="Q2870" s="192" t="str">
        <f t="shared" si="313"/>
        <v>Campo</v>
      </c>
      <c r="R2870" s="192" t="s">
        <v>27</v>
      </c>
      <c r="S2870" s="191" t="str">
        <f t="shared" si="316"/>
        <v/>
      </c>
      <c r="T2870" s="192" t="str">
        <f t="shared" si="317"/>
        <v>&lt;campo posicao="7"&gt;
&lt;coluna&gt;IND_PROP&lt;/coluna&gt;
&lt;descricao&gt;Indicador de propriedade/posse do item:&lt;/descricao&gt;
&lt;tipo&gt;C&lt;/tipo&gt;
&lt;/campo&gt;</v>
      </c>
      <c r="U2870" s="192" t="str">
        <f t="shared" si="315"/>
        <v>&lt;campo posicao="7"&gt;
&lt;coluna&gt;IND_PROP&lt;/coluna&gt;
&lt;descricao&gt;Indicador de propriedade/posse do item:&lt;/descricao&gt;
&lt;tipo&gt;C&lt;/tipo&gt;
&lt;/campo&gt;</v>
      </c>
      <c r="V2870" s="192" t="str">
        <f t="shared" si="318"/>
        <v>{"Column8", "IND_PROP"},</v>
      </c>
      <c r="W2870" s="191" t="str">
        <f>IF(Q2870="Campo","@Campos(posicao = "&amp;K2870&amp;", tipo = '"&amp;R2870&amp;"')@Column(name = """&amp;L2870&amp;""")"&amp;IF(R2870="D","@Temporal(TemporalType.DATE)","")&amp;"private "&amp;VLOOKUP(TEXT(R2870,"@"),Apoio!A:B,2,0)&amp;" "&amp;SUBSTITUTE(LOWER(LEFT(L2870,1))&amp;RIGHT(PROPER(L2870),LEN(L2870)-1),"_","")&amp;";",IF(ISNUMBER(Q2870),IF(R2870="R","@Entity@Table(name = ""reg_"&amp;LOWER(J2870)&amp;""")@XmlRootElement","")&amp;VLOOKUP(J2870,Blocos!D:I,6,0)&amp;Apoio!$E$1&amp;Y2870,""))</f>
        <v>@Campos(posicao = 7, tipo = 'C')@Column(name = "IND_PROP")private String indProp;</v>
      </c>
      <c r="X2870" s="190" t="str">
        <f>IF(ISNUMBER(Q2870),COUNTIF(Blocos!G:G,J2870),"")</f>
        <v/>
      </c>
      <c r="Y2870" s="190" t="str">
        <f>IF(OR(X2870=0,X2870=""),"",VLOOKUP(SUMIFS(Blocos!A:A,Blocos!H:H,'EFD REGISTROS e Campos (2)'!X2870,Blocos!G:G,'EFD REGISTROS e Campos (2)'!J2870),Blocos!A:L,12,0))</f>
        <v/>
      </c>
      <c r="Z2870" s="190" t="str">
        <f>IF(ISNUMBER(Q2871),VLOOKUP(J2870,Blocos!D:G,4,0),"")</f>
        <v/>
      </c>
      <c r="AA2870" s="190" t="str">
        <f>IF(ISNUMBER(Q2870),CONCATENATE("CREATE TABLE ""reg_",LOWER(J2870),""" (""ID"" bigint NOT NULL AUTO_INCREMENT,  ""HASHFILE"" varchar(255) DEFAULT NULL, ""ID_PAI"" bigint NOT NULL,"),IF(Q2870="Campo",CONCATENATE("""",L2870,""" ",VLOOKUP(R2870,Apoio!A:C,3,0)),""))&amp;IF(Z2870="","",CONCATENATE("PRIMARY KEY (""ID""), KEY ""FK_reg_",LOWER(Z2870),"_ID_PAI"" (""ID_PAI""), CONSTRAINT ""FK_reg_",LOWER(Z2870),"_ID_PAI"" FOREIGN KEY (""ID_PAI"") REFERENCES ""reg_",LOWER(Z2870),""" (""ID"")) ENGINE=InnoDB AUTO_INCREMENT=105774 DEFAULT CHARSET=utf8mb4 COLLATE=utf8mb4_0900_ai_ci;"))</f>
        <v>"IND_PROP" varchar(255) DEFAULT NULL,</v>
      </c>
      <c r="AB2870" s="190" t="str">
        <f t="shared" si="314"/>
        <v>`reg_h010`.`IND_PROP`,</v>
      </c>
    </row>
    <row r="2871" spans="1:28" ht="14.5" hidden="1" customHeight="1" x14ac:dyDescent="0.3">
      <c r="J2871" s="187" t="str">
        <f t="shared" si="312"/>
        <v>H010</v>
      </c>
      <c r="K2871" s="196"/>
      <c r="L2871" s="285"/>
      <c r="M2871" s="182" t="s">
        <v>2830</v>
      </c>
      <c r="N2871" s="196"/>
      <c r="O2871" s="196"/>
      <c r="P2871" s="196"/>
      <c r="Q2871" s="192" t="str">
        <f t="shared" si="313"/>
        <v/>
      </c>
      <c r="S2871" s="191" t="str">
        <f t="shared" si="316"/>
        <v/>
      </c>
      <c r="T2871" s="192" t="str">
        <f t="shared" si="317"/>
        <v/>
      </c>
      <c r="U2871" s="192" t="str">
        <f t="shared" si="315"/>
        <v/>
      </c>
      <c r="V2871" s="192" t="str">
        <f t="shared" si="318"/>
        <v/>
      </c>
      <c r="W2871" s="191" t="str">
        <f>IF(Q2871="Campo","@Campos(posicao = "&amp;K2871&amp;", tipo = '"&amp;R2871&amp;"')@Column(name = """&amp;L2871&amp;""")"&amp;IF(R2871="D","@Temporal(TemporalType.DATE)","")&amp;"private "&amp;VLOOKUP(TEXT(R2871,"@"),Apoio!A:B,2,0)&amp;" "&amp;SUBSTITUTE(LOWER(LEFT(L2871,1))&amp;RIGHT(PROPER(L2871),LEN(L2871)-1),"_","")&amp;";",IF(ISNUMBER(Q2871),IF(R2871="R","@Entity@Table(name = ""reg_"&amp;LOWER(J2871)&amp;""")@XmlRootElement","")&amp;VLOOKUP(J2871,Blocos!D:I,6,0)&amp;Apoio!$E$1&amp;Y2871,""))</f>
        <v/>
      </c>
      <c r="X2871" s="190" t="str">
        <f>IF(ISNUMBER(Q2871),COUNTIF(Blocos!G:G,J2871),"")</f>
        <v/>
      </c>
      <c r="Y2871" s="190" t="str">
        <f>IF(OR(X2871=0,X2871=""),"",VLOOKUP(SUMIFS(Blocos!A:A,Blocos!H:H,'EFD REGISTROS e Campos (2)'!X2871,Blocos!G:G,'EFD REGISTROS e Campos (2)'!J2871),Blocos!A:L,12,0))</f>
        <v/>
      </c>
      <c r="Z2871" s="190" t="str">
        <f>IF(ISNUMBER(Q2872),VLOOKUP(J2871,Blocos!D:G,4,0),"")</f>
        <v/>
      </c>
      <c r="AA2871" s="190" t="str">
        <f>IF(ISNUMBER(Q2871),CONCATENATE("CREATE TABLE ""reg_",LOWER(J2871),""" (""ID"" bigint NOT NULL AUTO_INCREMENT,  ""HASHFILE"" varchar(255) DEFAULT NULL, ""ID_PAI"" bigint NOT NULL,"),IF(Q2871="Campo",CONCATENATE("""",L2871,""" ",VLOOKUP(R2871,Apoio!A:C,3,0)),""))&amp;IF(Z2871="","",CONCATENATE("PRIMARY KEY (""ID""), KEY ""FK_reg_",LOWER(Z2871),"_ID_PAI"" (""ID_PAI""), CONSTRAINT ""FK_reg_",LOWER(Z2871),"_ID_PAI"" FOREIGN KEY (""ID_PAI"") REFERENCES ""reg_",LOWER(Z2871),""" (""ID"")) ENGINE=InnoDB AUTO_INCREMENT=105774 DEFAULT CHARSET=utf8mb4 COLLATE=utf8mb4_0900_ai_ci;"))</f>
        <v/>
      </c>
      <c r="AB2871" s="190" t="str">
        <f t="shared" si="314"/>
        <v/>
      </c>
    </row>
    <row r="2872" spans="1:28" ht="14.5" hidden="1" customHeight="1" x14ac:dyDescent="0.3">
      <c r="J2872" s="187" t="str">
        <f t="shared" si="312"/>
        <v>H010</v>
      </c>
      <c r="K2872" s="196"/>
      <c r="L2872" s="285"/>
      <c r="M2872" s="182" t="s">
        <v>2831</v>
      </c>
      <c r="N2872" s="196"/>
      <c r="O2872" s="196"/>
      <c r="P2872" s="196"/>
      <c r="Q2872" s="192" t="str">
        <f t="shared" si="313"/>
        <v/>
      </c>
      <c r="S2872" s="191" t="str">
        <f t="shared" si="316"/>
        <v/>
      </c>
      <c r="T2872" s="192" t="str">
        <f t="shared" si="317"/>
        <v/>
      </c>
      <c r="U2872" s="192" t="str">
        <f t="shared" si="315"/>
        <v/>
      </c>
      <c r="V2872" s="192" t="str">
        <f t="shared" si="318"/>
        <v/>
      </c>
      <c r="W2872" s="191" t="str">
        <f>IF(Q2872="Campo","@Campos(posicao = "&amp;K2872&amp;", tipo = '"&amp;R2872&amp;"')@Column(name = """&amp;L2872&amp;""")"&amp;IF(R2872="D","@Temporal(TemporalType.DATE)","")&amp;"private "&amp;VLOOKUP(TEXT(R2872,"@"),Apoio!A:B,2,0)&amp;" "&amp;SUBSTITUTE(LOWER(LEFT(L2872,1))&amp;RIGHT(PROPER(L2872),LEN(L2872)-1),"_","")&amp;";",IF(ISNUMBER(Q2872),IF(R2872="R","@Entity@Table(name = ""reg_"&amp;LOWER(J2872)&amp;""")@XmlRootElement","")&amp;VLOOKUP(J2872,Blocos!D:I,6,0)&amp;Apoio!$E$1&amp;Y2872,""))</f>
        <v/>
      </c>
      <c r="X2872" s="190" t="str">
        <f>IF(ISNUMBER(Q2872),COUNTIF(Blocos!G:G,J2872),"")</f>
        <v/>
      </c>
      <c r="Y2872" s="190" t="str">
        <f>IF(OR(X2872=0,X2872=""),"",VLOOKUP(SUMIFS(Blocos!A:A,Blocos!H:H,'EFD REGISTROS e Campos (2)'!X2872,Blocos!G:G,'EFD REGISTROS e Campos (2)'!J2872),Blocos!A:L,12,0))</f>
        <v/>
      </c>
      <c r="Z2872" s="190" t="str">
        <f>IF(ISNUMBER(Q2873),VLOOKUP(J2872,Blocos!D:G,4,0),"")</f>
        <v/>
      </c>
      <c r="AA2872" s="190" t="str">
        <f>IF(ISNUMBER(Q2872),CONCATENATE("CREATE TABLE ""reg_",LOWER(J2872),""" (""ID"" bigint NOT NULL AUTO_INCREMENT,  ""HASHFILE"" varchar(255) DEFAULT NULL, ""ID_PAI"" bigint NOT NULL,"),IF(Q2872="Campo",CONCATENATE("""",L2872,""" ",VLOOKUP(R2872,Apoio!A:C,3,0)),""))&amp;IF(Z2872="","",CONCATENATE("PRIMARY KEY (""ID""), KEY ""FK_reg_",LOWER(Z2872),"_ID_PAI"" (""ID_PAI""), CONSTRAINT ""FK_reg_",LOWER(Z2872),"_ID_PAI"" FOREIGN KEY (""ID_PAI"") REFERENCES ""reg_",LOWER(Z2872),""" (""ID"")) ENGINE=InnoDB AUTO_INCREMENT=105774 DEFAULT CHARSET=utf8mb4 COLLATE=utf8mb4_0900_ai_ci;"))</f>
        <v/>
      </c>
      <c r="AB2872" s="190" t="str">
        <f t="shared" si="314"/>
        <v/>
      </c>
    </row>
    <row r="2873" spans="1:28" ht="14.5" hidden="1" customHeight="1" x14ac:dyDescent="0.3">
      <c r="J2873" s="187" t="str">
        <f t="shared" si="312"/>
        <v>H010</v>
      </c>
      <c r="K2873" s="196"/>
      <c r="L2873" s="285"/>
      <c r="M2873" s="182" t="s">
        <v>2832</v>
      </c>
      <c r="N2873" s="196"/>
      <c r="O2873" s="196"/>
      <c r="P2873" s="196"/>
      <c r="Q2873" s="192" t="str">
        <f t="shared" si="313"/>
        <v/>
      </c>
      <c r="S2873" s="191" t="str">
        <f t="shared" si="316"/>
        <v/>
      </c>
      <c r="T2873" s="192" t="str">
        <f t="shared" si="317"/>
        <v/>
      </c>
      <c r="U2873" s="192" t="str">
        <f t="shared" si="315"/>
        <v/>
      </c>
      <c r="V2873" s="192" t="str">
        <f t="shared" si="318"/>
        <v/>
      </c>
      <c r="W2873" s="191" t="str">
        <f>IF(Q2873="Campo","@Campos(posicao = "&amp;K2873&amp;", tipo = '"&amp;R2873&amp;"')@Column(name = """&amp;L2873&amp;""")"&amp;IF(R2873="D","@Temporal(TemporalType.DATE)","")&amp;"private "&amp;VLOOKUP(TEXT(R2873,"@"),Apoio!A:B,2,0)&amp;" "&amp;SUBSTITUTE(LOWER(LEFT(L2873,1))&amp;RIGHT(PROPER(L2873),LEN(L2873)-1),"_","")&amp;";",IF(ISNUMBER(Q2873),IF(R2873="R","@Entity@Table(name = ""reg_"&amp;LOWER(J2873)&amp;""")@XmlRootElement","")&amp;VLOOKUP(J2873,Blocos!D:I,6,0)&amp;Apoio!$E$1&amp;Y2873,""))</f>
        <v/>
      </c>
      <c r="X2873" s="190" t="str">
        <f>IF(ISNUMBER(Q2873),COUNTIF(Blocos!G:G,J2873),"")</f>
        <v/>
      </c>
      <c r="Y2873" s="190" t="str">
        <f>IF(OR(X2873=0,X2873=""),"",VLOOKUP(SUMIFS(Blocos!A:A,Blocos!H:H,'EFD REGISTROS e Campos (2)'!X2873,Blocos!G:G,'EFD REGISTROS e Campos (2)'!J2873),Blocos!A:L,12,0))</f>
        <v/>
      </c>
      <c r="Z2873" s="190" t="str">
        <f>IF(ISNUMBER(Q2874),VLOOKUP(J2873,Blocos!D:G,4,0),"")</f>
        <v/>
      </c>
      <c r="AA2873" s="190" t="str">
        <f>IF(ISNUMBER(Q2873),CONCATENATE("CREATE TABLE ""reg_",LOWER(J2873),""" (""ID"" bigint NOT NULL AUTO_INCREMENT,  ""HASHFILE"" varchar(255) DEFAULT NULL, ""ID_PAI"" bigint NOT NULL,"),IF(Q2873="Campo",CONCATENATE("""",L2873,""" ",VLOOKUP(R2873,Apoio!A:C,3,0)),""))&amp;IF(Z2873="","",CONCATENATE("PRIMARY KEY (""ID""), KEY ""FK_reg_",LOWER(Z2873),"_ID_PAI"" (""ID_PAI""), CONSTRAINT ""FK_reg_",LOWER(Z2873),"_ID_PAI"" FOREIGN KEY (""ID_PAI"") REFERENCES ""reg_",LOWER(Z2873),""" (""ID"")) ENGINE=InnoDB AUTO_INCREMENT=105774 DEFAULT CHARSET=utf8mb4 COLLATE=utf8mb4_0900_ai_ci;"))</f>
        <v/>
      </c>
      <c r="AB2873" s="190" t="str">
        <f t="shared" si="314"/>
        <v/>
      </c>
    </row>
    <row r="2874" spans="1:28" ht="14.5" hidden="1" customHeight="1" x14ac:dyDescent="0.3">
      <c r="J2874" s="187" t="str">
        <f t="shared" si="312"/>
        <v>H010</v>
      </c>
      <c r="K2874" s="208">
        <v>8</v>
      </c>
      <c r="L2874" s="294" t="s">
        <v>129</v>
      </c>
      <c r="M2874" s="214" t="s">
        <v>340</v>
      </c>
      <c r="N2874" s="208" t="s">
        <v>27</v>
      </c>
      <c r="O2874" s="208">
        <v>60</v>
      </c>
      <c r="P2874" s="208" t="s">
        <v>28</v>
      </c>
      <c r="Q2874" s="192" t="str">
        <f t="shared" si="313"/>
        <v>Campo</v>
      </c>
      <c r="R2874" s="192" t="s">
        <v>27</v>
      </c>
      <c r="S2874" s="191" t="str">
        <f t="shared" si="316"/>
        <v/>
      </c>
      <c r="T2874" s="192" t="str">
        <f t="shared" si="317"/>
        <v>&lt;campo posicao="8"&gt;
&lt;coluna&gt;COD_PART&lt;/coluna&gt;
&lt;descricao&gt;Código do participante (campo 02 do Registro 0150):&lt;/descricao&gt;
&lt;tipo&gt;C&lt;/tipo&gt;
&lt;/campo&gt;</v>
      </c>
      <c r="U2874" s="192" t="str">
        <f t="shared" si="315"/>
        <v>&lt;campo posicao="8"&gt;
&lt;coluna&gt;COD_PART&lt;/coluna&gt;
&lt;descricao&gt;Código do participante (campo 02 do Registro 0150):&lt;/descricao&gt;
&lt;tipo&gt;C&lt;/tipo&gt;
&lt;/campo&gt;</v>
      </c>
      <c r="V2874" s="192" t="str">
        <f t="shared" si="318"/>
        <v>{"Column9", "COD_PART"},</v>
      </c>
      <c r="W2874" s="191" t="str">
        <f>IF(Q2874="Campo","@Campos(posicao = "&amp;K2874&amp;", tipo = '"&amp;R2874&amp;"')@Column(name = """&amp;L2874&amp;""")"&amp;IF(R2874="D","@Temporal(TemporalType.DATE)","")&amp;"private "&amp;VLOOKUP(TEXT(R2874,"@"),Apoio!A:B,2,0)&amp;" "&amp;SUBSTITUTE(LOWER(LEFT(L2874,1))&amp;RIGHT(PROPER(L2874),LEN(L2874)-1),"_","")&amp;";",IF(ISNUMBER(Q2874),IF(R2874="R","@Entity@Table(name = ""reg_"&amp;LOWER(J2874)&amp;""")@XmlRootElement","")&amp;VLOOKUP(J2874,Blocos!D:I,6,0)&amp;Apoio!$E$1&amp;Y2874,""))</f>
        <v>@Campos(posicao = 8, tipo = 'C')@Column(name = "COD_PART")private String codPart;</v>
      </c>
      <c r="X2874" s="190" t="str">
        <f>IF(ISNUMBER(Q2874),COUNTIF(Blocos!G:G,J2874),"")</f>
        <v/>
      </c>
      <c r="Y2874" s="190" t="str">
        <f>IF(OR(X2874=0,X2874=""),"",VLOOKUP(SUMIFS(Blocos!A:A,Blocos!H:H,'EFD REGISTROS e Campos (2)'!X2874,Blocos!G:G,'EFD REGISTROS e Campos (2)'!J2874),Blocos!A:L,12,0))</f>
        <v/>
      </c>
      <c r="Z2874" s="190" t="str">
        <f>IF(ISNUMBER(Q2875),VLOOKUP(J2874,Blocos!D:G,4,0),"")</f>
        <v/>
      </c>
      <c r="AA2874" s="190" t="str">
        <f>IF(ISNUMBER(Q2874),CONCATENATE("CREATE TABLE ""reg_",LOWER(J2874),""" (""ID"" bigint NOT NULL AUTO_INCREMENT,  ""HASHFILE"" varchar(255) DEFAULT NULL, ""ID_PAI"" bigint NOT NULL,"),IF(Q2874="Campo",CONCATENATE("""",L2874,""" ",VLOOKUP(R2874,Apoio!A:C,3,0)),""))&amp;IF(Z2874="","",CONCATENATE("PRIMARY KEY (""ID""), KEY ""FK_reg_",LOWER(Z2874),"_ID_PAI"" (""ID_PAI""), CONSTRAINT ""FK_reg_",LOWER(Z2874),"_ID_PAI"" FOREIGN KEY (""ID_PAI"") REFERENCES ""reg_",LOWER(Z2874),""" (""ID"")) ENGINE=InnoDB AUTO_INCREMENT=105774 DEFAULT CHARSET=utf8mb4 COLLATE=utf8mb4_0900_ai_ci;"))</f>
        <v>"COD_PART" varchar(255) DEFAULT NULL,</v>
      </c>
      <c r="AB2874" s="190" t="str">
        <f t="shared" si="314"/>
        <v>`reg_h010`.`COD_PART`,</v>
      </c>
    </row>
    <row r="2875" spans="1:28" ht="14.5" hidden="1" customHeight="1" x14ac:dyDescent="0.3">
      <c r="J2875" s="187" t="str">
        <f t="shared" si="312"/>
        <v>H010</v>
      </c>
      <c r="K2875" s="210"/>
      <c r="L2875" s="296"/>
      <c r="M2875" s="216" t="s">
        <v>2833</v>
      </c>
      <c r="N2875" s="210"/>
      <c r="O2875" s="210"/>
      <c r="P2875" s="210"/>
      <c r="Q2875" s="192" t="str">
        <f t="shared" si="313"/>
        <v/>
      </c>
      <c r="S2875" s="191" t="str">
        <f t="shared" si="316"/>
        <v/>
      </c>
      <c r="T2875" s="192" t="str">
        <f t="shared" si="317"/>
        <v/>
      </c>
      <c r="U2875" s="192" t="str">
        <f t="shared" si="315"/>
        <v/>
      </c>
      <c r="V2875" s="192" t="str">
        <f t="shared" si="318"/>
        <v/>
      </c>
      <c r="W2875" s="191" t="str">
        <f>IF(Q2875="Campo","@Campos(posicao = "&amp;K2875&amp;", tipo = '"&amp;R2875&amp;"')@Column(name = """&amp;L2875&amp;""")"&amp;IF(R2875="D","@Temporal(TemporalType.DATE)","")&amp;"private "&amp;VLOOKUP(TEXT(R2875,"@"),Apoio!A:B,2,0)&amp;" "&amp;SUBSTITUTE(LOWER(LEFT(L2875,1))&amp;RIGHT(PROPER(L2875),LEN(L2875)-1),"_","")&amp;";",IF(ISNUMBER(Q2875),IF(R2875="R","@Entity@Table(name = ""reg_"&amp;LOWER(J2875)&amp;""")@XmlRootElement","")&amp;VLOOKUP(J2875,Blocos!D:I,6,0)&amp;Apoio!$E$1&amp;Y2875,""))</f>
        <v/>
      </c>
      <c r="X2875" s="190" t="str">
        <f>IF(ISNUMBER(Q2875),COUNTIF(Blocos!G:G,J2875),"")</f>
        <v/>
      </c>
      <c r="Y2875" s="190" t="str">
        <f>IF(OR(X2875=0,X2875=""),"",VLOOKUP(SUMIFS(Blocos!A:A,Blocos!H:H,'EFD REGISTROS e Campos (2)'!X2875,Blocos!G:G,'EFD REGISTROS e Campos (2)'!J2875),Blocos!A:L,12,0))</f>
        <v/>
      </c>
      <c r="Z2875" s="190" t="str">
        <f>IF(ISNUMBER(Q2876),VLOOKUP(J2875,Blocos!D:G,4,0),"")</f>
        <v/>
      </c>
      <c r="AA2875" s="190" t="str">
        <f>IF(ISNUMBER(Q2875),CONCATENATE("CREATE TABLE ""reg_",LOWER(J2875),""" (""ID"" bigint NOT NULL AUTO_INCREMENT,  ""HASHFILE"" varchar(255) DEFAULT NULL, ""ID_PAI"" bigint NOT NULL,"),IF(Q2875="Campo",CONCATENATE("""",L2875,""" ",VLOOKUP(R2875,Apoio!A:C,3,0)),""))&amp;IF(Z2875="","",CONCATENATE("PRIMARY KEY (""ID""), KEY ""FK_reg_",LOWER(Z2875),"_ID_PAI"" (""ID_PAI""), CONSTRAINT ""FK_reg_",LOWER(Z2875),"_ID_PAI"" FOREIGN KEY (""ID_PAI"") REFERENCES ""reg_",LOWER(Z2875),""" (""ID"")) ENGINE=InnoDB AUTO_INCREMENT=105774 DEFAULT CHARSET=utf8mb4 COLLATE=utf8mb4_0900_ai_ci;"))</f>
        <v/>
      </c>
      <c r="AB2875" s="190" t="str">
        <f t="shared" si="314"/>
        <v/>
      </c>
    </row>
    <row r="2876" spans="1:28" ht="14.5" hidden="1" customHeight="1" x14ac:dyDescent="0.3">
      <c r="J2876" s="187" t="str">
        <f t="shared" si="312"/>
        <v>H010</v>
      </c>
      <c r="K2876" s="181">
        <v>9</v>
      </c>
      <c r="L2876" s="289" t="s">
        <v>617</v>
      </c>
      <c r="M2876" s="182" t="s">
        <v>2835</v>
      </c>
      <c r="N2876" s="181" t="s">
        <v>27</v>
      </c>
      <c r="O2876" s="181" t="s">
        <v>28</v>
      </c>
      <c r="P2876" s="181" t="s">
        <v>28</v>
      </c>
      <c r="Q2876" s="192" t="str">
        <f t="shared" si="313"/>
        <v>Campo</v>
      </c>
      <c r="R2876" s="192" t="s">
        <v>27</v>
      </c>
      <c r="S2876" s="191" t="str">
        <f t="shared" si="316"/>
        <v/>
      </c>
      <c r="T2876" s="192" t="str">
        <f t="shared" si="317"/>
        <v>&lt;campo posicao="9"&gt;
&lt;coluna&gt;TXT_COMPL&lt;/coluna&gt;
&lt;descricao&gt;Descrição complementar.&lt;/descricao&gt;
&lt;tipo&gt;C&lt;/tipo&gt;
&lt;/campo&gt;</v>
      </c>
      <c r="U2876" s="192" t="str">
        <f t="shared" si="315"/>
        <v>&lt;campo posicao="9"&gt;
&lt;coluna&gt;TXT_COMPL&lt;/coluna&gt;
&lt;descricao&gt;Descrição complementar.&lt;/descricao&gt;
&lt;tipo&gt;C&lt;/tipo&gt;
&lt;/campo&gt;</v>
      </c>
      <c r="V2876" s="192" t="str">
        <f t="shared" si="318"/>
        <v>{"Column10", "TXT_COMPL"},</v>
      </c>
      <c r="W2876" s="191" t="str">
        <f>IF(Q2876="Campo","@Campos(posicao = "&amp;K2876&amp;", tipo = '"&amp;R2876&amp;"')@Column(name = """&amp;L2876&amp;""")"&amp;IF(R2876="D","@Temporal(TemporalType.DATE)","")&amp;"private "&amp;VLOOKUP(TEXT(R2876,"@"),Apoio!A:B,2,0)&amp;" "&amp;SUBSTITUTE(LOWER(LEFT(L2876,1))&amp;RIGHT(PROPER(L2876),LEN(L2876)-1),"_","")&amp;";",IF(ISNUMBER(Q2876),IF(R2876="R","@Entity@Table(name = ""reg_"&amp;LOWER(J2876)&amp;""")@XmlRootElement","")&amp;VLOOKUP(J2876,Blocos!D:I,6,0)&amp;Apoio!$E$1&amp;Y2876,""))</f>
        <v>@Campos(posicao = 9, tipo = 'C')@Column(name = "TXT_COMPL")private String txtCompl;</v>
      </c>
      <c r="X2876" s="190" t="str">
        <f>IF(ISNUMBER(Q2876),COUNTIF(Blocos!G:G,J2876),"")</f>
        <v/>
      </c>
      <c r="Y2876" s="190" t="str">
        <f>IF(OR(X2876=0,X2876=""),"",VLOOKUP(SUMIFS(Blocos!A:A,Blocos!H:H,'EFD REGISTROS e Campos (2)'!X2876,Blocos!G:G,'EFD REGISTROS e Campos (2)'!J2876),Blocos!A:L,12,0))</f>
        <v/>
      </c>
      <c r="Z2876" s="190" t="str">
        <f>IF(ISNUMBER(Q2877),VLOOKUP(J2876,Blocos!D:G,4,0),"")</f>
        <v/>
      </c>
      <c r="AA2876" s="190" t="str">
        <f>IF(ISNUMBER(Q2876),CONCATENATE("CREATE TABLE ""reg_",LOWER(J2876),""" (""ID"" bigint NOT NULL AUTO_INCREMENT,  ""HASHFILE"" varchar(255) DEFAULT NULL, ""ID_PAI"" bigint NOT NULL,"),IF(Q2876="Campo",CONCATENATE("""",L2876,""" ",VLOOKUP(R2876,Apoio!A:C,3,0)),""))&amp;IF(Z2876="","",CONCATENATE("PRIMARY KEY (""ID""), KEY ""FK_reg_",LOWER(Z2876),"_ID_PAI"" (""ID_PAI""), CONSTRAINT ""FK_reg_",LOWER(Z2876),"_ID_PAI"" FOREIGN KEY (""ID_PAI"") REFERENCES ""reg_",LOWER(Z2876),""" (""ID"")) ENGINE=InnoDB AUTO_INCREMENT=105774 DEFAULT CHARSET=utf8mb4 COLLATE=utf8mb4_0900_ai_ci;"))</f>
        <v>"TXT_COMPL" varchar(255) DEFAULT NULL,</v>
      </c>
      <c r="AB2876" s="190" t="str">
        <f t="shared" si="314"/>
        <v>`reg_h010`.`TXT_COMPL`,</v>
      </c>
    </row>
    <row r="2877" spans="1:28" ht="14.5" hidden="1" customHeight="1" x14ac:dyDescent="0.3">
      <c r="J2877" s="187" t="str">
        <f t="shared" si="312"/>
        <v>H010</v>
      </c>
      <c r="K2877" s="181">
        <v>10</v>
      </c>
      <c r="L2877" s="289" t="s">
        <v>246</v>
      </c>
      <c r="M2877" s="182" t="s">
        <v>858</v>
      </c>
      <c r="N2877" s="181" t="s">
        <v>27</v>
      </c>
      <c r="O2877" s="181" t="s">
        <v>28</v>
      </c>
      <c r="P2877" s="181" t="s">
        <v>28</v>
      </c>
      <c r="Q2877" s="192" t="str">
        <f t="shared" si="313"/>
        <v>Campo</v>
      </c>
      <c r="R2877" s="192" t="s">
        <v>27</v>
      </c>
      <c r="S2877" s="191" t="str">
        <f t="shared" si="316"/>
        <v/>
      </c>
      <c r="T2877" s="192" t="str">
        <f t="shared" si="317"/>
        <v>&lt;campo posicao="10"&gt;
&lt;coluna&gt;COD_CTA&lt;/coluna&gt;
&lt;descricao&gt;Código da conta analítica contábil debitada/creditada&lt;/descricao&gt;
&lt;tipo&gt;C&lt;/tipo&gt;
&lt;/campo&gt;</v>
      </c>
      <c r="U2877" s="192" t="str">
        <f t="shared" si="315"/>
        <v>&lt;campo posicao="10"&gt;
&lt;coluna&gt;COD_CTA&lt;/coluna&gt;
&lt;descricao&gt;Código da conta analítica contábil debitada/creditada&lt;/descricao&gt;
&lt;tipo&gt;C&lt;/tipo&gt;
&lt;/campo&gt;</v>
      </c>
      <c r="V2877" s="192" t="str">
        <f t="shared" si="318"/>
        <v>{"Column11", "COD_CTA"},</v>
      </c>
      <c r="W2877" s="191" t="str">
        <f>IF(Q2877="Campo","@Campos(posicao = "&amp;K2877&amp;", tipo = '"&amp;R2877&amp;"')@Column(name = """&amp;L2877&amp;""")"&amp;IF(R2877="D","@Temporal(TemporalType.DATE)","")&amp;"private "&amp;VLOOKUP(TEXT(R2877,"@"),Apoio!A:B,2,0)&amp;" "&amp;SUBSTITUTE(LOWER(LEFT(L2877,1))&amp;RIGHT(PROPER(L2877),LEN(L2877)-1),"_","")&amp;";",IF(ISNUMBER(Q2877),IF(R2877="R","@Entity@Table(name = ""reg_"&amp;LOWER(J2877)&amp;""")@XmlRootElement","")&amp;VLOOKUP(J2877,Blocos!D:I,6,0)&amp;Apoio!$E$1&amp;Y2877,""))</f>
        <v>@Campos(posicao = 10, tipo = 'C')@Column(name = "COD_CTA")private String codCta;</v>
      </c>
      <c r="X2877" s="190" t="str">
        <f>IF(ISNUMBER(Q2877),COUNTIF(Blocos!G:G,J2877),"")</f>
        <v/>
      </c>
      <c r="Y2877" s="190" t="str">
        <f>IF(OR(X2877=0,X2877=""),"",VLOOKUP(SUMIFS(Blocos!A:A,Blocos!H:H,'EFD REGISTROS e Campos (2)'!X2877,Blocos!G:G,'EFD REGISTROS e Campos (2)'!J2877),Blocos!A:L,12,0))</f>
        <v/>
      </c>
      <c r="Z2877" s="190" t="str">
        <f>IF(ISNUMBER(Q2878),VLOOKUP(J2877,Blocos!D:G,4,0),"")</f>
        <v/>
      </c>
      <c r="AA2877" s="190" t="str">
        <f>IF(ISNUMBER(Q2877),CONCATENATE("CREATE TABLE ""reg_",LOWER(J2877),""" (""ID"" bigint NOT NULL AUTO_INCREMENT,  ""HASHFILE"" varchar(255) DEFAULT NULL, ""ID_PAI"" bigint NOT NULL,"),IF(Q2877="Campo",CONCATENATE("""",L2877,""" ",VLOOKUP(R2877,Apoio!A:C,3,0)),""))&amp;IF(Z2877="","",CONCATENATE("PRIMARY KEY (""ID""), KEY ""FK_reg_",LOWER(Z2877),"_ID_PAI"" (""ID_PAI""), CONSTRAINT ""FK_reg_",LOWER(Z2877),"_ID_PAI"" FOREIGN KEY (""ID_PAI"") REFERENCES ""reg_",LOWER(Z2877),""" (""ID"")) ENGINE=InnoDB AUTO_INCREMENT=105774 DEFAULT CHARSET=utf8mb4 COLLATE=utf8mb4_0900_ai_ci;"))</f>
        <v>"COD_CTA" varchar(255) DEFAULT NULL,</v>
      </c>
      <c r="AB2877" s="190" t="str">
        <f t="shared" si="314"/>
        <v>`reg_h010`.`COD_CTA`,</v>
      </c>
    </row>
    <row r="2878" spans="1:28" ht="14.5" hidden="1" customHeight="1" x14ac:dyDescent="0.3">
      <c r="J2878" s="187" t="str">
        <f t="shared" si="312"/>
        <v>H010</v>
      </c>
      <c r="K2878" s="181">
        <v>11</v>
      </c>
      <c r="L2878" s="289" t="s">
        <v>2836</v>
      </c>
      <c r="M2878" s="182" t="s">
        <v>2837</v>
      </c>
      <c r="N2878" s="181" t="s">
        <v>32</v>
      </c>
      <c r="O2878" s="181" t="s">
        <v>28</v>
      </c>
      <c r="P2878" s="181">
        <v>2</v>
      </c>
      <c r="Q2878" s="192" t="str">
        <f t="shared" si="313"/>
        <v>Campo</v>
      </c>
      <c r="R2878" s="192" t="s">
        <v>3606</v>
      </c>
      <c r="S2878" s="191" t="str">
        <f t="shared" si="316"/>
        <v/>
      </c>
      <c r="T2878" s="192" t="str">
        <f t="shared" si="317"/>
        <v>&lt;campo posicao="11"&gt;
&lt;coluna&gt;VL_ITEM_IR&lt;/coluna&gt;
&lt;descricao&gt;Valor do item para efeitos do Imposto de Renda.&lt;/descricao&gt;
&lt;tipo&gt;R&lt;/tipo&gt;
&lt;/campo&gt;</v>
      </c>
      <c r="U2878" s="192" t="str">
        <f t="shared" si="315"/>
        <v>&lt;campo posicao="11"&gt;
&lt;coluna&gt;VL_ITEM_IR&lt;/coluna&gt;
&lt;descricao&gt;Valor do item para efeitos do Imposto de Renda.&lt;/descricao&gt;
&lt;tipo&gt;R&lt;/tipo&gt;
&lt;/campo&gt;</v>
      </c>
      <c r="V2878" s="192" t="str">
        <f t="shared" si="318"/>
        <v>{"Column12", "VL_ITEM_IR"},</v>
      </c>
      <c r="W2878" s="191" t="str">
        <f>IF(Q2878="Campo","@Campos(posicao = "&amp;K2878&amp;", tipo = '"&amp;R2878&amp;"')@Column(name = """&amp;L2878&amp;""")"&amp;IF(R2878="D","@Temporal(TemporalType.DATE)","")&amp;"private "&amp;VLOOKUP(TEXT(R2878,"@"),Apoio!A:B,2,0)&amp;" "&amp;SUBSTITUTE(LOWER(LEFT(L2878,1))&amp;RIGHT(PROPER(L2878),LEN(L2878)-1),"_","")&amp;";",IF(ISNUMBER(Q2878),IF(R2878="R","@Entity@Table(name = ""reg_"&amp;LOWER(J2878)&amp;""")@XmlRootElement","")&amp;VLOOKUP(J2878,Blocos!D:I,6,0)&amp;Apoio!$E$1&amp;Y2878,""))</f>
        <v>@Campos(posicao = 11, tipo = 'R')@Column(name = "VL_ITEM_IR")private BigDecimal vlItemIr;</v>
      </c>
      <c r="X2878" s="190" t="str">
        <f>IF(ISNUMBER(Q2878),COUNTIF(Blocos!G:G,J2878),"")</f>
        <v/>
      </c>
      <c r="Y2878" s="190" t="str">
        <f>IF(OR(X2878=0,X2878=""),"",VLOOKUP(SUMIFS(Blocos!A:A,Blocos!H:H,'EFD REGISTROS e Campos (2)'!X2878,Blocos!G:G,'EFD REGISTROS e Campos (2)'!J2878),Blocos!A:L,12,0))</f>
        <v/>
      </c>
      <c r="Z2878" s="190" t="str">
        <f>IF(ISNUMBER(Q2879),VLOOKUP(J2878,Blocos!D:G,4,0),"")</f>
        <v>H005</v>
      </c>
      <c r="AA2878" s="190" t="str">
        <f>IF(ISNUMBER(Q2878),CONCATENATE("CREATE TABLE ""reg_",LOWER(J2878),""" (""ID"" bigint NOT NULL AUTO_INCREMENT,  ""HASHFILE"" varchar(255) DEFAULT NULL, ""ID_PAI"" bigint NOT NULL,"),IF(Q2878="Campo",CONCATENATE("""",L2878,""" ",VLOOKUP(R2878,Apoio!A:C,3,0)),""))&amp;IF(Z2878="","",CONCATENATE("PRIMARY KEY (""ID""), KEY ""FK_reg_",LOWER(Z2878),"_ID_PAI"" (""ID_PAI""), CONSTRAINT ""FK_reg_",LOWER(Z2878),"_ID_PAI"" FOREIGN KEY (""ID_PAI"") REFERENCES ""reg_",LOWER(Z2878),""" (""ID"")) ENGINE=InnoDB AUTO_INCREMENT=105774 DEFAULT CHARSET=utf8mb4 COLLATE=utf8mb4_0900_ai_ci;"))</f>
        <v>"VL_ITEM_IR" decimal(15,6) DEFAULT NULL,PRIMARY KEY ("ID"), KEY "FK_reg_h005_ID_PAI" ("ID_PAI"), CONSTRAINT "FK_reg_h005_ID_PAI" FOREIGN KEY ("ID_PAI") REFERENCES "reg_h005" ("ID")) ENGINE=InnoDB AUTO_INCREMENT=105774 DEFAULT CHARSET=utf8mb4 COLLATE=utf8mb4_0900_ai_ci;</v>
      </c>
      <c r="AB2878" s="190" t="str">
        <f t="shared" si="314"/>
        <v>`reg_h010`.`VL_ITEM_IR`,FROM `efdicms`.`reg_h010`;"</v>
      </c>
    </row>
    <row r="2879" spans="1:28" ht="14.5" hidden="1" customHeight="1" collapsed="1" x14ac:dyDescent="0.3">
      <c r="A2879" s="180" t="s">
        <v>22</v>
      </c>
      <c r="F2879" s="180" t="s">
        <v>2838</v>
      </c>
      <c r="I2879" s="180" t="s">
        <v>144</v>
      </c>
      <c r="J2879" s="187" t="str">
        <f t="shared" si="312"/>
        <v>H020</v>
      </c>
      <c r="K2879" s="195" t="s">
        <v>2839</v>
      </c>
      <c r="Q2879" s="192">
        <f t="shared" si="313"/>
        <v>4</v>
      </c>
      <c r="S2879" s="191" t="str">
        <f t="shared" si="316"/>
        <v>&lt;/registro&gt;
&lt;registro codigo="H020" perfil="ABC" nivel="4"&gt;</v>
      </c>
      <c r="T2879" s="192" t="str">
        <f t="shared" si="317"/>
        <v/>
      </c>
      <c r="U2879" s="192" t="str">
        <f t="shared" si="315"/>
        <v>&lt;/registro&gt;
&lt;registro codigo="H020" perfil="ABC" nivel="4"&gt;</v>
      </c>
      <c r="V2879" s="192" t="str">
        <f t="shared" si="318"/>
        <v/>
      </c>
      <c r="W2879" s="191" t="str">
        <f>IF(Q2879="Campo","@Campos(posicao = "&amp;K2879&amp;", tipo = '"&amp;R2879&amp;"')@Column(name = """&amp;L2879&amp;""")"&amp;IF(R2879="D","@Temporal(TemporalType.DATE)","")&amp;"private "&amp;VLOOKUP(TEXT(R2879,"@"),Apoio!A:B,2,0)&amp;" "&amp;SUBSTITUTE(LOWER(LEFT(L2879,1))&amp;RIGHT(PROPER(L2879),LEN(L2879)-1),"_","")&amp;";",IF(ISNUMBER(Q2879),IF(R2879="R","@Entity@Table(name = ""reg_"&amp;LOWER(J2879)&amp;""")@XmlRootElement","")&amp;VLOOKUP(J2879,Blocos!D:I,6,0)&amp;Apoio!$E$1&amp;Y2879,""))</f>
        <v>@Registros(nivel = 4) public class RegH020 implements Serializable { private static final long serialVersionUID = 1L; @Id @GeneratedValue(strategy = GenerationType.IDENTITY) @Basic(optional = false) @Column(name = "ID" ) private Long id;@ManyToOne(fetch = FetchType.LAZY) @JoinColumn(name = "ID_PAI", nullable = false) private RegH010 idPai; public RegH010 getIdPai() {return idPai;}public void setIdPai(Object idPai) {this.idPai = (RegH010) idPai;}public RegH020() { } public RegH020(Long id) { this.id = id; } public RegH020(Long id, RegH010 idPai, long linha, String hash) { this.id = id; this.idPai = idPai; this.linha = linha; this.hash = hash; }public Long getId() { return id; } public void setId(Long id) { this.id = id; }@Basic(optional = false)@Column(name = "LINHA")private long linha;@Basic(optional = false)@Column(name = "HASH")private String hash;</v>
      </c>
      <c r="X2879" s="190">
        <f>IF(ISNUMBER(Q2879),COUNTIF(Blocos!G:G,J2879),"")</f>
        <v>0</v>
      </c>
      <c r="Y2879" s="190" t="str">
        <f>IF(OR(X2879=0,X2879=""),"",VLOOKUP(SUMIFS(Blocos!A:A,Blocos!H:H,'EFD REGISTROS e Campos (2)'!X2879,Blocos!G:G,'EFD REGISTROS e Campos (2)'!J2879),Blocos!A:L,12,0))</f>
        <v/>
      </c>
      <c r="Z2879" s="190" t="str">
        <f>IF(ISNUMBER(Q2880),VLOOKUP(J2879,Blocos!D:G,4,0),"")</f>
        <v/>
      </c>
      <c r="AA2879" s="190" t="str">
        <f>IF(ISNUMBER(Q2879),CONCATENATE("CREATE TABLE ""reg_",LOWER(J2879),""" (""ID"" bigint NOT NULL AUTO_INCREMENT,  ""HASHFILE"" varchar(255) DEFAULT NULL, ""ID_PAI"" bigint NOT NULL,"),IF(Q2879="Campo",CONCATENATE("""",L2879,""" ",VLOOKUP(R2879,Apoio!A:C,3,0)),""))&amp;IF(Z2879="","",CONCATENATE("PRIMARY KEY (""ID""), KEY ""FK_reg_",LOWER(Z2879),"_ID_PAI"" (""ID_PAI""), CONSTRAINT ""FK_reg_",LOWER(Z2879),"_ID_PAI"" FOREIGN KEY (""ID_PAI"") REFERENCES ""reg_",LOWER(Z2879),""" (""ID"")) ENGINE=InnoDB AUTO_INCREMENT=105774 DEFAULT CHARSET=utf8mb4 COLLATE=utf8mb4_0900_ai_ci;"))</f>
        <v>CREATE TABLE "reg_h020" ("ID" bigint NOT NULL AUTO_INCREMENT,  "HASHFILE" varchar(255) DEFAULT NULL, "ID_PAI" bigint NOT NULL,</v>
      </c>
      <c r="AB2879" s="190" t="str">
        <f t="shared" si="314"/>
        <v/>
      </c>
    </row>
    <row r="2880" spans="1:28" ht="14.5" hidden="1" customHeight="1" x14ac:dyDescent="0.3">
      <c r="J2880" s="187" t="str">
        <f t="shared" ref="J2880:J2943" si="319">IF(A2880="",J2879,CONCATENATE(B2880,C2880,D2880,E2880,F2880,G2880,H2880))</f>
        <v>H020</v>
      </c>
      <c r="K2880" s="181">
        <v>1</v>
      </c>
      <c r="L2880" s="289" t="s">
        <v>25</v>
      </c>
      <c r="M2880" s="182" t="s">
        <v>2840</v>
      </c>
      <c r="N2880" s="181" t="s">
        <v>27</v>
      </c>
      <c r="O2880" s="181">
        <v>4</v>
      </c>
      <c r="P2880" s="181" t="s">
        <v>28</v>
      </c>
      <c r="Q2880" s="192" t="str">
        <f t="shared" si="313"/>
        <v>Campo</v>
      </c>
      <c r="R2880" s="192" t="s">
        <v>27</v>
      </c>
      <c r="S2880" s="191" t="str">
        <f t="shared" si="316"/>
        <v/>
      </c>
      <c r="T2880" s="192" t="str">
        <f t="shared" si="317"/>
        <v>&lt;campo posicao="1"&gt;
&lt;coluna&gt;REG&lt;/coluna&gt;
&lt;descricao&gt;Texto fixo contendo "H020"&lt;/descricao&gt;
&lt;tipo&gt;C&lt;/tipo&gt;
&lt;/campo&gt;</v>
      </c>
      <c r="U2880" s="192" t="str">
        <f t="shared" si="315"/>
        <v>&lt;campo posicao="1"&gt;
&lt;coluna&gt;REG&lt;/coluna&gt;
&lt;descricao&gt;Texto fixo contendo "H020"&lt;/descricao&gt;
&lt;tipo&gt;C&lt;/tipo&gt;
&lt;/campo&gt;</v>
      </c>
      <c r="V2880" s="192" t="str">
        <f t="shared" si="318"/>
        <v>{"Column2", "REG"},</v>
      </c>
      <c r="W2880" s="191" t="str">
        <f>IF(Q2880="Campo","@Campos(posicao = "&amp;K2880&amp;", tipo = '"&amp;R2880&amp;"')@Column(name = """&amp;L2880&amp;""")"&amp;IF(R2880="D","@Temporal(TemporalType.DATE)","")&amp;"private "&amp;VLOOKUP(TEXT(R2880,"@"),Apoio!A:B,2,0)&amp;" "&amp;SUBSTITUTE(LOWER(LEFT(L2880,1))&amp;RIGHT(PROPER(L2880),LEN(L2880)-1),"_","")&amp;";",IF(ISNUMBER(Q2880),IF(R2880="R","@Entity@Table(name = ""reg_"&amp;LOWER(J2880)&amp;""")@XmlRootElement","")&amp;VLOOKUP(J2880,Blocos!D:I,6,0)&amp;Apoio!$E$1&amp;Y2880,""))</f>
        <v>@Campos(posicao = 1, tipo = 'C')@Column(name = "REG")private String reg;</v>
      </c>
      <c r="X2880" s="190" t="str">
        <f>IF(ISNUMBER(Q2880),COUNTIF(Blocos!G:G,J2880),"")</f>
        <v/>
      </c>
      <c r="Y2880" s="190" t="str">
        <f>IF(OR(X2880=0,X2880=""),"",VLOOKUP(SUMIFS(Blocos!A:A,Blocos!H:H,'EFD REGISTROS e Campos (2)'!X2880,Blocos!G:G,'EFD REGISTROS e Campos (2)'!J2880),Blocos!A:L,12,0))</f>
        <v/>
      </c>
      <c r="Z2880" s="190" t="str">
        <f>IF(ISNUMBER(Q2881),VLOOKUP(J2880,Blocos!D:G,4,0),"")</f>
        <v/>
      </c>
      <c r="AA2880" s="190" t="str">
        <f>IF(ISNUMBER(Q2880),CONCATENATE("CREATE TABLE ""reg_",LOWER(J2880),""" (""ID"" bigint NOT NULL AUTO_INCREMENT,  ""HASHFILE"" varchar(255) DEFAULT NULL, ""ID_PAI"" bigint NOT NULL,"),IF(Q2880="Campo",CONCATENATE("""",L2880,""" ",VLOOKUP(R2880,Apoio!A:C,3,0)),""))&amp;IF(Z2880="","",CONCATENATE("PRIMARY KEY (""ID""), KEY ""FK_reg_",LOWER(Z2880),"_ID_PAI"" (""ID_PAI""), CONSTRAINT ""FK_reg_",LOWER(Z2880),"_ID_PAI"" FOREIGN KEY (""ID_PAI"") REFERENCES ""reg_",LOWER(Z2880),""" (""ID"")) ENGINE=InnoDB AUTO_INCREMENT=105774 DEFAULT CHARSET=utf8mb4 COLLATE=utf8mb4_0900_ai_ci;"))</f>
        <v>"REG" varchar(255) DEFAULT NULL,</v>
      </c>
      <c r="AB2880" s="190" t="str">
        <f t="shared" si="314"/>
        <v>USE `efdicms`;SELECT `reg_h020`.`REG`,</v>
      </c>
    </row>
    <row r="2881" spans="1:28" ht="14.5" hidden="1" customHeight="1" x14ac:dyDescent="0.3">
      <c r="J2881" s="187" t="str">
        <f t="shared" si="319"/>
        <v>H020</v>
      </c>
      <c r="K2881" s="181">
        <v>2</v>
      </c>
      <c r="L2881" s="289" t="s">
        <v>813</v>
      </c>
      <c r="M2881" s="182" t="s">
        <v>814</v>
      </c>
      <c r="N2881" s="181" t="s">
        <v>27</v>
      </c>
      <c r="O2881" s="181" t="s">
        <v>33</v>
      </c>
      <c r="P2881" s="181" t="s">
        <v>28</v>
      </c>
      <c r="Q2881" s="192" t="str">
        <f t="shared" si="313"/>
        <v>Campo</v>
      </c>
      <c r="R2881" s="192" t="s">
        <v>27</v>
      </c>
      <c r="S2881" s="191" t="str">
        <f t="shared" si="316"/>
        <v/>
      </c>
      <c r="T2881" s="192" t="str">
        <f t="shared" si="317"/>
        <v>&lt;campo posicao="2"&gt;
&lt;coluna&gt;CST_ICMS&lt;/coluna&gt;
&lt;descricao&gt;Código da Situação Tributária referente ao ICMS, conforme a Tabela indicada no item 4.3.1&lt;/descricao&gt;
&lt;tipo&gt;C&lt;/tipo&gt;
&lt;/campo&gt;</v>
      </c>
      <c r="U2881" s="192" t="str">
        <f t="shared" si="315"/>
        <v>&lt;campo posicao="2"&gt;
&lt;coluna&gt;CST_ICMS&lt;/coluna&gt;
&lt;descricao&gt;Código da Situação Tributária referente ao ICMS, conforme a Tabela indicada no item 4.3.1&lt;/descricao&gt;
&lt;tipo&gt;C&lt;/tipo&gt;
&lt;/campo&gt;</v>
      </c>
      <c r="V2881" s="192" t="str">
        <f t="shared" si="318"/>
        <v>{"Column3", "CST_ICMS"},</v>
      </c>
      <c r="W2881" s="191" t="str">
        <f>IF(Q2881="Campo","@Campos(posicao = "&amp;K2881&amp;", tipo = '"&amp;R2881&amp;"')@Column(name = """&amp;L2881&amp;""")"&amp;IF(R2881="D","@Temporal(TemporalType.DATE)","")&amp;"private "&amp;VLOOKUP(TEXT(R2881,"@"),Apoio!A:B,2,0)&amp;" "&amp;SUBSTITUTE(LOWER(LEFT(L2881,1))&amp;RIGHT(PROPER(L2881),LEN(L2881)-1),"_","")&amp;";",IF(ISNUMBER(Q2881),IF(R2881="R","@Entity@Table(name = ""reg_"&amp;LOWER(J2881)&amp;""")@XmlRootElement","")&amp;VLOOKUP(J2881,Blocos!D:I,6,0)&amp;Apoio!$E$1&amp;Y2881,""))</f>
        <v>@Campos(posicao = 2, tipo = 'C')@Column(name = "CST_ICMS")private String cstIcms;</v>
      </c>
      <c r="X2881" s="190" t="str">
        <f>IF(ISNUMBER(Q2881),COUNTIF(Blocos!G:G,J2881),"")</f>
        <v/>
      </c>
      <c r="Y2881" s="190" t="str">
        <f>IF(OR(X2881=0,X2881=""),"",VLOOKUP(SUMIFS(Blocos!A:A,Blocos!H:H,'EFD REGISTROS e Campos (2)'!X2881,Blocos!G:G,'EFD REGISTROS e Campos (2)'!J2881),Blocos!A:L,12,0))</f>
        <v/>
      </c>
      <c r="Z2881" s="190" t="str">
        <f>IF(ISNUMBER(Q2882),VLOOKUP(J2881,Blocos!D:G,4,0),"")</f>
        <v/>
      </c>
      <c r="AA2881" s="190" t="str">
        <f>IF(ISNUMBER(Q2881),CONCATENATE("CREATE TABLE ""reg_",LOWER(J2881),""" (""ID"" bigint NOT NULL AUTO_INCREMENT,  ""HASHFILE"" varchar(255) DEFAULT NULL, ""ID_PAI"" bigint NOT NULL,"),IF(Q2881="Campo",CONCATENATE("""",L2881,""" ",VLOOKUP(R2881,Apoio!A:C,3,0)),""))&amp;IF(Z2881="","",CONCATENATE("PRIMARY KEY (""ID""), KEY ""FK_reg_",LOWER(Z2881),"_ID_PAI"" (""ID_PAI""), CONSTRAINT ""FK_reg_",LOWER(Z2881),"_ID_PAI"" FOREIGN KEY (""ID_PAI"") REFERENCES ""reg_",LOWER(Z2881),""" (""ID"")) ENGINE=InnoDB AUTO_INCREMENT=105774 DEFAULT CHARSET=utf8mb4 COLLATE=utf8mb4_0900_ai_ci;"))</f>
        <v>"CST_ICMS" varchar(255) DEFAULT NULL,</v>
      </c>
      <c r="AB2881" s="190" t="str">
        <f t="shared" si="314"/>
        <v>`reg_h020`.`CST_ICMS`,</v>
      </c>
    </row>
    <row r="2882" spans="1:28" ht="14.5" hidden="1" customHeight="1" x14ac:dyDescent="0.3">
      <c r="J2882" s="187" t="str">
        <f t="shared" si="319"/>
        <v>H020</v>
      </c>
      <c r="K2882" s="181">
        <v>3</v>
      </c>
      <c r="L2882" s="289" t="s">
        <v>2841</v>
      </c>
      <c r="M2882" s="182" t="s">
        <v>2842</v>
      </c>
      <c r="N2882" s="181" t="s">
        <v>32</v>
      </c>
      <c r="O2882" s="181" t="s">
        <v>28</v>
      </c>
      <c r="P2882" s="181">
        <v>2</v>
      </c>
      <c r="Q2882" s="192" t="str">
        <f t="shared" si="313"/>
        <v>Campo</v>
      </c>
      <c r="R2882" s="192" t="s">
        <v>3606</v>
      </c>
      <c r="S2882" s="191" t="str">
        <f t="shared" si="316"/>
        <v/>
      </c>
      <c r="T2882" s="192" t="str">
        <f t="shared" si="317"/>
        <v>&lt;campo posicao="3"&gt;
&lt;coluna&gt;BC_ICMS&lt;/coluna&gt;
&lt;descricao&gt;Informe a base de cálculo do ICMS&lt;/descricao&gt;
&lt;tipo&gt;R&lt;/tipo&gt;
&lt;/campo&gt;</v>
      </c>
      <c r="U2882" s="192" t="str">
        <f t="shared" si="315"/>
        <v>&lt;campo posicao="3"&gt;
&lt;coluna&gt;BC_ICMS&lt;/coluna&gt;
&lt;descricao&gt;Informe a base de cálculo do ICMS&lt;/descricao&gt;
&lt;tipo&gt;R&lt;/tipo&gt;
&lt;/campo&gt;</v>
      </c>
      <c r="V2882" s="192" t="str">
        <f t="shared" si="318"/>
        <v>{"Column4", "BC_ICMS"},</v>
      </c>
      <c r="W2882" s="191" t="str">
        <f>IF(Q2882="Campo","@Campos(posicao = "&amp;K2882&amp;", tipo = '"&amp;R2882&amp;"')@Column(name = """&amp;L2882&amp;""")"&amp;IF(R2882="D","@Temporal(TemporalType.DATE)","")&amp;"private "&amp;VLOOKUP(TEXT(R2882,"@"),Apoio!A:B,2,0)&amp;" "&amp;SUBSTITUTE(LOWER(LEFT(L2882,1))&amp;RIGHT(PROPER(L2882),LEN(L2882)-1),"_","")&amp;";",IF(ISNUMBER(Q2882),IF(R2882="R","@Entity@Table(name = ""reg_"&amp;LOWER(J2882)&amp;""")@XmlRootElement","")&amp;VLOOKUP(J2882,Blocos!D:I,6,0)&amp;Apoio!$E$1&amp;Y2882,""))</f>
        <v>@Campos(posicao = 3, tipo = 'R')@Column(name = "BC_ICMS")private BigDecimal bcIcms;</v>
      </c>
      <c r="X2882" s="190" t="str">
        <f>IF(ISNUMBER(Q2882),COUNTIF(Blocos!G:G,J2882),"")</f>
        <v/>
      </c>
      <c r="Y2882" s="190" t="str">
        <f>IF(OR(X2882=0,X2882=""),"",VLOOKUP(SUMIFS(Blocos!A:A,Blocos!H:H,'EFD REGISTROS e Campos (2)'!X2882,Blocos!G:G,'EFD REGISTROS e Campos (2)'!J2882),Blocos!A:L,12,0))</f>
        <v/>
      </c>
      <c r="Z2882" s="190" t="str">
        <f>IF(ISNUMBER(Q2883),VLOOKUP(J2882,Blocos!D:G,4,0),"")</f>
        <v/>
      </c>
      <c r="AA2882" s="190" t="str">
        <f>IF(ISNUMBER(Q2882),CONCATENATE("CREATE TABLE ""reg_",LOWER(J2882),""" (""ID"" bigint NOT NULL AUTO_INCREMENT,  ""HASHFILE"" varchar(255) DEFAULT NULL, ""ID_PAI"" bigint NOT NULL,"),IF(Q2882="Campo",CONCATENATE("""",L2882,""" ",VLOOKUP(R2882,Apoio!A:C,3,0)),""))&amp;IF(Z2882="","",CONCATENATE("PRIMARY KEY (""ID""), KEY ""FK_reg_",LOWER(Z2882),"_ID_PAI"" (""ID_PAI""), CONSTRAINT ""FK_reg_",LOWER(Z2882),"_ID_PAI"" FOREIGN KEY (""ID_PAI"") REFERENCES ""reg_",LOWER(Z2882),""" (""ID"")) ENGINE=InnoDB AUTO_INCREMENT=105774 DEFAULT CHARSET=utf8mb4 COLLATE=utf8mb4_0900_ai_ci;"))</f>
        <v>"BC_ICMS" decimal(15,6) DEFAULT NULL,</v>
      </c>
      <c r="AB2882" s="190" t="str">
        <f t="shared" si="314"/>
        <v>`reg_h020`.`BC_ICMS`,</v>
      </c>
    </row>
    <row r="2883" spans="1:28" ht="14.5" hidden="1" customHeight="1" x14ac:dyDescent="0.3">
      <c r="J2883" s="187" t="str">
        <f t="shared" si="319"/>
        <v>H020</v>
      </c>
      <c r="K2883" s="181">
        <v>4</v>
      </c>
      <c r="L2883" s="289" t="s">
        <v>578</v>
      </c>
      <c r="M2883" s="182" t="s">
        <v>2843</v>
      </c>
      <c r="N2883" s="181" t="s">
        <v>32</v>
      </c>
      <c r="O2883" s="181"/>
      <c r="P2883" s="181">
        <v>2</v>
      </c>
      <c r="Q2883" s="192" t="str">
        <f t="shared" ref="Q2883:Q2946" si="320">IF(B2883&lt;&gt;"",0,IF(C2883&lt;&gt;"",1,IF(D2883&lt;&gt;"",2,IF(E2883&lt;&gt;"",3,IF(F2883&lt;&gt;"",4,IF(G2883&lt;&gt;"",5,IF(H2883&lt;&gt;"",6,IF(ISNUMBER(K2883),"Campo",""))))))))</f>
        <v>Campo</v>
      </c>
      <c r="R2883" s="192" t="s">
        <v>3606</v>
      </c>
      <c r="S2883" s="191" t="str">
        <f t="shared" si="316"/>
        <v/>
      </c>
      <c r="T2883" s="192" t="str">
        <f t="shared" si="317"/>
        <v>&lt;campo posicao="4"&gt;
&lt;coluna&gt;VL_ICMS&lt;/coluna&gt;
&lt;descricao&gt;Informe o valor do ICMS a ser debitado ou creditado&lt;/descricao&gt;
&lt;tipo&gt;R&lt;/tipo&gt;
&lt;/campo&gt;</v>
      </c>
      <c r="U2883" s="192" t="str">
        <f t="shared" si="315"/>
        <v>&lt;campo posicao="4"&gt;
&lt;coluna&gt;VL_ICMS&lt;/coluna&gt;
&lt;descricao&gt;Informe o valor do ICMS a ser debitado ou creditado&lt;/descricao&gt;
&lt;tipo&gt;R&lt;/tipo&gt;
&lt;/campo&gt;</v>
      </c>
      <c r="V2883" s="192" t="str">
        <f t="shared" si="318"/>
        <v>{"Column5", "VL_ICMS"},</v>
      </c>
      <c r="W2883" s="191" t="str">
        <f>IF(Q2883="Campo","@Campos(posicao = "&amp;K2883&amp;", tipo = '"&amp;R2883&amp;"')@Column(name = """&amp;L2883&amp;""")"&amp;IF(R2883="D","@Temporal(TemporalType.DATE)","")&amp;"private "&amp;VLOOKUP(TEXT(R2883,"@"),Apoio!A:B,2,0)&amp;" "&amp;SUBSTITUTE(LOWER(LEFT(L2883,1))&amp;RIGHT(PROPER(L2883),LEN(L2883)-1),"_","")&amp;";",IF(ISNUMBER(Q2883),IF(R2883="R","@Entity@Table(name = ""reg_"&amp;LOWER(J2883)&amp;""")@XmlRootElement","")&amp;VLOOKUP(J2883,Blocos!D:I,6,0)&amp;Apoio!$E$1&amp;Y2883,""))</f>
        <v>@Campos(posicao = 4, tipo = 'R')@Column(name = "VL_ICMS")private BigDecimal vlIcms;</v>
      </c>
      <c r="X2883" s="190" t="str">
        <f>IF(ISNUMBER(Q2883),COUNTIF(Blocos!G:G,J2883),"")</f>
        <v/>
      </c>
      <c r="Y2883" s="190" t="str">
        <f>IF(OR(X2883=0,X2883=""),"",VLOOKUP(SUMIFS(Blocos!A:A,Blocos!H:H,'EFD REGISTROS e Campos (2)'!X2883,Blocos!G:G,'EFD REGISTROS e Campos (2)'!J2883),Blocos!A:L,12,0))</f>
        <v/>
      </c>
      <c r="Z2883" s="190" t="str">
        <f>IF(ISNUMBER(Q2884),VLOOKUP(J2883,Blocos!D:G,4,0),"")</f>
        <v>H010</v>
      </c>
      <c r="AA2883" s="190" t="str">
        <f>IF(ISNUMBER(Q2883),CONCATENATE("CREATE TABLE ""reg_",LOWER(J2883),""" (""ID"" bigint NOT NULL AUTO_INCREMENT,  ""HASHFILE"" varchar(255) DEFAULT NULL, ""ID_PAI"" bigint NOT NULL,"),IF(Q2883="Campo",CONCATENATE("""",L2883,""" ",VLOOKUP(R2883,Apoio!A:C,3,0)),""))&amp;IF(Z2883="","",CONCATENATE("PRIMARY KEY (""ID""), KEY ""FK_reg_",LOWER(Z2883),"_ID_PAI"" (""ID_PAI""), CONSTRAINT ""FK_reg_",LOWER(Z2883),"_ID_PAI"" FOREIGN KEY (""ID_PAI"") REFERENCES ""reg_",LOWER(Z2883),""" (""ID"")) ENGINE=InnoDB AUTO_INCREMENT=105774 DEFAULT CHARSET=utf8mb4 COLLATE=utf8mb4_0900_ai_ci;"))</f>
        <v>"VL_ICMS" decimal(15,6) DEFAULT NULL,PRIMARY KEY ("ID"), KEY "FK_reg_h010_ID_PAI" ("ID_PAI"), CONSTRAINT "FK_reg_h010_ID_PAI" FOREIGN KEY ("ID_PAI") REFERENCES "reg_h010" ("ID")) ENGINE=InnoDB AUTO_INCREMENT=105774 DEFAULT CHARSET=utf8mb4 COLLATE=utf8mb4_0900_ai_ci;</v>
      </c>
      <c r="AB2883" s="190" t="str">
        <f t="shared" si="314"/>
        <v>`reg_h020`.`VL_ICMS`,FROM `efdicms`.`reg_h020`;"</v>
      </c>
    </row>
    <row r="2884" spans="1:28" ht="14.5" hidden="1" customHeight="1" collapsed="1" x14ac:dyDescent="0.3">
      <c r="A2884" s="180" t="s">
        <v>22</v>
      </c>
      <c r="F2884" s="180" t="s">
        <v>2844</v>
      </c>
      <c r="I2884" s="180" t="s">
        <v>209</v>
      </c>
      <c r="J2884" s="187" t="str">
        <f t="shared" si="319"/>
        <v>H030</v>
      </c>
      <c r="K2884" s="195" t="s">
        <v>2845</v>
      </c>
      <c r="Q2884" s="192">
        <f t="shared" si="320"/>
        <v>4</v>
      </c>
      <c r="S2884" s="191" t="str">
        <f t="shared" si="316"/>
        <v>&lt;/registro&gt;
&lt;registro codigo="H030" perfil="ABC" nivel="4"&gt;</v>
      </c>
      <c r="T2884" s="192" t="str">
        <f t="shared" si="317"/>
        <v/>
      </c>
      <c r="U2884" s="192" t="str">
        <f t="shared" si="315"/>
        <v>&lt;/registro&gt;
&lt;registro codigo="H030" perfil="ABC" nivel="4"&gt;</v>
      </c>
      <c r="V2884" s="192" t="str">
        <f t="shared" si="318"/>
        <v/>
      </c>
      <c r="W2884" s="191" t="str">
        <f>IF(Q2884="Campo","@Campos(posicao = "&amp;K2884&amp;", tipo = '"&amp;R2884&amp;"')@Column(name = """&amp;L2884&amp;""")"&amp;IF(R2884="D","@Temporal(TemporalType.DATE)","")&amp;"private "&amp;VLOOKUP(TEXT(R2884,"@"),Apoio!A:B,2,0)&amp;" "&amp;SUBSTITUTE(LOWER(LEFT(L2884,1))&amp;RIGHT(PROPER(L2884),LEN(L2884)-1),"_","")&amp;";",IF(ISNUMBER(Q2884),IF(R2884="R","@Entity@Table(name = ""reg_"&amp;LOWER(J2884)&amp;""")@XmlRootElement","")&amp;VLOOKUP(J2884,Blocos!D:I,6,0)&amp;Apoio!$E$1&amp;Y2884,""))</f>
        <v>@Registros(nivel = 4) public class RegH030 implements Serializable { private static final long serialVersionUID = 1L; @Id @GeneratedValue(strategy = GenerationType.IDENTITY) @Basic(optional = false) @Column(name = "ID" ) private Long id;@OneToOne(fetch = FetchType.LAZY) @JoinColumn(name = "ID_PAI", nullable = false) private RegH010 idPai; public RegH010 getIdPai() {return idPai;}public void setIdPai(Object idPai) {this.idPai = (RegH010) idPai;}public RegH030() { } public RegH030(Long id) { this.id = id; } public RegH030(Long id, RegH010 idPai, long linha, String hash) { this.id = id; this.idPai = idPai; this.linha = linha; this.hash = hash; }public Long getId() { return id; } public void setId(Long id) { this.id = id; }@Basic(optional = false)@Column(name = "LINHA")private long linha;@Basic(optional = false)@Column(name = "HASH")private String hash;</v>
      </c>
      <c r="X2884" s="190">
        <f>IF(ISNUMBER(Q2884),COUNTIF(Blocos!G:G,J2884),"")</f>
        <v>0</v>
      </c>
      <c r="Y2884" s="190" t="str">
        <f>IF(OR(X2884=0,X2884=""),"",VLOOKUP(SUMIFS(Blocos!A:A,Blocos!H:H,'EFD REGISTROS e Campos (2)'!X2884,Blocos!G:G,'EFD REGISTROS e Campos (2)'!J2884),Blocos!A:L,12,0))</f>
        <v/>
      </c>
      <c r="Z2884" s="190" t="str">
        <f>IF(ISNUMBER(Q2885),VLOOKUP(J2884,Blocos!D:G,4,0),"")</f>
        <v/>
      </c>
      <c r="AA2884" s="190" t="str">
        <f>IF(ISNUMBER(Q2884),CONCATENATE("CREATE TABLE ""reg_",LOWER(J2884),""" (""ID"" bigint NOT NULL AUTO_INCREMENT,  ""HASHFILE"" varchar(255) DEFAULT NULL, ""ID_PAI"" bigint NOT NULL,"),IF(Q2884="Campo",CONCATENATE("""",L2884,""" ",VLOOKUP(R2884,Apoio!A:C,3,0)),""))&amp;IF(Z2884="","",CONCATENATE("PRIMARY KEY (""ID""), KEY ""FK_reg_",LOWER(Z2884),"_ID_PAI"" (""ID_PAI""), CONSTRAINT ""FK_reg_",LOWER(Z2884),"_ID_PAI"" FOREIGN KEY (""ID_PAI"") REFERENCES ""reg_",LOWER(Z2884),""" (""ID"")) ENGINE=InnoDB AUTO_INCREMENT=105774 DEFAULT CHARSET=utf8mb4 COLLATE=utf8mb4_0900_ai_ci;"))</f>
        <v>CREATE TABLE "reg_h030" ("ID" bigint NOT NULL AUTO_INCREMENT,  "HASHFILE" varchar(255) DEFAULT NULL, "ID_PAI" bigint NOT NULL,</v>
      </c>
      <c r="AB2884" s="190" t="str">
        <f t="shared" ref="AB2884:AB2947" si="321">IF(Q2884="Campo",CONCATENATE(IF(K2884=1,"USE `efdicms`;SELECT ",""),"`reg_",LOWER(J2884),"`.`",L2884,"`,"),"")&amp;IF(J2884&lt;&gt;J2885,CONCATENATE("FROM `efdicms`.`reg_",LOWER(J2884),"`;"""),"")</f>
        <v/>
      </c>
    </row>
    <row r="2885" spans="1:28" ht="14.5" hidden="1" customHeight="1" x14ac:dyDescent="0.3">
      <c r="J2885" s="187" t="str">
        <f t="shared" si="319"/>
        <v>H030</v>
      </c>
      <c r="K2885" s="181">
        <v>1</v>
      </c>
      <c r="L2885" s="289" t="s">
        <v>25</v>
      </c>
      <c r="M2885" s="182" t="s">
        <v>2846</v>
      </c>
      <c r="N2885" s="181" t="s">
        <v>27</v>
      </c>
      <c r="O2885" s="181">
        <v>4</v>
      </c>
      <c r="P2885" s="181" t="s">
        <v>28</v>
      </c>
      <c r="Q2885" s="192" t="str">
        <f t="shared" si="320"/>
        <v>Campo</v>
      </c>
      <c r="R2885" s="192" t="s">
        <v>27</v>
      </c>
      <c r="S2885" s="191" t="str">
        <f t="shared" si="316"/>
        <v/>
      </c>
      <c r="T2885" s="192" t="str">
        <f t="shared" si="317"/>
        <v>&lt;campo posicao="1"&gt;
&lt;coluna&gt;REG&lt;/coluna&gt;
&lt;descricao&gt;Texto fixo contendo "H030"&lt;/descricao&gt;
&lt;tipo&gt;C&lt;/tipo&gt;
&lt;/campo&gt;</v>
      </c>
      <c r="U2885" s="192" t="str">
        <f t="shared" si="315"/>
        <v>&lt;campo posicao="1"&gt;
&lt;coluna&gt;REG&lt;/coluna&gt;
&lt;descricao&gt;Texto fixo contendo "H030"&lt;/descricao&gt;
&lt;tipo&gt;C&lt;/tipo&gt;
&lt;/campo&gt;</v>
      </c>
      <c r="V2885" s="192" t="str">
        <f t="shared" si="318"/>
        <v>{"Column2", "REG"},</v>
      </c>
      <c r="W2885" s="191" t="str">
        <f>IF(Q2885="Campo","@Campos(posicao = "&amp;K2885&amp;", tipo = '"&amp;R2885&amp;"')@Column(name = """&amp;L2885&amp;""")"&amp;IF(R2885="D","@Temporal(TemporalType.DATE)","")&amp;"private "&amp;VLOOKUP(TEXT(R2885,"@"),Apoio!A:B,2,0)&amp;" "&amp;SUBSTITUTE(LOWER(LEFT(L2885,1))&amp;RIGHT(PROPER(L2885),LEN(L2885)-1),"_","")&amp;";",IF(ISNUMBER(Q2885),IF(R2885="R","@Entity@Table(name = ""reg_"&amp;LOWER(J2885)&amp;""")@XmlRootElement","")&amp;VLOOKUP(J2885,Blocos!D:I,6,0)&amp;Apoio!$E$1&amp;Y2885,""))</f>
        <v>@Campos(posicao = 1, tipo = 'C')@Column(name = "REG")private String reg;</v>
      </c>
      <c r="X2885" s="190" t="str">
        <f>IF(ISNUMBER(Q2885),COUNTIF(Blocos!G:G,J2885),"")</f>
        <v/>
      </c>
      <c r="Y2885" s="190" t="str">
        <f>IF(OR(X2885=0,X2885=""),"",VLOOKUP(SUMIFS(Blocos!A:A,Blocos!H:H,'EFD REGISTROS e Campos (2)'!X2885,Blocos!G:G,'EFD REGISTROS e Campos (2)'!J2885),Blocos!A:L,12,0))</f>
        <v/>
      </c>
      <c r="Z2885" s="190" t="str">
        <f>IF(ISNUMBER(Q2886),VLOOKUP(J2885,Blocos!D:G,4,0),"")</f>
        <v/>
      </c>
      <c r="AA2885" s="190" t="str">
        <f>IF(ISNUMBER(Q2885),CONCATENATE("CREATE TABLE ""reg_",LOWER(J2885),""" (""ID"" bigint NOT NULL AUTO_INCREMENT,  ""HASHFILE"" varchar(255) DEFAULT NULL, ""ID_PAI"" bigint NOT NULL,"),IF(Q2885="Campo",CONCATENATE("""",L2885,""" ",VLOOKUP(R2885,Apoio!A:C,3,0)),""))&amp;IF(Z2885="","",CONCATENATE("PRIMARY KEY (""ID""), KEY ""FK_reg_",LOWER(Z2885),"_ID_PAI"" (""ID_PAI""), CONSTRAINT ""FK_reg_",LOWER(Z2885),"_ID_PAI"" FOREIGN KEY (""ID_PAI"") REFERENCES ""reg_",LOWER(Z2885),""" (""ID"")) ENGINE=InnoDB AUTO_INCREMENT=105774 DEFAULT CHARSET=utf8mb4 COLLATE=utf8mb4_0900_ai_ci;"))</f>
        <v>"REG" varchar(255) DEFAULT NULL,</v>
      </c>
      <c r="AB2885" s="190" t="str">
        <f t="shared" si="321"/>
        <v>USE `efdicms`;SELECT `reg_h030`.`REG`,</v>
      </c>
    </row>
    <row r="2886" spans="1:28" ht="14.5" hidden="1" customHeight="1" x14ac:dyDescent="0.3">
      <c r="J2886" s="187" t="str">
        <f t="shared" si="319"/>
        <v>H030</v>
      </c>
      <c r="K2886" s="181">
        <v>2</v>
      </c>
      <c r="L2886" s="289" t="s">
        <v>2847</v>
      </c>
      <c r="M2886" s="182" t="s">
        <v>2848</v>
      </c>
      <c r="N2886" s="181" t="s">
        <v>32</v>
      </c>
      <c r="O2886" s="181" t="s">
        <v>28</v>
      </c>
      <c r="P2886" s="181">
        <v>6</v>
      </c>
      <c r="Q2886" s="192" t="str">
        <f t="shared" si="320"/>
        <v>Campo</v>
      </c>
      <c r="R2886" s="192" t="s">
        <v>3606</v>
      </c>
      <c r="S2886" s="191" t="str">
        <f t="shared" si="316"/>
        <v/>
      </c>
      <c r="T2886" s="192" t="str">
        <f t="shared" si="317"/>
        <v>&lt;campo posicao="2"&gt;
&lt;coluna&gt;VL_ICMS_OP&lt;/coluna&gt;
&lt;descricao&gt;Valor médio unitário do ICMS OP&lt;/descricao&gt;
&lt;tipo&gt;R&lt;/tipo&gt;
&lt;/campo&gt;</v>
      </c>
      <c r="U2886" s="192" t="str">
        <f t="shared" si="315"/>
        <v>&lt;campo posicao="2"&gt;
&lt;coluna&gt;VL_ICMS_OP&lt;/coluna&gt;
&lt;descricao&gt;Valor médio unitário do ICMS OP&lt;/descricao&gt;
&lt;tipo&gt;R&lt;/tipo&gt;
&lt;/campo&gt;</v>
      </c>
      <c r="V2886" s="192" t="str">
        <f t="shared" si="318"/>
        <v>{"Column3", "VL_ICMS_OP"},</v>
      </c>
      <c r="W2886" s="191" t="str">
        <f>IF(Q2886="Campo","@Campos(posicao = "&amp;K2886&amp;", tipo = '"&amp;R2886&amp;"')@Column(name = """&amp;L2886&amp;""")"&amp;IF(R2886="D","@Temporal(TemporalType.DATE)","")&amp;"private "&amp;VLOOKUP(TEXT(R2886,"@"),Apoio!A:B,2,0)&amp;" "&amp;SUBSTITUTE(LOWER(LEFT(L2886,1))&amp;RIGHT(PROPER(L2886),LEN(L2886)-1),"_","")&amp;";",IF(ISNUMBER(Q2886),IF(R2886="R","@Entity@Table(name = ""reg_"&amp;LOWER(J2886)&amp;""")@XmlRootElement","")&amp;VLOOKUP(J2886,Blocos!D:I,6,0)&amp;Apoio!$E$1&amp;Y2886,""))</f>
        <v>@Campos(posicao = 2, tipo = 'R')@Column(name = "VL_ICMS_OP")private BigDecimal vlIcmsOp;</v>
      </c>
      <c r="X2886" s="190" t="str">
        <f>IF(ISNUMBER(Q2886),COUNTIF(Blocos!G:G,J2886),"")</f>
        <v/>
      </c>
      <c r="Y2886" s="190" t="str">
        <f>IF(OR(X2886=0,X2886=""),"",VLOOKUP(SUMIFS(Blocos!A:A,Blocos!H:H,'EFD REGISTROS e Campos (2)'!X2886,Blocos!G:G,'EFD REGISTROS e Campos (2)'!J2886),Blocos!A:L,12,0))</f>
        <v/>
      </c>
      <c r="Z2886" s="190" t="str">
        <f>IF(ISNUMBER(Q2887),VLOOKUP(J2886,Blocos!D:G,4,0),"")</f>
        <v/>
      </c>
      <c r="AA2886" s="190" t="str">
        <f>IF(ISNUMBER(Q2886),CONCATENATE("CREATE TABLE ""reg_",LOWER(J2886),""" (""ID"" bigint NOT NULL AUTO_INCREMENT,  ""HASHFILE"" varchar(255) DEFAULT NULL, ""ID_PAI"" bigint NOT NULL,"),IF(Q2886="Campo",CONCATENATE("""",L2886,""" ",VLOOKUP(R2886,Apoio!A:C,3,0)),""))&amp;IF(Z2886="","",CONCATENATE("PRIMARY KEY (""ID""), KEY ""FK_reg_",LOWER(Z2886),"_ID_PAI"" (""ID_PAI""), CONSTRAINT ""FK_reg_",LOWER(Z2886),"_ID_PAI"" FOREIGN KEY (""ID_PAI"") REFERENCES ""reg_",LOWER(Z2886),""" (""ID"")) ENGINE=InnoDB AUTO_INCREMENT=105774 DEFAULT CHARSET=utf8mb4 COLLATE=utf8mb4_0900_ai_ci;"))</f>
        <v>"VL_ICMS_OP" decimal(15,6) DEFAULT NULL,</v>
      </c>
      <c r="AB2886" s="190" t="str">
        <f t="shared" si="321"/>
        <v>`reg_h030`.`VL_ICMS_OP`,</v>
      </c>
    </row>
    <row r="2887" spans="1:28" ht="14.5" hidden="1" customHeight="1" x14ac:dyDescent="0.3">
      <c r="J2887" s="187" t="str">
        <f t="shared" si="319"/>
        <v>H030</v>
      </c>
      <c r="K2887" s="181">
        <v>3</v>
      </c>
      <c r="L2887" s="289" t="s">
        <v>580</v>
      </c>
      <c r="M2887" s="182" t="s">
        <v>2849</v>
      </c>
      <c r="N2887" s="181" t="s">
        <v>32</v>
      </c>
      <c r="O2887" s="181" t="s">
        <v>28</v>
      </c>
      <c r="P2887" s="181">
        <v>6</v>
      </c>
      <c r="Q2887" s="192" t="str">
        <f t="shared" si="320"/>
        <v>Campo</v>
      </c>
      <c r="R2887" s="192" t="s">
        <v>3606</v>
      </c>
      <c r="S2887" s="191" t="str">
        <f t="shared" si="316"/>
        <v/>
      </c>
      <c r="T2887" s="192" t="str">
        <f t="shared" si="317"/>
        <v>&lt;campo posicao="3"&gt;
&lt;coluna&gt;VL_BC_ICMS_ST&lt;/coluna&gt;
&lt;descricao&gt;Valor médio unitário da base de cálculo do ICMS ST&lt;/descricao&gt;
&lt;tipo&gt;R&lt;/tipo&gt;
&lt;/campo&gt;</v>
      </c>
      <c r="U2887" s="192" t="str">
        <f t="shared" si="315"/>
        <v>&lt;campo posicao="3"&gt;
&lt;coluna&gt;VL_BC_ICMS_ST&lt;/coluna&gt;
&lt;descricao&gt;Valor médio unitário da base de cálculo do ICMS ST&lt;/descricao&gt;
&lt;tipo&gt;R&lt;/tipo&gt;
&lt;/campo&gt;</v>
      </c>
      <c r="V2887" s="192" t="str">
        <f t="shared" si="318"/>
        <v>{"Column4", "VL_BC_ICMS_ST"},</v>
      </c>
      <c r="W2887" s="191" t="str">
        <f>IF(Q2887="Campo","@Campos(posicao = "&amp;K2887&amp;", tipo = '"&amp;R2887&amp;"')@Column(name = """&amp;L2887&amp;""")"&amp;IF(R2887="D","@Temporal(TemporalType.DATE)","")&amp;"private "&amp;VLOOKUP(TEXT(R2887,"@"),Apoio!A:B,2,0)&amp;" "&amp;SUBSTITUTE(LOWER(LEFT(L2887,1))&amp;RIGHT(PROPER(L2887),LEN(L2887)-1),"_","")&amp;";",IF(ISNUMBER(Q2887),IF(R2887="R","@Entity@Table(name = ""reg_"&amp;LOWER(J2887)&amp;""")@XmlRootElement","")&amp;VLOOKUP(J2887,Blocos!D:I,6,0)&amp;Apoio!$E$1&amp;Y2887,""))</f>
        <v>@Campos(posicao = 3, tipo = 'R')@Column(name = "VL_BC_ICMS_ST")private BigDecimal vlBcIcmsSt;</v>
      </c>
      <c r="X2887" s="190" t="str">
        <f>IF(ISNUMBER(Q2887),COUNTIF(Blocos!G:G,J2887),"")</f>
        <v/>
      </c>
      <c r="Y2887" s="190" t="str">
        <f>IF(OR(X2887=0,X2887=""),"",VLOOKUP(SUMIFS(Blocos!A:A,Blocos!H:H,'EFD REGISTROS e Campos (2)'!X2887,Blocos!G:G,'EFD REGISTROS e Campos (2)'!J2887),Blocos!A:L,12,0))</f>
        <v/>
      </c>
      <c r="Z2887" s="190" t="str">
        <f>IF(ISNUMBER(Q2888),VLOOKUP(J2887,Blocos!D:G,4,0),"")</f>
        <v/>
      </c>
      <c r="AA2887" s="190" t="str">
        <f>IF(ISNUMBER(Q2887),CONCATENATE("CREATE TABLE ""reg_",LOWER(J2887),""" (""ID"" bigint NOT NULL AUTO_INCREMENT,  ""HASHFILE"" varchar(255) DEFAULT NULL, ""ID_PAI"" bigint NOT NULL,"),IF(Q2887="Campo",CONCATENATE("""",L2887,""" ",VLOOKUP(R2887,Apoio!A:C,3,0)),""))&amp;IF(Z2887="","",CONCATENATE("PRIMARY KEY (""ID""), KEY ""FK_reg_",LOWER(Z2887),"_ID_PAI"" (""ID_PAI""), CONSTRAINT ""FK_reg_",LOWER(Z2887),"_ID_PAI"" FOREIGN KEY (""ID_PAI"") REFERENCES ""reg_",LOWER(Z2887),""" (""ID"")) ENGINE=InnoDB AUTO_INCREMENT=105774 DEFAULT CHARSET=utf8mb4 COLLATE=utf8mb4_0900_ai_ci;"))</f>
        <v>"VL_BC_ICMS_ST" decimal(15,6) DEFAULT NULL,</v>
      </c>
      <c r="AB2887" s="190" t="str">
        <f t="shared" si="321"/>
        <v>`reg_h030`.`VL_BC_ICMS_ST`,</v>
      </c>
    </row>
    <row r="2888" spans="1:28" ht="14.5" hidden="1" customHeight="1" x14ac:dyDescent="0.3">
      <c r="J2888" s="187" t="str">
        <f t="shared" si="319"/>
        <v>H030</v>
      </c>
      <c r="K2888" s="181">
        <v>4</v>
      </c>
      <c r="L2888" s="289" t="s">
        <v>582</v>
      </c>
      <c r="M2888" s="182" t="s">
        <v>2850</v>
      </c>
      <c r="N2888" s="181" t="s">
        <v>32</v>
      </c>
      <c r="O2888" s="181" t="s">
        <v>28</v>
      </c>
      <c r="P2888" s="181">
        <v>6</v>
      </c>
      <c r="Q2888" s="192" t="str">
        <f t="shared" si="320"/>
        <v>Campo</v>
      </c>
      <c r="R2888" s="192" t="s">
        <v>3606</v>
      </c>
      <c r="S2888" s="191" t="str">
        <f t="shared" si="316"/>
        <v/>
      </c>
      <c r="T2888" s="192" t="str">
        <f t="shared" si="317"/>
        <v>&lt;campo posicao="4"&gt;
&lt;coluna&gt;VL_ICMS_ST&lt;/coluna&gt;
&lt;descricao&gt;Valor médio unitário do ICMS ST&lt;/descricao&gt;
&lt;tipo&gt;R&lt;/tipo&gt;
&lt;/campo&gt;</v>
      </c>
      <c r="U2888" s="192" t="str">
        <f t="shared" si="315"/>
        <v>&lt;campo posicao="4"&gt;
&lt;coluna&gt;VL_ICMS_ST&lt;/coluna&gt;
&lt;descricao&gt;Valor médio unitário do ICMS ST&lt;/descricao&gt;
&lt;tipo&gt;R&lt;/tipo&gt;
&lt;/campo&gt;</v>
      </c>
      <c r="V2888" s="192" t="str">
        <f t="shared" si="318"/>
        <v>{"Column5", "VL_ICMS_ST"},</v>
      </c>
      <c r="W2888" s="191" t="str">
        <f>IF(Q2888="Campo","@Campos(posicao = "&amp;K2888&amp;", tipo = '"&amp;R2888&amp;"')@Column(name = """&amp;L2888&amp;""")"&amp;IF(R2888="D","@Temporal(TemporalType.DATE)","")&amp;"private "&amp;VLOOKUP(TEXT(R2888,"@"),Apoio!A:B,2,0)&amp;" "&amp;SUBSTITUTE(LOWER(LEFT(L2888,1))&amp;RIGHT(PROPER(L2888),LEN(L2888)-1),"_","")&amp;";",IF(ISNUMBER(Q2888),IF(R2888="R","@Entity@Table(name = ""reg_"&amp;LOWER(J2888)&amp;""")@XmlRootElement","")&amp;VLOOKUP(J2888,Blocos!D:I,6,0)&amp;Apoio!$E$1&amp;Y2888,""))</f>
        <v>@Campos(posicao = 4, tipo = 'R')@Column(name = "VL_ICMS_ST")private BigDecimal vlIcmsSt;</v>
      </c>
      <c r="X2888" s="190" t="str">
        <f>IF(ISNUMBER(Q2888),COUNTIF(Blocos!G:G,J2888),"")</f>
        <v/>
      </c>
      <c r="Y2888" s="190" t="str">
        <f>IF(OR(X2888=0,X2888=""),"",VLOOKUP(SUMIFS(Blocos!A:A,Blocos!H:H,'EFD REGISTROS e Campos (2)'!X2888,Blocos!G:G,'EFD REGISTROS e Campos (2)'!J2888),Blocos!A:L,12,0))</f>
        <v/>
      </c>
      <c r="Z2888" s="190" t="str">
        <f>IF(ISNUMBER(Q2889),VLOOKUP(J2888,Blocos!D:G,4,0),"")</f>
        <v/>
      </c>
      <c r="AA2888" s="190" t="str">
        <f>IF(ISNUMBER(Q2888),CONCATENATE("CREATE TABLE ""reg_",LOWER(J2888),""" (""ID"" bigint NOT NULL AUTO_INCREMENT,  ""HASHFILE"" varchar(255) DEFAULT NULL, ""ID_PAI"" bigint NOT NULL,"),IF(Q2888="Campo",CONCATENATE("""",L2888,""" ",VLOOKUP(R2888,Apoio!A:C,3,0)),""))&amp;IF(Z2888="","",CONCATENATE("PRIMARY KEY (""ID""), KEY ""FK_reg_",LOWER(Z2888),"_ID_PAI"" (""ID_PAI""), CONSTRAINT ""FK_reg_",LOWER(Z2888),"_ID_PAI"" FOREIGN KEY (""ID_PAI"") REFERENCES ""reg_",LOWER(Z2888),""" (""ID"")) ENGINE=InnoDB AUTO_INCREMENT=105774 DEFAULT CHARSET=utf8mb4 COLLATE=utf8mb4_0900_ai_ci;"))</f>
        <v>"VL_ICMS_ST" decimal(15,6) DEFAULT NULL,</v>
      </c>
      <c r="AB2888" s="190" t="str">
        <f t="shared" si="321"/>
        <v>`reg_h030`.`VL_ICMS_ST`,</v>
      </c>
    </row>
    <row r="2889" spans="1:28" ht="14.5" hidden="1" customHeight="1" x14ac:dyDescent="0.3">
      <c r="J2889" s="187" t="str">
        <f t="shared" si="319"/>
        <v>H030</v>
      </c>
      <c r="K2889" s="181">
        <v>5</v>
      </c>
      <c r="L2889" s="289" t="s">
        <v>2851</v>
      </c>
      <c r="M2889" s="182" t="s">
        <v>2852</v>
      </c>
      <c r="N2889" s="181" t="s">
        <v>32</v>
      </c>
      <c r="O2889" s="181" t="s">
        <v>28</v>
      </c>
      <c r="P2889" s="181">
        <v>6</v>
      </c>
      <c r="Q2889" s="192" t="str">
        <f t="shared" si="320"/>
        <v>Campo</v>
      </c>
      <c r="R2889" s="192" t="s">
        <v>3606</v>
      </c>
      <c r="S2889" s="191" t="str">
        <f t="shared" si="316"/>
        <v/>
      </c>
      <c r="T2889" s="192" t="str">
        <f t="shared" si="317"/>
        <v>&lt;campo posicao="5"&gt;
&lt;coluna&gt;VL_FCP&lt;/coluna&gt;
&lt;descricao&gt;Valor médio unitário do FCP&lt;/descricao&gt;
&lt;tipo&gt;R&lt;/tipo&gt;
&lt;/campo&gt;</v>
      </c>
      <c r="U2889" s="192" t="str">
        <f t="shared" si="315"/>
        <v>&lt;campo posicao="5"&gt;
&lt;coluna&gt;VL_FCP&lt;/coluna&gt;
&lt;descricao&gt;Valor médio unitário do FCP&lt;/descricao&gt;
&lt;tipo&gt;R&lt;/tipo&gt;
&lt;/campo&gt;</v>
      </c>
      <c r="V2889" s="192" t="str">
        <f t="shared" si="318"/>
        <v>{"Column6", "VL_FCP"},</v>
      </c>
      <c r="W2889" s="191" t="str">
        <f>IF(Q2889="Campo","@Campos(posicao = "&amp;K2889&amp;", tipo = '"&amp;R2889&amp;"')@Column(name = """&amp;L2889&amp;""")"&amp;IF(R2889="D","@Temporal(TemporalType.DATE)","")&amp;"private "&amp;VLOOKUP(TEXT(R2889,"@"),Apoio!A:B,2,0)&amp;" "&amp;SUBSTITUTE(LOWER(LEFT(L2889,1))&amp;RIGHT(PROPER(L2889),LEN(L2889)-1),"_","")&amp;";",IF(ISNUMBER(Q2889),IF(R2889="R","@Entity@Table(name = ""reg_"&amp;LOWER(J2889)&amp;""")@XmlRootElement","")&amp;VLOOKUP(J2889,Blocos!D:I,6,0)&amp;Apoio!$E$1&amp;Y2889,""))</f>
        <v>@Campos(posicao = 5, tipo = 'R')@Column(name = "VL_FCP")private BigDecimal vlFcp;</v>
      </c>
      <c r="X2889" s="190" t="str">
        <f>IF(ISNUMBER(Q2889),COUNTIF(Blocos!G:G,J2889),"")</f>
        <v/>
      </c>
      <c r="Y2889" s="190" t="str">
        <f>IF(OR(X2889=0,X2889=""),"",VLOOKUP(SUMIFS(Blocos!A:A,Blocos!H:H,'EFD REGISTROS e Campos (2)'!X2889,Blocos!G:G,'EFD REGISTROS e Campos (2)'!J2889),Blocos!A:L,12,0))</f>
        <v/>
      </c>
      <c r="Z2889" s="190" t="str">
        <f>IF(ISNUMBER(Q2890),VLOOKUP(J2889,Blocos!D:G,4,0),"")</f>
        <v>H010</v>
      </c>
      <c r="AA2889" s="190" t="str">
        <f>IF(ISNUMBER(Q2889),CONCATENATE("CREATE TABLE ""reg_",LOWER(J2889),""" (""ID"" bigint NOT NULL AUTO_INCREMENT,  ""HASHFILE"" varchar(255) DEFAULT NULL, ""ID_PAI"" bigint NOT NULL,"),IF(Q2889="Campo",CONCATENATE("""",L2889,""" ",VLOOKUP(R2889,Apoio!A:C,3,0)),""))&amp;IF(Z2889="","",CONCATENATE("PRIMARY KEY (""ID""), KEY ""FK_reg_",LOWER(Z2889),"_ID_PAI"" (""ID_PAI""), CONSTRAINT ""FK_reg_",LOWER(Z2889),"_ID_PAI"" FOREIGN KEY (""ID_PAI"") REFERENCES ""reg_",LOWER(Z2889),""" (""ID"")) ENGINE=InnoDB AUTO_INCREMENT=105774 DEFAULT CHARSET=utf8mb4 COLLATE=utf8mb4_0900_ai_ci;"))</f>
        <v>"VL_FCP" decimal(15,6) DEFAULT NULL,PRIMARY KEY ("ID"), KEY "FK_reg_h010_ID_PAI" ("ID_PAI"), CONSTRAINT "FK_reg_h010_ID_PAI" FOREIGN KEY ("ID_PAI") REFERENCES "reg_h010" ("ID")) ENGINE=InnoDB AUTO_INCREMENT=105774 DEFAULT CHARSET=utf8mb4 COLLATE=utf8mb4_0900_ai_ci;</v>
      </c>
      <c r="AB2889" s="190" t="str">
        <f t="shared" si="321"/>
        <v>`reg_h030`.`VL_FCP`,FROM `efdicms`.`reg_h030`;"</v>
      </c>
    </row>
    <row r="2890" spans="1:28" ht="14.5" hidden="1" customHeight="1" collapsed="1" x14ac:dyDescent="0.3">
      <c r="A2890" s="180" t="s">
        <v>22</v>
      </c>
      <c r="C2890" s="180" t="s">
        <v>2853</v>
      </c>
      <c r="I2890" s="180" t="s">
        <v>8</v>
      </c>
      <c r="J2890" s="187" t="str">
        <f t="shared" si="319"/>
        <v>H990</v>
      </c>
      <c r="K2890" s="195" t="s">
        <v>2854</v>
      </c>
      <c r="Q2890" s="192">
        <f t="shared" si="320"/>
        <v>1</v>
      </c>
      <c r="S2890" s="191" t="str">
        <f t="shared" si="316"/>
        <v>&lt;/registro&gt;
&lt;registro codigo="H990" perfil="ABC" nivel="1"&gt;</v>
      </c>
      <c r="T2890" s="192" t="str">
        <f t="shared" si="317"/>
        <v/>
      </c>
      <c r="U2890" s="192" t="str">
        <f t="shared" si="315"/>
        <v>&lt;/registro&gt;
&lt;registro codigo="H990" perfil="ABC" nivel="1"&gt;</v>
      </c>
      <c r="V2890" s="192" t="str">
        <f t="shared" si="318"/>
        <v/>
      </c>
      <c r="W2890" s="191" t="str">
        <f>IF(Q2890="Campo","@Campos(posicao = "&amp;K2890&amp;", tipo = '"&amp;R2890&amp;"')@Column(name = """&amp;L2890&amp;""")"&amp;IF(R2890="D","@Temporal(TemporalType.DATE)","")&amp;"private "&amp;VLOOKUP(TEXT(R2890,"@"),Apoio!A:B,2,0)&amp;" "&amp;SUBSTITUTE(LOWER(LEFT(L2890,1))&amp;RIGHT(PROPER(L2890),LEN(L2890)-1),"_","")&amp;";",IF(ISNUMBER(Q2890),IF(R2890="R","@Entity@Table(name = ""reg_"&amp;LOWER(J2890)&amp;""")@XmlRootElement","")&amp;VLOOKUP(J2890,Blocos!D:I,6,0)&amp;Apoio!$E$1&amp;Y2890,""))</f>
        <v>@Registros(nivel = 1) public class RegH990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RegH990() { } public RegH990(Long id) { this.id = id; } public RegH990(Long id, Reg0000 idPai, long linha, String hash) { this.id = id; this.idPai = idPai; this.linha = linha; this.hash = hash; }public Long getId() { return id; } public void setId(Long id) { this.id = id; }@Basic(optional = false)@Column(name = "LINHA")private long linha;@Basic(optional = false)@Column(name = "HASH")private String hash;</v>
      </c>
      <c r="X2890" s="190">
        <f>IF(ISNUMBER(Q2890),COUNTIF(Blocos!G:G,J2890),"")</f>
        <v>0</v>
      </c>
      <c r="Y2890" s="190" t="str">
        <f>IF(OR(X2890=0,X2890=""),"",VLOOKUP(SUMIFS(Blocos!A:A,Blocos!H:H,'EFD REGISTROS e Campos (2)'!X2890,Blocos!G:G,'EFD REGISTROS e Campos (2)'!J2890),Blocos!A:L,12,0))</f>
        <v/>
      </c>
      <c r="Z2890" s="190" t="str">
        <f>IF(ISNUMBER(Q2891),VLOOKUP(J2890,Blocos!D:G,4,0),"")</f>
        <v/>
      </c>
      <c r="AA2890" s="190" t="str">
        <f>IF(ISNUMBER(Q2890),CONCATENATE("CREATE TABLE ""reg_",LOWER(J2890),""" (""ID"" bigint NOT NULL AUTO_INCREMENT,  ""HASHFILE"" varchar(255) DEFAULT NULL, ""ID_PAI"" bigint NOT NULL,"),IF(Q2890="Campo",CONCATENATE("""",L2890,""" ",VLOOKUP(R2890,Apoio!A:C,3,0)),""))&amp;IF(Z2890="","",CONCATENATE("PRIMARY KEY (""ID""), KEY ""FK_reg_",LOWER(Z2890),"_ID_PAI"" (""ID_PAI""), CONSTRAINT ""FK_reg_",LOWER(Z2890),"_ID_PAI"" FOREIGN KEY (""ID_PAI"") REFERENCES ""reg_",LOWER(Z2890),""" (""ID"")) ENGINE=InnoDB AUTO_INCREMENT=105774 DEFAULT CHARSET=utf8mb4 COLLATE=utf8mb4_0900_ai_ci;"))</f>
        <v>CREATE TABLE "reg_h990" ("ID" bigint NOT NULL AUTO_INCREMENT,  "HASHFILE" varchar(255) DEFAULT NULL, "ID_PAI" bigint NOT NULL,</v>
      </c>
      <c r="AB2890" s="190" t="str">
        <f t="shared" si="321"/>
        <v/>
      </c>
    </row>
    <row r="2891" spans="1:28" ht="14.5" hidden="1" customHeight="1" x14ac:dyDescent="0.3">
      <c r="J2891" s="187" t="str">
        <f t="shared" si="319"/>
        <v>H990</v>
      </c>
      <c r="K2891" s="181">
        <v>1</v>
      </c>
      <c r="L2891" s="289" t="s">
        <v>25</v>
      </c>
      <c r="M2891" s="182" t="s">
        <v>2855</v>
      </c>
      <c r="N2891" s="181" t="s">
        <v>27</v>
      </c>
      <c r="O2891" s="181">
        <v>4</v>
      </c>
      <c r="P2891" s="181" t="s">
        <v>28</v>
      </c>
      <c r="Q2891" s="192" t="str">
        <f t="shared" si="320"/>
        <v>Campo</v>
      </c>
      <c r="R2891" s="192" t="s">
        <v>27</v>
      </c>
      <c r="S2891" s="191" t="str">
        <f t="shared" si="316"/>
        <v/>
      </c>
      <c r="T2891" s="192" t="str">
        <f t="shared" si="317"/>
        <v>&lt;campo posicao="1"&gt;
&lt;coluna&gt;REG&lt;/coluna&gt;
&lt;descricao&gt;Texto fixo contendo "H990"&lt;/descricao&gt;
&lt;tipo&gt;C&lt;/tipo&gt;
&lt;/campo&gt;</v>
      </c>
      <c r="U2891" s="192" t="str">
        <f t="shared" si="315"/>
        <v>&lt;campo posicao="1"&gt;
&lt;coluna&gt;REG&lt;/coluna&gt;
&lt;descricao&gt;Texto fixo contendo "H990"&lt;/descricao&gt;
&lt;tipo&gt;C&lt;/tipo&gt;
&lt;/campo&gt;</v>
      </c>
      <c r="V2891" s="192" t="str">
        <f t="shared" si="318"/>
        <v>{"Column2", "REG"},</v>
      </c>
      <c r="W2891" s="191" t="str">
        <f>IF(Q2891="Campo","@Campos(posicao = "&amp;K2891&amp;", tipo = '"&amp;R2891&amp;"')@Column(name = """&amp;L2891&amp;""")"&amp;IF(R2891="D","@Temporal(TemporalType.DATE)","")&amp;"private "&amp;VLOOKUP(TEXT(R2891,"@"),Apoio!A:B,2,0)&amp;" "&amp;SUBSTITUTE(LOWER(LEFT(L2891,1))&amp;RIGHT(PROPER(L2891),LEN(L2891)-1),"_","")&amp;";",IF(ISNUMBER(Q2891),IF(R2891="R","@Entity@Table(name = ""reg_"&amp;LOWER(J2891)&amp;""")@XmlRootElement","")&amp;VLOOKUP(J2891,Blocos!D:I,6,0)&amp;Apoio!$E$1&amp;Y2891,""))</f>
        <v>@Campos(posicao = 1, tipo = 'C')@Column(name = "REG")private String reg;</v>
      </c>
      <c r="X2891" s="190" t="str">
        <f>IF(ISNUMBER(Q2891),COUNTIF(Blocos!G:G,J2891),"")</f>
        <v/>
      </c>
      <c r="Y2891" s="190" t="str">
        <f>IF(OR(X2891=0,X2891=""),"",VLOOKUP(SUMIFS(Blocos!A:A,Blocos!H:H,'EFD REGISTROS e Campos (2)'!X2891,Blocos!G:G,'EFD REGISTROS e Campos (2)'!J2891),Blocos!A:L,12,0))</f>
        <v/>
      </c>
      <c r="Z2891" s="190" t="str">
        <f>IF(ISNUMBER(Q2892),VLOOKUP(J2891,Blocos!D:G,4,0),"")</f>
        <v/>
      </c>
      <c r="AA2891" s="190" t="str">
        <f>IF(ISNUMBER(Q2891),CONCATENATE("CREATE TABLE ""reg_",LOWER(J2891),""" (""ID"" bigint NOT NULL AUTO_INCREMENT,  ""HASHFILE"" varchar(255) DEFAULT NULL, ""ID_PAI"" bigint NOT NULL,"),IF(Q2891="Campo",CONCATENATE("""",L2891,""" ",VLOOKUP(R2891,Apoio!A:C,3,0)),""))&amp;IF(Z2891="","",CONCATENATE("PRIMARY KEY (""ID""), KEY ""FK_reg_",LOWER(Z2891),"_ID_PAI"" (""ID_PAI""), CONSTRAINT ""FK_reg_",LOWER(Z2891),"_ID_PAI"" FOREIGN KEY (""ID_PAI"") REFERENCES ""reg_",LOWER(Z2891),""" (""ID"")) ENGINE=InnoDB AUTO_INCREMENT=105774 DEFAULT CHARSET=utf8mb4 COLLATE=utf8mb4_0900_ai_ci;"))</f>
        <v>"REG" varchar(255) DEFAULT NULL,</v>
      </c>
      <c r="AB2891" s="190" t="str">
        <f t="shared" si="321"/>
        <v>USE `efdicms`;SELECT `reg_h990`.`REG`,</v>
      </c>
    </row>
    <row r="2892" spans="1:28" ht="14.5" hidden="1" customHeight="1" x14ac:dyDescent="0.3">
      <c r="J2892" s="187" t="str">
        <f t="shared" si="319"/>
        <v>H990</v>
      </c>
      <c r="K2892" s="181">
        <v>2</v>
      </c>
      <c r="L2892" s="289" t="s">
        <v>2856</v>
      </c>
      <c r="M2892" s="182" t="s">
        <v>2857</v>
      </c>
      <c r="N2892" s="181" t="s">
        <v>27</v>
      </c>
      <c r="O2892" s="181" t="s">
        <v>28</v>
      </c>
      <c r="P2892" s="181" t="s">
        <v>28</v>
      </c>
      <c r="Q2892" s="192" t="str">
        <f t="shared" si="320"/>
        <v>Campo</v>
      </c>
      <c r="R2892" s="192" t="s">
        <v>3607</v>
      </c>
      <c r="S2892" s="191" t="str">
        <f t="shared" si="316"/>
        <v/>
      </c>
      <c r="T2892" s="192" t="str">
        <f t="shared" si="317"/>
        <v>&lt;campo posicao="2"&gt;
&lt;coluna&gt;QTD_LIN_H&lt;/coluna&gt;
&lt;descricao&gt;Quantidade total de linhas do Bloco H&lt;/descricao&gt;
&lt;tipo&gt;I&lt;/tipo&gt;
&lt;/campo&gt;</v>
      </c>
      <c r="U2892" s="192" t="str">
        <f t="shared" ref="U2892:U2958" si="322">S2892&amp;T2892</f>
        <v>&lt;campo posicao="2"&gt;
&lt;coluna&gt;QTD_LIN_H&lt;/coluna&gt;
&lt;descricao&gt;Quantidade total de linhas do Bloco H&lt;/descricao&gt;
&lt;tipo&gt;I&lt;/tipo&gt;
&lt;/campo&gt;</v>
      </c>
      <c r="V2892" s="192" t="str">
        <f t="shared" si="318"/>
        <v>{"Column3", "QTD_LIN_H"},</v>
      </c>
      <c r="W2892" s="191" t="str">
        <f>IF(Q2892="Campo","@Campos(posicao = "&amp;K2892&amp;", tipo = '"&amp;R2892&amp;"')@Column(name = """&amp;L2892&amp;""")"&amp;IF(R2892="D","@Temporal(TemporalType.DATE)","")&amp;"private "&amp;VLOOKUP(TEXT(R2892,"@"),Apoio!A:B,2,0)&amp;" "&amp;SUBSTITUTE(LOWER(LEFT(L2892,1))&amp;RIGHT(PROPER(L2892),LEN(L2892)-1),"_","")&amp;";",IF(ISNUMBER(Q2892),IF(R2892="R","@Entity@Table(name = ""reg_"&amp;LOWER(J2892)&amp;""")@XmlRootElement","")&amp;VLOOKUP(J2892,Blocos!D:I,6,0)&amp;Apoio!$E$1&amp;Y2892,""))</f>
        <v>@Campos(posicao = 2, tipo = 'I')@Column(name = "QTD_LIN_H")private int qtdLinH;</v>
      </c>
      <c r="X2892" s="190" t="str">
        <f>IF(ISNUMBER(Q2892),COUNTIF(Blocos!G:G,J2892),"")</f>
        <v/>
      </c>
      <c r="Y2892" s="190" t="str">
        <f>IF(OR(X2892=0,X2892=""),"",VLOOKUP(SUMIFS(Blocos!A:A,Blocos!H:H,'EFD REGISTROS e Campos (2)'!X2892,Blocos!G:G,'EFD REGISTROS e Campos (2)'!J2892),Blocos!A:L,12,0))</f>
        <v/>
      </c>
      <c r="Z2892" s="190" t="str">
        <f>IF(ISNUMBER(Q2893),VLOOKUP(J2892,Blocos!D:G,4,0),"")</f>
        <v>0000</v>
      </c>
      <c r="AA2892" s="190" t="str">
        <f>IF(ISNUMBER(Q2892),CONCATENATE("CREATE TABLE ""reg_",LOWER(J2892),""" (""ID"" bigint NOT NULL AUTO_INCREMENT,  ""HASHFILE"" varchar(255) DEFAULT NULL, ""ID_PAI"" bigint NOT NULL,"),IF(Q2892="Campo",CONCATENATE("""",L2892,""" ",VLOOKUP(R2892,Apoio!A:C,3,0)),""))&amp;IF(Z2892="","",CONCATENATE("PRIMARY KEY (""ID""), KEY ""FK_reg_",LOWER(Z2892),"_ID_PAI"" (""ID_PAI""), CONSTRAINT ""FK_reg_",LOWER(Z2892),"_ID_PAI"" FOREIGN KEY (""ID_PAI"") REFERENCES ""reg_",LOWER(Z2892),""" (""ID"")) ENGINE=InnoDB AUTO_INCREMENT=105774 DEFAULT CHARSET=utf8mb4 COLLATE=utf8mb4_0900_ai_ci;"))</f>
        <v>"QTD_LIN_H" int DEFAULT NULL,PRIMARY KEY ("ID"), KEY "FK_reg_0000_ID_PAI" ("ID_PAI"), CONSTRAINT "FK_reg_0000_ID_PAI" FOREIGN KEY ("ID_PAI") REFERENCES "reg_0000" ("ID")) ENGINE=InnoDB AUTO_INCREMENT=105774 DEFAULT CHARSET=utf8mb4 COLLATE=utf8mb4_0900_ai_ci;</v>
      </c>
      <c r="AB2892" s="190" t="str">
        <f t="shared" si="321"/>
        <v>`reg_h990`.`QTD_LIN_H`,FROM `efdicms`.`reg_h990`;"</v>
      </c>
    </row>
    <row r="2893" spans="1:28" ht="14.5" hidden="1" customHeight="1" collapsed="1" x14ac:dyDescent="0.3">
      <c r="A2893" s="180" t="s">
        <v>22</v>
      </c>
      <c r="C2893" s="180" t="s">
        <v>2858</v>
      </c>
      <c r="I2893" s="180" t="s">
        <v>8</v>
      </c>
      <c r="J2893" s="187" t="str">
        <f t="shared" si="319"/>
        <v>K001</v>
      </c>
      <c r="K2893" s="195" t="s">
        <v>2859</v>
      </c>
      <c r="Q2893" s="192">
        <f t="shared" si="320"/>
        <v>1</v>
      </c>
      <c r="S2893" s="191" t="str">
        <f t="shared" si="316"/>
        <v>&lt;/registro&gt;
&lt;registro codigo="K001" perfil="ABC" nivel="1"&gt;</v>
      </c>
      <c r="T2893" s="192" t="str">
        <f t="shared" si="317"/>
        <v/>
      </c>
      <c r="U2893" s="192" t="str">
        <f t="shared" si="322"/>
        <v>&lt;/registro&gt;
&lt;registro codigo="K001" perfil="ABC" nivel="1"&gt;</v>
      </c>
      <c r="V2893" s="192" t="str">
        <f t="shared" si="318"/>
        <v/>
      </c>
      <c r="W2893" s="191" t="str">
        <f>IF(Q2893="Campo","@Campos(posicao = "&amp;K2893&amp;", tipo = '"&amp;R2893&amp;"')@Column(name = """&amp;L2893&amp;""")"&amp;IF(R2893="D","@Temporal(TemporalType.DATE)","")&amp;"private "&amp;VLOOKUP(TEXT(R2893,"@"),Apoio!A:B,2,0)&amp;" "&amp;SUBSTITUTE(LOWER(LEFT(L2893,1))&amp;RIGHT(PROPER(L2893),LEN(L2893)-1),"_","")&amp;";",IF(ISNUMBER(Q2893),IF(R2893="R","@Entity@Table(name = ""reg_"&amp;LOWER(J2893)&amp;""")@XmlRootElement","")&amp;VLOOKUP(J2893,Blocos!D:I,6,0)&amp;Apoio!$E$1&amp;Y2893,""))</f>
        <v>@Registros(nivel = 1) public class RegK001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RegK001() { } public RegK001(Long id) { this.id = id; } public RegK001(Long id, Reg0000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RegK010 regK010;public RegK010 getRegK010() {return regK010;}public void setRegK010(RegK010 regK010) {this.regK010 = regK010;}@OneToMany( cascade = CascadeType.ALL, fetch = FetchType.LAZY, mappedBy = "idPai")private  List&lt;RegK100&gt; regK100;public List&lt;RegK100&gt; getRegK100() {return regK100;}public void setRegK100(List&lt;RegK100&gt; regK100) {this.regK100 = regK100;}</v>
      </c>
      <c r="X2893" s="190">
        <f>IF(ISNUMBER(Q2893),COUNTIF(Blocos!G:G,J2893),"")</f>
        <v>2</v>
      </c>
      <c r="Y2893" s="190" t="str">
        <f>IF(OR(X2893=0,X2893=""),"",VLOOKUP(SUMIFS(Blocos!A:A,Blocos!H:H,'EFD REGISTROS e Campos (2)'!X2893,Blocos!G:G,'EFD REGISTROS e Campos (2)'!J2893),Blocos!A:L,12,0))</f>
        <v>@OneToOne(optional = true, cascade = CascadeType.ALL, fetch = FetchType.LAZY, mappedBy = "idPai")private  RegK010 regK010;public RegK010 getRegK010() {return regK010;}public void setRegK010(RegK010 regK010) {this.regK010 = regK010;}@OneToMany( cascade = CascadeType.ALL, fetch = FetchType.LAZY, mappedBy = "idPai")private  List&lt;RegK100&gt; regK100;public List&lt;RegK100&gt; getRegK100() {return regK100;}public void setRegK100(List&lt;RegK100&gt; regK100) {this.regK100 = regK100;}</v>
      </c>
      <c r="Z2893" s="190" t="str">
        <f>IF(ISNUMBER(Q2894),VLOOKUP(J2893,Blocos!D:G,4,0),"")</f>
        <v/>
      </c>
      <c r="AA2893" s="190" t="str">
        <f>IF(ISNUMBER(Q2893),CONCATENATE("CREATE TABLE ""reg_",LOWER(J2893),""" (""ID"" bigint NOT NULL AUTO_INCREMENT,  ""HASHFILE"" varchar(255) DEFAULT NULL, ""ID_PAI"" bigint NOT NULL,"),IF(Q2893="Campo",CONCATENATE("""",L2893,""" ",VLOOKUP(R2893,Apoio!A:C,3,0)),""))&amp;IF(Z2893="","",CONCATENATE("PRIMARY KEY (""ID""), KEY ""FK_reg_",LOWER(Z2893),"_ID_PAI"" (""ID_PAI""), CONSTRAINT ""FK_reg_",LOWER(Z2893),"_ID_PAI"" FOREIGN KEY (""ID_PAI"") REFERENCES ""reg_",LOWER(Z2893),""" (""ID"")) ENGINE=InnoDB AUTO_INCREMENT=105774 DEFAULT CHARSET=utf8mb4 COLLATE=utf8mb4_0900_ai_ci;"))</f>
        <v>CREATE TABLE "reg_k001" ("ID" bigint NOT NULL AUTO_INCREMENT,  "HASHFILE" varchar(255) DEFAULT NULL, "ID_PAI" bigint NOT NULL,</v>
      </c>
      <c r="AB2893" s="190" t="str">
        <f t="shared" si="321"/>
        <v/>
      </c>
    </row>
    <row r="2894" spans="1:28" ht="14.5" hidden="1" customHeight="1" x14ac:dyDescent="0.3">
      <c r="J2894" s="187" t="str">
        <f t="shared" si="319"/>
        <v>K001</v>
      </c>
      <c r="K2894" s="181">
        <v>1</v>
      </c>
      <c r="L2894" s="289" t="s">
        <v>25</v>
      </c>
      <c r="M2894" s="182" t="s">
        <v>2860</v>
      </c>
      <c r="N2894" s="181" t="s">
        <v>27</v>
      </c>
      <c r="O2894" s="181">
        <v>4</v>
      </c>
      <c r="P2894" s="181" t="s">
        <v>28</v>
      </c>
      <c r="Q2894" s="192" t="str">
        <f t="shared" si="320"/>
        <v>Campo</v>
      </c>
      <c r="R2894" s="192" t="s">
        <v>27</v>
      </c>
      <c r="S2894" s="191" t="str">
        <f t="shared" si="316"/>
        <v/>
      </c>
      <c r="T2894" s="192" t="str">
        <f t="shared" si="317"/>
        <v>&lt;campo posicao="1"&gt;
&lt;coluna&gt;REG&lt;/coluna&gt;
&lt;descricao&gt;Texto fixo contendo "K001"&lt;/descricao&gt;
&lt;tipo&gt;C&lt;/tipo&gt;
&lt;/campo&gt;</v>
      </c>
      <c r="U2894" s="192" t="str">
        <f t="shared" si="322"/>
        <v>&lt;campo posicao="1"&gt;
&lt;coluna&gt;REG&lt;/coluna&gt;
&lt;descricao&gt;Texto fixo contendo "K001"&lt;/descricao&gt;
&lt;tipo&gt;C&lt;/tipo&gt;
&lt;/campo&gt;</v>
      </c>
      <c r="V2894" s="192" t="str">
        <f t="shared" si="318"/>
        <v>{"Column2", "REG"},</v>
      </c>
      <c r="W2894" s="191" t="str">
        <f>IF(Q2894="Campo","@Campos(posicao = "&amp;K2894&amp;", tipo = '"&amp;R2894&amp;"')@Column(name = """&amp;L2894&amp;""")"&amp;IF(R2894="D","@Temporal(TemporalType.DATE)","")&amp;"private "&amp;VLOOKUP(TEXT(R2894,"@"),Apoio!A:B,2,0)&amp;" "&amp;SUBSTITUTE(LOWER(LEFT(L2894,1))&amp;RIGHT(PROPER(L2894),LEN(L2894)-1),"_","")&amp;";",IF(ISNUMBER(Q2894),IF(R2894="R","@Entity@Table(name = ""reg_"&amp;LOWER(J2894)&amp;""")@XmlRootElement","")&amp;VLOOKUP(J2894,Blocos!D:I,6,0)&amp;Apoio!$E$1&amp;Y2894,""))</f>
        <v>@Campos(posicao = 1, tipo = 'C')@Column(name = "REG")private String reg;</v>
      </c>
      <c r="X2894" s="190" t="str">
        <f>IF(ISNUMBER(Q2894),COUNTIF(Blocos!G:G,J2894),"")</f>
        <v/>
      </c>
      <c r="Y2894" s="190" t="str">
        <f>IF(OR(X2894=0,X2894=""),"",VLOOKUP(SUMIFS(Blocos!A:A,Blocos!H:H,'EFD REGISTROS e Campos (2)'!X2894,Blocos!G:G,'EFD REGISTROS e Campos (2)'!J2894),Blocos!A:L,12,0))</f>
        <v/>
      </c>
      <c r="Z2894" s="190" t="str">
        <f>IF(ISNUMBER(Q2895),VLOOKUP(J2894,Blocos!D:G,4,0),"")</f>
        <v/>
      </c>
      <c r="AA2894" s="190" t="str">
        <f>IF(ISNUMBER(Q2894),CONCATENATE("CREATE TABLE ""reg_",LOWER(J2894),""" (""ID"" bigint NOT NULL AUTO_INCREMENT,  ""HASHFILE"" varchar(255) DEFAULT NULL, ""ID_PAI"" bigint NOT NULL,"),IF(Q2894="Campo",CONCATENATE("""",L2894,""" ",VLOOKUP(R2894,Apoio!A:C,3,0)),""))&amp;IF(Z2894="","",CONCATENATE("PRIMARY KEY (""ID""), KEY ""FK_reg_",LOWER(Z2894),"_ID_PAI"" (""ID_PAI""), CONSTRAINT ""FK_reg_",LOWER(Z2894),"_ID_PAI"" FOREIGN KEY (""ID_PAI"") REFERENCES ""reg_",LOWER(Z2894),""" (""ID"")) ENGINE=InnoDB AUTO_INCREMENT=105774 DEFAULT CHARSET=utf8mb4 COLLATE=utf8mb4_0900_ai_ci;"))</f>
        <v>"REG" varchar(255) DEFAULT NULL,</v>
      </c>
      <c r="AB2894" s="190" t="str">
        <f t="shared" si="321"/>
        <v>USE `efdicms`;SELECT `reg_k001`.`REG`,</v>
      </c>
    </row>
    <row r="2895" spans="1:28" ht="14.5" hidden="1" customHeight="1" x14ac:dyDescent="0.3">
      <c r="J2895" s="187" t="str">
        <f t="shared" si="319"/>
        <v>K001</v>
      </c>
      <c r="K2895" s="196">
        <v>2</v>
      </c>
      <c r="L2895" s="285" t="s">
        <v>77</v>
      </c>
      <c r="M2895" s="182" t="s">
        <v>78</v>
      </c>
      <c r="N2895" s="196" t="s">
        <v>27</v>
      </c>
      <c r="O2895" s="196" t="s">
        <v>240</v>
      </c>
      <c r="P2895" s="196" t="s">
        <v>28</v>
      </c>
      <c r="Q2895" s="192" t="str">
        <f t="shared" si="320"/>
        <v>Campo</v>
      </c>
      <c r="R2895" s="192" t="s">
        <v>27</v>
      </c>
      <c r="S2895" s="191" t="str">
        <f t="shared" si="316"/>
        <v/>
      </c>
      <c r="T2895" s="192" t="str">
        <f t="shared" si="317"/>
        <v>&lt;campo posicao="2"&gt;
&lt;coluna&gt;IND_MOV&lt;/coluna&gt;
&lt;descricao&gt;Indicador de movimento:&lt;/descricao&gt;
&lt;tipo&gt;C&lt;/tipo&gt;
&lt;/campo&gt;</v>
      </c>
      <c r="U2895" s="192" t="str">
        <f t="shared" si="322"/>
        <v>&lt;campo posicao="2"&gt;
&lt;coluna&gt;IND_MOV&lt;/coluna&gt;
&lt;descricao&gt;Indicador de movimento:&lt;/descricao&gt;
&lt;tipo&gt;C&lt;/tipo&gt;
&lt;/campo&gt;</v>
      </c>
      <c r="V2895" s="192" t="str">
        <f t="shared" si="318"/>
        <v>{"Column3", "IND_MOV"},</v>
      </c>
      <c r="W2895" s="191" t="str">
        <f>IF(Q2895="Campo","@Campos(posicao = "&amp;K2895&amp;", tipo = '"&amp;R2895&amp;"')@Column(name = """&amp;L2895&amp;""")"&amp;IF(R2895="D","@Temporal(TemporalType.DATE)","")&amp;"private "&amp;VLOOKUP(TEXT(R2895,"@"),Apoio!A:B,2,0)&amp;" "&amp;SUBSTITUTE(LOWER(LEFT(L2895,1))&amp;RIGHT(PROPER(L2895),LEN(L2895)-1),"_","")&amp;";",IF(ISNUMBER(Q2895),IF(R2895="R","@Entity@Table(name = ""reg_"&amp;LOWER(J2895)&amp;""")@XmlRootElement","")&amp;VLOOKUP(J2895,Blocos!D:I,6,0)&amp;Apoio!$E$1&amp;Y2895,""))</f>
        <v>@Campos(posicao = 2, tipo = 'C')@Column(name = "IND_MOV")private String indMov;</v>
      </c>
      <c r="X2895" s="190" t="str">
        <f>IF(ISNUMBER(Q2895),COUNTIF(Blocos!G:G,J2895),"")</f>
        <v/>
      </c>
      <c r="Y2895" s="190" t="str">
        <f>IF(OR(X2895=0,X2895=""),"",VLOOKUP(SUMIFS(Blocos!A:A,Blocos!H:H,'EFD REGISTROS e Campos (2)'!X2895,Blocos!G:G,'EFD REGISTROS e Campos (2)'!J2895),Blocos!A:L,12,0))</f>
        <v/>
      </c>
      <c r="Z2895" s="190" t="str">
        <f>IF(ISNUMBER(Q2896),VLOOKUP(J2895,Blocos!D:G,4,0),"")</f>
        <v/>
      </c>
      <c r="AA2895" s="190" t="str">
        <f>IF(ISNUMBER(Q2895),CONCATENATE("CREATE TABLE ""reg_",LOWER(J2895),""" (""ID"" bigint NOT NULL AUTO_INCREMENT,  ""HASHFILE"" varchar(255) DEFAULT NULL, ""ID_PAI"" bigint NOT NULL,"),IF(Q2895="Campo",CONCATENATE("""",L2895,""" ",VLOOKUP(R2895,Apoio!A:C,3,0)),""))&amp;IF(Z2895="","",CONCATENATE("PRIMARY KEY (""ID""), KEY ""FK_reg_",LOWER(Z2895),"_ID_PAI"" (""ID_PAI""), CONSTRAINT ""FK_reg_",LOWER(Z2895),"_ID_PAI"" FOREIGN KEY (""ID_PAI"") REFERENCES ""reg_",LOWER(Z2895),""" (""ID"")) ENGINE=InnoDB AUTO_INCREMENT=105774 DEFAULT CHARSET=utf8mb4 COLLATE=utf8mb4_0900_ai_ci;"))</f>
        <v>"IND_MOV" varchar(255) DEFAULT NULL,</v>
      </c>
      <c r="AB2895" s="190" t="str">
        <f t="shared" si="321"/>
        <v>`reg_k001`.`IND_MOV`,</v>
      </c>
    </row>
    <row r="2896" spans="1:28" ht="14.5" hidden="1" customHeight="1" x14ac:dyDescent="0.3">
      <c r="J2896" s="187" t="str">
        <f t="shared" si="319"/>
        <v>K001</v>
      </c>
      <c r="K2896" s="196"/>
      <c r="L2896" s="285"/>
      <c r="M2896" s="182" t="s">
        <v>79</v>
      </c>
      <c r="N2896" s="196"/>
      <c r="O2896" s="196"/>
      <c r="P2896" s="196"/>
      <c r="Q2896" s="192" t="str">
        <f t="shared" si="320"/>
        <v/>
      </c>
      <c r="S2896" s="191" t="str">
        <f t="shared" si="316"/>
        <v/>
      </c>
      <c r="T2896" s="192" t="str">
        <f t="shared" si="317"/>
        <v/>
      </c>
      <c r="U2896" s="192" t="str">
        <f t="shared" si="322"/>
        <v/>
      </c>
      <c r="V2896" s="192" t="str">
        <f t="shared" si="318"/>
        <v/>
      </c>
      <c r="W2896" s="191" t="str">
        <f>IF(Q2896="Campo","@Campos(posicao = "&amp;K2896&amp;", tipo = '"&amp;R2896&amp;"')@Column(name = """&amp;L2896&amp;""")"&amp;IF(R2896="D","@Temporal(TemporalType.DATE)","")&amp;"private "&amp;VLOOKUP(TEXT(R2896,"@"),Apoio!A:B,2,0)&amp;" "&amp;SUBSTITUTE(LOWER(LEFT(L2896,1))&amp;RIGHT(PROPER(L2896),LEN(L2896)-1),"_","")&amp;";",IF(ISNUMBER(Q2896),IF(R2896="R","@Entity@Table(name = ""reg_"&amp;LOWER(J2896)&amp;""")@XmlRootElement","")&amp;VLOOKUP(J2896,Blocos!D:I,6,0)&amp;Apoio!$E$1&amp;Y2896,""))</f>
        <v/>
      </c>
      <c r="X2896" s="190" t="str">
        <f>IF(ISNUMBER(Q2896),COUNTIF(Blocos!G:G,J2896),"")</f>
        <v/>
      </c>
      <c r="Y2896" s="190" t="str">
        <f>IF(OR(X2896=0,X2896=""),"",VLOOKUP(SUMIFS(Blocos!A:A,Blocos!H:H,'EFD REGISTROS e Campos (2)'!X2896,Blocos!G:G,'EFD REGISTROS e Campos (2)'!J2896),Blocos!A:L,12,0))</f>
        <v/>
      </c>
      <c r="Z2896" s="190" t="str">
        <f>IF(ISNUMBER(Q2897),VLOOKUP(J2896,Blocos!D:G,4,0),"")</f>
        <v/>
      </c>
      <c r="AA2896" s="190" t="str">
        <f>IF(ISNUMBER(Q2896),CONCATENATE("CREATE TABLE ""reg_",LOWER(J2896),""" (""ID"" bigint NOT NULL AUTO_INCREMENT,  ""HASHFILE"" varchar(255) DEFAULT NULL, ""ID_PAI"" bigint NOT NULL,"),IF(Q2896="Campo",CONCATENATE("""",L2896,""" ",VLOOKUP(R2896,Apoio!A:C,3,0)),""))&amp;IF(Z2896="","",CONCATENATE("PRIMARY KEY (""ID""), KEY ""FK_reg_",LOWER(Z2896),"_ID_PAI"" (""ID_PAI""), CONSTRAINT ""FK_reg_",LOWER(Z2896),"_ID_PAI"" FOREIGN KEY (""ID_PAI"") REFERENCES ""reg_",LOWER(Z2896),""" (""ID"")) ENGINE=InnoDB AUTO_INCREMENT=105774 DEFAULT CHARSET=utf8mb4 COLLATE=utf8mb4_0900_ai_ci;"))</f>
        <v/>
      </c>
      <c r="AB2896" s="190" t="str">
        <f t="shared" si="321"/>
        <v/>
      </c>
    </row>
    <row r="2897" spans="1:28" ht="14.5" hidden="1" customHeight="1" x14ac:dyDescent="0.3">
      <c r="J2897" s="187" t="str">
        <f t="shared" si="319"/>
        <v>K001</v>
      </c>
      <c r="K2897" s="196"/>
      <c r="L2897" s="285"/>
      <c r="M2897" s="182" t="s">
        <v>328</v>
      </c>
      <c r="N2897" s="196"/>
      <c r="O2897" s="196"/>
      <c r="P2897" s="196"/>
      <c r="Q2897" s="192" t="str">
        <f t="shared" si="320"/>
        <v/>
      </c>
      <c r="S2897" s="191" t="str">
        <f t="shared" si="316"/>
        <v/>
      </c>
      <c r="T2897" s="192" t="str">
        <f t="shared" si="317"/>
        <v/>
      </c>
      <c r="U2897" s="192" t="str">
        <f t="shared" si="322"/>
        <v/>
      </c>
      <c r="V2897" s="192" t="str">
        <f t="shared" si="318"/>
        <v/>
      </c>
      <c r="W2897" s="191" t="str">
        <f>IF(Q2897="Campo","@Campos(posicao = "&amp;K2897&amp;", tipo = '"&amp;R2897&amp;"')@Column(name = """&amp;L2897&amp;""")"&amp;IF(R2897="D","@Temporal(TemporalType.DATE)","")&amp;"private "&amp;VLOOKUP(TEXT(R2897,"@"),Apoio!A:B,2,0)&amp;" "&amp;SUBSTITUTE(LOWER(LEFT(L2897,1))&amp;RIGHT(PROPER(L2897),LEN(L2897)-1),"_","")&amp;";",IF(ISNUMBER(Q2897),IF(R2897="R","@Entity@Table(name = ""reg_"&amp;LOWER(J2897)&amp;""")@XmlRootElement","")&amp;VLOOKUP(J2897,Blocos!D:I,6,0)&amp;Apoio!$E$1&amp;Y2897,""))</f>
        <v/>
      </c>
      <c r="X2897" s="190" t="str">
        <f>IF(ISNUMBER(Q2897),COUNTIF(Blocos!G:G,J2897),"")</f>
        <v/>
      </c>
      <c r="Y2897" s="190" t="str">
        <f>IF(OR(X2897=0,X2897=""),"",VLOOKUP(SUMIFS(Blocos!A:A,Blocos!H:H,'EFD REGISTROS e Campos (2)'!X2897,Blocos!G:G,'EFD REGISTROS e Campos (2)'!J2897),Blocos!A:L,12,0))</f>
        <v/>
      </c>
      <c r="Z2897" s="190" t="str">
        <f>IF(ISNUMBER(Q2898),VLOOKUP(J2897,Blocos!D:G,4,0),"")</f>
        <v>0000</v>
      </c>
      <c r="AA2897" s="190" t="str">
        <f>IF(ISNUMBER(Q2897),CONCATENATE("CREATE TABLE ""reg_",LOWER(J2897),""" (""ID"" bigint NOT NULL AUTO_INCREMENT,  ""HASHFILE"" varchar(255) DEFAULT NULL, ""ID_PAI"" bigint NOT NULL,"),IF(Q2897="Campo",CONCATENATE("""",L2897,""" ",VLOOKUP(R2897,Apoio!A:C,3,0)),""))&amp;IF(Z2897="","",CONCATENATE("PRIMARY KEY (""ID""), KEY ""FK_reg_",LOWER(Z2897),"_ID_PAI"" (""ID_PAI""), CONSTRAINT ""FK_reg_",LOWER(Z2897),"_ID_PAI"" FOREIGN KEY (""ID_PAI"") REFERENCES ""reg_",LOWER(Z2897),""" (""ID"")) ENGINE=InnoDB AUTO_INCREMENT=105774 DEFAULT CHARSET=utf8mb4 COLLATE=utf8mb4_0900_ai_ci;"))</f>
        <v>PRIMARY KEY ("ID"), KEY "FK_reg_0000_ID_PAI" ("ID_PAI"), CONSTRAINT "FK_reg_0000_ID_PAI" FOREIGN KEY ("ID_PAI") REFERENCES "reg_0000" ("ID")) ENGINE=InnoDB AUTO_INCREMENT=105774 DEFAULT CHARSET=utf8mb4 COLLATE=utf8mb4_0900_ai_ci;</v>
      </c>
      <c r="AB2897" s="190" t="str">
        <f t="shared" si="321"/>
        <v>FROM `efdicms`.`reg_k001`;"</v>
      </c>
    </row>
    <row r="2898" spans="1:28" ht="14.5" hidden="1" customHeight="1" x14ac:dyDescent="0.3">
      <c r="A2898" s="282" t="s">
        <v>22</v>
      </c>
      <c r="B2898" s="282"/>
      <c r="C2898" s="282"/>
      <c r="D2898" s="282" t="s">
        <v>3906</v>
      </c>
      <c r="E2898" s="282"/>
      <c r="F2898" s="282"/>
      <c r="G2898" s="282"/>
      <c r="H2898" s="282"/>
      <c r="I2898" s="282" t="s">
        <v>8</v>
      </c>
      <c r="J2898" s="187" t="str">
        <f t="shared" si="319"/>
        <v>K010</v>
      </c>
      <c r="K2898" s="195" t="s">
        <v>4028</v>
      </c>
      <c r="M2898" s="319"/>
      <c r="N2898" s="320"/>
      <c r="O2898" s="320"/>
      <c r="P2898" s="320"/>
      <c r="Q2898" s="192">
        <f t="shared" si="320"/>
        <v>2</v>
      </c>
      <c r="R2898" s="192" t="s">
        <v>3606</v>
      </c>
      <c r="W2898" s="191" t="str">
        <f>IF(Q2898="Campo","@Campos(posicao = "&amp;K2898&amp;", tipo = '"&amp;R2898&amp;"')@Column(name = """&amp;L2898&amp;""")"&amp;IF(R2898="D","@Temporal(TemporalType.DATE)","")&amp;"private "&amp;VLOOKUP(TEXT(R2898,"@"),Apoio!A:B,2,0)&amp;" "&amp;SUBSTITUTE(LOWER(LEFT(L2898,1))&amp;RIGHT(PROPER(L2898),LEN(L2898)-1),"_","")&amp;";",IF(ISNUMBER(Q2898),IF(R2898="R","@Entity@Table(name = ""reg_"&amp;LOWER(J2898)&amp;""")@XmlRootElement","")&amp;VLOOKUP(J2898,Blocos!D:I,6,0)&amp;Apoio!$E$1&amp;Y2898,""))</f>
        <v>@Entity@Table(name = "reg_k010")@XmlRootElement@Registros(nivel = 2) public class RegK010 implements Serializable { private static final long serialVersionUID = 1L; @Id @GeneratedValue(strategy = GenerationType.IDENTITY) @Basic(optional = false) @Column(name = "ID" ) private Long id;@OneToOne(fetch = FetchType.LAZY) @JoinColumn(name = "ID_PAI", nullable = false) private RegK001 idPai; public RegK001 getIdPai() {return idPai;}public void setIdPai(Object idPai) {this.idPai = (RegK001) idPai;}public RegK010() { } public RegK010(Long id) { this.id = id; } public RegK010(Long id, RegK001 idPai, long linha, String hash) { this.id = id; this.idPai = idPai; this.linha = linha; this.hash = hash; }public Long getId() { return id; } public void setId(Long id) { this.id = id; }@Basic(optional = false)@Column(name = "LINHA")private long linha;@Basic(optional = false)@Column(name = "HASH")private String hash;</v>
      </c>
      <c r="X2898" s="190">
        <f>IF(ISNUMBER(Q2898),COUNTIF(Blocos!G:G,J2898),"")</f>
        <v>0</v>
      </c>
      <c r="Y2898" s="190" t="str">
        <f>IF(OR(X2898=0,X2898=""),"",VLOOKUP(SUMIFS(Blocos!A:A,Blocos!H:H,'EFD REGISTROS e Campos (2)'!X2898,Blocos!G:G,'EFD REGISTROS e Campos (2)'!J2898),Blocos!A:L,12,0))</f>
        <v/>
      </c>
      <c r="Z2898" s="190" t="str">
        <f>IF(ISNUMBER(Q2899),VLOOKUP(J2898,Blocos!D:G,4,0),"")</f>
        <v/>
      </c>
      <c r="AA2898" s="190" t="str">
        <f>IF(ISNUMBER(Q2898),CONCATENATE("CREATE TABLE ""reg_",LOWER(J2898),""" (""ID"" bigint NOT NULL AUTO_INCREMENT,  ""HASHFILE"" varchar(255) DEFAULT NULL, ""ID_PAI"" bigint NOT NULL,"),IF(Q2898="Campo",CONCATENATE("""",L2898,""" ",VLOOKUP(R2898,Apoio!A:C,3,0)),""))&amp;IF(Z2898="","",CONCATENATE("PRIMARY KEY (""ID""), KEY ""FK_reg_",LOWER(Z2898),"_ID_PAI"" (""ID_PAI""), CONSTRAINT ""FK_reg_",LOWER(Z2898),"_ID_PAI"" FOREIGN KEY (""ID_PAI"") REFERENCES ""reg_",LOWER(Z2898),""" (""ID"")) ENGINE=InnoDB AUTO_INCREMENT=105774 DEFAULT CHARSET=utf8mb4 COLLATE=utf8mb4_0900_ai_ci;"))</f>
        <v>CREATE TABLE "reg_k010" ("ID" bigint NOT NULL AUTO_INCREMENT,  "HASHFILE" varchar(255) DEFAULT NULL, "ID_PAI" bigint NOT NULL,</v>
      </c>
      <c r="AB2898" s="190" t="str">
        <f t="shared" si="321"/>
        <v/>
      </c>
    </row>
    <row r="2899" spans="1:28" ht="14.5" hidden="1" customHeight="1" x14ac:dyDescent="0.3">
      <c r="A2899" s="282"/>
      <c r="B2899" s="282"/>
      <c r="C2899" s="282"/>
      <c r="D2899" s="282"/>
      <c r="E2899" s="282"/>
      <c r="F2899" s="282"/>
      <c r="G2899" s="282"/>
      <c r="H2899" s="282"/>
      <c r="I2899" s="282"/>
      <c r="J2899" s="187" t="str">
        <f t="shared" si="319"/>
        <v>K010</v>
      </c>
      <c r="K2899" s="181">
        <v>1</v>
      </c>
      <c r="L2899" s="289" t="s">
        <v>25</v>
      </c>
      <c r="M2899" s="319" t="s">
        <v>27</v>
      </c>
      <c r="N2899" s="320">
        <v>4</v>
      </c>
      <c r="O2899" s="320"/>
      <c r="P2899" s="320"/>
      <c r="Q2899" s="192" t="str">
        <f t="shared" si="320"/>
        <v>Campo</v>
      </c>
      <c r="R2899" s="192" t="s">
        <v>27</v>
      </c>
      <c r="W2899" s="191" t="str">
        <f>IF(Q2899="Campo","@Campos(posicao = "&amp;K2899&amp;", tipo = '"&amp;R2899&amp;"')@Column(name = """&amp;L2899&amp;""")"&amp;IF(R2899="D","@Temporal(TemporalType.DATE)","")&amp;"private "&amp;VLOOKUP(TEXT(R2899,"@"),Apoio!A:B,2,0)&amp;" "&amp;SUBSTITUTE(LOWER(LEFT(L2899,1))&amp;RIGHT(PROPER(L2899),LEN(L2899)-1),"_","")&amp;";",IF(ISNUMBER(Q2899),IF(R2899="R","@Entity@Table(name = ""reg_"&amp;LOWER(J2899)&amp;""")@XmlRootElement","")&amp;VLOOKUP(J2899,Blocos!D:I,6,0)&amp;Apoio!$E$1&amp;Y2899,""))</f>
        <v>@Campos(posicao = 1, tipo = 'C')@Column(name = "REG")private String reg;</v>
      </c>
      <c r="X2899" s="190" t="str">
        <f>IF(ISNUMBER(Q2899),COUNTIF(Blocos!G:G,J2899),"")</f>
        <v/>
      </c>
      <c r="Y2899" s="190" t="str">
        <f>IF(OR(X2899=0,X2899=""),"",VLOOKUP(SUMIFS(Blocos!A:A,Blocos!H:H,'EFD REGISTROS e Campos (2)'!X2899,Blocos!G:G,'EFD REGISTROS e Campos (2)'!J2899),Blocos!A:L,12,0))</f>
        <v/>
      </c>
      <c r="Z2899" s="190" t="str">
        <f>IF(ISNUMBER(Q2900),VLOOKUP(J2899,Blocos!D:G,4,0),"")</f>
        <v/>
      </c>
      <c r="AA2899" s="190" t="str">
        <f>IF(ISNUMBER(Q2899),CONCATENATE("CREATE TABLE ""reg_",LOWER(J2899),""" (""ID"" bigint NOT NULL AUTO_INCREMENT,  ""HASHFILE"" varchar(255) DEFAULT NULL, ""ID_PAI"" bigint NOT NULL,"),IF(Q2899="Campo",CONCATENATE("""",L2899,""" ",VLOOKUP(R2899,Apoio!A:C,3,0)),""))&amp;IF(Z2899="","",CONCATENATE("PRIMARY KEY (""ID""), KEY ""FK_reg_",LOWER(Z2899),"_ID_PAI"" (""ID_PAI""), CONSTRAINT ""FK_reg_",LOWER(Z2899),"_ID_PAI"" FOREIGN KEY (""ID_PAI"") REFERENCES ""reg_",LOWER(Z2899),""" (""ID"")) ENGINE=InnoDB AUTO_INCREMENT=105774 DEFAULT CHARSET=utf8mb4 COLLATE=utf8mb4_0900_ai_ci;"))</f>
        <v>"REG" varchar(255) DEFAULT NULL,</v>
      </c>
      <c r="AB2899" s="190" t="str">
        <f t="shared" si="321"/>
        <v>USE `efdicms`;SELECT `reg_k010`.`REG`,</v>
      </c>
    </row>
    <row r="2900" spans="1:28" ht="14.5" hidden="1" customHeight="1" x14ac:dyDescent="0.35">
      <c r="A2900" s="282"/>
      <c r="B2900" s="282"/>
      <c r="C2900" s="282"/>
      <c r="D2900" s="282"/>
      <c r="E2900" s="282"/>
      <c r="F2900" s="282"/>
      <c r="G2900" s="282"/>
      <c r="H2900" s="282"/>
      <c r="I2900" s="282"/>
      <c r="J2900" s="187" t="str">
        <f t="shared" si="319"/>
        <v>K010</v>
      </c>
      <c r="K2900" s="320">
        <v>2</v>
      </c>
      <c r="L2900" t="s">
        <v>4029</v>
      </c>
      <c r="M2900" s="319" t="s">
        <v>27</v>
      </c>
      <c r="N2900" s="320">
        <v>1</v>
      </c>
      <c r="O2900" s="320"/>
      <c r="P2900" s="320"/>
      <c r="Q2900" s="192" t="str">
        <f t="shared" si="320"/>
        <v>Campo</v>
      </c>
      <c r="R2900" s="192" t="s">
        <v>3607</v>
      </c>
      <c r="W2900" s="191" t="str">
        <f>IF(Q2900="Campo","@Campos(posicao = "&amp;K2900&amp;", tipo = '"&amp;R2900&amp;"')@Column(name = """&amp;L2900&amp;""")"&amp;IF(R2900="D","@Temporal(TemporalType.DATE)","")&amp;"private "&amp;VLOOKUP(TEXT(R2900,"@"),Apoio!A:B,2,0)&amp;" "&amp;SUBSTITUTE(LOWER(LEFT(L2900,1))&amp;RIGHT(PROPER(L2900),LEN(L2900)-1),"_","")&amp;";",IF(ISNUMBER(Q2900),IF(R2900="R","@Entity@Table(name = ""reg_"&amp;LOWER(J2900)&amp;""")@XmlRootElement","")&amp;VLOOKUP(J2900,Blocos!D:I,6,0)&amp;Apoio!$E$1&amp;Y2900,""))</f>
        <v>@Campos(posicao = 2, tipo = 'I')@Column(name = "IND_TP_LEIAUTE")private int indTpLeiaute;</v>
      </c>
      <c r="X2900" s="190" t="str">
        <f>IF(ISNUMBER(Q2900),COUNTIF(Blocos!G:G,J2900),"")</f>
        <v/>
      </c>
      <c r="Y2900" s="190" t="str">
        <f>IF(OR(X2900=0,X2900=""),"",VLOOKUP(SUMIFS(Blocos!A:A,Blocos!H:H,'EFD REGISTROS e Campos (2)'!X2900,Blocos!G:G,'EFD REGISTROS e Campos (2)'!J2900),Blocos!A:L,12,0))</f>
        <v/>
      </c>
      <c r="Z2900" s="190" t="str">
        <f>IF(ISNUMBER(Q2901),VLOOKUP(J2900,Blocos!D:G,4,0),"")</f>
        <v>K001</v>
      </c>
      <c r="AA2900" s="190" t="str">
        <f>IF(ISNUMBER(Q2900),CONCATENATE("CREATE TABLE ""reg_",LOWER(J2900),""" (""ID"" bigint NOT NULL AUTO_INCREMENT,  ""HASHFILE"" varchar(255) DEFAULT NULL, ""ID_PAI"" bigint NOT NULL,"),IF(Q2900="Campo",CONCATENATE("""",L2900,""" ",VLOOKUP(R2900,Apoio!A:C,3,0)),""))&amp;IF(Z2900="","",CONCATENATE("PRIMARY KEY (""ID""), KEY ""FK_reg_",LOWER(Z2900),"_ID_PAI"" (""ID_PAI""), CONSTRAINT ""FK_reg_",LOWER(Z2900),"_ID_PAI"" FOREIGN KEY (""ID_PAI"") REFERENCES ""reg_",LOWER(Z2900),""" (""ID"")) ENGINE=InnoDB AUTO_INCREMENT=105774 DEFAULT CHARSET=utf8mb4 COLLATE=utf8mb4_0900_ai_ci;"))</f>
        <v>"IND_TP_LEIAUTE" int DEFAULT NULL,PRIMARY KEY ("ID"), KEY "FK_reg_k001_ID_PAI" ("ID_PAI"), CONSTRAINT "FK_reg_k001_ID_PAI" FOREIGN KEY ("ID_PAI") REFERENCES "reg_k001" ("ID")) ENGINE=InnoDB AUTO_INCREMENT=105774 DEFAULT CHARSET=utf8mb4 COLLATE=utf8mb4_0900_ai_ci;</v>
      </c>
      <c r="AB2900" s="190" t="str">
        <f t="shared" si="321"/>
        <v>`reg_k010`.`IND_TP_LEIAUTE`,FROM `efdicms`.`reg_k010`;"</v>
      </c>
    </row>
    <row r="2901" spans="1:28" ht="14.5" hidden="1" customHeight="1" collapsed="1" x14ac:dyDescent="0.3">
      <c r="A2901" s="180" t="s">
        <v>22</v>
      </c>
      <c r="D2901" s="180" t="s">
        <v>2861</v>
      </c>
      <c r="I2901" s="180" t="s">
        <v>108</v>
      </c>
      <c r="J2901" s="187" t="str">
        <f t="shared" si="319"/>
        <v>K100</v>
      </c>
      <c r="K2901" s="195" t="s">
        <v>2862</v>
      </c>
      <c r="Q2901" s="192">
        <f t="shared" si="320"/>
        <v>2</v>
      </c>
      <c r="S2901" s="191" t="str">
        <f t="shared" ref="S2901:S2964" si="323">IFERROR(IF(ISNUMBER(Q2901),CONCATENATE("&lt;/registro&gt;
&lt;registro codigo=""",CONCATENATE(B2901,C2901,D2901,E2901,F2901,G2901,H2901),""" perfil=""",A2901,""" nivel=""",Q2901,"""&gt;"),""),"")</f>
        <v>&lt;/registro&gt;
&lt;registro codigo="K100" perfil="ABC" nivel="2"&gt;</v>
      </c>
      <c r="T2901" s="192" t="str">
        <f t="shared" ref="T2901:T2964" si="324">IF(Q2901="Campo",CONCATENATE("&lt;campo posicao=""",K2901,"""&gt;
&lt;coluna&gt;",SUBSTITUTE(L2901," ",""),"&lt;/coluna&gt;
&lt;descricao&gt;",M2901,"&lt;/descricao&gt;
&lt;tipo&gt;",R2901,"&lt;/tipo&gt;
&lt;/campo&gt;"),"")</f>
        <v/>
      </c>
      <c r="U2901" s="192" t="str">
        <f t="shared" si="322"/>
        <v>&lt;/registro&gt;
&lt;registro codigo="K100" perfil="ABC" nivel="2"&gt;</v>
      </c>
      <c r="V2901" s="192" t="str">
        <f t="shared" ref="V2901:V2964" si="325">IF(ISNUMBER(K2901),CONCATENATE("{""Column",K2901+1,""", """,L2901,"""},",""),"")</f>
        <v/>
      </c>
      <c r="W2901" s="191" t="str">
        <f>IF(Q2901="Campo","@Campos(posicao = "&amp;K2901&amp;", tipo = '"&amp;R2901&amp;"')@Column(name = """&amp;L2901&amp;""")"&amp;IF(R2901="D","@Temporal(TemporalType.DATE)","")&amp;"private "&amp;VLOOKUP(TEXT(R2901,"@"),Apoio!A:B,2,0)&amp;" "&amp;SUBSTITUTE(LOWER(LEFT(L2901,1))&amp;RIGHT(PROPER(L2901),LEN(L2901)-1),"_","")&amp;";",IF(ISNUMBER(Q2901),IF(R2901="R","@Entity@Table(name = ""reg_"&amp;LOWER(J2901)&amp;""")@XmlRootElement","")&amp;VLOOKUP(J2901,Blocos!D:I,6,0)&amp;Apoio!$E$1&amp;Y2901,""))</f>
        <v>@Registros(nivel = 2) public class RegK100 implements Serializable { private static final long serialVersionUID = 1L; @Id @GeneratedValue(strategy = GenerationType.IDENTITY) @Basic(optional = false) @Column(name = "ID" ) private Long id;@ManyToOne(fetch = FetchType.LAZY) @JoinColumn(name = "ID_PAI", nullable = false) private RegK001 idPai; public RegK001 getIdPai() {return idPai;}public void setIdPai(Object idPai) {this.idPai = (RegK001) idPai;}public RegK100() { } public RegK100(Long id) { this.id = id; } public RegK100(Long id, RegK001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List&lt;RegK200&gt; regK200;public List&lt;RegK200&gt; getRegK200() {return regK200;}public void setRegK200(List&lt;RegK200&gt; regK200) {this.regK200 = regK200;}@OneToMany( cascade = CascadeType.ALL, fetch = FetchType.LAZY, mappedBy = "idPai")private  List&lt;RegK210&gt; regK210;public List&lt;RegK210&gt; getRegK210() {return regK210;}public void setRegK210(List&lt;RegK210&gt; regK210) {this.regK210 = regK210;}@OneToMany( cascade = CascadeType.ALL, fetch = FetchType.LAZY, mappedBy = "idPai")private  List&lt;RegK220&gt; regK220;public List&lt;RegK220&gt; getRegK220() {return regK220;}public void setRegK220(List&lt;RegK220&gt; regK220) {this.regK220 = regK220;}@OneToMany( cascade = CascadeType.ALL, fetch = FetchType.LAZY, mappedBy = "idPai")private  List&lt;RegK230&gt; regK230;public List&lt;RegK230&gt; getRegK230() {return regK230;}public void setRegK230(List&lt;RegK230&gt; regK230) {this.regK230 = regK230;}@OneToMany( cascade = CascadeType.ALL, fetch = FetchType.LAZY, mappedBy = "idPai")private  List&lt;RegK250&gt; regK250;public List&lt;RegK250&gt; getRegK250() {return regK250;}public void setRegK250(List&lt;RegK250&gt; regK250) {this.regK250 = regK250;}@OneToMany( cascade = CascadeType.ALL, fetch = FetchType.LAZY, mappedBy = "idPai")private  List&lt;RegK260&gt; regK260;public List&lt;RegK260&gt; getRegK260() {return regK260;}public void setRegK260(List&lt;RegK260&gt; regK260) {this.regK260 = regK260;}@OneToMany( cascade = CascadeType.ALL, fetch = FetchType.LAZY, mappedBy = "idPai")private  List&lt;RegK270&gt; regK270;public List&lt;RegK270&gt; getRegK270() {return regK270;}public void setRegK270(List&lt;RegK270&gt; regK270) {this.regK270 = regK270;}@OneToMany( cascade = CascadeType.ALL, fetch = FetchType.LAZY, mappedBy = "idPai")private  List&lt;RegK280&gt; regK280;public List&lt;RegK280&gt; getRegK280() {return regK280;}public void setRegK280(List&lt;RegK280&gt; regK280) {this.regK280 = regK280;}@OneToMany( cascade = CascadeType.ALL, fetch = FetchType.LAZY, mappedBy = "idPai")private  List&lt;RegK290&gt; regK290;public List&lt;RegK290&gt; getRegK290() {return regK290;}public void setRegK290(List&lt;RegK290&gt; regK290) {this.regK290 = regK290;}@OneToMany( cascade = CascadeType.ALL, fetch = FetchType.LAZY, mappedBy = "idPai")private  List&lt;RegK300&gt; regK300;public List&lt;RegK300&gt; getRegK300() {return regK300;}public void setRegK300(List&lt;RegK300&gt; regK300) {this.regK300 = regK300;}</v>
      </c>
      <c r="X2901" s="190">
        <f>IF(ISNUMBER(Q2901),COUNTIF(Blocos!G:G,J2901),"")</f>
        <v>10</v>
      </c>
      <c r="Y2901" s="190" t="str">
        <f>IF(OR(X2901=0,X2901=""),"",VLOOKUP(SUMIFS(Blocos!A:A,Blocos!H:H,'EFD REGISTROS e Campos (2)'!X2901,Blocos!G:G,'EFD REGISTROS e Campos (2)'!J2901),Blocos!A:L,12,0))</f>
        <v>@OneToMany( cascade = CascadeType.ALL, fetch = FetchType.LAZY, mappedBy = "idPai")private  List&lt;RegK200&gt; regK200;public List&lt;RegK200&gt; getRegK200() {return regK200;}public void setRegK200(List&lt;RegK200&gt; regK200) {this.regK200 = regK200;}@OneToMany( cascade = CascadeType.ALL, fetch = FetchType.LAZY, mappedBy = "idPai")private  List&lt;RegK210&gt; regK210;public List&lt;RegK210&gt; getRegK210() {return regK210;}public void setRegK210(List&lt;RegK210&gt; regK210) {this.regK210 = regK210;}@OneToMany( cascade = CascadeType.ALL, fetch = FetchType.LAZY, mappedBy = "idPai")private  List&lt;RegK220&gt; regK220;public List&lt;RegK220&gt; getRegK220() {return regK220;}public void setRegK220(List&lt;RegK220&gt; regK220) {this.regK220 = regK220;}@OneToMany( cascade = CascadeType.ALL, fetch = FetchType.LAZY, mappedBy = "idPai")private  List&lt;RegK230&gt; regK230;public List&lt;RegK230&gt; getRegK230() {return regK230;}public void setRegK230(List&lt;RegK230&gt; regK230) {this.regK230 = regK230;}@OneToMany( cascade = CascadeType.ALL, fetch = FetchType.LAZY, mappedBy = "idPai")private  List&lt;RegK250&gt; regK250;public List&lt;RegK250&gt; getRegK250() {return regK250;}public void setRegK250(List&lt;RegK250&gt; regK250) {this.regK250 = regK250;}@OneToMany( cascade = CascadeType.ALL, fetch = FetchType.LAZY, mappedBy = "idPai")private  List&lt;RegK260&gt; regK260;public List&lt;RegK260&gt; getRegK260() {return regK260;}public void setRegK260(List&lt;RegK260&gt; regK260) {this.regK260 = regK260;}@OneToMany( cascade = CascadeType.ALL, fetch = FetchType.LAZY, mappedBy = "idPai")private  List&lt;RegK270&gt; regK270;public List&lt;RegK270&gt; getRegK270() {return regK270;}public void setRegK270(List&lt;RegK270&gt; regK270) {this.regK270 = regK270;}@OneToMany( cascade = CascadeType.ALL, fetch = FetchType.LAZY, mappedBy = "idPai")private  List&lt;RegK280&gt; regK280;public List&lt;RegK280&gt; getRegK280() {return regK280;}public void setRegK280(List&lt;RegK280&gt; regK280) {this.regK280 = regK280;}@OneToMany( cascade = CascadeType.ALL, fetch = FetchType.LAZY, mappedBy = "idPai")private  List&lt;RegK290&gt; regK290;public List&lt;RegK290&gt; getRegK290() {return regK290;}public void setRegK290(List&lt;RegK290&gt; regK290) {this.regK290 = regK290;}@OneToMany( cascade = CascadeType.ALL, fetch = FetchType.LAZY, mappedBy = "idPai")private  List&lt;RegK300&gt; regK300;public List&lt;RegK300&gt; getRegK300() {return regK300;}public void setRegK300(List&lt;RegK300&gt; regK300) {this.regK300 = regK300;}</v>
      </c>
      <c r="Z2901" s="190" t="str">
        <f>IF(ISNUMBER(Q2902),VLOOKUP(J2901,Blocos!D:G,4,0),"")</f>
        <v/>
      </c>
      <c r="AA2901" s="190" t="str">
        <f>IF(ISNUMBER(Q2901),CONCATENATE("CREATE TABLE ""reg_",LOWER(J2901),""" (""ID"" bigint NOT NULL AUTO_INCREMENT,  ""HASHFILE"" varchar(255) DEFAULT NULL, ""ID_PAI"" bigint NOT NULL,"),IF(Q2901="Campo",CONCATENATE("""",L2901,""" ",VLOOKUP(R2901,Apoio!A:C,3,0)),""))&amp;IF(Z2901="","",CONCATENATE("PRIMARY KEY (""ID""), KEY ""FK_reg_",LOWER(Z2901),"_ID_PAI"" (""ID_PAI""), CONSTRAINT ""FK_reg_",LOWER(Z2901),"_ID_PAI"" FOREIGN KEY (""ID_PAI"") REFERENCES ""reg_",LOWER(Z2901),""" (""ID"")) ENGINE=InnoDB AUTO_INCREMENT=105774 DEFAULT CHARSET=utf8mb4 COLLATE=utf8mb4_0900_ai_ci;"))</f>
        <v>CREATE TABLE "reg_k100" ("ID" bigint NOT NULL AUTO_INCREMENT,  "HASHFILE" varchar(255) DEFAULT NULL, "ID_PAI" bigint NOT NULL,</v>
      </c>
      <c r="AB2901" s="190" t="str">
        <f t="shared" si="321"/>
        <v/>
      </c>
    </row>
    <row r="2902" spans="1:28" ht="14.5" hidden="1" customHeight="1" x14ac:dyDescent="0.3">
      <c r="J2902" s="187" t="str">
        <f t="shared" si="319"/>
        <v>K100</v>
      </c>
      <c r="K2902" s="185">
        <v>1</v>
      </c>
      <c r="L2902" s="288" t="s">
        <v>25</v>
      </c>
      <c r="M2902" s="201" t="s">
        <v>2863</v>
      </c>
      <c r="N2902" s="185" t="s">
        <v>27</v>
      </c>
      <c r="O2902" s="185">
        <v>4</v>
      </c>
      <c r="P2902" s="185" t="s">
        <v>28</v>
      </c>
      <c r="Q2902" s="192" t="str">
        <f t="shared" si="320"/>
        <v>Campo</v>
      </c>
      <c r="R2902" s="192" t="s">
        <v>27</v>
      </c>
      <c r="S2902" s="191" t="str">
        <f t="shared" si="323"/>
        <v/>
      </c>
      <c r="T2902" s="192" t="str">
        <f t="shared" si="324"/>
        <v>&lt;campo posicao="1"&gt;
&lt;coluna&gt;REG&lt;/coluna&gt;
&lt;descricao&gt;Texto fixo contendo "K100"&lt;/descricao&gt;
&lt;tipo&gt;C&lt;/tipo&gt;
&lt;/campo&gt;</v>
      </c>
      <c r="U2902" s="192" t="str">
        <f t="shared" si="322"/>
        <v>&lt;campo posicao="1"&gt;
&lt;coluna&gt;REG&lt;/coluna&gt;
&lt;descricao&gt;Texto fixo contendo "K100"&lt;/descricao&gt;
&lt;tipo&gt;C&lt;/tipo&gt;
&lt;/campo&gt;</v>
      </c>
      <c r="V2902" s="192" t="str">
        <f t="shared" si="325"/>
        <v>{"Column2", "REG"},</v>
      </c>
      <c r="W2902" s="191" t="str">
        <f>IF(Q2902="Campo","@Campos(posicao = "&amp;K2902&amp;", tipo = '"&amp;R2902&amp;"')@Column(name = """&amp;L2902&amp;""")"&amp;IF(R2902="D","@Temporal(TemporalType.DATE)","")&amp;"private "&amp;VLOOKUP(TEXT(R2902,"@"),Apoio!A:B,2,0)&amp;" "&amp;SUBSTITUTE(LOWER(LEFT(L2902,1))&amp;RIGHT(PROPER(L2902),LEN(L2902)-1),"_","")&amp;";",IF(ISNUMBER(Q2902),IF(R2902="R","@Entity@Table(name = ""reg_"&amp;LOWER(J2902)&amp;""")@XmlRootElement","")&amp;VLOOKUP(J2902,Blocos!D:I,6,0)&amp;Apoio!$E$1&amp;Y2902,""))</f>
        <v>@Campos(posicao = 1, tipo = 'C')@Column(name = "REG")private String reg;</v>
      </c>
      <c r="X2902" s="190" t="str">
        <f>IF(ISNUMBER(Q2902),COUNTIF(Blocos!G:G,J2902),"")</f>
        <v/>
      </c>
      <c r="Y2902" s="190" t="str">
        <f>IF(OR(X2902=0,X2902=""),"",VLOOKUP(SUMIFS(Blocos!A:A,Blocos!H:H,'EFD REGISTROS e Campos (2)'!X2902,Blocos!G:G,'EFD REGISTROS e Campos (2)'!J2902),Blocos!A:L,12,0))</f>
        <v/>
      </c>
      <c r="Z2902" s="190" t="str">
        <f>IF(ISNUMBER(Q2903),VLOOKUP(J2902,Blocos!D:G,4,0),"")</f>
        <v/>
      </c>
      <c r="AA2902" s="190" t="str">
        <f>IF(ISNUMBER(Q2902),CONCATENATE("CREATE TABLE ""reg_",LOWER(J2902),""" (""ID"" bigint NOT NULL AUTO_INCREMENT,  ""HASHFILE"" varchar(255) DEFAULT NULL, ""ID_PAI"" bigint NOT NULL,"),IF(Q2902="Campo",CONCATENATE("""",L2902,""" ",VLOOKUP(R2902,Apoio!A:C,3,0)),""))&amp;IF(Z2902="","",CONCATENATE("PRIMARY KEY (""ID""), KEY ""FK_reg_",LOWER(Z2902),"_ID_PAI"" (""ID_PAI""), CONSTRAINT ""FK_reg_",LOWER(Z2902),"_ID_PAI"" FOREIGN KEY (""ID_PAI"") REFERENCES ""reg_",LOWER(Z2902),""" (""ID"")) ENGINE=InnoDB AUTO_INCREMENT=105774 DEFAULT CHARSET=utf8mb4 COLLATE=utf8mb4_0900_ai_ci;"))</f>
        <v>"REG" varchar(255) DEFAULT NULL,</v>
      </c>
      <c r="AB2902" s="190" t="str">
        <f t="shared" si="321"/>
        <v>USE `efdicms`;SELECT `reg_k100`.`REG`,</v>
      </c>
    </row>
    <row r="2903" spans="1:28" ht="14.5" hidden="1" customHeight="1" x14ac:dyDescent="0.3">
      <c r="J2903" s="187" t="str">
        <f t="shared" si="319"/>
        <v>K100</v>
      </c>
      <c r="K2903" s="185">
        <v>2</v>
      </c>
      <c r="L2903" s="288" t="s">
        <v>38</v>
      </c>
      <c r="M2903" s="201" t="s">
        <v>2150</v>
      </c>
      <c r="N2903" s="185" t="s">
        <v>32</v>
      </c>
      <c r="O2903" s="185">
        <v>8</v>
      </c>
      <c r="P2903" s="185" t="s">
        <v>28</v>
      </c>
      <c r="Q2903" s="192" t="str">
        <f t="shared" si="320"/>
        <v>Campo</v>
      </c>
      <c r="R2903" s="192" t="s">
        <v>3605</v>
      </c>
      <c r="S2903" s="191" t="str">
        <f t="shared" si="323"/>
        <v/>
      </c>
      <c r="T2903" s="192" t="str">
        <f t="shared" si="324"/>
        <v>&lt;campo posicao="2"&gt;
&lt;coluna&gt;DT_INI&lt;/coluna&gt;
&lt;descricao&gt;Data inicial a que a apuração se refere&lt;/descricao&gt;
&lt;tipo&gt;D&lt;/tipo&gt;
&lt;/campo&gt;</v>
      </c>
      <c r="U2903" s="192" t="str">
        <f t="shared" si="322"/>
        <v>&lt;campo posicao="2"&gt;
&lt;coluna&gt;DT_INI&lt;/coluna&gt;
&lt;descricao&gt;Data inicial a que a apuração se refere&lt;/descricao&gt;
&lt;tipo&gt;D&lt;/tipo&gt;
&lt;/campo&gt;</v>
      </c>
      <c r="V2903" s="192" t="str">
        <f t="shared" si="325"/>
        <v>{"Column3", "DT_INI"},</v>
      </c>
      <c r="W2903" s="191" t="str">
        <f>IF(Q2903="Campo","@Campos(posicao = "&amp;K2903&amp;", tipo = '"&amp;R2903&amp;"')@Column(name = """&amp;L2903&amp;""")"&amp;IF(R2903="D","@Temporal(TemporalType.DATE)","")&amp;"private "&amp;VLOOKUP(TEXT(R2903,"@"),Apoio!A:B,2,0)&amp;" "&amp;SUBSTITUTE(LOWER(LEFT(L2903,1))&amp;RIGHT(PROPER(L2903),LEN(L2903)-1),"_","")&amp;";",IF(ISNUMBER(Q2903),IF(R2903="R","@Entity@Table(name = ""reg_"&amp;LOWER(J2903)&amp;""")@XmlRootElement","")&amp;VLOOKUP(J2903,Blocos!D:I,6,0)&amp;Apoio!$E$1&amp;Y2903,""))</f>
        <v>@Campos(posicao = 2, tipo = 'D')@Column(name = "DT_INI")@Temporal(TemporalType.DATE)private Date dtIni;</v>
      </c>
      <c r="X2903" s="190" t="str">
        <f>IF(ISNUMBER(Q2903),COUNTIF(Blocos!G:G,J2903),"")</f>
        <v/>
      </c>
      <c r="Y2903" s="190" t="str">
        <f>IF(OR(X2903=0,X2903=""),"",VLOOKUP(SUMIFS(Blocos!A:A,Blocos!H:H,'EFD REGISTROS e Campos (2)'!X2903,Blocos!G:G,'EFD REGISTROS e Campos (2)'!J2903),Blocos!A:L,12,0))</f>
        <v/>
      </c>
      <c r="Z2903" s="190" t="str">
        <f>IF(ISNUMBER(Q2904),VLOOKUP(J2903,Blocos!D:G,4,0),"")</f>
        <v/>
      </c>
      <c r="AA2903" s="190" t="str">
        <f>IF(ISNUMBER(Q2903),CONCATENATE("CREATE TABLE ""reg_",LOWER(J2903),""" (""ID"" bigint NOT NULL AUTO_INCREMENT,  ""HASHFILE"" varchar(255) DEFAULT NULL, ""ID_PAI"" bigint NOT NULL,"),IF(Q2903="Campo",CONCATENATE("""",L2903,""" ",VLOOKUP(R2903,Apoio!A:C,3,0)),""))&amp;IF(Z2903="","",CONCATENATE("PRIMARY KEY (""ID""), KEY ""FK_reg_",LOWER(Z2903),"_ID_PAI"" (""ID_PAI""), CONSTRAINT ""FK_reg_",LOWER(Z2903),"_ID_PAI"" FOREIGN KEY (""ID_PAI"") REFERENCES ""reg_",LOWER(Z2903),""" (""ID"")) ENGINE=InnoDB AUTO_INCREMENT=105774 DEFAULT CHARSET=utf8mb4 COLLATE=utf8mb4_0900_ai_ci;"))</f>
        <v>"DT_INI" date DEFAULT NULL,</v>
      </c>
      <c r="AB2903" s="190" t="str">
        <f t="shared" si="321"/>
        <v>`reg_k100`.`DT_INI`,</v>
      </c>
    </row>
    <row r="2904" spans="1:28" ht="14.5" hidden="1" customHeight="1" x14ac:dyDescent="0.3">
      <c r="J2904" s="187" t="str">
        <f t="shared" si="319"/>
        <v>K100</v>
      </c>
      <c r="K2904" s="185">
        <v>3</v>
      </c>
      <c r="L2904" s="288" t="s">
        <v>41</v>
      </c>
      <c r="M2904" s="201" t="s">
        <v>2151</v>
      </c>
      <c r="N2904" s="185" t="s">
        <v>32</v>
      </c>
      <c r="O2904" s="185">
        <v>8</v>
      </c>
      <c r="P2904" s="185" t="s">
        <v>28</v>
      </c>
      <c r="Q2904" s="192" t="str">
        <f t="shared" si="320"/>
        <v>Campo</v>
      </c>
      <c r="R2904" s="192" t="s">
        <v>3605</v>
      </c>
      <c r="S2904" s="191" t="str">
        <f t="shared" si="323"/>
        <v/>
      </c>
      <c r="T2904" s="192" t="str">
        <f t="shared" si="324"/>
        <v>&lt;campo posicao="3"&gt;
&lt;coluna&gt;DT_FIN&lt;/coluna&gt;
&lt;descricao&gt;Data final a que a apuração se refere&lt;/descricao&gt;
&lt;tipo&gt;D&lt;/tipo&gt;
&lt;/campo&gt;</v>
      </c>
      <c r="U2904" s="192" t="str">
        <f t="shared" si="322"/>
        <v>&lt;campo posicao="3"&gt;
&lt;coluna&gt;DT_FIN&lt;/coluna&gt;
&lt;descricao&gt;Data final a que a apuração se refere&lt;/descricao&gt;
&lt;tipo&gt;D&lt;/tipo&gt;
&lt;/campo&gt;</v>
      </c>
      <c r="V2904" s="192" t="str">
        <f t="shared" si="325"/>
        <v>{"Column4", "DT_FIN"},</v>
      </c>
      <c r="W2904" s="191" t="str">
        <f>IF(Q2904="Campo","@Campos(posicao = "&amp;K2904&amp;", tipo = '"&amp;R2904&amp;"')@Column(name = """&amp;L2904&amp;""")"&amp;IF(R2904="D","@Temporal(TemporalType.DATE)","")&amp;"private "&amp;VLOOKUP(TEXT(R2904,"@"),Apoio!A:B,2,0)&amp;" "&amp;SUBSTITUTE(LOWER(LEFT(L2904,1))&amp;RIGHT(PROPER(L2904),LEN(L2904)-1),"_","")&amp;";",IF(ISNUMBER(Q2904),IF(R2904="R","@Entity@Table(name = ""reg_"&amp;LOWER(J2904)&amp;""")@XmlRootElement","")&amp;VLOOKUP(J2904,Blocos!D:I,6,0)&amp;Apoio!$E$1&amp;Y2904,""))</f>
        <v>@Campos(posicao = 3, tipo = 'D')@Column(name = "DT_FIN")@Temporal(TemporalType.DATE)private Date dtFin;</v>
      </c>
      <c r="X2904" s="190" t="str">
        <f>IF(ISNUMBER(Q2904),COUNTIF(Blocos!G:G,J2904),"")</f>
        <v/>
      </c>
      <c r="Y2904" s="190" t="str">
        <f>IF(OR(X2904=0,X2904=""),"",VLOOKUP(SUMIFS(Blocos!A:A,Blocos!H:H,'EFD REGISTROS e Campos (2)'!X2904,Blocos!G:G,'EFD REGISTROS e Campos (2)'!J2904),Blocos!A:L,12,0))</f>
        <v/>
      </c>
      <c r="Z2904" s="190" t="str">
        <f>IF(ISNUMBER(Q2905),VLOOKUP(J2904,Blocos!D:G,4,0),"")</f>
        <v>K001</v>
      </c>
      <c r="AA2904" s="190" t="str">
        <f>IF(ISNUMBER(Q2904),CONCATENATE("CREATE TABLE ""reg_",LOWER(J2904),""" (""ID"" bigint NOT NULL AUTO_INCREMENT,  ""HASHFILE"" varchar(255) DEFAULT NULL, ""ID_PAI"" bigint NOT NULL,"),IF(Q2904="Campo",CONCATENATE("""",L2904,""" ",VLOOKUP(R2904,Apoio!A:C,3,0)),""))&amp;IF(Z2904="","",CONCATENATE("PRIMARY KEY (""ID""), KEY ""FK_reg_",LOWER(Z2904),"_ID_PAI"" (""ID_PAI""), CONSTRAINT ""FK_reg_",LOWER(Z2904),"_ID_PAI"" FOREIGN KEY (""ID_PAI"") REFERENCES ""reg_",LOWER(Z2904),""" (""ID"")) ENGINE=InnoDB AUTO_INCREMENT=105774 DEFAULT CHARSET=utf8mb4 COLLATE=utf8mb4_0900_ai_ci;"))</f>
        <v>"DT_FIN" date DEFAULT NULL,PRIMARY KEY ("ID"), KEY "FK_reg_k001_ID_PAI" ("ID_PAI"), CONSTRAINT "FK_reg_k001_ID_PAI" FOREIGN KEY ("ID_PAI") REFERENCES "reg_k001" ("ID")) ENGINE=InnoDB AUTO_INCREMENT=105774 DEFAULT CHARSET=utf8mb4 COLLATE=utf8mb4_0900_ai_ci;</v>
      </c>
      <c r="AB2904" s="190" t="str">
        <f t="shared" si="321"/>
        <v>`reg_k100`.`DT_FIN`,FROM `efdicms`.`reg_k100`;"</v>
      </c>
    </row>
    <row r="2905" spans="1:28" ht="14.5" hidden="1" customHeight="1" collapsed="1" x14ac:dyDescent="0.3">
      <c r="A2905" s="180" t="s">
        <v>22</v>
      </c>
      <c r="E2905" s="180" t="s">
        <v>2864</v>
      </c>
      <c r="I2905" s="180" t="s">
        <v>144</v>
      </c>
      <c r="J2905" s="187" t="str">
        <f t="shared" si="319"/>
        <v>K200</v>
      </c>
      <c r="K2905" s="195" t="s">
        <v>2865</v>
      </c>
      <c r="Q2905" s="192">
        <f t="shared" si="320"/>
        <v>3</v>
      </c>
      <c r="S2905" s="191" t="str">
        <f t="shared" si="323"/>
        <v>&lt;/registro&gt;
&lt;registro codigo="K200" perfil="ABC" nivel="3"&gt;</v>
      </c>
      <c r="T2905" s="192" t="str">
        <f t="shared" si="324"/>
        <v/>
      </c>
      <c r="U2905" s="192" t="str">
        <f t="shared" si="322"/>
        <v>&lt;/registro&gt;
&lt;registro codigo="K200" perfil="ABC" nivel="3"&gt;</v>
      </c>
      <c r="V2905" s="192" t="str">
        <f t="shared" si="325"/>
        <v/>
      </c>
      <c r="W2905" s="191" t="str">
        <f>IF(Q2905="Campo","@Campos(posicao = "&amp;K2905&amp;", tipo = '"&amp;R2905&amp;"')@Column(name = """&amp;L2905&amp;""")"&amp;IF(R2905="D","@Temporal(TemporalType.DATE)","")&amp;"private "&amp;VLOOKUP(TEXT(R2905,"@"),Apoio!A:B,2,0)&amp;" "&amp;SUBSTITUTE(LOWER(LEFT(L2905,1))&amp;RIGHT(PROPER(L2905),LEN(L2905)-1),"_","")&amp;";",IF(ISNUMBER(Q2905),IF(R2905="R","@Entity@Table(name = ""reg_"&amp;LOWER(J2905)&amp;""")@XmlRootElement","")&amp;VLOOKUP(J2905,Blocos!D:I,6,0)&amp;Apoio!$E$1&amp;Y2905,""))</f>
        <v>@Registros(nivel = 3) public class RegK200 implements Serializable { private static final long serialVersionUID = 1L; @Id @GeneratedValue(strategy = GenerationType.IDENTITY) @Basic(optional = false) @Column(name = "ID" ) private Long id;@ManyToOne(fetch = FetchType.LAZY) @JoinColumn(name = "ID_PAI", nullable = false) private RegK100 idPai; public RegK100 getIdPai() {return idPai;}public void setIdPai(Object idPai) {this.idPai = (RegK100) idPai;}public RegK200() { } public RegK200(Long id) { this.id = id; } public RegK200(Long id, RegK100 idPai, long linha, String hash) { this.id = id; this.idPai = idPai; this.linha = linha; this.hash = hash; }public Long getId() { return id; } public void setId(Long id) { this.id = id; }@Basic(optional = false)@Column(name = "LINHA")private long linha;@Basic(optional = false)@Column(name = "HASH")private String hash;</v>
      </c>
      <c r="X2905" s="190">
        <f>IF(ISNUMBER(Q2905),COUNTIF(Blocos!G:G,J2905),"")</f>
        <v>0</v>
      </c>
      <c r="Y2905" s="190" t="str">
        <f>IF(OR(X2905=0,X2905=""),"",VLOOKUP(SUMIFS(Blocos!A:A,Blocos!H:H,'EFD REGISTROS e Campos (2)'!X2905,Blocos!G:G,'EFD REGISTROS e Campos (2)'!J2905),Blocos!A:L,12,0))</f>
        <v/>
      </c>
      <c r="Z2905" s="190" t="str">
        <f>IF(ISNUMBER(Q2906),VLOOKUP(J2905,Blocos!D:G,4,0),"")</f>
        <v/>
      </c>
      <c r="AA2905" s="190" t="str">
        <f>IF(ISNUMBER(Q2905),CONCATENATE("CREATE TABLE ""reg_",LOWER(J2905),""" (""ID"" bigint NOT NULL AUTO_INCREMENT,  ""HASHFILE"" varchar(255) DEFAULT NULL, ""ID_PAI"" bigint NOT NULL,"),IF(Q2905="Campo",CONCATENATE("""",L2905,""" ",VLOOKUP(R2905,Apoio!A:C,3,0)),""))&amp;IF(Z2905="","",CONCATENATE("PRIMARY KEY (""ID""), KEY ""FK_reg_",LOWER(Z2905),"_ID_PAI"" (""ID_PAI""), CONSTRAINT ""FK_reg_",LOWER(Z2905),"_ID_PAI"" FOREIGN KEY (""ID_PAI"") REFERENCES ""reg_",LOWER(Z2905),""" (""ID"")) ENGINE=InnoDB AUTO_INCREMENT=105774 DEFAULT CHARSET=utf8mb4 COLLATE=utf8mb4_0900_ai_ci;"))</f>
        <v>CREATE TABLE "reg_k200" ("ID" bigint NOT NULL AUTO_INCREMENT,  "HASHFILE" varchar(255) DEFAULT NULL, "ID_PAI" bigint NOT NULL,</v>
      </c>
      <c r="AB2905" s="190" t="str">
        <f t="shared" si="321"/>
        <v/>
      </c>
    </row>
    <row r="2906" spans="1:28" ht="14.5" hidden="1" customHeight="1" x14ac:dyDescent="0.3">
      <c r="J2906" s="187" t="str">
        <f t="shared" si="319"/>
        <v>K200</v>
      </c>
      <c r="K2906" s="185">
        <v>1</v>
      </c>
      <c r="L2906" s="288" t="s">
        <v>25</v>
      </c>
      <c r="M2906" s="201" t="s">
        <v>2866</v>
      </c>
      <c r="N2906" s="185" t="s">
        <v>27</v>
      </c>
      <c r="O2906" s="185">
        <v>4</v>
      </c>
      <c r="P2906" s="185" t="s">
        <v>28</v>
      </c>
      <c r="Q2906" s="192" t="str">
        <f t="shared" si="320"/>
        <v>Campo</v>
      </c>
      <c r="R2906" s="192" t="s">
        <v>27</v>
      </c>
      <c r="S2906" s="191" t="str">
        <f t="shared" si="323"/>
        <v/>
      </c>
      <c r="T2906" s="192" t="str">
        <f t="shared" si="324"/>
        <v>&lt;campo posicao="1"&gt;
&lt;coluna&gt;REG&lt;/coluna&gt;
&lt;descricao&gt;Texto fixo contendo "K200"&lt;/descricao&gt;
&lt;tipo&gt;C&lt;/tipo&gt;
&lt;/campo&gt;</v>
      </c>
      <c r="U2906" s="192" t="str">
        <f t="shared" si="322"/>
        <v>&lt;campo posicao="1"&gt;
&lt;coluna&gt;REG&lt;/coluna&gt;
&lt;descricao&gt;Texto fixo contendo "K200"&lt;/descricao&gt;
&lt;tipo&gt;C&lt;/tipo&gt;
&lt;/campo&gt;</v>
      </c>
      <c r="V2906" s="192" t="str">
        <f t="shared" si="325"/>
        <v>{"Column2", "REG"},</v>
      </c>
      <c r="W2906" s="191" t="str">
        <f>IF(Q2906="Campo","@Campos(posicao = "&amp;K2906&amp;", tipo = '"&amp;R2906&amp;"')@Column(name = """&amp;L2906&amp;""")"&amp;IF(R2906="D","@Temporal(TemporalType.DATE)","")&amp;"private "&amp;VLOOKUP(TEXT(R2906,"@"),Apoio!A:B,2,0)&amp;" "&amp;SUBSTITUTE(LOWER(LEFT(L2906,1))&amp;RIGHT(PROPER(L2906),LEN(L2906)-1),"_","")&amp;";",IF(ISNUMBER(Q2906),IF(R2906="R","@Entity@Table(name = ""reg_"&amp;LOWER(J2906)&amp;""")@XmlRootElement","")&amp;VLOOKUP(J2906,Blocos!D:I,6,0)&amp;Apoio!$E$1&amp;Y2906,""))</f>
        <v>@Campos(posicao = 1, tipo = 'C')@Column(name = "REG")private String reg;</v>
      </c>
      <c r="X2906" s="190" t="str">
        <f>IF(ISNUMBER(Q2906),COUNTIF(Blocos!G:G,J2906),"")</f>
        <v/>
      </c>
      <c r="Y2906" s="190" t="str">
        <f>IF(OR(X2906=0,X2906=""),"",VLOOKUP(SUMIFS(Blocos!A:A,Blocos!H:H,'EFD REGISTROS e Campos (2)'!X2906,Blocos!G:G,'EFD REGISTROS e Campos (2)'!J2906),Blocos!A:L,12,0))</f>
        <v/>
      </c>
      <c r="Z2906" s="190" t="str">
        <f>IF(ISNUMBER(Q2907),VLOOKUP(J2906,Blocos!D:G,4,0),"")</f>
        <v/>
      </c>
      <c r="AA2906" s="190" t="str">
        <f>IF(ISNUMBER(Q2906),CONCATENATE("CREATE TABLE ""reg_",LOWER(J2906),""" (""ID"" bigint NOT NULL AUTO_INCREMENT,  ""HASHFILE"" varchar(255) DEFAULT NULL, ""ID_PAI"" bigint NOT NULL,"),IF(Q2906="Campo",CONCATENATE("""",L2906,""" ",VLOOKUP(R2906,Apoio!A:C,3,0)),""))&amp;IF(Z2906="","",CONCATENATE("PRIMARY KEY (""ID""), KEY ""FK_reg_",LOWER(Z2906),"_ID_PAI"" (""ID_PAI""), CONSTRAINT ""FK_reg_",LOWER(Z2906),"_ID_PAI"" FOREIGN KEY (""ID_PAI"") REFERENCES ""reg_",LOWER(Z2906),""" (""ID"")) ENGINE=InnoDB AUTO_INCREMENT=105774 DEFAULT CHARSET=utf8mb4 COLLATE=utf8mb4_0900_ai_ci;"))</f>
        <v>"REG" varchar(255) DEFAULT NULL,</v>
      </c>
      <c r="AB2906" s="190" t="str">
        <f t="shared" si="321"/>
        <v>USE `efdicms`;SELECT `reg_k200`.`REG`,</v>
      </c>
    </row>
    <row r="2907" spans="1:28" ht="14.5" hidden="1" customHeight="1" x14ac:dyDescent="0.3">
      <c r="J2907" s="187" t="str">
        <f t="shared" si="319"/>
        <v>K200</v>
      </c>
      <c r="K2907" s="185">
        <v>2</v>
      </c>
      <c r="L2907" s="288" t="s">
        <v>2867</v>
      </c>
      <c r="M2907" s="201" t="s">
        <v>2868</v>
      </c>
      <c r="N2907" s="185" t="s">
        <v>32</v>
      </c>
      <c r="O2907" s="185">
        <v>8</v>
      </c>
      <c r="P2907" s="185" t="s">
        <v>28</v>
      </c>
      <c r="Q2907" s="192" t="str">
        <f t="shared" si="320"/>
        <v>Campo</v>
      </c>
      <c r="R2907" s="192" t="s">
        <v>3605</v>
      </c>
      <c r="S2907" s="191" t="str">
        <f t="shared" si="323"/>
        <v/>
      </c>
      <c r="T2907" s="192" t="str">
        <f t="shared" si="324"/>
        <v>&lt;campo posicao="2"&gt;
&lt;coluna&gt;DT_EST&lt;/coluna&gt;
&lt;descricao&gt;Data do estoque final&lt;/descricao&gt;
&lt;tipo&gt;D&lt;/tipo&gt;
&lt;/campo&gt;</v>
      </c>
      <c r="U2907" s="192" t="str">
        <f t="shared" si="322"/>
        <v>&lt;campo posicao="2"&gt;
&lt;coluna&gt;DT_EST&lt;/coluna&gt;
&lt;descricao&gt;Data do estoque final&lt;/descricao&gt;
&lt;tipo&gt;D&lt;/tipo&gt;
&lt;/campo&gt;</v>
      </c>
      <c r="V2907" s="192" t="str">
        <f t="shared" si="325"/>
        <v>{"Column3", "DT_EST"},</v>
      </c>
      <c r="W2907" s="191" t="str">
        <f>IF(Q2907="Campo","@Campos(posicao = "&amp;K2907&amp;", tipo = '"&amp;R2907&amp;"')@Column(name = """&amp;L2907&amp;""")"&amp;IF(R2907="D","@Temporal(TemporalType.DATE)","")&amp;"private "&amp;VLOOKUP(TEXT(R2907,"@"),Apoio!A:B,2,0)&amp;" "&amp;SUBSTITUTE(LOWER(LEFT(L2907,1))&amp;RIGHT(PROPER(L2907),LEN(L2907)-1),"_","")&amp;";",IF(ISNUMBER(Q2907),IF(R2907="R","@Entity@Table(name = ""reg_"&amp;LOWER(J2907)&amp;""")@XmlRootElement","")&amp;VLOOKUP(J2907,Blocos!D:I,6,0)&amp;Apoio!$E$1&amp;Y2907,""))</f>
        <v>@Campos(posicao = 2, tipo = 'D')@Column(name = "DT_EST")@Temporal(TemporalType.DATE)private Date dtEst;</v>
      </c>
      <c r="X2907" s="190" t="str">
        <f>IF(ISNUMBER(Q2907),COUNTIF(Blocos!G:G,J2907),"")</f>
        <v/>
      </c>
      <c r="Y2907" s="190" t="str">
        <f>IF(OR(X2907=0,X2907=""),"",VLOOKUP(SUMIFS(Blocos!A:A,Blocos!H:H,'EFD REGISTROS e Campos (2)'!X2907,Blocos!G:G,'EFD REGISTROS e Campos (2)'!J2907),Blocos!A:L,12,0))</f>
        <v/>
      </c>
      <c r="Z2907" s="190" t="str">
        <f>IF(ISNUMBER(Q2908),VLOOKUP(J2907,Blocos!D:G,4,0),"")</f>
        <v/>
      </c>
      <c r="AA2907" s="190" t="str">
        <f>IF(ISNUMBER(Q2907),CONCATENATE("CREATE TABLE ""reg_",LOWER(J2907),""" (""ID"" bigint NOT NULL AUTO_INCREMENT,  ""HASHFILE"" varchar(255) DEFAULT NULL, ""ID_PAI"" bigint NOT NULL,"),IF(Q2907="Campo",CONCATENATE("""",L2907,""" ",VLOOKUP(R2907,Apoio!A:C,3,0)),""))&amp;IF(Z2907="","",CONCATENATE("PRIMARY KEY (""ID""), KEY ""FK_reg_",LOWER(Z2907),"_ID_PAI"" (""ID_PAI""), CONSTRAINT ""FK_reg_",LOWER(Z2907),"_ID_PAI"" FOREIGN KEY (""ID_PAI"") REFERENCES ""reg_",LOWER(Z2907),""" (""ID"")) ENGINE=InnoDB AUTO_INCREMENT=105774 DEFAULT CHARSET=utf8mb4 COLLATE=utf8mb4_0900_ai_ci;"))</f>
        <v>"DT_EST" date DEFAULT NULL,</v>
      </c>
      <c r="AB2907" s="190" t="str">
        <f t="shared" si="321"/>
        <v>`reg_k200`.`DT_EST`,</v>
      </c>
    </row>
    <row r="2908" spans="1:28" ht="14.5" hidden="1" customHeight="1" x14ac:dyDescent="0.3">
      <c r="J2908" s="187" t="str">
        <f t="shared" si="319"/>
        <v>K200</v>
      </c>
      <c r="K2908" s="185">
        <v>3</v>
      </c>
      <c r="L2908" s="288" t="s">
        <v>163</v>
      </c>
      <c r="M2908" s="201" t="s">
        <v>801</v>
      </c>
      <c r="N2908" s="185" t="s">
        <v>27</v>
      </c>
      <c r="O2908" s="185">
        <v>60</v>
      </c>
      <c r="P2908" s="185" t="s">
        <v>28</v>
      </c>
      <c r="Q2908" s="192" t="str">
        <f t="shared" si="320"/>
        <v>Campo</v>
      </c>
      <c r="R2908" s="192" t="s">
        <v>27</v>
      </c>
      <c r="S2908" s="191" t="str">
        <f t="shared" si="323"/>
        <v/>
      </c>
      <c r="T2908" s="192" t="str">
        <f t="shared" si="324"/>
        <v>&lt;campo posicao="3"&gt;
&lt;coluna&gt;COD_ITEM&lt;/coluna&gt;
&lt;descricao&gt;Código do item (campo 02 do Registro 0200)&lt;/descricao&gt;
&lt;tipo&gt;C&lt;/tipo&gt;
&lt;/campo&gt;</v>
      </c>
      <c r="U2908" s="192" t="str">
        <f t="shared" si="322"/>
        <v>&lt;campo posicao="3"&gt;
&lt;coluna&gt;COD_ITEM&lt;/coluna&gt;
&lt;descricao&gt;Código do item (campo 02 do Registro 0200)&lt;/descricao&gt;
&lt;tipo&gt;C&lt;/tipo&gt;
&lt;/campo&gt;</v>
      </c>
      <c r="V2908" s="192" t="str">
        <f t="shared" si="325"/>
        <v>{"Column4", "COD_ITEM"},</v>
      </c>
      <c r="W2908" s="191" t="str">
        <f>IF(Q2908="Campo","@Campos(posicao = "&amp;K2908&amp;", tipo = '"&amp;R2908&amp;"')@Column(name = """&amp;L2908&amp;""")"&amp;IF(R2908="D","@Temporal(TemporalType.DATE)","")&amp;"private "&amp;VLOOKUP(TEXT(R2908,"@"),Apoio!A:B,2,0)&amp;" "&amp;SUBSTITUTE(LOWER(LEFT(L2908,1))&amp;RIGHT(PROPER(L2908),LEN(L2908)-1),"_","")&amp;";",IF(ISNUMBER(Q2908),IF(R2908="R","@Entity@Table(name = ""reg_"&amp;LOWER(J2908)&amp;""")@XmlRootElement","")&amp;VLOOKUP(J2908,Blocos!D:I,6,0)&amp;Apoio!$E$1&amp;Y2908,""))</f>
        <v>@Campos(posicao = 3, tipo = 'C')@Column(name = "COD_ITEM")private String codItem;</v>
      </c>
      <c r="X2908" s="190" t="str">
        <f>IF(ISNUMBER(Q2908),COUNTIF(Blocos!G:G,J2908),"")</f>
        <v/>
      </c>
      <c r="Y2908" s="190" t="str">
        <f>IF(OR(X2908=0,X2908=""),"",VLOOKUP(SUMIFS(Blocos!A:A,Blocos!H:H,'EFD REGISTROS e Campos (2)'!X2908,Blocos!G:G,'EFD REGISTROS e Campos (2)'!J2908),Blocos!A:L,12,0))</f>
        <v/>
      </c>
      <c r="Z2908" s="190" t="str">
        <f>IF(ISNUMBER(Q2909),VLOOKUP(J2908,Blocos!D:G,4,0),"")</f>
        <v/>
      </c>
      <c r="AA2908" s="190" t="str">
        <f>IF(ISNUMBER(Q2908),CONCATENATE("CREATE TABLE ""reg_",LOWER(J2908),""" (""ID"" bigint NOT NULL AUTO_INCREMENT,  ""HASHFILE"" varchar(255) DEFAULT NULL, ""ID_PAI"" bigint NOT NULL,"),IF(Q2908="Campo",CONCATENATE("""",L2908,""" ",VLOOKUP(R2908,Apoio!A:C,3,0)),""))&amp;IF(Z2908="","",CONCATENATE("PRIMARY KEY (""ID""), KEY ""FK_reg_",LOWER(Z2908),"_ID_PAI"" (""ID_PAI""), CONSTRAINT ""FK_reg_",LOWER(Z2908),"_ID_PAI"" FOREIGN KEY (""ID_PAI"") REFERENCES ""reg_",LOWER(Z2908),""" (""ID"")) ENGINE=InnoDB AUTO_INCREMENT=105774 DEFAULT CHARSET=utf8mb4 COLLATE=utf8mb4_0900_ai_ci;"))</f>
        <v>"COD_ITEM" varchar(255) DEFAULT NULL,</v>
      </c>
      <c r="AB2908" s="190" t="str">
        <f t="shared" si="321"/>
        <v>`reg_k200`.`COD_ITEM`,</v>
      </c>
    </row>
    <row r="2909" spans="1:28" ht="14.5" hidden="1" customHeight="1" x14ac:dyDescent="0.3">
      <c r="J2909" s="187" t="str">
        <f t="shared" si="319"/>
        <v>K200</v>
      </c>
      <c r="K2909" s="185">
        <v>4</v>
      </c>
      <c r="L2909" s="288" t="s">
        <v>804</v>
      </c>
      <c r="M2909" s="201" t="s">
        <v>2869</v>
      </c>
      <c r="N2909" s="185" t="s">
        <v>32</v>
      </c>
      <c r="O2909" s="185" t="s">
        <v>28</v>
      </c>
      <c r="P2909" s="185">
        <v>3</v>
      </c>
      <c r="Q2909" s="192" t="str">
        <f t="shared" si="320"/>
        <v>Campo</v>
      </c>
      <c r="R2909" s="192" t="s">
        <v>3606</v>
      </c>
      <c r="S2909" s="191" t="str">
        <f t="shared" si="323"/>
        <v/>
      </c>
      <c r="T2909" s="192" t="str">
        <f t="shared" si="324"/>
        <v>&lt;campo posicao="4"&gt;
&lt;coluna&gt;QTD&lt;/coluna&gt;
&lt;descricao&gt;Quantidade em estoque&lt;/descricao&gt;
&lt;tipo&gt;R&lt;/tipo&gt;
&lt;/campo&gt;</v>
      </c>
      <c r="U2909" s="192" t="str">
        <f t="shared" si="322"/>
        <v>&lt;campo posicao="4"&gt;
&lt;coluna&gt;QTD&lt;/coluna&gt;
&lt;descricao&gt;Quantidade em estoque&lt;/descricao&gt;
&lt;tipo&gt;R&lt;/tipo&gt;
&lt;/campo&gt;</v>
      </c>
      <c r="V2909" s="192" t="str">
        <f t="shared" si="325"/>
        <v>{"Column5", "QTD"},</v>
      </c>
      <c r="W2909" s="191" t="str">
        <f>IF(Q2909="Campo","@Campos(posicao = "&amp;K2909&amp;", tipo = '"&amp;R2909&amp;"')@Column(name = """&amp;L2909&amp;""")"&amp;IF(R2909="D","@Temporal(TemporalType.DATE)","")&amp;"private "&amp;VLOOKUP(TEXT(R2909,"@"),Apoio!A:B,2,0)&amp;" "&amp;SUBSTITUTE(LOWER(LEFT(L2909,1))&amp;RIGHT(PROPER(L2909),LEN(L2909)-1),"_","")&amp;";",IF(ISNUMBER(Q2909),IF(R2909="R","@Entity@Table(name = ""reg_"&amp;LOWER(J2909)&amp;""")@XmlRootElement","")&amp;VLOOKUP(J2909,Blocos!D:I,6,0)&amp;Apoio!$E$1&amp;Y2909,""))</f>
        <v>@Campos(posicao = 4, tipo = 'R')@Column(name = "QTD")private BigDecimal qtd;</v>
      </c>
      <c r="X2909" s="190" t="str">
        <f>IF(ISNUMBER(Q2909),COUNTIF(Blocos!G:G,J2909),"")</f>
        <v/>
      </c>
      <c r="Y2909" s="190" t="str">
        <f>IF(OR(X2909=0,X2909=""),"",VLOOKUP(SUMIFS(Blocos!A:A,Blocos!H:H,'EFD REGISTROS e Campos (2)'!X2909,Blocos!G:G,'EFD REGISTROS e Campos (2)'!J2909),Blocos!A:L,12,0))</f>
        <v/>
      </c>
      <c r="Z2909" s="190" t="str">
        <f>IF(ISNUMBER(Q2910),VLOOKUP(J2909,Blocos!D:G,4,0),"")</f>
        <v/>
      </c>
      <c r="AA2909" s="190" t="str">
        <f>IF(ISNUMBER(Q2909),CONCATENATE("CREATE TABLE ""reg_",LOWER(J2909),""" (""ID"" bigint NOT NULL AUTO_INCREMENT,  ""HASHFILE"" varchar(255) DEFAULT NULL, ""ID_PAI"" bigint NOT NULL,"),IF(Q2909="Campo",CONCATENATE("""",L2909,""" ",VLOOKUP(R2909,Apoio!A:C,3,0)),""))&amp;IF(Z2909="","",CONCATENATE("PRIMARY KEY (""ID""), KEY ""FK_reg_",LOWER(Z2909),"_ID_PAI"" (""ID_PAI""), CONSTRAINT ""FK_reg_",LOWER(Z2909),"_ID_PAI"" FOREIGN KEY (""ID_PAI"") REFERENCES ""reg_",LOWER(Z2909),""" (""ID"")) ENGINE=InnoDB AUTO_INCREMENT=105774 DEFAULT CHARSET=utf8mb4 COLLATE=utf8mb4_0900_ai_ci;"))</f>
        <v>"QTD" decimal(15,6) DEFAULT NULL,</v>
      </c>
      <c r="AB2909" s="190" t="str">
        <f t="shared" si="321"/>
        <v>`reg_k200`.`QTD`,</v>
      </c>
    </row>
    <row r="2910" spans="1:28" ht="14.5" hidden="1" customHeight="1" x14ac:dyDescent="0.3">
      <c r="J2910" s="187" t="str">
        <f t="shared" si="319"/>
        <v>K200</v>
      </c>
      <c r="K2910" s="186">
        <v>5</v>
      </c>
      <c r="L2910" s="286" t="s">
        <v>2870</v>
      </c>
      <c r="M2910" s="201" t="s">
        <v>2871</v>
      </c>
      <c r="N2910" s="186" t="s">
        <v>27</v>
      </c>
      <c r="O2910" s="186">
        <v>1</v>
      </c>
      <c r="P2910" s="186" t="s">
        <v>28</v>
      </c>
      <c r="Q2910" s="192" t="str">
        <f t="shared" si="320"/>
        <v>Campo</v>
      </c>
      <c r="R2910" s="192" t="s">
        <v>27</v>
      </c>
      <c r="S2910" s="191" t="str">
        <f t="shared" si="323"/>
        <v/>
      </c>
      <c r="T2910" s="192" t="str">
        <f t="shared" si="324"/>
        <v>&lt;campo posicao="5"&gt;
&lt;coluna&gt;IND_EST&lt;/coluna&gt;
&lt;descricao&gt;Indicador do tipo de estoque:&lt;/descricao&gt;
&lt;tipo&gt;C&lt;/tipo&gt;
&lt;/campo&gt;</v>
      </c>
      <c r="U2910" s="192" t="str">
        <f t="shared" si="322"/>
        <v>&lt;campo posicao="5"&gt;
&lt;coluna&gt;IND_EST&lt;/coluna&gt;
&lt;descricao&gt;Indicador do tipo de estoque:&lt;/descricao&gt;
&lt;tipo&gt;C&lt;/tipo&gt;
&lt;/campo&gt;</v>
      </c>
      <c r="V2910" s="192" t="str">
        <f t="shared" si="325"/>
        <v>{"Column6", "IND_EST"},</v>
      </c>
      <c r="W2910" s="191" t="str">
        <f>IF(Q2910="Campo","@Campos(posicao = "&amp;K2910&amp;", tipo = '"&amp;R2910&amp;"')@Column(name = """&amp;L2910&amp;""")"&amp;IF(R2910="D","@Temporal(TemporalType.DATE)","")&amp;"private "&amp;VLOOKUP(TEXT(R2910,"@"),Apoio!A:B,2,0)&amp;" "&amp;SUBSTITUTE(LOWER(LEFT(L2910,1))&amp;RIGHT(PROPER(L2910),LEN(L2910)-1),"_","")&amp;";",IF(ISNUMBER(Q2910),IF(R2910="R","@Entity@Table(name = ""reg_"&amp;LOWER(J2910)&amp;""")@XmlRootElement","")&amp;VLOOKUP(J2910,Blocos!D:I,6,0)&amp;Apoio!$E$1&amp;Y2910,""))</f>
        <v>@Campos(posicao = 5, tipo = 'C')@Column(name = "IND_EST")private String indEst;</v>
      </c>
      <c r="X2910" s="190" t="str">
        <f>IF(ISNUMBER(Q2910),COUNTIF(Blocos!G:G,J2910),"")</f>
        <v/>
      </c>
      <c r="Y2910" s="190" t="str">
        <f>IF(OR(X2910=0,X2910=""),"",VLOOKUP(SUMIFS(Blocos!A:A,Blocos!H:H,'EFD REGISTROS e Campos (2)'!X2910,Blocos!G:G,'EFD REGISTROS e Campos (2)'!J2910),Blocos!A:L,12,0))</f>
        <v/>
      </c>
      <c r="Z2910" s="190" t="str">
        <f>IF(ISNUMBER(Q2911),VLOOKUP(J2910,Blocos!D:G,4,0),"")</f>
        <v/>
      </c>
      <c r="AA2910" s="190" t="str">
        <f>IF(ISNUMBER(Q2910),CONCATENATE("CREATE TABLE ""reg_",LOWER(J2910),""" (""ID"" bigint NOT NULL AUTO_INCREMENT,  ""HASHFILE"" varchar(255) DEFAULT NULL, ""ID_PAI"" bigint NOT NULL,"),IF(Q2910="Campo",CONCATENATE("""",L2910,""" ",VLOOKUP(R2910,Apoio!A:C,3,0)),""))&amp;IF(Z2910="","",CONCATENATE("PRIMARY KEY (""ID""), KEY ""FK_reg_",LOWER(Z2910),"_ID_PAI"" (""ID_PAI""), CONSTRAINT ""FK_reg_",LOWER(Z2910),"_ID_PAI"" FOREIGN KEY (""ID_PAI"") REFERENCES ""reg_",LOWER(Z2910),""" (""ID"")) ENGINE=InnoDB AUTO_INCREMENT=105774 DEFAULT CHARSET=utf8mb4 COLLATE=utf8mb4_0900_ai_ci;"))</f>
        <v>"IND_EST" varchar(255) DEFAULT NULL,</v>
      </c>
      <c r="AB2910" s="190" t="str">
        <f t="shared" si="321"/>
        <v>`reg_k200`.`IND_EST`,</v>
      </c>
    </row>
    <row r="2911" spans="1:28" ht="14.5" hidden="1" customHeight="1" x14ac:dyDescent="0.3">
      <c r="J2911" s="187" t="str">
        <f t="shared" si="319"/>
        <v>K200</v>
      </c>
      <c r="K2911" s="186"/>
      <c r="L2911" s="286"/>
      <c r="M2911" s="201" t="s">
        <v>2872</v>
      </c>
      <c r="N2911" s="186"/>
      <c r="O2911" s="186"/>
      <c r="P2911" s="186"/>
      <c r="Q2911" s="192" t="str">
        <f t="shared" si="320"/>
        <v/>
      </c>
      <c r="S2911" s="191" t="str">
        <f t="shared" si="323"/>
        <v/>
      </c>
      <c r="T2911" s="192" t="str">
        <f t="shared" si="324"/>
        <v/>
      </c>
      <c r="U2911" s="192" t="str">
        <f t="shared" si="322"/>
        <v/>
      </c>
      <c r="V2911" s="192" t="str">
        <f t="shared" si="325"/>
        <v/>
      </c>
      <c r="W2911" s="191" t="str">
        <f>IF(Q2911="Campo","@Campos(posicao = "&amp;K2911&amp;", tipo = '"&amp;R2911&amp;"')@Column(name = """&amp;L2911&amp;""")"&amp;IF(R2911="D","@Temporal(TemporalType.DATE)","")&amp;"private "&amp;VLOOKUP(TEXT(R2911,"@"),Apoio!A:B,2,0)&amp;" "&amp;SUBSTITUTE(LOWER(LEFT(L2911,1))&amp;RIGHT(PROPER(L2911),LEN(L2911)-1),"_","")&amp;";",IF(ISNUMBER(Q2911),IF(R2911="R","@Entity@Table(name = ""reg_"&amp;LOWER(J2911)&amp;""")@XmlRootElement","")&amp;VLOOKUP(J2911,Blocos!D:I,6,0)&amp;Apoio!$E$1&amp;Y2911,""))</f>
        <v/>
      </c>
      <c r="X2911" s="190" t="str">
        <f>IF(ISNUMBER(Q2911),COUNTIF(Blocos!G:G,J2911),"")</f>
        <v/>
      </c>
      <c r="Y2911" s="190" t="str">
        <f>IF(OR(X2911=0,X2911=""),"",VLOOKUP(SUMIFS(Blocos!A:A,Blocos!H:H,'EFD REGISTROS e Campos (2)'!X2911,Blocos!G:G,'EFD REGISTROS e Campos (2)'!J2911),Blocos!A:L,12,0))</f>
        <v/>
      </c>
      <c r="Z2911" s="190" t="str">
        <f>IF(ISNUMBER(Q2912),VLOOKUP(J2911,Blocos!D:G,4,0),"")</f>
        <v/>
      </c>
      <c r="AA2911" s="190" t="str">
        <f>IF(ISNUMBER(Q2911),CONCATENATE("CREATE TABLE ""reg_",LOWER(J2911),""" (""ID"" bigint NOT NULL AUTO_INCREMENT,  ""HASHFILE"" varchar(255) DEFAULT NULL, ""ID_PAI"" bigint NOT NULL,"),IF(Q2911="Campo",CONCATENATE("""",L2911,""" ",VLOOKUP(R2911,Apoio!A:C,3,0)),""))&amp;IF(Z2911="","",CONCATENATE("PRIMARY KEY (""ID""), KEY ""FK_reg_",LOWER(Z2911),"_ID_PAI"" (""ID_PAI""), CONSTRAINT ""FK_reg_",LOWER(Z2911),"_ID_PAI"" FOREIGN KEY (""ID_PAI"") REFERENCES ""reg_",LOWER(Z2911),""" (""ID"")) ENGINE=InnoDB AUTO_INCREMENT=105774 DEFAULT CHARSET=utf8mb4 COLLATE=utf8mb4_0900_ai_ci;"))</f>
        <v/>
      </c>
      <c r="AB2911" s="190" t="str">
        <f t="shared" si="321"/>
        <v/>
      </c>
    </row>
    <row r="2912" spans="1:28" ht="14.5" hidden="1" customHeight="1" x14ac:dyDescent="0.3">
      <c r="J2912" s="187" t="str">
        <f t="shared" si="319"/>
        <v>K200</v>
      </c>
      <c r="K2912" s="186"/>
      <c r="L2912" s="286"/>
      <c r="M2912" s="201" t="s">
        <v>2873</v>
      </c>
      <c r="N2912" s="186"/>
      <c r="O2912" s="186"/>
      <c r="P2912" s="186"/>
      <c r="Q2912" s="192" t="str">
        <f t="shared" si="320"/>
        <v/>
      </c>
      <c r="S2912" s="191" t="str">
        <f t="shared" si="323"/>
        <v/>
      </c>
      <c r="T2912" s="192" t="str">
        <f t="shared" si="324"/>
        <v/>
      </c>
      <c r="U2912" s="192" t="str">
        <f t="shared" si="322"/>
        <v/>
      </c>
      <c r="V2912" s="192" t="str">
        <f t="shared" si="325"/>
        <v/>
      </c>
      <c r="W2912" s="191" t="str">
        <f>IF(Q2912="Campo","@Campos(posicao = "&amp;K2912&amp;", tipo = '"&amp;R2912&amp;"')@Column(name = """&amp;L2912&amp;""")"&amp;IF(R2912="D","@Temporal(TemporalType.DATE)","")&amp;"private "&amp;VLOOKUP(TEXT(R2912,"@"),Apoio!A:B,2,0)&amp;" "&amp;SUBSTITUTE(LOWER(LEFT(L2912,1))&amp;RIGHT(PROPER(L2912),LEN(L2912)-1),"_","")&amp;";",IF(ISNUMBER(Q2912),IF(R2912="R","@Entity@Table(name = ""reg_"&amp;LOWER(J2912)&amp;""")@XmlRootElement","")&amp;VLOOKUP(J2912,Blocos!D:I,6,0)&amp;Apoio!$E$1&amp;Y2912,""))</f>
        <v/>
      </c>
      <c r="X2912" s="190" t="str">
        <f>IF(ISNUMBER(Q2912),COUNTIF(Blocos!G:G,J2912),"")</f>
        <v/>
      </c>
      <c r="Y2912" s="190" t="str">
        <f>IF(OR(X2912=0,X2912=""),"",VLOOKUP(SUMIFS(Blocos!A:A,Blocos!H:H,'EFD REGISTROS e Campos (2)'!X2912,Blocos!G:G,'EFD REGISTROS e Campos (2)'!J2912),Blocos!A:L,12,0))</f>
        <v/>
      </c>
      <c r="Z2912" s="190" t="str">
        <f>IF(ISNUMBER(Q2913),VLOOKUP(J2912,Blocos!D:G,4,0),"")</f>
        <v/>
      </c>
      <c r="AA2912" s="190" t="str">
        <f>IF(ISNUMBER(Q2912),CONCATENATE("CREATE TABLE ""reg_",LOWER(J2912),""" (""ID"" bigint NOT NULL AUTO_INCREMENT,  ""HASHFILE"" varchar(255) DEFAULT NULL, ""ID_PAI"" bigint NOT NULL,"),IF(Q2912="Campo",CONCATENATE("""",L2912,""" ",VLOOKUP(R2912,Apoio!A:C,3,0)),""))&amp;IF(Z2912="","",CONCATENATE("PRIMARY KEY (""ID""), KEY ""FK_reg_",LOWER(Z2912),"_ID_PAI"" (""ID_PAI""), CONSTRAINT ""FK_reg_",LOWER(Z2912),"_ID_PAI"" FOREIGN KEY (""ID_PAI"") REFERENCES ""reg_",LOWER(Z2912),""" (""ID"")) ENGINE=InnoDB AUTO_INCREMENT=105774 DEFAULT CHARSET=utf8mb4 COLLATE=utf8mb4_0900_ai_ci;"))</f>
        <v/>
      </c>
      <c r="AB2912" s="190" t="str">
        <f t="shared" si="321"/>
        <v/>
      </c>
    </row>
    <row r="2913" spans="1:28" ht="14.5" hidden="1" customHeight="1" x14ac:dyDescent="0.3">
      <c r="J2913" s="187" t="str">
        <f t="shared" si="319"/>
        <v>K200</v>
      </c>
      <c r="K2913" s="186"/>
      <c r="L2913" s="286"/>
      <c r="M2913" s="201" t="s">
        <v>2874</v>
      </c>
      <c r="N2913" s="186"/>
      <c r="O2913" s="186"/>
      <c r="P2913" s="186"/>
      <c r="Q2913" s="192" t="str">
        <f t="shared" si="320"/>
        <v/>
      </c>
      <c r="S2913" s="191" t="str">
        <f t="shared" si="323"/>
        <v/>
      </c>
      <c r="T2913" s="192" t="str">
        <f t="shared" si="324"/>
        <v/>
      </c>
      <c r="U2913" s="192" t="str">
        <f t="shared" si="322"/>
        <v/>
      </c>
      <c r="V2913" s="192" t="str">
        <f t="shared" si="325"/>
        <v/>
      </c>
      <c r="W2913" s="191" t="str">
        <f>IF(Q2913="Campo","@Campos(posicao = "&amp;K2913&amp;", tipo = '"&amp;R2913&amp;"')@Column(name = """&amp;L2913&amp;""")"&amp;IF(R2913="D","@Temporal(TemporalType.DATE)","")&amp;"private "&amp;VLOOKUP(TEXT(R2913,"@"),Apoio!A:B,2,0)&amp;" "&amp;SUBSTITUTE(LOWER(LEFT(L2913,1))&amp;RIGHT(PROPER(L2913),LEN(L2913)-1),"_","")&amp;";",IF(ISNUMBER(Q2913),IF(R2913="R","@Entity@Table(name = ""reg_"&amp;LOWER(J2913)&amp;""")@XmlRootElement","")&amp;VLOOKUP(J2913,Blocos!D:I,6,0)&amp;Apoio!$E$1&amp;Y2913,""))</f>
        <v/>
      </c>
      <c r="X2913" s="190" t="str">
        <f>IF(ISNUMBER(Q2913),COUNTIF(Blocos!G:G,J2913),"")</f>
        <v/>
      </c>
      <c r="Y2913" s="190" t="str">
        <f>IF(OR(X2913=0,X2913=""),"",VLOOKUP(SUMIFS(Blocos!A:A,Blocos!H:H,'EFD REGISTROS e Campos (2)'!X2913,Blocos!G:G,'EFD REGISTROS e Campos (2)'!J2913),Blocos!A:L,12,0))</f>
        <v/>
      </c>
      <c r="Z2913" s="190" t="str">
        <f>IF(ISNUMBER(Q2914),VLOOKUP(J2913,Blocos!D:G,4,0),"")</f>
        <v/>
      </c>
      <c r="AA2913" s="190" t="str">
        <f>IF(ISNUMBER(Q2913),CONCATENATE("CREATE TABLE ""reg_",LOWER(J2913),""" (""ID"" bigint NOT NULL AUTO_INCREMENT,  ""HASHFILE"" varchar(255) DEFAULT NULL, ""ID_PAI"" bigint NOT NULL,"),IF(Q2913="Campo",CONCATENATE("""",L2913,""" ",VLOOKUP(R2913,Apoio!A:C,3,0)),""))&amp;IF(Z2913="","",CONCATENATE("PRIMARY KEY (""ID""), KEY ""FK_reg_",LOWER(Z2913),"_ID_PAI"" (""ID_PAI""), CONSTRAINT ""FK_reg_",LOWER(Z2913),"_ID_PAI"" FOREIGN KEY (""ID_PAI"") REFERENCES ""reg_",LOWER(Z2913),""" (""ID"")) ENGINE=InnoDB AUTO_INCREMENT=105774 DEFAULT CHARSET=utf8mb4 COLLATE=utf8mb4_0900_ai_ci;"))</f>
        <v/>
      </c>
      <c r="AB2913" s="190" t="str">
        <f t="shared" si="321"/>
        <v/>
      </c>
    </row>
    <row r="2914" spans="1:28" ht="14.5" hidden="1" customHeight="1" x14ac:dyDescent="0.3">
      <c r="J2914" s="187" t="str">
        <f t="shared" si="319"/>
        <v>K200</v>
      </c>
      <c r="K2914" s="186">
        <v>6</v>
      </c>
      <c r="L2914" s="286" t="s">
        <v>129</v>
      </c>
      <c r="M2914" s="186" t="s">
        <v>340</v>
      </c>
      <c r="N2914" s="186" t="s">
        <v>27</v>
      </c>
      <c r="O2914" s="186">
        <v>60</v>
      </c>
      <c r="P2914" s="186" t="s">
        <v>28</v>
      </c>
      <c r="Q2914" s="192" t="str">
        <f t="shared" si="320"/>
        <v>Campo</v>
      </c>
      <c r="R2914" s="192" t="s">
        <v>27</v>
      </c>
      <c r="S2914" s="191" t="str">
        <f t="shared" si="323"/>
        <v/>
      </c>
      <c r="T2914" s="192" t="str">
        <f t="shared" si="324"/>
        <v>&lt;campo posicao="6"&gt;
&lt;coluna&gt;COD_PART&lt;/coluna&gt;
&lt;descricao&gt;Código do participante (campo 02 do Registro 0150):&lt;/descricao&gt;
&lt;tipo&gt;C&lt;/tipo&gt;
&lt;/campo&gt;</v>
      </c>
      <c r="U2914" s="192" t="str">
        <f t="shared" si="322"/>
        <v>&lt;campo posicao="6"&gt;
&lt;coluna&gt;COD_PART&lt;/coluna&gt;
&lt;descricao&gt;Código do participante (campo 02 do Registro 0150):&lt;/descricao&gt;
&lt;tipo&gt;C&lt;/tipo&gt;
&lt;/campo&gt;</v>
      </c>
      <c r="V2914" s="192" t="str">
        <f t="shared" si="325"/>
        <v>{"Column7", "COD_PART"},</v>
      </c>
      <c r="W2914" s="191" t="str">
        <f>IF(Q2914="Campo","@Campos(posicao = "&amp;K2914&amp;", tipo = '"&amp;R2914&amp;"')@Column(name = """&amp;L2914&amp;""")"&amp;IF(R2914="D","@Temporal(TemporalType.DATE)","")&amp;"private "&amp;VLOOKUP(TEXT(R2914,"@"),Apoio!A:B,2,0)&amp;" "&amp;SUBSTITUTE(LOWER(LEFT(L2914,1))&amp;RIGHT(PROPER(L2914),LEN(L2914)-1),"_","")&amp;";",IF(ISNUMBER(Q2914),IF(R2914="R","@Entity@Table(name = ""reg_"&amp;LOWER(J2914)&amp;""")@XmlRootElement","")&amp;VLOOKUP(J2914,Blocos!D:I,6,0)&amp;Apoio!$E$1&amp;Y2914,""))</f>
        <v>@Campos(posicao = 6, tipo = 'C')@Column(name = "COD_PART")private String codPart;</v>
      </c>
      <c r="X2914" s="190" t="str">
        <f>IF(ISNUMBER(Q2914),COUNTIF(Blocos!G:G,J2914),"")</f>
        <v/>
      </c>
      <c r="Y2914" s="190" t="str">
        <f>IF(OR(X2914=0,X2914=""),"",VLOOKUP(SUMIFS(Blocos!A:A,Blocos!H:H,'EFD REGISTROS e Campos (2)'!X2914,Blocos!G:G,'EFD REGISTROS e Campos (2)'!J2914),Blocos!A:L,12,0))</f>
        <v/>
      </c>
      <c r="Z2914" s="190" t="str">
        <f>IF(ISNUMBER(Q2915),VLOOKUP(J2914,Blocos!D:G,4,0),"")</f>
        <v/>
      </c>
      <c r="AA2914" s="190" t="str">
        <f>IF(ISNUMBER(Q2914),CONCATENATE("CREATE TABLE ""reg_",LOWER(J2914),""" (""ID"" bigint NOT NULL AUTO_INCREMENT,  ""HASHFILE"" varchar(255) DEFAULT NULL, ""ID_PAI"" bigint NOT NULL,"),IF(Q2914="Campo",CONCATENATE("""",L2914,""" ",VLOOKUP(R2914,Apoio!A:C,3,0)),""))&amp;IF(Z2914="","",CONCATENATE("PRIMARY KEY (""ID""), KEY ""FK_reg_",LOWER(Z2914),"_ID_PAI"" (""ID_PAI""), CONSTRAINT ""FK_reg_",LOWER(Z2914),"_ID_PAI"" FOREIGN KEY (""ID_PAI"") REFERENCES ""reg_",LOWER(Z2914),""" (""ID"")) ENGINE=InnoDB AUTO_INCREMENT=105774 DEFAULT CHARSET=utf8mb4 COLLATE=utf8mb4_0900_ai_ci;"))</f>
        <v>"COD_PART" varchar(255) DEFAULT NULL,</v>
      </c>
      <c r="AB2914" s="190" t="str">
        <f t="shared" si="321"/>
        <v>`reg_k200`.`COD_PART`,</v>
      </c>
    </row>
    <row r="2915" spans="1:28" ht="14.5" hidden="1" customHeight="1" x14ac:dyDescent="0.3">
      <c r="J2915" s="187" t="str">
        <f t="shared" si="319"/>
        <v>K200</v>
      </c>
      <c r="K2915" s="186"/>
      <c r="L2915" s="286"/>
      <c r="M2915" s="201" t="s">
        <v>2833</v>
      </c>
      <c r="N2915" s="186"/>
      <c r="O2915" s="186"/>
      <c r="P2915" s="186"/>
      <c r="Q2915" s="192" t="str">
        <f t="shared" si="320"/>
        <v/>
      </c>
      <c r="S2915" s="191" t="str">
        <f t="shared" si="323"/>
        <v/>
      </c>
      <c r="T2915" s="192" t="str">
        <f t="shared" si="324"/>
        <v/>
      </c>
      <c r="U2915" s="192" t="str">
        <f t="shared" si="322"/>
        <v/>
      </c>
      <c r="V2915" s="192" t="str">
        <f t="shared" si="325"/>
        <v/>
      </c>
      <c r="W2915" s="191" t="str">
        <f>IF(Q2915="Campo","@Campos(posicao = "&amp;K2915&amp;", tipo = '"&amp;R2915&amp;"')@Column(name = """&amp;L2915&amp;""")"&amp;IF(R2915="D","@Temporal(TemporalType.DATE)","")&amp;"private "&amp;VLOOKUP(TEXT(R2915,"@"),Apoio!A:B,2,0)&amp;" "&amp;SUBSTITUTE(LOWER(LEFT(L2915,1))&amp;RIGHT(PROPER(L2915),LEN(L2915)-1),"_","")&amp;";",IF(ISNUMBER(Q2915),IF(R2915="R","@Entity@Table(name = ""reg_"&amp;LOWER(J2915)&amp;""")@XmlRootElement","")&amp;VLOOKUP(J2915,Blocos!D:I,6,0)&amp;Apoio!$E$1&amp;Y2915,""))</f>
        <v/>
      </c>
      <c r="X2915" s="190" t="str">
        <f>IF(ISNUMBER(Q2915),COUNTIF(Blocos!G:G,J2915),"")</f>
        <v/>
      </c>
      <c r="Y2915" s="190" t="str">
        <f>IF(OR(X2915=0,X2915=""),"",VLOOKUP(SUMIFS(Blocos!A:A,Blocos!H:H,'EFD REGISTROS e Campos (2)'!X2915,Blocos!G:G,'EFD REGISTROS e Campos (2)'!J2915),Blocos!A:L,12,0))</f>
        <v/>
      </c>
      <c r="Z2915" s="190" t="str">
        <f>IF(ISNUMBER(Q2916),VLOOKUP(J2915,Blocos!D:G,4,0),"")</f>
        <v>K100</v>
      </c>
      <c r="AA2915" s="190" t="str">
        <f>IF(ISNUMBER(Q2915),CONCATENATE("CREATE TABLE ""reg_",LOWER(J2915),""" (""ID"" bigint NOT NULL AUTO_INCREMENT,  ""HASHFILE"" varchar(255) DEFAULT NULL, ""ID_PAI"" bigint NOT NULL,"),IF(Q2915="Campo",CONCATENATE("""",L2915,""" ",VLOOKUP(R2915,Apoio!A:C,3,0)),""))&amp;IF(Z2915="","",CONCATENATE("PRIMARY KEY (""ID""), KEY ""FK_reg_",LOWER(Z2915),"_ID_PAI"" (""ID_PAI""), CONSTRAINT ""FK_reg_",LOWER(Z2915),"_ID_PAI"" FOREIGN KEY (""ID_PAI"") REFERENCES ""reg_",LOWER(Z2915),""" (""ID"")) ENGINE=InnoDB AUTO_INCREMENT=105774 DEFAULT CHARSET=utf8mb4 COLLATE=utf8mb4_0900_ai_ci;"))</f>
        <v>PRIMARY KEY ("ID"), KEY "FK_reg_k100_ID_PAI" ("ID_PAI"), CONSTRAINT "FK_reg_k100_ID_PAI" FOREIGN KEY ("ID_PAI") REFERENCES "reg_k100" ("ID")) ENGINE=InnoDB AUTO_INCREMENT=105774 DEFAULT CHARSET=utf8mb4 COLLATE=utf8mb4_0900_ai_ci;</v>
      </c>
      <c r="AB2915" s="190" t="str">
        <f t="shared" si="321"/>
        <v>FROM `efdicms`.`reg_k200`;"</v>
      </c>
    </row>
    <row r="2916" spans="1:28" ht="14.5" hidden="1" customHeight="1" collapsed="1" x14ac:dyDescent="0.3">
      <c r="A2916" s="180" t="s">
        <v>22</v>
      </c>
      <c r="E2916" s="180" t="s">
        <v>2875</v>
      </c>
      <c r="I2916" s="180" t="s">
        <v>144</v>
      </c>
      <c r="J2916" s="187" t="str">
        <f t="shared" si="319"/>
        <v>K210</v>
      </c>
      <c r="K2916" s="195" t="s">
        <v>3662</v>
      </c>
      <c r="Q2916" s="192">
        <f t="shared" si="320"/>
        <v>3</v>
      </c>
      <c r="S2916" s="191" t="str">
        <f t="shared" si="323"/>
        <v>&lt;/registro&gt;
&lt;registro codigo="K210" perfil="ABC" nivel="3"&gt;</v>
      </c>
      <c r="T2916" s="192" t="str">
        <f t="shared" si="324"/>
        <v/>
      </c>
      <c r="U2916" s="192" t="str">
        <f t="shared" si="322"/>
        <v>&lt;/registro&gt;
&lt;registro codigo="K210" perfil="ABC" nivel="3"&gt;</v>
      </c>
      <c r="V2916" s="192" t="str">
        <f t="shared" si="325"/>
        <v/>
      </c>
      <c r="W2916" s="191" t="str">
        <f>IF(Q2916="Campo","@Campos(posicao = "&amp;K2916&amp;", tipo = '"&amp;R2916&amp;"')@Column(name = """&amp;L2916&amp;""")"&amp;IF(R2916="D","@Temporal(TemporalType.DATE)","")&amp;"private "&amp;VLOOKUP(TEXT(R2916,"@"),Apoio!A:B,2,0)&amp;" "&amp;SUBSTITUTE(LOWER(LEFT(L2916,1))&amp;RIGHT(PROPER(L2916),LEN(L2916)-1),"_","")&amp;";",IF(ISNUMBER(Q2916),IF(R2916="R","@Entity@Table(name = ""reg_"&amp;LOWER(J2916)&amp;""")@XmlRootElement","")&amp;VLOOKUP(J2916,Blocos!D:I,6,0)&amp;Apoio!$E$1&amp;Y2916,""))</f>
        <v>@Registros(nivel = 3) public class RegK210 implements Serializable { private static final long serialVersionUID = 1L; @Id @GeneratedValue(strategy = GenerationType.IDENTITY) @Basic(optional = false) @Column(name = "ID" ) private Long id;@ManyToOne(fetch = FetchType.LAZY) @JoinColumn(name = "ID_PAI", nullable = false) private RegK100 idPai; public RegK100 getIdPai() {return idPai;}public void setIdPai(Object idPai) {this.idPai = (RegK100) idPai;}public RegK210() { } public RegK210(Long id) { this.id = id; } public RegK210(Long id, RegK100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List&lt;RegK215&gt; regK215;public List&lt;RegK215&gt; getRegK215() {return regK215;}public void setRegK215(List&lt;RegK215&gt; regK215) {this.regK215 = regK215;}</v>
      </c>
      <c r="X2916" s="190">
        <f>IF(ISNUMBER(Q2916),COUNTIF(Blocos!G:G,J2916),"")</f>
        <v>1</v>
      </c>
      <c r="Y2916" s="190" t="str">
        <f>IF(OR(X2916=0,X2916=""),"",VLOOKUP(SUMIFS(Blocos!A:A,Blocos!H:H,'EFD REGISTROS e Campos (2)'!X2916,Blocos!G:G,'EFD REGISTROS e Campos (2)'!J2916),Blocos!A:L,12,0))</f>
        <v>@OneToMany( cascade = CascadeType.ALL, fetch = FetchType.LAZY, mappedBy = "idPai")private  List&lt;RegK215&gt; regK215;public List&lt;RegK215&gt; getRegK215() {return regK215;}public void setRegK215(List&lt;RegK215&gt; regK215) {this.regK215 = regK215;}</v>
      </c>
      <c r="Z2916" s="190" t="str">
        <f>IF(ISNUMBER(Q2917),VLOOKUP(J2916,Blocos!D:G,4,0),"")</f>
        <v/>
      </c>
      <c r="AA2916" s="190" t="str">
        <f>IF(ISNUMBER(Q2916),CONCATENATE("CREATE TABLE ""reg_",LOWER(J2916),""" (""ID"" bigint NOT NULL AUTO_INCREMENT,  ""HASHFILE"" varchar(255) DEFAULT NULL, ""ID_PAI"" bigint NOT NULL,"),IF(Q2916="Campo",CONCATENATE("""",L2916,""" ",VLOOKUP(R2916,Apoio!A:C,3,0)),""))&amp;IF(Z2916="","",CONCATENATE("PRIMARY KEY (""ID""), KEY ""FK_reg_",LOWER(Z2916),"_ID_PAI"" (""ID_PAI""), CONSTRAINT ""FK_reg_",LOWER(Z2916),"_ID_PAI"" FOREIGN KEY (""ID_PAI"") REFERENCES ""reg_",LOWER(Z2916),""" (""ID"")) ENGINE=InnoDB AUTO_INCREMENT=105774 DEFAULT CHARSET=utf8mb4 COLLATE=utf8mb4_0900_ai_ci;"))</f>
        <v>CREATE TABLE "reg_k210" ("ID" bigint NOT NULL AUTO_INCREMENT,  "HASHFILE" varchar(255) DEFAULT NULL, "ID_PAI" bigint NOT NULL,</v>
      </c>
      <c r="AB2916" s="190" t="str">
        <f t="shared" si="321"/>
        <v/>
      </c>
    </row>
    <row r="2917" spans="1:28" ht="14.5" hidden="1" customHeight="1" x14ac:dyDescent="0.3">
      <c r="J2917" s="187" t="str">
        <f t="shared" si="319"/>
        <v>K210</v>
      </c>
      <c r="K2917" s="185">
        <v>1</v>
      </c>
      <c r="L2917" s="288" t="s">
        <v>25</v>
      </c>
      <c r="M2917" s="201" t="s">
        <v>2877</v>
      </c>
      <c r="N2917" s="185" t="s">
        <v>27</v>
      </c>
      <c r="O2917" s="185">
        <v>4</v>
      </c>
      <c r="P2917" s="185" t="s">
        <v>28</v>
      </c>
      <c r="Q2917" s="192" t="str">
        <f t="shared" si="320"/>
        <v>Campo</v>
      </c>
      <c r="R2917" s="192" t="s">
        <v>27</v>
      </c>
      <c r="S2917" s="191" t="str">
        <f t="shared" si="323"/>
        <v/>
      </c>
      <c r="T2917" s="192" t="str">
        <f t="shared" si="324"/>
        <v>&lt;campo posicao="1"&gt;
&lt;coluna&gt;REG&lt;/coluna&gt;
&lt;descricao&gt;Texto fixo contendo "K210"&lt;/descricao&gt;
&lt;tipo&gt;C&lt;/tipo&gt;
&lt;/campo&gt;</v>
      </c>
      <c r="U2917" s="192" t="str">
        <f t="shared" si="322"/>
        <v>&lt;campo posicao="1"&gt;
&lt;coluna&gt;REG&lt;/coluna&gt;
&lt;descricao&gt;Texto fixo contendo "K210"&lt;/descricao&gt;
&lt;tipo&gt;C&lt;/tipo&gt;
&lt;/campo&gt;</v>
      </c>
      <c r="V2917" s="192" t="str">
        <f t="shared" si="325"/>
        <v>{"Column2", "REG"},</v>
      </c>
      <c r="W2917" s="191" t="str">
        <f>IF(Q2917="Campo","@Campos(posicao = "&amp;K2917&amp;", tipo = '"&amp;R2917&amp;"')@Column(name = """&amp;L2917&amp;""")"&amp;IF(R2917="D","@Temporal(TemporalType.DATE)","")&amp;"private "&amp;VLOOKUP(TEXT(R2917,"@"),Apoio!A:B,2,0)&amp;" "&amp;SUBSTITUTE(LOWER(LEFT(L2917,1))&amp;RIGHT(PROPER(L2917),LEN(L2917)-1),"_","")&amp;";",IF(ISNUMBER(Q2917),IF(R2917="R","@Entity@Table(name = ""reg_"&amp;LOWER(J2917)&amp;""")@XmlRootElement","")&amp;VLOOKUP(J2917,Blocos!D:I,6,0)&amp;Apoio!$E$1&amp;Y2917,""))</f>
        <v>@Campos(posicao = 1, tipo = 'C')@Column(name = "REG")private String reg;</v>
      </c>
      <c r="X2917" s="190" t="str">
        <f>IF(ISNUMBER(Q2917),COUNTIF(Blocos!G:G,J2917),"")</f>
        <v/>
      </c>
      <c r="Y2917" s="190" t="str">
        <f>IF(OR(X2917=0,X2917=""),"",VLOOKUP(SUMIFS(Blocos!A:A,Blocos!H:H,'EFD REGISTROS e Campos (2)'!X2917,Blocos!G:G,'EFD REGISTROS e Campos (2)'!J2917),Blocos!A:L,12,0))</f>
        <v/>
      </c>
      <c r="Z2917" s="190" t="str">
        <f>IF(ISNUMBER(Q2918),VLOOKUP(J2917,Blocos!D:G,4,0),"")</f>
        <v/>
      </c>
      <c r="AA2917" s="190" t="str">
        <f>IF(ISNUMBER(Q2917),CONCATENATE("CREATE TABLE ""reg_",LOWER(J2917),""" (""ID"" bigint NOT NULL AUTO_INCREMENT,  ""HASHFILE"" varchar(255) DEFAULT NULL, ""ID_PAI"" bigint NOT NULL,"),IF(Q2917="Campo",CONCATENATE("""",L2917,""" ",VLOOKUP(R2917,Apoio!A:C,3,0)),""))&amp;IF(Z2917="","",CONCATENATE("PRIMARY KEY (""ID""), KEY ""FK_reg_",LOWER(Z2917),"_ID_PAI"" (""ID_PAI""), CONSTRAINT ""FK_reg_",LOWER(Z2917),"_ID_PAI"" FOREIGN KEY (""ID_PAI"") REFERENCES ""reg_",LOWER(Z2917),""" (""ID"")) ENGINE=InnoDB AUTO_INCREMENT=105774 DEFAULT CHARSET=utf8mb4 COLLATE=utf8mb4_0900_ai_ci;"))</f>
        <v>"REG" varchar(255) DEFAULT NULL,</v>
      </c>
      <c r="AB2917" s="190" t="str">
        <f t="shared" si="321"/>
        <v>USE `efdicms`;SELECT `reg_k210`.`REG`,</v>
      </c>
    </row>
    <row r="2918" spans="1:28" ht="14.5" hidden="1" customHeight="1" x14ac:dyDescent="0.3">
      <c r="J2918" s="187" t="str">
        <f t="shared" si="319"/>
        <v>K210</v>
      </c>
      <c r="K2918" s="185">
        <v>2</v>
      </c>
      <c r="L2918" s="288" t="s">
        <v>2878</v>
      </c>
      <c r="M2918" s="201" t="s">
        <v>2879</v>
      </c>
      <c r="N2918" s="185" t="s">
        <v>32</v>
      </c>
      <c r="O2918" s="185" t="s">
        <v>40</v>
      </c>
      <c r="P2918" s="185" t="s">
        <v>28</v>
      </c>
      <c r="Q2918" s="192" t="str">
        <f t="shared" si="320"/>
        <v>Campo</v>
      </c>
      <c r="R2918" s="192" t="s">
        <v>3605</v>
      </c>
      <c r="S2918" s="191" t="str">
        <f t="shared" si="323"/>
        <v/>
      </c>
      <c r="T2918" s="192" t="str">
        <f t="shared" si="324"/>
        <v>&lt;campo posicao="2"&gt;
&lt;coluna&gt;DT_INI_OS&lt;/coluna&gt;
&lt;descricao&gt;Data de início da ordem de serviço&lt;/descricao&gt;
&lt;tipo&gt;D&lt;/tipo&gt;
&lt;/campo&gt;</v>
      </c>
      <c r="U2918" s="192" t="str">
        <f t="shared" si="322"/>
        <v>&lt;campo posicao="2"&gt;
&lt;coluna&gt;DT_INI_OS&lt;/coluna&gt;
&lt;descricao&gt;Data de início da ordem de serviço&lt;/descricao&gt;
&lt;tipo&gt;D&lt;/tipo&gt;
&lt;/campo&gt;</v>
      </c>
      <c r="V2918" s="192" t="str">
        <f t="shared" si="325"/>
        <v>{"Column3", "DT_INI_OS"},</v>
      </c>
      <c r="W2918" s="191" t="str">
        <f>IF(Q2918="Campo","@Campos(posicao = "&amp;K2918&amp;", tipo = '"&amp;R2918&amp;"')@Column(name = """&amp;L2918&amp;""")"&amp;IF(R2918="D","@Temporal(TemporalType.DATE)","")&amp;"private "&amp;VLOOKUP(TEXT(R2918,"@"),Apoio!A:B,2,0)&amp;" "&amp;SUBSTITUTE(LOWER(LEFT(L2918,1))&amp;RIGHT(PROPER(L2918),LEN(L2918)-1),"_","")&amp;";",IF(ISNUMBER(Q2918),IF(R2918="R","@Entity@Table(name = ""reg_"&amp;LOWER(J2918)&amp;""")@XmlRootElement","")&amp;VLOOKUP(J2918,Blocos!D:I,6,0)&amp;Apoio!$E$1&amp;Y2918,""))</f>
        <v>@Campos(posicao = 2, tipo = 'D')@Column(name = "DT_INI_OS")@Temporal(TemporalType.DATE)private Date dtIniOs;</v>
      </c>
      <c r="X2918" s="190" t="str">
        <f>IF(ISNUMBER(Q2918),COUNTIF(Blocos!G:G,J2918),"")</f>
        <v/>
      </c>
      <c r="Y2918" s="190" t="str">
        <f>IF(OR(X2918=0,X2918=""),"",VLOOKUP(SUMIFS(Blocos!A:A,Blocos!H:H,'EFD REGISTROS e Campos (2)'!X2918,Blocos!G:G,'EFD REGISTROS e Campos (2)'!J2918),Blocos!A:L,12,0))</f>
        <v/>
      </c>
      <c r="Z2918" s="190" t="str">
        <f>IF(ISNUMBER(Q2919),VLOOKUP(J2918,Blocos!D:G,4,0),"")</f>
        <v/>
      </c>
      <c r="AA2918" s="190" t="str">
        <f>IF(ISNUMBER(Q2918),CONCATENATE("CREATE TABLE ""reg_",LOWER(J2918),""" (""ID"" bigint NOT NULL AUTO_INCREMENT,  ""HASHFILE"" varchar(255) DEFAULT NULL, ""ID_PAI"" bigint NOT NULL,"),IF(Q2918="Campo",CONCATENATE("""",L2918,""" ",VLOOKUP(R2918,Apoio!A:C,3,0)),""))&amp;IF(Z2918="","",CONCATENATE("PRIMARY KEY (""ID""), KEY ""FK_reg_",LOWER(Z2918),"_ID_PAI"" (""ID_PAI""), CONSTRAINT ""FK_reg_",LOWER(Z2918),"_ID_PAI"" FOREIGN KEY (""ID_PAI"") REFERENCES ""reg_",LOWER(Z2918),""" (""ID"")) ENGINE=InnoDB AUTO_INCREMENT=105774 DEFAULT CHARSET=utf8mb4 COLLATE=utf8mb4_0900_ai_ci;"))</f>
        <v>"DT_INI_OS" date DEFAULT NULL,</v>
      </c>
      <c r="AB2918" s="190" t="str">
        <f t="shared" si="321"/>
        <v>`reg_k210`.`DT_INI_OS`,</v>
      </c>
    </row>
    <row r="2919" spans="1:28" ht="14.5" hidden="1" customHeight="1" x14ac:dyDescent="0.3">
      <c r="J2919" s="187" t="str">
        <f t="shared" si="319"/>
        <v>K210</v>
      </c>
      <c r="K2919" s="185">
        <v>3</v>
      </c>
      <c r="L2919" s="288" t="s">
        <v>2880</v>
      </c>
      <c r="M2919" s="201" t="s">
        <v>2881</v>
      </c>
      <c r="N2919" s="185" t="s">
        <v>32</v>
      </c>
      <c r="O2919" s="185" t="s">
        <v>40</v>
      </c>
      <c r="P2919" s="185" t="s">
        <v>28</v>
      </c>
      <c r="Q2919" s="192" t="str">
        <f t="shared" si="320"/>
        <v>Campo</v>
      </c>
      <c r="R2919" s="192" t="s">
        <v>3605</v>
      </c>
      <c r="S2919" s="191" t="str">
        <f t="shared" si="323"/>
        <v/>
      </c>
      <c r="T2919" s="192" t="str">
        <f t="shared" si="324"/>
        <v>&lt;campo posicao="3"&gt;
&lt;coluna&gt;DT_FIN_OS&lt;/coluna&gt;
&lt;descricao&gt;Data de conclusão da ordem de serviço&lt;/descricao&gt;
&lt;tipo&gt;D&lt;/tipo&gt;
&lt;/campo&gt;</v>
      </c>
      <c r="U2919" s="192" t="str">
        <f t="shared" si="322"/>
        <v>&lt;campo posicao="3"&gt;
&lt;coluna&gt;DT_FIN_OS&lt;/coluna&gt;
&lt;descricao&gt;Data de conclusão da ordem de serviço&lt;/descricao&gt;
&lt;tipo&gt;D&lt;/tipo&gt;
&lt;/campo&gt;</v>
      </c>
      <c r="V2919" s="192" t="str">
        <f t="shared" si="325"/>
        <v>{"Column4", "DT_FIN_OS"},</v>
      </c>
      <c r="W2919" s="191" t="str">
        <f>IF(Q2919="Campo","@Campos(posicao = "&amp;K2919&amp;", tipo = '"&amp;R2919&amp;"')@Column(name = """&amp;L2919&amp;""")"&amp;IF(R2919="D","@Temporal(TemporalType.DATE)","")&amp;"private "&amp;VLOOKUP(TEXT(R2919,"@"),Apoio!A:B,2,0)&amp;" "&amp;SUBSTITUTE(LOWER(LEFT(L2919,1))&amp;RIGHT(PROPER(L2919),LEN(L2919)-1),"_","")&amp;";",IF(ISNUMBER(Q2919),IF(R2919="R","@Entity@Table(name = ""reg_"&amp;LOWER(J2919)&amp;""")@XmlRootElement","")&amp;VLOOKUP(J2919,Blocos!D:I,6,0)&amp;Apoio!$E$1&amp;Y2919,""))</f>
        <v>@Campos(posicao = 3, tipo = 'D')@Column(name = "DT_FIN_OS")@Temporal(TemporalType.DATE)private Date dtFinOs;</v>
      </c>
      <c r="X2919" s="190" t="str">
        <f>IF(ISNUMBER(Q2919),COUNTIF(Blocos!G:G,J2919),"")</f>
        <v/>
      </c>
      <c r="Y2919" s="190" t="str">
        <f>IF(OR(X2919=0,X2919=""),"",VLOOKUP(SUMIFS(Blocos!A:A,Blocos!H:H,'EFD REGISTROS e Campos (2)'!X2919,Blocos!G:G,'EFD REGISTROS e Campos (2)'!J2919),Blocos!A:L,12,0))</f>
        <v/>
      </c>
      <c r="Z2919" s="190" t="str">
        <f>IF(ISNUMBER(Q2920),VLOOKUP(J2919,Blocos!D:G,4,0),"")</f>
        <v/>
      </c>
      <c r="AA2919" s="190" t="str">
        <f>IF(ISNUMBER(Q2919),CONCATENATE("CREATE TABLE ""reg_",LOWER(J2919),""" (""ID"" bigint NOT NULL AUTO_INCREMENT,  ""HASHFILE"" varchar(255) DEFAULT NULL, ""ID_PAI"" bigint NOT NULL,"),IF(Q2919="Campo",CONCATENATE("""",L2919,""" ",VLOOKUP(R2919,Apoio!A:C,3,0)),""))&amp;IF(Z2919="","",CONCATENATE("PRIMARY KEY (""ID""), KEY ""FK_reg_",LOWER(Z2919),"_ID_PAI"" (""ID_PAI""), CONSTRAINT ""FK_reg_",LOWER(Z2919),"_ID_PAI"" FOREIGN KEY (""ID_PAI"") REFERENCES ""reg_",LOWER(Z2919),""" (""ID"")) ENGINE=InnoDB AUTO_INCREMENT=105774 DEFAULT CHARSET=utf8mb4 COLLATE=utf8mb4_0900_ai_ci;"))</f>
        <v>"DT_FIN_OS" date DEFAULT NULL,</v>
      </c>
      <c r="AB2919" s="190" t="str">
        <f t="shared" si="321"/>
        <v>`reg_k210`.`DT_FIN_OS`,</v>
      </c>
    </row>
    <row r="2920" spans="1:28" ht="14.5" hidden="1" customHeight="1" x14ac:dyDescent="0.3">
      <c r="J2920" s="187" t="str">
        <f t="shared" si="319"/>
        <v>K210</v>
      </c>
      <c r="K2920" s="185">
        <v>4</v>
      </c>
      <c r="L2920" s="288" t="s">
        <v>2882</v>
      </c>
      <c r="M2920" s="201" t="s">
        <v>2883</v>
      </c>
      <c r="N2920" s="185" t="s">
        <v>27</v>
      </c>
      <c r="O2920" s="185">
        <v>30</v>
      </c>
      <c r="P2920" s="185" t="s">
        <v>28</v>
      </c>
      <c r="Q2920" s="192" t="str">
        <f t="shared" si="320"/>
        <v>Campo</v>
      </c>
      <c r="R2920" s="192" t="s">
        <v>27</v>
      </c>
      <c r="S2920" s="191" t="str">
        <f t="shared" si="323"/>
        <v/>
      </c>
      <c r="T2920" s="192" t="str">
        <f t="shared" si="324"/>
        <v>&lt;campo posicao="4"&gt;
&lt;coluna&gt;COD_DOC_OS&lt;/coluna&gt;
&lt;descricao&gt;Código de identificação da ordem de serviço&lt;/descricao&gt;
&lt;tipo&gt;C&lt;/tipo&gt;
&lt;/campo&gt;</v>
      </c>
      <c r="U2920" s="192" t="str">
        <f t="shared" si="322"/>
        <v>&lt;campo posicao="4"&gt;
&lt;coluna&gt;COD_DOC_OS&lt;/coluna&gt;
&lt;descricao&gt;Código de identificação da ordem de serviço&lt;/descricao&gt;
&lt;tipo&gt;C&lt;/tipo&gt;
&lt;/campo&gt;</v>
      </c>
      <c r="V2920" s="192" t="str">
        <f t="shared" si="325"/>
        <v>{"Column5", "COD_DOC_OS"},</v>
      </c>
      <c r="W2920" s="191" t="str">
        <f>IF(Q2920="Campo","@Campos(posicao = "&amp;K2920&amp;", tipo = '"&amp;R2920&amp;"')@Column(name = """&amp;L2920&amp;""")"&amp;IF(R2920="D","@Temporal(TemporalType.DATE)","")&amp;"private "&amp;VLOOKUP(TEXT(R2920,"@"),Apoio!A:B,2,0)&amp;" "&amp;SUBSTITUTE(LOWER(LEFT(L2920,1))&amp;RIGHT(PROPER(L2920),LEN(L2920)-1),"_","")&amp;";",IF(ISNUMBER(Q2920),IF(R2920="R","@Entity@Table(name = ""reg_"&amp;LOWER(J2920)&amp;""")@XmlRootElement","")&amp;VLOOKUP(J2920,Blocos!D:I,6,0)&amp;Apoio!$E$1&amp;Y2920,""))</f>
        <v>@Campos(posicao = 4, tipo = 'C')@Column(name = "COD_DOC_OS")private String codDocOs;</v>
      </c>
      <c r="X2920" s="190" t="str">
        <f>IF(ISNUMBER(Q2920),COUNTIF(Blocos!G:G,J2920),"")</f>
        <v/>
      </c>
      <c r="Y2920" s="190" t="str">
        <f>IF(OR(X2920=0,X2920=""),"",VLOOKUP(SUMIFS(Blocos!A:A,Blocos!H:H,'EFD REGISTROS e Campos (2)'!X2920,Blocos!G:G,'EFD REGISTROS e Campos (2)'!J2920),Blocos!A:L,12,0))</f>
        <v/>
      </c>
      <c r="Z2920" s="190" t="str">
        <f>IF(ISNUMBER(Q2921),VLOOKUP(J2920,Blocos!D:G,4,0),"")</f>
        <v/>
      </c>
      <c r="AA2920" s="190" t="str">
        <f>IF(ISNUMBER(Q2920),CONCATENATE("CREATE TABLE ""reg_",LOWER(J2920),""" (""ID"" bigint NOT NULL AUTO_INCREMENT,  ""HASHFILE"" varchar(255) DEFAULT NULL, ""ID_PAI"" bigint NOT NULL,"),IF(Q2920="Campo",CONCATENATE("""",L2920,""" ",VLOOKUP(R2920,Apoio!A:C,3,0)),""))&amp;IF(Z2920="","",CONCATENATE("PRIMARY KEY (""ID""), KEY ""FK_reg_",LOWER(Z2920),"_ID_PAI"" (""ID_PAI""), CONSTRAINT ""FK_reg_",LOWER(Z2920),"_ID_PAI"" FOREIGN KEY (""ID_PAI"") REFERENCES ""reg_",LOWER(Z2920),""" (""ID"")) ENGINE=InnoDB AUTO_INCREMENT=105774 DEFAULT CHARSET=utf8mb4 COLLATE=utf8mb4_0900_ai_ci;"))</f>
        <v>"COD_DOC_OS" varchar(255) DEFAULT NULL,</v>
      </c>
      <c r="AB2920" s="190" t="str">
        <f t="shared" si="321"/>
        <v>`reg_k210`.`COD_DOC_OS`,</v>
      </c>
    </row>
    <row r="2921" spans="1:28" ht="14.5" hidden="1" customHeight="1" x14ac:dyDescent="0.3">
      <c r="J2921" s="187" t="str">
        <f t="shared" si="319"/>
        <v>K210</v>
      </c>
      <c r="K2921" s="185">
        <v>5</v>
      </c>
      <c r="L2921" s="288" t="s">
        <v>2884</v>
      </c>
      <c r="M2921" s="201" t="s">
        <v>2885</v>
      </c>
      <c r="N2921" s="185" t="s">
        <v>27</v>
      </c>
      <c r="O2921" s="185">
        <v>60</v>
      </c>
      <c r="P2921" s="185" t="s">
        <v>28</v>
      </c>
      <c r="Q2921" s="192" t="str">
        <f t="shared" si="320"/>
        <v>Campo</v>
      </c>
      <c r="R2921" s="192" t="s">
        <v>27</v>
      </c>
      <c r="S2921" s="191" t="str">
        <f t="shared" si="323"/>
        <v/>
      </c>
      <c r="T2921" s="192" t="str">
        <f t="shared" si="324"/>
        <v>&lt;campo posicao="5"&gt;
&lt;coluna&gt;COD_ITEM_ORI&lt;/coluna&gt;
&lt;descricao&gt;Código do item de origem (campo 02 do Registro 0200)&lt;/descricao&gt;
&lt;tipo&gt;C&lt;/tipo&gt;
&lt;/campo&gt;</v>
      </c>
      <c r="U2921" s="192" t="str">
        <f t="shared" si="322"/>
        <v>&lt;campo posicao="5"&gt;
&lt;coluna&gt;COD_ITEM_ORI&lt;/coluna&gt;
&lt;descricao&gt;Código do item de origem (campo 02 do Registro 0200)&lt;/descricao&gt;
&lt;tipo&gt;C&lt;/tipo&gt;
&lt;/campo&gt;</v>
      </c>
      <c r="V2921" s="192" t="str">
        <f t="shared" si="325"/>
        <v>{"Column6", "COD_ITEM_ORI"},</v>
      </c>
      <c r="W2921" s="191" t="str">
        <f>IF(Q2921="Campo","@Campos(posicao = "&amp;K2921&amp;", tipo = '"&amp;R2921&amp;"')@Column(name = """&amp;L2921&amp;""")"&amp;IF(R2921="D","@Temporal(TemporalType.DATE)","")&amp;"private "&amp;VLOOKUP(TEXT(R2921,"@"),Apoio!A:B,2,0)&amp;" "&amp;SUBSTITUTE(LOWER(LEFT(L2921,1))&amp;RIGHT(PROPER(L2921),LEN(L2921)-1),"_","")&amp;";",IF(ISNUMBER(Q2921),IF(R2921="R","@Entity@Table(name = ""reg_"&amp;LOWER(J2921)&amp;""")@XmlRootElement","")&amp;VLOOKUP(J2921,Blocos!D:I,6,0)&amp;Apoio!$E$1&amp;Y2921,""))</f>
        <v>@Campos(posicao = 5, tipo = 'C')@Column(name = "COD_ITEM_ORI")private String codItemOri;</v>
      </c>
      <c r="X2921" s="190" t="str">
        <f>IF(ISNUMBER(Q2921),COUNTIF(Blocos!G:G,J2921),"")</f>
        <v/>
      </c>
      <c r="Y2921" s="190" t="str">
        <f>IF(OR(X2921=0,X2921=""),"",VLOOKUP(SUMIFS(Blocos!A:A,Blocos!H:H,'EFD REGISTROS e Campos (2)'!X2921,Blocos!G:G,'EFD REGISTROS e Campos (2)'!J2921),Blocos!A:L,12,0))</f>
        <v/>
      </c>
      <c r="Z2921" s="190" t="str">
        <f>IF(ISNUMBER(Q2922),VLOOKUP(J2921,Blocos!D:G,4,0),"")</f>
        <v/>
      </c>
      <c r="AA2921" s="190" t="str">
        <f>IF(ISNUMBER(Q2921),CONCATENATE("CREATE TABLE ""reg_",LOWER(J2921),""" (""ID"" bigint NOT NULL AUTO_INCREMENT,  ""HASHFILE"" varchar(255) DEFAULT NULL, ""ID_PAI"" bigint NOT NULL,"),IF(Q2921="Campo",CONCATENATE("""",L2921,""" ",VLOOKUP(R2921,Apoio!A:C,3,0)),""))&amp;IF(Z2921="","",CONCATENATE("PRIMARY KEY (""ID""), KEY ""FK_reg_",LOWER(Z2921),"_ID_PAI"" (""ID_PAI""), CONSTRAINT ""FK_reg_",LOWER(Z2921),"_ID_PAI"" FOREIGN KEY (""ID_PAI"") REFERENCES ""reg_",LOWER(Z2921),""" (""ID"")) ENGINE=InnoDB AUTO_INCREMENT=105774 DEFAULT CHARSET=utf8mb4 COLLATE=utf8mb4_0900_ai_ci;"))</f>
        <v>"COD_ITEM_ORI" varchar(255) DEFAULT NULL,</v>
      </c>
      <c r="AB2921" s="190" t="str">
        <f t="shared" si="321"/>
        <v>`reg_k210`.`COD_ITEM_ORI`,</v>
      </c>
    </row>
    <row r="2922" spans="1:28" ht="14.5" hidden="1" customHeight="1" x14ac:dyDescent="0.3">
      <c r="J2922" s="187" t="str">
        <f t="shared" si="319"/>
        <v>K210</v>
      </c>
      <c r="K2922" s="185">
        <v>6</v>
      </c>
      <c r="L2922" s="288" t="s">
        <v>2886</v>
      </c>
      <c r="M2922" s="201" t="s">
        <v>2887</v>
      </c>
      <c r="N2922" s="185" t="s">
        <v>32</v>
      </c>
      <c r="O2922" s="185" t="s">
        <v>28</v>
      </c>
      <c r="P2922" s="185">
        <v>6</v>
      </c>
      <c r="Q2922" s="192" t="str">
        <f t="shared" si="320"/>
        <v>Campo</v>
      </c>
      <c r="R2922" s="192" t="s">
        <v>3606</v>
      </c>
      <c r="S2922" s="191" t="str">
        <f t="shared" si="323"/>
        <v/>
      </c>
      <c r="T2922" s="192" t="str">
        <f t="shared" si="324"/>
        <v>&lt;campo posicao="6"&gt;
&lt;coluna&gt;QTD_ORI&lt;/coluna&gt;
&lt;descricao&gt;Quantidade de origem – saída do estoque&lt;/descricao&gt;
&lt;tipo&gt;R&lt;/tipo&gt;
&lt;/campo&gt;</v>
      </c>
      <c r="U2922" s="192" t="str">
        <f t="shared" si="322"/>
        <v>&lt;campo posicao="6"&gt;
&lt;coluna&gt;QTD_ORI&lt;/coluna&gt;
&lt;descricao&gt;Quantidade de origem – saída do estoque&lt;/descricao&gt;
&lt;tipo&gt;R&lt;/tipo&gt;
&lt;/campo&gt;</v>
      </c>
      <c r="V2922" s="192" t="str">
        <f t="shared" si="325"/>
        <v>{"Column7", "QTD_ORI"},</v>
      </c>
      <c r="W2922" s="191" t="str">
        <f>IF(Q2922="Campo","@Campos(posicao = "&amp;K2922&amp;", tipo = '"&amp;R2922&amp;"')@Column(name = """&amp;L2922&amp;""")"&amp;IF(R2922="D","@Temporal(TemporalType.DATE)","")&amp;"private "&amp;VLOOKUP(TEXT(R2922,"@"),Apoio!A:B,2,0)&amp;" "&amp;SUBSTITUTE(LOWER(LEFT(L2922,1))&amp;RIGHT(PROPER(L2922),LEN(L2922)-1),"_","")&amp;";",IF(ISNUMBER(Q2922),IF(R2922="R","@Entity@Table(name = ""reg_"&amp;LOWER(J2922)&amp;""")@XmlRootElement","")&amp;VLOOKUP(J2922,Blocos!D:I,6,0)&amp;Apoio!$E$1&amp;Y2922,""))</f>
        <v>@Campos(posicao = 6, tipo = 'R')@Column(name = "QTD_ORI")private BigDecimal qtdOri;</v>
      </c>
      <c r="X2922" s="190" t="str">
        <f>IF(ISNUMBER(Q2922),COUNTIF(Blocos!G:G,J2922),"")</f>
        <v/>
      </c>
      <c r="Y2922" s="190" t="str">
        <f>IF(OR(X2922=0,X2922=""),"",VLOOKUP(SUMIFS(Blocos!A:A,Blocos!H:H,'EFD REGISTROS e Campos (2)'!X2922,Blocos!G:G,'EFD REGISTROS e Campos (2)'!J2922),Blocos!A:L,12,0))</f>
        <v/>
      </c>
      <c r="Z2922" s="190" t="str">
        <f>IF(ISNUMBER(Q2923),VLOOKUP(J2922,Blocos!D:G,4,0),"")</f>
        <v>K100</v>
      </c>
      <c r="AA2922" s="190" t="str">
        <f>IF(ISNUMBER(Q2922),CONCATENATE("CREATE TABLE ""reg_",LOWER(J2922),""" (""ID"" bigint NOT NULL AUTO_INCREMENT,  ""HASHFILE"" varchar(255) DEFAULT NULL, ""ID_PAI"" bigint NOT NULL,"),IF(Q2922="Campo",CONCATENATE("""",L2922,""" ",VLOOKUP(R2922,Apoio!A:C,3,0)),""))&amp;IF(Z2922="","",CONCATENATE("PRIMARY KEY (""ID""), KEY ""FK_reg_",LOWER(Z2922),"_ID_PAI"" (""ID_PAI""), CONSTRAINT ""FK_reg_",LOWER(Z2922),"_ID_PAI"" FOREIGN KEY (""ID_PAI"") REFERENCES ""reg_",LOWER(Z2922),""" (""ID"")) ENGINE=InnoDB AUTO_INCREMENT=105774 DEFAULT CHARSET=utf8mb4 COLLATE=utf8mb4_0900_ai_ci;"))</f>
        <v>"QTD_ORI" decimal(15,6) DEFAULT NULL,PRIMARY KEY ("ID"), KEY "FK_reg_k100_ID_PAI" ("ID_PAI"), CONSTRAINT "FK_reg_k100_ID_PAI" FOREIGN KEY ("ID_PAI") REFERENCES "reg_k100" ("ID")) ENGINE=InnoDB AUTO_INCREMENT=105774 DEFAULT CHARSET=utf8mb4 COLLATE=utf8mb4_0900_ai_ci;</v>
      </c>
      <c r="AB2922" s="190" t="str">
        <f t="shared" si="321"/>
        <v>`reg_k210`.`QTD_ORI`,FROM `efdicms`.`reg_k210`;"</v>
      </c>
    </row>
    <row r="2923" spans="1:28" ht="14.5" hidden="1" customHeight="1" collapsed="1" x14ac:dyDescent="0.3">
      <c r="A2923" s="180" t="s">
        <v>22</v>
      </c>
      <c r="F2923" s="180" t="s">
        <v>2888</v>
      </c>
      <c r="I2923" s="180" t="s">
        <v>144</v>
      </c>
      <c r="J2923" s="187" t="str">
        <f t="shared" si="319"/>
        <v>K215</v>
      </c>
      <c r="K2923" s="195" t="s">
        <v>3663</v>
      </c>
      <c r="Q2923" s="192">
        <f t="shared" si="320"/>
        <v>4</v>
      </c>
      <c r="S2923" s="191" t="str">
        <f t="shared" si="323"/>
        <v>&lt;/registro&gt;
&lt;registro codigo="K215" perfil="ABC" nivel="4"&gt;</v>
      </c>
      <c r="T2923" s="192" t="str">
        <f t="shared" si="324"/>
        <v/>
      </c>
      <c r="U2923" s="192" t="str">
        <f t="shared" si="322"/>
        <v>&lt;/registro&gt;
&lt;registro codigo="K215" perfil="ABC" nivel="4"&gt;</v>
      </c>
      <c r="V2923" s="192" t="str">
        <f t="shared" si="325"/>
        <v/>
      </c>
      <c r="W2923" s="191" t="str">
        <f>IF(Q2923="Campo","@Campos(posicao = "&amp;K2923&amp;", tipo = '"&amp;R2923&amp;"')@Column(name = """&amp;L2923&amp;""")"&amp;IF(R2923="D","@Temporal(TemporalType.DATE)","")&amp;"private "&amp;VLOOKUP(TEXT(R2923,"@"),Apoio!A:B,2,0)&amp;" "&amp;SUBSTITUTE(LOWER(LEFT(L2923,1))&amp;RIGHT(PROPER(L2923),LEN(L2923)-1),"_","")&amp;";",IF(ISNUMBER(Q2923),IF(R2923="R","@Entity@Table(name = ""reg_"&amp;LOWER(J2923)&amp;""")@XmlRootElement","")&amp;VLOOKUP(J2923,Blocos!D:I,6,0)&amp;Apoio!$E$1&amp;Y2923,""))</f>
        <v>@Registros(nivel = 4) public class RegK215 implements Serializable { private static final long serialVersionUID = 1L; @Id @GeneratedValue(strategy = GenerationType.IDENTITY) @Basic(optional = false) @Column(name = "ID" ) private Long id;@ManyToOne(fetch = FetchType.LAZY) @JoinColumn(name = "ID_PAI", nullable = false) private RegK210 idPai; public RegK210 getIdPai() {return idPai;}public void setIdPai(Object idPai) {this.idPai = (RegK210) idPai;}public RegK215() { } public RegK215(Long id) { this.id = id; } public RegK215(Long id, RegK210 idPai, long linha, String hash) { this.id = id; this.idPai = idPai; this.linha = linha; this.hash = hash; }public Long getId() { return id; } public void setId(Long id) { this.id = id; }@Basic(optional = false)@Column(name = "LINHA")private long linha;@Basic(optional = false)@Column(name = "HASH")private String hash;</v>
      </c>
      <c r="X2923" s="190">
        <f>IF(ISNUMBER(Q2923),COUNTIF(Blocos!G:G,J2923),"")</f>
        <v>0</v>
      </c>
      <c r="Y2923" s="190" t="str">
        <f>IF(OR(X2923=0,X2923=""),"",VLOOKUP(SUMIFS(Blocos!A:A,Blocos!H:H,'EFD REGISTROS e Campos (2)'!X2923,Blocos!G:G,'EFD REGISTROS e Campos (2)'!J2923),Blocos!A:L,12,0))</f>
        <v/>
      </c>
      <c r="Z2923" s="190" t="str">
        <f>IF(ISNUMBER(Q2924),VLOOKUP(J2923,Blocos!D:G,4,0),"")</f>
        <v/>
      </c>
      <c r="AA2923" s="190" t="str">
        <f>IF(ISNUMBER(Q2923),CONCATENATE("CREATE TABLE ""reg_",LOWER(J2923),""" (""ID"" bigint NOT NULL AUTO_INCREMENT,  ""HASHFILE"" varchar(255) DEFAULT NULL, ""ID_PAI"" bigint NOT NULL,"),IF(Q2923="Campo",CONCATENATE("""",L2923,""" ",VLOOKUP(R2923,Apoio!A:C,3,0)),""))&amp;IF(Z2923="","",CONCATENATE("PRIMARY KEY (""ID""), KEY ""FK_reg_",LOWER(Z2923),"_ID_PAI"" (""ID_PAI""), CONSTRAINT ""FK_reg_",LOWER(Z2923),"_ID_PAI"" FOREIGN KEY (""ID_PAI"") REFERENCES ""reg_",LOWER(Z2923),""" (""ID"")) ENGINE=InnoDB AUTO_INCREMENT=105774 DEFAULT CHARSET=utf8mb4 COLLATE=utf8mb4_0900_ai_ci;"))</f>
        <v>CREATE TABLE "reg_k215" ("ID" bigint NOT NULL AUTO_INCREMENT,  "HASHFILE" varchar(255) DEFAULT NULL, "ID_PAI" bigint NOT NULL,</v>
      </c>
      <c r="AB2923" s="190" t="str">
        <f t="shared" si="321"/>
        <v/>
      </c>
    </row>
    <row r="2924" spans="1:28" ht="14.5" hidden="1" customHeight="1" x14ac:dyDescent="0.3">
      <c r="J2924" s="187" t="str">
        <f t="shared" si="319"/>
        <v>K215</v>
      </c>
      <c r="K2924" s="185">
        <v>1</v>
      </c>
      <c r="L2924" s="288" t="s">
        <v>25</v>
      </c>
      <c r="M2924" s="201" t="s">
        <v>2890</v>
      </c>
      <c r="N2924" s="185" t="s">
        <v>27</v>
      </c>
      <c r="O2924" s="185">
        <v>4</v>
      </c>
      <c r="P2924" s="185" t="s">
        <v>28</v>
      </c>
      <c r="Q2924" s="192" t="str">
        <f t="shared" si="320"/>
        <v>Campo</v>
      </c>
      <c r="R2924" s="192" t="s">
        <v>27</v>
      </c>
      <c r="S2924" s="191" t="str">
        <f t="shared" si="323"/>
        <v/>
      </c>
      <c r="T2924" s="192" t="str">
        <f t="shared" si="324"/>
        <v>&lt;campo posicao="1"&gt;
&lt;coluna&gt;REG&lt;/coluna&gt;
&lt;descricao&gt;Texto fixo contendo "K215"&lt;/descricao&gt;
&lt;tipo&gt;C&lt;/tipo&gt;
&lt;/campo&gt;</v>
      </c>
      <c r="U2924" s="192" t="str">
        <f t="shared" si="322"/>
        <v>&lt;campo posicao="1"&gt;
&lt;coluna&gt;REG&lt;/coluna&gt;
&lt;descricao&gt;Texto fixo contendo "K215"&lt;/descricao&gt;
&lt;tipo&gt;C&lt;/tipo&gt;
&lt;/campo&gt;</v>
      </c>
      <c r="V2924" s="192" t="str">
        <f t="shared" si="325"/>
        <v>{"Column2", "REG"},</v>
      </c>
      <c r="W2924" s="191" t="str">
        <f>IF(Q2924="Campo","@Campos(posicao = "&amp;K2924&amp;", tipo = '"&amp;R2924&amp;"')@Column(name = """&amp;L2924&amp;""")"&amp;IF(R2924="D","@Temporal(TemporalType.DATE)","")&amp;"private "&amp;VLOOKUP(TEXT(R2924,"@"),Apoio!A:B,2,0)&amp;" "&amp;SUBSTITUTE(LOWER(LEFT(L2924,1))&amp;RIGHT(PROPER(L2924),LEN(L2924)-1),"_","")&amp;";",IF(ISNUMBER(Q2924),IF(R2924="R","@Entity@Table(name = ""reg_"&amp;LOWER(J2924)&amp;""")@XmlRootElement","")&amp;VLOOKUP(J2924,Blocos!D:I,6,0)&amp;Apoio!$E$1&amp;Y2924,""))</f>
        <v>@Campos(posicao = 1, tipo = 'C')@Column(name = "REG")private String reg;</v>
      </c>
      <c r="X2924" s="190" t="str">
        <f>IF(ISNUMBER(Q2924),COUNTIF(Blocos!G:G,J2924),"")</f>
        <v/>
      </c>
      <c r="Y2924" s="190" t="str">
        <f>IF(OR(X2924=0,X2924=""),"",VLOOKUP(SUMIFS(Blocos!A:A,Blocos!H:H,'EFD REGISTROS e Campos (2)'!X2924,Blocos!G:G,'EFD REGISTROS e Campos (2)'!J2924),Blocos!A:L,12,0))</f>
        <v/>
      </c>
      <c r="Z2924" s="190" t="str">
        <f>IF(ISNUMBER(Q2925),VLOOKUP(J2924,Blocos!D:G,4,0),"")</f>
        <v/>
      </c>
      <c r="AA2924" s="190" t="str">
        <f>IF(ISNUMBER(Q2924),CONCATENATE("CREATE TABLE ""reg_",LOWER(J2924),""" (""ID"" bigint NOT NULL AUTO_INCREMENT,  ""HASHFILE"" varchar(255) DEFAULT NULL, ""ID_PAI"" bigint NOT NULL,"),IF(Q2924="Campo",CONCATENATE("""",L2924,""" ",VLOOKUP(R2924,Apoio!A:C,3,0)),""))&amp;IF(Z2924="","",CONCATENATE("PRIMARY KEY (""ID""), KEY ""FK_reg_",LOWER(Z2924),"_ID_PAI"" (""ID_PAI""), CONSTRAINT ""FK_reg_",LOWER(Z2924),"_ID_PAI"" FOREIGN KEY (""ID_PAI"") REFERENCES ""reg_",LOWER(Z2924),""" (""ID"")) ENGINE=InnoDB AUTO_INCREMENT=105774 DEFAULT CHARSET=utf8mb4 COLLATE=utf8mb4_0900_ai_ci;"))</f>
        <v>"REG" varchar(255) DEFAULT NULL,</v>
      </c>
      <c r="AB2924" s="190" t="str">
        <f t="shared" si="321"/>
        <v>USE `efdicms`;SELECT `reg_k215`.`REG`,</v>
      </c>
    </row>
    <row r="2925" spans="1:28" ht="14.5" hidden="1" customHeight="1" x14ac:dyDescent="0.3">
      <c r="J2925" s="187" t="str">
        <f t="shared" si="319"/>
        <v>K215</v>
      </c>
      <c r="K2925" s="185">
        <v>2</v>
      </c>
      <c r="L2925" s="288" t="s">
        <v>2891</v>
      </c>
      <c r="M2925" s="201" t="s">
        <v>2892</v>
      </c>
      <c r="N2925" s="185" t="s">
        <v>27</v>
      </c>
      <c r="O2925" s="185">
        <v>60</v>
      </c>
      <c r="P2925" s="185" t="s">
        <v>28</v>
      </c>
      <c r="Q2925" s="192" t="str">
        <f t="shared" si="320"/>
        <v>Campo</v>
      </c>
      <c r="R2925" s="192" t="s">
        <v>27</v>
      </c>
      <c r="S2925" s="191" t="str">
        <f t="shared" si="323"/>
        <v/>
      </c>
      <c r="T2925" s="192" t="str">
        <f t="shared" si="324"/>
        <v>&lt;campo posicao="2"&gt;
&lt;coluna&gt;COD_ITEM_DES&lt;/coluna&gt;
&lt;descricao&gt;Código do item de destino (campo 02 do Registro 0200)&lt;/descricao&gt;
&lt;tipo&gt;C&lt;/tipo&gt;
&lt;/campo&gt;</v>
      </c>
      <c r="U2925" s="192" t="str">
        <f t="shared" si="322"/>
        <v>&lt;campo posicao="2"&gt;
&lt;coluna&gt;COD_ITEM_DES&lt;/coluna&gt;
&lt;descricao&gt;Código do item de destino (campo 02 do Registro 0200)&lt;/descricao&gt;
&lt;tipo&gt;C&lt;/tipo&gt;
&lt;/campo&gt;</v>
      </c>
      <c r="V2925" s="192" t="str">
        <f t="shared" si="325"/>
        <v>{"Column3", "COD_ITEM_DES"},</v>
      </c>
      <c r="W2925" s="191" t="str">
        <f>IF(Q2925="Campo","@Campos(posicao = "&amp;K2925&amp;", tipo = '"&amp;R2925&amp;"')@Column(name = """&amp;L2925&amp;""")"&amp;IF(R2925="D","@Temporal(TemporalType.DATE)","")&amp;"private "&amp;VLOOKUP(TEXT(R2925,"@"),Apoio!A:B,2,0)&amp;" "&amp;SUBSTITUTE(LOWER(LEFT(L2925,1))&amp;RIGHT(PROPER(L2925),LEN(L2925)-1),"_","")&amp;";",IF(ISNUMBER(Q2925),IF(R2925="R","@Entity@Table(name = ""reg_"&amp;LOWER(J2925)&amp;""")@XmlRootElement","")&amp;VLOOKUP(J2925,Blocos!D:I,6,0)&amp;Apoio!$E$1&amp;Y2925,""))</f>
        <v>@Campos(posicao = 2, tipo = 'C')@Column(name = "COD_ITEM_DES")private String codItemDes;</v>
      </c>
      <c r="X2925" s="190" t="str">
        <f>IF(ISNUMBER(Q2925),COUNTIF(Blocos!G:G,J2925),"")</f>
        <v/>
      </c>
      <c r="Y2925" s="190" t="str">
        <f>IF(OR(X2925=0,X2925=""),"",VLOOKUP(SUMIFS(Blocos!A:A,Blocos!H:H,'EFD REGISTROS e Campos (2)'!X2925,Blocos!G:G,'EFD REGISTROS e Campos (2)'!J2925),Blocos!A:L,12,0))</f>
        <v/>
      </c>
      <c r="Z2925" s="190" t="str">
        <f>IF(ISNUMBER(Q2926),VLOOKUP(J2925,Blocos!D:G,4,0),"")</f>
        <v/>
      </c>
      <c r="AA2925" s="190" t="str">
        <f>IF(ISNUMBER(Q2925),CONCATENATE("CREATE TABLE ""reg_",LOWER(J2925),""" (""ID"" bigint NOT NULL AUTO_INCREMENT,  ""HASHFILE"" varchar(255) DEFAULT NULL, ""ID_PAI"" bigint NOT NULL,"),IF(Q2925="Campo",CONCATENATE("""",L2925,""" ",VLOOKUP(R2925,Apoio!A:C,3,0)),""))&amp;IF(Z2925="","",CONCATENATE("PRIMARY KEY (""ID""), KEY ""FK_reg_",LOWER(Z2925),"_ID_PAI"" (""ID_PAI""), CONSTRAINT ""FK_reg_",LOWER(Z2925),"_ID_PAI"" FOREIGN KEY (""ID_PAI"") REFERENCES ""reg_",LOWER(Z2925),""" (""ID"")) ENGINE=InnoDB AUTO_INCREMENT=105774 DEFAULT CHARSET=utf8mb4 COLLATE=utf8mb4_0900_ai_ci;"))</f>
        <v>"COD_ITEM_DES" varchar(255) DEFAULT NULL,</v>
      </c>
      <c r="AB2925" s="190" t="str">
        <f t="shared" si="321"/>
        <v>`reg_k215`.`COD_ITEM_DES`,</v>
      </c>
    </row>
    <row r="2926" spans="1:28" ht="14.5" hidden="1" customHeight="1" x14ac:dyDescent="0.3">
      <c r="J2926" s="187" t="str">
        <f t="shared" si="319"/>
        <v>K215</v>
      </c>
      <c r="K2926" s="185">
        <v>3</v>
      </c>
      <c r="L2926" s="288" t="s">
        <v>2893</v>
      </c>
      <c r="M2926" s="201" t="s">
        <v>2894</v>
      </c>
      <c r="N2926" s="185" t="s">
        <v>32</v>
      </c>
      <c r="O2926" s="185" t="s">
        <v>28</v>
      </c>
      <c r="P2926" s="185">
        <v>6</v>
      </c>
      <c r="Q2926" s="192" t="str">
        <f t="shared" si="320"/>
        <v>Campo</v>
      </c>
      <c r="R2926" s="192" t="s">
        <v>3606</v>
      </c>
      <c r="S2926" s="191" t="str">
        <f t="shared" si="323"/>
        <v/>
      </c>
      <c r="T2926" s="192" t="str">
        <f t="shared" si="324"/>
        <v>&lt;campo posicao="3"&gt;
&lt;coluna&gt;QTD_DES&lt;/coluna&gt;
&lt;descricao&gt;Quantidade de destino – entrada em estoque&lt;/descricao&gt;
&lt;tipo&gt;R&lt;/tipo&gt;
&lt;/campo&gt;</v>
      </c>
      <c r="U2926" s="192" t="str">
        <f t="shared" si="322"/>
        <v>&lt;campo posicao="3"&gt;
&lt;coluna&gt;QTD_DES&lt;/coluna&gt;
&lt;descricao&gt;Quantidade de destino – entrada em estoque&lt;/descricao&gt;
&lt;tipo&gt;R&lt;/tipo&gt;
&lt;/campo&gt;</v>
      </c>
      <c r="V2926" s="192" t="str">
        <f t="shared" si="325"/>
        <v>{"Column4", "QTD_DES"},</v>
      </c>
      <c r="W2926" s="191" t="str">
        <f>IF(Q2926="Campo","@Campos(posicao = "&amp;K2926&amp;", tipo = '"&amp;R2926&amp;"')@Column(name = """&amp;L2926&amp;""")"&amp;IF(R2926="D","@Temporal(TemporalType.DATE)","")&amp;"private "&amp;VLOOKUP(TEXT(R2926,"@"),Apoio!A:B,2,0)&amp;" "&amp;SUBSTITUTE(LOWER(LEFT(L2926,1))&amp;RIGHT(PROPER(L2926),LEN(L2926)-1),"_","")&amp;";",IF(ISNUMBER(Q2926),IF(R2926="R","@Entity@Table(name = ""reg_"&amp;LOWER(J2926)&amp;""")@XmlRootElement","")&amp;VLOOKUP(J2926,Blocos!D:I,6,0)&amp;Apoio!$E$1&amp;Y2926,""))</f>
        <v>@Campos(posicao = 3, tipo = 'R')@Column(name = "QTD_DES")private BigDecimal qtdDes;</v>
      </c>
      <c r="X2926" s="190" t="str">
        <f>IF(ISNUMBER(Q2926),COUNTIF(Blocos!G:G,J2926),"")</f>
        <v/>
      </c>
      <c r="Y2926" s="190" t="str">
        <f>IF(OR(X2926=0,X2926=""),"",VLOOKUP(SUMIFS(Blocos!A:A,Blocos!H:H,'EFD REGISTROS e Campos (2)'!X2926,Blocos!G:G,'EFD REGISTROS e Campos (2)'!J2926),Blocos!A:L,12,0))</f>
        <v/>
      </c>
      <c r="Z2926" s="190" t="str">
        <f>IF(ISNUMBER(Q2927),VLOOKUP(J2926,Blocos!D:G,4,0),"")</f>
        <v>K210</v>
      </c>
      <c r="AA2926" s="190" t="str">
        <f>IF(ISNUMBER(Q2926),CONCATENATE("CREATE TABLE ""reg_",LOWER(J2926),""" (""ID"" bigint NOT NULL AUTO_INCREMENT,  ""HASHFILE"" varchar(255) DEFAULT NULL, ""ID_PAI"" bigint NOT NULL,"),IF(Q2926="Campo",CONCATENATE("""",L2926,""" ",VLOOKUP(R2926,Apoio!A:C,3,0)),""))&amp;IF(Z2926="","",CONCATENATE("PRIMARY KEY (""ID""), KEY ""FK_reg_",LOWER(Z2926),"_ID_PAI"" (""ID_PAI""), CONSTRAINT ""FK_reg_",LOWER(Z2926),"_ID_PAI"" FOREIGN KEY (""ID_PAI"") REFERENCES ""reg_",LOWER(Z2926),""" (""ID"")) ENGINE=InnoDB AUTO_INCREMENT=105774 DEFAULT CHARSET=utf8mb4 COLLATE=utf8mb4_0900_ai_ci;"))</f>
        <v>"QTD_DES" decimal(15,6) DEFAULT NULL,PRIMARY KEY ("ID"), KEY "FK_reg_k210_ID_PAI" ("ID_PAI"), CONSTRAINT "FK_reg_k210_ID_PAI" FOREIGN KEY ("ID_PAI") REFERENCES "reg_k210" ("ID")) ENGINE=InnoDB AUTO_INCREMENT=105774 DEFAULT CHARSET=utf8mb4 COLLATE=utf8mb4_0900_ai_ci;</v>
      </c>
      <c r="AB2926" s="190" t="str">
        <f t="shared" si="321"/>
        <v>`reg_k215`.`QTD_DES`,FROM `efdicms`.`reg_k215`;"</v>
      </c>
    </row>
    <row r="2927" spans="1:28" ht="14.5" hidden="1" customHeight="1" collapsed="1" x14ac:dyDescent="0.3">
      <c r="A2927" s="180" t="s">
        <v>22</v>
      </c>
      <c r="E2927" s="180" t="s">
        <v>2895</v>
      </c>
      <c r="I2927" s="180" t="s">
        <v>144</v>
      </c>
      <c r="J2927" s="187" t="str">
        <f t="shared" si="319"/>
        <v>K220</v>
      </c>
      <c r="K2927" s="195" t="s">
        <v>2896</v>
      </c>
      <c r="Q2927" s="192">
        <f t="shared" si="320"/>
        <v>3</v>
      </c>
      <c r="S2927" s="191" t="str">
        <f t="shared" si="323"/>
        <v>&lt;/registro&gt;
&lt;registro codigo="K220" perfil="ABC" nivel="3"&gt;</v>
      </c>
      <c r="T2927" s="192" t="str">
        <f t="shared" si="324"/>
        <v/>
      </c>
      <c r="U2927" s="192" t="str">
        <f t="shared" si="322"/>
        <v>&lt;/registro&gt;
&lt;registro codigo="K220" perfil="ABC" nivel="3"&gt;</v>
      </c>
      <c r="V2927" s="192" t="str">
        <f t="shared" si="325"/>
        <v/>
      </c>
      <c r="W2927" s="191" t="str">
        <f>IF(Q2927="Campo","@Campos(posicao = "&amp;K2927&amp;", tipo = '"&amp;R2927&amp;"')@Column(name = """&amp;L2927&amp;""")"&amp;IF(R2927="D","@Temporal(TemporalType.DATE)","")&amp;"private "&amp;VLOOKUP(TEXT(R2927,"@"),Apoio!A:B,2,0)&amp;" "&amp;SUBSTITUTE(LOWER(LEFT(L2927,1))&amp;RIGHT(PROPER(L2927),LEN(L2927)-1),"_","")&amp;";",IF(ISNUMBER(Q2927),IF(R2927="R","@Entity@Table(name = ""reg_"&amp;LOWER(J2927)&amp;""")@XmlRootElement","")&amp;VLOOKUP(J2927,Blocos!D:I,6,0)&amp;Apoio!$E$1&amp;Y2927,""))</f>
        <v>@Registros(nivel = 3) public class RegK220 implements Serializable { private static final long serialVersionUID = 1L; @Id @GeneratedValue(strategy = GenerationType.IDENTITY) @Basic(optional = false) @Column(name = "ID" ) private Long id;@ManyToOne(fetch = FetchType.LAZY) @JoinColumn(name = "ID_PAI", nullable = false) private RegK100 idPai; public RegK100 getIdPai() {return idPai;}public void setIdPai(Object idPai) {this.idPai = (RegK100) idPai;}public RegK220() { } public RegK220(Long id) { this.id = id; } public RegK220(Long id, RegK100 idPai, long linha, String hash) { this.id = id; this.idPai = idPai; this.linha = linha; this.hash = hash; }public Long getId() { return id; } public void setId(Long id) { this.id = id; }@Basic(optional = false)@Column(name = "LINHA")private long linha;@Basic(optional = false)@Column(name = "HASH")private String hash;</v>
      </c>
      <c r="X2927" s="190">
        <f>IF(ISNUMBER(Q2927),COUNTIF(Blocos!G:G,J2927),"")</f>
        <v>0</v>
      </c>
      <c r="Y2927" s="190" t="str">
        <f>IF(OR(X2927=0,X2927=""),"",VLOOKUP(SUMIFS(Blocos!A:A,Blocos!H:H,'EFD REGISTROS e Campos (2)'!X2927,Blocos!G:G,'EFD REGISTROS e Campos (2)'!J2927),Blocos!A:L,12,0))</f>
        <v/>
      </c>
      <c r="Z2927" s="190" t="str">
        <f>IF(ISNUMBER(Q2928),VLOOKUP(J2927,Blocos!D:G,4,0),"")</f>
        <v/>
      </c>
      <c r="AA2927" s="190" t="str">
        <f>IF(ISNUMBER(Q2927),CONCATENATE("CREATE TABLE ""reg_",LOWER(J2927),""" (""ID"" bigint NOT NULL AUTO_INCREMENT,  ""HASHFILE"" varchar(255) DEFAULT NULL, ""ID_PAI"" bigint NOT NULL,"),IF(Q2927="Campo",CONCATENATE("""",L2927,""" ",VLOOKUP(R2927,Apoio!A:C,3,0)),""))&amp;IF(Z2927="","",CONCATENATE("PRIMARY KEY (""ID""), KEY ""FK_reg_",LOWER(Z2927),"_ID_PAI"" (""ID_PAI""), CONSTRAINT ""FK_reg_",LOWER(Z2927),"_ID_PAI"" FOREIGN KEY (""ID_PAI"") REFERENCES ""reg_",LOWER(Z2927),""" (""ID"")) ENGINE=InnoDB AUTO_INCREMENT=105774 DEFAULT CHARSET=utf8mb4 COLLATE=utf8mb4_0900_ai_ci;"))</f>
        <v>CREATE TABLE "reg_k220" ("ID" bigint NOT NULL AUTO_INCREMENT,  "HASHFILE" varchar(255) DEFAULT NULL, "ID_PAI" bigint NOT NULL,</v>
      </c>
      <c r="AB2927" s="190" t="str">
        <f t="shared" si="321"/>
        <v/>
      </c>
    </row>
    <row r="2928" spans="1:28" ht="14.5" hidden="1" customHeight="1" x14ac:dyDescent="0.3">
      <c r="J2928" s="187" t="str">
        <f t="shared" si="319"/>
        <v>K220</v>
      </c>
      <c r="K2928" s="185">
        <v>1</v>
      </c>
      <c r="L2928" s="288" t="s">
        <v>25</v>
      </c>
      <c r="M2928" s="201" t="s">
        <v>2897</v>
      </c>
      <c r="N2928" s="185" t="s">
        <v>27</v>
      </c>
      <c r="O2928" s="185">
        <v>4</v>
      </c>
      <c r="P2928" s="185" t="s">
        <v>28</v>
      </c>
      <c r="Q2928" s="192" t="str">
        <f t="shared" si="320"/>
        <v>Campo</v>
      </c>
      <c r="R2928" s="192" t="s">
        <v>27</v>
      </c>
      <c r="S2928" s="191" t="str">
        <f t="shared" si="323"/>
        <v/>
      </c>
      <c r="T2928" s="192" t="str">
        <f t="shared" si="324"/>
        <v>&lt;campo posicao="1"&gt;
&lt;coluna&gt;REG&lt;/coluna&gt;
&lt;descricao&gt;Texto fixo contendo "K220"&lt;/descricao&gt;
&lt;tipo&gt;C&lt;/tipo&gt;
&lt;/campo&gt;</v>
      </c>
      <c r="U2928" s="192" t="str">
        <f t="shared" si="322"/>
        <v>&lt;campo posicao="1"&gt;
&lt;coluna&gt;REG&lt;/coluna&gt;
&lt;descricao&gt;Texto fixo contendo "K220"&lt;/descricao&gt;
&lt;tipo&gt;C&lt;/tipo&gt;
&lt;/campo&gt;</v>
      </c>
      <c r="V2928" s="192" t="str">
        <f t="shared" si="325"/>
        <v>{"Column2", "REG"},</v>
      </c>
      <c r="W2928" s="191" t="str">
        <f>IF(Q2928="Campo","@Campos(posicao = "&amp;K2928&amp;", tipo = '"&amp;R2928&amp;"')@Column(name = """&amp;L2928&amp;""")"&amp;IF(R2928="D","@Temporal(TemporalType.DATE)","")&amp;"private "&amp;VLOOKUP(TEXT(R2928,"@"),Apoio!A:B,2,0)&amp;" "&amp;SUBSTITUTE(LOWER(LEFT(L2928,1))&amp;RIGHT(PROPER(L2928),LEN(L2928)-1),"_","")&amp;";",IF(ISNUMBER(Q2928),IF(R2928="R","@Entity@Table(name = ""reg_"&amp;LOWER(J2928)&amp;""")@XmlRootElement","")&amp;VLOOKUP(J2928,Blocos!D:I,6,0)&amp;Apoio!$E$1&amp;Y2928,""))</f>
        <v>@Campos(posicao = 1, tipo = 'C')@Column(name = "REG")private String reg;</v>
      </c>
      <c r="X2928" s="190" t="str">
        <f>IF(ISNUMBER(Q2928),COUNTIF(Blocos!G:G,J2928),"")</f>
        <v/>
      </c>
      <c r="Y2928" s="190" t="str">
        <f>IF(OR(X2928=0,X2928=""),"",VLOOKUP(SUMIFS(Blocos!A:A,Blocos!H:H,'EFD REGISTROS e Campos (2)'!X2928,Blocos!G:G,'EFD REGISTROS e Campos (2)'!J2928),Blocos!A:L,12,0))</f>
        <v/>
      </c>
      <c r="Z2928" s="190" t="str">
        <f>IF(ISNUMBER(Q2929),VLOOKUP(J2928,Blocos!D:G,4,0),"")</f>
        <v/>
      </c>
      <c r="AA2928" s="190" t="str">
        <f>IF(ISNUMBER(Q2928),CONCATENATE("CREATE TABLE ""reg_",LOWER(J2928),""" (""ID"" bigint NOT NULL AUTO_INCREMENT,  ""HASHFILE"" varchar(255) DEFAULT NULL, ""ID_PAI"" bigint NOT NULL,"),IF(Q2928="Campo",CONCATENATE("""",L2928,""" ",VLOOKUP(R2928,Apoio!A:C,3,0)),""))&amp;IF(Z2928="","",CONCATENATE("PRIMARY KEY (""ID""), KEY ""FK_reg_",LOWER(Z2928),"_ID_PAI"" (""ID_PAI""), CONSTRAINT ""FK_reg_",LOWER(Z2928),"_ID_PAI"" FOREIGN KEY (""ID_PAI"") REFERENCES ""reg_",LOWER(Z2928),""" (""ID"")) ENGINE=InnoDB AUTO_INCREMENT=105774 DEFAULT CHARSET=utf8mb4 COLLATE=utf8mb4_0900_ai_ci;"))</f>
        <v>"REG" varchar(255) DEFAULT NULL,</v>
      </c>
      <c r="AB2928" s="190" t="str">
        <f t="shared" si="321"/>
        <v>USE `efdicms`;SELECT `reg_k220`.`REG`,</v>
      </c>
    </row>
    <row r="2929" spans="1:28" ht="14.5" hidden="1" customHeight="1" x14ac:dyDescent="0.3">
      <c r="J2929" s="187" t="str">
        <f t="shared" si="319"/>
        <v>K220</v>
      </c>
      <c r="K2929" s="185">
        <v>2</v>
      </c>
      <c r="L2929" s="288" t="s">
        <v>2898</v>
      </c>
      <c r="M2929" s="201" t="s">
        <v>2899</v>
      </c>
      <c r="N2929" s="185" t="s">
        <v>32</v>
      </c>
      <c r="O2929" s="185">
        <v>8</v>
      </c>
      <c r="P2929" s="185" t="s">
        <v>28</v>
      </c>
      <c r="Q2929" s="192" t="str">
        <f t="shared" si="320"/>
        <v>Campo</v>
      </c>
      <c r="R2929" s="192" t="s">
        <v>3605</v>
      </c>
      <c r="S2929" s="191" t="str">
        <f t="shared" si="323"/>
        <v/>
      </c>
      <c r="T2929" s="192" t="str">
        <f t="shared" si="324"/>
        <v>&lt;campo posicao="2"&gt;
&lt;coluna&gt;DT_MOV&lt;/coluna&gt;
&lt;descricao&gt;Data da movimentação interna&lt;/descricao&gt;
&lt;tipo&gt;D&lt;/tipo&gt;
&lt;/campo&gt;</v>
      </c>
      <c r="U2929" s="192" t="str">
        <f t="shared" si="322"/>
        <v>&lt;campo posicao="2"&gt;
&lt;coluna&gt;DT_MOV&lt;/coluna&gt;
&lt;descricao&gt;Data da movimentação interna&lt;/descricao&gt;
&lt;tipo&gt;D&lt;/tipo&gt;
&lt;/campo&gt;</v>
      </c>
      <c r="V2929" s="192" t="str">
        <f t="shared" si="325"/>
        <v>{"Column3", "DT_MOV"},</v>
      </c>
      <c r="W2929" s="191" t="str">
        <f>IF(Q2929="Campo","@Campos(posicao = "&amp;K2929&amp;", tipo = '"&amp;R2929&amp;"')@Column(name = """&amp;L2929&amp;""")"&amp;IF(R2929="D","@Temporal(TemporalType.DATE)","")&amp;"private "&amp;VLOOKUP(TEXT(R2929,"@"),Apoio!A:B,2,0)&amp;" "&amp;SUBSTITUTE(LOWER(LEFT(L2929,1))&amp;RIGHT(PROPER(L2929),LEN(L2929)-1),"_","")&amp;";",IF(ISNUMBER(Q2929),IF(R2929="R","@Entity@Table(name = ""reg_"&amp;LOWER(J2929)&amp;""")@XmlRootElement","")&amp;VLOOKUP(J2929,Blocos!D:I,6,0)&amp;Apoio!$E$1&amp;Y2929,""))</f>
        <v>@Campos(posicao = 2, tipo = 'D')@Column(name = "DT_MOV")@Temporal(TemporalType.DATE)private Date dtMov;</v>
      </c>
      <c r="X2929" s="190" t="str">
        <f>IF(ISNUMBER(Q2929),COUNTIF(Blocos!G:G,J2929),"")</f>
        <v/>
      </c>
      <c r="Y2929" s="190" t="str">
        <f>IF(OR(X2929=0,X2929=""),"",VLOOKUP(SUMIFS(Blocos!A:A,Blocos!H:H,'EFD REGISTROS e Campos (2)'!X2929,Blocos!G:G,'EFD REGISTROS e Campos (2)'!J2929),Blocos!A:L,12,0))</f>
        <v/>
      </c>
      <c r="Z2929" s="190" t="str">
        <f>IF(ISNUMBER(Q2930),VLOOKUP(J2929,Blocos!D:G,4,0),"")</f>
        <v/>
      </c>
      <c r="AA2929" s="190" t="str">
        <f>IF(ISNUMBER(Q2929),CONCATENATE("CREATE TABLE ""reg_",LOWER(J2929),""" (""ID"" bigint NOT NULL AUTO_INCREMENT,  ""HASHFILE"" varchar(255) DEFAULT NULL, ""ID_PAI"" bigint NOT NULL,"),IF(Q2929="Campo",CONCATENATE("""",L2929,""" ",VLOOKUP(R2929,Apoio!A:C,3,0)),""))&amp;IF(Z2929="","",CONCATENATE("PRIMARY KEY (""ID""), KEY ""FK_reg_",LOWER(Z2929),"_ID_PAI"" (""ID_PAI""), CONSTRAINT ""FK_reg_",LOWER(Z2929),"_ID_PAI"" FOREIGN KEY (""ID_PAI"") REFERENCES ""reg_",LOWER(Z2929),""" (""ID"")) ENGINE=InnoDB AUTO_INCREMENT=105774 DEFAULT CHARSET=utf8mb4 COLLATE=utf8mb4_0900_ai_ci;"))</f>
        <v>"DT_MOV" date DEFAULT NULL,</v>
      </c>
      <c r="AB2929" s="190" t="str">
        <f t="shared" si="321"/>
        <v>`reg_k220`.`DT_MOV`,</v>
      </c>
    </row>
    <row r="2930" spans="1:28" ht="14.5" hidden="1" customHeight="1" x14ac:dyDescent="0.3">
      <c r="J2930" s="187" t="str">
        <f t="shared" si="319"/>
        <v>K220</v>
      </c>
      <c r="K2930" s="185">
        <v>3</v>
      </c>
      <c r="L2930" s="288" t="s">
        <v>2884</v>
      </c>
      <c r="M2930" s="201" t="s">
        <v>2885</v>
      </c>
      <c r="N2930" s="185" t="s">
        <v>27</v>
      </c>
      <c r="O2930" s="185">
        <v>60</v>
      </c>
      <c r="P2930" s="185" t="s">
        <v>28</v>
      </c>
      <c r="Q2930" s="192" t="str">
        <f t="shared" si="320"/>
        <v>Campo</v>
      </c>
      <c r="R2930" s="192" t="s">
        <v>27</v>
      </c>
      <c r="S2930" s="191" t="str">
        <f t="shared" si="323"/>
        <v/>
      </c>
      <c r="T2930" s="192" t="str">
        <f t="shared" si="324"/>
        <v>&lt;campo posicao="3"&gt;
&lt;coluna&gt;COD_ITEM_ORI&lt;/coluna&gt;
&lt;descricao&gt;Código do item de origem (campo 02 do Registro 0200)&lt;/descricao&gt;
&lt;tipo&gt;C&lt;/tipo&gt;
&lt;/campo&gt;</v>
      </c>
      <c r="U2930" s="192" t="str">
        <f t="shared" si="322"/>
        <v>&lt;campo posicao="3"&gt;
&lt;coluna&gt;COD_ITEM_ORI&lt;/coluna&gt;
&lt;descricao&gt;Código do item de origem (campo 02 do Registro 0200)&lt;/descricao&gt;
&lt;tipo&gt;C&lt;/tipo&gt;
&lt;/campo&gt;</v>
      </c>
      <c r="V2930" s="192" t="str">
        <f t="shared" si="325"/>
        <v>{"Column4", "COD_ITEM_ORI"},</v>
      </c>
      <c r="W2930" s="191" t="str">
        <f>IF(Q2930="Campo","@Campos(posicao = "&amp;K2930&amp;", tipo = '"&amp;R2930&amp;"')@Column(name = """&amp;L2930&amp;""")"&amp;IF(R2930="D","@Temporal(TemporalType.DATE)","")&amp;"private "&amp;VLOOKUP(TEXT(R2930,"@"),Apoio!A:B,2,0)&amp;" "&amp;SUBSTITUTE(LOWER(LEFT(L2930,1))&amp;RIGHT(PROPER(L2930),LEN(L2930)-1),"_","")&amp;";",IF(ISNUMBER(Q2930),IF(R2930="R","@Entity@Table(name = ""reg_"&amp;LOWER(J2930)&amp;""")@XmlRootElement","")&amp;VLOOKUP(J2930,Blocos!D:I,6,0)&amp;Apoio!$E$1&amp;Y2930,""))</f>
        <v>@Campos(posicao = 3, tipo = 'C')@Column(name = "COD_ITEM_ORI")private String codItemOri;</v>
      </c>
      <c r="X2930" s="190" t="str">
        <f>IF(ISNUMBER(Q2930),COUNTIF(Blocos!G:G,J2930),"")</f>
        <v/>
      </c>
      <c r="Y2930" s="190" t="str">
        <f>IF(OR(X2930=0,X2930=""),"",VLOOKUP(SUMIFS(Blocos!A:A,Blocos!H:H,'EFD REGISTROS e Campos (2)'!X2930,Blocos!G:G,'EFD REGISTROS e Campos (2)'!J2930),Blocos!A:L,12,0))</f>
        <v/>
      </c>
      <c r="Z2930" s="190" t="str">
        <f>IF(ISNUMBER(Q2931),VLOOKUP(J2930,Blocos!D:G,4,0),"")</f>
        <v/>
      </c>
      <c r="AA2930" s="190" t="str">
        <f>IF(ISNUMBER(Q2930),CONCATENATE("CREATE TABLE ""reg_",LOWER(J2930),""" (""ID"" bigint NOT NULL AUTO_INCREMENT,  ""HASHFILE"" varchar(255) DEFAULT NULL, ""ID_PAI"" bigint NOT NULL,"),IF(Q2930="Campo",CONCATENATE("""",L2930,""" ",VLOOKUP(R2930,Apoio!A:C,3,0)),""))&amp;IF(Z2930="","",CONCATENATE("PRIMARY KEY (""ID""), KEY ""FK_reg_",LOWER(Z2930),"_ID_PAI"" (""ID_PAI""), CONSTRAINT ""FK_reg_",LOWER(Z2930),"_ID_PAI"" FOREIGN KEY (""ID_PAI"") REFERENCES ""reg_",LOWER(Z2930),""" (""ID"")) ENGINE=InnoDB AUTO_INCREMENT=105774 DEFAULT CHARSET=utf8mb4 COLLATE=utf8mb4_0900_ai_ci;"))</f>
        <v>"COD_ITEM_ORI" varchar(255) DEFAULT NULL,</v>
      </c>
      <c r="AB2930" s="190" t="str">
        <f t="shared" si="321"/>
        <v>`reg_k220`.`COD_ITEM_ORI`,</v>
      </c>
    </row>
    <row r="2931" spans="1:28" ht="14.5" hidden="1" customHeight="1" x14ac:dyDescent="0.3">
      <c r="J2931" s="187" t="str">
        <f t="shared" si="319"/>
        <v>K220</v>
      </c>
      <c r="K2931" s="185">
        <v>4</v>
      </c>
      <c r="L2931" s="288" t="s">
        <v>2900</v>
      </c>
      <c r="M2931" s="201" t="s">
        <v>2892</v>
      </c>
      <c r="N2931" s="185" t="s">
        <v>27</v>
      </c>
      <c r="O2931" s="185">
        <v>60</v>
      </c>
      <c r="P2931" s="185" t="s">
        <v>28</v>
      </c>
      <c r="Q2931" s="192" t="str">
        <f t="shared" si="320"/>
        <v>Campo</v>
      </c>
      <c r="R2931" s="192" t="s">
        <v>27</v>
      </c>
      <c r="S2931" s="191" t="str">
        <f t="shared" si="323"/>
        <v/>
      </c>
      <c r="T2931" s="192" t="str">
        <f t="shared" si="324"/>
        <v>&lt;campo posicao="4"&gt;
&lt;coluna&gt;COD_ITEM_DEST&lt;/coluna&gt;
&lt;descricao&gt;Código do item de destino (campo 02 do Registro 0200)&lt;/descricao&gt;
&lt;tipo&gt;C&lt;/tipo&gt;
&lt;/campo&gt;</v>
      </c>
      <c r="U2931" s="192" t="str">
        <f t="shared" si="322"/>
        <v>&lt;campo posicao="4"&gt;
&lt;coluna&gt;COD_ITEM_DEST&lt;/coluna&gt;
&lt;descricao&gt;Código do item de destino (campo 02 do Registro 0200)&lt;/descricao&gt;
&lt;tipo&gt;C&lt;/tipo&gt;
&lt;/campo&gt;</v>
      </c>
      <c r="V2931" s="192" t="str">
        <f t="shared" si="325"/>
        <v>{"Column5", "COD_ITEM_DEST"},</v>
      </c>
      <c r="W2931" s="191" t="str">
        <f>IF(Q2931="Campo","@Campos(posicao = "&amp;K2931&amp;", tipo = '"&amp;R2931&amp;"')@Column(name = """&amp;L2931&amp;""")"&amp;IF(R2931="D","@Temporal(TemporalType.DATE)","")&amp;"private "&amp;VLOOKUP(TEXT(R2931,"@"),Apoio!A:B,2,0)&amp;" "&amp;SUBSTITUTE(LOWER(LEFT(L2931,1))&amp;RIGHT(PROPER(L2931),LEN(L2931)-1),"_","")&amp;";",IF(ISNUMBER(Q2931),IF(R2931="R","@Entity@Table(name = ""reg_"&amp;LOWER(J2931)&amp;""")@XmlRootElement","")&amp;VLOOKUP(J2931,Blocos!D:I,6,0)&amp;Apoio!$E$1&amp;Y2931,""))</f>
        <v>@Campos(posicao = 4, tipo = 'C')@Column(name = "COD_ITEM_DEST")private String codItemDest;</v>
      </c>
      <c r="X2931" s="190" t="str">
        <f>IF(ISNUMBER(Q2931),COUNTIF(Blocos!G:G,J2931),"")</f>
        <v/>
      </c>
      <c r="Y2931" s="190" t="str">
        <f>IF(OR(X2931=0,X2931=""),"",VLOOKUP(SUMIFS(Blocos!A:A,Blocos!H:H,'EFD REGISTROS e Campos (2)'!X2931,Blocos!G:G,'EFD REGISTROS e Campos (2)'!J2931),Blocos!A:L,12,0))</f>
        <v/>
      </c>
      <c r="Z2931" s="190" t="str">
        <f>IF(ISNUMBER(Q2932),VLOOKUP(J2931,Blocos!D:G,4,0),"")</f>
        <v/>
      </c>
      <c r="AA2931" s="190" t="str">
        <f>IF(ISNUMBER(Q2931),CONCATENATE("CREATE TABLE ""reg_",LOWER(J2931),""" (""ID"" bigint NOT NULL AUTO_INCREMENT,  ""HASHFILE"" varchar(255) DEFAULT NULL, ""ID_PAI"" bigint NOT NULL,"),IF(Q2931="Campo",CONCATENATE("""",L2931,""" ",VLOOKUP(R2931,Apoio!A:C,3,0)),""))&amp;IF(Z2931="","",CONCATENATE("PRIMARY KEY (""ID""), KEY ""FK_reg_",LOWER(Z2931),"_ID_PAI"" (""ID_PAI""), CONSTRAINT ""FK_reg_",LOWER(Z2931),"_ID_PAI"" FOREIGN KEY (""ID_PAI"") REFERENCES ""reg_",LOWER(Z2931),""" (""ID"")) ENGINE=InnoDB AUTO_INCREMENT=105774 DEFAULT CHARSET=utf8mb4 COLLATE=utf8mb4_0900_ai_ci;"))</f>
        <v>"COD_ITEM_DEST" varchar(255) DEFAULT NULL,</v>
      </c>
      <c r="AB2931" s="190" t="str">
        <f t="shared" si="321"/>
        <v>`reg_k220`.`COD_ITEM_DEST`,</v>
      </c>
    </row>
    <row r="2932" spans="1:28" ht="14.5" hidden="1" customHeight="1" x14ac:dyDescent="0.3">
      <c r="J2932" s="187" t="str">
        <f t="shared" si="319"/>
        <v>K220</v>
      </c>
      <c r="K2932" s="185">
        <v>5</v>
      </c>
      <c r="L2932" s="288" t="s">
        <v>2886</v>
      </c>
      <c r="M2932" s="201" t="s">
        <v>3664</v>
      </c>
      <c r="N2932" s="185" t="s">
        <v>32</v>
      </c>
      <c r="O2932" s="185" t="s">
        <v>28</v>
      </c>
      <c r="P2932" s="185">
        <v>6</v>
      </c>
      <c r="Q2932" s="192" t="str">
        <f t="shared" si="320"/>
        <v>Campo</v>
      </c>
      <c r="R2932" s="192" t="s">
        <v>3606</v>
      </c>
      <c r="S2932" s="191" t="str">
        <f t="shared" si="323"/>
        <v/>
      </c>
      <c r="T2932" s="192" t="str">
        <f t="shared" si="324"/>
        <v>&lt;campo posicao="5"&gt;
&lt;coluna&gt;QTD_ORI&lt;/coluna&gt;
&lt;descricao&gt;Quantidade movimentada do item de origem (nova descrição a partir de 01/01/2018)&lt;/descricao&gt;
&lt;tipo&gt;R&lt;/tipo&gt;
&lt;/campo&gt;</v>
      </c>
      <c r="U2932" s="192" t="str">
        <f t="shared" si="322"/>
        <v>&lt;campo posicao="5"&gt;
&lt;coluna&gt;QTD_ORI&lt;/coluna&gt;
&lt;descricao&gt;Quantidade movimentada do item de origem (nova descrição a partir de 01/01/2018)&lt;/descricao&gt;
&lt;tipo&gt;R&lt;/tipo&gt;
&lt;/campo&gt;</v>
      </c>
      <c r="V2932" s="192" t="str">
        <f t="shared" si="325"/>
        <v>{"Column6", "QTD_ORI"},</v>
      </c>
      <c r="W2932" s="191" t="str">
        <f>IF(Q2932="Campo","@Campos(posicao = "&amp;K2932&amp;", tipo = '"&amp;R2932&amp;"')@Column(name = """&amp;L2932&amp;""")"&amp;IF(R2932="D","@Temporal(TemporalType.DATE)","")&amp;"private "&amp;VLOOKUP(TEXT(R2932,"@"),Apoio!A:B,2,0)&amp;" "&amp;SUBSTITUTE(LOWER(LEFT(L2932,1))&amp;RIGHT(PROPER(L2932),LEN(L2932)-1),"_","")&amp;";",IF(ISNUMBER(Q2932),IF(R2932="R","@Entity@Table(name = ""reg_"&amp;LOWER(J2932)&amp;""")@XmlRootElement","")&amp;VLOOKUP(J2932,Blocos!D:I,6,0)&amp;Apoio!$E$1&amp;Y2932,""))</f>
        <v>@Campos(posicao = 5, tipo = 'R')@Column(name = "QTD_ORI")private BigDecimal qtdOri;</v>
      </c>
      <c r="X2932" s="190" t="str">
        <f>IF(ISNUMBER(Q2932),COUNTIF(Blocos!G:G,J2932),"")</f>
        <v/>
      </c>
      <c r="Y2932" s="190" t="str">
        <f>IF(OR(X2932=0,X2932=""),"",VLOOKUP(SUMIFS(Blocos!A:A,Blocos!H:H,'EFD REGISTROS e Campos (2)'!X2932,Blocos!G:G,'EFD REGISTROS e Campos (2)'!J2932),Blocos!A:L,12,0))</f>
        <v/>
      </c>
      <c r="Z2932" s="190" t="str">
        <f>IF(ISNUMBER(Q2933),VLOOKUP(J2932,Blocos!D:G,4,0),"")</f>
        <v/>
      </c>
      <c r="AA2932" s="190" t="str">
        <f>IF(ISNUMBER(Q2932),CONCATENATE("CREATE TABLE ""reg_",LOWER(J2932),""" (""ID"" bigint NOT NULL AUTO_INCREMENT,  ""HASHFILE"" varchar(255) DEFAULT NULL, ""ID_PAI"" bigint NOT NULL,"),IF(Q2932="Campo",CONCATENATE("""",L2932,""" ",VLOOKUP(R2932,Apoio!A:C,3,0)),""))&amp;IF(Z2932="","",CONCATENATE("PRIMARY KEY (""ID""), KEY ""FK_reg_",LOWER(Z2932),"_ID_PAI"" (""ID_PAI""), CONSTRAINT ""FK_reg_",LOWER(Z2932),"_ID_PAI"" FOREIGN KEY (""ID_PAI"") REFERENCES ""reg_",LOWER(Z2932),""" (""ID"")) ENGINE=InnoDB AUTO_INCREMENT=105774 DEFAULT CHARSET=utf8mb4 COLLATE=utf8mb4_0900_ai_ci;"))</f>
        <v>"QTD_ORI" decimal(15,6) DEFAULT NULL,</v>
      </c>
      <c r="AB2932" s="190" t="str">
        <f t="shared" si="321"/>
        <v>`reg_k220`.`QTD_ORI`,</v>
      </c>
    </row>
    <row r="2933" spans="1:28" ht="14.5" hidden="1" customHeight="1" x14ac:dyDescent="0.3">
      <c r="J2933" s="187" t="str">
        <f t="shared" si="319"/>
        <v>K220</v>
      </c>
      <c r="K2933" s="185">
        <v>6</v>
      </c>
      <c r="L2933" s="288" t="s">
        <v>2902</v>
      </c>
      <c r="M2933" s="186" t="s">
        <v>3665</v>
      </c>
      <c r="N2933" s="185" t="s">
        <v>32</v>
      </c>
      <c r="O2933" s="185" t="s">
        <v>28</v>
      </c>
      <c r="P2933" s="185">
        <v>6</v>
      </c>
      <c r="Q2933" s="192" t="str">
        <f t="shared" si="320"/>
        <v>Campo</v>
      </c>
      <c r="R2933" s="192" t="s">
        <v>3606</v>
      </c>
      <c r="S2933" s="191" t="str">
        <f t="shared" si="323"/>
        <v/>
      </c>
      <c r="T2933" s="192" t="str">
        <f t="shared" si="324"/>
        <v>&lt;campo posicao="6"&gt;
&lt;coluna&gt;QTD_DEST&lt;/coluna&gt;
&lt;descricao&gt;Quantidade movimentada do item de destino (a partir de 01/01/2018)&lt;/descricao&gt;
&lt;tipo&gt;R&lt;/tipo&gt;
&lt;/campo&gt;</v>
      </c>
      <c r="U2933" s="192" t="str">
        <f t="shared" si="322"/>
        <v>&lt;campo posicao="6"&gt;
&lt;coluna&gt;QTD_DEST&lt;/coluna&gt;
&lt;descricao&gt;Quantidade movimentada do item de destino (a partir de 01/01/2018)&lt;/descricao&gt;
&lt;tipo&gt;R&lt;/tipo&gt;
&lt;/campo&gt;</v>
      </c>
      <c r="V2933" s="192" t="str">
        <f t="shared" si="325"/>
        <v>{"Column7", "QTD_DEST"},</v>
      </c>
      <c r="W2933" s="191" t="str">
        <f>IF(Q2933="Campo","@Campos(posicao = "&amp;K2933&amp;", tipo = '"&amp;R2933&amp;"')@Column(name = """&amp;L2933&amp;""")"&amp;IF(R2933="D","@Temporal(TemporalType.DATE)","")&amp;"private "&amp;VLOOKUP(TEXT(R2933,"@"),Apoio!A:B,2,0)&amp;" "&amp;SUBSTITUTE(LOWER(LEFT(L2933,1))&amp;RIGHT(PROPER(L2933),LEN(L2933)-1),"_","")&amp;";",IF(ISNUMBER(Q2933),IF(R2933="R","@Entity@Table(name = ""reg_"&amp;LOWER(J2933)&amp;""")@XmlRootElement","")&amp;VLOOKUP(J2933,Blocos!D:I,6,0)&amp;Apoio!$E$1&amp;Y2933,""))</f>
        <v>@Campos(posicao = 6, tipo = 'R')@Column(name = "QTD_DEST")private BigDecimal qtdDest;</v>
      </c>
      <c r="X2933" s="190" t="str">
        <f>IF(ISNUMBER(Q2933),COUNTIF(Blocos!G:G,J2933),"")</f>
        <v/>
      </c>
      <c r="Y2933" s="190" t="str">
        <f>IF(OR(X2933=0,X2933=""),"",VLOOKUP(SUMIFS(Blocos!A:A,Blocos!H:H,'EFD REGISTROS e Campos (2)'!X2933,Blocos!G:G,'EFD REGISTROS e Campos (2)'!J2933),Blocos!A:L,12,0))</f>
        <v/>
      </c>
      <c r="Z2933" s="190" t="str">
        <f>IF(ISNUMBER(Q2934),VLOOKUP(J2933,Blocos!D:G,4,0),"")</f>
        <v>K100</v>
      </c>
      <c r="AA2933" s="190" t="str">
        <f>IF(ISNUMBER(Q2933),CONCATENATE("CREATE TABLE ""reg_",LOWER(J2933),""" (""ID"" bigint NOT NULL AUTO_INCREMENT,  ""HASHFILE"" varchar(255) DEFAULT NULL, ""ID_PAI"" bigint NOT NULL,"),IF(Q2933="Campo",CONCATENATE("""",L2933,""" ",VLOOKUP(R2933,Apoio!A:C,3,0)),""))&amp;IF(Z2933="","",CONCATENATE("PRIMARY KEY (""ID""), KEY ""FK_reg_",LOWER(Z2933),"_ID_PAI"" (""ID_PAI""), CONSTRAINT ""FK_reg_",LOWER(Z2933),"_ID_PAI"" FOREIGN KEY (""ID_PAI"") REFERENCES ""reg_",LOWER(Z2933),""" (""ID"")) ENGINE=InnoDB AUTO_INCREMENT=105774 DEFAULT CHARSET=utf8mb4 COLLATE=utf8mb4_0900_ai_ci;"))</f>
        <v>"QTD_DEST" decimal(15,6) DEFAULT NULL,PRIMARY KEY ("ID"), KEY "FK_reg_k100_ID_PAI" ("ID_PAI"), CONSTRAINT "FK_reg_k100_ID_PAI" FOREIGN KEY ("ID_PAI") REFERENCES "reg_k100" ("ID")) ENGINE=InnoDB AUTO_INCREMENT=105774 DEFAULT CHARSET=utf8mb4 COLLATE=utf8mb4_0900_ai_ci;</v>
      </c>
      <c r="AB2933" s="190" t="str">
        <f t="shared" si="321"/>
        <v>`reg_k220`.`QTD_DEST`,FROM `efdicms`.`reg_k220`;"</v>
      </c>
    </row>
    <row r="2934" spans="1:28" ht="14.5" hidden="1" customHeight="1" collapsed="1" x14ac:dyDescent="0.3">
      <c r="A2934" s="180" t="s">
        <v>22</v>
      </c>
      <c r="E2934" s="180" t="s">
        <v>2904</v>
      </c>
      <c r="I2934" s="180" t="s">
        <v>144</v>
      </c>
      <c r="J2934" s="187" t="str">
        <f t="shared" si="319"/>
        <v>K230</v>
      </c>
      <c r="K2934" s="195" t="s">
        <v>2905</v>
      </c>
      <c r="Q2934" s="192">
        <f t="shared" si="320"/>
        <v>3</v>
      </c>
      <c r="S2934" s="191" t="str">
        <f t="shared" si="323"/>
        <v>&lt;/registro&gt;
&lt;registro codigo="K230" perfil="ABC" nivel="3"&gt;</v>
      </c>
      <c r="T2934" s="192" t="str">
        <f t="shared" si="324"/>
        <v/>
      </c>
      <c r="U2934" s="192" t="str">
        <f t="shared" si="322"/>
        <v>&lt;/registro&gt;
&lt;registro codigo="K230" perfil="ABC" nivel="3"&gt;</v>
      </c>
      <c r="V2934" s="192" t="str">
        <f t="shared" si="325"/>
        <v/>
      </c>
      <c r="W2934" s="191" t="str">
        <f>IF(Q2934="Campo","@Campos(posicao = "&amp;K2934&amp;", tipo = '"&amp;R2934&amp;"')@Column(name = """&amp;L2934&amp;""")"&amp;IF(R2934="D","@Temporal(TemporalType.DATE)","")&amp;"private "&amp;VLOOKUP(TEXT(R2934,"@"),Apoio!A:B,2,0)&amp;" "&amp;SUBSTITUTE(LOWER(LEFT(L2934,1))&amp;RIGHT(PROPER(L2934),LEN(L2934)-1),"_","")&amp;";",IF(ISNUMBER(Q2934),IF(R2934="R","@Entity@Table(name = ""reg_"&amp;LOWER(J2934)&amp;""")@XmlRootElement","")&amp;VLOOKUP(J2934,Blocos!D:I,6,0)&amp;Apoio!$E$1&amp;Y2934,""))</f>
        <v>@Registros(nivel = 3) public class RegK230 implements Serializable { private static final long serialVersionUID = 1L; @Id @GeneratedValue(strategy = GenerationType.IDENTITY) @Basic(optional = false) @Column(name = "ID" ) private Long id;@ManyToOne(fetch = FetchType.LAZY) @JoinColumn(name = "ID_PAI", nullable = false) private RegK100 idPai; public RegK100 getIdPai() {return idPai;}public void setIdPai(Object idPai) {this.idPai = (RegK100) idPai;}public RegK230() { } public RegK230(Long id) { this.id = id; } public RegK230(Long id, RegK100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List&lt;RegK235&gt; regK235;public List&lt;RegK235&gt; getRegK235() {return regK235;}public void setRegK235(List&lt;RegK235&gt; regK235) {this.regK235 = regK235;}</v>
      </c>
      <c r="X2934" s="190">
        <f>IF(ISNUMBER(Q2934),COUNTIF(Blocos!G:G,J2934),"")</f>
        <v>1</v>
      </c>
      <c r="Y2934" s="190" t="str">
        <f>IF(OR(X2934=0,X2934=""),"",VLOOKUP(SUMIFS(Blocos!A:A,Blocos!H:H,'EFD REGISTROS e Campos (2)'!X2934,Blocos!G:G,'EFD REGISTROS e Campos (2)'!J2934),Blocos!A:L,12,0))</f>
        <v>@OneToMany( cascade = CascadeType.ALL, fetch = FetchType.LAZY, mappedBy = "idPai")private  List&lt;RegK235&gt; regK235;public List&lt;RegK235&gt; getRegK235() {return regK235;}public void setRegK235(List&lt;RegK235&gt; regK235) {this.regK235 = regK235;}</v>
      </c>
      <c r="Z2934" s="190" t="str">
        <f>IF(ISNUMBER(Q2935),VLOOKUP(J2934,Blocos!D:G,4,0),"")</f>
        <v/>
      </c>
      <c r="AA2934" s="190" t="str">
        <f>IF(ISNUMBER(Q2934),CONCATENATE("CREATE TABLE ""reg_",LOWER(J2934),""" (""ID"" bigint NOT NULL AUTO_INCREMENT,  ""HASHFILE"" varchar(255) DEFAULT NULL, ""ID_PAI"" bigint NOT NULL,"),IF(Q2934="Campo",CONCATENATE("""",L2934,""" ",VLOOKUP(R2934,Apoio!A:C,3,0)),""))&amp;IF(Z2934="","",CONCATENATE("PRIMARY KEY (""ID""), KEY ""FK_reg_",LOWER(Z2934),"_ID_PAI"" (""ID_PAI""), CONSTRAINT ""FK_reg_",LOWER(Z2934),"_ID_PAI"" FOREIGN KEY (""ID_PAI"") REFERENCES ""reg_",LOWER(Z2934),""" (""ID"")) ENGINE=InnoDB AUTO_INCREMENT=105774 DEFAULT CHARSET=utf8mb4 COLLATE=utf8mb4_0900_ai_ci;"))</f>
        <v>CREATE TABLE "reg_k230" ("ID" bigint NOT NULL AUTO_INCREMENT,  "HASHFILE" varchar(255) DEFAULT NULL, "ID_PAI" bigint NOT NULL,</v>
      </c>
      <c r="AB2934" s="190" t="str">
        <f t="shared" si="321"/>
        <v/>
      </c>
    </row>
    <row r="2935" spans="1:28" ht="14.5" hidden="1" customHeight="1" x14ac:dyDescent="0.3">
      <c r="J2935" s="187" t="str">
        <f t="shared" si="319"/>
        <v>K230</v>
      </c>
      <c r="K2935" s="185">
        <v>1</v>
      </c>
      <c r="L2935" s="288" t="s">
        <v>25</v>
      </c>
      <c r="M2935" s="201" t="s">
        <v>2906</v>
      </c>
      <c r="N2935" s="185" t="s">
        <v>27</v>
      </c>
      <c r="O2935" s="185">
        <v>4</v>
      </c>
      <c r="P2935" s="185" t="s">
        <v>28</v>
      </c>
      <c r="Q2935" s="192" t="str">
        <f t="shared" si="320"/>
        <v>Campo</v>
      </c>
      <c r="R2935" s="192" t="s">
        <v>27</v>
      </c>
      <c r="S2935" s="191" t="str">
        <f t="shared" si="323"/>
        <v/>
      </c>
      <c r="T2935" s="192" t="str">
        <f t="shared" si="324"/>
        <v>&lt;campo posicao="1"&gt;
&lt;coluna&gt;REG&lt;/coluna&gt;
&lt;descricao&gt;Texto fixo contendo "K230"&lt;/descricao&gt;
&lt;tipo&gt;C&lt;/tipo&gt;
&lt;/campo&gt;</v>
      </c>
      <c r="U2935" s="192" t="str">
        <f t="shared" si="322"/>
        <v>&lt;campo posicao="1"&gt;
&lt;coluna&gt;REG&lt;/coluna&gt;
&lt;descricao&gt;Texto fixo contendo "K230"&lt;/descricao&gt;
&lt;tipo&gt;C&lt;/tipo&gt;
&lt;/campo&gt;</v>
      </c>
      <c r="V2935" s="192" t="str">
        <f t="shared" si="325"/>
        <v>{"Column2", "REG"},</v>
      </c>
      <c r="W2935" s="191" t="str">
        <f>IF(Q2935="Campo","@Campos(posicao = "&amp;K2935&amp;", tipo = '"&amp;R2935&amp;"')@Column(name = """&amp;L2935&amp;""")"&amp;IF(R2935="D","@Temporal(TemporalType.DATE)","")&amp;"private "&amp;VLOOKUP(TEXT(R2935,"@"),Apoio!A:B,2,0)&amp;" "&amp;SUBSTITUTE(LOWER(LEFT(L2935,1))&amp;RIGHT(PROPER(L2935),LEN(L2935)-1),"_","")&amp;";",IF(ISNUMBER(Q2935),IF(R2935="R","@Entity@Table(name = ""reg_"&amp;LOWER(J2935)&amp;""")@XmlRootElement","")&amp;VLOOKUP(J2935,Blocos!D:I,6,0)&amp;Apoio!$E$1&amp;Y2935,""))</f>
        <v>@Campos(posicao = 1, tipo = 'C')@Column(name = "REG")private String reg;</v>
      </c>
      <c r="X2935" s="190" t="str">
        <f>IF(ISNUMBER(Q2935),COUNTIF(Blocos!G:G,J2935),"")</f>
        <v/>
      </c>
      <c r="Y2935" s="190" t="str">
        <f>IF(OR(X2935=0,X2935=""),"",VLOOKUP(SUMIFS(Blocos!A:A,Blocos!H:H,'EFD REGISTROS e Campos (2)'!X2935,Blocos!G:G,'EFD REGISTROS e Campos (2)'!J2935),Blocos!A:L,12,0))</f>
        <v/>
      </c>
      <c r="Z2935" s="190" t="str">
        <f>IF(ISNUMBER(Q2936),VLOOKUP(J2935,Blocos!D:G,4,0),"")</f>
        <v/>
      </c>
      <c r="AA2935" s="190" t="str">
        <f>IF(ISNUMBER(Q2935),CONCATENATE("CREATE TABLE ""reg_",LOWER(J2935),""" (""ID"" bigint NOT NULL AUTO_INCREMENT,  ""HASHFILE"" varchar(255) DEFAULT NULL, ""ID_PAI"" bigint NOT NULL,"),IF(Q2935="Campo",CONCATENATE("""",L2935,""" ",VLOOKUP(R2935,Apoio!A:C,3,0)),""))&amp;IF(Z2935="","",CONCATENATE("PRIMARY KEY (""ID""), KEY ""FK_reg_",LOWER(Z2935),"_ID_PAI"" (""ID_PAI""), CONSTRAINT ""FK_reg_",LOWER(Z2935),"_ID_PAI"" FOREIGN KEY (""ID_PAI"") REFERENCES ""reg_",LOWER(Z2935),""" (""ID"")) ENGINE=InnoDB AUTO_INCREMENT=105774 DEFAULT CHARSET=utf8mb4 COLLATE=utf8mb4_0900_ai_ci;"))</f>
        <v>"REG" varchar(255) DEFAULT NULL,</v>
      </c>
      <c r="AB2935" s="190" t="str">
        <f t="shared" si="321"/>
        <v>USE `efdicms`;SELECT `reg_k230`.`REG`,</v>
      </c>
    </row>
    <row r="2936" spans="1:28" ht="14.5" hidden="1" customHeight="1" x14ac:dyDescent="0.3">
      <c r="J2936" s="187" t="str">
        <f t="shared" si="319"/>
        <v>K230</v>
      </c>
      <c r="K2936" s="185">
        <v>2</v>
      </c>
      <c r="L2936" s="288" t="s">
        <v>2907</v>
      </c>
      <c r="M2936" s="201" t="s">
        <v>2908</v>
      </c>
      <c r="N2936" s="185" t="s">
        <v>32</v>
      </c>
      <c r="O2936" s="185">
        <v>8</v>
      </c>
      <c r="P2936" s="185" t="s">
        <v>28</v>
      </c>
      <c r="Q2936" s="192" t="str">
        <f t="shared" si="320"/>
        <v>Campo</v>
      </c>
      <c r="R2936" s="192" t="s">
        <v>3605</v>
      </c>
      <c r="S2936" s="191" t="str">
        <f t="shared" si="323"/>
        <v/>
      </c>
      <c r="T2936" s="192" t="str">
        <f t="shared" si="324"/>
        <v>&lt;campo posicao="2"&gt;
&lt;coluna&gt;DT_INI_OP&lt;/coluna&gt;
&lt;descricao&gt;Data de início da ordem de produção&lt;/descricao&gt;
&lt;tipo&gt;D&lt;/tipo&gt;
&lt;/campo&gt;</v>
      </c>
      <c r="U2936" s="192" t="str">
        <f t="shared" si="322"/>
        <v>&lt;campo posicao="2"&gt;
&lt;coluna&gt;DT_INI_OP&lt;/coluna&gt;
&lt;descricao&gt;Data de início da ordem de produção&lt;/descricao&gt;
&lt;tipo&gt;D&lt;/tipo&gt;
&lt;/campo&gt;</v>
      </c>
      <c r="V2936" s="192" t="str">
        <f t="shared" si="325"/>
        <v>{"Column3", "DT_INI_OP"},</v>
      </c>
      <c r="W2936" s="191" t="str">
        <f>IF(Q2936="Campo","@Campos(posicao = "&amp;K2936&amp;", tipo = '"&amp;R2936&amp;"')@Column(name = """&amp;L2936&amp;""")"&amp;IF(R2936="D","@Temporal(TemporalType.DATE)","")&amp;"private "&amp;VLOOKUP(TEXT(R2936,"@"),Apoio!A:B,2,0)&amp;" "&amp;SUBSTITUTE(LOWER(LEFT(L2936,1))&amp;RIGHT(PROPER(L2936),LEN(L2936)-1),"_","")&amp;";",IF(ISNUMBER(Q2936),IF(R2936="R","@Entity@Table(name = ""reg_"&amp;LOWER(J2936)&amp;""")@XmlRootElement","")&amp;VLOOKUP(J2936,Blocos!D:I,6,0)&amp;Apoio!$E$1&amp;Y2936,""))</f>
        <v>@Campos(posicao = 2, tipo = 'D')@Column(name = "DT_INI_OP")@Temporal(TemporalType.DATE)private Date dtIniOp;</v>
      </c>
      <c r="X2936" s="190" t="str">
        <f>IF(ISNUMBER(Q2936),COUNTIF(Blocos!G:G,J2936),"")</f>
        <v/>
      </c>
      <c r="Y2936" s="190" t="str">
        <f>IF(OR(X2936=0,X2936=""),"",VLOOKUP(SUMIFS(Blocos!A:A,Blocos!H:H,'EFD REGISTROS e Campos (2)'!X2936,Blocos!G:G,'EFD REGISTROS e Campos (2)'!J2936),Blocos!A:L,12,0))</f>
        <v/>
      </c>
      <c r="Z2936" s="190" t="str">
        <f>IF(ISNUMBER(Q2937),VLOOKUP(J2936,Blocos!D:G,4,0),"")</f>
        <v/>
      </c>
      <c r="AA2936" s="190" t="str">
        <f>IF(ISNUMBER(Q2936),CONCATENATE("CREATE TABLE ""reg_",LOWER(J2936),""" (""ID"" bigint NOT NULL AUTO_INCREMENT,  ""HASHFILE"" varchar(255) DEFAULT NULL, ""ID_PAI"" bigint NOT NULL,"),IF(Q2936="Campo",CONCATENATE("""",L2936,""" ",VLOOKUP(R2936,Apoio!A:C,3,0)),""))&amp;IF(Z2936="","",CONCATENATE("PRIMARY KEY (""ID""), KEY ""FK_reg_",LOWER(Z2936),"_ID_PAI"" (""ID_PAI""), CONSTRAINT ""FK_reg_",LOWER(Z2936),"_ID_PAI"" FOREIGN KEY (""ID_PAI"") REFERENCES ""reg_",LOWER(Z2936),""" (""ID"")) ENGINE=InnoDB AUTO_INCREMENT=105774 DEFAULT CHARSET=utf8mb4 COLLATE=utf8mb4_0900_ai_ci;"))</f>
        <v>"DT_INI_OP" date DEFAULT NULL,</v>
      </c>
      <c r="AB2936" s="190" t="str">
        <f t="shared" si="321"/>
        <v>`reg_k230`.`DT_INI_OP`,</v>
      </c>
    </row>
    <row r="2937" spans="1:28" ht="14.5" hidden="1" customHeight="1" x14ac:dyDescent="0.3">
      <c r="J2937" s="187" t="str">
        <f t="shared" si="319"/>
        <v>K230</v>
      </c>
      <c r="K2937" s="185">
        <v>3</v>
      </c>
      <c r="L2937" s="288" t="s">
        <v>2909</v>
      </c>
      <c r="M2937" s="201" t="s">
        <v>2910</v>
      </c>
      <c r="N2937" s="185" t="s">
        <v>32</v>
      </c>
      <c r="O2937" s="185">
        <v>8</v>
      </c>
      <c r="P2937" s="185" t="s">
        <v>28</v>
      </c>
      <c r="Q2937" s="192" t="str">
        <f t="shared" si="320"/>
        <v>Campo</v>
      </c>
      <c r="R2937" s="192" t="s">
        <v>3605</v>
      </c>
      <c r="S2937" s="191" t="str">
        <f t="shared" si="323"/>
        <v/>
      </c>
      <c r="T2937" s="192" t="str">
        <f t="shared" si="324"/>
        <v>&lt;campo posicao="3"&gt;
&lt;coluna&gt;DT_FIN_OP&lt;/coluna&gt;
&lt;descricao&gt;Data de conclusão da ordem de produção&lt;/descricao&gt;
&lt;tipo&gt;D&lt;/tipo&gt;
&lt;/campo&gt;</v>
      </c>
      <c r="U2937" s="192" t="str">
        <f t="shared" si="322"/>
        <v>&lt;campo posicao="3"&gt;
&lt;coluna&gt;DT_FIN_OP&lt;/coluna&gt;
&lt;descricao&gt;Data de conclusão da ordem de produção&lt;/descricao&gt;
&lt;tipo&gt;D&lt;/tipo&gt;
&lt;/campo&gt;</v>
      </c>
      <c r="V2937" s="192" t="str">
        <f t="shared" si="325"/>
        <v>{"Column4", "DT_FIN_OP"},</v>
      </c>
      <c r="W2937" s="191" t="str">
        <f>IF(Q2937="Campo","@Campos(posicao = "&amp;K2937&amp;", tipo = '"&amp;R2937&amp;"')@Column(name = """&amp;L2937&amp;""")"&amp;IF(R2937="D","@Temporal(TemporalType.DATE)","")&amp;"private "&amp;VLOOKUP(TEXT(R2937,"@"),Apoio!A:B,2,0)&amp;" "&amp;SUBSTITUTE(LOWER(LEFT(L2937,1))&amp;RIGHT(PROPER(L2937),LEN(L2937)-1),"_","")&amp;";",IF(ISNUMBER(Q2937),IF(R2937="R","@Entity@Table(name = ""reg_"&amp;LOWER(J2937)&amp;""")@XmlRootElement","")&amp;VLOOKUP(J2937,Blocos!D:I,6,0)&amp;Apoio!$E$1&amp;Y2937,""))</f>
        <v>@Campos(posicao = 3, tipo = 'D')@Column(name = "DT_FIN_OP")@Temporal(TemporalType.DATE)private Date dtFinOp;</v>
      </c>
      <c r="X2937" s="190" t="str">
        <f>IF(ISNUMBER(Q2937),COUNTIF(Blocos!G:G,J2937),"")</f>
        <v/>
      </c>
      <c r="Y2937" s="190" t="str">
        <f>IF(OR(X2937=0,X2937=""),"",VLOOKUP(SUMIFS(Blocos!A:A,Blocos!H:H,'EFD REGISTROS e Campos (2)'!X2937,Blocos!G:G,'EFD REGISTROS e Campos (2)'!J2937),Blocos!A:L,12,0))</f>
        <v/>
      </c>
      <c r="Z2937" s="190" t="str">
        <f>IF(ISNUMBER(Q2938),VLOOKUP(J2937,Blocos!D:G,4,0),"")</f>
        <v/>
      </c>
      <c r="AA2937" s="190" t="str">
        <f>IF(ISNUMBER(Q2937),CONCATENATE("CREATE TABLE ""reg_",LOWER(J2937),""" (""ID"" bigint NOT NULL AUTO_INCREMENT,  ""HASHFILE"" varchar(255) DEFAULT NULL, ""ID_PAI"" bigint NOT NULL,"),IF(Q2937="Campo",CONCATENATE("""",L2937,""" ",VLOOKUP(R2937,Apoio!A:C,3,0)),""))&amp;IF(Z2937="","",CONCATENATE("PRIMARY KEY (""ID""), KEY ""FK_reg_",LOWER(Z2937),"_ID_PAI"" (""ID_PAI""), CONSTRAINT ""FK_reg_",LOWER(Z2937),"_ID_PAI"" FOREIGN KEY (""ID_PAI"") REFERENCES ""reg_",LOWER(Z2937),""" (""ID"")) ENGINE=InnoDB AUTO_INCREMENT=105774 DEFAULT CHARSET=utf8mb4 COLLATE=utf8mb4_0900_ai_ci;"))</f>
        <v>"DT_FIN_OP" date DEFAULT NULL,</v>
      </c>
      <c r="AB2937" s="190" t="str">
        <f t="shared" si="321"/>
        <v>`reg_k230`.`DT_FIN_OP`,</v>
      </c>
    </row>
    <row r="2938" spans="1:28" ht="14.5" hidden="1" customHeight="1" x14ac:dyDescent="0.3">
      <c r="J2938" s="187" t="str">
        <f t="shared" si="319"/>
        <v>K230</v>
      </c>
      <c r="K2938" s="185">
        <v>4</v>
      </c>
      <c r="L2938" s="288" t="s">
        <v>2911</v>
      </c>
      <c r="M2938" s="201" t="s">
        <v>2912</v>
      </c>
      <c r="N2938" s="185" t="s">
        <v>27</v>
      </c>
      <c r="O2938" s="185">
        <v>30</v>
      </c>
      <c r="P2938" s="185" t="s">
        <v>28</v>
      </c>
      <c r="Q2938" s="192" t="str">
        <f t="shared" si="320"/>
        <v>Campo</v>
      </c>
      <c r="R2938" s="192" t="s">
        <v>27</v>
      </c>
      <c r="S2938" s="191" t="str">
        <f t="shared" si="323"/>
        <v/>
      </c>
      <c r="T2938" s="192" t="str">
        <f t="shared" si="324"/>
        <v>&lt;campo posicao="4"&gt;
&lt;coluna&gt;COD_DOC_OP&lt;/coluna&gt;
&lt;descricao&gt;Código de identificação da ordem de produção&lt;/descricao&gt;
&lt;tipo&gt;C&lt;/tipo&gt;
&lt;/campo&gt;</v>
      </c>
      <c r="U2938" s="192" t="str">
        <f t="shared" si="322"/>
        <v>&lt;campo posicao="4"&gt;
&lt;coluna&gt;COD_DOC_OP&lt;/coluna&gt;
&lt;descricao&gt;Código de identificação da ordem de produção&lt;/descricao&gt;
&lt;tipo&gt;C&lt;/tipo&gt;
&lt;/campo&gt;</v>
      </c>
      <c r="V2938" s="192" t="str">
        <f t="shared" si="325"/>
        <v>{"Column5", "COD_DOC_OP"},</v>
      </c>
      <c r="W2938" s="191" t="str">
        <f>IF(Q2938="Campo","@Campos(posicao = "&amp;K2938&amp;", tipo = '"&amp;R2938&amp;"')@Column(name = """&amp;L2938&amp;""")"&amp;IF(R2938="D","@Temporal(TemporalType.DATE)","")&amp;"private "&amp;VLOOKUP(TEXT(R2938,"@"),Apoio!A:B,2,0)&amp;" "&amp;SUBSTITUTE(LOWER(LEFT(L2938,1))&amp;RIGHT(PROPER(L2938),LEN(L2938)-1),"_","")&amp;";",IF(ISNUMBER(Q2938),IF(R2938="R","@Entity@Table(name = ""reg_"&amp;LOWER(J2938)&amp;""")@XmlRootElement","")&amp;VLOOKUP(J2938,Blocos!D:I,6,0)&amp;Apoio!$E$1&amp;Y2938,""))</f>
        <v>@Campos(posicao = 4, tipo = 'C')@Column(name = "COD_DOC_OP")private String codDocOp;</v>
      </c>
      <c r="X2938" s="190" t="str">
        <f>IF(ISNUMBER(Q2938),COUNTIF(Blocos!G:G,J2938),"")</f>
        <v/>
      </c>
      <c r="Y2938" s="190" t="str">
        <f>IF(OR(X2938=0,X2938=""),"",VLOOKUP(SUMIFS(Blocos!A:A,Blocos!H:H,'EFD REGISTROS e Campos (2)'!X2938,Blocos!G:G,'EFD REGISTROS e Campos (2)'!J2938),Blocos!A:L,12,0))</f>
        <v/>
      </c>
      <c r="Z2938" s="190" t="str">
        <f>IF(ISNUMBER(Q2939),VLOOKUP(J2938,Blocos!D:G,4,0),"")</f>
        <v/>
      </c>
      <c r="AA2938" s="190" t="str">
        <f>IF(ISNUMBER(Q2938),CONCATENATE("CREATE TABLE ""reg_",LOWER(J2938),""" (""ID"" bigint NOT NULL AUTO_INCREMENT,  ""HASHFILE"" varchar(255) DEFAULT NULL, ""ID_PAI"" bigint NOT NULL,"),IF(Q2938="Campo",CONCATENATE("""",L2938,""" ",VLOOKUP(R2938,Apoio!A:C,3,0)),""))&amp;IF(Z2938="","",CONCATENATE("PRIMARY KEY (""ID""), KEY ""FK_reg_",LOWER(Z2938),"_ID_PAI"" (""ID_PAI""), CONSTRAINT ""FK_reg_",LOWER(Z2938),"_ID_PAI"" FOREIGN KEY (""ID_PAI"") REFERENCES ""reg_",LOWER(Z2938),""" (""ID"")) ENGINE=InnoDB AUTO_INCREMENT=105774 DEFAULT CHARSET=utf8mb4 COLLATE=utf8mb4_0900_ai_ci;"))</f>
        <v>"COD_DOC_OP" varchar(255) DEFAULT NULL,</v>
      </c>
      <c r="AB2938" s="190" t="str">
        <f t="shared" si="321"/>
        <v>`reg_k230`.`COD_DOC_OP`,</v>
      </c>
    </row>
    <row r="2939" spans="1:28" ht="14.5" hidden="1" customHeight="1" x14ac:dyDescent="0.3">
      <c r="J2939" s="187" t="str">
        <f t="shared" si="319"/>
        <v>K230</v>
      </c>
      <c r="K2939" s="185">
        <v>5</v>
      </c>
      <c r="L2939" s="288" t="s">
        <v>163</v>
      </c>
      <c r="M2939" s="201" t="s">
        <v>2913</v>
      </c>
      <c r="N2939" s="185" t="s">
        <v>27</v>
      </c>
      <c r="O2939" s="185">
        <v>60</v>
      </c>
      <c r="P2939" s="185" t="s">
        <v>28</v>
      </c>
      <c r="Q2939" s="192" t="str">
        <f t="shared" si="320"/>
        <v>Campo</v>
      </c>
      <c r="R2939" s="192" t="s">
        <v>27</v>
      </c>
      <c r="S2939" s="191" t="str">
        <f t="shared" si="323"/>
        <v/>
      </c>
      <c r="T2939" s="192" t="str">
        <f t="shared" si="324"/>
        <v>&lt;campo posicao="5"&gt;
&lt;coluna&gt;COD_ITEM&lt;/coluna&gt;
&lt;descricao&gt;Código do item produzido (campo 02 do Registro 0200)&lt;/descricao&gt;
&lt;tipo&gt;C&lt;/tipo&gt;
&lt;/campo&gt;</v>
      </c>
      <c r="U2939" s="192" t="str">
        <f t="shared" si="322"/>
        <v>&lt;campo posicao="5"&gt;
&lt;coluna&gt;COD_ITEM&lt;/coluna&gt;
&lt;descricao&gt;Código do item produzido (campo 02 do Registro 0200)&lt;/descricao&gt;
&lt;tipo&gt;C&lt;/tipo&gt;
&lt;/campo&gt;</v>
      </c>
      <c r="V2939" s="192" t="str">
        <f t="shared" si="325"/>
        <v>{"Column6", "COD_ITEM"},</v>
      </c>
      <c r="W2939" s="191" t="str">
        <f>IF(Q2939="Campo","@Campos(posicao = "&amp;K2939&amp;", tipo = '"&amp;R2939&amp;"')@Column(name = """&amp;L2939&amp;""")"&amp;IF(R2939="D","@Temporal(TemporalType.DATE)","")&amp;"private "&amp;VLOOKUP(TEXT(R2939,"@"),Apoio!A:B,2,0)&amp;" "&amp;SUBSTITUTE(LOWER(LEFT(L2939,1))&amp;RIGHT(PROPER(L2939),LEN(L2939)-1),"_","")&amp;";",IF(ISNUMBER(Q2939),IF(R2939="R","@Entity@Table(name = ""reg_"&amp;LOWER(J2939)&amp;""")@XmlRootElement","")&amp;VLOOKUP(J2939,Blocos!D:I,6,0)&amp;Apoio!$E$1&amp;Y2939,""))</f>
        <v>@Campos(posicao = 5, tipo = 'C')@Column(name = "COD_ITEM")private String codItem;</v>
      </c>
      <c r="X2939" s="190" t="str">
        <f>IF(ISNUMBER(Q2939),COUNTIF(Blocos!G:G,J2939),"")</f>
        <v/>
      </c>
      <c r="Y2939" s="190" t="str">
        <f>IF(OR(X2939=0,X2939=""),"",VLOOKUP(SUMIFS(Blocos!A:A,Blocos!H:H,'EFD REGISTROS e Campos (2)'!X2939,Blocos!G:G,'EFD REGISTROS e Campos (2)'!J2939),Blocos!A:L,12,0))</f>
        <v/>
      </c>
      <c r="Z2939" s="190" t="str">
        <f>IF(ISNUMBER(Q2940),VLOOKUP(J2939,Blocos!D:G,4,0),"")</f>
        <v/>
      </c>
      <c r="AA2939" s="190" t="str">
        <f>IF(ISNUMBER(Q2939),CONCATENATE("CREATE TABLE ""reg_",LOWER(J2939),""" (""ID"" bigint NOT NULL AUTO_INCREMENT,  ""HASHFILE"" varchar(255) DEFAULT NULL, ""ID_PAI"" bigint NOT NULL,"),IF(Q2939="Campo",CONCATENATE("""",L2939,""" ",VLOOKUP(R2939,Apoio!A:C,3,0)),""))&amp;IF(Z2939="","",CONCATENATE("PRIMARY KEY (""ID""), KEY ""FK_reg_",LOWER(Z2939),"_ID_PAI"" (""ID_PAI""), CONSTRAINT ""FK_reg_",LOWER(Z2939),"_ID_PAI"" FOREIGN KEY (""ID_PAI"") REFERENCES ""reg_",LOWER(Z2939),""" (""ID"")) ENGINE=InnoDB AUTO_INCREMENT=105774 DEFAULT CHARSET=utf8mb4 COLLATE=utf8mb4_0900_ai_ci;"))</f>
        <v>"COD_ITEM" varchar(255) DEFAULT NULL,</v>
      </c>
      <c r="AB2939" s="190" t="str">
        <f t="shared" si="321"/>
        <v>`reg_k230`.`COD_ITEM`,</v>
      </c>
    </row>
    <row r="2940" spans="1:28" ht="14.5" hidden="1" customHeight="1" x14ac:dyDescent="0.3">
      <c r="J2940" s="187" t="str">
        <f t="shared" si="319"/>
        <v>K230</v>
      </c>
      <c r="K2940" s="185">
        <v>6</v>
      </c>
      <c r="L2940" s="288" t="s">
        <v>2914</v>
      </c>
      <c r="M2940" s="201" t="s">
        <v>2915</v>
      </c>
      <c r="N2940" s="185" t="s">
        <v>32</v>
      </c>
      <c r="O2940" s="185" t="s">
        <v>28</v>
      </c>
      <c r="P2940" s="185">
        <v>6</v>
      </c>
      <c r="Q2940" s="192" t="str">
        <f t="shared" si="320"/>
        <v>Campo</v>
      </c>
      <c r="R2940" s="192" t="s">
        <v>3606</v>
      </c>
      <c r="S2940" s="191" t="str">
        <f t="shared" si="323"/>
        <v/>
      </c>
      <c r="T2940" s="192" t="str">
        <f t="shared" si="324"/>
        <v>&lt;campo posicao="6"&gt;
&lt;coluna&gt;QTD_ENC&lt;/coluna&gt;
&lt;descricao&gt;Quantidade de produção acabada&lt;/descricao&gt;
&lt;tipo&gt;R&lt;/tipo&gt;
&lt;/campo&gt;</v>
      </c>
      <c r="U2940" s="192" t="str">
        <f t="shared" si="322"/>
        <v>&lt;campo posicao="6"&gt;
&lt;coluna&gt;QTD_ENC&lt;/coluna&gt;
&lt;descricao&gt;Quantidade de produção acabada&lt;/descricao&gt;
&lt;tipo&gt;R&lt;/tipo&gt;
&lt;/campo&gt;</v>
      </c>
      <c r="V2940" s="192" t="str">
        <f t="shared" si="325"/>
        <v>{"Column7", "QTD_ENC"},</v>
      </c>
      <c r="W2940" s="191" t="str">
        <f>IF(Q2940="Campo","@Campos(posicao = "&amp;K2940&amp;", tipo = '"&amp;R2940&amp;"')@Column(name = """&amp;L2940&amp;""")"&amp;IF(R2940="D","@Temporal(TemporalType.DATE)","")&amp;"private "&amp;VLOOKUP(TEXT(R2940,"@"),Apoio!A:B,2,0)&amp;" "&amp;SUBSTITUTE(LOWER(LEFT(L2940,1))&amp;RIGHT(PROPER(L2940),LEN(L2940)-1),"_","")&amp;";",IF(ISNUMBER(Q2940),IF(R2940="R","@Entity@Table(name = ""reg_"&amp;LOWER(J2940)&amp;""")@XmlRootElement","")&amp;VLOOKUP(J2940,Blocos!D:I,6,0)&amp;Apoio!$E$1&amp;Y2940,""))</f>
        <v>@Campos(posicao = 6, tipo = 'R')@Column(name = "QTD_ENC")private BigDecimal qtdEnc;</v>
      </c>
      <c r="X2940" s="190" t="str">
        <f>IF(ISNUMBER(Q2940),COUNTIF(Blocos!G:G,J2940),"")</f>
        <v/>
      </c>
      <c r="Y2940" s="190" t="str">
        <f>IF(OR(X2940=0,X2940=""),"",VLOOKUP(SUMIFS(Blocos!A:A,Blocos!H:H,'EFD REGISTROS e Campos (2)'!X2940,Blocos!G:G,'EFD REGISTROS e Campos (2)'!J2940),Blocos!A:L,12,0))</f>
        <v/>
      </c>
      <c r="Z2940" s="190" t="str">
        <f>IF(ISNUMBER(Q2941),VLOOKUP(J2940,Blocos!D:G,4,0),"")</f>
        <v>K100</v>
      </c>
      <c r="AA2940" s="190" t="str">
        <f>IF(ISNUMBER(Q2940),CONCATENATE("CREATE TABLE ""reg_",LOWER(J2940),""" (""ID"" bigint NOT NULL AUTO_INCREMENT,  ""HASHFILE"" varchar(255) DEFAULT NULL, ""ID_PAI"" bigint NOT NULL,"),IF(Q2940="Campo",CONCATENATE("""",L2940,""" ",VLOOKUP(R2940,Apoio!A:C,3,0)),""))&amp;IF(Z2940="","",CONCATENATE("PRIMARY KEY (""ID""), KEY ""FK_reg_",LOWER(Z2940),"_ID_PAI"" (""ID_PAI""), CONSTRAINT ""FK_reg_",LOWER(Z2940),"_ID_PAI"" FOREIGN KEY (""ID_PAI"") REFERENCES ""reg_",LOWER(Z2940),""" (""ID"")) ENGINE=InnoDB AUTO_INCREMENT=105774 DEFAULT CHARSET=utf8mb4 COLLATE=utf8mb4_0900_ai_ci;"))</f>
        <v>"QTD_ENC" decimal(15,6) DEFAULT NULL,PRIMARY KEY ("ID"), KEY "FK_reg_k100_ID_PAI" ("ID_PAI"), CONSTRAINT "FK_reg_k100_ID_PAI" FOREIGN KEY ("ID_PAI") REFERENCES "reg_k100" ("ID")) ENGINE=InnoDB AUTO_INCREMENT=105774 DEFAULT CHARSET=utf8mb4 COLLATE=utf8mb4_0900_ai_ci;</v>
      </c>
      <c r="AB2940" s="190" t="str">
        <f t="shared" si="321"/>
        <v>`reg_k230`.`QTD_ENC`,FROM `efdicms`.`reg_k230`;"</v>
      </c>
    </row>
    <row r="2941" spans="1:28" ht="14.5" hidden="1" customHeight="1" collapsed="1" x14ac:dyDescent="0.3">
      <c r="A2941" s="180" t="s">
        <v>22</v>
      </c>
      <c r="F2941" s="180" t="s">
        <v>2916</v>
      </c>
      <c r="I2941" s="180" t="s">
        <v>144</v>
      </c>
      <c r="J2941" s="187" t="str">
        <f t="shared" si="319"/>
        <v>K235</v>
      </c>
      <c r="K2941" s="195" t="s">
        <v>2917</v>
      </c>
      <c r="Q2941" s="192">
        <f t="shared" si="320"/>
        <v>4</v>
      </c>
      <c r="S2941" s="191" t="str">
        <f t="shared" si="323"/>
        <v>&lt;/registro&gt;
&lt;registro codigo="K235" perfil="ABC" nivel="4"&gt;</v>
      </c>
      <c r="T2941" s="192" t="str">
        <f t="shared" si="324"/>
        <v/>
      </c>
      <c r="U2941" s="192" t="str">
        <f t="shared" si="322"/>
        <v>&lt;/registro&gt;
&lt;registro codigo="K235" perfil="ABC" nivel="4"&gt;</v>
      </c>
      <c r="V2941" s="192" t="str">
        <f t="shared" si="325"/>
        <v/>
      </c>
      <c r="W2941" s="191" t="str">
        <f>IF(Q2941="Campo","@Campos(posicao = "&amp;K2941&amp;", tipo = '"&amp;R2941&amp;"')@Column(name = """&amp;L2941&amp;""")"&amp;IF(R2941="D","@Temporal(TemporalType.DATE)","")&amp;"private "&amp;VLOOKUP(TEXT(R2941,"@"),Apoio!A:B,2,0)&amp;" "&amp;SUBSTITUTE(LOWER(LEFT(L2941,1))&amp;RIGHT(PROPER(L2941),LEN(L2941)-1),"_","")&amp;";",IF(ISNUMBER(Q2941),IF(R2941="R","@Entity@Table(name = ""reg_"&amp;LOWER(J2941)&amp;""")@XmlRootElement","")&amp;VLOOKUP(J2941,Blocos!D:I,6,0)&amp;Apoio!$E$1&amp;Y2941,""))</f>
        <v>@Registros(nivel = 4) public class RegK235 implements Serializable { private static final long serialVersionUID = 1L; @Id @GeneratedValue(strategy = GenerationType.IDENTITY) @Basic(optional = false) @Column(name = "ID" ) private Long id;@ManyToOne(fetch = FetchType.LAZY) @JoinColumn(name = "ID_PAI", nullable = false) private RegK230 idPai; public RegK230 getIdPai() {return idPai;}public void setIdPai(Object idPai) {this.idPai = (RegK230) idPai;}public RegK235() { } public RegK235(Long id) { this.id = id; } public RegK235(Long id, RegK230 idPai, long linha, String hash) { this.id = id; this.idPai = idPai; this.linha = linha; this.hash = hash; }public Long getId() { return id; } public void setId(Long id) { this.id = id; }@Basic(optional = false)@Column(name = "LINHA")private long linha;@Basic(optional = false)@Column(name = "HASH")private String hash;</v>
      </c>
      <c r="X2941" s="190">
        <f>IF(ISNUMBER(Q2941),COUNTIF(Blocos!G:G,J2941),"")</f>
        <v>0</v>
      </c>
      <c r="Y2941" s="190" t="str">
        <f>IF(OR(X2941=0,X2941=""),"",VLOOKUP(SUMIFS(Blocos!A:A,Blocos!H:H,'EFD REGISTROS e Campos (2)'!X2941,Blocos!G:G,'EFD REGISTROS e Campos (2)'!J2941),Blocos!A:L,12,0))</f>
        <v/>
      </c>
      <c r="Z2941" s="190" t="str">
        <f>IF(ISNUMBER(Q2942),VLOOKUP(J2941,Blocos!D:G,4,0),"")</f>
        <v/>
      </c>
      <c r="AA2941" s="190" t="str">
        <f>IF(ISNUMBER(Q2941),CONCATENATE("CREATE TABLE ""reg_",LOWER(J2941),""" (""ID"" bigint NOT NULL AUTO_INCREMENT,  ""HASHFILE"" varchar(255) DEFAULT NULL, ""ID_PAI"" bigint NOT NULL,"),IF(Q2941="Campo",CONCATENATE("""",L2941,""" ",VLOOKUP(R2941,Apoio!A:C,3,0)),""))&amp;IF(Z2941="","",CONCATENATE("PRIMARY KEY (""ID""), KEY ""FK_reg_",LOWER(Z2941),"_ID_PAI"" (""ID_PAI""), CONSTRAINT ""FK_reg_",LOWER(Z2941),"_ID_PAI"" FOREIGN KEY (""ID_PAI"") REFERENCES ""reg_",LOWER(Z2941),""" (""ID"")) ENGINE=InnoDB AUTO_INCREMENT=105774 DEFAULT CHARSET=utf8mb4 COLLATE=utf8mb4_0900_ai_ci;"))</f>
        <v>CREATE TABLE "reg_k235" ("ID" bigint NOT NULL AUTO_INCREMENT,  "HASHFILE" varchar(255) DEFAULT NULL, "ID_PAI" bigint NOT NULL,</v>
      </c>
      <c r="AB2941" s="190" t="str">
        <f t="shared" si="321"/>
        <v/>
      </c>
    </row>
    <row r="2942" spans="1:28" ht="14.5" hidden="1" customHeight="1" x14ac:dyDescent="0.3">
      <c r="J2942" s="187" t="str">
        <f t="shared" si="319"/>
        <v>K235</v>
      </c>
      <c r="K2942" s="185">
        <v>1</v>
      </c>
      <c r="L2942" s="288" t="s">
        <v>25</v>
      </c>
      <c r="M2942" s="201" t="s">
        <v>2918</v>
      </c>
      <c r="N2942" s="185" t="s">
        <v>27</v>
      </c>
      <c r="O2942" s="185">
        <v>4</v>
      </c>
      <c r="P2942" s="185" t="s">
        <v>28</v>
      </c>
      <c r="Q2942" s="192" t="str">
        <f t="shared" si="320"/>
        <v>Campo</v>
      </c>
      <c r="R2942" s="192" t="s">
        <v>27</v>
      </c>
      <c r="S2942" s="191" t="str">
        <f t="shared" si="323"/>
        <v/>
      </c>
      <c r="T2942" s="192" t="str">
        <f t="shared" si="324"/>
        <v>&lt;campo posicao="1"&gt;
&lt;coluna&gt;REG&lt;/coluna&gt;
&lt;descricao&gt;Texto fixo contendo "K235"&lt;/descricao&gt;
&lt;tipo&gt;C&lt;/tipo&gt;
&lt;/campo&gt;</v>
      </c>
      <c r="U2942" s="192" t="str">
        <f t="shared" si="322"/>
        <v>&lt;campo posicao="1"&gt;
&lt;coluna&gt;REG&lt;/coluna&gt;
&lt;descricao&gt;Texto fixo contendo "K235"&lt;/descricao&gt;
&lt;tipo&gt;C&lt;/tipo&gt;
&lt;/campo&gt;</v>
      </c>
      <c r="V2942" s="192" t="str">
        <f t="shared" si="325"/>
        <v>{"Column2", "REG"},</v>
      </c>
      <c r="W2942" s="191" t="str">
        <f>IF(Q2942="Campo","@Campos(posicao = "&amp;K2942&amp;", tipo = '"&amp;R2942&amp;"')@Column(name = """&amp;L2942&amp;""")"&amp;IF(R2942="D","@Temporal(TemporalType.DATE)","")&amp;"private "&amp;VLOOKUP(TEXT(R2942,"@"),Apoio!A:B,2,0)&amp;" "&amp;SUBSTITUTE(LOWER(LEFT(L2942,1))&amp;RIGHT(PROPER(L2942),LEN(L2942)-1),"_","")&amp;";",IF(ISNUMBER(Q2942),IF(R2942="R","@Entity@Table(name = ""reg_"&amp;LOWER(J2942)&amp;""")@XmlRootElement","")&amp;VLOOKUP(J2942,Blocos!D:I,6,0)&amp;Apoio!$E$1&amp;Y2942,""))</f>
        <v>@Campos(posicao = 1, tipo = 'C')@Column(name = "REG")private String reg;</v>
      </c>
      <c r="X2942" s="190" t="str">
        <f>IF(ISNUMBER(Q2942),COUNTIF(Blocos!G:G,J2942),"")</f>
        <v/>
      </c>
      <c r="Y2942" s="190" t="str">
        <f>IF(OR(X2942=0,X2942=""),"",VLOOKUP(SUMIFS(Blocos!A:A,Blocos!H:H,'EFD REGISTROS e Campos (2)'!X2942,Blocos!G:G,'EFD REGISTROS e Campos (2)'!J2942),Blocos!A:L,12,0))</f>
        <v/>
      </c>
      <c r="Z2942" s="190" t="str">
        <f>IF(ISNUMBER(Q2943),VLOOKUP(J2942,Blocos!D:G,4,0),"")</f>
        <v/>
      </c>
      <c r="AA2942" s="190" t="str">
        <f>IF(ISNUMBER(Q2942),CONCATENATE("CREATE TABLE ""reg_",LOWER(J2942),""" (""ID"" bigint NOT NULL AUTO_INCREMENT,  ""HASHFILE"" varchar(255) DEFAULT NULL, ""ID_PAI"" bigint NOT NULL,"),IF(Q2942="Campo",CONCATENATE("""",L2942,""" ",VLOOKUP(R2942,Apoio!A:C,3,0)),""))&amp;IF(Z2942="","",CONCATENATE("PRIMARY KEY (""ID""), KEY ""FK_reg_",LOWER(Z2942),"_ID_PAI"" (""ID_PAI""), CONSTRAINT ""FK_reg_",LOWER(Z2942),"_ID_PAI"" FOREIGN KEY (""ID_PAI"") REFERENCES ""reg_",LOWER(Z2942),""" (""ID"")) ENGINE=InnoDB AUTO_INCREMENT=105774 DEFAULT CHARSET=utf8mb4 COLLATE=utf8mb4_0900_ai_ci;"))</f>
        <v>"REG" varchar(255) DEFAULT NULL,</v>
      </c>
      <c r="AB2942" s="190" t="str">
        <f t="shared" si="321"/>
        <v>USE `efdicms`;SELECT `reg_k235`.`REG`,</v>
      </c>
    </row>
    <row r="2943" spans="1:28" ht="14.5" hidden="1" customHeight="1" x14ac:dyDescent="0.3">
      <c r="J2943" s="187" t="str">
        <f t="shared" si="319"/>
        <v>K235</v>
      </c>
      <c r="K2943" s="185">
        <v>2</v>
      </c>
      <c r="L2943" s="288" t="s">
        <v>4030</v>
      </c>
      <c r="M2943" s="201" t="s">
        <v>2920</v>
      </c>
      <c r="N2943" s="185" t="s">
        <v>32</v>
      </c>
      <c r="O2943" s="185">
        <v>8</v>
      </c>
      <c r="P2943" s="185" t="s">
        <v>28</v>
      </c>
      <c r="Q2943" s="192" t="str">
        <f t="shared" si="320"/>
        <v>Campo</v>
      </c>
      <c r="R2943" s="192" t="s">
        <v>3605</v>
      </c>
      <c r="S2943" s="191" t="str">
        <f t="shared" si="323"/>
        <v/>
      </c>
      <c r="T2943" s="192" t="str">
        <f t="shared" si="324"/>
        <v>&lt;campo posicao="2"&gt;
&lt;coluna&gt;DT_SAIDA&lt;/coluna&gt;
&lt;descricao&gt;Data de saída do estoque para alocação ao produto&lt;/descricao&gt;
&lt;tipo&gt;D&lt;/tipo&gt;
&lt;/campo&gt;</v>
      </c>
      <c r="U2943" s="192" t="str">
        <f t="shared" si="322"/>
        <v>&lt;campo posicao="2"&gt;
&lt;coluna&gt;DT_SAIDA&lt;/coluna&gt;
&lt;descricao&gt;Data de saída do estoque para alocação ao produto&lt;/descricao&gt;
&lt;tipo&gt;D&lt;/tipo&gt;
&lt;/campo&gt;</v>
      </c>
      <c r="V2943" s="192" t="str">
        <f t="shared" si="325"/>
        <v>{"Column3", "DT_SAIDA"},</v>
      </c>
      <c r="W2943" s="191" t="str">
        <f>IF(Q2943="Campo","@Campos(posicao = "&amp;K2943&amp;", tipo = '"&amp;R2943&amp;"')@Column(name = """&amp;L2943&amp;""")"&amp;IF(R2943="D","@Temporal(TemporalType.DATE)","")&amp;"private "&amp;VLOOKUP(TEXT(R2943,"@"),Apoio!A:B,2,0)&amp;" "&amp;SUBSTITUTE(LOWER(LEFT(L2943,1))&amp;RIGHT(PROPER(L2943),LEN(L2943)-1),"_","")&amp;";",IF(ISNUMBER(Q2943),IF(R2943="R","@Entity@Table(name = ""reg_"&amp;LOWER(J2943)&amp;""")@XmlRootElement","")&amp;VLOOKUP(J2943,Blocos!D:I,6,0)&amp;Apoio!$E$1&amp;Y2943,""))</f>
        <v>@Campos(posicao = 2, tipo = 'D')@Column(name = "DT_SAIDA")@Temporal(TemporalType.DATE)private Date dtSaida;</v>
      </c>
      <c r="X2943" s="190" t="str">
        <f>IF(ISNUMBER(Q2943),COUNTIF(Blocos!G:G,J2943),"")</f>
        <v/>
      </c>
      <c r="Y2943" s="190" t="str">
        <f>IF(OR(X2943=0,X2943=""),"",VLOOKUP(SUMIFS(Blocos!A:A,Blocos!H:H,'EFD REGISTROS e Campos (2)'!X2943,Blocos!G:G,'EFD REGISTROS e Campos (2)'!J2943),Blocos!A:L,12,0))</f>
        <v/>
      </c>
      <c r="Z2943" s="190" t="str">
        <f>IF(ISNUMBER(Q2944),VLOOKUP(J2943,Blocos!D:G,4,0),"")</f>
        <v/>
      </c>
      <c r="AA2943" s="190" t="str">
        <f>IF(ISNUMBER(Q2943),CONCATENATE("CREATE TABLE ""reg_",LOWER(J2943),""" (""ID"" bigint NOT NULL AUTO_INCREMENT,  ""HASHFILE"" varchar(255) DEFAULT NULL, ""ID_PAI"" bigint NOT NULL,"),IF(Q2943="Campo",CONCATENATE("""",L2943,""" ",VLOOKUP(R2943,Apoio!A:C,3,0)),""))&amp;IF(Z2943="","",CONCATENATE("PRIMARY KEY (""ID""), KEY ""FK_reg_",LOWER(Z2943),"_ID_PAI"" (""ID_PAI""), CONSTRAINT ""FK_reg_",LOWER(Z2943),"_ID_PAI"" FOREIGN KEY (""ID_PAI"") REFERENCES ""reg_",LOWER(Z2943),""" (""ID"")) ENGINE=InnoDB AUTO_INCREMENT=105774 DEFAULT CHARSET=utf8mb4 COLLATE=utf8mb4_0900_ai_ci;"))</f>
        <v>"DT_SAIDA" date DEFAULT NULL,</v>
      </c>
      <c r="AB2943" s="190" t="str">
        <f t="shared" si="321"/>
        <v>`reg_k235`.`DT_SAIDA`,</v>
      </c>
    </row>
    <row r="2944" spans="1:28" ht="14.5" hidden="1" customHeight="1" x14ac:dyDescent="0.3">
      <c r="J2944" s="187" t="str">
        <f t="shared" ref="J2944:J3007" si="326">IF(A2944="",J2943,CONCATENATE(B2944,C2944,D2944,E2944,F2944,G2944,H2944))</f>
        <v>K235</v>
      </c>
      <c r="K2944" s="185">
        <v>3</v>
      </c>
      <c r="L2944" s="288" t="s">
        <v>163</v>
      </c>
      <c r="M2944" s="201" t="s">
        <v>218</v>
      </c>
      <c r="N2944" s="185" t="s">
        <v>27</v>
      </c>
      <c r="O2944" s="185">
        <v>60</v>
      </c>
      <c r="P2944" s="185" t="s">
        <v>28</v>
      </c>
      <c r="Q2944" s="192" t="str">
        <f t="shared" si="320"/>
        <v>Campo</v>
      </c>
      <c r="R2944" s="192" t="s">
        <v>27</v>
      </c>
      <c r="S2944" s="191" t="str">
        <f t="shared" si="323"/>
        <v/>
      </c>
      <c r="T2944" s="192" t="str">
        <f t="shared" si="324"/>
        <v>&lt;campo posicao="3"&gt;
&lt;coluna&gt;COD_ITEM&lt;/coluna&gt;
&lt;descricao&gt;Código do item componente/insumo (campo 02 do Registro 0200)&lt;/descricao&gt;
&lt;tipo&gt;C&lt;/tipo&gt;
&lt;/campo&gt;</v>
      </c>
      <c r="U2944" s="192" t="str">
        <f t="shared" si="322"/>
        <v>&lt;campo posicao="3"&gt;
&lt;coluna&gt;COD_ITEM&lt;/coluna&gt;
&lt;descricao&gt;Código do item componente/insumo (campo 02 do Registro 0200)&lt;/descricao&gt;
&lt;tipo&gt;C&lt;/tipo&gt;
&lt;/campo&gt;</v>
      </c>
      <c r="V2944" s="192" t="str">
        <f t="shared" si="325"/>
        <v>{"Column4", "COD_ITEM"},</v>
      </c>
      <c r="W2944" s="191" t="str">
        <f>IF(Q2944="Campo","@Campos(posicao = "&amp;K2944&amp;", tipo = '"&amp;R2944&amp;"')@Column(name = """&amp;L2944&amp;""")"&amp;IF(R2944="D","@Temporal(TemporalType.DATE)","")&amp;"private "&amp;VLOOKUP(TEXT(R2944,"@"),Apoio!A:B,2,0)&amp;" "&amp;SUBSTITUTE(LOWER(LEFT(L2944,1))&amp;RIGHT(PROPER(L2944),LEN(L2944)-1),"_","")&amp;";",IF(ISNUMBER(Q2944),IF(R2944="R","@Entity@Table(name = ""reg_"&amp;LOWER(J2944)&amp;""")@XmlRootElement","")&amp;VLOOKUP(J2944,Blocos!D:I,6,0)&amp;Apoio!$E$1&amp;Y2944,""))</f>
        <v>@Campos(posicao = 3, tipo = 'C')@Column(name = "COD_ITEM")private String codItem;</v>
      </c>
      <c r="X2944" s="190" t="str">
        <f>IF(ISNUMBER(Q2944),COUNTIF(Blocos!G:G,J2944),"")</f>
        <v/>
      </c>
      <c r="Y2944" s="190" t="str">
        <f>IF(OR(X2944=0,X2944=""),"",VLOOKUP(SUMIFS(Blocos!A:A,Blocos!H:H,'EFD REGISTROS e Campos (2)'!X2944,Blocos!G:G,'EFD REGISTROS e Campos (2)'!J2944),Blocos!A:L,12,0))</f>
        <v/>
      </c>
      <c r="Z2944" s="190" t="str">
        <f>IF(ISNUMBER(Q2945),VLOOKUP(J2944,Blocos!D:G,4,0),"")</f>
        <v/>
      </c>
      <c r="AA2944" s="190" t="str">
        <f>IF(ISNUMBER(Q2944),CONCATENATE("CREATE TABLE ""reg_",LOWER(J2944),""" (""ID"" bigint NOT NULL AUTO_INCREMENT,  ""HASHFILE"" varchar(255) DEFAULT NULL, ""ID_PAI"" bigint NOT NULL,"),IF(Q2944="Campo",CONCATENATE("""",L2944,""" ",VLOOKUP(R2944,Apoio!A:C,3,0)),""))&amp;IF(Z2944="","",CONCATENATE("PRIMARY KEY (""ID""), KEY ""FK_reg_",LOWER(Z2944),"_ID_PAI"" (""ID_PAI""), CONSTRAINT ""FK_reg_",LOWER(Z2944),"_ID_PAI"" FOREIGN KEY (""ID_PAI"") REFERENCES ""reg_",LOWER(Z2944),""" (""ID"")) ENGINE=InnoDB AUTO_INCREMENT=105774 DEFAULT CHARSET=utf8mb4 COLLATE=utf8mb4_0900_ai_ci;"))</f>
        <v>"COD_ITEM" varchar(255) DEFAULT NULL,</v>
      </c>
      <c r="AB2944" s="190" t="str">
        <f t="shared" si="321"/>
        <v>`reg_k235`.`COD_ITEM`,</v>
      </c>
    </row>
    <row r="2945" spans="1:28" ht="14.5" hidden="1" customHeight="1" x14ac:dyDescent="0.3">
      <c r="J2945" s="187" t="str">
        <f t="shared" si="326"/>
        <v>K235</v>
      </c>
      <c r="K2945" s="185">
        <v>4</v>
      </c>
      <c r="L2945" s="288" t="s">
        <v>804</v>
      </c>
      <c r="M2945" s="201" t="s">
        <v>2921</v>
      </c>
      <c r="N2945" s="185" t="s">
        <v>32</v>
      </c>
      <c r="O2945" s="185" t="s">
        <v>28</v>
      </c>
      <c r="P2945" s="185">
        <v>6</v>
      </c>
      <c r="Q2945" s="192" t="str">
        <f t="shared" si="320"/>
        <v>Campo</v>
      </c>
      <c r="R2945" s="192" t="s">
        <v>3606</v>
      </c>
      <c r="S2945" s="191" t="str">
        <f t="shared" si="323"/>
        <v/>
      </c>
      <c r="T2945" s="192" t="str">
        <f t="shared" si="324"/>
        <v>&lt;campo posicao="4"&gt;
&lt;coluna&gt;QTD&lt;/coluna&gt;
&lt;descricao&gt;Quantidade consumida do item&lt;/descricao&gt;
&lt;tipo&gt;R&lt;/tipo&gt;
&lt;/campo&gt;</v>
      </c>
      <c r="U2945" s="192" t="str">
        <f t="shared" si="322"/>
        <v>&lt;campo posicao="4"&gt;
&lt;coluna&gt;QTD&lt;/coluna&gt;
&lt;descricao&gt;Quantidade consumida do item&lt;/descricao&gt;
&lt;tipo&gt;R&lt;/tipo&gt;
&lt;/campo&gt;</v>
      </c>
      <c r="V2945" s="192" t="str">
        <f t="shared" si="325"/>
        <v>{"Column5", "QTD"},</v>
      </c>
      <c r="W2945" s="191" t="str">
        <f>IF(Q2945="Campo","@Campos(posicao = "&amp;K2945&amp;", tipo = '"&amp;R2945&amp;"')@Column(name = """&amp;L2945&amp;""")"&amp;IF(R2945="D","@Temporal(TemporalType.DATE)","")&amp;"private "&amp;VLOOKUP(TEXT(R2945,"@"),Apoio!A:B,2,0)&amp;" "&amp;SUBSTITUTE(LOWER(LEFT(L2945,1))&amp;RIGHT(PROPER(L2945),LEN(L2945)-1),"_","")&amp;";",IF(ISNUMBER(Q2945),IF(R2945="R","@Entity@Table(name = ""reg_"&amp;LOWER(J2945)&amp;""")@XmlRootElement","")&amp;VLOOKUP(J2945,Blocos!D:I,6,0)&amp;Apoio!$E$1&amp;Y2945,""))</f>
        <v>@Campos(posicao = 4, tipo = 'R')@Column(name = "QTD")private BigDecimal qtd;</v>
      </c>
      <c r="X2945" s="190" t="str">
        <f>IF(ISNUMBER(Q2945),COUNTIF(Blocos!G:G,J2945),"")</f>
        <v/>
      </c>
      <c r="Y2945" s="190" t="str">
        <f>IF(OR(X2945=0,X2945=""),"",VLOOKUP(SUMIFS(Blocos!A:A,Blocos!H:H,'EFD REGISTROS e Campos (2)'!X2945,Blocos!G:G,'EFD REGISTROS e Campos (2)'!J2945),Blocos!A:L,12,0))</f>
        <v/>
      </c>
      <c r="Z2945" s="190" t="str">
        <f>IF(ISNUMBER(Q2946),VLOOKUP(J2945,Blocos!D:G,4,0),"")</f>
        <v/>
      </c>
      <c r="AA2945" s="190" t="str">
        <f>IF(ISNUMBER(Q2945),CONCATENATE("CREATE TABLE ""reg_",LOWER(J2945),""" (""ID"" bigint NOT NULL AUTO_INCREMENT,  ""HASHFILE"" varchar(255) DEFAULT NULL, ""ID_PAI"" bigint NOT NULL,"),IF(Q2945="Campo",CONCATENATE("""",L2945,""" ",VLOOKUP(R2945,Apoio!A:C,3,0)),""))&amp;IF(Z2945="","",CONCATENATE("PRIMARY KEY (""ID""), KEY ""FK_reg_",LOWER(Z2945),"_ID_PAI"" (""ID_PAI""), CONSTRAINT ""FK_reg_",LOWER(Z2945),"_ID_PAI"" FOREIGN KEY (""ID_PAI"") REFERENCES ""reg_",LOWER(Z2945),""" (""ID"")) ENGINE=InnoDB AUTO_INCREMENT=105774 DEFAULT CHARSET=utf8mb4 COLLATE=utf8mb4_0900_ai_ci;"))</f>
        <v>"QTD" decimal(15,6) DEFAULT NULL,</v>
      </c>
      <c r="AB2945" s="190" t="str">
        <f t="shared" si="321"/>
        <v>`reg_k235`.`QTD`,</v>
      </c>
    </row>
    <row r="2946" spans="1:28" ht="14.5" hidden="1" customHeight="1" x14ac:dyDescent="0.3">
      <c r="J2946" s="187" t="str">
        <f t="shared" si="326"/>
        <v>K235</v>
      </c>
      <c r="K2946" s="185">
        <v>5</v>
      </c>
      <c r="L2946" s="288" t="s">
        <v>2922</v>
      </c>
      <c r="M2946" s="201" t="s">
        <v>2923</v>
      </c>
      <c r="N2946" s="185" t="s">
        <v>27</v>
      </c>
      <c r="O2946" s="185">
        <v>60</v>
      </c>
      <c r="P2946" s="185" t="s">
        <v>28</v>
      </c>
      <c r="Q2946" s="192" t="str">
        <f t="shared" si="320"/>
        <v>Campo</v>
      </c>
      <c r="R2946" s="192" t="s">
        <v>27</v>
      </c>
      <c r="S2946" s="191" t="str">
        <f t="shared" si="323"/>
        <v/>
      </c>
      <c r="T2946" s="192" t="str">
        <f t="shared" si="324"/>
        <v>&lt;campo posicao="5"&gt;
&lt;coluna&gt;COD_INS_SUBST&lt;/coluna&gt;
&lt;descricao&gt;Código do insumo que foi substituído, caso ocorra a substituição (campo 02 do Registro 0210)&lt;/descricao&gt;
&lt;tipo&gt;C&lt;/tipo&gt;
&lt;/campo&gt;</v>
      </c>
      <c r="U2946" s="192" t="str">
        <f t="shared" si="322"/>
        <v>&lt;campo posicao="5"&gt;
&lt;coluna&gt;COD_INS_SUBST&lt;/coluna&gt;
&lt;descricao&gt;Código do insumo que foi substituído, caso ocorra a substituição (campo 02 do Registro 0210)&lt;/descricao&gt;
&lt;tipo&gt;C&lt;/tipo&gt;
&lt;/campo&gt;</v>
      </c>
      <c r="V2946" s="192" t="str">
        <f t="shared" si="325"/>
        <v>{"Column6", "COD_INS_SUBST"},</v>
      </c>
      <c r="W2946" s="191" t="str">
        <f>IF(Q2946="Campo","@Campos(posicao = "&amp;K2946&amp;", tipo = '"&amp;R2946&amp;"')@Column(name = """&amp;L2946&amp;""")"&amp;IF(R2946="D","@Temporal(TemporalType.DATE)","")&amp;"private "&amp;VLOOKUP(TEXT(R2946,"@"),Apoio!A:B,2,0)&amp;" "&amp;SUBSTITUTE(LOWER(LEFT(L2946,1))&amp;RIGHT(PROPER(L2946),LEN(L2946)-1),"_","")&amp;";",IF(ISNUMBER(Q2946),IF(R2946="R","@Entity@Table(name = ""reg_"&amp;LOWER(J2946)&amp;""")@XmlRootElement","")&amp;VLOOKUP(J2946,Blocos!D:I,6,0)&amp;Apoio!$E$1&amp;Y2946,""))</f>
        <v>@Campos(posicao = 5, tipo = 'C')@Column(name = "COD_INS_SUBST")private String codInsSubst;</v>
      </c>
      <c r="X2946" s="190" t="str">
        <f>IF(ISNUMBER(Q2946),COUNTIF(Blocos!G:G,J2946),"")</f>
        <v/>
      </c>
      <c r="Y2946" s="190" t="str">
        <f>IF(OR(X2946=0,X2946=""),"",VLOOKUP(SUMIFS(Blocos!A:A,Blocos!H:H,'EFD REGISTROS e Campos (2)'!X2946,Blocos!G:G,'EFD REGISTROS e Campos (2)'!J2946),Blocos!A:L,12,0))</f>
        <v/>
      </c>
      <c r="Z2946" s="190" t="str">
        <f>IF(ISNUMBER(Q2947),VLOOKUP(J2946,Blocos!D:G,4,0),"")</f>
        <v>K230</v>
      </c>
      <c r="AA2946" s="190" t="str">
        <f>IF(ISNUMBER(Q2946),CONCATENATE("CREATE TABLE ""reg_",LOWER(J2946),""" (""ID"" bigint NOT NULL AUTO_INCREMENT,  ""HASHFILE"" varchar(255) DEFAULT NULL, ""ID_PAI"" bigint NOT NULL,"),IF(Q2946="Campo",CONCATENATE("""",L2946,""" ",VLOOKUP(R2946,Apoio!A:C,3,0)),""))&amp;IF(Z2946="","",CONCATENATE("PRIMARY KEY (""ID""), KEY ""FK_reg_",LOWER(Z2946),"_ID_PAI"" (""ID_PAI""), CONSTRAINT ""FK_reg_",LOWER(Z2946),"_ID_PAI"" FOREIGN KEY (""ID_PAI"") REFERENCES ""reg_",LOWER(Z2946),""" (""ID"")) ENGINE=InnoDB AUTO_INCREMENT=105774 DEFAULT CHARSET=utf8mb4 COLLATE=utf8mb4_0900_ai_ci;"))</f>
        <v>"COD_INS_SUBST" varchar(255) DEFAULT NULL,PRIMARY KEY ("ID"), KEY "FK_reg_k230_ID_PAI" ("ID_PAI"), CONSTRAINT "FK_reg_k230_ID_PAI" FOREIGN KEY ("ID_PAI") REFERENCES "reg_k230" ("ID")) ENGINE=InnoDB AUTO_INCREMENT=105774 DEFAULT CHARSET=utf8mb4 COLLATE=utf8mb4_0900_ai_ci;</v>
      </c>
      <c r="AB2946" s="190" t="str">
        <f t="shared" si="321"/>
        <v>`reg_k235`.`COD_INS_SUBST`,FROM `efdicms`.`reg_k235`;"</v>
      </c>
    </row>
    <row r="2947" spans="1:28" ht="14.5" hidden="1" customHeight="1" collapsed="1" x14ac:dyDescent="0.3">
      <c r="A2947" s="180" t="s">
        <v>22</v>
      </c>
      <c r="E2947" s="180" t="s">
        <v>2924</v>
      </c>
      <c r="I2947" s="180" t="s">
        <v>144</v>
      </c>
      <c r="J2947" s="187" t="str">
        <f t="shared" si="326"/>
        <v>K250</v>
      </c>
      <c r="K2947" s="195" t="s">
        <v>2925</v>
      </c>
      <c r="Q2947" s="192">
        <f t="shared" ref="Q2947:Q3010" si="327">IF(B2947&lt;&gt;"",0,IF(C2947&lt;&gt;"",1,IF(D2947&lt;&gt;"",2,IF(E2947&lt;&gt;"",3,IF(F2947&lt;&gt;"",4,IF(G2947&lt;&gt;"",5,IF(H2947&lt;&gt;"",6,IF(ISNUMBER(K2947),"Campo",""))))))))</f>
        <v>3</v>
      </c>
      <c r="S2947" s="191" t="str">
        <f t="shared" si="323"/>
        <v>&lt;/registro&gt;
&lt;registro codigo="K250" perfil="ABC" nivel="3"&gt;</v>
      </c>
      <c r="T2947" s="192" t="str">
        <f t="shared" si="324"/>
        <v/>
      </c>
      <c r="U2947" s="192" t="str">
        <f t="shared" si="322"/>
        <v>&lt;/registro&gt;
&lt;registro codigo="K250" perfil="ABC" nivel="3"&gt;</v>
      </c>
      <c r="V2947" s="192" t="str">
        <f t="shared" si="325"/>
        <v/>
      </c>
      <c r="W2947" s="191" t="str">
        <f>IF(Q2947="Campo","@Campos(posicao = "&amp;K2947&amp;", tipo = '"&amp;R2947&amp;"')@Column(name = """&amp;L2947&amp;""")"&amp;IF(R2947="D","@Temporal(TemporalType.DATE)","")&amp;"private "&amp;VLOOKUP(TEXT(R2947,"@"),Apoio!A:B,2,0)&amp;" "&amp;SUBSTITUTE(LOWER(LEFT(L2947,1))&amp;RIGHT(PROPER(L2947),LEN(L2947)-1),"_","")&amp;";",IF(ISNUMBER(Q2947),IF(R2947="R","@Entity@Table(name = ""reg_"&amp;LOWER(J2947)&amp;""")@XmlRootElement","")&amp;VLOOKUP(J2947,Blocos!D:I,6,0)&amp;Apoio!$E$1&amp;Y2947,""))</f>
        <v>@Registros(nivel = 3) public class RegK250 implements Serializable { private static final long serialVersionUID = 1L; @Id @GeneratedValue(strategy = GenerationType.IDENTITY) @Basic(optional = false) @Column(name = "ID" ) private Long id;@ManyToOne(fetch = FetchType.LAZY) @JoinColumn(name = "ID_PAI", nullable = false) private RegK100 idPai; public RegK100 getIdPai() {return idPai;}public void setIdPai(Object idPai) {this.idPai = (RegK100) idPai;}public RegK250() { } public RegK250(Long id) { this.id = id; } public RegK250(Long id, RegK100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List&lt;RegK255&gt; regK255;public List&lt;RegK255&gt; getRegK255() {return regK255;}public void setRegK255(List&lt;RegK255&gt; regK255) {this.regK255 = regK255;}</v>
      </c>
      <c r="X2947" s="190">
        <f>IF(ISNUMBER(Q2947),COUNTIF(Blocos!G:G,J2947),"")</f>
        <v>1</v>
      </c>
      <c r="Y2947" s="190" t="str">
        <f>IF(OR(X2947=0,X2947=""),"",VLOOKUP(SUMIFS(Blocos!A:A,Blocos!H:H,'EFD REGISTROS e Campos (2)'!X2947,Blocos!G:G,'EFD REGISTROS e Campos (2)'!J2947),Blocos!A:L,12,0))</f>
        <v>@OneToMany( cascade = CascadeType.ALL, fetch = FetchType.LAZY, mappedBy = "idPai")private  List&lt;RegK255&gt; regK255;public List&lt;RegK255&gt; getRegK255() {return regK255;}public void setRegK255(List&lt;RegK255&gt; regK255) {this.regK255 = regK255;}</v>
      </c>
      <c r="Z2947" s="190" t="str">
        <f>IF(ISNUMBER(Q2948),VLOOKUP(J2947,Blocos!D:G,4,0),"")</f>
        <v/>
      </c>
      <c r="AA2947" s="190" t="str">
        <f>IF(ISNUMBER(Q2947),CONCATENATE("CREATE TABLE ""reg_",LOWER(J2947),""" (""ID"" bigint NOT NULL AUTO_INCREMENT,  ""HASHFILE"" varchar(255) DEFAULT NULL, ""ID_PAI"" bigint NOT NULL,"),IF(Q2947="Campo",CONCATENATE("""",L2947,""" ",VLOOKUP(R2947,Apoio!A:C,3,0)),""))&amp;IF(Z2947="","",CONCATENATE("PRIMARY KEY (""ID""), KEY ""FK_reg_",LOWER(Z2947),"_ID_PAI"" (""ID_PAI""), CONSTRAINT ""FK_reg_",LOWER(Z2947),"_ID_PAI"" FOREIGN KEY (""ID_PAI"") REFERENCES ""reg_",LOWER(Z2947),""" (""ID"")) ENGINE=InnoDB AUTO_INCREMENT=105774 DEFAULT CHARSET=utf8mb4 COLLATE=utf8mb4_0900_ai_ci;"))</f>
        <v>CREATE TABLE "reg_k250" ("ID" bigint NOT NULL AUTO_INCREMENT,  "HASHFILE" varchar(255) DEFAULT NULL, "ID_PAI" bigint NOT NULL,</v>
      </c>
      <c r="AB2947" s="190" t="str">
        <f t="shared" si="321"/>
        <v/>
      </c>
    </row>
    <row r="2948" spans="1:28" ht="14.5" hidden="1" customHeight="1" x14ac:dyDescent="0.3">
      <c r="J2948" s="187" t="str">
        <f t="shared" si="326"/>
        <v>K250</v>
      </c>
      <c r="K2948" s="185">
        <v>1</v>
      </c>
      <c r="L2948" s="288" t="s">
        <v>25</v>
      </c>
      <c r="M2948" s="201" t="s">
        <v>2926</v>
      </c>
      <c r="N2948" s="185" t="s">
        <v>27</v>
      </c>
      <c r="O2948" s="185">
        <v>4</v>
      </c>
      <c r="P2948" s="185" t="s">
        <v>28</v>
      </c>
      <c r="Q2948" s="192" t="str">
        <f t="shared" si="327"/>
        <v>Campo</v>
      </c>
      <c r="R2948" s="192" t="s">
        <v>27</v>
      </c>
      <c r="S2948" s="191" t="str">
        <f t="shared" si="323"/>
        <v/>
      </c>
      <c r="T2948" s="192" t="str">
        <f t="shared" si="324"/>
        <v>&lt;campo posicao="1"&gt;
&lt;coluna&gt;REG&lt;/coluna&gt;
&lt;descricao&gt;Texto fixo contendo "K250"&lt;/descricao&gt;
&lt;tipo&gt;C&lt;/tipo&gt;
&lt;/campo&gt;</v>
      </c>
      <c r="U2948" s="192" t="str">
        <f t="shared" si="322"/>
        <v>&lt;campo posicao="1"&gt;
&lt;coluna&gt;REG&lt;/coluna&gt;
&lt;descricao&gt;Texto fixo contendo "K250"&lt;/descricao&gt;
&lt;tipo&gt;C&lt;/tipo&gt;
&lt;/campo&gt;</v>
      </c>
      <c r="V2948" s="192" t="str">
        <f t="shared" si="325"/>
        <v>{"Column2", "REG"},</v>
      </c>
      <c r="W2948" s="191" t="str">
        <f>IF(Q2948="Campo","@Campos(posicao = "&amp;K2948&amp;", tipo = '"&amp;R2948&amp;"')@Column(name = """&amp;L2948&amp;""")"&amp;IF(R2948="D","@Temporal(TemporalType.DATE)","")&amp;"private "&amp;VLOOKUP(TEXT(R2948,"@"),Apoio!A:B,2,0)&amp;" "&amp;SUBSTITUTE(LOWER(LEFT(L2948,1))&amp;RIGHT(PROPER(L2948),LEN(L2948)-1),"_","")&amp;";",IF(ISNUMBER(Q2948),IF(R2948="R","@Entity@Table(name = ""reg_"&amp;LOWER(J2948)&amp;""")@XmlRootElement","")&amp;VLOOKUP(J2948,Blocos!D:I,6,0)&amp;Apoio!$E$1&amp;Y2948,""))</f>
        <v>@Campos(posicao = 1, tipo = 'C')@Column(name = "REG")private String reg;</v>
      </c>
      <c r="X2948" s="190" t="str">
        <f>IF(ISNUMBER(Q2948),COUNTIF(Blocos!G:G,J2948),"")</f>
        <v/>
      </c>
      <c r="Y2948" s="190" t="str">
        <f>IF(OR(X2948=0,X2948=""),"",VLOOKUP(SUMIFS(Blocos!A:A,Blocos!H:H,'EFD REGISTROS e Campos (2)'!X2948,Blocos!G:G,'EFD REGISTROS e Campos (2)'!J2948),Blocos!A:L,12,0))</f>
        <v/>
      </c>
      <c r="Z2948" s="190" t="str">
        <f>IF(ISNUMBER(Q2949),VLOOKUP(J2948,Blocos!D:G,4,0),"")</f>
        <v/>
      </c>
      <c r="AA2948" s="190" t="str">
        <f>IF(ISNUMBER(Q2948),CONCATENATE("CREATE TABLE ""reg_",LOWER(J2948),""" (""ID"" bigint NOT NULL AUTO_INCREMENT,  ""HASHFILE"" varchar(255) DEFAULT NULL, ""ID_PAI"" bigint NOT NULL,"),IF(Q2948="Campo",CONCATENATE("""",L2948,""" ",VLOOKUP(R2948,Apoio!A:C,3,0)),""))&amp;IF(Z2948="","",CONCATENATE("PRIMARY KEY (""ID""), KEY ""FK_reg_",LOWER(Z2948),"_ID_PAI"" (""ID_PAI""), CONSTRAINT ""FK_reg_",LOWER(Z2948),"_ID_PAI"" FOREIGN KEY (""ID_PAI"") REFERENCES ""reg_",LOWER(Z2948),""" (""ID"")) ENGINE=InnoDB AUTO_INCREMENT=105774 DEFAULT CHARSET=utf8mb4 COLLATE=utf8mb4_0900_ai_ci;"))</f>
        <v>"REG" varchar(255) DEFAULT NULL,</v>
      </c>
      <c r="AB2948" s="190" t="str">
        <f t="shared" ref="AB2948:AB3011" si="328">IF(Q2948="Campo",CONCATENATE(IF(K2948=1,"USE `efdicms`;SELECT ",""),"`reg_",LOWER(J2948),"`.`",L2948,"`,"),"")&amp;IF(J2948&lt;&gt;J2949,CONCATENATE("FROM `efdicms`.`reg_",LOWER(J2948),"`;"""),"")</f>
        <v>USE `efdicms`;SELECT `reg_k250`.`REG`,</v>
      </c>
    </row>
    <row r="2949" spans="1:28" ht="14.5" hidden="1" customHeight="1" x14ac:dyDescent="0.3">
      <c r="J2949" s="187" t="str">
        <f t="shared" si="326"/>
        <v>K250</v>
      </c>
      <c r="K2949" s="185">
        <v>2</v>
      </c>
      <c r="L2949" s="288" t="s">
        <v>2927</v>
      </c>
      <c r="M2949" s="201" t="s">
        <v>2928</v>
      </c>
      <c r="N2949" s="185" t="s">
        <v>32</v>
      </c>
      <c r="O2949" s="185">
        <v>8</v>
      </c>
      <c r="P2949" s="185" t="s">
        <v>28</v>
      </c>
      <c r="Q2949" s="192" t="str">
        <f t="shared" si="327"/>
        <v>Campo</v>
      </c>
      <c r="R2949" s="192" t="s">
        <v>3605</v>
      </c>
      <c r="S2949" s="191" t="str">
        <f t="shared" si="323"/>
        <v/>
      </c>
      <c r="T2949" s="192" t="str">
        <f t="shared" si="324"/>
        <v>&lt;campo posicao="2"&gt;
&lt;coluna&gt;DT_PROD&lt;/coluna&gt;
&lt;descricao&gt;Data do reconhecimento da produção ocorrida no terceiro&lt;/descricao&gt;
&lt;tipo&gt;D&lt;/tipo&gt;
&lt;/campo&gt;</v>
      </c>
      <c r="U2949" s="192" t="str">
        <f t="shared" si="322"/>
        <v>&lt;campo posicao="2"&gt;
&lt;coluna&gt;DT_PROD&lt;/coluna&gt;
&lt;descricao&gt;Data do reconhecimento da produção ocorrida no terceiro&lt;/descricao&gt;
&lt;tipo&gt;D&lt;/tipo&gt;
&lt;/campo&gt;</v>
      </c>
      <c r="V2949" s="192" t="str">
        <f t="shared" si="325"/>
        <v>{"Column3", "DT_PROD"},</v>
      </c>
      <c r="W2949" s="191" t="str">
        <f>IF(Q2949="Campo","@Campos(posicao = "&amp;K2949&amp;", tipo = '"&amp;R2949&amp;"')@Column(name = """&amp;L2949&amp;""")"&amp;IF(R2949="D","@Temporal(TemporalType.DATE)","")&amp;"private "&amp;VLOOKUP(TEXT(R2949,"@"),Apoio!A:B,2,0)&amp;" "&amp;SUBSTITUTE(LOWER(LEFT(L2949,1))&amp;RIGHT(PROPER(L2949),LEN(L2949)-1),"_","")&amp;";",IF(ISNUMBER(Q2949),IF(R2949="R","@Entity@Table(name = ""reg_"&amp;LOWER(J2949)&amp;""")@XmlRootElement","")&amp;VLOOKUP(J2949,Blocos!D:I,6,0)&amp;Apoio!$E$1&amp;Y2949,""))</f>
        <v>@Campos(posicao = 2, tipo = 'D')@Column(name = "DT_PROD")@Temporal(TemporalType.DATE)private Date dtProd;</v>
      </c>
      <c r="X2949" s="190" t="str">
        <f>IF(ISNUMBER(Q2949),COUNTIF(Blocos!G:G,J2949),"")</f>
        <v/>
      </c>
      <c r="Y2949" s="190" t="str">
        <f>IF(OR(X2949=0,X2949=""),"",VLOOKUP(SUMIFS(Blocos!A:A,Blocos!H:H,'EFD REGISTROS e Campos (2)'!X2949,Blocos!G:G,'EFD REGISTROS e Campos (2)'!J2949),Blocos!A:L,12,0))</f>
        <v/>
      </c>
      <c r="Z2949" s="190" t="str">
        <f>IF(ISNUMBER(Q2950),VLOOKUP(J2949,Blocos!D:G,4,0),"")</f>
        <v/>
      </c>
      <c r="AA2949" s="190" t="str">
        <f>IF(ISNUMBER(Q2949),CONCATENATE("CREATE TABLE ""reg_",LOWER(J2949),""" (""ID"" bigint NOT NULL AUTO_INCREMENT,  ""HASHFILE"" varchar(255) DEFAULT NULL, ""ID_PAI"" bigint NOT NULL,"),IF(Q2949="Campo",CONCATENATE("""",L2949,""" ",VLOOKUP(R2949,Apoio!A:C,3,0)),""))&amp;IF(Z2949="","",CONCATENATE("PRIMARY KEY (""ID""), KEY ""FK_reg_",LOWER(Z2949),"_ID_PAI"" (""ID_PAI""), CONSTRAINT ""FK_reg_",LOWER(Z2949),"_ID_PAI"" FOREIGN KEY (""ID_PAI"") REFERENCES ""reg_",LOWER(Z2949),""" (""ID"")) ENGINE=InnoDB AUTO_INCREMENT=105774 DEFAULT CHARSET=utf8mb4 COLLATE=utf8mb4_0900_ai_ci;"))</f>
        <v>"DT_PROD" date DEFAULT NULL,</v>
      </c>
      <c r="AB2949" s="190" t="str">
        <f t="shared" si="328"/>
        <v>`reg_k250`.`DT_PROD`,</v>
      </c>
    </row>
    <row r="2950" spans="1:28" ht="14.5" hidden="1" customHeight="1" x14ac:dyDescent="0.3">
      <c r="J2950" s="187" t="str">
        <f t="shared" si="326"/>
        <v>K250</v>
      </c>
      <c r="K2950" s="185">
        <v>3</v>
      </c>
      <c r="L2950" s="288" t="s">
        <v>163</v>
      </c>
      <c r="M2950" s="201" t="s">
        <v>2913</v>
      </c>
      <c r="N2950" s="185" t="s">
        <v>27</v>
      </c>
      <c r="O2950" s="185">
        <v>60</v>
      </c>
      <c r="P2950" s="185" t="s">
        <v>28</v>
      </c>
      <c r="Q2950" s="192" t="str">
        <f t="shared" si="327"/>
        <v>Campo</v>
      </c>
      <c r="R2950" s="192" t="s">
        <v>27</v>
      </c>
      <c r="S2950" s="191" t="str">
        <f t="shared" si="323"/>
        <v/>
      </c>
      <c r="T2950" s="192" t="str">
        <f t="shared" si="324"/>
        <v>&lt;campo posicao="3"&gt;
&lt;coluna&gt;COD_ITEM&lt;/coluna&gt;
&lt;descricao&gt;Código do item produzido (campo 02 do Registro 0200)&lt;/descricao&gt;
&lt;tipo&gt;C&lt;/tipo&gt;
&lt;/campo&gt;</v>
      </c>
      <c r="U2950" s="192" t="str">
        <f t="shared" si="322"/>
        <v>&lt;campo posicao="3"&gt;
&lt;coluna&gt;COD_ITEM&lt;/coluna&gt;
&lt;descricao&gt;Código do item produzido (campo 02 do Registro 0200)&lt;/descricao&gt;
&lt;tipo&gt;C&lt;/tipo&gt;
&lt;/campo&gt;</v>
      </c>
      <c r="V2950" s="192" t="str">
        <f t="shared" si="325"/>
        <v>{"Column4", "COD_ITEM"},</v>
      </c>
      <c r="W2950" s="191" t="str">
        <f>IF(Q2950="Campo","@Campos(posicao = "&amp;K2950&amp;", tipo = '"&amp;R2950&amp;"')@Column(name = """&amp;L2950&amp;""")"&amp;IF(R2950="D","@Temporal(TemporalType.DATE)","")&amp;"private "&amp;VLOOKUP(TEXT(R2950,"@"),Apoio!A:B,2,0)&amp;" "&amp;SUBSTITUTE(LOWER(LEFT(L2950,1))&amp;RIGHT(PROPER(L2950),LEN(L2950)-1),"_","")&amp;";",IF(ISNUMBER(Q2950),IF(R2950="R","@Entity@Table(name = ""reg_"&amp;LOWER(J2950)&amp;""")@XmlRootElement","")&amp;VLOOKUP(J2950,Blocos!D:I,6,0)&amp;Apoio!$E$1&amp;Y2950,""))</f>
        <v>@Campos(posicao = 3, tipo = 'C')@Column(name = "COD_ITEM")private String codItem;</v>
      </c>
      <c r="X2950" s="190" t="str">
        <f>IF(ISNUMBER(Q2950),COUNTIF(Blocos!G:G,J2950),"")</f>
        <v/>
      </c>
      <c r="Y2950" s="190" t="str">
        <f>IF(OR(X2950=0,X2950=""),"",VLOOKUP(SUMIFS(Blocos!A:A,Blocos!H:H,'EFD REGISTROS e Campos (2)'!X2950,Blocos!G:G,'EFD REGISTROS e Campos (2)'!J2950),Blocos!A:L,12,0))</f>
        <v/>
      </c>
      <c r="Z2950" s="190" t="str">
        <f>IF(ISNUMBER(Q2951),VLOOKUP(J2950,Blocos!D:G,4,0),"")</f>
        <v/>
      </c>
      <c r="AA2950" s="190" t="str">
        <f>IF(ISNUMBER(Q2950),CONCATENATE("CREATE TABLE ""reg_",LOWER(J2950),""" (""ID"" bigint NOT NULL AUTO_INCREMENT,  ""HASHFILE"" varchar(255) DEFAULT NULL, ""ID_PAI"" bigint NOT NULL,"),IF(Q2950="Campo",CONCATENATE("""",L2950,""" ",VLOOKUP(R2950,Apoio!A:C,3,0)),""))&amp;IF(Z2950="","",CONCATENATE("PRIMARY KEY (""ID""), KEY ""FK_reg_",LOWER(Z2950),"_ID_PAI"" (""ID_PAI""), CONSTRAINT ""FK_reg_",LOWER(Z2950),"_ID_PAI"" FOREIGN KEY (""ID_PAI"") REFERENCES ""reg_",LOWER(Z2950),""" (""ID"")) ENGINE=InnoDB AUTO_INCREMENT=105774 DEFAULT CHARSET=utf8mb4 COLLATE=utf8mb4_0900_ai_ci;"))</f>
        <v>"COD_ITEM" varchar(255) DEFAULT NULL,</v>
      </c>
      <c r="AB2950" s="190" t="str">
        <f t="shared" si="328"/>
        <v>`reg_k250`.`COD_ITEM`,</v>
      </c>
    </row>
    <row r="2951" spans="1:28" ht="14.5" hidden="1" customHeight="1" x14ac:dyDescent="0.3">
      <c r="J2951" s="187" t="str">
        <f t="shared" si="326"/>
        <v>K250</v>
      </c>
      <c r="K2951" s="185">
        <v>4</v>
      </c>
      <c r="L2951" s="288" t="s">
        <v>804</v>
      </c>
      <c r="M2951" s="201" t="s">
        <v>2929</v>
      </c>
      <c r="N2951" s="185" t="s">
        <v>32</v>
      </c>
      <c r="O2951" s="185" t="s">
        <v>28</v>
      </c>
      <c r="P2951" s="185">
        <v>6</v>
      </c>
      <c r="Q2951" s="192" t="str">
        <f t="shared" si="327"/>
        <v>Campo</v>
      </c>
      <c r="R2951" s="192" t="s">
        <v>3606</v>
      </c>
      <c r="S2951" s="191" t="str">
        <f t="shared" si="323"/>
        <v/>
      </c>
      <c r="T2951" s="192" t="str">
        <f t="shared" si="324"/>
        <v>&lt;campo posicao="4"&gt;
&lt;coluna&gt;QTD&lt;/coluna&gt;
&lt;descricao&gt;Quantidade produzida&lt;/descricao&gt;
&lt;tipo&gt;R&lt;/tipo&gt;
&lt;/campo&gt;</v>
      </c>
      <c r="U2951" s="192" t="str">
        <f t="shared" si="322"/>
        <v>&lt;campo posicao="4"&gt;
&lt;coluna&gt;QTD&lt;/coluna&gt;
&lt;descricao&gt;Quantidade produzida&lt;/descricao&gt;
&lt;tipo&gt;R&lt;/tipo&gt;
&lt;/campo&gt;</v>
      </c>
      <c r="V2951" s="192" t="str">
        <f t="shared" si="325"/>
        <v>{"Column5", "QTD"},</v>
      </c>
      <c r="W2951" s="191" t="str">
        <f>IF(Q2951="Campo","@Campos(posicao = "&amp;K2951&amp;", tipo = '"&amp;R2951&amp;"')@Column(name = """&amp;L2951&amp;""")"&amp;IF(R2951="D","@Temporal(TemporalType.DATE)","")&amp;"private "&amp;VLOOKUP(TEXT(R2951,"@"),Apoio!A:B,2,0)&amp;" "&amp;SUBSTITUTE(LOWER(LEFT(L2951,1))&amp;RIGHT(PROPER(L2951),LEN(L2951)-1),"_","")&amp;";",IF(ISNUMBER(Q2951),IF(R2951="R","@Entity@Table(name = ""reg_"&amp;LOWER(J2951)&amp;""")@XmlRootElement","")&amp;VLOOKUP(J2951,Blocos!D:I,6,0)&amp;Apoio!$E$1&amp;Y2951,""))</f>
        <v>@Campos(posicao = 4, tipo = 'R')@Column(name = "QTD")private BigDecimal qtd;</v>
      </c>
      <c r="X2951" s="190" t="str">
        <f>IF(ISNUMBER(Q2951),COUNTIF(Blocos!G:G,J2951),"")</f>
        <v/>
      </c>
      <c r="Y2951" s="190" t="str">
        <f>IF(OR(X2951=0,X2951=""),"",VLOOKUP(SUMIFS(Blocos!A:A,Blocos!H:H,'EFD REGISTROS e Campos (2)'!X2951,Blocos!G:G,'EFD REGISTROS e Campos (2)'!J2951),Blocos!A:L,12,0))</f>
        <v/>
      </c>
      <c r="Z2951" s="190" t="str">
        <f>IF(ISNUMBER(Q2952),VLOOKUP(J2951,Blocos!D:G,4,0),"")</f>
        <v>K100</v>
      </c>
      <c r="AA2951" s="190" t="str">
        <f>IF(ISNUMBER(Q2951),CONCATENATE("CREATE TABLE ""reg_",LOWER(J2951),""" (""ID"" bigint NOT NULL AUTO_INCREMENT,  ""HASHFILE"" varchar(255) DEFAULT NULL, ""ID_PAI"" bigint NOT NULL,"),IF(Q2951="Campo",CONCATENATE("""",L2951,""" ",VLOOKUP(R2951,Apoio!A:C,3,0)),""))&amp;IF(Z2951="","",CONCATENATE("PRIMARY KEY (""ID""), KEY ""FK_reg_",LOWER(Z2951),"_ID_PAI"" (""ID_PAI""), CONSTRAINT ""FK_reg_",LOWER(Z2951),"_ID_PAI"" FOREIGN KEY (""ID_PAI"") REFERENCES ""reg_",LOWER(Z2951),""" (""ID"")) ENGINE=InnoDB AUTO_INCREMENT=105774 DEFAULT CHARSET=utf8mb4 COLLATE=utf8mb4_0900_ai_ci;"))</f>
        <v>"QTD" decimal(15,6) DEFAULT NULL,PRIMARY KEY ("ID"), KEY "FK_reg_k100_ID_PAI" ("ID_PAI"), CONSTRAINT "FK_reg_k100_ID_PAI" FOREIGN KEY ("ID_PAI") REFERENCES "reg_k100" ("ID")) ENGINE=InnoDB AUTO_INCREMENT=105774 DEFAULT CHARSET=utf8mb4 COLLATE=utf8mb4_0900_ai_ci;</v>
      </c>
      <c r="AB2951" s="190" t="str">
        <f t="shared" si="328"/>
        <v>`reg_k250`.`QTD`,FROM `efdicms`.`reg_k250`;"</v>
      </c>
    </row>
    <row r="2952" spans="1:28" ht="14.5" hidden="1" customHeight="1" collapsed="1" x14ac:dyDescent="0.3">
      <c r="A2952" s="180" t="s">
        <v>22</v>
      </c>
      <c r="F2952" s="180" t="s">
        <v>2930</v>
      </c>
      <c r="I2952" s="180" t="s">
        <v>144</v>
      </c>
      <c r="J2952" s="187" t="str">
        <f t="shared" si="326"/>
        <v>K255</v>
      </c>
      <c r="K2952" s="195" t="s">
        <v>2931</v>
      </c>
      <c r="Q2952" s="192">
        <f t="shared" si="327"/>
        <v>4</v>
      </c>
      <c r="S2952" s="191" t="str">
        <f t="shared" si="323"/>
        <v>&lt;/registro&gt;
&lt;registro codigo="K255" perfil="ABC" nivel="4"&gt;</v>
      </c>
      <c r="T2952" s="192" t="str">
        <f t="shared" si="324"/>
        <v/>
      </c>
      <c r="U2952" s="192" t="str">
        <f t="shared" si="322"/>
        <v>&lt;/registro&gt;
&lt;registro codigo="K255" perfil="ABC" nivel="4"&gt;</v>
      </c>
      <c r="V2952" s="192" t="str">
        <f t="shared" si="325"/>
        <v/>
      </c>
      <c r="W2952" s="191" t="str">
        <f>IF(Q2952="Campo","@Campos(posicao = "&amp;K2952&amp;", tipo = '"&amp;R2952&amp;"')@Column(name = """&amp;L2952&amp;""")"&amp;IF(R2952="D","@Temporal(TemporalType.DATE)","")&amp;"private "&amp;VLOOKUP(TEXT(R2952,"@"),Apoio!A:B,2,0)&amp;" "&amp;SUBSTITUTE(LOWER(LEFT(L2952,1))&amp;RIGHT(PROPER(L2952),LEN(L2952)-1),"_","")&amp;";",IF(ISNUMBER(Q2952),IF(R2952="R","@Entity@Table(name = ""reg_"&amp;LOWER(J2952)&amp;""")@XmlRootElement","")&amp;VLOOKUP(J2952,Blocos!D:I,6,0)&amp;Apoio!$E$1&amp;Y2952,""))</f>
        <v>@Registros(nivel = 4) public class RegK255 implements Serializable { private static final long serialVersionUID = 1L; @Id @GeneratedValue(strategy = GenerationType.IDENTITY) @Basic(optional = false) @Column(name = "ID" ) private Long id;@ManyToOne(fetch = FetchType.LAZY) @JoinColumn(name = "ID_PAI", nullable = false) private RegK250 idPai; public RegK250 getIdPai() {return idPai;}public void setIdPai(Object idPai) {this.idPai = (RegK250) idPai;}public RegK255() { } public RegK255(Long id) { this.id = id; } public RegK255(Long id, RegK250 idPai, long linha, String hash) { this.id = id; this.idPai = idPai; this.linha = linha; this.hash = hash; }public Long getId() { return id; } public void setId(Long id) { this.id = id; }@Basic(optional = false)@Column(name = "LINHA")private long linha;@Basic(optional = false)@Column(name = "HASH")private String hash;</v>
      </c>
      <c r="X2952" s="190">
        <f>IF(ISNUMBER(Q2952),COUNTIF(Blocos!G:G,J2952),"")</f>
        <v>0</v>
      </c>
      <c r="Y2952" s="190" t="str">
        <f>IF(OR(X2952=0,X2952=""),"",VLOOKUP(SUMIFS(Blocos!A:A,Blocos!H:H,'EFD REGISTROS e Campos (2)'!X2952,Blocos!G:G,'EFD REGISTROS e Campos (2)'!J2952),Blocos!A:L,12,0))</f>
        <v/>
      </c>
      <c r="Z2952" s="190" t="str">
        <f>IF(ISNUMBER(Q2953),VLOOKUP(J2952,Blocos!D:G,4,0),"")</f>
        <v/>
      </c>
      <c r="AA2952" s="190" t="str">
        <f>IF(ISNUMBER(Q2952),CONCATENATE("CREATE TABLE ""reg_",LOWER(J2952),""" (""ID"" bigint NOT NULL AUTO_INCREMENT,  ""HASHFILE"" varchar(255) DEFAULT NULL, ""ID_PAI"" bigint NOT NULL,"),IF(Q2952="Campo",CONCATENATE("""",L2952,""" ",VLOOKUP(R2952,Apoio!A:C,3,0)),""))&amp;IF(Z2952="","",CONCATENATE("PRIMARY KEY (""ID""), KEY ""FK_reg_",LOWER(Z2952),"_ID_PAI"" (""ID_PAI""), CONSTRAINT ""FK_reg_",LOWER(Z2952),"_ID_PAI"" FOREIGN KEY (""ID_PAI"") REFERENCES ""reg_",LOWER(Z2952),""" (""ID"")) ENGINE=InnoDB AUTO_INCREMENT=105774 DEFAULT CHARSET=utf8mb4 COLLATE=utf8mb4_0900_ai_ci;"))</f>
        <v>CREATE TABLE "reg_k255" ("ID" bigint NOT NULL AUTO_INCREMENT,  "HASHFILE" varchar(255) DEFAULT NULL, "ID_PAI" bigint NOT NULL,</v>
      </c>
      <c r="AB2952" s="190" t="str">
        <f t="shared" si="328"/>
        <v/>
      </c>
    </row>
    <row r="2953" spans="1:28" ht="14.5" hidden="1" customHeight="1" x14ac:dyDescent="0.3">
      <c r="J2953" s="187" t="str">
        <f t="shared" si="326"/>
        <v>K255</v>
      </c>
      <c r="K2953" s="185">
        <v>1</v>
      </c>
      <c r="L2953" s="288" t="s">
        <v>25</v>
      </c>
      <c r="M2953" s="201" t="s">
        <v>2932</v>
      </c>
      <c r="N2953" s="185" t="s">
        <v>27</v>
      </c>
      <c r="O2953" s="185">
        <v>4</v>
      </c>
      <c r="P2953" s="185" t="s">
        <v>28</v>
      </c>
      <c r="Q2953" s="192" t="str">
        <f t="shared" si="327"/>
        <v>Campo</v>
      </c>
      <c r="R2953" s="192" t="s">
        <v>27</v>
      </c>
      <c r="S2953" s="191" t="str">
        <f t="shared" si="323"/>
        <v/>
      </c>
      <c r="T2953" s="192" t="str">
        <f t="shared" si="324"/>
        <v>&lt;campo posicao="1"&gt;
&lt;coluna&gt;REG&lt;/coluna&gt;
&lt;descricao&gt;Texto fixo contendo "K255"&lt;/descricao&gt;
&lt;tipo&gt;C&lt;/tipo&gt;
&lt;/campo&gt;</v>
      </c>
      <c r="U2953" s="192" t="str">
        <f t="shared" si="322"/>
        <v>&lt;campo posicao="1"&gt;
&lt;coluna&gt;REG&lt;/coluna&gt;
&lt;descricao&gt;Texto fixo contendo "K255"&lt;/descricao&gt;
&lt;tipo&gt;C&lt;/tipo&gt;
&lt;/campo&gt;</v>
      </c>
      <c r="V2953" s="192" t="str">
        <f t="shared" si="325"/>
        <v>{"Column2", "REG"},</v>
      </c>
      <c r="W2953" s="191" t="str">
        <f>IF(Q2953="Campo","@Campos(posicao = "&amp;K2953&amp;", tipo = '"&amp;R2953&amp;"')@Column(name = """&amp;L2953&amp;""")"&amp;IF(R2953="D","@Temporal(TemporalType.DATE)","")&amp;"private "&amp;VLOOKUP(TEXT(R2953,"@"),Apoio!A:B,2,0)&amp;" "&amp;SUBSTITUTE(LOWER(LEFT(L2953,1))&amp;RIGHT(PROPER(L2953),LEN(L2953)-1),"_","")&amp;";",IF(ISNUMBER(Q2953),IF(R2953="R","@Entity@Table(name = ""reg_"&amp;LOWER(J2953)&amp;""")@XmlRootElement","")&amp;VLOOKUP(J2953,Blocos!D:I,6,0)&amp;Apoio!$E$1&amp;Y2953,""))</f>
        <v>@Campos(posicao = 1, tipo = 'C')@Column(name = "REG")private String reg;</v>
      </c>
      <c r="X2953" s="190" t="str">
        <f>IF(ISNUMBER(Q2953),COUNTIF(Blocos!G:G,J2953),"")</f>
        <v/>
      </c>
      <c r="Y2953" s="190" t="str">
        <f>IF(OR(X2953=0,X2953=""),"",VLOOKUP(SUMIFS(Blocos!A:A,Blocos!H:H,'EFD REGISTROS e Campos (2)'!X2953,Blocos!G:G,'EFD REGISTROS e Campos (2)'!J2953),Blocos!A:L,12,0))</f>
        <v/>
      </c>
      <c r="Z2953" s="190" t="str">
        <f>IF(ISNUMBER(Q2954),VLOOKUP(J2953,Blocos!D:G,4,0),"")</f>
        <v/>
      </c>
      <c r="AA2953" s="190" t="str">
        <f>IF(ISNUMBER(Q2953),CONCATENATE("CREATE TABLE ""reg_",LOWER(J2953),""" (""ID"" bigint NOT NULL AUTO_INCREMENT,  ""HASHFILE"" varchar(255) DEFAULT NULL, ""ID_PAI"" bigint NOT NULL,"),IF(Q2953="Campo",CONCATENATE("""",L2953,""" ",VLOOKUP(R2953,Apoio!A:C,3,0)),""))&amp;IF(Z2953="","",CONCATENATE("PRIMARY KEY (""ID""), KEY ""FK_reg_",LOWER(Z2953),"_ID_PAI"" (""ID_PAI""), CONSTRAINT ""FK_reg_",LOWER(Z2953),"_ID_PAI"" FOREIGN KEY (""ID_PAI"") REFERENCES ""reg_",LOWER(Z2953),""" (""ID"")) ENGINE=InnoDB AUTO_INCREMENT=105774 DEFAULT CHARSET=utf8mb4 COLLATE=utf8mb4_0900_ai_ci;"))</f>
        <v>"REG" varchar(255) DEFAULT NULL,</v>
      </c>
      <c r="AB2953" s="190" t="str">
        <f t="shared" si="328"/>
        <v>USE `efdicms`;SELECT `reg_k255`.`REG`,</v>
      </c>
    </row>
    <row r="2954" spans="1:28" ht="14.5" hidden="1" customHeight="1" x14ac:dyDescent="0.3">
      <c r="J2954" s="187" t="str">
        <f t="shared" si="326"/>
        <v>K255</v>
      </c>
      <c r="K2954" s="185">
        <v>2</v>
      </c>
      <c r="L2954" s="288" t="s">
        <v>2933</v>
      </c>
      <c r="M2954" s="201" t="s">
        <v>2934</v>
      </c>
      <c r="N2954" s="185" t="s">
        <v>32</v>
      </c>
      <c r="O2954" s="185">
        <v>8</v>
      </c>
      <c r="P2954" s="185" t="s">
        <v>28</v>
      </c>
      <c r="Q2954" s="192" t="str">
        <f t="shared" si="327"/>
        <v>Campo</v>
      </c>
      <c r="R2954" s="192" t="s">
        <v>3605</v>
      </c>
      <c r="S2954" s="191" t="str">
        <f t="shared" si="323"/>
        <v/>
      </c>
      <c r="T2954" s="192" t="str">
        <f t="shared" si="324"/>
        <v>&lt;campo posicao="2"&gt;
&lt;coluna&gt;DT_CONS&lt;/coluna&gt;
&lt;descricao&gt;Data do reconhecimento do consumo do insumo referente ao produto informado no campo 04 do Registro K250&lt;/descricao&gt;
&lt;tipo&gt;D&lt;/tipo&gt;
&lt;/campo&gt;</v>
      </c>
      <c r="U2954" s="192" t="str">
        <f t="shared" si="322"/>
        <v>&lt;campo posicao="2"&gt;
&lt;coluna&gt;DT_CONS&lt;/coluna&gt;
&lt;descricao&gt;Data do reconhecimento do consumo do insumo referente ao produto informado no campo 04 do Registro K250&lt;/descricao&gt;
&lt;tipo&gt;D&lt;/tipo&gt;
&lt;/campo&gt;</v>
      </c>
      <c r="V2954" s="192" t="str">
        <f t="shared" si="325"/>
        <v>{"Column3", "DT_CONS"},</v>
      </c>
      <c r="W2954" s="191" t="str">
        <f>IF(Q2954="Campo","@Campos(posicao = "&amp;K2954&amp;", tipo = '"&amp;R2954&amp;"')@Column(name = """&amp;L2954&amp;""")"&amp;IF(R2954="D","@Temporal(TemporalType.DATE)","")&amp;"private "&amp;VLOOKUP(TEXT(R2954,"@"),Apoio!A:B,2,0)&amp;" "&amp;SUBSTITUTE(LOWER(LEFT(L2954,1))&amp;RIGHT(PROPER(L2954),LEN(L2954)-1),"_","")&amp;";",IF(ISNUMBER(Q2954),IF(R2954="R","@Entity@Table(name = ""reg_"&amp;LOWER(J2954)&amp;""")@XmlRootElement","")&amp;VLOOKUP(J2954,Blocos!D:I,6,0)&amp;Apoio!$E$1&amp;Y2954,""))</f>
        <v>@Campos(posicao = 2, tipo = 'D')@Column(name = "DT_CONS")@Temporal(TemporalType.DATE)private Date dtCons;</v>
      </c>
      <c r="X2954" s="190" t="str">
        <f>IF(ISNUMBER(Q2954),COUNTIF(Blocos!G:G,J2954),"")</f>
        <v/>
      </c>
      <c r="Y2954" s="190" t="str">
        <f>IF(OR(X2954=0,X2954=""),"",VLOOKUP(SUMIFS(Blocos!A:A,Blocos!H:H,'EFD REGISTROS e Campos (2)'!X2954,Blocos!G:G,'EFD REGISTROS e Campos (2)'!J2954),Blocos!A:L,12,0))</f>
        <v/>
      </c>
      <c r="Z2954" s="190" t="str">
        <f>IF(ISNUMBER(Q2955),VLOOKUP(J2954,Blocos!D:G,4,0),"")</f>
        <v/>
      </c>
      <c r="AA2954" s="190" t="str">
        <f>IF(ISNUMBER(Q2954),CONCATENATE("CREATE TABLE ""reg_",LOWER(J2954),""" (""ID"" bigint NOT NULL AUTO_INCREMENT,  ""HASHFILE"" varchar(255) DEFAULT NULL, ""ID_PAI"" bigint NOT NULL,"),IF(Q2954="Campo",CONCATENATE("""",L2954,""" ",VLOOKUP(R2954,Apoio!A:C,3,0)),""))&amp;IF(Z2954="","",CONCATENATE("PRIMARY KEY (""ID""), KEY ""FK_reg_",LOWER(Z2954),"_ID_PAI"" (""ID_PAI""), CONSTRAINT ""FK_reg_",LOWER(Z2954),"_ID_PAI"" FOREIGN KEY (""ID_PAI"") REFERENCES ""reg_",LOWER(Z2954),""" (""ID"")) ENGINE=InnoDB AUTO_INCREMENT=105774 DEFAULT CHARSET=utf8mb4 COLLATE=utf8mb4_0900_ai_ci;"))</f>
        <v>"DT_CONS" date DEFAULT NULL,</v>
      </c>
      <c r="AB2954" s="190" t="str">
        <f t="shared" si="328"/>
        <v>`reg_k255`.`DT_CONS`,</v>
      </c>
    </row>
    <row r="2955" spans="1:28" ht="14.5" hidden="1" customHeight="1" x14ac:dyDescent="0.3">
      <c r="J2955" s="187" t="str">
        <f t="shared" si="326"/>
        <v>K255</v>
      </c>
      <c r="K2955" s="185">
        <v>3</v>
      </c>
      <c r="L2955" s="288" t="s">
        <v>163</v>
      </c>
      <c r="M2955" s="201" t="s">
        <v>2935</v>
      </c>
      <c r="N2955" s="185" t="s">
        <v>27</v>
      </c>
      <c r="O2955" s="185">
        <v>60</v>
      </c>
      <c r="P2955" s="185" t="s">
        <v>28</v>
      </c>
      <c r="Q2955" s="192" t="str">
        <f t="shared" si="327"/>
        <v>Campo</v>
      </c>
      <c r="R2955" s="192" t="s">
        <v>27</v>
      </c>
      <c r="S2955" s="191" t="str">
        <f t="shared" si="323"/>
        <v/>
      </c>
      <c r="T2955" s="192" t="str">
        <f t="shared" si="324"/>
        <v>&lt;campo posicao="3"&gt;
&lt;coluna&gt;COD_ITEM&lt;/coluna&gt;
&lt;descricao&gt;Código do insumo (campo 02 do Registro 0200)&lt;/descricao&gt;
&lt;tipo&gt;C&lt;/tipo&gt;
&lt;/campo&gt;</v>
      </c>
      <c r="U2955" s="192" t="str">
        <f t="shared" si="322"/>
        <v>&lt;campo posicao="3"&gt;
&lt;coluna&gt;COD_ITEM&lt;/coluna&gt;
&lt;descricao&gt;Código do insumo (campo 02 do Registro 0200)&lt;/descricao&gt;
&lt;tipo&gt;C&lt;/tipo&gt;
&lt;/campo&gt;</v>
      </c>
      <c r="V2955" s="192" t="str">
        <f t="shared" si="325"/>
        <v>{"Column4", "COD_ITEM"},</v>
      </c>
      <c r="W2955" s="191" t="str">
        <f>IF(Q2955="Campo","@Campos(posicao = "&amp;K2955&amp;", tipo = '"&amp;R2955&amp;"')@Column(name = """&amp;L2955&amp;""")"&amp;IF(R2955="D","@Temporal(TemporalType.DATE)","")&amp;"private "&amp;VLOOKUP(TEXT(R2955,"@"),Apoio!A:B,2,0)&amp;" "&amp;SUBSTITUTE(LOWER(LEFT(L2955,1))&amp;RIGHT(PROPER(L2955),LEN(L2955)-1),"_","")&amp;";",IF(ISNUMBER(Q2955),IF(R2955="R","@Entity@Table(name = ""reg_"&amp;LOWER(J2955)&amp;""")@XmlRootElement","")&amp;VLOOKUP(J2955,Blocos!D:I,6,0)&amp;Apoio!$E$1&amp;Y2955,""))</f>
        <v>@Campos(posicao = 3, tipo = 'C')@Column(name = "COD_ITEM")private String codItem;</v>
      </c>
      <c r="X2955" s="190" t="str">
        <f>IF(ISNUMBER(Q2955),COUNTIF(Blocos!G:G,J2955),"")</f>
        <v/>
      </c>
      <c r="Y2955" s="190" t="str">
        <f>IF(OR(X2955=0,X2955=""),"",VLOOKUP(SUMIFS(Blocos!A:A,Blocos!H:H,'EFD REGISTROS e Campos (2)'!X2955,Blocos!G:G,'EFD REGISTROS e Campos (2)'!J2955),Blocos!A:L,12,0))</f>
        <v/>
      </c>
      <c r="Z2955" s="190" t="str">
        <f>IF(ISNUMBER(Q2956),VLOOKUP(J2955,Blocos!D:G,4,0),"")</f>
        <v/>
      </c>
      <c r="AA2955" s="190" t="str">
        <f>IF(ISNUMBER(Q2955),CONCATENATE("CREATE TABLE ""reg_",LOWER(J2955),""" (""ID"" bigint NOT NULL AUTO_INCREMENT,  ""HASHFILE"" varchar(255) DEFAULT NULL, ""ID_PAI"" bigint NOT NULL,"),IF(Q2955="Campo",CONCATENATE("""",L2955,""" ",VLOOKUP(R2955,Apoio!A:C,3,0)),""))&amp;IF(Z2955="","",CONCATENATE("PRIMARY KEY (""ID""), KEY ""FK_reg_",LOWER(Z2955),"_ID_PAI"" (""ID_PAI""), CONSTRAINT ""FK_reg_",LOWER(Z2955),"_ID_PAI"" FOREIGN KEY (""ID_PAI"") REFERENCES ""reg_",LOWER(Z2955),""" (""ID"")) ENGINE=InnoDB AUTO_INCREMENT=105774 DEFAULT CHARSET=utf8mb4 COLLATE=utf8mb4_0900_ai_ci;"))</f>
        <v>"COD_ITEM" varchar(255) DEFAULT NULL,</v>
      </c>
      <c r="AB2955" s="190" t="str">
        <f t="shared" si="328"/>
        <v>`reg_k255`.`COD_ITEM`,</v>
      </c>
    </row>
    <row r="2956" spans="1:28" ht="14.5" hidden="1" customHeight="1" x14ac:dyDescent="0.3">
      <c r="J2956" s="187" t="str">
        <f t="shared" si="326"/>
        <v>K255</v>
      </c>
      <c r="K2956" s="185">
        <v>4</v>
      </c>
      <c r="L2956" s="288" t="s">
        <v>804</v>
      </c>
      <c r="M2956" s="201" t="s">
        <v>2936</v>
      </c>
      <c r="N2956" s="185" t="s">
        <v>32</v>
      </c>
      <c r="O2956" s="185" t="s">
        <v>28</v>
      </c>
      <c r="P2956" s="185">
        <v>6</v>
      </c>
      <c r="Q2956" s="192" t="str">
        <f t="shared" si="327"/>
        <v>Campo</v>
      </c>
      <c r="R2956" s="192" t="s">
        <v>3606</v>
      </c>
      <c r="S2956" s="191" t="str">
        <f t="shared" si="323"/>
        <v/>
      </c>
      <c r="T2956" s="192" t="str">
        <f t="shared" si="324"/>
        <v>&lt;campo posicao="4"&gt;
&lt;coluna&gt;QTD&lt;/coluna&gt;
&lt;descricao&gt;Quantidade de consumo do insumo.&lt;/descricao&gt;
&lt;tipo&gt;R&lt;/tipo&gt;
&lt;/campo&gt;</v>
      </c>
      <c r="U2956" s="192" t="str">
        <f t="shared" si="322"/>
        <v>&lt;campo posicao="4"&gt;
&lt;coluna&gt;QTD&lt;/coluna&gt;
&lt;descricao&gt;Quantidade de consumo do insumo.&lt;/descricao&gt;
&lt;tipo&gt;R&lt;/tipo&gt;
&lt;/campo&gt;</v>
      </c>
      <c r="V2956" s="192" t="str">
        <f t="shared" si="325"/>
        <v>{"Column5", "QTD"},</v>
      </c>
      <c r="W2956" s="191" t="str">
        <f>IF(Q2956="Campo","@Campos(posicao = "&amp;K2956&amp;", tipo = '"&amp;R2956&amp;"')@Column(name = """&amp;L2956&amp;""")"&amp;IF(R2956="D","@Temporal(TemporalType.DATE)","")&amp;"private "&amp;VLOOKUP(TEXT(R2956,"@"),Apoio!A:B,2,0)&amp;" "&amp;SUBSTITUTE(LOWER(LEFT(L2956,1))&amp;RIGHT(PROPER(L2956),LEN(L2956)-1),"_","")&amp;";",IF(ISNUMBER(Q2956),IF(R2956="R","@Entity@Table(name = ""reg_"&amp;LOWER(J2956)&amp;""")@XmlRootElement","")&amp;VLOOKUP(J2956,Blocos!D:I,6,0)&amp;Apoio!$E$1&amp;Y2956,""))</f>
        <v>@Campos(posicao = 4, tipo = 'R')@Column(name = "QTD")private BigDecimal qtd;</v>
      </c>
      <c r="X2956" s="190" t="str">
        <f>IF(ISNUMBER(Q2956),COUNTIF(Blocos!G:G,J2956),"")</f>
        <v/>
      </c>
      <c r="Y2956" s="190" t="str">
        <f>IF(OR(X2956=0,X2956=""),"",VLOOKUP(SUMIFS(Blocos!A:A,Blocos!H:H,'EFD REGISTROS e Campos (2)'!X2956,Blocos!G:G,'EFD REGISTROS e Campos (2)'!J2956),Blocos!A:L,12,0))</f>
        <v/>
      </c>
      <c r="Z2956" s="190" t="str">
        <f>IF(ISNUMBER(Q2957),VLOOKUP(J2956,Blocos!D:G,4,0),"")</f>
        <v/>
      </c>
      <c r="AA2956" s="190" t="str">
        <f>IF(ISNUMBER(Q2956),CONCATENATE("CREATE TABLE ""reg_",LOWER(J2956),""" (""ID"" bigint NOT NULL AUTO_INCREMENT,  ""HASHFILE"" varchar(255) DEFAULT NULL, ""ID_PAI"" bigint NOT NULL,"),IF(Q2956="Campo",CONCATENATE("""",L2956,""" ",VLOOKUP(R2956,Apoio!A:C,3,0)),""))&amp;IF(Z2956="","",CONCATENATE("PRIMARY KEY (""ID""), KEY ""FK_reg_",LOWER(Z2956),"_ID_PAI"" (""ID_PAI""), CONSTRAINT ""FK_reg_",LOWER(Z2956),"_ID_PAI"" FOREIGN KEY (""ID_PAI"") REFERENCES ""reg_",LOWER(Z2956),""" (""ID"")) ENGINE=InnoDB AUTO_INCREMENT=105774 DEFAULT CHARSET=utf8mb4 COLLATE=utf8mb4_0900_ai_ci;"))</f>
        <v>"QTD" decimal(15,6) DEFAULT NULL,</v>
      </c>
      <c r="AB2956" s="190" t="str">
        <f t="shared" si="328"/>
        <v>`reg_k255`.`QTD`,</v>
      </c>
    </row>
    <row r="2957" spans="1:28" ht="14.5" hidden="1" customHeight="1" x14ac:dyDescent="0.3">
      <c r="J2957" s="187" t="str">
        <f t="shared" si="326"/>
        <v>K255</v>
      </c>
      <c r="K2957" s="185">
        <v>5</v>
      </c>
      <c r="L2957" s="288" t="s">
        <v>2922</v>
      </c>
      <c r="M2957" s="201" t="s">
        <v>2923</v>
      </c>
      <c r="N2957" s="185" t="s">
        <v>27</v>
      </c>
      <c r="O2957" s="185">
        <v>60</v>
      </c>
      <c r="P2957" s="185" t="s">
        <v>28</v>
      </c>
      <c r="Q2957" s="192" t="str">
        <f t="shared" si="327"/>
        <v>Campo</v>
      </c>
      <c r="R2957" s="192" t="s">
        <v>27</v>
      </c>
      <c r="S2957" s="191" t="str">
        <f t="shared" si="323"/>
        <v/>
      </c>
      <c r="T2957" s="192" t="str">
        <f t="shared" si="324"/>
        <v>&lt;campo posicao="5"&gt;
&lt;coluna&gt;COD_INS_SUBST&lt;/coluna&gt;
&lt;descricao&gt;Código do insumo que foi substituído, caso ocorra a substituição (campo 02 do Registro 0210)&lt;/descricao&gt;
&lt;tipo&gt;C&lt;/tipo&gt;
&lt;/campo&gt;</v>
      </c>
      <c r="U2957" s="192" t="str">
        <f t="shared" si="322"/>
        <v>&lt;campo posicao="5"&gt;
&lt;coluna&gt;COD_INS_SUBST&lt;/coluna&gt;
&lt;descricao&gt;Código do insumo que foi substituído, caso ocorra a substituição (campo 02 do Registro 0210)&lt;/descricao&gt;
&lt;tipo&gt;C&lt;/tipo&gt;
&lt;/campo&gt;</v>
      </c>
      <c r="V2957" s="192" t="str">
        <f t="shared" si="325"/>
        <v>{"Column6", "COD_INS_SUBST"},</v>
      </c>
      <c r="W2957" s="191" t="str">
        <f>IF(Q2957="Campo","@Campos(posicao = "&amp;K2957&amp;", tipo = '"&amp;R2957&amp;"')@Column(name = """&amp;L2957&amp;""")"&amp;IF(R2957="D","@Temporal(TemporalType.DATE)","")&amp;"private "&amp;VLOOKUP(TEXT(R2957,"@"),Apoio!A:B,2,0)&amp;" "&amp;SUBSTITUTE(LOWER(LEFT(L2957,1))&amp;RIGHT(PROPER(L2957),LEN(L2957)-1),"_","")&amp;";",IF(ISNUMBER(Q2957),IF(R2957="R","@Entity@Table(name = ""reg_"&amp;LOWER(J2957)&amp;""")@XmlRootElement","")&amp;VLOOKUP(J2957,Blocos!D:I,6,0)&amp;Apoio!$E$1&amp;Y2957,""))</f>
        <v>@Campos(posicao = 5, tipo = 'C')@Column(name = "COD_INS_SUBST")private String codInsSubst;</v>
      </c>
      <c r="X2957" s="190" t="str">
        <f>IF(ISNUMBER(Q2957),COUNTIF(Blocos!G:G,J2957),"")</f>
        <v/>
      </c>
      <c r="Y2957" s="190" t="str">
        <f>IF(OR(X2957=0,X2957=""),"",VLOOKUP(SUMIFS(Blocos!A:A,Blocos!H:H,'EFD REGISTROS e Campos (2)'!X2957,Blocos!G:G,'EFD REGISTROS e Campos (2)'!J2957),Blocos!A:L,12,0))</f>
        <v/>
      </c>
      <c r="Z2957" s="190" t="str">
        <f>IF(ISNUMBER(Q2958),VLOOKUP(J2957,Blocos!D:G,4,0),"")</f>
        <v>K250</v>
      </c>
      <c r="AA2957" s="190" t="str">
        <f>IF(ISNUMBER(Q2957),CONCATENATE("CREATE TABLE ""reg_",LOWER(J2957),""" (""ID"" bigint NOT NULL AUTO_INCREMENT,  ""HASHFILE"" varchar(255) DEFAULT NULL, ""ID_PAI"" bigint NOT NULL,"),IF(Q2957="Campo",CONCATENATE("""",L2957,""" ",VLOOKUP(R2957,Apoio!A:C,3,0)),""))&amp;IF(Z2957="","",CONCATENATE("PRIMARY KEY (""ID""), KEY ""FK_reg_",LOWER(Z2957),"_ID_PAI"" (""ID_PAI""), CONSTRAINT ""FK_reg_",LOWER(Z2957),"_ID_PAI"" FOREIGN KEY (""ID_PAI"") REFERENCES ""reg_",LOWER(Z2957),""" (""ID"")) ENGINE=InnoDB AUTO_INCREMENT=105774 DEFAULT CHARSET=utf8mb4 COLLATE=utf8mb4_0900_ai_ci;"))</f>
        <v>"COD_INS_SUBST" varchar(255) DEFAULT NULL,PRIMARY KEY ("ID"), KEY "FK_reg_k250_ID_PAI" ("ID_PAI"), CONSTRAINT "FK_reg_k250_ID_PAI" FOREIGN KEY ("ID_PAI") REFERENCES "reg_k250" ("ID")) ENGINE=InnoDB AUTO_INCREMENT=105774 DEFAULT CHARSET=utf8mb4 COLLATE=utf8mb4_0900_ai_ci;</v>
      </c>
      <c r="AB2957" s="190" t="str">
        <f t="shared" si="328"/>
        <v>`reg_k255`.`COD_INS_SUBST`,FROM `efdicms`.`reg_k255`;"</v>
      </c>
    </row>
    <row r="2958" spans="1:28" ht="14.5" hidden="1" customHeight="1" collapsed="1" x14ac:dyDescent="0.3">
      <c r="A2958" s="180" t="s">
        <v>22</v>
      </c>
      <c r="E2958" s="180" t="s">
        <v>2937</v>
      </c>
      <c r="I2958" s="180" t="s">
        <v>144</v>
      </c>
      <c r="J2958" s="187" t="str">
        <f t="shared" si="326"/>
        <v>K260</v>
      </c>
      <c r="K2958" s="195" t="s">
        <v>3666</v>
      </c>
      <c r="Q2958" s="192">
        <f t="shared" si="327"/>
        <v>3</v>
      </c>
      <c r="S2958" s="191" t="str">
        <f t="shared" si="323"/>
        <v>&lt;/registro&gt;
&lt;registro codigo="K260" perfil="ABC" nivel="3"&gt;</v>
      </c>
      <c r="T2958" s="192" t="str">
        <f t="shared" si="324"/>
        <v/>
      </c>
      <c r="U2958" s="192" t="str">
        <f t="shared" si="322"/>
        <v>&lt;/registro&gt;
&lt;registro codigo="K260" perfil="ABC" nivel="3"&gt;</v>
      </c>
      <c r="V2958" s="192" t="str">
        <f t="shared" si="325"/>
        <v/>
      </c>
      <c r="W2958" s="191" t="str">
        <f>IF(Q2958="Campo","@Campos(posicao = "&amp;K2958&amp;", tipo = '"&amp;R2958&amp;"')@Column(name = """&amp;L2958&amp;""")"&amp;IF(R2958="D","@Temporal(TemporalType.DATE)","")&amp;"private "&amp;VLOOKUP(TEXT(R2958,"@"),Apoio!A:B,2,0)&amp;" "&amp;SUBSTITUTE(LOWER(LEFT(L2958,1))&amp;RIGHT(PROPER(L2958),LEN(L2958)-1),"_","")&amp;";",IF(ISNUMBER(Q2958),IF(R2958="R","@Entity@Table(name = ""reg_"&amp;LOWER(J2958)&amp;""")@XmlRootElement","")&amp;VLOOKUP(J2958,Blocos!D:I,6,0)&amp;Apoio!$E$1&amp;Y2958,""))</f>
        <v>@Registros(nivel = 3) public class RegK260 implements Serializable { private static final long serialVersionUID = 1L; @Id @GeneratedValue(strategy = GenerationType.IDENTITY) @Basic(optional = false) @Column(name = "ID" ) private Long id;@ManyToOne(fetch = FetchType.LAZY) @JoinColumn(name = "ID_PAI", nullable = false) private RegK100 idPai; public RegK100 getIdPai() {return idPai;}public void setIdPai(Object idPai) {this.idPai = (RegK100) idPai;}public RegK260() { } public RegK260(Long id) { this.id = id; } public RegK260(Long id, RegK100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List&lt;RegK265&gt; regK265;public List&lt;RegK265&gt; getRegK265() {return regK265;}public void setRegK265(List&lt;RegK265&gt; regK265) {this.regK265 = regK265;}</v>
      </c>
      <c r="X2958" s="190">
        <f>IF(ISNUMBER(Q2958),COUNTIF(Blocos!G:G,J2958),"")</f>
        <v>1</v>
      </c>
      <c r="Y2958" s="190" t="str">
        <f>IF(OR(X2958=0,X2958=""),"",VLOOKUP(SUMIFS(Blocos!A:A,Blocos!H:H,'EFD REGISTROS e Campos (2)'!X2958,Blocos!G:G,'EFD REGISTROS e Campos (2)'!J2958),Blocos!A:L,12,0))</f>
        <v>@OneToMany( cascade = CascadeType.ALL, fetch = FetchType.LAZY, mappedBy = "idPai")private  List&lt;RegK265&gt; regK265;public List&lt;RegK265&gt; getRegK265() {return regK265;}public void setRegK265(List&lt;RegK265&gt; regK265) {this.regK265 = regK265;}</v>
      </c>
      <c r="Z2958" s="190" t="str">
        <f>IF(ISNUMBER(Q2959),VLOOKUP(J2958,Blocos!D:G,4,0),"")</f>
        <v/>
      </c>
      <c r="AA2958" s="190" t="str">
        <f>IF(ISNUMBER(Q2958),CONCATENATE("CREATE TABLE ""reg_",LOWER(J2958),""" (""ID"" bigint NOT NULL AUTO_INCREMENT,  ""HASHFILE"" varchar(255) DEFAULT NULL, ""ID_PAI"" bigint NOT NULL,"),IF(Q2958="Campo",CONCATENATE("""",L2958,""" ",VLOOKUP(R2958,Apoio!A:C,3,0)),""))&amp;IF(Z2958="","",CONCATENATE("PRIMARY KEY (""ID""), KEY ""FK_reg_",LOWER(Z2958),"_ID_PAI"" (""ID_PAI""), CONSTRAINT ""FK_reg_",LOWER(Z2958),"_ID_PAI"" FOREIGN KEY (""ID_PAI"") REFERENCES ""reg_",LOWER(Z2958),""" (""ID"")) ENGINE=InnoDB AUTO_INCREMENT=105774 DEFAULT CHARSET=utf8mb4 COLLATE=utf8mb4_0900_ai_ci;"))</f>
        <v>CREATE TABLE "reg_k260" ("ID" bigint NOT NULL AUTO_INCREMENT,  "HASHFILE" varchar(255) DEFAULT NULL, "ID_PAI" bigint NOT NULL,</v>
      </c>
      <c r="AB2958" s="190" t="str">
        <f t="shared" si="328"/>
        <v/>
      </c>
    </row>
    <row r="2959" spans="1:28" ht="14.5" hidden="1" customHeight="1" x14ac:dyDescent="0.3">
      <c r="J2959" s="187" t="str">
        <f t="shared" si="326"/>
        <v>K260</v>
      </c>
      <c r="K2959" s="185">
        <v>1</v>
      </c>
      <c r="L2959" s="288" t="s">
        <v>25</v>
      </c>
      <c r="M2959" s="201" t="s">
        <v>2939</v>
      </c>
      <c r="N2959" s="185" t="s">
        <v>27</v>
      </c>
      <c r="O2959" s="185">
        <v>4</v>
      </c>
      <c r="P2959" s="185" t="s">
        <v>28</v>
      </c>
      <c r="Q2959" s="192" t="str">
        <f t="shared" si="327"/>
        <v>Campo</v>
      </c>
      <c r="R2959" s="192" t="s">
        <v>27</v>
      </c>
      <c r="S2959" s="191" t="str">
        <f t="shared" si="323"/>
        <v/>
      </c>
      <c r="T2959" s="192" t="str">
        <f t="shared" si="324"/>
        <v>&lt;campo posicao="1"&gt;
&lt;coluna&gt;REG&lt;/coluna&gt;
&lt;descricao&gt;Texto fixo contendo "K260"&lt;/descricao&gt;
&lt;tipo&gt;C&lt;/tipo&gt;
&lt;/campo&gt;</v>
      </c>
      <c r="U2959" s="192" t="str">
        <f t="shared" ref="U2959:U3022" si="329">S2959&amp;T2959</f>
        <v>&lt;campo posicao="1"&gt;
&lt;coluna&gt;REG&lt;/coluna&gt;
&lt;descricao&gt;Texto fixo contendo "K260"&lt;/descricao&gt;
&lt;tipo&gt;C&lt;/tipo&gt;
&lt;/campo&gt;</v>
      </c>
      <c r="V2959" s="192" t="str">
        <f t="shared" si="325"/>
        <v>{"Column2", "REG"},</v>
      </c>
      <c r="W2959" s="191" t="str">
        <f>IF(Q2959="Campo","@Campos(posicao = "&amp;K2959&amp;", tipo = '"&amp;R2959&amp;"')@Column(name = """&amp;L2959&amp;""")"&amp;IF(R2959="D","@Temporal(TemporalType.DATE)","")&amp;"private "&amp;VLOOKUP(TEXT(R2959,"@"),Apoio!A:B,2,0)&amp;" "&amp;SUBSTITUTE(LOWER(LEFT(L2959,1))&amp;RIGHT(PROPER(L2959),LEN(L2959)-1),"_","")&amp;";",IF(ISNUMBER(Q2959),IF(R2959="R","@Entity@Table(name = ""reg_"&amp;LOWER(J2959)&amp;""")@XmlRootElement","")&amp;VLOOKUP(J2959,Blocos!D:I,6,0)&amp;Apoio!$E$1&amp;Y2959,""))</f>
        <v>@Campos(posicao = 1, tipo = 'C')@Column(name = "REG")private String reg;</v>
      </c>
      <c r="X2959" s="190" t="str">
        <f>IF(ISNUMBER(Q2959),COUNTIF(Blocos!G:G,J2959),"")</f>
        <v/>
      </c>
      <c r="Y2959" s="190" t="str">
        <f>IF(OR(X2959=0,X2959=""),"",VLOOKUP(SUMIFS(Blocos!A:A,Blocos!H:H,'EFD REGISTROS e Campos (2)'!X2959,Blocos!G:G,'EFD REGISTROS e Campos (2)'!J2959),Blocos!A:L,12,0))</f>
        <v/>
      </c>
      <c r="Z2959" s="190" t="str">
        <f>IF(ISNUMBER(Q2960),VLOOKUP(J2959,Blocos!D:G,4,0),"")</f>
        <v/>
      </c>
      <c r="AA2959" s="190" t="str">
        <f>IF(ISNUMBER(Q2959),CONCATENATE("CREATE TABLE ""reg_",LOWER(J2959),""" (""ID"" bigint NOT NULL AUTO_INCREMENT,  ""HASHFILE"" varchar(255) DEFAULT NULL, ""ID_PAI"" bigint NOT NULL,"),IF(Q2959="Campo",CONCATENATE("""",L2959,""" ",VLOOKUP(R2959,Apoio!A:C,3,0)),""))&amp;IF(Z2959="","",CONCATENATE("PRIMARY KEY (""ID""), KEY ""FK_reg_",LOWER(Z2959),"_ID_PAI"" (""ID_PAI""), CONSTRAINT ""FK_reg_",LOWER(Z2959),"_ID_PAI"" FOREIGN KEY (""ID_PAI"") REFERENCES ""reg_",LOWER(Z2959),""" (""ID"")) ENGINE=InnoDB AUTO_INCREMENT=105774 DEFAULT CHARSET=utf8mb4 COLLATE=utf8mb4_0900_ai_ci;"))</f>
        <v>"REG" varchar(255) DEFAULT NULL,</v>
      </c>
      <c r="AB2959" s="190" t="str">
        <f t="shared" si="328"/>
        <v>USE `efdicms`;SELECT `reg_k260`.`REG`,</v>
      </c>
    </row>
    <row r="2960" spans="1:28" ht="14.5" hidden="1" customHeight="1" x14ac:dyDescent="0.3">
      <c r="J2960" s="187" t="str">
        <f t="shared" si="326"/>
        <v>K260</v>
      </c>
      <c r="K2960" s="185">
        <v>2</v>
      </c>
      <c r="L2960" s="288" t="s">
        <v>2940</v>
      </c>
      <c r="M2960" s="201" t="s">
        <v>2941</v>
      </c>
      <c r="N2960" s="185" t="s">
        <v>27</v>
      </c>
      <c r="O2960" s="185">
        <v>30</v>
      </c>
      <c r="P2960" s="185" t="s">
        <v>28</v>
      </c>
      <c r="Q2960" s="192" t="str">
        <f t="shared" si="327"/>
        <v>Campo</v>
      </c>
      <c r="R2960" s="192" t="s">
        <v>27</v>
      </c>
      <c r="S2960" s="191" t="str">
        <f t="shared" si="323"/>
        <v/>
      </c>
      <c r="T2960" s="192" t="str">
        <f t="shared" si="324"/>
        <v>&lt;campo posicao="2"&gt;
&lt;coluna&gt;COD_OP_OS&lt;/coluna&gt;
&lt;descricao&gt;Código de identificação da ordem de produção, no reprocessamento, ou da ordem de serviço, no reparo&lt;/descricao&gt;
&lt;tipo&gt;C&lt;/tipo&gt;
&lt;/campo&gt;</v>
      </c>
      <c r="U2960" s="192" t="str">
        <f t="shared" si="329"/>
        <v>&lt;campo posicao="2"&gt;
&lt;coluna&gt;COD_OP_OS&lt;/coluna&gt;
&lt;descricao&gt;Código de identificação da ordem de produção, no reprocessamento, ou da ordem de serviço, no reparo&lt;/descricao&gt;
&lt;tipo&gt;C&lt;/tipo&gt;
&lt;/campo&gt;</v>
      </c>
      <c r="V2960" s="192" t="str">
        <f t="shared" si="325"/>
        <v>{"Column3", "COD_OP_OS"},</v>
      </c>
      <c r="W2960" s="191" t="str">
        <f>IF(Q2960="Campo","@Campos(posicao = "&amp;K2960&amp;", tipo = '"&amp;R2960&amp;"')@Column(name = """&amp;L2960&amp;""")"&amp;IF(R2960="D","@Temporal(TemporalType.DATE)","")&amp;"private "&amp;VLOOKUP(TEXT(R2960,"@"),Apoio!A:B,2,0)&amp;" "&amp;SUBSTITUTE(LOWER(LEFT(L2960,1))&amp;RIGHT(PROPER(L2960),LEN(L2960)-1),"_","")&amp;";",IF(ISNUMBER(Q2960),IF(R2960="R","@Entity@Table(name = ""reg_"&amp;LOWER(J2960)&amp;""")@XmlRootElement","")&amp;VLOOKUP(J2960,Blocos!D:I,6,0)&amp;Apoio!$E$1&amp;Y2960,""))</f>
        <v>@Campos(posicao = 2, tipo = 'C')@Column(name = "COD_OP_OS")private String codOpOs;</v>
      </c>
      <c r="X2960" s="190" t="str">
        <f>IF(ISNUMBER(Q2960),COUNTIF(Blocos!G:G,J2960),"")</f>
        <v/>
      </c>
      <c r="Y2960" s="190" t="str">
        <f>IF(OR(X2960=0,X2960=""),"",VLOOKUP(SUMIFS(Blocos!A:A,Blocos!H:H,'EFD REGISTROS e Campos (2)'!X2960,Blocos!G:G,'EFD REGISTROS e Campos (2)'!J2960),Blocos!A:L,12,0))</f>
        <v/>
      </c>
      <c r="Z2960" s="190" t="str">
        <f>IF(ISNUMBER(Q2961),VLOOKUP(J2960,Blocos!D:G,4,0),"")</f>
        <v/>
      </c>
      <c r="AA2960" s="190" t="str">
        <f>IF(ISNUMBER(Q2960),CONCATENATE("CREATE TABLE ""reg_",LOWER(J2960),""" (""ID"" bigint NOT NULL AUTO_INCREMENT,  ""HASHFILE"" varchar(255) DEFAULT NULL, ""ID_PAI"" bigint NOT NULL,"),IF(Q2960="Campo",CONCATENATE("""",L2960,""" ",VLOOKUP(R2960,Apoio!A:C,3,0)),""))&amp;IF(Z2960="","",CONCATENATE("PRIMARY KEY (""ID""), KEY ""FK_reg_",LOWER(Z2960),"_ID_PAI"" (""ID_PAI""), CONSTRAINT ""FK_reg_",LOWER(Z2960),"_ID_PAI"" FOREIGN KEY (""ID_PAI"") REFERENCES ""reg_",LOWER(Z2960),""" (""ID"")) ENGINE=InnoDB AUTO_INCREMENT=105774 DEFAULT CHARSET=utf8mb4 COLLATE=utf8mb4_0900_ai_ci;"))</f>
        <v>"COD_OP_OS" varchar(255) DEFAULT NULL,</v>
      </c>
      <c r="AB2960" s="190" t="str">
        <f t="shared" si="328"/>
        <v>`reg_k260`.`COD_OP_OS`,</v>
      </c>
    </row>
    <row r="2961" spans="1:28" ht="14.5" hidden="1" customHeight="1" x14ac:dyDescent="0.3">
      <c r="J2961" s="187" t="str">
        <f t="shared" si="326"/>
        <v>K260</v>
      </c>
      <c r="K2961" s="185">
        <v>3</v>
      </c>
      <c r="L2961" s="288" t="s">
        <v>163</v>
      </c>
      <c r="M2961" s="201" t="s">
        <v>2942</v>
      </c>
      <c r="N2961" s="185" t="s">
        <v>27</v>
      </c>
      <c r="O2961" s="185">
        <v>60</v>
      </c>
      <c r="P2961" s="185" t="s">
        <v>28</v>
      </c>
      <c r="Q2961" s="192" t="str">
        <f t="shared" si="327"/>
        <v>Campo</v>
      </c>
      <c r="R2961" s="192" t="s">
        <v>27</v>
      </c>
      <c r="S2961" s="191" t="str">
        <f t="shared" si="323"/>
        <v/>
      </c>
      <c r="T2961" s="192" t="str">
        <f t="shared" si="324"/>
        <v>&lt;campo posicao="3"&gt;
&lt;coluna&gt;COD_ITEM&lt;/coluna&gt;
&lt;descricao&gt;Código do produto/insumo a ser reprocessado/reparado ou já reprocessado/reparado (campo 02 do Registro 0200)&lt;/descricao&gt;
&lt;tipo&gt;C&lt;/tipo&gt;
&lt;/campo&gt;</v>
      </c>
      <c r="U2961" s="192" t="str">
        <f t="shared" si="329"/>
        <v>&lt;campo posicao="3"&gt;
&lt;coluna&gt;COD_ITEM&lt;/coluna&gt;
&lt;descricao&gt;Código do produto/insumo a ser reprocessado/reparado ou já reprocessado/reparado (campo 02 do Registro 0200)&lt;/descricao&gt;
&lt;tipo&gt;C&lt;/tipo&gt;
&lt;/campo&gt;</v>
      </c>
      <c r="V2961" s="192" t="str">
        <f t="shared" si="325"/>
        <v>{"Column4", "COD_ITEM"},</v>
      </c>
      <c r="W2961" s="191" t="str">
        <f>IF(Q2961="Campo","@Campos(posicao = "&amp;K2961&amp;", tipo = '"&amp;R2961&amp;"')@Column(name = """&amp;L2961&amp;""")"&amp;IF(R2961="D","@Temporal(TemporalType.DATE)","")&amp;"private "&amp;VLOOKUP(TEXT(R2961,"@"),Apoio!A:B,2,0)&amp;" "&amp;SUBSTITUTE(LOWER(LEFT(L2961,1))&amp;RIGHT(PROPER(L2961),LEN(L2961)-1),"_","")&amp;";",IF(ISNUMBER(Q2961),IF(R2961="R","@Entity@Table(name = ""reg_"&amp;LOWER(J2961)&amp;""")@XmlRootElement","")&amp;VLOOKUP(J2961,Blocos!D:I,6,0)&amp;Apoio!$E$1&amp;Y2961,""))</f>
        <v>@Campos(posicao = 3, tipo = 'C')@Column(name = "COD_ITEM")private String codItem;</v>
      </c>
      <c r="X2961" s="190" t="str">
        <f>IF(ISNUMBER(Q2961),COUNTIF(Blocos!G:G,J2961),"")</f>
        <v/>
      </c>
      <c r="Y2961" s="190" t="str">
        <f>IF(OR(X2961=0,X2961=""),"",VLOOKUP(SUMIFS(Blocos!A:A,Blocos!H:H,'EFD REGISTROS e Campos (2)'!X2961,Blocos!G:G,'EFD REGISTROS e Campos (2)'!J2961),Blocos!A:L,12,0))</f>
        <v/>
      </c>
      <c r="Z2961" s="190" t="str">
        <f>IF(ISNUMBER(Q2962),VLOOKUP(J2961,Blocos!D:G,4,0),"")</f>
        <v/>
      </c>
      <c r="AA2961" s="190" t="str">
        <f>IF(ISNUMBER(Q2961),CONCATENATE("CREATE TABLE ""reg_",LOWER(J2961),""" (""ID"" bigint NOT NULL AUTO_INCREMENT,  ""HASHFILE"" varchar(255) DEFAULT NULL, ""ID_PAI"" bigint NOT NULL,"),IF(Q2961="Campo",CONCATENATE("""",L2961,""" ",VLOOKUP(R2961,Apoio!A:C,3,0)),""))&amp;IF(Z2961="","",CONCATENATE("PRIMARY KEY (""ID""), KEY ""FK_reg_",LOWER(Z2961),"_ID_PAI"" (""ID_PAI""), CONSTRAINT ""FK_reg_",LOWER(Z2961),"_ID_PAI"" FOREIGN KEY (""ID_PAI"") REFERENCES ""reg_",LOWER(Z2961),""" (""ID"")) ENGINE=InnoDB AUTO_INCREMENT=105774 DEFAULT CHARSET=utf8mb4 COLLATE=utf8mb4_0900_ai_ci;"))</f>
        <v>"COD_ITEM" varchar(255) DEFAULT NULL,</v>
      </c>
      <c r="AB2961" s="190" t="str">
        <f t="shared" si="328"/>
        <v>`reg_k260`.`COD_ITEM`,</v>
      </c>
    </row>
    <row r="2962" spans="1:28" ht="14.5" hidden="1" customHeight="1" x14ac:dyDescent="0.3">
      <c r="J2962" s="187" t="str">
        <f t="shared" si="326"/>
        <v>K260</v>
      </c>
      <c r="K2962" s="185">
        <v>4</v>
      </c>
      <c r="L2962" s="288" t="s">
        <v>4030</v>
      </c>
      <c r="M2962" s="201" t="s">
        <v>2943</v>
      </c>
      <c r="N2962" s="185" t="s">
        <v>32</v>
      </c>
      <c r="O2962" s="185" t="s">
        <v>40</v>
      </c>
      <c r="P2962" s="185" t="s">
        <v>28</v>
      </c>
      <c r="Q2962" s="192" t="str">
        <f t="shared" si="327"/>
        <v>Campo</v>
      </c>
      <c r="R2962" s="192" t="s">
        <v>3605</v>
      </c>
      <c r="S2962" s="191" t="str">
        <f t="shared" si="323"/>
        <v/>
      </c>
      <c r="T2962" s="192" t="str">
        <f t="shared" si="324"/>
        <v>&lt;campo posicao="4"&gt;
&lt;coluna&gt;DT_SAIDA&lt;/coluna&gt;
&lt;descricao&gt;Data de saída do estoque&lt;/descricao&gt;
&lt;tipo&gt;D&lt;/tipo&gt;
&lt;/campo&gt;</v>
      </c>
      <c r="U2962" s="192" t="str">
        <f t="shared" si="329"/>
        <v>&lt;campo posicao="4"&gt;
&lt;coluna&gt;DT_SAIDA&lt;/coluna&gt;
&lt;descricao&gt;Data de saída do estoque&lt;/descricao&gt;
&lt;tipo&gt;D&lt;/tipo&gt;
&lt;/campo&gt;</v>
      </c>
      <c r="V2962" s="192" t="str">
        <f t="shared" si="325"/>
        <v>{"Column5", "DT_SAIDA"},</v>
      </c>
      <c r="W2962" s="191" t="str">
        <f>IF(Q2962="Campo","@Campos(posicao = "&amp;K2962&amp;", tipo = '"&amp;R2962&amp;"')@Column(name = """&amp;L2962&amp;""")"&amp;IF(R2962="D","@Temporal(TemporalType.DATE)","")&amp;"private "&amp;VLOOKUP(TEXT(R2962,"@"),Apoio!A:B,2,0)&amp;" "&amp;SUBSTITUTE(LOWER(LEFT(L2962,1))&amp;RIGHT(PROPER(L2962),LEN(L2962)-1),"_","")&amp;";",IF(ISNUMBER(Q2962),IF(R2962="R","@Entity@Table(name = ""reg_"&amp;LOWER(J2962)&amp;""")@XmlRootElement","")&amp;VLOOKUP(J2962,Blocos!D:I,6,0)&amp;Apoio!$E$1&amp;Y2962,""))</f>
        <v>@Campos(posicao = 4, tipo = 'D')@Column(name = "DT_SAIDA")@Temporal(TemporalType.DATE)private Date dtSaida;</v>
      </c>
      <c r="X2962" s="190" t="str">
        <f>IF(ISNUMBER(Q2962),COUNTIF(Blocos!G:G,J2962),"")</f>
        <v/>
      </c>
      <c r="Y2962" s="190" t="str">
        <f>IF(OR(X2962=0,X2962=""),"",VLOOKUP(SUMIFS(Blocos!A:A,Blocos!H:H,'EFD REGISTROS e Campos (2)'!X2962,Blocos!G:G,'EFD REGISTROS e Campos (2)'!J2962),Blocos!A:L,12,0))</f>
        <v/>
      </c>
      <c r="Z2962" s="190" t="str">
        <f>IF(ISNUMBER(Q2963),VLOOKUP(J2962,Blocos!D:G,4,0),"")</f>
        <v/>
      </c>
      <c r="AA2962" s="190" t="str">
        <f>IF(ISNUMBER(Q2962),CONCATENATE("CREATE TABLE ""reg_",LOWER(J2962),""" (""ID"" bigint NOT NULL AUTO_INCREMENT,  ""HASHFILE"" varchar(255) DEFAULT NULL, ""ID_PAI"" bigint NOT NULL,"),IF(Q2962="Campo",CONCATENATE("""",L2962,""" ",VLOOKUP(R2962,Apoio!A:C,3,0)),""))&amp;IF(Z2962="","",CONCATENATE("PRIMARY KEY (""ID""), KEY ""FK_reg_",LOWER(Z2962),"_ID_PAI"" (""ID_PAI""), CONSTRAINT ""FK_reg_",LOWER(Z2962),"_ID_PAI"" FOREIGN KEY (""ID_PAI"") REFERENCES ""reg_",LOWER(Z2962),""" (""ID"")) ENGINE=InnoDB AUTO_INCREMENT=105774 DEFAULT CHARSET=utf8mb4 COLLATE=utf8mb4_0900_ai_ci;"))</f>
        <v>"DT_SAIDA" date DEFAULT NULL,</v>
      </c>
      <c r="AB2962" s="190" t="str">
        <f t="shared" si="328"/>
        <v>`reg_k260`.`DT_SAIDA`,</v>
      </c>
    </row>
    <row r="2963" spans="1:28" ht="14.5" hidden="1" customHeight="1" x14ac:dyDescent="0.3">
      <c r="J2963" s="187" t="str">
        <f t="shared" si="326"/>
        <v>K260</v>
      </c>
      <c r="K2963" s="185">
        <v>5</v>
      </c>
      <c r="L2963" s="288" t="s">
        <v>4031</v>
      </c>
      <c r="M2963" s="201" t="s">
        <v>2945</v>
      </c>
      <c r="N2963" s="185" t="s">
        <v>32</v>
      </c>
      <c r="O2963" s="185" t="s">
        <v>28</v>
      </c>
      <c r="P2963" s="185">
        <v>6</v>
      </c>
      <c r="Q2963" s="192" t="str">
        <f t="shared" si="327"/>
        <v>Campo</v>
      </c>
      <c r="R2963" s="192" t="s">
        <v>3606</v>
      </c>
      <c r="S2963" s="191" t="str">
        <f t="shared" si="323"/>
        <v/>
      </c>
      <c r="T2963" s="192" t="str">
        <f t="shared" si="324"/>
        <v>&lt;campo posicao="5"&gt;
&lt;coluna&gt;QTD_SAIDA&lt;/coluna&gt;
&lt;descricao&gt;Quantidade de saída do estoque&lt;/descricao&gt;
&lt;tipo&gt;R&lt;/tipo&gt;
&lt;/campo&gt;</v>
      </c>
      <c r="U2963" s="192" t="str">
        <f t="shared" si="329"/>
        <v>&lt;campo posicao="5"&gt;
&lt;coluna&gt;QTD_SAIDA&lt;/coluna&gt;
&lt;descricao&gt;Quantidade de saída do estoque&lt;/descricao&gt;
&lt;tipo&gt;R&lt;/tipo&gt;
&lt;/campo&gt;</v>
      </c>
      <c r="V2963" s="192" t="str">
        <f t="shared" si="325"/>
        <v>{"Column6", "QTD_SAIDA"},</v>
      </c>
      <c r="W2963" s="191" t="str">
        <f>IF(Q2963="Campo","@Campos(posicao = "&amp;K2963&amp;", tipo = '"&amp;R2963&amp;"')@Column(name = """&amp;L2963&amp;""")"&amp;IF(R2963="D","@Temporal(TemporalType.DATE)","")&amp;"private "&amp;VLOOKUP(TEXT(R2963,"@"),Apoio!A:B,2,0)&amp;" "&amp;SUBSTITUTE(LOWER(LEFT(L2963,1))&amp;RIGHT(PROPER(L2963),LEN(L2963)-1),"_","")&amp;";",IF(ISNUMBER(Q2963),IF(R2963="R","@Entity@Table(name = ""reg_"&amp;LOWER(J2963)&amp;""")@XmlRootElement","")&amp;VLOOKUP(J2963,Blocos!D:I,6,0)&amp;Apoio!$E$1&amp;Y2963,""))</f>
        <v>@Campos(posicao = 5, tipo = 'R')@Column(name = "QTD_SAIDA")private BigDecimal qtdSaida;</v>
      </c>
      <c r="X2963" s="190" t="str">
        <f>IF(ISNUMBER(Q2963),COUNTIF(Blocos!G:G,J2963),"")</f>
        <v/>
      </c>
      <c r="Y2963" s="190" t="str">
        <f>IF(OR(X2963=0,X2963=""),"",VLOOKUP(SUMIFS(Blocos!A:A,Blocos!H:H,'EFD REGISTROS e Campos (2)'!X2963,Blocos!G:G,'EFD REGISTROS e Campos (2)'!J2963),Blocos!A:L,12,0))</f>
        <v/>
      </c>
      <c r="Z2963" s="190" t="str">
        <f>IF(ISNUMBER(Q2964),VLOOKUP(J2963,Blocos!D:G,4,0),"")</f>
        <v/>
      </c>
      <c r="AA2963" s="190" t="str">
        <f>IF(ISNUMBER(Q2963),CONCATENATE("CREATE TABLE ""reg_",LOWER(J2963),""" (""ID"" bigint NOT NULL AUTO_INCREMENT,  ""HASHFILE"" varchar(255) DEFAULT NULL, ""ID_PAI"" bigint NOT NULL,"),IF(Q2963="Campo",CONCATENATE("""",L2963,""" ",VLOOKUP(R2963,Apoio!A:C,3,0)),""))&amp;IF(Z2963="","",CONCATENATE("PRIMARY KEY (""ID""), KEY ""FK_reg_",LOWER(Z2963),"_ID_PAI"" (""ID_PAI""), CONSTRAINT ""FK_reg_",LOWER(Z2963),"_ID_PAI"" FOREIGN KEY (""ID_PAI"") REFERENCES ""reg_",LOWER(Z2963),""" (""ID"")) ENGINE=InnoDB AUTO_INCREMENT=105774 DEFAULT CHARSET=utf8mb4 COLLATE=utf8mb4_0900_ai_ci;"))</f>
        <v>"QTD_SAIDA" decimal(15,6) DEFAULT NULL,</v>
      </c>
      <c r="AB2963" s="190" t="str">
        <f t="shared" si="328"/>
        <v>`reg_k260`.`QTD_SAIDA`,</v>
      </c>
    </row>
    <row r="2964" spans="1:28" ht="14.5" hidden="1" customHeight="1" x14ac:dyDescent="0.3">
      <c r="J2964" s="187" t="str">
        <f t="shared" si="326"/>
        <v>K260</v>
      </c>
      <c r="K2964" s="185">
        <v>6</v>
      </c>
      <c r="L2964" s="288" t="s">
        <v>2946</v>
      </c>
      <c r="M2964" s="201" t="s">
        <v>2947</v>
      </c>
      <c r="N2964" s="185" t="s">
        <v>32</v>
      </c>
      <c r="O2964" s="185" t="s">
        <v>40</v>
      </c>
      <c r="P2964" s="185" t="s">
        <v>28</v>
      </c>
      <c r="Q2964" s="192" t="str">
        <f t="shared" si="327"/>
        <v>Campo</v>
      </c>
      <c r="R2964" s="192" t="s">
        <v>3605</v>
      </c>
      <c r="S2964" s="191" t="str">
        <f t="shared" si="323"/>
        <v/>
      </c>
      <c r="T2964" s="192" t="str">
        <f t="shared" si="324"/>
        <v>&lt;campo posicao="6"&gt;
&lt;coluna&gt;DT_RET&lt;/coluna&gt;
&lt;descricao&gt;Data de retorno ao estoque (entrada)&lt;/descricao&gt;
&lt;tipo&gt;D&lt;/tipo&gt;
&lt;/campo&gt;</v>
      </c>
      <c r="U2964" s="192" t="str">
        <f t="shared" si="329"/>
        <v>&lt;campo posicao="6"&gt;
&lt;coluna&gt;DT_RET&lt;/coluna&gt;
&lt;descricao&gt;Data de retorno ao estoque (entrada)&lt;/descricao&gt;
&lt;tipo&gt;D&lt;/tipo&gt;
&lt;/campo&gt;</v>
      </c>
      <c r="V2964" s="192" t="str">
        <f t="shared" si="325"/>
        <v>{"Column7", "DT_RET"},</v>
      </c>
      <c r="W2964" s="191" t="str">
        <f>IF(Q2964="Campo","@Campos(posicao = "&amp;K2964&amp;", tipo = '"&amp;R2964&amp;"')@Column(name = """&amp;L2964&amp;""")"&amp;IF(R2964="D","@Temporal(TemporalType.DATE)","")&amp;"private "&amp;VLOOKUP(TEXT(R2964,"@"),Apoio!A:B,2,0)&amp;" "&amp;SUBSTITUTE(LOWER(LEFT(L2964,1))&amp;RIGHT(PROPER(L2964),LEN(L2964)-1),"_","")&amp;";",IF(ISNUMBER(Q2964),IF(R2964="R","@Entity@Table(name = ""reg_"&amp;LOWER(J2964)&amp;""")@XmlRootElement","")&amp;VLOOKUP(J2964,Blocos!D:I,6,0)&amp;Apoio!$E$1&amp;Y2964,""))</f>
        <v>@Campos(posicao = 6, tipo = 'D')@Column(name = "DT_RET")@Temporal(TemporalType.DATE)private Date dtRet;</v>
      </c>
      <c r="X2964" s="190" t="str">
        <f>IF(ISNUMBER(Q2964),COUNTIF(Blocos!G:G,J2964),"")</f>
        <v/>
      </c>
      <c r="Y2964" s="190" t="str">
        <f>IF(OR(X2964=0,X2964=""),"",VLOOKUP(SUMIFS(Blocos!A:A,Blocos!H:H,'EFD REGISTROS e Campos (2)'!X2964,Blocos!G:G,'EFD REGISTROS e Campos (2)'!J2964),Blocos!A:L,12,0))</f>
        <v/>
      </c>
      <c r="Z2964" s="190" t="str">
        <f>IF(ISNUMBER(Q2965),VLOOKUP(J2964,Blocos!D:G,4,0),"")</f>
        <v/>
      </c>
      <c r="AA2964" s="190" t="str">
        <f>IF(ISNUMBER(Q2964),CONCATENATE("CREATE TABLE ""reg_",LOWER(J2964),""" (""ID"" bigint NOT NULL AUTO_INCREMENT,  ""HASHFILE"" varchar(255) DEFAULT NULL, ""ID_PAI"" bigint NOT NULL,"),IF(Q2964="Campo",CONCATENATE("""",L2964,""" ",VLOOKUP(R2964,Apoio!A:C,3,0)),""))&amp;IF(Z2964="","",CONCATENATE("PRIMARY KEY (""ID""), KEY ""FK_reg_",LOWER(Z2964),"_ID_PAI"" (""ID_PAI""), CONSTRAINT ""FK_reg_",LOWER(Z2964),"_ID_PAI"" FOREIGN KEY (""ID_PAI"") REFERENCES ""reg_",LOWER(Z2964),""" (""ID"")) ENGINE=InnoDB AUTO_INCREMENT=105774 DEFAULT CHARSET=utf8mb4 COLLATE=utf8mb4_0900_ai_ci;"))</f>
        <v>"DT_RET" date DEFAULT NULL,</v>
      </c>
      <c r="AB2964" s="190" t="str">
        <f t="shared" si="328"/>
        <v>`reg_k260`.`DT_RET`,</v>
      </c>
    </row>
    <row r="2965" spans="1:28" ht="14.5" hidden="1" customHeight="1" x14ac:dyDescent="0.3">
      <c r="J2965" s="187" t="str">
        <f t="shared" si="326"/>
        <v>K260</v>
      </c>
      <c r="K2965" s="185">
        <v>7</v>
      </c>
      <c r="L2965" s="288" t="s">
        <v>2948</v>
      </c>
      <c r="M2965" s="201" t="s">
        <v>2949</v>
      </c>
      <c r="N2965" s="185" t="s">
        <v>32</v>
      </c>
      <c r="O2965" s="185" t="s">
        <v>28</v>
      </c>
      <c r="P2965" s="185">
        <v>6</v>
      </c>
      <c r="Q2965" s="192" t="str">
        <f t="shared" si="327"/>
        <v>Campo</v>
      </c>
      <c r="R2965" s="192" t="s">
        <v>3606</v>
      </c>
      <c r="S2965" s="191" t="str">
        <f t="shared" ref="S2965:S3028" si="330">IFERROR(IF(ISNUMBER(Q2965),CONCATENATE("&lt;/registro&gt;
&lt;registro codigo=""",CONCATENATE(B2965,C2965,D2965,E2965,F2965,G2965,H2965),""" perfil=""",A2965,""" nivel=""",Q2965,"""&gt;"),""),"")</f>
        <v/>
      </c>
      <c r="T2965" s="192" t="str">
        <f t="shared" ref="T2965:T3028" si="331">IF(Q2965="Campo",CONCATENATE("&lt;campo posicao=""",K2965,"""&gt;
&lt;coluna&gt;",SUBSTITUTE(L2965," ",""),"&lt;/coluna&gt;
&lt;descricao&gt;",M2965,"&lt;/descricao&gt;
&lt;tipo&gt;",R2965,"&lt;/tipo&gt;
&lt;/campo&gt;"),"")</f>
        <v>&lt;campo posicao="7"&gt;
&lt;coluna&gt;QTD_RET&lt;/coluna&gt;
&lt;descricao&gt;Quantidade de retorno ao estoque (entrada)&lt;/descricao&gt;
&lt;tipo&gt;R&lt;/tipo&gt;
&lt;/campo&gt;</v>
      </c>
      <c r="U2965" s="192" t="str">
        <f t="shared" si="329"/>
        <v>&lt;campo posicao="7"&gt;
&lt;coluna&gt;QTD_RET&lt;/coluna&gt;
&lt;descricao&gt;Quantidade de retorno ao estoque (entrada)&lt;/descricao&gt;
&lt;tipo&gt;R&lt;/tipo&gt;
&lt;/campo&gt;</v>
      </c>
      <c r="V2965" s="192" t="str">
        <f t="shared" ref="V2965:V3028" si="332">IF(ISNUMBER(K2965),CONCATENATE("{""Column",K2965+1,""", """,L2965,"""},",""),"")</f>
        <v>{"Column8", "QTD_RET"},</v>
      </c>
      <c r="W2965" s="191" t="str">
        <f>IF(Q2965="Campo","@Campos(posicao = "&amp;K2965&amp;", tipo = '"&amp;R2965&amp;"')@Column(name = """&amp;L2965&amp;""")"&amp;IF(R2965="D","@Temporal(TemporalType.DATE)","")&amp;"private "&amp;VLOOKUP(TEXT(R2965,"@"),Apoio!A:B,2,0)&amp;" "&amp;SUBSTITUTE(LOWER(LEFT(L2965,1))&amp;RIGHT(PROPER(L2965),LEN(L2965)-1),"_","")&amp;";",IF(ISNUMBER(Q2965),IF(R2965="R","@Entity@Table(name = ""reg_"&amp;LOWER(J2965)&amp;""")@XmlRootElement","")&amp;VLOOKUP(J2965,Blocos!D:I,6,0)&amp;Apoio!$E$1&amp;Y2965,""))</f>
        <v>@Campos(posicao = 7, tipo = 'R')@Column(name = "QTD_RET")private BigDecimal qtdRet;</v>
      </c>
      <c r="X2965" s="190" t="str">
        <f>IF(ISNUMBER(Q2965),COUNTIF(Blocos!G:G,J2965),"")</f>
        <v/>
      </c>
      <c r="Y2965" s="190" t="str">
        <f>IF(OR(X2965=0,X2965=""),"",VLOOKUP(SUMIFS(Blocos!A:A,Blocos!H:H,'EFD REGISTROS e Campos (2)'!X2965,Blocos!G:G,'EFD REGISTROS e Campos (2)'!J2965),Blocos!A:L,12,0))</f>
        <v/>
      </c>
      <c r="Z2965" s="190" t="str">
        <f>IF(ISNUMBER(Q2966),VLOOKUP(J2965,Blocos!D:G,4,0),"")</f>
        <v>K100</v>
      </c>
      <c r="AA2965" s="190" t="str">
        <f>IF(ISNUMBER(Q2965),CONCATENATE("CREATE TABLE ""reg_",LOWER(J2965),""" (""ID"" bigint NOT NULL AUTO_INCREMENT,  ""HASHFILE"" varchar(255) DEFAULT NULL, ""ID_PAI"" bigint NOT NULL,"),IF(Q2965="Campo",CONCATENATE("""",L2965,""" ",VLOOKUP(R2965,Apoio!A:C,3,0)),""))&amp;IF(Z2965="","",CONCATENATE("PRIMARY KEY (""ID""), KEY ""FK_reg_",LOWER(Z2965),"_ID_PAI"" (""ID_PAI""), CONSTRAINT ""FK_reg_",LOWER(Z2965),"_ID_PAI"" FOREIGN KEY (""ID_PAI"") REFERENCES ""reg_",LOWER(Z2965),""" (""ID"")) ENGINE=InnoDB AUTO_INCREMENT=105774 DEFAULT CHARSET=utf8mb4 COLLATE=utf8mb4_0900_ai_ci;"))</f>
        <v>"QTD_RET" decimal(15,6) DEFAULT NULL,PRIMARY KEY ("ID"), KEY "FK_reg_k100_ID_PAI" ("ID_PAI"), CONSTRAINT "FK_reg_k100_ID_PAI" FOREIGN KEY ("ID_PAI") REFERENCES "reg_k100" ("ID")) ENGINE=InnoDB AUTO_INCREMENT=105774 DEFAULT CHARSET=utf8mb4 COLLATE=utf8mb4_0900_ai_ci;</v>
      </c>
      <c r="AB2965" s="190" t="str">
        <f t="shared" si="328"/>
        <v>`reg_k260`.`QTD_RET`,FROM `efdicms`.`reg_k260`;"</v>
      </c>
    </row>
    <row r="2966" spans="1:28" ht="14.5" hidden="1" customHeight="1" collapsed="1" x14ac:dyDescent="0.3">
      <c r="A2966" s="180" t="s">
        <v>22</v>
      </c>
      <c r="F2966" s="180" t="s">
        <v>2950</v>
      </c>
      <c r="I2966" s="180" t="s">
        <v>144</v>
      </c>
      <c r="J2966" s="187" t="str">
        <f t="shared" si="326"/>
        <v>K265</v>
      </c>
      <c r="K2966" s="195" t="s">
        <v>3667</v>
      </c>
      <c r="Q2966" s="192">
        <f t="shared" si="327"/>
        <v>4</v>
      </c>
      <c r="S2966" s="191" t="str">
        <f t="shared" si="330"/>
        <v>&lt;/registro&gt;
&lt;registro codigo="K265" perfil="ABC" nivel="4"&gt;</v>
      </c>
      <c r="T2966" s="192" t="str">
        <f t="shared" si="331"/>
        <v/>
      </c>
      <c r="U2966" s="192" t="str">
        <f t="shared" si="329"/>
        <v>&lt;/registro&gt;
&lt;registro codigo="K265" perfil="ABC" nivel="4"&gt;</v>
      </c>
      <c r="V2966" s="192" t="str">
        <f t="shared" si="332"/>
        <v/>
      </c>
      <c r="W2966" s="191" t="str">
        <f>IF(Q2966="Campo","@Campos(posicao = "&amp;K2966&amp;", tipo = '"&amp;R2966&amp;"')@Column(name = """&amp;L2966&amp;""")"&amp;IF(R2966="D","@Temporal(TemporalType.DATE)","")&amp;"private "&amp;VLOOKUP(TEXT(R2966,"@"),Apoio!A:B,2,0)&amp;" "&amp;SUBSTITUTE(LOWER(LEFT(L2966,1))&amp;RIGHT(PROPER(L2966),LEN(L2966)-1),"_","")&amp;";",IF(ISNUMBER(Q2966),IF(R2966="R","@Entity@Table(name = ""reg_"&amp;LOWER(J2966)&amp;""")@XmlRootElement","")&amp;VLOOKUP(J2966,Blocos!D:I,6,0)&amp;Apoio!$E$1&amp;Y2966,""))</f>
        <v>@Registros(nivel = 4) public class RegK265 implements Serializable { private static final long serialVersionUID = 1L; @Id @GeneratedValue(strategy = GenerationType.IDENTITY) @Basic(optional = false) @Column(name = "ID" ) private Long id;@ManyToOne(fetch = FetchType.LAZY) @JoinColumn(name = "ID_PAI", nullable = false) private RegK260 idPai; public RegK260 getIdPai() {return idPai;}public void setIdPai(Object idPai) {this.idPai = (RegK260) idPai;}public RegK265() { } public RegK265(Long id) { this.id = id; } public RegK265(Long id, RegK260 idPai, long linha, String hash) { this.id = id; this.idPai = idPai; this.linha = linha; this.hash = hash; }public Long getId() { return id; } public void setId(Long id) { this.id = id; }@Basic(optional = false)@Column(name = "LINHA")private long linha;@Basic(optional = false)@Column(name = "HASH")private String hash;</v>
      </c>
      <c r="X2966" s="190">
        <f>IF(ISNUMBER(Q2966),COUNTIF(Blocos!G:G,J2966),"")</f>
        <v>0</v>
      </c>
      <c r="Y2966" s="190" t="str">
        <f>IF(OR(X2966=0,X2966=""),"",VLOOKUP(SUMIFS(Blocos!A:A,Blocos!H:H,'EFD REGISTROS e Campos (2)'!X2966,Blocos!G:G,'EFD REGISTROS e Campos (2)'!J2966),Blocos!A:L,12,0))</f>
        <v/>
      </c>
      <c r="Z2966" s="190" t="str">
        <f>IF(ISNUMBER(Q2967),VLOOKUP(J2966,Blocos!D:G,4,0),"")</f>
        <v/>
      </c>
      <c r="AA2966" s="190" t="str">
        <f>IF(ISNUMBER(Q2966),CONCATENATE("CREATE TABLE ""reg_",LOWER(J2966),""" (""ID"" bigint NOT NULL AUTO_INCREMENT,  ""HASHFILE"" varchar(255) DEFAULT NULL, ""ID_PAI"" bigint NOT NULL,"),IF(Q2966="Campo",CONCATENATE("""",L2966,""" ",VLOOKUP(R2966,Apoio!A:C,3,0)),""))&amp;IF(Z2966="","",CONCATENATE("PRIMARY KEY (""ID""), KEY ""FK_reg_",LOWER(Z2966),"_ID_PAI"" (""ID_PAI""), CONSTRAINT ""FK_reg_",LOWER(Z2966),"_ID_PAI"" FOREIGN KEY (""ID_PAI"") REFERENCES ""reg_",LOWER(Z2966),""" (""ID"")) ENGINE=InnoDB AUTO_INCREMENT=105774 DEFAULT CHARSET=utf8mb4 COLLATE=utf8mb4_0900_ai_ci;"))</f>
        <v>CREATE TABLE "reg_k265" ("ID" bigint NOT NULL AUTO_INCREMENT,  "HASHFILE" varchar(255) DEFAULT NULL, "ID_PAI" bigint NOT NULL,</v>
      </c>
      <c r="AB2966" s="190" t="str">
        <f t="shared" si="328"/>
        <v/>
      </c>
    </row>
    <row r="2967" spans="1:28" ht="14.5" hidden="1" customHeight="1" x14ac:dyDescent="0.3">
      <c r="J2967" s="187" t="str">
        <f t="shared" si="326"/>
        <v>K265</v>
      </c>
      <c r="K2967" s="185">
        <v>1</v>
      </c>
      <c r="L2967" s="288" t="s">
        <v>25</v>
      </c>
      <c r="M2967" s="201" t="s">
        <v>2952</v>
      </c>
      <c r="N2967" s="185" t="s">
        <v>27</v>
      </c>
      <c r="O2967" s="185">
        <v>4</v>
      </c>
      <c r="P2967" s="185" t="s">
        <v>28</v>
      </c>
      <c r="Q2967" s="192" t="str">
        <f t="shared" si="327"/>
        <v>Campo</v>
      </c>
      <c r="R2967" s="192" t="s">
        <v>27</v>
      </c>
      <c r="S2967" s="191" t="str">
        <f t="shared" si="330"/>
        <v/>
      </c>
      <c r="T2967" s="192" t="str">
        <f t="shared" si="331"/>
        <v>&lt;campo posicao="1"&gt;
&lt;coluna&gt;REG&lt;/coluna&gt;
&lt;descricao&gt;Texto fixo contendo "K265"&lt;/descricao&gt;
&lt;tipo&gt;C&lt;/tipo&gt;
&lt;/campo&gt;</v>
      </c>
      <c r="U2967" s="192" t="str">
        <f t="shared" si="329"/>
        <v>&lt;campo posicao="1"&gt;
&lt;coluna&gt;REG&lt;/coluna&gt;
&lt;descricao&gt;Texto fixo contendo "K265"&lt;/descricao&gt;
&lt;tipo&gt;C&lt;/tipo&gt;
&lt;/campo&gt;</v>
      </c>
      <c r="V2967" s="192" t="str">
        <f t="shared" si="332"/>
        <v>{"Column2", "REG"},</v>
      </c>
      <c r="W2967" s="191" t="str">
        <f>IF(Q2967="Campo","@Campos(posicao = "&amp;K2967&amp;", tipo = '"&amp;R2967&amp;"')@Column(name = """&amp;L2967&amp;""")"&amp;IF(R2967="D","@Temporal(TemporalType.DATE)","")&amp;"private "&amp;VLOOKUP(TEXT(R2967,"@"),Apoio!A:B,2,0)&amp;" "&amp;SUBSTITUTE(LOWER(LEFT(L2967,1))&amp;RIGHT(PROPER(L2967),LEN(L2967)-1),"_","")&amp;";",IF(ISNUMBER(Q2967),IF(R2967="R","@Entity@Table(name = ""reg_"&amp;LOWER(J2967)&amp;""")@XmlRootElement","")&amp;VLOOKUP(J2967,Blocos!D:I,6,0)&amp;Apoio!$E$1&amp;Y2967,""))</f>
        <v>@Campos(posicao = 1, tipo = 'C')@Column(name = "REG")private String reg;</v>
      </c>
      <c r="X2967" s="190" t="str">
        <f>IF(ISNUMBER(Q2967),COUNTIF(Blocos!G:G,J2967),"")</f>
        <v/>
      </c>
      <c r="Y2967" s="190" t="str">
        <f>IF(OR(X2967=0,X2967=""),"",VLOOKUP(SUMIFS(Blocos!A:A,Blocos!H:H,'EFD REGISTROS e Campos (2)'!X2967,Blocos!G:G,'EFD REGISTROS e Campos (2)'!J2967),Blocos!A:L,12,0))</f>
        <v/>
      </c>
      <c r="Z2967" s="190" t="str">
        <f>IF(ISNUMBER(Q2968),VLOOKUP(J2967,Blocos!D:G,4,0),"")</f>
        <v/>
      </c>
      <c r="AA2967" s="190" t="str">
        <f>IF(ISNUMBER(Q2967),CONCATENATE("CREATE TABLE ""reg_",LOWER(J2967),""" (""ID"" bigint NOT NULL AUTO_INCREMENT,  ""HASHFILE"" varchar(255) DEFAULT NULL, ""ID_PAI"" bigint NOT NULL,"),IF(Q2967="Campo",CONCATENATE("""",L2967,""" ",VLOOKUP(R2967,Apoio!A:C,3,0)),""))&amp;IF(Z2967="","",CONCATENATE("PRIMARY KEY (""ID""), KEY ""FK_reg_",LOWER(Z2967),"_ID_PAI"" (""ID_PAI""), CONSTRAINT ""FK_reg_",LOWER(Z2967),"_ID_PAI"" FOREIGN KEY (""ID_PAI"") REFERENCES ""reg_",LOWER(Z2967),""" (""ID"")) ENGINE=InnoDB AUTO_INCREMENT=105774 DEFAULT CHARSET=utf8mb4 COLLATE=utf8mb4_0900_ai_ci;"))</f>
        <v>"REG" varchar(255) DEFAULT NULL,</v>
      </c>
      <c r="AB2967" s="190" t="str">
        <f t="shared" si="328"/>
        <v>USE `efdicms`;SELECT `reg_k265`.`REG`,</v>
      </c>
    </row>
    <row r="2968" spans="1:28" ht="14.5" hidden="1" customHeight="1" x14ac:dyDescent="0.3">
      <c r="J2968" s="187" t="str">
        <f t="shared" si="326"/>
        <v>K265</v>
      </c>
      <c r="K2968" s="185">
        <v>2</v>
      </c>
      <c r="L2968" s="288" t="s">
        <v>163</v>
      </c>
      <c r="M2968" s="201" t="s">
        <v>2953</v>
      </c>
      <c r="N2968" s="185" t="s">
        <v>27</v>
      </c>
      <c r="O2968" s="185">
        <v>60</v>
      </c>
      <c r="P2968" s="185" t="s">
        <v>28</v>
      </c>
      <c r="Q2968" s="192" t="str">
        <f t="shared" si="327"/>
        <v>Campo</v>
      </c>
      <c r="R2968" s="192" t="s">
        <v>27</v>
      </c>
      <c r="S2968" s="191" t="str">
        <f t="shared" si="330"/>
        <v/>
      </c>
      <c r="T2968" s="192" t="str">
        <f t="shared" si="331"/>
        <v>&lt;campo posicao="2"&gt;
&lt;coluna&gt;COD_ITEM&lt;/coluna&gt;
&lt;descricao&gt;Código da mercadoria (campo 02 do Registro 0200)&lt;/descricao&gt;
&lt;tipo&gt;C&lt;/tipo&gt;
&lt;/campo&gt;</v>
      </c>
      <c r="U2968" s="192" t="str">
        <f t="shared" si="329"/>
        <v>&lt;campo posicao="2"&gt;
&lt;coluna&gt;COD_ITEM&lt;/coluna&gt;
&lt;descricao&gt;Código da mercadoria (campo 02 do Registro 0200)&lt;/descricao&gt;
&lt;tipo&gt;C&lt;/tipo&gt;
&lt;/campo&gt;</v>
      </c>
      <c r="V2968" s="192" t="str">
        <f t="shared" si="332"/>
        <v>{"Column3", "COD_ITEM"},</v>
      </c>
      <c r="W2968" s="191" t="str">
        <f>IF(Q2968="Campo","@Campos(posicao = "&amp;K2968&amp;", tipo = '"&amp;R2968&amp;"')@Column(name = """&amp;L2968&amp;""")"&amp;IF(R2968="D","@Temporal(TemporalType.DATE)","")&amp;"private "&amp;VLOOKUP(TEXT(R2968,"@"),Apoio!A:B,2,0)&amp;" "&amp;SUBSTITUTE(LOWER(LEFT(L2968,1))&amp;RIGHT(PROPER(L2968),LEN(L2968)-1),"_","")&amp;";",IF(ISNUMBER(Q2968),IF(R2968="R","@Entity@Table(name = ""reg_"&amp;LOWER(J2968)&amp;""")@XmlRootElement","")&amp;VLOOKUP(J2968,Blocos!D:I,6,0)&amp;Apoio!$E$1&amp;Y2968,""))</f>
        <v>@Campos(posicao = 2, tipo = 'C')@Column(name = "COD_ITEM")private String codItem;</v>
      </c>
      <c r="X2968" s="190" t="str">
        <f>IF(ISNUMBER(Q2968),COUNTIF(Blocos!G:G,J2968),"")</f>
        <v/>
      </c>
      <c r="Y2968" s="190" t="str">
        <f>IF(OR(X2968=0,X2968=""),"",VLOOKUP(SUMIFS(Blocos!A:A,Blocos!H:H,'EFD REGISTROS e Campos (2)'!X2968,Blocos!G:G,'EFD REGISTROS e Campos (2)'!J2968),Blocos!A:L,12,0))</f>
        <v/>
      </c>
      <c r="Z2968" s="190" t="str">
        <f>IF(ISNUMBER(Q2969),VLOOKUP(J2968,Blocos!D:G,4,0),"")</f>
        <v/>
      </c>
      <c r="AA2968" s="190" t="str">
        <f>IF(ISNUMBER(Q2968),CONCATENATE("CREATE TABLE ""reg_",LOWER(J2968),""" (""ID"" bigint NOT NULL AUTO_INCREMENT,  ""HASHFILE"" varchar(255) DEFAULT NULL, ""ID_PAI"" bigint NOT NULL,"),IF(Q2968="Campo",CONCATENATE("""",L2968,""" ",VLOOKUP(R2968,Apoio!A:C,3,0)),""))&amp;IF(Z2968="","",CONCATENATE("PRIMARY KEY (""ID""), KEY ""FK_reg_",LOWER(Z2968),"_ID_PAI"" (""ID_PAI""), CONSTRAINT ""FK_reg_",LOWER(Z2968),"_ID_PAI"" FOREIGN KEY (""ID_PAI"") REFERENCES ""reg_",LOWER(Z2968),""" (""ID"")) ENGINE=InnoDB AUTO_INCREMENT=105774 DEFAULT CHARSET=utf8mb4 COLLATE=utf8mb4_0900_ai_ci;"))</f>
        <v>"COD_ITEM" varchar(255) DEFAULT NULL,</v>
      </c>
      <c r="AB2968" s="190" t="str">
        <f t="shared" si="328"/>
        <v>`reg_k265`.`COD_ITEM`,</v>
      </c>
    </row>
    <row r="2969" spans="1:28" ht="14.5" hidden="1" customHeight="1" x14ac:dyDescent="0.3">
      <c r="J2969" s="187" t="str">
        <f t="shared" si="326"/>
        <v>K265</v>
      </c>
      <c r="K2969" s="185">
        <v>3</v>
      </c>
      <c r="L2969" s="288" t="s">
        <v>1710</v>
      </c>
      <c r="M2969" s="201" t="s">
        <v>2954</v>
      </c>
      <c r="N2969" s="185" t="s">
        <v>32</v>
      </c>
      <c r="O2969" s="185" t="s">
        <v>28</v>
      </c>
      <c r="P2969" s="185">
        <v>6</v>
      </c>
      <c r="Q2969" s="192" t="str">
        <f t="shared" si="327"/>
        <v>Campo</v>
      </c>
      <c r="R2969" s="192" t="s">
        <v>3606</v>
      </c>
      <c r="S2969" s="191" t="str">
        <f t="shared" si="330"/>
        <v/>
      </c>
      <c r="T2969" s="192" t="str">
        <f t="shared" si="331"/>
        <v>&lt;campo posicao="3"&gt;
&lt;coluna&gt;QTD_CONS&lt;/coluna&gt;
&lt;descricao&gt;Quantidade consumida – saída do estoque&lt;/descricao&gt;
&lt;tipo&gt;R&lt;/tipo&gt;
&lt;/campo&gt;</v>
      </c>
      <c r="U2969" s="192" t="str">
        <f t="shared" si="329"/>
        <v>&lt;campo posicao="3"&gt;
&lt;coluna&gt;QTD_CONS&lt;/coluna&gt;
&lt;descricao&gt;Quantidade consumida – saída do estoque&lt;/descricao&gt;
&lt;tipo&gt;R&lt;/tipo&gt;
&lt;/campo&gt;</v>
      </c>
      <c r="V2969" s="192" t="str">
        <f t="shared" si="332"/>
        <v>{"Column4", "QTD_CONS"},</v>
      </c>
      <c r="W2969" s="191" t="str">
        <f>IF(Q2969="Campo","@Campos(posicao = "&amp;K2969&amp;", tipo = '"&amp;R2969&amp;"')@Column(name = """&amp;L2969&amp;""")"&amp;IF(R2969="D","@Temporal(TemporalType.DATE)","")&amp;"private "&amp;VLOOKUP(TEXT(R2969,"@"),Apoio!A:B,2,0)&amp;" "&amp;SUBSTITUTE(LOWER(LEFT(L2969,1))&amp;RIGHT(PROPER(L2969),LEN(L2969)-1),"_","")&amp;";",IF(ISNUMBER(Q2969),IF(R2969="R","@Entity@Table(name = ""reg_"&amp;LOWER(J2969)&amp;""")@XmlRootElement","")&amp;VLOOKUP(J2969,Blocos!D:I,6,0)&amp;Apoio!$E$1&amp;Y2969,""))</f>
        <v>@Campos(posicao = 3, tipo = 'R')@Column(name = "QTD_CONS")private BigDecimal qtdCons;</v>
      </c>
      <c r="X2969" s="190" t="str">
        <f>IF(ISNUMBER(Q2969),COUNTIF(Blocos!G:G,J2969),"")</f>
        <v/>
      </c>
      <c r="Y2969" s="190" t="str">
        <f>IF(OR(X2969=0,X2969=""),"",VLOOKUP(SUMIFS(Blocos!A:A,Blocos!H:H,'EFD REGISTROS e Campos (2)'!X2969,Blocos!G:G,'EFD REGISTROS e Campos (2)'!J2969),Blocos!A:L,12,0))</f>
        <v/>
      </c>
      <c r="Z2969" s="190" t="str">
        <f>IF(ISNUMBER(Q2970),VLOOKUP(J2969,Blocos!D:G,4,0),"")</f>
        <v/>
      </c>
      <c r="AA2969" s="190" t="str">
        <f>IF(ISNUMBER(Q2969),CONCATENATE("CREATE TABLE ""reg_",LOWER(J2969),""" (""ID"" bigint NOT NULL AUTO_INCREMENT,  ""HASHFILE"" varchar(255) DEFAULT NULL, ""ID_PAI"" bigint NOT NULL,"),IF(Q2969="Campo",CONCATENATE("""",L2969,""" ",VLOOKUP(R2969,Apoio!A:C,3,0)),""))&amp;IF(Z2969="","",CONCATENATE("PRIMARY KEY (""ID""), KEY ""FK_reg_",LOWER(Z2969),"_ID_PAI"" (""ID_PAI""), CONSTRAINT ""FK_reg_",LOWER(Z2969),"_ID_PAI"" FOREIGN KEY (""ID_PAI"") REFERENCES ""reg_",LOWER(Z2969),""" (""ID"")) ENGINE=InnoDB AUTO_INCREMENT=105774 DEFAULT CHARSET=utf8mb4 COLLATE=utf8mb4_0900_ai_ci;"))</f>
        <v>"QTD_CONS" decimal(15,6) DEFAULT NULL,</v>
      </c>
      <c r="AB2969" s="190" t="str">
        <f t="shared" si="328"/>
        <v>`reg_k265`.`QTD_CONS`,</v>
      </c>
    </row>
    <row r="2970" spans="1:28" ht="14.5" hidden="1" customHeight="1" x14ac:dyDescent="0.3">
      <c r="J2970" s="187" t="str">
        <f t="shared" si="326"/>
        <v>K265</v>
      </c>
      <c r="K2970" s="185">
        <v>4</v>
      </c>
      <c r="L2970" s="288" t="s">
        <v>2948</v>
      </c>
      <c r="M2970" s="201" t="s">
        <v>2956</v>
      </c>
      <c r="N2970" s="185" t="s">
        <v>32</v>
      </c>
      <c r="O2970" s="185" t="s">
        <v>28</v>
      </c>
      <c r="P2970" s="185">
        <v>6</v>
      </c>
      <c r="Q2970" s="192" t="str">
        <f t="shared" si="327"/>
        <v>Campo</v>
      </c>
      <c r="R2970" s="192" t="s">
        <v>3606</v>
      </c>
      <c r="S2970" s="191" t="str">
        <f t="shared" si="330"/>
        <v/>
      </c>
      <c r="T2970" s="192" t="str">
        <f t="shared" si="331"/>
        <v>&lt;campo posicao="4"&gt;
&lt;coluna&gt;QTD_RET&lt;/coluna&gt;
&lt;descricao&gt;Quantidade retornada – entrada em estoque&lt;/descricao&gt;
&lt;tipo&gt;R&lt;/tipo&gt;
&lt;/campo&gt;</v>
      </c>
      <c r="U2970" s="192" t="str">
        <f t="shared" si="329"/>
        <v>&lt;campo posicao="4"&gt;
&lt;coluna&gt;QTD_RET&lt;/coluna&gt;
&lt;descricao&gt;Quantidade retornada – entrada em estoque&lt;/descricao&gt;
&lt;tipo&gt;R&lt;/tipo&gt;
&lt;/campo&gt;</v>
      </c>
      <c r="V2970" s="192" t="str">
        <f t="shared" si="332"/>
        <v>{"Column5", "QTD_RET"},</v>
      </c>
      <c r="W2970" s="191" t="str">
        <f>IF(Q2970="Campo","@Campos(posicao = "&amp;K2970&amp;", tipo = '"&amp;R2970&amp;"')@Column(name = """&amp;L2970&amp;""")"&amp;IF(R2970="D","@Temporal(TemporalType.DATE)","")&amp;"private "&amp;VLOOKUP(TEXT(R2970,"@"),Apoio!A:B,2,0)&amp;" "&amp;SUBSTITUTE(LOWER(LEFT(L2970,1))&amp;RIGHT(PROPER(L2970),LEN(L2970)-1),"_","")&amp;";",IF(ISNUMBER(Q2970),IF(R2970="R","@Entity@Table(name = ""reg_"&amp;LOWER(J2970)&amp;""")@XmlRootElement","")&amp;VLOOKUP(J2970,Blocos!D:I,6,0)&amp;Apoio!$E$1&amp;Y2970,""))</f>
        <v>@Campos(posicao = 4, tipo = 'R')@Column(name = "QTD_RET")private BigDecimal qtdRet;</v>
      </c>
      <c r="X2970" s="190" t="str">
        <f>IF(ISNUMBER(Q2970),COUNTIF(Blocos!G:G,J2970),"")</f>
        <v/>
      </c>
      <c r="Y2970" s="190" t="str">
        <f>IF(OR(X2970=0,X2970=""),"",VLOOKUP(SUMIFS(Blocos!A:A,Blocos!H:H,'EFD REGISTROS e Campos (2)'!X2970,Blocos!G:G,'EFD REGISTROS e Campos (2)'!J2970),Blocos!A:L,12,0))</f>
        <v/>
      </c>
      <c r="Z2970" s="190" t="str">
        <f>IF(ISNUMBER(Q2971),VLOOKUP(J2970,Blocos!D:G,4,0),"")</f>
        <v>K260</v>
      </c>
      <c r="AA2970" s="190" t="str">
        <f>IF(ISNUMBER(Q2970),CONCATENATE("CREATE TABLE ""reg_",LOWER(J2970),""" (""ID"" bigint NOT NULL AUTO_INCREMENT,  ""HASHFILE"" varchar(255) DEFAULT NULL, ""ID_PAI"" bigint NOT NULL,"),IF(Q2970="Campo",CONCATENATE("""",L2970,""" ",VLOOKUP(R2970,Apoio!A:C,3,0)),""))&amp;IF(Z2970="","",CONCATENATE("PRIMARY KEY (""ID""), KEY ""FK_reg_",LOWER(Z2970),"_ID_PAI"" (""ID_PAI""), CONSTRAINT ""FK_reg_",LOWER(Z2970),"_ID_PAI"" FOREIGN KEY (""ID_PAI"") REFERENCES ""reg_",LOWER(Z2970),""" (""ID"")) ENGINE=InnoDB AUTO_INCREMENT=105774 DEFAULT CHARSET=utf8mb4 COLLATE=utf8mb4_0900_ai_ci;"))</f>
        <v>"QTD_RET" decimal(15,6) DEFAULT NULL,PRIMARY KEY ("ID"), KEY "FK_reg_k260_ID_PAI" ("ID_PAI"), CONSTRAINT "FK_reg_k260_ID_PAI" FOREIGN KEY ("ID_PAI") REFERENCES "reg_k260" ("ID")) ENGINE=InnoDB AUTO_INCREMENT=105774 DEFAULT CHARSET=utf8mb4 COLLATE=utf8mb4_0900_ai_ci;</v>
      </c>
      <c r="AB2970" s="190" t="str">
        <f t="shared" si="328"/>
        <v>`reg_k265`.`QTD_RET`,FROM `efdicms`.`reg_k265`;"</v>
      </c>
    </row>
    <row r="2971" spans="1:28" ht="14.5" hidden="1" customHeight="1" collapsed="1" x14ac:dyDescent="0.3">
      <c r="A2971" s="180" t="s">
        <v>22</v>
      </c>
      <c r="E2971" s="180" t="s">
        <v>2957</v>
      </c>
      <c r="I2971" s="180" t="s">
        <v>144</v>
      </c>
      <c r="J2971" s="187" t="str">
        <f t="shared" si="326"/>
        <v>K270</v>
      </c>
      <c r="K2971" s="195" t="s">
        <v>3668</v>
      </c>
      <c r="Q2971" s="192">
        <f t="shared" si="327"/>
        <v>3</v>
      </c>
      <c r="S2971" s="191" t="str">
        <f t="shared" si="330"/>
        <v>&lt;/registro&gt;
&lt;registro codigo="K270" perfil="ABC" nivel="3"&gt;</v>
      </c>
      <c r="T2971" s="192" t="str">
        <f t="shared" si="331"/>
        <v/>
      </c>
      <c r="U2971" s="192" t="str">
        <f t="shared" si="329"/>
        <v>&lt;/registro&gt;
&lt;registro codigo="K270" perfil="ABC" nivel="3"&gt;</v>
      </c>
      <c r="V2971" s="192" t="str">
        <f t="shared" si="332"/>
        <v/>
      </c>
      <c r="W2971" s="191" t="str">
        <f>IF(Q2971="Campo","@Campos(posicao = "&amp;K2971&amp;", tipo = '"&amp;R2971&amp;"')@Column(name = """&amp;L2971&amp;""")"&amp;IF(R2971="D","@Temporal(TemporalType.DATE)","")&amp;"private "&amp;VLOOKUP(TEXT(R2971,"@"),Apoio!A:B,2,0)&amp;" "&amp;SUBSTITUTE(LOWER(LEFT(L2971,1))&amp;RIGHT(PROPER(L2971),LEN(L2971)-1),"_","")&amp;";",IF(ISNUMBER(Q2971),IF(R2971="R","@Entity@Table(name = ""reg_"&amp;LOWER(J2971)&amp;""")@XmlRootElement","")&amp;VLOOKUP(J2971,Blocos!D:I,6,0)&amp;Apoio!$E$1&amp;Y2971,""))</f>
        <v>@Registros(nivel = 3) public class RegK270 implements Serializable { private static final long serialVersionUID = 1L; @Id @GeneratedValue(strategy = GenerationType.IDENTITY) @Basic(optional = false) @Column(name = "ID" ) private Long id;@ManyToOne(fetch = FetchType.LAZY) @JoinColumn(name = "ID_PAI", nullable = false) private RegK100 idPai; public RegK100 getIdPai() {return idPai;}public void setIdPai(Object idPai) {this.idPai = (RegK100) idPai;}public RegK270() { } public RegK270(Long id) { this.id = id; } public RegK270(Long id, RegK100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List&lt;RegK275&gt; regK275;public List&lt;RegK275&gt; getRegK275() {return regK275;}public void setRegK275(List&lt;RegK275&gt; regK275) {this.regK275 = regK275;}</v>
      </c>
      <c r="X2971" s="190">
        <f>IF(ISNUMBER(Q2971),COUNTIF(Blocos!G:G,J2971),"")</f>
        <v>1</v>
      </c>
      <c r="Y2971" s="190" t="str">
        <f>IF(OR(X2971=0,X2971=""),"",VLOOKUP(SUMIFS(Blocos!A:A,Blocos!H:H,'EFD REGISTROS e Campos (2)'!X2971,Blocos!G:G,'EFD REGISTROS e Campos (2)'!J2971),Blocos!A:L,12,0))</f>
        <v>@OneToMany( cascade = CascadeType.ALL, fetch = FetchType.LAZY, mappedBy = "idPai")private  List&lt;RegK275&gt; regK275;public List&lt;RegK275&gt; getRegK275() {return regK275;}public void setRegK275(List&lt;RegK275&gt; regK275) {this.regK275 = regK275;}</v>
      </c>
      <c r="Z2971" s="190" t="str">
        <f>IF(ISNUMBER(Q2972),VLOOKUP(J2971,Blocos!D:G,4,0),"")</f>
        <v/>
      </c>
      <c r="AA2971" s="190" t="str">
        <f>IF(ISNUMBER(Q2971),CONCATENATE("CREATE TABLE ""reg_",LOWER(J2971),""" (""ID"" bigint NOT NULL AUTO_INCREMENT,  ""HASHFILE"" varchar(255) DEFAULT NULL, ""ID_PAI"" bigint NOT NULL,"),IF(Q2971="Campo",CONCATENATE("""",L2971,""" ",VLOOKUP(R2971,Apoio!A:C,3,0)),""))&amp;IF(Z2971="","",CONCATENATE("PRIMARY KEY (""ID""), KEY ""FK_reg_",LOWER(Z2971),"_ID_PAI"" (""ID_PAI""), CONSTRAINT ""FK_reg_",LOWER(Z2971),"_ID_PAI"" FOREIGN KEY (""ID_PAI"") REFERENCES ""reg_",LOWER(Z2971),""" (""ID"")) ENGINE=InnoDB AUTO_INCREMENT=105774 DEFAULT CHARSET=utf8mb4 COLLATE=utf8mb4_0900_ai_ci;"))</f>
        <v>CREATE TABLE "reg_k270" ("ID" bigint NOT NULL AUTO_INCREMENT,  "HASHFILE" varchar(255) DEFAULT NULL, "ID_PAI" bigint NOT NULL,</v>
      </c>
      <c r="AB2971" s="190" t="str">
        <f t="shared" si="328"/>
        <v/>
      </c>
    </row>
    <row r="2972" spans="1:28" ht="14.5" hidden="1" customHeight="1" x14ac:dyDescent="0.3">
      <c r="J2972" s="187" t="str">
        <f t="shared" si="326"/>
        <v>K270</v>
      </c>
      <c r="K2972" s="185">
        <v>1</v>
      </c>
      <c r="L2972" s="288" t="s">
        <v>25</v>
      </c>
      <c r="M2972" s="201" t="s">
        <v>2959</v>
      </c>
      <c r="N2972" s="185" t="s">
        <v>27</v>
      </c>
      <c r="O2972" s="185">
        <v>4</v>
      </c>
      <c r="P2972" s="185" t="s">
        <v>28</v>
      </c>
      <c r="Q2972" s="192" t="str">
        <f t="shared" si="327"/>
        <v>Campo</v>
      </c>
      <c r="R2972" s="192" t="s">
        <v>27</v>
      </c>
      <c r="S2972" s="191" t="str">
        <f t="shared" si="330"/>
        <v/>
      </c>
      <c r="T2972" s="192" t="str">
        <f t="shared" si="331"/>
        <v>&lt;campo posicao="1"&gt;
&lt;coluna&gt;REG&lt;/coluna&gt;
&lt;descricao&gt;Texto fixo contendo "K270"&lt;/descricao&gt;
&lt;tipo&gt;C&lt;/tipo&gt;
&lt;/campo&gt;</v>
      </c>
      <c r="U2972" s="192" t="str">
        <f t="shared" si="329"/>
        <v>&lt;campo posicao="1"&gt;
&lt;coluna&gt;REG&lt;/coluna&gt;
&lt;descricao&gt;Texto fixo contendo "K270"&lt;/descricao&gt;
&lt;tipo&gt;C&lt;/tipo&gt;
&lt;/campo&gt;</v>
      </c>
      <c r="V2972" s="192" t="str">
        <f t="shared" si="332"/>
        <v>{"Column2", "REG"},</v>
      </c>
      <c r="W2972" s="191" t="str">
        <f>IF(Q2972="Campo","@Campos(posicao = "&amp;K2972&amp;", tipo = '"&amp;R2972&amp;"')@Column(name = """&amp;L2972&amp;""")"&amp;IF(R2972="D","@Temporal(TemporalType.DATE)","")&amp;"private "&amp;VLOOKUP(TEXT(R2972,"@"),Apoio!A:B,2,0)&amp;" "&amp;SUBSTITUTE(LOWER(LEFT(L2972,1))&amp;RIGHT(PROPER(L2972),LEN(L2972)-1),"_","")&amp;";",IF(ISNUMBER(Q2972),IF(R2972="R","@Entity@Table(name = ""reg_"&amp;LOWER(J2972)&amp;""")@XmlRootElement","")&amp;VLOOKUP(J2972,Blocos!D:I,6,0)&amp;Apoio!$E$1&amp;Y2972,""))</f>
        <v>@Campos(posicao = 1, tipo = 'C')@Column(name = "REG")private String reg;</v>
      </c>
      <c r="X2972" s="190" t="str">
        <f>IF(ISNUMBER(Q2972),COUNTIF(Blocos!G:G,J2972),"")</f>
        <v/>
      </c>
      <c r="Y2972" s="190" t="str">
        <f>IF(OR(X2972=0,X2972=""),"",VLOOKUP(SUMIFS(Blocos!A:A,Blocos!H:H,'EFD REGISTROS e Campos (2)'!X2972,Blocos!G:G,'EFD REGISTROS e Campos (2)'!J2972),Blocos!A:L,12,0))</f>
        <v/>
      </c>
      <c r="Z2972" s="190" t="str">
        <f>IF(ISNUMBER(Q2973),VLOOKUP(J2972,Blocos!D:G,4,0),"")</f>
        <v/>
      </c>
      <c r="AA2972" s="190" t="str">
        <f>IF(ISNUMBER(Q2972),CONCATENATE("CREATE TABLE ""reg_",LOWER(J2972),""" (""ID"" bigint NOT NULL AUTO_INCREMENT,  ""HASHFILE"" varchar(255) DEFAULT NULL, ""ID_PAI"" bigint NOT NULL,"),IF(Q2972="Campo",CONCATENATE("""",L2972,""" ",VLOOKUP(R2972,Apoio!A:C,3,0)),""))&amp;IF(Z2972="","",CONCATENATE("PRIMARY KEY (""ID""), KEY ""FK_reg_",LOWER(Z2972),"_ID_PAI"" (""ID_PAI""), CONSTRAINT ""FK_reg_",LOWER(Z2972),"_ID_PAI"" FOREIGN KEY (""ID_PAI"") REFERENCES ""reg_",LOWER(Z2972),""" (""ID"")) ENGINE=InnoDB AUTO_INCREMENT=105774 DEFAULT CHARSET=utf8mb4 COLLATE=utf8mb4_0900_ai_ci;"))</f>
        <v>"REG" varchar(255) DEFAULT NULL,</v>
      </c>
      <c r="AB2972" s="190" t="str">
        <f t="shared" si="328"/>
        <v>USE `efdicms`;SELECT `reg_k270`.`REG`,</v>
      </c>
    </row>
    <row r="2973" spans="1:28" ht="14.5" hidden="1" customHeight="1" x14ac:dyDescent="0.3">
      <c r="J2973" s="187" t="str">
        <f t="shared" si="326"/>
        <v>K270</v>
      </c>
      <c r="K2973" s="185">
        <v>2</v>
      </c>
      <c r="L2973" s="288" t="s">
        <v>2960</v>
      </c>
      <c r="M2973" s="201" t="s">
        <v>2961</v>
      </c>
      <c r="N2973" s="185" t="s">
        <v>32</v>
      </c>
      <c r="O2973" s="185" t="s">
        <v>40</v>
      </c>
      <c r="P2973" s="185" t="s">
        <v>28</v>
      </c>
      <c r="Q2973" s="192" t="str">
        <f t="shared" si="327"/>
        <v>Campo</v>
      </c>
      <c r="R2973" s="192" t="s">
        <v>3605</v>
      </c>
      <c r="S2973" s="191" t="str">
        <f t="shared" si="330"/>
        <v/>
      </c>
      <c r="T2973" s="192" t="str">
        <f t="shared" si="331"/>
        <v>&lt;campo posicao="2"&gt;
&lt;coluna&gt;DT_INI_AP&lt;/coluna&gt;
&lt;descricao&gt;Data inicial do período de apuração em que ocorreu o apontamento que está sendo corrigido&lt;/descricao&gt;
&lt;tipo&gt;D&lt;/tipo&gt;
&lt;/campo&gt;</v>
      </c>
      <c r="U2973" s="192" t="str">
        <f t="shared" si="329"/>
        <v>&lt;campo posicao="2"&gt;
&lt;coluna&gt;DT_INI_AP&lt;/coluna&gt;
&lt;descricao&gt;Data inicial do período de apuração em que ocorreu o apontamento que está sendo corrigido&lt;/descricao&gt;
&lt;tipo&gt;D&lt;/tipo&gt;
&lt;/campo&gt;</v>
      </c>
      <c r="V2973" s="192" t="str">
        <f t="shared" si="332"/>
        <v>{"Column3", "DT_INI_AP"},</v>
      </c>
      <c r="W2973" s="191" t="str">
        <f>IF(Q2973="Campo","@Campos(posicao = "&amp;K2973&amp;", tipo = '"&amp;R2973&amp;"')@Column(name = """&amp;L2973&amp;""")"&amp;IF(R2973="D","@Temporal(TemporalType.DATE)","")&amp;"private "&amp;VLOOKUP(TEXT(R2973,"@"),Apoio!A:B,2,0)&amp;" "&amp;SUBSTITUTE(LOWER(LEFT(L2973,1))&amp;RIGHT(PROPER(L2973),LEN(L2973)-1),"_","")&amp;";",IF(ISNUMBER(Q2973),IF(R2973="R","@Entity@Table(name = ""reg_"&amp;LOWER(J2973)&amp;""")@XmlRootElement","")&amp;VLOOKUP(J2973,Blocos!D:I,6,0)&amp;Apoio!$E$1&amp;Y2973,""))</f>
        <v>@Campos(posicao = 2, tipo = 'D')@Column(name = "DT_INI_AP")@Temporal(TemporalType.DATE)private Date dtIniAp;</v>
      </c>
      <c r="X2973" s="190" t="str">
        <f>IF(ISNUMBER(Q2973),COUNTIF(Blocos!G:G,J2973),"")</f>
        <v/>
      </c>
      <c r="Y2973" s="190" t="str">
        <f>IF(OR(X2973=0,X2973=""),"",VLOOKUP(SUMIFS(Blocos!A:A,Blocos!H:H,'EFD REGISTROS e Campos (2)'!X2973,Blocos!G:G,'EFD REGISTROS e Campos (2)'!J2973),Blocos!A:L,12,0))</f>
        <v/>
      </c>
      <c r="Z2973" s="190" t="str">
        <f>IF(ISNUMBER(Q2974),VLOOKUP(J2973,Blocos!D:G,4,0),"")</f>
        <v/>
      </c>
      <c r="AA2973" s="190" t="str">
        <f>IF(ISNUMBER(Q2973),CONCATENATE("CREATE TABLE ""reg_",LOWER(J2973),""" (""ID"" bigint NOT NULL AUTO_INCREMENT,  ""HASHFILE"" varchar(255) DEFAULT NULL, ""ID_PAI"" bigint NOT NULL,"),IF(Q2973="Campo",CONCATENATE("""",L2973,""" ",VLOOKUP(R2973,Apoio!A:C,3,0)),""))&amp;IF(Z2973="","",CONCATENATE("PRIMARY KEY (""ID""), KEY ""FK_reg_",LOWER(Z2973),"_ID_PAI"" (""ID_PAI""), CONSTRAINT ""FK_reg_",LOWER(Z2973),"_ID_PAI"" FOREIGN KEY (""ID_PAI"") REFERENCES ""reg_",LOWER(Z2973),""" (""ID"")) ENGINE=InnoDB AUTO_INCREMENT=105774 DEFAULT CHARSET=utf8mb4 COLLATE=utf8mb4_0900_ai_ci;"))</f>
        <v>"DT_INI_AP" date DEFAULT NULL,</v>
      </c>
      <c r="AB2973" s="190" t="str">
        <f t="shared" si="328"/>
        <v>`reg_k270`.`DT_INI_AP`,</v>
      </c>
    </row>
    <row r="2974" spans="1:28" ht="14.5" hidden="1" customHeight="1" x14ac:dyDescent="0.3">
      <c r="J2974" s="187" t="str">
        <f t="shared" si="326"/>
        <v>K270</v>
      </c>
      <c r="K2974" s="185">
        <v>3</v>
      </c>
      <c r="L2974" s="288" t="s">
        <v>2962</v>
      </c>
      <c r="M2974" s="201" t="s">
        <v>2963</v>
      </c>
      <c r="N2974" s="185" t="s">
        <v>32</v>
      </c>
      <c r="O2974" s="185" t="s">
        <v>40</v>
      </c>
      <c r="P2974" s="185" t="s">
        <v>28</v>
      </c>
      <c r="Q2974" s="192" t="str">
        <f t="shared" si="327"/>
        <v>Campo</v>
      </c>
      <c r="R2974" s="192" t="s">
        <v>3605</v>
      </c>
      <c r="S2974" s="191" t="str">
        <f t="shared" si="330"/>
        <v/>
      </c>
      <c r="T2974" s="192" t="str">
        <f t="shared" si="331"/>
        <v>&lt;campo posicao="3"&gt;
&lt;coluna&gt;DT_FIN_AP&lt;/coluna&gt;
&lt;descricao&gt;Data final do período de apuração em que ocorreu o apontamento que está sendo corrigido&lt;/descricao&gt;
&lt;tipo&gt;D&lt;/tipo&gt;
&lt;/campo&gt;</v>
      </c>
      <c r="U2974" s="192" t="str">
        <f t="shared" si="329"/>
        <v>&lt;campo posicao="3"&gt;
&lt;coluna&gt;DT_FIN_AP&lt;/coluna&gt;
&lt;descricao&gt;Data final do período de apuração em que ocorreu o apontamento que está sendo corrigido&lt;/descricao&gt;
&lt;tipo&gt;D&lt;/tipo&gt;
&lt;/campo&gt;</v>
      </c>
      <c r="V2974" s="192" t="str">
        <f t="shared" si="332"/>
        <v>{"Column4", "DT_FIN_AP"},</v>
      </c>
      <c r="W2974" s="191" t="str">
        <f>IF(Q2974="Campo","@Campos(posicao = "&amp;K2974&amp;", tipo = '"&amp;R2974&amp;"')@Column(name = """&amp;L2974&amp;""")"&amp;IF(R2974="D","@Temporal(TemporalType.DATE)","")&amp;"private "&amp;VLOOKUP(TEXT(R2974,"@"),Apoio!A:B,2,0)&amp;" "&amp;SUBSTITUTE(LOWER(LEFT(L2974,1))&amp;RIGHT(PROPER(L2974),LEN(L2974)-1),"_","")&amp;";",IF(ISNUMBER(Q2974),IF(R2974="R","@Entity@Table(name = ""reg_"&amp;LOWER(J2974)&amp;""")@XmlRootElement","")&amp;VLOOKUP(J2974,Blocos!D:I,6,0)&amp;Apoio!$E$1&amp;Y2974,""))</f>
        <v>@Campos(posicao = 3, tipo = 'D')@Column(name = "DT_FIN_AP")@Temporal(TemporalType.DATE)private Date dtFinAp;</v>
      </c>
      <c r="X2974" s="190" t="str">
        <f>IF(ISNUMBER(Q2974),COUNTIF(Blocos!G:G,J2974),"")</f>
        <v/>
      </c>
      <c r="Y2974" s="190" t="str">
        <f>IF(OR(X2974=0,X2974=""),"",VLOOKUP(SUMIFS(Blocos!A:A,Blocos!H:H,'EFD REGISTROS e Campos (2)'!X2974,Blocos!G:G,'EFD REGISTROS e Campos (2)'!J2974),Blocos!A:L,12,0))</f>
        <v/>
      </c>
      <c r="Z2974" s="190" t="str">
        <f>IF(ISNUMBER(Q2975),VLOOKUP(J2974,Blocos!D:G,4,0),"")</f>
        <v/>
      </c>
      <c r="AA2974" s="190" t="str">
        <f>IF(ISNUMBER(Q2974),CONCATENATE("CREATE TABLE ""reg_",LOWER(J2974),""" (""ID"" bigint NOT NULL AUTO_INCREMENT,  ""HASHFILE"" varchar(255) DEFAULT NULL, ""ID_PAI"" bigint NOT NULL,"),IF(Q2974="Campo",CONCATENATE("""",L2974,""" ",VLOOKUP(R2974,Apoio!A:C,3,0)),""))&amp;IF(Z2974="","",CONCATENATE("PRIMARY KEY (""ID""), KEY ""FK_reg_",LOWER(Z2974),"_ID_PAI"" (""ID_PAI""), CONSTRAINT ""FK_reg_",LOWER(Z2974),"_ID_PAI"" FOREIGN KEY (""ID_PAI"") REFERENCES ""reg_",LOWER(Z2974),""" (""ID"")) ENGINE=InnoDB AUTO_INCREMENT=105774 DEFAULT CHARSET=utf8mb4 COLLATE=utf8mb4_0900_ai_ci;"))</f>
        <v>"DT_FIN_AP" date DEFAULT NULL,</v>
      </c>
      <c r="AB2974" s="190" t="str">
        <f t="shared" si="328"/>
        <v>`reg_k270`.`DT_FIN_AP`,</v>
      </c>
    </row>
    <row r="2975" spans="1:28" ht="14.5" hidden="1" customHeight="1" x14ac:dyDescent="0.3">
      <c r="J2975" s="187" t="str">
        <f t="shared" si="326"/>
        <v>K270</v>
      </c>
      <c r="K2975" s="185">
        <v>4</v>
      </c>
      <c r="L2975" s="288" t="s">
        <v>2940</v>
      </c>
      <c r="M2975" s="201" t="s">
        <v>2964</v>
      </c>
      <c r="N2975" s="185" t="s">
        <v>27</v>
      </c>
      <c r="O2975" s="185">
        <v>30</v>
      </c>
      <c r="P2975" s="185" t="s">
        <v>28</v>
      </c>
      <c r="Q2975" s="192" t="str">
        <f t="shared" si="327"/>
        <v>Campo</v>
      </c>
      <c r="R2975" s="192" t="s">
        <v>27</v>
      </c>
      <c r="S2975" s="191" t="str">
        <f t="shared" si="330"/>
        <v/>
      </c>
      <c r="T2975" s="192" t="str">
        <f t="shared" si="331"/>
        <v>&lt;campo posicao="4"&gt;
&lt;coluna&gt;COD_OP_OS&lt;/coluna&gt;
&lt;descricao&gt;Código de identificação da ordem de produção ou da ordem de serviço que está sendo corrigida&lt;/descricao&gt;
&lt;tipo&gt;C&lt;/tipo&gt;
&lt;/campo&gt;</v>
      </c>
      <c r="U2975" s="192" t="str">
        <f t="shared" si="329"/>
        <v>&lt;campo posicao="4"&gt;
&lt;coluna&gt;COD_OP_OS&lt;/coluna&gt;
&lt;descricao&gt;Código de identificação da ordem de produção ou da ordem de serviço que está sendo corrigida&lt;/descricao&gt;
&lt;tipo&gt;C&lt;/tipo&gt;
&lt;/campo&gt;</v>
      </c>
      <c r="V2975" s="192" t="str">
        <f t="shared" si="332"/>
        <v>{"Column5", "COD_OP_OS"},</v>
      </c>
      <c r="W2975" s="191" t="str">
        <f>IF(Q2975="Campo","@Campos(posicao = "&amp;K2975&amp;", tipo = '"&amp;R2975&amp;"')@Column(name = """&amp;L2975&amp;""")"&amp;IF(R2975="D","@Temporal(TemporalType.DATE)","")&amp;"private "&amp;VLOOKUP(TEXT(R2975,"@"),Apoio!A:B,2,0)&amp;" "&amp;SUBSTITUTE(LOWER(LEFT(L2975,1))&amp;RIGHT(PROPER(L2975),LEN(L2975)-1),"_","")&amp;";",IF(ISNUMBER(Q2975),IF(R2975="R","@Entity@Table(name = ""reg_"&amp;LOWER(J2975)&amp;""")@XmlRootElement","")&amp;VLOOKUP(J2975,Blocos!D:I,6,0)&amp;Apoio!$E$1&amp;Y2975,""))</f>
        <v>@Campos(posicao = 4, tipo = 'C')@Column(name = "COD_OP_OS")private String codOpOs;</v>
      </c>
      <c r="X2975" s="190" t="str">
        <f>IF(ISNUMBER(Q2975),COUNTIF(Blocos!G:G,J2975),"")</f>
        <v/>
      </c>
      <c r="Y2975" s="190" t="str">
        <f>IF(OR(X2975=0,X2975=""),"",VLOOKUP(SUMIFS(Blocos!A:A,Blocos!H:H,'EFD REGISTROS e Campos (2)'!X2975,Blocos!G:G,'EFD REGISTROS e Campos (2)'!J2975),Blocos!A:L,12,0))</f>
        <v/>
      </c>
      <c r="Z2975" s="190" t="str">
        <f>IF(ISNUMBER(Q2976),VLOOKUP(J2975,Blocos!D:G,4,0),"")</f>
        <v/>
      </c>
      <c r="AA2975" s="190" t="str">
        <f>IF(ISNUMBER(Q2975),CONCATENATE("CREATE TABLE ""reg_",LOWER(J2975),""" (""ID"" bigint NOT NULL AUTO_INCREMENT,  ""HASHFILE"" varchar(255) DEFAULT NULL, ""ID_PAI"" bigint NOT NULL,"),IF(Q2975="Campo",CONCATENATE("""",L2975,""" ",VLOOKUP(R2975,Apoio!A:C,3,0)),""))&amp;IF(Z2975="","",CONCATENATE("PRIMARY KEY (""ID""), KEY ""FK_reg_",LOWER(Z2975),"_ID_PAI"" (""ID_PAI""), CONSTRAINT ""FK_reg_",LOWER(Z2975),"_ID_PAI"" FOREIGN KEY (""ID_PAI"") REFERENCES ""reg_",LOWER(Z2975),""" (""ID"")) ENGINE=InnoDB AUTO_INCREMENT=105774 DEFAULT CHARSET=utf8mb4 COLLATE=utf8mb4_0900_ai_ci;"))</f>
        <v>"COD_OP_OS" varchar(255) DEFAULT NULL,</v>
      </c>
      <c r="AB2975" s="190" t="str">
        <f t="shared" si="328"/>
        <v>`reg_k270`.`COD_OP_OS`,</v>
      </c>
    </row>
    <row r="2976" spans="1:28" ht="14.5" hidden="1" customHeight="1" x14ac:dyDescent="0.3">
      <c r="J2976" s="187" t="str">
        <f t="shared" si="326"/>
        <v>K270</v>
      </c>
      <c r="K2976" s="185">
        <v>5</v>
      </c>
      <c r="L2976" s="288" t="s">
        <v>163</v>
      </c>
      <c r="M2976" s="201" t="s">
        <v>2965</v>
      </c>
      <c r="N2976" s="185" t="s">
        <v>27</v>
      </c>
      <c r="O2976" s="185">
        <v>60</v>
      </c>
      <c r="P2976" s="185" t="s">
        <v>28</v>
      </c>
      <c r="Q2976" s="192" t="str">
        <f t="shared" si="327"/>
        <v>Campo</v>
      </c>
      <c r="R2976" s="192" t="s">
        <v>27</v>
      </c>
      <c r="S2976" s="191" t="str">
        <f t="shared" si="330"/>
        <v/>
      </c>
      <c r="T2976" s="192" t="str">
        <f t="shared" si="331"/>
        <v>&lt;campo posicao="5"&gt;
&lt;coluna&gt;COD_ITEM&lt;/coluna&gt;
&lt;descricao&gt;Código da mercadoria que está sendo corrigido (campo 02 do Registro 0200)&lt;/descricao&gt;
&lt;tipo&gt;C&lt;/tipo&gt;
&lt;/campo&gt;</v>
      </c>
      <c r="U2976" s="192" t="str">
        <f t="shared" si="329"/>
        <v>&lt;campo posicao="5"&gt;
&lt;coluna&gt;COD_ITEM&lt;/coluna&gt;
&lt;descricao&gt;Código da mercadoria que está sendo corrigido (campo 02 do Registro 0200)&lt;/descricao&gt;
&lt;tipo&gt;C&lt;/tipo&gt;
&lt;/campo&gt;</v>
      </c>
      <c r="V2976" s="192" t="str">
        <f t="shared" si="332"/>
        <v>{"Column6", "COD_ITEM"},</v>
      </c>
      <c r="W2976" s="191" t="str">
        <f>IF(Q2976="Campo","@Campos(posicao = "&amp;K2976&amp;", tipo = '"&amp;R2976&amp;"')@Column(name = """&amp;L2976&amp;""")"&amp;IF(R2976="D","@Temporal(TemporalType.DATE)","")&amp;"private "&amp;VLOOKUP(TEXT(R2976,"@"),Apoio!A:B,2,0)&amp;" "&amp;SUBSTITUTE(LOWER(LEFT(L2976,1))&amp;RIGHT(PROPER(L2976),LEN(L2976)-1),"_","")&amp;";",IF(ISNUMBER(Q2976),IF(R2976="R","@Entity@Table(name = ""reg_"&amp;LOWER(J2976)&amp;""")@XmlRootElement","")&amp;VLOOKUP(J2976,Blocos!D:I,6,0)&amp;Apoio!$E$1&amp;Y2976,""))</f>
        <v>@Campos(posicao = 5, tipo = 'C')@Column(name = "COD_ITEM")private String codItem;</v>
      </c>
      <c r="X2976" s="190" t="str">
        <f>IF(ISNUMBER(Q2976),COUNTIF(Blocos!G:G,J2976),"")</f>
        <v/>
      </c>
      <c r="Y2976" s="190" t="str">
        <f>IF(OR(X2976=0,X2976=""),"",VLOOKUP(SUMIFS(Blocos!A:A,Blocos!H:H,'EFD REGISTROS e Campos (2)'!X2976,Blocos!G:G,'EFD REGISTROS e Campos (2)'!J2976),Blocos!A:L,12,0))</f>
        <v/>
      </c>
      <c r="Z2976" s="190" t="str">
        <f>IF(ISNUMBER(Q2977),VLOOKUP(J2976,Blocos!D:G,4,0),"")</f>
        <v/>
      </c>
      <c r="AA2976" s="190" t="str">
        <f>IF(ISNUMBER(Q2976),CONCATENATE("CREATE TABLE ""reg_",LOWER(J2976),""" (""ID"" bigint NOT NULL AUTO_INCREMENT,  ""HASHFILE"" varchar(255) DEFAULT NULL, ""ID_PAI"" bigint NOT NULL,"),IF(Q2976="Campo",CONCATENATE("""",L2976,""" ",VLOOKUP(R2976,Apoio!A:C,3,0)),""))&amp;IF(Z2976="","",CONCATENATE("PRIMARY KEY (""ID""), KEY ""FK_reg_",LOWER(Z2976),"_ID_PAI"" (""ID_PAI""), CONSTRAINT ""FK_reg_",LOWER(Z2976),"_ID_PAI"" FOREIGN KEY (""ID_PAI"") REFERENCES ""reg_",LOWER(Z2976),""" (""ID"")) ENGINE=InnoDB AUTO_INCREMENT=105774 DEFAULT CHARSET=utf8mb4 COLLATE=utf8mb4_0900_ai_ci;"))</f>
        <v>"COD_ITEM" varchar(255) DEFAULT NULL,</v>
      </c>
      <c r="AB2976" s="190" t="str">
        <f t="shared" si="328"/>
        <v>`reg_k270`.`COD_ITEM`,</v>
      </c>
    </row>
    <row r="2977" spans="1:28" ht="14.5" hidden="1" customHeight="1" x14ac:dyDescent="0.3">
      <c r="J2977" s="187" t="str">
        <f t="shared" si="326"/>
        <v>K270</v>
      </c>
      <c r="K2977" s="185">
        <v>6</v>
      </c>
      <c r="L2977" s="288" t="s">
        <v>2966</v>
      </c>
      <c r="M2977" s="201" t="s">
        <v>2967</v>
      </c>
      <c r="N2977" s="185" t="s">
        <v>32</v>
      </c>
      <c r="O2977" s="185" t="s">
        <v>28</v>
      </c>
      <c r="P2977" s="185">
        <v>6</v>
      </c>
      <c r="Q2977" s="192" t="str">
        <f t="shared" si="327"/>
        <v>Campo</v>
      </c>
      <c r="R2977" s="192" t="s">
        <v>3606</v>
      </c>
      <c r="S2977" s="191" t="str">
        <f t="shared" si="330"/>
        <v/>
      </c>
      <c r="T2977" s="192" t="str">
        <f t="shared" si="331"/>
        <v>&lt;campo posicao="6"&gt;
&lt;coluna&gt;QTD_COR_POS&lt;/coluna&gt;
&lt;descricao&gt;Quantidade de correção positiva de apontamento ocorrido em período de apuração anterior&lt;/descricao&gt;
&lt;tipo&gt;R&lt;/tipo&gt;
&lt;/campo&gt;</v>
      </c>
      <c r="U2977" s="192" t="str">
        <f t="shared" si="329"/>
        <v>&lt;campo posicao="6"&gt;
&lt;coluna&gt;QTD_COR_POS&lt;/coluna&gt;
&lt;descricao&gt;Quantidade de correção positiva de apontamento ocorrido em período de apuração anterior&lt;/descricao&gt;
&lt;tipo&gt;R&lt;/tipo&gt;
&lt;/campo&gt;</v>
      </c>
      <c r="V2977" s="192" t="str">
        <f t="shared" si="332"/>
        <v>{"Column7", "QTD_COR_POS"},</v>
      </c>
      <c r="W2977" s="191" t="str">
        <f>IF(Q2977="Campo","@Campos(posicao = "&amp;K2977&amp;", tipo = '"&amp;R2977&amp;"')@Column(name = """&amp;L2977&amp;""")"&amp;IF(R2977="D","@Temporal(TemporalType.DATE)","")&amp;"private "&amp;VLOOKUP(TEXT(R2977,"@"),Apoio!A:B,2,0)&amp;" "&amp;SUBSTITUTE(LOWER(LEFT(L2977,1))&amp;RIGHT(PROPER(L2977),LEN(L2977)-1),"_","")&amp;";",IF(ISNUMBER(Q2977),IF(R2977="R","@Entity@Table(name = ""reg_"&amp;LOWER(J2977)&amp;""")@XmlRootElement","")&amp;VLOOKUP(J2977,Blocos!D:I,6,0)&amp;Apoio!$E$1&amp;Y2977,""))</f>
        <v>@Campos(posicao = 6, tipo = 'R')@Column(name = "QTD_COR_POS")private BigDecimal qtdCorPos;</v>
      </c>
      <c r="X2977" s="190" t="str">
        <f>IF(ISNUMBER(Q2977),COUNTIF(Blocos!G:G,J2977),"")</f>
        <v/>
      </c>
      <c r="Y2977" s="190" t="str">
        <f>IF(OR(X2977=0,X2977=""),"",VLOOKUP(SUMIFS(Blocos!A:A,Blocos!H:H,'EFD REGISTROS e Campos (2)'!X2977,Blocos!G:G,'EFD REGISTROS e Campos (2)'!J2977),Blocos!A:L,12,0))</f>
        <v/>
      </c>
      <c r="Z2977" s="190" t="str">
        <f>IF(ISNUMBER(Q2978),VLOOKUP(J2977,Blocos!D:G,4,0),"")</f>
        <v/>
      </c>
      <c r="AA2977" s="190" t="str">
        <f>IF(ISNUMBER(Q2977),CONCATENATE("CREATE TABLE ""reg_",LOWER(J2977),""" (""ID"" bigint NOT NULL AUTO_INCREMENT,  ""HASHFILE"" varchar(255) DEFAULT NULL, ""ID_PAI"" bigint NOT NULL,"),IF(Q2977="Campo",CONCATENATE("""",L2977,""" ",VLOOKUP(R2977,Apoio!A:C,3,0)),""))&amp;IF(Z2977="","",CONCATENATE("PRIMARY KEY (""ID""), KEY ""FK_reg_",LOWER(Z2977),"_ID_PAI"" (""ID_PAI""), CONSTRAINT ""FK_reg_",LOWER(Z2977),"_ID_PAI"" FOREIGN KEY (""ID_PAI"") REFERENCES ""reg_",LOWER(Z2977),""" (""ID"")) ENGINE=InnoDB AUTO_INCREMENT=105774 DEFAULT CHARSET=utf8mb4 COLLATE=utf8mb4_0900_ai_ci;"))</f>
        <v>"QTD_COR_POS" decimal(15,6) DEFAULT NULL,</v>
      </c>
      <c r="AB2977" s="190" t="str">
        <f t="shared" si="328"/>
        <v>`reg_k270`.`QTD_COR_POS`,</v>
      </c>
    </row>
    <row r="2978" spans="1:28" ht="14.5" hidden="1" customHeight="1" x14ac:dyDescent="0.3">
      <c r="J2978" s="187" t="str">
        <f t="shared" si="326"/>
        <v>K270</v>
      </c>
      <c r="K2978" s="185">
        <v>7</v>
      </c>
      <c r="L2978" s="288" t="s">
        <v>2968</v>
      </c>
      <c r="M2978" s="201" t="s">
        <v>2969</v>
      </c>
      <c r="N2978" s="185" t="s">
        <v>32</v>
      </c>
      <c r="O2978" s="185" t="s">
        <v>28</v>
      </c>
      <c r="P2978" s="185">
        <v>6</v>
      </c>
      <c r="Q2978" s="192" t="str">
        <f t="shared" si="327"/>
        <v>Campo</v>
      </c>
      <c r="R2978" s="192" t="s">
        <v>3606</v>
      </c>
      <c r="S2978" s="191" t="str">
        <f t="shared" si="330"/>
        <v/>
      </c>
      <c r="T2978" s="192" t="str">
        <f t="shared" si="331"/>
        <v>&lt;campo posicao="7"&gt;
&lt;coluna&gt;QTD_COR_NEG&lt;/coluna&gt;
&lt;descricao&gt;Quantidade de correção negativa de apontamento ocorrido em período de apuração anterior&lt;/descricao&gt;
&lt;tipo&gt;R&lt;/tipo&gt;
&lt;/campo&gt;</v>
      </c>
      <c r="U2978" s="192" t="str">
        <f t="shared" si="329"/>
        <v>&lt;campo posicao="7"&gt;
&lt;coluna&gt;QTD_COR_NEG&lt;/coluna&gt;
&lt;descricao&gt;Quantidade de correção negativa de apontamento ocorrido em período de apuração anterior&lt;/descricao&gt;
&lt;tipo&gt;R&lt;/tipo&gt;
&lt;/campo&gt;</v>
      </c>
      <c r="V2978" s="192" t="str">
        <f t="shared" si="332"/>
        <v>{"Column8", "QTD_COR_NEG"},</v>
      </c>
      <c r="W2978" s="191" t="str">
        <f>IF(Q2978="Campo","@Campos(posicao = "&amp;K2978&amp;", tipo = '"&amp;R2978&amp;"')@Column(name = """&amp;L2978&amp;""")"&amp;IF(R2978="D","@Temporal(TemporalType.DATE)","")&amp;"private "&amp;VLOOKUP(TEXT(R2978,"@"),Apoio!A:B,2,0)&amp;" "&amp;SUBSTITUTE(LOWER(LEFT(L2978,1))&amp;RIGHT(PROPER(L2978),LEN(L2978)-1),"_","")&amp;";",IF(ISNUMBER(Q2978),IF(R2978="R","@Entity@Table(name = ""reg_"&amp;LOWER(J2978)&amp;""")@XmlRootElement","")&amp;VLOOKUP(J2978,Blocos!D:I,6,0)&amp;Apoio!$E$1&amp;Y2978,""))</f>
        <v>@Campos(posicao = 7, tipo = 'R')@Column(name = "QTD_COR_NEG")private BigDecimal qtdCorNeg;</v>
      </c>
      <c r="X2978" s="190" t="str">
        <f>IF(ISNUMBER(Q2978),COUNTIF(Blocos!G:G,J2978),"")</f>
        <v/>
      </c>
      <c r="Y2978" s="190" t="str">
        <f>IF(OR(X2978=0,X2978=""),"",VLOOKUP(SUMIFS(Blocos!A:A,Blocos!H:H,'EFD REGISTROS e Campos (2)'!X2978,Blocos!G:G,'EFD REGISTROS e Campos (2)'!J2978),Blocos!A:L,12,0))</f>
        <v/>
      </c>
      <c r="Z2978" s="190" t="str">
        <f>IF(ISNUMBER(Q2979),VLOOKUP(J2978,Blocos!D:G,4,0),"")</f>
        <v/>
      </c>
      <c r="AA2978" s="190" t="str">
        <f>IF(ISNUMBER(Q2978),CONCATENATE("CREATE TABLE ""reg_",LOWER(J2978),""" (""ID"" bigint NOT NULL AUTO_INCREMENT,  ""HASHFILE"" varchar(255) DEFAULT NULL, ""ID_PAI"" bigint NOT NULL,"),IF(Q2978="Campo",CONCATENATE("""",L2978,""" ",VLOOKUP(R2978,Apoio!A:C,3,0)),""))&amp;IF(Z2978="","",CONCATENATE("PRIMARY KEY (""ID""), KEY ""FK_reg_",LOWER(Z2978),"_ID_PAI"" (""ID_PAI""), CONSTRAINT ""FK_reg_",LOWER(Z2978),"_ID_PAI"" FOREIGN KEY (""ID_PAI"") REFERENCES ""reg_",LOWER(Z2978),""" (""ID"")) ENGINE=InnoDB AUTO_INCREMENT=105774 DEFAULT CHARSET=utf8mb4 COLLATE=utf8mb4_0900_ai_ci;"))</f>
        <v>"QTD_COR_NEG" decimal(15,6) DEFAULT NULL,</v>
      </c>
      <c r="AB2978" s="190" t="str">
        <f t="shared" si="328"/>
        <v>`reg_k270`.`QTD_COR_NEG`,</v>
      </c>
    </row>
    <row r="2979" spans="1:28" ht="14.5" hidden="1" customHeight="1" x14ac:dyDescent="0.3">
      <c r="J2979" s="187" t="str">
        <f t="shared" si="326"/>
        <v>K270</v>
      </c>
      <c r="K2979" s="268">
        <v>8</v>
      </c>
      <c r="L2979" s="311" t="s">
        <v>2970</v>
      </c>
      <c r="M2979" s="269" t="s">
        <v>2971</v>
      </c>
      <c r="N2979" s="268" t="s">
        <v>27</v>
      </c>
      <c r="O2979" s="268">
        <v>1</v>
      </c>
      <c r="P2979" s="268" t="s">
        <v>28</v>
      </c>
      <c r="Q2979" s="192" t="str">
        <f t="shared" si="327"/>
        <v>Campo</v>
      </c>
      <c r="R2979" s="192" t="s">
        <v>27</v>
      </c>
      <c r="S2979" s="191" t="str">
        <f t="shared" si="330"/>
        <v/>
      </c>
      <c r="T2979" s="192" t="str">
        <f t="shared" si="331"/>
        <v>&lt;campo posicao="8"&gt;
&lt;coluna&gt;ORIGEM&lt;/coluna&gt;
&lt;descricao&gt;1 - correção de apontamento de produção e/ou consumo relativo aos Registros K230/K235;&lt;/descricao&gt;
&lt;tipo&gt;C&lt;/tipo&gt;
&lt;/campo&gt;</v>
      </c>
      <c r="U2979" s="192" t="str">
        <f t="shared" si="329"/>
        <v>&lt;campo posicao="8"&gt;
&lt;coluna&gt;ORIGEM&lt;/coluna&gt;
&lt;descricao&gt;1 - correção de apontamento de produção e/ou consumo relativo aos Registros K230/K235;&lt;/descricao&gt;
&lt;tipo&gt;C&lt;/tipo&gt;
&lt;/campo&gt;</v>
      </c>
      <c r="V2979" s="192" t="str">
        <f t="shared" si="332"/>
        <v>{"Column9", "ORIGEM"},</v>
      </c>
      <c r="W2979" s="191" t="str">
        <f>IF(Q2979="Campo","@Campos(posicao = "&amp;K2979&amp;", tipo = '"&amp;R2979&amp;"')@Column(name = """&amp;L2979&amp;""")"&amp;IF(R2979="D","@Temporal(TemporalType.DATE)","")&amp;"private "&amp;VLOOKUP(TEXT(R2979,"@"),Apoio!A:B,2,0)&amp;" "&amp;SUBSTITUTE(LOWER(LEFT(L2979,1))&amp;RIGHT(PROPER(L2979),LEN(L2979)-1),"_","")&amp;";",IF(ISNUMBER(Q2979),IF(R2979="R","@Entity@Table(name = ""reg_"&amp;LOWER(J2979)&amp;""")@XmlRootElement","")&amp;VLOOKUP(J2979,Blocos!D:I,6,0)&amp;Apoio!$E$1&amp;Y2979,""))</f>
        <v>@Campos(posicao = 8, tipo = 'C')@Column(name = "ORIGEM")private String origem;</v>
      </c>
      <c r="X2979" s="190" t="str">
        <f>IF(ISNUMBER(Q2979),COUNTIF(Blocos!G:G,J2979),"")</f>
        <v/>
      </c>
      <c r="Y2979" s="190" t="str">
        <f>IF(OR(X2979=0,X2979=""),"",VLOOKUP(SUMIFS(Blocos!A:A,Blocos!H:H,'EFD REGISTROS e Campos (2)'!X2979,Blocos!G:G,'EFD REGISTROS e Campos (2)'!J2979),Blocos!A:L,12,0))</f>
        <v/>
      </c>
      <c r="Z2979" s="190" t="str">
        <f>IF(ISNUMBER(Q2980),VLOOKUP(J2979,Blocos!D:G,4,0),"")</f>
        <v/>
      </c>
      <c r="AA2979" s="190" t="str">
        <f>IF(ISNUMBER(Q2979),CONCATENATE("CREATE TABLE ""reg_",LOWER(J2979),""" (""ID"" bigint NOT NULL AUTO_INCREMENT,  ""HASHFILE"" varchar(255) DEFAULT NULL, ""ID_PAI"" bigint NOT NULL,"),IF(Q2979="Campo",CONCATENATE("""",L2979,""" ",VLOOKUP(R2979,Apoio!A:C,3,0)),""))&amp;IF(Z2979="","",CONCATENATE("PRIMARY KEY (""ID""), KEY ""FK_reg_",LOWER(Z2979),"_ID_PAI"" (""ID_PAI""), CONSTRAINT ""FK_reg_",LOWER(Z2979),"_ID_PAI"" FOREIGN KEY (""ID_PAI"") REFERENCES ""reg_",LOWER(Z2979),""" (""ID"")) ENGINE=InnoDB AUTO_INCREMENT=105774 DEFAULT CHARSET=utf8mb4 COLLATE=utf8mb4_0900_ai_ci;"))</f>
        <v>"ORIGEM" varchar(255) DEFAULT NULL,</v>
      </c>
      <c r="AB2979" s="190" t="str">
        <f t="shared" si="328"/>
        <v>`reg_k270`.`ORIGEM`,</v>
      </c>
    </row>
    <row r="2980" spans="1:28" ht="14.5" hidden="1" customHeight="1" x14ac:dyDescent="0.3">
      <c r="J2980" s="187" t="str">
        <f t="shared" si="326"/>
        <v>K270</v>
      </c>
      <c r="K2980" s="270"/>
      <c r="L2980" s="312"/>
      <c r="M2980" s="271" t="s">
        <v>2972</v>
      </c>
      <c r="N2980" s="270"/>
      <c r="O2980" s="270"/>
      <c r="P2980" s="270"/>
      <c r="Q2980" s="192" t="str">
        <f t="shared" si="327"/>
        <v/>
      </c>
      <c r="S2980" s="191" t="str">
        <f t="shared" si="330"/>
        <v/>
      </c>
      <c r="T2980" s="192" t="str">
        <f t="shared" si="331"/>
        <v/>
      </c>
      <c r="U2980" s="192" t="str">
        <f t="shared" si="329"/>
        <v/>
      </c>
      <c r="V2980" s="192" t="str">
        <f t="shared" si="332"/>
        <v/>
      </c>
      <c r="W2980" s="191" t="str">
        <f>IF(Q2980="Campo","@Campos(posicao = "&amp;K2980&amp;", tipo = '"&amp;R2980&amp;"')@Column(name = """&amp;L2980&amp;""")"&amp;IF(R2980="D","@Temporal(TemporalType.DATE)","")&amp;"private "&amp;VLOOKUP(TEXT(R2980,"@"),Apoio!A:B,2,0)&amp;" "&amp;SUBSTITUTE(LOWER(LEFT(L2980,1))&amp;RIGHT(PROPER(L2980),LEN(L2980)-1),"_","")&amp;";",IF(ISNUMBER(Q2980),IF(R2980="R","@Entity@Table(name = ""reg_"&amp;LOWER(J2980)&amp;""")@XmlRootElement","")&amp;VLOOKUP(J2980,Blocos!D:I,6,0)&amp;Apoio!$E$1&amp;Y2980,""))</f>
        <v/>
      </c>
      <c r="X2980" s="190" t="str">
        <f>IF(ISNUMBER(Q2980),COUNTIF(Blocos!G:G,J2980),"")</f>
        <v/>
      </c>
      <c r="Y2980" s="190" t="str">
        <f>IF(OR(X2980=0,X2980=""),"",VLOOKUP(SUMIFS(Blocos!A:A,Blocos!H:H,'EFD REGISTROS e Campos (2)'!X2980,Blocos!G:G,'EFD REGISTROS e Campos (2)'!J2980),Blocos!A:L,12,0))</f>
        <v/>
      </c>
      <c r="Z2980" s="190" t="str">
        <f>IF(ISNUMBER(Q2981),VLOOKUP(J2980,Blocos!D:G,4,0),"")</f>
        <v/>
      </c>
      <c r="AA2980" s="190" t="str">
        <f>IF(ISNUMBER(Q2980),CONCATENATE("CREATE TABLE ""reg_",LOWER(J2980),""" (""ID"" bigint NOT NULL AUTO_INCREMENT,  ""HASHFILE"" varchar(255) DEFAULT NULL, ""ID_PAI"" bigint NOT NULL,"),IF(Q2980="Campo",CONCATENATE("""",L2980,""" ",VLOOKUP(R2980,Apoio!A:C,3,0)),""))&amp;IF(Z2980="","",CONCATENATE("PRIMARY KEY (""ID""), KEY ""FK_reg_",LOWER(Z2980),"_ID_PAI"" (""ID_PAI""), CONSTRAINT ""FK_reg_",LOWER(Z2980),"_ID_PAI"" FOREIGN KEY (""ID_PAI"") REFERENCES ""reg_",LOWER(Z2980),""" (""ID"")) ENGINE=InnoDB AUTO_INCREMENT=105774 DEFAULT CHARSET=utf8mb4 COLLATE=utf8mb4_0900_ai_ci;"))</f>
        <v/>
      </c>
      <c r="AB2980" s="190" t="str">
        <f t="shared" si="328"/>
        <v/>
      </c>
    </row>
    <row r="2981" spans="1:28" ht="14.5" hidden="1" customHeight="1" x14ac:dyDescent="0.3">
      <c r="J2981" s="187" t="str">
        <f t="shared" si="326"/>
        <v>K270</v>
      </c>
      <c r="K2981" s="270"/>
      <c r="L2981" s="312"/>
      <c r="M2981" s="271" t="s">
        <v>2973</v>
      </c>
      <c r="N2981" s="270"/>
      <c r="O2981" s="270"/>
      <c r="P2981" s="270"/>
      <c r="Q2981" s="192" t="str">
        <f t="shared" si="327"/>
        <v/>
      </c>
      <c r="S2981" s="191" t="str">
        <f t="shared" si="330"/>
        <v/>
      </c>
      <c r="T2981" s="192" t="str">
        <f t="shared" si="331"/>
        <v/>
      </c>
      <c r="U2981" s="192" t="str">
        <f t="shared" si="329"/>
        <v/>
      </c>
      <c r="V2981" s="192" t="str">
        <f t="shared" si="332"/>
        <v/>
      </c>
      <c r="W2981" s="191" t="str">
        <f>IF(Q2981="Campo","@Campos(posicao = "&amp;K2981&amp;", tipo = '"&amp;R2981&amp;"')@Column(name = """&amp;L2981&amp;""")"&amp;IF(R2981="D","@Temporal(TemporalType.DATE)","")&amp;"private "&amp;VLOOKUP(TEXT(R2981,"@"),Apoio!A:B,2,0)&amp;" "&amp;SUBSTITUTE(LOWER(LEFT(L2981,1))&amp;RIGHT(PROPER(L2981),LEN(L2981)-1),"_","")&amp;";",IF(ISNUMBER(Q2981),IF(R2981="R","@Entity@Table(name = ""reg_"&amp;LOWER(J2981)&amp;""")@XmlRootElement","")&amp;VLOOKUP(J2981,Blocos!D:I,6,0)&amp;Apoio!$E$1&amp;Y2981,""))</f>
        <v/>
      </c>
      <c r="X2981" s="190" t="str">
        <f>IF(ISNUMBER(Q2981),COUNTIF(Blocos!G:G,J2981),"")</f>
        <v/>
      </c>
      <c r="Y2981" s="190" t="str">
        <f>IF(OR(X2981=0,X2981=""),"",VLOOKUP(SUMIFS(Blocos!A:A,Blocos!H:H,'EFD REGISTROS e Campos (2)'!X2981,Blocos!G:G,'EFD REGISTROS e Campos (2)'!J2981),Blocos!A:L,12,0))</f>
        <v/>
      </c>
      <c r="Z2981" s="190" t="str">
        <f>IF(ISNUMBER(Q2982),VLOOKUP(J2981,Blocos!D:G,4,0),"")</f>
        <v/>
      </c>
      <c r="AA2981" s="190" t="str">
        <f>IF(ISNUMBER(Q2981),CONCATENATE("CREATE TABLE ""reg_",LOWER(J2981),""" (""ID"" bigint NOT NULL AUTO_INCREMENT,  ""HASHFILE"" varchar(255) DEFAULT NULL, ""ID_PAI"" bigint NOT NULL,"),IF(Q2981="Campo",CONCATENATE("""",L2981,""" ",VLOOKUP(R2981,Apoio!A:C,3,0)),""))&amp;IF(Z2981="","",CONCATENATE("PRIMARY KEY (""ID""), KEY ""FK_reg_",LOWER(Z2981),"_ID_PAI"" (""ID_PAI""), CONSTRAINT ""FK_reg_",LOWER(Z2981),"_ID_PAI"" FOREIGN KEY (""ID_PAI"") REFERENCES ""reg_",LOWER(Z2981),""" (""ID"")) ENGINE=InnoDB AUTO_INCREMENT=105774 DEFAULT CHARSET=utf8mb4 COLLATE=utf8mb4_0900_ai_ci;"))</f>
        <v/>
      </c>
      <c r="AB2981" s="190" t="str">
        <f t="shared" si="328"/>
        <v/>
      </c>
    </row>
    <row r="2982" spans="1:28" ht="14.5" hidden="1" customHeight="1" x14ac:dyDescent="0.3">
      <c r="J2982" s="187" t="str">
        <f t="shared" si="326"/>
        <v>K270</v>
      </c>
      <c r="K2982" s="270"/>
      <c r="L2982" s="312"/>
      <c r="M2982" s="271" t="s">
        <v>2974</v>
      </c>
      <c r="N2982" s="270"/>
      <c r="O2982" s="270"/>
      <c r="P2982" s="270"/>
      <c r="Q2982" s="192" t="str">
        <f t="shared" si="327"/>
        <v/>
      </c>
      <c r="S2982" s="191" t="str">
        <f t="shared" si="330"/>
        <v/>
      </c>
      <c r="T2982" s="192" t="str">
        <f t="shared" si="331"/>
        <v/>
      </c>
      <c r="U2982" s="192" t="str">
        <f t="shared" si="329"/>
        <v/>
      </c>
      <c r="V2982" s="192" t="str">
        <f t="shared" si="332"/>
        <v/>
      </c>
      <c r="W2982" s="191" t="str">
        <f>IF(Q2982="Campo","@Campos(posicao = "&amp;K2982&amp;", tipo = '"&amp;R2982&amp;"')@Column(name = """&amp;L2982&amp;""")"&amp;IF(R2982="D","@Temporal(TemporalType.DATE)","")&amp;"private "&amp;VLOOKUP(TEXT(R2982,"@"),Apoio!A:B,2,0)&amp;" "&amp;SUBSTITUTE(LOWER(LEFT(L2982,1))&amp;RIGHT(PROPER(L2982),LEN(L2982)-1),"_","")&amp;";",IF(ISNUMBER(Q2982),IF(R2982="R","@Entity@Table(name = ""reg_"&amp;LOWER(J2982)&amp;""")@XmlRootElement","")&amp;VLOOKUP(J2982,Blocos!D:I,6,0)&amp;Apoio!$E$1&amp;Y2982,""))</f>
        <v/>
      </c>
      <c r="X2982" s="190" t="str">
        <f>IF(ISNUMBER(Q2982),COUNTIF(Blocos!G:G,J2982),"")</f>
        <v/>
      </c>
      <c r="Y2982" s="190" t="str">
        <f>IF(OR(X2982=0,X2982=""),"",VLOOKUP(SUMIFS(Blocos!A:A,Blocos!H:H,'EFD REGISTROS e Campos (2)'!X2982,Blocos!G:G,'EFD REGISTROS e Campos (2)'!J2982),Blocos!A:L,12,0))</f>
        <v/>
      </c>
      <c r="Z2982" s="190" t="str">
        <f>IF(ISNUMBER(Q2983),VLOOKUP(J2982,Blocos!D:G,4,0),"")</f>
        <v/>
      </c>
      <c r="AA2982" s="190" t="str">
        <f>IF(ISNUMBER(Q2982),CONCATENATE("CREATE TABLE ""reg_",LOWER(J2982),""" (""ID"" bigint NOT NULL AUTO_INCREMENT,  ""HASHFILE"" varchar(255) DEFAULT NULL, ""ID_PAI"" bigint NOT NULL,"),IF(Q2982="Campo",CONCATENATE("""",L2982,""" ",VLOOKUP(R2982,Apoio!A:C,3,0)),""))&amp;IF(Z2982="","",CONCATENATE("PRIMARY KEY (""ID""), KEY ""FK_reg_",LOWER(Z2982),"_ID_PAI"" (""ID_PAI""), CONSTRAINT ""FK_reg_",LOWER(Z2982),"_ID_PAI"" FOREIGN KEY (""ID_PAI"") REFERENCES ""reg_",LOWER(Z2982),""" (""ID"")) ENGINE=InnoDB AUTO_INCREMENT=105774 DEFAULT CHARSET=utf8mb4 COLLATE=utf8mb4_0900_ai_ci;"))</f>
        <v/>
      </c>
      <c r="AB2982" s="190" t="str">
        <f t="shared" si="328"/>
        <v/>
      </c>
    </row>
    <row r="2983" spans="1:28" ht="14.5" hidden="1" customHeight="1" x14ac:dyDescent="0.3">
      <c r="J2983" s="187" t="str">
        <f t="shared" si="326"/>
        <v>K270</v>
      </c>
      <c r="K2983" s="270"/>
      <c r="L2983" s="312"/>
      <c r="M2983" s="271" t="s">
        <v>2975</v>
      </c>
      <c r="N2983" s="270"/>
      <c r="O2983" s="270"/>
      <c r="P2983" s="270"/>
      <c r="Q2983" s="192" t="str">
        <f t="shared" si="327"/>
        <v/>
      </c>
      <c r="S2983" s="191" t="str">
        <f t="shared" si="330"/>
        <v/>
      </c>
      <c r="T2983" s="192" t="str">
        <f t="shared" si="331"/>
        <v/>
      </c>
      <c r="U2983" s="192" t="str">
        <f t="shared" si="329"/>
        <v/>
      </c>
      <c r="V2983" s="192" t="str">
        <f t="shared" si="332"/>
        <v/>
      </c>
      <c r="W2983" s="191" t="str">
        <f>IF(Q2983="Campo","@Campos(posicao = "&amp;K2983&amp;", tipo = '"&amp;R2983&amp;"')@Column(name = """&amp;L2983&amp;""")"&amp;IF(R2983="D","@Temporal(TemporalType.DATE)","")&amp;"private "&amp;VLOOKUP(TEXT(R2983,"@"),Apoio!A:B,2,0)&amp;" "&amp;SUBSTITUTE(LOWER(LEFT(L2983,1))&amp;RIGHT(PROPER(L2983),LEN(L2983)-1),"_","")&amp;";",IF(ISNUMBER(Q2983),IF(R2983="R","@Entity@Table(name = ""reg_"&amp;LOWER(J2983)&amp;""")@XmlRootElement","")&amp;VLOOKUP(J2983,Blocos!D:I,6,0)&amp;Apoio!$E$1&amp;Y2983,""))</f>
        <v/>
      </c>
      <c r="X2983" s="190" t="str">
        <f>IF(ISNUMBER(Q2983),COUNTIF(Blocos!G:G,J2983),"")</f>
        <v/>
      </c>
      <c r="Y2983" s="190" t="str">
        <f>IF(OR(X2983=0,X2983=""),"",VLOOKUP(SUMIFS(Blocos!A:A,Blocos!H:H,'EFD REGISTROS e Campos (2)'!X2983,Blocos!G:G,'EFD REGISTROS e Campos (2)'!J2983),Blocos!A:L,12,0))</f>
        <v/>
      </c>
      <c r="Z2983" s="190" t="str">
        <f>IF(ISNUMBER(Q2984),VLOOKUP(J2983,Blocos!D:G,4,0),"")</f>
        <v/>
      </c>
      <c r="AA2983" s="190" t="str">
        <f>IF(ISNUMBER(Q2983),CONCATENATE("CREATE TABLE ""reg_",LOWER(J2983),""" (""ID"" bigint NOT NULL AUTO_INCREMENT,  ""HASHFILE"" varchar(255) DEFAULT NULL, ""ID_PAI"" bigint NOT NULL,"),IF(Q2983="Campo",CONCATENATE("""",L2983,""" ",VLOOKUP(R2983,Apoio!A:C,3,0)),""))&amp;IF(Z2983="","",CONCATENATE("PRIMARY KEY (""ID""), KEY ""FK_reg_",LOWER(Z2983),"_ID_PAI"" (""ID_PAI""), CONSTRAINT ""FK_reg_",LOWER(Z2983),"_ID_PAI"" FOREIGN KEY (""ID_PAI"") REFERENCES ""reg_",LOWER(Z2983),""" (""ID"")) ENGINE=InnoDB AUTO_INCREMENT=105774 DEFAULT CHARSET=utf8mb4 COLLATE=utf8mb4_0900_ai_ci;"))</f>
        <v/>
      </c>
      <c r="AB2983" s="190" t="str">
        <f t="shared" si="328"/>
        <v/>
      </c>
    </row>
    <row r="2984" spans="1:28" ht="14.5" hidden="1" customHeight="1" x14ac:dyDescent="0.3">
      <c r="J2984" s="187" t="str">
        <f t="shared" si="326"/>
        <v>K270</v>
      </c>
      <c r="K2984" s="270"/>
      <c r="L2984" s="312"/>
      <c r="M2984" s="272" t="s">
        <v>2976</v>
      </c>
      <c r="N2984" s="270"/>
      <c r="O2984" s="270"/>
      <c r="P2984" s="270"/>
      <c r="Q2984" s="192" t="str">
        <f t="shared" si="327"/>
        <v/>
      </c>
      <c r="S2984" s="191" t="str">
        <f t="shared" si="330"/>
        <v/>
      </c>
      <c r="T2984" s="192" t="str">
        <f t="shared" si="331"/>
        <v/>
      </c>
      <c r="U2984" s="192" t="str">
        <f t="shared" si="329"/>
        <v/>
      </c>
      <c r="V2984" s="192" t="str">
        <f t="shared" si="332"/>
        <v/>
      </c>
      <c r="W2984" s="191" t="str">
        <f>IF(Q2984="Campo","@Campos(posicao = "&amp;K2984&amp;", tipo = '"&amp;R2984&amp;"')@Column(name = """&amp;L2984&amp;""")"&amp;IF(R2984="D","@Temporal(TemporalType.DATE)","")&amp;"private "&amp;VLOOKUP(TEXT(R2984,"@"),Apoio!A:B,2,0)&amp;" "&amp;SUBSTITUTE(LOWER(LEFT(L2984,1))&amp;RIGHT(PROPER(L2984),LEN(L2984)-1),"_","")&amp;";",IF(ISNUMBER(Q2984),IF(R2984="R","@Entity@Table(name = ""reg_"&amp;LOWER(J2984)&amp;""")@XmlRootElement","")&amp;VLOOKUP(J2984,Blocos!D:I,6,0)&amp;Apoio!$E$1&amp;Y2984,""))</f>
        <v/>
      </c>
      <c r="X2984" s="190" t="str">
        <f>IF(ISNUMBER(Q2984),COUNTIF(Blocos!G:G,J2984),"")</f>
        <v/>
      </c>
      <c r="Y2984" s="190" t="str">
        <f>IF(OR(X2984=0,X2984=""),"",VLOOKUP(SUMIFS(Blocos!A:A,Blocos!H:H,'EFD REGISTROS e Campos (2)'!X2984,Blocos!G:G,'EFD REGISTROS e Campos (2)'!J2984),Blocos!A:L,12,0))</f>
        <v/>
      </c>
      <c r="Z2984" s="190" t="str">
        <f>IF(ISNUMBER(Q2985),VLOOKUP(J2984,Blocos!D:G,4,0),"")</f>
        <v/>
      </c>
      <c r="AA2984" s="190" t="str">
        <f>IF(ISNUMBER(Q2984),CONCATENATE("CREATE TABLE ""reg_",LOWER(J2984),""" (""ID"" bigint NOT NULL AUTO_INCREMENT,  ""HASHFILE"" varchar(255) DEFAULT NULL, ""ID_PAI"" bigint NOT NULL,"),IF(Q2984="Campo",CONCATENATE("""",L2984,""" ",VLOOKUP(R2984,Apoio!A:C,3,0)),""))&amp;IF(Z2984="","",CONCATENATE("PRIMARY KEY (""ID""), KEY ""FK_reg_",LOWER(Z2984),"_ID_PAI"" (""ID_PAI""), CONSTRAINT ""FK_reg_",LOWER(Z2984),"_ID_PAI"" FOREIGN KEY (""ID_PAI"") REFERENCES ""reg_",LOWER(Z2984),""" (""ID"")) ENGINE=InnoDB AUTO_INCREMENT=105774 DEFAULT CHARSET=utf8mb4 COLLATE=utf8mb4_0900_ai_ci;"))</f>
        <v/>
      </c>
      <c r="AB2984" s="190" t="str">
        <f t="shared" si="328"/>
        <v/>
      </c>
    </row>
    <row r="2985" spans="1:28" ht="14.5" hidden="1" customHeight="1" x14ac:dyDescent="0.3">
      <c r="J2985" s="187" t="str">
        <f t="shared" si="326"/>
        <v>K270</v>
      </c>
      <c r="K2985" s="270"/>
      <c r="L2985" s="312"/>
      <c r="M2985" s="272" t="s">
        <v>2977</v>
      </c>
      <c r="N2985" s="270"/>
      <c r="O2985" s="270"/>
      <c r="P2985" s="270"/>
      <c r="Q2985" s="192" t="str">
        <f t="shared" si="327"/>
        <v/>
      </c>
      <c r="S2985" s="191" t="str">
        <f t="shared" si="330"/>
        <v/>
      </c>
      <c r="T2985" s="192" t="str">
        <f t="shared" si="331"/>
        <v/>
      </c>
      <c r="U2985" s="192" t="str">
        <f t="shared" si="329"/>
        <v/>
      </c>
      <c r="V2985" s="192" t="str">
        <f t="shared" si="332"/>
        <v/>
      </c>
      <c r="W2985" s="191" t="str">
        <f>IF(Q2985="Campo","@Campos(posicao = "&amp;K2985&amp;", tipo = '"&amp;R2985&amp;"')@Column(name = """&amp;L2985&amp;""")"&amp;IF(R2985="D","@Temporal(TemporalType.DATE)","")&amp;"private "&amp;VLOOKUP(TEXT(R2985,"@"),Apoio!A:B,2,0)&amp;" "&amp;SUBSTITUTE(LOWER(LEFT(L2985,1))&amp;RIGHT(PROPER(L2985),LEN(L2985)-1),"_","")&amp;";",IF(ISNUMBER(Q2985),IF(R2985="R","@Entity@Table(name = ""reg_"&amp;LOWER(J2985)&amp;""")@XmlRootElement","")&amp;VLOOKUP(J2985,Blocos!D:I,6,0)&amp;Apoio!$E$1&amp;Y2985,""))</f>
        <v/>
      </c>
      <c r="X2985" s="190" t="str">
        <f>IF(ISNUMBER(Q2985),COUNTIF(Blocos!G:G,J2985),"")</f>
        <v/>
      </c>
      <c r="Y2985" s="190" t="str">
        <f>IF(OR(X2985=0,X2985=""),"",VLOOKUP(SUMIFS(Blocos!A:A,Blocos!H:H,'EFD REGISTROS e Campos (2)'!X2985,Blocos!G:G,'EFD REGISTROS e Campos (2)'!J2985),Blocos!A:L,12,0))</f>
        <v/>
      </c>
      <c r="Z2985" s="190" t="str">
        <f>IF(ISNUMBER(Q2986),VLOOKUP(J2985,Blocos!D:G,4,0),"")</f>
        <v/>
      </c>
      <c r="AA2985" s="190" t="str">
        <f>IF(ISNUMBER(Q2985),CONCATENATE("CREATE TABLE ""reg_",LOWER(J2985),""" (""ID"" bigint NOT NULL AUTO_INCREMENT,  ""HASHFILE"" varchar(255) DEFAULT NULL, ""ID_PAI"" bigint NOT NULL,"),IF(Q2985="Campo",CONCATENATE("""",L2985,""" ",VLOOKUP(R2985,Apoio!A:C,3,0)),""))&amp;IF(Z2985="","",CONCATENATE("PRIMARY KEY (""ID""), KEY ""FK_reg_",LOWER(Z2985),"_ID_PAI"" (""ID_PAI""), CONSTRAINT ""FK_reg_",LOWER(Z2985),"_ID_PAI"" FOREIGN KEY (""ID_PAI"") REFERENCES ""reg_",LOWER(Z2985),""" (""ID"")) ENGINE=InnoDB AUTO_INCREMENT=105774 DEFAULT CHARSET=utf8mb4 COLLATE=utf8mb4_0900_ai_ci;"))</f>
        <v/>
      </c>
      <c r="AB2985" s="190" t="str">
        <f t="shared" si="328"/>
        <v/>
      </c>
    </row>
    <row r="2986" spans="1:28" ht="14.5" hidden="1" customHeight="1" x14ac:dyDescent="0.3">
      <c r="J2986" s="187" t="str">
        <f t="shared" si="326"/>
        <v>K270</v>
      </c>
      <c r="K2986" s="270"/>
      <c r="L2986" s="312"/>
      <c r="M2986" s="272" t="s">
        <v>2978</v>
      </c>
      <c r="N2986" s="270"/>
      <c r="O2986" s="270"/>
      <c r="P2986" s="270"/>
      <c r="Q2986" s="192" t="str">
        <f t="shared" si="327"/>
        <v/>
      </c>
      <c r="S2986" s="191" t="str">
        <f t="shared" si="330"/>
        <v/>
      </c>
      <c r="T2986" s="192" t="str">
        <f t="shared" si="331"/>
        <v/>
      </c>
      <c r="U2986" s="192" t="str">
        <f t="shared" si="329"/>
        <v/>
      </c>
      <c r="V2986" s="192" t="str">
        <f t="shared" si="332"/>
        <v/>
      </c>
      <c r="W2986" s="191" t="str">
        <f>IF(Q2986="Campo","@Campos(posicao = "&amp;K2986&amp;", tipo = '"&amp;R2986&amp;"')@Column(name = """&amp;L2986&amp;""")"&amp;IF(R2986="D","@Temporal(TemporalType.DATE)","")&amp;"private "&amp;VLOOKUP(TEXT(R2986,"@"),Apoio!A:B,2,0)&amp;" "&amp;SUBSTITUTE(LOWER(LEFT(L2986,1))&amp;RIGHT(PROPER(L2986),LEN(L2986)-1),"_","")&amp;";",IF(ISNUMBER(Q2986),IF(R2986="R","@Entity@Table(name = ""reg_"&amp;LOWER(J2986)&amp;""")@XmlRootElement","")&amp;VLOOKUP(J2986,Blocos!D:I,6,0)&amp;Apoio!$E$1&amp;Y2986,""))</f>
        <v/>
      </c>
      <c r="X2986" s="190" t="str">
        <f>IF(ISNUMBER(Q2986),COUNTIF(Blocos!G:G,J2986),"")</f>
        <v/>
      </c>
      <c r="Y2986" s="190" t="str">
        <f>IF(OR(X2986=0,X2986=""),"",VLOOKUP(SUMIFS(Blocos!A:A,Blocos!H:H,'EFD REGISTROS e Campos (2)'!X2986,Blocos!G:G,'EFD REGISTROS e Campos (2)'!J2986),Blocos!A:L,12,0))</f>
        <v/>
      </c>
      <c r="Z2986" s="190" t="str">
        <f>IF(ISNUMBER(Q2987),VLOOKUP(J2986,Blocos!D:G,4,0),"")</f>
        <v/>
      </c>
      <c r="AA2986" s="190" t="str">
        <f>IF(ISNUMBER(Q2986),CONCATENATE("CREATE TABLE ""reg_",LOWER(J2986),""" (""ID"" bigint NOT NULL AUTO_INCREMENT,  ""HASHFILE"" varchar(255) DEFAULT NULL, ""ID_PAI"" bigint NOT NULL,"),IF(Q2986="Campo",CONCATENATE("""",L2986,""" ",VLOOKUP(R2986,Apoio!A:C,3,0)),""))&amp;IF(Z2986="","",CONCATENATE("PRIMARY KEY (""ID""), KEY ""FK_reg_",LOWER(Z2986),"_ID_PAI"" (""ID_PAI""), CONSTRAINT ""FK_reg_",LOWER(Z2986),"_ID_PAI"" FOREIGN KEY (""ID_PAI"") REFERENCES ""reg_",LOWER(Z2986),""" (""ID"")) ENGINE=InnoDB AUTO_INCREMENT=105774 DEFAULT CHARSET=utf8mb4 COLLATE=utf8mb4_0900_ai_ci;"))</f>
        <v/>
      </c>
      <c r="AB2986" s="190" t="str">
        <f t="shared" si="328"/>
        <v/>
      </c>
    </row>
    <row r="2987" spans="1:28" ht="14.5" hidden="1" customHeight="1" x14ac:dyDescent="0.3">
      <c r="J2987" s="187" t="str">
        <f t="shared" si="326"/>
        <v>K270</v>
      </c>
      <c r="K2987" s="273"/>
      <c r="L2987" s="313"/>
      <c r="M2987" s="274" t="s">
        <v>2979</v>
      </c>
      <c r="N2987" s="273"/>
      <c r="O2987" s="273"/>
      <c r="P2987" s="273"/>
      <c r="Q2987" s="192" t="str">
        <f t="shared" si="327"/>
        <v/>
      </c>
      <c r="S2987" s="191" t="str">
        <f t="shared" si="330"/>
        <v/>
      </c>
      <c r="T2987" s="192" t="str">
        <f t="shared" si="331"/>
        <v/>
      </c>
      <c r="U2987" s="192" t="str">
        <f t="shared" si="329"/>
        <v/>
      </c>
      <c r="V2987" s="192" t="str">
        <f t="shared" si="332"/>
        <v/>
      </c>
      <c r="W2987" s="191" t="str">
        <f>IF(Q2987="Campo","@Campos(posicao = "&amp;K2987&amp;", tipo = '"&amp;R2987&amp;"')@Column(name = """&amp;L2987&amp;""")"&amp;IF(R2987="D","@Temporal(TemporalType.DATE)","")&amp;"private "&amp;VLOOKUP(TEXT(R2987,"@"),Apoio!A:B,2,0)&amp;" "&amp;SUBSTITUTE(LOWER(LEFT(L2987,1))&amp;RIGHT(PROPER(L2987),LEN(L2987)-1),"_","")&amp;";",IF(ISNUMBER(Q2987),IF(R2987="R","@Entity@Table(name = ""reg_"&amp;LOWER(J2987)&amp;""")@XmlRootElement","")&amp;VLOOKUP(J2987,Blocos!D:I,6,0)&amp;Apoio!$E$1&amp;Y2987,""))</f>
        <v/>
      </c>
      <c r="X2987" s="190" t="str">
        <f>IF(ISNUMBER(Q2987),COUNTIF(Blocos!G:G,J2987),"")</f>
        <v/>
      </c>
      <c r="Y2987" s="190" t="str">
        <f>IF(OR(X2987=0,X2987=""),"",VLOOKUP(SUMIFS(Blocos!A:A,Blocos!H:H,'EFD REGISTROS e Campos (2)'!X2987,Blocos!G:G,'EFD REGISTROS e Campos (2)'!J2987),Blocos!A:L,12,0))</f>
        <v/>
      </c>
      <c r="Z2987" s="190" t="str">
        <f>IF(ISNUMBER(Q2988),VLOOKUP(J2987,Blocos!D:G,4,0),"")</f>
        <v>K100</v>
      </c>
      <c r="AA2987" s="190" t="str">
        <f>IF(ISNUMBER(Q2987),CONCATENATE("CREATE TABLE ""reg_",LOWER(J2987),""" (""ID"" bigint NOT NULL AUTO_INCREMENT,  ""HASHFILE"" varchar(255) DEFAULT NULL, ""ID_PAI"" bigint NOT NULL,"),IF(Q2987="Campo",CONCATENATE("""",L2987,""" ",VLOOKUP(R2987,Apoio!A:C,3,0)),""))&amp;IF(Z2987="","",CONCATENATE("PRIMARY KEY (""ID""), KEY ""FK_reg_",LOWER(Z2987),"_ID_PAI"" (""ID_PAI""), CONSTRAINT ""FK_reg_",LOWER(Z2987),"_ID_PAI"" FOREIGN KEY (""ID_PAI"") REFERENCES ""reg_",LOWER(Z2987),""" (""ID"")) ENGINE=InnoDB AUTO_INCREMENT=105774 DEFAULT CHARSET=utf8mb4 COLLATE=utf8mb4_0900_ai_ci;"))</f>
        <v>PRIMARY KEY ("ID"), KEY "FK_reg_k100_ID_PAI" ("ID_PAI"), CONSTRAINT "FK_reg_k100_ID_PAI" FOREIGN KEY ("ID_PAI") REFERENCES "reg_k100" ("ID")) ENGINE=InnoDB AUTO_INCREMENT=105774 DEFAULT CHARSET=utf8mb4 COLLATE=utf8mb4_0900_ai_ci;</v>
      </c>
      <c r="AB2987" s="190" t="str">
        <f t="shared" si="328"/>
        <v>FROM `efdicms`.`reg_k270`;"</v>
      </c>
    </row>
    <row r="2988" spans="1:28" ht="14.5" hidden="1" customHeight="1" collapsed="1" x14ac:dyDescent="0.3">
      <c r="A2988" s="180" t="s">
        <v>22</v>
      </c>
      <c r="F2988" s="180" t="s">
        <v>2980</v>
      </c>
      <c r="I2988" s="180" t="s">
        <v>144</v>
      </c>
      <c r="J2988" s="187" t="str">
        <f t="shared" si="326"/>
        <v>K275</v>
      </c>
      <c r="K2988" s="195" t="s">
        <v>3669</v>
      </c>
      <c r="Q2988" s="192">
        <f t="shared" si="327"/>
        <v>4</v>
      </c>
      <c r="S2988" s="191" t="str">
        <f t="shared" si="330"/>
        <v>&lt;/registro&gt;
&lt;registro codigo="K275" perfil="ABC" nivel="4"&gt;</v>
      </c>
      <c r="T2988" s="192" t="str">
        <f t="shared" si="331"/>
        <v/>
      </c>
      <c r="U2988" s="192" t="str">
        <f t="shared" si="329"/>
        <v>&lt;/registro&gt;
&lt;registro codigo="K275" perfil="ABC" nivel="4"&gt;</v>
      </c>
      <c r="V2988" s="192" t="str">
        <f t="shared" si="332"/>
        <v/>
      </c>
      <c r="W2988" s="191" t="str">
        <f>IF(Q2988="Campo","@Campos(posicao = "&amp;K2988&amp;", tipo = '"&amp;R2988&amp;"')@Column(name = """&amp;L2988&amp;""")"&amp;IF(R2988="D","@Temporal(TemporalType.DATE)","")&amp;"private "&amp;VLOOKUP(TEXT(R2988,"@"),Apoio!A:B,2,0)&amp;" "&amp;SUBSTITUTE(LOWER(LEFT(L2988,1))&amp;RIGHT(PROPER(L2988),LEN(L2988)-1),"_","")&amp;";",IF(ISNUMBER(Q2988),IF(R2988="R","@Entity@Table(name = ""reg_"&amp;LOWER(J2988)&amp;""")@XmlRootElement","")&amp;VLOOKUP(J2988,Blocos!D:I,6,0)&amp;Apoio!$E$1&amp;Y2988,""))</f>
        <v>@Registros(nivel = 4) public class RegK275 implements Serializable { private static final long serialVersionUID = 1L; @Id @GeneratedValue(strategy = GenerationType.IDENTITY) @Basic(optional = false) @Column(name = "ID" ) private Long id;@ManyToOne(fetch = FetchType.LAZY) @JoinColumn(name = "ID_PAI", nullable = false) private RegK270 idPai; public RegK270 getIdPai() {return idPai;}public void setIdPai(Object idPai) {this.idPai = (RegK270) idPai;}public RegK275() { } public RegK275(Long id) { this.id = id; } public RegK275(Long id, RegK270 idPai, long linha, String hash) { this.id = id; this.idPai = idPai; this.linha = linha; this.hash = hash; }public Long getId() { return id; } public void setId(Long id) { this.id = id; }@Basic(optional = false)@Column(name = "LINHA")private long linha;@Basic(optional = false)@Column(name = "HASH")private String hash;</v>
      </c>
      <c r="X2988" s="190">
        <f>IF(ISNUMBER(Q2988),COUNTIF(Blocos!G:G,J2988),"")</f>
        <v>0</v>
      </c>
      <c r="Y2988" s="190" t="str">
        <f>IF(OR(X2988=0,X2988=""),"",VLOOKUP(SUMIFS(Blocos!A:A,Blocos!H:H,'EFD REGISTROS e Campos (2)'!X2988,Blocos!G:G,'EFD REGISTROS e Campos (2)'!J2988),Blocos!A:L,12,0))</f>
        <v/>
      </c>
      <c r="Z2988" s="190" t="str">
        <f>IF(ISNUMBER(Q2989),VLOOKUP(J2988,Blocos!D:G,4,0),"")</f>
        <v/>
      </c>
      <c r="AA2988" s="190" t="str">
        <f>IF(ISNUMBER(Q2988),CONCATENATE("CREATE TABLE ""reg_",LOWER(J2988),""" (""ID"" bigint NOT NULL AUTO_INCREMENT,  ""HASHFILE"" varchar(255) DEFAULT NULL, ""ID_PAI"" bigint NOT NULL,"),IF(Q2988="Campo",CONCATENATE("""",L2988,""" ",VLOOKUP(R2988,Apoio!A:C,3,0)),""))&amp;IF(Z2988="","",CONCATENATE("PRIMARY KEY (""ID""), KEY ""FK_reg_",LOWER(Z2988),"_ID_PAI"" (""ID_PAI""), CONSTRAINT ""FK_reg_",LOWER(Z2988),"_ID_PAI"" FOREIGN KEY (""ID_PAI"") REFERENCES ""reg_",LOWER(Z2988),""" (""ID"")) ENGINE=InnoDB AUTO_INCREMENT=105774 DEFAULT CHARSET=utf8mb4 COLLATE=utf8mb4_0900_ai_ci;"))</f>
        <v>CREATE TABLE "reg_k275" ("ID" bigint NOT NULL AUTO_INCREMENT,  "HASHFILE" varchar(255) DEFAULT NULL, "ID_PAI" bigint NOT NULL,</v>
      </c>
      <c r="AB2988" s="190" t="str">
        <f t="shared" si="328"/>
        <v/>
      </c>
    </row>
    <row r="2989" spans="1:28" ht="14.5" hidden="1" customHeight="1" x14ac:dyDescent="0.3">
      <c r="J2989" s="187" t="str">
        <f t="shared" si="326"/>
        <v>K275</v>
      </c>
      <c r="K2989" s="185">
        <v>1</v>
      </c>
      <c r="L2989" s="288" t="s">
        <v>25</v>
      </c>
      <c r="M2989" s="201" t="s">
        <v>2982</v>
      </c>
      <c r="N2989" s="185" t="s">
        <v>27</v>
      </c>
      <c r="O2989" s="185">
        <v>4</v>
      </c>
      <c r="P2989" s="185" t="s">
        <v>28</v>
      </c>
      <c r="Q2989" s="192" t="str">
        <f t="shared" si="327"/>
        <v>Campo</v>
      </c>
      <c r="R2989" s="192" t="s">
        <v>27</v>
      </c>
      <c r="S2989" s="191" t="str">
        <f t="shared" si="330"/>
        <v/>
      </c>
      <c r="T2989" s="192" t="str">
        <f t="shared" si="331"/>
        <v>&lt;campo posicao="1"&gt;
&lt;coluna&gt;REG&lt;/coluna&gt;
&lt;descricao&gt;Texto fixo contendo "K275"&lt;/descricao&gt;
&lt;tipo&gt;C&lt;/tipo&gt;
&lt;/campo&gt;</v>
      </c>
      <c r="U2989" s="192" t="str">
        <f t="shared" si="329"/>
        <v>&lt;campo posicao="1"&gt;
&lt;coluna&gt;REG&lt;/coluna&gt;
&lt;descricao&gt;Texto fixo contendo "K275"&lt;/descricao&gt;
&lt;tipo&gt;C&lt;/tipo&gt;
&lt;/campo&gt;</v>
      </c>
      <c r="V2989" s="192" t="str">
        <f t="shared" si="332"/>
        <v>{"Column2", "REG"},</v>
      </c>
      <c r="W2989" s="191" t="str">
        <f>IF(Q2989="Campo","@Campos(posicao = "&amp;K2989&amp;", tipo = '"&amp;R2989&amp;"')@Column(name = """&amp;L2989&amp;""")"&amp;IF(R2989="D","@Temporal(TemporalType.DATE)","")&amp;"private "&amp;VLOOKUP(TEXT(R2989,"@"),Apoio!A:B,2,0)&amp;" "&amp;SUBSTITUTE(LOWER(LEFT(L2989,1))&amp;RIGHT(PROPER(L2989),LEN(L2989)-1),"_","")&amp;";",IF(ISNUMBER(Q2989),IF(R2989="R","@Entity@Table(name = ""reg_"&amp;LOWER(J2989)&amp;""")@XmlRootElement","")&amp;VLOOKUP(J2989,Blocos!D:I,6,0)&amp;Apoio!$E$1&amp;Y2989,""))</f>
        <v>@Campos(posicao = 1, tipo = 'C')@Column(name = "REG")private String reg;</v>
      </c>
      <c r="X2989" s="190" t="str">
        <f>IF(ISNUMBER(Q2989),COUNTIF(Blocos!G:G,J2989),"")</f>
        <v/>
      </c>
      <c r="Y2989" s="190" t="str">
        <f>IF(OR(X2989=0,X2989=""),"",VLOOKUP(SUMIFS(Blocos!A:A,Blocos!H:H,'EFD REGISTROS e Campos (2)'!X2989,Blocos!G:G,'EFD REGISTROS e Campos (2)'!J2989),Blocos!A:L,12,0))</f>
        <v/>
      </c>
      <c r="Z2989" s="190" t="str">
        <f>IF(ISNUMBER(Q2990),VLOOKUP(J2989,Blocos!D:G,4,0),"")</f>
        <v/>
      </c>
      <c r="AA2989" s="190" t="str">
        <f>IF(ISNUMBER(Q2989),CONCATENATE("CREATE TABLE ""reg_",LOWER(J2989),""" (""ID"" bigint NOT NULL AUTO_INCREMENT,  ""HASHFILE"" varchar(255) DEFAULT NULL, ""ID_PAI"" bigint NOT NULL,"),IF(Q2989="Campo",CONCATENATE("""",L2989,""" ",VLOOKUP(R2989,Apoio!A:C,3,0)),""))&amp;IF(Z2989="","",CONCATENATE("PRIMARY KEY (""ID""), KEY ""FK_reg_",LOWER(Z2989),"_ID_PAI"" (""ID_PAI""), CONSTRAINT ""FK_reg_",LOWER(Z2989),"_ID_PAI"" FOREIGN KEY (""ID_PAI"") REFERENCES ""reg_",LOWER(Z2989),""" (""ID"")) ENGINE=InnoDB AUTO_INCREMENT=105774 DEFAULT CHARSET=utf8mb4 COLLATE=utf8mb4_0900_ai_ci;"))</f>
        <v>"REG" varchar(255) DEFAULT NULL,</v>
      </c>
      <c r="AB2989" s="190" t="str">
        <f t="shared" si="328"/>
        <v>USE `efdicms`;SELECT `reg_k275`.`REG`,</v>
      </c>
    </row>
    <row r="2990" spans="1:28" ht="14.5" hidden="1" customHeight="1" x14ac:dyDescent="0.3">
      <c r="J2990" s="187" t="str">
        <f t="shared" si="326"/>
        <v>K275</v>
      </c>
      <c r="K2990" s="185">
        <v>2</v>
      </c>
      <c r="L2990" s="288" t="s">
        <v>163</v>
      </c>
      <c r="M2990" s="201" t="s">
        <v>2953</v>
      </c>
      <c r="N2990" s="185" t="s">
        <v>27</v>
      </c>
      <c r="O2990" s="185">
        <v>60</v>
      </c>
      <c r="P2990" s="185" t="s">
        <v>28</v>
      </c>
      <c r="Q2990" s="192" t="str">
        <f t="shared" si="327"/>
        <v>Campo</v>
      </c>
      <c r="R2990" s="192" t="s">
        <v>27</v>
      </c>
      <c r="S2990" s="191" t="str">
        <f t="shared" si="330"/>
        <v/>
      </c>
      <c r="T2990" s="192" t="str">
        <f t="shared" si="331"/>
        <v>&lt;campo posicao="2"&gt;
&lt;coluna&gt;COD_ITEM&lt;/coluna&gt;
&lt;descricao&gt;Código da mercadoria (campo 02 do Registro 0200)&lt;/descricao&gt;
&lt;tipo&gt;C&lt;/tipo&gt;
&lt;/campo&gt;</v>
      </c>
      <c r="U2990" s="192" t="str">
        <f t="shared" si="329"/>
        <v>&lt;campo posicao="2"&gt;
&lt;coluna&gt;COD_ITEM&lt;/coluna&gt;
&lt;descricao&gt;Código da mercadoria (campo 02 do Registro 0200)&lt;/descricao&gt;
&lt;tipo&gt;C&lt;/tipo&gt;
&lt;/campo&gt;</v>
      </c>
      <c r="V2990" s="192" t="str">
        <f t="shared" si="332"/>
        <v>{"Column3", "COD_ITEM"},</v>
      </c>
      <c r="W2990" s="191" t="str">
        <f>IF(Q2990="Campo","@Campos(posicao = "&amp;K2990&amp;", tipo = '"&amp;R2990&amp;"')@Column(name = """&amp;L2990&amp;""")"&amp;IF(R2990="D","@Temporal(TemporalType.DATE)","")&amp;"private "&amp;VLOOKUP(TEXT(R2990,"@"),Apoio!A:B,2,0)&amp;" "&amp;SUBSTITUTE(LOWER(LEFT(L2990,1))&amp;RIGHT(PROPER(L2990),LEN(L2990)-1),"_","")&amp;";",IF(ISNUMBER(Q2990),IF(R2990="R","@Entity@Table(name = ""reg_"&amp;LOWER(J2990)&amp;""")@XmlRootElement","")&amp;VLOOKUP(J2990,Blocos!D:I,6,0)&amp;Apoio!$E$1&amp;Y2990,""))</f>
        <v>@Campos(posicao = 2, tipo = 'C')@Column(name = "COD_ITEM")private String codItem;</v>
      </c>
      <c r="X2990" s="190" t="str">
        <f>IF(ISNUMBER(Q2990),COUNTIF(Blocos!G:G,J2990),"")</f>
        <v/>
      </c>
      <c r="Y2990" s="190" t="str">
        <f>IF(OR(X2990=0,X2990=""),"",VLOOKUP(SUMIFS(Blocos!A:A,Blocos!H:H,'EFD REGISTROS e Campos (2)'!X2990,Blocos!G:G,'EFD REGISTROS e Campos (2)'!J2990),Blocos!A:L,12,0))</f>
        <v/>
      </c>
      <c r="Z2990" s="190" t="str">
        <f>IF(ISNUMBER(Q2991),VLOOKUP(J2990,Blocos!D:G,4,0),"")</f>
        <v/>
      </c>
      <c r="AA2990" s="190" t="str">
        <f>IF(ISNUMBER(Q2990),CONCATENATE("CREATE TABLE ""reg_",LOWER(J2990),""" (""ID"" bigint NOT NULL AUTO_INCREMENT,  ""HASHFILE"" varchar(255) DEFAULT NULL, ""ID_PAI"" bigint NOT NULL,"),IF(Q2990="Campo",CONCATENATE("""",L2990,""" ",VLOOKUP(R2990,Apoio!A:C,3,0)),""))&amp;IF(Z2990="","",CONCATENATE("PRIMARY KEY (""ID""), KEY ""FK_reg_",LOWER(Z2990),"_ID_PAI"" (""ID_PAI""), CONSTRAINT ""FK_reg_",LOWER(Z2990),"_ID_PAI"" FOREIGN KEY (""ID_PAI"") REFERENCES ""reg_",LOWER(Z2990),""" (""ID"")) ENGINE=InnoDB AUTO_INCREMENT=105774 DEFAULT CHARSET=utf8mb4 COLLATE=utf8mb4_0900_ai_ci;"))</f>
        <v>"COD_ITEM" varchar(255) DEFAULT NULL,</v>
      </c>
      <c r="AB2990" s="190" t="str">
        <f t="shared" si="328"/>
        <v>`reg_k275`.`COD_ITEM`,</v>
      </c>
    </row>
    <row r="2991" spans="1:28" ht="14.5" hidden="1" customHeight="1" x14ac:dyDescent="0.3">
      <c r="J2991" s="187" t="str">
        <f t="shared" si="326"/>
        <v>K275</v>
      </c>
      <c r="K2991" s="185">
        <v>3</v>
      </c>
      <c r="L2991" s="288" t="s">
        <v>2966</v>
      </c>
      <c r="M2991" s="201" t="s">
        <v>2967</v>
      </c>
      <c r="N2991" s="185" t="s">
        <v>32</v>
      </c>
      <c r="O2991" s="185" t="s">
        <v>28</v>
      </c>
      <c r="P2991" s="185">
        <v>6</v>
      </c>
      <c r="Q2991" s="192" t="str">
        <f t="shared" si="327"/>
        <v>Campo</v>
      </c>
      <c r="R2991" s="192" t="s">
        <v>3606</v>
      </c>
      <c r="S2991" s="191" t="str">
        <f t="shared" si="330"/>
        <v/>
      </c>
      <c r="T2991" s="192" t="str">
        <f t="shared" si="331"/>
        <v>&lt;campo posicao="3"&gt;
&lt;coluna&gt;QTD_COR_POS&lt;/coluna&gt;
&lt;descricao&gt;Quantidade de correção positiva de apontamento ocorrido em período de apuração anterior&lt;/descricao&gt;
&lt;tipo&gt;R&lt;/tipo&gt;
&lt;/campo&gt;</v>
      </c>
      <c r="U2991" s="192" t="str">
        <f t="shared" si="329"/>
        <v>&lt;campo posicao="3"&gt;
&lt;coluna&gt;QTD_COR_POS&lt;/coluna&gt;
&lt;descricao&gt;Quantidade de correção positiva de apontamento ocorrido em período de apuração anterior&lt;/descricao&gt;
&lt;tipo&gt;R&lt;/tipo&gt;
&lt;/campo&gt;</v>
      </c>
      <c r="V2991" s="192" t="str">
        <f t="shared" si="332"/>
        <v>{"Column4", "QTD_COR_POS"},</v>
      </c>
      <c r="W2991" s="191" t="str">
        <f>IF(Q2991="Campo","@Campos(posicao = "&amp;K2991&amp;", tipo = '"&amp;R2991&amp;"')@Column(name = """&amp;L2991&amp;""")"&amp;IF(R2991="D","@Temporal(TemporalType.DATE)","")&amp;"private "&amp;VLOOKUP(TEXT(R2991,"@"),Apoio!A:B,2,0)&amp;" "&amp;SUBSTITUTE(LOWER(LEFT(L2991,1))&amp;RIGHT(PROPER(L2991),LEN(L2991)-1),"_","")&amp;";",IF(ISNUMBER(Q2991),IF(R2991="R","@Entity@Table(name = ""reg_"&amp;LOWER(J2991)&amp;""")@XmlRootElement","")&amp;VLOOKUP(J2991,Blocos!D:I,6,0)&amp;Apoio!$E$1&amp;Y2991,""))</f>
        <v>@Campos(posicao = 3, tipo = 'R')@Column(name = "QTD_COR_POS")private BigDecimal qtdCorPos;</v>
      </c>
      <c r="X2991" s="190" t="str">
        <f>IF(ISNUMBER(Q2991),COUNTIF(Blocos!G:G,J2991),"")</f>
        <v/>
      </c>
      <c r="Y2991" s="190" t="str">
        <f>IF(OR(X2991=0,X2991=""),"",VLOOKUP(SUMIFS(Blocos!A:A,Blocos!H:H,'EFD REGISTROS e Campos (2)'!X2991,Blocos!G:G,'EFD REGISTROS e Campos (2)'!J2991),Blocos!A:L,12,0))</f>
        <v/>
      </c>
      <c r="Z2991" s="190" t="str">
        <f>IF(ISNUMBER(Q2992),VLOOKUP(J2991,Blocos!D:G,4,0),"")</f>
        <v/>
      </c>
      <c r="AA2991" s="190" t="str">
        <f>IF(ISNUMBER(Q2991),CONCATENATE("CREATE TABLE ""reg_",LOWER(J2991),""" (""ID"" bigint NOT NULL AUTO_INCREMENT,  ""HASHFILE"" varchar(255) DEFAULT NULL, ""ID_PAI"" bigint NOT NULL,"),IF(Q2991="Campo",CONCATENATE("""",L2991,""" ",VLOOKUP(R2991,Apoio!A:C,3,0)),""))&amp;IF(Z2991="","",CONCATENATE("PRIMARY KEY (""ID""), KEY ""FK_reg_",LOWER(Z2991),"_ID_PAI"" (""ID_PAI""), CONSTRAINT ""FK_reg_",LOWER(Z2991),"_ID_PAI"" FOREIGN KEY (""ID_PAI"") REFERENCES ""reg_",LOWER(Z2991),""" (""ID"")) ENGINE=InnoDB AUTO_INCREMENT=105774 DEFAULT CHARSET=utf8mb4 COLLATE=utf8mb4_0900_ai_ci;"))</f>
        <v>"QTD_COR_POS" decimal(15,6) DEFAULT NULL,</v>
      </c>
      <c r="AB2991" s="190" t="str">
        <f t="shared" si="328"/>
        <v>`reg_k275`.`QTD_COR_POS`,</v>
      </c>
    </row>
    <row r="2992" spans="1:28" ht="14.5" hidden="1" customHeight="1" x14ac:dyDescent="0.3">
      <c r="J2992" s="187" t="str">
        <f t="shared" si="326"/>
        <v>K275</v>
      </c>
      <c r="K2992" s="185">
        <v>4</v>
      </c>
      <c r="L2992" s="288" t="s">
        <v>2968</v>
      </c>
      <c r="M2992" s="201" t="s">
        <v>2969</v>
      </c>
      <c r="N2992" s="185" t="s">
        <v>32</v>
      </c>
      <c r="O2992" s="185" t="s">
        <v>28</v>
      </c>
      <c r="P2992" s="185">
        <v>6</v>
      </c>
      <c r="Q2992" s="192" t="str">
        <f t="shared" si="327"/>
        <v>Campo</v>
      </c>
      <c r="R2992" s="192" t="s">
        <v>3606</v>
      </c>
      <c r="S2992" s="191" t="str">
        <f t="shared" si="330"/>
        <v/>
      </c>
      <c r="T2992" s="192" t="str">
        <f t="shared" si="331"/>
        <v>&lt;campo posicao="4"&gt;
&lt;coluna&gt;QTD_COR_NEG&lt;/coluna&gt;
&lt;descricao&gt;Quantidade de correção negativa de apontamento ocorrido em período de apuração anterior&lt;/descricao&gt;
&lt;tipo&gt;R&lt;/tipo&gt;
&lt;/campo&gt;</v>
      </c>
      <c r="U2992" s="192" t="str">
        <f t="shared" si="329"/>
        <v>&lt;campo posicao="4"&gt;
&lt;coluna&gt;QTD_COR_NEG&lt;/coluna&gt;
&lt;descricao&gt;Quantidade de correção negativa de apontamento ocorrido em período de apuração anterior&lt;/descricao&gt;
&lt;tipo&gt;R&lt;/tipo&gt;
&lt;/campo&gt;</v>
      </c>
      <c r="V2992" s="192" t="str">
        <f t="shared" si="332"/>
        <v>{"Column5", "QTD_COR_NEG"},</v>
      </c>
      <c r="W2992" s="191" t="str">
        <f>IF(Q2992="Campo","@Campos(posicao = "&amp;K2992&amp;", tipo = '"&amp;R2992&amp;"')@Column(name = """&amp;L2992&amp;""")"&amp;IF(R2992="D","@Temporal(TemporalType.DATE)","")&amp;"private "&amp;VLOOKUP(TEXT(R2992,"@"),Apoio!A:B,2,0)&amp;" "&amp;SUBSTITUTE(LOWER(LEFT(L2992,1))&amp;RIGHT(PROPER(L2992),LEN(L2992)-1),"_","")&amp;";",IF(ISNUMBER(Q2992),IF(R2992="R","@Entity@Table(name = ""reg_"&amp;LOWER(J2992)&amp;""")@XmlRootElement","")&amp;VLOOKUP(J2992,Blocos!D:I,6,0)&amp;Apoio!$E$1&amp;Y2992,""))</f>
        <v>@Campos(posicao = 4, tipo = 'R')@Column(name = "QTD_COR_NEG")private BigDecimal qtdCorNeg;</v>
      </c>
      <c r="X2992" s="190" t="str">
        <f>IF(ISNUMBER(Q2992),COUNTIF(Blocos!G:G,J2992),"")</f>
        <v/>
      </c>
      <c r="Y2992" s="190" t="str">
        <f>IF(OR(X2992=0,X2992=""),"",VLOOKUP(SUMIFS(Blocos!A:A,Blocos!H:H,'EFD REGISTROS e Campos (2)'!X2992,Blocos!G:G,'EFD REGISTROS e Campos (2)'!J2992),Blocos!A:L,12,0))</f>
        <v/>
      </c>
      <c r="Z2992" s="190" t="str">
        <f>IF(ISNUMBER(Q2993),VLOOKUP(J2992,Blocos!D:G,4,0),"")</f>
        <v/>
      </c>
      <c r="AA2992" s="190" t="str">
        <f>IF(ISNUMBER(Q2992),CONCATENATE("CREATE TABLE ""reg_",LOWER(J2992),""" (""ID"" bigint NOT NULL AUTO_INCREMENT,  ""HASHFILE"" varchar(255) DEFAULT NULL, ""ID_PAI"" bigint NOT NULL,"),IF(Q2992="Campo",CONCATENATE("""",L2992,""" ",VLOOKUP(R2992,Apoio!A:C,3,0)),""))&amp;IF(Z2992="","",CONCATENATE("PRIMARY KEY (""ID""), KEY ""FK_reg_",LOWER(Z2992),"_ID_PAI"" (""ID_PAI""), CONSTRAINT ""FK_reg_",LOWER(Z2992),"_ID_PAI"" FOREIGN KEY (""ID_PAI"") REFERENCES ""reg_",LOWER(Z2992),""" (""ID"")) ENGINE=InnoDB AUTO_INCREMENT=105774 DEFAULT CHARSET=utf8mb4 COLLATE=utf8mb4_0900_ai_ci;"))</f>
        <v>"QTD_COR_NEG" decimal(15,6) DEFAULT NULL,</v>
      </c>
      <c r="AB2992" s="190" t="str">
        <f t="shared" si="328"/>
        <v>`reg_k275`.`QTD_COR_NEG`,</v>
      </c>
    </row>
    <row r="2993" spans="1:28" ht="14.5" hidden="1" customHeight="1" x14ac:dyDescent="0.3">
      <c r="J2993" s="187" t="str">
        <f t="shared" si="326"/>
        <v>K275</v>
      </c>
      <c r="K2993" s="185">
        <v>5</v>
      </c>
      <c r="L2993" s="288" t="s">
        <v>2922</v>
      </c>
      <c r="M2993" s="201" t="s">
        <v>2983</v>
      </c>
      <c r="N2993" s="185" t="s">
        <v>27</v>
      </c>
      <c r="O2993" s="185">
        <v>60</v>
      </c>
      <c r="P2993" s="185" t="s">
        <v>28</v>
      </c>
      <c r="Q2993" s="192" t="str">
        <f t="shared" si="327"/>
        <v>Campo</v>
      </c>
      <c r="R2993" s="192" t="s">
        <v>27</v>
      </c>
      <c r="S2993" s="191" t="str">
        <f t="shared" si="330"/>
        <v/>
      </c>
      <c r="T2993" s="192" t="str">
        <f t="shared" si="331"/>
        <v>&lt;campo posicao="5"&gt;
&lt;coluna&gt;COD_INS_SUBST&lt;/coluna&gt;
&lt;descricao&gt;Código do insumo que foi substituído, caso ocorra a substituição, relativo aos Registros K235/K255.&lt;/descricao&gt;
&lt;tipo&gt;C&lt;/tipo&gt;
&lt;/campo&gt;</v>
      </c>
      <c r="U2993" s="192" t="str">
        <f t="shared" si="329"/>
        <v>&lt;campo posicao="5"&gt;
&lt;coluna&gt;COD_INS_SUBST&lt;/coluna&gt;
&lt;descricao&gt;Código do insumo que foi substituído, caso ocorra a substituição, relativo aos Registros K235/K255.&lt;/descricao&gt;
&lt;tipo&gt;C&lt;/tipo&gt;
&lt;/campo&gt;</v>
      </c>
      <c r="V2993" s="192" t="str">
        <f t="shared" si="332"/>
        <v>{"Column6", "COD_INS_SUBST"},</v>
      </c>
      <c r="W2993" s="191" t="str">
        <f>IF(Q2993="Campo","@Campos(posicao = "&amp;K2993&amp;", tipo = '"&amp;R2993&amp;"')@Column(name = """&amp;L2993&amp;""")"&amp;IF(R2993="D","@Temporal(TemporalType.DATE)","")&amp;"private "&amp;VLOOKUP(TEXT(R2993,"@"),Apoio!A:B,2,0)&amp;" "&amp;SUBSTITUTE(LOWER(LEFT(L2993,1))&amp;RIGHT(PROPER(L2993),LEN(L2993)-1),"_","")&amp;";",IF(ISNUMBER(Q2993),IF(R2993="R","@Entity@Table(name = ""reg_"&amp;LOWER(J2993)&amp;""")@XmlRootElement","")&amp;VLOOKUP(J2993,Blocos!D:I,6,0)&amp;Apoio!$E$1&amp;Y2993,""))</f>
        <v>@Campos(posicao = 5, tipo = 'C')@Column(name = "COD_INS_SUBST")private String codInsSubst;</v>
      </c>
      <c r="X2993" s="190" t="str">
        <f>IF(ISNUMBER(Q2993),COUNTIF(Blocos!G:G,J2993),"")</f>
        <v/>
      </c>
      <c r="Y2993" s="190" t="str">
        <f>IF(OR(X2993=0,X2993=""),"",VLOOKUP(SUMIFS(Blocos!A:A,Blocos!H:H,'EFD REGISTROS e Campos (2)'!X2993,Blocos!G:G,'EFD REGISTROS e Campos (2)'!J2993),Blocos!A:L,12,0))</f>
        <v/>
      </c>
      <c r="Z2993" s="190" t="str">
        <f>IF(ISNUMBER(Q2994),VLOOKUP(J2993,Blocos!D:G,4,0),"")</f>
        <v>K270</v>
      </c>
      <c r="AA2993" s="190" t="str">
        <f>IF(ISNUMBER(Q2993),CONCATENATE("CREATE TABLE ""reg_",LOWER(J2993),""" (""ID"" bigint NOT NULL AUTO_INCREMENT,  ""HASHFILE"" varchar(255) DEFAULT NULL, ""ID_PAI"" bigint NOT NULL,"),IF(Q2993="Campo",CONCATENATE("""",L2993,""" ",VLOOKUP(R2993,Apoio!A:C,3,0)),""))&amp;IF(Z2993="","",CONCATENATE("PRIMARY KEY (""ID""), KEY ""FK_reg_",LOWER(Z2993),"_ID_PAI"" (""ID_PAI""), CONSTRAINT ""FK_reg_",LOWER(Z2993),"_ID_PAI"" FOREIGN KEY (""ID_PAI"") REFERENCES ""reg_",LOWER(Z2993),""" (""ID"")) ENGINE=InnoDB AUTO_INCREMENT=105774 DEFAULT CHARSET=utf8mb4 COLLATE=utf8mb4_0900_ai_ci;"))</f>
        <v>"COD_INS_SUBST" varchar(255) DEFAULT NULL,PRIMARY KEY ("ID"), KEY "FK_reg_k270_ID_PAI" ("ID_PAI"), CONSTRAINT "FK_reg_k270_ID_PAI" FOREIGN KEY ("ID_PAI") REFERENCES "reg_k270" ("ID")) ENGINE=InnoDB AUTO_INCREMENT=105774 DEFAULT CHARSET=utf8mb4 COLLATE=utf8mb4_0900_ai_ci;</v>
      </c>
      <c r="AB2993" s="190" t="str">
        <f t="shared" si="328"/>
        <v>`reg_k275`.`COD_INS_SUBST`,FROM `efdicms`.`reg_k275`;"</v>
      </c>
    </row>
    <row r="2994" spans="1:28" ht="14.5" hidden="1" customHeight="1" collapsed="1" x14ac:dyDescent="0.3">
      <c r="A2994" s="180" t="s">
        <v>22</v>
      </c>
      <c r="E2994" s="180" t="s">
        <v>2984</v>
      </c>
      <c r="I2994" s="180" t="s">
        <v>144</v>
      </c>
      <c r="J2994" s="187" t="str">
        <f t="shared" si="326"/>
        <v>K280</v>
      </c>
      <c r="K2994" s="195" t="s">
        <v>3670</v>
      </c>
      <c r="Q2994" s="192">
        <f t="shared" si="327"/>
        <v>3</v>
      </c>
      <c r="S2994" s="191" t="str">
        <f t="shared" si="330"/>
        <v>&lt;/registro&gt;
&lt;registro codigo="K280" perfil="ABC" nivel="3"&gt;</v>
      </c>
      <c r="T2994" s="192" t="str">
        <f t="shared" si="331"/>
        <v/>
      </c>
      <c r="U2994" s="192" t="str">
        <f t="shared" si="329"/>
        <v>&lt;/registro&gt;
&lt;registro codigo="K280" perfil="ABC" nivel="3"&gt;</v>
      </c>
      <c r="V2994" s="192" t="str">
        <f t="shared" si="332"/>
        <v/>
      </c>
      <c r="W2994" s="191" t="str">
        <f>IF(Q2994="Campo","@Campos(posicao = "&amp;K2994&amp;", tipo = '"&amp;R2994&amp;"')@Column(name = """&amp;L2994&amp;""")"&amp;IF(R2994="D","@Temporal(TemporalType.DATE)","")&amp;"private "&amp;VLOOKUP(TEXT(R2994,"@"),Apoio!A:B,2,0)&amp;" "&amp;SUBSTITUTE(LOWER(LEFT(L2994,1))&amp;RIGHT(PROPER(L2994),LEN(L2994)-1),"_","")&amp;";",IF(ISNUMBER(Q2994),IF(R2994="R","@Entity@Table(name = ""reg_"&amp;LOWER(J2994)&amp;""")@XmlRootElement","")&amp;VLOOKUP(J2994,Blocos!D:I,6,0)&amp;Apoio!$E$1&amp;Y2994,""))</f>
        <v>@Registros(nivel = 3) public class RegK280 implements Serializable { private static final long serialVersionUID = 1L; @Id @GeneratedValue(strategy = GenerationType.IDENTITY) @Basic(optional = false) @Column(name = "ID" ) private Long id;@ManyToOne(fetch = FetchType.LAZY) @JoinColumn(name = "ID_PAI", nullable = false) private RegK100 idPai; public RegK100 getIdPai() {return idPai;}public void setIdPai(Object idPai) {this.idPai = (RegK100) idPai;}public RegK280() { } public RegK280(Long id) { this.id = id; } public RegK280(Long id, RegK100 idPai, long linha, String hash) { this.id = id; this.idPai = idPai; this.linha = linha; this.hash = hash; }public Long getId() { return id; } public void setId(Long id) { this.id = id; }@Basic(optional = false)@Column(name = "LINHA")private long linha;@Basic(optional = false)@Column(name = "HASH")private String hash;</v>
      </c>
      <c r="X2994" s="190">
        <f>IF(ISNUMBER(Q2994),COUNTIF(Blocos!G:G,J2994),"")</f>
        <v>0</v>
      </c>
      <c r="Y2994" s="190" t="str">
        <f>IF(OR(X2994=0,X2994=""),"",VLOOKUP(SUMIFS(Blocos!A:A,Blocos!H:H,'EFD REGISTROS e Campos (2)'!X2994,Blocos!G:G,'EFD REGISTROS e Campos (2)'!J2994),Blocos!A:L,12,0))</f>
        <v/>
      </c>
      <c r="Z2994" s="190" t="str">
        <f>IF(ISNUMBER(Q2995),VLOOKUP(J2994,Blocos!D:G,4,0),"")</f>
        <v/>
      </c>
      <c r="AA2994" s="190" t="str">
        <f>IF(ISNUMBER(Q2994),CONCATENATE("CREATE TABLE ""reg_",LOWER(J2994),""" (""ID"" bigint NOT NULL AUTO_INCREMENT,  ""HASHFILE"" varchar(255) DEFAULT NULL, ""ID_PAI"" bigint NOT NULL,"),IF(Q2994="Campo",CONCATENATE("""",L2994,""" ",VLOOKUP(R2994,Apoio!A:C,3,0)),""))&amp;IF(Z2994="","",CONCATENATE("PRIMARY KEY (""ID""), KEY ""FK_reg_",LOWER(Z2994),"_ID_PAI"" (""ID_PAI""), CONSTRAINT ""FK_reg_",LOWER(Z2994),"_ID_PAI"" FOREIGN KEY (""ID_PAI"") REFERENCES ""reg_",LOWER(Z2994),""" (""ID"")) ENGINE=InnoDB AUTO_INCREMENT=105774 DEFAULT CHARSET=utf8mb4 COLLATE=utf8mb4_0900_ai_ci;"))</f>
        <v>CREATE TABLE "reg_k280" ("ID" bigint NOT NULL AUTO_INCREMENT,  "HASHFILE" varchar(255) DEFAULT NULL, "ID_PAI" bigint NOT NULL,</v>
      </c>
      <c r="AB2994" s="190" t="str">
        <f t="shared" si="328"/>
        <v/>
      </c>
    </row>
    <row r="2995" spans="1:28" ht="14.5" hidden="1" customHeight="1" x14ac:dyDescent="0.3">
      <c r="J2995" s="187" t="str">
        <f t="shared" si="326"/>
        <v>K280</v>
      </c>
      <c r="K2995" s="185">
        <v>1</v>
      </c>
      <c r="L2995" s="286" t="s">
        <v>25</v>
      </c>
      <c r="M2995" s="186" t="s">
        <v>2986</v>
      </c>
      <c r="N2995" s="185" t="s">
        <v>27</v>
      </c>
      <c r="O2995" s="185">
        <v>4</v>
      </c>
      <c r="P2995" s="185" t="s">
        <v>28</v>
      </c>
      <c r="Q2995" s="192" t="str">
        <f t="shared" si="327"/>
        <v>Campo</v>
      </c>
      <c r="R2995" s="192" t="s">
        <v>27</v>
      </c>
      <c r="S2995" s="191" t="str">
        <f t="shared" si="330"/>
        <v/>
      </c>
      <c r="T2995" s="192" t="str">
        <f t="shared" si="331"/>
        <v>&lt;campo posicao="1"&gt;
&lt;coluna&gt;REG&lt;/coluna&gt;
&lt;descricao&gt;Texto fixo contendo "K280"&lt;/descricao&gt;
&lt;tipo&gt;C&lt;/tipo&gt;
&lt;/campo&gt;</v>
      </c>
      <c r="U2995" s="192" t="str">
        <f t="shared" si="329"/>
        <v>&lt;campo posicao="1"&gt;
&lt;coluna&gt;REG&lt;/coluna&gt;
&lt;descricao&gt;Texto fixo contendo "K280"&lt;/descricao&gt;
&lt;tipo&gt;C&lt;/tipo&gt;
&lt;/campo&gt;</v>
      </c>
      <c r="V2995" s="192" t="str">
        <f t="shared" si="332"/>
        <v>{"Column2", "REG"},</v>
      </c>
      <c r="W2995" s="191" t="str">
        <f>IF(Q2995="Campo","@Campos(posicao = "&amp;K2995&amp;", tipo = '"&amp;R2995&amp;"')@Column(name = """&amp;L2995&amp;""")"&amp;IF(R2995="D","@Temporal(TemporalType.DATE)","")&amp;"private "&amp;VLOOKUP(TEXT(R2995,"@"),Apoio!A:B,2,0)&amp;" "&amp;SUBSTITUTE(LOWER(LEFT(L2995,1))&amp;RIGHT(PROPER(L2995),LEN(L2995)-1),"_","")&amp;";",IF(ISNUMBER(Q2995),IF(R2995="R","@Entity@Table(name = ""reg_"&amp;LOWER(J2995)&amp;""")@XmlRootElement","")&amp;VLOOKUP(J2995,Blocos!D:I,6,0)&amp;Apoio!$E$1&amp;Y2995,""))</f>
        <v>@Campos(posicao = 1, tipo = 'C')@Column(name = "REG")private String reg;</v>
      </c>
      <c r="X2995" s="190" t="str">
        <f>IF(ISNUMBER(Q2995),COUNTIF(Blocos!G:G,J2995),"")</f>
        <v/>
      </c>
      <c r="Y2995" s="190" t="str">
        <f>IF(OR(X2995=0,X2995=""),"",VLOOKUP(SUMIFS(Blocos!A:A,Blocos!H:H,'EFD REGISTROS e Campos (2)'!X2995,Blocos!G:G,'EFD REGISTROS e Campos (2)'!J2995),Blocos!A:L,12,0))</f>
        <v/>
      </c>
      <c r="Z2995" s="190" t="str">
        <f>IF(ISNUMBER(Q2996),VLOOKUP(J2995,Blocos!D:G,4,0),"")</f>
        <v/>
      </c>
      <c r="AA2995" s="190" t="str">
        <f>IF(ISNUMBER(Q2995),CONCATENATE("CREATE TABLE ""reg_",LOWER(J2995),""" (""ID"" bigint NOT NULL AUTO_INCREMENT,  ""HASHFILE"" varchar(255) DEFAULT NULL, ""ID_PAI"" bigint NOT NULL,"),IF(Q2995="Campo",CONCATENATE("""",L2995,""" ",VLOOKUP(R2995,Apoio!A:C,3,0)),""))&amp;IF(Z2995="","",CONCATENATE("PRIMARY KEY (""ID""), KEY ""FK_reg_",LOWER(Z2995),"_ID_PAI"" (""ID_PAI""), CONSTRAINT ""FK_reg_",LOWER(Z2995),"_ID_PAI"" FOREIGN KEY (""ID_PAI"") REFERENCES ""reg_",LOWER(Z2995),""" (""ID"")) ENGINE=InnoDB AUTO_INCREMENT=105774 DEFAULT CHARSET=utf8mb4 COLLATE=utf8mb4_0900_ai_ci;"))</f>
        <v>"REG" varchar(255) DEFAULT NULL,</v>
      </c>
      <c r="AB2995" s="190" t="str">
        <f t="shared" si="328"/>
        <v>USE `efdicms`;SELECT `reg_k280`.`REG`,</v>
      </c>
    </row>
    <row r="2996" spans="1:28" ht="14.5" hidden="1" customHeight="1" x14ac:dyDescent="0.3">
      <c r="J2996" s="187" t="str">
        <f t="shared" si="326"/>
        <v>K280</v>
      </c>
      <c r="K2996" s="185">
        <v>2</v>
      </c>
      <c r="L2996" s="286" t="s">
        <v>2867</v>
      </c>
      <c r="M2996" s="186" t="s">
        <v>2987</v>
      </c>
      <c r="N2996" s="185" t="s">
        <v>32</v>
      </c>
      <c r="O2996" s="185" t="s">
        <v>40</v>
      </c>
      <c r="P2996" s="185" t="s">
        <v>28</v>
      </c>
      <c r="Q2996" s="192" t="str">
        <f t="shared" si="327"/>
        <v>Campo</v>
      </c>
      <c r="R2996" s="192" t="s">
        <v>3605</v>
      </c>
      <c r="S2996" s="191" t="str">
        <f t="shared" si="330"/>
        <v/>
      </c>
      <c r="T2996" s="192" t="str">
        <f t="shared" si="331"/>
        <v>&lt;campo posicao="2"&gt;
&lt;coluna&gt;DT_EST&lt;/coluna&gt;
&lt;descricao&gt;Data do estoque final escriturado que está sendo corrigido&lt;/descricao&gt;
&lt;tipo&gt;D&lt;/tipo&gt;
&lt;/campo&gt;</v>
      </c>
      <c r="U2996" s="192" t="str">
        <f t="shared" si="329"/>
        <v>&lt;campo posicao="2"&gt;
&lt;coluna&gt;DT_EST&lt;/coluna&gt;
&lt;descricao&gt;Data do estoque final escriturado que está sendo corrigido&lt;/descricao&gt;
&lt;tipo&gt;D&lt;/tipo&gt;
&lt;/campo&gt;</v>
      </c>
      <c r="V2996" s="192" t="str">
        <f t="shared" si="332"/>
        <v>{"Column3", "DT_EST"},</v>
      </c>
      <c r="W2996" s="191" t="str">
        <f>IF(Q2996="Campo","@Campos(posicao = "&amp;K2996&amp;", tipo = '"&amp;R2996&amp;"')@Column(name = """&amp;L2996&amp;""")"&amp;IF(R2996="D","@Temporal(TemporalType.DATE)","")&amp;"private "&amp;VLOOKUP(TEXT(R2996,"@"),Apoio!A:B,2,0)&amp;" "&amp;SUBSTITUTE(LOWER(LEFT(L2996,1))&amp;RIGHT(PROPER(L2996),LEN(L2996)-1),"_","")&amp;";",IF(ISNUMBER(Q2996),IF(R2996="R","@Entity@Table(name = ""reg_"&amp;LOWER(J2996)&amp;""")@XmlRootElement","")&amp;VLOOKUP(J2996,Blocos!D:I,6,0)&amp;Apoio!$E$1&amp;Y2996,""))</f>
        <v>@Campos(posicao = 2, tipo = 'D')@Column(name = "DT_EST")@Temporal(TemporalType.DATE)private Date dtEst;</v>
      </c>
      <c r="X2996" s="190" t="str">
        <f>IF(ISNUMBER(Q2996),COUNTIF(Blocos!G:G,J2996),"")</f>
        <v/>
      </c>
      <c r="Y2996" s="190" t="str">
        <f>IF(OR(X2996=0,X2996=""),"",VLOOKUP(SUMIFS(Blocos!A:A,Blocos!H:H,'EFD REGISTROS e Campos (2)'!X2996,Blocos!G:G,'EFD REGISTROS e Campos (2)'!J2996),Blocos!A:L,12,0))</f>
        <v/>
      </c>
      <c r="Z2996" s="190" t="str">
        <f>IF(ISNUMBER(Q2997),VLOOKUP(J2996,Blocos!D:G,4,0),"")</f>
        <v/>
      </c>
      <c r="AA2996" s="190" t="str">
        <f>IF(ISNUMBER(Q2996),CONCATENATE("CREATE TABLE ""reg_",LOWER(J2996),""" (""ID"" bigint NOT NULL AUTO_INCREMENT,  ""HASHFILE"" varchar(255) DEFAULT NULL, ""ID_PAI"" bigint NOT NULL,"),IF(Q2996="Campo",CONCATENATE("""",L2996,""" ",VLOOKUP(R2996,Apoio!A:C,3,0)),""))&amp;IF(Z2996="","",CONCATENATE("PRIMARY KEY (""ID""), KEY ""FK_reg_",LOWER(Z2996),"_ID_PAI"" (""ID_PAI""), CONSTRAINT ""FK_reg_",LOWER(Z2996),"_ID_PAI"" FOREIGN KEY (""ID_PAI"") REFERENCES ""reg_",LOWER(Z2996),""" (""ID"")) ENGINE=InnoDB AUTO_INCREMENT=105774 DEFAULT CHARSET=utf8mb4 COLLATE=utf8mb4_0900_ai_ci;"))</f>
        <v>"DT_EST" date DEFAULT NULL,</v>
      </c>
      <c r="AB2996" s="190" t="str">
        <f t="shared" si="328"/>
        <v>`reg_k280`.`DT_EST`,</v>
      </c>
    </row>
    <row r="2997" spans="1:28" ht="14.5" hidden="1" customHeight="1" x14ac:dyDescent="0.3">
      <c r="J2997" s="187" t="str">
        <f t="shared" si="326"/>
        <v>K280</v>
      </c>
      <c r="K2997" s="185">
        <v>3</v>
      </c>
      <c r="L2997" s="286" t="s">
        <v>163</v>
      </c>
      <c r="M2997" s="186" t="s">
        <v>801</v>
      </c>
      <c r="N2997" s="185" t="s">
        <v>27</v>
      </c>
      <c r="O2997" s="185">
        <v>60</v>
      </c>
      <c r="P2997" s="185" t="s">
        <v>28</v>
      </c>
      <c r="Q2997" s="192" t="str">
        <f t="shared" si="327"/>
        <v>Campo</v>
      </c>
      <c r="R2997" s="192" t="s">
        <v>27</v>
      </c>
      <c r="S2997" s="191" t="str">
        <f t="shared" si="330"/>
        <v/>
      </c>
      <c r="T2997" s="192" t="str">
        <f t="shared" si="331"/>
        <v>&lt;campo posicao="3"&gt;
&lt;coluna&gt;COD_ITEM&lt;/coluna&gt;
&lt;descricao&gt;Código do item (campo 02 do Registro 0200)&lt;/descricao&gt;
&lt;tipo&gt;C&lt;/tipo&gt;
&lt;/campo&gt;</v>
      </c>
      <c r="U2997" s="192" t="str">
        <f t="shared" si="329"/>
        <v>&lt;campo posicao="3"&gt;
&lt;coluna&gt;COD_ITEM&lt;/coluna&gt;
&lt;descricao&gt;Código do item (campo 02 do Registro 0200)&lt;/descricao&gt;
&lt;tipo&gt;C&lt;/tipo&gt;
&lt;/campo&gt;</v>
      </c>
      <c r="V2997" s="192" t="str">
        <f t="shared" si="332"/>
        <v>{"Column4", "COD_ITEM"},</v>
      </c>
      <c r="W2997" s="191" t="str">
        <f>IF(Q2997="Campo","@Campos(posicao = "&amp;K2997&amp;", tipo = '"&amp;R2997&amp;"')@Column(name = """&amp;L2997&amp;""")"&amp;IF(R2997="D","@Temporal(TemporalType.DATE)","")&amp;"private "&amp;VLOOKUP(TEXT(R2997,"@"),Apoio!A:B,2,0)&amp;" "&amp;SUBSTITUTE(LOWER(LEFT(L2997,1))&amp;RIGHT(PROPER(L2997),LEN(L2997)-1),"_","")&amp;";",IF(ISNUMBER(Q2997),IF(R2997="R","@Entity@Table(name = ""reg_"&amp;LOWER(J2997)&amp;""")@XmlRootElement","")&amp;VLOOKUP(J2997,Blocos!D:I,6,0)&amp;Apoio!$E$1&amp;Y2997,""))</f>
        <v>@Campos(posicao = 3, tipo = 'C')@Column(name = "COD_ITEM")private String codItem;</v>
      </c>
      <c r="X2997" s="190" t="str">
        <f>IF(ISNUMBER(Q2997),COUNTIF(Blocos!G:G,J2997),"")</f>
        <v/>
      </c>
      <c r="Y2997" s="190" t="str">
        <f>IF(OR(X2997=0,X2997=""),"",VLOOKUP(SUMIFS(Blocos!A:A,Blocos!H:H,'EFD REGISTROS e Campos (2)'!X2997,Blocos!G:G,'EFD REGISTROS e Campos (2)'!J2997),Blocos!A:L,12,0))</f>
        <v/>
      </c>
      <c r="Z2997" s="190" t="str">
        <f>IF(ISNUMBER(Q2998),VLOOKUP(J2997,Blocos!D:G,4,0),"")</f>
        <v/>
      </c>
      <c r="AA2997" s="190" t="str">
        <f>IF(ISNUMBER(Q2997),CONCATENATE("CREATE TABLE ""reg_",LOWER(J2997),""" (""ID"" bigint NOT NULL AUTO_INCREMENT,  ""HASHFILE"" varchar(255) DEFAULT NULL, ""ID_PAI"" bigint NOT NULL,"),IF(Q2997="Campo",CONCATENATE("""",L2997,""" ",VLOOKUP(R2997,Apoio!A:C,3,0)),""))&amp;IF(Z2997="","",CONCATENATE("PRIMARY KEY (""ID""), KEY ""FK_reg_",LOWER(Z2997),"_ID_PAI"" (""ID_PAI""), CONSTRAINT ""FK_reg_",LOWER(Z2997),"_ID_PAI"" FOREIGN KEY (""ID_PAI"") REFERENCES ""reg_",LOWER(Z2997),""" (""ID"")) ENGINE=InnoDB AUTO_INCREMENT=105774 DEFAULT CHARSET=utf8mb4 COLLATE=utf8mb4_0900_ai_ci;"))</f>
        <v>"COD_ITEM" varchar(255) DEFAULT NULL,</v>
      </c>
      <c r="AB2997" s="190" t="str">
        <f t="shared" si="328"/>
        <v>`reg_k280`.`COD_ITEM`,</v>
      </c>
    </row>
    <row r="2998" spans="1:28" ht="14.5" hidden="1" customHeight="1" x14ac:dyDescent="0.3">
      <c r="J2998" s="187" t="str">
        <f t="shared" si="326"/>
        <v>K280</v>
      </c>
      <c r="K2998" s="185">
        <v>4</v>
      </c>
      <c r="L2998" s="286" t="s">
        <v>2966</v>
      </c>
      <c r="M2998" s="186" t="s">
        <v>2967</v>
      </c>
      <c r="N2998" s="185" t="s">
        <v>32</v>
      </c>
      <c r="O2998" s="185" t="s">
        <v>28</v>
      </c>
      <c r="P2998" s="185">
        <v>3</v>
      </c>
      <c r="Q2998" s="192" t="str">
        <f t="shared" si="327"/>
        <v>Campo</v>
      </c>
      <c r="R2998" s="192" t="s">
        <v>3606</v>
      </c>
      <c r="S2998" s="191" t="str">
        <f t="shared" si="330"/>
        <v/>
      </c>
      <c r="T2998" s="192" t="str">
        <f t="shared" si="331"/>
        <v>&lt;campo posicao="4"&gt;
&lt;coluna&gt;QTD_COR_POS&lt;/coluna&gt;
&lt;descricao&gt;Quantidade de correção positiva de apontamento ocorrido em período de apuração anterior&lt;/descricao&gt;
&lt;tipo&gt;R&lt;/tipo&gt;
&lt;/campo&gt;</v>
      </c>
      <c r="U2998" s="192" t="str">
        <f t="shared" si="329"/>
        <v>&lt;campo posicao="4"&gt;
&lt;coluna&gt;QTD_COR_POS&lt;/coluna&gt;
&lt;descricao&gt;Quantidade de correção positiva de apontamento ocorrido em período de apuração anterior&lt;/descricao&gt;
&lt;tipo&gt;R&lt;/tipo&gt;
&lt;/campo&gt;</v>
      </c>
      <c r="V2998" s="192" t="str">
        <f t="shared" si="332"/>
        <v>{"Column5", "QTD_COR_POS"},</v>
      </c>
      <c r="W2998" s="191" t="str">
        <f>IF(Q2998="Campo","@Campos(posicao = "&amp;K2998&amp;", tipo = '"&amp;R2998&amp;"')@Column(name = """&amp;L2998&amp;""")"&amp;IF(R2998="D","@Temporal(TemporalType.DATE)","")&amp;"private "&amp;VLOOKUP(TEXT(R2998,"@"),Apoio!A:B,2,0)&amp;" "&amp;SUBSTITUTE(LOWER(LEFT(L2998,1))&amp;RIGHT(PROPER(L2998),LEN(L2998)-1),"_","")&amp;";",IF(ISNUMBER(Q2998),IF(R2998="R","@Entity@Table(name = ""reg_"&amp;LOWER(J2998)&amp;""")@XmlRootElement","")&amp;VLOOKUP(J2998,Blocos!D:I,6,0)&amp;Apoio!$E$1&amp;Y2998,""))</f>
        <v>@Campos(posicao = 4, tipo = 'R')@Column(name = "QTD_COR_POS")private BigDecimal qtdCorPos;</v>
      </c>
      <c r="X2998" s="190" t="str">
        <f>IF(ISNUMBER(Q2998),COUNTIF(Blocos!G:G,J2998),"")</f>
        <v/>
      </c>
      <c r="Y2998" s="190" t="str">
        <f>IF(OR(X2998=0,X2998=""),"",VLOOKUP(SUMIFS(Blocos!A:A,Blocos!H:H,'EFD REGISTROS e Campos (2)'!X2998,Blocos!G:G,'EFD REGISTROS e Campos (2)'!J2998),Blocos!A:L,12,0))</f>
        <v/>
      </c>
      <c r="Z2998" s="190" t="str">
        <f>IF(ISNUMBER(Q2999),VLOOKUP(J2998,Blocos!D:G,4,0),"")</f>
        <v/>
      </c>
      <c r="AA2998" s="190" t="str">
        <f>IF(ISNUMBER(Q2998),CONCATENATE("CREATE TABLE ""reg_",LOWER(J2998),""" (""ID"" bigint NOT NULL AUTO_INCREMENT,  ""HASHFILE"" varchar(255) DEFAULT NULL, ""ID_PAI"" bigint NOT NULL,"),IF(Q2998="Campo",CONCATENATE("""",L2998,""" ",VLOOKUP(R2998,Apoio!A:C,3,0)),""))&amp;IF(Z2998="","",CONCATENATE("PRIMARY KEY (""ID""), KEY ""FK_reg_",LOWER(Z2998),"_ID_PAI"" (""ID_PAI""), CONSTRAINT ""FK_reg_",LOWER(Z2998),"_ID_PAI"" FOREIGN KEY (""ID_PAI"") REFERENCES ""reg_",LOWER(Z2998),""" (""ID"")) ENGINE=InnoDB AUTO_INCREMENT=105774 DEFAULT CHARSET=utf8mb4 COLLATE=utf8mb4_0900_ai_ci;"))</f>
        <v>"QTD_COR_POS" decimal(15,6) DEFAULT NULL,</v>
      </c>
      <c r="AB2998" s="190" t="str">
        <f t="shared" si="328"/>
        <v>`reg_k280`.`QTD_COR_POS`,</v>
      </c>
    </row>
    <row r="2999" spans="1:28" ht="14.5" hidden="1" customHeight="1" x14ac:dyDescent="0.3">
      <c r="J2999" s="187" t="str">
        <f t="shared" si="326"/>
        <v>K280</v>
      </c>
      <c r="K2999" s="185">
        <v>5</v>
      </c>
      <c r="L2999" s="286" t="s">
        <v>2968</v>
      </c>
      <c r="M2999" s="186" t="s">
        <v>2969</v>
      </c>
      <c r="N2999" s="185" t="s">
        <v>32</v>
      </c>
      <c r="O2999" s="185" t="s">
        <v>28</v>
      </c>
      <c r="P2999" s="185">
        <v>3</v>
      </c>
      <c r="Q2999" s="192" t="str">
        <f t="shared" si="327"/>
        <v>Campo</v>
      </c>
      <c r="R2999" s="192" t="s">
        <v>3606</v>
      </c>
      <c r="S2999" s="191" t="str">
        <f t="shared" si="330"/>
        <v/>
      </c>
      <c r="T2999" s="192" t="str">
        <f t="shared" si="331"/>
        <v>&lt;campo posicao="5"&gt;
&lt;coluna&gt;QTD_COR_NEG&lt;/coluna&gt;
&lt;descricao&gt;Quantidade de correção negativa de apontamento ocorrido em período de apuração anterior&lt;/descricao&gt;
&lt;tipo&gt;R&lt;/tipo&gt;
&lt;/campo&gt;</v>
      </c>
      <c r="U2999" s="192" t="str">
        <f t="shared" si="329"/>
        <v>&lt;campo posicao="5"&gt;
&lt;coluna&gt;QTD_COR_NEG&lt;/coluna&gt;
&lt;descricao&gt;Quantidade de correção negativa de apontamento ocorrido em período de apuração anterior&lt;/descricao&gt;
&lt;tipo&gt;R&lt;/tipo&gt;
&lt;/campo&gt;</v>
      </c>
      <c r="V2999" s="192" t="str">
        <f t="shared" si="332"/>
        <v>{"Column6", "QTD_COR_NEG"},</v>
      </c>
      <c r="W2999" s="191" t="str">
        <f>IF(Q2999="Campo","@Campos(posicao = "&amp;K2999&amp;", tipo = '"&amp;R2999&amp;"')@Column(name = """&amp;L2999&amp;""")"&amp;IF(R2999="D","@Temporal(TemporalType.DATE)","")&amp;"private "&amp;VLOOKUP(TEXT(R2999,"@"),Apoio!A:B,2,0)&amp;" "&amp;SUBSTITUTE(LOWER(LEFT(L2999,1))&amp;RIGHT(PROPER(L2999),LEN(L2999)-1),"_","")&amp;";",IF(ISNUMBER(Q2999),IF(R2999="R","@Entity@Table(name = ""reg_"&amp;LOWER(J2999)&amp;""")@XmlRootElement","")&amp;VLOOKUP(J2999,Blocos!D:I,6,0)&amp;Apoio!$E$1&amp;Y2999,""))</f>
        <v>@Campos(posicao = 5, tipo = 'R')@Column(name = "QTD_COR_NEG")private BigDecimal qtdCorNeg;</v>
      </c>
      <c r="X2999" s="190" t="str">
        <f>IF(ISNUMBER(Q2999),COUNTIF(Blocos!G:G,J2999),"")</f>
        <v/>
      </c>
      <c r="Y2999" s="190" t="str">
        <f>IF(OR(X2999=0,X2999=""),"",VLOOKUP(SUMIFS(Blocos!A:A,Blocos!H:H,'EFD REGISTROS e Campos (2)'!X2999,Blocos!G:G,'EFD REGISTROS e Campos (2)'!J2999),Blocos!A:L,12,0))</f>
        <v/>
      </c>
      <c r="Z2999" s="190" t="str">
        <f>IF(ISNUMBER(Q3000),VLOOKUP(J2999,Blocos!D:G,4,0),"")</f>
        <v/>
      </c>
      <c r="AA2999" s="190" t="str">
        <f>IF(ISNUMBER(Q2999),CONCATENATE("CREATE TABLE ""reg_",LOWER(J2999),""" (""ID"" bigint NOT NULL AUTO_INCREMENT,  ""HASHFILE"" varchar(255) DEFAULT NULL, ""ID_PAI"" bigint NOT NULL,"),IF(Q2999="Campo",CONCATENATE("""",L2999,""" ",VLOOKUP(R2999,Apoio!A:C,3,0)),""))&amp;IF(Z2999="","",CONCATENATE("PRIMARY KEY (""ID""), KEY ""FK_reg_",LOWER(Z2999),"_ID_PAI"" (""ID_PAI""), CONSTRAINT ""FK_reg_",LOWER(Z2999),"_ID_PAI"" FOREIGN KEY (""ID_PAI"") REFERENCES ""reg_",LOWER(Z2999),""" (""ID"")) ENGINE=InnoDB AUTO_INCREMENT=105774 DEFAULT CHARSET=utf8mb4 COLLATE=utf8mb4_0900_ai_ci;"))</f>
        <v>"QTD_COR_NEG" decimal(15,6) DEFAULT NULL,</v>
      </c>
      <c r="AB2999" s="190" t="str">
        <f t="shared" si="328"/>
        <v>`reg_k280`.`QTD_COR_NEG`,</v>
      </c>
    </row>
    <row r="3000" spans="1:28" ht="14.5" hidden="1" customHeight="1" x14ac:dyDescent="0.3">
      <c r="J3000" s="187" t="str">
        <f t="shared" si="326"/>
        <v>K280</v>
      </c>
      <c r="K3000" s="268">
        <v>6</v>
      </c>
      <c r="L3000" s="314" t="s">
        <v>2870</v>
      </c>
      <c r="M3000" s="275" t="s">
        <v>2871</v>
      </c>
      <c r="N3000" s="268" t="s">
        <v>27</v>
      </c>
      <c r="O3000" s="268">
        <v>1</v>
      </c>
      <c r="P3000" s="268" t="s">
        <v>28</v>
      </c>
      <c r="Q3000" s="192" t="str">
        <f t="shared" si="327"/>
        <v>Campo</v>
      </c>
      <c r="R3000" s="192" t="s">
        <v>27</v>
      </c>
      <c r="S3000" s="191" t="str">
        <f t="shared" si="330"/>
        <v/>
      </c>
      <c r="T3000" s="192" t="str">
        <f t="shared" si="331"/>
        <v>&lt;campo posicao="6"&gt;
&lt;coluna&gt;IND_EST&lt;/coluna&gt;
&lt;descricao&gt;Indicador do tipo de estoque:&lt;/descricao&gt;
&lt;tipo&gt;C&lt;/tipo&gt;
&lt;/campo&gt;</v>
      </c>
      <c r="U3000" s="192" t="str">
        <f t="shared" si="329"/>
        <v>&lt;campo posicao="6"&gt;
&lt;coluna&gt;IND_EST&lt;/coluna&gt;
&lt;descricao&gt;Indicador do tipo de estoque:&lt;/descricao&gt;
&lt;tipo&gt;C&lt;/tipo&gt;
&lt;/campo&gt;</v>
      </c>
      <c r="V3000" s="192" t="str">
        <f t="shared" si="332"/>
        <v>{"Column7", "IND_EST"},</v>
      </c>
      <c r="W3000" s="191" t="str">
        <f>IF(Q3000="Campo","@Campos(posicao = "&amp;K3000&amp;", tipo = '"&amp;R3000&amp;"')@Column(name = """&amp;L3000&amp;""")"&amp;IF(R3000="D","@Temporal(TemporalType.DATE)","")&amp;"private "&amp;VLOOKUP(TEXT(R3000,"@"),Apoio!A:B,2,0)&amp;" "&amp;SUBSTITUTE(LOWER(LEFT(L3000,1))&amp;RIGHT(PROPER(L3000),LEN(L3000)-1),"_","")&amp;";",IF(ISNUMBER(Q3000),IF(R3000="R","@Entity@Table(name = ""reg_"&amp;LOWER(J3000)&amp;""")@XmlRootElement","")&amp;VLOOKUP(J3000,Blocos!D:I,6,0)&amp;Apoio!$E$1&amp;Y3000,""))</f>
        <v>@Campos(posicao = 6, tipo = 'C')@Column(name = "IND_EST")private String indEst;</v>
      </c>
      <c r="X3000" s="190" t="str">
        <f>IF(ISNUMBER(Q3000),COUNTIF(Blocos!G:G,J3000),"")</f>
        <v/>
      </c>
      <c r="Y3000" s="190" t="str">
        <f>IF(OR(X3000=0,X3000=""),"",VLOOKUP(SUMIFS(Blocos!A:A,Blocos!H:H,'EFD REGISTROS e Campos (2)'!X3000,Blocos!G:G,'EFD REGISTROS e Campos (2)'!J3000),Blocos!A:L,12,0))</f>
        <v/>
      </c>
      <c r="Z3000" s="190" t="str">
        <f>IF(ISNUMBER(Q3001),VLOOKUP(J3000,Blocos!D:G,4,0),"")</f>
        <v/>
      </c>
      <c r="AA3000" s="190" t="str">
        <f>IF(ISNUMBER(Q3000),CONCATENATE("CREATE TABLE ""reg_",LOWER(J3000),""" (""ID"" bigint NOT NULL AUTO_INCREMENT,  ""HASHFILE"" varchar(255) DEFAULT NULL, ""ID_PAI"" bigint NOT NULL,"),IF(Q3000="Campo",CONCATENATE("""",L3000,""" ",VLOOKUP(R3000,Apoio!A:C,3,0)),""))&amp;IF(Z3000="","",CONCATENATE("PRIMARY KEY (""ID""), KEY ""FK_reg_",LOWER(Z3000),"_ID_PAI"" (""ID_PAI""), CONSTRAINT ""FK_reg_",LOWER(Z3000),"_ID_PAI"" FOREIGN KEY (""ID_PAI"") REFERENCES ""reg_",LOWER(Z3000),""" (""ID"")) ENGINE=InnoDB AUTO_INCREMENT=105774 DEFAULT CHARSET=utf8mb4 COLLATE=utf8mb4_0900_ai_ci;"))</f>
        <v>"IND_EST" varchar(255) DEFAULT NULL,</v>
      </c>
      <c r="AB3000" s="190" t="str">
        <f t="shared" si="328"/>
        <v>`reg_k280`.`IND_EST`,</v>
      </c>
    </row>
    <row r="3001" spans="1:28" ht="14.5" hidden="1" customHeight="1" x14ac:dyDescent="0.3">
      <c r="J3001" s="187" t="str">
        <f t="shared" si="326"/>
        <v>K280</v>
      </c>
      <c r="K3001" s="270"/>
      <c r="L3001" s="315"/>
      <c r="M3001" s="276" t="s">
        <v>2872</v>
      </c>
      <c r="N3001" s="270"/>
      <c r="O3001" s="270"/>
      <c r="P3001" s="270"/>
      <c r="Q3001" s="192" t="str">
        <f t="shared" si="327"/>
        <v/>
      </c>
      <c r="S3001" s="191" t="str">
        <f t="shared" si="330"/>
        <v/>
      </c>
      <c r="T3001" s="192" t="str">
        <f t="shared" si="331"/>
        <v/>
      </c>
      <c r="U3001" s="192" t="str">
        <f t="shared" si="329"/>
        <v/>
      </c>
      <c r="V3001" s="192" t="str">
        <f t="shared" si="332"/>
        <v/>
      </c>
      <c r="W3001" s="191" t="str">
        <f>IF(Q3001="Campo","@Campos(posicao = "&amp;K3001&amp;", tipo = '"&amp;R3001&amp;"')@Column(name = """&amp;L3001&amp;""")"&amp;IF(R3001="D","@Temporal(TemporalType.DATE)","")&amp;"private "&amp;VLOOKUP(TEXT(R3001,"@"),Apoio!A:B,2,0)&amp;" "&amp;SUBSTITUTE(LOWER(LEFT(L3001,1))&amp;RIGHT(PROPER(L3001),LEN(L3001)-1),"_","")&amp;";",IF(ISNUMBER(Q3001),IF(R3001="R","@Entity@Table(name = ""reg_"&amp;LOWER(J3001)&amp;""")@XmlRootElement","")&amp;VLOOKUP(J3001,Blocos!D:I,6,0)&amp;Apoio!$E$1&amp;Y3001,""))</f>
        <v/>
      </c>
      <c r="X3001" s="190" t="str">
        <f>IF(ISNUMBER(Q3001),COUNTIF(Blocos!G:G,J3001),"")</f>
        <v/>
      </c>
      <c r="Y3001" s="190" t="str">
        <f>IF(OR(X3001=0,X3001=""),"",VLOOKUP(SUMIFS(Blocos!A:A,Blocos!H:H,'EFD REGISTROS e Campos (2)'!X3001,Blocos!G:G,'EFD REGISTROS e Campos (2)'!J3001),Blocos!A:L,12,0))</f>
        <v/>
      </c>
      <c r="Z3001" s="190" t="str">
        <f>IF(ISNUMBER(Q3002),VLOOKUP(J3001,Blocos!D:G,4,0),"")</f>
        <v/>
      </c>
      <c r="AA3001" s="190" t="str">
        <f>IF(ISNUMBER(Q3001),CONCATENATE("CREATE TABLE ""reg_",LOWER(J3001),""" (""ID"" bigint NOT NULL AUTO_INCREMENT,  ""HASHFILE"" varchar(255) DEFAULT NULL, ""ID_PAI"" bigint NOT NULL,"),IF(Q3001="Campo",CONCATENATE("""",L3001,""" ",VLOOKUP(R3001,Apoio!A:C,3,0)),""))&amp;IF(Z3001="","",CONCATENATE("PRIMARY KEY (""ID""), KEY ""FK_reg_",LOWER(Z3001),"_ID_PAI"" (""ID_PAI""), CONSTRAINT ""FK_reg_",LOWER(Z3001),"_ID_PAI"" FOREIGN KEY (""ID_PAI"") REFERENCES ""reg_",LOWER(Z3001),""" (""ID"")) ENGINE=InnoDB AUTO_INCREMENT=105774 DEFAULT CHARSET=utf8mb4 COLLATE=utf8mb4_0900_ai_ci;"))</f>
        <v/>
      </c>
      <c r="AB3001" s="190" t="str">
        <f t="shared" si="328"/>
        <v/>
      </c>
    </row>
    <row r="3002" spans="1:28" ht="14.5" hidden="1" customHeight="1" x14ac:dyDescent="0.3">
      <c r="J3002" s="187" t="str">
        <f t="shared" si="326"/>
        <v>K280</v>
      </c>
      <c r="K3002" s="270"/>
      <c r="L3002" s="315"/>
      <c r="M3002" s="276" t="s">
        <v>2873</v>
      </c>
      <c r="N3002" s="270"/>
      <c r="O3002" s="270"/>
      <c r="P3002" s="270"/>
      <c r="Q3002" s="192" t="str">
        <f t="shared" si="327"/>
        <v/>
      </c>
      <c r="S3002" s="191" t="str">
        <f t="shared" si="330"/>
        <v/>
      </c>
      <c r="T3002" s="192" t="str">
        <f t="shared" si="331"/>
        <v/>
      </c>
      <c r="U3002" s="192" t="str">
        <f t="shared" si="329"/>
        <v/>
      </c>
      <c r="V3002" s="192" t="str">
        <f t="shared" si="332"/>
        <v/>
      </c>
      <c r="W3002" s="191" t="str">
        <f>IF(Q3002="Campo","@Campos(posicao = "&amp;K3002&amp;", tipo = '"&amp;R3002&amp;"')@Column(name = """&amp;L3002&amp;""")"&amp;IF(R3002="D","@Temporal(TemporalType.DATE)","")&amp;"private "&amp;VLOOKUP(TEXT(R3002,"@"),Apoio!A:B,2,0)&amp;" "&amp;SUBSTITUTE(LOWER(LEFT(L3002,1))&amp;RIGHT(PROPER(L3002),LEN(L3002)-1),"_","")&amp;";",IF(ISNUMBER(Q3002),IF(R3002="R","@Entity@Table(name = ""reg_"&amp;LOWER(J3002)&amp;""")@XmlRootElement","")&amp;VLOOKUP(J3002,Blocos!D:I,6,0)&amp;Apoio!$E$1&amp;Y3002,""))</f>
        <v/>
      </c>
      <c r="X3002" s="190" t="str">
        <f>IF(ISNUMBER(Q3002),COUNTIF(Blocos!G:G,J3002),"")</f>
        <v/>
      </c>
      <c r="Y3002" s="190" t="str">
        <f>IF(OR(X3002=0,X3002=""),"",VLOOKUP(SUMIFS(Blocos!A:A,Blocos!H:H,'EFD REGISTROS e Campos (2)'!X3002,Blocos!G:G,'EFD REGISTROS e Campos (2)'!J3002),Blocos!A:L,12,0))</f>
        <v/>
      </c>
      <c r="Z3002" s="190" t="str">
        <f>IF(ISNUMBER(Q3003),VLOOKUP(J3002,Blocos!D:G,4,0),"")</f>
        <v/>
      </c>
      <c r="AA3002" s="190" t="str">
        <f>IF(ISNUMBER(Q3002),CONCATENATE("CREATE TABLE ""reg_",LOWER(J3002),""" (""ID"" bigint NOT NULL AUTO_INCREMENT,  ""HASHFILE"" varchar(255) DEFAULT NULL, ""ID_PAI"" bigint NOT NULL,"),IF(Q3002="Campo",CONCATENATE("""",L3002,""" ",VLOOKUP(R3002,Apoio!A:C,3,0)),""))&amp;IF(Z3002="","",CONCATENATE("PRIMARY KEY (""ID""), KEY ""FK_reg_",LOWER(Z3002),"_ID_PAI"" (""ID_PAI""), CONSTRAINT ""FK_reg_",LOWER(Z3002),"_ID_PAI"" FOREIGN KEY (""ID_PAI"") REFERENCES ""reg_",LOWER(Z3002),""" (""ID"")) ENGINE=InnoDB AUTO_INCREMENT=105774 DEFAULT CHARSET=utf8mb4 COLLATE=utf8mb4_0900_ai_ci;"))</f>
        <v/>
      </c>
      <c r="AB3002" s="190" t="str">
        <f t="shared" si="328"/>
        <v/>
      </c>
    </row>
    <row r="3003" spans="1:28" ht="14.5" hidden="1" customHeight="1" x14ac:dyDescent="0.3">
      <c r="J3003" s="187" t="str">
        <f t="shared" si="326"/>
        <v>K280</v>
      </c>
      <c r="K3003" s="273"/>
      <c r="L3003" s="316"/>
      <c r="M3003" s="277" t="s">
        <v>2874</v>
      </c>
      <c r="N3003" s="273"/>
      <c r="O3003" s="273"/>
      <c r="P3003" s="273"/>
      <c r="Q3003" s="192" t="str">
        <f t="shared" si="327"/>
        <v/>
      </c>
      <c r="S3003" s="191" t="str">
        <f t="shared" si="330"/>
        <v/>
      </c>
      <c r="T3003" s="192" t="str">
        <f t="shared" si="331"/>
        <v/>
      </c>
      <c r="U3003" s="192" t="str">
        <f t="shared" si="329"/>
        <v/>
      </c>
      <c r="V3003" s="192" t="str">
        <f t="shared" si="332"/>
        <v/>
      </c>
      <c r="W3003" s="191" t="str">
        <f>IF(Q3003="Campo","@Campos(posicao = "&amp;K3003&amp;", tipo = '"&amp;R3003&amp;"')@Column(name = """&amp;L3003&amp;""")"&amp;IF(R3003="D","@Temporal(TemporalType.DATE)","")&amp;"private "&amp;VLOOKUP(TEXT(R3003,"@"),Apoio!A:B,2,0)&amp;" "&amp;SUBSTITUTE(LOWER(LEFT(L3003,1))&amp;RIGHT(PROPER(L3003),LEN(L3003)-1),"_","")&amp;";",IF(ISNUMBER(Q3003),IF(R3003="R","@Entity@Table(name = ""reg_"&amp;LOWER(J3003)&amp;""")@XmlRootElement","")&amp;VLOOKUP(J3003,Blocos!D:I,6,0)&amp;Apoio!$E$1&amp;Y3003,""))</f>
        <v/>
      </c>
      <c r="X3003" s="190" t="str">
        <f>IF(ISNUMBER(Q3003),COUNTIF(Blocos!G:G,J3003),"")</f>
        <v/>
      </c>
      <c r="Y3003" s="190" t="str">
        <f>IF(OR(X3003=0,X3003=""),"",VLOOKUP(SUMIFS(Blocos!A:A,Blocos!H:H,'EFD REGISTROS e Campos (2)'!X3003,Blocos!G:G,'EFD REGISTROS e Campos (2)'!J3003),Blocos!A:L,12,0))</f>
        <v/>
      </c>
      <c r="Z3003" s="190" t="str">
        <f>IF(ISNUMBER(Q3004),VLOOKUP(J3003,Blocos!D:G,4,0),"")</f>
        <v/>
      </c>
      <c r="AA3003" s="190" t="str">
        <f>IF(ISNUMBER(Q3003),CONCATENATE("CREATE TABLE ""reg_",LOWER(J3003),""" (""ID"" bigint NOT NULL AUTO_INCREMENT,  ""HASHFILE"" varchar(255) DEFAULT NULL, ""ID_PAI"" bigint NOT NULL,"),IF(Q3003="Campo",CONCATENATE("""",L3003,""" ",VLOOKUP(R3003,Apoio!A:C,3,0)),""))&amp;IF(Z3003="","",CONCATENATE("PRIMARY KEY (""ID""), KEY ""FK_reg_",LOWER(Z3003),"_ID_PAI"" (""ID_PAI""), CONSTRAINT ""FK_reg_",LOWER(Z3003),"_ID_PAI"" FOREIGN KEY (""ID_PAI"") REFERENCES ""reg_",LOWER(Z3003),""" (""ID"")) ENGINE=InnoDB AUTO_INCREMENT=105774 DEFAULT CHARSET=utf8mb4 COLLATE=utf8mb4_0900_ai_ci;"))</f>
        <v/>
      </c>
      <c r="AB3003" s="190" t="str">
        <f t="shared" si="328"/>
        <v/>
      </c>
    </row>
    <row r="3004" spans="1:28" ht="14.5" hidden="1" customHeight="1" x14ac:dyDescent="0.3">
      <c r="J3004" s="187" t="str">
        <f t="shared" si="326"/>
        <v>K280</v>
      </c>
      <c r="K3004" s="268">
        <v>7</v>
      </c>
      <c r="L3004" s="314" t="s">
        <v>129</v>
      </c>
      <c r="M3004" s="275" t="s">
        <v>340</v>
      </c>
      <c r="N3004" s="268" t="s">
        <v>27</v>
      </c>
      <c r="O3004" s="268">
        <v>60</v>
      </c>
      <c r="P3004" s="268" t="s">
        <v>28</v>
      </c>
      <c r="Q3004" s="192" t="str">
        <f t="shared" si="327"/>
        <v>Campo</v>
      </c>
      <c r="R3004" s="192" t="s">
        <v>27</v>
      </c>
      <c r="S3004" s="191" t="str">
        <f t="shared" si="330"/>
        <v/>
      </c>
      <c r="T3004" s="192" t="str">
        <f t="shared" si="331"/>
        <v>&lt;campo posicao="7"&gt;
&lt;coluna&gt;COD_PART&lt;/coluna&gt;
&lt;descricao&gt;Código do participante (campo 02 do Registro 0150):&lt;/descricao&gt;
&lt;tipo&gt;C&lt;/tipo&gt;
&lt;/campo&gt;</v>
      </c>
      <c r="U3004" s="192" t="str">
        <f t="shared" si="329"/>
        <v>&lt;campo posicao="7"&gt;
&lt;coluna&gt;COD_PART&lt;/coluna&gt;
&lt;descricao&gt;Código do participante (campo 02 do Registro 0150):&lt;/descricao&gt;
&lt;tipo&gt;C&lt;/tipo&gt;
&lt;/campo&gt;</v>
      </c>
      <c r="V3004" s="192" t="str">
        <f t="shared" si="332"/>
        <v>{"Column8", "COD_PART"},</v>
      </c>
      <c r="W3004" s="191" t="str">
        <f>IF(Q3004="Campo","@Campos(posicao = "&amp;K3004&amp;", tipo = '"&amp;R3004&amp;"')@Column(name = """&amp;L3004&amp;""")"&amp;IF(R3004="D","@Temporal(TemporalType.DATE)","")&amp;"private "&amp;VLOOKUP(TEXT(R3004,"@"),Apoio!A:B,2,0)&amp;" "&amp;SUBSTITUTE(LOWER(LEFT(L3004,1))&amp;RIGHT(PROPER(L3004),LEN(L3004)-1),"_","")&amp;";",IF(ISNUMBER(Q3004),IF(R3004="R","@Entity@Table(name = ""reg_"&amp;LOWER(J3004)&amp;""")@XmlRootElement","")&amp;VLOOKUP(J3004,Blocos!D:I,6,0)&amp;Apoio!$E$1&amp;Y3004,""))</f>
        <v>@Campos(posicao = 7, tipo = 'C')@Column(name = "COD_PART")private String codPart;</v>
      </c>
      <c r="X3004" s="190" t="str">
        <f>IF(ISNUMBER(Q3004),COUNTIF(Blocos!G:G,J3004),"")</f>
        <v/>
      </c>
      <c r="Y3004" s="190" t="str">
        <f>IF(OR(X3004=0,X3004=""),"",VLOOKUP(SUMIFS(Blocos!A:A,Blocos!H:H,'EFD REGISTROS e Campos (2)'!X3004,Blocos!G:G,'EFD REGISTROS e Campos (2)'!J3004),Blocos!A:L,12,0))</f>
        <v/>
      </c>
      <c r="Z3004" s="190" t="str">
        <f>IF(ISNUMBER(Q3005),VLOOKUP(J3004,Blocos!D:G,4,0),"")</f>
        <v/>
      </c>
      <c r="AA3004" s="190" t="str">
        <f>IF(ISNUMBER(Q3004),CONCATENATE("CREATE TABLE ""reg_",LOWER(J3004),""" (""ID"" bigint NOT NULL AUTO_INCREMENT,  ""HASHFILE"" varchar(255) DEFAULT NULL, ""ID_PAI"" bigint NOT NULL,"),IF(Q3004="Campo",CONCATENATE("""",L3004,""" ",VLOOKUP(R3004,Apoio!A:C,3,0)),""))&amp;IF(Z3004="","",CONCATENATE("PRIMARY KEY (""ID""), KEY ""FK_reg_",LOWER(Z3004),"_ID_PAI"" (""ID_PAI""), CONSTRAINT ""FK_reg_",LOWER(Z3004),"_ID_PAI"" FOREIGN KEY (""ID_PAI"") REFERENCES ""reg_",LOWER(Z3004),""" (""ID"")) ENGINE=InnoDB AUTO_INCREMENT=105774 DEFAULT CHARSET=utf8mb4 COLLATE=utf8mb4_0900_ai_ci;"))</f>
        <v>"COD_PART" varchar(255) DEFAULT NULL,</v>
      </c>
      <c r="AB3004" s="190" t="str">
        <f t="shared" si="328"/>
        <v>`reg_k280`.`COD_PART`,</v>
      </c>
    </row>
    <row r="3005" spans="1:28" ht="14.5" hidden="1" customHeight="1" x14ac:dyDescent="0.3">
      <c r="J3005" s="187" t="str">
        <f t="shared" si="326"/>
        <v>K280</v>
      </c>
      <c r="K3005" s="273"/>
      <c r="L3005" s="316"/>
      <c r="M3005" s="277" t="s">
        <v>2833</v>
      </c>
      <c r="N3005" s="273"/>
      <c r="O3005" s="273"/>
      <c r="P3005" s="273"/>
      <c r="Q3005" s="192" t="str">
        <f t="shared" si="327"/>
        <v/>
      </c>
      <c r="S3005" s="191" t="str">
        <f t="shared" si="330"/>
        <v/>
      </c>
      <c r="T3005" s="192" t="str">
        <f t="shared" si="331"/>
        <v/>
      </c>
      <c r="U3005" s="192" t="str">
        <f t="shared" si="329"/>
        <v/>
      </c>
      <c r="V3005" s="192" t="str">
        <f t="shared" si="332"/>
        <v/>
      </c>
      <c r="W3005" s="191" t="str">
        <f>IF(Q3005="Campo","@Campos(posicao = "&amp;K3005&amp;", tipo = '"&amp;R3005&amp;"')@Column(name = """&amp;L3005&amp;""")"&amp;IF(R3005="D","@Temporal(TemporalType.DATE)","")&amp;"private "&amp;VLOOKUP(TEXT(R3005,"@"),Apoio!A:B,2,0)&amp;" "&amp;SUBSTITUTE(LOWER(LEFT(L3005,1))&amp;RIGHT(PROPER(L3005),LEN(L3005)-1),"_","")&amp;";",IF(ISNUMBER(Q3005),IF(R3005="R","@Entity@Table(name = ""reg_"&amp;LOWER(J3005)&amp;""")@XmlRootElement","")&amp;VLOOKUP(J3005,Blocos!D:I,6,0)&amp;Apoio!$E$1&amp;Y3005,""))</f>
        <v/>
      </c>
      <c r="X3005" s="190" t="str">
        <f>IF(ISNUMBER(Q3005),COUNTIF(Blocos!G:G,J3005),"")</f>
        <v/>
      </c>
      <c r="Y3005" s="190" t="str">
        <f>IF(OR(X3005=0,X3005=""),"",VLOOKUP(SUMIFS(Blocos!A:A,Blocos!H:H,'EFD REGISTROS e Campos (2)'!X3005,Blocos!G:G,'EFD REGISTROS e Campos (2)'!J3005),Blocos!A:L,12,0))</f>
        <v/>
      </c>
      <c r="Z3005" s="190" t="str">
        <f>IF(ISNUMBER(Q3006),VLOOKUP(J3005,Blocos!D:G,4,0),"")</f>
        <v>K100</v>
      </c>
      <c r="AA3005" s="190" t="str">
        <f>IF(ISNUMBER(Q3005),CONCATENATE("CREATE TABLE ""reg_",LOWER(J3005),""" (""ID"" bigint NOT NULL AUTO_INCREMENT,  ""HASHFILE"" varchar(255) DEFAULT NULL, ""ID_PAI"" bigint NOT NULL,"),IF(Q3005="Campo",CONCATENATE("""",L3005,""" ",VLOOKUP(R3005,Apoio!A:C,3,0)),""))&amp;IF(Z3005="","",CONCATENATE("PRIMARY KEY (""ID""), KEY ""FK_reg_",LOWER(Z3005),"_ID_PAI"" (""ID_PAI""), CONSTRAINT ""FK_reg_",LOWER(Z3005),"_ID_PAI"" FOREIGN KEY (""ID_PAI"") REFERENCES ""reg_",LOWER(Z3005),""" (""ID"")) ENGINE=InnoDB AUTO_INCREMENT=105774 DEFAULT CHARSET=utf8mb4 COLLATE=utf8mb4_0900_ai_ci;"))</f>
        <v>PRIMARY KEY ("ID"), KEY "FK_reg_k100_ID_PAI" ("ID_PAI"), CONSTRAINT "FK_reg_k100_ID_PAI" FOREIGN KEY ("ID_PAI") REFERENCES "reg_k100" ("ID")) ENGINE=InnoDB AUTO_INCREMENT=105774 DEFAULT CHARSET=utf8mb4 COLLATE=utf8mb4_0900_ai_ci;</v>
      </c>
      <c r="AB3005" s="190" t="str">
        <f t="shared" si="328"/>
        <v>FROM `efdicms`.`reg_k280`;"</v>
      </c>
    </row>
    <row r="3006" spans="1:28" ht="14.5" hidden="1" customHeight="1" collapsed="1" x14ac:dyDescent="0.3">
      <c r="A3006" s="180" t="s">
        <v>22</v>
      </c>
      <c r="E3006" s="180" t="s">
        <v>2988</v>
      </c>
      <c r="I3006" s="180" t="s">
        <v>144</v>
      </c>
      <c r="J3006" s="187" t="str">
        <f t="shared" si="326"/>
        <v>K290</v>
      </c>
      <c r="K3006" s="195" t="s">
        <v>3671</v>
      </c>
      <c r="L3006" s="272"/>
      <c r="M3006" s="278"/>
      <c r="N3006" s="279"/>
      <c r="O3006" s="279"/>
      <c r="P3006" s="279"/>
      <c r="Q3006" s="192">
        <f t="shared" si="327"/>
        <v>3</v>
      </c>
      <c r="S3006" s="191" t="str">
        <f t="shared" si="330"/>
        <v>&lt;/registro&gt;
&lt;registro codigo="K290" perfil="ABC" nivel="3"&gt;</v>
      </c>
      <c r="T3006" s="192" t="str">
        <f t="shared" si="331"/>
        <v/>
      </c>
      <c r="U3006" s="192" t="str">
        <f t="shared" si="329"/>
        <v>&lt;/registro&gt;
&lt;registro codigo="K290" perfil="ABC" nivel="3"&gt;</v>
      </c>
      <c r="V3006" s="192" t="str">
        <f t="shared" si="332"/>
        <v/>
      </c>
      <c r="W3006" s="191" t="str">
        <f>IF(Q3006="Campo","@Campos(posicao = "&amp;K3006&amp;", tipo = '"&amp;R3006&amp;"')@Column(name = """&amp;L3006&amp;""")"&amp;IF(R3006="D","@Temporal(TemporalType.DATE)","")&amp;"private "&amp;VLOOKUP(TEXT(R3006,"@"),Apoio!A:B,2,0)&amp;" "&amp;SUBSTITUTE(LOWER(LEFT(L3006,1))&amp;RIGHT(PROPER(L3006),LEN(L3006)-1),"_","")&amp;";",IF(ISNUMBER(Q3006),IF(R3006="R","@Entity@Table(name = ""reg_"&amp;LOWER(J3006)&amp;""")@XmlRootElement","")&amp;VLOOKUP(J3006,Blocos!D:I,6,0)&amp;Apoio!$E$1&amp;Y3006,""))</f>
        <v>@Registros(nivel = 3) public class RegK290 implements Serializable { private static final long serialVersionUID = 1L; @Id @GeneratedValue(strategy = GenerationType.IDENTITY) @Basic(optional = false) @Column(name = "ID" ) private Long id;@ManyToOne(fetch = FetchType.LAZY) @JoinColumn(name = "ID_PAI", nullable = false) private RegK100 idPai; public RegK100 getIdPai() {return idPai;}public void setIdPai(Object idPai) {this.idPai = (RegK100) idPai;}public RegK290() { } public RegK290(Long id) { this.id = id; } public RegK290(Long id, RegK100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List&lt;RegK291&gt; regK291;public List&lt;RegK291&gt; getRegK291() {return regK291;}public void setRegK291(List&lt;RegK291&gt; regK291) {this.regK291 = regK291;}@OneToMany( cascade = CascadeType.ALL, fetch = FetchType.LAZY, mappedBy = "idPai")private  List&lt;RegK292&gt; regK292;public List&lt;RegK292&gt; getRegK292() {return regK292;}public void setRegK292(List&lt;RegK292&gt; regK292) {this.regK292 = regK292;}</v>
      </c>
      <c r="X3006" s="190">
        <f>IF(ISNUMBER(Q3006),COUNTIF(Blocos!G:G,J3006),"")</f>
        <v>2</v>
      </c>
      <c r="Y3006" s="190" t="str">
        <f>IF(OR(X3006=0,X3006=""),"",VLOOKUP(SUMIFS(Blocos!A:A,Blocos!H:H,'EFD REGISTROS e Campos (2)'!X3006,Blocos!G:G,'EFD REGISTROS e Campos (2)'!J3006),Blocos!A:L,12,0))</f>
        <v>@OneToMany( cascade = CascadeType.ALL, fetch = FetchType.LAZY, mappedBy = "idPai")private  List&lt;RegK291&gt; regK291;public List&lt;RegK291&gt; getRegK291() {return regK291;}public void setRegK291(List&lt;RegK291&gt; regK291) {this.regK291 = regK291;}@OneToMany( cascade = CascadeType.ALL, fetch = FetchType.LAZY, mappedBy = "idPai")private  List&lt;RegK292&gt; regK292;public List&lt;RegK292&gt; getRegK292() {return regK292;}public void setRegK292(List&lt;RegK292&gt; regK292) {this.regK292 = regK292;}</v>
      </c>
      <c r="Z3006" s="190" t="str">
        <f>IF(ISNUMBER(Q3007),VLOOKUP(J3006,Blocos!D:G,4,0),"")</f>
        <v/>
      </c>
      <c r="AA3006" s="190" t="str">
        <f>IF(ISNUMBER(Q3006),CONCATENATE("CREATE TABLE ""reg_",LOWER(J3006),""" (""ID"" bigint NOT NULL AUTO_INCREMENT,  ""HASHFILE"" varchar(255) DEFAULT NULL, ""ID_PAI"" bigint NOT NULL,"),IF(Q3006="Campo",CONCATENATE("""",L3006,""" ",VLOOKUP(R3006,Apoio!A:C,3,0)),""))&amp;IF(Z3006="","",CONCATENATE("PRIMARY KEY (""ID""), KEY ""FK_reg_",LOWER(Z3006),"_ID_PAI"" (""ID_PAI""), CONSTRAINT ""FK_reg_",LOWER(Z3006),"_ID_PAI"" FOREIGN KEY (""ID_PAI"") REFERENCES ""reg_",LOWER(Z3006),""" (""ID"")) ENGINE=InnoDB AUTO_INCREMENT=105774 DEFAULT CHARSET=utf8mb4 COLLATE=utf8mb4_0900_ai_ci;"))</f>
        <v>CREATE TABLE "reg_k290" ("ID" bigint NOT NULL AUTO_INCREMENT,  "HASHFILE" varchar(255) DEFAULT NULL, "ID_PAI" bigint NOT NULL,</v>
      </c>
      <c r="AB3006" s="190" t="str">
        <f t="shared" si="328"/>
        <v/>
      </c>
    </row>
    <row r="3007" spans="1:28" ht="14.5" hidden="1" customHeight="1" x14ac:dyDescent="0.3">
      <c r="J3007" s="187" t="str">
        <f t="shared" si="326"/>
        <v>K290</v>
      </c>
      <c r="K3007" s="185">
        <v>1</v>
      </c>
      <c r="L3007" s="286" t="s">
        <v>25</v>
      </c>
      <c r="M3007" s="186" t="s">
        <v>2990</v>
      </c>
      <c r="N3007" s="185" t="s">
        <v>27</v>
      </c>
      <c r="O3007" s="185">
        <v>4</v>
      </c>
      <c r="P3007" s="185" t="s">
        <v>28</v>
      </c>
      <c r="Q3007" s="192" t="str">
        <f t="shared" si="327"/>
        <v>Campo</v>
      </c>
      <c r="R3007" s="192" t="s">
        <v>27</v>
      </c>
      <c r="S3007" s="191" t="str">
        <f t="shared" si="330"/>
        <v/>
      </c>
      <c r="T3007" s="192" t="str">
        <f t="shared" si="331"/>
        <v>&lt;campo posicao="1"&gt;
&lt;coluna&gt;REG&lt;/coluna&gt;
&lt;descricao&gt;Texto fixo contendo "K290"&lt;/descricao&gt;
&lt;tipo&gt;C&lt;/tipo&gt;
&lt;/campo&gt;</v>
      </c>
      <c r="U3007" s="192" t="str">
        <f t="shared" si="329"/>
        <v>&lt;campo posicao="1"&gt;
&lt;coluna&gt;REG&lt;/coluna&gt;
&lt;descricao&gt;Texto fixo contendo "K290"&lt;/descricao&gt;
&lt;tipo&gt;C&lt;/tipo&gt;
&lt;/campo&gt;</v>
      </c>
      <c r="V3007" s="192" t="str">
        <f t="shared" si="332"/>
        <v>{"Column2", "REG"},</v>
      </c>
      <c r="W3007" s="191" t="str">
        <f>IF(Q3007="Campo","@Campos(posicao = "&amp;K3007&amp;", tipo = '"&amp;R3007&amp;"')@Column(name = """&amp;L3007&amp;""")"&amp;IF(R3007="D","@Temporal(TemporalType.DATE)","")&amp;"private "&amp;VLOOKUP(TEXT(R3007,"@"),Apoio!A:B,2,0)&amp;" "&amp;SUBSTITUTE(LOWER(LEFT(L3007,1))&amp;RIGHT(PROPER(L3007),LEN(L3007)-1),"_","")&amp;";",IF(ISNUMBER(Q3007),IF(R3007="R","@Entity@Table(name = ""reg_"&amp;LOWER(J3007)&amp;""")@XmlRootElement","")&amp;VLOOKUP(J3007,Blocos!D:I,6,0)&amp;Apoio!$E$1&amp;Y3007,""))</f>
        <v>@Campos(posicao = 1, tipo = 'C')@Column(name = "REG")private String reg;</v>
      </c>
      <c r="X3007" s="190" t="str">
        <f>IF(ISNUMBER(Q3007),COUNTIF(Blocos!G:G,J3007),"")</f>
        <v/>
      </c>
      <c r="Y3007" s="190" t="str">
        <f>IF(OR(X3007=0,X3007=""),"",VLOOKUP(SUMIFS(Blocos!A:A,Blocos!H:H,'EFD REGISTROS e Campos (2)'!X3007,Blocos!G:G,'EFD REGISTROS e Campos (2)'!J3007),Blocos!A:L,12,0))</f>
        <v/>
      </c>
      <c r="Z3007" s="190" t="str">
        <f>IF(ISNUMBER(Q3008),VLOOKUP(J3007,Blocos!D:G,4,0),"")</f>
        <v/>
      </c>
      <c r="AA3007" s="190" t="str">
        <f>IF(ISNUMBER(Q3007),CONCATENATE("CREATE TABLE ""reg_",LOWER(J3007),""" (""ID"" bigint NOT NULL AUTO_INCREMENT,  ""HASHFILE"" varchar(255) DEFAULT NULL, ""ID_PAI"" bigint NOT NULL,"),IF(Q3007="Campo",CONCATENATE("""",L3007,""" ",VLOOKUP(R3007,Apoio!A:C,3,0)),""))&amp;IF(Z3007="","",CONCATENATE("PRIMARY KEY (""ID""), KEY ""FK_reg_",LOWER(Z3007),"_ID_PAI"" (""ID_PAI""), CONSTRAINT ""FK_reg_",LOWER(Z3007),"_ID_PAI"" FOREIGN KEY (""ID_PAI"") REFERENCES ""reg_",LOWER(Z3007),""" (""ID"")) ENGINE=InnoDB AUTO_INCREMENT=105774 DEFAULT CHARSET=utf8mb4 COLLATE=utf8mb4_0900_ai_ci;"))</f>
        <v>"REG" varchar(255) DEFAULT NULL,</v>
      </c>
      <c r="AB3007" s="190" t="str">
        <f t="shared" si="328"/>
        <v>USE `efdicms`;SELECT `reg_k290`.`REG`,</v>
      </c>
    </row>
    <row r="3008" spans="1:28" ht="14.5" hidden="1" customHeight="1" x14ac:dyDescent="0.3">
      <c r="J3008" s="187" t="str">
        <f t="shared" ref="J3008:J3071" si="333">IF(A3008="",J3007,CONCATENATE(B3008,C3008,D3008,E3008,F3008,G3008,H3008))</f>
        <v>K290</v>
      </c>
      <c r="K3008" s="185">
        <v>2</v>
      </c>
      <c r="L3008" s="286" t="s">
        <v>2907</v>
      </c>
      <c r="M3008" s="186" t="s">
        <v>2908</v>
      </c>
      <c r="N3008" s="185" t="s">
        <v>32</v>
      </c>
      <c r="O3008" s="185">
        <v>8</v>
      </c>
      <c r="P3008" s="185" t="s">
        <v>28</v>
      </c>
      <c r="Q3008" s="192" t="str">
        <f t="shared" si="327"/>
        <v>Campo</v>
      </c>
      <c r="R3008" s="192" t="s">
        <v>3605</v>
      </c>
      <c r="S3008" s="191" t="str">
        <f t="shared" si="330"/>
        <v/>
      </c>
      <c r="T3008" s="192" t="str">
        <f t="shared" si="331"/>
        <v>&lt;campo posicao="2"&gt;
&lt;coluna&gt;DT_INI_OP&lt;/coluna&gt;
&lt;descricao&gt;Data de início da ordem de produção&lt;/descricao&gt;
&lt;tipo&gt;D&lt;/tipo&gt;
&lt;/campo&gt;</v>
      </c>
      <c r="U3008" s="192" t="str">
        <f t="shared" si="329"/>
        <v>&lt;campo posicao="2"&gt;
&lt;coluna&gt;DT_INI_OP&lt;/coluna&gt;
&lt;descricao&gt;Data de início da ordem de produção&lt;/descricao&gt;
&lt;tipo&gt;D&lt;/tipo&gt;
&lt;/campo&gt;</v>
      </c>
      <c r="V3008" s="192" t="str">
        <f t="shared" si="332"/>
        <v>{"Column3", "DT_INI_OP"},</v>
      </c>
      <c r="W3008" s="191" t="str">
        <f>IF(Q3008="Campo","@Campos(posicao = "&amp;K3008&amp;", tipo = '"&amp;R3008&amp;"')@Column(name = """&amp;L3008&amp;""")"&amp;IF(R3008="D","@Temporal(TemporalType.DATE)","")&amp;"private "&amp;VLOOKUP(TEXT(R3008,"@"),Apoio!A:B,2,0)&amp;" "&amp;SUBSTITUTE(LOWER(LEFT(L3008,1))&amp;RIGHT(PROPER(L3008),LEN(L3008)-1),"_","")&amp;";",IF(ISNUMBER(Q3008),IF(R3008="R","@Entity@Table(name = ""reg_"&amp;LOWER(J3008)&amp;""")@XmlRootElement","")&amp;VLOOKUP(J3008,Blocos!D:I,6,0)&amp;Apoio!$E$1&amp;Y3008,""))</f>
        <v>@Campos(posicao = 2, tipo = 'D')@Column(name = "DT_INI_OP")@Temporal(TemporalType.DATE)private Date dtIniOp;</v>
      </c>
      <c r="X3008" s="190" t="str">
        <f>IF(ISNUMBER(Q3008),COUNTIF(Blocos!G:G,J3008),"")</f>
        <v/>
      </c>
      <c r="Y3008" s="190" t="str">
        <f>IF(OR(X3008=0,X3008=""),"",VLOOKUP(SUMIFS(Blocos!A:A,Blocos!H:H,'EFD REGISTROS e Campos (2)'!X3008,Blocos!G:G,'EFD REGISTROS e Campos (2)'!J3008),Blocos!A:L,12,0))</f>
        <v/>
      </c>
      <c r="Z3008" s="190" t="str">
        <f>IF(ISNUMBER(Q3009),VLOOKUP(J3008,Blocos!D:G,4,0),"")</f>
        <v/>
      </c>
      <c r="AA3008" s="190" t="str">
        <f>IF(ISNUMBER(Q3008),CONCATENATE("CREATE TABLE ""reg_",LOWER(J3008),""" (""ID"" bigint NOT NULL AUTO_INCREMENT,  ""HASHFILE"" varchar(255) DEFAULT NULL, ""ID_PAI"" bigint NOT NULL,"),IF(Q3008="Campo",CONCATENATE("""",L3008,""" ",VLOOKUP(R3008,Apoio!A:C,3,0)),""))&amp;IF(Z3008="","",CONCATENATE("PRIMARY KEY (""ID""), KEY ""FK_reg_",LOWER(Z3008),"_ID_PAI"" (""ID_PAI""), CONSTRAINT ""FK_reg_",LOWER(Z3008),"_ID_PAI"" FOREIGN KEY (""ID_PAI"") REFERENCES ""reg_",LOWER(Z3008),""" (""ID"")) ENGINE=InnoDB AUTO_INCREMENT=105774 DEFAULT CHARSET=utf8mb4 COLLATE=utf8mb4_0900_ai_ci;"))</f>
        <v>"DT_INI_OP" date DEFAULT NULL,</v>
      </c>
      <c r="AB3008" s="190" t="str">
        <f t="shared" si="328"/>
        <v>`reg_k290`.`DT_INI_OP`,</v>
      </c>
    </row>
    <row r="3009" spans="1:28" ht="14.5" hidden="1" customHeight="1" x14ac:dyDescent="0.3">
      <c r="J3009" s="187" t="str">
        <f t="shared" si="333"/>
        <v>K290</v>
      </c>
      <c r="K3009" s="185">
        <v>3</v>
      </c>
      <c r="L3009" s="286" t="s">
        <v>2909</v>
      </c>
      <c r="M3009" s="186" t="s">
        <v>2910</v>
      </c>
      <c r="N3009" s="185" t="s">
        <v>32</v>
      </c>
      <c r="O3009" s="185">
        <v>8</v>
      </c>
      <c r="P3009" s="185" t="s">
        <v>28</v>
      </c>
      <c r="Q3009" s="192" t="str">
        <f t="shared" si="327"/>
        <v>Campo</v>
      </c>
      <c r="R3009" s="192" t="s">
        <v>3605</v>
      </c>
      <c r="S3009" s="191" t="str">
        <f t="shared" si="330"/>
        <v/>
      </c>
      <c r="T3009" s="192" t="str">
        <f t="shared" si="331"/>
        <v>&lt;campo posicao="3"&gt;
&lt;coluna&gt;DT_FIN_OP&lt;/coluna&gt;
&lt;descricao&gt;Data de conclusão da ordem de produção&lt;/descricao&gt;
&lt;tipo&gt;D&lt;/tipo&gt;
&lt;/campo&gt;</v>
      </c>
      <c r="U3009" s="192" t="str">
        <f t="shared" si="329"/>
        <v>&lt;campo posicao="3"&gt;
&lt;coluna&gt;DT_FIN_OP&lt;/coluna&gt;
&lt;descricao&gt;Data de conclusão da ordem de produção&lt;/descricao&gt;
&lt;tipo&gt;D&lt;/tipo&gt;
&lt;/campo&gt;</v>
      </c>
      <c r="V3009" s="192" t="str">
        <f t="shared" si="332"/>
        <v>{"Column4", "DT_FIN_OP"},</v>
      </c>
      <c r="W3009" s="191" t="str">
        <f>IF(Q3009="Campo","@Campos(posicao = "&amp;K3009&amp;", tipo = '"&amp;R3009&amp;"')@Column(name = """&amp;L3009&amp;""")"&amp;IF(R3009="D","@Temporal(TemporalType.DATE)","")&amp;"private "&amp;VLOOKUP(TEXT(R3009,"@"),Apoio!A:B,2,0)&amp;" "&amp;SUBSTITUTE(LOWER(LEFT(L3009,1))&amp;RIGHT(PROPER(L3009),LEN(L3009)-1),"_","")&amp;";",IF(ISNUMBER(Q3009),IF(R3009="R","@Entity@Table(name = ""reg_"&amp;LOWER(J3009)&amp;""")@XmlRootElement","")&amp;VLOOKUP(J3009,Blocos!D:I,6,0)&amp;Apoio!$E$1&amp;Y3009,""))</f>
        <v>@Campos(posicao = 3, tipo = 'D')@Column(name = "DT_FIN_OP")@Temporal(TemporalType.DATE)private Date dtFinOp;</v>
      </c>
      <c r="X3009" s="190" t="str">
        <f>IF(ISNUMBER(Q3009),COUNTIF(Blocos!G:G,J3009),"")</f>
        <v/>
      </c>
      <c r="Y3009" s="190" t="str">
        <f>IF(OR(X3009=0,X3009=""),"",VLOOKUP(SUMIFS(Blocos!A:A,Blocos!H:H,'EFD REGISTROS e Campos (2)'!X3009,Blocos!G:G,'EFD REGISTROS e Campos (2)'!J3009),Blocos!A:L,12,0))</f>
        <v/>
      </c>
      <c r="Z3009" s="190" t="str">
        <f>IF(ISNUMBER(Q3010),VLOOKUP(J3009,Blocos!D:G,4,0),"")</f>
        <v/>
      </c>
      <c r="AA3009" s="190" t="str">
        <f>IF(ISNUMBER(Q3009),CONCATENATE("CREATE TABLE ""reg_",LOWER(J3009),""" (""ID"" bigint NOT NULL AUTO_INCREMENT,  ""HASHFILE"" varchar(255) DEFAULT NULL, ""ID_PAI"" bigint NOT NULL,"),IF(Q3009="Campo",CONCATENATE("""",L3009,""" ",VLOOKUP(R3009,Apoio!A:C,3,0)),""))&amp;IF(Z3009="","",CONCATENATE("PRIMARY KEY (""ID""), KEY ""FK_reg_",LOWER(Z3009),"_ID_PAI"" (""ID_PAI""), CONSTRAINT ""FK_reg_",LOWER(Z3009),"_ID_PAI"" FOREIGN KEY (""ID_PAI"") REFERENCES ""reg_",LOWER(Z3009),""" (""ID"")) ENGINE=InnoDB AUTO_INCREMENT=105774 DEFAULT CHARSET=utf8mb4 COLLATE=utf8mb4_0900_ai_ci;"))</f>
        <v>"DT_FIN_OP" date DEFAULT NULL,</v>
      </c>
      <c r="AB3009" s="190" t="str">
        <f t="shared" si="328"/>
        <v>`reg_k290`.`DT_FIN_OP`,</v>
      </c>
    </row>
    <row r="3010" spans="1:28" ht="14.5" hidden="1" customHeight="1" x14ac:dyDescent="0.3">
      <c r="J3010" s="187" t="str">
        <f t="shared" si="333"/>
        <v>K290</v>
      </c>
      <c r="K3010" s="185">
        <v>4</v>
      </c>
      <c r="L3010" s="286" t="s">
        <v>2911</v>
      </c>
      <c r="M3010" s="186" t="s">
        <v>2912</v>
      </c>
      <c r="N3010" s="185" t="s">
        <v>27</v>
      </c>
      <c r="O3010" s="185">
        <v>30</v>
      </c>
      <c r="P3010" s="185" t="s">
        <v>28</v>
      </c>
      <c r="Q3010" s="192" t="str">
        <f t="shared" si="327"/>
        <v>Campo</v>
      </c>
      <c r="R3010" s="192" t="s">
        <v>27</v>
      </c>
      <c r="S3010" s="191" t="str">
        <f t="shared" si="330"/>
        <v/>
      </c>
      <c r="T3010" s="192" t="str">
        <f t="shared" si="331"/>
        <v>&lt;campo posicao="4"&gt;
&lt;coluna&gt;COD_DOC_OP&lt;/coluna&gt;
&lt;descricao&gt;Código de identificação da ordem de produção&lt;/descricao&gt;
&lt;tipo&gt;C&lt;/tipo&gt;
&lt;/campo&gt;</v>
      </c>
      <c r="U3010" s="192" t="str">
        <f t="shared" si="329"/>
        <v>&lt;campo posicao="4"&gt;
&lt;coluna&gt;COD_DOC_OP&lt;/coluna&gt;
&lt;descricao&gt;Código de identificação da ordem de produção&lt;/descricao&gt;
&lt;tipo&gt;C&lt;/tipo&gt;
&lt;/campo&gt;</v>
      </c>
      <c r="V3010" s="192" t="str">
        <f t="shared" si="332"/>
        <v>{"Column5", "COD_DOC_OP"},</v>
      </c>
      <c r="W3010" s="191" t="str">
        <f>IF(Q3010="Campo","@Campos(posicao = "&amp;K3010&amp;", tipo = '"&amp;R3010&amp;"')@Column(name = """&amp;L3010&amp;""")"&amp;IF(R3010="D","@Temporal(TemporalType.DATE)","")&amp;"private "&amp;VLOOKUP(TEXT(R3010,"@"),Apoio!A:B,2,0)&amp;" "&amp;SUBSTITUTE(LOWER(LEFT(L3010,1))&amp;RIGHT(PROPER(L3010),LEN(L3010)-1),"_","")&amp;";",IF(ISNUMBER(Q3010),IF(R3010="R","@Entity@Table(name = ""reg_"&amp;LOWER(J3010)&amp;""")@XmlRootElement","")&amp;VLOOKUP(J3010,Blocos!D:I,6,0)&amp;Apoio!$E$1&amp;Y3010,""))</f>
        <v>@Campos(posicao = 4, tipo = 'C')@Column(name = "COD_DOC_OP")private String codDocOp;</v>
      </c>
      <c r="X3010" s="190" t="str">
        <f>IF(ISNUMBER(Q3010),COUNTIF(Blocos!G:G,J3010),"")</f>
        <v/>
      </c>
      <c r="Y3010" s="190" t="str">
        <f>IF(OR(X3010=0,X3010=""),"",VLOOKUP(SUMIFS(Blocos!A:A,Blocos!H:H,'EFD REGISTROS e Campos (2)'!X3010,Blocos!G:G,'EFD REGISTROS e Campos (2)'!J3010),Blocos!A:L,12,0))</f>
        <v/>
      </c>
      <c r="Z3010" s="190" t="str">
        <f>IF(ISNUMBER(Q3011),VLOOKUP(J3010,Blocos!D:G,4,0),"")</f>
        <v>K100</v>
      </c>
      <c r="AA3010" s="190" t="str">
        <f>IF(ISNUMBER(Q3010),CONCATENATE("CREATE TABLE ""reg_",LOWER(J3010),""" (""ID"" bigint NOT NULL AUTO_INCREMENT,  ""HASHFILE"" varchar(255) DEFAULT NULL, ""ID_PAI"" bigint NOT NULL,"),IF(Q3010="Campo",CONCATENATE("""",L3010,""" ",VLOOKUP(R3010,Apoio!A:C,3,0)),""))&amp;IF(Z3010="","",CONCATENATE("PRIMARY KEY (""ID""), KEY ""FK_reg_",LOWER(Z3010),"_ID_PAI"" (""ID_PAI""), CONSTRAINT ""FK_reg_",LOWER(Z3010),"_ID_PAI"" FOREIGN KEY (""ID_PAI"") REFERENCES ""reg_",LOWER(Z3010),""" (""ID"")) ENGINE=InnoDB AUTO_INCREMENT=105774 DEFAULT CHARSET=utf8mb4 COLLATE=utf8mb4_0900_ai_ci;"))</f>
        <v>"COD_DOC_OP" varchar(255) DEFAULT NULL,PRIMARY KEY ("ID"), KEY "FK_reg_k100_ID_PAI" ("ID_PAI"), CONSTRAINT "FK_reg_k100_ID_PAI" FOREIGN KEY ("ID_PAI") REFERENCES "reg_k100" ("ID")) ENGINE=InnoDB AUTO_INCREMENT=105774 DEFAULT CHARSET=utf8mb4 COLLATE=utf8mb4_0900_ai_ci;</v>
      </c>
      <c r="AB3010" s="190" t="str">
        <f t="shared" si="328"/>
        <v>`reg_k290`.`COD_DOC_OP`,FROM `efdicms`.`reg_k290`;"</v>
      </c>
    </row>
    <row r="3011" spans="1:28" ht="14.5" hidden="1" customHeight="1" collapsed="1" x14ac:dyDescent="0.3">
      <c r="A3011" s="180" t="s">
        <v>22</v>
      </c>
      <c r="E3011" s="184"/>
      <c r="F3011" s="180" t="s">
        <v>2991</v>
      </c>
      <c r="I3011" s="180" t="s">
        <v>144</v>
      </c>
      <c r="J3011" s="187" t="str">
        <f t="shared" si="333"/>
        <v>K291</v>
      </c>
      <c r="K3011" s="195" t="s">
        <v>3672</v>
      </c>
      <c r="L3011" s="272"/>
      <c r="M3011" s="278"/>
      <c r="N3011" s="279"/>
      <c r="O3011" s="279"/>
      <c r="P3011" s="279"/>
      <c r="Q3011" s="192">
        <f t="shared" ref="Q3011:Q3074" si="334">IF(B3011&lt;&gt;"",0,IF(C3011&lt;&gt;"",1,IF(D3011&lt;&gt;"",2,IF(E3011&lt;&gt;"",3,IF(F3011&lt;&gt;"",4,IF(G3011&lt;&gt;"",5,IF(H3011&lt;&gt;"",6,IF(ISNUMBER(K3011),"Campo",""))))))))</f>
        <v>4</v>
      </c>
      <c r="S3011" s="191" t="str">
        <f t="shared" si="330"/>
        <v>&lt;/registro&gt;
&lt;registro codigo="K291" perfil="ABC" nivel="4"&gt;</v>
      </c>
      <c r="T3011" s="192" t="str">
        <f t="shared" si="331"/>
        <v/>
      </c>
      <c r="U3011" s="192" t="str">
        <f t="shared" si="329"/>
        <v>&lt;/registro&gt;
&lt;registro codigo="K291" perfil="ABC" nivel="4"&gt;</v>
      </c>
      <c r="V3011" s="192" t="str">
        <f t="shared" si="332"/>
        <v/>
      </c>
      <c r="W3011" s="191" t="str">
        <f>IF(Q3011="Campo","@Campos(posicao = "&amp;K3011&amp;", tipo = '"&amp;R3011&amp;"')@Column(name = """&amp;L3011&amp;""")"&amp;IF(R3011="D","@Temporal(TemporalType.DATE)","")&amp;"private "&amp;VLOOKUP(TEXT(R3011,"@"),Apoio!A:B,2,0)&amp;" "&amp;SUBSTITUTE(LOWER(LEFT(L3011,1))&amp;RIGHT(PROPER(L3011),LEN(L3011)-1),"_","")&amp;";",IF(ISNUMBER(Q3011),IF(R3011="R","@Entity@Table(name = ""reg_"&amp;LOWER(J3011)&amp;""")@XmlRootElement","")&amp;VLOOKUP(J3011,Blocos!D:I,6,0)&amp;Apoio!$E$1&amp;Y3011,""))</f>
        <v>@Registros(nivel = 4) public class RegK291 implements Serializable { private static final long serialVersionUID = 1L; @Id @GeneratedValue(strategy = GenerationType.IDENTITY) @Basic(optional = false) @Column(name = "ID" ) private Long id;@ManyToOne(fetch = FetchType.LAZY) @JoinColumn(name = "ID_PAI", nullable = false) private RegK290 idPai; public RegK290 getIdPai() {return idPai;}public void setIdPai(Object idPai) {this.idPai = (RegK290) idPai;}public RegK291() { } public RegK291(Long id) { this.id = id; } public RegK291(Long id, RegK290 idPai, long linha, String hash) { this.id = id; this.idPai = idPai; this.linha = linha; this.hash = hash; }public Long getId() { return id; } public void setId(Long id) { this.id = id; }@Basic(optional = false)@Column(name = "LINHA")private long linha;@Basic(optional = false)@Column(name = "HASH")private String hash;</v>
      </c>
      <c r="X3011" s="190">
        <f>IF(ISNUMBER(Q3011),COUNTIF(Blocos!G:G,J3011),"")</f>
        <v>0</v>
      </c>
      <c r="Y3011" s="190" t="str">
        <f>IF(OR(X3011=0,X3011=""),"",VLOOKUP(SUMIFS(Blocos!A:A,Blocos!H:H,'EFD REGISTROS e Campos (2)'!X3011,Blocos!G:G,'EFD REGISTROS e Campos (2)'!J3011),Blocos!A:L,12,0))</f>
        <v/>
      </c>
      <c r="Z3011" s="190" t="str">
        <f>IF(ISNUMBER(Q3012),VLOOKUP(J3011,Blocos!D:G,4,0),"")</f>
        <v/>
      </c>
      <c r="AA3011" s="190" t="str">
        <f>IF(ISNUMBER(Q3011),CONCATENATE("CREATE TABLE ""reg_",LOWER(J3011),""" (""ID"" bigint NOT NULL AUTO_INCREMENT,  ""HASHFILE"" varchar(255) DEFAULT NULL, ""ID_PAI"" bigint NOT NULL,"),IF(Q3011="Campo",CONCATENATE("""",L3011,""" ",VLOOKUP(R3011,Apoio!A:C,3,0)),""))&amp;IF(Z3011="","",CONCATENATE("PRIMARY KEY (""ID""), KEY ""FK_reg_",LOWER(Z3011),"_ID_PAI"" (""ID_PAI""), CONSTRAINT ""FK_reg_",LOWER(Z3011),"_ID_PAI"" FOREIGN KEY (""ID_PAI"") REFERENCES ""reg_",LOWER(Z3011),""" (""ID"")) ENGINE=InnoDB AUTO_INCREMENT=105774 DEFAULT CHARSET=utf8mb4 COLLATE=utf8mb4_0900_ai_ci;"))</f>
        <v>CREATE TABLE "reg_k291" ("ID" bigint NOT NULL AUTO_INCREMENT,  "HASHFILE" varchar(255) DEFAULT NULL, "ID_PAI" bigint NOT NULL,</v>
      </c>
      <c r="AB3011" s="190" t="str">
        <f t="shared" si="328"/>
        <v/>
      </c>
    </row>
    <row r="3012" spans="1:28" ht="14.5" hidden="1" customHeight="1" x14ac:dyDescent="0.3">
      <c r="J3012" s="187" t="str">
        <f t="shared" si="333"/>
        <v>K291</v>
      </c>
      <c r="K3012" s="185">
        <v>1</v>
      </c>
      <c r="L3012" s="286" t="s">
        <v>25</v>
      </c>
      <c r="M3012" s="186" t="s">
        <v>2993</v>
      </c>
      <c r="N3012" s="185" t="s">
        <v>27</v>
      </c>
      <c r="O3012" s="185">
        <v>4</v>
      </c>
      <c r="P3012" s="185" t="s">
        <v>28</v>
      </c>
      <c r="Q3012" s="192" t="str">
        <f t="shared" si="334"/>
        <v>Campo</v>
      </c>
      <c r="R3012" s="192" t="s">
        <v>27</v>
      </c>
      <c r="S3012" s="191" t="str">
        <f t="shared" si="330"/>
        <v/>
      </c>
      <c r="T3012" s="192" t="str">
        <f t="shared" si="331"/>
        <v>&lt;campo posicao="1"&gt;
&lt;coluna&gt;REG&lt;/coluna&gt;
&lt;descricao&gt;Texto fixo contendo "K291"&lt;/descricao&gt;
&lt;tipo&gt;C&lt;/tipo&gt;
&lt;/campo&gt;</v>
      </c>
      <c r="U3012" s="192" t="str">
        <f t="shared" si="329"/>
        <v>&lt;campo posicao="1"&gt;
&lt;coluna&gt;REG&lt;/coluna&gt;
&lt;descricao&gt;Texto fixo contendo "K291"&lt;/descricao&gt;
&lt;tipo&gt;C&lt;/tipo&gt;
&lt;/campo&gt;</v>
      </c>
      <c r="V3012" s="192" t="str">
        <f t="shared" si="332"/>
        <v>{"Column2", "REG"},</v>
      </c>
      <c r="W3012" s="191" t="str">
        <f>IF(Q3012="Campo","@Campos(posicao = "&amp;K3012&amp;", tipo = '"&amp;R3012&amp;"')@Column(name = """&amp;L3012&amp;""")"&amp;IF(R3012="D","@Temporal(TemporalType.DATE)","")&amp;"private "&amp;VLOOKUP(TEXT(R3012,"@"),Apoio!A:B,2,0)&amp;" "&amp;SUBSTITUTE(LOWER(LEFT(L3012,1))&amp;RIGHT(PROPER(L3012),LEN(L3012)-1),"_","")&amp;";",IF(ISNUMBER(Q3012),IF(R3012="R","@Entity@Table(name = ""reg_"&amp;LOWER(J3012)&amp;""")@XmlRootElement","")&amp;VLOOKUP(J3012,Blocos!D:I,6,0)&amp;Apoio!$E$1&amp;Y3012,""))</f>
        <v>@Campos(posicao = 1, tipo = 'C')@Column(name = "REG")private String reg;</v>
      </c>
      <c r="X3012" s="190" t="str">
        <f>IF(ISNUMBER(Q3012),COUNTIF(Blocos!G:G,J3012),"")</f>
        <v/>
      </c>
      <c r="Y3012" s="190" t="str">
        <f>IF(OR(X3012=0,X3012=""),"",VLOOKUP(SUMIFS(Blocos!A:A,Blocos!H:H,'EFD REGISTROS e Campos (2)'!X3012,Blocos!G:G,'EFD REGISTROS e Campos (2)'!J3012),Blocos!A:L,12,0))</f>
        <v/>
      </c>
      <c r="Z3012" s="190" t="str">
        <f>IF(ISNUMBER(Q3013),VLOOKUP(J3012,Blocos!D:G,4,0),"")</f>
        <v/>
      </c>
      <c r="AA3012" s="190" t="str">
        <f>IF(ISNUMBER(Q3012),CONCATENATE("CREATE TABLE ""reg_",LOWER(J3012),""" (""ID"" bigint NOT NULL AUTO_INCREMENT,  ""HASHFILE"" varchar(255) DEFAULT NULL, ""ID_PAI"" bigint NOT NULL,"),IF(Q3012="Campo",CONCATENATE("""",L3012,""" ",VLOOKUP(R3012,Apoio!A:C,3,0)),""))&amp;IF(Z3012="","",CONCATENATE("PRIMARY KEY (""ID""), KEY ""FK_reg_",LOWER(Z3012),"_ID_PAI"" (""ID_PAI""), CONSTRAINT ""FK_reg_",LOWER(Z3012),"_ID_PAI"" FOREIGN KEY (""ID_PAI"") REFERENCES ""reg_",LOWER(Z3012),""" (""ID"")) ENGINE=InnoDB AUTO_INCREMENT=105774 DEFAULT CHARSET=utf8mb4 COLLATE=utf8mb4_0900_ai_ci;"))</f>
        <v>"REG" varchar(255) DEFAULT NULL,</v>
      </c>
      <c r="AB3012" s="190" t="str">
        <f t="shared" ref="AB3012:AB3075" si="335">IF(Q3012="Campo",CONCATENATE(IF(K3012=1,"USE `efdicms`;SELECT ",""),"`reg_",LOWER(J3012),"`.`",L3012,"`,"),"")&amp;IF(J3012&lt;&gt;J3013,CONCATENATE("FROM `efdicms`.`reg_",LOWER(J3012),"`;"""),"")</f>
        <v>USE `efdicms`;SELECT `reg_k291`.`REG`,</v>
      </c>
    </row>
    <row r="3013" spans="1:28" ht="14.5" hidden="1" customHeight="1" x14ac:dyDescent="0.3">
      <c r="J3013" s="187" t="str">
        <f t="shared" si="333"/>
        <v>K291</v>
      </c>
      <c r="K3013" s="185">
        <v>2</v>
      </c>
      <c r="L3013" s="286" t="s">
        <v>163</v>
      </c>
      <c r="M3013" s="186" t="s">
        <v>2913</v>
      </c>
      <c r="N3013" s="185" t="s">
        <v>27</v>
      </c>
      <c r="O3013" s="185">
        <v>60</v>
      </c>
      <c r="P3013" s="185" t="s">
        <v>28</v>
      </c>
      <c r="Q3013" s="192" t="str">
        <f t="shared" si="334"/>
        <v>Campo</v>
      </c>
      <c r="R3013" s="192" t="s">
        <v>27</v>
      </c>
      <c r="S3013" s="191" t="str">
        <f t="shared" si="330"/>
        <v/>
      </c>
      <c r="T3013" s="192" t="str">
        <f t="shared" si="331"/>
        <v>&lt;campo posicao="2"&gt;
&lt;coluna&gt;COD_ITEM&lt;/coluna&gt;
&lt;descricao&gt;Código do item produzido (campo 02 do Registro 0200)&lt;/descricao&gt;
&lt;tipo&gt;C&lt;/tipo&gt;
&lt;/campo&gt;</v>
      </c>
      <c r="U3013" s="192" t="str">
        <f t="shared" si="329"/>
        <v>&lt;campo posicao="2"&gt;
&lt;coluna&gt;COD_ITEM&lt;/coluna&gt;
&lt;descricao&gt;Código do item produzido (campo 02 do Registro 0200)&lt;/descricao&gt;
&lt;tipo&gt;C&lt;/tipo&gt;
&lt;/campo&gt;</v>
      </c>
      <c r="V3013" s="192" t="str">
        <f t="shared" si="332"/>
        <v>{"Column3", "COD_ITEM"},</v>
      </c>
      <c r="W3013" s="191" t="str">
        <f>IF(Q3013="Campo","@Campos(posicao = "&amp;K3013&amp;", tipo = '"&amp;R3013&amp;"')@Column(name = """&amp;L3013&amp;""")"&amp;IF(R3013="D","@Temporal(TemporalType.DATE)","")&amp;"private "&amp;VLOOKUP(TEXT(R3013,"@"),Apoio!A:B,2,0)&amp;" "&amp;SUBSTITUTE(LOWER(LEFT(L3013,1))&amp;RIGHT(PROPER(L3013),LEN(L3013)-1),"_","")&amp;";",IF(ISNUMBER(Q3013),IF(R3013="R","@Entity@Table(name = ""reg_"&amp;LOWER(J3013)&amp;""")@XmlRootElement","")&amp;VLOOKUP(J3013,Blocos!D:I,6,0)&amp;Apoio!$E$1&amp;Y3013,""))</f>
        <v>@Campos(posicao = 2, tipo = 'C')@Column(name = "COD_ITEM")private String codItem;</v>
      </c>
      <c r="X3013" s="190" t="str">
        <f>IF(ISNUMBER(Q3013),COUNTIF(Blocos!G:G,J3013),"")</f>
        <v/>
      </c>
      <c r="Y3013" s="190" t="str">
        <f>IF(OR(X3013=0,X3013=""),"",VLOOKUP(SUMIFS(Blocos!A:A,Blocos!H:H,'EFD REGISTROS e Campos (2)'!X3013,Blocos!G:G,'EFD REGISTROS e Campos (2)'!J3013),Blocos!A:L,12,0))</f>
        <v/>
      </c>
      <c r="Z3013" s="190" t="str">
        <f>IF(ISNUMBER(Q3014),VLOOKUP(J3013,Blocos!D:G,4,0),"")</f>
        <v/>
      </c>
      <c r="AA3013" s="190" t="str">
        <f>IF(ISNUMBER(Q3013),CONCATENATE("CREATE TABLE ""reg_",LOWER(J3013),""" (""ID"" bigint NOT NULL AUTO_INCREMENT,  ""HASHFILE"" varchar(255) DEFAULT NULL, ""ID_PAI"" bigint NOT NULL,"),IF(Q3013="Campo",CONCATENATE("""",L3013,""" ",VLOOKUP(R3013,Apoio!A:C,3,0)),""))&amp;IF(Z3013="","",CONCATENATE("PRIMARY KEY (""ID""), KEY ""FK_reg_",LOWER(Z3013),"_ID_PAI"" (""ID_PAI""), CONSTRAINT ""FK_reg_",LOWER(Z3013),"_ID_PAI"" FOREIGN KEY (""ID_PAI"") REFERENCES ""reg_",LOWER(Z3013),""" (""ID"")) ENGINE=InnoDB AUTO_INCREMENT=105774 DEFAULT CHARSET=utf8mb4 COLLATE=utf8mb4_0900_ai_ci;"))</f>
        <v>"COD_ITEM" varchar(255) DEFAULT NULL,</v>
      </c>
      <c r="AB3013" s="190" t="str">
        <f t="shared" si="335"/>
        <v>`reg_k291`.`COD_ITEM`,</v>
      </c>
    </row>
    <row r="3014" spans="1:28" ht="14.5" hidden="1" customHeight="1" x14ac:dyDescent="0.3">
      <c r="J3014" s="187" t="str">
        <f t="shared" si="333"/>
        <v>K291</v>
      </c>
      <c r="K3014" s="185">
        <v>3</v>
      </c>
      <c r="L3014" s="286" t="s">
        <v>804</v>
      </c>
      <c r="M3014" s="186" t="s">
        <v>2915</v>
      </c>
      <c r="N3014" s="185" t="s">
        <v>32</v>
      </c>
      <c r="O3014" s="185" t="s">
        <v>28</v>
      </c>
      <c r="P3014" s="185">
        <v>6</v>
      </c>
      <c r="Q3014" s="192" t="str">
        <f t="shared" si="334"/>
        <v>Campo</v>
      </c>
      <c r="R3014" s="192" t="s">
        <v>3606</v>
      </c>
      <c r="S3014" s="191" t="str">
        <f t="shared" si="330"/>
        <v/>
      </c>
      <c r="T3014" s="192" t="str">
        <f t="shared" si="331"/>
        <v>&lt;campo posicao="3"&gt;
&lt;coluna&gt;QTD&lt;/coluna&gt;
&lt;descricao&gt;Quantidade de produção acabada&lt;/descricao&gt;
&lt;tipo&gt;R&lt;/tipo&gt;
&lt;/campo&gt;</v>
      </c>
      <c r="U3014" s="192" t="str">
        <f t="shared" si="329"/>
        <v>&lt;campo posicao="3"&gt;
&lt;coluna&gt;QTD&lt;/coluna&gt;
&lt;descricao&gt;Quantidade de produção acabada&lt;/descricao&gt;
&lt;tipo&gt;R&lt;/tipo&gt;
&lt;/campo&gt;</v>
      </c>
      <c r="V3014" s="192" t="str">
        <f t="shared" si="332"/>
        <v>{"Column4", "QTD"},</v>
      </c>
      <c r="W3014" s="191" t="str">
        <f>IF(Q3014="Campo","@Campos(posicao = "&amp;K3014&amp;", tipo = '"&amp;R3014&amp;"')@Column(name = """&amp;L3014&amp;""")"&amp;IF(R3014="D","@Temporal(TemporalType.DATE)","")&amp;"private "&amp;VLOOKUP(TEXT(R3014,"@"),Apoio!A:B,2,0)&amp;" "&amp;SUBSTITUTE(LOWER(LEFT(L3014,1))&amp;RIGHT(PROPER(L3014),LEN(L3014)-1),"_","")&amp;";",IF(ISNUMBER(Q3014),IF(R3014="R","@Entity@Table(name = ""reg_"&amp;LOWER(J3014)&amp;""")@XmlRootElement","")&amp;VLOOKUP(J3014,Blocos!D:I,6,0)&amp;Apoio!$E$1&amp;Y3014,""))</f>
        <v>@Campos(posicao = 3, tipo = 'R')@Column(name = "QTD")private BigDecimal qtd;</v>
      </c>
      <c r="X3014" s="190" t="str">
        <f>IF(ISNUMBER(Q3014),COUNTIF(Blocos!G:G,J3014),"")</f>
        <v/>
      </c>
      <c r="Y3014" s="190" t="str">
        <f>IF(OR(X3014=0,X3014=""),"",VLOOKUP(SUMIFS(Blocos!A:A,Blocos!H:H,'EFD REGISTROS e Campos (2)'!X3014,Blocos!G:G,'EFD REGISTROS e Campos (2)'!J3014),Blocos!A:L,12,0))</f>
        <v/>
      </c>
      <c r="Z3014" s="190" t="str">
        <f>IF(ISNUMBER(Q3015),VLOOKUP(J3014,Blocos!D:G,4,0),"")</f>
        <v>K290</v>
      </c>
      <c r="AA3014" s="190" t="str">
        <f>IF(ISNUMBER(Q3014),CONCATENATE("CREATE TABLE ""reg_",LOWER(J3014),""" (""ID"" bigint NOT NULL AUTO_INCREMENT,  ""HASHFILE"" varchar(255) DEFAULT NULL, ""ID_PAI"" bigint NOT NULL,"),IF(Q3014="Campo",CONCATENATE("""",L3014,""" ",VLOOKUP(R3014,Apoio!A:C,3,0)),""))&amp;IF(Z3014="","",CONCATENATE("PRIMARY KEY (""ID""), KEY ""FK_reg_",LOWER(Z3014),"_ID_PAI"" (""ID_PAI""), CONSTRAINT ""FK_reg_",LOWER(Z3014),"_ID_PAI"" FOREIGN KEY (""ID_PAI"") REFERENCES ""reg_",LOWER(Z3014),""" (""ID"")) ENGINE=InnoDB AUTO_INCREMENT=105774 DEFAULT CHARSET=utf8mb4 COLLATE=utf8mb4_0900_ai_ci;"))</f>
        <v>"QTD" decimal(15,6) DEFAULT NULL,PRIMARY KEY ("ID"), KEY "FK_reg_k290_ID_PAI" ("ID_PAI"), CONSTRAINT "FK_reg_k290_ID_PAI" FOREIGN KEY ("ID_PAI") REFERENCES "reg_k290" ("ID")) ENGINE=InnoDB AUTO_INCREMENT=105774 DEFAULT CHARSET=utf8mb4 COLLATE=utf8mb4_0900_ai_ci;</v>
      </c>
      <c r="AB3014" s="190" t="str">
        <f t="shared" si="335"/>
        <v>`reg_k291`.`QTD`,FROM `efdicms`.`reg_k291`;"</v>
      </c>
    </row>
    <row r="3015" spans="1:28" ht="14.5" hidden="1" customHeight="1" collapsed="1" x14ac:dyDescent="0.3">
      <c r="A3015" s="180" t="s">
        <v>22</v>
      </c>
      <c r="E3015" s="184"/>
      <c r="F3015" s="180" t="s">
        <v>2994</v>
      </c>
      <c r="I3015" s="180" t="s">
        <v>144</v>
      </c>
      <c r="J3015" s="187" t="str">
        <f t="shared" si="333"/>
        <v>K292</v>
      </c>
      <c r="K3015" s="195" t="s">
        <v>3673</v>
      </c>
      <c r="L3015" s="272"/>
      <c r="M3015" s="278"/>
      <c r="N3015" s="279"/>
      <c r="O3015" s="279"/>
      <c r="P3015" s="279"/>
      <c r="Q3015" s="192">
        <f t="shared" si="334"/>
        <v>4</v>
      </c>
      <c r="S3015" s="191" t="str">
        <f t="shared" si="330"/>
        <v>&lt;/registro&gt;
&lt;registro codigo="K292" perfil="ABC" nivel="4"&gt;</v>
      </c>
      <c r="T3015" s="192" t="str">
        <f t="shared" si="331"/>
        <v/>
      </c>
      <c r="U3015" s="192" t="str">
        <f t="shared" si="329"/>
        <v>&lt;/registro&gt;
&lt;registro codigo="K292" perfil="ABC" nivel="4"&gt;</v>
      </c>
      <c r="V3015" s="192" t="str">
        <f t="shared" si="332"/>
        <v/>
      </c>
      <c r="W3015" s="191" t="str">
        <f>IF(Q3015="Campo","@Campos(posicao = "&amp;K3015&amp;", tipo = '"&amp;R3015&amp;"')@Column(name = """&amp;L3015&amp;""")"&amp;IF(R3015="D","@Temporal(TemporalType.DATE)","")&amp;"private "&amp;VLOOKUP(TEXT(R3015,"@"),Apoio!A:B,2,0)&amp;" "&amp;SUBSTITUTE(LOWER(LEFT(L3015,1))&amp;RIGHT(PROPER(L3015),LEN(L3015)-1),"_","")&amp;";",IF(ISNUMBER(Q3015),IF(R3015="R","@Entity@Table(name = ""reg_"&amp;LOWER(J3015)&amp;""")@XmlRootElement","")&amp;VLOOKUP(J3015,Blocos!D:I,6,0)&amp;Apoio!$E$1&amp;Y3015,""))</f>
        <v>@Registros(nivel = 4) public class RegK292 implements Serializable { private static final long serialVersionUID = 1L; @Id @GeneratedValue(strategy = GenerationType.IDENTITY) @Basic(optional = false) @Column(name = "ID" ) private Long id;@ManyToOne(fetch = FetchType.LAZY) @JoinColumn(name = "ID_PAI", nullable = false) private RegK290 idPai; public RegK290 getIdPai() {return idPai;}public void setIdPai(Object idPai) {this.idPai = (RegK290) idPai;}public RegK292() { } public RegK292(Long id) { this.id = id; } public RegK292(Long id, RegK290 idPai, long linha, String hash) { this.id = id; this.idPai = idPai; this.linha = linha; this.hash = hash; }public Long getId() { return id; } public void setId(Long id) { this.id = id; }@Basic(optional = false)@Column(name = "LINHA")private long linha;@Basic(optional = false)@Column(name = "HASH")private String hash;</v>
      </c>
      <c r="X3015" s="190">
        <f>IF(ISNUMBER(Q3015),COUNTIF(Blocos!G:G,J3015),"")</f>
        <v>0</v>
      </c>
      <c r="Y3015" s="190" t="str">
        <f>IF(OR(X3015=0,X3015=""),"",VLOOKUP(SUMIFS(Blocos!A:A,Blocos!H:H,'EFD REGISTROS e Campos (2)'!X3015,Blocos!G:G,'EFD REGISTROS e Campos (2)'!J3015),Blocos!A:L,12,0))</f>
        <v/>
      </c>
      <c r="Z3015" s="190" t="str">
        <f>IF(ISNUMBER(Q3016),VLOOKUP(J3015,Blocos!D:G,4,0),"")</f>
        <v/>
      </c>
      <c r="AA3015" s="190" t="str">
        <f>IF(ISNUMBER(Q3015),CONCATENATE("CREATE TABLE ""reg_",LOWER(J3015),""" (""ID"" bigint NOT NULL AUTO_INCREMENT,  ""HASHFILE"" varchar(255) DEFAULT NULL, ""ID_PAI"" bigint NOT NULL,"),IF(Q3015="Campo",CONCATENATE("""",L3015,""" ",VLOOKUP(R3015,Apoio!A:C,3,0)),""))&amp;IF(Z3015="","",CONCATENATE("PRIMARY KEY (""ID""), KEY ""FK_reg_",LOWER(Z3015),"_ID_PAI"" (""ID_PAI""), CONSTRAINT ""FK_reg_",LOWER(Z3015),"_ID_PAI"" FOREIGN KEY (""ID_PAI"") REFERENCES ""reg_",LOWER(Z3015),""" (""ID"")) ENGINE=InnoDB AUTO_INCREMENT=105774 DEFAULT CHARSET=utf8mb4 COLLATE=utf8mb4_0900_ai_ci;"))</f>
        <v>CREATE TABLE "reg_k292" ("ID" bigint NOT NULL AUTO_INCREMENT,  "HASHFILE" varchar(255) DEFAULT NULL, "ID_PAI" bigint NOT NULL,</v>
      </c>
      <c r="AB3015" s="190" t="str">
        <f t="shared" si="335"/>
        <v/>
      </c>
    </row>
    <row r="3016" spans="1:28" ht="14.5" hidden="1" customHeight="1" x14ac:dyDescent="0.3">
      <c r="J3016" s="187" t="str">
        <f t="shared" si="333"/>
        <v>K292</v>
      </c>
      <c r="K3016" s="185">
        <v>1</v>
      </c>
      <c r="L3016" s="286" t="s">
        <v>25</v>
      </c>
      <c r="M3016" s="186" t="s">
        <v>2996</v>
      </c>
      <c r="N3016" s="185" t="s">
        <v>27</v>
      </c>
      <c r="O3016" s="185">
        <v>4</v>
      </c>
      <c r="P3016" s="185" t="s">
        <v>28</v>
      </c>
      <c r="Q3016" s="192" t="str">
        <f t="shared" si="334"/>
        <v>Campo</v>
      </c>
      <c r="R3016" s="192" t="s">
        <v>27</v>
      </c>
      <c r="S3016" s="191" t="str">
        <f t="shared" si="330"/>
        <v/>
      </c>
      <c r="T3016" s="192" t="str">
        <f t="shared" si="331"/>
        <v>&lt;campo posicao="1"&gt;
&lt;coluna&gt;REG&lt;/coluna&gt;
&lt;descricao&gt;Texto fixo contendo "K292"&lt;/descricao&gt;
&lt;tipo&gt;C&lt;/tipo&gt;
&lt;/campo&gt;</v>
      </c>
      <c r="U3016" s="192" t="str">
        <f t="shared" si="329"/>
        <v>&lt;campo posicao="1"&gt;
&lt;coluna&gt;REG&lt;/coluna&gt;
&lt;descricao&gt;Texto fixo contendo "K292"&lt;/descricao&gt;
&lt;tipo&gt;C&lt;/tipo&gt;
&lt;/campo&gt;</v>
      </c>
      <c r="V3016" s="192" t="str">
        <f t="shared" si="332"/>
        <v>{"Column2", "REG"},</v>
      </c>
      <c r="W3016" s="191" t="str">
        <f>IF(Q3016="Campo","@Campos(posicao = "&amp;K3016&amp;", tipo = '"&amp;R3016&amp;"')@Column(name = """&amp;L3016&amp;""")"&amp;IF(R3016="D","@Temporal(TemporalType.DATE)","")&amp;"private "&amp;VLOOKUP(TEXT(R3016,"@"),Apoio!A:B,2,0)&amp;" "&amp;SUBSTITUTE(LOWER(LEFT(L3016,1))&amp;RIGHT(PROPER(L3016),LEN(L3016)-1),"_","")&amp;";",IF(ISNUMBER(Q3016),IF(R3016="R","@Entity@Table(name = ""reg_"&amp;LOWER(J3016)&amp;""")@XmlRootElement","")&amp;VLOOKUP(J3016,Blocos!D:I,6,0)&amp;Apoio!$E$1&amp;Y3016,""))</f>
        <v>@Campos(posicao = 1, tipo = 'C')@Column(name = "REG")private String reg;</v>
      </c>
      <c r="X3016" s="190" t="str">
        <f>IF(ISNUMBER(Q3016),COUNTIF(Blocos!G:G,J3016),"")</f>
        <v/>
      </c>
      <c r="Y3016" s="190" t="str">
        <f>IF(OR(X3016=0,X3016=""),"",VLOOKUP(SUMIFS(Blocos!A:A,Blocos!H:H,'EFD REGISTROS e Campos (2)'!X3016,Blocos!G:G,'EFD REGISTROS e Campos (2)'!J3016),Blocos!A:L,12,0))</f>
        <v/>
      </c>
      <c r="Z3016" s="190" t="str">
        <f>IF(ISNUMBER(Q3017),VLOOKUP(J3016,Blocos!D:G,4,0),"")</f>
        <v/>
      </c>
      <c r="AA3016" s="190" t="str">
        <f>IF(ISNUMBER(Q3016),CONCATENATE("CREATE TABLE ""reg_",LOWER(J3016),""" (""ID"" bigint NOT NULL AUTO_INCREMENT,  ""HASHFILE"" varchar(255) DEFAULT NULL, ""ID_PAI"" bigint NOT NULL,"),IF(Q3016="Campo",CONCATENATE("""",L3016,""" ",VLOOKUP(R3016,Apoio!A:C,3,0)),""))&amp;IF(Z3016="","",CONCATENATE("PRIMARY KEY (""ID""), KEY ""FK_reg_",LOWER(Z3016),"_ID_PAI"" (""ID_PAI""), CONSTRAINT ""FK_reg_",LOWER(Z3016),"_ID_PAI"" FOREIGN KEY (""ID_PAI"") REFERENCES ""reg_",LOWER(Z3016),""" (""ID"")) ENGINE=InnoDB AUTO_INCREMENT=105774 DEFAULT CHARSET=utf8mb4 COLLATE=utf8mb4_0900_ai_ci;"))</f>
        <v>"REG" varchar(255) DEFAULT NULL,</v>
      </c>
      <c r="AB3016" s="190" t="str">
        <f t="shared" si="335"/>
        <v>USE `efdicms`;SELECT `reg_k292`.`REG`,</v>
      </c>
    </row>
    <row r="3017" spans="1:28" ht="14.5" hidden="1" customHeight="1" x14ac:dyDescent="0.3">
      <c r="J3017" s="187" t="str">
        <f t="shared" si="333"/>
        <v>K292</v>
      </c>
      <c r="K3017" s="185">
        <v>2</v>
      </c>
      <c r="L3017" s="286" t="s">
        <v>163</v>
      </c>
      <c r="M3017" s="186" t="s">
        <v>2997</v>
      </c>
      <c r="N3017" s="185" t="s">
        <v>27</v>
      </c>
      <c r="O3017" s="185">
        <v>60</v>
      </c>
      <c r="P3017" s="185" t="s">
        <v>28</v>
      </c>
      <c r="Q3017" s="192" t="str">
        <f t="shared" si="334"/>
        <v>Campo</v>
      </c>
      <c r="R3017" s="192" t="s">
        <v>27</v>
      </c>
      <c r="S3017" s="191" t="str">
        <f t="shared" si="330"/>
        <v/>
      </c>
      <c r="T3017" s="192" t="str">
        <f t="shared" si="331"/>
        <v>&lt;campo posicao="2"&gt;
&lt;coluna&gt;COD_ITEM&lt;/coluna&gt;
&lt;descricao&gt;Código do insumo/componente consumido (campo 02 do Registro 0200)&lt;/descricao&gt;
&lt;tipo&gt;C&lt;/tipo&gt;
&lt;/campo&gt;</v>
      </c>
      <c r="U3017" s="192" t="str">
        <f t="shared" si="329"/>
        <v>&lt;campo posicao="2"&gt;
&lt;coluna&gt;COD_ITEM&lt;/coluna&gt;
&lt;descricao&gt;Código do insumo/componente consumido (campo 02 do Registro 0200)&lt;/descricao&gt;
&lt;tipo&gt;C&lt;/tipo&gt;
&lt;/campo&gt;</v>
      </c>
      <c r="V3017" s="192" t="str">
        <f t="shared" si="332"/>
        <v>{"Column3", "COD_ITEM"},</v>
      </c>
      <c r="W3017" s="191" t="str">
        <f>IF(Q3017="Campo","@Campos(posicao = "&amp;K3017&amp;", tipo = '"&amp;R3017&amp;"')@Column(name = """&amp;L3017&amp;""")"&amp;IF(R3017="D","@Temporal(TemporalType.DATE)","")&amp;"private "&amp;VLOOKUP(TEXT(R3017,"@"),Apoio!A:B,2,0)&amp;" "&amp;SUBSTITUTE(LOWER(LEFT(L3017,1))&amp;RIGHT(PROPER(L3017),LEN(L3017)-1),"_","")&amp;";",IF(ISNUMBER(Q3017),IF(R3017="R","@Entity@Table(name = ""reg_"&amp;LOWER(J3017)&amp;""")@XmlRootElement","")&amp;VLOOKUP(J3017,Blocos!D:I,6,0)&amp;Apoio!$E$1&amp;Y3017,""))</f>
        <v>@Campos(posicao = 2, tipo = 'C')@Column(name = "COD_ITEM")private String codItem;</v>
      </c>
      <c r="X3017" s="190" t="str">
        <f>IF(ISNUMBER(Q3017),COUNTIF(Blocos!G:G,J3017),"")</f>
        <v/>
      </c>
      <c r="Y3017" s="190" t="str">
        <f>IF(OR(X3017=0,X3017=""),"",VLOOKUP(SUMIFS(Blocos!A:A,Blocos!H:H,'EFD REGISTROS e Campos (2)'!X3017,Blocos!G:G,'EFD REGISTROS e Campos (2)'!J3017),Blocos!A:L,12,0))</f>
        <v/>
      </c>
      <c r="Z3017" s="190" t="str">
        <f>IF(ISNUMBER(Q3018),VLOOKUP(J3017,Blocos!D:G,4,0),"")</f>
        <v/>
      </c>
      <c r="AA3017" s="190" t="str">
        <f>IF(ISNUMBER(Q3017),CONCATENATE("CREATE TABLE ""reg_",LOWER(J3017),""" (""ID"" bigint NOT NULL AUTO_INCREMENT,  ""HASHFILE"" varchar(255) DEFAULT NULL, ""ID_PAI"" bigint NOT NULL,"),IF(Q3017="Campo",CONCATENATE("""",L3017,""" ",VLOOKUP(R3017,Apoio!A:C,3,0)),""))&amp;IF(Z3017="","",CONCATENATE("PRIMARY KEY (""ID""), KEY ""FK_reg_",LOWER(Z3017),"_ID_PAI"" (""ID_PAI""), CONSTRAINT ""FK_reg_",LOWER(Z3017),"_ID_PAI"" FOREIGN KEY (""ID_PAI"") REFERENCES ""reg_",LOWER(Z3017),""" (""ID"")) ENGINE=InnoDB AUTO_INCREMENT=105774 DEFAULT CHARSET=utf8mb4 COLLATE=utf8mb4_0900_ai_ci;"))</f>
        <v>"COD_ITEM" varchar(255) DEFAULT NULL,</v>
      </c>
      <c r="AB3017" s="190" t="str">
        <f t="shared" si="335"/>
        <v>`reg_k292`.`COD_ITEM`,</v>
      </c>
    </row>
    <row r="3018" spans="1:28" ht="14.5" hidden="1" customHeight="1" x14ac:dyDescent="0.3">
      <c r="J3018" s="187" t="str">
        <f t="shared" si="333"/>
        <v>K292</v>
      </c>
      <c r="K3018" s="185">
        <v>3</v>
      </c>
      <c r="L3018" s="286" t="s">
        <v>804</v>
      </c>
      <c r="M3018" s="186" t="s">
        <v>2998</v>
      </c>
      <c r="N3018" s="185" t="s">
        <v>32</v>
      </c>
      <c r="O3018" s="185" t="s">
        <v>28</v>
      </c>
      <c r="P3018" s="185">
        <v>6</v>
      </c>
      <c r="Q3018" s="192" t="str">
        <f t="shared" si="334"/>
        <v>Campo</v>
      </c>
      <c r="R3018" s="192" t="s">
        <v>3606</v>
      </c>
      <c r="S3018" s="191" t="str">
        <f t="shared" si="330"/>
        <v/>
      </c>
      <c r="T3018" s="192" t="str">
        <f t="shared" si="331"/>
        <v>&lt;campo posicao="3"&gt;
&lt;coluna&gt;QTD&lt;/coluna&gt;
&lt;descricao&gt;Quantidade consumida&lt;/descricao&gt;
&lt;tipo&gt;R&lt;/tipo&gt;
&lt;/campo&gt;</v>
      </c>
      <c r="U3018" s="192" t="str">
        <f t="shared" si="329"/>
        <v>&lt;campo posicao="3"&gt;
&lt;coluna&gt;QTD&lt;/coluna&gt;
&lt;descricao&gt;Quantidade consumida&lt;/descricao&gt;
&lt;tipo&gt;R&lt;/tipo&gt;
&lt;/campo&gt;</v>
      </c>
      <c r="V3018" s="192" t="str">
        <f t="shared" si="332"/>
        <v>{"Column4", "QTD"},</v>
      </c>
      <c r="W3018" s="191" t="str">
        <f>IF(Q3018="Campo","@Campos(posicao = "&amp;K3018&amp;", tipo = '"&amp;R3018&amp;"')@Column(name = """&amp;L3018&amp;""")"&amp;IF(R3018="D","@Temporal(TemporalType.DATE)","")&amp;"private "&amp;VLOOKUP(TEXT(R3018,"@"),Apoio!A:B,2,0)&amp;" "&amp;SUBSTITUTE(LOWER(LEFT(L3018,1))&amp;RIGHT(PROPER(L3018),LEN(L3018)-1),"_","")&amp;";",IF(ISNUMBER(Q3018),IF(R3018="R","@Entity@Table(name = ""reg_"&amp;LOWER(J3018)&amp;""")@XmlRootElement","")&amp;VLOOKUP(J3018,Blocos!D:I,6,0)&amp;Apoio!$E$1&amp;Y3018,""))</f>
        <v>@Campos(posicao = 3, tipo = 'R')@Column(name = "QTD")private BigDecimal qtd;</v>
      </c>
      <c r="X3018" s="190" t="str">
        <f>IF(ISNUMBER(Q3018),COUNTIF(Blocos!G:G,J3018),"")</f>
        <v/>
      </c>
      <c r="Y3018" s="190" t="str">
        <f>IF(OR(X3018=0,X3018=""),"",VLOOKUP(SUMIFS(Blocos!A:A,Blocos!H:H,'EFD REGISTROS e Campos (2)'!X3018,Blocos!G:G,'EFD REGISTROS e Campos (2)'!J3018),Blocos!A:L,12,0))</f>
        <v/>
      </c>
      <c r="Z3018" s="190" t="str">
        <f>IF(ISNUMBER(Q3019),VLOOKUP(J3018,Blocos!D:G,4,0),"")</f>
        <v>K290</v>
      </c>
      <c r="AA3018" s="190" t="str">
        <f>IF(ISNUMBER(Q3018),CONCATENATE("CREATE TABLE ""reg_",LOWER(J3018),""" (""ID"" bigint NOT NULL AUTO_INCREMENT,  ""HASHFILE"" varchar(255) DEFAULT NULL, ""ID_PAI"" bigint NOT NULL,"),IF(Q3018="Campo",CONCATENATE("""",L3018,""" ",VLOOKUP(R3018,Apoio!A:C,3,0)),""))&amp;IF(Z3018="","",CONCATENATE("PRIMARY KEY (""ID""), KEY ""FK_reg_",LOWER(Z3018),"_ID_PAI"" (""ID_PAI""), CONSTRAINT ""FK_reg_",LOWER(Z3018),"_ID_PAI"" FOREIGN KEY (""ID_PAI"") REFERENCES ""reg_",LOWER(Z3018),""" (""ID"")) ENGINE=InnoDB AUTO_INCREMENT=105774 DEFAULT CHARSET=utf8mb4 COLLATE=utf8mb4_0900_ai_ci;"))</f>
        <v>"QTD" decimal(15,6) DEFAULT NULL,PRIMARY KEY ("ID"), KEY "FK_reg_k290_ID_PAI" ("ID_PAI"), CONSTRAINT "FK_reg_k290_ID_PAI" FOREIGN KEY ("ID_PAI") REFERENCES "reg_k290" ("ID")) ENGINE=InnoDB AUTO_INCREMENT=105774 DEFAULT CHARSET=utf8mb4 COLLATE=utf8mb4_0900_ai_ci;</v>
      </c>
      <c r="AB3018" s="190" t="str">
        <f t="shared" si="335"/>
        <v>`reg_k292`.`QTD`,FROM `efdicms`.`reg_k292`;"</v>
      </c>
    </row>
    <row r="3019" spans="1:28" ht="14.5" hidden="1" customHeight="1" collapsed="1" x14ac:dyDescent="0.3">
      <c r="A3019" s="180" t="s">
        <v>22</v>
      </c>
      <c r="E3019" s="180" t="s">
        <v>2999</v>
      </c>
      <c r="I3019" s="180" t="s">
        <v>144</v>
      </c>
      <c r="J3019" s="187" t="str">
        <f t="shared" si="333"/>
        <v>K300</v>
      </c>
      <c r="K3019" s="195" t="s">
        <v>3674</v>
      </c>
      <c r="L3019" s="272"/>
      <c r="M3019" s="278"/>
      <c r="N3019" s="279"/>
      <c r="O3019" s="279"/>
      <c r="P3019" s="279"/>
      <c r="Q3019" s="192">
        <f t="shared" si="334"/>
        <v>3</v>
      </c>
      <c r="S3019" s="191" t="str">
        <f t="shared" si="330"/>
        <v>&lt;/registro&gt;
&lt;registro codigo="K300" perfil="ABC" nivel="3"&gt;</v>
      </c>
      <c r="T3019" s="192" t="str">
        <f t="shared" si="331"/>
        <v/>
      </c>
      <c r="U3019" s="192" t="str">
        <f t="shared" si="329"/>
        <v>&lt;/registro&gt;
&lt;registro codigo="K300" perfil="ABC" nivel="3"&gt;</v>
      </c>
      <c r="V3019" s="192" t="str">
        <f t="shared" si="332"/>
        <v/>
      </c>
      <c r="W3019" s="191" t="str">
        <f>IF(Q3019="Campo","@Campos(posicao = "&amp;K3019&amp;", tipo = '"&amp;R3019&amp;"')@Column(name = """&amp;L3019&amp;""")"&amp;IF(R3019="D","@Temporal(TemporalType.DATE)","")&amp;"private "&amp;VLOOKUP(TEXT(R3019,"@"),Apoio!A:B,2,0)&amp;" "&amp;SUBSTITUTE(LOWER(LEFT(L3019,1))&amp;RIGHT(PROPER(L3019),LEN(L3019)-1),"_","")&amp;";",IF(ISNUMBER(Q3019),IF(R3019="R","@Entity@Table(name = ""reg_"&amp;LOWER(J3019)&amp;""")@XmlRootElement","")&amp;VLOOKUP(J3019,Blocos!D:I,6,0)&amp;Apoio!$E$1&amp;Y3019,""))</f>
        <v>@Registros(nivel = 3) public class RegK300 implements Serializable { private static final long serialVersionUID = 1L; @Id @GeneratedValue(strategy = GenerationType.IDENTITY) @Basic(optional = false) @Column(name = "ID" ) private Long id;@ManyToOne(fetch = FetchType.LAZY) @JoinColumn(name = "ID_PAI", nullable = false) private RegK100 idPai; public RegK100 getIdPai() {return idPai;}public void setIdPai(Object idPai) {this.idPai = (RegK100) idPai;}public RegK300() { } public RegK300(Long id) { this.id = id; } public RegK300(Long id, RegK100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List&lt;RegK301&gt; regK301;public List&lt;RegK301&gt; getRegK301() {return regK301;}public void setRegK301(List&lt;RegK301&gt; regK301) {this.regK301 = regK301;}@OneToMany( cascade = CascadeType.ALL, fetch = FetchType.LAZY, mappedBy = "idPai")private  List&lt;RegK302&gt; regK302;public List&lt;RegK302&gt; getRegK302() {return regK302;}public void setRegK302(List&lt;RegK302&gt; regK302) {this.regK302 = regK302;}</v>
      </c>
      <c r="X3019" s="190">
        <f>IF(ISNUMBER(Q3019),COUNTIF(Blocos!G:G,J3019),"")</f>
        <v>2</v>
      </c>
      <c r="Y3019" s="190" t="str">
        <f>IF(OR(X3019=0,X3019=""),"",VLOOKUP(SUMIFS(Blocos!A:A,Blocos!H:H,'EFD REGISTROS e Campos (2)'!X3019,Blocos!G:G,'EFD REGISTROS e Campos (2)'!J3019),Blocos!A:L,12,0))</f>
        <v>@OneToMany( cascade = CascadeType.ALL, fetch = FetchType.LAZY, mappedBy = "idPai")private  List&lt;RegK301&gt; regK301;public List&lt;RegK301&gt; getRegK301() {return regK301;}public void setRegK301(List&lt;RegK301&gt; regK301) {this.regK301 = regK301;}@OneToMany( cascade = CascadeType.ALL, fetch = FetchType.LAZY, mappedBy = "idPai")private  List&lt;RegK302&gt; regK302;public List&lt;RegK302&gt; getRegK302() {return regK302;}public void setRegK302(List&lt;RegK302&gt; regK302) {this.regK302 = regK302;}</v>
      </c>
      <c r="Z3019" s="190" t="str">
        <f>IF(ISNUMBER(Q3020),VLOOKUP(J3019,Blocos!D:G,4,0),"")</f>
        <v/>
      </c>
      <c r="AA3019" s="190" t="str">
        <f>IF(ISNUMBER(Q3019),CONCATENATE("CREATE TABLE ""reg_",LOWER(J3019),""" (""ID"" bigint NOT NULL AUTO_INCREMENT,  ""HASHFILE"" varchar(255) DEFAULT NULL, ""ID_PAI"" bigint NOT NULL,"),IF(Q3019="Campo",CONCATENATE("""",L3019,""" ",VLOOKUP(R3019,Apoio!A:C,3,0)),""))&amp;IF(Z3019="","",CONCATENATE("PRIMARY KEY (""ID""), KEY ""FK_reg_",LOWER(Z3019),"_ID_PAI"" (""ID_PAI""), CONSTRAINT ""FK_reg_",LOWER(Z3019),"_ID_PAI"" FOREIGN KEY (""ID_PAI"") REFERENCES ""reg_",LOWER(Z3019),""" (""ID"")) ENGINE=InnoDB AUTO_INCREMENT=105774 DEFAULT CHARSET=utf8mb4 COLLATE=utf8mb4_0900_ai_ci;"))</f>
        <v>CREATE TABLE "reg_k300" ("ID" bigint NOT NULL AUTO_INCREMENT,  "HASHFILE" varchar(255) DEFAULT NULL, "ID_PAI" bigint NOT NULL,</v>
      </c>
      <c r="AB3019" s="190" t="str">
        <f t="shared" si="335"/>
        <v/>
      </c>
    </row>
    <row r="3020" spans="1:28" ht="14.5" hidden="1" customHeight="1" x14ac:dyDescent="0.3">
      <c r="J3020" s="187" t="str">
        <f t="shared" si="333"/>
        <v>K300</v>
      </c>
      <c r="K3020" s="185">
        <v>1</v>
      </c>
      <c r="L3020" s="286" t="s">
        <v>25</v>
      </c>
      <c r="M3020" s="186" t="s">
        <v>3001</v>
      </c>
      <c r="N3020" s="185" t="s">
        <v>27</v>
      </c>
      <c r="O3020" s="185">
        <v>4</v>
      </c>
      <c r="P3020" s="185" t="s">
        <v>28</v>
      </c>
      <c r="Q3020" s="192" t="str">
        <f t="shared" si="334"/>
        <v>Campo</v>
      </c>
      <c r="R3020" s="192" t="s">
        <v>27</v>
      </c>
      <c r="S3020" s="191" t="str">
        <f t="shared" si="330"/>
        <v/>
      </c>
      <c r="T3020" s="192" t="str">
        <f t="shared" si="331"/>
        <v>&lt;campo posicao="1"&gt;
&lt;coluna&gt;REG&lt;/coluna&gt;
&lt;descricao&gt;Texto fixo contendo "K300"&lt;/descricao&gt;
&lt;tipo&gt;C&lt;/tipo&gt;
&lt;/campo&gt;</v>
      </c>
      <c r="U3020" s="192" t="str">
        <f t="shared" si="329"/>
        <v>&lt;campo posicao="1"&gt;
&lt;coluna&gt;REG&lt;/coluna&gt;
&lt;descricao&gt;Texto fixo contendo "K300"&lt;/descricao&gt;
&lt;tipo&gt;C&lt;/tipo&gt;
&lt;/campo&gt;</v>
      </c>
      <c r="V3020" s="192" t="str">
        <f t="shared" si="332"/>
        <v>{"Column2", "REG"},</v>
      </c>
      <c r="W3020" s="191" t="str">
        <f>IF(Q3020="Campo","@Campos(posicao = "&amp;K3020&amp;", tipo = '"&amp;R3020&amp;"')@Column(name = """&amp;L3020&amp;""")"&amp;IF(R3020="D","@Temporal(TemporalType.DATE)","")&amp;"private "&amp;VLOOKUP(TEXT(R3020,"@"),Apoio!A:B,2,0)&amp;" "&amp;SUBSTITUTE(LOWER(LEFT(L3020,1))&amp;RIGHT(PROPER(L3020),LEN(L3020)-1),"_","")&amp;";",IF(ISNUMBER(Q3020),IF(R3020="R","@Entity@Table(name = ""reg_"&amp;LOWER(J3020)&amp;""")@XmlRootElement","")&amp;VLOOKUP(J3020,Blocos!D:I,6,0)&amp;Apoio!$E$1&amp;Y3020,""))</f>
        <v>@Campos(posicao = 1, tipo = 'C')@Column(name = "REG")private String reg;</v>
      </c>
      <c r="X3020" s="190" t="str">
        <f>IF(ISNUMBER(Q3020),COUNTIF(Blocos!G:G,J3020),"")</f>
        <v/>
      </c>
      <c r="Y3020" s="190" t="str">
        <f>IF(OR(X3020=0,X3020=""),"",VLOOKUP(SUMIFS(Blocos!A:A,Blocos!H:H,'EFD REGISTROS e Campos (2)'!X3020,Blocos!G:G,'EFD REGISTROS e Campos (2)'!J3020),Blocos!A:L,12,0))</f>
        <v/>
      </c>
      <c r="Z3020" s="190" t="str">
        <f>IF(ISNUMBER(Q3021),VLOOKUP(J3020,Blocos!D:G,4,0),"")</f>
        <v/>
      </c>
      <c r="AA3020" s="190" t="str">
        <f>IF(ISNUMBER(Q3020),CONCATENATE("CREATE TABLE ""reg_",LOWER(J3020),""" (""ID"" bigint NOT NULL AUTO_INCREMENT,  ""HASHFILE"" varchar(255) DEFAULT NULL, ""ID_PAI"" bigint NOT NULL,"),IF(Q3020="Campo",CONCATENATE("""",L3020,""" ",VLOOKUP(R3020,Apoio!A:C,3,0)),""))&amp;IF(Z3020="","",CONCATENATE("PRIMARY KEY (""ID""), KEY ""FK_reg_",LOWER(Z3020),"_ID_PAI"" (""ID_PAI""), CONSTRAINT ""FK_reg_",LOWER(Z3020),"_ID_PAI"" FOREIGN KEY (""ID_PAI"") REFERENCES ""reg_",LOWER(Z3020),""" (""ID"")) ENGINE=InnoDB AUTO_INCREMENT=105774 DEFAULT CHARSET=utf8mb4 COLLATE=utf8mb4_0900_ai_ci;"))</f>
        <v>"REG" varchar(255) DEFAULT NULL,</v>
      </c>
      <c r="AB3020" s="190" t="str">
        <f t="shared" si="335"/>
        <v>USE `efdicms`;SELECT `reg_k300`.`REG`,</v>
      </c>
    </row>
    <row r="3021" spans="1:28" ht="14.5" hidden="1" customHeight="1" x14ac:dyDescent="0.3">
      <c r="J3021" s="187" t="str">
        <f t="shared" si="333"/>
        <v>K300</v>
      </c>
      <c r="K3021" s="185">
        <v>2</v>
      </c>
      <c r="L3021" s="286" t="s">
        <v>2927</v>
      </c>
      <c r="M3021" s="186" t="s">
        <v>2928</v>
      </c>
      <c r="N3021" s="185" t="s">
        <v>32</v>
      </c>
      <c r="O3021" s="185">
        <v>8</v>
      </c>
      <c r="P3021" s="185" t="s">
        <v>28</v>
      </c>
      <c r="Q3021" s="192" t="str">
        <f t="shared" si="334"/>
        <v>Campo</v>
      </c>
      <c r="R3021" s="192" t="s">
        <v>3605</v>
      </c>
      <c r="S3021" s="191" t="str">
        <f t="shared" si="330"/>
        <v/>
      </c>
      <c r="T3021" s="192" t="str">
        <f t="shared" si="331"/>
        <v>&lt;campo posicao="2"&gt;
&lt;coluna&gt;DT_PROD&lt;/coluna&gt;
&lt;descricao&gt;Data do reconhecimento da produção ocorrida no terceiro&lt;/descricao&gt;
&lt;tipo&gt;D&lt;/tipo&gt;
&lt;/campo&gt;</v>
      </c>
      <c r="U3021" s="192" t="str">
        <f t="shared" si="329"/>
        <v>&lt;campo posicao="2"&gt;
&lt;coluna&gt;DT_PROD&lt;/coluna&gt;
&lt;descricao&gt;Data do reconhecimento da produção ocorrida no terceiro&lt;/descricao&gt;
&lt;tipo&gt;D&lt;/tipo&gt;
&lt;/campo&gt;</v>
      </c>
      <c r="V3021" s="192" t="str">
        <f t="shared" si="332"/>
        <v>{"Column3", "DT_PROD"},</v>
      </c>
      <c r="W3021" s="191" t="str">
        <f>IF(Q3021="Campo","@Campos(posicao = "&amp;K3021&amp;", tipo = '"&amp;R3021&amp;"')@Column(name = """&amp;L3021&amp;""")"&amp;IF(R3021="D","@Temporal(TemporalType.DATE)","")&amp;"private "&amp;VLOOKUP(TEXT(R3021,"@"),Apoio!A:B,2,0)&amp;" "&amp;SUBSTITUTE(LOWER(LEFT(L3021,1))&amp;RIGHT(PROPER(L3021),LEN(L3021)-1),"_","")&amp;";",IF(ISNUMBER(Q3021),IF(R3021="R","@Entity@Table(name = ""reg_"&amp;LOWER(J3021)&amp;""")@XmlRootElement","")&amp;VLOOKUP(J3021,Blocos!D:I,6,0)&amp;Apoio!$E$1&amp;Y3021,""))</f>
        <v>@Campos(posicao = 2, tipo = 'D')@Column(name = "DT_PROD")@Temporal(TemporalType.DATE)private Date dtProd;</v>
      </c>
      <c r="X3021" s="190" t="str">
        <f>IF(ISNUMBER(Q3021),COUNTIF(Blocos!G:G,J3021),"")</f>
        <v/>
      </c>
      <c r="Y3021" s="190" t="str">
        <f>IF(OR(X3021=0,X3021=""),"",VLOOKUP(SUMIFS(Blocos!A:A,Blocos!H:H,'EFD REGISTROS e Campos (2)'!X3021,Blocos!G:G,'EFD REGISTROS e Campos (2)'!J3021),Blocos!A:L,12,0))</f>
        <v/>
      </c>
      <c r="Z3021" s="190" t="str">
        <f>IF(ISNUMBER(Q3022),VLOOKUP(J3021,Blocos!D:G,4,0),"")</f>
        <v>K100</v>
      </c>
      <c r="AA3021" s="190" t="str">
        <f>IF(ISNUMBER(Q3021),CONCATENATE("CREATE TABLE ""reg_",LOWER(J3021),""" (""ID"" bigint NOT NULL AUTO_INCREMENT,  ""HASHFILE"" varchar(255) DEFAULT NULL, ""ID_PAI"" bigint NOT NULL,"),IF(Q3021="Campo",CONCATENATE("""",L3021,""" ",VLOOKUP(R3021,Apoio!A:C,3,0)),""))&amp;IF(Z3021="","",CONCATENATE("PRIMARY KEY (""ID""), KEY ""FK_reg_",LOWER(Z3021),"_ID_PAI"" (""ID_PAI""), CONSTRAINT ""FK_reg_",LOWER(Z3021),"_ID_PAI"" FOREIGN KEY (""ID_PAI"") REFERENCES ""reg_",LOWER(Z3021),""" (""ID"")) ENGINE=InnoDB AUTO_INCREMENT=105774 DEFAULT CHARSET=utf8mb4 COLLATE=utf8mb4_0900_ai_ci;"))</f>
        <v>"DT_PROD" date DEFAULT NULL,PRIMARY KEY ("ID"), KEY "FK_reg_k100_ID_PAI" ("ID_PAI"), CONSTRAINT "FK_reg_k100_ID_PAI" FOREIGN KEY ("ID_PAI") REFERENCES "reg_k100" ("ID")) ENGINE=InnoDB AUTO_INCREMENT=105774 DEFAULT CHARSET=utf8mb4 COLLATE=utf8mb4_0900_ai_ci;</v>
      </c>
      <c r="AB3021" s="190" t="str">
        <f t="shared" si="335"/>
        <v>`reg_k300`.`DT_PROD`,FROM `efdicms`.`reg_k300`;"</v>
      </c>
    </row>
    <row r="3022" spans="1:28" ht="14.5" hidden="1" customHeight="1" collapsed="1" x14ac:dyDescent="0.3">
      <c r="A3022" s="180" t="s">
        <v>22</v>
      </c>
      <c r="E3022" s="184"/>
      <c r="F3022" s="180" t="s">
        <v>3002</v>
      </c>
      <c r="I3022" s="180" t="s">
        <v>144</v>
      </c>
      <c r="J3022" s="187" t="str">
        <f t="shared" si="333"/>
        <v>K301</v>
      </c>
      <c r="K3022" s="195" t="s">
        <v>3675</v>
      </c>
      <c r="L3022" s="272"/>
      <c r="M3022" s="278"/>
      <c r="N3022" s="279"/>
      <c r="O3022" s="279"/>
      <c r="P3022" s="279"/>
      <c r="Q3022" s="192">
        <f t="shared" si="334"/>
        <v>4</v>
      </c>
      <c r="S3022" s="191" t="str">
        <f t="shared" si="330"/>
        <v>&lt;/registro&gt;
&lt;registro codigo="K301" perfil="ABC" nivel="4"&gt;</v>
      </c>
      <c r="T3022" s="192" t="str">
        <f t="shared" si="331"/>
        <v/>
      </c>
      <c r="U3022" s="192" t="str">
        <f t="shared" si="329"/>
        <v>&lt;/registro&gt;
&lt;registro codigo="K301" perfil="ABC" nivel="4"&gt;</v>
      </c>
      <c r="V3022" s="192" t="str">
        <f t="shared" si="332"/>
        <v/>
      </c>
      <c r="W3022" s="191" t="str">
        <f>IF(Q3022="Campo","@Campos(posicao = "&amp;K3022&amp;", tipo = '"&amp;R3022&amp;"')@Column(name = """&amp;L3022&amp;""")"&amp;IF(R3022="D","@Temporal(TemporalType.DATE)","")&amp;"private "&amp;VLOOKUP(TEXT(R3022,"@"),Apoio!A:B,2,0)&amp;" "&amp;SUBSTITUTE(LOWER(LEFT(L3022,1))&amp;RIGHT(PROPER(L3022),LEN(L3022)-1),"_","")&amp;";",IF(ISNUMBER(Q3022),IF(R3022="R","@Entity@Table(name = ""reg_"&amp;LOWER(J3022)&amp;""")@XmlRootElement","")&amp;VLOOKUP(J3022,Blocos!D:I,6,0)&amp;Apoio!$E$1&amp;Y3022,""))</f>
        <v>@Registros(nivel = 4) public class RegK301 implements Serializable { private static final long serialVersionUID = 1L; @Id @GeneratedValue(strategy = GenerationType.IDENTITY) @Basic(optional = false) @Column(name = "ID" ) private Long id;@ManyToOne(fetch = FetchType.LAZY) @JoinColumn(name = "ID_PAI", nullable = false) private RegK300 idPai; public RegK300 getIdPai() {return idPai;}public void setIdPai(Object idPai) {this.idPai = (RegK300) idPai;}public RegK301() { } public RegK301(Long id) { this.id = id; } public RegK301(Long id, RegK300 idPai, long linha, String hash) { this.id = id; this.idPai = idPai; this.linha = linha; this.hash = hash; }public Long getId() { return id; } public void setId(Long id) { this.id = id; }@Basic(optional = false)@Column(name = "LINHA")private long linha;@Basic(optional = false)@Column(name = "HASH")private String hash;</v>
      </c>
      <c r="X3022" s="190">
        <f>IF(ISNUMBER(Q3022),COUNTIF(Blocos!G:G,J3022),"")</f>
        <v>0</v>
      </c>
      <c r="Y3022" s="190" t="str">
        <f>IF(OR(X3022=0,X3022=""),"",VLOOKUP(SUMIFS(Blocos!A:A,Blocos!H:H,'EFD REGISTROS e Campos (2)'!X3022,Blocos!G:G,'EFD REGISTROS e Campos (2)'!J3022),Blocos!A:L,12,0))</f>
        <v/>
      </c>
      <c r="Z3022" s="190" t="str">
        <f>IF(ISNUMBER(Q3023),VLOOKUP(J3022,Blocos!D:G,4,0),"")</f>
        <v/>
      </c>
      <c r="AA3022" s="190" t="str">
        <f>IF(ISNUMBER(Q3022),CONCATENATE("CREATE TABLE ""reg_",LOWER(J3022),""" (""ID"" bigint NOT NULL AUTO_INCREMENT,  ""HASHFILE"" varchar(255) DEFAULT NULL, ""ID_PAI"" bigint NOT NULL,"),IF(Q3022="Campo",CONCATENATE("""",L3022,""" ",VLOOKUP(R3022,Apoio!A:C,3,0)),""))&amp;IF(Z3022="","",CONCATENATE("PRIMARY KEY (""ID""), KEY ""FK_reg_",LOWER(Z3022),"_ID_PAI"" (""ID_PAI""), CONSTRAINT ""FK_reg_",LOWER(Z3022),"_ID_PAI"" FOREIGN KEY (""ID_PAI"") REFERENCES ""reg_",LOWER(Z3022),""" (""ID"")) ENGINE=InnoDB AUTO_INCREMENT=105774 DEFAULT CHARSET=utf8mb4 COLLATE=utf8mb4_0900_ai_ci;"))</f>
        <v>CREATE TABLE "reg_k301" ("ID" bigint NOT NULL AUTO_INCREMENT,  "HASHFILE" varchar(255) DEFAULT NULL, "ID_PAI" bigint NOT NULL,</v>
      </c>
      <c r="AB3022" s="190" t="str">
        <f t="shared" si="335"/>
        <v/>
      </c>
    </row>
    <row r="3023" spans="1:28" ht="14.5" hidden="1" customHeight="1" x14ac:dyDescent="0.3">
      <c r="J3023" s="187" t="str">
        <f t="shared" si="333"/>
        <v>K301</v>
      </c>
      <c r="K3023" s="185">
        <v>1</v>
      </c>
      <c r="L3023" s="286" t="s">
        <v>25</v>
      </c>
      <c r="M3023" s="186" t="s">
        <v>3004</v>
      </c>
      <c r="N3023" s="185" t="s">
        <v>27</v>
      </c>
      <c r="O3023" s="185">
        <v>4</v>
      </c>
      <c r="P3023" s="185" t="s">
        <v>28</v>
      </c>
      <c r="Q3023" s="192" t="str">
        <f t="shared" si="334"/>
        <v>Campo</v>
      </c>
      <c r="R3023" s="192" t="s">
        <v>27</v>
      </c>
      <c r="S3023" s="191" t="str">
        <f t="shared" si="330"/>
        <v/>
      </c>
      <c r="T3023" s="192" t="str">
        <f t="shared" si="331"/>
        <v>&lt;campo posicao="1"&gt;
&lt;coluna&gt;REG&lt;/coluna&gt;
&lt;descricao&gt;Texto fixo contendo "K301"&lt;/descricao&gt;
&lt;tipo&gt;C&lt;/tipo&gt;
&lt;/campo&gt;</v>
      </c>
      <c r="U3023" s="192" t="str">
        <f t="shared" ref="U3023:U3086" si="336">S3023&amp;T3023</f>
        <v>&lt;campo posicao="1"&gt;
&lt;coluna&gt;REG&lt;/coluna&gt;
&lt;descricao&gt;Texto fixo contendo "K301"&lt;/descricao&gt;
&lt;tipo&gt;C&lt;/tipo&gt;
&lt;/campo&gt;</v>
      </c>
      <c r="V3023" s="192" t="str">
        <f t="shared" si="332"/>
        <v>{"Column2", "REG"},</v>
      </c>
      <c r="W3023" s="191" t="str">
        <f>IF(Q3023="Campo","@Campos(posicao = "&amp;K3023&amp;", tipo = '"&amp;R3023&amp;"')@Column(name = """&amp;L3023&amp;""")"&amp;IF(R3023="D","@Temporal(TemporalType.DATE)","")&amp;"private "&amp;VLOOKUP(TEXT(R3023,"@"),Apoio!A:B,2,0)&amp;" "&amp;SUBSTITUTE(LOWER(LEFT(L3023,1))&amp;RIGHT(PROPER(L3023),LEN(L3023)-1),"_","")&amp;";",IF(ISNUMBER(Q3023),IF(R3023="R","@Entity@Table(name = ""reg_"&amp;LOWER(J3023)&amp;""")@XmlRootElement","")&amp;VLOOKUP(J3023,Blocos!D:I,6,0)&amp;Apoio!$E$1&amp;Y3023,""))</f>
        <v>@Campos(posicao = 1, tipo = 'C')@Column(name = "REG")private String reg;</v>
      </c>
      <c r="X3023" s="190" t="str">
        <f>IF(ISNUMBER(Q3023),COUNTIF(Blocos!G:G,J3023),"")</f>
        <v/>
      </c>
      <c r="Y3023" s="190" t="str">
        <f>IF(OR(X3023=0,X3023=""),"",VLOOKUP(SUMIFS(Blocos!A:A,Blocos!H:H,'EFD REGISTROS e Campos (2)'!X3023,Blocos!G:G,'EFD REGISTROS e Campos (2)'!J3023),Blocos!A:L,12,0))</f>
        <v/>
      </c>
      <c r="Z3023" s="190" t="str">
        <f>IF(ISNUMBER(Q3024),VLOOKUP(J3023,Blocos!D:G,4,0),"")</f>
        <v/>
      </c>
      <c r="AA3023" s="190" t="str">
        <f>IF(ISNUMBER(Q3023),CONCATENATE("CREATE TABLE ""reg_",LOWER(J3023),""" (""ID"" bigint NOT NULL AUTO_INCREMENT,  ""HASHFILE"" varchar(255) DEFAULT NULL, ""ID_PAI"" bigint NOT NULL,"),IF(Q3023="Campo",CONCATENATE("""",L3023,""" ",VLOOKUP(R3023,Apoio!A:C,3,0)),""))&amp;IF(Z3023="","",CONCATENATE("PRIMARY KEY (""ID""), KEY ""FK_reg_",LOWER(Z3023),"_ID_PAI"" (""ID_PAI""), CONSTRAINT ""FK_reg_",LOWER(Z3023),"_ID_PAI"" FOREIGN KEY (""ID_PAI"") REFERENCES ""reg_",LOWER(Z3023),""" (""ID"")) ENGINE=InnoDB AUTO_INCREMENT=105774 DEFAULT CHARSET=utf8mb4 COLLATE=utf8mb4_0900_ai_ci;"))</f>
        <v>"REG" varchar(255) DEFAULT NULL,</v>
      </c>
      <c r="AB3023" s="190" t="str">
        <f t="shared" si="335"/>
        <v>USE `efdicms`;SELECT `reg_k301`.`REG`,</v>
      </c>
    </row>
    <row r="3024" spans="1:28" ht="14.5" hidden="1" customHeight="1" x14ac:dyDescent="0.3">
      <c r="J3024" s="187" t="str">
        <f t="shared" si="333"/>
        <v>K301</v>
      </c>
      <c r="K3024" s="185">
        <v>2</v>
      </c>
      <c r="L3024" s="286" t="s">
        <v>163</v>
      </c>
      <c r="M3024" s="186" t="s">
        <v>2913</v>
      </c>
      <c r="N3024" s="185" t="s">
        <v>27</v>
      </c>
      <c r="O3024" s="185">
        <v>60</v>
      </c>
      <c r="P3024" s="185" t="s">
        <v>28</v>
      </c>
      <c r="Q3024" s="192" t="str">
        <f t="shared" si="334"/>
        <v>Campo</v>
      </c>
      <c r="R3024" s="192" t="s">
        <v>27</v>
      </c>
      <c r="S3024" s="191" t="str">
        <f t="shared" si="330"/>
        <v/>
      </c>
      <c r="T3024" s="192" t="str">
        <f t="shared" si="331"/>
        <v>&lt;campo posicao="2"&gt;
&lt;coluna&gt;COD_ITEM&lt;/coluna&gt;
&lt;descricao&gt;Código do item produzido (campo 02 do Registro 0200)&lt;/descricao&gt;
&lt;tipo&gt;C&lt;/tipo&gt;
&lt;/campo&gt;</v>
      </c>
      <c r="U3024" s="192" t="str">
        <f t="shared" si="336"/>
        <v>&lt;campo posicao="2"&gt;
&lt;coluna&gt;COD_ITEM&lt;/coluna&gt;
&lt;descricao&gt;Código do item produzido (campo 02 do Registro 0200)&lt;/descricao&gt;
&lt;tipo&gt;C&lt;/tipo&gt;
&lt;/campo&gt;</v>
      </c>
      <c r="V3024" s="192" t="str">
        <f t="shared" si="332"/>
        <v>{"Column3", "COD_ITEM"},</v>
      </c>
      <c r="W3024" s="191" t="str">
        <f>IF(Q3024="Campo","@Campos(posicao = "&amp;K3024&amp;", tipo = '"&amp;R3024&amp;"')@Column(name = """&amp;L3024&amp;""")"&amp;IF(R3024="D","@Temporal(TemporalType.DATE)","")&amp;"private "&amp;VLOOKUP(TEXT(R3024,"@"),Apoio!A:B,2,0)&amp;" "&amp;SUBSTITUTE(LOWER(LEFT(L3024,1))&amp;RIGHT(PROPER(L3024),LEN(L3024)-1),"_","")&amp;";",IF(ISNUMBER(Q3024),IF(R3024="R","@Entity@Table(name = ""reg_"&amp;LOWER(J3024)&amp;""")@XmlRootElement","")&amp;VLOOKUP(J3024,Blocos!D:I,6,0)&amp;Apoio!$E$1&amp;Y3024,""))</f>
        <v>@Campos(posicao = 2, tipo = 'C')@Column(name = "COD_ITEM")private String codItem;</v>
      </c>
      <c r="X3024" s="190" t="str">
        <f>IF(ISNUMBER(Q3024),COUNTIF(Blocos!G:G,J3024),"")</f>
        <v/>
      </c>
      <c r="Y3024" s="190" t="str">
        <f>IF(OR(X3024=0,X3024=""),"",VLOOKUP(SUMIFS(Blocos!A:A,Blocos!H:H,'EFD REGISTROS e Campos (2)'!X3024,Blocos!G:G,'EFD REGISTROS e Campos (2)'!J3024),Blocos!A:L,12,0))</f>
        <v/>
      </c>
      <c r="Z3024" s="190" t="str">
        <f>IF(ISNUMBER(Q3025),VLOOKUP(J3024,Blocos!D:G,4,0),"")</f>
        <v/>
      </c>
      <c r="AA3024" s="190" t="str">
        <f>IF(ISNUMBER(Q3024),CONCATENATE("CREATE TABLE ""reg_",LOWER(J3024),""" (""ID"" bigint NOT NULL AUTO_INCREMENT,  ""HASHFILE"" varchar(255) DEFAULT NULL, ""ID_PAI"" bigint NOT NULL,"),IF(Q3024="Campo",CONCATENATE("""",L3024,""" ",VLOOKUP(R3024,Apoio!A:C,3,0)),""))&amp;IF(Z3024="","",CONCATENATE("PRIMARY KEY (""ID""), KEY ""FK_reg_",LOWER(Z3024),"_ID_PAI"" (""ID_PAI""), CONSTRAINT ""FK_reg_",LOWER(Z3024),"_ID_PAI"" FOREIGN KEY (""ID_PAI"") REFERENCES ""reg_",LOWER(Z3024),""" (""ID"")) ENGINE=InnoDB AUTO_INCREMENT=105774 DEFAULT CHARSET=utf8mb4 COLLATE=utf8mb4_0900_ai_ci;"))</f>
        <v>"COD_ITEM" varchar(255) DEFAULT NULL,</v>
      </c>
      <c r="AB3024" s="190" t="str">
        <f t="shared" si="335"/>
        <v>`reg_k301`.`COD_ITEM`,</v>
      </c>
    </row>
    <row r="3025" spans="1:28" ht="14.5" hidden="1" customHeight="1" x14ac:dyDescent="0.3">
      <c r="J3025" s="187" t="str">
        <f t="shared" si="333"/>
        <v>K301</v>
      </c>
      <c r="K3025" s="185">
        <v>3</v>
      </c>
      <c r="L3025" s="286" t="s">
        <v>804</v>
      </c>
      <c r="M3025" s="186" t="s">
        <v>2929</v>
      </c>
      <c r="N3025" s="185" t="s">
        <v>32</v>
      </c>
      <c r="O3025" s="185" t="s">
        <v>28</v>
      </c>
      <c r="P3025" s="185">
        <v>6</v>
      </c>
      <c r="Q3025" s="192" t="str">
        <f t="shared" si="334"/>
        <v>Campo</v>
      </c>
      <c r="R3025" s="192" t="s">
        <v>3606</v>
      </c>
      <c r="S3025" s="191" t="str">
        <f t="shared" si="330"/>
        <v/>
      </c>
      <c r="T3025" s="192" t="str">
        <f t="shared" si="331"/>
        <v>&lt;campo posicao="3"&gt;
&lt;coluna&gt;QTD&lt;/coluna&gt;
&lt;descricao&gt;Quantidade produzida&lt;/descricao&gt;
&lt;tipo&gt;R&lt;/tipo&gt;
&lt;/campo&gt;</v>
      </c>
      <c r="U3025" s="192" t="str">
        <f t="shared" si="336"/>
        <v>&lt;campo posicao="3"&gt;
&lt;coluna&gt;QTD&lt;/coluna&gt;
&lt;descricao&gt;Quantidade produzida&lt;/descricao&gt;
&lt;tipo&gt;R&lt;/tipo&gt;
&lt;/campo&gt;</v>
      </c>
      <c r="V3025" s="192" t="str">
        <f t="shared" si="332"/>
        <v>{"Column4", "QTD"},</v>
      </c>
      <c r="W3025" s="191" t="str">
        <f>IF(Q3025="Campo","@Campos(posicao = "&amp;K3025&amp;", tipo = '"&amp;R3025&amp;"')@Column(name = """&amp;L3025&amp;""")"&amp;IF(R3025="D","@Temporal(TemporalType.DATE)","")&amp;"private "&amp;VLOOKUP(TEXT(R3025,"@"),Apoio!A:B,2,0)&amp;" "&amp;SUBSTITUTE(LOWER(LEFT(L3025,1))&amp;RIGHT(PROPER(L3025),LEN(L3025)-1),"_","")&amp;";",IF(ISNUMBER(Q3025),IF(R3025="R","@Entity@Table(name = ""reg_"&amp;LOWER(J3025)&amp;""")@XmlRootElement","")&amp;VLOOKUP(J3025,Blocos!D:I,6,0)&amp;Apoio!$E$1&amp;Y3025,""))</f>
        <v>@Campos(posicao = 3, tipo = 'R')@Column(name = "QTD")private BigDecimal qtd;</v>
      </c>
      <c r="X3025" s="190" t="str">
        <f>IF(ISNUMBER(Q3025),COUNTIF(Blocos!G:G,J3025),"")</f>
        <v/>
      </c>
      <c r="Y3025" s="190" t="str">
        <f>IF(OR(X3025=0,X3025=""),"",VLOOKUP(SUMIFS(Blocos!A:A,Blocos!H:H,'EFD REGISTROS e Campos (2)'!X3025,Blocos!G:G,'EFD REGISTROS e Campos (2)'!J3025),Blocos!A:L,12,0))</f>
        <v/>
      </c>
      <c r="Z3025" s="190" t="str">
        <f>IF(ISNUMBER(Q3026),VLOOKUP(J3025,Blocos!D:G,4,0),"")</f>
        <v>K300</v>
      </c>
      <c r="AA3025" s="190" t="str">
        <f>IF(ISNUMBER(Q3025),CONCATENATE("CREATE TABLE ""reg_",LOWER(J3025),""" (""ID"" bigint NOT NULL AUTO_INCREMENT,  ""HASHFILE"" varchar(255) DEFAULT NULL, ""ID_PAI"" bigint NOT NULL,"),IF(Q3025="Campo",CONCATENATE("""",L3025,""" ",VLOOKUP(R3025,Apoio!A:C,3,0)),""))&amp;IF(Z3025="","",CONCATENATE("PRIMARY KEY (""ID""), KEY ""FK_reg_",LOWER(Z3025),"_ID_PAI"" (""ID_PAI""), CONSTRAINT ""FK_reg_",LOWER(Z3025),"_ID_PAI"" FOREIGN KEY (""ID_PAI"") REFERENCES ""reg_",LOWER(Z3025),""" (""ID"")) ENGINE=InnoDB AUTO_INCREMENT=105774 DEFAULT CHARSET=utf8mb4 COLLATE=utf8mb4_0900_ai_ci;"))</f>
        <v>"QTD" decimal(15,6) DEFAULT NULL,PRIMARY KEY ("ID"), KEY "FK_reg_k300_ID_PAI" ("ID_PAI"), CONSTRAINT "FK_reg_k300_ID_PAI" FOREIGN KEY ("ID_PAI") REFERENCES "reg_k300" ("ID")) ENGINE=InnoDB AUTO_INCREMENT=105774 DEFAULT CHARSET=utf8mb4 COLLATE=utf8mb4_0900_ai_ci;</v>
      </c>
      <c r="AB3025" s="190" t="str">
        <f t="shared" si="335"/>
        <v>`reg_k301`.`QTD`,FROM `efdicms`.`reg_k301`;"</v>
      </c>
    </row>
    <row r="3026" spans="1:28" ht="14.5" hidden="1" customHeight="1" collapsed="1" x14ac:dyDescent="0.3">
      <c r="A3026" s="180" t="s">
        <v>22</v>
      </c>
      <c r="E3026" s="184"/>
      <c r="F3026" s="180" t="s">
        <v>3005</v>
      </c>
      <c r="I3026" s="180" t="s">
        <v>144</v>
      </c>
      <c r="J3026" s="187" t="str">
        <f t="shared" si="333"/>
        <v>K302</v>
      </c>
      <c r="K3026" s="195" t="s">
        <v>3676</v>
      </c>
      <c r="L3026" s="272"/>
      <c r="M3026" s="278"/>
      <c r="N3026" s="279"/>
      <c r="O3026" s="279"/>
      <c r="P3026" s="279"/>
      <c r="Q3026" s="192">
        <f t="shared" si="334"/>
        <v>4</v>
      </c>
      <c r="S3026" s="191" t="str">
        <f t="shared" si="330"/>
        <v>&lt;/registro&gt;
&lt;registro codigo="K302" perfil="ABC" nivel="4"&gt;</v>
      </c>
      <c r="T3026" s="192" t="str">
        <f t="shared" si="331"/>
        <v/>
      </c>
      <c r="U3026" s="192" t="str">
        <f t="shared" si="336"/>
        <v>&lt;/registro&gt;
&lt;registro codigo="K302" perfil="ABC" nivel="4"&gt;</v>
      </c>
      <c r="V3026" s="192" t="str">
        <f t="shared" si="332"/>
        <v/>
      </c>
      <c r="W3026" s="191" t="str">
        <f>IF(Q3026="Campo","@Campos(posicao = "&amp;K3026&amp;", tipo = '"&amp;R3026&amp;"')@Column(name = """&amp;L3026&amp;""")"&amp;IF(R3026="D","@Temporal(TemporalType.DATE)","")&amp;"private "&amp;VLOOKUP(TEXT(R3026,"@"),Apoio!A:B,2,0)&amp;" "&amp;SUBSTITUTE(LOWER(LEFT(L3026,1))&amp;RIGHT(PROPER(L3026),LEN(L3026)-1),"_","")&amp;";",IF(ISNUMBER(Q3026),IF(R3026="R","@Entity@Table(name = ""reg_"&amp;LOWER(J3026)&amp;""")@XmlRootElement","")&amp;VLOOKUP(J3026,Blocos!D:I,6,0)&amp;Apoio!$E$1&amp;Y3026,""))</f>
        <v>@Registros(nivel = 4) public class RegK302 implements Serializable { private static final long serialVersionUID = 1L; @Id @GeneratedValue(strategy = GenerationType.IDENTITY) @Basic(optional = false) @Column(name = "ID" ) private Long id;@ManyToOne(fetch = FetchType.LAZY) @JoinColumn(name = "ID_PAI", nullable = false) private RegK300 idPai; public RegK300 getIdPai() {return idPai;}public void setIdPai(Object idPai) {this.idPai = (RegK300) idPai;}public RegK302() { } public RegK302(Long id) { this.id = id; } public RegK302(Long id, RegK300 idPai, long linha, String hash) { this.id = id; this.idPai = idPai; this.linha = linha; this.hash = hash; }public Long getId() { return id; } public void setId(Long id) { this.id = id; }@Basic(optional = false)@Column(name = "LINHA")private long linha;@Basic(optional = false)@Column(name = "HASH")private String hash;</v>
      </c>
      <c r="X3026" s="190">
        <f>IF(ISNUMBER(Q3026),COUNTIF(Blocos!G:G,J3026),"")</f>
        <v>0</v>
      </c>
      <c r="Y3026" s="190" t="str">
        <f>IF(OR(X3026=0,X3026=""),"",VLOOKUP(SUMIFS(Blocos!A:A,Blocos!H:H,'EFD REGISTROS e Campos (2)'!X3026,Blocos!G:G,'EFD REGISTROS e Campos (2)'!J3026),Blocos!A:L,12,0))</f>
        <v/>
      </c>
      <c r="Z3026" s="190" t="str">
        <f>IF(ISNUMBER(Q3027),VLOOKUP(J3026,Blocos!D:G,4,0),"")</f>
        <v/>
      </c>
      <c r="AA3026" s="190" t="str">
        <f>IF(ISNUMBER(Q3026),CONCATENATE("CREATE TABLE ""reg_",LOWER(J3026),""" (""ID"" bigint NOT NULL AUTO_INCREMENT,  ""HASHFILE"" varchar(255) DEFAULT NULL, ""ID_PAI"" bigint NOT NULL,"),IF(Q3026="Campo",CONCATENATE("""",L3026,""" ",VLOOKUP(R3026,Apoio!A:C,3,0)),""))&amp;IF(Z3026="","",CONCATENATE("PRIMARY KEY (""ID""), KEY ""FK_reg_",LOWER(Z3026),"_ID_PAI"" (""ID_PAI""), CONSTRAINT ""FK_reg_",LOWER(Z3026),"_ID_PAI"" FOREIGN KEY (""ID_PAI"") REFERENCES ""reg_",LOWER(Z3026),""" (""ID"")) ENGINE=InnoDB AUTO_INCREMENT=105774 DEFAULT CHARSET=utf8mb4 COLLATE=utf8mb4_0900_ai_ci;"))</f>
        <v>CREATE TABLE "reg_k302" ("ID" bigint NOT NULL AUTO_INCREMENT,  "HASHFILE" varchar(255) DEFAULT NULL, "ID_PAI" bigint NOT NULL,</v>
      </c>
      <c r="AB3026" s="190" t="str">
        <f t="shared" si="335"/>
        <v/>
      </c>
    </row>
    <row r="3027" spans="1:28" ht="14.5" hidden="1" customHeight="1" x14ac:dyDescent="0.3">
      <c r="J3027" s="187" t="str">
        <f t="shared" si="333"/>
        <v>K302</v>
      </c>
      <c r="K3027" s="185">
        <v>1</v>
      </c>
      <c r="L3027" s="286" t="s">
        <v>25</v>
      </c>
      <c r="M3027" s="186" t="s">
        <v>3007</v>
      </c>
      <c r="N3027" s="185" t="s">
        <v>27</v>
      </c>
      <c r="O3027" s="185">
        <v>4</v>
      </c>
      <c r="P3027" s="185" t="s">
        <v>28</v>
      </c>
      <c r="Q3027" s="192" t="str">
        <f t="shared" si="334"/>
        <v>Campo</v>
      </c>
      <c r="R3027" s="192" t="s">
        <v>27</v>
      </c>
      <c r="S3027" s="191" t="str">
        <f t="shared" si="330"/>
        <v/>
      </c>
      <c r="T3027" s="192" t="str">
        <f t="shared" si="331"/>
        <v>&lt;campo posicao="1"&gt;
&lt;coluna&gt;REG&lt;/coluna&gt;
&lt;descricao&gt;Texto fixo contendo "K302"&lt;/descricao&gt;
&lt;tipo&gt;C&lt;/tipo&gt;
&lt;/campo&gt;</v>
      </c>
      <c r="U3027" s="192" t="str">
        <f t="shared" si="336"/>
        <v>&lt;campo posicao="1"&gt;
&lt;coluna&gt;REG&lt;/coluna&gt;
&lt;descricao&gt;Texto fixo contendo "K302"&lt;/descricao&gt;
&lt;tipo&gt;C&lt;/tipo&gt;
&lt;/campo&gt;</v>
      </c>
      <c r="V3027" s="192" t="str">
        <f t="shared" si="332"/>
        <v>{"Column2", "REG"},</v>
      </c>
      <c r="W3027" s="191" t="str">
        <f>IF(Q3027="Campo","@Campos(posicao = "&amp;K3027&amp;", tipo = '"&amp;R3027&amp;"')@Column(name = """&amp;L3027&amp;""")"&amp;IF(R3027="D","@Temporal(TemporalType.DATE)","")&amp;"private "&amp;VLOOKUP(TEXT(R3027,"@"),Apoio!A:B,2,0)&amp;" "&amp;SUBSTITUTE(LOWER(LEFT(L3027,1))&amp;RIGHT(PROPER(L3027),LEN(L3027)-1),"_","")&amp;";",IF(ISNUMBER(Q3027),IF(R3027="R","@Entity@Table(name = ""reg_"&amp;LOWER(J3027)&amp;""")@XmlRootElement","")&amp;VLOOKUP(J3027,Blocos!D:I,6,0)&amp;Apoio!$E$1&amp;Y3027,""))</f>
        <v>@Campos(posicao = 1, tipo = 'C')@Column(name = "REG")private String reg;</v>
      </c>
      <c r="X3027" s="190" t="str">
        <f>IF(ISNUMBER(Q3027),COUNTIF(Blocos!G:G,J3027),"")</f>
        <v/>
      </c>
      <c r="Y3027" s="190" t="str">
        <f>IF(OR(X3027=0,X3027=""),"",VLOOKUP(SUMIFS(Blocos!A:A,Blocos!H:H,'EFD REGISTROS e Campos (2)'!X3027,Blocos!G:G,'EFD REGISTROS e Campos (2)'!J3027),Blocos!A:L,12,0))</f>
        <v/>
      </c>
      <c r="Z3027" s="190" t="str">
        <f>IF(ISNUMBER(Q3028),VLOOKUP(J3027,Blocos!D:G,4,0),"")</f>
        <v/>
      </c>
      <c r="AA3027" s="190" t="str">
        <f>IF(ISNUMBER(Q3027),CONCATENATE("CREATE TABLE ""reg_",LOWER(J3027),""" (""ID"" bigint NOT NULL AUTO_INCREMENT,  ""HASHFILE"" varchar(255) DEFAULT NULL, ""ID_PAI"" bigint NOT NULL,"),IF(Q3027="Campo",CONCATENATE("""",L3027,""" ",VLOOKUP(R3027,Apoio!A:C,3,0)),""))&amp;IF(Z3027="","",CONCATENATE("PRIMARY KEY (""ID""), KEY ""FK_reg_",LOWER(Z3027),"_ID_PAI"" (""ID_PAI""), CONSTRAINT ""FK_reg_",LOWER(Z3027),"_ID_PAI"" FOREIGN KEY (""ID_PAI"") REFERENCES ""reg_",LOWER(Z3027),""" (""ID"")) ENGINE=InnoDB AUTO_INCREMENT=105774 DEFAULT CHARSET=utf8mb4 COLLATE=utf8mb4_0900_ai_ci;"))</f>
        <v>"REG" varchar(255) DEFAULT NULL,</v>
      </c>
      <c r="AB3027" s="190" t="str">
        <f t="shared" si="335"/>
        <v>USE `efdicms`;SELECT `reg_k302`.`REG`,</v>
      </c>
    </row>
    <row r="3028" spans="1:28" ht="14.5" hidden="1" customHeight="1" x14ac:dyDescent="0.3">
      <c r="J3028" s="187" t="str">
        <f t="shared" si="333"/>
        <v>K302</v>
      </c>
      <c r="K3028" s="185">
        <v>2</v>
      </c>
      <c r="L3028" s="286" t="s">
        <v>163</v>
      </c>
      <c r="M3028" s="186" t="s">
        <v>2935</v>
      </c>
      <c r="N3028" s="185" t="s">
        <v>27</v>
      </c>
      <c r="O3028" s="185">
        <v>60</v>
      </c>
      <c r="P3028" s="185" t="s">
        <v>28</v>
      </c>
      <c r="Q3028" s="192" t="str">
        <f t="shared" si="334"/>
        <v>Campo</v>
      </c>
      <c r="R3028" s="192" t="s">
        <v>27</v>
      </c>
      <c r="S3028" s="191" t="str">
        <f t="shared" si="330"/>
        <v/>
      </c>
      <c r="T3028" s="192" t="str">
        <f t="shared" si="331"/>
        <v>&lt;campo posicao="2"&gt;
&lt;coluna&gt;COD_ITEM&lt;/coluna&gt;
&lt;descricao&gt;Código do insumo (campo 02 do Registro 0200)&lt;/descricao&gt;
&lt;tipo&gt;C&lt;/tipo&gt;
&lt;/campo&gt;</v>
      </c>
      <c r="U3028" s="192" t="str">
        <f t="shared" si="336"/>
        <v>&lt;campo posicao="2"&gt;
&lt;coluna&gt;COD_ITEM&lt;/coluna&gt;
&lt;descricao&gt;Código do insumo (campo 02 do Registro 0200)&lt;/descricao&gt;
&lt;tipo&gt;C&lt;/tipo&gt;
&lt;/campo&gt;</v>
      </c>
      <c r="V3028" s="192" t="str">
        <f t="shared" si="332"/>
        <v>{"Column3", "COD_ITEM"},</v>
      </c>
      <c r="W3028" s="191" t="str">
        <f>IF(Q3028="Campo","@Campos(posicao = "&amp;K3028&amp;", tipo = '"&amp;R3028&amp;"')@Column(name = """&amp;L3028&amp;""")"&amp;IF(R3028="D","@Temporal(TemporalType.DATE)","")&amp;"private "&amp;VLOOKUP(TEXT(R3028,"@"),Apoio!A:B,2,0)&amp;" "&amp;SUBSTITUTE(LOWER(LEFT(L3028,1))&amp;RIGHT(PROPER(L3028),LEN(L3028)-1),"_","")&amp;";",IF(ISNUMBER(Q3028),IF(R3028="R","@Entity@Table(name = ""reg_"&amp;LOWER(J3028)&amp;""")@XmlRootElement","")&amp;VLOOKUP(J3028,Blocos!D:I,6,0)&amp;Apoio!$E$1&amp;Y3028,""))</f>
        <v>@Campos(posicao = 2, tipo = 'C')@Column(name = "COD_ITEM")private String codItem;</v>
      </c>
      <c r="X3028" s="190" t="str">
        <f>IF(ISNUMBER(Q3028),COUNTIF(Blocos!G:G,J3028),"")</f>
        <v/>
      </c>
      <c r="Y3028" s="190" t="str">
        <f>IF(OR(X3028=0,X3028=""),"",VLOOKUP(SUMIFS(Blocos!A:A,Blocos!H:H,'EFD REGISTROS e Campos (2)'!X3028,Blocos!G:G,'EFD REGISTROS e Campos (2)'!J3028),Blocos!A:L,12,0))</f>
        <v/>
      </c>
      <c r="Z3028" s="190" t="str">
        <f>IF(ISNUMBER(Q3029),VLOOKUP(J3028,Blocos!D:G,4,0),"")</f>
        <v/>
      </c>
      <c r="AA3028" s="190" t="str">
        <f>IF(ISNUMBER(Q3028),CONCATENATE("CREATE TABLE ""reg_",LOWER(J3028),""" (""ID"" bigint NOT NULL AUTO_INCREMENT,  ""HASHFILE"" varchar(255) DEFAULT NULL, ""ID_PAI"" bigint NOT NULL,"),IF(Q3028="Campo",CONCATENATE("""",L3028,""" ",VLOOKUP(R3028,Apoio!A:C,3,0)),""))&amp;IF(Z3028="","",CONCATENATE("PRIMARY KEY (""ID""), KEY ""FK_reg_",LOWER(Z3028),"_ID_PAI"" (""ID_PAI""), CONSTRAINT ""FK_reg_",LOWER(Z3028),"_ID_PAI"" FOREIGN KEY (""ID_PAI"") REFERENCES ""reg_",LOWER(Z3028),""" (""ID"")) ENGINE=InnoDB AUTO_INCREMENT=105774 DEFAULT CHARSET=utf8mb4 COLLATE=utf8mb4_0900_ai_ci;"))</f>
        <v>"COD_ITEM" varchar(255) DEFAULT NULL,</v>
      </c>
      <c r="AB3028" s="190" t="str">
        <f t="shared" si="335"/>
        <v>`reg_k302`.`COD_ITEM`,</v>
      </c>
    </row>
    <row r="3029" spans="1:28" ht="14.5" hidden="1" customHeight="1" x14ac:dyDescent="0.3">
      <c r="J3029" s="187" t="str">
        <f t="shared" si="333"/>
        <v>K302</v>
      </c>
      <c r="K3029" s="185">
        <v>3</v>
      </c>
      <c r="L3029" s="286" t="s">
        <v>804</v>
      </c>
      <c r="M3029" s="186" t="s">
        <v>2998</v>
      </c>
      <c r="N3029" s="185" t="s">
        <v>32</v>
      </c>
      <c r="O3029" s="185" t="s">
        <v>28</v>
      </c>
      <c r="P3029" s="185">
        <v>6</v>
      </c>
      <c r="Q3029" s="192" t="str">
        <f t="shared" si="334"/>
        <v>Campo</v>
      </c>
      <c r="R3029" s="192" t="s">
        <v>3606</v>
      </c>
      <c r="S3029" s="191" t="str">
        <f t="shared" ref="S3029:S3092" si="337">IFERROR(IF(ISNUMBER(Q3029),CONCATENATE("&lt;/registro&gt;
&lt;registro codigo=""",CONCATENATE(B3029,C3029,D3029,E3029,F3029,G3029,H3029),""" perfil=""",A3029,""" nivel=""",Q3029,"""&gt;"),""),"")</f>
        <v/>
      </c>
      <c r="T3029" s="192" t="str">
        <f t="shared" ref="T3029:T3092" si="338">IF(Q3029="Campo",CONCATENATE("&lt;campo posicao=""",K3029,"""&gt;
&lt;coluna&gt;",SUBSTITUTE(L3029," ",""),"&lt;/coluna&gt;
&lt;descricao&gt;",M3029,"&lt;/descricao&gt;
&lt;tipo&gt;",R3029,"&lt;/tipo&gt;
&lt;/campo&gt;"),"")</f>
        <v>&lt;campo posicao="3"&gt;
&lt;coluna&gt;QTD&lt;/coluna&gt;
&lt;descricao&gt;Quantidade consumida&lt;/descricao&gt;
&lt;tipo&gt;R&lt;/tipo&gt;
&lt;/campo&gt;</v>
      </c>
      <c r="U3029" s="192" t="str">
        <f t="shared" si="336"/>
        <v>&lt;campo posicao="3"&gt;
&lt;coluna&gt;QTD&lt;/coluna&gt;
&lt;descricao&gt;Quantidade consumida&lt;/descricao&gt;
&lt;tipo&gt;R&lt;/tipo&gt;
&lt;/campo&gt;</v>
      </c>
      <c r="V3029" s="192" t="str">
        <f t="shared" ref="V3029:V3092" si="339">IF(ISNUMBER(K3029),CONCATENATE("{""Column",K3029+1,""", """,L3029,"""},",""),"")</f>
        <v>{"Column4", "QTD"},</v>
      </c>
      <c r="W3029" s="191" t="str">
        <f>IF(Q3029="Campo","@Campos(posicao = "&amp;K3029&amp;", tipo = '"&amp;R3029&amp;"')@Column(name = """&amp;L3029&amp;""")"&amp;IF(R3029="D","@Temporal(TemporalType.DATE)","")&amp;"private "&amp;VLOOKUP(TEXT(R3029,"@"),Apoio!A:B,2,0)&amp;" "&amp;SUBSTITUTE(LOWER(LEFT(L3029,1))&amp;RIGHT(PROPER(L3029),LEN(L3029)-1),"_","")&amp;";",IF(ISNUMBER(Q3029),IF(R3029="R","@Entity@Table(name = ""reg_"&amp;LOWER(J3029)&amp;""")@XmlRootElement","")&amp;VLOOKUP(J3029,Blocos!D:I,6,0)&amp;Apoio!$E$1&amp;Y3029,""))</f>
        <v>@Campos(posicao = 3, tipo = 'R')@Column(name = "QTD")private BigDecimal qtd;</v>
      </c>
      <c r="X3029" s="190" t="str">
        <f>IF(ISNUMBER(Q3029),COUNTIF(Blocos!G:G,J3029),"")</f>
        <v/>
      </c>
      <c r="Y3029" s="190" t="str">
        <f>IF(OR(X3029=0,X3029=""),"",VLOOKUP(SUMIFS(Blocos!A:A,Blocos!H:H,'EFD REGISTROS e Campos (2)'!X3029,Blocos!G:G,'EFD REGISTROS e Campos (2)'!J3029),Blocos!A:L,12,0))</f>
        <v/>
      </c>
      <c r="Z3029" s="190" t="str">
        <f>IF(ISNUMBER(Q3030),VLOOKUP(J3029,Blocos!D:G,4,0),"")</f>
        <v>K300</v>
      </c>
      <c r="AA3029" s="190" t="str">
        <f>IF(ISNUMBER(Q3029),CONCATENATE("CREATE TABLE ""reg_",LOWER(J3029),""" (""ID"" bigint NOT NULL AUTO_INCREMENT,  ""HASHFILE"" varchar(255) DEFAULT NULL, ""ID_PAI"" bigint NOT NULL,"),IF(Q3029="Campo",CONCATENATE("""",L3029,""" ",VLOOKUP(R3029,Apoio!A:C,3,0)),""))&amp;IF(Z3029="","",CONCATENATE("PRIMARY KEY (""ID""), KEY ""FK_reg_",LOWER(Z3029),"_ID_PAI"" (""ID_PAI""), CONSTRAINT ""FK_reg_",LOWER(Z3029),"_ID_PAI"" FOREIGN KEY (""ID_PAI"") REFERENCES ""reg_",LOWER(Z3029),""" (""ID"")) ENGINE=InnoDB AUTO_INCREMENT=105774 DEFAULT CHARSET=utf8mb4 COLLATE=utf8mb4_0900_ai_ci;"))</f>
        <v>"QTD" decimal(15,6) DEFAULT NULL,PRIMARY KEY ("ID"), KEY "FK_reg_k300_ID_PAI" ("ID_PAI"), CONSTRAINT "FK_reg_k300_ID_PAI" FOREIGN KEY ("ID_PAI") REFERENCES "reg_k300" ("ID")) ENGINE=InnoDB AUTO_INCREMENT=105774 DEFAULT CHARSET=utf8mb4 COLLATE=utf8mb4_0900_ai_ci;</v>
      </c>
      <c r="AB3029" s="190" t="str">
        <f t="shared" si="335"/>
        <v>`reg_k302`.`QTD`,FROM `efdicms`.`reg_k302`;"</v>
      </c>
    </row>
    <row r="3030" spans="1:28" ht="14.5" hidden="1" customHeight="1" collapsed="1" x14ac:dyDescent="0.3">
      <c r="A3030" s="180" t="s">
        <v>22</v>
      </c>
      <c r="C3030" s="180" t="s">
        <v>3008</v>
      </c>
      <c r="I3030" s="180" t="s">
        <v>8</v>
      </c>
      <c r="J3030" s="187" t="str">
        <f t="shared" si="333"/>
        <v>K990</v>
      </c>
      <c r="K3030" s="195" t="s">
        <v>3009</v>
      </c>
      <c r="Q3030" s="192">
        <f t="shared" si="334"/>
        <v>1</v>
      </c>
      <c r="S3030" s="191" t="str">
        <f t="shared" si="337"/>
        <v>&lt;/registro&gt;
&lt;registro codigo="K990" perfil="ABC" nivel="1"&gt;</v>
      </c>
      <c r="T3030" s="192" t="str">
        <f t="shared" si="338"/>
        <v/>
      </c>
      <c r="U3030" s="192" t="str">
        <f t="shared" si="336"/>
        <v>&lt;/registro&gt;
&lt;registro codigo="K990" perfil="ABC" nivel="1"&gt;</v>
      </c>
      <c r="V3030" s="192" t="str">
        <f t="shared" si="339"/>
        <v/>
      </c>
      <c r="W3030" s="191" t="str">
        <f>IF(Q3030="Campo","@Campos(posicao = "&amp;K3030&amp;", tipo = '"&amp;R3030&amp;"')@Column(name = """&amp;L3030&amp;""")"&amp;IF(R3030="D","@Temporal(TemporalType.DATE)","")&amp;"private "&amp;VLOOKUP(TEXT(R3030,"@"),Apoio!A:B,2,0)&amp;" "&amp;SUBSTITUTE(LOWER(LEFT(L3030,1))&amp;RIGHT(PROPER(L3030),LEN(L3030)-1),"_","")&amp;";",IF(ISNUMBER(Q3030),IF(R3030="R","@Entity@Table(name = ""reg_"&amp;LOWER(J3030)&amp;""")@XmlRootElement","")&amp;VLOOKUP(J3030,Blocos!D:I,6,0)&amp;Apoio!$E$1&amp;Y3030,""))</f>
        <v>@Registros(nivel = 1) public class RegK990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RegK990() { } public RegK990(Long id) { this.id = id; } public RegK990(Long id, Reg0000 idPai, long linha, String hash) { this.id = id; this.idPai = idPai; this.linha = linha; this.hash = hash; }public Long getId() { return id; } public void setId(Long id) { this.id = id; }@Basic(optional = false)@Column(name = "LINHA")private long linha;@Basic(optional = false)@Column(name = "HASH")private String hash;</v>
      </c>
      <c r="X3030" s="190">
        <f>IF(ISNUMBER(Q3030),COUNTIF(Blocos!G:G,J3030),"")</f>
        <v>0</v>
      </c>
      <c r="Y3030" s="190" t="str">
        <f>IF(OR(X3030=0,X3030=""),"",VLOOKUP(SUMIFS(Blocos!A:A,Blocos!H:H,'EFD REGISTROS e Campos (2)'!X3030,Blocos!G:G,'EFD REGISTROS e Campos (2)'!J3030),Blocos!A:L,12,0))</f>
        <v/>
      </c>
      <c r="Z3030" s="190" t="str">
        <f>IF(ISNUMBER(Q3031),VLOOKUP(J3030,Blocos!D:G,4,0),"")</f>
        <v/>
      </c>
      <c r="AA3030" s="190" t="str">
        <f>IF(ISNUMBER(Q3030),CONCATENATE("CREATE TABLE ""reg_",LOWER(J3030),""" (""ID"" bigint NOT NULL AUTO_INCREMENT,  ""HASHFILE"" varchar(255) DEFAULT NULL, ""ID_PAI"" bigint NOT NULL,"),IF(Q3030="Campo",CONCATENATE("""",L3030,""" ",VLOOKUP(R3030,Apoio!A:C,3,0)),""))&amp;IF(Z3030="","",CONCATENATE("PRIMARY KEY (""ID""), KEY ""FK_reg_",LOWER(Z3030),"_ID_PAI"" (""ID_PAI""), CONSTRAINT ""FK_reg_",LOWER(Z3030),"_ID_PAI"" FOREIGN KEY (""ID_PAI"") REFERENCES ""reg_",LOWER(Z3030),""" (""ID"")) ENGINE=InnoDB AUTO_INCREMENT=105774 DEFAULT CHARSET=utf8mb4 COLLATE=utf8mb4_0900_ai_ci;"))</f>
        <v>CREATE TABLE "reg_k990" ("ID" bigint NOT NULL AUTO_INCREMENT,  "HASHFILE" varchar(255) DEFAULT NULL, "ID_PAI" bigint NOT NULL,</v>
      </c>
      <c r="AB3030" s="190" t="str">
        <f t="shared" si="335"/>
        <v/>
      </c>
    </row>
    <row r="3031" spans="1:28" ht="14.5" hidden="1" customHeight="1" x14ac:dyDescent="0.3">
      <c r="J3031" s="187" t="str">
        <f t="shared" si="333"/>
        <v>K990</v>
      </c>
      <c r="K3031" s="185">
        <v>1</v>
      </c>
      <c r="L3031" s="286" t="s">
        <v>25</v>
      </c>
      <c r="M3031" s="186" t="s">
        <v>3010</v>
      </c>
      <c r="N3031" s="185" t="s">
        <v>27</v>
      </c>
      <c r="O3031" s="185">
        <v>4</v>
      </c>
      <c r="P3031" s="185" t="s">
        <v>28</v>
      </c>
      <c r="Q3031" s="192" t="str">
        <f t="shared" si="334"/>
        <v>Campo</v>
      </c>
      <c r="R3031" s="192" t="s">
        <v>27</v>
      </c>
      <c r="S3031" s="191" t="str">
        <f t="shared" si="337"/>
        <v/>
      </c>
      <c r="T3031" s="192" t="str">
        <f t="shared" si="338"/>
        <v>&lt;campo posicao="1"&gt;
&lt;coluna&gt;REG&lt;/coluna&gt;
&lt;descricao&gt;Texto fixo contendo "K990"&lt;/descricao&gt;
&lt;tipo&gt;C&lt;/tipo&gt;
&lt;/campo&gt;</v>
      </c>
      <c r="U3031" s="192" t="str">
        <f t="shared" si="336"/>
        <v>&lt;campo posicao="1"&gt;
&lt;coluna&gt;REG&lt;/coluna&gt;
&lt;descricao&gt;Texto fixo contendo "K990"&lt;/descricao&gt;
&lt;tipo&gt;C&lt;/tipo&gt;
&lt;/campo&gt;</v>
      </c>
      <c r="V3031" s="192" t="str">
        <f t="shared" si="339"/>
        <v>{"Column2", "REG"},</v>
      </c>
      <c r="W3031" s="191" t="str">
        <f>IF(Q3031="Campo","@Campos(posicao = "&amp;K3031&amp;", tipo = '"&amp;R3031&amp;"')@Column(name = """&amp;L3031&amp;""")"&amp;IF(R3031="D","@Temporal(TemporalType.DATE)","")&amp;"private "&amp;VLOOKUP(TEXT(R3031,"@"),Apoio!A:B,2,0)&amp;" "&amp;SUBSTITUTE(LOWER(LEFT(L3031,1))&amp;RIGHT(PROPER(L3031),LEN(L3031)-1),"_","")&amp;";",IF(ISNUMBER(Q3031),IF(R3031="R","@Entity@Table(name = ""reg_"&amp;LOWER(J3031)&amp;""")@XmlRootElement","")&amp;VLOOKUP(J3031,Blocos!D:I,6,0)&amp;Apoio!$E$1&amp;Y3031,""))</f>
        <v>@Campos(posicao = 1, tipo = 'C')@Column(name = "REG")private String reg;</v>
      </c>
      <c r="X3031" s="190" t="str">
        <f>IF(ISNUMBER(Q3031),COUNTIF(Blocos!G:G,J3031),"")</f>
        <v/>
      </c>
      <c r="Y3031" s="190" t="str">
        <f>IF(OR(X3031=0,X3031=""),"",VLOOKUP(SUMIFS(Blocos!A:A,Blocos!H:H,'EFD REGISTROS e Campos (2)'!X3031,Blocos!G:G,'EFD REGISTROS e Campos (2)'!J3031),Blocos!A:L,12,0))</f>
        <v/>
      </c>
      <c r="Z3031" s="190" t="str">
        <f>IF(ISNUMBER(Q3032),VLOOKUP(J3031,Blocos!D:G,4,0),"")</f>
        <v/>
      </c>
      <c r="AA3031" s="190" t="str">
        <f>IF(ISNUMBER(Q3031),CONCATENATE("CREATE TABLE ""reg_",LOWER(J3031),""" (""ID"" bigint NOT NULL AUTO_INCREMENT,  ""HASHFILE"" varchar(255) DEFAULT NULL, ""ID_PAI"" bigint NOT NULL,"),IF(Q3031="Campo",CONCATENATE("""",L3031,""" ",VLOOKUP(R3031,Apoio!A:C,3,0)),""))&amp;IF(Z3031="","",CONCATENATE("PRIMARY KEY (""ID""), KEY ""FK_reg_",LOWER(Z3031),"_ID_PAI"" (""ID_PAI""), CONSTRAINT ""FK_reg_",LOWER(Z3031),"_ID_PAI"" FOREIGN KEY (""ID_PAI"") REFERENCES ""reg_",LOWER(Z3031),""" (""ID"")) ENGINE=InnoDB AUTO_INCREMENT=105774 DEFAULT CHARSET=utf8mb4 COLLATE=utf8mb4_0900_ai_ci;"))</f>
        <v>"REG" varchar(255) DEFAULT NULL,</v>
      </c>
      <c r="AB3031" s="190" t="str">
        <f t="shared" si="335"/>
        <v>USE `efdicms`;SELECT `reg_k990`.`REG`,</v>
      </c>
    </row>
    <row r="3032" spans="1:28" ht="14.5" hidden="1" customHeight="1" x14ac:dyDescent="0.3">
      <c r="J3032" s="187" t="str">
        <f t="shared" si="333"/>
        <v>K990</v>
      </c>
      <c r="K3032" s="185">
        <v>2</v>
      </c>
      <c r="L3032" s="286" t="s">
        <v>4032</v>
      </c>
      <c r="M3032" s="186" t="s">
        <v>3011</v>
      </c>
      <c r="N3032" s="181" t="s">
        <v>27</v>
      </c>
      <c r="O3032" s="185" t="s">
        <v>28</v>
      </c>
      <c r="P3032" s="185" t="s">
        <v>28</v>
      </c>
      <c r="Q3032" s="192" t="str">
        <f t="shared" si="334"/>
        <v>Campo</v>
      </c>
      <c r="R3032" s="192" t="s">
        <v>3607</v>
      </c>
      <c r="S3032" s="191" t="str">
        <f t="shared" si="337"/>
        <v/>
      </c>
      <c r="T3032" s="192" t="str">
        <f t="shared" si="338"/>
        <v>&lt;campo posicao="2"&gt;
&lt;coluna&gt;QTD_LIN_K&lt;/coluna&gt;
&lt;descricao&gt;Quantidade total de linhas do Bloco K&lt;/descricao&gt;
&lt;tipo&gt;I&lt;/tipo&gt;
&lt;/campo&gt;</v>
      </c>
      <c r="U3032" s="192" t="str">
        <f t="shared" si="336"/>
        <v>&lt;campo posicao="2"&gt;
&lt;coluna&gt;QTD_LIN_K&lt;/coluna&gt;
&lt;descricao&gt;Quantidade total de linhas do Bloco K&lt;/descricao&gt;
&lt;tipo&gt;I&lt;/tipo&gt;
&lt;/campo&gt;</v>
      </c>
      <c r="V3032" s="192" t="str">
        <f t="shared" si="339"/>
        <v>{"Column3", "QTD_LIN_K"},</v>
      </c>
      <c r="W3032" s="191" t="str">
        <f>IF(Q3032="Campo","@Campos(posicao = "&amp;K3032&amp;", tipo = '"&amp;R3032&amp;"')@Column(name = """&amp;L3032&amp;""")"&amp;IF(R3032="D","@Temporal(TemporalType.DATE)","")&amp;"private "&amp;VLOOKUP(TEXT(R3032,"@"),Apoio!A:B,2,0)&amp;" "&amp;SUBSTITUTE(LOWER(LEFT(L3032,1))&amp;RIGHT(PROPER(L3032),LEN(L3032)-1),"_","")&amp;";",IF(ISNUMBER(Q3032),IF(R3032="R","@Entity@Table(name = ""reg_"&amp;LOWER(J3032)&amp;""")@XmlRootElement","")&amp;VLOOKUP(J3032,Blocos!D:I,6,0)&amp;Apoio!$E$1&amp;Y3032,""))</f>
        <v>@Campos(posicao = 2, tipo = 'I')@Column(name = "QTD_LIN_K")private int qtdLinK;</v>
      </c>
      <c r="X3032" s="190" t="str">
        <f>IF(ISNUMBER(Q3032),COUNTIF(Blocos!G:G,J3032),"")</f>
        <v/>
      </c>
      <c r="Y3032" s="190" t="str">
        <f>IF(OR(X3032=0,X3032=""),"",VLOOKUP(SUMIFS(Blocos!A:A,Blocos!H:H,'EFD REGISTROS e Campos (2)'!X3032,Blocos!G:G,'EFD REGISTROS e Campos (2)'!J3032),Blocos!A:L,12,0))</f>
        <v/>
      </c>
      <c r="Z3032" s="190" t="str">
        <f>IF(ISNUMBER(Q3033),VLOOKUP(J3032,Blocos!D:G,4,0),"")</f>
        <v>0000</v>
      </c>
      <c r="AA3032" s="190" t="str">
        <f>IF(ISNUMBER(Q3032),CONCATENATE("CREATE TABLE ""reg_",LOWER(J3032),""" (""ID"" bigint NOT NULL AUTO_INCREMENT,  ""HASHFILE"" varchar(255) DEFAULT NULL, ""ID_PAI"" bigint NOT NULL,"),IF(Q3032="Campo",CONCATENATE("""",L3032,""" ",VLOOKUP(R3032,Apoio!A:C,3,0)),""))&amp;IF(Z3032="","",CONCATENATE("PRIMARY KEY (""ID""), KEY ""FK_reg_",LOWER(Z3032),"_ID_PAI"" (""ID_PAI""), CONSTRAINT ""FK_reg_",LOWER(Z3032),"_ID_PAI"" FOREIGN KEY (""ID_PAI"") REFERENCES ""reg_",LOWER(Z3032),""" (""ID"")) ENGINE=InnoDB AUTO_INCREMENT=105774 DEFAULT CHARSET=utf8mb4 COLLATE=utf8mb4_0900_ai_ci;"))</f>
        <v>"QTD_LIN_K" int DEFAULT NULL,PRIMARY KEY ("ID"), KEY "FK_reg_0000_ID_PAI" ("ID_PAI"), CONSTRAINT "FK_reg_0000_ID_PAI" FOREIGN KEY ("ID_PAI") REFERENCES "reg_0000" ("ID")) ENGINE=InnoDB AUTO_INCREMENT=105774 DEFAULT CHARSET=utf8mb4 COLLATE=utf8mb4_0900_ai_ci;</v>
      </c>
      <c r="AB3032" s="190" t="str">
        <f t="shared" si="335"/>
        <v>`reg_k990`.`QTD_LIN_K`,FROM `efdicms`.`reg_k990`;"</v>
      </c>
    </row>
    <row r="3033" spans="1:28" ht="14.5" hidden="1" customHeight="1" collapsed="1" x14ac:dyDescent="0.3">
      <c r="A3033" s="180" t="s">
        <v>22</v>
      </c>
      <c r="C3033" s="180" t="s">
        <v>3012</v>
      </c>
      <c r="I3033" s="180" t="s">
        <v>8</v>
      </c>
      <c r="J3033" s="187" t="str">
        <f t="shared" si="333"/>
        <v>1001</v>
      </c>
      <c r="K3033" s="195" t="s">
        <v>3013</v>
      </c>
      <c r="Q3033" s="192">
        <f t="shared" si="334"/>
        <v>1</v>
      </c>
      <c r="S3033" s="191" t="str">
        <f t="shared" si="337"/>
        <v>&lt;/registro&gt;
&lt;registro codigo="1001" perfil="ABC" nivel="1"&gt;</v>
      </c>
      <c r="T3033" s="192" t="str">
        <f t="shared" si="338"/>
        <v/>
      </c>
      <c r="U3033" s="192" t="str">
        <f t="shared" si="336"/>
        <v>&lt;/registro&gt;
&lt;registro codigo="1001" perfil="ABC" nivel="1"&gt;</v>
      </c>
      <c r="V3033" s="192" t="str">
        <f t="shared" si="339"/>
        <v/>
      </c>
      <c r="W3033" s="191" t="str">
        <f>IF(Q3033="Campo","@Campos(posicao = "&amp;K3033&amp;", tipo = '"&amp;R3033&amp;"')@Column(name = """&amp;L3033&amp;""")"&amp;IF(R3033="D","@Temporal(TemporalType.DATE)","")&amp;"private "&amp;VLOOKUP(TEXT(R3033,"@"),Apoio!A:B,2,0)&amp;" "&amp;SUBSTITUTE(LOWER(LEFT(L3033,1))&amp;RIGHT(PROPER(L3033),LEN(L3033)-1),"_","")&amp;";",IF(ISNUMBER(Q3033),IF(R3033="R","@Entity@Table(name = ""reg_"&amp;LOWER(J3033)&amp;""")@XmlRootElement","")&amp;VLOOKUP(J3033,Blocos!D:I,6,0)&amp;Apoio!$E$1&amp;Y3033,""))</f>
        <v>@Registros(nivel = 1) public class Reg1001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Reg1001() { } public Reg1001(Long id) { this.id = id; } public Reg1001(Long id, Reg0000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Reg1010 reg1010;public Reg1010 getReg1010() {return reg1010;}public void setReg1010(Reg1010 reg1010) {this.reg1010 = reg1010;}@OneToMany( cascade = CascadeType.ALL, fetch = FetchType.LAZY, mappedBy = "idPai")private  List&lt;Reg1100&gt; reg1100;public List&lt;Reg1100&gt; getReg1100() {return reg1100;}public void setReg1100(List&lt;Reg1100&gt; reg1100) {this.reg1100 = reg1100;}@OneToMany( cascade = CascadeType.ALL, fetch = FetchType.LAZY, mappedBy = "idPai")private  List&lt;Reg1200&gt; reg1200;public List&lt;Reg1200&gt; getReg1200() {return reg1200;}public void setReg1200(List&lt;Reg1200&gt; reg1200) {this.reg1200 = reg1200;}@OneToOne(optional = true, cascade = CascadeType.ALL, fetch = FetchType.LAZY, mappedBy = "idPai")private  Reg1250 reg1250;public Reg1250 getReg1250() {return reg1250;}public void setReg1250(Reg1250 reg1250) {this.reg1250 = reg1250;}@OneToMany( cascade = CascadeType.ALL, fetch = FetchType.LAZY, mappedBy = "idPai")private  List&lt;Reg1300&gt; reg1300;public List&lt;Reg1300&gt; getReg1300() {return reg1300;}public void setReg1300(List&lt;Reg1300&gt; reg1300) {this.reg1300 = reg1300;}@OneToMany( cascade = CascadeType.ALL, fetch = FetchType.LAZY, mappedBy = "idPai")private  List&lt;Reg1350&gt; reg1350;public List&lt;Reg1350&gt; getReg1350() {return reg1350;}public void setReg1350(List&lt;Reg1350&gt; reg1350) {this.reg1350 = reg1350;}@OneToMany( cascade = CascadeType.ALL, fetch = FetchType.LAZY, mappedBy = "idPai")private  List&lt;Reg1390&gt; reg1390;public List&lt;Reg1390&gt; getReg1390() {return reg1390;}public void setReg1390(List&lt;Reg1390&gt; reg1390) {this.reg1390 = reg1390;}@OneToMany( cascade = CascadeType.ALL, fetch = FetchType.LAZY, mappedBy = "idPai")private  List&lt;Reg1400&gt; reg1400;public List&lt;Reg1400&gt; getReg1400() {return reg1400;}public void setReg1400(List&lt;Reg1400&gt; reg1400) {this.reg1400 = reg1400;}@OneToMany( cascade = CascadeType.ALL, fetch = FetchType.LAZY, mappedBy = "idPai")private  List&lt;Reg1500&gt; reg1500;public List&lt;Reg1500&gt; getReg1500() {return reg1500;}public void setReg1500(List&lt;Reg1500&gt; reg1500) {this.reg1500 = reg1500;}@OneToMany( cascade = CascadeType.ALL, fetch = FetchType.LAZY, mappedBy = "idPai")private  List&lt;Reg1600&gt; reg1600;public List&lt;Reg1600&gt; getReg1600() {return reg1600;}public void setReg1600(List&lt;Reg1600&gt; reg1600) {this.reg1600 = reg1600;}@OneToMany( cascade = CascadeType.ALL, fetch = FetchType.LAZY, mappedBy = "idPai")private  List&lt;Reg1601&gt; reg1601;public List&lt;Reg1601&gt; getReg1601() {return reg1601;}public void setReg1601(List&lt;Reg1601&gt; reg1601) {this.reg1601 = reg1601;}@OneToMany( cascade = CascadeType.ALL, fetch = FetchType.LAZY, mappedBy = "idPai")private  List&lt;Reg1700&gt; reg1700;public List&lt;Reg1700&gt; getReg1700() {return reg1700;}public void setReg1700(List&lt;Reg1700&gt; reg1700) {this.reg1700 = reg1700;}@OneToOne(optional = true, cascade = CascadeType.ALL, fetch = FetchType.LAZY, mappedBy = "idPai")private  Reg1800 reg1800;public Reg1800 getReg1800() {return reg1800;}public void setReg1800(Reg1800 reg1800) {this.reg1800 = reg1800;}@OneToMany( cascade = CascadeType.ALL, fetch = FetchType.LAZY, mappedBy = "idPai")private  List&lt;Reg1900&gt; reg1900;public List&lt;Reg1900&gt; getReg1900() {return reg1900;}public void setReg1900(List&lt;Reg1900&gt; reg1900) {this.reg1900 = reg1900;}@OneToMany( cascade = CascadeType.ALL, fetch = FetchType.LAZY, mappedBy = "idPai")private  List&lt;Reg1960&gt; reg1960;public List&lt;Reg1960&gt; getReg1960() {return reg1960;}public void setReg1960(List&lt;Reg1960&gt; reg1960) {this.reg1960 = reg1960;}@OneToMany( cascade = CascadeType.ALL, fetch = FetchType.LAZY, mappedBy = "idPai")private  List&lt;Reg1970&gt; reg1970;public List&lt;Reg1970&gt; getReg1970() {return reg1970;}public void setReg1970(List&lt;Reg1970&gt; reg1970) {this.reg1970 = reg1970;}@OneToOne(optional = true, cascade = CascadeType.ALL, fetch = FetchType.LAZY, mappedBy = "idPai")private  Reg1980 reg1980;public Reg1980 getReg1980() {return reg1980;}public void setReg1980(Reg1980 reg1980) {this.reg1980 = reg1980;}</v>
      </c>
      <c r="X3033" s="190">
        <f>IF(ISNUMBER(Q3033),COUNTIF(Blocos!G:G,J3033),"")</f>
        <v>17</v>
      </c>
      <c r="Y3033" s="190" t="str">
        <f>IF(OR(X3033=0,X3033=""),"",VLOOKUP(SUMIFS(Blocos!A:A,Blocos!H:H,'EFD REGISTROS e Campos (2)'!X3033,Blocos!G:G,'EFD REGISTROS e Campos (2)'!J3033),Blocos!A:L,12,0))</f>
        <v>@OneToOne(optional = true, cascade = CascadeType.ALL, fetch = FetchType.LAZY, mappedBy = "idPai")private  Reg1010 reg1010;public Reg1010 getReg1010() {return reg1010;}public void setReg1010(Reg1010 reg1010) {this.reg1010 = reg1010;}@OneToMany( cascade = CascadeType.ALL, fetch = FetchType.LAZY, mappedBy = "idPai")private  List&lt;Reg1100&gt; reg1100;public List&lt;Reg1100&gt; getReg1100() {return reg1100;}public void setReg1100(List&lt;Reg1100&gt; reg1100) {this.reg1100 = reg1100;}@OneToMany( cascade = CascadeType.ALL, fetch = FetchType.LAZY, mappedBy = "idPai")private  List&lt;Reg1200&gt; reg1200;public List&lt;Reg1200&gt; getReg1200() {return reg1200;}public void setReg1200(List&lt;Reg1200&gt; reg1200) {this.reg1200 = reg1200;}@OneToOne(optional = true, cascade = CascadeType.ALL, fetch = FetchType.LAZY, mappedBy = "idPai")private  Reg1250 reg1250;public Reg1250 getReg1250() {return reg1250;}public void setReg1250(Reg1250 reg1250) {this.reg1250 = reg1250;}@OneToMany( cascade = CascadeType.ALL, fetch = FetchType.LAZY, mappedBy = "idPai")private  List&lt;Reg1300&gt; reg1300;public List&lt;Reg1300&gt; getReg1300() {return reg1300;}public void setReg1300(List&lt;Reg1300&gt; reg1300) {this.reg1300 = reg1300;}@OneToMany( cascade = CascadeType.ALL, fetch = FetchType.LAZY, mappedBy = "idPai")private  List&lt;Reg1350&gt; reg1350;public List&lt;Reg1350&gt; getReg1350() {return reg1350;}public void setReg1350(List&lt;Reg1350&gt; reg1350) {this.reg1350 = reg1350;}@OneToMany( cascade = CascadeType.ALL, fetch = FetchType.LAZY, mappedBy = "idPai")private  List&lt;Reg1390&gt; reg1390;public List&lt;Reg1390&gt; getReg1390() {return reg1390;}public void setReg1390(List&lt;Reg1390&gt; reg1390) {this.reg1390 = reg1390;}@OneToMany( cascade = CascadeType.ALL, fetch = FetchType.LAZY, mappedBy = "idPai")private  List&lt;Reg1400&gt; reg1400;public List&lt;Reg1400&gt; getReg1400() {return reg1400;}public void setReg1400(List&lt;Reg1400&gt; reg1400) {this.reg1400 = reg1400;}@OneToMany( cascade = CascadeType.ALL, fetch = FetchType.LAZY, mappedBy = "idPai")private  List&lt;Reg1500&gt; reg1500;public List&lt;Reg1500&gt; getReg1500() {return reg1500;}public void setReg1500(List&lt;Reg1500&gt; reg1500) {this.reg1500 = reg1500;}@OneToMany( cascade = CascadeType.ALL, fetch = FetchType.LAZY, mappedBy = "idPai")private  List&lt;Reg1600&gt; reg1600;public List&lt;Reg1600&gt; getReg1600() {return reg1600;}public void setReg1600(List&lt;Reg1600&gt; reg1600) {this.reg1600 = reg1600;}@OneToMany( cascade = CascadeType.ALL, fetch = FetchType.LAZY, mappedBy = "idPai")private  List&lt;Reg1601&gt; reg1601;public List&lt;Reg1601&gt; getReg1601() {return reg1601;}public void setReg1601(List&lt;Reg1601&gt; reg1601) {this.reg1601 = reg1601;}@OneToMany( cascade = CascadeType.ALL, fetch = FetchType.LAZY, mappedBy = "idPai")private  List&lt;Reg1700&gt; reg1700;public List&lt;Reg1700&gt; getReg1700() {return reg1700;}public void setReg1700(List&lt;Reg1700&gt; reg1700) {this.reg1700 = reg1700;}@OneToOne(optional = true, cascade = CascadeType.ALL, fetch = FetchType.LAZY, mappedBy = "idPai")private  Reg1800 reg1800;public Reg1800 getReg1800() {return reg1800;}public void setReg1800(Reg1800 reg1800) {this.reg1800 = reg1800;}@OneToMany( cascade = CascadeType.ALL, fetch = FetchType.LAZY, mappedBy = "idPai")private  List&lt;Reg1900&gt; reg1900;public List&lt;Reg1900&gt; getReg1900() {return reg1900;}public void setReg1900(List&lt;Reg1900&gt; reg1900) {this.reg1900 = reg1900;}@OneToMany( cascade = CascadeType.ALL, fetch = FetchType.LAZY, mappedBy = "idPai")private  List&lt;Reg1960&gt; reg1960;public List&lt;Reg1960&gt; getReg1960() {return reg1960;}public void setReg1960(List&lt;Reg1960&gt; reg1960) {this.reg1960 = reg1960;}@OneToMany( cascade = CascadeType.ALL, fetch = FetchType.LAZY, mappedBy = "idPai")private  List&lt;Reg1970&gt; reg1970;public List&lt;Reg1970&gt; getReg1970() {return reg1970;}public void setReg1970(List&lt;Reg1970&gt; reg1970) {this.reg1970 = reg1970;}@OneToOne(optional = true, cascade = CascadeType.ALL, fetch = FetchType.LAZY, mappedBy = "idPai")private  Reg1980 reg1980;public Reg1980 getReg1980() {return reg1980;}public void setReg1980(Reg1980 reg1980) {this.reg1980 = reg1980;}</v>
      </c>
      <c r="Z3033" s="190" t="str">
        <f>IF(ISNUMBER(Q3034),VLOOKUP(J3033,Blocos!D:G,4,0),"")</f>
        <v/>
      </c>
      <c r="AA3033" s="190" t="str">
        <f>IF(ISNUMBER(Q3033),CONCATENATE("CREATE TABLE ""reg_",LOWER(J3033),""" (""ID"" bigint NOT NULL AUTO_INCREMENT,  ""HASHFILE"" varchar(255) DEFAULT NULL, ""ID_PAI"" bigint NOT NULL,"),IF(Q3033="Campo",CONCATENATE("""",L3033,""" ",VLOOKUP(R3033,Apoio!A:C,3,0)),""))&amp;IF(Z3033="","",CONCATENATE("PRIMARY KEY (""ID""), KEY ""FK_reg_",LOWER(Z3033),"_ID_PAI"" (""ID_PAI""), CONSTRAINT ""FK_reg_",LOWER(Z3033),"_ID_PAI"" FOREIGN KEY (""ID_PAI"") REFERENCES ""reg_",LOWER(Z3033),""" (""ID"")) ENGINE=InnoDB AUTO_INCREMENT=105774 DEFAULT CHARSET=utf8mb4 COLLATE=utf8mb4_0900_ai_ci;"))</f>
        <v>CREATE TABLE "reg_1001" ("ID" bigint NOT NULL AUTO_INCREMENT,  "HASHFILE" varchar(255) DEFAULT NULL, "ID_PAI" bigint NOT NULL,</v>
      </c>
      <c r="AB3033" s="190" t="str">
        <f t="shared" si="335"/>
        <v/>
      </c>
    </row>
    <row r="3034" spans="1:28" ht="14.5" hidden="1" customHeight="1" x14ac:dyDescent="0.3">
      <c r="J3034" s="187" t="str">
        <f t="shared" si="333"/>
        <v>1001</v>
      </c>
      <c r="K3034" s="181">
        <v>1</v>
      </c>
      <c r="L3034" s="289" t="s">
        <v>25</v>
      </c>
      <c r="M3034" s="182" t="s">
        <v>3014</v>
      </c>
      <c r="N3034" s="181" t="s">
        <v>27</v>
      </c>
      <c r="O3034" s="181">
        <v>4</v>
      </c>
      <c r="P3034" s="181" t="s">
        <v>28</v>
      </c>
      <c r="Q3034" s="192" t="str">
        <f t="shared" si="334"/>
        <v>Campo</v>
      </c>
      <c r="R3034" s="192" t="s">
        <v>27</v>
      </c>
      <c r="S3034" s="191" t="str">
        <f t="shared" si="337"/>
        <v/>
      </c>
      <c r="T3034" s="192" t="str">
        <f t="shared" si="338"/>
        <v>&lt;campo posicao="1"&gt;
&lt;coluna&gt;REG&lt;/coluna&gt;
&lt;descricao&gt;Texto fixo contendo "1001"&lt;/descricao&gt;
&lt;tipo&gt;C&lt;/tipo&gt;
&lt;/campo&gt;</v>
      </c>
      <c r="U3034" s="192" t="str">
        <f t="shared" si="336"/>
        <v>&lt;campo posicao="1"&gt;
&lt;coluna&gt;REG&lt;/coluna&gt;
&lt;descricao&gt;Texto fixo contendo "1001"&lt;/descricao&gt;
&lt;tipo&gt;C&lt;/tipo&gt;
&lt;/campo&gt;</v>
      </c>
      <c r="V3034" s="192" t="str">
        <f t="shared" si="339"/>
        <v>{"Column2", "REG"},</v>
      </c>
      <c r="W3034" s="191" t="str">
        <f>IF(Q3034="Campo","@Campos(posicao = "&amp;K3034&amp;", tipo = '"&amp;R3034&amp;"')@Column(name = """&amp;L3034&amp;""")"&amp;IF(R3034="D","@Temporal(TemporalType.DATE)","")&amp;"private "&amp;VLOOKUP(TEXT(R3034,"@"),Apoio!A:B,2,0)&amp;" "&amp;SUBSTITUTE(LOWER(LEFT(L3034,1))&amp;RIGHT(PROPER(L3034),LEN(L3034)-1),"_","")&amp;";",IF(ISNUMBER(Q3034),IF(R3034="R","@Entity@Table(name = ""reg_"&amp;LOWER(J3034)&amp;""")@XmlRootElement","")&amp;VLOOKUP(J3034,Blocos!D:I,6,0)&amp;Apoio!$E$1&amp;Y3034,""))</f>
        <v>@Campos(posicao = 1, tipo = 'C')@Column(name = "REG")private String reg;</v>
      </c>
      <c r="X3034" s="190" t="str">
        <f>IF(ISNUMBER(Q3034),COUNTIF(Blocos!G:G,J3034),"")</f>
        <v/>
      </c>
      <c r="Y3034" s="190" t="str">
        <f>IF(OR(X3034=0,X3034=""),"",VLOOKUP(SUMIFS(Blocos!A:A,Blocos!H:H,'EFD REGISTROS e Campos (2)'!X3034,Blocos!G:G,'EFD REGISTROS e Campos (2)'!J3034),Blocos!A:L,12,0))</f>
        <v/>
      </c>
      <c r="Z3034" s="190" t="str">
        <f>IF(ISNUMBER(Q3035),VLOOKUP(J3034,Blocos!D:G,4,0),"")</f>
        <v/>
      </c>
      <c r="AA3034" s="190" t="str">
        <f>IF(ISNUMBER(Q3034),CONCATENATE("CREATE TABLE ""reg_",LOWER(J3034),""" (""ID"" bigint NOT NULL AUTO_INCREMENT,  ""HASHFILE"" varchar(255) DEFAULT NULL, ""ID_PAI"" bigint NOT NULL,"),IF(Q3034="Campo",CONCATENATE("""",L3034,""" ",VLOOKUP(R3034,Apoio!A:C,3,0)),""))&amp;IF(Z3034="","",CONCATENATE("PRIMARY KEY (""ID""), KEY ""FK_reg_",LOWER(Z3034),"_ID_PAI"" (""ID_PAI""), CONSTRAINT ""FK_reg_",LOWER(Z3034),"_ID_PAI"" FOREIGN KEY (""ID_PAI"") REFERENCES ""reg_",LOWER(Z3034),""" (""ID"")) ENGINE=InnoDB AUTO_INCREMENT=105774 DEFAULT CHARSET=utf8mb4 COLLATE=utf8mb4_0900_ai_ci;"))</f>
        <v>"REG" varchar(255) DEFAULT NULL,</v>
      </c>
      <c r="AB3034" s="190" t="str">
        <f t="shared" si="335"/>
        <v>USE `efdicms`;SELECT `reg_1001`.`REG`,</v>
      </c>
    </row>
    <row r="3035" spans="1:28" ht="14.5" hidden="1" customHeight="1" x14ac:dyDescent="0.3">
      <c r="J3035" s="187" t="str">
        <f t="shared" si="333"/>
        <v>1001</v>
      </c>
      <c r="K3035" s="196">
        <v>2</v>
      </c>
      <c r="L3035" s="285" t="s">
        <v>77</v>
      </c>
      <c r="M3035" s="182" t="s">
        <v>78</v>
      </c>
      <c r="N3035" s="196" t="s">
        <v>27</v>
      </c>
      <c r="O3035" s="196" t="s">
        <v>240</v>
      </c>
      <c r="P3035" s="196" t="s">
        <v>28</v>
      </c>
      <c r="Q3035" s="192" t="str">
        <f t="shared" si="334"/>
        <v>Campo</v>
      </c>
      <c r="R3035" s="192" t="s">
        <v>3607</v>
      </c>
      <c r="S3035" s="191" t="str">
        <f t="shared" si="337"/>
        <v/>
      </c>
      <c r="T3035" s="192" t="str">
        <f t="shared" si="338"/>
        <v>&lt;campo posicao="2"&gt;
&lt;coluna&gt;IND_MOV&lt;/coluna&gt;
&lt;descricao&gt;Indicador de movimento:&lt;/descricao&gt;
&lt;tipo&gt;I&lt;/tipo&gt;
&lt;/campo&gt;</v>
      </c>
      <c r="U3035" s="192" t="str">
        <f t="shared" si="336"/>
        <v>&lt;campo posicao="2"&gt;
&lt;coluna&gt;IND_MOV&lt;/coluna&gt;
&lt;descricao&gt;Indicador de movimento:&lt;/descricao&gt;
&lt;tipo&gt;I&lt;/tipo&gt;
&lt;/campo&gt;</v>
      </c>
      <c r="V3035" s="192" t="str">
        <f t="shared" si="339"/>
        <v>{"Column3", "IND_MOV"},</v>
      </c>
      <c r="W3035" s="191" t="str">
        <f>IF(Q3035="Campo","@Campos(posicao = "&amp;K3035&amp;", tipo = '"&amp;R3035&amp;"')@Column(name = """&amp;L3035&amp;""")"&amp;IF(R3035="D","@Temporal(TemporalType.DATE)","")&amp;"private "&amp;VLOOKUP(TEXT(R3035,"@"),Apoio!A:B,2,0)&amp;" "&amp;SUBSTITUTE(LOWER(LEFT(L3035,1))&amp;RIGHT(PROPER(L3035),LEN(L3035)-1),"_","")&amp;";",IF(ISNUMBER(Q3035),IF(R3035="R","@Entity@Table(name = ""reg_"&amp;LOWER(J3035)&amp;""")@XmlRootElement","")&amp;VLOOKUP(J3035,Blocos!D:I,6,0)&amp;Apoio!$E$1&amp;Y3035,""))</f>
        <v>@Campos(posicao = 2, tipo = 'I')@Column(name = "IND_MOV")private int indMov;</v>
      </c>
      <c r="X3035" s="190" t="str">
        <f>IF(ISNUMBER(Q3035),COUNTIF(Blocos!G:G,J3035),"")</f>
        <v/>
      </c>
      <c r="Y3035" s="190" t="str">
        <f>IF(OR(X3035=0,X3035=""),"",VLOOKUP(SUMIFS(Blocos!A:A,Blocos!H:H,'EFD REGISTROS e Campos (2)'!X3035,Blocos!G:G,'EFD REGISTROS e Campos (2)'!J3035),Blocos!A:L,12,0))</f>
        <v/>
      </c>
      <c r="Z3035" s="190" t="str">
        <f>IF(ISNUMBER(Q3036),VLOOKUP(J3035,Blocos!D:G,4,0),"")</f>
        <v/>
      </c>
      <c r="AA3035" s="190" t="str">
        <f>IF(ISNUMBER(Q3035),CONCATENATE("CREATE TABLE ""reg_",LOWER(J3035),""" (""ID"" bigint NOT NULL AUTO_INCREMENT,  ""HASHFILE"" varchar(255) DEFAULT NULL, ""ID_PAI"" bigint NOT NULL,"),IF(Q3035="Campo",CONCATENATE("""",L3035,""" ",VLOOKUP(R3035,Apoio!A:C,3,0)),""))&amp;IF(Z3035="","",CONCATENATE("PRIMARY KEY (""ID""), KEY ""FK_reg_",LOWER(Z3035),"_ID_PAI"" (""ID_PAI""), CONSTRAINT ""FK_reg_",LOWER(Z3035),"_ID_PAI"" FOREIGN KEY (""ID_PAI"") REFERENCES ""reg_",LOWER(Z3035),""" (""ID"")) ENGINE=InnoDB AUTO_INCREMENT=105774 DEFAULT CHARSET=utf8mb4 COLLATE=utf8mb4_0900_ai_ci;"))</f>
        <v>"IND_MOV" int DEFAULT NULL,</v>
      </c>
      <c r="AB3035" s="190" t="str">
        <f t="shared" si="335"/>
        <v>`reg_1001`.`IND_MOV`,</v>
      </c>
    </row>
    <row r="3036" spans="1:28" ht="14.5" hidden="1" customHeight="1" x14ac:dyDescent="0.3">
      <c r="J3036" s="187" t="str">
        <f t="shared" si="333"/>
        <v>1001</v>
      </c>
      <c r="K3036" s="196"/>
      <c r="L3036" s="285"/>
      <c r="M3036" s="182" t="s">
        <v>79</v>
      </c>
      <c r="N3036" s="196"/>
      <c r="O3036" s="196"/>
      <c r="P3036" s="196"/>
      <c r="Q3036" s="192" t="str">
        <f t="shared" si="334"/>
        <v/>
      </c>
      <c r="S3036" s="191" t="str">
        <f t="shared" si="337"/>
        <v/>
      </c>
      <c r="T3036" s="192" t="str">
        <f t="shared" si="338"/>
        <v/>
      </c>
      <c r="U3036" s="192" t="str">
        <f t="shared" si="336"/>
        <v/>
      </c>
      <c r="V3036" s="192" t="str">
        <f t="shared" si="339"/>
        <v/>
      </c>
      <c r="W3036" s="191" t="str">
        <f>IF(Q3036="Campo","@Campos(posicao = "&amp;K3036&amp;", tipo = '"&amp;R3036&amp;"')@Column(name = """&amp;L3036&amp;""")"&amp;IF(R3036="D","@Temporal(TemporalType.DATE)","")&amp;"private "&amp;VLOOKUP(TEXT(R3036,"@"),Apoio!A:B,2,0)&amp;" "&amp;SUBSTITUTE(LOWER(LEFT(L3036,1))&amp;RIGHT(PROPER(L3036),LEN(L3036)-1),"_","")&amp;";",IF(ISNUMBER(Q3036),IF(R3036="R","@Entity@Table(name = ""reg_"&amp;LOWER(J3036)&amp;""")@XmlRootElement","")&amp;VLOOKUP(J3036,Blocos!D:I,6,0)&amp;Apoio!$E$1&amp;Y3036,""))</f>
        <v/>
      </c>
      <c r="X3036" s="190" t="str">
        <f>IF(ISNUMBER(Q3036),COUNTIF(Blocos!G:G,J3036),"")</f>
        <v/>
      </c>
      <c r="Y3036" s="190" t="str">
        <f>IF(OR(X3036=0,X3036=""),"",VLOOKUP(SUMIFS(Blocos!A:A,Blocos!H:H,'EFD REGISTROS e Campos (2)'!X3036,Blocos!G:G,'EFD REGISTROS e Campos (2)'!J3036),Blocos!A:L,12,0))</f>
        <v/>
      </c>
      <c r="Z3036" s="190" t="str">
        <f>IF(ISNUMBER(Q3037),VLOOKUP(J3036,Blocos!D:G,4,0),"")</f>
        <v/>
      </c>
      <c r="AA3036" s="190" t="str">
        <f>IF(ISNUMBER(Q3036),CONCATENATE("CREATE TABLE ""reg_",LOWER(J3036),""" (""ID"" bigint NOT NULL AUTO_INCREMENT,  ""HASHFILE"" varchar(255) DEFAULT NULL, ""ID_PAI"" bigint NOT NULL,"),IF(Q3036="Campo",CONCATENATE("""",L3036,""" ",VLOOKUP(R3036,Apoio!A:C,3,0)),""))&amp;IF(Z3036="","",CONCATENATE("PRIMARY KEY (""ID""), KEY ""FK_reg_",LOWER(Z3036),"_ID_PAI"" (""ID_PAI""), CONSTRAINT ""FK_reg_",LOWER(Z3036),"_ID_PAI"" FOREIGN KEY (""ID_PAI"") REFERENCES ""reg_",LOWER(Z3036),""" (""ID"")) ENGINE=InnoDB AUTO_INCREMENT=105774 DEFAULT CHARSET=utf8mb4 COLLATE=utf8mb4_0900_ai_ci;"))</f>
        <v/>
      </c>
      <c r="AB3036" s="190" t="str">
        <f t="shared" si="335"/>
        <v/>
      </c>
    </row>
    <row r="3037" spans="1:28" ht="14.5" hidden="1" customHeight="1" x14ac:dyDescent="0.3">
      <c r="J3037" s="187" t="str">
        <f t="shared" si="333"/>
        <v>1001</v>
      </c>
      <c r="K3037" s="196"/>
      <c r="L3037" s="285"/>
      <c r="M3037" s="182" t="s">
        <v>328</v>
      </c>
      <c r="N3037" s="196"/>
      <c r="O3037" s="196"/>
      <c r="P3037" s="196"/>
      <c r="Q3037" s="192" t="str">
        <f t="shared" si="334"/>
        <v/>
      </c>
      <c r="S3037" s="191" t="str">
        <f t="shared" si="337"/>
        <v/>
      </c>
      <c r="T3037" s="192" t="str">
        <f t="shared" si="338"/>
        <v/>
      </c>
      <c r="U3037" s="192" t="str">
        <f t="shared" si="336"/>
        <v/>
      </c>
      <c r="V3037" s="192" t="str">
        <f t="shared" si="339"/>
        <v/>
      </c>
      <c r="W3037" s="191" t="str">
        <f>IF(Q3037="Campo","@Campos(posicao = "&amp;K3037&amp;", tipo = '"&amp;R3037&amp;"')@Column(name = """&amp;L3037&amp;""")"&amp;IF(R3037="D","@Temporal(TemporalType.DATE)","")&amp;"private "&amp;VLOOKUP(TEXT(R3037,"@"),Apoio!A:B,2,0)&amp;" "&amp;SUBSTITUTE(LOWER(LEFT(L3037,1))&amp;RIGHT(PROPER(L3037),LEN(L3037)-1),"_","")&amp;";",IF(ISNUMBER(Q3037),IF(R3037="R","@Entity@Table(name = ""reg_"&amp;LOWER(J3037)&amp;""")@XmlRootElement","")&amp;VLOOKUP(J3037,Blocos!D:I,6,0)&amp;Apoio!$E$1&amp;Y3037,""))</f>
        <v/>
      </c>
      <c r="X3037" s="190" t="str">
        <f>IF(ISNUMBER(Q3037),COUNTIF(Blocos!G:G,J3037),"")</f>
        <v/>
      </c>
      <c r="Y3037" s="190" t="str">
        <f>IF(OR(X3037=0,X3037=""),"",VLOOKUP(SUMIFS(Blocos!A:A,Blocos!H:H,'EFD REGISTROS e Campos (2)'!X3037,Blocos!G:G,'EFD REGISTROS e Campos (2)'!J3037),Blocos!A:L,12,0))</f>
        <v/>
      </c>
      <c r="Z3037" s="190" t="str">
        <f>IF(ISNUMBER(Q3038),VLOOKUP(J3037,Blocos!D:G,4,0),"")</f>
        <v>0000</v>
      </c>
      <c r="AA3037" s="190" t="str">
        <f>IF(ISNUMBER(Q3037),CONCATENATE("CREATE TABLE ""reg_",LOWER(J3037),""" (""ID"" bigint NOT NULL AUTO_INCREMENT,  ""HASHFILE"" varchar(255) DEFAULT NULL, ""ID_PAI"" bigint NOT NULL,"),IF(Q3037="Campo",CONCATENATE("""",L3037,""" ",VLOOKUP(R3037,Apoio!A:C,3,0)),""))&amp;IF(Z3037="","",CONCATENATE("PRIMARY KEY (""ID""), KEY ""FK_reg_",LOWER(Z3037),"_ID_PAI"" (""ID_PAI""), CONSTRAINT ""FK_reg_",LOWER(Z3037),"_ID_PAI"" FOREIGN KEY (""ID_PAI"") REFERENCES ""reg_",LOWER(Z3037),""" (""ID"")) ENGINE=InnoDB AUTO_INCREMENT=105774 DEFAULT CHARSET=utf8mb4 COLLATE=utf8mb4_0900_ai_ci;"))</f>
        <v>PRIMARY KEY ("ID"), KEY "FK_reg_0000_ID_PAI" ("ID_PAI"), CONSTRAINT "FK_reg_0000_ID_PAI" FOREIGN KEY ("ID_PAI") REFERENCES "reg_0000" ("ID")) ENGINE=InnoDB AUTO_INCREMENT=105774 DEFAULT CHARSET=utf8mb4 COLLATE=utf8mb4_0900_ai_ci;</v>
      </c>
      <c r="AB3037" s="190" t="str">
        <f t="shared" si="335"/>
        <v>FROM `efdicms`.`reg_1001`;"</v>
      </c>
    </row>
    <row r="3038" spans="1:28" ht="14.5" hidden="1" customHeight="1" collapsed="1" x14ac:dyDescent="0.3">
      <c r="A3038" s="180" t="s">
        <v>22</v>
      </c>
      <c r="D3038" s="180" t="s">
        <v>3015</v>
      </c>
      <c r="I3038" s="180" t="s">
        <v>8</v>
      </c>
      <c r="J3038" s="187" t="str">
        <f t="shared" si="333"/>
        <v>1010</v>
      </c>
      <c r="K3038" s="195" t="s">
        <v>3016</v>
      </c>
      <c r="Q3038" s="192">
        <f t="shared" si="334"/>
        <v>2</v>
      </c>
      <c r="S3038" s="191" t="str">
        <f t="shared" si="337"/>
        <v>&lt;/registro&gt;
&lt;registro codigo="1010" perfil="ABC" nivel="2"&gt;</v>
      </c>
      <c r="T3038" s="192" t="str">
        <f t="shared" si="338"/>
        <v/>
      </c>
      <c r="U3038" s="192" t="str">
        <f t="shared" si="336"/>
        <v>&lt;/registro&gt;
&lt;registro codigo="1010" perfil="ABC" nivel="2"&gt;</v>
      </c>
      <c r="V3038" s="192" t="str">
        <f t="shared" si="339"/>
        <v/>
      </c>
      <c r="W3038" s="191" t="str">
        <f>IF(Q3038="Campo","@Campos(posicao = "&amp;K3038&amp;", tipo = '"&amp;R3038&amp;"')@Column(name = """&amp;L3038&amp;""")"&amp;IF(R3038="D","@Temporal(TemporalType.DATE)","")&amp;"private "&amp;VLOOKUP(TEXT(R3038,"@"),Apoio!A:B,2,0)&amp;" "&amp;SUBSTITUTE(LOWER(LEFT(L3038,1))&amp;RIGHT(PROPER(L3038),LEN(L3038)-1),"_","")&amp;";",IF(ISNUMBER(Q3038),IF(R3038="R","@Entity@Table(name = ""reg_"&amp;LOWER(J3038)&amp;""")@XmlRootElement","")&amp;VLOOKUP(J3038,Blocos!D:I,6,0)&amp;Apoio!$E$1&amp;Y3038,""))</f>
        <v>@Registros(nivel = 2) public class Reg1010 implements Serializable { private static final long serialVersionUID = 1L; @Id @GeneratedValue(strategy = GenerationType.IDENTITY) @Basic(optional = false) @Column(name = "ID" ) private Long id;@OneToOne(fetch = FetchType.LAZY) @JoinColumn(name = "ID_PAI", nullable = false) private Reg1001 idPai; public Reg1001 getIdPai() {return idPai;}public void setIdPai(Object idPai) {this.idPai = (Reg1001) idPai;}public Reg1010() { } public Reg1010(Long id) { this.id = id; } public Reg1010(Long id, Reg1001 idPai, long linha, String hash) { this.id = id; this.idPai = idPai; this.linha = linha; this.hash = hash; }public Long getId() { return id; } public void setId(Long id) { this.id = id; }@Basic(optional = false)@Column(name = "LINHA")private long linha;@Basic(optional = false)@Column(name = "HASH")private String hash;</v>
      </c>
      <c r="X3038" s="190">
        <f>IF(ISNUMBER(Q3038),COUNTIF(Blocos!G:G,J3038),"")</f>
        <v>0</v>
      </c>
      <c r="Y3038" s="190" t="str">
        <f>IF(OR(X3038=0,X3038=""),"",VLOOKUP(SUMIFS(Blocos!A:A,Blocos!H:H,'EFD REGISTROS e Campos (2)'!X3038,Blocos!G:G,'EFD REGISTROS e Campos (2)'!J3038),Blocos!A:L,12,0))</f>
        <v/>
      </c>
      <c r="Z3038" s="190" t="str">
        <f>IF(ISNUMBER(Q3039),VLOOKUP(J3038,Blocos!D:G,4,0),"")</f>
        <v/>
      </c>
      <c r="AA3038" s="190" t="str">
        <f>IF(ISNUMBER(Q3038),CONCATENATE("CREATE TABLE ""reg_",LOWER(J3038),""" (""ID"" bigint NOT NULL AUTO_INCREMENT,  ""HASHFILE"" varchar(255) DEFAULT NULL, ""ID_PAI"" bigint NOT NULL,"),IF(Q3038="Campo",CONCATENATE("""",L3038,""" ",VLOOKUP(R3038,Apoio!A:C,3,0)),""))&amp;IF(Z3038="","",CONCATENATE("PRIMARY KEY (""ID""), KEY ""FK_reg_",LOWER(Z3038),"_ID_PAI"" (""ID_PAI""), CONSTRAINT ""FK_reg_",LOWER(Z3038),"_ID_PAI"" FOREIGN KEY (""ID_PAI"") REFERENCES ""reg_",LOWER(Z3038),""" (""ID"")) ENGINE=InnoDB AUTO_INCREMENT=105774 DEFAULT CHARSET=utf8mb4 COLLATE=utf8mb4_0900_ai_ci;"))</f>
        <v>CREATE TABLE "reg_1010" ("ID" bigint NOT NULL AUTO_INCREMENT,  "HASHFILE" varchar(255) DEFAULT NULL, "ID_PAI" bigint NOT NULL,</v>
      </c>
      <c r="AB3038" s="190" t="str">
        <f t="shared" si="335"/>
        <v/>
      </c>
    </row>
    <row r="3039" spans="1:28" ht="14.5" hidden="1" customHeight="1" x14ac:dyDescent="0.3">
      <c r="J3039" s="187" t="str">
        <f t="shared" si="333"/>
        <v>1010</v>
      </c>
      <c r="K3039" s="181">
        <v>1</v>
      </c>
      <c r="L3039" s="289" t="s">
        <v>25</v>
      </c>
      <c r="M3039" s="182" t="s">
        <v>3017</v>
      </c>
      <c r="N3039" s="181" t="s">
        <v>27</v>
      </c>
      <c r="O3039" s="181" t="s">
        <v>235</v>
      </c>
      <c r="P3039" s="181" t="s">
        <v>28</v>
      </c>
      <c r="Q3039" s="192" t="str">
        <f t="shared" si="334"/>
        <v>Campo</v>
      </c>
      <c r="R3039" s="192" t="s">
        <v>27</v>
      </c>
      <c r="S3039" s="191" t="str">
        <f t="shared" si="337"/>
        <v/>
      </c>
      <c r="T3039" s="192" t="str">
        <f t="shared" si="338"/>
        <v>&lt;campo posicao="1"&gt;
&lt;coluna&gt;REG&lt;/coluna&gt;
&lt;descricao&gt;Texto fixo contendo "1010"&lt;/descricao&gt;
&lt;tipo&gt;C&lt;/tipo&gt;
&lt;/campo&gt;</v>
      </c>
      <c r="U3039" s="192" t="str">
        <f t="shared" si="336"/>
        <v>&lt;campo posicao="1"&gt;
&lt;coluna&gt;REG&lt;/coluna&gt;
&lt;descricao&gt;Texto fixo contendo "1010"&lt;/descricao&gt;
&lt;tipo&gt;C&lt;/tipo&gt;
&lt;/campo&gt;</v>
      </c>
      <c r="V3039" s="192" t="str">
        <f t="shared" si="339"/>
        <v>{"Column2", "REG"},</v>
      </c>
      <c r="W3039" s="191" t="str">
        <f>IF(Q3039="Campo","@Campos(posicao = "&amp;K3039&amp;", tipo = '"&amp;R3039&amp;"')@Column(name = """&amp;L3039&amp;""")"&amp;IF(R3039="D","@Temporal(TemporalType.DATE)","")&amp;"private "&amp;VLOOKUP(TEXT(R3039,"@"),Apoio!A:B,2,0)&amp;" "&amp;SUBSTITUTE(LOWER(LEFT(L3039,1))&amp;RIGHT(PROPER(L3039),LEN(L3039)-1),"_","")&amp;";",IF(ISNUMBER(Q3039),IF(R3039="R","@Entity@Table(name = ""reg_"&amp;LOWER(J3039)&amp;""")@XmlRootElement","")&amp;VLOOKUP(J3039,Blocos!D:I,6,0)&amp;Apoio!$E$1&amp;Y3039,""))</f>
        <v>@Campos(posicao = 1, tipo = 'C')@Column(name = "REG")private String reg;</v>
      </c>
      <c r="X3039" s="190" t="str">
        <f>IF(ISNUMBER(Q3039),COUNTIF(Blocos!G:G,J3039),"")</f>
        <v/>
      </c>
      <c r="Y3039" s="190" t="str">
        <f>IF(OR(X3039=0,X3039=""),"",VLOOKUP(SUMIFS(Blocos!A:A,Blocos!H:H,'EFD REGISTROS e Campos (2)'!X3039,Blocos!G:G,'EFD REGISTROS e Campos (2)'!J3039),Blocos!A:L,12,0))</f>
        <v/>
      </c>
      <c r="Z3039" s="190" t="str">
        <f>IF(ISNUMBER(Q3040),VLOOKUP(J3039,Blocos!D:G,4,0),"")</f>
        <v/>
      </c>
      <c r="AA3039" s="190" t="str">
        <f>IF(ISNUMBER(Q3039),CONCATENATE("CREATE TABLE ""reg_",LOWER(J3039),""" (""ID"" bigint NOT NULL AUTO_INCREMENT,  ""HASHFILE"" varchar(255) DEFAULT NULL, ""ID_PAI"" bigint NOT NULL,"),IF(Q3039="Campo",CONCATENATE("""",L3039,""" ",VLOOKUP(R3039,Apoio!A:C,3,0)),""))&amp;IF(Z3039="","",CONCATENATE("PRIMARY KEY (""ID""), KEY ""FK_reg_",LOWER(Z3039),"_ID_PAI"" (""ID_PAI""), CONSTRAINT ""FK_reg_",LOWER(Z3039),"_ID_PAI"" FOREIGN KEY (""ID_PAI"") REFERENCES ""reg_",LOWER(Z3039),""" (""ID"")) ENGINE=InnoDB AUTO_INCREMENT=105774 DEFAULT CHARSET=utf8mb4 COLLATE=utf8mb4_0900_ai_ci;"))</f>
        <v>"REG" varchar(255) DEFAULT NULL,</v>
      </c>
      <c r="AB3039" s="190" t="str">
        <f t="shared" si="335"/>
        <v>USE `efdicms`;SELECT `reg_1010`.`REG`,</v>
      </c>
    </row>
    <row r="3040" spans="1:28" ht="14.5" hidden="1" customHeight="1" x14ac:dyDescent="0.3">
      <c r="J3040" s="187" t="str">
        <f t="shared" si="333"/>
        <v>1010</v>
      </c>
      <c r="K3040" s="196">
        <v>2</v>
      </c>
      <c r="L3040" s="285" t="s">
        <v>3018</v>
      </c>
      <c r="M3040" s="182" t="s">
        <v>3019</v>
      </c>
      <c r="N3040" s="196" t="s">
        <v>27</v>
      </c>
      <c r="O3040" s="196" t="s">
        <v>240</v>
      </c>
      <c r="P3040" s="196" t="s">
        <v>28</v>
      </c>
      <c r="Q3040" s="192" t="str">
        <f t="shared" si="334"/>
        <v>Campo</v>
      </c>
      <c r="R3040" s="192" t="s">
        <v>27</v>
      </c>
      <c r="S3040" s="191" t="str">
        <f t="shared" si="337"/>
        <v/>
      </c>
      <c r="T3040" s="192" t="str">
        <f t="shared" si="338"/>
        <v>&lt;campo posicao="2"&gt;
&lt;coluna&gt;IND_EXP&lt;/coluna&gt;
&lt;descricao&gt;Reg. 1100 - Ocorreu averbação (conclusão) de exportação no período:&lt;/descricao&gt;
&lt;tipo&gt;C&lt;/tipo&gt;
&lt;/campo&gt;</v>
      </c>
      <c r="U3040" s="192" t="str">
        <f t="shared" si="336"/>
        <v>&lt;campo posicao="2"&gt;
&lt;coluna&gt;IND_EXP&lt;/coluna&gt;
&lt;descricao&gt;Reg. 1100 - Ocorreu averbação (conclusão) de exportação no período:&lt;/descricao&gt;
&lt;tipo&gt;C&lt;/tipo&gt;
&lt;/campo&gt;</v>
      </c>
      <c r="V3040" s="192" t="str">
        <f t="shared" si="339"/>
        <v>{"Column3", "IND_EXP"},</v>
      </c>
      <c r="W3040" s="191" t="str">
        <f>IF(Q3040="Campo","@Campos(posicao = "&amp;K3040&amp;", tipo = '"&amp;R3040&amp;"')@Column(name = """&amp;L3040&amp;""")"&amp;IF(R3040="D","@Temporal(TemporalType.DATE)","")&amp;"private "&amp;VLOOKUP(TEXT(R3040,"@"),Apoio!A:B,2,0)&amp;" "&amp;SUBSTITUTE(LOWER(LEFT(L3040,1))&amp;RIGHT(PROPER(L3040),LEN(L3040)-1),"_","")&amp;";",IF(ISNUMBER(Q3040),IF(R3040="R","@Entity@Table(name = ""reg_"&amp;LOWER(J3040)&amp;""")@XmlRootElement","")&amp;VLOOKUP(J3040,Blocos!D:I,6,0)&amp;Apoio!$E$1&amp;Y3040,""))</f>
        <v>@Campos(posicao = 2, tipo = 'C')@Column(name = "IND_EXP")private String indExp;</v>
      </c>
      <c r="X3040" s="190" t="str">
        <f>IF(ISNUMBER(Q3040),COUNTIF(Blocos!G:G,J3040),"")</f>
        <v/>
      </c>
      <c r="Y3040" s="190" t="str">
        <f>IF(OR(X3040=0,X3040=""),"",VLOOKUP(SUMIFS(Blocos!A:A,Blocos!H:H,'EFD REGISTROS e Campos (2)'!X3040,Blocos!G:G,'EFD REGISTROS e Campos (2)'!J3040),Blocos!A:L,12,0))</f>
        <v/>
      </c>
      <c r="Z3040" s="190" t="str">
        <f>IF(ISNUMBER(Q3041),VLOOKUP(J3040,Blocos!D:G,4,0),"")</f>
        <v/>
      </c>
      <c r="AA3040" s="190" t="str">
        <f>IF(ISNUMBER(Q3040),CONCATENATE("CREATE TABLE ""reg_",LOWER(J3040),""" (""ID"" bigint NOT NULL AUTO_INCREMENT,  ""HASHFILE"" varchar(255) DEFAULT NULL, ""ID_PAI"" bigint NOT NULL,"),IF(Q3040="Campo",CONCATENATE("""",L3040,""" ",VLOOKUP(R3040,Apoio!A:C,3,0)),""))&amp;IF(Z3040="","",CONCATENATE("PRIMARY KEY (""ID""), KEY ""FK_reg_",LOWER(Z3040),"_ID_PAI"" (""ID_PAI""), CONSTRAINT ""FK_reg_",LOWER(Z3040),"_ID_PAI"" FOREIGN KEY (""ID_PAI"") REFERENCES ""reg_",LOWER(Z3040),""" (""ID"")) ENGINE=InnoDB AUTO_INCREMENT=105774 DEFAULT CHARSET=utf8mb4 COLLATE=utf8mb4_0900_ai_ci;"))</f>
        <v>"IND_EXP" varchar(255) DEFAULT NULL,</v>
      </c>
      <c r="AB3040" s="190" t="str">
        <f t="shared" si="335"/>
        <v>`reg_1010`.`IND_EXP`,</v>
      </c>
    </row>
    <row r="3041" spans="10:28" ht="14.5" hidden="1" customHeight="1" x14ac:dyDescent="0.3">
      <c r="J3041" s="187" t="str">
        <f t="shared" si="333"/>
        <v>1010</v>
      </c>
      <c r="K3041" s="196"/>
      <c r="L3041" s="285"/>
      <c r="M3041" s="182" t="s">
        <v>3020</v>
      </c>
      <c r="N3041" s="196"/>
      <c r="O3041" s="196"/>
      <c r="P3041" s="196"/>
      <c r="Q3041" s="192" t="str">
        <f t="shared" si="334"/>
        <v/>
      </c>
      <c r="S3041" s="191" t="str">
        <f t="shared" si="337"/>
        <v/>
      </c>
      <c r="T3041" s="192" t="str">
        <f t="shared" si="338"/>
        <v/>
      </c>
      <c r="U3041" s="192" t="str">
        <f t="shared" si="336"/>
        <v/>
      </c>
      <c r="V3041" s="192" t="str">
        <f t="shared" si="339"/>
        <v/>
      </c>
      <c r="W3041" s="191" t="str">
        <f>IF(Q3041="Campo","@Campos(posicao = "&amp;K3041&amp;", tipo = '"&amp;R3041&amp;"')@Column(name = """&amp;L3041&amp;""")"&amp;IF(R3041="D","@Temporal(TemporalType.DATE)","")&amp;"private "&amp;VLOOKUP(TEXT(R3041,"@"),Apoio!A:B,2,0)&amp;" "&amp;SUBSTITUTE(LOWER(LEFT(L3041,1))&amp;RIGHT(PROPER(L3041),LEN(L3041)-1),"_","")&amp;";",IF(ISNUMBER(Q3041),IF(R3041="R","@Entity@Table(name = ""reg_"&amp;LOWER(J3041)&amp;""")@XmlRootElement","")&amp;VLOOKUP(J3041,Blocos!D:I,6,0)&amp;Apoio!$E$1&amp;Y3041,""))</f>
        <v/>
      </c>
      <c r="X3041" s="190" t="str">
        <f>IF(ISNUMBER(Q3041),COUNTIF(Blocos!G:G,J3041),"")</f>
        <v/>
      </c>
      <c r="Y3041" s="190" t="str">
        <f>IF(OR(X3041=0,X3041=""),"",VLOOKUP(SUMIFS(Blocos!A:A,Blocos!H:H,'EFD REGISTROS e Campos (2)'!X3041,Blocos!G:G,'EFD REGISTROS e Campos (2)'!J3041),Blocos!A:L,12,0))</f>
        <v/>
      </c>
      <c r="Z3041" s="190" t="str">
        <f>IF(ISNUMBER(Q3042),VLOOKUP(J3041,Blocos!D:G,4,0),"")</f>
        <v/>
      </c>
      <c r="AA3041" s="190" t="str">
        <f>IF(ISNUMBER(Q3041),CONCATENATE("CREATE TABLE ""reg_",LOWER(J3041),""" (""ID"" bigint NOT NULL AUTO_INCREMENT,  ""HASHFILE"" varchar(255) DEFAULT NULL, ""ID_PAI"" bigint NOT NULL,"),IF(Q3041="Campo",CONCATENATE("""",L3041,""" ",VLOOKUP(R3041,Apoio!A:C,3,0)),""))&amp;IF(Z3041="","",CONCATENATE("PRIMARY KEY (""ID""), KEY ""FK_reg_",LOWER(Z3041),"_ID_PAI"" (""ID_PAI""), CONSTRAINT ""FK_reg_",LOWER(Z3041),"_ID_PAI"" FOREIGN KEY (""ID_PAI"") REFERENCES ""reg_",LOWER(Z3041),""" (""ID"")) ENGINE=InnoDB AUTO_INCREMENT=105774 DEFAULT CHARSET=utf8mb4 COLLATE=utf8mb4_0900_ai_ci;"))</f>
        <v/>
      </c>
      <c r="AB3041" s="190" t="str">
        <f t="shared" si="335"/>
        <v/>
      </c>
    </row>
    <row r="3042" spans="10:28" ht="14.5" hidden="1" customHeight="1" x14ac:dyDescent="0.3">
      <c r="J3042" s="187" t="str">
        <f t="shared" si="333"/>
        <v>1010</v>
      </c>
      <c r="K3042" s="196"/>
      <c r="L3042" s="285"/>
      <c r="M3042" s="182" t="s">
        <v>3021</v>
      </c>
      <c r="N3042" s="196"/>
      <c r="O3042" s="196"/>
      <c r="P3042" s="196"/>
      <c r="Q3042" s="192" t="str">
        <f t="shared" si="334"/>
        <v/>
      </c>
      <c r="S3042" s="191" t="str">
        <f t="shared" si="337"/>
        <v/>
      </c>
      <c r="T3042" s="192" t="str">
        <f t="shared" si="338"/>
        <v/>
      </c>
      <c r="U3042" s="192" t="str">
        <f t="shared" si="336"/>
        <v/>
      </c>
      <c r="V3042" s="192" t="str">
        <f t="shared" si="339"/>
        <v/>
      </c>
      <c r="W3042" s="191" t="str">
        <f>IF(Q3042="Campo","@Campos(posicao = "&amp;K3042&amp;", tipo = '"&amp;R3042&amp;"')@Column(name = """&amp;L3042&amp;""")"&amp;IF(R3042="D","@Temporal(TemporalType.DATE)","")&amp;"private "&amp;VLOOKUP(TEXT(R3042,"@"),Apoio!A:B,2,0)&amp;" "&amp;SUBSTITUTE(LOWER(LEFT(L3042,1))&amp;RIGHT(PROPER(L3042),LEN(L3042)-1),"_","")&amp;";",IF(ISNUMBER(Q3042),IF(R3042="R","@Entity@Table(name = ""reg_"&amp;LOWER(J3042)&amp;""")@XmlRootElement","")&amp;VLOOKUP(J3042,Blocos!D:I,6,0)&amp;Apoio!$E$1&amp;Y3042,""))</f>
        <v/>
      </c>
      <c r="X3042" s="190" t="str">
        <f>IF(ISNUMBER(Q3042),COUNTIF(Blocos!G:G,J3042),"")</f>
        <v/>
      </c>
      <c r="Y3042" s="190" t="str">
        <f>IF(OR(X3042=0,X3042=""),"",VLOOKUP(SUMIFS(Blocos!A:A,Blocos!H:H,'EFD REGISTROS e Campos (2)'!X3042,Blocos!G:G,'EFD REGISTROS e Campos (2)'!J3042),Blocos!A:L,12,0))</f>
        <v/>
      </c>
      <c r="Z3042" s="190" t="str">
        <f>IF(ISNUMBER(Q3043),VLOOKUP(J3042,Blocos!D:G,4,0),"")</f>
        <v/>
      </c>
      <c r="AA3042" s="190" t="str">
        <f>IF(ISNUMBER(Q3042),CONCATENATE("CREATE TABLE ""reg_",LOWER(J3042),""" (""ID"" bigint NOT NULL AUTO_INCREMENT,  ""HASHFILE"" varchar(255) DEFAULT NULL, ""ID_PAI"" bigint NOT NULL,"),IF(Q3042="Campo",CONCATENATE("""",L3042,""" ",VLOOKUP(R3042,Apoio!A:C,3,0)),""))&amp;IF(Z3042="","",CONCATENATE("PRIMARY KEY (""ID""), KEY ""FK_reg_",LOWER(Z3042),"_ID_PAI"" (""ID_PAI""), CONSTRAINT ""FK_reg_",LOWER(Z3042),"_ID_PAI"" FOREIGN KEY (""ID_PAI"") REFERENCES ""reg_",LOWER(Z3042),""" (""ID"")) ENGINE=InnoDB AUTO_INCREMENT=105774 DEFAULT CHARSET=utf8mb4 COLLATE=utf8mb4_0900_ai_ci;"))</f>
        <v/>
      </c>
      <c r="AB3042" s="190" t="str">
        <f t="shared" si="335"/>
        <v/>
      </c>
    </row>
    <row r="3043" spans="10:28" ht="14.5" hidden="1" customHeight="1" x14ac:dyDescent="0.3">
      <c r="J3043" s="187" t="str">
        <f t="shared" si="333"/>
        <v>1010</v>
      </c>
      <c r="K3043" s="196">
        <v>3</v>
      </c>
      <c r="L3043" s="285" t="s">
        <v>3022</v>
      </c>
      <c r="M3043" s="182" t="s">
        <v>3023</v>
      </c>
      <c r="N3043" s="196" t="s">
        <v>27</v>
      </c>
      <c r="O3043" s="196" t="s">
        <v>240</v>
      </c>
      <c r="P3043" s="196" t="s">
        <v>28</v>
      </c>
      <c r="Q3043" s="192" t="str">
        <f t="shared" si="334"/>
        <v>Campo</v>
      </c>
      <c r="R3043" s="192" t="s">
        <v>27</v>
      </c>
      <c r="S3043" s="191" t="str">
        <f t="shared" si="337"/>
        <v/>
      </c>
      <c r="T3043" s="192" t="str">
        <f t="shared" si="338"/>
        <v>&lt;campo posicao="3"&gt;
&lt;coluna&gt;IND_CCRF&lt;/coluna&gt;
&lt;descricao&gt;Reg 1200 – Existem informações acerca de créditos de ICMS a serem controlados, definidos pela Sefaz:&lt;/descricao&gt;
&lt;tipo&gt;C&lt;/tipo&gt;
&lt;/campo&gt;</v>
      </c>
      <c r="U3043" s="192" t="str">
        <f t="shared" si="336"/>
        <v>&lt;campo posicao="3"&gt;
&lt;coluna&gt;IND_CCRF&lt;/coluna&gt;
&lt;descricao&gt;Reg 1200 – Existem informações acerca de créditos de ICMS a serem controlados, definidos pela Sefaz:&lt;/descricao&gt;
&lt;tipo&gt;C&lt;/tipo&gt;
&lt;/campo&gt;</v>
      </c>
      <c r="V3043" s="192" t="str">
        <f t="shared" si="339"/>
        <v>{"Column4", "IND_CCRF"},</v>
      </c>
      <c r="W3043" s="191" t="str">
        <f>IF(Q3043="Campo","@Campos(posicao = "&amp;K3043&amp;", tipo = '"&amp;R3043&amp;"')@Column(name = """&amp;L3043&amp;""")"&amp;IF(R3043="D","@Temporal(TemporalType.DATE)","")&amp;"private "&amp;VLOOKUP(TEXT(R3043,"@"),Apoio!A:B,2,0)&amp;" "&amp;SUBSTITUTE(LOWER(LEFT(L3043,1))&amp;RIGHT(PROPER(L3043),LEN(L3043)-1),"_","")&amp;";",IF(ISNUMBER(Q3043),IF(R3043="R","@Entity@Table(name = ""reg_"&amp;LOWER(J3043)&amp;""")@XmlRootElement","")&amp;VLOOKUP(J3043,Blocos!D:I,6,0)&amp;Apoio!$E$1&amp;Y3043,""))</f>
        <v>@Campos(posicao = 3, tipo = 'C')@Column(name = "IND_CCRF")private String indCcrf;</v>
      </c>
      <c r="X3043" s="190" t="str">
        <f>IF(ISNUMBER(Q3043),COUNTIF(Blocos!G:G,J3043),"")</f>
        <v/>
      </c>
      <c r="Y3043" s="190" t="str">
        <f>IF(OR(X3043=0,X3043=""),"",VLOOKUP(SUMIFS(Blocos!A:A,Blocos!H:H,'EFD REGISTROS e Campos (2)'!X3043,Blocos!G:G,'EFD REGISTROS e Campos (2)'!J3043),Blocos!A:L,12,0))</f>
        <v/>
      </c>
      <c r="Z3043" s="190" t="str">
        <f>IF(ISNUMBER(Q3044),VLOOKUP(J3043,Blocos!D:G,4,0),"")</f>
        <v/>
      </c>
      <c r="AA3043" s="190" t="str">
        <f>IF(ISNUMBER(Q3043),CONCATENATE("CREATE TABLE ""reg_",LOWER(J3043),""" (""ID"" bigint NOT NULL AUTO_INCREMENT,  ""HASHFILE"" varchar(255) DEFAULT NULL, ""ID_PAI"" bigint NOT NULL,"),IF(Q3043="Campo",CONCATENATE("""",L3043,""" ",VLOOKUP(R3043,Apoio!A:C,3,0)),""))&amp;IF(Z3043="","",CONCATENATE("PRIMARY KEY (""ID""), KEY ""FK_reg_",LOWER(Z3043),"_ID_PAI"" (""ID_PAI""), CONSTRAINT ""FK_reg_",LOWER(Z3043),"_ID_PAI"" FOREIGN KEY (""ID_PAI"") REFERENCES ""reg_",LOWER(Z3043),""" (""ID"")) ENGINE=InnoDB AUTO_INCREMENT=105774 DEFAULT CHARSET=utf8mb4 COLLATE=utf8mb4_0900_ai_ci;"))</f>
        <v>"IND_CCRF" varchar(255) DEFAULT NULL,</v>
      </c>
      <c r="AB3043" s="190" t="str">
        <f t="shared" si="335"/>
        <v>`reg_1010`.`IND_CCRF`,</v>
      </c>
    </row>
    <row r="3044" spans="10:28" ht="14.5" hidden="1" customHeight="1" x14ac:dyDescent="0.3">
      <c r="J3044" s="187" t="str">
        <f t="shared" si="333"/>
        <v>1010</v>
      </c>
      <c r="K3044" s="196"/>
      <c r="L3044" s="285"/>
      <c r="M3044" s="182" t="s">
        <v>3020</v>
      </c>
      <c r="N3044" s="196"/>
      <c r="O3044" s="196"/>
      <c r="P3044" s="196"/>
      <c r="Q3044" s="192" t="str">
        <f t="shared" si="334"/>
        <v/>
      </c>
      <c r="S3044" s="191" t="str">
        <f t="shared" si="337"/>
        <v/>
      </c>
      <c r="T3044" s="192" t="str">
        <f t="shared" si="338"/>
        <v/>
      </c>
      <c r="U3044" s="192" t="str">
        <f t="shared" si="336"/>
        <v/>
      </c>
      <c r="V3044" s="192" t="str">
        <f t="shared" si="339"/>
        <v/>
      </c>
      <c r="W3044" s="191" t="str">
        <f>IF(Q3044="Campo","@Campos(posicao = "&amp;K3044&amp;", tipo = '"&amp;R3044&amp;"')@Column(name = """&amp;L3044&amp;""")"&amp;IF(R3044="D","@Temporal(TemporalType.DATE)","")&amp;"private "&amp;VLOOKUP(TEXT(R3044,"@"),Apoio!A:B,2,0)&amp;" "&amp;SUBSTITUTE(LOWER(LEFT(L3044,1))&amp;RIGHT(PROPER(L3044),LEN(L3044)-1),"_","")&amp;";",IF(ISNUMBER(Q3044),IF(R3044="R","@Entity@Table(name = ""reg_"&amp;LOWER(J3044)&amp;""")@XmlRootElement","")&amp;VLOOKUP(J3044,Blocos!D:I,6,0)&amp;Apoio!$E$1&amp;Y3044,""))</f>
        <v/>
      </c>
      <c r="X3044" s="190" t="str">
        <f>IF(ISNUMBER(Q3044),COUNTIF(Blocos!G:G,J3044),"")</f>
        <v/>
      </c>
      <c r="Y3044" s="190" t="str">
        <f>IF(OR(X3044=0,X3044=""),"",VLOOKUP(SUMIFS(Blocos!A:A,Blocos!H:H,'EFD REGISTROS e Campos (2)'!X3044,Blocos!G:G,'EFD REGISTROS e Campos (2)'!J3044),Blocos!A:L,12,0))</f>
        <v/>
      </c>
      <c r="Z3044" s="190" t="str">
        <f>IF(ISNUMBER(Q3045),VLOOKUP(J3044,Blocos!D:G,4,0),"")</f>
        <v/>
      </c>
      <c r="AA3044" s="190" t="str">
        <f>IF(ISNUMBER(Q3044),CONCATENATE("CREATE TABLE ""reg_",LOWER(J3044),""" (""ID"" bigint NOT NULL AUTO_INCREMENT,  ""HASHFILE"" varchar(255) DEFAULT NULL, ""ID_PAI"" bigint NOT NULL,"),IF(Q3044="Campo",CONCATENATE("""",L3044,""" ",VLOOKUP(R3044,Apoio!A:C,3,0)),""))&amp;IF(Z3044="","",CONCATENATE("PRIMARY KEY (""ID""), KEY ""FK_reg_",LOWER(Z3044),"_ID_PAI"" (""ID_PAI""), CONSTRAINT ""FK_reg_",LOWER(Z3044),"_ID_PAI"" FOREIGN KEY (""ID_PAI"") REFERENCES ""reg_",LOWER(Z3044),""" (""ID"")) ENGINE=InnoDB AUTO_INCREMENT=105774 DEFAULT CHARSET=utf8mb4 COLLATE=utf8mb4_0900_ai_ci;"))</f>
        <v/>
      </c>
      <c r="AB3044" s="190" t="str">
        <f t="shared" si="335"/>
        <v/>
      </c>
    </row>
    <row r="3045" spans="10:28" ht="14.5" hidden="1" customHeight="1" x14ac:dyDescent="0.3">
      <c r="J3045" s="187" t="str">
        <f t="shared" si="333"/>
        <v>1010</v>
      </c>
      <c r="K3045" s="196"/>
      <c r="L3045" s="285"/>
      <c r="M3045" s="182" t="s">
        <v>3021</v>
      </c>
      <c r="N3045" s="196"/>
      <c r="O3045" s="196"/>
      <c r="P3045" s="196"/>
      <c r="Q3045" s="192" t="str">
        <f t="shared" si="334"/>
        <v/>
      </c>
      <c r="S3045" s="191" t="str">
        <f t="shared" si="337"/>
        <v/>
      </c>
      <c r="T3045" s="192" t="str">
        <f t="shared" si="338"/>
        <v/>
      </c>
      <c r="U3045" s="192" t="str">
        <f t="shared" si="336"/>
        <v/>
      </c>
      <c r="V3045" s="192" t="str">
        <f t="shared" si="339"/>
        <v/>
      </c>
      <c r="W3045" s="191" t="str">
        <f>IF(Q3045="Campo","@Campos(posicao = "&amp;K3045&amp;", tipo = '"&amp;R3045&amp;"')@Column(name = """&amp;L3045&amp;""")"&amp;IF(R3045="D","@Temporal(TemporalType.DATE)","")&amp;"private "&amp;VLOOKUP(TEXT(R3045,"@"),Apoio!A:B,2,0)&amp;" "&amp;SUBSTITUTE(LOWER(LEFT(L3045,1))&amp;RIGHT(PROPER(L3045),LEN(L3045)-1),"_","")&amp;";",IF(ISNUMBER(Q3045),IF(R3045="R","@Entity@Table(name = ""reg_"&amp;LOWER(J3045)&amp;""")@XmlRootElement","")&amp;VLOOKUP(J3045,Blocos!D:I,6,0)&amp;Apoio!$E$1&amp;Y3045,""))</f>
        <v/>
      </c>
      <c r="X3045" s="190" t="str">
        <f>IF(ISNUMBER(Q3045),COUNTIF(Blocos!G:G,J3045),"")</f>
        <v/>
      </c>
      <c r="Y3045" s="190" t="str">
        <f>IF(OR(X3045=0,X3045=""),"",VLOOKUP(SUMIFS(Blocos!A:A,Blocos!H:H,'EFD REGISTROS e Campos (2)'!X3045,Blocos!G:G,'EFD REGISTROS e Campos (2)'!J3045),Blocos!A:L,12,0))</f>
        <v/>
      </c>
      <c r="Z3045" s="190" t="str">
        <f>IF(ISNUMBER(Q3046),VLOOKUP(J3045,Blocos!D:G,4,0),"")</f>
        <v/>
      </c>
      <c r="AA3045" s="190" t="str">
        <f>IF(ISNUMBER(Q3045),CONCATENATE("CREATE TABLE ""reg_",LOWER(J3045),""" (""ID"" bigint NOT NULL AUTO_INCREMENT,  ""HASHFILE"" varchar(255) DEFAULT NULL, ""ID_PAI"" bigint NOT NULL,"),IF(Q3045="Campo",CONCATENATE("""",L3045,""" ",VLOOKUP(R3045,Apoio!A:C,3,0)),""))&amp;IF(Z3045="","",CONCATENATE("PRIMARY KEY (""ID""), KEY ""FK_reg_",LOWER(Z3045),"_ID_PAI"" (""ID_PAI""), CONSTRAINT ""FK_reg_",LOWER(Z3045),"_ID_PAI"" FOREIGN KEY (""ID_PAI"") REFERENCES ""reg_",LOWER(Z3045),""" (""ID"")) ENGINE=InnoDB AUTO_INCREMENT=105774 DEFAULT CHARSET=utf8mb4 COLLATE=utf8mb4_0900_ai_ci;"))</f>
        <v/>
      </c>
      <c r="AB3045" s="190" t="str">
        <f t="shared" si="335"/>
        <v/>
      </c>
    </row>
    <row r="3046" spans="10:28" ht="14.5" hidden="1" customHeight="1" x14ac:dyDescent="0.3">
      <c r="J3046" s="187" t="str">
        <f t="shared" si="333"/>
        <v>1010</v>
      </c>
      <c r="K3046" s="196">
        <v>4</v>
      </c>
      <c r="L3046" s="285" t="s">
        <v>3024</v>
      </c>
      <c r="M3046" s="182" t="s">
        <v>3025</v>
      </c>
      <c r="N3046" s="196" t="s">
        <v>27</v>
      </c>
      <c r="O3046" s="196" t="s">
        <v>240</v>
      </c>
      <c r="P3046" s="196" t="s">
        <v>28</v>
      </c>
      <c r="Q3046" s="192" t="str">
        <f t="shared" si="334"/>
        <v>Campo</v>
      </c>
      <c r="R3046" s="192" t="s">
        <v>27</v>
      </c>
      <c r="S3046" s="191" t="str">
        <f t="shared" si="337"/>
        <v/>
      </c>
      <c r="T3046" s="192" t="str">
        <f t="shared" si="338"/>
        <v>&lt;campo posicao="4"&gt;
&lt;coluna&gt;IND_COMB&lt;/coluna&gt;
&lt;descricao&gt;Reg. 1300 – É comercio varejista de combustíveis com movimentação e/ou estoque no período:&lt;/descricao&gt;
&lt;tipo&gt;C&lt;/tipo&gt;
&lt;/campo&gt;</v>
      </c>
      <c r="U3046" s="192" t="str">
        <f t="shared" si="336"/>
        <v>&lt;campo posicao="4"&gt;
&lt;coluna&gt;IND_COMB&lt;/coluna&gt;
&lt;descricao&gt;Reg. 1300 – É comercio varejista de combustíveis com movimentação e/ou estoque no período:&lt;/descricao&gt;
&lt;tipo&gt;C&lt;/tipo&gt;
&lt;/campo&gt;</v>
      </c>
      <c r="V3046" s="192" t="str">
        <f t="shared" si="339"/>
        <v>{"Column5", "IND_COMB"},</v>
      </c>
      <c r="W3046" s="191" t="str">
        <f>IF(Q3046="Campo","@Campos(posicao = "&amp;K3046&amp;", tipo = '"&amp;R3046&amp;"')@Column(name = """&amp;L3046&amp;""")"&amp;IF(R3046="D","@Temporal(TemporalType.DATE)","")&amp;"private "&amp;VLOOKUP(TEXT(R3046,"@"),Apoio!A:B,2,0)&amp;" "&amp;SUBSTITUTE(LOWER(LEFT(L3046,1))&amp;RIGHT(PROPER(L3046),LEN(L3046)-1),"_","")&amp;";",IF(ISNUMBER(Q3046),IF(R3046="R","@Entity@Table(name = ""reg_"&amp;LOWER(J3046)&amp;""")@XmlRootElement","")&amp;VLOOKUP(J3046,Blocos!D:I,6,0)&amp;Apoio!$E$1&amp;Y3046,""))</f>
        <v>@Campos(posicao = 4, tipo = 'C')@Column(name = "IND_COMB")private String indComb;</v>
      </c>
      <c r="X3046" s="190" t="str">
        <f>IF(ISNUMBER(Q3046),COUNTIF(Blocos!G:G,J3046),"")</f>
        <v/>
      </c>
      <c r="Y3046" s="190" t="str">
        <f>IF(OR(X3046=0,X3046=""),"",VLOOKUP(SUMIFS(Blocos!A:A,Blocos!H:H,'EFD REGISTROS e Campos (2)'!X3046,Blocos!G:G,'EFD REGISTROS e Campos (2)'!J3046),Blocos!A:L,12,0))</f>
        <v/>
      </c>
      <c r="Z3046" s="190" t="str">
        <f>IF(ISNUMBER(Q3047),VLOOKUP(J3046,Blocos!D:G,4,0),"")</f>
        <v/>
      </c>
      <c r="AA3046" s="190" t="str">
        <f>IF(ISNUMBER(Q3046),CONCATENATE("CREATE TABLE ""reg_",LOWER(J3046),""" (""ID"" bigint NOT NULL AUTO_INCREMENT,  ""HASHFILE"" varchar(255) DEFAULT NULL, ""ID_PAI"" bigint NOT NULL,"),IF(Q3046="Campo",CONCATENATE("""",L3046,""" ",VLOOKUP(R3046,Apoio!A:C,3,0)),""))&amp;IF(Z3046="","",CONCATENATE("PRIMARY KEY (""ID""), KEY ""FK_reg_",LOWER(Z3046),"_ID_PAI"" (""ID_PAI""), CONSTRAINT ""FK_reg_",LOWER(Z3046),"_ID_PAI"" FOREIGN KEY (""ID_PAI"") REFERENCES ""reg_",LOWER(Z3046),""" (""ID"")) ENGINE=InnoDB AUTO_INCREMENT=105774 DEFAULT CHARSET=utf8mb4 COLLATE=utf8mb4_0900_ai_ci;"))</f>
        <v>"IND_COMB" varchar(255) DEFAULT NULL,</v>
      </c>
      <c r="AB3046" s="190" t="str">
        <f t="shared" si="335"/>
        <v>`reg_1010`.`IND_COMB`,</v>
      </c>
    </row>
    <row r="3047" spans="10:28" ht="14.5" hidden="1" customHeight="1" x14ac:dyDescent="0.3">
      <c r="J3047" s="187" t="str">
        <f t="shared" si="333"/>
        <v>1010</v>
      </c>
      <c r="K3047" s="196"/>
      <c r="L3047" s="285"/>
      <c r="M3047" s="182" t="s">
        <v>3020</v>
      </c>
      <c r="N3047" s="196"/>
      <c r="O3047" s="196"/>
      <c r="P3047" s="196"/>
      <c r="Q3047" s="192" t="str">
        <f t="shared" si="334"/>
        <v/>
      </c>
      <c r="S3047" s="191" t="str">
        <f t="shared" si="337"/>
        <v/>
      </c>
      <c r="T3047" s="192" t="str">
        <f t="shared" si="338"/>
        <v/>
      </c>
      <c r="U3047" s="192" t="str">
        <f t="shared" si="336"/>
        <v/>
      </c>
      <c r="V3047" s="192" t="str">
        <f t="shared" si="339"/>
        <v/>
      </c>
      <c r="W3047" s="191" t="str">
        <f>IF(Q3047="Campo","@Campos(posicao = "&amp;K3047&amp;", tipo = '"&amp;R3047&amp;"')@Column(name = """&amp;L3047&amp;""")"&amp;IF(R3047="D","@Temporal(TemporalType.DATE)","")&amp;"private "&amp;VLOOKUP(TEXT(R3047,"@"),Apoio!A:B,2,0)&amp;" "&amp;SUBSTITUTE(LOWER(LEFT(L3047,1))&amp;RIGHT(PROPER(L3047),LEN(L3047)-1),"_","")&amp;";",IF(ISNUMBER(Q3047),IF(R3047="R","@Entity@Table(name = ""reg_"&amp;LOWER(J3047)&amp;""")@XmlRootElement","")&amp;VLOOKUP(J3047,Blocos!D:I,6,0)&amp;Apoio!$E$1&amp;Y3047,""))</f>
        <v/>
      </c>
      <c r="X3047" s="190" t="str">
        <f>IF(ISNUMBER(Q3047),COUNTIF(Blocos!G:G,J3047),"")</f>
        <v/>
      </c>
      <c r="Y3047" s="190" t="str">
        <f>IF(OR(X3047=0,X3047=""),"",VLOOKUP(SUMIFS(Blocos!A:A,Blocos!H:H,'EFD REGISTROS e Campos (2)'!X3047,Blocos!G:G,'EFD REGISTROS e Campos (2)'!J3047),Blocos!A:L,12,0))</f>
        <v/>
      </c>
      <c r="Z3047" s="190" t="str">
        <f>IF(ISNUMBER(Q3048),VLOOKUP(J3047,Blocos!D:G,4,0),"")</f>
        <v/>
      </c>
      <c r="AA3047" s="190" t="str">
        <f>IF(ISNUMBER(Q3047),CONCATENATE("CREATE TABLE ""reg_",LOWER(J3047),""" (""ID"" bigint NOT NULL AUTO_INCREMENT,  ""HASHFILE"" varchar(255) DEFAULT NULL, ""ID_PAI"" bigint NOT NULL,"),IF(Q3047="Campo",CONCATENATE("""",L3047,""" ",VLOOKUP(R3047,Apoio!A:C,3,0)),""))&amp;IF(Z3047="","",CONCATENATE("PRIMARY KEY (""ID""), KEY ""FK_reg_",LOWER(Z3047),"_ID_PAI"" (""ID_PAI""), CONSTRAINT ""FK_reg_",LOWER(Z3047),"_ID_PAI"" FOREIGN KEY (""ID_PAI"") REFERENCES ""reg_",LOWER(Z3047),""" (""ID"")) ENGINE=InnoDB AUTO_INCREMENT=105774 DEFAULT CHARSET=utf8mb4 COLLATE=utf8mb4_0900_ai_ci;"))</f>
        <v/>
      </c>
      <c r="AB3047" s="190" t="str">
        <f t="shared" si="335"/>
        <v/>
      </c>
    </row>
    <row r="3048" spans="10:28" ht="14.5" hidden="1" customHeight="1" x14ac:dyDescent="0.3">
      <c r="J3048" s="187" t="str">
        <f t="shared" si="333"/>
        <v>1010</v>
      </c>
      <c r="K3048" s="196"/>
      <c r="L3048" s="285"/>
      <c r="M3048" s="182" t="s">
        <v>3021</v>
      </c>
      <c r="N3048" s="196"/>
      <c r="O3048" s="196"/>
      <c r="P3048" s="196"/>
      <c r="Q3048" s="192" t="str">
        <f t="shared" si="334"/>
        <v/>
      </c>
      <c r="S3048" s="191" t="str">
        <f t="shared" si="337"/>
        <v/>
      </c>
      <c r="T3048" s="192" t="str">
        <f t="shared" si="338"/>
        <v/>
      </c>
      <c r="U3048" s="192" t="str">
        <f t="shared" si="336"/>
        <v/>
      </c>
      <c r="V3048" s="192" t="str">
        <f t="shared" si="339"/>
        <v/>
      </c>
      <c r="W3048" s="191" t="str">
        <f>IF(Q3048="Campo","@Campos(posicao = "&amp;K3048&amp;", tipo = '"&amp;R3048&amp;"')@Column(name = """&amp;L3048&amp;""")"&amp;IF(R3048="D","@Temporal(TemporalType.DATE)","")&amp;"private "&amp;VLOOKUP(TEXT(R3048,"@"),Apoio!A:B,2,0)&amp;" "&amp;SUBSTITUTE(LOWER(LEFT(L3048,1))&amp;RIGHT(PROPER(L3048),LEN(L3048)-1),"_","")&amp;";",IF(ISNUMBER(Q3048),IF(R3048="R","@Entity@Table(name = ""reg_"&amp;LOWER(J3048)&amp;""")@XmlRootElement","")&amp;VLOOKUP(J3048,Blocos!D:I,6,0)&amp;Apoio!$E$1&amp;Y3048,""))</f>
        <v/>
      </c>
      <c r="X3048" s="190" t="str">
        <f>IF(ISNUMBER(Q3048),COUNTIF(Blocos!G:G,J3048),"")</f>
        <v/>
      </c>
      <c r="Y3048" s="190" t="str">
        <f>IF(OR(X3048=0,X3048=""),"",VLOOKUP(SUMIFS(Blocos!A:A,Blocos!H:H,'EFD REGISTROS e Campos (2)'!X3048,Blocos!G:G,'EFD REGISTROS e Campos (2)'!J3048),Blocos!A:L,12,0))</f>
        <v/>
      </c>
      <c r="Z3048" s="190" t="str">
        <f>IF(ISNUMBER(Q3049),VLOOKUP(J3048,Blocos!D:G,4,0),"")</f>
        <v/>
      </c>
      <c r="AA3048" s="190" t="str">
        <f>IF(ISNUMBER(Q3048),CONCATENATE("CREATE TABLE ""reg_",LOWER(J3048),""" (""ID"" bigint NOT NULL AUTO_INCREMENT,  ""HASHFILE"" varchar(255) DEFAULT NULL, ""ID_PAI"" bigint NOT NULL,"),IF(Q3048="Campo",CONCATENATE("""",L3048,""" ",VLOOKUP(R3048,Apoio!A:C,3,0)),""))&amp;IF(Z3048="","",CONCATENATE("PRIMARY KEY (""ID""), KEY ""FK_reg_",LOWER(Z3048),"_ID_PAI"" (""ID_PAI""), CONSTRAINT ""FK_reg_",LOWER(Z3048),"_ID_PAI"" FOREIGN KEY (""ID_PAI"") REFERENCES ""reg_",LOWER(Z3048),""" (""ID"")) ENGINE=InnoDB AUTO_INCREMENT=105774 DEFAULT CHARSET=utf8mb4 COLLATE=utf8mb4_0900_ai_ci;"))</f>
        <v/>
      </c>
      <c r="AB3048" s="190" t="str">
        <f t="shared" si="335"/>
        <v/>
      </c>
    </row>
    <row r="3049" spans="10:28" ht="14.5" hidden="1" customHeight="1" x14ac:dyDescent="0.3">
      <c r="J3049" s="187" t="str">
        <f t="shared" si="333"/>
        <v>1010</v>
      </c>
      <c r="K3049" s="196">
        <v>5</v>
      </c>
      <c r="L3049" s="285" t="s">
        <v>3026</v>
      </c>
      <c r="M3049" s="182" t="s">
        <v>3027</v>
      </c>
      <c r="N3049" s="196" t="s">
        <v>27</v>
      </c>
      <c r="O3049" s="196" t="s">
        <v>240</v>
      </c>
      <c r="P3049" s="196" t="s">
        <v>28</v>
      </c>
      <c r="Q3049" s="192" t="str">
        <f t="shared" si="334"/>
        <v>Campo</v>
      </c>
      <c r="R3049" s="192" t="s">
        <v>27</v>
      </c>
      <c r="S3049" s="191" t="str">
        <f t="shared" si="337"/>
        <v/>
      </c>
      <c r="T3049" s="192" t="str">
        <f t="shared" si="338"/>
        <v>&lt;campo posicao="5"&gt;
&lt;coluna&gt;IND_USINA&lt;/coluna&gt;
&lt;descricao&gt;Reg. 1390 – Usinas de açúcar e/álcool – O estabelecimento é produtor de açúcar e/ou álcool carburante com movimentação e/ou estoque no período:&lt;/descricao&gt;
&lt;tipo&gt;C&lt;/tipo&gt;
&lt;/campo&gt;</v>
      </c>
      <c r="U3049" s="192" t="str">
        <f t="shared" si="336"/>
        <v>&lt;campo posicao="5"&gt;
&lt;coluna&gt;IND_USINA&lt;/coluna&gt;
&lt;descricao&gt;Reg. 1390 – Usinas de açúcar e/álcool – O estabelecimento é produtor de açúcar e/ou álcool carburante com movimentação e/ou estoque no período:&lt;/descricao&gt;
&lt;tipo&gt;C&lt;/tipo&gt;
&lt;/campo&gt;</v>
      </c>
      <c r="V3049" s="192" t="str">
        <f t="shared" si="339"/>
        <v>{"Column6", "IND_USINA"},</v>
      </c>
      <c r="W3049" s="191" t="str">
        <f>IF(Q3049="Campo","@Campos(posicao = "&amp;K3049&amp;", tipo = '"&amp;R3049&amp;"')@Column(name = """&amp;L3049&amp;""")"&amp;IF(R3049="D","@Temporal(TemporalType.DATE)","")&amp;"private "&amp;VLOOKUP(TEXT(R3049,"@"),Apoio!A:B,2,0)&amp;" "&amp;SUBSTITUTE(LOWER(LEFT(L3049,1))&amp;RIGHT(PROPER(L3049),LEN(L3049)-1),"_","")&amp;";",IF(ISNUMBER(Q3049),IF(R3049="R","@Entity@Table(name = ""reg_"&amp;LOWER(J3049)&amp;""")@XmlRootElement","")&amp;VLOOKUP(J3049,Blocos!D:I,6,0)&amp;Apoio!$E$1&amp;Y3049,""))</f>
        <v>@Campos(posicao = 5, tipo = 'C')@Column(name = "IND_USINA")private String indUsina;</v>
      </c>
      <c r="X3049" s="190" t="str">
        <f>IF(ISNUMBER(Q3049),COUNTIF(Blocos!G:G,J3049),"")</f>
        <v/>
      </c>
      <c r="Y3049" s="190" t="str">
        <f>IF(OR(X3049=0,X3049=""),"",VLOOKUP(SUMIFS(Blocos!A:A,Blocos!H:H,'EFD REGISTROS e Campos (2)'!X3049,Blocos!G:G,'EFD REGISTROS e Campos (2)'!J3049),Blocos!A:L,12,0))</f>
        <v/>
      </c>
      <c r="Z3049" s="190" t="str">
        <f>IF(ISNUMBER(Q3050),VLOOKUP(J3049,Blocos!D:G,4,0),"")</f>
        <v/>
      </c>
      <c r="AA3049" s="190" t="str">
        <f>IF(ISNUMBER(Q3049),CONCATENATE("CREATE TABLE ""reg_",LOWER(J3049),""" (""ID"" bigint NOT NULL AUTO_INCREMENT,  ""HASHFILE"" varchar(255) DEFAULT NULL, ""ID_PAI"" bigint NOT NULL,"),IF(Q3049="Campo",CONCATENATE("""",L3049,""" ",VLOOKUP(R3049,Apoio!A:C,3,0)),""))&amp;IF(Z3049="","",CONCATENATE("PRIMARY KEY (""ID""), KEY ""FK_reg_",LOWER(Z3049),"_ID_PAI"" (""ID_PAI""), CONSTRAINT ""FK_reg_",LOWER(Z3049),"_ID_PAI"" FOREIGN KEY (""ID_PAI"") REFERENCES ""reg_",LOWER(Z3049),""" (""ID"")) ENGINE=InnoDB AUTO_INCREMENT=105774 DEFAULT CHARSET=utf8mb4 COLLATE=utf8mb4_0900_ai_ci;"))</f>
        <v>"IND_USINA" varchar(255) DEFAULT NULL,</v>
      </c>
      <c r="AB3049" s="190" t="str">
        <f t="shared" si="335"/>
        <v>`reg_1010`.`IND_USINA`,</v>
      </c>
    </row>
    <row r="3050" spans="10:28" ht="14.5" hidden="1" customHeight="1" x14ac:dyDescent="0.3">
      <c r="J3050" s="187" t="str">
        <f t="shared" si="333"/>
        <v>1010</v>
      </c>
      <c r="K3050" s="196"/>
      <c r="L3050" s="285"/>
      <c r="M3050" s="182" t="s">
        <v>3028</v>
      </c>
      <c r="N3050" s="196"/>
      <c r="O3050" s="196"/>
      <c r="P3050" s="196"/>
      <c r="Q3050" s="192" t="str">
        <f t="shared" si="334"/>
        <v/>
      </c>
      <c r="S3050" s="191" t="str">
        <f t="shared" si="337"/>
        <v/>
      </c>
      <c r="T3050" s="192" t="str">
        <f t="shared" si="338"/>
        <v/>
      </c>
      <c r="U3050" s="192" t="str">
        <f t="shared" si="336"/>
        <v/>
      </c>
      <c r="V3050" s="192" t="str">
        <f t="shared" si="339"/>
        <v/>
      </c>
      <c r="W3050" s="191" t="str">
        <f>IF(Q3050="Campo","@Campos(posicao = "&amp;K3050&amp;", tipo = '"&amp;R3050&amp;"')@Column(name = """&amp;L3050&amp;""")"&amp;IF(R3050="D","@Temporal(TemporalType.DATE)","")&amp;"private "&amp;VLOOKUP(TEXT(R3050,"@"),Apoio!A:B,2,0)&amp;" "&amp;SUBSTITUTE(LOWER(LEFT(L3050,1))&amp;RIGHT(PROPER(L3050),LEN(L3050)-1),"_","")&amp;";",IF(ISNUMBER(Q3050),IF(R3050="R","@Entity@Table(name = ""reg_"&amp;LOWER(J3050)&amp;""")@XmlRootElement","")&amp;VLOOKUP(J3050,Blocos!D:I,6,0)&amp;Apoio!$E$1&amp;Y3050,""))</f>
        <v/>
      </c>
      <c r="X3050" s="190" t="str">
        <f>IF(ISNUMBER(Q3050),COUNTIF(Blocos!G:G,J3050),"")</f>
        <v/>
      </c>
      <c r="Y3050" s="190" t="str">
        <f>IF(OR(X3050=0,X3050=""),"",VLOOKUP(SUMIFS(Blocos!A:A,Blocos!H:H,'EFD REGISTROS e Campos (2)'!X3050,Blocos!G:G,'EFD REGISTROS e Campos (2)'!J3050),Blocos!A:L,12,0))</f>
        <v/>
      </c>
      <c r="Z3050" s="190" t="str">
        <f>IF(ISNUMBER(Q3051),VLOOKUP(J3050,Blocos!D:G,4,0),"")</f>
        <v/>
      </c>
      <c r="AA3050" s="190" t="str">
        <f>IF(ISNUMBER(Q3050),CONCATENATE("CREATE TABLE ""reg_",LOWER(J3050),""" (""ID"" bigint NOT NULL AUTO_INCREMENT,  ""HASHFILE"" varchar(255) DEFAULT NULL, ""ID_PAI"" bigint NOT NULL,"),IF(Q3050="Campo",CONCATENATE("""",L3050,""" ",VLOOKUP(R3050,Apoio!A:C,3,0)),""))&amp;IF(Z3050="","",CONCATENATE("PRIMARY KEY (""ID""), KEY ""FK_reg_",LOWER(Z3050),"_ID_PAI"" (""ID_PAI""), CONSTRAINT ""FK_reg_",LOWER(Z3050),"_ID_PAI"" FOREIGN KEY (""ID_PAI"") REFERENCES ""reg_",LOWER(Z3050),""" (""ID"")) ENGINE=InnoDB AUTO_INCREMENT=105774 DEFAULT CHARSET=utf8mb4 COLLATE=utf8mb4_0900_ai_ci;"))</f>
        <v/>
      </c>
      <c r="AB3050" s="190" t="str">
        <f t="shared" si="335"/>
        <v/>
      </c>
    </row>
    <row r="3051" spans="10:28" ht="14.5" hidden="1" customHeight="1" x14ac:dyDescent="0.3">
      <c r="J3051" s="187" t="str">
        <f t="shared" si="333"/>
        <v>1010</v>
      </c>
      <c r="K3051" s="196"/>
      <c r="L3051" s="285"/>
      <c r="M3051" s="182" t="s">
        <v>3021</v>
      </c>
      <c r="N3051" s="196"/>
      <c r="O3051" s="196"/>
      <c r="P3051" s="196"/>
      <c r="Q3051" s="192" t="str">
        <f t="shared" si="334"/>
        <v/>
      </c>
      <c r="S3051" s="191" t="str">
        <f t="shared" si="337"/>
        <v/>
      </c>
      <c r="T3051" s="192" t="str">
        <f t="shared" si="338"/>
        <v/>
      </c>
      <c r="U3051" s="192" t="str">
        <f t="shared" si="336"/>
        <v/>
      </c>
      <c r="V3051" s="192" t="str">
        <f t="shared" si="339"/>
        <v/>
      </c>
      <c r="W3051" s="191" t="str">
        <f>IF(Q3051="Campo","@Campos(posicao = "&amp;K3051&amp;", tipo = '"&amp;R3051&amp;"')@Column(name = """&amp;L3051&amp;""")"&amp;IF(R3051="D","@Temporal(TemporalType.DATE)","")&amp;"private "&amp;VLOOKUP(TEXT(R3051,"@"),Apoio!A:B,2,0)&amp;" "&amp;SUBSTITUTE(LOWER(LEFT(L3051,1))&amp;RIGHT(PROPER(L3051),LEN(L3051)-1),"_","")&amp;";",IF(ISNUMBER(Q3051),IF(R3051="R","@Entity@Table(name = ""reg_"&amp;LOWER(J3051)&amp;""")@XmlRootElement","")&amp;VLOOKUP(J3051,Blocos!D:I,6,0)&amp;Apoio!$E$1&amp;Y3051,""))</f>
        <v/>
      </c>
      <c r="X3051" s="190" t="str">
        <f>IF(ISNUMBER(Q3051),COUNTIF(Blocos!G:G,J3051),"")</f>
        <v/>
      </c>
      <c r="Y3051" s="190" t="str">
        <f>IF(OR(X3051=0,X3051=""),"",VLOOKUP(SUMIFS(Blocos!A:A,Blocos!H:H,'EFD REGISTROS e Campos (2)'!X3051,Blocos!G:G,'EFD REGISTROS e Campos (2)'!J3051),Blocos!A:L,12,0))</f>
        <v/>
      </c>
      <c r="Z3051" s="190" t="str">
        <f>IF(ISNUMBER(Q3052),VLOOKUP(J3051,Blocos!D:G,4,0),"")</f>
        <v/>
      </c>
      <c r="AA3051" s="190" t="str">
        <f>IF(ISNUMBER(Q3051),CONCATENATE("CREATE TABLE ""reg_",LOWER(J3051),""" (""ID"" bigint NOT NULL AUTO_INCREMENT,  ""HASHFILE"" varchar(255) DEFAULT NULL, ""ID_PAI"" bigint NOT NULL,"),IF(Q3051="Campo",CONCATENATE("""",L3051,""" ",VLOOKUP(R3051,Apoio!A:C,3,0)),""))&amp;IF(Z3051="","",CONCATENATE("PRIMARY KEY (""ID""), KEY ""FK_reg_",LOWER(Z3051),"_ID_PAI"" (""ID_PAI""), CONSTRAINT ""FK_reg_",LOWER(Z3051),"_ID_PAI"" FOREIGN KEY (""ID_PAI"") REFERENCES ""reg_",LOWER(Z3051),""" (""ID"")) ENGINE=InnoDB AUTO_INCREMENT=105774 DEFAULT CHARSET=utf8mb4 COLLATE=utf8mb4_0900_ai_ci;"))</f>
        <v/>
      </c>
      <c r="AB3051" s="190" t="str">
        <f t="shared" si="335"/>
        <v/>
      </c>
    </row>
    <row r="3052" spans="10:28" ht="14.5" hidden="1" customHeight="1" x14ac:dyDescent="0.3">
      <c r="J3052" s="187" t="str">
        <f t="shared" si="333"/>
        <v>1010</v>
      </c>
      <c r="K3052" s="196">
        <v>6</v>
      </c>
      <c r="L3052" s="285" t="s">
        <v>3029</v>
      </c>
      <c r="M3052" s="182" t="s">
        <v>3030</v>
      </c>
      <c r="N3052" s="196" t="s">
        <v>27</v>
      </c>
      <c r="O3052" s="196" t="s">
        <v>240</v>
      </c>
      <c r="P3052" s="196" t="s">
        <v>28</v>
      </c>
      <c r="Q3052" s="192" t="str">
        <f t="shared" si="334"/>
        <v>Campo</v>
      </c>
      <c r="R3052" s="192" t="s">
        <v>27</v>
      </c>
      <c r="S3052" s="191" t="str">
        <f t="shared" si="337"/>
        <v/>
      </c>
      <c r="T3052" s="192" t="str">
        <f t="shared" si="338"/>
        <v>&lt;campo posicao="6"&gt;
&lt;coluna&gt;IND_VA&lt;/coluna&gt;
&lt;descricao&gt;Reg 1400 – Sendo o registro obrigatório em sua Unidade de Federação, existem informações a serem prestadas neste registro:&lt;/descricao&gt;
&lt;tipo&gt;C&lt;/tipo&gt;
&lt;/campo&gt;</v>
      </c>
      <c r="U3052" s="192" t="str">
        <f t="shared" si="336"/>
        <v>&lt;campo posicao="6"&gt;
&lt;coluna&gt;IND_VA&lt;/coluna&gt;
&lt;descricao&gt;Reg 1400 – Sendo o registro obrigatório em sua Unidade de Federação, existem informações a serem prestadas neste registro:&lt;/descricao&gt;
&lt;tipo&gt;C&lt;/tipo&gt;
&lt;/campo&gt;</v>
      </c>
      <c r="V3052" s="192" t="str">
        <f t="shared" si="339"/>
        <v>{"Column7", "IND_VA"},</v>
      </c>
      <c r="W3052" s="191" t="str">
        <f>IF(Q3052="Campo","@Campos(posicao = "&amp;K3052&amp;", tipo = '"&amp;R3052&amp;"')@Column(name = """&amp;L3052&amp;""")"&amp;IF(R3052="D","@Temporal(TemporalType.DATE)","")&amp;"private "&amp;VLOOKUP(TEXT(R3052,"@"),Apoio!A:B,2,0)&amp;" "&amp;SUBSTITUTE(LOWER(LEFT(L3052,1))&amp;RIGHT(PROPER(L3052),LEN(L3052)-1),"_","")&amp;";",IF(ISNUMBER(Q3052),IF(R3052="R","@Entity@Table(name = ""reg_"&amp;LOWER(J3052)&amp;""")@XmlRootElement","")&amp;VLOOKUP(J3052,Blocos!D:I,6,0)&amp;Apoio!$E$1&amp;Y3052,""))</f>
        <v>@Campos(posicao = 6, tipo = 'C')@Column(name = "IND_VA")private String indVa;</v>
      </c>
      <c r="X3052" s="190" t="str">
        <f>IF(ISNUMBER(Q3052),COUNTIF(Blocos!G:G,J3052),"")</f>
        <v/>
      </c>
      <c r="Y3052" s="190" t="str">
        <f>IF(OR(X3052=0,X3052=""),"",VLOOKUP(SUMIFS(Blocos!A:A,Blocos!H:H,'EFD REGISTROS e Campos (2)'!X3052,Blocos!G:G,'EFD REGISTROS e Campos (2)'!J3052),Blocos!A:L,12,0))</f>
        <v/>
      </c>
      <c r="Z3052" s="190" t="str">
        <f>IF(ISNUMBER(Q3053),VLOOKUP(J3052,Blocos!D:G,4,0),"")</f>
        <v/>
      </c>
      <c r="AA3052" s="190" t="str">
        <f>IF(ISNUMBER(Q3052),CONCATENATE("CREATE TABLE ""reg_",LOWER(J3052),""" (""ID"" bigint NOT NULL AUTO_INCREMENT,  ""HASHFILE"" varchar(255) DEFAULT NULL, ""ID_PAI"" bigint NOT NULL,"),IF(Q3052="Campo",CONCATENATE("""",L3052,""" ",VLOOKUP(R3052,Apoio!A:C,3,0)),""))&amp;IF(Z3052="","",CONCATENATE("PRIMARY KEY (""ID""), KEY ""FK_reg_",LOWER(Z3052),"_ID_PAI"" (""ID_PAI""), CONSTRAINT ""FK_reg_",LOWER(Z3052),"_ID_PAI"" FOREIGN KEY (""ID_PAI"") REFERENCES ""reg_",LOWER(Z3052),""" (""ID"")) ENGINE=InnoDB AUTO_INCREMENT=105774 DEFAULT CHARSET=utf8mb4 COLLATE=utf8mb4_0900_ai_ci;"))</f>
        <v>"IND_VA" varchar(255) DEFAULT NULL,</v>
      </c>
      <c r="AB3052" s="190" t="str">
        <f t="shared" si="335"/>
        <v>`reg_1010`.`IND_VA`,</v>
      </c>
    </row>
    <row r="3053" spans="10:28" ht="14.5" hidden="1" customHeight="1" x14ac:dyDescent="0.3">
      <c r="J3053" s="187" t="str">
        <f t="shared" si="333"/>
        <v>1010</v>
      </c>
      <c r="K3053" s="196"/>
      <c r="L3053" s="285"/>
      <c r="M3053" s="182" t="s">
        <v>3031</v>
      </c>
      <c r="N3053" s="196"/>
      <c r="O3053" s="196"/>
      <c r="P3053" s="196"/>
      <c r="Q3053" s="192" t="str">
        <f t="shared" si="334"/>
        <v/>
      </c>
      <c r="S3053" s="191" t="str">
        <f t="shared" si="337"/>
        <v/>
      </c>
      <c r="T3053" s="192" t="str">
        <f t="shared" si="338"/>
        <v/>
      </c>
      <c r="U3053" s="192" t="str">
        <f t="shared" si="336"/>
        <v/>
      </c>
      <c r="V3053" s="192" t="str">
        <f t="shared" si="339"/>
        <v/>
      </c>
      <c r="W3053" s="191" t="str">
        <f>IF(Q3053="Campo","@Campos(posicao = "&amp;K3053&amp;", tipo = '"&amp;R3053&amp;"')@Column(name = """&amp;L3053&amp;""")"&amp;IF(R3053="D","@Temporal(TemporalType.DATE)","")&amp;"private "&amp;VLOOKUP(TEXT(R3053,"@"),Apoio!A:B,2,0)&amp;" "&amp;SUBSTITUTE(LOWER(LEFT(L3053,1))&amp;RIGHT(PROPER(L3053),LEN(L3053)-1),"_","")&amp;";",IF(ISNUMBER(Q3053),IF(R3053="R","@Entity@Table(name = ""reg_"&amp;LOWER(J3053)&amp;""")@XmlRootElement","")&amp;VLOOKUP(J3053,Blocos!D:I,6,0)&amp;Apoio!$E$1&amp;Y3053,""))</f>
        <v/>
      </c>
      <c r="X3053" s="190" t="str">
        <f>IF(ISNUMBER(Q3053),COUNTIF(Blocos!G:G,J3053),"")</f>
        <v/>
      </c>
      <c r="Y3053" s="190" t="str">
        <f>IF(OR(X3053=0,X3053=""),"",VLOOKUP(SUMIFS(Blocos!A:A,Blocos!H:H,'EFD REGISTROS e Campos (2)'!X3053,Blocos!G:G,'EFD REGISTROS e Campos (2)'!J3053),Blocos!A:L,12,0))</f>
        <v/>
      </c>
      <c r="Z3053" s="190" t="str">
        <f>IF(ISNUMBER(Q3054),VLOOKUP(J3053,Blocos!D:G,4,0),"")</f>
        <v/>
      </c>
      <c r="AA3053" s="190" t="str">
        <f>IF(ISNUMBER(Q3053),CONCATENATE("CREATE TABLE ""reg_",LOWER(J3053),""" (""ID"" bigint NOT NULL AUTO_INCREMENT,  ""HASHFILE"" varchar(255) DEFAULT NULL, ""ID_PAI"" bigint NOT NULL,"),IF(Q3053="Campo",CONCATENATE("""",L3053,""" ",VLOOKUP(R3053,Apoio!A:C,3,0)),""))&amp;IF(Z3053="","",CONCATENATE("PRIMARY KEY (""ID""), KEY ""FK_reg_",LOWER(Z3053),"_ID_PAI"" (""ID_PAI""), CONSTRAINT ""FK_reg_",LOWER(Z3053),"_ID_PAI"" FOREIGN KEY (""ID_PAI"") REFERENCES ""reg_",LOWER(Z3053),""" (""ID"")) ENGINE=InnoDB AUTO_INCREMENT=105774 DEFAULT CHARSET=utf8mb4 COLLATE=utf8mb4_0900_ai_ci;"))</f>
        <v/>
      </c>
      <c r="AB3053" s="190" t="str">
        <f t="shared" si="335"/>
        <v/>
      </c>
    </row>
    <row r="3054" spans="10:28" ht="14.5" hidden="1" customHeight="1" x14ac:dyDescent="0.3">
      <c r="J3054" s="187" t="str">
        <f t="shared" si="333"/>
        <v>1010</v>
      </c>
      <c r="K3054" s="196"/>
      <c r="L3054" s="285"/>
      <c r="M3054" s="182" t="s">
        <v>3021</v>
      </c>
      <c r="N3054" s="196"/>
      <c r="O3054" s="196"/>
      <c r="P3054" s="196"/>
      <c r="Q3054" s="192" t="str">
        <f t="shared" si="334"/>
        <v/>
      </c>
      <c r="S3054" s="191" t="str">
        <f t="shared" si="337"/>
        <v/>
      </c>
      <c r="T3054" s="192" t="str">
        <f t="shared" si="338"/>
        <v/>
      </c>
      <c r="U3054" s="192" t="str">
        <f t="shared" si="336"/>
        <v/>
      </c>
      <c r="V3054" s="192" t="str">
        <f t="shared" si="339"/>
        <v/>
      </c>
      <c r="W3054" s="191" t="str">
        <f>IF(Q3054="Campo","@Campos(posicao = "&amp;K3054&amp;", tipo = '"&amp;R3054&amp;"')@Column(name = """&amp;L3054&amp;""")"&amp;IF(R3054="D","@Temporal(TemporalType.DATE)","")&amp;"private "&amp;VLOOKUP(TEXT(R3054,"@"),Apoio!A:B,2,0)&amp;" "&amp;SUBSTITUTE(LOWER(LEFT(L3054,1))&amp;RIGHT(PROPER(L3054),LEN(L3054)-1),"_","")&amp;";",IF(ISNUMBER(Q3054),IF(R3054="R","@Entity@Table(name = ""reg_"&amp;LOWER(J3054)&amp;""")@XmlRootElement","")&amp;VLOOKUP(J3054,Blocos!D:I,6,0)&amp;Apoio!$E$1&amp;Y3054,""))</f>
        <v/>
      </c>
      <c r="X3054" s="190" t="str">
        <f>IF(ISNUMBER(Q3054),COUNTIF(Blocos!G:G,J3054),"")</f>
        <v/>
      </c>
      <c r="Y3054" s="190" t="str">
        <f>IF(OR(X3054=0,X3054=""),"",VLOOKUP(SUMIFS(Blocos!A:A,Blocos!H:H,'EFD REGISTROS e Campos (2)'!X3054,Blocos!G:G,'EFD REGISTROS e Campos (2)'!J3054),Blocos!A:L,12,0))</f>
        <v/>
      </c>
      <c r="Z3054" s="190" t="str">
        <f>IF(ISNUMBER(Q3055),VLOOKUP(J3054,Blocos!D:G,4,0),"")</f>
        <v/>
      </c>
      <c r="AA3054" s="190" t="str">
        <f>IF(ISNUMBER(Q3054),CONCATENATE("CREATE TABLE ""reg_",LOWER(J3054),""" (""ID"" bigint NOT NULL AUTO_INCREMENT,  ""HASHFILE"" varchar(255) DEFAULT NULL, ""ID_PAI"" bigint NOT NULL,"),IF(Q3054="Campo",CONCATENATE("""",L3054,""" ",VLOOKUP(R3054,Apoio!A:C,3,0)),""))&amp;IF(Z3054="","",CONCATENATE("PRIMARY KEY (""ID""), KEY ""FK_reg_",LOWER(Z3054),"_ID_PAI"" (""ID_PAI""), CONSTRAINT ""FK_reg_",LOWER(Z3054),"_ID_PAI"" FOREIGN KEY (""ID_PAI"") REFERENCES ""reg_",LOWER(Z3054),""" (""ID"")) ENGINE=InnoDB AUTO_INCREMENT=105774 DEFAULT CHARSET=utf8mb4 COLLATE=utf8mb4_0900_ai_ci;"))</f>
        <v/>
      </c>
      <c r="AB3054" s="190" t="str">
        <f t="shared" si="335"/>
        <v/>
      </c>
    </row>
    <row r="3055" spans="10:28" ht="14.5" hidden="1" customHeight="1" x14ac:dyDescent="0.3">
      <c r="J3055" s="187" t="str">
        <f t="shared" si="333"/>
        <v>1010</v>
      </c>
      <c r="K3055" s="196">
        <v>7</v>
      </c>
      <c r="L3055" s="285" t="s">
        <v>3032</v>
      </c>
      <c r="M3055" s="182" t="s">
        <v>3033</v>
      </c>
      <c r="N3055" s="196" t="s">
        <v>27</v>
      </c>
      <c r="O3055" s="196" t="s">
        <v>240</v>
      </c>
      <c r="P3055" s="196" t="s">
        <v>28</v>
      </c>
      <c r="Q3055" s="192" t="str">
        <f t="shared" si="334"/>
        <v>Campo</v>
      </c>
      <c r="R3055" s="192" t="s">
        <v>27</v>
      </c>
      <c r="S3055" s="191" t="str">
        <f t="shared" si="337"/>
        <v/>
      </c>
      <c r="T3055" s="192" t="str">
        <f t="shared" si="338"/>
        <v>&lt;campo posicao="7"&gt;
&lt;coluna&gt;IND_EE&lt;/coluna&gt;
&lt;descricao&gt;Reg 1500 - A empresa é distribuidora de energia e ocorreu fornecimento de energia elétrica para consumidores de outra UF:&lt;/descricao&gt;
&lt;tipo&gt;C&lt;/tipo&gt;
&lt;/campo&gt;</v>
      </c>
      <c r="U3055" s="192" t="str">
        <f t="shared" si="336"/>
        <v>&lt;campo posicao="7"&gt;
&lt;coluna&gt;IND_EE&lt;/coluna&gt;
&lt;descricao&gt;Reg 1500 - A empresa é distribuidora de energia e ocorreu fornecimento de energia elétrica para consumidores de outra UF:&lt;/descricao&gt;
&lt;tipo&gt;C&lt;/tipo&gt;
&lt;/campo&gt;</v>
      </c>
      <c r="V3055" s="192" t="str">
        <f t="shared" si="339"/>
        <v>{"Column8", "IND_EE"},</v>
      </c>
      <c r="W3055" s="191" t="str">
        <f>IF(Q3055="Campo","@Campos(posicao = "&amp;K3055&amp;", tipo = '"&amp;R3055&amp;"')@Column(name = """&amp;L3055&amp;""")"&amp;IF(R3055="D","@Temporal(TemporalType.DATE)","")&amp;"private "&amp;VLOOKUP(TEXT(R3055,"@"),Apoio!A:B,2,0)&amp;" "&amp;SUBSTITUTE(LOWER(LEFT(L3055,1))&amp;RIGHT(PROPER(L3055),LEN(L3055)-1),"_","")&amp;";",IF(ISNUMBER(Q3055),IF(R3055="R","@Entity@Table(name = ""reg_"&amp;LOWER(J3055)&amp;""")@XmlRootElement","")&amp;VLOOKUP(J3055,Blocos!D:I,6,0)&amp;Apoio!$E$1&amp;Y3055,""))</f>
        <v>@Campos(posicao = 7, tipo = 'C')@Column(name = "IND_EE")private String indEe;</v>
      </c>
      <c r="X3055" s="190" t="str">
        <f>IF(ISNUMBER(Q3055),COUNTIF(Blocos!G:G,J3055),"")</f>
        <v/>
      </c>
      <c r="Y3055" s="190" t="str">
        <f>IF(OR(X3055=0,X3055=""),"",VLOOKUP(SUMIFS(Blocos!A:A,Blocos!H:H,'EFD REGISTROS e Campos (2)'!X3055,Blocos!G:G,'EFD REGISTROS e Campos (2)'!J3055),Blocos!A:L,12,0))</f>
        <v/>
      </c>
      <c r="Z3055" s="190" t="str">
        <f>IF(ISNUMBER(Q3056),VLOOKUP(J3055,Blocos!D:G,4,0),"")</f>
        <v/>
      </c>
      <c r="AA3055" s="190" t="str">
        <f>IF(ISNUMBER(Q3055),CONCATENATE("CREATE TABLE ""reg_",LOWER(J3055),""" (""ID"" bigint NOT NULL AUTO_INCREMENT,  ""HASHFILE"" varchar(255) DEFAULT NULL, ""ID_PAI"" bigint NOT NULL,"),IF(Q3055="Campo",CONCATENATE("""",L3055,""" ",VLOOKUP(R3055,Apoio!A:C,3,0)),""))&amp;IF(Z3055="","",CONCATENATE("PRIMARY KEY (""ID""), KEY ""FK_reg_",LOWER(Z3055),"_ID_PAI"" (""ID_PAI""), CONSTRAINT ""FK_reg_",LOWER(Z3055),"_ID_PAI"" FOREIGN KEY (""ID_PAI"") REFERENCES ""reg_",LOWER(Z3055),""" (""ID"")) ENGINE=InnoDB AUTO_INCREMENT=105774 DEFAULT CHARSET=utf8mb4 COLLATE=utf8mb4_0900_ai_ci;"))</f>
        <v>"IND_EE" varchar(255) DEFAULT NULL,</v>
      </c>
      <c r="AB3055" s="190" t="str">
        <f t="shared" si="335"/>
        <v>`reg_1010`.`IND_EE`,</v>
      </c>
    </row>
    <row r="3056" spans="10:28" ht="14.5" hidden="1" customHeight="1" x14ac:dyDescent="0.3">
      <c r="J3056" s="187" t="str">
        <f t="shared" si="333"/>
        <v>1010</v>
      </c>
      <c r="K3056" s="196"/>
      <c r="L3056" s="285"/>
      <c r="M3056" s="182" t="s">
        <v>3031</v>
      </c>
      <c r="N3056" s="196"/>
      <c r="O3056" s="196"/>
      <c r="P3056" s="196"/>
      <c r="Q3056" s="192" t="str">
        <f t="shared" si="334"/>
        <v/>
      </c>
      <c r="S3056" s="191" t="str">
        <f t="shared" si="337"/>
        <v/>
      </c>
      <c r="T3056" s="192" t="str">
        <f t="shared" si="338"/>
        <v/>
      </c>
      <c r="U3056" s="192" t="str">
        <f t="shared" si="336"/>
        <v/>
      </c>
      <c r="V3056" s="192" t="str">
        <f t="shared" si="339"/>
        <v/>
      </c>
      <c r="W3056" s="191" t="str">
        <f>IF(Q3056="Campo","@Campos(posicao = "&amp;K3056&amp;", tipo = '"&amp;R3056&amp;"')@Column(name = """&amp;L3056&amp;""")"&amp;IF(R3056="D","@Temporal(TemporalType.DATE)","")&amp;"private "&amp;VLOOKUP(TEXT(R3056,"@"),Apoio!A:B,2,0)&amp;" "&amp;SUBSTITUTE(LOWER(LEFT(L3056,1))&amp;RIGHT(PROPER(L3056),LEN(L3056)-1),"_","")&amp;";",IF(ISNUMBER(Q3056),IF(R3056="R","@Entity@Table(name = ""reg_"&amp;LOWER(J3056)&amp;""")@XmlRootElement","")&amp;VLOOKUP(J3056,Blocos!D:I,6,0)&amp;Apoio!$E$1&amp;Y3056,""))</f>
        <v/>
      </c>
      <c r="X3056" s="190" t="str">
        <f>IF(ISNUMBER(Q3056),COUNTIF(Blocos!G:G,J3056),"")</f>
        <v/>
      </c>
      <c r="Y3056" s="190" t="str">
        <f>IF(OR(X3056=0,X3056=""),"",VLOOKUP(SUMIFS(Blocos!A:A,Blocos!H:H,'EFD REGISTROS e Campos (2)'!X3056,Blocos!G:G,'EFD REGISTROS e Campos (2)'!J3056),Blocos!A:L,12,0))</f>
        <v/>
      </c>
      <c r="Z3056" s="190" t="str">
        <f>IF(ISNUMBER(Q3057),VLOOKUP(J3056,Blocos!D:G,4,0),"")</f>
        <v/>
      </c>
      <c r="AA3056" s="190" t="str">
        <f>IF(ISNUMBER(Q3056),CONCATENATE("CREATE TABLE ""reg_",LOWER(J3056),""" (""ID"" bigint NOT NULL AUTO_INCREMENT,  ""HASHFILE"" varchar(255) DEFAULT NULL, ""ID_PAI"" bigint NOT NULL,"),IF(Q3056="Campo",CONCATENATE("""",L3056,""" ",VLOOKUP(R3056,Apoio!A:C,3,0)),""))&amp;IF(Z3056="","",CONCATENATE("PRIMARY KEY (""ID""), KEY ""FK_reg_",LOWER(Z3056),"_ID_PAI"" (""ID_PAI""), CONSTRAINT ""FK_reg_",LOWER(Z3056),"_ID_PAI"" FOREIGN KEY (""ID_PAI"") REFERENCES ""reg_",LOWER(Z3056),""" (""ID"")) ENGINE=InnoDB AUTO_INCREMENT=105774 DEFAULT CHARSET=utf8mb4 COLLATE=utf8mb4_0900_ai_ci;"))</f>
        <v/>
      </c>
      <c r="AB3056" s="190" t="str">
        <f t="shared" si="335"/>
        <v/>
      </c>
    </row>
    <row r="3057" spans="10:28" ht="14.5" hidden="1" customHeight="1" x14ac:dyDescent="0.3">
      <c r="J3057" s="187" t="str">
        <f t="shared" si="333"/>
        <v>1010</v>
      </c>
      <c r="K3057" s="196"/>
      <c r="L3057" s="285"/>
      <c r="M3057" s="182" t="s">
        <v>3021</v>
      </c>
      <c r="N3057" s="196"/>
      <c r="O3057" s="196"/>
      <c r="P3057" s="196"/>
      <c r="Q3057" s="192" t="str">
        <f t="shared" si="334"/>
        <v/>
      </c>
      <c r="S3057" s="191" t="str">
        <f t="shared" si="337"/>
        <v/>
      </c>
      <c r="T3057" s="192" t="str">
        <f t="shared" si="338"/>
        <v/>
      </c>
      <c r="U3057" s="192" t="str">
        <f t="shared" si="336"/>
        <v/>
      </c>
      <c r="V3057" s="192" t="str">
        <f t="shared" si="339"/>
        <v/>
      </c>
      <c r="W3057" s="191" t="str">
        <f>IF(Q3057="Campo","@Campos(posicao = "&amp;K3057&amp;", tipo = '"&amp;R3057&amp;"')@Column(name = """&amp;L3057&amp;""")"&amp;IF(R3057="D","@Temporal(TemporalType.DATE)","")&amp;"private "&amp;VLOOKUP(TEXT(R3057,"@"),Apoio!A:B,2,0)&amp;" "&amp;SUBSTITUTE(LOWER(LEFT(L3057,1))&amp;RIGHT(PROPER(L3057),LEN(L3057)-1),"_","")&amp;";",IF(ISNUMBER(Q3057),IF(R3057="R","@Entity@Table(name = ""reg_"&amp;LOWER(J3057)&amp;""")@XmlRootElement","")&amp;VLOOKUP(J3057,Blocos!D:I,6,0)&amp;Apoio!$E$1&amp;Y3057,""))</f>
        <v/>
      </c>
      <c r="X3057" s="190" t="str">
        <f>IF(ISNUMBER(Q3057),COUNTIF(Blocos!G:G,J3057),"")</f>
        <v/>
      </c>
      <c r="Y3057" s="190" t="str">
        <f>IF(OR(X3057=0,X3057=""),"",VLOOKUP(SUMIFS(Blocos!A:A,Blocos!H:H,'EFD REGISTROS e Campos (2)'!X3057,Blocos!G:G,'EFD REGISTROS e Campos (2)'!J3057),Blocos!A:L,12,0))</f>
        <v/>
      </c>
      <c r="Z3057" s="190" t="str">
        <f>IF(ISNUMBER(Q3058),VLOOKUP(J3057,Blocos!D:G,4,0),"")</f>
        <v/>
      </c>
      <c r="AA3057" s="190" t="str">
        <f>IF(ISNUMBER(Q3057),CONCATENATE("CREATE TABLE ""reg_",LOWER(J3057),""" (""ID"" bigint NOT NULL AUTO_INCREMENT,  ""HASHFILE"" varchar(255) DEFAULT NULL, ""ID_PAI"" bigint NOT NULL,"),IF(Q3057="Campo",CONCATENATE("""",L3057,""" ",VLOOKUP(R3057,Apoio!A:C,3,0)),""))&amp;IF(Z3057="","",CONCATENATE("PRIMARY KEY (""ID""), KEY ""FK_reg_",LOWER(Z3057),"_ID_PAI"" (""ID_PAI""), CONSTRAINT ""FK_reg_",LOWER(Z3057),"_ID_PAI"" FOREIGN KEY (""ID_PAI"") REFERENCES ""reg_",LOWER(Z3057),""" (""ID"")) ENGINE=InnoDB AUTO_INCREMENT=105774 DEFAULT CHARSET=utf8mb4 COLLATE=utf8mb4_0900_ai_ci;"))</f>
        <v/>
      </c>
      <c r="AB3057" s="190" t="str">
        <f t="shared" si="335"/>
        <v/>
      </c>
    </row>
    <row r="3058" spans="10:28" ht="14.5" hidden="1" customHeight="1" x14ac:dyDescent="0.3">
      <c r="J3058" s="187" t="str">
        <f t="shared" si="333"/>
        <v>1010</v>
      </c>
      <c r="K3058" s="196">
        <v>8</v>
      </c>
      <c r="L3058" s="285" t="s">
        <v>3034</v>
      </c>
      <c r="M3058" s="204" t="s">
        <v>3035</v>
      </c>
      <c r="N3058" s="196" t="s">
        <v>27</v>
      </c>
      <c r="O3058" s="196" t="s">
        <v>240</v>
      </c>
      <c r="P3058" s="196" t="s">
        <v>28</v>
      </c>
      <c r="Q3058" s="192" t="str">
        <f t="shared" si="334"/>
        <v>Campo</v>
      </c>
      <c r="R3058" s="192" t="s">
        <v>27</v>
      </c>
      <c r="S3058" s="191" t="str">
        <f t="shared" si="337"/>
        <v/>
      </c>
      <c r="T3058" s="192" t="str">
        <f t="shared" si="338"/>
        <v>&lt;campo posicao="8"&gt;
&lt;coluna&gt;IND_CART&lt;/coluna&gt;
&lt;descricao&gt;Reg 1601 - Realizou vendas com instrumentos
eletrônicos de pagamento:&lt;/descricao&gt;
&lt;tipo&gt;C&lt;/tipo&gt;
&lt;/campo&gt;</v>
      </c>
      <c r="U3058" s="192" t="str">
        <f t="shared" si="336"/>
        <v>&lt;campo posicao="8"&gt;
&lt;coluna&gt;IND_CART&lt;/coluna&gt;
&lt;descricao&gt;Reg 1601 - Realizou vendas com instrumentos
eletrônicos de pagamento:&lt;/descricao&gt;
&lt;tipo&gt;C&lt;/tipo&gt;
&lt;/campo&gt;</v>
      </c>
      <c r="V3058" s="192" t="str">
        <f t="shared" si="339"/>
        <v>{"Column9", "IND_CART"},</v>
      </c>
      <c r="W3058" s="191" t="str">
        <f>IF(Q3058="Campo","@Campos(posicao = "&amp;K3058&amp;", tipo = '"&amp;R3058&amp;"')@Column(name = """&amp;L3058&amp;""")"&amp;IF(R3058="D","@Temporal(TemporalType.DATE)","")&amp;"private "&amp;VLOOKUP(TEXT(R3058,"@"),Apoio!A:B,2,0)&amp;" "&amp;SUBSTITUTE(LOWER(LEFT(L3058,1))&amp;RIGHT(PROPER(L3058),LEN(L3058)-1),"_","")&amp;";",IF(ISNUMBER(Q3058),IF(R3058="R","@Entity@Table(name = ""reg_"&amp;LOWER(J3058)&amp;""")@XmlRootElement","")&amp;VLOOKUP(J3058,Blocos!D:I,6,0)&amp;Apoio!$E$1&amp;Y3058,""))</f>
        <v>@Campos(posicao = 8, tipo = 'C')@Column(name = "IND_CART")private String indCart;</v>
      </c>
      <c r="X3058" s="190" t="str">
        <f>IF(ISNUMBER(Q3058),COUNTIF(Blocos!G:G,J3058),"")</f>
        <v/>
      </c>
      <c r="Y3058" s="190" t="str">
        <f>IF(OR(X3058=0,X3058=""),"",VLOOKUP(SUMIFS(Blocos!A:A,Blocos!H:H,'EFD REGISTROS e Campos (2)'!X3058,Blocos!G:G,'EFD REGISTROS e Campos (2)'!J3058),Blocos!A:L,12,0))</f>
        <v/>
      </c>
      <c r="Z3058" s="190" t="str">
        <f>IF(ISNUMBER(Q3059),VLOOKUP(J3058,Blocos!D:G,4,0),"")</f>
        <v/>
      </c>
      <c r="AA3058" s="190" t="str">
        <f>IF(ISNUMBER(Q3058),CONCATENATE("CREATE TABLE ""reg_",LOWER(J3058),""" (""ID"" bigint NOT NULL AUTO_INCREMENT,  ""HASHFILE"" varchar(255) DEFAULT NULL, ""ID_PAI"" bigint NOT NULL,"),IF(Q3058="Campo",CONCATENATE("""",L3058,""" ",VLOOKUP(R3058,Apoio!A:C,3,0)),""))&amp;IF(Z3058="","",CONCATENATE("PRIMARY KEY (""ID""), KEY ""FK_reg_",LOWER(Z3058),"_ID_PAI"" (""ID_PAI""), CONSTRAINT ""FK_reg_",LOWER(Z3058),"_ID_PAI"" FOREIGN KEY (""ID_PAI"") REFERENCES ""reg_",LOWER(Z3058),""" (""ID"")) ENGINE=InnoDB AUTO_INCREMENT=105774 DEFAULT CHARSET=utf8mb4 COLLATE=utf8mb4_0900_ai_ci;"))</f>
        <v>"IND_CART" varchar(255) DEFAULT NULL,</v>
      </c>
      <c r="AB3058" s="190" t="str">
        <f t="shared" si="335"/>
        <v>`reg_1010`.`IND_CART`,</v>
      </c>
    </row>
    <row r="3059" spans="10:28" ht="14.5" hidden="1" customHeight="1" x14ac:dyDescent="0.3">
      <c r="J3059" s="187" t="str">
        <f t="shared" si="333"/>
        <v>1010</v>
      </c>
      <c r="K3059" s="196"/>
      <c r="L3059" s="285"/>
      <c r="M3059" s="182" t="s">
        <v>3036</v>
      </c>
      <c r="N3059" s="196"/>
      <c r="O3059" s="196"/>
      <c r="P3059" s="196"/>
      <c r="Q3059" s="192" t="str">
        <f t="shared" si="334"/>
        <v/>
      </c>
      <c r="S3059" s="191" t="str">
        <f t="shared" si="337"/>
        <v/>
      </c>
      <c r="T3059" s="192" t="str">
        <f t="shared" si="338"/>
        <v/>
      </c>
      <c r="U3059" s="192" t="str">
        <f t="shared" si="336"/>
        <v/>
      </c>
      <c r="V3059" s="192" t="str">
        <f t="shared" si="339"/>
        <v/>
      </c>
      <c r="W3059" s="191" t="str">
        <f>IF(Q3059="Campo","@Campos(posicao = "&amp;K3059&amp;", tipo = '"&amp;R3059&amp;"')@Column(name = """&amp;L3059&amp;""")"&amp;IF(R3059="D","@Temporal(TemporalType.DATE)","")&amp;"private "&amp;VLOOKUP(TEXT(R3059,"@"),Apoio!A:B,2,0)&amp;" "&amp;SUBSTITUTE(LOWER(LEFT(L3059,1))&amp;RIGHT(PROPER(L3059),LEN(L3059)-1),"_","")&amp;";",IF(ISNUMBER(Q3059),IF(R3059="R","@Entity@Table(name = ""reg_"&amp;LOWER(J3059)&amp;""")@XmlRootElement","")&amp;VLOOKUP(J3059,Blocos!D:I,6,0)&amp;Apoio!$E$1&amp;Y3059,""))</f>
        <v/>
      </c>
      <c r="X3059" s="190" t="str">
        <f>IF(ISNUMBER(Q3059),COUNTIF(Blocos!G:G,J3059),"")</f>
        <v/>
      </c>
      <c r="Y3059" s="190" t="str">
        <f>IF(OR(X3059=0,X3059=""),"",VLOOKUP(SUMIFS(Blocos!A:A,Blocos!H:H,'EFD REGISTROS e Campos (2)'!X3059,Blocos!G:G,'EFD REGISTROS e Campos (2)'!J3059),Blocos!A:L,12,0))</f>
        <v/>
      </c>
      <c r="Z3059" s="190" t="str">
        <f>IF(ISNUMBER(Q3060),VLOOKUP(J3059,Blocos!D:G,4,0),"")</f>
        <v/>
      </c>
      <c r="AA3059" s="190" t="str">
        <f>IF(ISNUMBER(Q3059),CONCATENATE("CREATE TABLE ""reg_",LOWER(J3059),""" (""ID"" bigint NOT NULL AUTO_INCREMENT,  ""HASHFILE"" varchar(255) DEFAULT NULL, ""ID_PAI"" bigint NOT NULL,"),IF(Q3059="Campo",CONCATENATE("""",L3059,""" ",VLOOKUP(R3059,Apoio!A:C,3,0)),""))&amp;IF(Z3059="","",CONCATENATE("PRIMARY KEY (""ID""), KEY ""FK_reg_",LOWER(Z3059),"_ID_PAI"" (""ID_PAI""), CONSTRAINT ""FK_reg_",LOWER(Z3059),"_ID_PAI"" FOREIGN KEY (""ID_PAI"") REFERENCES ""reg_",LOWER(Z3059),""" (""ID"")) ENGINE=InnoDB AUTO_INCREMENT=105774 DEFAULT CHARSET=utf8mb4 COLLATE=utf8mb4_0900_ai_ci;"))</f>
        <v/>
      </c>
      <c r="AB3059" s="190" t="str">
        <f t="shared" si="335"/>
        <v/>
      </c>
    </row>
    <row r="3060" spans="10:28" ht="14.5" hidden="1" customHeight="1" x14ac:dyDescent="0.3">
      <c r="J3060" s="187" t="str">
        <f t="shared" si="333"/>
        <v>1010</v>
      </c>
      <c r="K3060" s="196"/>
      <c r="L3060" s="285"/>
      <c r="M3060" s="182" t="s">
        <v>3021</v>
      </c>
      <c r="N3060" s="196"/>
      <c r="O3060" s="196"/>
      <c r="P3060" s="196"/>
      <c r="Q3060" s="192" t="str">
        <f t="shared" si="334"/>
        <v/>
      </c>
      <c r="S3060" s="191" t="str">
        <f t="shared" si="337"/>
        <v/>
      </c>
      <c r="T3060" s="192" t="str">
        <f t="shared" si="338"/>
        <v/>
      </c>
      <c r="U3060" s="192" t="str">
        <f t="shared" si="336"/>
        <v/>
      </c>
      <c r="V3060" s="192" t="str">
        <f t="shared" si="339"/>
        <v/>
      </c>
      <c r="W3060" s="191" t="str">
        <f>IF(Q3060="Campo","@Campos(posicao = "&amp;K3060&amp;", tipo = '"&amp;R3060&amp;"')@Column(name = """&amp;L3060&amp;""")"&amp;IF(R3060="D","@Temporal(TemporalType.DATE)","")&amp;"private "&amp;VLOOKUP(TEXT(R3060,"@"),Apoio!A:B,2,0)&amp;" "&amp;SUBSTITUTE(LOWER(LEFT(L3060,1))&amp;RIGHT(PROPER(L3060),LEN(L3060)-1),"_","")&amp;";",IF(ISNUMBER(Q3060),IF(R3060="R","@Entity@Table(name = ""reg_"&amp;LOWER(J3060)&amp;""")@XmlRootElement","")&amp;VLOOKUP(J3060,Blocos!D:I,6,0)&amp;Apoio!$E$1&amp;Y3060,""))</f>
        <v/>
      </c>
      <c r="X3060" s="190" t="str">
        <f>IF(ISNUMBER(Q3060),COUNTIF(Blocos!G:G,J3060),"")</f>
        <v/>
      </c>
      <c r="Y3060" s="190" t="str">
        <f>IF(OR(X3060=0,X3060=""),"",VLOOKUP(SUMIFS(Blocos!A:A,Blocos!H:H,'EFD REGISTROS e Campos (2)'!X3060,Blocos!G:G,'EFD REGISTROS e Campos (2)'!J3060),Blocos!A:L,12,0))</f>
        <v/>
      </c>
      <c r="Z3060" s="190" t="str">
        <f>IF(ISNUMBER(Q3061),VLOOKUP(J3060,Blocos!D:G,4,0),"")</f>
        <v/>
      </c>
      <c r="AA3060" s="190" t="str">
        <f>IF(ISNUMBER(Q3060),CONCATENATE("CREATE TABLE ""reg_",LOWER(J3060),""" (""ID"" bigint NOT NULL AUTO_INCREMENT,  ""HASHFILE"" varchar(255) DEFAULT NULL, ""ID_PAI"" bigint NOT NULL,"),IF(Q3060="Campo",CONCATENATE("""",L3060,""" ",VLOOKUP(R3060,Apoio!A:C,3,0)),""))&amp;IF(Z3060="","",CONCATENATE("PRIMARY KEY (""ID""), KEY ""FK_reg_",LOWER(Z3060),"_ID_PAI"" (""ID_PAI""), CONSTRAINT ""FK_reg_",LOWER(Z3060),"_ID_PAI"" FOREIGN KEY (""ID_PAI"") REFERENCES ""reg_",LOWER(Z3060),""" (""ID"")) ENGINE=InnoDB AUTO_INCREMENT=105774 DEFAULT CHARSET=utf8mb4 COLLATE=utf8mb4_0900_ai_ci;"))</f>
        <v/>
      </c>
      <c r="AB3060" s="190" t="str">
        <f t="shared" si="335"/>
        <v/>
      </c>
    </row>
    <row r="3061" spans="10:28" ht="14.5" hidden="1" customHeight="1" x14ac:dyDescent="0.3">
      <c r="J3061" s="187" t="str">
        <f t="shared" si="333"/>
        <v>1010</v>
      </c>
      <c r="K3061" s="196">
        <v>9</v>
      </c>
      <c r="L3061" s="285" t="s">
        <v>3037</v>
      </c>
      <c r="M3061" s="182" t="s">
        <v>3038</v>
      </c>
      <c r="N3061" s="196" t="s">
        <v>27</v>
      </c>
      <c r="O3061" s="196" t="s">
        <v>240</v>
      </c>
      <c r="P3061" s="196" t="s">
        <v>28</v>
      </c>
      <c r="Q3061" s="192" t="str">
        <f t="shared" si="334"/>
        <v>Campo</v>
      </c>
      <c r="R3061" s="192" t="s">
        <v>27</v>
      </c>
      <c r="S3061" s="191" t="str">
        <f t="shared" si="337"/>
        <v/>
      </c>
      <c r="T3061" s="192" t="str">
        <f t="shared" si="338"/>
        <v>&lt;campo posicao="9"&gt;
&lt;coluna&gt;IND_FORM&lt;/coluna&gt;
&lt;descricao&gt;Reg. 1700 – Foram emitidos documentos fiscais em papel no período  em unidade da federação que exija o controle de utilização de documentos fiscais:&lt;/descricao&gt;
&lt;tipo&gt;C&lt;/tipo&gt;
&lt;/campo&gt;</v>
      </c>
      <c r="U3061" s="192" t="str">
        <f t="shared" si="336"/>
        <v>&lt;campo posicao="9"&gt;
&lt;coluna&gt;IND_FORM&lt;/coluna&gt;
&lt;descricao&gt;Reg. 1700 – Foram emitidos documentos fiscais em papel no período  em unidade da federação que exija o controle de utilização de documentos fiscais:&lt;/descricao&gt;
&lt;tipo&gt;C&lt;/tipo&gt;
&lt;/campo&gt;</v>
      </c>
      <c r="V3061" s="192" t="str">
        <f t="shared" si="339"/>
        <v>{"Column10", "IND_FORM"},</v>
      </c>
      <c r="W3061" s="191" t="str">
        <f>IF(Q3061="Campo","@Campos(posicao = "&amp;K3061&amp;", tipo = '"&amp;R3061&amp;"')@Column(name = """&amp;L3061&amp;""")"&amp;IF(R3061="D","@Temporal(TemporalType.DATE)","")&amp;"private "&amp;VLOOKUP(TEXT(R3061,"@"),Apoio!A:B,2,0)&amp;" "&amp;SUBSTITUTE(LOWER(LEFT(L3061,1))&amp;RIGHT(PROPER(L3061),LEN(L3061)-1),"_","")&amp;";",IF(ISNUMBER(Q3061),IF(R3061="R","@Entity@Table(name = ""reg_"&amp;LOWER(J3061)&amp;""")@XmlRootElement","")&amp;VLOOKUP(J3061,Blocos!D:I,6,0)&amp;Apoio!$E$1&amp;Y3061,""))</f>
        <v>@Campos(posicao = 9, tipo = 'C')@Column(name = "IND_FORM")private String indForm;</v>
      </c>
      <c r="X3061" s="190" t="str">
        <f>IF(ISNUMBER(Q3061),COUNTIF(Blocos!G:G,J3061),"")</f>
        <v/>
      </c>
      <c r="Y3061" s="190" t="str">
        <f>IF(OR(X3061=0,X3061=""),"",VLOOKUP(SUMIFS(Blocos!A:A,Blocos!H:H,'EFD REGISTROS e Campos (2)'!X3061,Blocos!G:G,'EFD REGISTROS e Campos (2)'!J3061),Blocos!A:L,12,0))</f>
        <v/>
      </c>
      <c r="Z3061" s="190" t="str">
        <f>IF(ISNUMBER(Q3062),VLOOKUP(J3061,Blocos!D:G,4,0),"")</f>
        <v/>
      </c>
      <c r="AA3061" s="190" t="str">
        <f>IF(ISNUMBER(Q3061),CONCATENATE("CREATE TABLE ""reg_",LOWER(J3061),""" (""ID"" bigint NOT NULL AUTO_INCREMENT,  ""HASHFILE"" varchar(255) DEFAULT NULL, ""ID_PAI"" bigint NOT NULL,"),IF(Q3061="Campo",CONCATENATE("""",L3061,""" ",VLOOKUP(R3061,Apoio!A:C,3,0)),""))&amp;IF(Z3061="","",CONCATENATE("PRIMARY KEY (""ID""), KEY ""FK_reg_",LOWER(Z3061),"_ID_PAI"" (""ID_PAI""), CONSTRAINT ""FK_reg_",LOWER(Z3061),"_ID_PAI"" FOREIGN KEY (""ID_PAI"") REFERENCES ""reg_",LOWER(Z3061),""" (""ID"")) ENGINE=InnoDB AUTO_INCREMENT=105774 DEFAULT CHARSET=utf8mb4 COLLATE=utf8mb4_0900_ai_ci;"))</f>
        <v>"IND_FORM" varchar(255) DEFAULT NULL,</v>
      </c>
      <c r="AB3061" s="190" t="str">
        <f t="shared" si="335"/>
        <v>`reg_1010`.`IND_FORM`,</v>
      </c>
    </row>
    <row r="3062" spans="10:28" ht="14.5" hidden="1" customHeight="1" x14ac:dyDescent="0.3">
      <c r="J3062" s="187" t="str">
        <f t="shared" si="333"/>
        <v>1010</v>
      </c>
      <c r="K3062" s="196"/>
      <c r="L3062" s="285"/>
      <c r="M3062" s="182" t="s">
        <v>3028</v>
      </c>
      <c r="N3062" s="196"/>
      <c r="O3062" s="196"/>
      <c r="P3062" s="196"/>
      <c r="Q3062" s="192" t="str">
        <f t="shared" si="334"/>
        <v/>
      </c>
      <c r="S3062" s="191" t="str">
        <f t="shared" si="337"/>
        <v/>
      </c>
      <c r="T3062" s="192" t="str">
        <f t="shared" si="338"/>
        <v/>
      </c>
      <c r="U3062" s="192" t="str">
        <f t="shared" si="336"/>
        <v/>
      </c>
      <c r="V3062" s="192" t="str">
        <f t="shared" si="339"/>
        <v/>
      </c>
      <c r="W3062" s="191" t="str">
        <f>IF(Q3062="Campo","@Campos(posicao = "&amp;K3062&amp;", tipo = '"&amp;R3062&amp;"')@Column(name = """&amp;L3062&amp;""")"&amp;IF(R3062="D","@Temporal(TemporalType.DATE)","")&amp;"private "&amp;VLOOKUP(TEXT(R3062,"@"),Apoio!A:B,2,0)&amp;" "&amp;SUBSTITUTE(LOWER(LEFT(L3062,1))&amp;RIGHT(PROPER(L3062),LEN(L3062)-1),"_","")&amp;";",IF(ISNUMBER(Q3062),IF(R3062="R","@Entity@Table(name = ""reg_"&amp;LOWER(J3062)&amp;""")@XmlRootElement","")&amp;VLOOKUP(J3062,Blocos!D:I,6,0)&amp;Apoio!$E$1&amp;Y3062,""))</f>
        <v/>
      </c>
      <c r="X3062" s="190" t="str">
        <f>IF(ISNUMBER(Q3062),COUNTIF(Blocos!G:G,J3062),"")</f>
        <v/>
      </c>
      <c r="Y3062" s="190" t="str">
        <f>IF(OR(X3062=0,X3062=""),"",VLOOKUP(SUMIFS(Blocos!A:A,Blocos!H:H,'EFD REGISTROS e Campos (2)'!X3062,Blocos!G:G,'EFD REGISTROS e Campos (2)'!J3062),Blocos!A:L,12,0))</f>
        <v/>
      </c>
      <c r="Z3062" s="190" t="str">
        <f>IF(ISNUMBER(Q3063),VLOOKUP(J3062,Blocos!D:G,4,0),"")</f>
        <v/>
      </c>
      <c r="AA3062" s="190" t="str">
        <f>IF(ISNUMBER(Q3062),CONCATENATE("CREATE TABLE ""reg_",LOWER(J3062),""" (""ID"" bigint NOT NULL AUTO_INCREMENT,  ""HASHFILE"" varchar(255) DEFAULT NULL, ""ID_PAI"" bigint NOT NULL,"),IF(Q3062="Campo",CONCATENATE("""",L3062,""" ",VLOOKUP(R3062,Apoio!A:C,3,0)),""))&amp;IF(Z3062="","",CONCATENATE("PRIMARY KEY (""ID""), KEY ""FK_reg_",LOWER(Z3062),"_ID_PAI"" (""ID_PAI""), CONSTRAINT ""FK_reg_",LOWER(Z3062),"_ID_PAI"" FOREIGN KEY (""ID_PAI"") REFERENCES ""reg_",LOWER(Z3062),""" (""ID"")) ENGINE=InnoDB AUTO_INCREMENT=105774 DEFAULT CHARSET=utf8mb4 COLLATE=utf8mb4_0900_ai_ci;"))</f>
        <v/>
      </c>
      <c r="AB3062" s="190" t="str">
        <f t="shared" si="335"/>
        <v/>
      </c>
    </row>
    <row r="3063" spans="10:28" ht="14.5" hidden="1" customHeight="1" x14ac:dyDescent="0.3">
      <c r="J3063" s="187" t="str">
        <f t="shared" si="333"/>
        <v>1010</v>
      </c>
      <c r="K3063" s="196"/>
      <c r="L3063" s="285"/>
      <c r="M3063" s="182" t="s">
        <v>3039</v>
      </c>
      <c r="N3063" s="196"/>
      <c r="O3063" s="196"/>
      <c r="P3063" s="196"/>
      <c r="Q3063" s="192" t="str">
        <f t="shared" si="334"/>
        <v/>
      </c>
      <c r="S3063" s="191" t="str">
        <f t="shared" si="337"/>
        <v/>
      </c>
      <c r="T3063" s="192" t="str">
        <f t="shared" si="338"/>
        <v/>
      </c>
      <c r="U3063" s="192" t="str">
        <f t="shared" si="336"/>
        <v/>
      </c>
      <c r="V3063" s="192" t="str">
        <f t="shared" si="339"/>
        <v/>
      </c>
      <c r="W3063" s="191" t="str">
        <f>IF(Q3063="Campo","@Campos(posicao = "&amp;K3063&amp;", tipo = '"&amp;R3063&amp;"')@Column(name = """&amp;L3063&amp;""")"&amp;IF(R3063="D","@Temporal(TemporalType.DATE)","")&amp;"private "&amp;VLOOKUP(TEXT(R3063,"@"),Apoio!A:B,2,0)&amp;" "&amp;SUBSTITUTE(LOWER(LEFT(L3063,1))&amp;RIGHT(PROPER(L3063),LEN(L3063)-1),"_","")&amp;";",IF(ISNUMBER(Q3063),IF(R3063="R","@Entity@Table(name = ""reg_"&amp;LOWER(J3063)&amp;""")@XmlRootElement","")&amp;VLOOKUP(J3063,Blocos!D:I,6,0)&amp;Apoio!$E$1&amp;Y3063,""))</f>
        <v/>
      </c>
      <c r="X3063" s="190" t="str">
        <f>IF(ISNUMBER(Q3063),COUNTIF(Blocos!G:G,J3063),"")</f>
        <v/>
      </c>
      <c r="Y3063" s="190" t="str">
        <f>IF(OR(X3063=0,X3063=""),"",VLOOKUP(SUMIFS(Blocos!A:A,Blocos!H:H,'EFD REGISTROS e Campos (2)'!X3063,Blocos!G:G,'EFD REGISTROS e Campos (2)'!J3063),Blocos!A:L,12,0))</f>
        <v/>
      </c>
      <c r="Z3063" s="190" t="str">
        <f>IF(ISNUMBER(Q3064),VLOOKUP(J3063,Blocos!D:G,4,0),"")</f>
        <v/>
      </c>
      <c r="AA3063" s="190" t="str">
        <f>IF(ISNUMBER(Q3063),CONCATENATE("CREATE TABLE ""reg_",LOWER(J3063),""" (""ID"" bigint NOT NULL AUTO_INCREMENT,  ""HASHFILE"" varchar(255) DEFAULT NULL, ""ID_PAI"" bigint NOT NULL,"),IF(Q3063="Campo",CONCATENATE("""",L3063,""" ",VLOOKUP(R3063,Apoio!A:C,3,0)),""))&amp;IF(Z3063="","",CONCATENATE("PRIMARY KEY (""ID""), KEY ""FK_reg_",LOWER(Z3063),"_ID_PAI"" (""ID_PAI""), CONSTRAINT ""FK_reg_",LOWER(Z3063),"_ID_PAI"" FOREIGN KEY (""ID_PAI"") REFERENCES ""reg_",LOWER(Z3063),""" (""ID"")) ENGINE=InnoDB AUTO_INCREMENT=105774 DEFAULT CHARSET=utf8mb4 COLLATE=utf8mb4_0900_ai_ci;"))</f>
        <v/>
      </c>
      <c r="AB3063" s="190" t="str">
        <f t="shared" si="335"/>
        <v/>
      </c>
    </row>
    <row r="3064" spans="10:28" ht="14.5" hidden="1" customHeight="1" x14ac:dyDescent="0.3">
      <c r="J3064" s="187" t="str">
        <f t="shared" si="333"/>
        <v>1010</v>
      </c>
      <c r="K3064" s="196">
        <v>10</v>
      </c>
      <c r="L3064" s="285" t="s">
        <v>3040</v>
      </c>
      <c r="M3064" s="182" t="s">
        <v>3041</v>
      </c>
      <c r="N3064" s="196" t="s">
        <v>27</v>
      </c>
      <c r="O3064" s="196" t="s">
        <v>240</v>
      </c>
      <c r="P3064" s="196" t="s">
        <v>28</v>
      </c>
      <c r="Q3064" s="192" t="str">
        <f t="shared" si="334"/>
        <v>Campo</v>
      </c>
      <c r="R3064" s="192" t="s">
        <v>27</v>
      </c>
      <c r="S3064" s="191" t="str">
        <f t="shared" si="337"/>
        <v/>
      </c>
      <c r="T3064" s="192" t="str">
        <f t="shared" si="338"/>
        <v>&lt;campo posicao="10"&gt;
&lt;coluna&gt;IND_AER&lt;/coluna&gt;
&lt;descricao&gt;Reg 1800 – A empresa prestou serviços de transporte aéreo de cargas e de passageiros:&lt;/descricao&gt;
&lt;tipo&gt;C&lt;/tipo&gt;
&lt;/campo&gt;</v>
      </c>
      <c r="U3064" s="192" t="str">
        <f t="shared" si="336"/>
        <v>&lt;campo posicao="10"&gt;
&lt;coluna&gt;IND_AER&lt;/coluna&gt;
&lt;descricao&gt;Reg 1800 – A empresa prestou serviços de transporte aéreo de cargas e de passageiros:&lt;/descricao&gt;
&lt;tipo&gt;C&lt;/tipo&gt;
&lt;/campo&gt;</v>
      </c>
      <c r="V3064" s="192" t="str">
        <f t="shared" si="339"/>
        <v>{"Column11", "IND_AER"},</v>
      </c>
      <c r="W3064" s="191" t="str">
        <f>IF(Q3064="Campo","@Campos(posicao = "&amp;K3064&amp;", tipo = '"&amp;R3064&amp;"')@Column(name = """&amp;L3064&amp;""")"&amp;IF(R3064="D","@Temporal(TemporalType.DATE)","")&amp;"private "&amp;VLOOKUP(TEXT(R3064,"@"),Apoio!A:B,2,0)&amp;" "&amp;SUBSTITUTE(LOWER(LEFT(L3064,1))&amp;RIGHT(PROPER(L3064),LEN(L3064)-1),"_","")&amp;";",IF(ISNUMBER(Q3064),IF(R3064="R","@Entity@Table(name = ""reg_"&amp;LOWER(J3064)&amp;""")@XmlRootElement","")&amp;VLOOKUP(J3064,Blocos!D:I,6,0)&amp;Apoio!$E$1&amp;Y3064,""))</f>
        <v>@Campos(posicao = 10, tipo = 'C')@Column(name = "IND_AER")private String indAer;</v>
      </c>
      <c r="X3064" s="190" t="str">
        <f>IF(ISNUMBER(Q3064),COUNTIF(Blocos!G:G,J3064),"")</f>
        <v/>
      </c>
      <c r="Y3064" s="190" t="str">
        <f>IF(OR(X3064=0,X3064=""),"",VLOOKUP(SUMIFS(Blocos!A:A,Blocos!H:H,'EFD REGISTROS e Campos (2)'!X3064,Blocos!G:G,'EFD REGISTROS e Campos (2)'!J3064),Blocos!A:L,12,0))</f>
        <v/>
      </c>
      <c r="Z3064" s="190" t="str">
        <f>IF(ISNUMBER(Q3065),VLOOKUP(J3064,Blocos!D:G,4,0),"")</f>
        <v/>
      </c>
      <c r="AA3064" s="190" t="str">
        <f>IF(ISNUMBER(Q3064),CONCATENATE("CREATE TABLE ""reg_",LOWER(J3064),""" (""ID"" bigint NOT NULL AUTO_INCREMENT,  ""HASHFILE"" varchar(255) DEFAULT NULL, ""ID_PAI"" bigint NOT NULL,"),IF(Q3064="Campo",CONCATENATE("""",L3064,""" ",VLOOKUP(R3064,Apoio!A:C,3,0)),""))&amp;IF(Z3064="","",CONCATENATE("PRIMARY KEY (""ID""), KEY ""FK_reg_",LOWER(Z3064),"_ID_PAI"" (""ID_PAI""), CONSTRAINT ""FK_reg_",LOWER(Z3064),"_ID_PAI"" FOREIGN KEY (""ID_PAI"") REFERENCES ""reg_",LOWER(Z3064),""" (""ID"")) ENGINE=InnoDB AUTO_INCREMENT=105774 DEFAULT CHARSET=utf8mb4 COLLATE=utf8mb4_0900_ai_ci;"))</f>
        <v>"IND_AER" varchar(255) DEFAULT NULL,</v>
      </c>
      <c r="AB3064" s="190" t="str">
        <f t="shared" si="335"/>
        <v>`reg_1010`.`IND_AER`,</v>
      </c>
    </row>
    <row r="3065" spans="10:28" ht="14.5" hidden="1" customHeight="1" x14ac:dyDescent="0.3">
      <c r="J3065" s="187" t="str">
        <f t="shared" si="333"/>
        <v>1010</v>
      </c>
      <c r="K3065" s="196"/>
      <c r="L3065" s="285"/>
      <c r="M3065" s="182" t="s">
        <v>3020</v>
      </c>
      <c r="N3065" s="196"/>
      <c r="O3065" s="196"/>
      <c r="P3065" s="196"/>
      <c r="Q3065" s="192" t="str">
        <f t="shared" si="334"/>
        <v/>
      </c>
      <c r="S3065" s="191" t="str">
        <f t="shared" si="337"/>
        <v/>
      </c>
      <c r="T3065" s="192" t="str">
        <f t="shared" si="338"/>
        <v/>
      </c>
      <c r="U3065" s="192" t="str">
        <f t="shared" si="336"/>
        <v/>
      </c>
      <c r="V3065" s="192" t="str">
        <f t="shared" si="339"/>
        <v/>
      </c>
      <c r="W3065" s="191" t="str">
        <f>IF(Q3065="Campo","@Campos(posicao = "&amp;K3065&amp;", tipo = '"&amp;R3065&amp;"')@Column(name = """&amp;L3065&amp;""")"&amp;IF(R3065="D","@Temporal(TemporalType.DATE)","")&amp;"private "&amp;VLOOKUP(TEXT(R3065,"@"),Apoio!A:B,2,0)&amp;" "&amp;SUBSTITUTE(LOWER(LEFT(L3065,1))&amp;RIGHT(PROPER(L3065),LEN(L3065)-1),"_","")&amp;";",IF(ISNUMBER(Q3065),IF(R3065="R","@Entity@Table(name = ""reg_"&amp;LOWER(J3065)&amp;""")@XmlRootElement","")&amp;VLOOKUP(J3065,Blocos!D:I,6,0)&amp;Apoio!$E$1&amp;Y3065,""))</f>
        <v/>
      </c>
      <c r="X3065" s="190" t="str">
        <f>IF(ISNUMBER(Q3065),COUNTIF(Blocos!G:G,J3065),"")</f>
        <v/>
      </c>
      <c r="Y3065" s="190" t="str">
        <f>IF(OR(X3065=0,X3065=""),"",VLOOKUP(SUMIFS(Blocos!A:A,Blocos!H:H,'EFD REGISTROS e Campos (2)'!X3065,Blocos!G:G,'EFD REGISTROS e Campos (2)'!J3065),Blocos!A:L,12,0))</f>
        <v/>
      </c>
      <c r="Z3065" s="190" t="str">
        <f>IF(ISNUMBER(Q3066),VLOOKUP(J3065,Blocos!D:G,4,0),"")</f>
        <v/>
      </c>
      <c r="AA3065" s="190" t="str">
        <f>IF(ISNUMBER(Q3065),CONCATENATE("CREATE TABLE ""reg_",LOWER(J3065),""" (""ID"" bigint NOT NULL AUTO_INCREMENT,  ""HASHFILE"" varchar(255) DEFAULT NULL, ""ID_PAI"" bigint NOT NULL,"),IF(Q3065="Campo",CONCATENATE("""",L3065,""" ",VLOOKUP(R3065,Apoio!A:C,3,0)),""))&amp;IF(Z3065="","",CONCATENATE("PRIMARY KEY (""ID""), KEY ""FK_reg_",LOWER(Z3065),"_ID_PAI"" (""ID_PAI""), CONSTRAINT ""FK_reg_",LOWER(Z3065),"_ID_PAI"" FOREIGN KEY (""ID_PAI"") REFERENCES ""reg_",LOWER(Z3065),""" (""ID"")) ENGINE=InnoDB AUTO_INCREMENT=105774 DEFAULT CHARSET=utf8mb4 COLLATE=utf8mb4_0900_ai_ci;"))</f>
        <v/>
      </c>
      <c r="AB3065" s="190" t="str">
        <f t="shared" si="335"/>
        <v/>
      </c>
    </row>
    <row r="3066" spans="10:28" ht="14.5" hidden="1" customHeight="1" x14ac:dyDescent="0.3">
      <c r="J3066" s="187" t="str">
        <f t="shared" si="333"/>
        <v>1010</v>
      </c>
      <c r="K3066" s="196"/>
      <c r="L3066" s="285"/>
      <c r="M3066" s="182" t="s">
        <v>3021</v>
      </c>
      <c r="N3066" s="196"/>
      <c r="O3066" s="196"/>
      <c r="P3066" s="196"/>
      <c r="Q3066" s="192" t="str">
        <f t="shared" si="334"/>
        <v/>
      </c>
      <c r="S3066" s="191" t="str">
        <f t="shared" si="337"/>
        <v/>
      </c>
      <c r="T3066" s="192" t="str">
        <f t="shared" si="338"/>
        <v/>
      </c>
      <c r="U3066" s="192" t="str">
        <f t="shared" si="336"/>
        <v/>
      </c>
      <c r="V3066" s="192" t="str">
        <f t="shared" si="339"/>
        <v/>
      </c>
      <c r="W3066" s="191" t="str">
        <f>IF(Q3066="Campo","@Campos(posicao = "&amp;K3066&amp;", tipo = '"&amp;R3066&amp;"')@Column(name = """&amp;L3066&amp;""")"&amp;IF(R3066="D","@Temporal(TemporalType.DATE)","")&amp;"private "&amp;VLOOKUP(TEXT(R3066,"@"),Apoio!A:B,2,0)&amp;" "&amp;SUBSTITUTE(LOWER(LEFT(L3066,1))&amp;RIGHT(PROPER(L3066),LEN(L3066)-1),"_","")&amp;";",IF(ISNUMBER(Q3066),IF(R3066="R","@Entity@Table(name = ""reg_"&amp;LOWER(J3066)&amp;""")@XmlRootElement","")&amp;VLOOKUP(J3066,Blocos!D:I,6,0)&amp;Apoio!$E$1&amp;Y3066,""))</f>
        <v/>
      </c>
      <c r="X3066" s="190" t="str">
        <f>IF(ISNUMBER(Q3066),COUNTIF(Blocos!G:G,J3066),"")</f>
        <v/>
      </c>
      <c r="Y3066" s="190" t="str">
        <f>IF(OR(X3066=0,X3066=""),"",VLOOKUP(SUMIFS(Blocos!A:A,Blocos!H:H,'EFD REGISTROS e Campos (2)'!X3066,Blocos!G:G,'EFD REGISTROS e Campos (2)'!J3066),Blocos!A:L,12,0))</f>
        <v/>
      </c>
      <c r="Z3066" s="190" t="str">
        <f>IF(ISNUMBER(Q3067),VLOOKUP(J3066,Blocos!D:G,4,0),"")</f>
        <v/>
      </c>
      <c r="AA3066" s="190" t="str">
        <f>IF(ISNUMBER(Q3066),CONCATENATE("CREATE TABLE ""reg_",LOWER(J3066),""" (""ID"" bigint NOT NULL AUTO_INCREMENT,  ""HASHFILE"" varchar(255) DEFAULT NULL, ""ID_PAI"" bigint NOT NULL,"),IF(Q3066="Campo",CONCATENATE("""",L3066,""" ",VLOOKUP(R3066,Apoio!A:C,3,0)),""))&amp;IF(Z3066="","",CONCATENATE("PRIMARY KEY (""ID""), KEY ""FK_reg_",LOWER(Z3066),"_ID_PAI"" (""ID_PAI""), CONSTRAINT ""FK_reg_",LOWER(Z3066),"_ID_PAI"" FOREIGN KEY (""ID_PAI"") REFERENCES ""reg_",LOWER(Z3066),""" (""ID"")) ENGINE=InnoDB AUTO_INCREMENT=105774 DEFAULT CHARSET=utf8mb4 COLLATE=utf8mb4_0900_ai_ci;"))</f>
        <v/>
      </c>
      <c r="AB3066" s="190" t="str">
        <f t="shared" si="335"/>
        <v/>
      </c>
    </row>
    <row r="3067" spans="10:28" ht="14.5" hidden="1" customHeight="1" x14ac:dyDescent="0.3">
      <c r="J3067" s="187" t="str">
        <f t="shared" si="333"/>
        <v>1010</v>
      </c>
      <c r="K3067" s="196">
        <v>11</v>
      </c>
      <c r="L3067" s="285" t="s">
        <v>3042</v>
      </c>
      <c r="M3067" s="182" t="s">
        <v>3043</v>
      </c>
      <c r="N3067" s="196" t="s">
        <v>27</v>
      </c>
      <c r="O3067" s="196" t="s">
        <v>240</v>
      </c>
      <c r="P3067" s="196" t="s">
        <v>28</v>
      </c>
      <c r="Q3067" s="192" t="str">
        <f t="shared" si="334"/>
        <v>Campo</v>
      </c>
      <c r="R3067" s="192" t="s">
        <v>27</v>
      </c>
      <c r="S3067" s="191" t="str">
        <f t="shared" si="337"/>
        <v/>
      </c>
      <c r="T3067" s="192" t="str">
        <f t="shared" si="338"/>
        <v>&lt;campo posicao="11"&gt;
&lt;coluna&gt;IND_GIAF1&lt;/coluna&gt;
&lt;descricao&gt;Reg 1960 - Possui informações GIAF1?&lt;/descricao&gt;
&lt;tipo&gt;C&lt;/tipo&gt;
&lt;/campo&gt;</v>
      </c>
      <c r="U3067" s="192" t="str">
        <f t="shared" si="336"/>
        <v>&lt;campo posicao="11"&gt;
&lt;coluna&gt;IND_GIAF1&lt;/coluna&gt;
&lt;descricao&gt;Reg 1960 - Possui informações GIAF1?&lt;/descricao&gt;
&lt;tipo&gt;C&lt;/tipo&gt;
&lt;/campo&gt;</v>
      </c>
      <c r="V3067" s="192" t="str">
        <f t="shared" si="339"/>
        <v>{"Column12", "IND_GIAF1"},</v>
      </c>
      <c r="W3067" s="191" t="str">
        <f>IF(Q3067="Campo","@Campos(posicao = "&amp;K3067&amp;", tipo = '"&amp;R3067&amp;"')@Column(name = """&amp;L3067&amp;""")"&amp;IF(R3067="D","@Temporal(TemporalType.DATE)","")&amp;"private "&amp;VLOOKUP(TEXT(R3067,"@"),Apoio!A:B,2,0)&amp;" "&amp;SUBSTITUTE(LOWER(LEFT(L3067,1))&amp;RIGHT(PROPER(L3067),LEN(L3067)-1),"_","")&amp;";",IF(ISNUMBER(Q3067),IF(R3067="R","@Entity@Table(name = ""reg_"&amp;LOWER(J3067)&amp;""")@XmlRootElement","")&amp;VLOOKUP(J3067,Blocos!D:I,6,0)&amp;Apoio!$E$1&amp;Y3067,""))</f>
        <v>@Campos(posicao = 11, tipo = 'C')@Column(name = "IND_GIAF1")private String indGiaf1;</v>
      </c>
      <c r="X3067" s="190" t="str">
        <f>IF(ISNUMBER(Q3067),COUNTIF(Blocos!G:G,J3067),"")</f>
        <v/>
      </c>
      <c r="Y3067" s="190" t="str">
        <f>IF(OR(X3067=0,X3067=""),"",VLOOKUP(SUMIFS(Blocos!A:A,Blocos!H:H,'EFD REGISTROS e Campos (2)'!X3067,Blocos!G:G,'EFD REGISTROS e Campos (2)'!J3067),Blocos!A:L,12,0))</f>
        <v/>
      </c>
      <c r="Z3067" s="190" t="str">
        <f>IF(ISNUMBER(Q3068),VLOOKUP(J3067,Blocos!D:G,4,0),"")</f>
        <v/>
      </c>
      <c r="AA3067" s="190" t="str">
        <f>IF(ISNUMBER(Q3067),CONCATENATE("CREATE TABLE ""reg_",LOWER(J3067),""" (""ID"" bigint NOT NULL AUTO_INCREMENT,  ""HASHFILE"" varchar(255) DEFAULT NULL, ""ID_PAI"" bigint NOT NULL,"),IF(Q3067="Campo",CONCATENATE("""",L3067,""" ",VLOOKUP(R3067,Apoio!A:C,3,0)),""))&amp;IF(Z3067="","",CONCATENATE("PRIMARY KEY (""ID""), KEY ""FK_reg_",LOWER(Z3067),"_ID_PAI"" (""ID_PAI""), CONSTRAINT ""FK_reg_",LOWER(Z3067),"_ID_PAI"" FOREIGN KEY (""ID_PAI"") REFERENCES ""reg_",LOWER(Z3067),""" (""ID"")) ENGINE=InnoDB AUTO_INCREMENT=105774 DEFAULT CHARSET=utf8mb4 COLLATE=utf8mb4_0900_ai_ci;"))</f>
        <v>"IND_GIAF1" varchar(255) DEFAULT NULL,</v>
      </c>
      <c r="AB3067" s="190" t="str">
        <f t="shared" si="335"/>
        <v>`reg_1010`.`IND_GIAF1`,</v>
      </c>
    </row>
    <row r="3068" spans="10:28" ht="14.5" hidden="1" customHeight="1" x14ac:dyDescent="0.3">
      <c r="J3068" s="187" t="str">
        <f t="shared" si="333"/>
        <v>1010</v>
      </c>
      <c r="K3068" s="196"/>
      <c r="L3068" s="285"/>
      <c r="M3068" s="182" t="s">
        <v>3020</v>
      </c>
      <c r="N3068" s="196"/>
      <c r="O3068" s="196"/>
      <c r="P3068" s="196"/>
      <c r="Q3068" s="192" t="str">
        <f t="shared" si="334"/>
        <v/>
      </c>
      <c r="S3068" s="191" t="str">
        <f t="shared" si="337"/>
        <v/>
      </c>
      <c r="T3068" s="192" t="str">
        <f t="shared" si="338"/>
        <v/>
      </c>
      <c r="U3068" s="192" t="str">
        <f t="shared" si="336"/>
        <v/>
      </c>
      <c r="V3068" s="192" t="str">
        <f t="shared" si="339"/>
        <v/>
      </c>
      <c r="W3068" s="191" t="str">
        <f>IF(Q3068="Campo","@Campos(posicao = "&amp;K3068&amp;", tipo = '"&amp;R3068&amp;"')@Column(name = """&amp;L3068&amp;""")"&amp;IF(R3068="D","@Temporal(TemporalType.DATE)","")&amp;"private "&amp;VLOOKUP(TEXT(R3068,"@"),Apoio!A:B,2,0)&amp;" "&amp;SUBSTITUTE(LOWER(LEFT(L3068,1))&amp;RIGHT(PROPER(L3068),LEN(L3068)-1),"_","")&amp;";",IF(ISNUMBER(Q3068),IF(R3068="R","@Entity@Table(name = ""reg_"&amp;LOWER(J3068)&amp;""")@XmlRootElement","")&amp;VLOOKUP(J3068,Blocos!D:I,6,0)&amp;Apoio!$E$1&amp;Y3068,""))</f>
        <v/>
      </c>
      <c r="X3068" s="190" t="str">
        <f>IF(ISNUMBER(Q3068),COUNTIF(Blocos!G:G,J3068),"")</f>
        <v/>
      </c>
      <c r="Y3068" s="190" t="str">
        <f>IF(OR(X3068=0,X3068=""),"",VLOOKUP(SUMIFS(Blocos!A:A,Blocos!H:H,'EFD REGISTROS e Campos (2)'!X3068,Blocos!G:G,'EFD REGISTROS e Campos (2)'!J3068),Blocos!A:L,12,0))</f>
        <v/>
      </c>
      <c r="Z3068" s="190" t="str">
        <f>IF(ISNUMBER(Q3069),VLOOKUP(J3068,Blocos!D:G,4,0),"")</f>
        <v/>
      </c>
      <c r="AA3068" s="190" t="str">
        <f>IF(ISNUMBER(Q3068),CONCATENATE("CREATE TABLE ""reg_",LOWER(J3068),""" (""ID"" bigint NOT NULL AUTO_INCREMENT,  ""HASHFILE"" varchar(255) DEFAULT NULL, ""ID_PAI"" bigint NOT NULL,"),IF(Q3068="Campo",CONCATENATE("""",L3068,""" ",VLOOKUP(R3068,Apoio!A:C,3,0)),""))&amp;IF(Z3068="","",CONCATENATE("PRIMARY KEY (""ID""), KEY ""FK_reg_",LOWER(Z3068),"_ID_PAI"" (""ID_PAI""), CONSTRAINT ""FK_reg_",LOWER(Z3068),"_ID_PAI"" FOREIGN KEY (""ID_PAI"") REFERENCES ""reg_",LOWER(Z3068),""" (""ID"")) ENGINE=InnoDB AUTO_INCREMENT=105774 DEFAULT CHARSET=utf8mb4 COLLATE=utf8mb4_0900_ai_ci;"))</f>
        <v/>
      </c>
      <c r="AB3068" s="190" t="str">
        <f t="shared" si="335"/>
        <v/>
      </c>
    </row>
    <row r="3069" spans="10:28" ht="14.5" hidden="1" customHeight="1" x14ac:dyDescent="0.3">
      <c r="J3069" s="187" t="str">
        <f t="shared" si="333"/>
        <v>1010</v>
      </c>
      <c r="K3069" s="196"/>
      <c r="L3069" s="285"/>
      <c r="M3069" s="182" t="s">
        <v>3021</v>
      </c>
      <c r="N3069" s="196"/>
      <c r="O3069" s="196"/>
      <c r="P3069" s="196"/>
      <c r="Q3069" s="192" t="str">
        <f t="shared" si="334"/>
        <v/>
      </c>
      <c r="S3069" s="191" t="str">
        <f t="shared" si="337"/>
        <v/>
      </c>
      <c r="T3069" s="192" t="str">
        <f t="shared" si="338"/>
        <v/>
      </c>
      <c r="U3069" s="192" t="str">
        <f t="shared" si="336"/>
        <v/>
      </c>
      <c r="V3069" s="192" t="str">
        <f t="shared" si="339"/>
        <v/>
      </c>
      <c r="W3069" s="191" t="str">
        <f>IF(Q3069="Campo","@Campos(posicao = "&amp;K3069&amp;", tipo = '"&amp;R3069&amp;"')@Column(name = """&amp;L3069&amp;""")"&amp;IF(R3069="D","@Temporal(TemporalType.DATE)","")&amp;"private "&amp;VLOOKUP(TEXT(R3069,"@"),Apoio!A:B,2,0)&amp;" "&amp;SUBSTITUTE(LOWER(LEFT(L3069,1))&amp;RIGHT(PROPER(L3069),LEN(L3069)-1),"_","")&amp;";",IF(ISNUMBER(Q3069),IF(R3069="R","@Entity@Table(name = ""reg_"&amp;LOWER(J3069)&amp;""")@XmlRootElement","")&amp;VLOOKUP(J3069,Blocos!D:I,6,0)&amp;Apoio!$E$1&amp;Y3069,""))</f>
        <v/>
      </c>
      <c r="X3069" s="190" t="str">
        <f>IF(ISNUMBER(Q3069),COUNTIF(Blocos!G:G,J3069),"")</f>
        <v/>
      </c>
      <c r="Y3069" s="190" t="str">
        <f>IF(OR(X3069=0,X3069=""),"",VLOOKUP(SUMIFS(Blocos!A:A,Blocos!H:H,'EFD REGISTROS e Campos (2)'!X3069,Blocos!G:G,'EFD REGISTROS e Campos (2)'!J3069),Blocos!A:L,12,0))</f>
        <v/>
      </c>
      <c r="Z3069" s="190" t="str">
        <f>IF(ISNUMBER(Q3070),VLOOKUP(J3069,Blocos!D:G,4,0),"")</f>
        <v/>
      </c>
      <c r="AA3069" s="190" t="str">
        <f>IF(ISNUMBER(Q3069),CONCATENATE("CREATE TABLE ""reg_",LOWER(J3069),""" (""ID"" bigint NOT NULL AUTO_INCREMENT,  ""HASHFILE"" varchar(255) DEFAULT NULL, ""ID_PAI"" bigint NOT NULL,"),IF(Q3069="Campo",CONCATENATE("""",L3069,""" ",VLOOKUP(R3069,Apoio!A:C,3,0)),""))&amp;IF(Z3069="","",CONCATENATE("PRIMARY KEY (""ID""), KEY ""FK_reg_",LOWER(Z3069),"_ID_PAI"" (""ID_PAI""), CONSTRAINT ""FK_reg_",LOWER(Z3069),"_ID_PAI"" FOREIGN KEY (""ID_PAI"") REFERENCES ""reg_",LOWER(Z3069),""" (""ID"")) ENGINE=InnoDB AUTO_INCREMENT=105774 DEFAULT CHARSET=utf8mb4 COLLATE=utf8mb4_0900_ai_ci;"))</f>
        <v/>
      </c>
      <c r="AB3069" s="190" t="str">
        <f t="shared" si="335"/>
        <v/>
      </c>
    </row>
    <row r="3070" spans="10:28" ht="14.5" hidden="1" customHeight="1" x14ac:dyDescent="0.3">
      <c r="J3070" s="187" t="str">
        <f t="shared" si="333"/>
        <v>1010</v>
      </c>
      <c r="K3070" s="196">
        <v>12</v>
      </c>
      <c r="L3070" s="285" t="s">
        <v>3045</v>
      </c>
      <c r="M3070" s="182" t="s">
        <v>3046</v>
      </c>
      <c r="N3070" s="196" t="s">
        <v>27</v>
      </c>
      <c r="O3070" s="196" t="s">
        <v>240</v>
      </c>
      <c r="P3070" s="196" t="s">
        <v>28</v>
      </c>
      <c r="Q3070" s="192" t="str">
        <f t="shared" si="334"/>
        <v>Campo</v>
      </c>
      <c r="R3070" s="192" t="s">
        <v>27</v>
      </c>
      <c r="S3070" s="191" t="str">
        <f t="shared" si="337"/>
        <v/>
      </c>
      <c r="T3070" s="192" t="str">
        <f t="shared" si="338"/>
        <v>&lt;campo posicao="12"&gt;
&lt;coluna&gt;IND_GIAF3&lt;/coluna&gt;
&lt;descricao&gt;Reg. 1970 - Possui informações GIAF3?&lt;/descricao&gt;
&lt;tipo&gt;C&lt;/tipo&gt;
&lt;/campo&gt;</v>
      </c>
      <c r="U3070" s="192" t="str">
        <f t="shared" si="336"/>
        <v>&lt;campo posicao="12"&gt;
&lt;coluna&gt;IND_GIAF3&lt;/coluna&gt;
&lt;descricao&gt;Reg. 1970 - Possui informações GIAF3?&lt;/descricao&gt;
&lt;tipo&gt;C&lt;/tipo&gt;
&lt;/campo&gt;</v>
      </c>
      <c r="V3070" s="192" t="str">
        <f t="shared" si="339"/>
        <v>{"Column13", "IND_GIAF3"},</v>
      </c>
      <c r="W3070" s="191" t="str">
        <f>IF(Q3070="Campo","@Campos(posicao = "&amp;K3070&amp;", tipo = '"&amp;R3070&amp;"')@Column(name = """&amp;L3070&amp;""")"&amp;IF(R3070="D","@Temporal(TemporalType.DATE)","")&amp;"private "&amp;VLOOKUP(TEXT(R3070,"@"),Apoio!A:B,2,0)&amp;" "&amp;SUBSTITUTE(LOWER(LEFT(L3070,1))&amp;RIGHT(PROPER(L3070),LEN(L3070)-1),"_","")&amp;";",IF(ISNUMBER(Q3070),IF(R3070="R","@Entity@Table(name = ""reg_"&amp;LOWER(J3070)&amp;""")@XmlRootElement","")&amp;VLOOKUP(J3070,Blocos!D:I,6,0)&amp;Apoio!$E$1&amp;Y3070,""))</f>
        <v>@Campos(posicao = 12, tipo = 'C')@Column(name = "IND_GIAF3")private String indGiaf3;</v>
      </c>
      <c r="X3070" s="190" t="str">
        <f>IF(ISNUMBER(Q3070),COUNTIF(Blocos!G:G,J3070),"")</f>
        <v/>
      </c>
      <c r="Y3070" s="190" t="str">
        <f>IF(OR(X3070=0,X3070=""),"",VLOOKUP(SUMIFS(Blocos!A:A,Blocos!H:H,'EFD REGISTROS e Campos (2)'!X3070,Blocos!G:G,'EFD REGISTROS e Campos (2)'!J3070),Blocos!A:L,12,0))</f>
        <v/>
      </c>
      <c r="Z3070" s="190" t="str">
        <f>IF(ISNUMBER(Q3071),VLOOKUP(J3070,Blocos!D:G,4,0),"")</f>
        <v/>
      </c>
      <c r="AA3070" s="190" t="str">
        <f>IF(ISNUMBER(Q3070),CONCATENATE("CREATE TABLE ""reg_",LOWER(J3070),""" (""ID"" bigint NOT NULL AUTO_INCREMENT,  ""HASHFILE"" varchar(255) DEFAULT NULL, ""ID_PAI"" bigint NOT NULL,"),IF(Q3070="Campo",CONCATENATE("""",L3070,""" ",VLOOKUP(R3070,Apoio!A:C,3,0)),""))&amp;IF(Z3070="","",CONCATENATE("PRIMARY KEY (""ID""), KEY ""FK_reg_",LOWER(Z3070),"_ID_PAI"" (""ID_PAI""), CONSTRAINT ""FK_reg_",LOWER(Z3070),"_ID_PAI"" FOREIGN KEY (""ID_PAI"") REFERENCES ""reg_",LOWER(Z3070),""" (""ID"")) ENGINE=InnoDB AUTO_INCREMENT=105774 DEFAULT CHARSET=utf8mb4 COLLATE=utf8mb4_0900_ai_ci;"))</f>
        <v>"IND_GIAF3" varchar(255) DEFAULT NULL,</v>
      </c>
      <c r="AB3070" s="190" t="str">
        <f t="shared" si="335"/>
        <v>`reg_1010`.`IND_GIAF3`,</v>
      </c>
    </row>
    <row r="3071" spans="10:28" ht="14.5" hidden="1" customHeight="1" x14ac:dyDescent="0.3">
      <c r="J3071" s="187" t="str">
        <f t="shared" si="333"/>
        <v>1010</v>
      </c>
      <c r="K3071" s="196"/>
      <c r="L3071" s="285"/>
      <c r="M3071" s="182" t="s">
        <v>3020</v>
      </c>
      <c r="N3071" s="196"/>
      <c r="O3071" s="196"/>
      <c r="P3071" s="196"/>
      <c r="Q3071" s="192" t="str">
        <f t="shared" si="334"/>
        <v/>
      </c>
      <c r="S3071" s="191" t="str">
        <f t="shared" si="337"/>
        <v/>
      </c>
      <c r="T3071" s="192" t="str">
        <f t="shared" si="338"/>
        <v/>
      </c>
      <c r="U3071" s="192" t="str">
        <f t="shared" si="336"/>
        <v/>
      </c>
      <c r="V3071" s="192" t="str">
        <f t="shared" si="339"/>
        <v/>
      </c>
      <c r="W3071" s="191" t="str">
        <f>IF(Q3071="Campo","@Campos(posicao = "&amp;K3071&amp;", tipo = '"&amp;R3071&amp;"')@Column(name = """&amp;L3071&amp;""")"&amp;IF(R3071="D","@Temporal(TemporalType.DATE)","")&amp;"private "&amp;VLOOKUP(TEXT(R3071,"@"),Apoio!A:B,2,0)&amp;" "&amp;SUBSTITUTE(LOWER(LEFT(L3071,1))&amp;RIGHT(PROPER(L3071),LEN(L3071)-1),"_","")&amp;";",IF(ISNUMBER(Q3071),IF(R3071="R","@Entity@Table(name = ""reg_"&amp;LOWER(J3071)&amp;""")@XmlRootElement","")&amp;VLOOKUP(J3071,Blocos!D:I,6,0)&amp;Apoio!$E$1&amp;Y3071,""))</f>
        <v/>
      </c>
      <c r="X3071" s="190" t="str">
        <f>IF(ISNUMBER(Q3071),COUNTIF(Blocos!G:G,J3071),"")</f>
        <v/>
      </c>
      <c r="Y3071" s="190" t="str">
        <f>IF(OR(X3071=0,X3071=""),"",VLOOKUP(SUMIFS(Blocos!A:A,Blocos!H:H,'EFD REGISTROS e Campos (2)'!X3071,Blocos!G:G,'EFD REGISTROS e Campos (2)'!J3071),Blocos!A:L,12,0))</f>
        <v/>
      </c>
      <c r="Z3071" s="190" t="str">
        <f>IF(ISNUMBER(Q3072),VLOOKUP(J3071,Blocos!D:G,4,0),"")</f>
        <v/>
      </c>
      <c r="AA3071" s="190" t="str">
        <f>IF(ISNUMBER(Q3071),CONCATENATE("CREATE TABLE ""reg_",LOWER(J3071),""" (""ID"" bigint NOT NULL AUTO_INCREMENT,  ""HASHFILE"" varchar(255) DEFAULT NULL, ""ID_PAI"" bigint NOT NULL,"),IF(Q3071="Campo",CONCATENATE("""",L3071,""" ",VLOOKUP(R3071,Apoio!A:C,3,0)),""))&amp;IF(Z3071="","",CONCATENATE("PRIMARY KEY (""ID""), KEY ""FK_reg_",LOWER(Z3071),"_ID_PAI"" (""ID_PAI""), CONSTRAINT ""FK_reg_",LOWER(Z3071),"_ID_PAI"" FOREIGN KEY (""ID_PAI"") REFERENCES ""reg_",LOWER(Z3071),""" (""ID"")) ENGINE=InnoDB AUTO_INCREMENT=105774 DEFAULT CHARSET=utf8mb4 COLLATE=utf8mb4_0900_ai_ci;"))</f>
        <v/>
      </c>
      <c r="AB3071" s="190" t="str">
        <f t="shared" si="335"/>
        <v/>
      </c>
    </row>
    <row r="3072" spans="10:28" ht="14.5" hidden="1" customHeight="1" x14ac:dyDescent="0.3">
      <c r="J3072" s="187" t="str">
        <f t="shared" ref="J3072:J3135" si="340">IF(A3072="",J3071,CONCATENATE(B3072,C3072,D3072,E3072,F3072,G3072,H3072))</f>
        <v>1010</v>
      </c>
      <c r="K3072" s="196"/>
      <c r="L3072" s="285"/>
      <c r="M3072" s="182" t="s">
        <v>3021</v>
      </c>
      <c r="N3072" s="196"/>
      <c r="O3072" s="196"/>
      <c r="P3072" s="196"/>
      <c r="Q3072" s="192" t="str">
        <f t="shared" si="334"/>
        <v/>
      </c>
      <c r="S3072" s="191" t="str">
        <f t="shared" si="337"/>
        <v/>
      </c>
      <c r="T3072" s="192" t="str">
        <f t="shared" si="338"/>
        <v/>
      </c>
      <c r="U3072" s="192" t="str">
        <f t="shared" si="336"/>
        <v/>
      </c>
      <c r="V3072" s="192" t="str">
        <f t="shared" si="339"/>
        <v/>
      </c>
      <c r="W3072" s="191" t="str">
        <f>IF(Q3072="Campo","@Campos(posicao = "&amp;K3072&amp;", tipo = '"&amp;R3072&amp;"')@Column(name = """&amp;L3072&amp;""")"&amp;IF(R3072="D","@Temporal(TemporalType.DATE)","")&amp;"private "&amp;VLOOKUP(TEXT(R3072,"@"),Apoio!A:B,2,0)&amp;" "&amp;SUBSTITUTE(LOWER(LEFT(L3072,1))&amp;RIGHT(PROPER(L3072),LEN(L3072)-1),"_","")&amp;";",IF(ISNUMBER(Q3072),IF(R3072="R","@Entity@Table(name = ""reg_"&amp;LOWER(J3072)&amp;""")@XmlRootElement","")&amp;VLOOKUP(J3072,Blocos!D:I,6,0)&amp;Apoio!$E$1&amp;Y3072,""))</f>
        <v/>
      </c>
      <c r="X3072" s="190" t="str">
        <f>IF(ISNUMBER(Q3072),COUNTIF(Blocos!G:G,J3072),"")</f>
        <v/>
      </c>
      <c r="Y3072" s="190" t="str">
        <f>IF(OR(X3072=0,X3072=""),"",VLOOKUP(SUMIFS(Blocos!A:A,Blocos!H:H,'EFD REGISTROS e Campos (2)'!X3072,Blocos!G:G,'EFD REGISTROS e Campos (2)'!J3072),Blocos!A:L,12,0))</f>
        <v/>
      </c>
      <c r="Z3072" s="190" t="str">
        <f>IF(ISNUMBER(Q3073),VLOOKUP(J3072,Blocos!D:G,4,0),"")</f>
        <v/>
      </c>
      <c r="AA3072" s="190" t="str">
        <f>IF(ISNUMBER(Q3072),CONCATENATE("CREATE TABLE ""reg_",LOWER(J3072),""" (""ID"" bigint NOT NULL AUTO_INCREMENT,  ""HASHFILE"" varchar(255) DEFAULT NULL, ""ID_PAI"" bigint NOT NULL,"),IF(Q3072="Campo",CONCATENATE("""",L3072,""" ",VLOOKUP(R3072,Apoio!A:C,3,0)),""))&amp;IF(Z3072="","",CONCATENATE("PRIMARY KEY (""ID""), KEY ""FK_reg_",LOWER(Z3072),"_ID_PAI"" (""ID_PAI""), CONSTRAINT ""FK_reg_",LOWER(Z3072),"_ID_PAI"" FOREIGN KEY (""ID_PAI"") REFERENCES ""reg_",LOWER(Z3072),""" (""ID"")) ENGINE=InnoDB AUTO_INCREMENT=105774 DEFAULT CHARSET=utf8mb4 COLLATE=utf8mb4_0900_ai_ci;"))</f>
        <v/>
      </c>
      <c r="AB3072" s="190" t="str">
        <f t="shared" si="335"/>
        <v/>
      </c>
    </row>
    <row r="3073" spans="1:28" ht="14.5" hidden="1" customHeight="1" x14ac:dyDescent="0.3">
      <c r="J3073" s="187" t="str">
        <f t="shared" si="340"/>
        <v>1010</v>
      </c>
      <c r="K3073" s="196">
        <v>13</v>
      </c>
      <c r="L3073" s="285" t="s">
        <v>3047</v>
      </c>
      <c r="M3073" s="182" t="s">
        <v>3048</v>
      </c>
      <c r="N3073" s="196" t="s">
        <v>27</v>
      </c>
      <c r="O3073" s="196" t="s">
        <v>240</v>
      </c>
      <c r="P3073" s="196" t="s">
        <v>28</v>
      </c>
      <c r="Q3073" s="192" t="str">
        <f t="shared" si="334"/>
        <v>Campo</v>
      </c>
      <c r="R3073" s="192" t="s">
        <v>27</v>
      </c>
      <c r="S3073" s="191" t="str">
        <f t="shared" si="337"/>
        <v/>
      </c>
      <c r="T3073" s="192" t="str">
        <f t="shared" si="338"/>
        <v>&lt;campo posicao="13"&gt;
&lt;coluna&gt;IND_GIAF4&lt;/coluna&gt;
&lt;descricao&gt;Reg. 1980 - Possui informações GIAF4?&lt;/descricao&gt;
&lt;tipo&gt;C&lt;/tipo&gt;
&lt;/campo&gt;</v>
      </c>
      <c r="U3073" s="192" t="str">
        <f t="shared" si="336"/>
        <v>&lt;campo posicao="13"&gt;
&lt;coluna&gt;IND_GIAF4&lt;/coluna&gt;
&lt;descricao&gt;Reg. 1980 - Possui informações GIAF4?&lt;/descricao&gt;
&lt;tipo&gt;C&lt;/tipo&gt;
&lt;/campo&gt;</v>
      </c>
      <c r="V3073" s="192" t="str">
        <f t="shared" si="339"/>
        <v>{"Column14", "IND_GIAF4"},</v>
      </c>
      <c r="W3073" s="191" t="str">
        <f>IF(Q3073="Campo","@Campos(posicao = "&amp;K3073&amp;", tipo = '"&amp;R3073&amp;"')@Column(name = """&amp;L3073&amp;""")"&amp;IF(R3073="D","@Temporal(TemporalType.DATE)","")&amp;"private "&amp;VLOOKUP(TEXT(R3073,"@"),Apoio!A:B,2,0)&amp;" "&amp;SUBSTITUTE(LOWER(LEFT(L3073,1))&amp;RIGHT(PROPER(L3073),LEN(L3073)-1),"_","")&amp;";",IF(ISNUMBER(Q3073),IF(R3073="R","@Entity@Table(name = ""reg_"&amp;LOWER(J3073)&amp;""")@XmlRootElement","")&amp;VLOOKUP(J3073,Blocos!D:I,6,0)&amp;Apoio!$E$1&amp;Y3073,""))</f>
        <v>@Campos(posicao = 13, tipo = 'C')@Column(name = "IND_GIAF4")private String indGiaf4;</v>
      </c>
      <c r="X3073" s="190" t="str">
        <f>IF(ISNUMBER(Q3073),COUNTIF(Blocos!G:G,J3073),"")</f>
        <v/>
      </c>
      <c r="Y3073" s="190" t="str">
        <f>IF(OR(X3073=0,X3073=""),"",VLOOKUP(SUMIFS(Blocos!A:A,Blocos!H:H,'EFD REGISTROS e Campos (2)'!X3073,Blocos!G:G,'EFD REGISTROS e Campos (2)'!J3073),Blocos!A:L,12,0))</f>
        <v/>
      </c>
      <c r="Z3073" s="190" t="str">
        <f>IF(ISNUMBER(Q3074),VLOOKUP(J3073,Blocos!D:G,4,0),"")</f>
        <v/>
      </c>
      <c r="AA3073" s="190" t="str">
        <f>IF(ISNUMBER(Q3073),CONCATENATE("CREATE TABLE ""reg_",LOWER(J3073),""" (""ID"" bigint NOT NULL AUTO_INCREMENT,  ""HASHFILE"" varchar(255) DEFAULT NULL, ""ID_PAI"" bigint NOT NULL,"),IF(Q3073="Campo",CONCATENATE("""",L3073,""" ",VLOOKUP(R3073,Apoio!A:C,3,0)),""))&amp;IF(Z3073="","",CONCATENATE("PRIMARY KEY (""ID""), KEY ""FK_reg_",LOWER(Z3073),"_ID_PAI"" (""ID_PAI""), CONSTRAINT ""FK_reg_",LOWER(Z3073),"_ID_PAI"" FOREIGN KEY (""ID_PAI"") REFERENCES ""reg_",LOWER(Z3073),""" (""ID"")) ENGINE=InnoDB AUTO_INCREMENT=105774 DEFAULT CHARSET=utf8mb4 COLLATE=utf8mb4_0900_ai_ci;"))</f>
        <v>"IND_GIAF4" varchar(255) DEFAULT NULL,</v>
      </c>
      <c r="AB3073" s="190" t="str">
        <f t="shared" si="335"/>
        <v>`reg_1010`.`IND_GIAF4`,</v>
      </c>
    </row>
    <row r="3074" spans="1:28" ht="14.5" hidden="1" customHeight="1" x14ac:dyDescent="0.3">
      <c r="J3074" s="187" t="str">
        <f t="shared" si="340"/>
        <v>1010</v>
      </c>
      <c r="K3074" s="196"/>
      <c r="L3074" s="285"/>
      <c r="M3074" s="182" t="s">
        <v>3020</v>
      </c>
      <c r="N3074" s="196"/>
      <c r="O3074" s="196"/>
      <c r="P3074" s="196"/>
      <c r="Q3074" s="192" t="str">
        <f t="shared" si="334"/>
        <v/>
      </c>
      <c r="S3074" s="191" t="str">
        <f t="shared" si="337"/>
        <v/>
      </c>
      <c r="T3074" s="192" t="str">
        <f t="shared" si="338"/>
        <v/>
      </c>
      <c r="U3074" s="192" t="str">
        <f t="shared" si="336"/>
        <v/>
      </c>
      <c r="V3074" s="192" t="str">
        <f t="shared" si="339"/>
        <v/>
      </c>
      <c r="W3074" s="191" t="str">
        <f>IF(Q3074="Campo","@Campos(posicao = "&amp;K3074&amp;", tipo = '"&amp;R3074&amp;"')@Column(name = """&amp;L3074&amp;""")"&amp;IF(R3074="D","@Temporal(TemporalType.DATE)","")&amp;"private "&amp;VLOOKUP(TEXT(R3074,"@"),Apoio!A:B,2,0)&amp;" "&amp;SUBSTITUTE(LOWER(LEFT(L3074,1))&amp;RIGHT(PROPER(L3074),LEN(L3074)-1),"_","")&amp;";",IF(ISNUMBER(Q3074),IF(R3074="R","@Entity@Table(name = ""reg_"&amp;LOWER(J3074)&amp;""")@XmlRootElement","")&amp;VLOOKUP(J3074,Blocos!D:I,6,0)&amp;Apoio!$E$1&amp;Y3074,""))</f>
        <v/>
      </c>
      <c r="X3074" s="190" t="str">
        <f>IF(ISNUMBER(Q3074),COUNTIF(Blocos!G:G,J3074),"")</f>
        <v/>
      </c>
      <c r="Y3074" s="190" t="str">
        <f>IF(OR(X3074=0,X3074=""),"",VLOOKUP(SUMIFS(Blocos!A:A,Blocos!H:H,'EFD REGISTROS e Campos (2)'!X3074,Blocos!G:G,'EFD REGISTROS e Campos (2)'!J3074),Blocos!A:L,12,0))</f>
        <v/>
      </c>
      <c r="Z3074" s="190" t="str">
        <f>IF(ISNUMBER(Q3075),VLOOKUP(J3074,Blocos!D:G,4,0),"")</f>
        <v/>
      </c>
      <c r="AA3074" s="190" t="str">
        <f>IF(ISNUMBER(Q3074),CONCATENATE("CREATE TABLE ""reg_",LOWER(J3074),""" (""ID"" bigint NOT NULL AUTO_INCREMENT,  ""HASHFILE"" varchar(255) DEFAULT NULL, ""ID_PAI"" bigint NOT NULL,"),IF(Q3074="Campo",CONCATENATE("""",L3074,""" ",VLOOKUP(R3074,Apoio!A:C,3,0)),""))&amp;IF(Z3074="","",CONCATENATE("PRIMARY KEY (""ID""), KEY ""FK_reg_",LOWER(Z3074),"_ID_PAI"" (""ID_PAI""), CONSTRAINT ""FK_reg_",LOWER(Z3074),"_ID_PAI"" FOREIGN KEY (""ID_PAI"") REFERENCES ""reg_",LOWER(Z3074),""" (""ID"")) ENGINE=InnoDB AUTO_INCREMENT=105774 DEFAULT CHARSET=utf8mb4 COLLATE=utf8mb4_0900_ai_ci;"))</f>
        <v/>
      </c>
      <c r="AB3074" s="190" t="str">
        <f t="shared" si="335"/>
        <v/>
      </c>
    </row>
    <row r="3075" spans="1:28" ht="14.5" hidden="1" customHeight="1" x14ac:dyDescent="0.3">
      <c r="J3075" s="187" t="str">
        <f t="shared" si="340"/>
        <v>1010</v>
      </c>
      <c r="K3075" s="196"/>
      <c r="L3075" s="285"/>
      <c r="M3075" s="182" t="s">
        <v>3021</v>
      </c>
      <c r="N3075" s="196"/>
      <c r="O3075" s="196"/>
      <c r="P3075" s="196"/>
      <c r="Q3075" s="192" t="str">
        <f t="shared" ref="Q3075:Q3138" si="341">IF(B3075&lt;&gt;"",0,IF(C3075&lt;&gt;"",1,IF(D3075&lt;&gt;"",2,IF(E3075&lt;&gt;"",3,IF(F3075&lt;&gt;"",4,IF(G3075&lt;&gt;"",5,IF(H3075&lt;&gt;"",6,IF(ISNUMBER(K3075),"Campo",""))))))))</f>
        <v/>
      </c>
      <c r="S3075" s="191" t="str">
        <f t="shared" si="337"/>
        <v/>
      </c>
      <c r="T3075" s="192" t="str">
        <f t="shared" si="338"/>
        <v/>
      </c>
      <c r="U3075" s="192" t="str">
        <f t="shared" si="336"/>
        <v/>
      </c>
      <c r="V3075" s="192" t="str">
        <f t="shared" si="339"/>
        <v/>
      </c>
      <c r="W3075" s="191" t="str">
        <f>IF(Q3075="Campo","@Campos(posicao = "&amp;K3075&amp;", tipo = '"&amp;R3075&amp;"')@Column(name = """&amp;L3075&amp;""")"&amp;IF(R3075="D","@Temporal(TemporalType.DATE)","")&amp;"private "&amp;VLOOKUP(TEXT(R3075,"@"),Apoio!A:B,2,0)&amp;" "&amp;SUBSTITUTE(LOWER(LEFT(L3075,1))&amp;RIGHT(PROPER(L3075),LEN(L3075)-1),"_","")&amp;";",IF(ISNUMBER(Q3075),IF(R3075="R","@Entity@Table(name = ""reg_"&amp;LOWER(J3075)&amp;""")@XmlRootElement","")&amp;VLOOKUP(J3075,Blocos!D:I,6,0)&amp;Apoio!$E$1&amp;Y3075,""))</f>
        <v/>
      </c>
      <c r="X3075" s="190" t="str">
        <f>IF(ISNUMBER(Q3075),COUNTIF(Blocos!G:G,J3075),"")</f>
        <v/>
      </c>
      <c r="Y3075" s="190" t="str">
        <f>IF(OR(X3075=0,X3075=""),"",VLOOKUP(SUMIFS(Blocos!A:A,Blocos!H:H,'EFD REGISTROS e Campos (2)'!X3075,Blocos!G:G,'EFD REGISTROS e Campos (2)'!J3075),Blocos!A:L,12,0))</f>
        <v/>
      </c>
      <c r="Z3075" s="190" t="str">
        <f>IF(ISNUMBER(Q3076),VLOOKUP(J3075,Blocos!D:G,4,0),"")</f>
        <v/>
      </c>
      <c r="AA3075" s="190" t="str">
        <f>IF(ISNUMBER(Q3075),CONCATENATE("CREATE TABLE ""reg_",LOWER(J3075),""" (""ID"" bigint NOT NULL AUTO_INCREMENT,  ""HASHFILE"" varchar(255) DEFAULT NULL, ""ID_PAI"" bigint NOT NULL,"),IF(Q3075="Campo",CONCATENATE("""",L3075,""" ",VLOOKUP(R3075,Apoio!A:C,3,0)),""))&amp;IF(Z3075="","",CONCATENATE("PRIMARY KEY (""ID""), KEY ""FK_reg_",LOWER(Z3075),"_ID_PAI"" (""ID_PAI""), CONSTRAINT ""FK_reg_",LOWER(Z3075),"_ID_PAI"" FOREIGN KEY (""ID_PAI"") REFERENCES ""reg_",LOWER(Z3075),""" (""ID"")) ENGINE=InnoDB AUTO_INCREMENT=105774 DEFAULT CHARSET=utf8mb4 COLLATE=utf8mb4_0900_ai_ci;"))</f>
        <v/>
      </c>
      <c r="AB3075" s="190" t="str">
        <f t="shared" si="335"/>
        <v/>
      </c>
    </row>
    <row r="3076" spans="1:28" ht="14.5" hidden="1" customHeight="1" x14ac:dyDescent="0.3">
      <c r="J3076" s="187" t="str">
        <f t="shared" si="340"/>
        <v>1010</v>
      </c>
      <c r="K3076" s="196">
        <v>14</v>
      </c>
      <c r="L3076" s="294" t="s">
        <v>4000</v>
      </c>
      <c r="M3076" s="182" t="s">
        <v>3050</v>
      </c>
      <c r="N3076" s="196" t="s">
        <v>27</v>
      </c>
      <c r="O3076" s="196" t="s">
        <v>240</v>
      </c>
      <c r="P3076" s="196" t="s">
        <v>28</v>
      </c>
      <c r="Q3076" s="192" t="str">
        <f t="shared" si="341"/>
        <v>Campo</v>
      </c>
      <c r="R3076" s="192" t="s">
        <v>27</v>
      </c>
      <c r="S3076" s="191" t="str">
        <f t="shared" si="337"/>
        <v/>
      </c>
      <c r="T3076" s="192" t="str">
        <f t="shared" si="338"/>
        <v>&lt;campo posicao="14"&gt;
&lt;coluna&gt;IND_REST_RESSARC_COMPL_ICMS&lt;/coluna&gt;
&lt;descricao&gt;Reg. 1250 – Possui informações consolidadas de saldos de restituição, ressarcimento e complementação do ICMS?&lt;/descricao&gt;
&lt;tipo&gt;C&lt;/tipo&gt;
&lt;/campo&gt;</v>
      </c>
      <c r="U3076" s="192" t="str">
        <f t="shared" si="336"/>
        <v>&lt;campo posicao="14"&gt;
&lt;coluna&gt;IND_REST_RESSARC_COMPL_ICMS&lt;/coluna&gt;
&lt;descricao&gt;Reg. 1250 – Possui informações consolidadas de saldos de restituição, ressarcimento e complementação do ICMS?&lt;/descricao&gt;
&lt;tipo&gt;C&lt;/tipo&gt;
&lt;/campo&gt;</v>
      </c>
      <c r="V3076" s="192" t="str">
        <f t="shared" si="339"/>
        <v>{"Column15", "IND_REST_RESSARC_COMPL_ICMS"},</v>
      </c>
      <c r="W3076" s="191" t="str">
        <f>IF(Q3076="Campo","@Campos(posicao = "&amp;K3076&amp;", tipo = '"&amp;R3076&amp;"')@Column(name = """&amp;L3076&amp;""")"&amp;IF(R3076="D","@Temporal(TemporalType.DATE)","")&amp;"private "&amp;VLOOKUP(TEXT(R3076,"@"),Apoio!A:B,2,0)&amp;" "&amp;SUBSTITUTE(LOWER(LEFT(L3076,1))&amp;RIGHT(PROPER(L3076),LEN(L3076)-1),"_","")&amp;";",IF(ISNUMBER(Q3076),IF(R3076="R","@Entity@Table(name = ""reg_"&amp;LOWER(J3076)&amp;""")@XmlRootElement","")&amp;VLOOKUP(J3076,Blocos!D:I,6,0)&amp;Apoio!$E$1&amp;Y3076,""))</f>
        <v>@Campos(posicao = 14, tipo = 'C')@Column(name = "IND_REST_RESSARC_COMPL_ICMS")private String indRestRessarcComplIcms;</v>
      </c>
      <c r="X3076" s="190" t="str">
        <f>IF(ISNUMBER(Q3076),COUNTIF(Blocos!G:G,J3076),"")</f>
        <v/>
      </c>
      <c r="Y3076" s="190" t="str">
        <f>IF(OR(X3076=0,X3076=""),"",VLOOKUP(SUMIFS(Blocos!A:A,Blocos!H:H,'EFD REGISTROS e Campos (2)'!X3076,Blocos!G:G,'EFD REGISTROS e Campos (2)'!J3076),Blocos!A:L,12,0))</f>
        <v/>
      </c>
      <c r="Z3076" s="190" t="str">
        <f>IF(ISNUMBER(Q3077),VLOOKUP(J3076,Blocos!D:G,4,0),"")</f>
        <v/>
      </c>
      <c r="AA3076" s="190" t="str">
        <f>IF(ISNUMBER(Q3076),CONCATENATE("CREATE TABLE ""reg_",LOWER(J3076),""" (""ID"" bigint NOT NULL AUTO_INCREMENT,  ""HASHFILE"" varchar(255) DEFAULT NULL, ""ID_PAI"" bigint NOT NULL,"),IF(Q3076="Campo",CONCATENATE("""",L3076,""" ",VLOOKUP(R3076,Apoio!A:C,3,0)),""))&amp;IF(Z3076="","",CONCATENATE("PRIMARY KEY (""ID""), KEY ""FK_reg_",LOWER(Z3076),"_ID_PAI"" (""ID_PAI""), CONSTRAINT ""FK_reg_",LOWER(Z3076),"_ID_PAI"" FOREIGN KEY (""ID_PAI"") REFERENCES ""reg_",LOWER(Z3076),""" (""ID"")) ENGINE=InnoDB AUTO_INCREMENT=105774 DEFAULT CHARSET=utf8mb4 COLLATE=utf8mb4_0900_ai_ci;"))</f>
        <v>"IND_REST_RESSARC_COMPL_ICMS" varchar(255) DEFAULT NULL,</v>
      </c>
      <c r="AB3076" s="190" t="str">
        <f t="shared" ref="AB3076:AB3139" si="342">IF(Q3076="Campo",CONCATENATE(IF(K3076=1,"USE `efdicms`;SELECT ",""),"`reg_",LOWER(J3076),"`.`",L3076,"`,"),"")&amp;IF(J3076&lt;&gt;J3077,CONCATENATE("FROM `efdicms`.`reg_",LOWER(J3076),"`;"""),"")</f>
        <v>`reg_1010`.`IND_REST_RESSARC_COMPL_ICMS`,</v>
      </c>
    </row>
    <row r="3077" spans="1:28" ht="14.5" hidden="1" customHeight="1" x14ac:dyDescent="0.3">
      <c r="J3077" s="187" t="str">
        <f t="shared" si="340"/>
        <v>1010</v>
      </c>
      <c r="K3077" s="196"/>
      <c r="L3077" s="295"/>
      <c r="M3077" s="182" t="s">
        <v>3020</v>
      </c>
      <c r="N3077" s="196"/>
      <c r="O3077" s="196"/>
      <c r="P3077" s="196"/>
      <c r="Q3077" s="192" t="str">
        <f t="shared" si="341"/>
        <v/>
      </c>
      <c r="S3077" s="191" t="str">
        <f t="shared" si="337"/>
        <v/>
      </c>
      <c r="T3077" s="192" t="str">
        <f t="shared" si="338"/>
        <v/>
      </c>
      <c r="U3077" s="192" t="str">
        <f t="shared" si="336"/>
        <v/>
      </c>
      <c r="V3077" s="192" t="str">
        <f t="shared" si="339"/>
        <v/>
      </c>
      <c r="W3077" s="191" t="str">
        <f>IF(Q3077="Campo","@Campos(posicao = "&amp;K3077&amp;", tipo = '"&amp;R3077&amp;"')@Column(name = """&amp;L3077&amp;""")"&amp;IF(R3077="D","@Temporal(TemporalType.DATE)","")&amp;"private "&amp;VLOOKUP(TEXT(R3077,"@"),Apoio!A:B,2,0)&amp;" "&amp;SUBSTITUTE(LOWER(LEFT(L3077,1))&amp;RIGHT(PROPER(L3077),LEN(L3077)-1),"_","")&amp;";",IF(ISNUMBER(Q3077),IF(R3077="R","@Entity@Table(name = ""reg_"&amp;LOWER(J3077)&amp;""")@XmlRootElement","")&amp;VLOOKUP(J3077,Blocos!D:I,6,0)&amp;Apoio!$E$1&amp;Y3077,""))</f>
        <v/>
      </c>
      <c r="X3077" s="190" t="str">
        <f>IF(ISNUMBER(Q3077),COUNTIF(Blocos!G:G,J3077),"")</f>
        <v/>
      </c>
      <c r="Y3077" s="190" t="str">
        <f>IF(OR(X3077=0,X3077=""),"",VLOOKUP(SUMIFS(Blocos!A:A,Blocos!H:H,'EFD REGISTROS e Campos (2)'!X3077,Blocos!G:G,'EFD REGISTROS e Campos (2)'!J3077),Blocos!A:L,12,0))</f>
        <v/>
      </c>
      <c r="Z3077" s="190" t="str">
        <f>IF(ISNUMBER(Q3078),VLOOKUP(J3077,Blocos!D:G,4,0),"")</f>
        <v/>
      </c>
      <c r="AA3077" s="190" t="str">
        <f>IF(ISNUMBER(Q3077),CONCATENATE("CREATE TABLE ""reg_",LOWER(J3077),""" (""ID"" bigint NOT NULL AUTO_INCREMENT,  ""HASHFILE"" varchar(255) DEFAULT NULL, ""ID_PAI"" bigint NOT NULL,"),IF(Q3077="Campo",CONCATENATE("""",L3077,""" ",VLOOKUP(R3077,Apoio!A:C,3,0)),""))&amp;IF(Z3077="","",CONCATENATE("PRIMARY KEY (""ID""), KEY ""FK_reg_",LOWER(Z3077),"_ID_PAI"" (""ID_PAI""), CONSTRAINT ""FK_reg_",LOWER(Z3077),"_ID_PAI"" FOREIGN KEY (""ID_PAI"") REFERENCES ""reg_",LOWER(Z3077),""" (""ID"")) ENGINE=InnoDB AUTO_INCREMENT=105774 DEFAULT CHARSET=utf8mb4 COLLATE=utf8mb4_0900_ai_ci;"))</f>
        <v/>
      </c>
      <c r="AB3077" s="190" t="str">
        <f t="shared" si="342"/>
        <v/>
      </c>
    </row>
    <row r="3078" spans="1:28" ht="14.5" hidden="1" customHeight="1" x14ac:dyDescent="0.3">
      <c r="J3078" s="187" t="str">
        <f t="shared" si="340"/>
        <v>1010</v>
      </c>
      <c r="K3078" s="196"/>
      <c r="L3078" s="296"/>
      <c r="M3078" s="182" t="s">
        <v>3021</v>
      </c>
      <c r="N3078" s="196"/>
      <c r="O3078" s="196"/>
      <c r="P3078" s="196"/>
      <c r="Q3078" s="192" t="str">
        <f t="shared" si="341"/>
        <v/>
      </c>
      <c r="S3078" s="191" t="str">
        <f t="shared" si="337"/>
        <v/>
      </c>
      <c r="T3078" s="192" t="str">
        <f t="shared" si="338"/>
        <v/>
      </c>
      <c r="U3078" s="192" t="str">
        <f t="shared" si="336"/>
        <v/>
      </c>
      <c r="V3078" s="192" t="str">
        <f t="shared" si="339"/>
        <v/>
      </c>
      <c r="W3078" s="191" t="str">
        <f>IF(Q3078="Campo","@Campos(posicao = "&amp;K3078&amp;", tipo = '"&amp;R3078&amp;"')@Column(name = """&amp;L3078&amp;""")"&amp;IF(R3078="D","@Temporal(TemporalType.DATE)","")&amp;"private "&amp;VLOOKUP(TEXT(R3078,"@"),Apoio!A:B,2,0)&amp;" "&amp;SUBSTITUTE(LOWER(LEFT(L3078,1))&amp;RIGHT(PROPER(L3078),LEN(L3078)-1),"_","")&amp;";",IF(ISNUMBER(Q3078),IF(R3078="R","@Entity@Table(name = ""reg_"&amp;LOWER(J3078)&amp;""")@XmlRootElement","")&amp;VLOOKUP(J3078,Blocos!D:I,6,0)&amp;Apoio!$E$1&amp;Y3078,""))</f>
        <v/>
      </c>
      <c r="X3078" s="190" t="str">
        <f>IF(ISNUMBER(Q3078),COUNTIF(Blocos!G:G,J3078),"")</f>
        <v/>
      </c>
      <c r="Y3078" s="190" t="str">
        <f>IF(OR(X3078=0,X3078=""),"",VLOOKUP(SUMIFS(Blocos!A:A,Blocos!H:H,'EFD REGISTROS e Campos (2)'!X3078,Blocos!G:G,'EFD REGISTROS e Campos (2)'!J3078),Blocos!A:L,12,0))</f>
        <v/>
      </c>
      <c r="Z3078" s="190" t="str">
        <f>IF(ISNUMBER(Q3079),VLOOKUP(J3078,Blocos!D:G,4,0),"")</f>
        <v>1001</v>
      </c>
      <c r="AA3078" s="190" t="str">
        <f>IF(ISNUMBER(Q3078),CONCATENATE("CREATE TABLE ""reg_",LOWER(J3078),""" (""ID"" bigint NOT NULL AUTO_INCREMENT,  ""HASHFILE"" varchar(255) DEFAULT NULL, ""ID_PAI"" bigint NOT NULL,"),IF(Q3078="Campo",CONCATENATE("""",L3078,""" ",VLOOKUP(R3078,Apoio!A:C,3,0)),""))&amp;IF(Z3078="","",CONCATENATE("PRIMARY KEY (""ID""), KEY ""FK_reg_",LOWER(Z3078),"_ID_PAI"" (""ID_PAI""), CONSTRAINT ""FK_reg_",LOWER(Z3078),"_ID_PAI"" FOREIGN KEY (""ID_PAI"") REFERENCES ""reg_",LOWER(Z3078),""" (""ID"")) ENGINE=InnoDB AUTO_INCREMENT=105774 DEFAULT CHARSET=utf8mb4 COLLATE=utf8mb4_0900_ai_ci;"))</f>
        <v>PRIMARY KEY ("ID"), KEY "FK_reg_1001_ID_PAI" ("ID_PAI"), CONSTRAINT "FK_reg_1001_ID_PAI" FOREIGN KEY ("ID_PAI") REFERENCES "reg_1001" ("ID")) ENGINE=InnoDB AUTO_INCREMENT=105774 DEFAULT CHARSET=utf8mb4 COLLATE=utf8mb4_0900_ai_ci;</v>
      </c>
      <c r="AB3078" s="190" t="str">
        <f t="shared" si="342"/>
        <v>FROM `efdicms`.`reg_1010`;"</v>
      </c>
    </row>
    <row r="3079" spans="1:28" ht="14.5" hidden="1" customHeight="1" collapsed="1" x14ac:dyDescent="0.3">
      <c r="A3079" s="180" t="s">
        <v>3052</v>
      </c>
      <c r="D3079" s="180" t="s">
        <v>3053</v>
      </c>
      <c r="I3079" s="180" t="s">
        <v>209</v>
      </c>
      <c r="J3079" s="187" t="str">
        <f t="shared" si="340"/>
        <v>1250</v>
      </c>
      <c r="K3079" s="195" t="s">
        <v>3054</v>
      </c>
      <c r="Q3079" s="192">
        <f t="shared" si="341"/>
        <v>2</v>
      </c>
      <c r="S3079" s="191" t="str">
        <f t="shared" si="337"/>
        <v>&lt;/registro&gt;
&lt;registro codigo="1250" perfil="ABC " nivel="2"&gt;</v>
      </c>
      <c r="T3079" s="192" t="str">
        <f t="shared" si="338"/>
        <v/>
      </c>
      <c r="U3079" s="192" t="str">
        <f t="shared" si="336"/>
        <v>&lt;/registro&gt;
&lt;registro codigo="1250" perfil="ABC " nivel="2"&gt;</v>
      </c>
      <c r="V3079" s="192" t="str">
        <f t="shared" si="339"/>
        <v/>
      </c>
      <c r="W3079" s="191" t="str">
        <f>IF(Q3079="Campo","@Campos(posicao = "&amp;K3079&amp;", tipo = '"&amp;R3079&amp;"')@Column(name = """&amp;L3079&amp;""")"&amp;IF(R3079="D","@Temporal(TemporalType.DATE)","")&amp;"private "&amp;VLOOKUP(TEXT(R3079,"@"),Apoio!A:B,2,0)&amp;" "&amp;SUBSTITUTE(LOWER(LEFT(L3079,1))&amp;RIGHT(PROPER(L3079),LEN(L3079)-1),"_","")&amp;";",IF(ISNUMBER(Q3079),IF(R3079="R","@Entity@Table(name = ""reg_"&amp;LOWER(J3079)&amp;""")@XmlRootElement","")&amp;VLOOKUP(J3079,Blocos!D:I,6,0)&amp;Apoio!$E$1&amp;Y3079,""))</f>
        <v>@Registros(nivel = 2) public class Reg1250 implements Serializable { private static final long serialVersionUID = 1L; @Id @GeneratedValue(strategy = GenerationType.IDENTITY) @Basic(optional = false) @Column(name = "ID" ) private Long id;@OneToOne(fetch = FetchType.LAZY) @JoinColumn(name = "ID_PAI", nullable = false) private Reg1001 idPai; public Reg1001 getIdPai() {return idPai;}public void setIdPai(Object idPai) {this.idPai = (Reg1001) idPai;}public Reg1250() { } public Reg1250(Long id) { this.id = id; } public Reg1250(Long id, Reg1001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List&lt;Reg1255&gt; reg1255;public List&lt;Reg1255&gt; getReg1255() {return reg1255;}public void setReg1255(List&lt;Reg1255&gt; reg1255) {this.reg1255 = reg1255;}</v>
      </c>
      <c r="X3079" s="190">
        <f>IF(ISNUMBER(Q3079),COUNTIF(Blocos!G:G,J3079),"")</f>
        <v>1</v>
      </c>
      <c r="Y3079" s="190" t="str">
        <f>IF(OR(X3079=0,X3079=""),"",VLOOKUP(SUMIFS(Blocos!A:A,Blocos!H:H,'EFD REGISTROS e Campos (2)'!X3079,Blocos!G:G,'EFD REGISTROS e Campos (2)'!J3079),Blocos!A:L,12,0))</f>
        <v>@OneToMany( cascade = CascadeType.ALL, fetch = FetchType.LAZY, mappedBy = "idPai")private  List&lt;Reg1255&gt; reg1255;public List&lt;Reg1255&gt; getReg1255() {return reg1255;}public void setReg1255(List&lt;Reg1255&gt; reg1255) {this.reg1255 = reg1255;}</v>
      </c>
      <c r="Z3079" s="190" t="str">
        <f>IF(ISNUMBER(Q3080),VLOOKUP(J3079,Blocos!D:G,4,0),"")</f>
        <v/>
      </c>
      <c r="AA3079" s="190" t="str">
        <f>IF(ISNUMBER(Q3079),CONCATENATE("CREATE TABLE ""reg_",LOWER(J3079),""" (""ID"" bigint NOT NULL AUTO_INCREMENT,  ""HASHFILE"" varchar(255) DEFAULT NULL, ""ID_PAI"" bigint NOT NULL,"),IF(Q3079="Campo",CONCATENATE("""",L3079,""" ",VLOOKUP(R3079,Apoio!A:C,3,0)),""))&amp;IF(Z3079="","",CONCATENATE("PRIMARY KEY (""ID""), KEY ""FK_reg_",LOWER(Z3079),"_ID_PAI"" (""ID_PAI""), CONSTRAINT ""FK_reg_",LOWER(Z3079),"_ID_PAI"" FOREIGN KEY (""ID_PAI"") REFERENCES ""reg_",LOWER(Z3079),""" (""ID"")) ENGINE=InnoDB AUTO_INCREMENT=105774 DEFAULT CHARSET=utf8mb4 COLLATE=utf8mb4_0900_ai_ci;"))</f>
        <v>CREATE TABLE "reg_1250" ("ID" bigint NOT NULL AUTO_INCREMENT,  "HASHFILE" varchar(255) DEFAULT NULL, "ID_PAI" bigint NOT NULL,</v>
      </c>
      <c r="AB3079" s="190" t="str">
        <f t="shared" si="342"/>
        <v/>
      </c>
    </row>
    <row r="3080" spans="1:28" ht="14.5" hidden="1" customHeight="1" x14ac:dyDescent="0.3">
      <c r="J3080" s="187" t="str">
        <f t="shared" si="340"/>
        <v>1250</v>
      </c>
      <c r="K3080" s="181">
        <v>1</v>
      </c>
      <c r="L3080" s="290" t="s">
        <v>25</v>
      </c>
      <c r="M3080" s="182" t="s">
        <v>3055</v>
      </c>
      <c r="N3080" s="181" t="s">
        <v>27</v>
      </c>
      <c r="O3080" s="181">
        <v>4</v>
      </c>
      <c r="P3080" s="181" t="s">
        <v>28</v>
      </c>
      <c r="Q3080" s="192" t="str">
        <f t="shared" si="341"/>
        <v>Campo</v>
      </c>
      <c r="R3080" s="192" t="s">
        <v>27</v>
      </c>
      <c r="S3080" s="191" t="str">
        <f t="shared" si="337"/>
        <v/>
      </c>
      <c r="T3080" s="192" t="str">
        <f t="shared" si="338"/>
        <v>&lt;campo posicao="1"&gt;
&lt;coluna&gt;REG&lt;/coluna&gt;
&lt;descricao&gt;Texto fixo contendo "1250”&lt;/descricao&gt;
&lt;tipo&gt;C&lt;/tipo&gt;
&lt;/campo&gt;</v>
      </c>
      <c r="U3080" s="192" t="str">
        <f t="shared" si="336"/>
        <v>&lt;campo posicao="1"&gt;
&lt;coluna&gt;REG&lt;/coluna&gt;
&lt;descricao&gt;Texto fixo contendo "1250”&lt;/descricao&gt;
&lt;tipo&gt;C&lt;/tipo&gt;
&lt;/campo&gt;</v>
      </c>
      <c r="V3080" s="192" t="str">
        <f t="shared" si="339"/>
        <v>{"Column2", "REG"},</v>
      </c>
      <c r="W3080" s="191" t="str">
        <f>IF(Q3080="Campo","@Campos(posicao = "&amp;K3080&amp;", tipo = '"&amp;R3080&amp;"')@Column(name = """&amp;L3080&amp;""")"&amp;IF(R3080="D","@Temporal(TemporalType.DATE)","")&amp;"private "&amp;VLOOKUP(TEXT(R3080,"@"),Apoio!A:B,2,0)&amp;" "&amp;SUBSTITUTE(LOWER(LEFT(L3080,1))&amp;RIGHT(PROPER(L3080),LEN(L3080)-1),"_","")&amp;";",IF(ISNUMBER(Q3080),IF(R3080="R","@Entity@Table(name = ""reg_"&amp;LOWER(J3080)&amp;""")@XmlRootElement","")&amp;VLOOKUP(J3080,Blocos!D:I,6,0)&amp;Apoio!$E$1&amp;Y3080,""))</f>
        <v>@Campos(posicao = 1, tipo = 'C')@Column(name = "REG")private String reg;</v>
      </c>
      <c r="X3080" s="190" t="str">
        <f>IF(ISNUMBER(Q3080),COUNTIF(Blocos!G:G,J3080),"")</f>
        <v/>
      </c>
      <c r="Y3080" s="190" t="str">
        <f>IF(OR(X3080=0,X3080=""),"",VLOOKUP(SUMIFS(Blocos!A:A,Blocos!H:H,'EFD REGISTROS e Campos (2)'!X3080,Blocos!G:G,'EFD REGISTROS e Campos (2)'!J3080),Blocos!A:L,12,0))</f>
        <v/>
      </c>
      <c r="Z3080" s="190" t="str">
        <f>IF(ISNUMBER(Q3081),VLOOKUP(J3080,Blocos!D:G,4,0),"")</f>
        <v/>
      </c>
      <c r="AA3080" s="190" t="str">
        <f>IF(ISNUMBER(Q3080),CONCATENATE("CREATE TABLE ""reg_",LOWER(J3080),""" (""ID"" bigint NOT NULL AUTO_INCREMENT,  ""HASHFILE"" varchar(255) DEFAULT NULL, ""ID_PAI"" bigint NOT NULL,"),IF(Q3080="Campo",CONCATENATE("""",L3080,""" ",VLOOKUP(R3080,Apoio!A:C,3,0)),""))&amp;IF(Z3080="","",CONCATENATE("PRIMARY KEY (""ID""), KEY ""FK_reg_",LOWER(Z3080),"_ID_PAI"" (""ID_PAI""), CONSTRAINT ""FK_reg_",LOWER(Z3080),"_ID_PAI"" FOREIGN KEY (""ID_PAI"") REFERENCES ""reg_",LOWER(Z3080),""" (""ID"")) ENGINE=InnoDB AUTO_INCREMENT=105774 DEFAULT CHARSET=utf8mb4 COLLATE=utf8mb4_0900_ai_ci;"))</f>
        <v>"REG" varchar(255) DEFAULT NULL,</v>
      </c>
      <c r="AB3080" s="190" t="str">
        <f t="shared" si="342"/>
        <v>USE `efdicms`;SELECT `reg_1250`.`REG`,</v>
      </c>
    </row>
    <row r="3081" spans="1:28" ht="14.5" hidden="1" customHeight="1" x14ac:dyDescent="0.3">
      <c r="J3081" s="187" t="str">
        <f t="shared" si="340"/>
        <v>1250</v>
      </c>
      <c r="K3081" s="181">
        <v>2</v>
      </c>
      <c r="L3081" s="290" t="s">
        <v>3056</v>
      </c>
      <c r="M3081" s="182" t="s">
        <v>3057</v>
      </c>
      <c r="N3081" s="181" t="s">
        <v>32</v>
      </c>
      <c r="O3081" s="181"/>
      <c r="P3081" s="181">
        <v>2</v>
      </c>
      <c r="Q3081" s="192" t="str">
        <f t="shared" si="341"/>
        <v>Campo</v>
      </c>
      <c r="R3081" s="192" t="s">
        <v>3606</v>
      </c>
      <c r="S3081" s="191" t="str">
        <f t="shared" si="337"/>
        <v/>
      </c>
      <c r="T3081" s="192" t="str">
        <f t="shared" si="338"/>
        <v>&lt;campo posicao="2"&gt;
&lt;coluna&gt;VL_CREDITO_ICMS_OP&lt;/coluna&gt;
&lt;descricao&gt;Informar o valor total do ICMS operação própria que o informante tem direito ao crédito, na forma prevista na legislação, referente às hipóteses de restituição em que há previsão deste crédito.&lt;/descricao&gt;
&lt;tipo&gt;R&lt;/tipo&gt;
&lt;/campo&gt;</v>
      </c>
      <c r="U3081" s="192" t="str">
        <f t="shared" si="336"/>
        <v>&lt;campo posicao="2"&gt;
&lt;coluna&gt;VL_CREDITO_ICMS_OP&lt;/coluna&gt;
&lt;descricao&gt;Informar o valor total do ICMS operação própria que o informante tem direito ao crédito, na forma prevista na legislação, referente às hipóteses de restituição em que há previsão deste crédito.&lt;/descricao&gt;
&lt;tipo&gt;R&lt;/tipo&gt;
&lt;/campo&gt;</v>
      </c>
      <c r="V3081" s="192" t="str">
        <f t="shared" si="339"/>
        <v>{"Column3", "VL_CREDITO_ICMS_OP"},</v>
      </c>
      <c r="W3081" s="191" t="str">
        <f>IF(Q3081="Campo","@Campos(posicao = "&amp;K3081&amp;", tipo = '"&amp;R3081&amp;"')@Column(name = """&amp;L3081&amp;""")"&amp;IF(R3081="D","@Temporal(TemporalType.DATE)","")&amp;"private "&amp;VLOOKUP(TEXT(R3081,"@"),Apoio!A:B,2,0)&amp;" "&amp;SUBSTITUTE(LOWER(LEFT(L3081,1))&amp;RIGHT(PROPER(L3081),LEN(L3081)-1),"_","")&amp;";",IF(ISNUMBER(Q3081),IF(R3081="R","@Entity@Table(name = ""reg_"&amp;LOWER(J3081)&amp;""")@XmlRootElement","")&amp;VLOOKUP(J3081,Blocos!D:I,6,0)&amp;Apoio!$E$1&amp;Y3081,""))</f>
        <v>@Campos(posicao = 2, tipo = 'R')@Column(name = "VL_CREDITO_ICMS_OP")private BigDecimal vlCreditoIcmsOp;</v>
      </c>
      <c r="X3081" s="190" t="str">
        <f>IF(ISNUMBER(Q3081),COUNTIF(Blocos!G:G,J3081),"")</f>
        <v/>
      </c>
      <c r="Y3081" s="190" t="str">
        <f>IF(OR(X3081=0,X3081=""),"",VLOOKUP(SUMIFS(Blocos!A:A,Blocos!H:H,'EFD REGISTROS e Campos (2)'!X3081,Blocos!G:G,'EFD REGISTROS e Campos (2)'!J3081),Blocos!A:L,12,0))</f>
        <v/>
      </c>
      <c r="Z3081" s="190" t="str">
        <f>IF(ISNUMBER(Q3082),VLOOKUP(J3081,Blocos!D:G,4,0),"")</f>
        <v/>
      </c>
      <c r="AA3081" s="190" t="str">
        <f>IF(ISNUMBER(Q3081),CONCATENATE("CREATE TABLE ""reg_",LOWER(J3081),""" (""ID"" bigint NOT NULL AUTO_INCREMENT,  ""HASHFILE"" varchar(255) DEFAULT NULL, ""ID_PAI"" bigint NOT NULL,"),IF(Q3081="Campo",CONCATENATE("""",L3081,""" ",VLOOKUP(R3081,Apoio!A:C,3,0)),""))&amp;IF(Z3081="","",CONCATENATE("PRIMARY KEY (""ID""), KEY ""FK_reg_",LOWER(Z3081),"_ID_PAI"" (""ID_PAI""), CONSTRAINT ""FK_reg_",LOWER(Z3081),"_ID_PAI"" FOREIGN KEY (""ID_PAI"") REFERENCES ""reg_",LOWER(Z3081),""" (""ID"")) ENGINE=InnoDB AUTO_INCREMENT=105774 DEFAULT CHARSET=utf8mb4 COLLATE=utf8mb4_0900_ai_ci;"))</f>
        <v>"VL_CREDITO_ICMS_OP" decimal(15,6) DEFAULT NULL,</v>
      </c>
      <c r="AB3081" s="190" t="str">
        <f t="shared" si="342"/>
        <v>`reg_1250`.`VL_CREDITO_ICMS_OP`,</v>
      </c>
    </row>
    <row r="3082" spans="1:28" ht="14.5" hidden="1" customHeight="1" x14ac:dyDescent="0.3">
      <c r="J3082" s="187" t="str">
        <f t="shared" si="340"/>
        <v>1250</v>
      </c>
      <c r="K3082" s="181">
        <v>3</v>
      </c>
      <c r="L3082" s="290" t="s">
        <v>3058</v>
      </c>
      <c r="M3082" s="182" t="s">
        <v>3059</v>
      </c>
      <c r="N3082" s="181" t="s">
        <v>32</v>
      </c>
      <c r="O3082" s="181"/>
      <c r="P3082" s="181">
        <v>2</v>
      </c>
      <c r="Q3082" s="192" t="str">
        <f t="shared" si="341"/>
        <v>Campo</v>
      </c>
      <c r="R3082" s="192" t="s">
        <v>3606</v>
      </c>
      <c r="S3082" s="191" t="str">
        <f t="shared" si="337"/>
        <v/>
      </c>
      <c r="T3082" s="192" t="str">
        <f t="shared" si="338"/>
        <v>&lt;campo posicao="3"&gt;
&lt;coluna&gt;VL_ICMS_ST_REST&lt;/coluna&gt;
&lt;descricao&gt;Informar o valor total do ICMS ST que o informante tem direito ao crédito, na forma prevista na legislação, referente às hipóteses de restituição em que há previsão deste crédito. &lt;/descricao&gt;
&lt;tipo&gt;R&lt;/tipo&gt;
&lt;/campo&gt;</v>
      </c>
      <c r="U3082" s="192" t="str">
        <f t="shared" si="336"/>
        <v>&lt;campo posicao="3"&gt;
&lt;coluna&gt;VL_ICMS_ST_REST&lt;/coluna&gt;
&lt;descricao&gt;Informar o valor total do ICMS ST que o informante tem direito ao crédito, na forma prevista na legislação, referente às hipóteses de restituição em que há previsão deste crédito. &lt;/descricao&gt;
&lt;tipo&gt;R&lt;/tipo&gt;
&lt;/campo&gt;</v>
      </c>
      <c r="V3082" s="192" t="str">
        <f t="shared" si="339"/>
        <v>{"Column4", "VL_ICMS_ST_REST"},</v>
      </c>
      <c r="W3082" s="191" t="str">
        <f>IF(Q3082="Campo","@Campos(posicao = "&amp;K3082&amp;", tipo = '"&amp;R3082&amp;"')@Column(name = """&amp;L3082&amp;""")"&amp;IF(R3082="D","@Temporal(TemporalType.DATE)","")&amp;"private "&amp;VLOOKUP(TEXT(R3082,"@"),Apoio!A:B,2,0)&amp;" "&amp;SUBSTITUTE(LOWER(LEFT(L3082,1))&amp;RIGHT(PROPER(L3082),LEN(L3082)-1),"_","")&amp;";",IF(ISNUMBER(Q3082),IF(R3082="R","@Entity@Table(name = ""reg_"&amp;LOWER(J3082)&amp;""")@XmlRootElement","")&amp;VLOOKUP(J3082,Blocos!D:I,6,0)&amp;Apoio!$E$1&amp;Y3082,""))</f>
        <v>@Campos(posicao = 3, tipo = 'R')@Column(name = "VL_ICMS_ST_REST")private BigDecimal vlIcmsStRest;</v>
      </c>
      <c r="X3082" s="190" t="str">
        <f>IF(ISNUMBER(Q3082),COUNTIF(Blocos!G:G,J3082),"")</f>
        <v/>
      </c>
      <c r="Y3082" s="190" t="str">
        <f>IF(OR(X3082=0,X3082=""),"",VLOOKUP(SUMIFS(Blocos!A:A,Blocos!H:H,'EFD REGISTROS e Campos (2)'!X3082,Blocos!G:G,'EFD REGISTROS e Campos (2)'!J3082),Blocos!A:L,12,0))</f>
        <v/>
      </c>
      <c r="Z3082" s="190" t="str">
        <f>IF(ISNUMBER(Q3083),VLOOKUP(J3082,Blocos!D:G,4,0),"")</f>
        <v/>
      </c>
      <c r="AA3082" s="190" t="str">
        <f>IF(ISNUMBER(Q3082),CONCATENATE("CREATE TABLE ""reg_",LOWER(J3082),""" (""ID"" bigint NOT NULL AUTO_INCREMENT,  ""HASHFILE"" varchar(255) DEFAULT NULL, ""ID_PAI"" bigint NOT NULL,"),IF(Q3082="Campo",CONCATENATE("""",L3082,""" ",VLOOKUP(R3082,Apoio!A:C,3,0)),""))&amp;IF(Z3082="","",CONCATENATE("PRIMARY KEY (""ID""), KEY ""FK_reg_",LOWER(Z3082),"_ID_PAI"" (""ID_PAI""), CONSTRAINT ""FK_reg_",LOWER(Z3082),"_ID_PAI"" FOREIGN KEY (""ID_PAI"") REFERENCES ""reg_",LOWER(Z3082),""" (""ID"")) ENGINE=InnoDB AUTO_INCREMENT=105774 DEFAULT CHARSET=utf8mb4 COLLATE=utf8mb4_0900_ai_ci;"))</f>
        <v>"VL_ICMS_ST_REST" decimal(15,6) DEFAULT NULL,</v>
      </c>
      <c r="AB3082" s="190" t="str">
        <f t="shared" si="342"/>
        <v>`reg_1250`.`VL_ICMS_ST_REST`,</v>
      </c>
    </row>
    <row r="3083" spans="1:28" ht="14.5" hidden="1" customHeight="1" x14ac:dyDescent="0.3">
      <c r="J3083" s="187" t="str">
        <f t="shared" si="340"/>
        <v>1250</v>
      </c>
      <c r="K3083" s="181">
        <v>4</v>
      </c>
      <c r="L3083" s="290" t="s">
        <v>3060</v>
      </c>
      <c r="M3083" s="182" t="s">
        <v>3061</v>
      </c>
      <c r="N3083" s="181" t="s">
        <v>32</v>
      </c>
      <c r="O3083" s="181"/>
      <c r="P3083" s="181">
        <v>2</v>
      </c>
      <c r="Q3083" s="192" t="str">
        <f t="shared" si="341"/>
        <v>Campo</v>
      </c>
      <c r="R3083" s="192" t="s">
        <v>3606</v>
      </c>
      <c r="S3083" s="191" t="str">
        <f t="shared" si="337"/>
        <v/>
      </c>
      <c r="T3083" s="192" t="str">
        <f t="shared" si="338"/>
        <v>&lt;campo posicao="4"&gt;
&lt;coluna&gt;VL_FCP_ST_REST&lt;/coluna&gt;
&lt;descricao&gt;Informar o valor total do FCP_ST agregado ao valor do ICMS ST informado no campo “VL_ICMS_ST_REST”.&lt;/descricao&gt;
&lt;tipo&gt;R&lt;/tipo&gt;
&lt;/campo&gt;</v>
      </c>
      <c r="U3083" s="192" t="str">
        <f t="shared" si="336"/>
        <v>&lt;campo posicao="4"&gt;
&lt;coluna&gt;VL_FCP_ST_REST&lt;/coluna&gt;
&lt;descricao&gt;Informar o valor total do FCP_ST agregado ao valor do ICMS ST informado no campo “VL_ICMS_ST_REST”.&lt;/descricao&gt;
&lt;tipo&gt;R&lt;/tipo&gt;
&lt;/campo&gt;</v>
      </c>
      <c r="V3083" s="192" t="str">
        <f t="shared" si="339"/>
        <v>{"Column5", "VL_FCP_ST_REST"},</v>
      </c>
      <c r="W3083" s="191" t="str">
        <f>IF(Q3083="Campo","@Campos(posicao = "&amp;K3083&amp;", tipo = '"&amp;R3083&amp;"')@Column(name = """&amp;L3083&amp;""")"&amp;IF(R3083="D","@Temporal(TemporalType.DATE)","")&amp;"private "&amp;VLOOKUP(TEXT(R3083,"@"),Apoio!A:B,2,0)&amp;" "&amp;SUBSTITUTE(LOWER(LEFT(L3083,1))&amp;RIGHT(PROPER(L3083),LEN(L3083)-1),"_","")&amp;";",IF(ISNUMBER(Q3083),IF(R3083="R","@Entity@Table(name = ""reg_"&amp;LOWER(J3083)&amp;""")@XmlRootElement","")&amp;VLOOKUP(J3083,Blocos!D:I,6,0)&amp;Apoio!$E$1&amp;Y3083,""))</f>
        <v>@Campos(posicao = 4, tipo = 'R')@Column(name = "VL_FCP_ST_REST")private BigDecimal vlFcpStRest;</v>
      </c>
      <c r="X3083" s="190" t="str">
        <f>IF(ISNUMBER(Q3083),COUNTIF(Blocos!G:G,J3083),"")</f>
        <v/>
      </c>
      <c r="Y3083" s="190" t="str">
        <f>IF(OR(X3083=0,X3083=""),"",VLOOKUP(SUMIFS(Blocos!A:A,Blocos!H:H,'EFD REGISTROS e Campos (2)'!X3083,Blocos!G:G,'EFD REGISTROS e Campos (2)'!J3083),Blocos!A:L,12,0))</f>
        <v/>
      </c>
      <c r="Z3083" s="190" t="str">
        <f>IF(ISNUMBER(Q3084),VLOOKUP(J3083,Blocos!D:G,4,0),"")</f>
        <v/>
      </c>
      <c r="AA3083" s="190" t="str">
        <f>IF(ISNUMBER(Q3083),CONCATENATE("CREATE TABLE ""reg_",LOWER(J3083),""" (""ID"" bigint NOT NULL AUTO_INCREMENT,  ""HASHFILE"" varchar(255) DEFAULT NULL, ""ID_PAI"" bigint NOT NULL,"),IF(Q3083="Campo",CONCATENATE("""",L3083,""" ",VLOOKUP(R3083,Apoio!A:C,3,0)),""))&amp;IF(Z3083="","",CONCATENATE("PRIMARY KEY (""ID""), KEY ""FK_reg_",LOWER(Z3083),"_ID_PAI"" (""ID_PAI""), CONSTRAINT ""FK_reg_",LOWER(Z3083),"_ID_PAI"" FOREIGN KEY (""ID_PAI"") REFERENCES ""reg_",LOWER(Z3083),""" (""ID"")) ENGINE=InnoDB AUTO_INCREMENT=105774 DEFAULT CHARSET=utf8mb4 COLLATE=utf8mb4_0900_ai_ci;"))</f>
        <v>"VL_FCP_ST_REST" decimal(15,6) DEFAULT NULL,</v>
      </c>
      <c r="AB3083" s="190" t="str">
        <f t="shared" si="342"/>
        <v>`reg_1250`.`VL_FCP_ST_REST`,</v>
      </c>
    </row>
    <row r="3084" spans="1:28" ht="14.5" hidden="1" customHeight="1" x14ac:dyDescent="0.3">
      <c r="J3084" s="187" t="str">
        <f t="shared" si="340"/>
        <v>1250</v>
      </c>
      <c r="K3084" s="181">
        <v>5</v>
      </c>
      <c r="L3084" s="290" t="s">
        <v>3062</v>
      </c>
      <c r="M3084" s="182" t="s">
        <v>3063</v>
      </c>
      <c r="N3084" s="181" t="s">
        <v>32</v>
      </c>
      <c r="O3084" s="181"/>
      <c r="P3084" s="181">
        <v>2</v>
      </c>
      <c r="Q3084" s="192" t="str">
        <f t="shared" si="341"/>
        <v>Campo</v>
      </c>
      <c r="R3084" s="192" t="s">
        <v>3606</v>
      </c>
      <c r="S3084" s="191" t="str">
        <f t="shared" si="337"/>
        <v/>
      </c>
      <c r="T3084" s="192" t="str">
        <f t="shared" si="338"/>
        <v>&lt;campo posicao="5"&gt;
&lt;coluna&gt;VL_ICMS_ST_COMPL&lt;/coluna&gt;
&lt;descricao&gt;Informar o valor total do débito referente ao complemento do imposto, nos casos previstos na legislação. &lt;/descricao&gt;
&lt;tipo&gt;R&lt;/tipo&gt;
&lt;/campo&gt;</v>
      </c>
      <c r="U3084" s="192" t="str">
        <f t="shared" si="336"/>
        <v>&lt;campo posicao="5"&gt;
&lt;coluna&gt;VL_ICMS_ST_COMPL&lt;/coluna&gt;
&lt;descricao&gt;Informar o valor total do débito referente ao complemento do imposto, nos casos previstos na legislação. &lt;/descricao&gt;
&lt;tipo&gt;R&lt;/tipo&gt;
&lt;/campo&gt;</v>
      </c>
      <c r="V3084" s="192" t="str">
        <f t="shared" si="339"/>
        <v>{"Column6", "VL_ICMS_ST_COMPL"},</v>
      </c>
      <c r="W3084" s="191" t="str">
        <f>IF(Q3084="Campo","@Campos(posicao = "&amp;K3084&amp;", tipo = '"&amp;R3084&amp;"')@Column(name = """&amp;L3084&amp;""")"&amp;IF(R3084="D","@Temporal(TemporalType.DATE)","")&amp;"private "&amp;VLOOKUP(TEXT(R3084,"@"),Apoio!A:B,2,0)&amp;" "&amp;SUBSTITUTE(LOWER(LEFT(L3084,1))&amp;RIGHT(PROPER(L3084),LEN(L3084)-1),"_","")&amp;";",IF(ISNUMBER(Q3084),IF(R3084="R","@Entity@Table(name = ""reg_"&amp;LOWER(J3084)&amp;""")@XmlRootElement","")&amp;VLOOKUP(J3084,Blocos!D:I,6,0)&amp;Apoio!$E$1&amp;Y3084,""))</f>
        <v>@Campos(posicao = 5, tipo = 'R')@Column(name = "VL_ICMS_ST_COMPL")private BigDecimal vlIcmsStCompl;</v>
      </c>
      <c r="X3084" s="190" t="str">
        <f>IF(ISNUMBER(Q3084),COUNTIF(Blocos!G:G,J3084),"")</f>
        <v/>
      </c>
      <c r="Y3084" s="190" t="str">
        <f>IF(OR(X3084=0,X3084=""),"",VLOOKUP(SUMIFS(Blocos!A:A,Blocos!H:H,'EFD REGISTROS e Campos (2)'!X3084,Blocos!G:G,'EFD REGISTROS e Campos (2)'!J3084),Blocos!A:L,12,0))</f>
        <v/>
      </c>
      <c r="Z3084" s="190" t="str">
        <f>IF(ISNUMBER(Q3085),VLOOKUP(J3084,Blocos!D:G,4,0),"")</f>
        <v/>
      </c>
      <c r="AA3084" s="190" t="str">
        <f>IF(ISNUMBER(Q3084),CONCATENATE("CREATE TABLE ""reg_",LOWER(J3084),""" (""ID"" bigint NOT NULL AUTO_INCREMENT,  ""HASHFILE"" varchar(255) DEFAULT NULL, ""ID_PAI"" bigint NOT NULL,"),IF(Q3084="Campo",CONCATENATE("""",L3084,""" ",VLOOKUP(R3084,Apoio!A:C,3,0)),""))&amp;IF(Z3084="","",CONCATENATE("PRIMARY KEY (""ID""), KEY ""FK_reg_",LOWER(Z3084),"_ID_PAI"" (""ID_PAI""), CONSTRAINT ""FK_reg_",LOWER(Z3084),"_ID_PAI"" FOREIGN KEY (""ID_PAI"") REFERENCES ""reg_",LOWER(Z3084),""" (""ID"")) ENGINE=InnoDB AUTO_INCREMENT=105774 DEFAULT CHARSET=utf8mb4 COLLATE=utf8mb4_0900_ai_ci;"))</f>
        <v>"VL_ICMS_ST_COMPL" decimal(15,6) DEFAULT NULL,</v>
      </c>
      <c r="AB3084" s="190" t="str">
        <f t="shared" si="342"/>
        <v>`reg_1250`.`VL_ICMS_ST_COMPL`,</v>
      </c>
    </row>
    <row r="3085" spans="1:28" ht="14.5" hidden="1" customHeight="1" x14ac:dyDescent="0.3">
      <c r="J3085" s="187" t="str">
        <f t="shared" si="340"/>
        <v>1250</v>
      </c>
      <c r="K3085" s="181">
        <v>6</v>
      </c>
      <c r="L3085" s="290" t="s">
        <v>3064</v>
      </c>
      <c r="M3085" s="182" t="s">
        <v>3065</v>
      </c>
      <c r="N3085" s="181" t="s">
        <v>32</v>
      </c>
      <c r="O3085" s="181"/>
      <c r="P3085" s="181">
        <v>2</v>
      </c>
      <c r="Q3085" s="192" t="str">
        <f t="shared" si="341"/>
        <v>Campo</v>
      </c>
      <c r="R3085" s="192" t="s">
        <v>3606</v>
      </c>
      <c r="S3085" s="191" t="str">
        <f t="shared" si="337"/>
        <v/>
      </c>
      <c r="T3085" s="192" t="str">
        <f t="shared" si="338"/>
        <v>&lt;campo posicao="6"&gt;
&lt;coluna&gt;VL_FCP_ST_COMPL&lt;/coluna&gt;
&lt;descricao&gt;Informar o valor total do FCP_ST agregado ao valor informado no campo “VL_ICMS_ST_COMPL”&lt;/descricao&gt;
&lt;tipo&gt;R&lt;/tipo&gt;
&lt;/campo&gt;</v>
      </c>
      <c r="U3085" s="192" t="str">
        <f t="shared" si="336"/>
        <v>&lt;campo posicao="6"&gt;
&lt;coluna&gt;VL_FCP_ST_COMPL&lt;/coluna&gt;
&lt;descricao&gt;Informar o valor total do FCP_ST agregado ao valor informado no campo “VL_ICMS_ST_COMPL”&lt;/descricao&gt;
&lt;tipo&gt;R&lt;/tipo&gt;
&lt;/campo&gt;</v>
      </c>
      <c r="V3085" s="192" t="str">
        <f t="shared" si="339"/>
        <v>{"Column7", "VL_FCP_ST_COMPL"},</v>
      </c>
      <c r="W3085" s="191" t="str">
        <f>IF(Q3085="Campo","@Campos(posicao = "&amp;K3085&amp;", tipo = '"&amp;R3085&amp;"')@Column(name = """&amp;L3085&amp;""")"&amp;IF(R3085="D","@Temporal(TemporalType.DATE)","")&amp;"private "&amp;VLOOKUP(TEXT(R3085,"@"),Apoio!A:B,2,0)&amp;" "&amp;SUBSTITUTE(LOWER(LEFT(L3085,1))&amp;RIGHT(PROPER(L3085),LEN(L3085)-1),"_","")&amp;";",IF(ISNUMBER(Q3085),IF(R3085="R","@Entity@Table(name = ""reg_"&amp;LOWER(J3085)&amp;""")@XmlRootElement","")&amp;VLOOKUP(J3085,Blocos!D:I,6,0)&amp;Apoio!$E$1&amp;Y3085,""))</f>
        <v>@Campos(posicao = 6, tipo = 'R')@Column(name = "VL_FCP_ST_COMPL")private BigDecimal vlFcpStCompl;</v>
      </c>
      <c r="X3085" s="190" t="str">
        <f>IF(ISNUMBER(Q3085),COUNTIF(Blocos!G:G,J3085),"")</f>
        <v/>
      </c>
      <c r="Y3085" s="190" t="str">
        <f>IF(OR(X3085=0,X3085=""),"",VLOOKUP(SUMIFS(Blocos!A:A,Blocos!H:H,'EFD REGISTROS e Campos (2)'!X3085,Blocos!G:G,'EFD REGISTROS e Campos (2)'!J3085),Blocos!A:L,12,0))</f>
        <v/>
      </c>
      <c r="Z3085" s="190" t="str">
        <f>IF(ISNUMBER(Q3086),VLOOKUP(J3085,Blocos!D:G,4,0),"")</f>
        <v>1001</v>
      </c>
      <c r="AA3085" s="190" t="str">
        <f>IF(ISNUMBER(Q3085),CONCATENATE("CREATE TABLE ""reg_",LOWER(J3085),""" (""ID"" bigint NOT NULL AUTO_INCREMENT,  ""HASHFILE"" varchar(255) DEFAULT NULL, ""ID_PAI"" bigint NOT NULL,"),IF(Q3085="Campo",CONCATENATE("""",L3085,""" ",VLOOKUP(R3085,Apoio!A:C,3,0)),""))&amp;IF(Z3085="","",CONCATENATE("PRIMARY KEY (""ID""), KEY ""FK_reg_",LOWER(Z3085),"_ID_PAI"" (""ID_PAI""), CONSTRAINT ""FK_reg_",LOWER(Z3085),"_ID_PAI"" FOREIGN KEY (""ID_PAI"") REFERENCES ""reg_",LOWER(Z3085),""" (""ID"")) ENGINE=InnoDB AUTO_INCREMENT=105774 DEFAULT CHARSET=utf8mb4 COLLATE=utf8mb4_0900_ai_ci;"))</f>
        <v>"VL_FCP_ST_COMPL" decimal(15,6) DEFAULT NULL,PRIMARY KEY ("ID"), KEY "FK_reg_1001_ID_PAI" ("ID_PAI"), CONSTRAINT "FK_reg_1001_ID_PAI" FOREIGN KEY ("ID_PAI") REFERENCES "reg_1001" ("ID")) ENGINE=InnoDB AUTO_INCREMENT=105774 DEFAULT CHARSET=utf8mb4 COLLATE=utf8mb4_0900_ai_ci;</v>
      </c>
      <c r="AB3085" s="190" t="str">
        <f t="shared" si="342"/>
        <v>`reg_1250`.`VL_FCP_ST_COMPL`,FROM `efdicms`.`reg_1250`;"</v>
      </c>
    </row>
    <row r="3086" spans="1:28" ht="14.5" hidden="1" customHeight="1" collapsed="1" x14ac:dyDescent="0.3">
      <c r="A3086" s="180" t="s">
        <v>22</v>
      </c>
      <c r="E3086" s="180" t="s">
        <v>3066</v>
      </c>
      <c r="I3086" s="180" t="s">
        <v>144</v>
      </c>
      <c r="J3086" s="187" t="str">
        <f t="shared" si="340"/>
        <v>1255</v>
      </c>
      <c r="K3086" s="195" t="s">
        <v>3067</v>
      </c>
      <c r="Q3086" s="192">
        <f t="shared" si="341"/>
        <v>3</v>
      </c>
      <c r="S3086" s="191" t="str">
        <f t="shared" si="337"/>
        <v>&lt;/registro&gt;
&lt;registro codigo="1255" perfil="ABC" nivel="3"&gt;</v>
      </c>
      <c r="T3086" s="192" t="str">
        <f t="shared" si="338"/>
        <v/>
      </c>
      <c r="U3086" s="192" t="str">
        <f t="shared" si="336"/>
        <v>&lt;/registro&gt;
&lt;registro codigo="1255" perfil="ABC" nivel="3"&gt;</v>
      </c>
      <c r="V3086" s="192" t="str">
        <f t="shared" si="339"/>
        <v/>
      </c>
      <c r="W3086" s="191" t="str">
        <f>IF(Q3086="Campo","@Campos(posicao = "&amp;K3086&amp;", tipo = '"&amp;R3086&amp;"')@Column(name = """&amp;L3086&amp;""")"&amp;IF(R3086="D","@Temporal(TemporalType.DATE)","")&amp;"private "&amp;VLOOKUP(TEXT(R3086,"@"),Apoio!A:B,2,0)&amp;" "&amp;SUBSTITUTE(LOWER(LEFT(L3086,1))&amp;RIGHT(PROPER(L3086),LEN(L3086)-1),"_","")&amp;";",IF(ISNUMBER(Q3086),IF(R3086="R","@Entity@Table(name = ""reg_"&amp;LOWER(J3086)&amp;""")@XmlRootElement","")&amp;VLOOKUP(J3086,Blocos!D:I,6,0)&amp;Apoio!$E$1&amp;Y3086,""))</f>
        <v>@Registros(nivel = 3) public class Reg1255 implements Serializable { private static final long serialVersionUID = 1L; @Id @GeneratedValue(strategy = GenerationType.IDENTITY) @Basic(optional = false) @Column(name = "ID" ) private Long id;@ManyToOne(fetch = FetchType.LAZY) @JoinColumn(name = "ID_PAI", nullable = false) private Reg1250 idPai; public Reg1250 getIdPai() {return idPai;}public void setIdPai(Object idPai) {this.idPai = (Reg1250) idPai;}public Reg1255() { } public Reg1255(Long id) { this.id = id; } public Reg1255(Long id, Reg1250 idPai, long linha, String hash) { this.id = id; this.idPai = idPai; this.linha = linha; this.hash = hash; }public Long getId() { return id; } public void setId(Long id) { this.id = id; }@Basic(optional = false)@Column(name = "LINHA")private long linha;@Basic(optional = false)@Column(name = "HASH")private String hash;</v>
      </c>
      <c r="X3086" s="190">
        <f>IF(ISNUMBER(Q3086),COUNTIF(Blocos!G:G,J3086),"")</f>
        <v>0</v>
      </c>
      <c r="Y3086" s="190" t="str">
        <f>IF(OR(X3086=0,X3086=""),"",VLOOKUP(SUMIFS(Blocos!A:A,Blocos!H:H,'EFD REGISTROS e Campos (2)'!X3086,Blocos!G:G,'EFD REGISTROS e Campos (2)'!J3086),Blocos!A:L,12,0))</f>
        <v/>
      </c>
      <c r="Z3086" s="190" t="str">
        <f>IF(ISNUMBER(Q3087),VLOOKUP(J3086,Blocos!D:G,4,0),"")</f>
        <v/>
      </c>
      <c r="AA3086" s="190" t="str">
        <f>IF(ISNUMBER(Q3086),CONCATENATE("CREATE TABLE ""reg_",LOWER(J3086),""" (""ID"" bigint NOT NULL AUTO_INCREMENT,  ""HASHFILE"" varchar(255) DEFAULT NULL, ""ID_PAI"" bigint NOT NULL,"),IF(Q3086="Campo",CONCATENATE("""",L3086,""" ",VLOOKUP(R3086,Apoio!A:C,3,0)),""))&amp;IF(Z3086="","",CONCATENATE("PRIMARY KEY (""ID""), KEY ""FK_reg_",LOWER(Z3086),"_ID_PAI"" (""ID_PAI""), CONSTRAINT ""FK_reg_",LOWER(Z3086),"_ID_PAI"" FOREIGN KEY (""ID_PAI"") REFERENCES ""reg_",LOWER(Z3086),""" (""ID"")) ENGINE=InnoDB AUTO_INCREMENT=105774 DEFAULT CHARSET=utf8mb4 COLLATE=utf8mb4_0900_ai_ci;"))</f>
        <v>CREATE TABLE "reg_1255" ("ID" bigint NOT NULL AUTO_INCREMENT,  "HASHFILE" varchar(255) DEFAULT NULL, "ID_PAI" bigint NOT NULL,</v>
      </c>
      <c r="AB3086" s="190" t="str">
        <f t="shared" si="342"/>
        <v/>
      </c>
    </row>
    <row r="3087" spans="1:28" ht="14.5" hidden="1" customHeight="1" x14ac:dyDescent="0.3">
      <c r="J3087" s="187" t="str">
        <f t="shared" si="340"/>
        <v>1255</v>
      </c>
      <c r="K3087" s="181">
        <v>1</v>
      </c>
      <c r="L3087" s="290" t="s">
        <v>25</v>
      </c>
      <c r="M3087" s="182" t="s">
        <v>3068</v>
      </c>
      <c r="N3087" s="181" t="s">
        <v>27</v>
      </c>
      <c r="O3087" s="181">
        <v>4</v>
      </c>
      <c r="P3087" s="181" t="s">
        <v>28</v>
      </c>
      <c r="Q3087" s="192" t="str">
        <f t="shared" si="341"/>
        <v>Campo</v>
      </c>
      <c r="R3087" s="192" t="s">
        <v>27</v>
      </c>
      <c r="S3087" s="191" t="str">
        <f t="shared" si="337"/>
        <v/>
      </c>
      <c r="T3087" s="192" t="str">
        <f t="shared" si="338"/>
        <v>&lt;campo posicao="1"&gt;
&lt;coluna&gt;REG&lt;/coluna&gt;
&lt;descricao&gt;Texto fixo contendo "1255”&lt;/descricao&gt;
&lt;tipo&gt;C&lt;/tipo&gt;
&lt;/campo&gt;</v>
      </c>
      <c r="U3087" s="192" t="str">
        <f t="shared" ref="U3087:U3150" si="343">S3087&amp;T3087</f>
        <v>&lt;campo posicao="1"&gt;
&lt;coluna&gt;REG&lt;/coluna&gt;
&lt;descricao&gt;Texto fixo contendo "1255”&lt;/descricao&gt;
&lt;tipo&gt;C&lt;/tipo&gt;
&lt;/campo&gt;</v>
      </c>
      <c r="V3087" s="192" t="str">
        <f t="shared" si="339"/>
        <v>{"Column2", "REG"},</v>
      </c>
      <c r="W3087" s="191" t="str">
        <f>IF(Q3087="Campo","@Campos(posicao = "&amp;K3087&amp;", tipo = '"&amp;R3087&amp;"')@Column(name = """&amp;L3087&amp;""")"&amp;IF(R3087="D","@Temporal(TemporalType.DATE)","")&amp;"private "&amp;VLOOKUP(TEXT(R3087,"@"),Apoio!A:B,2,0)&amp;" "&amp;SUBSTITUTE(LOWER(LEFT(L3087,1))&amp;RIGHT(PROPER(L3087),LEN(L3087)-1),"_","")&amp;";",IF(ISNUMBER(Q3087),IF(R3087="R","@Entity@Table(name = ""reg_"&amp;LOWER(J3087)&amp;""")@XmlRootElement","")&amp;VLOOKUP(J3087,Blocos!D:I,6,0)&amp;Apoio!$E$1&amp;Y3087,""))</f>
        <v>@Campos(posicao = 1, tipo = 'C')@Column(name = "REG")private String reg;</v>
      </c>
      <c r="X3087" s="190" t="str">
        <f>IF(ISNUMBER(Q3087),COUNTIF(Blocos!G:G,J3087),"")</f>
        <v/>
      </c>
      <c r="Y3087" s="190" t="str">
        <f>IF(OR(X3087=0,X3087=""),"",VLOOKUP(SUMIFS(Blocos!A:A,Blocos!H:H,'EFD REGISTROS e Campos (2)'!X3087,Blocos!G:G,'EFD REGISTROS e Campos (2)'!J3087),Blocos!A:L,12,0))</f>
        <v/>
      </c>
      <c r="Z3087" s="190" t="str">
        <f>IF(ISNUMBER(Q3088),VLOOKUP(J3087,Blocos!D:G,4,0),"")</f>
        <v/>
      </c>
      <c r="AA3087" s="190" t="str">
        <f>IF(ISNUMBER(Q3087),CONCATENATE("CREATE TABLE ""reg_",LOWER(J3087),""" (""ID"" bigint NOT NULL AUTO_INCREMENT,  ""HASHFILE"" varchar(255) DEFAULT NULL, ""ID_PAI"" bigint NOT NULL,"),IF(Q3087="Campo",CONCATENATE("""",L3087,""" ",VLOOKUP(R3087,Apoio!A:C,3,0)),""))&amp;IF(Z3087="","",CONCATENATE("PRIMARY KEY (""ID""), KEY ""FK_reg_",LOWER(Z3087),"_ID_PAI"" (""ID_PAI""), CONSTRAINT ""FK_reg_",LOWER(Z3087),"_ID_PAI"" FOREIGN KEY (""ID_PAI"") REFERENCES ""reg_",LOWER(Z3087),""" (""ID"")) ENGINE=InnoDB AUTO_INCREMENT=105774 DEFAULT CHARSET=utf8mb4 COLLATE=utf8mb4_0900_ai_ci;"))</f>
        <v>"REG" varchar(255) DEFAULT NULL,</v>
      </c>
      <c r="AB3087" s="190" t="str">
        <f t="shared" si="342"/>
        <v>USE `efdicms`;SELECT `reg_1255`.`REG`,</v>
      </c>
    </row>
    <row r="3088" spans="1:28" ht="14.5" hidden="1" customHeight="1" x14ac:dyDescent="0.3">
      <c r="J3088" s="187" t="str">
        <f t="shared" si="340"/>
        <v>1255</v>
      </c>
      <c r="K3088" s="181">
        <v>2</v>
      </c>
      <c r="L3088" s="290" t="s">
        <v>1042</v>
      </c>
      <c r="M3088" s="182" t="s">
        <v>1043</v>
      </c>
      <c r="N3088" s="181" t="s">
        <v>27</v>
      </c>
      <c r="O3088" s="181" t="s">
        <v>1044</v>
      </c>
      <c r="P3088" s="181">
        <v>2</v>
      </c>
      <c r="Q3088" s="192" t="str">
        <f t="shared" si="341"/>
        <v>Campo</v>
      </c>
      <c r="R3088" s="192" t="s">
        <v>3606</v>
      </c>
      <c r="S3088" s="191" t="str">
        <f t="shared" si="337"/>
        <v/>
      </c>
      <c r="T3088" s="192" t="str">
        <f t="shared" si="338"/>
        <v>&lt;campo posicao="2"&gt;
&lt;coluna&gt;COD_MOT_REST_COMPL&lt;/coluna&gt;
&lt;descricao&gt;Código do motivo da restituição ou complementação conforme Tabela 5.7&lt;/descricao&gt;
&lt;tipo&gt;R&lt;/tipo&gt;
&lt;/campo&gt;</v>
      </c>
      <c r="U3088" s="192" t="str">
        <f t="shared" si="343"/>
        <v>&lt;campo posicao="2"&gt;
&lt;coluna&gt;COD_MOT_REST_COMPL&lt;/coluna&gt;
&lt;descricao&gt;Código do motivo da restituição ou complementação conforme Tabela 5.7&lt;/descricao&gt;
&lt;tipo&gt;R&lt;/tipo&gt;
&lt;/campo&gt;</v>
      </c>
      <c r="V3088" s="192" t="str">
        <f t="shared" si="339"/>
        <v>{"Column3", "COD_MOT_REST_COMPL"},</v>
      </c>
      <c r="W3088" s="191" t="str">
        <f>IF(Q3088="Campo","@Campos(posicao = "&amp;K3088&amp;", tipo = '"&amp;R3088&amp;"')@Column(name = """&amp;L3088&amp;""")"&amp;IF(R3088="D","@Temporal(TemporalType.DATE)","")&amp;"private "&amp;VLOOKUP(TEXT(R3088,"@"),Apoio!A:B,2,0)&amp;" "&amp;SUBSTITUTE(LOWER(LEFT(L3088,1))&amp;RIGHT(PROPER(L3088),LEN(L3088)-1),"_","")&amp;";",IF(ISNUMBER(Q3088),IF(R3088="R","@Entity@Table(name = ""reg_"&amp;LOWER(J3088)&amp;""")@XmlRootElement","")&amp;VLOOKUP(J3088,Blocos!D:I,6,0)&amp;Apoio!$E$1&amp;Y3088,""))</f>
        <v>@Campos(posicao = 2, tipo = 'R')@Column(name = "COD_MOT_REST_COMPL")private BigDecimal codMotRestCompl;</v>
      </c>
      <c r="X3088" s="190" t="str">
        <f>IF(ISNUMBER(Q3088),COUNTIF(Blocos!G:G,J3088),"")</f>
        <v/>
      </c>
      <c r="Y3088" s="190" t="str">
        <f>IF(OR(X3088=0,X3088=""),"",VLOOKUP(SUMIFS(Blocos!A:A,Blocos!H:H,'EFD REGISTROS e Campos (2)'!X3088,Blocos!G:G,'EFD REGISTROS e Campos (2)'!J3088),Blocos!A:L,12,0))</f>
        <v/>
      </c>
      <c r="Z3088" s="190" t="str">
        <f>IF(ISNUMBER(Q3089),VLOOKUP(J3088,Blocos!D:G,4,0),"")</f>
        <v/>
      </c>
      <c r="AA3088" s="190" t="str">
        <f>IF(ISNUMBER(Q3088),CONCATENATE("CREATE TABLE ""reg_",LOWER(J3088),""" (""ID"" bigint NOT NULL AUTO_INCREMENT,  ""HASHFILE"" varchar(255) DEFAULT NULL, ""ID_PAI"" bigint NOT NULL,"),IF(Q3088="Campo",CONCATENATE("""",L3088,""" ",VLOOKUP(R3088,Apoio!A:C,3,0)),""))&amp;IF(Z3088="","",CONCATENATE("PRIMARY KEY (""ID""), KEY ""FK_reg_",LOWER(Z3088),"_ID_PAI"" (""ID_PAI""), CONSTRAINT ""FK_reg_",LOWER(Z3088),"_ID_PAI"" FOREIGN KEY (""ID_PAI"") REFERENCES ""reg_",LOWER(Z3088),""" (""ID"")) ENGINE=InnoDB AUTO_INCREMENT=105774 DEFAULT CHARSET=utf8mb4 COLLATE=utf8mb4_0900_ai_ci;"))</f>
        <v>"COD_MOT_REST_COMPL" decimal(15,6) DEFAULT NULL,</v>
      </c>
      <c r="AB3088" s="190" t="str">
        <f t="shared" si="342"/>
        <v>`reg_1255`.`COD_MOT_REST_COMPL`,</v>
      </c>
    </row>
    <row r="3089" spans="1:28" ht="14.5" hidden="1" customHeight="1" x14ac:dyDescent="0.3">
      <c r="J3089" s="187" t="str">
        <f t="shared" si="340"/>
        <v>1255</v>
      </c>
      <c r="K3089" s="181">
        <v>3</v>
      </c>
      <c r="L3089" s="290" t="s">
        <v>3069</v>
      </c>
      <c r="M3089" s="182" t="s">
        <v>3070</v>
      </c>
      <c r="N3089" s="181" t="s">
        <v>32</v>
      </c>
      <c r="O3089" s="181" t="s">
        <v>28</v>
      </c>
      <c r="P3089" s="181">
        <v>2</v>
      </c>
      <c r="Q3089" s="192" t="str">
        <f t="shared" si="341"/>
        <v>Campo</v>
      </c>
      <c r="R3089" s="192" t="s">
        <v>3606</v>
      </c>
      <c r="S3089" s="191" t="str">
        <f t="shared" si="337"/>
        <v/>
      </c>
      <c r="T3089" s="192" t="str">
        <f t="shared" si="338"/>
        <v>&lt;campo posicao="3"&gt;
&lt;coluna&gt;VL_CREDITO_ICMS_OP_MOT&lt;/coluna&gt;
&lt;descricao&gt;Informar o valor total do ICMS operação própria que o informante tem direito ao crédito, na forma prevista na legislação, referente às hipóteses de restituição em que há previsão deste crédito, para o mesmo “COD_MOT_REST_COMPL”&lt;/descricao&gt;
&lt;tipo&gt;R&lt;/tipo&gt;
&lt;/campo&gt;</v>
      </c>
      <c r="U3089" s="192" t="str">
        <f t="shared" si="343"/>
        <v>&lt;campo posicao="3"&gt;
&lt;coluna&gt;VL_CREDITO_ICMS_OP_MOT&lt;/coluna&gt;
&lt;descricao&gt;Informar o valor total do ICMS operação própria que o informante tem direito ao crédito, na forma prevista na legislação, referente às hipóteses de restituição em que há previsão deste crédito, para o mesmo “COD_MOT_REST_COMPL”&lt;/descricao&gt;
&lt;tipo&gt;R&lt;/tipo&gt;
&lt;/campo&gt;</v>
      </c>
      <c r="V3089" s="192" t="str">
        <f t="shared" si="339"/>
        <v>{"Column4", "VL_CREDITO_ICMS_OP_MOT"},</v>
      </c>
      <c r="W3089" s="191" t="str">
        <f>IF(Q3089="Campo","@Campos(posicao = "&amp;K3089&amp;", tipo = '"&amp;R3089&amp;"')@Column(name = """&amp;L3089&amp;""")"&amp;IF(R3089="D","@Temporal(TemporalType.DATE)","")&amp;"private "&amp;VLOOKUP(TEXT(R3089,"@"),Apoio!A:B,2,0)&amp;" "&amp;SUBSTITUTE(LOWER(LEFT(L3089,1))&amp;RIGHT(PROPER(L3089),LEN(L3089)-1),"_","")&amp;";",IF(ISNUMBER(Q3089),IF(R3089="R","@Entity@Table(name = ""reg_"&amp;LOWER(J3089)&amp;""")@XmlRootElement","")&amp;VLOOKUP(J3089,Blocos!D:I,6,0)&amp;Apoio!$E$1&amp;Y3089,""))</f>
        <v>@Campos(posicao = 3, tipo = 'R')@Column(name = "VL_CREDITO_ICMS_OP_MOT")private BigDecimal vlCreditoIcmsOpMot;</v>
      </c>
      <c r="X3089" s="190" t="str">
        <f>IF(ISNUMBER(Q3089),COUNTIF(Blocos!G:G,J3089),"")</f>
        <v/>
      </c>
      <c r="Y3089" s="190" t="str">
        <f>IF(OR(X3089=0,X3089=""),"",VLOOKUP(SUMIFS(Blocos!A:A,Blocos!H:H,'EFD REGISTROS e Campos (2)'!X3089,Blocos!G:G,'EFD REGISTROS e Campos (2)'!J3089),Blocos!A:L,12,0))</f>
        <v/>
      </c>
      <c r="Z3089" s="190" t="str">
        <f>IF(ISNUMBER(Q3090),VLOOKUP(J3089,Blocos!D:G,4,0),"")</f>
        <v/>
      </c>
      <c r="AA3089" s="190" t="str">
        <f>IF(ISNUMBER(Q3089),CONCATENATE("CREATE TABLE ""reg_",LOWER(J3089),""" (""ID"" bigint NOT NULL AUTO_INCREMENT,  ""HASHFILE"" varchar(255) DEFAULT NULL, ""ID_PAI"" bigint NOT NULL,"),IF(Q3089="Campo",CONCATENATE("""",L3089,""" ",VLOOKUP(R3089,Apoio!A:C,3,0)),""))&amp;IF(Z3089="","",CONCATENATE("PRIMARY KEY (""ID""), KEY ""FK_reg_",LOWER(Z3089),"_ID_PAI"" (""ID_PAI""), CONSTRAINT ""FK_reg_",LOWER(Z3089),"_ID_PAI"" FOREIGN KEY (""ID_PAI"") REFERENCES ""reg_",LOWER(Z3089),""" (""ID"")) ENGINE=InnoDB AUTO_INCREMENT=105774 DEFAULT CHARSET=utf8mb4 COLLATE=utf8mb4_0900_ai_ci;"))</f>
        <v>"VL_CREDITO_ICMS_OP_MOT" decimal(15,6) DEFAULT NULL,</v>
      </c>
      <c r="AB3089" s="190" t="str">
        <f t="shared" si="342"/>
        <v>`reg_1255`.`VL_CREDITO_ICMS_OP_MOT`,</v>
      </c>
    </row>
    <row r="3090" spans="1:28" ht="14.5" hidden="1" customHeight="1" x14ac:dyDescent="0.3">
      <c r="J3090" s="187" t="str">
        <f t="shared" si="340"/>
        <v>1255</v>
      </c>
      <c r="K3090" s="181">
        <v>4</v>
      </c>
      <c r="L3090" s="290" t="s">
        <v>3071</v>
      </c>
      <c r="M3090" s="182" t="s">
        <v>3072</v>
      </c>
      <c r="N3090" s="181" t="s">
        <v>32</v>
      </c>
      <c r="O3090" s="181" t="s">
        <v>28</v>
      </c>
      <c r="P3090" s="181">
        <v>2</v>
      </c>
      <c r="Q3090" s="192" t="str">
        <f t="shared" si="341"/>
        <v>Campo</v>
      </c>
      <c r="R3090" s="192" t="s">
        <v>3606</v>
      </c>
      <c r="S3090" s="191" t="str">
        <f t="shared" si="337"/>
        <v/>
      </c>
      <c r="T3090" s="192" t="str">
        <f t="shared" si="338"/>
        <v>&lt;campo posicao="4"&gt;
&lt;coluna&gt;VL_ICMS_ST_REST_MOT&lt;/coluna&gt;
&lt;descricao&gt;Informar o valor total do ICMS ST que o informante tem direito ao crédito, na forma prevista na legislação, referente às hipóteses de restituição em que há previsão deste crédito, para o mesmo “COD_MOT_REST_COMPL”&lt;/descricao&gt;
&lt;tipo&gt;R&lt;/tipo&gt;
&lt;/campo&gt;</v>
      </c>
      <c r="U3090" s="192" t="str">
        <f t="shared" si="343"/>
        <v>&lt;campo posicao="4"&gt;
&lt;coluna&gt;VL_ICMS_ST_REST_MOT&lt;/coluna&gt;
&lt;descricao&gt;Informar o valor total do ICMS ST que o informante tem direito ao crédito, na forma prevista na legislação, referente às hipóteses de restituição em que há previsão deste crédito, para o mesmo “COD_MOT_REST_COMPL”&lt;/descricao&gt;
&lt;tipo&gt;R&lt;/tipo&gt;
&lt;/campo&gt;</v>
      </c>
      <c r="V3090" s="192" t="str">
        <f t="shared" si="339"/>
        <v>{"Column5", "VL_ICMS_ST_REST_MOT"},</v>
      </c>
      <c r="W3090" s="191" t="str">
        <f>IF(Q3090="Campo","@Campos(posicao = "&amp;K3090&amp;", tipo = '"&amp;R3090&amp;"')@Column(name = """&amp;L3090&amp;""")"&amp;IF(R3090="D","@Temporal(TemporalType.DATE)","")&amp;"private "&amp;VLOOKUP(TEXT(R3090,"@"),Apoio!A:B,2,0)&amp;" "&amp;SUBSTITUTE(LOWER(LEFT(L3090,1))&amp;RIGHT(PROPER(L3090),LEN(L3090)-1),"_","")&amp;";",IF(ISNUMBER(Q3090),IF(R3090="R","@Entity@Table(name = ""reg_"&amp;LOWER(J3090)&amp;""")@XmlRootElement","")&amp;VLOOKUP(J3090,Blocos!D:I,6,0)&amp;Apoio!$E$1&amp;Y3090,""))</f>
        <v>@Campos(posicao = 4, tipo = 'R')@Column(name = "VL_ICMS_ST_REST_MOT")private BigDecimal vlIcmsStRestMot;</v>
      </c>
      <c r="X3090" s="190" t="str">
        <f>IF(ISNUMBER(Q3090),COUNTIF(Blocos!G:G,J3090),"")</f>
        <v/>
      </c>
      <c r="Y3090" s="190" t="str">
        <f>IF(OR(X3090=0,X3090=""),"",VLOOKUP(SUMIFS(Blocos!A:A,Blocos!H:H,'EFD REGISTROS e Campos (2)'!X3090,Blocos!G:G,'EFD REGISTROS e Campos (2)'!J3090),Blocos!A:L,12,0))</f>
        <v/>
      </c>
      <c r="Z3090" s="190" t="str">
        <f>IF(ISNUMBER(Q3091),VLOOKUP(J3090,Blocos!D:G,4,0),"")</f>
        <v/>
      </c>
      <c r="AA3090" s="190" t="str">
        <f>IF(ISNUMBER(Q3090),CONCATENATE("CREATE TABLE ""reg_",LOWER(J3090),""" (""ID"" bigint NOT NULL AUTO_INCREMENT,  ""HASHFILE"" varchar(255) DEFAULT NULL, ""ID_PAI"" bigint NOT NULL,"),IF(Q3090="Campo",CONCATENATE("""",L3090,""" ",VLOOKUP(R3090,Apoio!A:C,3,0)),""))&amp;IF(Z3090="","",CONCATENATE("PRIMARY KEY (""ID""), KEY ""FK_reg_",LOWER(Z3090),"_ID_PAI"" (""ID_PAI""), CONSTRAINT ""FK_reg_",LOWER(Z3090),"_ID_PAI"" FOREIGN KEY (""ID_PAI"") REFERENCES ""reg_",LOWER(Z3090),""" (""ID"")) ENGINE=InnoDB AUTO_INCREMENT=105774 DEFAULT CHARSET=utf8mb4 COLLATE=utf8mb4_0900_ai_ci;"))</f>
        <v>"VL_ICMS_ST_REST_MOT" decimal(15,6) DEFAULT NULL,</v>
      </c>
      <c r="AB3090" s="190" t="str">
        <f t="shared" si="342"/>
        <v>`reg_1255`.`VL_ICMS_ST_REST_MOT`,</v>
      </c>
    </row>
    <row r="3091" spans="1:28" ht="14.5" hidden="1" customHeight="1" x14ac:dyDescent="0.3">
      <c r="J3091" s="187" t="str">
        <f t="shared" si="340"/>
        <v>1255</v>
      </c>
      <c r="K3091" s="181">
        <v>5</v>
      </c>
      <c r="L3091" s="290" t="s">
        <v>3073</v>
      </c>
      <c r="M3091" s="182" t="s">
        <v>3074</v>
      </c>
      <c r="N3091" s="181" t="s">
        <v>32</v>
      </c>
      <c r="O3091" s="181" t="s">
        <v>28</v>
      </c>
      <c r="P3091" s="181">
        <v>2</v>
      </c>
      <c r="Q3091" s="192" t="str">
        <f t="shared" si="341"/>
        <v>Campo</v>
      </c>
      <c r="R3091" s="192" t="s">
        <v>3606</v>
      </c>
      <c r="S3091" s="191" t="str">
        <f t="shared" si="337"/>
        <v/>
      </c>
      <c r="T3091" s="192" t="str">
        <f t="shared" si="338"/>
        <v>&lt;campo posicao="5"&gt;
&lt;coluna&gt;VL_FCP_ST_REST_MOT&lt;/coluna&gt;
&lt;descricao&gt;Informar o valor total do FCP_ST agregado ao valor do ICMS ST informado no campo “VL_ICMS_ST_REST_MOT”&lt;/descricao&gt;
&lt;tipo&gt;R&lt;/tipo&gt;
&lt;/campo&gt;</v>
      </c>
      <c r="U3091" s="192" t="str">
        <f t="shared" si="343"/>
        <v>&lt;campo posicao="5"&gt;
&lt;coluna&gt;VL_FCP_ST_REST_MOT&lt;/coluna&gt;
&lt;descricao&gt;Informar o valor total do FCP_ST agregado ao valor do ICMS ST informado no campo “VL_ICMS_ST_REST_MOT”&lt;/descricao&gt;
&lt;tipo&gt;R&lt;/tipo&gt;
&lt;/campo&gt;</v>
      </c>
      <c r="V3091" s="192" t="str">
        <f t="shared" si="339"/>
        <v>{"Column6", "VL_FCP_ST_REST_MOT"},</v>
      </c>
      <c r="W3091" s="191" t="str">
        <f>IF(Q3091="Campo","@Campos(posicao = "&amp;K3091&amp;", tipo = '"&amp;R3091&amp;"')@Column(name = """&amp;L3091&amp;""")"&amp;IF(R3091="D","@Temporal(TemporalType.DATE)","")&amp;"private "&amp;VLOOKUP(TEXT(R3091,"@"),Apoio!A:B,2,0)&amp;" "&amp;SUBSTITUTE(LOWER(LEFT(L3091,1))&amp;RIGHT(PROPER(L3091),LEN(L3091)-1),"_","")&amp;";",IF(ISNUMBER(Q3091),IF(R3091="R","@Entity@Table(name = ""reg_"&amp;LOWER(J3091)&amp;""")@XmlRootElement","")&amp;VLOOKUP(J3091,Blocos!D:I,6,0)&amp;Apoio!$E$1&amp;Y3091,""))</f>
        <v>@Campos(posicao = 5, tipo = 'R')@Column(name = "VL_FCP_ST_REST_MOT")private BigDecimal vlFcpStRestMot;</v>
      </c>
      <c r="X3091" s="190" t="str">
        <f>IF(ISNUMBER(Q3091),COUNTIF(Blocos!G:G,J3091),"")</f>
        <v/>
      </c>
      <c r="Y3091" s="190" t="str">
        <f>IF(OR(X3091=0,X3091=""),"",VLOOKUP(SUMIFS(Blocos!A:A,Blocos!H:H,'EFD REGISTROS e Campos (2)'!X3091,Blocos!G:G,'EFD REGISTROS e Campos (2)'!J3091),Blocos!A:L,12,0))</f>
        <v/>
      </c>
      <c r="Z3091" s="190" t="str">
        <f>IF(ISNUMBER(Q3092),VLOOKUP(J3091,Blocos!D:G,4,0),"")</f>
        <v/>
      </c>
      <c r="AA3091" s="190" t="str">
        <f>IF(ISNUMBER(Q3091),CONCATENATE("CREATE TABLE ""reg_",LOWER(J3091),""" (""ID"" bigint NOT NULL AUTO_INCREMENT,  ""HASHFILE"" varchar(255) DEFAULT NULL, ""ID_PAI"" bigint NOT NULL,"),IF(Q3091="Campo",CONCATENATE("""",L3091,""" ",VLOOKUP(R3091,Apoio!A:C,3,0)),""))&amp;IF(Z3091="","",CONCATENATE("PRIMARY KEY (""ID""), KEY ""FK_reg_",LOWER(Z3091),"_ID_PAI"" (""ID_PAI""), CONSTRAINT ""FK_reg_",LOWER(Z3091),"_ID_PAI"" FOREIGN KEY (""ID_PAI"") REFERENCES ""reg_",LOWER(Z3091),""" (""ID"")) ENGINE=InnoDB AUTO_INCREMENT=105774 DEFAULT CHARSET=utf8mb4 COLLATE=utf8mb4_0900_ai_ci;"))</f>
        <v>"VL_FCP_ST_REST_MOT" decimal(15,6) DEFAULT NULL,</v>
      </c>
      <c r="AB3091" s="190" t="str">
        <f t="shared" si="342"/>
        <v>`reg_1255`.`VL_FCP_ST_REST_MOT`,</v>
      </c>
    </row>
    <row r="3092" spans="1:28" ht="14.5" hidden="1" customHeight="1" x14ac:dyDescent="0.3">
      <c r="J3092" s="187" t="str">
        <f t="shared" si="340"/>
        <v>1255</v>
      </c>
      <c r="K3092" s="181">
        <v>6</v>
      </c>
      <c r="L3092" s="290" t="s">
        <v>4001</v>
      </c>
      <c r="M3092" s="182" t="s">
        <v>3076</v>
      </c>
      <c r="N3092" s="181" t="s">
        <v>32</v>
      </c>
      <c r="O3092" s="181" t="s">
        <v>28</v>
      </c>
      <c r="P3092" s="181">
        <v>2</v>
      </c>
      <c r="Q3092" s="192" t="str">
        <f t="shared" si="341"/>
        <v>Campo</v>
      </c>
      <c r="R3092" s="192" t="s">
        <v>3606</v>
      </c>
      <c r="S3092" s="191" t="str">
        <f t="shared" si="337"/>
        <v/>
      </c>
      <c r="T3092" s="192" t="str">
        <f t="shared" si="338"/>
        <v>&lt;campo posicao="6"&gt;
&lt;coluna&gt;VL_ICMS_ST_COMPL_MOT&lt;/coluna&gt;
&lt;descricao&gt;Informar o valor total do débito referente ao complemento do imposto, nos casos previstos na legislação, para o mesmo “COD_MOT_REST_COMPL”&lt;/descricao&gt;
&lt;tipo&gt;R&lt;/tipo&gt;
&lt;/campo&gt;</v>
      </c>
      <c r="U3092" s="192" t="str">
        <f t="shared" si="343"/>
        <v>&lt;campo posicao="6"&gt;
&lt;coluna&gt;VL_ICMS_ST_COMPL_MOT&lt;/coluna&gt;
&lt;descricao&gt;Informar o valor total do débito referente ao complemento do imposto, nos casos previstos na legislação, para o mesmo “COD_MOT_REST_COMPL”&lt;/descricao&gt;
&lt;tipo&gt;R&lt;/tipo&gt;
&lt;/campo&gt;</v>
      </c>
      <c r="V3092" s="192" t="str">
        <f t="shared" si="339"/>
        <v>{"Column7", "VL_ICMS_ST_COMPL_MOT"},</v>
      </c>
      <c r="W3092" s="191" t="str">
        <f>IF(Q3092="Campo","@Campos(posicao = "&amp;K3092&amp;", tipo = '"&amp;R3092&amp;"')@Column(name = """&amp;L3092&amp;""")"&amp;IF(R3092="D","@Temporal(TemporalType.DATE)","")&amp;"private "&amp;VLOOKUP(TEXT(R3092,"@"),Apoio!A:B,2,0)&amp;" "&amp;SUBSTITUTE(LOWER(LEFT(L3092,1))&amp;RIGHT(PROPER(L3092),LEN(L3092)-1),"_","")&amp;";",IF(ISNUMBER(Q3092),IF(R3092="R","@Entity@Table(name = ""reg_"&amp;LOWER(J3092)&amp;""")@XmlRootElement","")&amp;VLOOKUP(J3092,Blocos!D:I,6,0)&amp;Apoio!$E$1&amp;Y3092,""))</f>
        <v>@Campos(posicao = 6, tipo = 'R')@Column(name = "VL_ICMS_ST_COMPL_MOT")private BigDecimal vlIcmsStComplMot;</v>
      </c>
      <c r="X3092" s="190" t="str">
        <f>IF(ISNUMBER(Q3092),COUNTIF(Blocos!G:G,J3092),"")</f>
        <v/>
      </c>
      <c r="Y3092" s="190" t="str">
        <f>IF(OR(X3092=0,X3092=""),"",VLOOKUP(SUMIFS(Blocos!A:A,Blocos!H:H,'EFD REGISTROS e Campos (2)'!X3092,Blocos!G:G,'EFD REGISTROS e Campos (2)'!J3092),Blocos!A:L,12,0))</f>
        <v/>
      </c>
      <c r="Z3092" s="190" t="str">
        <f>IF(ISNUMBER(Q3093),VLOOKUP(J3092,Blocos!D:G,4,0),"")</f>
        <v/>
      </c>
      <c r="AA3092" s="190" t="str">
        <f>IF(ISNUMBER(Q3092),CONCATENATE("CREATE TABLE ""reg_",LOWER(J3092),""" (""ID"" bigint NOT NULL AUTO_INCREMENT,  ""HASHFILE"" varchar(255) DEFAULT NULL, ""ID_PAI"" bigint NOT NULL,"),IF(Q3092="Campo",CONCATENATE("""",L3092,""" ",VLOOKUP(R3092,Apoio!A:C,3,0)),""))&amp;IF(Z3092="","",CONCATENATE("PRIMARY KEY (""ID""), KEY ""FK_reg_",LOWER(Z3092),"_ID_PAI"" (""ID_PAI""), CONSTRAINT ""FK_reg_",LOWER(Z3092),"_ID_PAI"" FOREIGN KEY (""ID_PAI"") REFERENCES ""reg_",LOWER(Z3092),""" (""ID"")) ENGINE=InnoDB AUTO_INCREMENT=105774 DEFAULT CHARSET=utf8mb4 COLLATE=utf8mb4_0900_ai_ci;"))</f>
        <v>"VL_ICMS_ST_COMPL_MOT" decimal(15,6) DEFAULT NULL,</v>
      </c>
      <c r="AB3092" s="190" t="str">
        <f t="shared" si="342"/>
        <v>`reg_1255`.`VL_ICMS_ST_COMPL_MOT`,</v>
      </c>
    </row>
    <row r="3093" spans="1:28" ht="14.5" hidden="1" customHeight="1" x14ac:dyDescent="0.3">
      <c r="J3093" s="187" t="str">
        <f t="shared" si="340"/>
        <v>1255</v>
      </c>
      <c r="K3093" s="181">
        <v>7</v>
      </c>
      <c r="L3093" s="290" t="s">
        <v>4002</v>
      </c>
      <c r="M3093" s="182" t="s">
        <v>3078</v>
      </c>
      <c r="N3093" s="181" t="s">
        <v>32</v>
      </c>
      <c r="O3093" s="181" t="s">
        <v>28</v>
      </c>
      <c r="P3093" s="181">
        <v>2</v>
      </c>
      <c r="Q3093" s="192" t="str">
        <f t="shared" si="341"/>
        <v>Campo</v>
      </c>
      <c r="R3093" s="192" t="s">
        <v>3606</v>
      </c>
      <c r="S3093" s="191" t="str">
        <f t="shared" ref="S3093:S3156" si="344">IFERROR(IF(ISNUMBER(Q3093),CONCATENATE("&lt;/registro&gt;
&lt;registro codigo=""",CONCATENATE(B3093,C3093,D3093,E3093,F3093,G3093,H3093),""" perfil=""",A3093,""" nivel=""",Q3093,"""&gt;"),""),"")</f>
        <v/>
      </c>
      <c r="T3093" s="192" t="str">
        <f t="shared" ref="T3093:T3156" si="345">IF(Q3093="Campo",CONCATENATE("&lt;campo posicao=""",K3093,"""&gt;
&lt;coluna&gt;",SUBSTITUTE(L3093," ",""),"&lt;/coluna&gt;
&lt;descricao&gt;",M3093,"&lt;/descricao&gt;
&lt;tipo&gt;",R3093,"&lt;/tipo&gt;
&lt;/campo&gt;"),"")</f>
        <v>&lt;campo posicao="7"&gt;
&lt;coluna&gt;VL_FCP_ST_COMPL_MOT&lt;/coluna&gt;
&lt;descricao&gt;Informar o valor total do FCP_ST agregado ao valor informado no campo “VL_ICMS_ST_COMPL_MOT”&lt;/descricao&gt;
&lt;tipo&gt;R&lt;/tipo&gt;
&lt;/campo&gt;</v>
      </c>
      <c r="U3093" s="192" t="str">
        <f t="shared" si="343"/>
        <v>&lt;campo posicao="7"&gt;
&lt;coluna&gt;VL_FCP_ST_COMPL_MOT&lt;/coluna&gt;
&lt;descricao&gt;Informar o valor total do FCP_ST agregado ao valor informado no campo “VL_ICMS_ST_COMPL_MOT”&lt;/descricao&gt;
&lt;tipo&gt;R&lt;/tipo&gt;
&lt;/campo&gt;</v>
      </c>
      <c r="V3093" s="192" t="str">
        <f t="shared" ref="V3093:V3156" si="346">IF(ISNUMBER(K3093),CONCATENATE("{""Column",K3093+1,""", """,L3093,"""},",""),"")</f>
        <v>{"Column8", "VL_FCP_ST_COMPL_MOT"},</v>
      </c>
      <c r="W3093" s="191" t="str">
        <f>IF(Q3093="Campo","@Campos(posicao = "&amp;K3093&amp;", tipo = '"&amp;R3093&amp;"')@Column(name = """&amp;L3093&amp;""")"&amp;IF(R3093="D","@Temporal(TemporalType.DATE)","")&amp;"private "&amp;VLOOKUP(TEXT(R3093,"@"),Apoio!A:B,2,0)&amp;" "&amp;SUBSTITUTE(LOWER(LEFT(L3093,1))&amp;RIGHT(PROPER(L3093),LEN(L3093)-1),"_","")&amp;";",IF(ISNUMBER(Q3093),IF(R3093="R","@Entity@Table(name = ""reg_"&amp;LOWER(J3093)&amp;""")@XmlRootElement","")&amp;VLOOKUP(J3093,Blocos!D:I,6,0)&amp;Apoio!$E$1&amp;Y3093,""))</f>
        <v>@Campos(posicao = 7, tipo = 'R')@Column(name = "VL_FCP_ST_COMPL_MOT")private BigDecimal vlFcpStComplMot;</v>
      </c>
      <c r="X3093" s="190" t="str">
        <f>IF(ISNUMBER(Q3093),COUNTIF(Blocos!G:G,J3093),"")</f>
        <v/>
      </c>
      <c r="Y3093" s="190" t="str">
        <f>IF(OR(X3093=0,X3093=""),"",VLOOKUP(SUMIFS(Blocos!A:A,Blocos!H:H,'EFD REGISTROS e Campos (2)'!X3093,Blocos!G:G,'EFD REGISTROS e Campos (2)'!J3093),Blocos!A:L,12,0))</f>
        <v/>
      </c>
      <c r="Z3093" s="190" t="str">
        <f>IF(ISNUMBER(Q3094),VLOOKUP(J3093,Blocos!D:G,4,0),"")</f>
        <v>1250</v>
      </c>
      <c r="AA3093" s="190" t="str">
        <f>IF(ISNUMBER(Q3093),CONCATENATE("CREATE TABLE ""reg_",LOWER(J3093),""" (""ID"" bigint NOT NULL AUTO_INCREMENT,  ""HASHFILE"" varchar(255) DEFAULT NULL, ""ID_PAI"" bigint NOT NULL,"),IF(Q3093="Campo",CONCATENATE("""",L3093,""" ",VLOOKUP(R3093,Apoio!A:C,3,0)),""))&amp;IF(Z3093="","",CONCATENATE("PRIMARY KEY (""ID""), KEY ""FK_reg_",LOWER(Z3093),"_ID_PAI"" (""ID_PAI""), CONSTRAINT ""FK_reg_",LOWER(Z3093),"_ID_PAI"" FOREIGN KEY (""ID_PAI"") REFERENCES ""reg_",LOWER(Z3093),""" (""ID"")) ENGINE=InnoDB AUTO_INCREMENT=105774 DEFAULT CHARSET=utf8mb4 COLLATE=utf8mb4_0900_ai_ci;"))</f>
        <v>"VL_FCP_ST_COMPL_MOT" decimal(15,6) DEFAULT NULL,PRIMARY KEY ("ID"), KEY "FK_reg_1250_ID_PAI" ("ID_PAI"), CONSTRAINT "FK_reg_1250_ID_PAI" FOREIGN KEY ("ID_PAI") REFERENCES "reg_1250" ("ID")) ENGINE=InnoDB AUTO_INCREMENT=105774 DEFAULT CHARSET=utf8mb4 COLLATE=utf8mb4_0900_ai_ci;</v>
      </c>
      <c r="AB3093" s="190" t="str">
        <f t="shared" si="342"/>
        <v>`reg_1255`.`VL_FCP_ST_COMPL_MOT`,FROM `efdicms`.`reg_1255`;"</v>
      </c>
    </row>
    <row r="3094" spans="1:28" ht="14.5" hidden="1" customHeight="1" collapsed="1" x14ac:dyDescent="0.3">
      <c r="A3094" s="180" t="s">
        <v>22</v>
      </c>
      <c r="D3094" s="180" t="s">
        <v>3079</v>
      </c>
      <c r="I3094" s="180" t="s">
        <v>108</v>
      </c>
      <c r="J3094" s="187" t="str">
        <f t="shared" si="340"/>
        <v>1100</v>
      </c>
      <c r="K3094" s="195" t="s">
        <v>3080</v>
      </c>
      <c r="Q3094" s="192">
        <f t="shared" si="341"/>
        <v>2</v>
      </c>
      <c r="S3094" s="191" t="str">
        <f t="shared" si="344"/>
        <v>&lt;/registro&gt;
&lt;registro codigo="1100" perfil="ABC" nivel="2"&gt;</v>
      </c>
      <c r="T3094" s="192" t="str">
        <f t="shared" si="345"/>
        <v/>
      </c>
      <c r="U3094" s="192" t="str">
        <f t="shared" si="343"/>
        <v>&lt;/registro&gt;
&lt;registro codigo="1100" perfil="ABC" nivel="2"&gt;</v>
      </c>
      <c r="V3094" s="192" t="str">
        <f t="shared" si="346"/>
        <v/>
      </c>
      <c r="W3094" s="191" t="str">
        <f>IF(Q3094="Campo","@Campos(posicao = "&amp;K3094&amp;", tipo = '"&amp;R3094&amp;"')@Column(name = """&amp;L3094&amp;""")"&amp;IF(R3094="D","@Temporal(TemporalType.DATE)","")&amp;"private "&amp;VLOOKUP(TEXT(R3094,"@"),Apoio!A:B,2,0)&amp;" "&amp;SUBSTITUTE(LOWER(LEFT(L3094,1))&amp;RIGHT(PROPER(L3094),LEN(L3094)-1),"_","")&amp;";",IF(ISNUMBER(Q3094),IF(R3094="R","@Entity@Table(name = ""reg_"&amp;LOWER(J3094)&amp;""")@XmlRootElement","")&amp;VLOOKUP(J3094,Blocos!D:I,6,0)&amp;Apoio!$E$1&amp;Y3094,""))</f>
        <v>@Registros(nivel = 2) public class Reg1100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Reg1100() { } public Reg1100(Long id) { this.id = id; } public Reg1100(Long id, Reg1001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List&lt;Reg1105&gt; reg1105;public List&lt;Reg1105&gt; getReg1105() {return reg1105;}public void setReg1105(List&lt;Reg1105&gt; reg1105) {this.reg1105 = reg1105;}</v>
      </c>
      <c r="X3094" s="190">
        <f>IF(ISNUMBER(Q3094),COUNTIF(Blocos!G:G,J3094),"")</f>
        <v>1</v>
      </c>
      <c r="Y3094" s="190" t="str">
        <f>IF(OR(X3094=0,X3094=""),"",VLOOKUP(SUMIFS(Blocos!A:A,Blocos!H:H,'EFD REGISTROS e Campos (2)'!X3094,Blocos!G:G,'EFD REGISTROS e Campos (2)'!J3094),Blocos!A:L,12,0))</f>
        <v>@OneToMany( cascade = CascadeType.ALL, fetch = FetchType.LAZY, mappedBy = "idPai")private  List&lt;Reg1105&gt; reg1105;public List&lt;Reg1105&gt; getReg1105() {return reg1105;}public void setReg1105(List&lt;Reg1105&gt; reg1105) {this.reg1105 = reg1105;}</v>
      </c>
      <c r="Z3094" s="190" t="str">
        <f>IF(ISNUMBER(Q3095),VLOOKUP(J3094,Blocos!D:G,4,0),"")</f>
        <v/>
      </c>
      <c r="AA3094" s="190" t="str">
        <f>IF(ISNUMBER(Q3094),CONCATENATE("CREATE TABLE ""reg_",LOWER(J3094),""" (""ID"" bigint NOT NULL AUTO_INCREMENT,  ""HASHFILE"" varchar(255) DEFAULT NULL, ""ID_PAI"" bigint NOT NULL,"),IF(Q3094="Campo",CONCATENATE("""",L3094,""" ",VLOOKUP(R3094,Apoio!A:C,3,0)),""))&amp;IF(Z3094="","",CONCATENATE("PRIMARY KEY (""ID""), KEY ""FK_reg_",LOWER(Z3094),"_ID_PAI"" (""ID_PAI""), CONSTRAINT ""FK_reg_",LOWER(Z3094),"_ID_PAI"" FOREIGN KEY (""ID_PAI"") REFERENCES ""reg_",LOWER(Z3094),""" (""ID"")) ENGINE=InnoDB AUTO_INCREMENT=105774 DEFAULT CHARSET=utf8mb4 COLLATE=utf8mb4_0900_ai_ci;"))</f>
        <v>CREATE TABLE "reg_1100" ("ID" bigint NOT NULL AUTO_INCREMENT,  "HASHFILE" varchar(255) DEFAULT NULL, "ID_PAI" bigint NOT NULL,</v>
      </c>
      <c r="AB3094" s="190" t="str">
        <f t="shared" si="342"/>
        <v/>
      </c>
    </row>
    <row r="3095" spans="1:28" ht="14.5" hidden="1" customHeight="1" x14ac:dyDescent="0.3">
      <c r="J3095" s="187" t="str">
        <f t="shared" si="340"/>
        <v>1100</v>
      </c>
      <c r="K3095" s="181">
        <v>1</v>
      </c>
      <c r="L3095" s="289" t="s">
        <v>25</v>
      </c>
      <c r="M3095" s="182" t="s">
        <v>3081</v>
      </c>
      <c r="N3095" s="181" t="s">
        <v>27</v>
      </c>
      <c r="O3095" s="181">
        <v>4</v>
      </c>
      <c r="P3095" s="181" t="s">
        <v>28</v>
      </c>
      <c r="Q3095" s="192" t="str">
        <f t="shared" si="341"/>
        <v>Campo</v>
      </c>
      <c r="R3095" s="192" t="s">
        <v>27</v>
      </c>
      <c r="S3095" s="191" t="str">
        <f t="shared" si="344"/>
        <v/>
      </c>
      <c r="T3095" s="192" t="str">
        <f t="shared" si="345"/>
        <v>&lt;campo posicao="1"&gt;
&lt;coluna&gt;REG&lt;/coluna&gt;
&lt;descricao&gt;Texto fixo contendo “1100”&lt;/descricao&gt;
&lt;tipo&gt;C&lt;/tipo&gt;
&lt;/campo&gt;</v>
      </c>
      <c r="U3095" s="192" t="str">
        <f t="shared" si="343"/>
        <v>&lt;campo posicao="1"&gt;
&lt;coluna&gt;REG&lt;/coluna&gt;
&lt;descricao&gt;Texto fixo contendo “1100”&lt;/descricao&gt;
&lt;tipo&gt;C&lt;/tipo&gt;
&lt;/campo&gt;</v>
      </c>
      <c r="V3095" s="192" t="str">
        <f t="shared" si="346"/>
        <v>{"Column2", "REG"},</v>
      </c>
      <c r="W3095" s="191" t="str">
        <f>IF(Q3095="Campo","@Campos(posicao = "&amp;K3095&amp;", tipo = '"&amp;R3095&amp;"')@Column(name = """&amp;L3095&amp;""")"&amp;IF(R3095="D","@Temporal(TemporalType.DATE)","")&amp;"private "&amp;VLOOKUP(TEXT(R3095,"@"),Apoio!A:B,2,0)&amp;" "&amp;SUBSTITUTE(LOWER(LEFT(L3095,1))&amp;RIGHT(PROPER(L3095),LEN(L3095)-1),"_","")&amp;";",IF(ISNUMBER(Q3095),IF(R3095="R","@Entity@Table(name = ""reg_"&amp;LOWER(J3095)&amp;""")@XmlRootElement","")&amp;VLOOKUP(J3095,Blocos!D:I,6,0)&amp;Apoio!$E$1&amp;Y3095,""))</f>
        <v>@Campos(posicao = 1, tipo = 'C')@Column(name = "REG")private String reg;</v>
      </c>
      <c r="X3095" s="190" t="str">
        <f>IF(ISNUMBER(Q3095),COUNTIF(Blocos!G:G,J3095),"")</f>
        <v/>
      </c>
      <c r="Y3095" s="190" t="str">
        <f>IF(OR(X3095=0,X3095=""),"",VLOOKUP(SUMIFS(Blocos!A:A,Blocos!H:H,'EFD REGISTROS e Campos (2)'!X3095,Blocos!G:G,'EFD REGISTROS e Campos (2)'!J3095),Blocos!A:L,12,0))</f>
        <v/>
      </c>
      <c r="Z3095" s="190" t="str">
        <f>IF(ISNUMBER(Q3096),VLOOKUP(J3095,Blocos!D:G,4,0),"")</f>
        <v/>
      </c>
      <c r="AA3095" s="190" t="str">
        <f>IF(ISNUMBER(Q3095),CONCATENATE("CREATE TABLE ""reg_",LOWER(J3095),""" (""ID"" bigint NOT NULL AUTO_INCREMENT,  ""HASHFILE"" varchar(255) DEFAULT NULL, ""ID_PAI"" bigint NOT NULL,"),IF(Q3095="Campo",CONCATENATE("""",L3095,""" ",VLOOKUP(R3095,Apoio!A:C,3,0)),""))&amp;IF(Z3095="","",CONCATENATE("PRIMARY KEY (""ID""), KEY ""FK_reg_",LOWER(Z3095),"_ID_PAI"" (""ID_PAI""), CONSTRAINT ""FK_reg_",LOWER(Z3095),"_ID_PAI"" FOREIGN KEY (""ID_PAI"") REFERENCES ""reg_",LOWER(Z3095),""" (""ID"")) ENGINE=InnoDB AUTO_INCREMENT=105774 DEFAULT CHARSET=utf8mb4 COLLATE=utf8mb4_0900_ai_ci;"))</f>
        <v>"REG" varchar(255) DEFAULT NULL,</v>
      </c>
      <c r="AB3095" s="190" t="str">
        <f t="shared" si="342"/>
        <v>USE `efdicms`;SELECT `reg_1100`.`REG`,</v>
      </c>
    </row>
    <row r="3096" spans="1:28" ht="14.5" hidden="1" customHeight="1" x14ac:dyDescent="0.3">
      <c r="J3096" s="187" t="str">
        <f t="shared" si="340"/>
        <v>1100</v>
      </c>
      <c r="K3096" s="208">
        <v>2</v>
      </c>
      <c r="L3096" s="294" t="s">
        <v>2691</v>
      </c>
      <c r="M3096" s="182" t="s">
        <v>3082</v>
      </c>
      <c r="N3096" s="208" t="s">
        <v>32</v>
      </c>
      <c r="O3096" s="208" t="s">
        <v>240</v>
      </c>
      <c r="P3096" s="208" t="s">
        <v>28</v>
      </c>
      <c r="Q3096" s="192" t="str">
        <f t="shared" si="341"/>
        <v>Campo</v>
      </c>
      <c r="R3096" s="192" t="s">
        <v>3607</v>
      </c>
      <c r="S3096" s="191" t="str">
        <f t="shared" si="344"/>
        <v/>
      </c>
      <c r="T3096" s="192" t="str">
        <f t="shared" si="345"/>
        <v>&lt;campo posicao="2"&gt;
&lt;coluna&gt;IND_DOC&lt;/coluna&gt;
&lt;descricao&gt;Informe o tipo de documento:&lt;/descricao&gt;
&lt;tipo&gt;I&lt;/tipo&gt;
&lt;/campo&gt;</v>
      </c>
      <c r="U3096" s="192" t="str">
        <f t="shared" si="343"/>
        <v>&lt;campo posicao="2"&gt;
&lt;coluna&gt;IND_DOC&lt;/coluna&gt;
&lt;descricao&gt;Informe o tipo de documento:&lt;/descricao&gt;
&lt;tipo&gt;I&lt;/tipo&gt;
&lt;/campo&gt;</v>
      </c>
      <c r="V3096" s="192" t="str">
        <f t="shared" si="346"/>
        <v>{"Column3", "IND_DOC"},</v>
      </c>
      <c r="W3096" s="191" t="str">
        <f>IF(Q3096="Campo","@Campos(posicao = "&amp;K3096&amp;", tipo = '"&amp;R3096&amp;"')@Column(name = """&amp;L3096&amp;""")"&amp;IF(R3096="D","@Temporal(TemporalType.DATE)","")&amp;"private "&amp;VLOOKUP(TEXT(R3096,"@"),Apoio!A:B,2,0)&amp;" "&amp;SUBSTITUTE(LOWER(LEFT(L3096,1))&amp;RIGHT(PROPER(L3096),LEN(L3096)-1),"_","")&amp;";",IF(ISNUMBER(Q3096),IF(R3096="R","@Entity@Table(name = ""reg_"&amp;LOWER(J3096)&amp;""")@XmlRootElement","")&amp;VLOOKUP(J3096,Blocos!D:I,6,0)&amp;Apoio!$E$1&amp;Y3096,""))</f>
        <v>@Campos(posicao = 2, tipo = 'I')@Column(name = "IND_DOC")private int indDoc;</v>
      </c>
      <c r="X3096" s="190" t="str">
        <f>IF(ISNUMBER(Q3096),COUNTIF(Blocos!G:G,J3096),"")</f>
        <v/>
      </c>
      <c r="Y3096" s="190" t="str">
        <f>IF(OR(X3096=0,X3096=""),"",VLOOKUP(SUMIFS(Blocos!A:A,Blocos!H:H,'EFD REGISTROS e Campos (2)'!X3096,Blocos!G:G,'EFD REGISTROS e Campos (2)'!J3096),Blocos!A:L,12,0))</f>
        <v/>
      </c>
      <c r="Z3096" s="190" t="str">
        <f>IF(ISNUMBER(Q3097),VLOOKUP(J3096,Blocos!D:G,4,0),"")</f>
        <v/>
      </c>
      <c r="AA3096" s="190" t="str">
        <f>IF(ISNUMBER(Q3096),CONCATENATE("CREATE TABLE ""reg_",LOWER(J3096),""" (""ID"" bigint NOT NULL AUTO_INCREMENT,  ""HASHFILE"" varchar(255) DEFAULT NULL, ""ID_PAI"" bigint NOT NULL,"),IF(Q3096="Campo",CONCATENATE("""",L3096,""" ",VLOOKUP(R3096,Apoio!A:C,3,0)),""))&amp;IF(Z3096="","",CONCATENATE("PRIMARY KEY (""ID""), KEY ""FK_reg_",LOWER(Z3096),"_ID_PAI"" (""ID_PAI""), CONSTRAINT ""FK_reg_",LOWER(Z3096),"_ID_PAI"" FOREIGN KEY (""ID_PAI"") REFERENCES ""reg_",LOWER(Z3096),""" (""ID"")) ENGINE=InnoDB AUTO_INCREMENT=105774 DEFAULT CHARSET=utf8mb4 COLLATE=utf8mb4_0900_ai_ci;"))</f>
        <v>"IND_DOC" int DEFAULT NULL,</v>
      </c>
      <c r="AB3096" s="190" t="str">
        <f t="shared" si="342"/>
        <v>`reg_1100`.`IND_DOC`,</v>
      </c>
    </row>
    <row r="3097" spans="1:28" ht="14.5" hidden="1" customHeight="1" x14ac:dyDescent="0.3">
      <c r="J3097" s="187" t="str">
        <f t="shared" si="340"/>
        <v>1100</v>
      </c>
      <c r="K3097" s="209"/>
      <c r="L3097" s="295"/>
      <c r="M3097" s="182" t="s">
        <v>3083</v>
      </c>
      <c r="N3097" s="209"/>
      <c r="O3097" s="209"/>
      <c r="P3097" s="209"/>
      <c r="Q3097" s="192" t="str">
        <f t="shared" si="341"/>
        <v/>
      </c>
      <c r="S3097" s="191" t="str">
        <f t="shared" si="344"/>
        <v/>
      </c>
      <c r="T3097" s="192" t="str">
        <f t="shared" si="345"/>
        <v/>
      </c>
      <c r="U3097" s="192" t="str">
        <f t="shared" si="343"/>
        <v/>
      </c>
      <c r="V3097" s="192" t="str">
        <f t="shared" si="346"/>
        <v/>
      </c>
      <c r="W3097" s="191" t="str">
        <f>IF(Q3097="Campo","@Campos(posicao = "&amp;K3097&amp;", tipo = '"&amp;R3097&amp;"')@Column(name = """&amp;L3097&amp;""")"&amp;IF(R3097="D","@Temporal(TemporalType.DATE)","")&amp;"private "&amp;VLOOKUP(TEXT(R3097,"@"),Apoio!A:B,2,0)&amp;" "&amp;SUBSTITUTE(LOWER(LEFT(L3097,1))&amp;RIGHT(PROPER(L3097),LEN(L3097)-1),"_","")&amp;";",IF(ISNUMBER(Q3097),IF(R3097="R","@Entity@Table(name = ""reg_"&amp;LOWER(J3097)&amp;""")@XmlRootElement","")&amp;VLOOKUP(J3097,Blocos!D:I,6,0)&amp;Apoio!$E$1&amp;Y3097,""))</f>
        <v/>
      </c>
      <c r="X3097" s="190" t="str">
        <f>IF(ISNUMBER(Q3097),COUNTIF(Blocos!G:G,J3097),"")</f>
        <v/>
      </c>
      <c r="Y3097" s="190" t="str">
        <f>IF(OR(X3097=0,X3097=""),"",VLOOKUP(SUMIFS(Blocos!A:A,Blocos!H:H,'EFD REGISTROS e Campos (2)'!X3097,Blocos!G:G,'EFD REGISTROS e Campos (2)'!J3097),Blocos!A:L,12,0))</f>
        <v/>
      </c>
      <c r="Z3097" s="190" t="str">
        <f>IF(ISNUMBER(Q3098),VLOOKUP(J3097,Blocos!D:G,4,0),"")</f>
        <v/>
      </c>
      <c r="AA3097" s="190" t="str">
        <f>IF(ISNUMBER(Q3097),CONCATENATE("CREATE TABLE ""reg_",LOWER(J3097),""" (""ID"" bigint NOT NULL AUTO_INCREMENT,  ""HASHFILE"" varchar(255) DEFAULT NULL, ""ID_PAI"" bigint NOT NULL,"),IF(Q3097="Campo",CONCATENATE("""",L3097,""" ",VLOOKUP(R3097,Apoio!A:C,3,0)),""))&amp;IF(Z3097="","",CONCATENATE("PRIMARY KEY (""ID""), KEY ""FK_reg_",LOWER(Z3097),"_ID_PAI"" (""ID_PAI""), CONSTRAINT ""FK_reg_",LOWER(Z3097),"_ID_PAI"" FOREIGN KEY (""ID_PAI"") REFERENCES ""reg_",LOWER(Z3097),""" (""ID"")) ENGINE=InnoDB AUTO_INCREMENT=105774 DEFAULT CHARSET=utf8mb4 COLLATE=utf8mb4_0900_ai_ci;"))</f>
        <v/>
      </c>
      <c r="AB3097" s="190" t="str">
        <f t="shared" si="342"/>
        <v/>
      </c>
    </row>
    <row r="3098" spans="1:28" ht="14.5" hidden="1" customHeight="1" x14ac:dyDescent="0.3">
      <c r="J3098" s="187" t="str">
        <f t="shared" si="340"/>
        <v>1100</v>
      </c>
      <c r="K3098" s="209"/>
      <c r="L3098" s="295"/>
      <c r="M3098" s="182" t="s">
        <v>3084</v>
      </c>
      <c r="N3098" s="209"/>
      <c r="O3098" s="209"/>
      <c r="P3098" s="209"/>
      <c r="Q3098" s="192" t="str">
        <f t="shared" si="341"/>
        <v/>
      </c>
      <c r="S3098" s="191" t="str">
        <f t="shared" si="344"/>
        <v/>
      </c>
      <c r="T3098" s="192" t="str">
        <f t="shared" si="345"/>
        <v/>
      </c>
      <c r="U3098" s="192" t="str">
        <f t="shared" si="343"/>
        <v/>
      </c>
      <c r="V3098" s="192" t="str">
        <f t="shared" si="346"/>
        <v/>
      </c>
      <c r="W3098" s="191" t="str">
        <f>IF(Q3098="Campo","@Campos(posicao = "&amp;K3098&amp;", tipo = '"&amp;R3098&amp;"')@Column(name = """&amp;L3098&amp;""")"&amp;IF(R3098="D","@Temporal(TemporalType.DATE)","")&amp;"private "&amp;VLOOKUP(TEXT(R3098,"@"),Apoio!A:B,2,0)&amp;" "&amp;SUBSTITUTE(LOWER(LEFT(L3098,1))&amp;RIGHT(PROPER(L3098),LEN(L3098)-1),"_","")&amp;";",IF(ISNUMBER(Q3098),IF(R3098="R","@Entity@Table(name = ""reg_"&amp;LOWER(J3098)&amp;""")@XmlRootElement","")&amp;VLOOKUP(J3098,Blocos!D:I,6,0)&amp;Apoio!$E$1&amp;Y3098,""))</f>
        <v/>
      </c>
      <c r="X3098" s="190" t="str">
        <f>IF(ISNUMBER(Q3098),COUNTIF(Blocos!G:G,J3098),"")</f>
        <v/>
      </c>
      <c r="Y3098" s="190" t="str">
        <f>IF(OR(X3098=0,X3098=""),"",VLOOKUP(SUMIFS(Blocos!A:A,Blocos!H:H,'EFD REGISTROS e Campos (2)'!X3098,Blocos!G:G,'EFD REGISTROS e Campos (2)'!J3098),Blocos!A:L,12,0))</f>
        <v/>
      </c>
      <c r="Z3098" s="190" t="str">
        <f>IF(ISNUMBER(Q3099),VLOOKUP(J3098,Blocos!D:G,4,0),"")</f>
        <v/>
      </c>
      <c r="AA3098" s="190" t="str">
        <f>IF(ISNUMBER(Q3098),CONCATENATE("CREATE TABLE ""reg_",LOWER(J3098),""" (""ID"" bigint NOT NULL AUTO_INCREMENT,  ""HASHFILE"" varchar(255) DEFAULT NULL, ""ID_PAI"" bigint NOT NULL,"),IF(Q3098="Campo",CONCATENATE("""",L3098,""" ",VLOOKUP(R3098,Apoio!A:C,3,0)),""))&amp;IF(Z3098="","",CONCATENATE("PRIMARY KEY (""ID""), KEY ""FK_reg_",LOWER(Z3098),"_ID_PAI"" (""ID_PAI""), CONSTRAINT ""FK_reg_",LOWER(Z3098),"_ID_PAI"" FOREIGN KEY (""ID_PAI"") REFERENCES ""reg_",LOWER(Z3098),""" (""ID"")) ENGINE=InnoDB AUTO_INCREMENT=105774 DEFAULT CHARSET=utf8mb4 COLLATE=utf8mb4_0900_ai_ci;"))</f>
        <v/>
      </c>
      <c r="AB3098" s="190" t="str">
        <f t="shared" si="342"/>
        <v/>
      </c>
    </row>
    <row r="3099" spans="1:28" ht="14.5" hidden="1" customHeight="1" x14ac:dyDescent="0.3">
      <c r="J3099" s="187" t="str">
        <f t="shared" si="340"/>
        <v>1100</v>
      </c>
      <c r="K3099" s="210"/>
      <c r="L3099" s="296"/>
      <c r="M3099" s="182" t="s">
        <v>3085</v>
      </c>
      <c r="N3099" s="210"/>
      <c r="O3099" s="210"/>
      <c r="P3099" s="210"/>
      <c r="Q3099" s="192" t="str">
        <f t="shared" si="341"/>
        <v/>
      </c>
      <c r="S3099" s="191" t="str">
        <f t="shared" si="344"/>
        <v/>
      </c>
      <c r="T3099" s="192" t="str">
        <f t="shared" si="345"/>
        <v/>
      </c>
      <c r="U3099" s="192" t="str">
        <f t="shared" si="343"/>
        <v/>
      </c>
      <c r="V3099" s="192" t="str">
        <f t="shared" si="346"/>
        <v/>
      </c>
      <c r="W3099" s="191" t="str">
        <f>IF(Q3099="Campo","@Campos(posicao = "&amp;K3099&amp;", tipo = '"&amp;R3099&amp;"')@Column(name = """&amp;L3099&amp;""")"&amp;IF(R3099="D","@Temporal(TemporalType.DATE)","")&amp;"private "&amp;VLOOKUP(TEXT(R3099,"@"),Apoio!A:B,2,0)&amp;" "&amp;SUBSTITUTE(LOWER(LEFT(L3099,1))&amp;RIGHT(PROPER(L3099),LEN(L3099)-1),"_","")&amp;";",IF(ISNUMBER(Q3099),IF(R3099="R","@Entity@Table(name = ""reg_"&amp;LOWER(J3099)&amp;""")@XmlRootElement","")&amp;VLOOKUP(J3099,Blocos!D:I,6,0)&amp;Apoio!$E$1&amp;Y3099,""))</f>
        <v/>
      </c>
      <c r="X3099" s="190" t="str">
        <f>IF(ISNUMBER(Q3099),COUNTIF(Blocos!G:G,J3099),"")</f>
        <v/>
      </c>
      <c r="Y3099" s="190" t="str">
        <f>IF(OR(X3099=0,X3099=""),"",VLOOKUP(SUMIFS(Blocos!A:A,Blocos!H:H,'EFD REGISTROS e Campos (2)'!X3099,Blocos!G:G,'EFD REGISTROS e Campos (2)'!J3099),Blocos!A:L,12,0))</f>
        <v/>
      </c>
      <c r="Z3099" s="190" t="str">
        <f>IF(ISNUMBER(Q3100),VLOOKUP(J3099,Blocos!D:G,4,0),"")</f>
        <v/>
      </c>
      <c r="AA3099" s="190" t="str">
        <f>IF(ISNUMBER(Q3099),CONCATENATE("CREATE TABLE ""reg_",LOWER(J3099),""" (""ID"" bigint NOT NULL AUTO_INCREMENT,  ""HASHFILE"" varchar(255) DEFAULT NULL, ""ID_PAI"" bigint NOT NULL,"),IF(Q3099="Campo",CONCATENATE("""",L3099,""" ",VLOOKUP(R3099,Apoio!A:C,3,0)),""))&amp;IF(Z3099="","",CONCATENATE("PRIMARY KEY (""ID""), KEY ""FK_reg_",LOWER(Z3099),"_ID_PAI"" (""ID_PAI""), CONSTRAINT ""FK_reg_",LOWER(Z3099),"_ID_PAI"" FOREIGN KEY (""ID_PAI"") REFERENCES ""reg_",LOWER(Z3099),""" (""ID"")) ENGINE=InnoDB AUTO_INCREMENT=105774 DEFAULT CHARSET=utf8mb4 COLLATE=utf8mb4_0900_ai_ci;"))</f>
        <v/>
      </c>
      <c r="AB3099" s="190" t="str">
        <f t="shared" si="342"/>
        <v/>
      </c>
    </row>
    <row r="3100" spans="1:28" ht="14.5" hidden="1" customHeight="1" x14ac:dyDescent="0.3">
      <c r="J3100" s="187" t="str">
        <f t="shared" si="340"/>
        <v>1100</v>
      </c>
      <c r="K3100" s="181">
        <v>3</v>
      </c>
      <c r="L3100" s="289" t="s">
        <v>3086</v>
      </c>
      <c r="M3100" s="182" t="s">
        <v>3087</v>
      </c>
      <c r="N3100" s="181" t="s">
        <v>27</v>
      </c>
      <c r="O3100" s="181">
        <v>14</v>
      </c>
      <c r="P3100" s="181" t="s">
        <v>28</v>
      </c>
      <c r="Q3100" s="192" t="str">
        <f t="shared" si="341"/>
        <v>Campo</v>
      </c>
      <c r="R3100" s="192" t="s">
        <v>27</v>
      </c>
      <c r="S3100" s="191" t="str">
        <f t="shared" si="344"/>
        <v/>
      </c>
      <c r="T3100" s="192" t="str">
        <f t="shared" si="345"/>
        <v>&lt;campo posicao="3"&gt;
&lt;coluna&gt;NRO_DE&lt;/coluna&gt;
&lt;descricao&gt;Número da declaração &lt;/descricao&gt;
&lt;tipo&gt;C&lt;/tipo&gt;
&lt;/campo&gt;</v>
      </c>
      <c r="U3100" s="192" t="str">
        <f t="shared" si="343"/>
        <v>&lt;campo posicao="3"&gt;
&lt;coluna&gt;NRO_DE&lt;/coluna&gt;
&lt;descricao&gt;Número da declaração &lt;/descricao&gt;
&lt;tipo&gt;C&lt;/tipo&gt;
&lt;/campo&gt;</v>
      </c>
      <c r="V3100" s="192" t="str">
        <f t="shared" si="346"/>
        <v>{"Column4", "NRO_DE"},</v>
      </c>
      <c r="W3100" s="191" t="str">
        <f>IF(Q3100="Campo","@Campos(posicao = "&amp;K3100&amp;", tipo = '"&amp;R3100&amp;"')@Column(name = """&amp;L3100&amp;""")"&amp;IF(R3100="D","@Temporal(TemporalType.DATE)","")&amp;"private "&amp;VLOOKUP(TEXT(R3100,"@"),Apoio!A:B,2,0)&amp;" "&amp;SUBSTITUTE(LOWER(LEFT(L3100,1))&amp;RIGHT(PROPER(L3100),LEN(L3100)-1),"_","")&amp;";",IF(ISNUMBER(Q3100),IF(R3100="R","@Entity@Table(name = ""reg_"&amp;LOWER(J3100)&amp;""")@XmlRootElement","")&amp;VLOOKUP(J3100,Blocos!D:I,6,0)&amp;Apoio!$E$1&amp;Y3100,""))</f>
        <v>@Campos(posicao = 3, tipo = 'C')@Column(name = "NRO_DE")private String nroDe;</v>
      </c>
      <c r="X3100" s="190" t="str">
        <f>IF(ISNUMBER(Q3100),COUNTIF(Blocos!G:G,J3100),"")</f>
        <v/>
      </c>
      <c r="Y3100" s="190" t="str">
        <f>IF(OR(X3100=0,X3100=""),"",VLOOKUP(SUMIFS(Blocos!A:A,Blocos!H:H,'EFD REGISTROS e Campos (2)'!X3100,Blocos!G:G,'EFD REGISTROS e Campos (2)'!J3100),Blocos!A:L,12,0))</f>
        <v/>
      </c>
      <c r="Z3100" s="190" t="str">
        <f>IF(ISNUMBER(Q3101),VLOOKUP(J3100,Blocos!D:G,4,0),"")</f>
        <v/>
      </c>
      <c r="AA3100" s="190" t="str">
        <f>IF(ISNUMBER(Q3100),CONCATENATE("CREATE TABLE ""reg_",LOWER(J3100),""" (""ID"" bigint NOT NULL AUTO_INCREMENT,  ""HASHFILE"" varchar(255) DEFAULT NULL, ""ID_PAI"" bigint NOT NULL,"),IF(Q3100="Campo",CONCATENATE("""",L3100,""" ",VLOOKUP(R3100,Apoio!A:C,3,0)),""))&amp;IF(Z3100="","",CONCATENATE("PRIMARY KEY (""ID""), KEY ""FK_reg_",LOWER(Z3100),"_ID_PAI"" (""ID_PAI""), CONSTRAINT ""FK_reg_",LOWER(Z3100),"_ID_PAI"" FOREIGN KEY (""ID_PAI"") REFERENCES ""reg_",LOWER(Z3100),""" (""ID"")) ENGINE=InnoDB AUTO_INCREMENT=105774 DEFAULT CHARSET=utf8mb4 COLLATE=utf8mb4_0900_ai_ci;"))</f>
        <v>"NRO_DE" varchar(255) DEFAULT NULL,</v>
      </c>
      <c r="AB3100" s="190" t="str">
        <f t="shared" si="342"/>
        <v>`reg_1100`.`NRO_DE`,</v>
      </c>
    </row>
    <row r="3101" spans="1:28" ht="14.5" hidden="1" customHeight="1" x14ac:dyDescent="0.3">
      <c r="J3101" s="187" t="str">
        <f t="shared" si="340"/>
        <v>1100</v>
      </c>
      <c r="K3101" s="181">
        <v>4</v>
      </c>
      <c r="L3101" s="289" t="s">
        <v>3088</v>
      </c>
      <c r="M3101" s="182" t="s">
        <v>3089</v>
      </c>
      <c r="N3101" s="181" t="s">
        <v>32</v>
      </c>
      <c r="O3101" s="181" t="s">
        <v>40</v>
      </c>
      <c r="P3101" s="181" t="s">
        <v>28</v>
      </c>
      <c r="Q3101" s="192" t="str">
        <f t="shared" si="341"/>
        <v>Campo</v>
      </c>
      <c r="R3101" s="192" t="s">
        <v>3605</v>
      </c>
      <c r="S3101" s="191" t="str">
        <f t="shared" si="344"/>
        <v/>
      </c>
      <c r="T3101" s="192" t="str">
        <f t="shared" si="345"/>
        <v>&lt;campo posicao="4"&gt;
&lt;coluna&gt;DT_DE&lt;/coluna&gt;
&lt;descricao&gt;Data da declaração (DDMMAAAA)&lt;/descricao&gt;
&lt;tipo&gt;D&lt;/tipo&gt;
&lt;/campo&gt;</v>
      </c>
      <c r="U3101" s="192" t="str">
        <f t="shared" si="343"/>
        <v>&lt;campo posicao="4"&gt;
&lt;coluna&gt;DT_DE&lt;/coluna&gt;
&lt;descricao&gt;Data da declaração (DDMMAAAA)&lt;/descricao&gt;
&lt;tipo&gt;D&lt;/tipo&gt;
&lt;/campo&gt;</v>
      </c>
      <c r="V3101" s="192" t="str">
        <f t="shared" si="346"/>
        <v>{"Column5", "DT_DE"},</v>
      </c>
      <c r="W3101" s="191" t="str">
        <f>IF(Q3101="Campo","@Campos(posicao = "&amp;K3101&amp;", tipo = '"&amp;R3101&amp;"')@Column(name = """&amp;L3101&amp;""")"&amp;IF(R3101="D","@Temporal(TemporalType.DATE)","")&amp;"private "&amp;VLOOKUP(TEXT(R3101,"@"),Apoio!A:B,2,0)&amp;" "&amp;SUBSTITUTE(LOWER(LEFT(L3101,1))&amp;RIGHT(PROPER(L3101),LEN(L3101)-1),"_","")&amp;";",IF(ISNUMBER(Q3101),IF(R3101="R","@Entity@Table(name = ""reg_"&amp;LOWER(J3101)&amp;""")@XmlRootElement","")&amp;VLOOKUP(J3101,Blocos!D:I,6,0)&amp;Apoio!$E$1&amp;Y3101,""))</f>
        <v>@Campos(posicao = 4, tipo = 'D')@Column(name = "DT_DE")@Temporal(TemporalType.DATE)private Date dtDe;</v>
      </c>
      <c r="X3101" s="190" t="str">
        <f>IF(ISNUMBER(Q3101),COUNTIF(Blocos!G:G,J3101),"")</f>
        <v/>
      </c>
      <c r="Y3101" s="190" t="str">
        <f>IF(OR(X3101=0,X3101=""),"",VLOOKUP(SUMIFS(Blocos!A:A,Blocos!H:H,'EFD REGISTROS e Campos (2)'!X3101,Blocos!G:G,'EFD REGISTROS e Campos (2)'!J3101),Blocos!A:L,12,0))</f>
        <v/>
      </c>
      <c r="Z3101" s="190" t="str">
        <f>IF(ISNUMBER(Q3102),VLOOKUP(J3101,Blocos!D:G,4,0),"")</f>
        <v/>
      </c>
      <c r="AA3101" s="190" t="str">
        <f>IF(ISNUMBER(Q3101),CONCATENATE("CREATE TABLE ""reg_",LOWER(J3101),""" (""ID"" bigint NOT NULL AUTO_INCREMENT,  ""HASHFILE"" varchar(255) DEFAULT NULL, ""ID_PAI"" bigint NOT NULL,"),IF(Q3101="Campo",CONCATENATE("""",L3101,""" ",VLOOKUP(R3101,Apoio!A:C,3,0)),""))&amp;IF(Z3101="","",CONCATENATE("PRIMARY KEY (""ID""), KEY ""FK_reg_",LOWER(Z3101),"_ID_PAI"" (""ID_PAI""), CONSTRAINT ""FK_reg_",LOWER(Z3101),"_ID_PAI"" FOREIGN KEY (""ID_PAI"") REFERENCES ""reg_",LOWER(Z3101),""" (""ID"")) ENGINE=InnoDB AUTO_INCREMENT=105774 DEFAULT CHARSET=utf8mb4 COLLATE=utf8mb4_0900_ai_ci;"))</f>
        <v>"DT_DE" date DEFAULT NULL,</v>
      </c>
      <c r="AB3101" s="190" t="str">
        <f t="shared" si="342"/>
        <v>`reg_1100`.`DT_DE`,</v>
      </c>
    </row>
    <row r="3102" spans="1:28" ht="14.5" hidden="1" customHeight="1" x14ac:dyDescent="0.3">
      <c r="J3102" s="187" t="str">
        <f t="shared" si="340"/>
        <v>1100</v>
      </c>
      <c r="K3102" s="196">
        <v>5</v>
      </c>
      <c r="L3102" s="285" t="s">
        <v>3090</v>
      </c>
      <c r="M3102" s="182" t="s">
        <v>3091</v>
      </c>
      <c r="N3102" s="196" t="s">
        <v>32</v>
      </c>
      <c r="O3102" s="196" t="s">
        <v>240</v>
      </c>
      <c r="P3102" s="196" t="s">
        <v>28</v>
      </c>
      <c r="Q3102" s="192" t="str">
        <f t="shared" si="341"/>
        <v>Campo</v>
      </c>
      <c r="R3102" s="192" t="s">
        <v>3607</v>
      </c>
      <c r="S3102" s="191" t="str">
        <f t="shared" si="344"/>
        <v/>
      </c>
      <c r="T3102" s="192" t="str">
        <f t="shared" si="345"/>
        <v>&lt;campo posicao="5"&gt;
&lt;coluna&gt;NAT_EXP&lt;/coluna&gt;
&lt;descricao&gt;Preencher com: &lt;/descricao&gt;
&lt;tipo&gt;I&lt;/tipo&gt;
&lt;/campo&gt;</v>
      </c>
      <c r="U3102" s="192" t="str">
        <f t="shared" si="343"/>
        <v>&lt;campo posicao="5"&gt;
&lt;coluna&gt;NAT_EXP&lt;/coluna&gt;
&lt;descricao&gt;Preencher com: &lt;/descricao&gt;
&lt;tipo&gt;I&lt;/tipo&gt;
&lt;/campo&gt;</v>
      </c>
      <c r="V3102" s="192" t="str">
        <f t="shared" si="346"/>
        <v>{"Column6", "NAT_EXP"},</v>
      </c>
      <c r="W3102" s="191" t="str">
        <f>IF(Q3102="Campo","@Campos(posicao = "&amp;K3102&amp;", tipo = '"&amp;R3102&amp;"')@Column(name = """&amp;L3102&amp;""")"&amp;IF(R3102="D","@Temporal(TemporalType.DATE)","")&amp;"private "&amp;VLOOKUP(TEXT(R3102,"@"),Apoio!A:B,2,0)&amp;" "&amp;SUBSTITUTE(LOWER(LEFT(L3102,1))&amp;RIGHT(PROPER(L3102),LEN(L3102)-1),"_","")&amp;";",IF(ISNUMBER(Q3102),IF(R3102="R","@Entity@Table(name = ""reg_"&amp;LOWER(J3102)&amp;""")@XmlRootElement","")&amp;VLOOKUP(J3102,Blocos!D:I,6,0)&amp;Apoio!$E$1&amp;Y3102,""))</f>
        <v>@Campos(posicao = 5, tipo = 'I')@Column(name = "NAT_EXP")private int natExp;</v>
      </c>
      <c r="X3102" s="190" t="str">
        <f>IF(ISNUMBER(Q3102),COUNTIF(Blocos!G:G,J3102),"")</f>
        <v/>
      </c>
      <c r="Y3102" s="190" t="str">
        <f>IF(OR(X3102=0,X3102=""),"",VLOOKUP(SUMIFS(Blocos!A:A,Blocos!H:H,'EFD REGISTROS e Campos (2)'!X3102,Blocos!G:G,'EFD REGISTROS e Campos (2)'!J3102),Blocos!A:L,12,0))</f>
        <v/>
      </c>
      <c r="Z3102" s="190" t="str">
        <f>IF(ISNUMBER(Q3103),VLOOKUP(J3102,Blocos!D:G,4,0),"")</f>
        <v/>
      </c>
      <c r="AA3102" s="190" t="str">
        <f>IF(ISNUMBER(Q3102),CONCATENATE("CREATE TABLE ""reg_",LOWER(J3102),""" (""ID"" bigint NOT NULL AUTO_INCREMENT,  ""HASHFILE"" varchar(255) DEFAULT NULL, ""ID_PAI"" bigint NOT NULL,"),IF(Q3102="Campo",CONCATENATE("""",L3102,""" ",VLOOKUP(R3102,Apoio!A:C,3,0)),""))&amp;IF(Z3102="","",CONCATENATE("PRIMARY KEY (""ID""), KEY ""FK_reg_",LOWER(Z3102),"_ID_PAI"" (""ID_PAI""), CONSTRAINT ""FK_reg_",LOWER(Z3102),"_ID_PAI"" FOREIGN KEY (""ID_PAI"") REFERENCES ""reg_",LOWER(Z3102),""" (""ID"")) ENGINE=InnoDB AUTO_INCREMENT=105774 DEFAULT CHARSET=utf8mb4 COLLATE=utf8mb4_0900_ai_ci;"))</f>
        <v>"NAT_EXP" int DEFAULT NULL,</v>
      </c>
      <c r="AB3102" s="190" t="str">
        <f t="shared" si="342"/>
        <v>`reg_1100`.`NAT_EXP`,</v>
      </c>
    </row>
    <row r="3103" spans="1:28" ht="14.5" hidden="1" customHeight="1" x14ac:dyDescent="0.3">
      <c r="J3103" s="187" t="str">
        <f t="shared" si="340"/>
        <v>1100</v>
      </c>
      <c r="K3103" s="196"/>
      <c r="L3103" s="285"/>
      <c r="M3103" s="182" t="s">
        <v>3092</v>
      </c>
      <c r="N3103" s="196"/>
      <c r="O3103" s="196"/>
      <c r="P3103" s="196"/>
      <c r="Q3103" s="192" t="str">
        <f t="shared" si="341"/>
        <v/>
      </c>
      <c r="S3103" s="191" t="str">
        <f t="shared" si="344"/>
        <v/>
      </c>
      <c r="T3103" s="192" t="str">
        <f t="shared" si="345"/>
        <v/>
      </c>
      <c r="U3103" s="192" t="str">
        <f t="shared" si="343"/>
        <v/>
      </c>
      <c r="V3103" s="192" t="str">
        <f t="shared" si="346"/>
        <v/>
      </c>
      <c r="W3103" s="191" t="str">
        <f>IF(Q3103="Campo","@Campos(posicao = "&amp;K3103&amp;", tipo = '"&amp;R3103&amp;"')@Column(name = """&amp;L3103&amp;""")"&amp;IF(R3103="D","@Temporal(TemporalType.DATE)","")&amp;"private "&amp;VLOOKUP(TEXT(R3103,"@"),Apoio!A:B,2,0)&amp;" "&amp;SUBSTITUTE(LOWER(LEFT(L3103,1))&amp;RIGHT(PROPER(L3103),LEN(L3103)-1),"_","")&amp;";",IF(ISNUMBER(Q3103),IF(R3103="R","@Entity@Table(name = ""reg_"&amp;LOWER(J3103)&amp;""")@XmlRootElement","")&amp;VLOOKUP(J3103,Blocos!D:I,6,0)&amp;Apoio!$E$1&amp;Y3103,""))</f>
        <v/>
      </c>
      <c r="X3103" s="190" t="str">
        <f>IF(ISNUMBER(Q3103),COUNTIF(Blocos!G:G,J3103),"")</f>
        <v/>
      </c>
      <c r="Y3103" s="190" t="str">
        <f>IF(OR(X3103=0,X3103=""),"",VLOOKUP(SUMIFS(Blocos!A:A,Blocos!H:H,'EFD REGISTROS e Campos (2)'!X3103,Blocos!G:G,'EFD REGISTROS e Campos (2)'!J3103),Blocos!A:L,12,0))</f>
        <v/>
      </c>
      <c r="Z3103" s="190" t="str">
        <f>IF(ISNUMBER(Q3104),VLOOKUP(J3103,Blocos!D:G,4,0),"")</f>
        <v/>
      </c>
      <c r="AA3103" s="190" t="str">
        <f>IF(ISNUMBER(Q3103),CONCATENATE("CREATE TABLE ""reg_",LOWER(J3103),""" (""ID"" bigint NOT NULL AUTO_INCREMENT,  ""HASHFILE"" varchar(255) DEFAULT NULL, ""ID_PAI"" bigint NOT NULL,"),IF(Q3103="Campo",CONCATENATE("""",L3103,""" ",VLOOKUP(R3103,Apoio!A:C,3,0)),""))&amp;IF(Z3103="","",CONCATENATE("PRIMARY KEY (""ID""), KEY ""FK_reg_",LOWER(Z3103),"_ID_PAI"" (""ID_PAI""), CONSTRAINT ""FK_reg_",LOWER(Z3103),"_ID_PAI"" FOREIGN KEY (""ID_PAI"") REFERENCES ""reg_",LOWER(Z3103),""" (""ID"")) ENGINE=InnoDB AUTO_INCREMENT=105774 DEFAULT CHARSET=utf8mb4 COLLATE=utf8mb4_0900_ai_ci;"))</f>
        <v/>
      </c>
      <c r="AB3103" s="190" t="str">
        <f t="shared" si="342"/>
        <v/>
      </c>
    </row>
    <row r="3104" spans="1:28" ht="14.5" hidden="1" customHeight="1" x14ac:dyDescent="0.3">
      <c r="J3104" s="187" t="str">
        <f t="shared" si="340"/>
        <v>1100</v>
      </c>
      <c r="K3104" s="196"/>
      <c r="L3104" s="285"/>
      <c r="M3104" s="182" t="s">
        <v>3093</v>
      </c>
      <c r="N3104" s="196"/>
      <c r="O3104" s="196"/>
      <c r="P3104" s="196"/>
      <c r="Q3104" s="192" t="str">
        <f t="shared" si="341"/>
        <v/>
      </c>
      <c r="S3104" s="191" t="str">
        <f t="shared" si="344"/>
        <v/>
      </c>
      <c r="T3104" s="192" t="str">
        <f t="shared" si="345"/>
        <v/>
      </c>
      <c r="U3104" s="192" t="str">
        <f t="shared" si="343"/>
        <v/>
      </c>
      <c r="V3104" s="192" t="str">
        <f t="shared" si="346"/>
        <v/>
      </c>
      <c r="W3104" s="191" t="str">
        <f>IF(Q3104="Campo","@Campos(posicao = "&amp;K3104&amp;", tipo = '"&amp;R3104&amp;"')@Column(name = """&amp;L3104&amp;""")"&amp;IF(R3104="D","@Temporal(TemporalType.DATE)","")&amp;"private "&amp;VLOOKUP(TEXT(R3104,"@"),Apoio!A:B,2,0)&amp;" "&amp;SUBSTITUTE(LOWER(LEFT(L3104,1))&amp;RIGHT(PROPER(L3104),LEN(L3104)-1),"_","")&amp;";",IF(ISNUMBER(Q3104),IF(R3104="R","@Entity@Table(name = ""reg_"&amp;LOWER(J3104)&amp;""")@XmlRootElement","")&amp;VLOOKUP(J3104,Blocos!D:I,6,0)&amp;Apoio!$E$1&amp;Y3104,""))</f>
        <v/>
      </c>
      <c r="X3104" s="190" t="str">
        <f>IF(ISNUMBER(Q3104),COUNTIF(Blocos!G:G,J3104),"")</f>
        <v/>
      </c>
      <c r="Y3104" s="190" t="str">
        <f>IF(OR(X3104=0,X3104=""),"",VLOOKUP(SUMIFS(Blocos!A:A,Blocos!H:H,'EFD REGISTROS e Campos (2)'!X3104,Blocos!G:G,'EFD REGISTROS e Campos (2)'!J3104),Blocos!A:L,12,0))</f>
        <v/>
      </c>
      <c r="Z3104" s="190" t="str">
        <f>IF(ISNUMBER(Q3105),VLOOKUP(J3104,Blocos!D:G,4,0),"")</f>
        <v/>
      </c>
      <c r="AA3104" s="190" t="str">
        <f>IF(ISNUMBER(Q3104),CONCATENATE("CREATE TABLE ""reg_",LOWER(J3104),""" (""ID"" bigint NOT NULL AUTO_INCREMENT,  ""HASHFILE"" varchar(255) DEFAULT NULL, ""ID_PAI"" bigint NOT NULL,"),IF(Q3104="Campo",CONCATENATE("""",L3104,""" ",VLOOKUP(R3104,Apoio!A:C,3,0)),""))&amp;IF(Z3104="","",CONCATENATE("PRIMARY KEY (""ID""), KEY ""FK_reg_",LOWER(Z3104),"_ID_PAI"" (""ID_PAI""), CONSTRAINT ""FK_reg_",LOWER(Z3104),"_ID_PAI"" FOREIGN KEY (""ID_PAI"") REFERENCES ""reg_",LOWER(Z3104),""" (""ID"")) ENGINE=InnoDB AUTO_INCREMENT=105774 DEFAULT CHARSET=utf8mb4 COLLATE=utf8mb4_0900_ai_ci;"))</f>
        <v/>
      </c>
      <c r="AB3104" s="190" t="str">
        <f t="shared" si="342"/>
        <v/>
      </c>
    </row>
    <row r="3105" spans="10:28" ht="14.5" hidden="1" customHeight="1" x14ac:dyDescent="0.3">
      <c r="J3105" s="187" t="str">
        <f t="shared" si="340"/>
        <v>1100</v>
      </c>
      <c r="K3105" s="181">
        <v>6</v>
      </c>
      <c r="L3105" s="289" t="s">
        <v>3094</v>
      </c>
      <c r="M3105" s="182" t="s">
        <v>3095</v>
      </c>
      <c r="N3105" s="181" t="s">
        <v>32</v>
      </c>
      <c r="O3105" s="181">
        <v>12</v>
      </c>
      <c r="P3105" s="181" t="s">
        <v>28</v>
      </c>
      <c r="Q3105" s="192" t="str">
        <f t="shared" si="341"/>
        <v>Campo</v>
      </c>
      <c r="R3105" s="192" t="s">
        <v>3607</v>
      </c>
      <c r="S3105" s="191" t="str">
        <f t="shared" si="344"/>
        <v/>
      </c>
      <c r="T3105" s="192" t="str">
        <f t="shared" si="345"/>
        <v>&lt;campo posicao="6"&gt;
&lt;coluna&gt;NRO_RE&lt;/coluna&gt;
&lt;descricao&gt;Nº do registro de Exportação&lt;/descricao&gt;
&lt;tipo&gt;I&lt;/tipo&gt;
&lt;/campo&gt;</v>
      </c>
      <c r="U3105" s="192" t="str">
        <f t="shared" si="343"/>
        <v>&lt;campo posicao="6"&gt;
&lt;coluna&gt;NRO_RE&lt;/coluna&gt;
&lt;descricao&gt;Nº do registro de Exportação&lt;/descricao&gt;
&lt;tipo&gt;I&lt;/tipo&gt;
&lt;/campo&gt;</v>
      </c>
      <c r="V3105" s="192" t="str">
        <f t="shared" si="346"/>
        <v>{"Column7", "NRO_RE"},</v>
      </c>
      <c r="W3105" s="191" t="str">
        <f>IF(Q3105="Campo","@Campos(posicao = "&amp;K3105&amp;", tipo = '"&amp;R3105&amp;"')@Column(name = """&amp;L3105&amp;""")"&amp;IF(R3105="D","@Temporal(TemporalType.DATE)","")&amp;"private "&amp;VLOOKUP(TEXT(R3105,"@"),Apoio!A:B,2,0)&amp;" "&amp;SUBSTITUTE(LOWER(LEFT(L3105,1))&amp;RIGHT(PROPER(L3105),LEN(L3105)-1),"_","")&amp;";",IF(ISNUMBER(Q3105),IF(R3105="R","@Entity@Table(name = ""reg_"&amp;LOWER(J3105)&amp;""")@XmlRootElement","")&amp;VLOOKUP(J3105,Blocos!D:I,6,0)&amp;Apoio!$E$1&amp;Y3105,""))</f>
        <v>@Campos(posicao = 6, tipo = 'I')@Column(name = "NRO_RE")private int nroRe;</v>
      </c>
      <c r="X3105" s="190" t="str">
        <f>IF(ISNUMBER(Q3105),COUNTIF(Blocos!G:G,J3105),"")</f>
        <v/>
      </c>
      <c r="Y3105" s="190" t="str">
        <f>IF(OR(X3105=0,X3105=""),"",VLOOKUP(SUMIFS(Blocos!A:A,Blocos!H:H,'EFD REGISTROS e Campos (2)'!X3105,Blocos!G:G,'EFD REGISTROS e Campos (2)'!J3105),Blocos!A:L,12,0))</f>
        <v/>
      </c>
      <c r="Z3105" s="190" t="str">
        <f>IF(ISNUMBER(Q3106),VLOOKUP(J3105,Blocos!D:G,4,0),"")</f>
        <v/>
      </c>
      <c r="AA3105" s="190" t="str">
        <f>IF(ISNUMBER(Q3105),CONCATENATE("CREATE TABLE ""reg_",LOWER(J3105),""" (""ID"" bigint NOT NULL AUTO_INCREMENT,  ""HASHFILE"" varchar(255) DEFAULT NULL, ""ID_PAI"" bigint NOT NULL,"),IF(Q3105="Campo",CONCATENATE("""",L3105,""" ",VLOOKUP(R3105,Apoio!A:C,3,0)),""))&amp;IF(Z3105="","",CONCATENATE("PRIMARY KEY (""ID""), KEY ""FK_reg_",LOWER(Z3105),"_ID_PAI"" (""ID_PAI""), CONSTRAINT ""FK_reg_",LOWER(Z3105),"_ID_PAI"" FOREIGN KEY (""ID_PAI"") REFERENCES ""reg_",LOWER(Z3105),""" (""ID"")) ENGINE=InnoDB AUTO_INCREMENT=105774 DEFAULT CHARSET=utf8mb4 COLLATE=utf8mb4_0900_ai_ci;"))</f>
        <v>"NRO_RE" int DEFAULT NULL,</v>
      </c>
      <c r="AB3105" s="190" t="str">
        <f t="shared" si="342"/>
        <v>`reg_1100`.`NRO_RE`,</v>
      </c>
    </row>
    <row r="3106" spans="10:28" ht="14.5" hidden="1" customHeight="1" x14ac:dyDescent="0.3">
      <c r="J3106" s="187" t="str">
        <f t="shared" si="340"/>
        <v>1100</v>
      </c>
      <c r="K3106" s="181">
        <v>7</v>
      </c>
      <c r="L3106" s="289" t="s">
        <v>3096</v>
      </c>
      <c r="M3106" s="182" t="s">
        <v>3097</v>
      </c>
      <c r="N3106" s="181" t="s">
        <v>32</v>
      </c>
      <c r="O3106" s="181" t="s">
        <v>40</v>
      </c>
      <c r="P3106" s="181" t="s">
        <v>28</v>
      </c>
      <c r="Q3106" s="192" t="str">
        <f t="shared" si="341"/>
        <v>Campo</v>
      </c>
      <c r="R3106" s="192" t="s">
        <v>3605</v>
      </c>
      <c r="S3106" s="191" t="str">
        <f t="shared" si="344"/>
        <v/>
      </c>
      <c r="T3106" s="192" t="str">
        <f t="shared" si="345"/>
        <v>&lt;campo posicao="7"&gt;
&lt;coluna&gt;DT_RE&lt;/coluna&gt;
&lt;descricao&gt;Data do Registro de Exportação (DDMMAAAA)&lt;/descricao&gt;
&lt;tipo&gt;D&lt;/tipo&gt;
&lt;/campo&gt;</v>
      </c>
      <c r="U3106" s="192" t="str">
        <f t="shared" si="343"/>
        <v>&lt;campo posicao="7"&gt;
&lt;coluna&gt;DT_RE&lt;/coluna&gt;
&lt;descricao&gt;Data do Registro de Exportação (DDMMAAAA)&lt;/descricao&gt;
&lt;tipo&gt;D&lt;/tipo&gt;
&lt;/campo&gt;</v>
      </c>
      <c r="V3106" s="192" t="str">
        <f t="shared" si="346"/>
        <v>{"Column8", "DT_RE"},</v>
      </c>
      <c r="W3106" s="191" t="str">
        <f>IF(Q3106="Campo","@Campos(posicao = "&amp;K3106&amp;", tipo = '"&amp;R3106&amp;"')@Column(name = """&amp;L3106&amp;""")"&amp;IF(R3106="D","@Temporal(TemporalType.DATE)","")&amp;"private "&amp;VLOOKUP(TEXT(R3106,"@"),Apoio!A:B,2,0)&amp;" "&amp;SUBSTITUTE(LOWER(LEFT(L3106,1))&amp;RIGHT(PROPER(L3106),LEN(L3106)-1),"_","")&amp;";",IF(ISNUMBER(Q3106),IF(R3106="R","@Entity@Table(name = ""reg_"&amp;LOWER(J3106)&amp;""")@XmlRootElement","")&amp;VLOOKUP(J3106,Blocos!D:I,6,0)&amp;Apoio!$E$1&amp;Y3106,""))</f>
        <v>@Campos(posicao = 7, tipo = 'D')@Column(name = "DT_RE")@Temporal(TemporalType.DATE)private Date dtRe;</v>
      </c>
      <c r="X3106" s="190" t="str">
        <f>IF(ISNUMBER(Q3106),COUNTIF(Blocos!G:G,J3106),"")</f>
        <v/>
      </c>
      <c r="Y3106" s="190" t="str">
        <f>IF(OR(X3106=0,X3106=""),"",VLOOKUP(SUMIFS(Blocos!A:A,Blocos!H:H,'EFD REGISTROS e Campos (2)'!X3106,Blocos!G:G,'EFD REGISTROS e Campos (2)'!J3106),Blocos!A:L,12,0))</f>
        <v/>
      </c>
      <c r="Z3106" s="190" t="str">
        <f>IF(ISNUMBER(Q3107),VLOOKUP(J3106,Blocos!D:G,4,0),"")</f>
        <v/>
      </c>
      <c r="AA3106" s="190" t="str">
        <f>IF(ISNUMBER(Q3106),CONCATENATE("CREATE TABLE ""reg_",LOWER(J3106),""" (""ID"" bigint NOT NULL AUTO_INCREMENT,  ""HASHFILE"" varchar(255) DEFAULT NULL, ""ID_PAI"" bigint NOT NULL,"),IF(Q3106="Campo",CONCATENATE("""",L3106,""" ",VLOOKUP(R3106,Apoio!A:C,3,0)),""))&amp;IF(Z3106="","",CONCATENATE("PRIMARY KEY (""ID""), KEY ""FK_reg_",LOWER(Z3106),"_ID_PAI"" (""ID_PAI""), CONSTRAINT ""FK_reg_",LOWER(Z3106),"_ID_PAI"" FOREIGN KEY (""ID_PAI"") REFERENCES ""reg_",LOWER(Z3106),""" (""ID"")) ENGINE=InnoDB AUTO_INCREMENT=105774 DEFAULT CHARSET=utf8mb4 COLLATE=utf8mb4_0900_ai_ci;"))</f>
        <v>"DT_RE" date DEFAULT NULL,</v>
      </c>
      <c r="AB3106" s="190" t="str">
        <f t="shared" si="342"/>
        <v>`reg_1100`.`DT_RE`,</v>
      </c>
    </row>
    <row r="3107" spans="10:28" ht="14.5" hidden="1" customHeight="1" x14ac:dyDescent="0.3">
      <c r="J3107" s="187" t="str">
        <f t="shared" si="340"/>
        <v>1100</v>
      </c>
      <c r="K3107" s="181">
        <v>8</v>
      </c>
      <c r="L3107" s="289" t="s">
        <v>3098</v>
      </c>
      <c r="M3107" s="182" t="s">
        <v>3099</v>
      </c>
      <c r="N3107" s="181" t="s">
        <v>27</v>
      </c>
      <c r="O3107" s="181">
        <v>18</v>
      </c>
      <c r="P3107" s="181" t="s">
        <v>28</v>
      </c>
      <c r="Q3107" s="192" t="str">
        <f t="shared" si="341"/>
        <v>Campo</v>
      </c>
      <c r="R3107" s="192" t="s">
        <v>27</v>
      </c>
      <c r="S3107" s="191" t="str">
        <f t="shared" si="344"/>
        <v/>
      </c>
      <c r="T3107" s="192" t="str">
        <f t="shared" si="345"/>
        <v>&lt;campo posicao="8"&gt;
&lt;coluna&gt;CHC_EMB&lt;/coluna&gt;
&lt;descricao&gt;Nº do conhecimento de embarque&lt;/descricao&gt;
&lt;tipo&gt;C&lt;/tipo&gt;
&lt;/campo&gt;</v>
      </c>
      <c r="U3107" s="192" t="str">
        <f t="shared" si="343"/>
        <v>&lt;campo posicao="8"&gt;
&lt;coluna&gt;CHC_EMB&lt;/coluna&gt;
&lt;descricao&gt;Nº do conhecimento de embarque&lt;/descricao&gt;
&lt;tipo&gt;C&lt;/tipo&gt;
&lt;/campo&gt;</v>
      </c>
      <c r="V3107" s="192" t="str">
        <f t="shared" si="346"/>
        <v>{"Column9", "CHC_EMB"},</v>
      </c>
      <c r="W3107" s="191" t="str">
        <f>IF(Q3107="Campo","@Campos(posicao = "&amp;K3107&amp;", tipo = '"&amp;R3107&amp;"')@Column(name = """&amp;L3107&amp;""")"&amp;IF(R3107="D","@Temporal(TemporalType.DATE)","")&amp;"private "&amp;VLOOKUP(TEXT(R3107,"@"),Apoio!A:B,2,0)&amp;" "&amp;SUBSTITUTE(LOWER(LEFT(L3107,1))&amp;RIGHT(PROPER(L3107),LEN(L3107)-1),"_","")&amp;";",IF(ISNUMBER(Q3107),IF(R3107="R","@Entity@Table(name = ""reg_"&amp;LOWER(J3107)&amp;""")@XmlRootElement","")&amp;VLOOKUP(J3107,Blocos!D:I,6,0)&amp;Apoio!$E$1&amp;Y3107,""))</f>
        <v>@Campos(posicao = 8, tipo = 'C')@Column(name = "CHC_EMB")private String chcEmb;</v>
      </c>
      <c r="X3107" s="190" t="str">
        <f>IF(ISNUMBER(Q3107),COUNTIF(Blocos!G:G,J3107),"")</f>
        <v/>
      </c>
      <c r="Y3107" s="190" t="str">
        <f>IF(OR(X3107=0,X3107=""),"",VLOOKUP(SUMIFS(Blocos!A:A,Blocos!H:H,'EFD REGISTROS e Campos (2)'!X3107,Blocos!G:G,'EFD REGISTROS e Campos (2)'!J3107),Blocos!A:L,12,0))</f>
        <v/>
      </c>
      <c r="Z3107" s="190" t="str">
        <f>IF(ISNUMBER(Q3108),VLOOKUP(J3107,Blocos!D:G,4,0),"")</f>
        <v/>
      </c>
      <c r="AA3107" s="190" t="str">
        <f>IF(ISNUMBER(Q3107),CONCATENATE("CREATE TABLE ""reg_",LOWER(J3107),""" (""ID"" bigint NOT NULL AUTO_INCREMENT,  ""HASHFILE"" varchar(255) DEFAULT NULL, ""ID_PAI"" bigint NOT NULL,"),IF(Q3107="Campo",CONCATENATE("""",L3107,""" ",VLOOKUP(R3107,Apoio!A:C,3,0)),""))&amp;IF(Z3107="","",CONCATENATE("PRIMARY KEY (""ID""), KEY ""FK_reg_",LOWER(Z3107),"_ID_PAI"" (""ID_PAI""), CONSTRAINT ""FK_reg_",LOWER(Z3107),"_ID_PAI"" FOREIGN KEY (""ID_PAI"") REFERENCES ""reg_",LOWER(Z3107),""" (""ID"")) ENGINE=InnoDB AUTO_INCREMENT=105774 DEFAULT CHARSET=utf8mb4 COLLATE=utf8mb4_0900_ai_ci;"))</f>
        <v>"CHC_EMB" varchar(255) DEFAULT NULL,</v>
      </c>
      <c r="AB3107" s="190" t="str">
        <f t="shared" si="342"/>
        <v>`reg_1100`.`CHC_EMB`,</v>
      </c>
    </row>
    <row r="3108" spans="10:28" ht="14.5" hidden="1" customHeight="1" x14ac:dyDescent="0.3">
      <c r="J3108" s="187" t="str">
        <f t="shared" si="340"/>
        <v>1100</v>
      </c>
      <c r="K3108" s="181">
        <v>9</v>
      </c>
      <c r="L3108" s="289" t="s">
        <v>3100</v>
      </c>
      <c r="M3108" s="182" t="s">
        <v>3101</v>
      </c>
      <c r="N3108" s="181" t="s">
        <v>32</v>
      </c>
      <c r="O3108" s="181" t="s">
        <v>40</v>
      </c>
      <c r="P3108" s="181" t="s">
        <v>28</v>
      </c>
      <c r="Q3108" s="192" t="str">
        <f t="shared" si="341"/>
        <v>Campo</v>
      </c>
      <c r="R3108" s="192" t="s">
        <v>3605</v>
      </c>
      <c r="S3108" s="191" t="str">
        <f t="shared" si="344"/>
        <v/>
      </c>
      <c r="T3108" s="192" t="str">
        <f t="shared" si="345"/>
        <v>&lt;campo posicao="9"&gt;
&lt;coluna&gt;DT_CHC&lt;/coluna&gt;
&lt;descricao&gt;Data do conhecimento de embarque (DDMMAAAA)&lt;/descricao&gt;
&lt;tipo&gt;D&lt;/tipo&gt;
&lt;/campo&gt;</v>
      </c>
      <c r="U3108" s="192" t="str">
        <f t="shared" si="343"/>
        <v>&lt;campo posicao="9"&gt;
&lt;coluna&gt;DT_CHC&lt;/coluna&gt;
&lt;descricao&gt;Data do conhecimento de embarque (DDMMAAAA)&lt;/descricao&gt;
&lt;tipo&gt;D&lt;/tipo&gt;
&lt;/campo&gt;</v>
      </c>
      <c r="V3108" s="192" t="str">
        <f t="shared" si="346"/>
        <v>{"Column10", "DT_CHC"},</v>
      </c>
      <c r="W3108" s="191" t="str">
        <f>IF(Q3108="Campo","@Campos(posicao = "&amp;K3108&amp;", tipo = '"&amp;R3108&amp;"')@Column(name = """&amp;L3108&amp;""")"&amp;IF(R3108="D","@Temporal(TemporalType.DATE)","")&amp;"private "&amp;VLOOKUP(TEXT(R3108,"@"),Apoio!A:B,2,0)&amp;" "&amp;SUBSTITUTE(LOWER(LEFT(L3108,1))&amp;RIGHT(PROPER(L3108),LEN(L3108)-1),"_","")&amp;";",IF(ISNUMBER(Q3108),IF(R3108="R","@Entity@Table(name = ""reg_"&amp;LOWER(J3108)&amp;""")@XmlRootElement","")&amp;VLOOKUP(J3108,Blocos!D:I,6,0)&amp;Apoio!$E$1&amp;Y3108,""))</f>
        <v>@Campos(posicao = 9, tipo = 'D')@Column(name = "DT_CHC")@Temporal(TemporalType.DATE)private Date dtChc;</v>
      </c>
      <c r="X3108" s="190" t="str">
        <f>IF(ISNUMBER(Q3108),COUNTIF(Blocos!G:G,J3108),"")</f>
        <v/>
      </c>
      <c r="Y3108" s="190" t="str">
        <f>IF(OR(X3108=0,X3108=""),"",VLOOKUP(SUMIFS(Blocos!A:A,Blocos!H:H,'EFD REGISTROS e Campos (2)'!X3108,Blocos!G:G,'EFD REGISTROS e Campos (2)'!J3108),Blocos!A:L,12,0))</f>
        <v/>
      </c>
      <c r="Z3108" s="190" t="str">
        <f>IF(ISNUMBER(Q3109),VLOOKUP(J3108,Blocos!D:G,4,0),"")</f>
        <v/>
      </c>
      <c r="AA3108" s="190" t="str">
        <f>IF(ISNUMBER(Q3108),CONCATENATE("CREATE TABLE ""reg_",LOWER(J3108),""" (""ID"" bigint NOT NULL AUTO_INCREMENT,  ""HASHFILE"" varchar(255) DEFAULT NULL, ""ID_PAI"" bigint NOT NULL,"),IF(Q3108="Campo",CONCATENATE("""",L3108,""" ",VLOOKUP(R3108,Apoio!A:C,3,0)),""))&amp;IF(Z3108="","",CONCATENATE("PRIMARY KEY (""ID""), KEY ""FK_reg_",LOWER(Z3108),"_ID_PAI"" (""ID_PAI""), CONSTRAINT ""FK_reg_",LOWER(Z3108),"_ID_PAI"" FOREIGN KEY (""ID_PAI"") REFERENCES ""reg_",LOWER(Z3108),""" (""ID"")) ENGINE=InnoDB AUTO_INCREMENT=105774 DEFAULT CHARSET=utf8mb4 COLLATE=utf8mb4_0900_ai_ci;"))</f>
        <v>"DT_CHC" date DEFAULT NULL,</v>
      </c>
      <c r="AB3108" s="190" t="str">
        <f t="shared" si="342"/>
        <v>`reg_1100`.`DT_CHC`,</v>
      </c>
    </row>
    <row r="3109" spans="10:28" ht="14.5" hidden="1" customHeight="1" x14ac:dyDescent="0.3">
      <c r="J3109" s="187" t="str">
        <f t="shared" si="340"/>
        <v>1100</v>
      </c>
      <c r="K3109" s="181">
        <v>10</v>
      </c>
      <c r="L3109" s="289" t="s">
        <v>3102</v>
      </c>
      <c r="M3109" s="182" t="s">
        <v>3103</v>
      </c>
      <c r="N3109" s="181" t="s">
        <v>32</v>
      </c>
      <c r="O3109" s="181" t="s">
        <v>40</v>
      </c>
      <c r="P3109" s="181" t="s">
        <v>28</v>
      </c>
      <c r="Q3109" s="192" t="str">
        <f t="shared" si="341"/>
        <v>Campo</v>
      </c>
      <c r="R3109" s="192" t="s">
        <v>3605</v>
      </c>
      <c r="S3109" s="191" t="str">
        <f t="shared" si="344"/>
        <v/>
      </c>
      <c r="T3109" s="192" t="str">
        <f t="shared" si="345"/>
        <v>&lt;campo posicao="10"&gt;
&lt;coluna&gt;DT_AVB&lt;/coluna&gt;
&lt;descricao&gt;Data da averbação da Declaração de exportação (ddmmaaaa)&lt;/descricao&gt;
&lt;tipo&gt;D&lt;/tipo&gt;
&lt;/campo&gt;</v>
      </c>
      <c r="U3109" s="192" t="str">
        <f t="shared" si="343"/>
        <v>&lt;campo posicao="10"&gt;
&lt;coluna&gt;DT_AVB&lt;/coluna&gt;
&lt;descricao&gt;Data da averbação da Declaração de exportação (ddmmaaaa)&lt;/descricao&gt;
&lt;tipo&gt;D&lt;/tipo&gt;
&lt;/campo&gt;</v>
      </c>
      <c r="V3109" s="192" t="str">
        <f t="shared" si="346"/>
        <v>{"Column11", "DT_AVB"},</v>
      </c>
      <c r="W3109" s="191" t="str">
        <f>IF(Q3109="Campo","@Campos(posicao = "&amp;K3109&amp;", tipo = '"&amp;R3109&amp;"')@Column(name = """&amp;L3109&amp;""")"&amp;IF(R3109="D","@Temporal(TemporalType.DATE)","")&amp;"private "&amp;VLOOKUP(TEXT(R3109,"@"),Apoio!A:B,2,0)&amp;" "&amp;SUBSTITUTE(LOWER(LEFT(L3109,1))&amp;RIGHT(PROPER(L3109),LEN(L3109)-1),"_","")&amp;";",IF(ISNUMBER(Q3109),IF(R3109="R","@Entity@Table(name = ""reg_"&amp;LOWER(J3109)&amp;""")@XmlRootElement","")&amp;VLOOKUP(J3109,Blocos!D:I,6,0)&amp;Apoio!$E$1&amp;Y3109,""))</f>
        <v>@Campos(posicao = 10, tipo = 'D')@Column(name = "DT_AVB")@Temporal(TemporalType.DATE)private Date dtAvb;</v>
      </c>
      <c r="X3109" s="190" t="str">
        <f>IF(ISNUMBER(Q3109),COUNTIF(Blocos!G:G,J3109),"")</f>
        <v/>
      </c>
      <c r="Y3109" s="190" t="str">
        <f>IF(OR(X3109=0,X3109=""),"",VLOOKUP(SUMIFS(Blocos!A:A,Blocos!H:H,'EFD REGISTROS e Campos (2)'!X3109,Blocos!G:G,'EFD REGISTROS e Campos (2)'!J3109),Blocos!A:L,12,0))</f>
        <v/>
      </c>
      <c r="Z3109" s="190" t="str">
        <f>IF(ISNUMBER(Q3110),VLOOKUP(J3109,Blocos!D:G,4,0),"")</f>
        <v/>
      </c>
      <c r="AA3109" s="190" t="str">
        <f>IF(ISNUMBER(Q3109),CONCATENATE("CREATE TABLE ""reg_",LOWER(J3109),""" (""ID"" bigint NOT NULL AUTO_INCREMENT,  ""HASHFILE"" varchar(255) DEFAULT NULL, ""ID_PAI"" bigint NOT NULL,"),IF(Q3109="Campo",CONCATENATE("""",L3109,""" ",VLOOKUP(R3109,Apoio!A:C,3,0)),""))&amp;IF(Z3109="","",CONCATENATE("PRIMARY KEY (""ID""), KEY ""FK_reg_",LOWER(Z3109),"_ID_PAI"" (""ID_PAI""), CONSTRAINT ""FK_reg_",LOWER(Z3109),"_ID_PAI"" FOREIGN KEY (""ID_PAI"") REFERENCES ""reg_",LOWER(Z3109),""" (""ID"")) ENGINE=InnoDB AUTO_INCREMENT=105774 DEFAULT CHARSET=utf8mb4 COLLATE=utf8mb4_0900_ai_ci;"))</f>
        <v>"DT_AVB" date DEFAULT NULL,</v>
      </c>
      <c r="AB3109" s="190" t="str">
        <f t="shared" si="342"/>
        <v>`reg_1100`.`DT_AVB`,</v>
      </c>
    </row>
    <row r="3110" spans="10:28" ht="14.5" hidden="1" customHeight="1" x14ac:dyDescent="0.3">
      <c r="J3110" s="187" t="str">
        <f t="shared" si="340"/>
        <v>1100</v>
      </c>
      <c r="K3110" s="196">
        <v>11</v>
      </c>
      <c r="L3110" s="285" t="s">
        <v>3104</v>
      </c>
      <c r="M3110" s="182" t="s">
        <v>3105</v>
      </c>
      <c r="N3110" s="196" t="s">
        <v>32</v>
      </c>
      <c r="O3110" s="196" t="s">
        <v>54</v>
      </c>
      <c r="P3110" s="196" t="s">
        <v>28</v>
      </c>
      <c r="Q3110" s="192" t="str">
        <f t="shared" si="341"/>
        <v>Campo</v>
      </c>
      <c r="R3110" s="192" t="s">
        <v>3607</v>
      </c>
      <c r="S3110" s="191" t="str">
        <f t="shared" si="344"/>
        <v/>
      </c>
      <c r="T3110" s="192" t="str">
        <f t="shared" si="345"/>
        <v>&lt;campo posicao="11"&gt;
&lt;coluna&gt;TP_CHC&lt;/coluna&gt;
&lt;descricao&gt;Informação do tipo de conhecimento de embarque:&lt;/descricao&gt;
&lt;tipo&gt;I&lt;/tipo&gt;
&lt;/campo&gt;</v>
      </c>
      <c r="U3110" s="192" t="str">
        <f t="shared" si="343"/>
        <v>&lt;campo posicao="11"&gt;
&lt;coluna&gt;TP_CHC&lt;/coluna&gt;
&lt;descricao&gt;Informação do tipo de conhecimento de embarque:&lt;/descricao&gt;
&lt;tipo&gt;I&lt;/tipo&gt;
&lt;/campo&gt;</v>
      </c>
      <c r="V3110" s="192" t="str">
        <f t="shared" si="346"/>
        <v>{"Column12", "TP_CHC"},</v>
      </c>
      <c r="W3110" s="191" t="str">
        <f>IF(Q3110="Campo","@Campos(posicao = "&amp;K3110&amp;", tipo = '"&amp;R3110&amp;"')@Column(name = """&amp;L3110&amp;""")"&amp;IF(R3110="D","@Temporal(TemporalType.DATE)","")&amp;"private "&amp;VLOOKUP(TEXT(R3110,"@"),Apoio!A:B,2,0)&amp;" "&amp;SUBSTITUTE(LOWER(LEFT(L3110,1))&amp;RIGHT(PROPER(L3110),LEN(L3110)-1),"_","")&amp;";",IF(ISNUMBER(Q3110),IF(R3110="R","@Entity@Table(name = ""reg_"&amp;LOWER(J3110)&amp;""")@XmlRootElement","")&amp;VLOOKUP(J3110,Blocos!D:I,6,0)&amp;Apoio!$E$1&amp;Y3110,""))</f>
        <v>@Campos(posicao = 11, tipo = 'I')@Column(name = "TP_CHC")private int tpChc;</v>
      </c>
      <c r="X3110" s="190" t="str">
        <f>IF(ISNUMBER(Q3110),COUNTIF(Blocos!G:G,J3110),"")</f>
        <v/>
      </c>
      <c r="Y3110" s="190" t="str">
        <f>IF(OR(X3110=0,X3110=""),"",VLOOKUP(SUMIFS(Blocos!A:A,Blocos!H:H,'EFD REGISTROS e Campos (2)'!X3110,Blocos!G:G,'EFD REGISTROS e Campos (2)'!J3110),Blocos!A:L,12,0))</f>
        <v/>
      </c>
      <c r="Z3110" s="190" t="str">
        <f>IF(ISNUMBER(Q3111),VLOOKUP(J3110,Blocos!D:G,4,0),"")</f>
        <v/>
      </c>
      <c r="AA3110" s="190" t="str">
        <f>IF(ISNUMBER(Q3110),CONCATENATE("CREATE TABLE ""reg_",LOWER(J3110),""" (""ID"" bigint NOT NULL AUTO_INCREMENT,  ""HASHFILE"" varchar(255) DEFAULT NULL, ""ID_PAI"" bigint NOT NULL,"),IF(Q3110="Campo",CONCATENATE("""",L3110,""" ",VLOOKUP(R3110,Apoio!A:C,3,0)),""))&amp;IF(Z3110="","",CONCATENATE("PRIMARY KEY (""ID""), KEY ""FK_reg_",LOWER(Z3110),"_ID_PAI"" (""ID_PAI""), CONSTRAINT ""FK_reg_",LOWER(Z3110),"_ID_PAI"" FOREIGN KEY (""ID_PAI"") REFERENCES ""reg_",LOWER(Z3110),""" (""ID"")) ENGINE=InnoDB AUTO_INCREMENT=105774 DEFAULT CHARSET=utf8mb4 COLLATE=utf8mb4_0900_ai_ci;"))</f>
        <v>"TP_CHC" int DEFAULT NULL,</v>
      </c>
      <c r="AB3110" s="190" t="str">
        <f t="shared" si="342"/>
        <v>`reg_1100`.`TP_CHC`,</v>
      </c>
    </row>
    <row r="3111" spans="10:28" ht="14.5" hidden="1" customHeight="1" x14ac:dyDescent="0.3">
      <c r="J3111" s="187" t="str">
        <f t="shared" si="340"/>
        <v>1100</v>
      </c>
      <c r="K3111" s="196"/>
      <c r="L3111" s="285"/>
      <c r="M3111" s="182" t="s">
        <v>3106</v>
      </c>
      <c r="N3111" s="196"/>
      <c r="O3111" s="196"/>
      <c r="P3111" s="196"/>
      <c r="Q3111" s="192" t="str">
        <f t="shared" si="341"/>
        <v/>
      </c>
      <c r="S3111" s="191" t="str">
        <f t="shared" si="344"/>
        <v/>
      </c>
      <c r="T3111" s="192" t="str">
        <f t="shared" si="345"/>
        <v/>
      </c>
      <c r="U3111" s="192" t="str">
        <f t="shared" si="343"/>
        <v/>
      </c>
      <c r="V3111" s="192" t="str">
        <f t="shared" si="346"/>
        <v/>
      </c>
      <c r="W3111" s="191" t="str">
        <f>IF(Q3111="Campo","@Campos(posicao = "&amp;K3111&amp;", tipo = '"&amp;R3111&amp;"')@Column(name = """&amp;L3111&amp;""")"&amp;IF(R3111="D","@Temporal(TemporalType.DATE)","")&amp;"private "&amp;VLOOKUP(TEXT(R3111,"@"),Apoio!A:B,2,0)&amp;" "&amp;SUBSTITUTE(LOWER(LEFT(L3111,1))&amp;RIGHT(PROPER(L3111),LEN(L3111)-1),"_","")&amp;";",IF(ISNUMBER(Q3111),IF(R3111="R","@Entity@Table(name = ""reg_"&amp;LOWER(J3111)&amp;""")@XmlRootElement","")&amp;VLOOKUP(J3111,Blocos!D:I,6,0)&amp;Apoio!$E$1&amp;Y3111,""))</f>
        <v/>
      </c>
      <c r="X3111" s="190" t="str">
        <f>IF(ISNUMBER(Q3111),COUNTIF(Blocos!G:G,J3111),"")</f>
        <v/>
      </c>
      <c r="Y3111" s="190" t="str">
        <f>IF(OR(X3111=0,X3111=""),"",VLOOKUP(SUMIFS(Blocos!A:A,Blocos!H:H,'EFD REGISTROS e Campos (2)'!X3111,Blocos!G:G,'EFD REGISTROS e Campos (2)'!J3111),Blocos!A:L,12,0))</f>
        <v/>
      </c>
      <c r="Z3111" s="190" t="str">
        <f>IF(ISNUMBER(Q3112),VLOOKUP(J3111,Blocos!D:G,4,0),"")</f>
        <v/>
      </c>
      <c r="AA3111" s="190" t="str">
        <f>IF(ISNUMBER(Q3111),CONCATENATE("CREATE TABLE ""reg_",LOWER(J3111),""" (""ID"" bigint NOT NULL AUTO_INCREMENT,  ""HASHFILE"" varchar(255) DEFAULT NULL, ""ID_PAI"" bigint NOT NULL,"),IF(Q3111="Campo",CONCATENATE("""",L3111,""" ",VLOOKUP(R3111,Apoio!A:C,3,0)),""))&amp;IF(Z3111="","",CONCATENATE("PRIMARY KEY (""ID""), KEY ""FK_reg_",LOWER(Z3111),"_ID_PAI"" (""ID_PAI""), CONSTRAINT ""FK_reg_",LOWER(Z3111),"_ID_PAI"" FOREIGN KEY (""ID_PAI"") REFERENCES ""reg_",LOWER(Z3111),""" (""ID"")) ENGINE=InnoDB AUTO_INCREMENT=105774 DEFAULT CHARSET=utf8mb4 COLLATE=utf8mb4_0900_ai_ci;"))</f>
        <v/>
      </c>
      <c r="AB3111" s="190" t="str">
        <f t="shared" si="342"/>
        <v/>
      </c>
    </row>
    <row r="3112" spans="10:28" ht="14.5" hidden="1" customHeight="1" x14ac:dyDescent="0.3">
      <c r="J3112" s="187" t="str">
        <f t="shared" si="340"/>
        <v>1100</v>
      </c>
      <c r="K3112" s="196"/>
      <c r="L3112" s="285"/>
      <c r="M3112" s="182" t="s">
        <v>3107</v>
      </c>
      <c r="N3112" s="196"/>
      <c r="O3112" s="196"/>
      <c r="P3112" s="196"/>
      <c r="Q3112" s="192" t="str">
        <f t="shared" si="341"/>
        <v/>
      </c>
      <c r="S3112" s="191" t="str">
        <f t="shared" si="344"/>
        <v/>
      </c>
      <c r="T3112" s="192" t="str">
        <f t="shared" si="345"/>
        <v/>
      </c>
      <c r="U3112" s="192" t="str">
        <f t="shared" si="343"/>
        <v/>
      </c>
      <c r="V3112" s="192" t="str">
        <f t="shared" si="346"/>
        <v/>
      </c>
      <c r="W3112" s="191" t="str">
        <f>IF(Q3112="Campo","@Campos(posicao = "&amp;K3112&amp;", tipo = '"&amp;R3112&amp;"')@Column(name = """&amp;L3112&amp;""")"&amp;IF(R3112="D","@Temporal(TemporalType.DATE)","")&amp;"private "&amp;VLOOKUP(TEXT(R3112,"@"),Apoio!A:B,2,0)&amp;" "&amp;SUBSTITUTE(LOWER(LEFT(L3112,1))&amp;RIGHT(PROPER(L3112),LEN(L3112)-1),"_","")&amp;";",IF(ISNUMBER(Q3112),IF(R3112="R","@Entity@Table(name = ""reg_"&amp;LOWER(J3112)&amp;""")@XmlRootElement","")&amp;VLOOKUP(J3112,Blocos!D:I,6,0)&amp;Apoio!$E$1&amp;Y3112,""))</f>
        <v/>
      </c>
      <c r="X3112" s="190" t="str">
        <f>IF(ISNUMBER(Q3112),COUNTIF(Blocos!G:G,J3112),"")</f>
        <v/>
      </c>
      <c r="Y3112" s="190" t="str">
        <f>IF(OR(X3112=0,X3112=""),"",VLOOKUP(SUMIFS(Blocos!A:A,Blocos!H:H,'EFD REGISTROS e Campos (2)'!X3112,Blocos!G:G,'EFD REGISTROS e Campos (2)'!J3112),Blocos!A:L,12,0))</f>
        <v/>
      </c>
      <c r="Z3112" s="190" t="str">
        <f>IF(ISNUMBER(Q3113),VLOOKUP(J3112,Blocos!D:G,4,0),"")</f>
        <v/>
      </c>
      <c r="AA3112" s="190" t="str">
        <f>IF(ISNUMBER(Q3112),CONCATENATE("CREATE TABLE ""reg_",LOWER(J3112),""" (""ID"" bigint NOT NULL AUTO_INCREMENT,  ""HASHFILE"" varchar(255) DEFAULT NULL, ""ID_PAI"" bigint NOT NULL,"),IF(Q3112="Campo",CONCATENATE("""",L3112,""" ",VLOOKUP(R3112,Apoio!A:C,3,0)),""))&amp;IF(Z3112="","",CONCATENATE("PRIMARY KEY (""ID""), KEY ""FK_reg_",LOWER(Z3112),"_ID_PAI"" (""ID_PAI""), CONSTRAINT ""FK_reg_",LOWER(Z3112),"_ID_PAI"" FOREIGN KEY (""ID_PAI"") REFERENCES ""reg_",LOWER(Z3112),""" (""ID"")) ENGINE=InnoDB AUTO_INCREMENT=105774 DEFAULT CHARSET=utf8mb4 COLLATE=utf8mb4_0900_ai_ci;"))</f>
        <v/>
      </c>
      <c r="AB3112" s="190" t="str">
        <f t="shared" si="342"/>
        <v/>
      </c>
    </row>
    <row r="3113" spans="10:28" ht="14.5" hidden="1" customHeight="1" x14ac:dyDescent="0.3">
      <c r="J3113" s="187" t="str">
        <f t="shared" si="340"/>
        <v>1100</v>
      </c>
      <c r="K3113" s="196"/>
      <c r="L3113" s="285"/>
      <c r="M3113" s="182" t="s">
        <v>3108</v>
      </c>
      <c r="N3113" s="196"/>
      <c r="O3113" s="196"/>
      <c r="P3113" s="196"/>
      <c r="Q3113" s="192" t="str">
        <f t="shared" si="341"/>
        <v/>
      </c>
      <c r="S3113" s="191" t="str">
        <f t="shared" si="344"/>
        <v/>
      </c>
      <c r="T3113" s="192" t="str">
        <f t="shared" si="345"/>
        <v/>
      </c>
      <c r="U3113" s="192" t="str">
        <f t="shared" si="343"/>
        <v/>
      </c>
      <c r="V3113" s="192" t="str">
        <f t="shared" si="346"/>
        <v/>
      </c>
      <c r="W3113" s="191" t="str">
        <f>IF(Q3113="Campo","@Campos(posicao = "&amp;K3113&amp;", tipo = '"&amp;R3113&amp;"')@Column(name = """&amp;L3113&amp;""")"&amp;IF(R3113="D","@Temporal(TemporalType.DATE)","")&amp;"private "&amp;VLOOKUP(TEXT(R3113,"@"),Apoio!A:B,2,0)&amp;" "&amp;SUBSTITUTE(LOWER(LEFT(L3113,1))&amp;RIGHT(PROPER(L3113),LEN(L3113)-1),"_","")&amp;";",IF(ISNUMBER(Q3113),IF(R3113="R","@Entity@Table(name = ""reg_"&amp;LOWER(J3113)&amp;""")@XmlRootElement","")&amp;VLOOKUP(J3113,Blocos!D:I,6,0)&amp;Apoio!$E$1&amp;Y3113,""))</f>
        <v/>
      </c>
      <c r="X3113" s="190" t="str">
        <f>IF(ISNUMBER(Q3113),COUNTIF(Blocos!G:G,J3113),"")</f>
        <v/>
      </c>
      <c r="Y3113" s="190" t="str">
        <f>IF(OR(X3113=0,X3113=""),"",VLOOKUP(SUMIFS(Blocos!A:A,Blocos!H:H,'EFD REGISTROS e Campos (2)'!X3113,Blocos!G:G,'EFD REGISTROS e Campos (2)'!J3113),Blocos!A:L,12,0))</f>
        <v/>
      </c>
      <c r="Z3113" s="190" t="str">
        <f>IF(ISNUMBER(Q3114),VLOOKUP(J3113,Blocos!D:G,4,0),"")</f>
        <v/>
      </c>
      <c r="AA3113" s="190" t="str">
        <f>IF(ISNUMBER(Q3113),CONCATENATE("CREATE TABLE ""reg_",LOWER(J3113),""" (""ID"" bigint NOT NULL AUTO_INCREMENT,  ""HASHFILE"" varchar(255) DEFAULT NULL, ""ID_PAI"" bigint NOT NULL,"),IF(Q3113="Campo",CONCATENATE("""",L3113,""" ",VLOOKUP(R3113,Apoio!A:C,3,0)),""))&amp;IF(Z3113="","",CONCATENATE("PRIMARY KEY (""ID""), KEY ""FK_reg_",LOWER(Z3113),"_ID_PAI"" (""ID_PAI""), CONSTRAINT ""FK_reg_",LOWER(Z3113),"_ID_PAI"" FOREIGN KEY (""ID_PAI"") REFERENCES ""reg_",LOWER(Z3113),""" (""ID"")) ENGINE=InnoDB AUTO_INCREMENT=105774 DEFAULT CHARSET=utf8mb4 COLLATE=utf8mb4_0900_ai_ci;"))</f>
        <v/>
      </c>
      <c r="AB3113" s="190" t="str">
        <f t="shared" si="342"/>
        <v/>
      </c>
    </row>
    <row r="3114" spans="10:28" ht="14.5" hidden="1" customHeight="1" x14ac:dyDescent="0.3">
      <c r="J3114" s="187" t="str">
        <f t="shared" si="340"/>
        <v>1100</v>
      </c>
      <c r="K3114" s="196"/>
      <c r="L3114" s="285"/>
      <c r="M3114" s="182" t="s">
        <v>3109</v>
      </c>
      <c r="N3114" s="196"/>
      <c r="O3114" s="196"/>
      <c r="P3114" s="196"/>
      <c r="Q3114" s="192" t="str">
        <f t="shared" si="341"/>
        <v/>
      </c>
      <c r="S3114" s="191" t="str">
        <f t="shared" si="344"/>
        <v/>
      </c>
      <c r="T3114" s="192" t="str">
        <f t="shared" si="345"/>
        <v/>
      </c>
      <c r="U3114" s="192" t="str">
        <f t="shared" si="343"/>
        <v/>
      </c>
      <c r="V3114" s="192" t="str">
        <f t="shared" si="346"/>
        <v/>
      </c>
      <c r="W3114" s="191" t="str">
        <f>IF(Q3114="Campo","@Campos(posicao = "&amp;K3114&amp;", tipo = '"&amp;R3114&amp;"')@Column(name = """&amp;L3114&amp;""")"&amp;IF(R3114="D","@Temporal(TemporalType.DATE)","")&amp;"private "&amp;VLOOKUP(TEXT(R3114,"@"),Apoio!A:B,2,0)&amp;" "&amp;SUBSTITUTE(LOWER(LEFT(L3114,1))&amp;RIGHT(PROPER(L3114),LEN(L3114)-1),"_","")&amp;";",IF(ISNUMBER(Q3114),IF(R3114="R","@Entity@Table(name = ""reg_"&amp;LOWER(J3114)&amp;""")@XmlRootElement","")&amp;VLOOKUP(J3114,Blocos!D:I,6,0)&amp;Apoio!$E$1&amp;Y3114,""))</f>
        <v/>
      </c>
      <c r="X3114" s="190" t="str">
        <f>IF(ISNUMBER(Q3114),COUNTIF(Blocos!G:G,J3114),"")</f>
        <v/>
      </c>
      <c r="Y3114" s="190" t="str">
        <f>IF(OR(X3114=0,X3114=""),"",VLOOKUP(SUMIFS(Blocos!A:A,Blocos!H:H,'EFD REGISTROS e Campos (2)'!X3114,Blocos!G:G,'EFD REGISTROS e Campos (2)'!J3114),Blocos!A:L,12,0))</f>
        <v/>
      </c>
      <c r="Z3114" s="190" t="str">
        <f>IF(ISNUMBER(Q3115),VLOOKUP(J3114,Blocos!D:G,4,0),"")</f>
        <v/>
      </c>
      <c r="AA3114" s="190" t="str">
        <f>IF(ISNUMBER(Q3114),CONCATENATE("CREATE TABLE ""reg_",LOWER(J3114),""" (""ID"" bigint NOT NULL AUTO_INCREMENT,  ""HASHFILE"" varchar(255) DEFAULT NULL, ""ID_PAI"" bigint NOT NULL,"),IF(Q3114="Campo",CONCATENATE("""",L3114,""" ",VLOOKUP(R3114,Apoio!A:C,3,0)),""))&amp;IF(Z3114="","",CONCATENATE("PRIMARY KEY (""ID""), KEY ""FK_reg_",LOWER(Z3114),"_ID_PAI"" (""ID_PAI""), CONSTRAINT ""FK_reg_",LOWER(Z3114),"_ID_PAI"" FOREIGN KEY (""ID_PAI"") REFERENCES ""reg_",LOWER(Z3114),""" (""ID"")) ENGINE=InnoDB AUTO_INCREMENT=105774 DEFAULT CHARSET=utf8mb4 COLLATE=utf8mb4_0900_ai_ci;"))</f>
        <v/>
      </c>
      <c r="AB3114" s="190" t="str">
        <f t="shared" si="342"/>
        <v/>
      </c>
    </row>
    <row r="3115" spans="10:28" ht="14.5" hidden="1" customHeight="1" x14ac:dyDescent="0.3">
      <c r="J3115" s="187" t="str">
        <f t="shared" si="340"/>
        <v>1100</v>
      </c>
      <c r="K3115" s="196"/>
      <c r="L3115" s="285"/>
      <c r="M3115" s="182" t="s">
        <v>3110</v>
      </c>
      <c r="N3115" s="196"/>
      <c r="O3115" s="196"/>
      <c r="P3115" s="196"/>
      <c r="Q3115" s="192" t="str">
        <f t="shared" si="341"/>
        <v/>
      </c>
      <c r="S3115" s="191" t="str">
        <f t="shared" si="344"/>
        <v/>
      </c>
      <c r="T3115" s="192" t="str">
        <f t="shared" si="345"/>
        <v/>
      </c>
      <c r="U3115" s="192" t="str">
        <f t="shared" si="343"/>
        <v/>
      </c>
      <c r="V3115" s="192" t="str">
        <f t="shared" si="346"/>
        <v/>
      </c>
      <c r="W3115" s="191" t="str">
        <f>IF(Q3115="Campo","@Campos(posicao = "&amp;K3115&amp;", tipo = '"&amp;R3115&amp;"')@Column(name = """&amp;L3115&amp;""")"&amp;IF(R3115="D","@Temporal(TemporalType.DATE)","")&amp;"private "&amp;VLOOKUP(TEXT(R3115,"@"),Apoio!A:B,2,0)&amp;" "&amp;SUBSTITUTE(LOWER(LEFT(L3115,1))&amp;RIGHT(PROPER(L3115),LEN(L3115)-1),"_","")&amp;";",IF(ISNUMBER(Q3115),IF(R3115="R","@Entity@Table(name = ""reg_"&amp;LOWER(J3115)&amp;""")@XmlRootElement","")&amp;VLOOKUP(J3115,Blocos!D:I,6,0)&amp;Apoio!$E$1&amp;Y3115,""))</f>
        <v/>
      </c>
      <c r="X3115" s="190" t="str">
        <f>IF(ISNUMBER(Q3115),COUNTIF(Blocos!G:G,J3115),"")</f>
        <v/>
      </c>
      <c r="Y3115" s="190" t="str">
        <f>IF(OR(X3115=0,X3115=""),"",VLOOKUP(SUMIFS(Blocos!A:A,Blocos!H:H,'EFD REGISTROS e Campos (2)'!X3115,Blocos!G:G,'EFD REGISTROS e Campos (2)'!J3115),Blocos!A:L,12,0))</f>
        <v/>
      </c>
      <c r="Z3115" s="190" t="str">
        <f>IF(ISNUMBER(Q3116),VLOOKUP(J3115,Blocos!D:G,4,0),"")</f>
        <v/>
      </c>
      <c r="AA3115" s="190" t="str">
        <f>IF(ISNUMBER(Q3115),CONCATENATE("CREATE TABLE ""reg_",LOWER(J3115),""" (""ID"" bigint NOT NULL AUTO_INCREMENT,  ""HASHFILE"" varchar(255) DEFAULT NULL, ""ID_PAI"" bigint NOT NULL,"),IF(Q3115="Campo",CONCATENATE("""",L3115,""" ",VLOOKUP(R3115,Apoio!A:C,3,0)),""))&amp;IF(Z3115="","",CONCATENATE("PRIMARY KEY (""ID""), KEY ""FK_reg_",LOWER(Z3115),"_ID_PAI"" (""ID_PAI""), CONSTRAINT ""FK_reg_",LOWER(Z3115),"_ID_PAI"" FOREIGN KEY (""ID_PAI"") REFERENCES ""reg_",LOWER(Z3115),""" (""ID"")) ENGINE=InnoDB AUTO_INCREMENT=105774 DEFAULT CHARSET=utf8mb4 COLLATE=utf8mb4_0900_ai_ci;"))</f>
        <v/>
      </c>
      <c r="AB3115" s="190" t="str">
        <f t="shared" si="342"/>
        <v/>
      </c>
    </row>
    <row r="3116" spans="10:28" ht="14.5" hidden="1" customHeight="1" x14ac:dyDescent="0.3">
      <c r="J3116" s="187" t="str">
        <f t="shared" si="340"/>
        <v>1100</v>
      </c>
      <c r="K3116" s="196"/>
      <c r="L3116" s="285"/>
      <c r="M3116" s="182" t="s">
        <v>3111</v>
      </c>
      <c r="N3116" s="196"/>
      <c r="O3116" s="196"/>
      <c r="P3116" s="196"/>
      <c r="Q3116" s="192" t="str">
        <f t="shared" si="341"/>
        <v/>
      </c>
      <c r="S3116" s="191" t="str">
        <f t="shared" si="344"/>
        <v/>
      </c>
      <c r="T3116" s="192" t="str">
        <f t="shared" si="345"/>
        <v/>
      </c>
      <c r="U3116" s="192" t="str">
        <f t="shared" si="343"/>
        <v/>
      </c>
      <c r="V3116" s="192" t="str">
        <f t="shared" si="346"/>
        <v/>
      </c>
      <c r="W3116" s="191" t="str">
        <f>IF(Q3116="Campo","@Campos(posicao = "&amp;K3116&amp;", tipo = '"&amp;R3116&amp;"')@Column(name = """&amp;L3116&amp;""")"&amp;IF(R3116="D","@Temporal(TemporalType.DATE)","")&amp;"private "&amp;VLOOKUP(TEXT(R3116,"@"),Apoio!A:B,2,0)&amp;" "&amp;SUBSTITUTE(LOWER(LEFT(L3116,1))&amp;RIGHT(PROPER(L3116),LEN(L3116)-1),"_","")&amp;";",IF(ISNUMBER(Q3116),IF(R3116="R","@Entity@Table(name = ""reg_"&amp;LOWER(J3116)&amp;""")@XmlRootElement","")&amp;VLOOKUP(J3116,Blocos!D:I,6,0)&amp;Apoio!$E$1&amp;Y3116,""))</f>
        <v/>
      </c>
      <c r="X3116" s="190" t="str">
        <f>IF(ISNUMBER(Q3116),COUNTIF(Blocos!G:G,J3116),"")</f>
        <v/>
      </c>
      <c r="Y3116" s="190" t="str">
        <f>IF(OR(X3116=0,X3116=""),"",VLOOKUP(SUMIFS(Blocos!A:A,Blocos!H:H,'EFD REGISTROS e Campos (2)'!X3116,Blocos!G:G,'EFD REGISTROS e Campos (2)'!J3116),Blocos!A:L,12,0))</f>
        <v/>
      </c>
      <c r="Z3116" s="190" t="str">
        <f>IF(ISNUMBER(Q3117),VLOOKUP(J3116,Blocos!D:G,4,0),"")</f>
        <v/>
      </c>
      <c r="AA3116" s="190" t="str">
        <f>IF(ISNUMBER(Q3116),CONCATENATE("CREATE TABLE ""reg_",LOWER(J3116),""" (""ID"" bigint NOT NULL AUTO_INCREMENT,  ""HASHFILE"" varchar(255) DEFAULT NULL, ""ID_PAI"" bigint NOT NULL,"),IF(Q3116="Campo",CONCATENATE("""",L3116,""" ",VLOOKUP(R3116,Apoio!A:C,3,0)),""))&amp;IF(Z3116="","",CONCATENATE("PRIMARY KEY (""ID""), KEY ""FK_reg_",LOWER(Z3116),"_ID_PAI"" (""ID_PAI""), CONSTRAINT ""FK_reg_",LOWER(Z3116),"_ID_PAI"" FOREIGN KEY (""ID_PAI"") REFERENCES ""reg_",LOWER(Z3116),""" (""ID"")) ENGINE=InnoDB AUTO_INCREMENT=105774 DEFAULT CHARSET=utf8mb4 COLLATE=utf8mb4_0900_ai_ci;"))</f>
        <v/>
      </c>
      <c r="AB3116" s="190" t="str">
        <f t="shared" si="342"/>
        <v/>
      </c>
    </row>
    <row r="3117" spans="10:28" ht="14.5" hidden="1" customHeight="1" x14ac:dyDescent="0.3">
      <c r="J3117" s="187" t="str">
        <f t="shared" si="340"/>
        <v>1100</v>
      </c>
      <c r="K3117" s="196"/>
      <c r="L3117" s="285"/>
      <c r="M3117" s="182" t="s">
        <v>3112</v>
      </c>
      <c r="N3117" s="196"/>
      <c r="O3117" s="196"/>
      <c r="P3117" s="196"/>
      <c r="Q3117" s="192" t="str">
        <f t="shared" si="341"/>
        <v/>
      </c>
      <c r="S3117" s="191" t="str">
        <f t="shared" si="344"/>
        <v/>
      </c>
      <c r="T3117" s="192" t="str">
        <f t="shared" si="345"/>
        <v/>
      </c>
      <c r="U3117" s="192" t="str">
        <f t="shared" si="343"/>
        <v/>
      </c>
      <c r="V3117" s="192" t="str">
        <f t="shared" si="346"/>
        <v/>
      </c>
      <c r="W3117" s="191" t="str">
        <f>IF(Q3117="Campo","@Campos(posicao = "&amp;K3117&amp;", tipo = '"&amp;R3117&amp;"')@Column(name = """&amp;L3117&amp;""")"&amp;IF(R3117="D","@Temporal(TemporalType.DATE)","")&amp;"private "&amp;VLOOKUP(TEXT(R3117,"@"),Apoio!A:B,2,0)&amp;" "&amp;SUBSTITUTE(LOWER(LEFT(L3117,1))&amp;RIGHT(PROPER(L3117),LEN(L3117)-1),"_","")&amp;";",IF(ISNUMBER(Q3117),IF(R3117="R","@Entity@Table(name = ""reg_"&amp;LOWER(J3117)&amp;""")@XmlRootElement","")&amp;VLOOKUP(J3117,Blocos!D:I,6,0)&amp;Apoio!$E$1&amp;Y3117,""))</f>
        <v/>
      </c>
      <c r="X3117" s="190" t="str">
        <f>IF(ISNUMBER(Q3117),COUNTIF(Blocos!G:G,J3117),"")</f>
        <v/>
      </c>
      <c r="Y3117" s="190" t="str">
        <f>IF(OR(X3117=0,X3117=""),"",VLOOKUP(SUMIFS(Blocos!A:A,Blocos!H:H,'EFD REGISTROS e Campos (2)'!X3117,Blocos!G:G,'EFD REGISTROS e Campos (2)'!J3117),Blocos!A:L,12,0))</f>
        <v/>
      </c>
      <c r="Z3117" s="190" t="str">
        <f>IF(ISNUMBER(Q3118),VLOOKUP(J3117,Blocos!D:G,4,0),"")</f>
        <v/>
      </c>
      <c r="AA3117" s="190" t="str">
        <f>IF(ISNUMBER(Q3117),CONCATENATE("CREATE TABLE ""reg_",LOWER(J3117),""" (""ID"" bigint NOT NULL AUTO_INCREMENT,  ""HASHFILE"" varchar(255) DEFAULT NULL, ""ID_PAI"" bigint NOT NULL,"),IF(Q3117="Campo",CONCATENATE("""",L3117,""" ",VLOOKUP(R3117,Apoio!A:C,3,0)),""))&amp;IF(Z3117="","",CONCATENATE("PRIMARY KEY (""ID""), KEY ""FK_reg_",LOWER(Z3117),"_ID_PAI"" (""ID_PAI""), CONSTRAINT ""FK_reg_",LOWER(Z3117),"_ID_PAI"" FOREIGN KEY (""ID_PAI"") REFERENCES ""reg_",LOWER(Z3117),""" (""ID"")) ENGINE=InnoDB AUTO_INCREMENT=105774 DEFAULT CHARSET=utf8mb4 COLLATE=utf8mb4_0900_ai_ci;"))</f>
        <v/>
      </c>
      <c r="AB3117" s="190" t="str">
        <f t="shared" si="342"/>
        <v/>
      </c>
    </row>
    <row r="3118" spans="10:28" ht="14.5" hidden="1" customHeight="1" x14ac:dyDescent="0.3">
      <c r="J3118" s="187" t="str">
        <f t="shared" si="340"/>
        <v>1100</v>
      </c>
      <c r="K3118" s="196"/>
      <c r="L3118" s="285"/>
      <c r="M3118" s="182" t="s">
        <v>3113</v>
      </c>
      <c r="N3118" s="196"/>
      <c r="O3118" s="196"/>
      <c r="P3118" s="196"/>
      <c r="Q3118" s="192" t="str">
        <f t="shared" si="341"/>
        <v/>
      </c>
      <c r="S3118" s="191" t="str">
        <f t="shared" si="344"/>
        <v/>
      </c>
      <c r="T3118" s="192" t="str">
        <f t="shared" si="345"/>
        <v/>
      </c>
      <c r="U3118" s="192" t="str">
        <f t="shared" si="343"/>
        <v/>
      </c>
      <c r="V3118" s="192" t="str">
        <f t="shared" si="346"/>
        <v/>
      </c>
      <c r="W3118" s="191" t="str">
        <f>IF(Q3118="Campo","@Campos(posicao = "&amp;K3118&amp;", tipo = '"&amp;R3118&amp;"')@Column(name = """&amp;L3118&amp;""")"&amp;IF(R3118="D","@Temporal(TemporalType.DATE)","")&amp;"private "&amp;VLOOKUP(TEXT(R3118,"@"),Apoio!A:B,2,0)&amp;" "&amp;SUBSTITUTE(LOWER(LEFT(L3118,1))&amp;RIGHT(PROPER(L3118),LEN(L3118)-1),"_","")&amp;";",IF(ISNUMBER(Q3118),IF(R3118="R","@Entity@Table(name = ""reg_"&amp;LOWER(J3118)&amp;""")@XmlRootElement","")&amp;VLOOKUP(J3118,Blocos!D:I,6,0)&amp;Apoio!$E$1&amp;Y3118,""))</f>
        <v/>
      </c>
      <c r="X3118" s="190" t="str">
        <f>IF(ISNUMBER(Q3118),COUNTIF(Blocos!G:G,J3118),"")</f>
        <v/>
      </c>
      <c r="Y3118" s="190" t="str">
        <f>IF(OR(X3118=0,X3118=""),"",VLOOKUP(SUMIFS(Blocos!A:A,Blocos!H:H,'EFD REGISTROS e Campos (2)'!X3118,Blocos!G:G,'EFD REGISTROS e Campos (2)'!J3118),Blocos!A:L,12,0))</f>
        <v/>
      </c>
      <c r="Z3118" s="190" t="str">
        <f>IF(ISNUMBER(Q3119),VLOOKUP(J3118,Blocos!D:G,4,0),"")</f>
        <v/>
      </c>
      <c r="AA3118" s="190" t="str">
        <f>IF(ISNUMBER(Q3118),CONCATENATE("CREATE TABLE ""reg_",LOWER(J3118),""" (""ID"" bigint NOT NULL AUTO_INCREMENT,  ""HASHFILE"" varchar(255) DEFAULT NULL, ""ID_PAI"" bigint NOT NULL,"),IF(Q3118="Campo",CONCATENATE("""",L3118,""" ",VLOOKUP(R3118,Apoio!A:C,3,0)),""))&amp;IF(Z3118="","",CONCATENATE("PRIMARY KEY (""ID""), KEY ""FK_reg_",LOWER(Z3118),"_ID_PAI"" (""ID_PAI""), CONSTRAINT ""FK_reg_",LOWER(Z3118),"_ID_PAI"" FOREIGN KEY (""ID_PAI"") REFERENCES ""reg_",LOWER(Z3118),""" (""ID"")) ENGINE=InnoDB AUTO_INCREMENT=105774 DEFAULT CHARSET=utf8mb4 COLLATE=utf8mb4_0900_ai_ci;"))</f>
        <v/>
      </c>
      <c r="AB3118" s="190" t="str">
        <f t="shared" si="342"/>
        <v/>
      </c>
    </row>
    <row r="3119" spans="10:28" ht="14.5" hidden="1" customHeight="1" x14ac:dyDescent="0.3">
      <c r="J3119" s="187" t="str">
        <f t="shared" si="340"/>
        <v>1100</v>
      </c>
      <c r="K3119" s="196"/>
      <c r="L3119" s="285"/>
      <c r="M3119" s="182" t="s">
        <v>3114</v>
      </c>
      <c r="N3119" s="196"/>
      <c r="O3119" s="196"/>
      <c r="P3119" s="196"/>
      <c r="Q3119" s="192" t="str">
        <f t="shared" si="341"/>
        <v/>
      </c>
      <c r="S3119" s="191" t="str">
        <f t="shared" si="344"/>
        <v/>
      </c>
      <c r="T3119" s="192" t="str">
        <f t="shared" si="345"/>
        <v/>
      </c>
      <c r="U3119" s="192" t="str">
        <f t="shared" si="343"/>
        <v/>
      </c>
      <c r="V3119" s="192" t="str">
        <f t="shared" si="346"/>
        <v/>
      </c>
      <c r="W3119" s="191" t="str">
        <f>IF(Q3119="Campo","@Campos(posicao = "&amp;K3119&amp;", tipo = '"&amp;R3119&amp;"')@Column(name = """&amp;L3119&amp;""")"&amp;IF(R3119="D","@Temporal(TemporalType.DATE)","")&amp;"private "&amp;VLOOKUP(TEXT(R3119,"@"),Apoio!A:B,2,0)&amp;" "&amp;SUBSTITUTE(LOWER(LEFT(L3119,1))&amp;RIGHT(PROPER(L3119),LEN(L3119)-1),"_","")&amp;";",IF(ISNUMBER(Q3119),IF(R3119="R","@Entity@Table(name = ""reg_"&amp;LOWER(J3119)&amp;""")@XmlRootElement","")&amp;VLOOKUP(J3119,Blocos!D:I,6,0)&amp;Apoio!$E$1&amp;Y3119,""))</f>
        <v/>
      </c>
      <c r="X3119" s="190" t="str">
        <f>IF(ISNUMBER(Q3119),COUNTIF(Blocos!G:G,J3119),"")</f>
        <v/>
      </c>
      <c r="Y3119" s="190" t="str">
        <f>IF(OR(X3119=0,X3119=""),"",VLOOKUP(SUMIFS(Blocos!A:A,Blocos!H:H,'EFD REGISTROS e Campos (2)'!X3119,Blocos!G:G,'EFD REGISTROS e Campos (2)'!J3119),Blocos!A:L,12,0))</f>
        <v/>
      </c>
      <c r="Z3119" s="190" t="str">
        <f>IF(ISNUMBER(Q3120),VLOOKUP(J3119,Blocos!D:G,4,0),"")</f>
        <v/>
      </c>
      <c r="AA3119" s="190" t="str">
        <f>IF(ISNUMBER(Q3119),CONCATENATE("CREATE TABLE ""reg_",LOWER(J3119),""" (""ID"" bigint NOT NULL AUTO_INCREMENT,  ""HASHFILE"" varchar(255) DEFAULT NULL, ""ID_PAI"" bigint NOT NULL,"),IF(Q3119="Campo",CONCATENATE("""",L3119,""" ",VLOOKUP(R3119,Apoio!A:C,3,0)),""))&amp;IF(Z3119="","",CONCATENATE("PRIMARY KEY (""ID""), KEY ""FK_reg_",LOWER(Z3119),"_ID_PAI"" (""ID_PAI""), CONSTRAINT ""FK_reg_",LOWER(Z3119),"_ID_PAI"" FOREIGN KEY (""ID_PAI"") REFERENCES ""reg_",LOWER(Z3119),""" (""ID"")) ENGINE=InnoDB AUTO_INCREMENT=105774 DEFAULT CHARSET=utf8mb4 COLLATE=utf8mb4_0900_ai_ci;"))</f>
        <v/>
      </c>
      <c r="AB3119" s="190" t="str">
        <f t="shared" si="342"/>
        <v/>
      </c>
    </row>
    <row r="3120" spans="10:28" ht="14.5" hidden="1" customHeight="1" x14ac:dyDescent="0.3">
      <c r="J3120" s="187" t="str">
        <f t="shared" si="340"/>
        <v>1100</v>
      </c>
      <c r="K3120" s="196"/>
      <c r="L3120" s="285"/>
      <c r="M3120" s="182" t="s">
        <v>3115</v>
      </c>
      <c r="N3120" s="196"/>
      <c r="O3120" s="196"/>
      <c r="P3120" s="196"/>
      <c r="Q3120" s="192" t="str">
        <f t="shared" si="341"/>
        <v/>
      </c>
      <c r="S3120" s="191" t="str">
        <f t="shared" si="344"/>
        <v/>
      </c>
      <c r="T3120" s="192" t="str">
        <f t="shared" si="345"/>
        <v/>
      </c>
      <c r="U3120" s="192" t="str">
        <f t="shared" si="343"/>
        <v/>
      </c>
      <c r="V3120" s="192" t="str">
        <f t="shared" si="346"/>
        <v/>
      </c>
      <c r="W3120" s="191" t="str">
        <f>IF(Q3120="Campo","@Campos(posicao = "&amp;K3120&amp;", tipo = '"&amp;R3120&amp;"')@Column(name = """&amp;L3120&amp;""")"&amp;IF(R3120="D","@Temporal(TemporalType.DATE)","")&amp;"private "&amp;VLOOKUP(TEXT(R3120,"@"),Apoio!A:B,2,0)&amp;" "&amp;SUBSTITUTE(LOWER(LEFT(L3120,1))&amp;RIGHT(PROPER(L3120),LEN(L3120)-1),"_","")&amp;";",IF(ISNUMBER(Q3120),IF(R3120="R","@Entity@Table(name = ""reg_"&amp;LOWER(J3120)&amp;""")@XmlRootElement","")&amp;VLOOKUP(J3120,Blocos!D:I,6,0)&amp;Apoio!$E$1&amp;Y3120,""))</f>
        <v/>
      </c>
      <c r="X3120" s="190" t="str">
        <f>IF(ISNUMBER(Q3120),COUNTIF(Blocos!G:G,J3120),"")</f>
        <v/>
      </c>
      <c r="Y3120" s="190" t="str">
        <f>IF(OR(X3120=0,X3120=""),"",VLOOKUP(SUMIFS(Blocos!A:A,Blocos!H:H,'EFD REGISTROS e Campos (2)'!X3120,Blocos!G:G,'EFD REGISTROS e Campos (2)'!J3120),Blocos!A:L,12,0))</f>
        <v/>
      </c>
      <c r="Z3120" s="190" t="str">
        <f>IF(ISNUMBER(Q3121),VLOOKUP(J3120,Blocos!D:G,4,0),"")</f>
        <v/>
      </c>
      <c r="AA3120" s="190" t="str">
        <f>IF(ISNUMBER(Q3120),CONCATENATE("CREATE TABLE ""reg_",LOWER(J3120),""" (""ID"" bigint NOT NULL AUTO_INCREMENT,  ""HASHFILE"" varchar(255) DEFAULT NULL, ""ID_PAI"" bigint NOT NULL,"),IF(Q3120="Campo",CONCATENATE("""",L3120,""" ",VLOOKUP(R3120,Apoio!A:C,3,0)),""))&amp;IF(Z3120="","",CONCATENATE("PRIMARY KEY (""ID""), KEY ""FK_reg_",LOWER(Z3120),"_ID_PAI"" (""ID_PAI""), CONSTRAINT ""FK_reg_",LOWER(Z3120),"_ID_PAI"" FOREIGN KEY (""ID_PAI"") REFERENCES ""reg_",LOWER(Z3120),""" (""ID"")) ENGINE=InnoDB AUTO_INCREMENT=105774 DEFAULT CHARSET=utf8mb4 COLLATE=utf8mb4_0900_ai_ci;"))</f>
        <v/>
      </c>
      <c r="AB3120" s="190" t="str">
        <f t="shared" si="342"/>
        <v/>
      </c>
    </row>
    <row r="3121" spans="1:28" ht="14.5" hidden="1" customHeight="1" x14ac:dyDescent="0.3">
      <c r="J3121" s="187" t="str">
        <f t="shared" si="340"/>
        <v>1100</v>
      </c>
      <c r="K3121" s="196"/>
      <c r="L3121" s="285"/>
      <c r="M3121" s="182" t="s">
        <v>3116</v>
      </c>
      <c r="N3121" s="196"/>
      <c r="O3121" s="196"/>
      <c r="P3121" s="196"/>
      <c r="Q3121" s="192" t="str">
        <f t="shared" si="341"/>
        <v/>
      </c>
      <c r="S3121" s="191" t="str">
        <f t="shared" si="344"/>
        <v/>
      </c>
      <c r="T3121" s="192" t="str">
        <f t="shared" si="345"/>
        <v/>
      </c>
      <c r="U3121" s="192" t="str">
        <f t="shared" si="343"/>
        <v/>
      </c>
      <c r="V3121" s="192" t="str">
        <f t="shared" si="346"/>
        <v/>
      </c>
      <c r="W3121" s="191" t="str">
        <f>IF(Q3121="Campo","@Campos(posicao = "&amp;K3121&amp;", tipo = '"&amp;R3121&amp;"')@Column(name = """&amp;L3121&amp;""")"&amp;IF(R3121="D","@Temporal(TemporalType.DATE)","")&amp;"private "&amp;VLOOKUP(TEXT(R3121,"@"),Apoio!A:B,2,0)&amp;" "&amp;SUBSTITUTE(LOWER(LEFT(L3121,1))&amp;RIGHT(PROPER(L3121),LEN(L3121)-1),"_","")&amp;";",IF(ISNUMBER(Q3121),IF(R3121="R","@Entity@Table(name = ""reg_"&amp;LOWER(J3121)&amp;""")@XmlRootElement","")&amp;VLOOKUP(J3121,Blocos!D:I,6,0)&amp;Apoio!$E$1&amp;Y3121,""))</f>
        <v/>
      </c>
      <c r="X3121" s="190" t="str">
        <f>IF(ISNUMBER(Q3121),COUNTIF(Blocos!G:G,J3121),"")</f>
        <v/>
      </c>
      <c r="Y3121" s="190" t="str">
        <f>IF(OR(X3121=0,X3121=""),"",VLOOKUP(SUMIFS(Blocos!A:A,Blocos!H:H,'EFD REGISTROS e Campos (2)'!X3121,Blocos!G:G,'EFD REGISTROS e Campos (2)'!J3121),Blocos!A:L,12,0))</f>
        <v/>
      </c>
      <c r="Z3121" s="190" t="str">
        <f>IF(ISNUMBER(Q3122),VLOOKUP(J3121,Blocos!D:G,4,0),"")</f>
        <v/>
      </c>
      <c r="AA3121" s="190" t="str">
        <f>IF(ISNUMBER(Q3121),CONCATENATE("CREATE TABLE ""reg_",LOWER(J3121),""" (""ID"" bigint NOT NULL AUTO_INCREMENT,  ""HASHFILE"" varchar(255) DEFAULT NULL, ""ID_PAI"" bigint NOT NULL,"),IF(Q3121="Campo",CONCATENATE("""",L3121,""" ",VLOOKUP(R3121,Apoio!A:C,3,0)),""))&amp;IF(Z3121="","",CONCATENATE("PRIMARY KEY (""ID""), KEY ""FK_reg_",LOWER(Z3121),"_ID_PAI"" (""ID_PAI""), CONSTRAINT ""FK_reg_",LOWER(Z3121),"_ID_PAI"" FOREIGN KEY (""ID_PAI"") REFERENCES ""reg_",LOWER(Z3121),""" (""ID"")) ENGINE=InnoDB AUTO_INCREMENT=105774 DEFAULT CHARSET=utf8mb4 COLLATE=utf8mb4_0900_ai_ci;"))</f>
        <v/>
      </c>
      <c r="AB3121" s="190" t="str">
        <f t="shared" si="342"/>
        <v/>
      </c>
    </row>
    <row r="3122" spans="1:28" ht="14.5" hidden="1" customHeight="1" x14ac:dyDescent="0.3">
      <c r="J3122" s="187" t="str">
        <f t="shared" si="340"/>
        <v>1100</v>
      </c>
      <c r="K3122" s="196"/>
      <c r="L3122" s="285"/>
      <c r="M3122" s="182" t="s">
        <v>3117</v>
      </c>
      <c r="N3122" s="196"/>
      <c r="O3122" s="196"/>
      <c r="P3122" s="196"/>
      <c r="Q3122" s="192" t="str">
        <f t="shared" si="341"/>
        <v/>
      </c>
      <c r="S3122" s="191" t="str">
        <f t="shared" si="344"/>
        <v/>
      </c>
      <c r="T3122" s="192" t="str">
        <f t="shared" si="345"/>
        <v/>
      </c>
      <c r="U3122" s="192" t="str">
        <f t="shared" si="343"/>
        <v/>
      </c>
      <c r="V3122" s="192" t="str">
        <f t="shared" si="346"/>
        <v/>
      </c>
      <c r="W3122" s="191" t="str">
        <f>IF(Q3122="Campo","@Campos(posicao = "&amp;K3122&amp;", tipo = '"&amp;R3122&amp;"')@Column(name = """&amp;L3122&amp;""")"&amp;IF(R3122="D","@Temporal(TemporalType.DATE)","")&amp;"private "&amp;VLOOKUP(TEXT(R3122,"@"),Apoio!A:B,2,0)&amp;" "&amp;SUBSTITUTE(LOWER(LEFT(L3122,1))&amp;RIGHT(PROPER(L3122),LEN(L3122)-1),"_","")&amp;";",IF(ISNUMBER(Q3122),IF(R3122="R","@Entity@Table(name = ""reg_"&amp;LOWER(J3122)&amp;""")@XmlRootElement","")&amp;VLOOKUP(J3122,Blocos!D:I,6,0)&amp;Apoio!$E$1&amp;Y3122,""))</f>
        <v/>
      </c>
      <c r="X3122" s="190" t="str">
        <f>IF(ISNUMBER(Q3122),COUNTIF(Blocos!G:G,J3122),"")</f>
        <v/>
      </c>
      <c r="Y3122" s="190" t="str">
        <f>IF(OR(X3122=0,X3122=""),"",VLOOKUP(SUMIFS(Blocos!A:A,Blocos!H:H,'EFD REGISTROS e Campos (2)'!X3122,Blocos!G:G,'EFD REGISTROS e Campos (2)'!J3122),Blocos!A:L,12,0))</f>
        <v/>
      </c>
      <c r="Z3122" s="190" t="str">
        <f>IF(ISNUMBER(Q3123),VLOOKUP(J3122,Blocos!D:G,4,0),"")</f>
        <v/>
      </c>
      <c r="AA3122" s="190" t="str">
        <f>IF(ISNUMBER(Q3122),CONCATENATE("CREATE TABLE ""reg_",LOWER(J3122),""" (""ID"" bigint NOT NULL AUTO_INCREMENT,  ""HASHFILE"" varchar(255) DEFAULT NULL, ""ID_PAI"" bigint NOT NULL,"),IF(Q3122="Campo",CONCATENATE("""",L3122,""" ",VLOOKUP(R3122,Apoio!A:C,3,0)),""))&amp;IF(Z3122="","",CONCATENATE("PRIMARY KEY (""ID""), KEY ""FK_reg_",LOWER(Z3122),"_ID_PAI"" (""ID_PAI""), CONSTRAINT ""FK_reg_",LOWER(Z3122),"_ID_PAI"" FOREIGN KEY (""ID_PAI"") REFERENCES ""reg_",LOWER(Z3122),""" (""ID"")) ENGINE=InnoDB AUTO_INCREMENT=105774 DEFAULT CHARSET=utf8mb4 COLLATE=utf8mb4_0900_ai_ci;"))</f>
        <v/>
      </c>
      <c r="AB3122" s="190" t="str">
        <f t="shared" si="342"/>
        <v/>
      </c>
    </row>
    <row r="3123" spans="1:28" ht="14.5" hidden="1" customHeight="1" x14ac:dyDescent="0.3">
      <c r="J3123" s="187" t="str">
        <f t="shared" si="340"/>
        <v>1100</v>
      </c>
      <c r="K3123" s="196"/>
      <c r="L3123" s="285"/>
      <c r="M3123" s="182" t="s">
        <v>3118</v>
      </c>
      <c r="N3123" s="196"/>
      <c r="O3123" s="196"/>
      <c r="P3123" s="196"/>
      <c r="Q3123" s="192" t="str">
        <f t="shared" si="341"/>
        <v/>
      </c>
      <c r="S3123" s="191" t="str">
        <f t="shared" si="344"/>
        <v/>
      </c>
      <c r="T3123" s="192" t="str">
        <f t="shared" si="345"/>
        <v/>
      </c>
      <c r="U3123" s="192" t="str">
        <f t="shared" si="343"/>
        <v/>
      </c>
      <c r="V3123" s="192" t="str">
        <f t="shared" si="346"/>
        <v/>
      </c>
      <c r="W3123" s="191" t="str">
        <f>IF(Q3123="Campo","@Campos(posicao = "&amp;K3123&amp;", tipo = '"&amp;R3123&amp;"')@Column(name = """&amp;L3123&amp;""")"&amp;IF(R3123="D","@Temporal(TemporalType.DATE)","")&amp;"private "&amp;VLOOKUP(TEXT(R3123,"@"),Apoio!A:B,2,0)&amp;" "&amp;SUBSTITUTE(LOWER(LEFT(L3123,1))&amp;RIGHT(PROPER(L3123),LEN(L3123)-1),"_","")&amp;";",IF(ISNUMBER(Q3123),IF(R3123="R","@Entity@Table(name = ""reg_"&amp;LOWER(J3123)&amp;""")@XmlRootElement","")&amp;VLOOKUP(J3123,Blocos!D:I,6,0)&amp;Apoio!$E$1&amp;Y3123,""))</f>
        <v/>
      </c>
      <c r="X3123" s="190" t="str">
        <f>IF(ISNUMBER(Q3123),COUNTIF(Blocos!G:G,J3123),"")</f>
        <v/>
      </c>
      <c r="Y3123" s="190" t="str">
        <f>IF(OR(X3123=0,X3123=""),"",VLOOKUP(SUMIFS(Blocos!A:A,Blocos!H:H,'EFD REGISTROS e Campos (2)'!X3123,Blocos!G:G,'EFD REGISTROS e Campos (2)'!J3123),Blocos!A:L,12,0))</f>
        <v/>
      </c>
      <c r="Z3123" s="190" t="str">
        <f>IF(ISNUMBER(Q3124),VLOOKUP(J3123,Blocos!D:G,4,0),"")</f>
        <v/>
      </c>
      <c r="AA3123" s="190" t="str">
        <f>IF(ISNUMBER(Q3123),CONCATENATE("CREATE TABLE ""reg_",LOWER(J3123),""" (""ID"" bigint NOT NULL AUTO_INCREMENT,  ""HASHFILE"" varchar(255) DEFAULT NULL, ""ID_PAI"" bigint NOT NULL,"),IF(Q3123="Campo",CONCATENATE("""",L3123,""" ",VLOOKUP(R3123,Apoio!A:C,3,0)),""))&amp;IF(Z3123="","",CONCATENATE("PRIMARY KEY (""ID""), KEY ""FK_reg_",LOWER(Z3123),"_ID_PAI"" (""ID_PAI""), CONSTRAINT ""FK_reg_",LOWER(Z3123),"_ID_PAI"" FOREIGN KEY (""ID_PAI"") REFERENCES ""reg_",LOWER(Z3123),""" (""ID"")) ENGINE=InnoDB AUTO_INCREMENT=105774 DEFAULT CHARSET=utf8mb4 COLLATE=utf8mb4_0900_ai_ci;"))</f>
        <v/>
      </c>
      <c r="AB3123" s="190" t="str">
        <f t="shared" si="342"/>
        <v/>
      </c>
    </row>
    <row r="3124" spans="1:28" ht="14.5" hidden="1" customHeight="1" x14ac:dyDescent="0.3">
      <c r="J3124" s="187" t="str">
        <f t="shared" si="340"/>
        <v>1100</v>
      </c>
      <c r="K3124" s="196"/>
      <c r="L3124" s="285"/>
      <c r="M3124" s="182" t="s">
        <v>3119</v>
      </c>
      <c r="N3124" s="196"/>
      <c r="O3124" s="196"/>
      <c r="P3124" s="196"/>
      <c r="Q3124" s="192" t="str">
        <f t="shared" si="341"/>
        <v/>
      </c>
      <c r="S3124" s="191" t="str">
        <f t="shared" si="344"/>
        <v/>
      </c>
      <c r="T3124" s="192" t="str">
        <f t="shared" si="345"/>
        <v/>
      </c>
      <c r="U3124" s="192" t="str">
        <f t="shared" si="343"/>
        <v/>
      </c>
      <c r="V3124" s="192" t="str">
        <f t="shared" si="346"/>
        <v/>
      </c>
      <c r="W3124" s="191" t="str">
        <f>IF(Q3124="Campo","@Campos(posicao = "&amp;K3124&amp;", tipo = '"&amp;R3124&amp;"')@Column(name = """&amp;L3124&amp;""")"&amp;IF(R3124="D","@Temporal(TemporalType.DATE)","")&amp;"private "&amp;VLOOKUP(TEXT(R3124,"@"),Apoio!A:B,2,0)&amp;" "&amp;SUBSTITUTE(LOWER(LEFT(L3124,1))&amp;RIGHT(PROPER(L3124),LEN(L3124)-1),"_","")&amp;";",IF(ISNUMBER(Q3124),IF(R3124="R","@Entity@Table(name = ""reg_"&amp;LOWER(J3124)&amp;""")@XmlRootElement","")&amp;VLOOKUP(J3124,Blocos!D:I,6,0)&amp;Apoio!$E$1&amp;Y3124,""))</f>
        <v/>
      </c>
      <c r="X3124" s="190" t="str">
        <f>IF(ISNUMBER(Q3124),COUNTIF(Blocos!G:G,J3124),"")</f>
        <v/>
      </c>
      <c r="Y3124" s="190" t="str">
        <f>IF(OR(X3124=0,X3124=""),"",VLOOKUP(SUMIFS(Blocos!A:A,Blocos!H:H,'EFD REGISTROS e Campos (2)'!X3124,Blocos!G:G,'EFD REGISTROS e Campos (2)'!J3124),Blocos!A:L,12,0))</f>
        <v/>
      </c>
      <c r="Z3124" s="190" t="str">
        <f>IF(ISNUMBER(Q3125),VLOOKUP(J3124,Blocos!D:G,4,0),"")</f>
        <v/>
      </c>
      <c r="AA3124" s="190" t="str">
        <f>IF(ISNUMBER(Q3124),CONCATENATE("CREATE TABLE ""reg_",LOWER(J3124),""" (""ID"" bigint NOT NULL AUTO_INCREMENT,  ""HASHFILE"" varchar(255) DEFAULT NULL, ""ID_PAI"" bigint NOT NULL,"),IF(Q3124="Campo",CONCATENATE("""",L3124,""" ",VLOOKUP(R3124,Apoio!A:C,3,0)),""))&amp;IF(Z3124="","",CONCATENATE("PRIMARY KEY (""ID""), KEY ""FK_reg_",LOWER(Z3124),"_ID_PAI"" (""ID_PAI""), CONSTRAINT ""FK_reg_",LOWER(Z3124),"_ID_PAI"" FOREIGN KEY (""ID_PAI"") REFERENCES ""reg_",LOWER(Z3124),""" (""ID"")) ENGINE=InnoDB AUTO_INCREMENT=105774 DEFAULT CHARSET=utf8mb4 COLLATE=utf8mb4_0900_ai_ci;"))</f>
        <v/>
      </c>
      <c r="AB3124" s="190" t="str">
        <f t="shared" si="342"/>
        <v/>
      </c>
    </row>
    <row r="3125" spans="1:28" ht="14.5" hidden="1" customHeight="1" x14ac:dyDescent="0.3">
      <c r="J3125" s="187" t="str">
        <f t="shared" si="340"/>
        <v>1100</v>
      </c>
      <c r="K3125" s="196"/>
      <c r="L3125" s="285"/>
      <c r="M3125" s="182" t="s">
        <v>3120</v>
      </c>
      <c r="N3125" s="196"/>
      <c r="O3125" s="196"/>
      <c r="P3125" s="196"/>
      <c r="Q3125" s="192" t="str">
        <f t="shared" si="341"/>
        <v/>
      </c>
      <c r="S3125" s="191" t="str">
        <f t="shared" si="344"/>
        <v/>
      </c>
      <c r="T3125" s="192" t="str">
        <f t="shared" si="345"/>
        <v/>
      </c>
      <c r="U3125" s="192" t="str">
        <f t="shared" si="343"/>
        <v/>
      </c>
      <c r="V3125" s="192" t="str">
        <f t="shared" si="346"/>
        <v/>
      </c>
      <c r="W3125" s="191" t="str">
        <f>IF(Q3125="Campo","@Campos(posicao = "&amp;K3125&amp;", tipo = '"&amp;R3125&amp;"')@Column(name = """&amp;L3125&amp;""")"&amp;IF(R3125="D","@Temporal(TemporalType.DATE)","")&amp;"private "&amp;VLOOKUP(TEXT(R3125,"@"),Apoio!A:B,2,0)&amp;" "&amp;SUBSTITUTE(LOWER(LEFT(L3125,1))&amp;RIGHT(PROPER(L3125),LEN(L3125)-1),"_","")&amp;";",IF(ISNUMBER(Q3125),IF(R3125="R","@Entity@Table(name = ""reg_"&amp;LOWER(J3125)&amp;""")@XmlRootElement","")&amp;VLOOKUP(J3125,Blocos!D:I,6,0)&amp;Apoio!$E$1&amp;Y3125,""))</f>
        <v/>
      </c>
      <c r="X3125" s="190" t="str">
        <f>IF(ISNUMBER(Q3125),COUNTIF(Blocos!G:G,J3125),"")</f>
        <v/>
      </c>
      <c r="Y3125" s="190" t="str">
        <f>IF(OR(X3125=0,X3125=""),"",VLOOKUP(SUMIFS(Blocos!A:A,Blocos!H:H,'EFD REGISTROS e Campos (2)'!X3125,Blocos!G:G,'EFD REGISTROS e Campos (2)'!J3125),Blocos!A:L,12,0))</f>
        <v/>
      </c>
      <c r="Z3125" s="190" t="str">
        <f>IF(ISNUMBER(Q3126),VLOOKUP(J3125,Blocos!D:G,4,0),"")</f>
        <v/>
      </c>
      <c r="AA3125" s="190" t="str">
        <f>IF(ISNUMBER(Q3125),CONCATENATE("CREATE TABLE ""reg_",LOWER(J3125),""" (""ID"" bigint NOT NULL AUTO_INCREMENT,  ""HASHFILE"" varchar(255) DEFAULT NULL, ""ID_PAI"" bigint NOT NULL,"),IF(Q3125="Campo",CONCATENATE("""",L3125,""" ",VLOOKUP(R3125,Apoio!A:C,3,0)),""))&amp;IF(Z3125="","",CONCATENATE("PRIMARY KEY (""ID""), KEY ""FK_reg_",LOWER(Z3125),"_ID_PAI"" (""ID_PAI""), CONSTRAINT ""FK_reg_",LOWER(Z3125),"_ID_PAI"" FOREIGN KEY (""ID_PAI"") REFERENCES ""reg_",LOWER(Z3125),""" (""ID"")) ENGINE=InnoDB AUTO_INCREMENT=105774 DEFAULT CHARSET=utf8mb4 COLLATE=utf8mb4_0900_ai_ci;"))</f>
        <v/>
      </c>
      <c r="AB3125" s="190" t="str">
        <f t="shared" si="342"/>
        <v/>
      </c>
    </row>
    <row r="3126" spans="1:28" ht="14.5" hidden="1" customHeight="1" x14ac:dyDescent="0.3">
      <c r="J3126" s="187" t="str">
        <f t="shared" si="340"/>
        <v>1100</v>
      </c>
      <c r="K3126" s="196"/>
      <c r="L3126" s="285"/>
      <c r="M3126" s="182" t="s">
        <v>3121</v>
      </c>
      <c r="N3126" s="196"/>
      <c r="O3126" s="196"/>
      <c r="P3126" s="196"/>
      <c r="Q3126" s="192" t="str">
        <f t="shared" si="341"/>
        <v/>
      </c>
      <c r="S3126" s="191" t="str">
        <f t="shared" si="344"/>
        <v/>
      </c>
      <c r="T3126" s="192" t="str">
        <f t="shared" si="345"/>
        <v/>
      </c>
      <c r="U3126" s="192" t="str">
        <f t="shared" si="343"/>
        <v/>
      </c>
      <c r="V3126" s="192" t="str">
        <f t="shared" si="346"/>
        <v/>
      </c>
      <c r="W3126" s="191" t="str">
        <f>IF(Q3126="Campo","@Campos(posicao = "&amp;K3126&amp;", tipo = '"&amp;R3126&amp;"')@Column(name = """&amp;L3126&amp;""")"&amp;IF(R3126="D","@Temporal(TemporalType.DATE)","")&amp;"private "&amp;VLOOKUP(TEXT(R3126,"@"),Apoio!A:B,2,0)&amp;" "&amp;SUBSTITUTE(LOWER(LEFT(L3126,1))&amp;RIGHT(PROPER(L3126),LEN(L3126)-1),"_","")&amp;";",IF(ISNUMBER(Q3126),IF(R3126="R","@Entity@Table(name = ""reg_"&amp;LOWER(J3126)&amp;""")@XmlRootElement","")&amp;VLOOKUP(J3126,Blocos!D:I,6,0)&amp;Apoio!$E$1&amp;Y3126,""))</f>
        <v/>
      </c>
      <c r="X3126" s="190" t="str">
        <f>IF(ISNUMBER(Q3126),COUNTIF(Blocos!G:G,J3126),"")</f>
        <v/>
      </c>
      <c r="Y3126" s="190" t="str">
        <f>IF(OR(X3126=0,X3126=""),"",VLOOKUP(SUMIFS(Blocos!A:A,Blocos!H:H,'EFD REGISTROS e Campos (2)'!X3126,Blocos!G:G,'EFD REGISTROS e Campos (2)'!J3126),Blocos!A:L,12,0))</f>
        <v/>
      </c>
      <c r="Z3126" s="190" t="str">
        <f>IF(ISNUMBER(Q3127),VLOOKUP(J3126,Blocos!D:G,4,0),"")</f>
        <v/>
      </c>
      <c r="AA3126" s="190" t="str">
        <f>IF(ISNUMBER(Q3126),CONCATENATE("CREATE TABLE ""reg_",LOWER(J3126),""" (""ID"" bigint NOT NULL AUTO_INCREMENT,  ""HASHFILE"" varchar(255) DEFAULT NULL, ""ID_PAI"" bigint NOT NULL,"),IF(Q3126="Campo",CONCATENATE("""",L3126,""" ",VLOOKUP(R3126,Apoio!A:C,3,0)),""))&amp;IF(Z3126="","",CONCATENATE("PRIMARY KEY (""ID""), KEY ""FK_reg_",LOWER(Z3126),"_ID_PAI"" (""ID_PAI""), CONSTRAINT ""FK_reg_",LOWER(Z3126),"_ID_PAI"" FOREIGN KEY (""ID_PAI"") REFERENCES ""reg_",LOWER(Z3126),""" (""ID"")) ENGINE=InnoDB AUTO_INCREMENT=105774 DEFAULT CHARSET=utf8mb4 COLLATE=utf8mb4_0900_ai_ci;"))</f>
        <v/>
      </c>
      <c r="AB3126" s="190" t="str">
        <f t="shared" si="342"/>
        <v/>
      </c>
    </row>
    <row r="3127" spans="1:28" ht="14.5" hidden="1" customHeight="1" x14ac:dyDescent="0.3">
      <c r="J3127" s="187" t="str">
        <f t="shared" si="340"/>
        <v>1100</v>
      </c>
      <c r="K3127" s="196"/>
      <c r="L3127" s="285"/>
      <c r="M3127" s="182" t="s">
        <v>3122</v>
      </c>
      <c r="N3127" s="196"/>
      <c r="O3127" s="196"/>
      <c r="P3127" s="196"/>
      <c r="Q3127" s="192" t="str">
        <f t="shared" si="341"/>
        <v/>
      </c>
      <c r="S3127" s="191" t="str">
        <f t="shared" si="344"/>
        <v/>
      </c>
      <c r="T3127" s="192" t="str">
        <f t="shared" si="345"/>
        <v/>
      </c>
      <c r="U3127" s="192" t="str">
        <f t="shared" si="343"/>
        <v/>
      </c>
      <c r="V3127" s="192" t="str">
        <f t="shared" si="346"/>
        <v/>
      </c>
      <c r="W3127" s="191" t="str">
        <f>IF(Q3127="Campo","@Campos(posicao = "&amp;K3127&amp;", tipo = '"&amp;R3127&amp;"')@Column(name = """&amp;L3127&amp;""")"&amp;IF(R3127="D","@Temporal(TemporalType.DATE)","")&amp;"private "&amp;VLOOKUP(TEXT(R3127,"@"),Apoio!A:B,2,0)&amp;" "&amp;SUBSTITUTE(LOWER(LEFT(L3127,1))&amp;RIGHT(PROPER(L3127),LEN(L3127)-1),"_","")&amp;";",IF(ISNUMBER(Q3127),IF(R3127="R","@Entity@Table(name = ""reg_"&amp;LOWER(J3127)&amp;""")@XmlRootElement","")&amp;VLOOKUP(J3127,Blocos!D:I,6,0)&amp;Apoio!$E$1&amp;Y3127,""))</f>
        <v/>
      </c>
      <c r="X3127" s="190" t="str">
        <f>IF(ISNUMBER(Q3127),COUNTIF(Blocos!G:G,J3127),"")</f>
        <v/>
      </c>
      <c r="Y3127" s="190" t="str">
        <f>IF(OR(X3127=0,X3127=""),"",VLOOKUP(SUMIFS(Blocos!A:A,Blocos!H:H,'EFD REGISTROS e Campos (2)'!X3127,Blocos!G:G,'EFD REGISTROS e Campos (2)'!J3127),Blocos!A:L,12,0))</f>
        <v/>
      </c>
      <c r="Z3127" s="190" t="str">
        <f>IF(ISNUMBER(Q3128),VLOOKUP(J3127,Blocos!D:G,4,0),"")</f>
        <v/>
      </c>
      <c r="AA3127" s="190" t="str">
        <f>IF(ISNUMBER(Q3127),CONCATENATE("CREATE TABLE ""reg_",LOWER(J3127),""" (""ID"" bigint NOT NULL AUTO_INCREMENT,  ""HASHFILE"" varchar(255) DEFAULT NULL, ""ID_PAI"" bigint NOT NULL,"),IF(Q3127="Campo",CONCATENATE("""",L3127,""" ",VLOOKUP(R3127,Apoio!A:C,3,0)),""))&amp;IF(Z3127="","",CONCATENATE("PRIMARY KEY (""ID""), KEY ""FK_reg_",LOWER(Z3127),"_ID_PAI"" (""ID_PAI""), CONSTRAINT ""FK_reg_",LOWER(Z3127),"_ID_PAI"" FOREIGN KEY (""ID_PAI"") REFERENCES ""reg_",LOWER(Z3127),""" (""ID"")) ENGINE=InnoDB AUTO_INCREMENT=105774 DEFAULT CHARSET=utf8mb4 COLLATE=utf8mb4_0900_ai_ci;"))</f>
        <v/>
      </c>
      <c r="AB3127" s="190" t="str">
        <f t="shared" si="342"/>
        <v/>
      </c>
    </row>
    <row r="3128" spans="1:28" ht="14.5" hidden="1" customHeight="1" x14ac:dyDescent="0.3">
      <c r="J3128" s="187" t="str">
        <f t="shared" si="340"/>
        <v>1100</v>
      </c>
      <c r="K3128" s="196"/>
      <c r="L3128" s="285"/>
      <c r="M3128" s="182" t="s">
        <v>3123</v>
      </c>
      <c r="N3128" s="196"/>
      <c r="O3128" s="196"/>
      <c r="P3128" s="196"/>
      <c r="Q3128" s="192" t="str">
        <f t="shared" si="341"/>
        <v/>
      </c>
      <c r="S3128" s="191" t="str">
        <f t="shared" si="344"/>
        <v/>
      </c>
      <c r="T3128" s="192" t="str">
        <f t="shared" si="345"/>
        <v/>
      </c>
      <c r="U3128" s="192" t="str">
        <f t="shared" si="343"/>
        <v/>
      </c>
      <c r="V3128" s="192" t="str">
        <f t="shared" si="346"/>
        <v/>
      </c>
      <c r="W3128" s="191" t="str">
        <f>IF(Q3128="Campo","@Campos(posicao = "&amp;K3128&amp;", tipo = '"&amp;R3128&amp;"')@Column(name = """&amp;L3128&amp;""")"&amp;IF(R3128="D","@Temporal(TemporalType.DATE)","")&amp;"private "&amp;VLOOKUP(TEXT(R3128,"@"),Apoio!A:B,2,0)&amp;" "&amp;SUBSTITUTE(LOWER(LEFT(L3128,1))&amp;RIGHT(PROPER(L3128),LEN(L3128)-1),"_","")&amp;";",IF(ISNUMBER(Q3128),IF(R3128="R","@Entity@Table(name = ""reg_"&amp;LOWER(J3128)&amp;""")@XmlRootElement","")&amp;VLOOKUP(J3128,Blocos!D:I,6,0)&amp;Apoio!$E$1&amp;Y3128,""))</f>
        <v/>
      </c>
      <c r="X3128" s="190" t="str">
        <f>IF(ISNUMBER(Q3128),COUNTIF(Blocos!G:G,J3128),"")</f>
        <v/>
      </c>
      <c r="Y3128" s="190" t="str">
        <f>IF(OR(X3128=0,X3128=""),"",VLOOKUP(SUMIFS(Blocos!A:A,Blocos!H:H,'EFD REGISTROS e Campos (2)'!X3128,Blocos!G:G,'EFD REGISTROS e Campos (2)'!J3128),Blocos!A:L,12,0))</f>
        <v/>
      </c>
      <c r="Z3128" s="190" t="str">
        <f>IF(ISNUMBER(Q3129),VLOOKUP(J3128,Blocos!D:G,4,0),"")</f>
        <v/>
      </c>
      <c r="AA3128" s="190" t="str">
        <f>IF(ISNUMBER(Q3128),CONCATENATE("CREATE TABLE ""reg_",LOWER(J3128),""" (""ID"" bigint NOT NULL AUTO_INCREMENT,  ""HASHFILE"" varchar(255) DEFAULT NULL, ""ID_PAI"" bigint NOT NULL,"),IF(Q3128="Campo",CONCATENATE("""",L3128,""" ",VLOOKUP(R3128,Apoio!A:C,3,0)),""))&amp;IF(Z3128="","",CONCATENATE("PRIMARY KEY (""ID""), KEY ""FK_reg_",LOWER(Z3128),"_ID_PAI"" (""ID_PAI""), CONSTRAINT ""FK_reg_",LOWER(Z3128),"_ID_PAI"" FOREIGN KEY (""ID_PAI"") REFERENCES ""reg_",LOWER(Z3128),""" (""ID"")) ENGINE=InnoDB AUTO_INCREMENT=105774 DEFAULT CHARSET=utf8mb4 COLLATE=utf8mb4_0900_ai_ci;"))</f>
        <v/>
      </c>
      <c r="AB3128" s="190" t="str">
        <f t="shared" si="342"/>
        <v/>
      </c>
    </row>
    <row r="3129" spans="1:28" ht="14.5" hidden="1" customHeight="1" x14ac:dyDescent="0.3">
      <c r="J3129" s="187" t="str">
        <f t="shared" si="340"/>
        <v>1100</v>
      </c>
      <c r="K3129" s="196"/>
      <c r="L3129" s="285"/>
      <c r="M3129" s="182" t="s">
        <v>3124</v>
      </c>
      <c r="N3129" s="196"/>
      <c r="O3129" s="196"/>
      <c r="P3129" s="196"/>
      <c r="Q3129" s="192" t="str">
        <f t="shared" si="341"/>
        <v/>
      </c>
      <c r="S3129" s="191" t="str">
        <f t="shared" si="344"/>
        <v/>
      </c>
      <c r="T3129" s="192" t="str">
        <f t="shared" si="345"/>
        <v/>
      </c>
      <c r="U3129" s="192" t="str">
        <f t="shared" si="343"/>
        <v/>
      </c>
      <c r="V3129" s="192" t="str">
        <f t="shared" si="346"/>
        <v/>
      </c>
      <c r="W3129" s="191" t="str">
        <f>IF(Q3129="Campo","@Campos(posicao = "&amp;K3129&amp;", tipo = '"&amp;R3129&amp;"')@Column(name = """&amp;L3129&amp;""")"&amp;IF(R3129="D","@Temporal(TemporalType.DATE)","")&amp;"private "&amp;VLOOKUP(TEXT(R3129,"@"),Apoio!A:B,2,0)&amp;" "&amp;SUBSTITUTE(LOWER(LEFT(L3129,1))&amp;RIGHT(PROPER(L3129),LEN(L3129)-1),"_","")&amp;";",IF(ISNUMBER(Q3129),IF(R3129="R","@Entity@Table(name = ""reg_"&amp;LOWER(J3129)&amp;""")@XmlRootElement","")&amp;VLOOKUP(J3129,Blocos!D:I,6,0)&amp;Apoio!$E$1&amp;Y3129,""))</f>
        <v/>
      </c>
      <c r="X3129" s="190" t="str">
        <f>IF(ISNUMBER(Q3129),COUNTIF(Blocos!G:G,J3129),"")</f>
        <v/>
      </c>
      <c r="Y3129" s="190" t="str">
        <f>IF(OR(X3129=0,X3129=""),"",VLOOKUP(SUMIFS(Blocos!A:A,Blocos!H:H,'EFD REGISTROS e Campos (2)'!X3129,Blocos!G:G,'EFD REGISTROS e Campos (2)'!J3129),Blocos!A:L,12,0))</f>
        <v/>
      </c>
      <c r="Z3129" s="190" t="str">
        <f>IF(ISNUMBER(Q3130),VLOOKUP(J3129,Blocos!D:G,4,0),"")</f>
        <v/>
      </c>
      <c r="AA3129" s="190" t="str">
        <f>IF(ISNUMBER(Q3129),CONCATENATE("CREATE TABLE ""reg_",LOWER(J3129),""" (""ID"" bigint NOT NULL AUTO_INCREMENT,  ""HASHFILE"" varchar(255) DEFAULT NULL, ""ID_PAI"" bigint NOT NULL,"),IF(Q3129="Campo",CONCATENATE("""",L3129,""" ",VLOOKUP(R3129,Apoio!A:C,3,0)),""))&amp;IF(Z3129="","",CONCATENATE("PRIMARY KEY (""ID""), KEY ""FK_reg_",LOWER(Z3129),"_ID_PAI"" (""ID_PAI""), CONSTRAINT ""FK_reg_",LOWER(Z3129),"_ID_PAI"" FOREIGN KEY (""ID_PAI"") REFERENCES ""reg_",LOWER(Z3129),""" (""ID"")) ENGINE=InnoDB AUTO_INCREMENT=105774 DEFAULT CHARSET=utf8mb4 COLLATE=utf8mb4_0900_ai_ci;"))</f>
        <v/>
      </c>
      <c r="AB3129" s="190" t="str">
        <f t="shared" si="342"/>
        <v/>
      </c>
    </row>
    <row r="3130" spans="1:28" ht="14.5" hidden="1" customHeight="1" x14ac:dyDescent="0.3">
      <c r="J3130" s="187" t="str">
        <f t="shared" si="340"/>
        <v>1100</v>
      </c>
      <c r="K3130" s="196"/>
      <c r="L3130" s="285"/>
      <c r="M3130" s="182" t="s">
        <v>3125</v>
      </c>
      <c r="N3130" s="196"/>
      <c r="O3130" s="196"/>
      <c r="P3130" s="196"/>
      <c r="Q3130" s="192" t="str">
        <f t="shared" si="341"/>
        <v/>
      </c>
      <c r="S3130" s="191" t="str">
        <f t="shared" si="344"/>
        <v/>
      </c>
      <c r="T3130" s="192" t="str">
        <f t="shared" si="345"/>
        <v/>
      </c>
      <c r="U3130" s="192" t="str">
        <f t="shared" si="343"/>
        <v/>
      </c>
      <c r="V3130" s="192" t="str">
        <f t="shared" si="346"/>
        <v/>
      </c>
      <c r="W3130" s="191" t="str">
        <f>IF(Q3130="Campo","@Campos(posicao = "&amp;K3130&amp;", tipo = '"&amp;R3130&amp;"')@Column(name = """&amp;L3130&amp;""")"&amp;IF(R3130="D","@Temporal(TemporalType.DATE)","")&amp;"private "&amp;VLOOKUP(TEXT(R3130,"@"),Apoio!A:B,2,0)&amp;" "&amp;SUBSTITUTE(LOWER(LEFT(L3130,1))&amp;RIGHT(PROPER(L3130),LEN(L3130)-1),"_","")&amp;";",IF(ISNUMBER(Q3130),IF(R3130="R","@Entity@Table(name = ""reg_"&amp;LOWER(J3130)&amp;""")@XmlRootElement","")&amp;VLOOKUP(J3130,Blocos!D:I,6,0)&amp;Apoio!$E$1&amp;Y3130,""))</f>
        <v/>
      </c>
      <c r="X3130" s="190" t="str">
        <f>IF(ISNUMBER(Q3130),COUNTIF(Blocos!G:G,J3130),"")</f>
        <v/>
      </c>
      <c r="Y3130" s="190" t="str">
        <f>IF(OR(X3130=0,X3130=""),"",VLOOKUP(SUMIFS(Blocos!A:A,Blocos!H:H,'EFD REGISTROS e Campos (2)'!X3130,Blocos!G:G,'EFD REGISTROS e Campos (2)'!J3130),Blocos!A:L,12,0))</f>
        <v/>
      </c>
      <c r="Z3130" s="190" t="str">
        <f>IF(ISNUMBER(Q3131),VLOOKUP(J3130,Blocos!D:G,4,0),"")</f>
        <v/>
      </c>
      <c r="AA3130" s="190" t="str">
        <f>IF(ISNUMBER(Q3130),CONCATENATE("CREATE TABLE ""reg_",LOWER(J3130),""" (""ID"" bigint NOT NULL AUTO_INCREMENT,  ""HASHFILE"" varchar(255) DEFAULT NULL, ""ID_PAI"" bigint NOT NULL,"),IF(Q3130="Campo",CONCATENATE("""",L3130,""" ",VLOOKUP(R3130,Apoio!A:C,3,0)),""))&amp;IF(Z3130="","",CONCATENATE("PRIMARY KEY (""ID""), KEY ""FK_reg_",LOWER(Z3130),"_ID_PAI"" (""ID_PAI""), CONSTRAINT ""FK_reg_",LOWER(Z3130),"_ID_PAI"" FOREIGN KEY (""ID_PAI"") REFERENCES ""reg_",LOWER(Z3130),""" (""ID"")) ENGINE=InnoDB AUTO_INCREMENT=105774 DEFAULT CHARSET=utf8mb4 COLLATE=utf8mb4_0900_ai_ci;"))</f>
        <v/>
      </c>
      <c r="AB3130" s="190" t="str">
        <f t="shared" si="342"/>
        <v/>
      </c>
    </row>
    <row r="3131" spans="1:28" ht="14.5" hidden="1" customHeight="1" x14ac:dyDescent="0.3">
      <c r="J3131" s="187" t="str">
        <f t="shared" si="340"/>
        <v>1100</v>
      </c>
      <c r="K3131" s="196"/>
      <c r="L3131" s="285"/>
      <c r="M3131" s="182" t="s">
        <v>3126</v>
      </c>
      <c r="N3131" s="196"/>
      <c r="O3131" s="196"/>
      <c r="P3131" s="196"/>
      <c r="Q3131" s="192" t="str">
        <f t="shared" si="341"/>
        <v/>
      </c>
      <c r="S3131" s="191" t="str">
        <f t="shared" si="344"/>
        <v/>
      </c>
      <c r="T3131" s="192" t="str">
        <f t="shared" si="345"/>
        <v/>
      </c>
      <c r="U3131" s="192" t="str">
        <f t="shared" si="343"/>
        <v/>
      </c>
      <c r="V3131" s="192" t="str">
        <f t="shared" si="346"/>
        <v/>
      </c>
      <c r="W3131" s="191" t="str">
        <f>IF(Q3131="Campo","@Campos(posicao = "&amp;K3131&amp;", tipo = '"&amp;R3131&amp;"')@Column(name = """&amp;L3131&amp;""")"&amp;IF(R3131="D","@Temporal(TemporalType.DATE)","")&amp;"private "&amp;VLOOKUP(TEXT(R3131,"@"),Apoio!A:B,2,0)&amp;" "&amp;SUBSTITUTE(LOWER(LEFT(L3131,1))&amp;RIGHT(PROPER(L3131),LEN(L3131)-1),"_","")&amp;";",IF(ISNUMBER(Q3131),IF(R3131="R","@Entity@Table(name = ""reg_"&amp;LOWER(J3131)&amp;""")@XmlRootElement","")&amp;VLOOKUP(J3131,Blocos!D:I,6,0)&amp;Apoio!$E$1&amp;Y3131,""))</f>
        <v/>
      </c>
      <c r="X3131" s="190" t="str">
        <f>IF(ISNUMBER(Q3131),COUNTIF(Blocos!G:G,J3131),"")</f>
        <v/>
      </c>
      <c r="Y3131" s="190" t="str">
        <f>IF(OR(X3131=0,X3131=""),"",VLOOKUP(SUMIFS(Blocos!A:A,Blocos!H:H,'EFD REGISTROS e Campos (2)'!X3131,Blocos!G:G,'EFD REGISTROS e Campos (2)'!J3131),Blocos!A:L,12,0))</f>
        <v/>
      </c>
      <c r="Z3131" s="190" t="str">
        <f>IF(ISNUMBER(Q3132),VLOOKUP(J3131,Blocos!D:G,4,0),"")</f>
        <v/>
      </c>
      <c r="AA3131" s="190" t="str">
        <f>IF(ISNUMBER(Q3131),CONCATENATE("CREATE TABLE ""reg_",LOWER(J3131),""" (""ID"" bigint NOT NULL AUTO_INCREMENT,  ""HASHFILE"" varchar(255) DEFAULT NULL, ""ID_PAI"" bigint NOT NULL,"),IF(Q3131="Campo",CONCATENATE("""",L3131,""" ",VLOOKUP(R3131,Apoio!A:C,3,0)),""))&amp;IF(Z3131="","",CONCATENATE("PRIMARY KEY (""ID""), KEY ""FK_reg_",LOWER(Z3131),"_ID_PAI"" (""ID_PAI""), CONSTRAINT ""FK_reg_",LOWER(Z3131),"_ID_PAI"" FOREIGN KEY (""ID_PAI"") REFERENCES ""reg_",LOWER(Z3131),""" (""ID"")) ENGINE=InnoDB AUTO_INCREMENT=105774 DEFAULT CHARSET=utf8mb4 COLLATE=utf8mb4_0900_ai_ci;"))</f>
        <v/>
      </c>
      <c r="AB3131" s="190" t="str">
        <f t="shared" si="342"/>
        <v/>
      </c>
    </row>
    <row r="3132" spans="1:28" ht="14.5" hidden="1" customHeight="1" x14ac:dyDescent="0.3">
      <c r="J3132" s="187" t="str">
        <f t="shared" si="340"/>
        <v>1100</v>
      </c>
      <c r="K3132" s="196"/>
      <c r="L3132" s="285"/>
      <c r="M3132" s="182" t="s">
        <v>3127</v>
      </c>
      <c r="N3132" s="196"/>
      <c r="O3132" s="196"/>
      <c r="P3132" s="196"/>
      <c r="Q3132" s="192" t="str">
        <f t="shared" si="341"/>
        <v/>
      </c>
      <c r="S3132" s="191" t="str">
        <f t="shared" si="344"/>
        <v/>
      </c>
      <c r="T3132" s="192" t="str">
        <f t="shared" si="345"/>
        <v/>
      </c>
      <c r="U3132" s="192" t="str">
        <f t="shared" si="343"/>
        <v/>
      </c>
      <c r="V3132" s="192" t="str">
        <f t="shared" si="346"/>
        <v/>
      </c>
      <c r="W3132" s="191" t="str">
        <f>IF(Q3132="Campo","@Campos(posicao = "&amp;K3132&amp;", tipo = '"&amp;R3132&amp;"')@Column(name = """&amp;L3132&amp;""")"&amp;IF(R3132="D","@Temporal(TemporalType.DATE)","")&amp;"private "&amp;VLOOKUP(TEXT(R3132,"@"),Apoio!A:B,2,0)&amp;" "&amp;SUBSTITUTE(LOWER(LEFT(L3132,1))&amp;RIGHT(PROPER(L3132),LEN(L3132)-1),"_","")&amp;";",IF(ISNUMBER(Q3132),IF(R3132="R","@Entity@Table(name = ""reg_"&amp;LOWER(J3132)&amp;""")@XmlRootElement","")&amp;VLOOKUP(J3132,Blocos!D:I,6,0)&amp;Apoio!$E$1&amp;Y3132,""))</f>
        <v/>
      </c>
      <c r="X3132" s="190" t="str">
        <f>IF(ISNUMBER(Q3132),COUNTIF(Blocos!G:G,J3132),"")</f>
        <v/>
      </c>
      <c r="Y3132" s="190" t="str">
        <f>IF(OR(X3132=0,X3132=""),"",VLOOKUP(SUMIFS(Blocos!A:A,Blocos!H:H,'EFD REGISTROS e Campos (2)'!X3132,Blocos!G:G,'EFD REGISTROS e Campos (2)'!J3132),Blocos!A:L,12,0))</f>
        <v/>
      </c>
      <c r="Z3132" s="190" t="str">
        <f>IF(ISNUMBER(Q3133),VLOOKUP(J3132,Blocos!D:G,4,0),"")</f>
        <v/>
      </c>
      <c r="AA3132" s="190" t="str">
        <f>IF(ISNUMBER(Q3132),CONCATENATE("CREATE TABLE ""reg_",LOWER(J3132),""" (""ID"" bigint NOT NULL AUTO_INCREMENT,  ""HASHFILE"" varchar(255) DEFAULT NULL, ""ID_PAI"" bigint NOT NULL,"),IF(Q3132="Campo",CONCATENATE("""",L3132,""" ",VLOOKUP(R3132,Apoio!A:C,3,0)),""))&amp;IF(Z3132="","",CONCATENATE("PRIMARY KEY (""ID""), KEY ""FK_reg_",LOWER(Z3132),"_ID_PAI"" (""ID_PAI""), CONSTRAINT ""FK_reg_",LOWER(Z3132),"_ID_PAI"" FOREIGN KEY (""ID_PAI"") REFERENCES ""reg_",LOWER(Z3132),""" (""ID"")) ENGINE=InnoDB AUTO_INCREMENT=105774 DEFAULT CHARSET=utf8mb4 COLLATE=utf8mb4_0900_ai_ci;"))</f>
        <v/>
      </c>
      <c r="AB3132" s="190" t="str">
        <f t="shared" si="342"/>
        <v/>
      </c>
    </row>
    <row r="3133" spans="1:28" ht="14.5" hidden="1" customHeight="1" x14ac:dyDescent="0.3">
      <c r="J3133" s="187" t="str">
        <f t="shared" si="340"/>
        <v>1100</v>
      </c>
      <c r="K3133" s="181">
        <v>12</v>
      </c>
      <c r="L3133" s="289" t="s">
        <v>3128</v>
      </c>
      <c r="M3133" s="182" t="s">
        <v>3129</v>
      </c>
      <c r="N3133" s="181" t="s">
        <v>27</v>
      </c>
      <c r="O3133" s="181">
        <v>3</v>
      </c>
      <c r="P3133" s="181" t="s">
        <v>28</v>
      </c>
      <c r="Q3133" s="192" t="str">
        <f t="shared" si="341"/>
        <v>Campo</v>
      </c>
      <c r="R3133" s="192" t="s">
        <v>27</v>
      </c>
      <c r="S3133" s="191" t="str">
        <f t="shared" si="344"/>
        <v/>
      </c>
      <c r="T3133" s="192" t="str">
        <f t="shared" si="345"/>
        <v>&lt;campo posicao="12"&gt;
&lt;coluna&gt;PAIS&lt;/coluna&gt;
&lt;descricao&gt;Código do país de destino da mercadoria (Preencher conforme tabela do SISCOMEX)&lt;/descricao&gt;
&lt;tipo&gt;C&lt;/tipo&gt;
&lt;/campo&gt;</v>
      </c>
      <c r="U3133" s="192" t="str">
        <f t="shared" si="343"/>
        <v>&lt;campo posicao="12"&gt;
&lt;coluna&gt;PAIS&lt;/coluna&gt;
&lt;descricao&gt;Código do país de destino da mercadoria (Preencher conforme tabela do SISCOMEX)&lt;/descricao&gt;
&lt;tipo&gt;C&lt;/tipo&gt;
&lt;/campo&gt;</v>
      </c>
      <c r="V3133" s="192" t="str">
        <f t="shared" si="346"/>
        <v>{"Column13", "PAIS"},</v>
      </c>
      <c r="W3133" s="191" t="str">
        <f>IF(Q3133="Campo","@Campos(posicao = "&amp;K3133&amp;", tipo = '"&amp;R3133&amp;"')@Column(name = """&amp;L3133&amp;""")"&amp;IF(R3133="D","@Temporal(TemporalType.DATE)","")&amp;"private "&amp;VLOOKUP(TEXT(R3133,"@"),Apoio!A:B,2,0)&amp;" "&amp;SUBSTITUTE(LOWER(LEFT(L3133,1))&amp;RIGHT(PROPER(L3133),LEN(L3133)-1),"_","")&amp;";",IF(ISNUMBER(Q3133),IF(R3133="R","@Entity@Table(name = ""reg_"&amp;LOWER(J3133)&amp;""")@XmlRootElement","")&amp;VLOOKUP(J3133,Blocos!D:I,6,0)&amp;Apoio!$E$1&amp;Y3133,""))</f>
        <v>@Campos(posicao = 12, tipo = 'C')@Column(name = "PAIS")private String pais;</v>
      </c>
      <c r="X3133" s="190" t="str">
        <f>IF(ISNUMBER(Q3133),COUNTIF(Blocos!G:G,J3133),"")</f>
        <v/>
      </c>
      <c r="Y3133" s="190" t="str">
        <f>IF(OR(X3133=0,X3133=""),"",VLOOKUP(SUMIFS(Blocos!A:A,Blocos!H:H,'EFD REGISTROS e Campos (2)'!X3133,Blocos!G:G,'EFD REGISTROS e Campos (2)'!J3133),Blocos!A:L,12,0))</f>
        <v/>
      </c>
      <c r="Z3133" s="190" t="str">
        <f>IF(ISNUMBER(Q3134),VLOOKUP(J3133,Blocos!D:G,4,0),"")</f>
        <v>1001</v>
      </c>
      <c r="AA3133" s="190" t="str">
        <f>IF(ISNUMBER(Q3133),CONCATENATE("CREATE TABLE ""reg_",LOWER(J3133),""" (""ID"" bigint NOT NULL AUTO_INCREMENT,  ""HASHFILE"" varchar(255) DEFAULT NULL, ""ID_PAI"" bigint NOT NULL,"),IF(Q3133="Campo",CONCATENATE("""",L3133,""" ",VLOOKUP(R3133,Apoio!A:C,3,0)),""))&amp;IF(Z3133="","",CONCATENATE("PRIMARY KEY (""ID""), KEY ""FK_reg_",LOWER(Z3133),"_ID_PAI"" (""ID_PAI""), CONSTRAINT ""FK_reg_",LOWER(Z3133),"_ID_PAI"" FOREIGN KEY (""ID_PAI"") REFERENCES ""reg_",LOWER(Z3133),""" (""ID"")) ENGINE=InnoDB AUTO_INCREMENT=105774 DEFAULT CHARSET=utf8mb4 COLLATE=utf8mb4_0900_ai_ci;"))</f>
        <v>"PAIS" varchar(255) DEFAULT NULL,PRIMARY KEY ("ID"), KEY "FK_reg_1001_ID_PAI" ("ID_PAI"), CONSTRAINT "FK_reg_1001_ID_PAI" FOREIGN KEY ("ID_PAI") REFERENCES "reg_1001" ("ID")) ENGINE=InnoDB AUTO_INCREMENT=105774 DEFAULT CHARSET=utf8mb4 COLLATE=utf8mb4_0900_ai_ci;</v>
      </c>
      <c r="AB3133" s="190" t="str">
        <f t="shared" si="342"/>
        <v>`reg_1100`.`PAIS`,FROM `efdicms`.`reg_1100`;"</v>
      </c>
    </row>
    <row r="3134" spans="1:28" ht="14.5" hidden="1" customHeight="1" collapsed="1" x14ac:dyDescent="0.3">
      <c r="A3134" s="180" t="s">
        <v>22</v>
      </c>
      <c r="E3134" s="180" t="s">
        <v>3130</v>
      </c>
      <c r="I3134" s="180" t="s">
        <v>144</v>
      </c>
      <c r="J3134" s="187" t="str">
        <f t="shared" si="340"/>
        <v>1105</v>
      </c>
      <c r="K3134" s="195" t="s">
        <v>3131</v>
      </c>
      <c r="Q3134" s="192">
        <f t="shared" si="341"/>
        <v>3</v>
      </c>
      <c r="S3134" s="191" t="str">
        <f t="shared" si="344"/>
        <v>&lt;/registro&gt;
&lt;registro codigo="1105" perfil="ABC" nivel="3"&gt;</v>
      </c>
      <c r="T3134" s="192" t="str">
        <f t="shared" si="345"/>
        <v/>
      </c>
      <c r="U3134" s="192" t="str">
        <f t="shared" si="343"/>
        <v>&lt;/registro&gt;
&lt;registro codigo="1105" perfil="ABC" nivel="3"&gt;</v>
      </c>
      <c r="V3134" s="192" t="str">
        <f t="shared" si="346"/>
        <v/>
      </c>
      <c r="W3134" s="191" t="str">
        <f>IF(Q3134="Campo","@Campos(posicao = "&amp;K3134&amp;", tipo = '"&amp;R3134&amp;"')@Column(name = """&amp;L3134&amp;""")"&amp;IF(R3134="D","@Temporal(TemporalType.DATE)","")&amp;"private "&amp;VLOOKUP(TEXT(R3134,"@"),Apoio!A:B,2,0)&amp;" "&amp;SUBSTITUTE(LOWER(LEFT(L3134,1))&amp;RIGHT(PROPER(L3134),LEN(L3134)-1),"_","")&amp;";",IF(ISNUMBER(Q3134),IF(R3134="R","@Entity@Table(name = ""reg_"&amp;LOWER(J3134)&amp;""")@XmlRootElement","")&amp;VLOOKUP(J3134,Blocos!D:I,6,0)&amp;Apoio!$E$1&amp;Y3134,""))</f>
        <v>@Registros(nivel = 3) public class Reg1105 implements Serializable { private static final long serialVersionUID = 1L; @Id @GeneratedValue(strategy = GenerationType.IDENTITY) @Basic(optional = false) @Column(name = "ID" ) private Long id;@ManyToOne(fetch = FetchType.LAZY) @JoinColumn(name = "ID_PAI", nullable = false) private Reg1100 idPai; public Reg1100 getIdPai() {return idPai;}public void setIdPai(Object idPai) {this.idPai = (Reg1100) idPai;}public Reg1105() { } public Reg1105(Long id) { this.id = id; } public Reg1105(Long id, Reg1100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List&lt;Reg1110&gt; reg1110;public List&lt;Reg1110&gt; getReg1110() {return reg1110;}public void setReg1110(List&lt;Reg1110&gt; reg1110) {this.reg1110 = reg1110;}</v>
      </c>
      <c r="X3134" s="190">
        <f>IF(ISNUMBER(Q3134),COUNTIF(Blocos!G:G,J3134),"")</f>
        <v>1</v>
      </c>
      <c r="Y3134" s="190" t="str">
        <f>IF(OR(X3134=0,X3134=""),"",VLOOKUP(SUMIFS(Blocos!A:A,Blocos!H:H,'EFD REGISTROS e Campos (2)'!X3134,Blocos!G:G,'EFD REGISTROS e Campos (2)'!J3134),Blocos!A:L,12,0))</f>
        <v>@OneToMany( cascade = CascadeType.ALL, fetch = FetchType.LAZY, mappedBy = "idPai")private  List&lt;Reg1110&gt; reg1110;public List&lt;Reg1110&gt; getReg1110() {return reg1110;}public void setReg1110(List&lt;Reg1110&gt; reg1110) {this.reg1110 = reg1110;}</v>
      </c>
      <c r="Z3134" s="190" t="str">
        <f>IF(ISNUMBER(Q3135),VLOOKUP(J3134,Blocos!D:G,4,0),"")</f>
        <v/>
      </c>
      <c r="AA3134" s="190" t="str">
        <f>IF(ISNUMBER(Q3134),CONCATENATE("CREATE TABLE ""reg_",LOWER(J3134),""" (""ID"" bigint NOT NULL AUTO_INCREMENT,  ""HASHFILE"" varchar(255) DEFAULT NULL, ""ID_PAI"" bigint NOT NULL,"),IF(Q3134="Campo",CONCATENATE("""",L3134,""" ",VLOOKUP(R3134,Apoio!A:C,3,0)),""))&amp;IF(Z3134="","",CONCATENATE("PRIMARY KEY (""ID""), KEY ""FK_reg_",LOWER(Z3134),"_ID_PAI"" (""ID_PAI""), CONSTRAINT ""FK_reg_",LOWER(Z3134),"_ID_PAI"" FOREIGN KEY (""ID_PAI"") REFERENCES ""reg_",LOWER(Z3134),""" (""ID"")) ENGINE=InnoDB AUTO_INCREMENT=105774 DEFAULT CHARSET=utf8mb4 COLLATE=utf8mb4_0900_ai_ci;"))</f>
        <v>CREATE TABLE "reg_1105" ("ID" bigint NOT NULL AUTO_INCREMENT,  "HASHFILE" varchar(255) DEFAULT NULL, "ID_PAI" bigint NOT NULL,</v>
      </c>
      <c r="AB3134" s="190" t="str">
        <f t="shared" si="342"/>
        <v/>
      </c>
    </row>
    <row r="3135" spans="1:28" ht="14.5" hidden="1" customHeight="1" x14ac:dyDescent="0.3">
      <c r="J3135" s="187" t="str">
        <f t="shared" si="340"/>
        <v>1105</v>
      </c>
      <c r="K3135" s="181">
        <v>1</v>
      </c>
      <c r="L3135" s="289" t="s">
        <v>25</v>
      </c>
      <c r="M3135" s="182" t="s">
        <v>3132</v>
      </c>
      <c r="N3135" s="181" t="s">
        <v>27</v>
      </c>
      <c r="O3135" s="181">
        <v>4</v>
      </c>
      <c r="P3135" s="181" t="s">
        <v>28</v>
      </c>
      <c r="Q3135" s="192" t="str">
        <f t="shared" si="341"/>
        <v>Campo</v>
      </c>
      <c r="R3135" s="192" t="s">
        <v>27</v>
      </c>
      <c r="S3135" s="191" t="str">
        <f t="shared" si="344"/>
        <v/>
      </c>
      <c r="T3135" s="192" t="str">
        <f t="shared" si="345"/>
        <v>&lt;campo posicao="1"&gt;
&lt;coluna&gt;REG&lt;/coluna&gt;
&lt;descricao&gt;Texto fixo contendo "1105"&lt;/descricao&gt;
&lt;tipo&gt;C&lt;/tipo&gt;
&lt;/campo&gt;</v>
      </c>
      <c r="U3135" s="192" t="str">
        <f t="shared" si="343"/>
        <v>&lt;campo posicao="1"&gt;
&lt;coluna&gt;REG&lt;/coluna&gt;
&lt;descricao&gt;Texto fixo contendo "1105"&lt;/descricao&gt;
&lt;tipo&gt;C&lt;/tipo&gt;
&lt;/campo&gt;</v>
      </c>
      <c r="V3135" s="192" t="str">
        <f t="shared" si="346"/>
        <v>{"Column2", "REG"},</v>
      </c>
      <c r="W3135" s="191" t="str">
        <f>IF(Q3135="Campo","@Campos(posicao = "&amp;K3135&amp;", tipo = '"&amp;R3135&amp;"')@Column(name = """&amp;L3135&amp;""")"&amp;IF(R3135="D","@Temporal(TemporalType.DATE)","")&amp;"private "&amp;VLOOKUP(TEXT(R3135,"@"),Apoio!A:B,2,0)&amp;" "&amp;SUBSTITUTE(LOWER(LEFT(L3135,1))&amp;RIGHT(PROPER(L3135),LEN(L3135)-1),"_","")&amp;";",IF(ISNUMBER(Q3135),IF(R3135="R","@Entity@Table(name = ""reg_"&amp;LOWER(J3135)&amp;""")@XmlRootElement","")&amp;VLOOKUP(J3135,Blocos!D:I,6,0)&amp;Apoio!$E$1&amp;Y3135,""))</f>
        <v>@Campos(posicao = 1, tipo = 'C')@Column(name = "REG")private String reg;</v>
      </c>
      <c r="X3135" s="190" t="str">
        <f>IF(ISNUMBER(Q3135),COUNTIF(Blocos!G:G,J3135),"")</f>
        <v/>
      </c>
      <c r="Y3135" s="190" t="str">
        <f>IF(OR(X3135=0,X3135=""),"",VLOOKUP(SUMIFS(Blocos!A:A,Blocos!H:H,'EFD REGISTROS e Campos (2)'!X3135,Blocos!G:G,'EFD REGISTROS e Campos (2)'!J3135),Blocos!A:L,12,0))</f>
        <v/>
      </c>
      <c r="Z3135" s="190" t="str">
        <f>IF(ISNUMBER(Q3136),VLOOKUP(J3135,Blocos!D:G,4,0),"")</f>
        <v/>
      </c>
      <c r="AA3135" s="190" t="str">
        <f>IF(ISNUMBER(Q3135),CONCATENATE("CREATE TABLE ""reg_",LOWER(J3135),""" (""ID"" bigint NOT NULL AUTO_INCREMENT,  ""HASHFILE"" varchar(255) DEFAULT NULL, ""ID_PAI"" bigint NOT NULL,"),IF(Q3135="Campo",CONCATENATE("""",L3135,""" ",VLOOKUP(R3135,Apoio!A:C,3,0)),""))&amp;IF(Z3135="","",CONCATENATE("PRIMARY KEY (""ID""), KEY ""FK_reg_",LOWER(Z3135),"_ID_PAI"" (""ID_PAI""), CONSTRAINT ""FK_reg_",LOWER(Z3135),"_ID_PAI"" FOREIGN KEY (""ID_PAI"") REFERENCES ""reg_",LOWER(Z3135),""" (""ID"")) ENGINE=InnoDB AUTO_INCREMENT=105774 DEFAULT CHARSET=utf8mb4 COLLATE=utf8mb4_0900_ai_ci;"))</f>
        <v>"REG" varchar(255) DEFAULT NULL,</v>
      </c>
      <c r="AB3135" s="190" t="str">
        <f t="shared" si="342"/>
        <v>USE `efdicms`;SELECT `reg_1105`.`REG`,</v>
      </c>
    </row>
    <row r="3136" spans="1:28" ht="14.5" hidden="1" customHeight="1" x14ac:dyDescent="0.3">
      <c r="J3136" s="187" t="str">
        <f t="shared" ref="J3136:J3199" si="347">IF(A3136="",J3135,CONCATENATE(B3136,C3136,D3136,E3136,F3136,G3136,H3136))</f>
        <v>1105</v>
      </c>
      <c r="K3136" s="181">
        <v>2</v>
      </c>
      <c r="L3136" s="289" t="s">
        <v>344</v>
      </c>
      <c r="M3136" s="182" t="s">
        <v>3133</v>
      </c>
      <c r="N3136" s="181" t="s">
        <v>27</v>
      </c>
      <c r="O3136" s="181" t="s">
        <v>54</v>
      </c>
      <c r="P3136" s="181" t="s">
        <v>28</v>
      </c>
      <c r="Q3136" s="192" t="str">
        <f t="shared" si="341"/>
        <v>Campo</v>
      </c>
      <c r="R3136" s="192" t="s">
        <v>27</v>
      </c>
      <c r="S3136" s="191" t="str">
        <f t="shared" si="344"/>
        <v/>
      </c>
      <c r="T3136" s="192" t="str">
        <f t="shared" si="345"/>
        <v>&lt;campo posicao="2"&gt;
&lt;coluna&gt;COD_MOD&lt;/coluna&gt;
&lt;descricao&gt;Código do modelo da NF, conforme tabela 4.1.1&lt;/descricao&gt;
&lt;tipo&gt;C&lt;/tipo&gt;
&lt;/campo&gt;</v>
      </c>
      <c r="U3136" s="192" t="str">
        <f t="shared" si="343"/>
        <v>&lt;campo posicao="2"&gt;
&lt;coluna&gt;COD_MOD&lt;/coluna&gt;
&lt;descricao&gt;Código do modelo da NF, conforme tabela 4.1.1&lt;/descricao&gt;
&lt;tipo&gt;C&lt;/tipo&gt;
&lt;/campo&gt;</v>
      </c>
      <c r="V3136" s="192" t="str">
        <f t="shared" si="346"/>
        <v>{"Column3", "COD_MOD"},</v>
      </c>
      <c r="W3136" s="191" t="str">
        <f>IF(Q3136="Campo","@Campos(posicao = "&amp;K3136&amp;", tipo = '"&amp;R3136&amp;"')@Column(name = """&amp;L3136&amp;""")"&amp;IF(R3136="D","@Temporal(TemporalType.DATE)","")&amp;"private "&amp;VLOOKUP(TEXT(R3136,"@"),Apoio!A:B,2,0)&amp;" "&amp;SUBSTITUTE(LOWER(LEFT(L3136,1))&amp;RIGHT(PROPER(L3136),LEN(L3136)-1),"_","")&amp;";",IF(ISNUMBER(Q3136),IF(R3136="R","@Entity@Table(name = ""reg_"&amp;LOWER(J3136)&amp;""")@XmlRootElement","")&amp;VLOOKUP(J3136,Blocos!D:I,6,0)&amp;Apoio!$E$1&amp;Y3136,""))</f>
        <v>@Campos(posicao = 2, tipo = 'C')@Column(name = "COD_MOD")private String codMod;</v>
      </c>
      <c r="X3136" s="190" t="str">
        <f>IF(ISNUMBER(Q3136),COUNTIF(Blocos!G:G,J3136),"")</f>
        <v/>
      </c>
      <c r="Y3136" s="190" t="str">
        <f>IF(OR(X3136=0,X3136=""),"",VLOOKUP(SUMIFS(Blocos!A:A,Blocos!H:H,'EFD REGISTROS e Campos (2)'!X3136,Blocos!G:G,'EFD REGISTROS e Campos (2)'!J3136),Blocos!A:L,12,0))</f>
        <v/>
      </c>
      <c r="Z3136" s="190" t="str">
        <f>IF(ISNUMBER(Q3137),VLOOKUP(J3136,Blocos!D:G,4,0),"")</f>
        <v/>
      </c>
      <c r="AA3136" s="190" t="str">
        <f>IF(ISNUMBER(Q3136),CONCATENATE("CREATE TABLE ""reg_",LOWER(J3136),""" (""ID"" bigint NOT NULL AUTO_INCREMENT,  ""HASHFILE"" varchar(255) DEFAULT NULL, ""ID_PAI"" bigint NOT NULL,"),IF(Q3136="Campo",CONCATENATE("""",L3136,""" ",VLOOKUP(R3136,Apoio!A:C,3,0)),""))&amp;IF(Z3136="","",CONCATENATE("PRIMARY KEY (""ID""), KEY ""FK_reg_",LOWER(Z3136),"_ID_PAI"" (""ID_PAI""), CONSTRAINT ""FK_reg_",LOWER(Z3136),"_ID_PAI"" FOREIGN KEY (""ID_PAI"") REFERENCES ""reg_",LOWER(Z3136),""" (""ID"")) ENGINE=InnoDB AUTO_INCREMENT=105774 DEFAULT CHARSET=utf8mb4 COLLATE=utf8mb4_0900_ai_ci;"))</f>
        <v>"COD_MOD" varchar(255) DEFAULT NULL,</v>
      </c>
      <c r="AB3136" s="190" t="str">
        <f t="shared" si="342"/>
        <v>`reg_1105`.`COD_MOD`,</v>
      </c>
    </row>
    <row r="3137" spans="1:28" ht="14.5" hidden="1" customHeight="1" x14ac:dyDescent="0.3">
      <c r="J3137" s="187" t="str">
        <f t="shared" si="347"/>
        <v>1105</v>
      </c>
      <c r="K3137" s="181">
        <v>3</v>
      </c>
      <c r="L3137" s="289" t="s">
        <v>2781</v>
      </c>
      <c r="M3137" s="182" t="s">
        <v>3134</v>
      </c>
      <c r="N3137" s="181" t="s">
        <v>27</v>
      </c>
      <c r="O3137" s="181">
        <v>3</v>
      </c>
      <c r="P3137" s="181" t="s">
        <v>28</v>
      </c>
      <c r="Q3137" s="192" t="str">
        <f t="shared" si="341"/>
        <v>Campo</v>
      </c>
      <c r="R3137" s="192" t="s">
        <v>27</v>
      </c>
      <c r="S3137" s="191" t="str">
        <f t="shared" si="344"/>
        <v/>
      </c>
      <c r="T3137" s="192" t="str">
        <f t="shared" si="345"/>
        <v>&lt;campo posicao="3"&gt;
&lt;coluna&gt;SERIE&lt;/coluna&gt;
&lt;descricao&gt;Série da Nota Fiscal&lt;/descricao&gt;
&lt;tipo&gt;C&lt;/tipo&gt;
&lt;/campo&gt;</v>
      </c>
      <c r="U3137" s="192" t="str">
        <f t="shared" si="343"/>
        <v>&lt;campo posicao="3"&gt;
&lt;coluna&gt;SERIE&lt;/coluna&gt;
&lt;descricao&gt;Série da Nota Fiscal&lt;/descricao&gt;
&lt;tipo&gt;C&lt;/tipo&gt;
&lt;/campo&gt;</v>
      </c>
      <c r="V3137" s="192" t="str">
        <f t="shared" si="346"/>
        <v>{"Column4", "SERIE"},</v>
      </c>
      <c r="W3137" s="191" t="str">
        <f>IF(Q3137="Campo","@Campos(posicao = "&amp;K3137&amp;", tipo = '"&amp;R3137&amp;"')@Column(name = """&amp;L3137&amp;""")"&amp;IF(R3137="D","@Temporal(TemporalType.DATE)","")&amp;"private "&amp;VLOOKUP(TEXT(R3137,"@"),Apoio!A:B,2,0)&amp;" "&amp;SUBSTITUTE(LOWER(LEFT(L3137,1))&amp;RIGHT(PROPER(L3137),LEN(L3137)-1),"_","")&amp;";",IF(ISNUMBER(Q3137),IF(R3137="R","@Entity@Table(name = ""reg_"&amp;LOWER(J3137)&amp;""")@XmlRootElement","")&amp;VLOOKUP(J3137,Blocos!D:I,6,0)&amp;Apoio!$E$1&amp;Y3137,""))</f>
        <v>@Campos(posicao = 3, tipo = 'C')@Column(name = "SERIE")private String serie;</v>
      </c>
      <c r="X3137" s="190" t="str">
        <f>IF(ISNUMBER(Q3137),COUNTIF(Blocos!G:G,J3137),"")</f>
        <v/>
      </c>
      <c r="Y3137" s="190" t="str">
        <f>IF(OR(X3137=0,X3137=""),"",VLOOKUP(SUMIFS(Blocos!A:A,Blocos!H:H,'EFD REGISTROS e Campos (2)'!X3137,Blocos!G:G,'EFD REGISTROS e Campos (2)'!J3137),Blocos!A:L,12,0))</f>
        <v/>
      </c>
      <c r="Z3137" s="190" t="str">
        <f>IF(ISNUMBER(Q3138),VLOOKUP(J3137,Blocos!D:G,4,0),"")</f>
        <v/>
      </c>
      <c r="AA3137" s="190" t="str">
        <f>IF(ISNUMBER(Q3137),CONCATENATE("CREATE TABLE ""reg_",LOWER(J3137),""" (""ID"" bigint NOT NULL AUTO_INCREMENT,  ""HASHFILE"" varchar(255) DEFAULT NULL, ""ID_PAI"" bigint NOT NULL,"),IF(Q3137="Campo",CONCATENATE("""",L3137,""" ",VLOOKUP(R3137,Apoio!A:C,3,0)),""))&amp;IF(Z3137="","",CONCATENATE("PRIMARY KEY (""ID""), KEY ""FK_reg_",LOWER(Z3137),"_ID_PAI"" (""ID_PAI""), CONSTRAINT ""FK_reg_",LOWER(Z3137),"_ID_PAI"" FOREIGN KEY (""ID_PAI"") REFERENCES ""reg_",LOWER(Z3137),""" (""ID"")) ENGINE=InnoDB AUTO_INCREMENT=105774 DEFAULT CHARSET=utf8mb4 COLLATE=utf8mb4_0900_ai_ci;"))</f>
        <v>"SERIE" varchar(255) DEFAULT NULL,</v>
      </c>
      <c r="AB3137" s="190" t="str">
        <f t="shared" si="342"/>
        <v>`reg_1105`.`SERIE`,</v>
      </c>
    </row>
    <row r="3138" spans="1:28" ht="14.5" hidden="1" customHeight="1" x14ac:dyDescent="0.3">
      <c r="J3138" s="187" t="str">
        <f t="shared" si="347"/>
        <v>1105</v>
      </c>
      <c r="K3138" s="181">
        <v>4</v>
      </c>
      <c r="L3138" s="289" t="s">
        <v>351</v>
      </c>
      <c r="M3138" s="182" t="s">
        <v>3135</v>
      </c>
      <c r="N3138" s="181" t="s">
        <v>32</v>
      </c>
      <c r="O3138" s="181">
        <v>9</v>
      </c>
      <c r="P3138" s="181" t="s">
        <v>28</v>
      </c>
      <c r="Q3138" s="192" t="str">
        <f t="shared" si="341"/>
        <v>Campo</v>
      </c>
      <c r="R3138" s="192" t="s">
        <v>3607</v>
      </c>
      <c r="S3138" s="191" t="str">
        <f t="shared" si="344"/>
        <v/>
      </c>
      <c r="T3138" s="192" t="str">
        <f t="shared" si="345"/>
        <v>&lt;campo posicao="4"&gt;
&lt;coluna&gt;NUM_DOC&lt;/coluna&gt;
&lt;descricao&gt;Número de Nota Fiscal de Exportação emitida pelo Exportador&lt;/descricao&gt;
&lt;tipo&gt;I&lt;/tipo&gt;
&lt;/campo&gt;</v>
      </c>
      <c r="U3138" s="192" t="str">
        <f t="shared" si="343"/>
        <v>&lt;campo posicao="4"&gt;
&lt;coluna&gt;NUM_DOC&lt;/coluna&gt;
&lt;descricao&gt;Número de Nota Fiscal de Exportação emitida pelo Exportador&lt;/descricao&gt;
&lt;tipo&gt;I&lt;/tipo&gt;
&lt;/campo&gt;</v>
      </c>
      <c r="V3138" s="192" t="str">
        <f t="shared" si="346"/>
        <v>{"Column5", "NUM_DOC"},</v>
      </c>
      <c r="W3138" s="191" t="str">
        <f>IF(Q3138="Campo","@Campos(posicao = "&amp;K3138&amp;", tipo = '"&amp;R3138&amp;"')@Column(name = """&amp;L3138&amp;""")"&amp;IF(R3138="D","@Temporal(TemporalType.DATE)","")&amp;"private "&amp;VLOOKUP(TEXT(R3138,"@"),Apoio!A:B,2,0)&amp;" "&amp;SUBSTITUTE(LOWER(LEFT(L3138,1))&amp;RIGHT(PROPER(L3138),LEN(L3138)-1),"_","")&amp;";",IF(ISNUMBER(Q3138),IF(R3138="R","@Entity@Table(name = ""reg_"&amp;LOWER(J3138)&amp;""")@XmlRootElement","")&amp;VLOOKUP(J3138,Blocos!D:I,6,0)&amp;Apoio!$E$1&amp;Y3138,""))</f>
        <v>@Campos(posicao = 4, tipo = 'I')@Column(name = "NUM_DOC")private int numDoc;</v>
      </c>
      <c r="X3138" s="190" t="str">
        <f>IF(ISNUMBER(Q3138),COUNTIF(Blocos!G:G,J3138),"")</f>
        <v/>
      </c>
      <c r="Y3138" s="190" t="str">
        <f>IF(OR(X3138=0,X3138=""),"",VLOOKUP(SUMIFS(Blocos!A:A,Blocos!H:H,'EFD REGISTROS e Campos (2)'!X3138,Blocos!G:G,'EFD REGISTROS e Campos (2)'!J3138),Blocos!A:L,12,0))</f>
        <v/>
      </c>
      <c r="Z3138" s="190" t="str">
        <f>IF(ISNUMBER(Q3139),VLOOKUP(J3138,Blocos!D:G,4,0),"")</f>
        <v/>
      </c>
      <c r="AA3138" s="190" t="str">
        <f>IF(ISNUMBER(Q3138),CONCATENATE("CREATE TABLE ""reg_",LOWER(J3138),""" (""ID"" bigint NOT NULL AUTO_INCREMENT,  ""HASHFILE"" varchar(255) DEFAULT NULL, ""ID_PAI"" bigint NOT NULL,"),IF(Q3138="Campo",CONCATENATE("""",L3138,""" ",VLOOKUP(R3138,Apoio!A:C,3,0)),""))&amp;IF(Z3138="","",CONCATENATE("PRIMARY KEY (""ID""), KEY ""FK_reg_",LOWER(Z3138),"_ID_PAI"" (""ID_PAI""), CONSTRAINT ""FK_reg_",LOWER(Z3138),"_ID_PAI"" FOREIGN KEY (""ID_PAI"") REFERENCES ""reg_",LOWER(Z3138),""" (""ID"")) ENGINE=InnoDB AUTO_INCREMENT=105774 DEFAULT CHARSET=utf8mb4 COLLATE=utf8mb4_0900_ai_ci;"))</f>
        <v>"NUM_DOC" int DEFAULT NULL,</v>
      </c>
      <c r="AB3138" s="190" t="str">
        <f t="shared" si="342"/>
        <v>`reg_1105`.`NUM_DOC`,</v>
      </c>
    </row>
    <row r="3139" spans="1:28" ht="14.5" hidden="1" customHeight="1" x14ac:dyDescent="0.3">
      <c r="J3139" s="187" t="str">
        <f t="shared" si="347"/>
        <v>1105</v>
      </c>
      <c r="K3139" s="181">
        <v>5</v>
      </c>
      <c r="L3139" s="289" t="s">
        <v>354</v>
      </c>
      <c r="M3139" s="182" t="s">
        <v>355</v>
      </c>
      <c r="N3139" s="181" t="s">
        <v>27</v>
      </c>
      <c r="O3139" s="181" t="s">
        <v>356</v>
      </c>
      <c r="P3139" s="181" t="s">
        <v>28</v>
      </c>
      <c r="Q3139" s="192" t="str">
        <f t="shared" ref="Q3139:Q3202" si="348">IF(B3139&lt;&gt;"",0,IF(C3139&lt;&gt;"",1,IF(D3139&lt;&gt;"",2,IF(E3139&lt;&gt;"",3,IF(F3139&lt;&gt;"",4,IF(G3139&lt;&gt;"",5,IF(H3139&lt;&gt;"",6,IF(ISNUMBER(K3139),"Campo",""))))))))</f>
        <v>Campo</v>
      </c>
      <c r="R3139" s="192" t="s">
        <v>27</v>
      </c>
      <c r="S3139" s="191" t="str">
        <f t="shared" si="344"/>
        <v/>
      </c>
      <c r="T3139" s="192" t="str">
        <f t="shared" si="345"/>
        <v>&lt;campo posicao="5"&gt;
&lt;coluna&gt;CHV_NFE&lt;/coluna&gt;
&lt;descricao&gt;Chave da Nota Fiscal Eletrônica&lt;/descricao&gt;
&lt;tipo&gt;C&lt;/tipo&gt;
&lt;/campo&gt;</v>
      </c>
      <c r="U3139" s="192" t="str">
        <f t="shared" si="343"/>
        <v>&lt;campo posicao="5"&gt;
&lt;coluna&gt;CHV_NFE&lt;/coluna&gt;
&lt;descricao&gt;Chave da Nota Fiscal Eletrônica&lt;/descricao&gt;
&lt;tipo&gt;C&lt;/tipo&gt;
&lt;/campo&gt;</v>
      </c>
      <c r="V3139" s="192" t="str">
        <f t="shared" si="346"/>
        <v>{"Column6", "CHV_NFE"},</v>
      </c>
      <c r="W3139" s="191" t="str">
        <f>IF(Q3139="Campo","@Campos(posicao = "&amp;K3139&amp;", tipo = '"&amp;R3139&amp;"')@Column(name = """&amp;L3139&amp;""")"&amp;IF(R3139="D","@Temporal(TemporalType.DATE)","")&amp;"private "&amp;VLOOKUP(TEXT(R3139,"@"),Apoio!A:B,2,0)&amp;" "&amp;SUBSTITUTE(LOWER(LEFT(L3139,1))&amp;RIGHT(PROPER(L3139),LEN(L3139)-1),"_","")&amp;";",IF(ISNUMBER(Q3139),IF(R3139="R","@Entity@Table(name = ""reg_"&amp;LOWER(J3139)&amp;""")@XmlRootElement","")&amp;VLOOKUP(J3139,Blocos!D:I,6,0)&amp;Apoio!$E$1&amp;Y3139,""))</f>
        <v>@Campos(posicao = 5, tipo = 'C')@Column(name = "CHV_NFE")private String chvNfe;</v>
      </c>
      <c r="X3139" s="190" t="str">
        <f>IF(ISNUMBER(Q3139),COUNTIF(Blocos!G:G,J3139),"")</f>
        <v/>
      </c>
      <c r="Y3139" s="190" t="str">
        <f>IF(OR(X3139=0,X3139=""),"",VLOOKUP(SUMIFS(Blocos!A:A,Blocos!H:H,'EFD REGISTROS e Campos (2)'!X3139,Blocos!G:G,'EFD REGISTROS e Campos (2)'!J3139),Blocos!A:L,12,0))</f>
        <v/>
      </c>
      <c r="Z3139" s="190" t="str">
        <f>IF(ISNUMBER(Q3140),VLOOKUP(J3139,Blocos!D:G,4,0),"")</f>
        <v/>
      </c>
      <c r="AA3139" s="190" t="str">
        <f>IF(ISNUMBER(Q3139),CONCATENATE("CREATE TABLE ""reg_",LOWER(J3139),""" (""ID"" bigint NOT NULL AUTO_INCREMENT,  ""HASHFILE"" varchar(255) DEFAULT NULL, ""ID_PAI"" bigint NOT NULL,"),IF(Q3139="Campo",CONCATENATE("""",L3139,""" ",VLOOKUP(R3139,Apoio!A:C,3,0)),""))&amp;IF(Z3139="","",CONCATENATE("PRIMARY KEY (""ID""), KEY ""FK_reg_",LOWER(Z3139),"_ID_PAI"" (""ID_PAI""), CONSTRAINT ""FK_reg_",LOWER(Z3139),"_ID_PAI"" FOREIGN KEY (""ID_PAI"") REFERENCES ""reg_",LOWER(Z3139),""" (""ID"")) ENGINE=InnoDB AUTO_INCREMENT=105774 DEFAULT CHARSET=utf8mb4 COLLATE=utf8mb4_0900_ai_ci;"))</f>
        <v>"CHV_NFE" varchar(255) DEFAULT NULL,</v>
      </c>
      <c r="AB3139" s="190" t="str">
        <f t="shared" si="342"/>
        <v>`reg_1105`.`CHV_NFE`,</v>
      </c>
    </row>
    <row r="3140" spans="1:28" ht="14.5" hidden="1" customHeight="1" x14ac:dyDescent="0.3">
      <c r="J3140" s="187" t="str">
        <f t="shared" si="347"/>
        <v>1105</v>
      </c>
      <c r="K3140" s="181">
        <v>6</v>
      </c>
      <c r="L3140" s="289" t="s">
        <v>357</v>
      </c>
      <c r="M3140" s="182" t="s">
        <v>3136</v>
      </c>
      <c r="N3140" s="181" t="s">
        <v>32</v>
      </c>
      <c r="O3140" s="181" t="s">
        <v>40</v>
      </c>
      <c r="P3140" s="181" t="s">
        <v>28</v>
      </c>
      <c r="Q3140" s="192" t="str">
        <f t="shared" si="348"/>
        <v>Campo</v>
      </c>
      <c r="R3140" s="192" t="s">
        <v>3605</v>
      </c>
      <c r="S3140" s="191" t="str">
        <f t="shared" si="344"/>
        <v/>
      </c>
      <c r="T3140" s="192" t="str">
        <f t="shared" si="345"/>
        <v>&lt;campo posicao="6"&gt;
&lt;coluna&gt;DT_DOC&lt;/coluna&gt;
&lt;descricao&gt;Data da emissão da NF de exportação &lt;/descricao&gt;
&lt;tipo&gt;D&lt;/tipo&gt;
&lt;/campo&gt;</v>
      </c>
      <c r="U3140" s="192" t="str">
        <f t="shared" si="343"/>
        <v>&lt;campo posicao="6"&gt;
&lt;coluna&gt;DT_DOC&lt;/coluna&gt;
&lt;descricao&gt;Data da emissão da NF de exportação &lt;/descricao&gt;
&lt;tipo&gt;D&lt;/tipo&gt;
&lt;/campo&gt;</v>
      </c>
      <c r="V3140" s="192" t="str">
        <f t="shared" si="346"/>
        <v>{"Column7", "DT_DOC"},</v>
      </c>
      <c r="W3140" s="191" t="str">
        <f>IF(Q3140="Campo","@Campos(posicao = "&amp;K3140&amp;", tipo = '"&amp;R3140&amp;"')@Column(name = """&amp;L3140&amp;""")"&amp;IF(R3140="D","@Temporal(TemporalType.DATE)","")&amp;"private "&amp;VLOOKUP(TEXT(R3140,"@"),Apoio!A:B,2,0)&amp;" "&amp;SUBSTITUTE(LOWER(LEFT(L3140,1))&amp;RIGHT(PROPER(L3140),LEN(L3140)-1),"_","")&amp;";",IF(ISNUMBER(Q3140),IF(R3140="R","@Entity@Table(name = ""reg_"&amp;LOWER(J3140)&amp;""")@XmlRootElement","")&amp;VLOOKUP(J3140,Blocos!D:I,6,0)&amp;Apoio!$E$1&amp;Y3140,""))</f>
        <v>@Campos(posicao = 6, tipo = 'D')@Column(name = "DT_DOC")@Temporal(TemporalType.DATE)private Date dtDoc;</v>
      </c>
      <c r="X3140" s="190" t="str">
        <f>IF(ISNUMBER(Q3140),COUNTIF(Blocos!G:G,J3140),"")</f>
        <v/>
      </c>
      <c r="Y3140" s="190" t="str">
        <f>IF(OR(X3140=0,X3140=""),"",VLOOKUP(SUMIFS(Blocos!A:A,Blocos!H:H,'EFD REGISTROS e Campos (2)'!X3140,Blocos!G:G,'EFD REGISTROS e Campos (2)'!J3140),Blocos!A:L,12,0))</f>
        <v/>
      </c>
      <c r="Z3140" s="190" t="str">
        <f>IF(ISNUMBER(Q3141),VLOOKUP(J3140,Blocos!D:G,4,0),"")</f>
        <v/>
      </c>
      <c r="AA3140" s="190" t="str">
        <f>IF(ISNUMBER(Q3140),CONCATENATE("CREATE TABLE ""reg_",LOWER(J3140),""" (""ID"" bigint NOT NULL AUTO_INCREMENT,  ""HASHFILE"" varchar(255) DEFAULT NULL, ""ID_PAI"" bigint NOT NULL,"),IF(Q3140="Campo",CONCATENATE("""",L3140,""" ",VLOOKUP(R3140,Apoio!A:C,3,0)),""))&amp;IF(Z3140="","",CONCATENATE("PRIMARY KEY (""ID""), KEY ""FK_reg_",LOWER(Z3140),"_ID_PAI"" (""ID_PAI""), CONSTRAINT ""FK_reg_",LOWER(Z3140),"_ID_PAI"" FOREIGN KEY (""ID_PAI"") REFERENCES ""reg_",LOWER(Z3140),""" (""ID"")) ENGINE=InnoDB AUTO_INCREMENT=105774 DEFAULT CHARSET=utf8mb4 COLLATE=utf8mb4_0900_ai_ci;"))</f>
        <v>"DT_DOC" date DEFAULT NULL,</v>
      </c>
      <c r="AB3140" s="190" t="str">
        <f t="shared" ref="AB3140:AB3203" si="349">IF(Q3140="Campo",CONCATENATE(IF(K3140=1,"USE `efdicms`;SELECT ",""),"`reg_",LOWER(J3140),"`.`",L3140,"`,"),"")&amp;IF(J3140&lt;&gt;J3141,CONCATENATE("FROM `efdicms`.`reg_",LOWER(J3140),"`;"""),"")</f>
        <v>`reg_1105`.`DT_DOC`,</v>
      </c>
    </row>
    <row r="3141" spans="1:28" ht="14.5" hidden="1" customHeight="1" x14ac:dyDescent="0.3">
      <c r="J3141" s="187" t="str">
        <f t="shared" si="347"/>
        <v>1105</v>
      </c>
      <c r="K3141" s="181">
        <v>7</v>
      </c>
      <c r="L3141" s="289" t="s">
        <v>163</v>
      </c>
      <c r="M3141" s="182" t="s">
        <v>801</v>
      </c>
      <c r="N3141" s="181" t="s">
        <v>27</v>
      </c>
      <c r="O3141" s="181">
        <v>60</v>
      </c>
      <c r="P3141" s="181" t="s">
        <v>28</v>
      </c>
      <c r="Q3141" s="192" t="str">
        <f t="shared" si="348"/>
        <v>Campo</v>
      </c>
      <c r="R3141" s="192" t="s">
        <v>27</v>
      </c>
      <c r="S3141" s="191" t="str">
        <f t="shared" si="344"/>
        <v/>
      </c>
      <c r="T3141" s="192" t="str">
        <f t="shared" si="345"/>
        <v>&lt;campo posicao="7"&gt;
&lt;coluna&gt;COD_ITEM&lt;/coluna&gt;
&lt;descricao&gt;Código do item (campo 02 do Registro 0200)&lt;/descricao&gt;
&lt;tipo&gt;C&lt;/tipo&gt;
&lt;/campo&gt;</v>
      </c>
      <c r="U3141" s="192" t="str">
        <f t="shared" si="343"/>
        <v>&lt;campo posicao="7"&gt;
&lt;coluna&gt;COD_ITEM&lt;/coluna&gt;
&lt;descricao&gt;Código do item (campo 02 do Registro 0200)&lt;/descricao&gt;
&lt;tipo&gt;C&lt;/tipo&gt;
&lt;/campo&gt;</v>
      </c>
      <c r="V3141" s="192" t="str">
        <f t="shared" si="346"/>
        <v>{"Column8", "COD_ITEM"},</v>
      </c>
      <c r="W3141" s="191" t="str">
        <f>IF(Q3141="Campo","@Campos(posicao = "&amp;K3141&amp;", tipo = '"&amp;R3141&amp;"')@Column(name = """&amp;L3141&amp;""")"&amp;IF(R3141="D","@Temporal(TemporalType.DATE)","")&amp;"private "&amp;VLOOKUP(TEXT(R3141,"@"),Apoio!A:B,2,0)&amp;" "&amp;SUBSTITUTE(LOWER(LEFT(L3141,1))&amp;RIGHT(PROPER(L3141),LEN(L3141)-1),"_","")&amp;";",IF(ISNUMBER(Q3141),IF(R3141="R","@Entity@Table(name = ""reg_"&amp;LOWER(J3141)&amp;""")@XmlRootElement","")&amp;VLOOKUP(J3141,Blocos!D:I,6,0)&amp;Apoio!$E$1&amp;Y3141,""))</f>
        <v>@Campos(posicao = 7, tipo = 'C')@Column(name = "COD_ITEM")private String codItem;</v>
      </c>
      <c r="X3141" s="190" t="str">
        <f>IF(ISNUMBER(Q3141),COUNTIF(Blocos!G:G,J3141),"")</f>
        <v/>
      </c>
      <c r="Y3141" s="190" t="str">
        <f>IF(OR(X3141=0,X3141=""),"",VLOOKUP(SUMIFS(Blocos!A:A,Blocos!H:H,'EFD REGISTROS e Campos (2)'!X3141,Blocos!G:G,'EFD REGISTROS e Campos (2)'!J3141),Blocos!A:L,12,0))</f>
        <v/>
      </c>
      <c r="Z3141" s="190" t="str">
        <f>IF(ISNUMBER(Q3142),VLOOKUP(J3141,Blocos!D:G,4,0),"")</f>
        <v>1100</v>
      </c>
      <c r="AA3141" s="190" t="str">
        <f>IF(ISNUMBER(Q3141),CONCATENATE("CREATE TABLE ""reg_",LOWER(J3141),""" (""ID"" bigint NOT NULL AUTO_INCREMENT,  ""HASHFILE"" varchar(255) DEFAULT NULL, ""ID_PAI"" bigint NOT NULL,"),IF(Q3141="Campo",CONCATENATE("""",L3141,""" ",VLOOKUP(R3141,Apoio!A:C,3,0)),""))&amp;IF(Z3141="","",CONCATENATE("PRIMARY KEY (""ID""), KEY ""FK_reg_",LOWER(Z3141),"_ID_PAI"" (""ID_PAI""), CONSTRAINT ""FK_reg_",LOWER(Z3141),"_ID_PAI"" FOREIGN KEY (""ID_PAI"") REFERENCES ""reg_",LOWER(Z3141),""" (""ID"")) ENGINE=InnoDB AUTO_INCREMENT=105774 DEFAULT CHARSET=utf8mb4 COLLATE=utf8mb4_0900_ai_ci;"))</f>
        <v>"COD_ITEM" varchar(255) DEFAULT NULL,PRIMARY KEY ("ID"), KEY "FK_reg_1100_ID_PAI" ("ID_PAI"), CONSTRAINT "FK_reg_1100_ID_PAI" FOREIGN KEY ("ID_PAI") REFERENCES "reg_1100" ("ID")) ENGINE=InnoDB AUTO_INCREMENT=105774 DEFAULT CHARSET=utf8mb4 COLLATE=utf8mb4_0900_ai_ci;</v>
      </c>
      <c r="AB3141" s="190" t="str">
        <f t="shared" si="349"/>
        <v>`reg_1105`.`COD_ITEM`,FROM `efdicms`.`reg_1105`;"</v>
      </c>
    </row>
    <row r="3142" spans="1:28" ht="14.5" hidden="1" customHeight="1" collapsed="1" x14ac:dyDescent="0.3">
      <c r="A3142" s="180" t="s">
        <v>22</v>
      </c>
      <c r="F3142" s="180" t="s">
        <v>3137</v>
      </c>
      <c r="I3142" s="180" t="s">
        <v>144</v>
      </c>
      <c r="J3142" s="187" t="str">
        <f t="shared" si="347"/>
        <v>1110</v>
      </c>
      <c r="K3142" s="195" t="s">
        <v>3138</v>
      </c>
      <c r="Q3142" s="192">
        <f t="shared" si="348"/>
        <v>4</v>
      </c>
      <c r="S3142" s="191" t="str">
        <f t="shared" si="344"/>
        <v>&lt;/registro&gt;
&lt;registro codigo="1110" perfil="ABC" nivel="4"&gt;</v>
      </c>
      <c r="T3142" s="192" t="str">
        <f t="shared" si="345"/>
        <v/>
      </c>
      <c r="U3142" s="192" t="str">
        <f t="shared" si="343"/>
        <v>&lt;/registro&gt;
&lt;registro codigo="1110" perfil="ABC" nivel="4"&gt;</v>
      </c>
      <c r="V3142" s="192" t="str">
        <f t="shared" si="346"/>
        <v/>
      </c>
      <c r="W3142" s="191" t="str">
        <f>IF(Q3142="Campo","@Campos(posicao = "&amp;K3142&amp;", tipo = '"&amp;R3142&amp;"')@Column(name = """&amp;L3142&amp;""")"&amp;IF(R3142="D","@Temporal(TemporalType.DATE)","")&amp;"private "&amp;VLOOKUP(TEXT(R3142,"@"),Apoio!A:B,2,0)&amp;" "&amp;SUBSTITUTE(LOWER(LEFT(L3142,1))&amp;RIGHT(PROPER(L3142),LEN(L3142)-1),"_","")&amp;";",IF(ISNUMBER(Q3142),IF(R3142="R","@Entity@Table(name = ""reg_"&amp;LOWER(J3142)&amp;""")@XmlRootElement","")&amp;VLOOKUP(J3142,Blocos!D:I,6,0)&amp;Apoio!$E$1&amp;Y3142,""))</f>
        <v>@Registros(nivel = 4) public class Reg1110 implements Serializable { private static final long serialVersionUID = 1L; @Id @GeneratedValue(strategy = GenerationType.IDENTITY) @Basic(optional = false) @Column(name = "ID" ) private Long id;@ManyToOne(fetch = FetchType.LAZY) @JoinColumn(name = "ID_PAI", nullable = false) private Reg1105 idPai; public Reg1105 getIdPai() {return idPai;}public void setIdPai(Object idPai) {this.idPai = (Reg1105) idPai;}public Reg1110() { } public Reg1110(Long id) { this.id = id; } public Reg1110(Long id, Reg1105 idPai, long linha, String hash) { this.id = id; this.idPai = idPai; this.linha = linha; this.hash = hash; }public Long getId() { return id; } public void setId(Long id) { this.id = id; }@Basic(optional = false)@Column(name = "LINHA")private long linha;@Basic(optional = false)@Column(name = "HASH")private String hash;</v>
      </c>
      <c r="X3142" s="190">
        <f>IF(ISNUMBER(Q3142),COUNTIF(Blocos!G:G,J3142),"")</f>
        <v>0</v>
      </c>
      <c r="Y3142" s="190" t="str">
        <f>IF(OR(X3142=0,X3142=""),"",VLOOKUP(SUMIFS(Blocos!A:A,Blocos!H:H,'EFD REGISTROS e Campos (2)'!X3142,Blocos!G:G,'EFD REGISTROS e Campos (2)'!J3142),Blocos!A:L,12,0))</f>
        <v/>
      </c>
      <c r="Z3142" s="190" t="str">
        <f>IF(ISNUMBER(Q3143),VLOOKUP(J3142,Blocos!D:G,4,0),"")</f>
        <v/>
      </c>
      <c r="AA3142" s="190" t="str">
        <f>IF(ISNUMBER(Q3142),CONCATENATE("CREATE TABLE ""reg_",LOWER(J3142),""" (""ID"" bigint NOT NULL AUTO_INCREMENT,  ""HASHFILE"" varchar(255) DEFAULT NULL, ""ID_PAI"" bigint NOT NULL,"),IF(Q3142="Campo",CONCATENATE("""",L3142,""" ",VLOOKUP(R3142,Apoio!A:C,3,0)),""))&amp;IF(Z3142="","",CONCATENATE("PRIMARY KEY (""ID""), KEY ""FK_reg_",LOWER(Z3142),"_ID_PAI"" (""ID_PAI""), CONSTRAINT ""FK_reg_",LOWER(Z3142),"_ID_PAI"" FOREIGN KEY (""ID_PAI"") REFERENCES ""reg_",LOWER(Z3142),""" (""ID"")) ENGINE=InnoDB AUTO_INCREMENT=105774 DEFAULT CHARSET=utf8mb4 COLLATE=utf8mb4_0900_ai_ci;"))</f>
        <v>CREATE TABLE "reg_1110" ("ID" bigint NOT NULL AUTO_INCREMENT,  "HASHFILE" varchar(255) DEFAULT NULL, "ID_PAI" bigint NOT NULL,</v>
      </c>
      <c r="AB3142" s="190" t="str">
        <f t="shared" si="349"/>
        <v/>
      </c>
    </row>
    <row r="3143" spans="1:28" ht="14.5" hidden="1" customHeight="1" x14ac:dyDescent="0.3">
      <c r="J3143" s="187" t="str">
        <f t="shared" si="347"/>
        <v>1110</v>
      </c>
      <c r="K3143" s="181">
        <v>1</v>
      </c>
      <c r="L3143" s="289" t="s">
        <v>25</v>
      </c>
      <c r="M3143" s="182" t="s">
        <v>3139</v>
      </c>
      <c r="N3143" s="181" t="s">
        <v>27</v>
      </c>
      <c r="O3143" s="181">
        <v>4</v>
      </c>
      <c r="P3143" s="181" t="s">
        <v>28</v>
      </c>
      <c r="Q3143" s="192" t="str">
        <f t="shared" si="348"/>
        <v>Campo</v>
      </c>
      <c r="R3143" s="192" t="s">
        <v>27</v>
      </c>
      <c r="S3143" s="191" t="str">
        <f t="shared" si="344"/>
        <v/>
      </c>
      <c r="T3143" s="192" t="str">
        <f t="shared" si="345"/>
        <v>&lt;campo posicao="1"&gt;
&lt;coluna&gt;REG&lt;/coluna&gt;
&lt;descricao&gt;Texto fixo contendo "1110"&lt;/descricao&gt;
&lt;tipo&gt;C&lt;/tipo&gt;
&lt;/campo&gt;</v>
      </c>
      <c r="U3143" s="192" t="str">
        <f t="shared" si="343"/>
        <v>&lt;campo posicao="1"&gt;
&lt;coluna&gt;REG&lt;/coluna&gt;
&lt;descricao&gt;Texto fixo contendo "1110"&lt;/descricao&gt;
&lt;tipo&gt;C&lt;/tipo&gt;
&lt;/campo&gt;</v>
      </c>
      <c r="V3143" s="192" t="str">
        <f t="shared" si="346"/>
        <v>{"Column2", "REG"},</v>
      </c>
      <c r="W3143" s="191" t="str">
        <f>IF(Q3143="Campo","@Campos(posicao = "&amp;K3143&amp;", tipo = '"&amp;R3143&amp;"')@Column(name = """&amp;L3143&amp;""")"&amp;IF(R3143="D","@Temporal(TemporalType.DATE)","")&amp;"private "&amp;VLOOKUP(TEXT(R3143,"@"),Apoio!A:B,2,0)&amp;" "&amp;SUBSTITUTE(LOWER(LEFT(L3143,1))&amp;RIGHT(PROPER(L3143),LEN(L3143)-1),"_","")&amp;";",IF(ISNUMBER(Q3143),IF(R3143="R","@Entity@Table(name = ""reg_"&amp;LOWER(J3143)&amp;""")@XmlRootElement","")&amp;VLOOKUP(J3143,Blocos!D:I,6,0)&amp;Apoio!$E$1&amp;Y3143,""))</f>
        <v>@Campos(posicao = 1, tipo = 'C')@Column(name = "REG")private String reg;</v>
      </c>
      <c r="X3143" s="190" t="str">
        <f>IF(ISNUMBER(Q3143),COUNTIF(Blocos!G:G,J3143),"")</f>
        <v/>
      </c>
      <c r="Y3143" s="190" t="str">
        <f>IF(OR(X3143=0,X3143=""),"",VLOOKUP(SUMIFS(Blocos!A:A,Blocos!H:H,'EFD REGISTROS e Campos (2)'!X3143,Blocos!G:G,'EFD REGISTROS e Campos (2)'!J3143),Blocos!A:L,12,0))</f>
        <v/>
      </c>
      <c r="Z3143" s="190" t="str">
        <f>IF(ISNUMBER(Q3144),VLOOKUP(J3143,Blocos!D:G,4,0),"")</f>
        <v/>
      </c>
      <c r="AA3143" s="190" t="str">
        <f>IF(ISNUMBER(Q3143),CONCATENATE("CREATE TABLE ""reg_",LOWER(J3143),""" (""ID"" bigint NOT NULL AUTO_INCREMENT,  ""HASHFILE"" varchar(255) DEFAULT NULL, ""ID_PAI"" bigint NOT NULL,"),IF(Q3143="Campo",CONCATENATE("""",L3143,""" ",VLOOKUP(R3143,Apoio!A:C,3,0)),""))&amp;IF(Z3143="","",CONCATENATE("PRIMARY KEY (""ID""), KEY ""FK_reg_",LOWER(Z3143),"_ID_PAI"" (""ID_PAI""), CONSTRAINT ""FK_reg_",LOWER(Z3143),"_ID_PAI"" FOREIGN KEY (""ID_PAI"") REFERENCES ""reg_",LOWER(Z3143),""" (""ID"")) ENGINE=InnoDB AUTO_INCREMENT=105774 DEFAULT CHARSET=utf8mb4 COLLATE=utf8mb4_0900_ai_ci;"))</f>
        <v>"REG" varchar(255) DEFAULT NULL,</v>
      </c>
      <c r="AB3143" s="190" t="str">
        <f t="shared" si="349"/>
        <v>USE `efdicms`;SELECT `reg_1110`.`REG`,</v>
      </c>
    </row>
    <row r="3144" spans="1:28" ht="14.5" hidden="1" customHeight="1" x14ac:dyDescent="0.3">
      <c r="J3144" s="187" t="str">
        <f t="shared" si="347"/>
        <v>1110</v>
      </c>
      <c r="K3144" s="181">
        <v>2</v>
      </c>
      <c r="L3144" s="289" t="s">
        <v>129</v>
      </c>
      <c r="M3144" s="182" t="s">
        <v>3140</v>
      </c>
      <c r="N3144" s="181" t="s">
        <v>27</v>
      </c>
      <c r="O3144" s="181">
        <v>60</v>
      </c>
      <c r="P3144" s="181" t="s">
        <v>28</v>
      </c>
      <c r="Q3144" s="192" t="str">
        <f t="shared" si="348"/>
        <v>Campo</v>
      </c>
      <c r="R3144" s="192" t="s">
        <v>27</v>
      </c>
      <c r="S3144" s="191" t="str">
        <f t="shared" si="344"/>
        <v/>
      </c>
      <c r="T3144" s="192" t="str">
        <f t="shared" si="345"/>
        <v>&lt;campo posicao="2"&gt;
&lt;coluna&gt;COD_PART&lt;/coluna&gt;
&lt;descricao&gt;Código do participante-Fornecedor da Mercadoria destinada à exportação (campo 02 do Registro 0150)&lt;/descricao&gt;
&lt;tipo&gt;C&lt;/tipo&gt;
&lt;/campo&gt;</v>
      </c>
      <c r="U3144" s="192" t="str">
        <f t="shared" si="343"/>
        <v>&lt;campo posicao="2"&gt;
&lt;coluna&gt;COD_PART&lt;/coluna&gt;
&lt;descricao&gt;Código do participante-Fornecedor da Mercadoria destinada à exportação (campo 02 do Registro 0150)&lt;/descricao&gt;
&lt;tipo&gt;C&lt;/tipo&gt;
&lt;/campo&gt;</v>
      </c>
      <c r="V3144" s="192" t="str">
        <f t="shared" si="346"/>
        <v>{"Column3", "COD_PART"},</v>
      </c>
      <c r="W3144" s="191" t="str">
        <f>IF(Q3144="Campo","@Campos(posicao = "&amp;K3144&amp;", tipo = '"&amp;R3144&amp;"')@Column(name = """&amp;L3144&amp;""")"&amp;IF(R3144="D","@Temporal(TemporalType.DATE)","")&amp;"private "&amp;VLOOKUP(TEXT(R3144,"@"),Apoio!A:B,2,0)&amp;" "&amp;SUBSTITUTE(LOWER(LEFT(L3144,1))&amp;RIGHT(PROPER(L3144),LEN(L3144)-1),"_","")&amp;";",IF(ISNUMBER(Q3144),IF(R3144="R","@Entity@Table(name = ""reg_"&amp;LOWER(J3144)&amp;""")@XmlRootElement","")&amp;VLOOKUP(J3144,Blocos!D:I,6,0)&amp;Apoio!$E$1&amp;Y3144,""))</f>
        <v>@Campos(posicao = 2, tipo = 'C')@Column(name = "COD_PART")private String codPart;</v>
      </c>
      <c r="X3144" s="190" t="str">
        <f>IF(ISNUMBER(Q3144),COUNTIF(Blocos!G:G,J3144),"")</f>
        <v/>
      </c>
      <c r="Y3144" s="190" t="str">
        <f>IF(OR(X3144=0,X3144=""),"",VLOOKUP(SUMIFS(Blocos!A:A,Blocos!H:H,'EFD REGISTROS e Campos (2)'!X3144,Blocos!G:G,'EFD REGISTROS e Campos (2)'!J3144),Blocos!A:L,12,0))</f>
        <v/>
      </c>
      <c r="Z3144" s="190" t="str">
        <f>IF(ISNUMBER(Q3145),VLOOKUP(J3144,Blocos!D:G,4,0),"")</f>
        <v/>
      </c>
      <c r="AA3144" s="190" t="str">
        <f>IF(ISNUMBER(Q3144),CONCATENATE("CREATE TABLE ""reg_",LOWER(J3144),""" (""ID"" bigint NOT NULL AUTO_INCREMENT,  ""HASHFILE"" varchar(255) DEFAULT NULL, ""ID_PAI"" bigint NOT NULL,"),IF(Q3144="Campo",CONCATENATE("""",L3144,""" ",VLOOKUP(R3144,Apoio!A:C,3,0)),""))&amp;IF(Z3144="","",CONCATENATE("PRIMARY KEY (""ID""), KEY ""FK_reg_",LOWER(Z3144),"_ID_PAI"" (""ID_PAI""), CONSTRAINT ""FK_reg_",LOWER(Z3144),"_ID_PAI"" FOREIGN KEY (""ID_PAI"") REFERENCES ""reg_",LOWER(Z3144),""" (""ID"")) ENGINE=InnoDB AUTO_INCREMENT=105774 DEFAULT CHARSET=utf8mb4 COLLATE=utf8mb4_0900_ai_ci;"))</f>
        <v>"COD_PART" varchar(255) DEFAULT NULL,</v>
      </c>
      <c r="AB3144" s="190" t="str">
        <f t="shared" si="349"/>
        <v>`reg_1110`.`COD_PART`,</v>
      </c>
    </row>
    <row r="3145" spans="1:28" ht="14.5" hidden="1" customHeight="1" x14ac:dyDescent="0.3">
      <c r="J3145" s="187" t="str">
        <f t="shared" si="347"/>
        <v>1110</v>
      </c>
      <c r="K3145" s="181">
        <v>3</v>
      </c>
      <c r="L3145" s="289" t="s">
        <v>344</v>
      </c>
      <c r="M3145" s="182" t="s">
        <v>653</v>
      </c>
      <c r="N3145" s="181" t="s">
        <v>27</v>
      </c>
      <c r="O3145" s="181" t="s">
        <v>54</v>
      </c>
      <c r="P3145" s="181"/>
      <c r="Q3145" s="192" t="str">
        <f t="shared" si="348"/>
        <v>Campo</v>
      </c>
      <c r="R3145" s="192" t="s">
        <v>27</v>
      </c>
      <c r="S3145" s="191" t="str">
        <f t="shared" si="344"/>
        <v/>
      </c>
      <c r="T3145" s="192" t="str">
        <f t="shared" si="345"/>
        <v>&lt;campo posicao="3"&gt;
&lt;coluna&gt;COD_MOD&lt;/coluna&gt;
&lt;descricao&gt;Código do documento fiscal, conforme a Tabela 4.1.1 &lt;/descricao&gt;
&lt;tipo&gt;C&lt;/tipo&gt;
&lt;/campo&gt;</v>
      </c>
      <c r="U3145" s="192" t="str">
        <f t="shared" si="343"/>
        <v>&lt;campo posicao="3"&gt;
&lt;coluna&gt;COD_MOD&lt;/coluna&gt;
&lt;descricao&gt;Código do documento fiscal, conforme a Tabela 4.1.1 &lt;/descricao&gt;
&lt;tipo&gt;C&lt;/tipo&gt;
&lt;/campo&gt;</v>
      </c>
      <c r="V3145" s="192" t="str">
        <f t="shared" si="346"/>
        <v>{"Column4", "COD_MOD"},</v>
      </c>
      <c r="W3145" s="191" t="str">
        <f>IF(Q3145="Campo","@Campos(posicao = "&amp;K3145&amp;", tipo = '"&amp;R3145&amp;"')@Column(name = """&amp;L3145&amp;""")"&amp;IF(R3145="D","@Temporal(TemporalType.DATE)","")&amp;"private "&amp;VLOOKUP(TEXT(R3145,"@"),Apoio!A:B,2,0)&amp;" "&amp;SUBSTITUTE(LOWER(LEFT(L3145,1))&amp;RIGHT(PROPER(L3145),LEN(L3145)-1),"_","")&amp;";",IF(ISNUMBER(Q3145),IF(R3145="R","@Entity@Table(name = ""reg_"&amp;LOWER(J3145)&amp;""")@XmlRootElement","")&amp;VLOOKUP(J3145,Blocos!D:I,6,0)&amp;Apoio!$E$1&amp;Y3145,""))</f>
        <v>@Campos(posicao = 3, tipo = 'C')@Column(name = "COD_MOD")private String codMod;</v>
      </c>
      <c r="X3145" s="190" t="str">
        <f>IF(ISNUMBER(Q3145),COUNTIF(Blocos!G:G,J3145),"")</f>
        <v/>
      </c>
      <c r="Y3145" s="190" t="str">
        <f>IF(OR(X3145=0,X3145=""),"",VLOOKUP(SUMIFS(Blocos!A:A,Blocos!H:H,'EFD REGISTROS e Campos (2)'!X3145,Blocos!G:G,'EFD REGISTROS e Campos (2)'!J3145),Blocos!A:L,12,0))</f>
        <v/>
      </c>
      <c r="Z3145" s="190" t="str">
        <f>IF(ISNUMBER(Q3146),VLOOKUP(J3145,Blocos!D:G,4,0),"")</f>
        <v/>
      </c>
      <c r="AA3145" s="190" t="str">
        <f>IF(ISNUMBER(Q3145),CONCATENATE("CREATE TABLE ""reg_",LOWER(J3145),""" (""ID"" bigint NOT NULL AUTO_INCREMENT,  ""HASHFILE"" varchar(255) DEFAULT NULL, ""ID_PAI"" bigint NOT NULL,"),IF(Q3145="Campo",CONCATENATE("""",L3145,""" ",VLOOKUP(R3145,Apoio!A:C,3,0)),""))&amp;IF(Z3145="","",CONCATENATE("PRIMARY KEY (""ID""), KEY ""FK_reg_",LOWER(Z3145),"_ID_PAI"" (""ID_PAI""), CONSTRAINT ""FK_reg_",LOWER(Z3145),"_ID_PAI"" FOREIGN KEY (""ID_PAI"") REFERENCES ""reg_",LOWER(Z3145),""" (""ID"")) ENGINE=InnoDB AUTO_INCREMENT=105774 DEFAULT CHARSET=utf8mb4 COLLATE=utf8mb4_0900_ai_ci;"))</f>
        <v>"COD_MOD" varchar(255) DEFAULT NULL,</v>
      </c>
      <c r="AB3145" s="190" t="str">
        <f t="shared" si="349"/>
        <v>`reg_1110`.`COD_MOD`,</v>
      </c>
    </row>
    <row r="3146" spans="1:28" ht="14.5" hidden="1" customHeight="1" x14ac:dyDescent="0.3">
      <c r="J3146" s="187" t="str">
        <f t="shared" si="347"/>
        <v>1110</v>
      </c>
      <c r="K3146" s="181">
        <v>4</v>
      </c>
      <c r="L3146" s="289" t="s">
        <v>348</v>
      </c>
      <c r="M3146" s="182" t="s">
        <v>3141</v>
      </c>
      <c r="N3146" s="181" t="s">
        <v>27</v>
      </c>
      <c r="O3146" s="181">
        <v>4</v>
      </c>
      <c r="P3146" s="181" t="s">
        <v>28</v>
      </c>
      <c r="Q3146" s="192" t="str">
        <f t="shared" si="348"/>
        <v>Campo</v>
      </c>
      <c r="R3146" s="192" t="s">
        <v>27</v>
      </c>
      <c r="S3146" s="191" t="str">
        <f t="shared" si="344"/>
        <v/>
      </c>
      <c r="T3146" s="192" t="str">
        <f t="shared" si="345"/>
        <v>&lt;campo posicao="4"&gt;
&lt;coluna&gt;SER&lt;/coluna&gt;
&lt;descricao&gt;Série do documento fiscal recebido com fins específicos de exportação.&lt;/descricao&gt;
&lt;tipo&gt;C&lt;/tipo&gt;
&lt;/campo&gt;</v>
      </c>
      <c r="U3146" s="192" t="str">
        <f t="shared" si="343"/>
        <v>&lt;campo posicao="4"&gt;
&lt;coluna&gt;SER&lt;/coluna&gt;
&lt;descricao&gt;Série do documento fiscal recebido com fins específicos de exportação.&lt;/descricao&gt;
&lt;tipo&gt;C&lt;/tipo&gt;
&lt;/campo&gt;</v>
      </c>
      <c r="V3146" s="192" t="str">
        <f t="shared" si="346"/>
        <v>{"Column5", "SER"},</v>
      </c>
      <c r="W3146" s="191" t="str">
        <f>IF(Q3146="Campo","@Campos(posicao = "&amp;K3146&amp;", tipo = '"&amp;R3146&amp;"')@Column(name = """&amp;L3146&amp;""")"&amp;IF(R3146="D","@Temporal(TemporalType.DATE)","")&amp;"private "&amp;VLOOKUP(TEXT(R3146,"@"),Apoio!A:B,2,0)&amp;" "&amp;SUBSTITUTE(LOWER(LEFT(L3146,1))&amp;RIGHT(PROPER(L3146),LEN(L3146)-1),"_","")&amp;";",IF(ISNUMBER(Q3146),IF(R3146="R","@Entity@Table(name = ""reg_"&amp;LOWER(J3146)&amp;""")@XmlRootElement","")&amp;VLOOKUP(J3146,Blocos!D:I,6,0)&amp;Apoio!$E$1&amp;Y3146,""))</f>
        <v>@Campos(posicao = 4, tipo = 'C')@Column(name = "SER")private String ser;</v>
      </c>
      <c r="X3146" s="190" t="str">
        <f>IF(ISNUMBER(Q3146),COUNTIF(Blocos!G:G,J3146),"")</f>
        <v/>
      </c>
      <c r="Y3146" s="190" t="str">
        <f>IF(OR(X3146=0,X3146=""),"",VLOOKUP(SUMIFS(Blocos!A:A,Blocos!H:H,'EFD REGISTROS e Campos (2)'!X3146,Blocos!G:G,'EFD REGISTROS e Campos (2)'!J3146),Blocos!A:L,12,0))</f>
        <v/>
      </c>
      <c r="Z3146" s="190" t="str">
        <f>IF(ISNUMBER(Q3147),VLOOKUP(J3146,Blocos!D:G,4,0),"")</f>
        <v/>
      </c>
      <c r="AA3146" s="190" t="str">
        <f>IF(ISNUMBER(Q3146),CONCATENATE("CREATE TABLE ""reg_",LOWER(J3146),""" (""ID"" bigint NOT NULL AUTO_INCREMENT,  ""HASHFILE"" varchar(255) DEFAULT NULL, ""ID_PAI"" bigint NOT NULL,"),IF(Q3146="Campo",CONCATENATE("""",L3146,""" ",VLOOKUP(R3146,Apoio!A:C,3,0)),""))&amp;IF(Z3146="","",CONCATENATE("PRIMARY KEY (""ID""), KEY ""FK_reg_",LOWER(Z3146),"_ID_PAI"" (""ID_PAI""), CONSTRAINT ""FK_reg_",LOWER(Z3146),"_ID_PAI"" FOREIGN KEY (""ID_PAI"") REFERENCES ""reg_",LOWER(Z3146),""" (""ID"")) ENGINE=InnoDB AUTO_INCREMENT=105774 DEFAULT CHARSET=utf8mb4 COLLATE=utf8mb4_0900_ai_ci;"))</f>
        <v>"SER" varchar(255) DEFAULT NULL,</v>
      </c>
      <c r="AB3146" s="190" t="str">
        <f t="shared" si="349"/>
        <v>`reg_1110`.`SER`,</v>
      </c>
    </row>
    <row r="3147" spans="1:28" ht="14.5" hidden="1" customHeight="1" x14ac:dyDescent="0.3">
      <c r="J3147" s="187" t="str">
        <f t="shared" si="347"/>
        <v>1110</v>
      </c>
      <c r="K3147" s="181">
        <v>5</v>
      </c>
      <c r="L3147" s="289" t="s">
        <v>351</v>
      </c>
      <c r="M3147" s="182" t="s">
        <v>3142</v>
      </c>
      <c r="N3147" s="181" t="s">
        <v>32</v>
      </c>
      <c r="O3147" s="181">
        <v>9</v>
      </c>
      <c r="P3147" s="181" t="s">
        <v>28</v>
      </c>
      <c r="Q3147" s="192" t="str">
        <f t="shared" si="348"/>
        <v>Campo</v>
      </c>
      <c r="R3147" s="192" t="s">
        <v>3607</v>
      </c>
      <c r="S3147" s="191" t="str">
        <f t="shared" si="344"/>
        <v/>
      </c>
      <c r="T3147" s="192" t="str">
        <f t="shared" si="345"/>
        <v>&lt;campo posicao="5"&gt;
&lt;coluna&gt;NUM_DOC&lt;/coluna&gt;
&lt;descricao&gt;Número do documento fiscal recebido com fins específicos de exportação.&lt;/descricao&gt;
&lt;tipo&gt;I&lt;/tipo&gt;
&lt;/campo&gt;</v>
      </c>
      <c r="U3147" s="192" t="str">
        <f t="shared" si="343"/>
        <v>&lt;campo posicao="5"&gt;
&lt;coluna&gt;NUM_DOC&lt;/coluna&gt;
&lt;descricao&gt;Número do documento fiscal recebido com fins específicos de exportação.&lt;/descricao&gt;
&lt;tipo&gt;I&lt;/tipo&gt;
&lt;/campo&gt;</v>
      </c>
      <c r="V3147" s="192" t="str">
        <f t="shared" si="346"/>
        <v>{"Column6", "NUM_DOC"},</v>
      </c>
      <c r="W3147" s="191" t="str">
        <f>IF(Q3147="Campo","@Campos(posicao = "&amp;K3147&amp;", tipo = '"&amp;R3147&amp;"')@Column(name = """&amp;L3147&amp;""")"&amp;IF(R3147="D","@Temporal(TemporalType.DATE)","")&amp;"private "&amp;VLOOKUP(TEXT(R3147,"@"),Apoio!A:B,2,0)&amp;" "&amp;SUBSTITUTE(LOWER(LEFT(L3147,1))&amp;RIGHT(PROPER(L3147),LEN(L3147)-1),"_","")&amp;";",IF(ISNUMBER(Q3147),IF(R3147="R","@Entity@Table(name = ""reg_"&amp;LOWER(J3147)&amp;""")@XmlRootElement","")&amp;VLOOKUP(J3147,Blocos!D:I,6,0)&amp;Apoio!$E$1&amp;Y3147,""))</f>
        <v>@Campos(posicao = 5, tipo = 'I')@Column(name = "NUM_DOC")private int numDoc;</v>
      </c>
      <c r="X3147" s="190" t="str">
        <f>IF(ISNUMBER(Q3147),COUNTIF(Blocos!G:G,J3147),"")</f>
        <v/>
      </c>
      <c r="Y3147" s="190" t="str">
        <f>IF(OR(X3147=0,X3147=""),"",VLOOKUP(SUMIFS(Blocos!A:A,Blocos!H:H,'EFD REGISTROS e Campos (2)'!X3147,Blocos!G:G,'EFD REGISTROS e Campos (2)'!J3147),Blocos!A:L,12,0))</f>
        <v/>
      </c>
      <c r="Z3147" s="190" t="str">
        <f>IF(ISNUMBER(Q3148),VLOOKUP(J3147,Blocos!D:G,4,0),"")</f>
        <v/>
      </c>
      <c r="AA3147" s="190" t="str">
        <f>IF(ISNUMBER(Q3147),CONCATENATE("CREATE TABLE ""reg_",LOWER(J3147),""" (""ID"" bigint NOT NULL AUTO_INCREMENT,  ""HASHFILE"" varchar(255) DEFAULT NULL, ""ID_PAI"" bigint NOT NULL,"),IF(Q3147="Campo",CONCATENATE("""",L3147,""" ",VLOOKUP(R3147,Apoio!A:C,3,0)),""))&amp;IF(Z3147="","",CONCATENATE("PRIMARY KEY (""ID""), KEY ""FK_reg_",LOWER(Z3147),"_ID_PAI"" (""ID_PAI""), CONSTRAINT ""FK_reg_",LOWER(Z3147),"_ID_PAI"" FOREIGN KEY (""ID_PAI"") REFERENCES ""reg_",LOWER(Z3147),""" (""ID"")) ENGINE=InnoDB AUTO_INCREMENT=105774 DEFAULT CHARSET=utf8mb4 COLLATE=utf8mb4_0900_ai_ci;"))</f>
        <v>"NUM_DOC" int DEFAULT NULL,</v>
      </c>
      <c r="AB3147" s="190" t="str">
        <f t="shared" si="349"/>
        <v>`reg_1110`.`NUM_DOC`,</v>
      </c>
    </row>
    <row r="3148" spans="1:28" ht="14.5" hidden="1" customHeight="1" x14ac:dyDescent="0.3">
      <c r="J3148" s="187" t="str">
        <f t="shared" si="347"/>
        <v>1110</v>
      </c>
      <c r="K3148" s="181">
        <v>6</v>
      </c>
      <c r="L3148" s="289" t="s">
        <v>357</v>
      </c>
      <c r="M3148" s="182" t="s">
        <v>3143</v>
      </c>
      <c r="N3148" s="181" t="s">
        <v>32</v>
      </c>
      <c r="O3148" s="181" t="s">
        <v>40</v>
      </c>
      <c r="P3148" s="181" t="s">
        <v>28</v>
      </c>
      <c r="Q3148" s="192" t="str">
        <f t="shared" si="348"/>
        <v>Campo</v>
      </c>
      <c r="R3148" s="192" t="s">
        <v>3605</v>
      </c>
      <c r="S3148" s="191" t="str">
        <f t="shared" si="344"/>
        <v/>
      </c>
      <c r="T3148" s="192" t="str">
        <f t="shared" si="345"/>
        <v>&lt;campo posicao="6"&gt;
&lt;coluna&gt;DT_DOC&lt;/coluna&gt;
&lt;descricao&gt;Data da emissão do documento fiscal recebido com fins específicos de exportação &lt;/descricao&gt;
&lt;tipo&gt;D&lt;/tipo&gt;
&lt;/campo&gt;</v>
      </c>
      <c r="U3148" s="192" t="str">
        <f t="shared" si="343"/>
        <v>&lt;campo posicao="6"&gt;
&lt;coluna&gt;DT_DOC&lt;/coluna&gt;
&lt;descricao&gt;Data da emissão do documento fiscal recebido com fins específicos de exportação &lt;/descricao&gt;
&lt;tipo&gt;D&lt;/tipo&gt;
&lt;/campo&gt;</v>
      </c>
      <c r="V3148" s="192" t="str">
        <f t="shared" si="346"/>
        <v>{"Column7", "DT_DOC"},</v>
      </c>
      <c r="W3148" s="191" t="str">
        <f>IF(Q3148="Campo","@Campos(posicao = "&amp;K3148&amp;", tipo = '"&amp;R3148&amp;"')@Column(name = """&amp;L3148&amp;""")"&amp;IF(R3148="D","@Temporal(TemporalType.DATE)","")&amp;"private "&amp;VLOOKUP(TEXT(R3148,"@"),Apoio!A:B,2,0)&amp;" "&amp;SUBSTITUTE(LOWER(LEFT(L3148,1))&amp;RIGHT(PROPER(L3148),LEN(L3148)-1),"_","")&amp;";",IF(ISNUMBER(Q3148),IF(R3148="R","@Entity@Table(name = ""reg_"&amp;LOWER(J3148)&amp;""")@XmlRootElement","")&amp;VLOOKUP(J3148,Blocos!D:I,6,0)&amp;Apoio!$E$1&amp;Y3148,""))</f>
        <v>@Campos(posicao = 6, tipo = 'D')@Column(name = "DT_DOC")@Temporal(TemporalType.DATE)private Date dtDoc;</v>
      </c>
      <c r="X3148" s="190" t="str">
        <f>IF(ISNUMBER(Q3148),COUNTIF(Blocos!G:G,J3148),"")</f>
        <v/>
      </c>
      <c r="Y3148" s="190" t="str">
        <f>IF(OR(X3148=0,X3148=""),"",VLOOKUP(SUMIFS(Blocos!A:A,Blocos!H:H,'EFD REGISTROS e Campos (2)'!X3148,Blocos!G:G,'EFD REGISTROS e Campos (2)'!J3148),Blocos!A:L,12,0))</f>
        <v/>
      </c>
      <c r="Z3148" s="190" t="str">
        <f>IF(ISNUMBER(Q3149),VLOOKUP(J3148,Blocos!D:G,4,0),"")</f>
        <v/>
      </c>
      <c r="AA3148" s="190" t="str">
        <f>IF(ISNUMBER(Q3148),CONCATENATE("CREATE TABLE ""reg_",LOWER(J3148),""" (""ID"" bigint NOT NULL AUTO_INCREMENT,  ""HASHFILE"" varchar(255) DEFAULT NULL, ""ID_PAI"" bigint NOT NULL,"),IF(Q3148="Campo",CONCATENATE("""",L3148,""" ",VLOOKUP(R3148,Apoio!A:C,3,0)),""))&amp;IF(Z3148="","",CONCATENATE("PRIMARY KEY (""ID""), KEY ""FK_reg_",LOWER(Z3148),"_ID_PAI"" (""ID_PAI""), CONSTRAINT ""FK_reg_",LOWER(Z3148),"_ID_PAI"" FOREIGN KEY (""ID_PAI"") REFERENCES ""reg_",LOWER(Z3148),""" (""ID"")) ENGINE=InnoDB AUTO_INCREMENT=105774 DEFAULT CHARSET=utf8mb4 COLLATE=utf8mb4_0900_ai_ci;"))</f>
        <v>"DT_DOC" date DEFAULT NULL,</v>
      </c>
      <c r="AB3148" s="190" t="str">
        <f t="shared" si="349"/>
        <v>`reg_1110`.`DT_DOC`,</v>
      </c>
    </row>
    <row r="3149" spans="1:28" ht="14.5" hidden="1" customHeight="1" x14ac:dyDescent="0.3">
      <c r="J3149" s="187" t="str">
        <f t="shared" si="347"/>
        <v>1110</v>
      </c>
      <c r="K3149" s="181">
        <v>7</v>
      </c>
      <c r="L3149" s="289" t="s">
        <v>354</v>
      </c>
      <c r="M3149" s="182" t="s">
        <v>355</v>
      </c>
      <c r="N3149" s="181" t="s">
        <v>27</v>
      </c>
      <c r="O3149" s="181" t="s">
        <v>356</v>
      </c>
      <c r="P3149" s="181" t="s">
        <v>28</v>
      </c>
      <c r="Q3149" s="192" t="str">
        <f t="shared" si="348"/>
        <v>Campo</v>
      </c>
      <c r="R3149" s="192" t="s">
        <v>27</v>
      </c>
      <c r="S3149" s="191" t="str">
        <f t="shared" si="344"/>
        <v/>
      </c>
      <c r="T3149" s="192" t="str">
        <f t="shared" si="345"/>
        <v>&lt;campo posicao="7"&gt;
&lt;coluna&gt;CHV_NFE&lt;/coluna&gt;
&lt;descricao&gt;Chave da Nota Fiscal Eletrônica&lt;/descricao&gt;
&lt;tipo&gt;C&lt;/tipo&gt;
&lt;/campo&gt;</v>
      </c>
      <c r="U3149" s="192" t="str">
        <f t="shared" si="343"/>
        <v>&lt;campo posicao="7"&gt;
&lt;coluna&gt;CHV_NFE&lt;/coluna&gt;
&lt;descricao&gt;Chave da Nota Fiscal Eletrônica&lt;/descricao&gt;
&lt;tipo&gt;C&lt;/tipo&gt;
&lt;/campo&gt;</v>
      </c>
      <c r="V3149" s="192" t="str">
        <f t="shared" si="346"/>
        <v>{"Column8", "CHV_NFE"},</v>
      </c>
      <c r="W3149" s="191" t="str">
        <f>IF(Q3149="Campo","@Campos(posicao = "&amp;K3149&amp;", tipo = '"&amp;R3149&amp;"')@Column(name = """&amp;L3149&amp;""")"&amp;IF(R3149="D","@Temporal(TemporalType.DATE)","")&amp;"private "&amp;VLOOKUP(TEXT(R3149,"@"),Apoio!A:B,2,0)&amp;" "&amp;SUBSTITUTE(LOWER(LEFT(L3149,1))&amp;RIGHT(PROPER(L3149),LEN(L3149)-1),"_","")&amp;";",IF(ISNUMBER(Q3149),IF(R3149="R","@Entity@Table(name = ""reg_"&amp;LOWER(J3149)&amp;""")@XmlRootElement","")&amp;VLOOKUP(J3149,Blocos!D:I,6,0)&amp;Apoio!$E$1&amp;Y3149,""))</f>
        <v>@Campos(posicao = 7, tipo = 'C')@Column(name = "CHV_NFE")private String chvNfe;</v>
      </c>
      <c r="X3149" s="190" t="str">
        <f>IF(ISNUMBER(Q3149),COUNTIF(Blocos!G:G,J3149),"")</f>
        <v/>
      </c>
      <c r="Y3149" s="190" t="str">
        <f>IF(OR(X3149=0,X3149=""),"",VLOOKUP(SUMIFS(Blocos!A:A,Blocos!H:H,'EFD REGISTROS e Campos (2)'!X3149,Blocos!G:G,'EFD REGISTROS e Campos (2)'!J3149),Blocos!A:L,12,0))</f>
        <v/>
      </c>
      <c r="Z3149" s="190" t="str">
        <f>IF(ISNUMBER(Q3150),VLOOKUP(J3149,Blocos!D:G,4,0),"")</f>
        <v/>
      </c>
      <c r="AA3149" s="190" t="str">
        <f>IF(ISNUMBER(Q3149),CONCATENATE("CREATE TABLE ""reg_",LOWER(J3149),""" (""ID"" bigint NOT NULL AUTO_INCREMENT,  ""HASHFILE"" varchar(255) DEFAULT NULL, ""ID_PAI"" bigint NOT NULL,"),IF(Q3149="Campo",CONCATENATE("""",L3149,""" ",VLOOKUP(R3149,Apoio!A:C,3,0)),""))&amp;IF(Z3149="","",CONCATENATE("PRIMARY KEY (""ID""), KEY ""FK_reg_",LOWER(Z3149),"_ID_PAI"" (""ID_PAI""), CONSTRAINT ""FK_reg_",LOWER(Z3149),"_ID_PAI"" FOREIGN KEY (""ID_PAI"") REFERENCES ""reg_",LOWER(Z3149),""" (""ID"")) ENGINE=InnoDB AUTO_INCREMENT=105774 DEFAULT CHARSET=utf8mb4 COLLATE=utf8mb4_0900_ai_ci;"))</f>
        <v>"CHV_NFE" varchar(255) DEFAULT NULL,</v>
      </c>
      <c r="AB3149" s="190" t="str">
        <f t="shared" si="349"/>
        <v>`reg_1110`.`CHV_NFE`,</v>
      </c>
    </row>
    <row r="3150" spans="1:28" ht="14.5" hidden="1" customHeight="1" x14ac:dyDescent="0.3">
      <c r="J3150" s="187" t="str">
        <f t="shared" si="347"/>
        <v>1110</v>
      </c>
      <c r="K3150" s="181">
        <v>8</v>
      </c>
      <c r="L3150" s="289" t="s">
        <v>4003</v>
      </c>
      <c r="M3150" s="182" t="s">
        <v>3145</v>
      </c>
      <c r="N3150" s="181" t="s">
        <v>32</v>
      </c>
      <c r="O3150" s="181"/>
      <c r="P3150" s="181"/>
      <c r="Q3150" s="192" t="str">
        <f t="shared" si="348"/>
        <v>Campo</v>
      </c>
      <c r="R3150" s="192" t="s">
        <v>3607</v>
      </c>
      <c r="S3150" s="191" t="str">
        <f t="shared" si="344"/>
        <v/>
      </c>
      <c r="T3150" s="192" t="str">
        <f t="shared" si="345"/>
        <v>&lt;campo posicao="8"&gt;
&lt;coluna&gt;NR_MEMO&lt;/coluna&gt;
&lt;descricao&gt;Número do Memorando de Exportação&lt;/descricao&gt;
&lt;tipo&gt;I&lt;/tipo&gt;
&lt;/campo&gt;</v>
      </c>
      <c r="U3150" s="192" t="str">
        <f t="shared" si="343"/>
        <v>&lt;campo posicao="8"&gt;
&lt;coluna&gt;NR_MEMO&lt;/coluna&gt;
&lt;descricao&gt;Número do Memorando de Exportação&lt;/descricao&gt;
&lt;tipo&gt;I&lt;/tipo&gt;
&lt;/campo&gt;</v>
      </c>
      <c r="V3150" s="192" t="str">
        <f t="shared" si="346"/>
        <v>{"Column9", "NR_MEMO"},</v>
      </c>
      <c r="W3150" s="191" t="str">
        <f>IF(Q3150="Campo","@Campos(posicao = "&amp;K3150&amp;", tipo = '"&amp;R3150&amp;"')@Column(name = """&amp;L3150&amp;""")"&amp;IF(R3150="D","@Temporal(TemporalType.DATE)","")&amp;"private "&amp;VLOOKUP(TEXT(R3150,"@"),Apoio!A:B,2,0)&amp;" "&amp;SUBSTITUTE(LOWER(LEFT(L3150,1))&amp;RIGHT(PROPER(L3150),LEN(L3150)-1),"_","")&amp;";",IF(ISNUMBER(Q3150),IF(R3150="R","@Entity@Table(name = ""reg_"&amp;LOWER(J3150)&amp;""")@XmlRootElement","")&amp;VLOOKUP(J3150,Blocos!D:I,6,0)&amp;Apoio!$E$1&amp;Y3150,""))</f>
        <v>@Campos(posicao = 8, tipo = 'I')@Column(name = "NR_MEMO")private int nrMemo;</v>
      </c>
      <c r="X3150" s="190" t="str">
        <f>IF(ISNUMBER(Q3150),COUNTIF(Blocos!G:G,J3150),"")</f>
        <v/>
      </c>
      <c r="Y3150" s="190" t="str">
        <f>IF(OR(X3150=0,X3150=""),"",VLOOKUP(SUMIFS(Blocos!A:A,Blocos!H:H,'EFD REGISTROS e Campos (2)'!X3150,Blocos!G:G,'EFD REGISTROS e Campos (2)'!J3150),Blocos!A:L,12,0))</f>
        <v/>
      </c>
      <c r="Z3150" s="190" t="str">
        <f>IF(ISNUMBER(Q3151),VLOOKUP(J3150,Blocos!D:G,4,0),"")</f>
        <v/>
      </c>
      <c r="AA3150" s="190" t="str">
        <f>IF(ISNUMBER(Q3150),CONCATENATE("CREATE TABLE ""reg_",LOWER(J3150),""" (""ID"" bigint NOT NULL AUTO_INCREMENT,  ""HASHFILE"" varchar(255) DEFAULT NULL, ""ID_PAI"" bigint NOT NULL,"),IF(Q3150="Campo",CONCATENATE("""",L3150,""" ",VLOOKUP(R3150,Apoio!A:C,3,0)),""))&amp;IF(Z3150="","",CONCATENATE("PRIMARY KEY (""ID""), KEY ""FK_reg_",LOWER(Z3150),"_ID_PAI"" (""ID_PAI""), CONSTRAINT ""FK_reg_",LOWER(Z3150),"_ID_PAI"" FOREIGN KEY (""ID_PAI"") REFERENCES ""reg_",LOWER(Z3150),""" (""ID"")) ENGINE=InnoDB AUTO_INCREMENT=105774 DEFAULT CHARSET=utf8mb4 COLLATE=utf8mb4_0900_ai_ci;"))</f>
        <v>"NR_MEMO" int DEFAULT NULL,</v>
      </c>
      <c r="AB3150" s="190" t="str">
        <f t="shared" si="349"/>
        <v>`reg_1110`.`NR_MEMO`,</v>
      </c>
    </row>
    <row r="3151" spans="1:28" ht="14.5" hidden="1" customHeight="1" x14ac:dyDescent="0.3">
      <c r="J3151" s="187" t="str">
        <f t="shared" si="347"/>
        <v>1110</v>
      </c>
      <c r="K3151" s="181">
        <v>9</v>
      </c>
      <c r="L3151" s="289" t="s">
        <v>804</v>
      </c>
      <c r="M3151" s="182" t="s">
        <v>3146</v>
      </c>
      <c r="N3151" s="181" t="s">
        <v>32</v>
      </c>
      <c r="O3151" s="181" t="s">
        <v>28</v>
      </c>
      <c r="P3151" s="181">
        <v>3</v>
      </c>
      <c r="Q3151" s="192" t="str">
        <f t="shared" si="348"/>
        <v>Campo</v>
      </c>
      <c r="R3151" s="192" t="s">
        <v>3606</v>
      </c>
      <c r="S3151" s="191" t="str">
        <f t="shared" si="344"/>
        <v/>
      </c>
      <c r="T3151" s="192" t="str">
        <f t="shared" si="345"/>
        <v>&lt;campo posicao="9"&gt;
&lt;coluna&gt;QTD&lt;/coluna&gt;
&lt;descricao&gt;Quantidade do item efetivamente exportado.&lt;/descricao&gt;
&lt;tipo&gt;R&lt;/tipo&gt;
&lt;/campo&gt;</v>
      </c>
      <c r="U3151" s="192" t="str">
        <f t="shared" ref="U3151:U3214" si="350">S3151&amp;T3151</f>
        <v>&lt;campo posicao="9"&gt;
&lt;coluna&gt;QTD&lt;/coluna&gt;
&lt;descricao&gt;Quantidade do item efetivamente exportado.&lt;/descricao&gt;
&lt;tipo&gt;R&lt;/tipo&gt;
&lt;/campo&gt;</v>
      </c>
      <c r="V3151" s="192" t="str">
        <f t="shared" si="346"/>
        <v>{"Column10", "QTD"},</v>
      </c>
      <c r="W3151" s="191" t="str">
        <f>IF(Q3151="Campo","@Campos(posicao = "&amp;K3151&amp;", tipo = '"&amp;R3151&amp;"')@Column(name = """&amp;L3151&amp;""")"&amp;IF(R3151="D","@Temporal(TemporalType.DATE)","")&amp;"private "&amp;VLOOKUP(TEXT(R3151,"@"),Apoio!A:B,2,0)&amp;" "&amp;SUBSTITUTE(LOWER(LEFT(L3151,1))&amp;RIGHT(PROPER(L3151),LEN(L3151)-1),"_","")&amp;";",IF(ISNUMBER(Q3151),IF(R3151="R","@Entity@Table(name = ""reg_"&amp;LOWER(J3151)&amp;""")@XmlRootElement","")&amp;VLOOKUP(J3151,Blocos!D:I,6,0)&amp;Apoio!$E$1&amp;Y3151,""))</f>
        <v>@Campos(posicao = 9, tipo = 'R')@Column(name = "QTD")private BigDecimal qtd;</v>
      </c>
      <c r="X3151" s="190" t="str">
        <f>IF(ISNUMBER(Q3151),COUNTIF(Blocos!G:G,J3151),"")</f>
        <v/>
      </c>
      <c r="Y3151" s="190" t="str">
        <f>IF(OR(X3151=0,X3151=""),"",VLOOKUP(SUMIFS(Blocos!A:A,Blocos!H:H,'EFD REGISTROS e Campos (2)'!X3151,Blocos!G:G,'EFD REGISTROS e Campos (2)'!J3151),Blocos!A:L,12,0))</f>
        <v/>
      </c>
      <c r="Z3151" s="190" t="str">
        <f>IF(ISNUMBER(Q3152),VLOOKUP(J3151,Blocos!D:G,4,0),"")</f>
        <v/>
      </c>
      <c r="AA3151" s="190" t="str">
        <f>IF(ISNUMBER(Q3151),CONCATENATE("CREATE TABLE ""reg_",LOWER(J3151),""" (""ID"" bigint NOT NULL AUTO_INCREMENT,  ""HASHFILE"" varchar(255) DEFAULT NULL, ""ID_PAI"" bigint NOT NULL,"),IF(Q3151="Campo",CONCATENATE("""",L3151,""" ",VLOOKUP(R3151,Apoio!A:C,3,0)),""))&amp;IF(Z3151="","",CONCATENATE("PRIMARY KEY (""ID""), KEY ""FK_reg_",LOWER(Z3151),"_ID_PAI"" (""ID_PAI""), CONSTRAINT ""FK_reg_",LOWER(Z3151),"_ID_PAI"" FOREIGN KEY (""ID_PAI"") REFERENCES ""reg_",LOWER(Z3151),""" (""ID"")) ENGINE=InnoDB AUTO_INCREMENT=105774 DEFAULT CHARSET=utf8mb4 COLLATE=utf8mb4_0900_ai_ci;"))</f>
        <v>"QTD" decimal(15,6) DEFAULT NULL,</v>
      </c>
      <c r="AB3151" s="190" t="str">
        <f t="shared" si="349"/>
        <v>`reg_1110`.`QTD`,</v>
      </c>
    </row>
    <row r="3152" spans="1:28" ht="14.5" hidden="1" customHeight="1" x14ac:dyDescent="0.3">
      <c r="J3152" s="187" t="str">
        <f t="shared" si="347"/>
        <v>1110</v>
      </c>
      <c r="K3152" s="181">
        <v>10</v>
      </c>
      <c r="L3152" s="289" t="s">
        <v>156</v>
      </c>
      <c r="M3152" s="182" t="s">
        <v>1590</v>
      </c>
      <c r="N3152" s="181" t="s">
        <v>27</v>
      </c>
      <c r="O3152" s="181">
        <v>6</v>
      </c>
      <c r="P3152" s="181" t="s">
        <v>28</v>
      </c>
      <c r="Q3152" s="192" t="str">
        <f t="shared" si="348"/>
        <v>Campo</v>
      </c>
      <c r="R3152" s="192" t="s">
        <v>27</v>
      </c>
      <c r="S3152" s="191" t="str">
        <f t="shared" si="344"/>
        <v/>
      </c>
      <c r="T3152" s="192" t="str">
        <f t="shared" si="345"/>
        <v>&lt;campo posicao="10"&gt;
&lt;coluna&gt;UNID&lt;/coluna&gt;
&lt;descricao&gt;Unidade do item  (Campo 02 do registro 0190)&lt;/descricao&gt;
&lt;tipo&gt;C&lt;/tipo&gt;
&lt;/campo&gt;</v>
      </c>
      <c r="U3152" s="192" t="str">
        <f t="shared" si="350"/>
        <v>&lt;campo posicao="10"&gt;
&lt;coluna&gt;UNID&lt;/coluna&gt;
&lt;descricao&gt;Unidade do item  (Campo 02 do registro 0190)&lt;/descricao&gt;
&lt;tipo&gt;C&lt;/tipo&gt;
&lt;/campo&gt;</v>
      </c>
      <c r="V3152" s="192" t="str">
        <f t="shared" si="346"/>
        <v>{"Column11", "UNID"},</v>
      </c>
      <c r="W3152" s="191" t="str">
        <f>IF(Q3152="Campo","@Campos(posicao = "&amp;K3152&amp;", tipo = '"&amp;R3152&amp;"')@Column(name = """&amp;L3152&amp;""")"&amp;IF(R3152="D","@Temporal(TemporalType.DATE)","")&amp;"private "&amp;VLOOKUP(TEXT(R3152,"@"),Apoio!A:B,2,0)&amp;" "&amp;SUBSTITUTE(LOWER(LEFT(L3152,1))&amp;RIGHT(PROPER(L3152),LEN(L3152)-1),"_","")&amp;";",IF(ISNUMBER(Q3152),IF(R3152="R","@Entity@Table(name = ""reg_"&amp;LOWER(J3152)&amp;""")@XmlRootElement","")&amp;VLOOKUP(J3152,Blocos!D:I,6,0)&amp;Apoio!$E$1&amp;Y3152,""))</f>
        <v>@Campos(posicao = 10, tipo = 'C')@Column(name = "UNID")private String unid;</v>
      </c>
      <c r="X3152" s="190" t="str">
        <f>IF(ISNUMBER(Q3152),COUNTIF(Blocos!G:G,J3152),"")</f>
        <v/>
      </c>
      <c r="Y3152" s="190" t="str">
        <f>IF(OR(X3152=0,X3152=""),"",VLOOKUP(SUMIFS(Blocos!A:A,Blocos!H:H,'EFD REGISTROS e Campos (2)'!X3152,Blocos!G:G,'EFD REGISTROS e Campos (2)'!J3152),Blocos!A:L,12,0))</f>
        <v/>
      </c>
      <c r="Z3152" s="190" t="str">
        <f>IF(ISNUMBER(Q3153),VLOOKUP(J3152,Blocos!D:G,4,0),"")</f>
        <v>1105</v>
      </c>
      <c r="AA3152" s="190" t="str">
        <f>IF(ISNUMBER(Q3152),CONCATENATE("CREATE TABLE ""reg_",LOWER(J3152),""" (""ID"" bigint NOT NULL AUTO_INCREMENT,  ""HASHFILE"" varchar(255) DEFAULT NULL, ""ID_PAI"" bigint NOT NULL,"),IF(Q3152="Campo",CONCATENATE("""",L3152,""" ",VLOOKUP(R3152,Apoio!A:C,3,0)),""))&amp;IF(Z3152="","",CONCATENATE("PRIMARY KEY (""ID""), KEY ""FK_reg_",LOWER(Z3152),"_ID_PAI"" (""ID_PAI""), CONSTRAINT ""FK_reg_",LOWER(Z3152),"_ID_PAI"" FOREIGN KEY (""ID_PAI"") REFERENCES ""reg_",LOWER(Z3152),""" (""ID"")) ENGINE=InnoDB AUTO_INCREMENT=105774 DEFAULT CHARSET=utf8mb4 COLLATE=utf8mb4_0900_ai_ci;"))</f>
        <v>"UNID" varchar(255) DEFAULT NULL,PRIMARY KEY ("ID"), KEY "FK_reg_1105_ID_PAI" ("ID_PAI"), CONSTRAINT "FK_reg_1105_ID_PAI" FOREIGN KEY ("ID_PAI") REFERENCES "reg_1105" ("ID")) ENGINE=InnoDB AUTO_INCREMENT=105774 DEFAULT CHARSET=utf8mb4 COLLATE=utf8mb4_0900_ai_ci;</v>
      </c>
      <c r="AB3152" s="190" t="str">
        <f t="shared" si="349"/>
        <v>`reg_1110`.`UNID`,FROM `efdicms`.`reg_1110`;"</v>
      </c>
    </row>
    <row r="3153" spans="1:28" ht="14.5" hidden="1" customHeight="1" collapsed="1" x14ac:dyDescent="0.3">
      <c r="A3153" s="180" t="s">
        <v>22</v>
      </c>
      <c r="D3153" s="180" t="s">
        <v>3147</v>
      </c>
      <c r="I3153" s="180" t="s">
        <v>108</v>
      </c>
      <c r="J3153" s="187" t="str">
        <f t="shared" si="347"/>
        <v>1200</v>
      </c>
      <c r="K3153" s="195" t="s">
        <v>3148</v>
      </c>
      <c r="Q3153" s="192">
        <f t="shared" si="348"/>
        <v>2</v>
      </c>
      <c r="S3153" s="191" t="str">
        <f t="shared" si="344"/>
        <v>&lt;/registro&gt;
&lt;registro codigo="1200" perfil="ABC" nivel="2"&gt;</v>
      </c>
      <c r="T3153" s="192" t="str">
        <f t="shared" si="345"/>
        <v/>
      </c>
      <c r="U3153" s="192" t="str">
        <f t="shared" si="350"/>
        <v>&lt;/registro&gt;
&lt;registro codigo="1200" perfil="ABC" nivel="2"&gt;</v>
      </c>
      <c r="V3153" s="192" t="str">
        <f t="shared" si="346"/>
        <v/>
      </c>
      <c r="W3153" s="191" t="str">
        <f>IF(Q3153="Campo","@Campos(posicao = "&amp;K3153&amp;", tipo = '"&amp;R3153&amp;"')@Column(name = """&amp;L3153&amp;""")"&amp;IF(R3153="D","@Temporal(TemporalType.DATE)","")&amp;"private "&amp;VLOOKUP(TEXT(R3153,"@"),Apoio!A:B,2,0)&amp;" "&amp;SUBSTITUTE(LOWER(LEFT(L3153,1))&amp;RIGHT(PROPER(L3153),LEN(L3153)-1),"_","")&amp;";",IF(ISNUMBER(Q3153),IF(R3153="R","@Entity@Table(name = ""reg_"&amp;LOWER(J3153)&amp;""")@XmlRootElement","")&amp;VLOOKUP(J3153,Blocos!D:I,6,0)&amp;Apoio!$E$1&amp;Y3153,""))</f>
        <v>@Registros(nivel = 2) public class Reg1200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Reg1200() { } public Reg1200(Long id) { this.id = id; } public Reg1200(Long id, Reg1001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List&lt;Reg1210&gt; reg1210;public List&lt;Reg1210&gt; getReg1210() {return reg1210;}public void setReg1210(List&lt;Reg1210&gt; reg1210) {this.reg1210 = reg1210;}</v>
      </c>
      <c r="X3153" s="190">
        <f>IF(ISNUMBER(Q3153),COUNTIF(Blocos!G:G,J3153),"")</f>
        <v>1</v>
      </c>
      <c r="Y3153" s="190" t="str">
        <f>IF(OR(X3153=0,X3153=""),"",VLOOKUP(SUMIFS(Blocos!A:A,Blocos!H:H,'EFD REGISTROS e Campos (2)'!X3153,Blocos!G:G,'EFD REGISTROS e Campos (2)'!J3153),Blocos!A:L,12,0))</f>
        <v>@OneToMany( cascade = CascadeType.ALL, fetch = FetchType.LAZY, mappedBy = "idPai")private  List&lt;Reg1210&gt; reg1210;public List&lt;Reg1210&gt; getReg1210() {return reg1210;}public void setReg1210(List&lt;Reg1210&gt; reg1210) {this.reg1210 = reg1210;}</v>
      </c>
      <c r="Z3153" s="190" t="str">
        <f>IF(ISNUMBER(Q3154),VLOOKUP(J3153,Blocos!D:G,4,0),"")</f>
        <v/>
      </c>
      <c r="AA3153" s="190" t="str">
        <f>IF(ISNUMBER(Q3153),CONCATENATE("CREATE TABLE ""reg_",LOWER(J3153),""" (""ID"" bigint NOT NULL AUTO_INCREMENT,  ""HASHFILE"" varchar(255) DEFAULT NULL, ""ID_PAI"" bigint NOT NULL,"),IF(Q3153="Campo",CONCATENATE("""",L3153,""" ",VLOOKUP(R3153,Apoio!A:C,3,0)),""))&amp;IF(Z3153="","",CONCATENATE("PRIMARY KEY (""ID""), KEY ""FK_reg_",LOWER(Z3153),"_ID_PAI"" (""ID_PAI""), CONSTRAINT ""FK_reg_",LOWER(Z3153),"_ID_PAI"" FOREIGN KEY (""ID_PAI"") REFERENCES ""reg_",LOWER(Z3153),""" (""ID"")) ENGINE=InnoDB AUTO_INCREMENT=105774 DEFAULT CHARSET=utf8mb4 COLLATE=utf8mb4_0900_ai_ci;"))</f>
        <v>CREATE TABLE "reg_1200" ("ID" bigint NOT NULL AUTO_INCREMENT,  "HASHFILE" varchar(255) DEFAULT NULL, "ID_PAI" bigint NOT NULL,</v>
      </c>
      <c r="AB3153" s="190" t="str">
        <f t="shared" si="349"/>
        <v/>
      </c>
    </row>
    <row r="3154" spans="1:28" ht="14.5" hidden="1" customHeight="1" x14ac:dyDescent="0.3">
      <c r="J3154" s="187" t="str">
        <f t="shared" si="347"/>
        <v>1200</v>
      </c>
      <c r="K3154" s="181">
        <v>1</v>
      </c>
      <c r="L3154" s="289" t="s">
        <v>25</v>
      </c>
      <c r="M3154" s="182" t="s">
        <v>3149</v>
      </c>
      <c r="N3154" s="181" t="s">
        <v>27</v>
      </c>
      <c r="O3154" s="181">
        <v>4</v>
      </c>
      <c r="P3154" s="181" t="s">
        <v>28</v>
      </c>
      <c r="Q3154" s="192" t="str">
        <f t="shared" si="348"/>
        <v>Campo</v>
      </c>
      <c r="R3154" s="192" t="s">
        <v>27</v>
      </c>
      <c r="S3154" s="191" t="str">
        <f t="shared" si="344"/>
        <v/>
      </c>
      <c r="T3154" s="192" t="str">
        <f t="shared" si="345"/>
        <v>&lt;campo posicao="1"&gt;
&lt;coluna&gt;REG&lt;/coluna&gt;
&lt;descricao&gt;Texto fixo contendo "1200"&lt;/descricao&gt;
&lt;tipo&gt;C&lt;/tipo&gt;
&lt;/campo&gt;</v>
      </c>
      <c r="U3154" s="192" t="str">
        <f t="shared" si="350"/>
        <v>&lt;campo posicao="1"&gt;
&lt;coluna&gt;REG&lt;/coluna&gt;
&lt;descricao&gt;Texto fixo contendo "1200"&lt;/descricao&gt;
&lt;tipo&gt;C&lt;/tipo&gt;
&lt;/campo&gt;</v>
      </c>
      <c r="V3154" s="192" t="str">
        <f t="shared" si="346"/>
        <v>{"Column2", "REG"},</v>
      </c>
      <c r="W3154" s="191" t="str">
        <f>IF(Q3154="Campo","@Campos(posicao = "&amp;K3154&amp;", tipo = '"&amp;R3154&amp;"')@Column(name = """&amp;L3154&amp;""")"&amp;IF(R3154="D","@Temporal(TemporalType.DATE)","")&amp;"private "&amp;VLOOKUP(TEXT(R3154,"@"),Apoio!A:B,2,0)&amp;" "&amp;SUBSTITUTE(LOWER(LEFT(L3154,1))&amp;RIGHT(PROPER(L3154),LEN(L3154)-1),"_","")&amp;";",IF(ISNUMBER(Q3154),IF(R3154="R","@Entity@Table(name = ""reg_"&amp;LOWER(J3154)&amp;""")@XmlRootElement","")&amp;VLOOKUP(J3154,Blocos!D:I,6,0)&amp;Apoio!$E$1&amp;Y3154,""))</f>
        <v>@Campos(posicao = 1, tipo = 'C')@Column(name = "REG")private String reg;</v>
      </c>
      <c r="X3154" s="190" t="str">
        <f>IF(ISNUMBER(Q3154),COUNTIF(Blocos!G:G,J3154),"")</f>
        <v/>
      </c>
      <c r="Y3154" s="190" t="str">
        <f>IF(OR(X3154=0,X3154=""),"",VLOOKUP(SUMIFS(Blocos!A:A,Blocos!H:H,'EFD REGISTROS e Campos (2)'!X3154,Blocos!G:G,'EFD REGISTROS e Campos (2)'!J3154),Blocos!A:L,12,0))</f>
        <v/>
      </c>
      <c r="Z3154" s="190" t="str">
        <f>IF(ISNUMBER(Q3155),VLOOKUP(J3154,Blocos!D:G,4,0),"")</f>
        <v/>
      </c>
      <c r="AA3154" s="190" t="str">
        <f>IF(ISNUMBER(Q3154),CONCATENATE("CREATE TABLE ""reg_",LOWER(J3154),""" (""ID"" bigint NOT NULL AUTO_INCREMENT,  ""HASHFILE"" varchar(255) DEFAULT NULL, ""ID_PAI"" bigint NOT NULL,"),IF(Q3154="Campo",CONCATENATE("""",L3154,""" ",VLOOKUP(R3154,Apoio!A:C,3,0)),""))&amp;IF(Z3154="","",CONCATENATE("PRIMARY KEY (""ID""), KEY ""FK_reg_",LOWER(Z3154),"_ID_PAI"" (""ID_PAI""), CONSTRAINT ""FK_reg_",LOWER(Z3154),"_ID_PAI"" FOREIGN KEY (""ID_PAI"") REFERENCES ""reg_",LOWER(Z3154),""" (""ID"")) ENGINE=InnoDB AUTO_INCREMENT=105774 DEFAULT CHARSET=utf8mb4 COLLATE=utf8mb4_0900_ai_ci;"))</f>
        <v>"REG" varchar(255) DEFAULT NULL,</v>
      </c>
      <c r="AB3154" s="190" t="str">
        <f t="shared" si="349"/>
        <v>USE `efdicms`;SELECT `reg_1200`.`REG`,</v>
      </c>
    </row>
    <row r="3155" spans="1:28" ht="14.5" hidden="1" customHeight="1" x14ac:dyDescent="0.3">
      <c r="J3155" s="187" t="str">
        <f t="shared" si="347"/>
        <v>1200</v>
      </c>
      <c r="K3155" s="217">
        <v>2</v>
      </c>
      <c r="L3155" s="289" t="s">
        <v>2287</v>
      </c>
      <c r="M3155" s="182" t="s">
        <v>3150</v>
      </c>
      <c r="N3155" s="181" t="s">
        <v>27</v>
      </c>
      <c r="O3155" s="181" t="s">
        <v>40</v>
      </c>
      <c r="P3155" s="181" t="s">
        <v>28</v>
      </c>
      <c r="Q3155" s="192" t="str">
        <f t="shared" si="348"/>
        <v>Campo</v>
      </c>
      <c r="R3155" s="192" t="s">
        <v>27</v>
      </c>
      <c r="S3155" s="191" t="str">
        <f t="shared" si="344"/>
        <v/>
      </c>
      <c r="T3155" s="192" t="str">
        <f t="shared" si="345"/>
        <v>&lt;campo posicao="2"&gt;
&lt;coluna&gt;COD_AJ_APUR&lt;/coluna&gt;
&lt;descricao&gt;Código de ajuste, conforme informado na Tabela indicada no item 5.1.1.&lt;/descricao&gt;
&lt;tipo&gt;C&lt;/tipo&gt;
&lt;/campo&gt;</v>
      </c>
      <c r="U3155" s="192" t="str">
        <f t="shared" si="350"/>
        <v>&lt;campo posicao="2"&gt;
&lt;coluna&gt;COD_AJ_APUR&lt;/coluna&gt;
&lt;descricao&gt;Código de ajuste, conforme informado na Tabela indicada no item 5.1.1.&lt;/descricao&gt;
&lt;tipo&gt;C&lt;/tipo&gt;
&lt;/campo&gt;</v>
      </c>
      <c r="V3155" s="192" t="str">
        <f t="shared" si="346"/>
        <v>{"Column3", "COD_AJ_APUR"},</v>
      </c>
      <c r="W3155" s="191" t="str">
        <f>IF(Q3155="Campo","@Campos(posicao = "&amp;K3155&amp;", tipo = '"&amp;R3155&amp;"')@Column(name = """&amp;L3155&amp;""")"&amp;IF(R3155="D","@Temporal(TemporalType.DATE)","")&amp;"private "&amp;VLOOKUP(TEXT(R3155,"@"),Apoio!A:B,2,0)&amp;" "&amp;SUBSTITUTE(LOWER(LEFT(L3155,1))&amp;RIGHT(PROPER(L3155),LEN(L3155)-1),"_","")&amp;";",IF(ISNUMBER(Q3155),IF(R3155="R","@Entity@Table(name = ""reg_"&amp;LOWER(J3155)&amp;""")@XmlRootElement","")&amp;VLOOKUP(J3155,Blocos!D:I,6,0)&amp;Apoio!$E$1&amp;Y3155,""))</f>
        <v>@Campos(posicao = 2, tipo = 'C')@Column(name = "COD_AJ_APUR")private String codAjApur;</v>
      </c>
      <c r="X3155" s="190" t="str">
        <f>IF(ISNUMBER(Q3155),COUNTIF(Blocos!G:G,J3155),"")</f>
        <v/>
      </c>
      <c r="Y3155" s="190" t="str">
        <f>IF(OR(X3155=0,X3155=""),"",VLOOKUP(SUMIFS(Blocos!A:A,Blocos!H:H,'EFD REGISTROS e Campos (2)'!X3155,Blocos!G:G,'EFD REGISTROS e Campos (2)'!J3155),Blocos!A:L,12,0))</f>
        <v/>
      </c>
      <c r="Z3155" s="190" t="str">
        <f>IF(ISNUMBER(Q3156),VLOOKUP(J3155,Blocos!D:G,4,0),"")</f>
        <v/>
      </c>
      <c r="AA3155" s="190" t="str">
        <f>IF(ISNUMBER(Q3155),CONCATENATE("CREATE TABLE ""reg_",LOWER(J3155),""" (""ID"" bigint NOT NULL AUTO_INCREMENT,  ""HASHFILE"" varchar(255) DEFAULT NULL, ""ID_PAI"" bigint NOT NULL,"),IF(Q3155="Campo",CONCATENATE("""",L3155,""" ",VLOOKUP(R3155,Apoio!A:C,3,0)),""))&amp;IF(Z3155="","",CONCATENATE("PRIMARY KEY (""ID""), KEY ""FK_reg_",LOWER(Z3155),"_ID_PAI"" (""ID_PAI""), CONSTRAINT ""FK_reg_",LOWER(Z3155),"_ID_PAI"" FOREIGN KEY (""ID_PAI"") REFERENCES ""reg_",LOWER(Z3155),""" (""ID"")) ENGINE=InnoDB AUTO_INCREMENT=105774 DEFAULT CHARSET=utf8mb4 COLLATE=utf8mb4_0900_ai_ci;"))</f>
        <v>"COD_AJ_APUR" varchar(255) DEFAULT NULL,</v>
      </c>
      <c r="AB3155" s="190" t="str">
        <f t="shared" si="349"/>
        <v>`reg_1200`.`COD_AJ_APUR`,</v>
      </c>
    </row>
    <row r="3156" spans="1:28" ht="14.5" hidden="1" customHeight="1" x14ac:dyDescent="0.3">
      <c r="J3156" s="187" t="str">
        <f t="shared" si="347"/>
        <v>1200</v>
      </c>
      <c r="K3156" s="218"/>
      <c r="L3156" s="233" t="s">
        <v>3991</v>
      </c>
      <c r="M3156" s="234" t="s">
        <v>1164</v>
      </c>
      <c r="N3156" s="235" t="s">
        <v>1165</v>
      </c>
      <c r="O3156" s="235"/>
      <c r="P3156" s="236" t="s">
        <v>1166</v>
      </c>
      <c r="Q3156" s="192" t="str">
        <f t="shared" si="348"/>
        <v/>
      </c>
      <c r="S3156" s="191" t="str">
        <f t="shared" si="344"/>
        <v/>
      </c>
      <c r="T3156" s="192" t="str">
        <f t="shared" si="345"/>
        <v/>
      </c>
      <c r="U3156" s="192" t="str">
        <f t="shared" si="350"/>
        <v/>
      </c>
      <c r="V3156" s="192" t="str">
        <f t="shared" si="346"/>
        <v/>
      </c>
      <c r="W3156" s="191" t="str">
        <f>IF(Q3156="Campo","@Campos(posicao = "&amp;K3156&amp;", tipo = '"&amp;R3156&amp;"')@Column(name = """&amp;L3156&amp;""")"&amp;IF(R3156="D","@Temporal(TemporalType.DATE)","")&amp;"private "&amp;VLOOKUP(TEXT(R3156,"@"),Apoio!A:B,2,0)&amp;" "&amp;SUBSTITUTE(LOWER(LEFT(L3156,1))&amp;RIGHT(PROPER(L3156),LEN(L3156)-1),"_","")&amp;";",IF(ISNUMBER(Q3156),IF(R3156="R","@Entity@Table(name = ""reg_"&amp;LOWER(J3156)&amp;""")@XmlRootElement","")&amp;VLOOKUP(J3156,Blocos!D:I,6,0)&amp;Apoio!$E$1&amp;Y3156,""))</f>
        <v/>
      </c>
      <c r="X3156" s="190" t="str">
        <f>IF(ISNUMBER(Q3156),COUNTIF(Blocos!G:G,J3156),"")</f>
        <v/>
      </c>
      <c r="Y3156" s="190" t="str">
        <f>IF(OR(X3156=0,X3156=""),"",VLOOKUP(SUMIFS(Blocos!A:A,Blocos!H:H,'EFD REGISTROS e Campos (2)'!X3156,Blocos!G:G,'EFD REGISTROS e Campos (2)'!J3156),Blocos!A:L,12,0))</f>
        <v/>
      </c>
      <c r="Z3156" s="190" t="str">
        <f>IF(ISNUMBER(Q3157),VLOOKUP(J3156,Blocos!D:G,4,0),"")</f>
        <v/>
      </c>
      <c r="AA3156" s="190" t="str">
        <f>IF(ISNUMBER(Q3156),CONCATENATE("CREATE TABLE ""reg_",LOWER(J3156),""" (""ID"" bigint NOT NULL AUTO_INCREMENT,  ""HASHFILE"" varchar(255) DEFAULT NULL, ""ID_PAI"" bigint NOT NULL,"),IF(Q3156="Campo",CONCATENATE("""",L3156,""" ",VLOOKUP(R3156,Apoio!A:C,3,0)),""))&amp;IF(Z3156="","",CONCATENATE("PRIMARY KEY (""ID""), KEY ""FK_reg_",LOWER(Z3156),"_ID_PAI"" (""ID_PAI""), CONSTRAINT ""FK_reg_",LOWER(Z3156),"_ID_PAI"" FOREIGN KEY (""ID_PAI"") REFERENCES ""reg_",LOWER(Z3156),""" (""ID"")) ENGINE=InnoDB AUTO_INCREMENT=105774 DEFAULT CHARSET=utf8mb4 COLLATE=utf8mb4_0900_ai_ci;"))</f>
        <v/>
      </c>
      <c r="AB3156" s="190" t="str">
        <f t="shared" si="349"/>
        <v/>
      </c>
    </row>
    <row r="3157" spans="1:28" ht="14.5" hidden="1" customHeight="1" x14ac:dyDescent="0.3">
      <c r="J3157" s="187" t="str">
        <f t="shared" si="347"/>
        <v>1200</v>
      </c>
      <c r="K3157" s="218"/>
      <c r="L3157" s="237" t="s">
        <v>2289</v>
      </c>
      <c r="M3157" s="184" t="s">
        <v>2290</v>
      </c>
      <c r="N3157" s="238">
        <v>41275</v>
      </c>
      <c r="O3157" s="238"/>
      <c r="P3157" s="238">
        <v>41851</v>
      </c>
      <c r="Q3157" s="192" t="str">
        <f t="shared" si="348"/>
        <v/>
      </c>
      <c r="S3157" s="191" t="str">
        <f t="shared" ref="S3157:S3220" si="351">IFERROR(IF(ISNUMBER(Q3157),CONCATENATE("&lt;/registro&gt;
&lt;registro codigo=""",CONCATENATE(B3157,C3157,D3157,E3157,F3157,G3157,H3157),""" perfil=""",A3157,""" nivel=""",Q3157,"""&gt;"),""),"")</f>
        <v/>
      </c>
      <c r="T3157" s="192" t="str">
        <f t="shared" ref="T3157:T3220" si="352">IF(Q3157="Campo",CONCATENATE("&lt;campo posicao=""",K3157,"""&gt;
&lt;coluna&gt;",SUBSTITUTE(L3157," ",""),"&lt;/coluna&gt;
&lt;descricao&gt;",M3157,"&lt;/descricao&gt;
&lt;tipo&gt;",R3157,"&lt;/tipo&gt;
&lt;/campo&gt;"),"")</f>
        <v/>
      </c>
      <c r="U3157" s="192" t="str">
        <f t="shared" si="350"/>
        <v/>
      </c>
      <c r="V3157" s="192" t="str">
        <f t="shared" ref="V3157:V3220" si="353">IF(ISNUMBER(K3157),CONCATENATE("{""Column",K3157+1,""", """,L3157,"""},",""),"")</f>
        <v/>
      </c>
      <c r="W3157" s="191" t="str">
        <f>IF(Q3157="Campo","@Campos(posicao = "&amp;K3157&amp;", tipo = '"&amp;R3157&amp;"')@Column(name = """&amp;L3157&amp;""")"&amp;IF(R3157="D","@Temporal(TemporalType.DATE)","")&amp;"private "&amp;VLOOKUP(TEXT(R3157,"@"),Apoio!A:B,2,0)&amp;" "&amp;SUBSTITUTE(LOWER(LEFT(L3157,1))&amp;RIGHT(PROPER(L3157),LEN(L3157)-1),"_","")&amp;";",IF(ISNUMBER(Q3157),IF(R3157="R","@Entity@Table(name = ""reg_"&amp;LOWER(J3157)&amp;""")@XmlRootElement","")&amp;VLOOKUP(J3157,Blocos!D:I,6,0)&amp;Apoio!$E$1&amp;Y3157,""))</f>
        <v/>
      </c>
      <c r="X3157" s="190" t="str">
        <f>IF(ISNUMBER(Q3157),COUNTIF(Blocos!G:G,J3157),"")</f>
        <v/>
      </c>
      <c r="Y3157" s="190" t="str">
        <f>IF(OR(X3157=0,X3157=""),"",VLOOKUP(SUMIFS(Blocos!A:A,Blocos!H:H,'EFD REGISTROS e Campos (2)'!X3157,Blocos!G:G,'EFD REGISTROS e Campos (2)'!J3157),Blocos!A:L,12,0))</f>
        <v/>
      </c>
      <c r="Z3157" s="190" t="str">
        <f>IF(ISNUMBER(Q3158),VLOOKUP(J3157,Blocos!D:G,4,0),"")</f>
        <v/>
      </c>
      <c r="AA3157" s="190" t="str">
        <f>IF(ISNUMBER(Q3157),CONCATENATE("CREATE TABLE ""reg_",LOWER(J3157),""" (""ID"" bigint NOT NULL AUTO_INCREMENT,  ""HASHFILE"" varchar(255) DEFAULT NULL, ""ID_PAI"" bigint NOT NULL,"),IF(Q3157="Campo",CONCATENATE("""",L3157,""" ",VLOOKUP(R3157,Apoio!A:C,3,0)),""))&amp;IF(Z3157="","",CONCATENATE("PRIMARY KEY (""ID""), KEY ""FK_reg_",LOWER(Z3157),"_ID_PAI"" (""ID_PAI""), CONSTRAINT ""FK_reg_",LOWER(Z3157),"_ID_PAI"" FOREIGN KEY (""ID_PAI"") REFERENCES ""reg_",LOWER(Z3157),""" (""ID"")) ENGINE=InnoDB AUTO_INCREMENT=105774 DEFAULT CHARSET=utf8mb4 COLLATE=utf8mb4_0900_ai_ci;"))</f>
        <v/>
      </c>
      <c r="AB3157" s="190" t="str">
        <f t="shared" si="349"/>
        <v/>
      </c>
    </row>
    <row r="3158" spans="1:28" ht="14.5" hidden="1" customHeight="1" x14ac:dyDescent="0.3">
      <c r="J3158" s="187" t="str">
        <f t="shared" si="347"/>
        <v>1200</v>
      </c>
      <c r="K3158" s="218"/>
      <c r="L3158" s="237" t="s">
        <v>2291</v>
      </c>
      <c r="M3158" s="184" t="s">
        <v>2292</v>
      </c>
      <c r="N3158" s="238">
        <v>41640</v>
      </c>
      <c r="O3158" s="238"/>
      <c r="P3158" s="238">
        <v>41851</v>
      </c>
      <c r="Q3158" s="192" t="str">
        <f t="shared" si="348"/>
        <v/>
      </c>
      <c r="S3158" s="191" t="str">
        <f t="shared" si="351"/>
        <v/>
      </c>
      <c r="T3158" s="192" t="str">
        <f t="shared" si="352"/>
        <v/>
      </c>
      <c r="U3158" s="192" t="str">
        <f t="shared" si="350"/>
        <v/>
      </c>
      <c r="V3158" s="192" t="str">
        <f t="shared" si="353"/>
        <v/>
      </c>
      <c r="W3158" s="191" t="str">
        <f>IF(Q3158="Campo","@Campos(posicao = "&amp;K3158&amp;", tipo = '"&amp;R3158&amp;"')@Column(name = """&amp;L3158&amp;""")"&amp;IF(R3158="D","@Temporal(TemporalType.DATE)","")&amp;"private "&amp;VLOOKUP(TEXT(R3158,"@"),Apoio!A:B,2,0)&amp;" "&amp;SUBSTITUTE(LOWER(LEFT(L3158,1))&amp;RIGHT(PROPER(L3158),LEN(L3158)-1),"_","")&amp;";",IF(ISNUMBER(Q3158),IF(R3158="R","@Entity@Table(name = ""reg_"&amp;LOWER(J3158)&amp;""")@XmlRootElement","")&amp;VLOOKUP(J3158,Blocos!D:I,6,0)&amp;Apoio!$E$1&amp;Y3158,""))</f>
        <v/>
      </c>
      <c r="X3158" s="190" t="str">
        <f>IF(ISNUMBER(Q3158),COUNTIF(Blocos!G:G,J3158),"")</f>
        <v/>
      </c>
      <c r="Y3158" s="190" t="str">
        <f>IF(OR(X3158=0,X3158=""),"",VLOOKUP(SUMIFS(Blocos!A:A,Blocos!H:H,'EFD REGISTROS e Campos (2)'!X3158,Blocos!G:G,'EFD REGISTROS e Campos (2)'!J3158),Blocos!A:L,12,0))</f>
        <v/>
      </c>
      <c r="Z3158" s="190" t="str">
        <f>IF(ISNUMBER(Q3159),VLOOKUP(J3158,Blocos!D:G,4,0),"")</f>
        <v/>
      </c>
      <c r="AA3158" s="190" t="str">
        <f>IF(ISNUMBER(Q3158),CONCATENATE("CREATE TABLE ""reg_",LOWER(J3158),""" (""ID"" bigint NOT NULL AUTO_INCREMENT,  ""HASHFILE"" varchar(255) DEFAULT NULL, ""ID_PAI"" bigint NOT NULL,"),IF(Q3158="Campo",CONCATENATE("""",L3158,""" ",VLOOKUP(R3158,Apoio!A:C,3,0)),""))&amp;IF(Z3158="","",CONCATENATE("PRIMARY KEY (""ID""), KEY ""FK_reg_",LOWER(Z3158),"_ID_PAI"" (""ID_PAI""), CONSTRAINT ""FK_reg_",LOWER(Z3158),"_ID_PAI"" FOREIGN KEY (""ID_PAI"") REFERENCES ""reg_",LOWER(Z3158),""" (""ID"")) ENGINE=InnoDB AUTO_INCREMENT=105774 DEFAULT CHARSET=utf8mb4 COLLATE=utf8mb4_0900_ai_ci;"))</f>
        <v/>
      </c>
      <c r="AB3158" s="190" t="str">
        <f t="shared" si="349"/>
        <v/>
      </c>
    </row>
    <row r="3159" spans="1:28" ht="14.5" hidden="1" customHeight="1" x14ac:dyDescent="0.3">
      <c r="J3159" s="187" t="str">
        <f t="shared" si="347"/>
        <v>1200</v>
      </c>
      <c r="K3159" s="218"/>
      <c r="L3159" s="237" t="s">
        <v>2293</v>
      </c>
      <c r="M3159" s="184" t="s">
        <v>2294</v>
      </c>
      <c r="N3159" s="238">
        <v>41852</v>
      </c>
      <c r="O3159" s="238"/>
      <c r="P3159" s="238"/>
      <c r="Q3159" s="192" t="str">
        <f t="shared" si="348"/>
        <v/>
      </c>
      <c r="S3159" s="191" t="str">
        <f t="shared" si="351"/>
        <v/>
      </c>
      <c r="T3159" s="192" t="str">
        <f t="shared" si="352"/>
        <v/>
      </c>
      <c r="U3159" s="192" t="str">
        <f t="shared" si="350"/>
        <v/>
      </c>
      <c r="V3159" s="192" t="str">
        <f t="shared" si="353"/>
        <v/>
      </c>
      <c r="W3159" s="191" t="str">
        <f>IF(Q3159="Campo","@Campos(posicao = "&amp;K3159&amp;", tipo = '"&amp;R3159&amp;"')@Column(name = """&amp;L3159&amp;""")"&amp;IF(R3159="D","@Temporal(TemporalType.DATE)","")&amp;"private "&amp;VLOOKUP(TEXT(R3159,"@"),Apoio!A:B,2,0)&amp;" "&amp;SUBSTITUTE(LOWER(LEFT(L3159,1))&amp;RIGHT(PROPER(L3159),LEN(L3159)-1),"_","")&amp;";",IF(ISNUMBER(Q3159),IF(R3159="R","@Entity@Table(name = ""reg_"&amp;LOWER(J3159)&amp;""")@XmlRootElement","")&amp;VLOOKUP(J3159,Blocos!D:I,6,0)&amp;Apoio!$E$1&amp;Y3159,""))</f>
        <v/>
      </c>
      <c r="X3159" s="190" t="str">
        <f>IF(ISNUMBER(Q3159),COUNTIF(Blocos!G:G,J3159),"")</f>
        <v/>
      </c>
      <c r="Y3159" s="190" t="str">
        <f>IF(OR(X3159=0,X3159=""),"",VLOOKUP(SUMIFS(Blocos!A:A,Blocos!H:H,'EFD REGISTROS e Campos (2)'!X3159,Blocos!G:G,'EFD REGISTROS e Campos (2)'!J3159),Blocos!A:L,12,0))</f>
        <v/>
      </c>
      <c r="Z3159" s="190" t="str">
        <f>IF(ISNUMBER(Q3160),VLOOKUP(J3159,Blocos!D:G,4,0),"")</f>
        <v/>
      </c>
      <c r="AA3159" s="190" t="str">
        <f>IF(ISNUMBER(Q3159),CONCATENATE("CREATE TABLE ""reg_",LOWER(J3159),""" (""ID"" bigint NOT NULL AUTO_INCREMENT,  ""HASHFILE"" varchar(255) DEFAULT NULL, ""ID_PAI"" bigint NOT NULL,"),IF(Q3159="Campo",CONCATENATE("""",L3159,""" ",VLOOKUP(R3159,Apoio!A:C,3,0)),""))&amp;IF(Z3159="","",CONCATENATE("PRIMARY KEY (""ID""), KEY ""FK_reg_",LOWER(Z3159),"_ID_PAI"" (""ID_PAI""), CONSTRAINT ""FK_reg_",LOWER(Z3159),"_ID_PAI"" FOREIGN KEY (""ID_PAI"") REFERENCES ""reg_",LOWER(Z3159),""" (""ID"")) ENGINE=InnoDB AUTO_INCREMENT=105774 DEFAULT CHARSET=utf8mb4 COLLATE=utf8mb4_0900_ai_ci;"))</f>
        <v/>
      </c>
      <c r="AB3159" s="190" t="str">
        <f t="shared" si="349"/>
        <v/>
      </c>
    </row>
    <row r="3160" spans="1:28" ht="14.5" hidden="1" customHeight="1" x14ac:dyDescent="0.3">
      <c r="J3160" s="187" t="str">
        <f t="shared" si="347"/>
        <v>1200</v>
      </c>
      <c r="K3160" s="218"/>
      <c r="L3160" s="237" t="s">
        <v>2295</v>
      </c>
      <c r="M3160" s="184" t="s">
        <v>2296</v>
      </c>
      <c r="N3160" s="238">
        <v>41852</v>
      </c>
      <c r="O3160" s="238"/>
      <c r="P3160" s="238"/>
      <c r="Q3160" s="192" t="str">
        <f t="shared" si="348"/>
        <v/>
      </c>
      <c r="S3160" s="191" t="str">
        <f t="shared" si="351"/>
        <v/>
      </c>
      <c r="T3160" s="192" t="str">
        <f t="shared" si="352"/>
        <v/>
      </c>
      <c r="U3160" s="192" t="str">
        <f t="shared" si="350"/>
        <v/>
      </c>
      <c r="V3160" s="192" t="str">
        <f t="shared" si="353"/>
        <v/>
      </c>
      <c r="W3160" s="191" t="str">
        <f>IF(Q3160="Campo","@Campos(posicao = "&amp;K3160&amp;", tipo = '"&amp;R3160&amp;"')@Column(name = """&amp;L3160&amp;""")"&amp;IF(R3160="D","@Temporal(TemporalType.DATE)","")&amp;"private "&amp;VLOOKUP(TEXT(R3160,"@"),Apoio!A:B,2,0)&amp;" "&amp;SUBSTITUTE(LOWER(LEFT(L3160,1))&amp;RIGHT(PROPER(L3160),LEN(L3160)-1),"_","")&amp;";",IF(ISNUMBER(Q3160),IF(R3160="R","@Entity@Table(name = ""reg_"&amp;LOWER(J3160)&amp;""")@XmlRootElement","")&amp;VLOOKUP(J3160,Blocos!D:I,6,0)&amp;Apoio!$E$1&amp;Y3160,""))</f>
        <v/>
      </c>
      <c r="X3160" s="190" t="str">
        <f>IF(ISNUMBER(Q3160),COUNTIF(Blocos!G:G,J3160),"")</f>
        <v/>
      </c>
      <c r="Y3160" s="190" t="str">
        <f>IF(OR(X3160=0,X3160=""),"",VLOOKUP(SUMIFS(Blocos!A:A,Blocos!H:H,'EFD REGISTROS e Campos (2)'!X3160,Blocos!G:G,'EFD REGISTROS e Campos (2)'!J3160),Blocos!A:L,12,0))</f>
        <v/>
      </c>
      <c r="Z3160" s="190" t="str">
        <f>IF(ISNUMBER(Q3161),VLOOKUP(J3160,Blocos!D:G,4,0),"")</f>
        <v/>
      </c>
      <c r="AA3160" s="190" t="str">
        <f>IF(ISNUMBER(Q3160),CONCATENATE("CREATE TABLE ""reg_",LOWER(J3160),""" (""ID"" bigint NOT NULL AUTO_INCREMENT,  ""HASHFILE"" varchar(255) DEFAULT NULL, ""ID_PAI"" bigint NOT NULL,"),IF(Q3160="Campo",CONCATENATE("""",L3160,""" ",VLOOKUP(R3160,Apoio!A:C,3,0)),""))&amp;IF(Z3160="","",CONCATENATE("PRIMARY KEY (""ID""), KEY ""FK_reg_",LOWER(Z3160),"_ID_PAI"" (""ID_PAI""), CONSTRAINT ""FK_reg_",LOWER(Z3160),"_ID_PAI"" FOREIGN KEY (""ID_PAI"") REFERENCES ""reg_",LOWER(Z3160),""" (""ID"")) ENGINE=InnoDB AUTO_INCREMENT=105774 DEFAULT CHARSET=utf8mb4 COLLATE=utf8mb4_0900_ai_ci;"))</f>
        <v/>
      </c>
      <c r="AB3160" s="190" t="str">
        <f t="shared" si="349"/>
        <v/>
      </c>
    </row>
    <row r="3161" spans="1:28" ht="14.5" hidden="1" customHeight="1" x14ac:dyDescent="0.3">
      <c r="J3161" s="187" t="str">
        <f t="shared" si="347"/>
        <v>1200</v>
      </c>
      <c r="K3161" s="218"/>
      <c r="L3161" s="237" t="s">
        <v>2297</v>
      </c>
      <c r="M3161" s="184" t="s">
        <v>2298</v>
      </c>
      <c r="N3161" s="238">
        <v>41852</v>
      </c>
      <c r="O3161" s="238"/>
      <c r="P3161" s="238"/>
      <c r="Q3161" s="192" t="str">
        <f t="shared" si="348"/>
        <v/>
      </c>
      <c r="S3161" s="191" t="str">
        <f t="shared" si="351"/>
        <v/>
      </c>
      <c r="T3161" s="192" t="str">
        <f t="shared" si="352"/>
        <v/>
      </c>
      <c r="U3161" s="192" t="str">
        <f t="shared" si="350"/>
        <v/>
      </c>
      <c r="V3161" s="192" t="str">
        <f t="shared" si="353"/>
        <v/>
      </c>
      <c r="W3161" s="191" t="str">
        <f>IF(Q3161="Campo","@Campos(posicao = "&amp;K3161&amp;", tipo = '"&amp;R3161&amp;"')@Column(name = """&amp;L3161&amp;""")"&amp;IF(R3161="D","@Temporal(TemporalType.DATE)","")&amp;"private "&amp;VLOOKUP(TEXT(R3161,"@"),Apoio!A:B,2,0)&amp;" "&amp;SUBSTITUTE(LOWER(LEFT(L3161,1))&amp;RIGHT(PROPER(L3161),LEN(L3161)-1),"_","")&amp;";",IF(ISNUMBER(Q3161),IF(R3161="R","@Entity@Table(name = ""reg_"&amp;LOWER(J3161)&amp;""")@XmlRootElement","")&amp;VLOOKUP(J3161,Blocos!D:I,6,0)&amp;Apoio!$E$1&amp;Y3161,""))</f>
        <v/>
      </c>
      <c r="X3161" s="190" t="str">
        <f>IF(ISNUMBER(Q3161),COUNTIF(Blocos!G:G,J3161),"")</f>
        <v/>
      </c>
      <c r="Y3161" s="190" t="str">
        <f>IF(OR(X3161=0,X3161=""),"",VLOOKUP(SUMIFS(Blocos!A:A,Blocos!H:H,'EFD REGISTROS e Campos (2)'!X3161,Blocos!G:G,'EFD REGISTROS e Campos (2)'!J3161),Blocos!A:L,12,0))</f>
        <v/>
      </c>
      <c r="Z3161" s="190" t="str">
        <f>IF(ISNUMBER(Q3162),VLOOKUP(J3161,Blocos!D:G,4,0),"")</f>
        <v/>
      </c>
      <c r="AA3161" s="190" t="str">
        <f>IF(ISNUMBER(Q3161),CONCATENATE("CREATE TABLE ""reg_",LOWER(J3161),""" (""ID"" bigint NOT NULL AUTO_INCREMENT,  ""HASHFILE"" varchar(255) DEFAULT NULL, ""ID_PAI"" bigint NOT NULL,"),IF(Q3161="Campo",CONCATENATE("""",L3161,""" ",VLOOKUP(R3161,Apoio!A:C,3,0)),""))&amp;IF(Z3161="","",CONCATENATE("PRIMARY KEY (""ID""), KEY ""FK_reg_",LOWER(Z3161),"_ID_PAI"" (""ID_PAI""), CONSTRAINT ""FK_reg_",LOWER(Z3161),"_ID_PAI"" FOREIGN KEY (""ID_PAI"") REFERENCES ""reg_",LOWER(Z3161),""" (""ID"")) ENGINE=InnoDB AUTO_INCREMENT=105774 DEFAULT CHARSET=utf8mb4 COLLATE=utf8mb4_0900_ai_ci;"))</f>
        <v/>
      </c>
      <c r="AB3161" s="190" t="str">
        <f t="shared" si="349"/>
        <v/>
      </c>
    </row>
    <row r="3162" spans="1:28" ht="14.5" hidden="1" customHeight="1" x14ac:dyDescent="0.3">
      <c r="J3162" s="187" t="str">
        <f t="shared" si="347"/>
        <v>1200</v>
      </c>
      <c r="K3162" s="218"/>
      <c r="L3162" s="237" t="s">
        <v>2299</v>
      </c>
      <c r="M3162" s="184" t="s">
        <v>2300</v>
      </c>
      <c r="N3162" s="238">
        <v>41852</v>
      </c>
      <c r="O3162" s="238"/>
      <c r="P3162" s="238"/>
      <c r="Q3162" s="192" t="str">
        <f t="shared" si="348"/>
        <v/>
      </c>
      <c r="S3162" s="191" t="str">
        <f t="shared" si="351"/>
        <v/>
      </c>
      <c r="T3162" s="192" t="str">
        <f t="shared" si="352"/>
        <v/>
      </c>
      <c r="U3162" s="192" t="str">
        <f t="shared" si="350"/>
        <v/>
      </c>
      <c r="V3162" s="192" t="str">
        <f t="shared" si="353"/>
        <v/>
      </c>
      <c r="W3162" s="191" t="str">
        <f>IF(Q3162="Campo","@Campos(posicao = "&amp;K3162&amp;", tipo = '"&amp;R3162&amp;"')@Column(name = """&amp;L3162&amp;""")"&amp;IF(R3162="D","@Temporal(TemporalType.DATE)","")&amp;"private "&amp;VLOOKUP(TEXT(R3162,"@"),Apoio!A:B,2,0)&amp;" "&amp;SUBSTITUTE(LOWER(LEFT(L3162,1))&amp;RIGHT(PROPER(L3162),LEN(L3162)-1),"_","")&amp;";",IF(ISNUMBER(Q3162),IF(R3162="R","@Entity@Table(name = ""reg_"&amp;LOWER(J3162)&amp;""")@XmlRootElement","")&amp;VLOOKUP(J3162,Blocos!D:I,6,0)&amp;Apoio!$E$1&amp;Y3162,""))</f>
        <v/>
      </c>
      <c r="X3162" s="190" t="str">
        <f>IF(ISNUMBER(Q3162),COUNTIF(Blocos!G:G,J3162),"")</f>
        <v/>
      </c>
      <c r="Y3162" s="190" t="str">
        <f>IF(OR(X3162=0,X3162=""),"",VLOOKUP(SUMIFS(Blocos!A:A,Blocos!H:H,'EFD REGISTROS e Campos (2)'!X3162,Blocos!G:G,'EFD REGISTROS e Campos (2)'!J3162),Blocos!A:L,12,0))</f>
        <v/>
      </c>
      <c r="Z3162" s="190" t="str">
        <f>IF(ISNUMBER(Q3163),VLOOKUP(J3162,Blocos!D:G,4,0),"")</f>
        <v/>
      </c>
      <c r="AA3162" s="190" t="str">
        <f>IF(ISNUMBER(Q3162),CONCATENATE("CREATE TABLE ""reg_",LOWER(J3162),""" (""ID"" bigint NOT NULL AUTO_INCREMENT,  ""HASHFILE"" varchar(255) DEFAULT NULL, ""ID_PAI"" bigint NOT NULL,"),IF(Q3162="Campo",CONCATENATE("""",L3162,""" ",VLOOKUP(R3162,Apoio!A:C,3,0)),""))&amp;IF(Z3162="","",CONCATENATE("PRIMARY KEY (""ID""), KEY ""FK_reg_",LOWER(Z3162),"_ID_PAI"" (""ID_PAI""), CONSTRAINT ""FK_reg_",LOWER(Z3162),"_ID_PAI"" FOREIGN KEY (""ID_PAI"") REFERENCES ""reg_",LOWER(Z3162),""" (""ID"")) ENGINE=InnoDB AUTO_INCREMENT=105774 DEFAULT CHARSET=utf8mb4 COLLATE=utf8mb4_0900_ai_ci;"))</f>
        <v/>
      </c>
      <c r="AB3162" s="190" t="str">
        <f t="shared" si="349"/>
        <v/>
      </c>
    </row>
    <row r="3163" spans="1:28" ht="14.5" hidden="1" customHeight="1" x14ac:dyDescent="0.3">
      <c r="J3163" s="187" t="str">
        <f t="shared" si="347"/>
        <v>1200</v>
      </c>
      <c r="K3163" s="218"/>
      <c r="L3163" s="237" t="s">
        <v>2301</v>
      </c>
      <c r="M3163" s="184" t="s">
        <v>2302</v>
      </c>
      <c r="N3163" s="238">
        <v>41852</v>
      </c>
      <c r="O3163" s="238"/>
      <c r="P3163" s="238"/>
      <c r="Q3163" s="192" t="str">
        <f t="shared" si="348"/>
        <v/>
      </c>
      <c r="S3163" s="191" t="str">
        <f t="shared" si="351"/>
        <v/>
      </c>
      <c r="T3163" s="192" t="str">
        <f t="shared" si="352"/>
        <v/>
      </c>
      <c r="U3163" s="192" t="str">
        <f t="shared" si="350"/>
        <v/>
      </c>
      <c r="V3163" s="192" t="str">
        <f t="shared" si="353"/>
        <v/>
      </c>
      <c r="W3163" s="191" t="str">
        <f>IF(Q3163="Campo","@Campos(posicao = "&amp;K3163&amp;", tipo = '"&amp;R3163&amp;"')@Column(name = """&amp;L3163&amp;""")"&amp;IF(R3163="D","@Temporal(TemporalType.DATE)","")&amp;"private "&amp;VLOOKUP(TEXT(R3163,"@"),Apoio!A:B,2,0)&amp;" "&amp;SUBSTITUTE(LOWER(LEFT(L3163,1))&amp;RIGHT(PROPER(L3163),LEN(L3163)-1),"_","")&amp;";",IF(ISNUMBER(Q3163),IF(R3163="R","@Entity@Table(name = ""reg_"&amp;LOWER(J3163)&amp;""")@XmlRootElement","")&amp;VLOOKUP(J3163,Blocos!D:I,6,0)&amp;Apoio!$E$1&amp;Y3163,""))</f>
        <v/>
      </c>
      <c r="X3163" s="190" t="str">
        <f>IF(ISNUMBER(Q3163),COUNTIF(Blocos!G:G,J3163),"")</f>
        <v/>
      </c>
      <c r="Y3163" s="190" t="str">
        <f>IF(OR(X3163=0,X3163=""),"",VLOOKUP(SUMIFS(Blocos!A:A,Blocos!H:H,'EFD REGISTROS e Campos (2)'!X3163,Blocos!G:G,'EFD REGISTROS e Campos (2)'!J3163),Blocos!A:L,12,0))</f>
        <v/>
      </c>
      <c r="Z3163" s="190" t="str">
        <f>IF(ISNUMBER(Q3164),VLOOKUP(J3163,Blocos!D:G,4,0),"")</f>
        <v/>
      </c>
      <c r="AA3163" s="190" t="str">
        <f>IF(ISNUMBER(Q3163),CONCATENATE("CREATE TABLE ""reg_",LOWER(J3163),""" (""ID"" bigint NOT NULL AUTO_INCREMENT,  ""HASHFILE"" varchar(255) DEFAULT NULL, ""ID_PAI"" bigint NOT NULL,"),IF(Q3163="Campo",CONCATENATE("""",L3163,""" ",VLOOKUP(R3163,Apoio!A:C,3,0)),""))&amp;IF(Z3163="","",CONCATENATE("PRIMARY KEY (""ID""), KEY ""FK_reg_",LOWER(Z3163),"_ID_PAI"" (""ID_PAI""), CONSTRAINT ""FK_reg_",LOWER(Z3163),"_ID_PAI"" FOREIGN KEY (""ID_PAI"") REFERENCES ""reg_",LOWER(Z3163),""" (""ID"")) ENGINE=InnoDB AUTO_INCREMENT=105774 DEFAULT CHARSET=utf8mb4 COLLATE=utf8mb4_0900_ai_ci;"))</f>
        <v/>
      </c>
      <c r="AB3163" s="190" t="str">
        <f t="shared" si="349"/>
        <v/>
      </c>
    </row>
    <row r="3164" spans="1:28" ht="14.5" hidden="1" customHeight="1" x14ac:dyDescent="0.3">
      <c r="J3164" s="187" t="str">
        <f t="shared" si="347"/>
        <v>1200</v>
      </c>
      <c r="K3164" s="218"/>
      <c r="L3164" s="237" t="s">
        <v>2303</v>
      </c>
      <c r="M3164" s="184" t="s">
        <v>2304</v>
      </c>
      <c r="N3164" s="238">
        <v>41852</v>
      </c>
      <c r="O3164" s="238"/>
      <c r="P3164" s="238"/>
      <c r="Q3164" s="192" t="str">
        <f t="shared" si="348"/>
        <v/>
      </c>
      <c r="S3164" s="191" t="str">
        <f t="shared" si="351"/>
        <v/>
      </c>
      <c r="T3164" s="192" t="str">
        <f t="shared" si="352"/>
        <v/>
      </c>
      <c r="U3164" s="192" t="str">
        <f t="shared" si="350"/>
        <v/>
      </c>
      <c r="V3164" s="192" t="str">
        <f t="shared" si="353"/>
        <v/>
      </c>
      <c r="W3164" s="191" t="str">
        <f>IF(Q3164="Campo","@Campos(posicao = "&amp;K3164&amp;", tipo = '"&amp;R3164&amp;"')@Column(name = """&amp;L3164&amp;""")"&amp;IF(R3164="D","@Temporal(TemporalType.DATE)","")&amp;"private "&amp;VLOOKUP(TEXT(R3164,"@"),Apoio!A:B,2,0)&amp;" "&amp;SUBSTITUTE(LOWER(LEFT(L3164,1))&amp;RIGHT(PROPER(L3164),LEN(L3164)-1),"_","")&amp;";",IF(ISNUMBER(Q3164),IF(R3164="R","@Entity@Table(name = ""reg_"&amp;LOWER(J3164)&amp;""")@XmlRootElement","")&amp;VLOOKUP(J3164,Blocos!D:I,6,0)&amp;Apoio!$E$1&amp;Y3164,""))</f>
        <v/>
      </c>
      <c r="X3164" s="190" t="str">
        <f>IF(ISNUMBER(Q3164),COUNTIF(Blocos!G:G,J3164),"")</f>
        <v/>
      </c>
      <c r="Y3164" s="190" t="str">
        <f>IF(OR(X3164=0,X3164=""),"",VLOOKUP(SUMIFS(Blocos!A:A,Blocos!H:H,'EFD REGISTROS e Campos (2)'!X3164,Blocos!G:G,'EFD REGISTROS e Campos (2)'!J3164),Blocos!A:L,12,0))</f>
        <v/>
      </c>
      <c r="Z3164" s="190" t="str">
        <f>IF(ISNUMBER(Q3165),VLOOKUP(J3164,Blocos!D:G,4,0),"")</f>
        <v/>
      </c>
      <c r="AA3164" s="190" t="str">
        <f>IF(ISNUMBER(Q3164),CONCATENATE("CREATE TABLE ""reg_",LOWER(J3164),""" (""ID"" bigint NOT NULL AUTO_INCREMENT,  ""HASHFILE"" varchar(255) DEFAULT NULL, ""ID_PAI"" bigint NOT NULL,"),IF(Q3164="Campo",CONCATENATE("""",L3164,""" ",VLOOKUP(R3164,Apoio!A:C,3,0)),""))&amp;IF(Z3164="","",CONCATENATE("PRIMARY KEY (""ID""), KEY ""FK_reg_",LOWER(Z3164),"_ID_PAI"" (""ID_PAI""), CONSTRAINT ""FK_reg_",LOWER(Z3164),"_ID_PAI"" FOREIGN KEY (""ID_PAI"") REFERENCES ""reg_",LOWER(Z3164),""" (""ID"")) ENGINE=InnoDB AUTO_INCREMENT=105774 DEFAULT CHARSET=utf8mb4 COLLATE=utf8mb4_0900_ai_ci;"))</f>
        <v/>
      </c>
      <c r="AB3164" s="190" t="str">
        <f t="shared" si="349"/>
        <v/>
      </c>
    </row>
    <row r="3165" spans="1:28" ht="14.5" hidden="1" customHeight="1" x14ac:dyDescent="0.3">
      <c r="J3165" s="187" t="str">
        <f t="shared" si="347"/>
        <v>1200</v>
      </c>
      <c r="K3165" s="218"/>
      <c r="L3165" s="237" t="s">
        <v>2305</v>
      </c>
      <c r="M3165" s="184" t="s">
        <v>2306</v>
      </c>
      <c r="N3165" s="238">
        <v>41852</v>
      </c>
      <c r="O3165" s="238"/>
      <c r="P3165" s="238">
        <v>41852</v>
      </c>
      <c r="Q3165" s="192" t="str">
        <f t="shared" si="348"/>
        <v/>
      </c>
      <c r="S3165" s="191" t="str">
        <f t="shared" si="351"/>
        <v/>
      </c>
      <c r="T3165" s="192" t="str">
        <f t="shared" si="352"/>
        <v/>
      </c>
      <c r="U3165" s="192" t="str">
        <f t="shared" si="350"/>
        <v/>
      </c>
      <c r="V3165" s="192" t="str">
        <f t="shared" si="353"/>
        <v/>
      </c>
      <c r="W3165" s="191" t="str">
        <f>IF(Q3165="Campo","@Campos(posicao = "&amp;K3165&amp;", tipo = '"&amp;R3165&amp;"')@Column(name = """&amp;L3165&amp;""")"&amp;IF(R3165="D","@Temporal(TemporalType.DATE)","")&amp;"private "&amp;VLOOKUP(TEXT(R3165,"@"),Apoio!A:B,2,0)&amp;" "&amp;SUBSTITUTE(LOWER(LEFT(L3165,1))&amp;RIGHT(PROPER(L3165),LEN(L3165)-1),"_","")&amp;";",IF(ISNUMBER(Q3165),IF(R3165="R","@Entity@Table(name = ""reg_"&amp;LOWER(J3165)&amp;""")@XmlRootElement","")&amp;VLOOKUP(J3165,Blocos!D:I,6,0)&amp;Apoio!$E$1&amp;Y3165,""))</f>
        <v/>
      </c>
      <c r="X3165" s="190" t="str">
        <f>IF(ISNUMBER(Q3165),COUNTIF(Blocos!G:G,J3165),"")</f>
        <v/>
      </c>
      <c r="Y3165" s="190" t="str">
        <f>IF(OR(X3165=0,X3165=""),"",VLOOKUP(SUMIFS(Blocos!A:A,Blocos!H:H,'EFD REGISTROS e Campos (2)'!X3165,Blocos!G:G,'EFD REGISTROS e Campos (2)'!J3165),Blocos!A:L,12,0))</f>
        <v/>
      </c>
      <c r="Z3165" s="190" t="str">
        <f>IF(ISNUMBER(Q3166),VLOOKUP(J3165,Blocos!D:G,4,0),"")</f>
        <v/>
      </c>
      <c r="AA3165" s="190" t="str">
        <f>IF(ISNUMBER(Q3165),CONCATENATE("CREATE TABLE ""reg_",LOWER(J3165),""" (""ID"" bigint NOT NULL AUTO_INCREMENT,  ""HASHFILE"" varchar(255) DEFAULT NULL, ""ID_PAI"" bigint NOT NULL,"),IF(Q3165="Campo",CONCATENATE("""",L3165,""" ",VLOOKUP(R3165,Apoio!A:C,3,0)),""))&amp;IF(Z3165="","",CONCATENATE("PRIMARY KEY (""ID""), KEY ""FK_reg_",LOWER(Z3165),"_ID_PAI"" (""ID_PAI""), CONSTRAINT ""FK_reg_",LOWER(Z3165),"_ID_PAI"" FOREIGN KEY (""ID_PAI"") REFERENCES ""reg_",LOWER(Z3165),""" (""ID"")) ENGINE=InnoDB AUTO_INCREMENT=105774 DEFAULT CHARSET=utf8mb4 COLLATE=utf8mb4_0900_ai_ci;"))</f>
        <v/>
      </c>
      <c r="AB3165" s="190" t="str">
        <f t="shared" si="349"/>
        <v/>
      </c>
    </row>
    <row r="3166" spans="1:28" ht="14.5" hidden="1" customHeight="1" x14ac:dyDescent="0.3">
      <c r="J3166" s="187" t="str">
        <f t="shared" si="347"/>
        <v>1200</v>
      </c>
      <c r="K3166" s="218"/>
      <c r="L3166" s="237" t="s">
        <v>2305</v>
      </c>
      <c r="M3166" s="184" t="s">
        <v>2307</v>
      </c>
      <c r="N3166" s="238">
        <v>41853</v>
      </c>
      <c r="O3166" s="238"/>
      <c r="P3166" s="238"/>
      <c r="Q3166" s="192" t="str">
        <f t="shared" si="348"/>
        <v/>
      </c>
      <c r="S3166" s="191" t="str">
        <f t="shared" si="351"/>
        <v/>
      </c>
      <c r="T3166" s="192" t="str">
        <f t="shared" si="352"/>
        <v/>
      </c>
      <c r="U3166" s="192" t="str">
        <f t="shared" si="350"/>
        <v/>
      </c>
      <c r="V3166" s="192" t="str">
        <f t="shared" si="353"/>
        <v/>
      </c>
      <c r="W3166" s="191" t="str">
        <f>IF(Q3166="Campo","@Campos(posicao = "&amp;K3166&amp;", tipo = '"&amp;R3166&amp;"')@Column(name = """&amp;L3166&amp;""")"&amp;IF(R3166="D","@Temporal(TemporalType.DATE)","")&amp;"private "&amp;VLOOKUP(TEXT(R3166,"@"),Apoio!A:B,2,0)&amp;" "&amp;SUBSTITUTE(LOWER(LEFT(L3166,1))&amp;RIGHT(PROPER(L3166),LEN(L3166)-1),"_","")&amp;";",IF(ISNUMBER(Q3166),IF(R3166="R","@Entity@Table(name = ""reg_"&amp;LOWER(J3166)&amp;""")@XmlRootElement","")&amp;VLOOKUP(J3166,Blocos!D:I,6,0)&amp;Apoio!$E$1&amp;Y3166,""))</f>
        <v/>
      </c>
      <c r="X3166" s="190" t="str">
        <f>IF(ISNUMBER(Q3166),COUNTIF(Blocos!G:G,J3166),"")</f>
        <v/>
      </c>
      <c r="Y3166" s="190" t="str">
        <f>IF(OR(X3166=0,X3166=""),"",VLOOKUP(SUMIFS(Blocos!A:A,Blocos!H:H,'EFD REGISTROS e Campos (2)'!X3166,Blocos!G:G,'EFD REGISTROS e Campos (2)'!J3166),Blocos!A:L,12,0))</f>
        <v/>
      </c>
      <c r="Z3166" s="190" t="str">
        <f>IF(ISNUMBER(Q3167),VLOOKUP(J3166,Blocos!D:G,4,0),"")</f>
        <v/>
      </c>
      <c r="AA3166" s="190" t="str">
        <f>IF(ISNUMBER(Q3166),CONCATENATE("CREATE TABLE ""reg_",LOWER(J3166),""" (""ID"" bigint NOT NULL AUTO_INCREMENT,  ""HASHFILE"" varchar(255) DEFAULT NULL, ""ID_PAI"" bigint NOT NULL,"),IF(Q3166="Campo",CONCATENATE("""",L3166,""" ",VLOOKUP(R3166,Apoio!A:C,3,0)),""))&amp;IF(Z3166="","",CONCATENATE("PRIMARY KEY (""ID""), KEY ""FK_reg_",LOWER(Z3166),"_ID_PAI"" (""ID_PAI""), CONSTRAINT ""FK_reg_",LOWER(Z3166),"_ID_PAI"" FOREIGN KEY (""ID_PAI"") REFERENCES ""reg_",LOWER(Z3166),""" (""ID"")) ENGINE=InnoDB AUTO_INCREMENT=105774 DEFAULT CHARSET=utf8mb4 COLLATE=utf8mb4_0900_ai_ci;"))</f>
        <v/>
      </c>
      <c r="AB3166" s="190" t="str">
        <f t="shared" si="349"/>
        <v/>
      </c>
    </row>
    <row r="3167" spans="1:28" ht="14.5" hidden="1" customHeight="1" x14ac:dyDescent="0.3">
      <c r="J3167" s="187" t="str">
        <f t="shared" si="347"/>
        <v>1200</v>
      </c>
      <c r="K3167" s="218"/>
      <c r="L3167" s="237" t="s">
        <v>2308</v>
      </c>
      <c r="M3167" s="184" t="s">
        <v>2309</v>
      </c>
      <c r="N3167" s="238">
        <v>41852</v>
      </c>
      <c r="O3167" s="238"/>
      <c r="P3167" s="238"/>
      <c r="Q3167" s="192" t="str">
        <f t="shared" si="348"/>
        <v/>
      </c>
      <c r="S3167" s="191" t="str">
        <f t="shared" si="351"/>
        <v/>
      </c>
      <c r="T3167" s="192" t="str">
        <f t="shared" si="352"/>
        <v/>
      </c>
      <c r="U3167" s="192" t="str">
        <f t="shared" si="350"/>
        <v/>
      </c>
      <c r="V3167" s="192" t="str">
        <f t="shared" si="353"/>
        <v/>
      </c>
      <c r="W3167" s="191" t="str">
        <f>IF(Q3167="Campo","@Campos(posicao = "&amp;K3167&amp;", tipo = '"&amp;R3167&amp;"')@Column(name = """&amp;L3167&amp;""")"&amp;IF(R3167="D","@Temporal(TemporalType.DATE)","")&amp;"private "&amp;VLOOKUP(TEXT(R3167,"@"),Apoio!A:B,2,0)&amp;" "&amp;SUBSTITUTE(LOWER(LEFT(L3167,1))&amp;RIGHT(PROPER(L3167),LEN(L3167)-1),"_","")&amp;";",IF(ISNUMBER(Q3167),IF(R3167="R","@Entity@Table(name = ""reg_"&amp;LOWER(J3167)&amp;""")@XmlRootElement","")&amp;VLOOKUP(J3167,Blocos!D:I,6,0)&amp;Apoio!$E$1&amp;Y3167,""))</f>
        <v/>
      </c>
      <c r="X3167" s="190" t="str">
        <f>IF(ISNUMBER(Q3167),COUNTIF(Blocos!G:G,J3167),"")</f>
        <v/>
      </c>
      <c r="Y3167" s="190" t="str">
        <f>IF(OR(X3167=0,X3167=""),"",VLOOKUP(SUMIFS(Blocos!A:A,Blocos!H:H,'EFD REGISTROS e Campos (2)'!X3167,Blocos!G:G,'EFD REGISTROS e Campos (2)'!J3167),Blocos!A:L,12,0))</f>
        <v/>
      </c>
      <c r="Z3167" s="190" t="str">
        <f>IF(ISNUMBER(Q3168),VLOOKUP(J3167,Blocos!D:G,4,0),"")</f>
        <v/>
      </c>
      <c r="AA3167" s="190" t="str">
        <f>IF(ISNUMBER(Q3167),CONCATENATE("CREATE TABLE ""reg_",LOWER(J3167),""" (""ID"" bigint NOT NULL AUTO_INCREMENT,  ""HASHFILE"" varchar(255) DEFAULT NULL, ""ID_PAI"" bigint NOT NULL,"),IF(Q3167="Campo",CONCATENATE("""",L3167,""" ",VLOOKUP(R3167,Apoio!A:C,3,0)),""))&amp;IF(Z3167="","",CONCATENATE("PRIMARY KEY (""ID""), KEY ""FK_reg_",LOWER(Z3167),"_ID_PAI"" (""ID_PAI""), CONSTRAINT ""FK_reg_",LOWER(Z3167),"_ID_PAI"" FOREIGN KEY (""ID_PAI"") REFERENCES ""reg_",LOWER(Z3167),""" (""ID"")) ENGINE=InnoDB AUTO_INCREMENT=105774 DEFAULT CHARSET=utf8mb4 COLLATE=utf8mb4_0900_ai_ci;"))</f>
        <v/>
      </c>
      <c r="AB3167" s="190" t="str">
        <f t="shared" si="349"/>
        <v/>
      </c>
    </row>
    <row r="3168" spans="1:28" ht="14.5" hidden="1" customHeight="1" x14ac:dyDescent="0.3">
      <c r="J3168" s="187" t="str">
        <f t="shared" si="347"/>
        <v>1200</v>
      </c>
      <c r="K3168" s="218"/>
      <c r="L3168" s="237" t="s">
        <v>2310</v>
      </c>
      <c r="M3168" s="184" t="s">
        <v>2311</v>
      </c>
      <c r="N3168" s="238">
        <v>41852</v>
      </c>
      <c r="O3168" s="238"/>
      <c r="P3168" s="238"/>
      <c r="Q3168" s="192" t="str">
        <f t="shared" si="348"/>
        <v/>
      </c>
      <c r="S3168" s="191" t="str">
        <f t="shared" si="351"/>
        <v/>
      </c>
      <c r="T3168" s="192" t="str">
        <f t="shared" si="352"/>
        <v/>
      </c>
      <c r="U3168" s="192" t="str">
        <f t="shared" si="350"/>
        <v/>
      </c>
      <c r="V3168" s="192" t="str">
        <f t="shared" si="353"/>
        <v/>
      </c>
      <c r="W3168" s="191" t="str">
        <f>IF(Q3168="Campo","@Campos(posicao = "&amp;K3168&amp;", tipo = '"&amp;R3168&amp;"')@Column(name = """&amp;L3168&amp;""")"&amp;IF(R3168="D","@Temporal(TemporalType.DATE)","")&amp;"private "&amp;VLOOKUP(TEXT(R3168,"@"),Apoio!A:B,2,0)&amp;" "&amp;SUBSTITUTE(LOWER(LEFT(L3168,1))&amp;RIGHT(PROPER(L3168),LEN(L3168)-1),"_","")&amp;";",IF(ISNUMBER(Q3168),IF(R3168="R","@Entity@Table(name = ""reg_"&amp;LOWER(J3168)&amp;""")@XmlRootElement","")&amp;VLOOKUP(J3168,Blocos!D:I,6,0)&amp;Apoio!$E$1&amp;Y3168,""))</f>
        <v/>
      </c>
      <c r="X3168" s="190" t="str">
        <f>IF(ISNUMBER(Q3168),COUNTIF(Blocos!G:G,J3168),"")</f>
        <v/>
      </c>
      <c r="Y3168" s="190" t="str">
        <f>IF(OR(X3168=0,X3168=""),"",VLOOKUP(SUMIFS(Blocos!A:A,Blocos!H:H,'EFD REGISTROS e Campos (2)'!X3168,Blocos!G:G,'EFD REGISTROS e Campos (2)'!J3168),Blocos!A:L,12,0))</f>
        <v/>
      </c>
      <c r="Z3168" s="190" t="str">
        <f>IF(ISNUMBER(Q3169),VLOOKUP(J3168,Blocos!D:G,4,0),"")</f>
        <v/>
      </c>
      <c r="AA3168" s="190" t="str">
        <f>IF(ISNUMBER(Q3168),CONCATENATE("CREATE TABLE ""reg_",LOWER(J3168),""" (""ID"" bigint NOT NULL AUTO_INCREMENT,  ""HASHFILE"" varchar(255) DEFAULT NULL, ""ID_PAI"" bigint NOT NULL,"),IF(Q3168="Campo",CONCATENATE("""",L3168,""" ",VLOOKUP(R3168,Apoio!A:C,3,0)),""))&amp;IF(Z3168="","",CONCATENATE("PRIMARY KEY (""ID""), KEY ""FK_reg_",LOWER(Z3168),"_ID_PAI"" (""ID_PAI""), CONSTRAINT ""FK_reg_",LOWER(Z3168),"_ID_PAI"" FOREIGN KEY (""ID_PAI"") REFERENCES ""reg_",LOWER(Z3168),""" (""ID"")) ENGINE=InnoDB AUTO_INCREMENT=105774 DEFAULT CHARSET=utf8mb4 COLLATE=utf8mb4_0900_ai_ci;"))</f>
        <v/>
      </c>
      <c r="AB3168" s="190" t="str">
        <f t="shared" si="349"/>
        <v/>
      </c>
    </row>
    <row r="3169" spans="10:28" ht="14.5" hidden="1" customHeight="1" x14ac:dyDescent="0.3">
      <c r="J3169" s="187" t="str">
        <f t="shared" si="347"/>
        <v>1200</v>
      </c>
      <c r="K3169" s="218"/>
      <c r="L3169" s="237" t="s">
        <v>2312</v>
      </c>
      <c r="M3169" s="184" t="s">
        <v>2313</v>
      </c>
      <c r="N3169" s="238">
        <v>41852</v>
      </c>
      <c r="O3169" s="238"/>
      <c r="P3169" s="238"/>
      <c r="Q3169" s="192" t="str">
        <f t="shared" si="348"/>
        <v/>
      </c>
      <c r="S3169" s="191" t="str">
        <f t="shared" si="351"/>
        <v/>
      </c>
      <c r="T3169" s="192" t="str">
        <f t="shared" si="352"/>
        <v/>
      </c>
      <c r="U3169" s="192" t="str">
        <f t="shared" si="350"/>
        <v/>
      </c>
      <c r="V3169" s="192" t="str">
        <f t="shared" si="353"/>
        <v/>
      </c>
      <c r="W3169" s="191" t="str">
        <f>IF(Q3169="Campo","@Campos(posicao = "&amp;K3169&amp;", tipo = '"&amp;R3169&amp;"')@Column(name = """&amp;L3169&amp;""")"&amp;IF(R3169="D","@Temporal(TemporalType.DATE)","")&amp;"private "&amp;VLOOKUP(TEXT(R3169,"@"),Apoio!A:B,2,0)&amp;" "&amp;SUBSTITUTE(LOWER(LEFT(L3169,1))&amp;RIGHT(PROPER(L3169),LEN(L3169)-1),"_","")&amp;";",IF(ISNUMBER(Q3169),IF(R3169="R","@Entity@Table(name = ""reg_"&amp;LOWER(J3169)&amp;""")@XmlRootElement","")&amp;VLOOKUP(J3169,Blocos!D:I,6,0)&amp;Apoio!$E$1&amp;Y3169,""))</f>
        <v/>
      </c>
      <c r="X3169" s="190" t="str">
        <f>IF(ISNUMBER(Q3169),COUNTIF(Blocos!G:G,J3169),"")</f>
        <v/>
      </c>
      <c r="Y3169" s="190" t="str">
        <f>IF(OR(X3169=0,X3169=""),"",VLOOKUP(SUMIFS(Blocos!A:A,Blocos!H:H,'EFD REGISTROS e Campos (2)'!X3169,Blocos!G:G,'EFD REGISTROS e Campos (2)'!J3169),Blocos!A:L,12,0))</f>
        <v/>
      </c>
      <c r="Z3169" s="190" t="str">
        <f>IF(ISNUMBER(Q3170),VLOOKUP(J3169,Blocos!D:G,4,0),"")</f>
        <v/>
      </c>
      <c r="AA3169" s="190" t="str">
        <f>IF(ISNUMBER(Q3169),CONCATENATE("CREATE TABLE ""reg_",LOWER(J3169),""" (""ID"" bigint NOT NULL AUTO_INCREMENT,  ""HASHFILE"" varchar(255) DEFAULT NULL, ""ID_PAI"" bigint NOT NULL,"),IF(Q3169="Campo",CONCATENATE("""",L3169,""" ",VLOOKUP(R3169,Apoio!A:C,3,0)),""))&amp;IF(Z3169="","",CONCATENATE("PRIMARY KEY (""ID""), KEY ""FK_reg_",LOWER(Z3169),"_ID_PAI"" (""ID_PAI""), CONSTRAINT ""FK_reg_",LOWER(Z3169),"_ID_PAI"" FOREIGN KEY (""ID_PAI"") REFERENCES ""reg_",LOWER(Z3169),""" (""ID"")) ENGINE=InnoDB AUTO_INCREMENT=105774 DEFAULT CHARSET=utf8mb4 COLLATE=utf8mb4_0900_ai_ci;"))</f>
        <v/>
      </c>
      <c r="AB3169" s="190" t="str">
        <f t="shared" si="349"/>
        <v/>
      </c>
    </row>
    <row r="3170" spans="10:28" ht="14.5" hidden="1" customHeight="1" x14ac:dyDescent="0.3">
      <c r="J3170" s="187" t="str">
        <f t="shared" si="347"/>
        <v>1200</v>
      </c>
      <c r="K3170" s="218"/>
      <c r="L3170" s="237" t="s">
        <v>2314</v>
      </c>
      <c r="M3170" s="184" t="s">
        <v>2315</v>
      </c>
      <c r="N3170" s="238">
        <v>42278</v>
      </c>
      <c r="O3170" s="238"/>
      <c r="P3170" s="238"/>
      <c r="Q3170" s="192" t="str">
        <f t="shared" si="348"/>
        <v/>
      </c>
      <c r="S3170" s="191" t="str">
        <f t="shared" si="351"/>
        <v/>
      </c>
      <c r="T3170" s="192" t="str">
        <f t="shared" si="352"/>
        <v/>
      </c>
      <c r="U3170" s="192" t="str">
        <f t="shared" si="350"/>
        <v/>
      </c>
      <c r="V3170" s="192" t="str">
        <f t="shared" si="353"/>
        <v/>
      </c>
      <c r="W3170" s="191" t="str">
        <f>IF(Q3170="Campo","@Campos(posicao = "&amp;K3170&amp;", tipo = '"&amp;R3170&amp;"')@Column(name = """&amp;L3170&amp;""")"&amp;IF(R3170="D","@Temporal(TemporalType.DATE)","")&amp;"private "&amp;VLOOKUP(TEXT(R3170,"@"),Apoio!A:B,2,0)&amp;" "&amp;SUBSTITUTE(LOWER(LEFT(L3170,1))&amp;RIGHT(PROPER(L3170),LEN(L3170)-1),"_","")&amp;";",IF(ISNUMBER(Q3170),IF(R3170="R","@Entity@Table(name = ""reg_"&amp;LOWER(J3170)&amp;""")@XmlRootElement","")&amp;VLOOKUP(J3170,Blocos!D:I,6,0)&amp;Apoio!$E$1&amp;Y3170,""))</f>
        <v/>
      </c>
      <c r="X3170" s="190" t="str">
        <f>IF(ISNUMBER(Q3170),COUNTIF(Blocos!G:G,J3170),"")</f>
        <v/>
      </c>
      <c r="Y3170" s="190" t="str">
        <f>IF(OR(X3170=0,X3170=""),"",VLOOKUP(SUMIFS(Blocos!A:A,Blocos!H:H,'EFD REGISTROS e Campos (2)'!X3170,Blocos!G:G,'EFD REGISTROS e Campos (2)'!J3170),Blocos!A:L,12,0))</f>
        <v/>
      </c>
      <c r="Z3170" s="190" t="str">
        <f>IF(ISNUMBER(Q3171),VLOOKUP(J3170,Blocos!D:G,4,0),"")</f>
        <v/>
      </c>
      <c r="AA3170" s="190" t="str">
        <f>IF(ISNUMBER(Q3170),CONCATENATE("CREATE TABLE ""reg_",LOWER(J3170),""" (""ID"" bigint NOT NULL AUTO_INCREMENT,  ""HASHFILE"" varchar(255) DEFAULT NULL, ""ID_PAI"" bigint NOT NULL,"),IF(Q3170="Campo",CONCATENATE("""",L3170,""" ",VLOOKUP(R3170,Apoio!A:C,3,0)),""))&amp;IF(Z3170="","",CONCATENATE("PRIMARY KEY (""ID""), KEY ""FK_reg_",LOWER(Z3170),"_ID_PAI"" (""ID_PAI""), CONSTRAINT ""FK_reg_",LOWER(Z3170),"_ID_PAI"" FOREIGN KEY (""ID_PAI"") REFERENCES ""reg_",LOWER(Z3170),""" (""ID"")) ENGINE=InnoDB AUTO_INCREMENT=105774 DEFAULT CHARSET=utf8mb4 COLLATE=utf8mb4_0900_ai_ci;"))</f>
        <v/>
      </c>
      <c r="AB3170" s="190" t="str">
        <f t="shared" si="349"/>
        <v/>
      </c>
    </row>
    <row r="3171" spans="10:28" ht="14.5" hidden="1" customHeight="1" x14ac:dyDescent="0.3">
      <c r="J3171" s="187" t="str">
        <f t="shared" si="347"/>
        <v>1200</v>
      </c>
      <c r="K3171" s="218"/>
      <c r="L3171" s="237" t="s">
        <v>2316</v>
      </c>
      <c r="M3171" s="184" t="s">
        <v>2317</v>
      </c>
      <c r="N3171" s="238">
        <v>42278</v>
      </c>
      <c r="O3171" s="238"/>
      <c r="P3171" s="238"/>
      <c r="Q3171" s="192" t="str">
        <f t="shared" si="348"/>
        <v/>
      </c>
      <c r="S3171" s="191" t="str">
        <f t="shared" si="351"/>
        <v/>
      </c>
      <c r="T3171" s="192" t="str">
        <f t="shared" si="352"/>
        <v/>
      </c>
      <c r="U3171" s="192" t="str">
        <f t="shared" si="350"/>
        <v/>
      </c>
      <c r="V3171" s="192" t="str">
        <f t="shared" si="353"/>
        <v/>
      </c>
      <c r="W3171" s="191" t="str">
        <f>IF(Q3171="Campo","@Campos(posicao = "&amp;K3171&amp;", tipo = '"&amp;R3171&amp;"')@Column(name = """&amp;L3171&amp;""")"&amp;IF(R3171="D","@Temporal(TemporalType.DATE)","")&amp;"private "&amp;VLOOKUP(TEXT(R3171,"@"),Apoio!A:B,2,0)&amp;" "&amp;SUBSTITUTE(LOWER(LEFT(L3171,1))&amp;RIGHT(PROPER(L3171),LEN(L3171)-1),"_","")&amp;";",IF(ISNUMBER(Q3171),IF(R3171="R","@Entity@Table(name = ""reg_"&amp;LOWER(J3171)&amp;""")@XmlRootElement","")&amp;VLOOKUP(J3171,Blocos!D:I,6,0)&amp;Apoio!$E$1&amp;Y3171,""))</f>
        <v/>
      </c>
      <c r="X3171" s="190" t="str">
        <f>IF(ISNUMBER(Q3171),COUNTIF(Blocos!G:G,J3171),"")</f>
        <v/>
      </c>
      <c r="Y3171" s="190" t="str">
        <f>IF(OR(X3171=0,X3171=""),"",VLOOKUP(SUMIFS(Blocos!A:A,Blocos!H:H,'EFD REGISTROS e Campos (2)'!X3171,Blocos!G:G,'EFD REGISTROS e Campos (2)'!J3171),Blocos!A:L,12,0))</f>
        <v/>
      </c>
      <c r="Z3171" s="190" t="str">
        <f>IF(ISNUMBER(Q3172),VLOOKUP(J3171,Blocos!D:G,4,0),"")</f>
        <v/>
      </c>
      <c r="AA3171" s="190" t="str">
        <f>IF(ISNUMBER(Q3171),CONCATENATE("CREATE TABLE ""reg_",LOWER(J3171),""" (""ID"" bigint NOT NULL AUTO_INCREMENT,  ""HASHFILE"" varchar(255) DEFAULT NULL, ""ID_PAI"" bigint NOT NULL,"),IF(Q3171="Campo",CONCATENATE("""",L3171,""" ",VLOOKUP(R3171,Apoio!A:C,3,0)),""))&amp;IF(Z3171="","",CONCATENATE("PRIMARY KEY (""ID""), KEY ""FK_reg_",LOWER(Z3171),"_ID_PAI"" (""ID_PAI""), CONSTRAINT ""FK_reg_",LOWER(Z3171),"_ID_PAI"" FOREIGN KEY (""ID_PAI"") REFERENCES ""reg_",LOWER(Z3171),""" (""ID"")) ENGINE=InnoDB AUTO_INCREMENT=105774 DEFAULT CHARSET=utf8mb4 COLLATE=utf8mb4_0900_ai_ci;"))</f>
        <v/>
      </c>
      <c r="AB3171" s="190" t="str">
        <f t="shared" si="349"/>
        <v/>
      </c>
    </row>
    <row r="3172" spans="10:28" ht="14.5" hidden="1" customHeight="1" x14ac:dyDescent="0.3">
      <c r="J3172" s="187" t="str">
        <f t="shared" si="347"/>
        <v>1200</v>
      </c>
      <c r="K3172" s="218"/>
      <c r="L3172" s="237" t="s">
        <v>2318</v>
      </c>
      <c r="M3172" s="184" t="s">
        <v>2319</v>
      </c>
      <c r="N3172" s="238">
        <v>42278</v>
      </c>
      <c r="O3172" s="238"/>
      <c r="P3172" s="238"/>
      <c r="Q3172" s="192" t="str">
        <f t="shared" si="348"/>
        <v/>
      </c>
      <c r="S3172" s="191" t="str">
        <f t="shared" si="351"/>
        <v/>
      </c>
      <c r="T3172" s="192" t="str">
        <f t="shared" si="352"/>
        <v/>
      </c>
      <c r="U3172" s="192" t="str">
        <f t="shared" si="350"/>
        <v/>
      </c>
      <c r="V3172" s="192" t="str">
        <f t="shared" si="353"/>
        <v/>
      </c>
      <c r="W3172" s="191" t="str">
        <f>IF(Q3172="Campo","@Campos(posicao = "&amp;K3172&amp;", tipo = '"&amp;R3172&amp;"')@Column(name = """&amp;L3172&amp;""")"&amp;IF(R3172="D","@Temporal(TemporalType.DATE)","")&amp;"private "&amp;VLOOKUP(TEXT(R3172,"@"),Apoio!A:B,2,0)&amp;" "&amp;SUBSTITUTE(LOWER(LEFT(L3172,1))&amp;RIGHT(PROPER(L3172),LEN(L3172)-1),"_","")&amp;";",IF(ISNUMBER(Q3172),IF(R3172="R","@Entity@Table(name = ""reg_"&amp;LOWER(J3172)&amp;""")@XmlRootElement","")&amp;VLOOKUP(J3172,Blocos!D:I,6,0)&amp;Apoio!$E$1&amp;Y3172,""))</f>
        <v/>
      </c>
      <c r="X3172" s="190" t="str">
        <f>IF(ISNUMBER(Q3172),COUNTIF(Blocos!G:G,J3172),"")</f>
        <v/>
      </c>
      <c r="Y3172" s="190" t="str">
        <f>IF(OR(X3172=0,X3172=""),"",VLOOKUP(SUMIFS(Blocos!A:A,Blocos!H:H,'EFD REGISTROS e Campos (2)'!X3172,Blocos!G:G,'EFD REGISTROS e Campos (2)'!J3172),Blocos!A:L,12,0))</f>
        <v/>
      </c>
      <c r="Z3172" s="190" t="str">
        <f>IF(ISNUMBER(Q3173),VLOOKUP(J3172,Blocos!D:G,4,0),"")</f>
        <v/>
      </c>
      <c r="AA3172" s="190" t="str">
        <f>IF(ISNUMBER(Q3172),CONCATENATE("CREATE TABLE ""reg_",LOWER(J3172),""" (""ID"" bigint NOT NULL AUTO_INCREMENT,  ""HASHFILE"" varchar(255) DEFAULT NULL, ""ID_PAI"" bigint NOT NULL,"),IF(Q3172="Campo",CONCATENATE("""",L3172,""" ",VLOOKUP(R3172,Apoio!A:C,3,0)),""))&amp;IF(Z3172="","",CONCATENATE("PRIMARY KEY (""ID""), KEY ""FK_reg_",LOWER(Z3172),"_ID_PAI"" (""ID_PAI""), CONSTRAINT ""FK_reg_",LOWER(Z3172),"_ID_PAI"" FOREIGN KEY (""ID_PAI"") REFERENCES ""reg_",LOWER(Z3172),""" (""ID"")) ENGINE=InnoDB AUTO_INCREMENT=105774 DEFAULT CHARSET=utf8mb4 COLLATE=utf8mb4_0900_ai_ci;"))</f>
        <v/>
      </c>
      <c r="AB3172" s="190" t="str">
        <f t="shared" si="349"/>
        <v/>
      </c>
    </row>
    <row r="3173" spans="10:28" ht="14.5" hidden="1" customHeight="1" x14ac:dyDescent="0.3">
      <c r="J3173" s="187" t="str">
        <f t="shared" si="347"/>
        <v>1200</v>
      </c>
      <c r="K3173" s="218"/>
      <c r="L3173" s="237" t="s">
        <v>2320</v>
      </c>
      <c r="M3173" s="184" t="s">
        <v>2321</v>
      </c>
      <c r="N3173" s="238">
        <v>41852</v>
      </c>
      <c r="O3173" s="238"/>
      <c r="P3173" s="238"/>
      <c r="Q3173" s="192" t="str">
        <f t="shared" si="348"/>
        <v/>
      </c>
      <c r="S3173" s="191" t="str">
        <f t="shared" si="351"/>
        <v/>
      </c>
      <c r="T3173" s="192" t="str">
        <f t="shared" si="352"/>
        <v/>
      </c>
      <c r="U3173" s="192" t="str">
        <f t="shared" si="350"/>
        <v/>
      </c>
      <c r="V3173" s="192" t="str">
        <f t="shared" si="353"/>
        <v/>
      </c>
      <c r="W3173" s="191" t="str">
        <f>IF(Q3173="Campo","@Campos(posicao = "&amp;K3173&amp;", tipo = '"&amp;R3173&amp;"')@Column(name = """&amp;L3173&amp;""")"&amp;IF(R3173="D","@Temporal(TemporalType.DATE)","")&amp;"private "&amp;VLOOKUP(TEXT(R3173,"@"),Apoio!A:B,2,0)&amp;" "&amp;SUBSTITUTE(LOWER(LEFT(L3173,1))&amp;RIGHT(PROPER(L3173),LEN(L3173)-1),"_","")&amp;";",IF(ISNUMBER(Q3173),IF(R3173="R","@Entity@Table(name = ""reg_"&amp;LOWER(J3173)&amp;""")@XmlRootElement","")&amp;VLOOKUP(J3173,Blocos!D:I,6,0)&amp;Apoio!$E$1&amp;Y3173,""))</f>
        <v/>
      </c>
      <c r="X3173" s="190" t="str">
        <f>IF(ISNUMBER(Q3173),COUNTIF(Blocos!G:G,J3173),"")</f>
        <v/>
      </c>
      <c r="Y3173" s="190" t="str">
        <f>IF(OR(X3173=0,X3173=""),"",VLOOKUP(SUMIFS(Blocos!A:A,Blocos!H:H,'EFD REGISTROS e Campos (2)'!X3173,Blocos!G:G,'EFD REGISTROS e Campos (2)'!J3173),Blocos!A:L,12,0))</f>
        <v/>
      </c>
      <c r="Z3173" s="190" t="str">
        <f>IF(ISNUMBER(Q3174),VLOOKUP(J3173,Blocos!D:G,4,0),"")</f>
        <v/>
      </c>
      <c r="AA3173" s="190" t="str">
        <f>IF(ISNUMBER(Q3173),CONCATENATE("CREATE TABLE ""reg_",LOWER(J3173),""" (""ID"" bigint NOT NULL AUTO_INCREMENT,  ""HASHFILE"" varchar(255) DEFAULT NULL, ""ID_PAI"" bigint NOT NULL,"),IF(Q3173="Campo",CONCATENATE("""",L3173,""" ",VLOOKUP(R3173,Apoio!A:C,3,0)),""))&amp;IF(Z3173="","",CONCATENATE("PRIMARY KEY (""ID""), KEY ""FK_reg_",LOWER(Z3173),"_ID_PAI"" (""ID_PAI""), CONSTRAINT ""FK_reg_",LOWER(Z3173),"_ID_PAI"" FOREIGN KEY (""ID_PAI"") REFERENCES ""reg_",LOWER(Z3173),""" (""ID"")) ENGINE=InnoDB AUTO_INCREMENT=105774 DEFAULT CHARSET=utf8mb4 COLLATE=utf8mb4_0900_ai_ci;"))</f>
        <v/>
      </c>
      <c r="AB3173" s="190" t="str">
        <f t="shared" si="349"/>
        <v/>
      </c>
    </row>
    <row r="3174" spans="10:28" ht="14.5" hidden="1" customHeight="1" x14ac:dyDescent="0.3">
      <c r="J3174" s="187" t="str">
        <f t="shared" si="347"/>
        <v>1200</v>
      </c>
      <c r="K3174" s="218"/>
      <c r="L3174" s="237" t="s">
        <v>2322</v>
      </c>
      <c r="M3174" s="184" t="s">
        <v>2323</v>
      </c>
      <c r="N3174" s="238">
        <v>41852</v>
      </c>
      <c r="O3174" s="238"/>
      <c r="P3174" s="238"/>
      <c r="Q3174" s="192" t="str">
        <f t="shared" si="348"/>
        <v/>
      </c>
      <c r="S3174" s="191" t="str">
        <f t="shared" si="351"/>
        <v/>
      </c>
      <c r="T3174" s="192" t="str">
        <f t="shared" si="352"/>
        <v/>
      </c>
      <c r="U3174" s="192" t="str">
        <f t="shared" si="350"/>
        <v/>
      </c>
      <c r="V3174" s="192" t="str">
        <f t="shared" si="353"/>
        <v/>
      </c>
      <c r="W3174" s="191" t="str">
        <f>IF(Q3174="Campo","@Campos(posicao = "&amp;K3174&amp;", tipo = '"&amp;R3174&amp;"')@Column(name = """&amp;L3174&amp;""")"&amp;IF(R3174="D","@Temporal(TemporalType.DATE)","")&amp;"private "&amp;VLOOKUP(TEXT(R3174,"@"),Apoio!A:B,2,0)&amp;" "&amp;SUBSTITUTE(LOWER(LEFT(L3174,1))&amp;RIGHT(PROPER(L3174),LEN(L3174)-1),"_","")&amp;";",IF(ISNUMBER(Q3174),IF(R3174="R","@Entity@Table(name = ""reg_"&amp;LOWER(J3174)&amp;""")@XmlRootElement","")&amp;VLOOKUP(J3174,Blocos!D:I,6,0)&amp;Apoio!$E$1&amp;Y3174,""))</f>
        <v/>
      </c>
      <c r="X3174" s="190" t="str">
        <f>IF(ISNUMBER(Q3174),COUNTIF(Blocos!G:G,J3174),"")</f>
        <v/>
      </c>
      <c r="Y3174" s="190" t="str">
        <f>IF(OR(X3174=0,X3174=""),"",VLOOKUP(SUMIFS(Blocos!A:A,Blocos!H:H,'EFD REGISTROS e Campos (2)'!X3174,Blocos!G:G,'EFD REGISTROS e Campos (2)'!J3174),Blocos!A:L,12,0))</f>
        <v/>
      </c>
      <c r="Z3174" s="190" t="str">
        <f>IF(ISNUMBER(Q3175),VLOOKUP(J3174,Blocos!D:G,4,0),"")</f>
        <v/>
      </c>
      <c r="AA3174" s="190" t="str">
        <f>IF(ISNUMBER(Q3174),CONCATENATE("CREATE TABLE ""reg_",LOWER(J3174),""" (""ID"" bigint NOT NULL AUTO_INCREMENT,  ""HASHFILE"" varchar(255) DEFAULT NULL, ""ID_PAI"" bigint NOT NULL,"),IF(Q3174="Campo",CONCATENATE("""",L3174,""" ",VLOOKUP(R3174,Apoio!A:C,3,0)),""))&amp;IF(Z3174="","",CONCATENATE("PRIMARY KEY (""ID""), KEY ""FK_reg_",LOWER(Z3174),"_ID_PAI"" (""ID_PAI""), CONSTRAINT ""FK_reg_",LOWER(Z3174),"_ID_PAI"" FOREIGN KEY (""ID_PAI"") REFERENCES ""reg_",LOWER(Z3174),""" (""ID"")) ENGINE=InnoDB AUTO_INCREMENT=105774 DEFAULT CHARSET=utf8mb4 COLLATE=utf8mb4_0900_ai_ci;"))</f>
        <v/>
      </c>
      <c r="AB3174" s="190" t="str">
        <f t="shared" si="349"/>
        <v/>
      </c>
    </row>
    <row r="3175" spans="10:28" ht="14.5" hidden="1" customHeight="1" x14ac:dyDescent="0.3">
      <c r="J3175" s="187" t="str">
        <f t="shared" si="347"/>
        <v>1200</v>
      </c>
      <c r="K3175" s="218"/>
      <c r="L3175" s="237" t="s">
        <v>2324</v>
      </c>
      <c r="M3175" s="184" t="s">
        <v>2325</v>
      </c>
      <c r="N3175" s="238">
        <v>41852</v>
      </c>
      <c r="O3175" s="238"/>
      <c r="P3175" s="238"/>
      <c r="Q3175" s="192" t="str">
        <f t="shared" si="348"/>
        <v/>
      </c>
      <c r="S3175" s="191" t="str">
        <f t="shared" si="351"/>
        <v/>
      </c>
      <c r="T3175" s="192" t="str">
        <f t="shared" si="352"/>
        <v/>
      </c>
      <c r="U3175" s="192" t="str">
        <f t="shared" si="350"/>
        <v/>
      </c>
      <c r="V3175" s="192" t="str">
        <f t="shared" si="353"/>
        <v/>
      </c>
      <c r="W3175" s="191" t="str">
        <f>IF(Q3175="Campo","@Campos(posicao = "&amp;K3175&amp;", tipo = '"&amp;R3175&amp;"')@Column(name = """&amp;L3175&amp;""")"&amp;IF(R3175="D","@Temporal(TemporalType.DATE)","")&amp;"private "&amp;VLOOKUP(TEXT(R3175,"@"),Apoio!A:B,2,0)&amp;" "&amp;SUBSTITUTE(LOWER(LEFT(L3175,1))&amp;RIGHT(PROPER(L3175),LEN(L3175)-1),"_","")&amp;";",IF(ISNUMBER(Q3175),IF(R3175="R","@Entity@Table(name = ""reg_"&amp;LOWER(J3175)&amp;""")@XmlRootElement","")&amp;VLOOKUP(J3175,Blocos!D:I,6,0)&amp;Apoio!$E$1&amp;Y3175,""))</f>
        <v/>
      </c>
      <c r="X3175" s="190" t="str">
        <f>IF(ISNUMBER(Q3175),COUNTIF(Blocos!G:G,J3175),"")</f>
        <v/>
      </c>
      <c r="Y3175" s="190" t="str">
        <f>IF(OR(X3175=0,X3175=""),"",VLOOKUP(SUMIFS(Blocos!A:A,Blocos!H:H,'EFD REGISTROS e Campos (2)'!X3175,Blocos!G:G,'EFD REGISTROS e Campos (2)'!J3175),Blocos!A:L,12,0))</f>
        <v/>
      </c>
      <c r="Z3175" s="190" t="str">
        <f>IF(ISNUMBER(Q3176),VLOOKUP(J3175,Blocos!D:G,4,0),"")</f>
        <v/>
      </c>
      <c r="AA3175" s="190" t="str">
        <f>IF(ISNUMBER(Q3175),CONCATENATE("CREATE TABLE ""reg_",LOWER(J3175),""" (""ID"" bigint NOT NULL AUTO_INCREMENT,  ""HASHFILE"" varchar(255) DEFAULT NULL, ""ID_PAI"" bigint NOT NULL,"),IF(Q3175="Campo",CONCATENATE("""",L3175,""" ",VLOOKUP(R3175,Apoio!A:C,3,0)),""))&amp;IF(Z3175="","",CONCATENATE("PRIMARY KEY (""ID""), KEY ""FK_reg_",LOWER(Z3175),"_ID_PAI"" (""ID_PAI""), CONSTRAINT ""FK_reg_",LOWER(Z3175),"_ID_PAI"" FOREIGN KEY (""ID_PAI"") REFERENCES ""reg_",LOWER(Z3175),""" (""ID"")) ENGINE=InnoDB AUTO_INCREMENT=105774 DEFAULT CHARSET=utf8mb4 COLLATE=utf8mb4_0900_ai_ci;"))</f>
        <v/>
      </c>
      <c r="AB3175" s="190" t="str">
        <f t="shared" si="349"/>
        <v/>
      </c>
    </row>
    <row r="3176" spans="10:28" ht="14.5" hidden="1" customHeight="1" x14ac:dyDescent="0.3">
      <c r="J3176" s="187" t="str">
        <f t="shared" si="347"/>
        <v>1200</v>
      </c>
      <c r="K3176" s="218"/>
      <c r="L3176" s="237" t="s">
        <v>2326</v>
      </c>
      <c r="M3176" s="184" t="s">
        <v>2327</v>
      </c>
      <c r="N3176" s="238">
        <v>42614</v>
      </c>
      <c r="O3176" s="238"/>
      <c r="P3176" s="238"/>
      <c r="Q3176" s="192" t="str">
        <f t="shared" si="348"/>
        <v/>
      </c>
      <c r="S3176" s="191" t="str">
        <f t="shared" si="351"/>
        <v/>
      </c>
      <c r="T3176" s="192" t="str">
        <f t="shared" si="352"/>
        <v/>
      </c>
      <c r="U3176" s="192" t="str">
        <f t="shared" si="350"/>
        <v/>
      </c>
      <c r="V3176" s="192" t="str">
        <f t="shared" si="353"/>
        <v/>
      </c>
      <c r="W3176" s="191" t="str">
        <f>IF(Q3176="Campo","@Campos(posicao = "&amp;K3176&amp;", tipo = '"&amp;R3176&amp;"')@Column(name = """&amp;L3176&amp;""")"&amp;IF(R3176="D","@Temporal(TemporalType.DATE)","")&amp;"private "&amp;VLOOKUP(TEXT(R3176,"@"),Apoio!A:B,2,0)&amp;" "&amp;SUBSTITUTE(LOWER(LEFT(L3176,1))&amp;RIGHT(PROPER(L3176),LEN(L3176)-1),"_","")&amp;";",IF(ISNUMBER(Q3176),IF(R3176="R","@Entity@Table(name = ""reg_"&amp;LOWER(J3176)&amp;""")@XmlRootElement","")&amp;VLOOKUP(J3176,Blocos!D:I,6,0)&amp;Apoio!$E$1&amp;Y3176,""))</f>
        <v/>
      </c>
      <c r="X3176" s="190" t="str">
        <f>IF(ISNUMBER(Q3176),COUNTIF(Blocos!G:G,J3176),"")</f>
        <v/>
      </c>
      <c r="Y3176" s="190" t="str">
        <f>IF(OR(X3176=0,X3176=""),"",VLOOKUP(SUMIFS(Blocos!A:A,Blocos!H:H,'EFD REGISTROS e Campos (2)'!X3176,Blocos!G:G,'EFD REGISTROS e Campos (2)'!J3176),Blocos!A:L,12,0))</f>
        <v/>
      </c>
      <c r="Z3176" s="190" t="str">
        <f>IF(ISNUMBER(Q3177),VLOOKUP(J3176,Blocos!D:G,4,0),"")</f>
        <v/>
      </c>
      <c r="AA3176" s="190" t="str">
        <f>IF(ISNUMBER(Q3176),CONCATENATE("CREATE TABLE ""reg_",LOWER(J3176),""" (""ID"" bigint NOT NULL AUTO_INCREMENT,  ""HASHFILE"" varchar(255) DEFAULT NULL, ""ID_PAI"" bigint NOT NULL,"),IF(Q3176="Campo",CONCATENATE("""",L3176,""" ",VLOOKUP(R3176,Apoio!A:C,3,0)),""))&amp;IF(Z3176="","",CONCATENATE("PRIMARY KEY (""ID""), KEY ""FK_reg_",LOWER(Z3176),"_ID_PAI"" (""ID_PAI""), CONSTRAINT ""FK_reg_",LOWER(Z3176),"_ID_PAI"" FOREIGN KEY (""ID_PAI"") REFERENCES ""reg_",LOWER(Z3176),""" (""ID"")) ENGINE=InnoDB AUTO_INCREMENT=105774 DEFAULT CHARSET=utf8mb4 COLLATE=utf8mb4_0900_ai_ci;"))</f>
        <v/>
      </c>
      <c r="AB3176" s="190" t="str">
        <f t="shared" si="349"/>
        <v/>
      </c>
    </row>
    <row r="3177" spans="10:28" ht="14.5" hidden="1" customHeight="1" x14ac:dyDescent="0.3">
      <c r="J3177" s="187" t="str">
        <f t="shared" si="347"/>
        <v>1200</v>
      </c>
      <c r="K3177" s="218"/>
      <c r="L3177" s="237" t="s">
        <v>2328</v>
      </c>
      <c r="M3177" s="184" t="s">
        <v>2329</v>
      </c>
      <c r="N3177" s="238">
        <v>42614</v>
      </c>
      <c r="O3177" s="238"/>
      <c r="P3177" s="238"/>
      <c r="Q3177" s="192" t="str">
        <f t="shared" si="348"/>
        <v/>
      </c>
      <c r="S3177" s="191" t="str">
        <f t="shared" si="351"/>
        <v/>
      </c>
      <c r="T3177" s="192" t="str">
        <f t="shared" si="352"/>
        <v/>
      </c>
      <c r="U3177" s="192" t="str">
        <f t="shared" si="350"/>
        <v/>
      </c>
      <c r="V3177" s="192" t="str">
        <f t="shared" si="353"/>
        <v/>
      </c>
      <c r="W3177" s="191" t="str">
        <f>IF(Q3177="Campo","@Campos(posicao = "&amp;K3177&amp;", tipo = '"&amp;R3177&amp;"')@Column(name = """&amp;L3177&amp;""")"&amp;IF(R3177="D","@Temporal(TemporalType.DATE)","")&amp;"private "&amp;VLOOKUP(TEXT(R3177,"@"),Apoio!A:B,2,0)&amp;" "&amp;SUBSTITUTE(LOWER(LEFT(L3177,1))&amp;RIGHT(PROPER(L3177),LEN(L3177)-1),"_","")&amp;";",IF(ISNUMBER(Q3177),IF(R3177="R","@Entity@Table(name = ""reg_"&amp;LOWER(J3177)&amp;""")@XmlRootElement","")&amp;VLOOKUP(J3177,Blocos!D:I,6,0)&amp;Apoio!$E$1&amp;Y3177,""))</f>
        <v/>
      </c>
      <c r="X3177" s="190" t="str">
        <f>IF(ISNUMBER(Q3177),COUNTIF(Blocos!G:G,J3177),"")</f>
        <v/>
      </c>
      <c r="Y3177" s="190" t="str">
        <f>IF(OR(X3177=0,X3177=""),"",VLOOKUP(SUMIFS(Blocos!A:A,Blocos!H:H,'EFD REGISTROS e Campos (2)'!X3177,Blocos!G:G,'EFD REGISTROS e Campos (2)'!J3177),Blocos!A:L,12,0))</f>
        <v/>
      </c>
      <c r="Z3177" s="190" t="str">
        <f>IF(ISNUMBER(Q3178),VLOOKUP(J3177,Blocos!D:G,4,0),"")</f>
        <v/>
      </c>
      <c r="AA3177" s="190" t="str">
        <f>IF(ISNUMBER(Q3177),CONCATENATE("CREATE TABLE ""reg_",LOWER(J3177),""" (""ID"" bigint NOT NULL AUTO_INCREMENT,  ""HASHFILE"" varchar(255) DEFAULT NULL, ""ID_PAI"" bigint NOT NULL,"),IF(Q3177="Campo",CONCATENATE("""",L3177,""" ",VLOOKUP(R3177,Apoio!A:C,3,0)),""))&amp;IF(Z3177="","",CONCATENATE("PRIMARY KEY (""ID""), KEY ""FK_reg_",LOWER(Z3177),"_ID_PAI"" (""ID_PAI""), CONSTRAINT ""FK_reg_",LOWER(Z3177),"_ID_PAI"" FOREIGN KEY (""ID_PAI"") REFERENCES ""reg_",LOWER(Z3177),""" (""ID"")) ENGINE=InnoDB AUTO_INCREMENT=105774 DEFAULT CHARSET=utf8mb4 COLLATE=utf8mb4_0900_ai_ci;"))</f>
        <v/>
      </c>
      <c r="AB3177" s="190" t="str">
        <f t="shared" si="349"/>
        <v/>
      </c>
    </row>
    <row r="3178" spans="10:28" ht="14.5" hidden="1" customHeight="1" x14ac:dyDescent="0.3">
      <c r="J3178" s="187" t="str">
        <f t="shared" si="347"/>
        <v>1200</v>
      </c>
      <c r="K3178" s="218"/>
      <c r="L3178" s="237" t="s">
        <v>2330</v>
      </c>
      <c r="M3178" s="266" t="s">
        <v>2331</v>
      </c>
      <c r="N3178" s="238">
        <v>43344</v>
      </c>
      <c r="O3178" s="238"/>
      <c r="P3178" s="239"/>
      <c r="Q3178" s="192" t="str">
        <f t="shared" si="348"/>
        <v/>
      </c>
      <c r="S3178" s="191" t="str">
        <f t="shared" si="351"/>
        <v/>
      </c>
      <c r="T3178" s="192" t="str">
        <f t="shared" si="352"/>
        <v/>
      </c>
      <c r="U3178" s="192" t="str">
        <f t="shared" si="350"/>
        <v/>
      </c>
      <c r="V3178" s="192" t="str">
        <f t="shared" si="353"/>
        <v/>
      </c>
      <c r="W3178" s="191" t="str">
        <f>IF(Q3178="Campo","@Campos(posicao = "&amp;K3178&amp;", tipo = '"&amp;R3178&amp;"')@Column(name = """&amp;L3178&amp;""")"&amp;IF(R3178="D","@Temporal(TemporalType.DATE)","")&amp;"private "&amp;VLOOKUP(TEXT(R3178,"@"),Apoio!A:B,2,0)&amp;" "&amp;SUBSTITUTE(LOWER(LEFT(L3178,1))&amp;RIGHT(PROPER(L3178),LEN(L3178)-1),"_","")&amp;";",IF(ISNUMBER(Q3178),IF(R3178="R","@Entity@Table(name = ""reg_"&amp;LOWER(J3178)&amp;""")@XmlRootElement","")&amp;VLOOKUP(J3178,Blocos!D:I,6,0)&amp;Apoio!$E$1&amp;Y3178,""))</f>
        <v/>
      </c>
      <c r="X3178" s="190" t="str">
        <f>IF(ISNUMBER(Q3178),COUNTIF(Blocos!G:G,J3178),"")</f>
        <v/>
      </c>
      <c r="Y3178" s="190" t="str">
        <f>IF(OR(X3178=0,X3178=""),"",VLOOKUP(SUMIFS(Blocos!A:A,Blocos!H:H,'EFD REGISTROS e Campos (2)'!X3178,Blocos!G:G,'EFD REGISTROS e Campos (2)'!J3178),Blocos!A:L,12,0))</f>
        <v/>
      </c>
      <c r="Z3178" s="190" t="str">
        <f>IF(ISNUMBER(Q3179),VLOOKUP(J3178,Blocos!D:G,4,0),"")</f>
        <v/>
      </c>
      <c r="AA3178" s="190" t="str">
        <f>IF(ISNUMBER(Q3178),CONCATENATE("CREATE TABLE ""reg_",LOWER(J3178),""" (""ID"" bigint NOT NULL AUTO_INCREMENT,  ""HASHFILE"" varchar(255) DEFAULT NULL, ""ID_PAI"" bigint NOT NULL,"),IF(Q3178="Campo",CONCATENATE("""",L3178,""" ",VLOOKUP(R3178,Apoio!A:C,3,0)),""))&amp;IF(Z3178="","",CONCATENATE("PRIMARY KEY (""ID""), KEY ""FK_reg_",LOWER(Z3178),"_ID_PAI"" (""ID_PAI""), CONSTRAINT ""FK_reg_",LOWER(Z3178),"_ID_PAI"" FOREIGN KEY (""ID_PAI"") REFERENCES ""reg_",LOWER(Z3178),""" (""ID"")) ENGINE=InnoDB AUTO_INCREMENT=105774 DEFAULT CHARSET=utf8mb4 COLLATE=utf8mb4_0900_ai_ci;"))</f>
        <v/>
      </c>
      <c r="AB3178" s="190" t="str">
        <f t="shared" si="349"/>
        <v/>
      </c>
    </row>
    <row r="3179" spans="10:28" ht="14.5" hidden="1" customHeight="1" x14ac:dyDescent="0.3">
      <c r="J3179" s="187" t="str">
        <f t="shared" si="347"/>
        <v>1200</v>
      </c>
      <c r="K3179" s="218"/>
      <c r="L3179" s="237" t="s">
        <v>2332</v>
      </c>
      <c r="M3179" s="184" t="s">
        <v>2333</v>
      </c>
      <c r="N3179" s="238">
        <v>41852</v>
      </c>
      <c r="O3179" s="238"/>
      <c r="P3179" s="238"/>
      <c r="Q3179" s="192" t="str">
        <f t="shared" si="348"/>
        <v/>
      </c>
      <c r="S3179" s="191" t="str">
        <f t="shared" si="351"/>
        <v/>
      </c>
      <c r="T3179" s="192" t="str">
        <f t="shared" si="352"/>
        <v/>
      </c>
      <c r="U3179" s="192" t="str">
        <f t="shared" si="350"/>
        <v/>
      </c>
      <c r="V3179" s="192" t="str">
        <f t="shared" si="353"/>
        <v/>
      </c>
      <c r="W3179" s="191" t="str">
        <f>IF(Q3179="Campo","@Campos(posicao = "&amp;K3179&amp;", tipo = '"&amp;R3179&amp;"')@Column(name = """&amp;L3179&amp;""")"&amp;IF(R3179="D","@Temporal(TemporalType.DATE)","")&amp;"private "&amp;VLOOKUP(TEXT(R3179,"@"),Apoio!A:B,2,0)&amp;" "&amp;SUBSTITUTE(LOWER(LEFT(L3179,1))&amp;RIGHT(PROPER(L3179),LEN(L3179)-1),"_","")&amp;";",IF(ISNUMBER(Q3179),IF(R3179="R","@Entity@Table(name = ""reg_"&amp;LOWER(J3179)&amp;""")@XmlRootElement","")&amp;VLOOKUP(J3179,Blocos!D:I,6,0)&amp;Apoio!$E$1&amp;Y3179,""))</f>
        <v/>
      </c>
      <c r="X3179" s="190" t="str">
        <f>IF(ISNUMBER(Q3179),COUNTIF(Blocos!G:G,J3179),"")</f>
        <v/>
      </c>
      <c r="Y3179" s="190" t="str">
        <f>IF(OR(X3179=0,X3179=""),"",VLOOKUP(SUMIFS(Blocos!A:A,Blocos!H:H,'EFD REGISTROS e Campos (2)'!X3179,Blocos!G:G,'EFD REGISTROS e Campos (2)'!J3179),Blocos!A:L,12,0))</f>
        <v/>
      </c>
      <c r="Z3179" s="190" t="str">
        <f>IF(ISNUMBER(Q3180),VLOOKUP(J3179,Blocos!D:G,4,0),"")</f>
        <v/>
      </c>
      <c r="AA3179" s="190" t="str">
        <f>IF(ISNUMBER(Q3179),CONCATENATE("CREATE TABLE ""reg_",LOWER(J3179),""" (""ID"" bigint NOT NULL AUTO_INCREMENT,  ""HASHFILE"" varchar(255) DEFAULT NULL, ""ID_PAI"" bigint NOT NULL,"),IF(Q3179="Campo",CONCATENATE("""",L3179,""" ",VLOOKUP(R3179,Apoio!A:C,3,0)),""))&amp;IF(Z3179="","",CONCATENATE("PRIMARY KEY (""ID""), KEY ""FK_reg_",LOWER(Z3179),"_ID_PAI"" (""ID_PAI""), CONSTRAINT ""FK_reg_",LOWER(Z3179),"_ID_PAI"" FOREIGN KEY (""ID_PAI"") REFERENCES ""reg_",LOWER(Z3179),""" (""ID"")) ENGINE=InnoDB AUTO_INCREMENT=105774 DEFAULT CHARSET=utf8mb4 COLLATE=utf8mb4_0900_ai_ci;"))</f>
        <v/>
      </c>
      <c r="AB3179" s="190" t="str">
        <f t="shared" si="349"/>
        <v/>
      </c>
    </row>
    <row r="3180" spans="10:28" ht="14.5" hidden="1" customHeight="1" x14ac:dyDescent="0.3">
      <c r="J3180" s="187" t="str">
        <f t="shared" si="347"/>
        <v>1200</v>
      </c>
      <c r="K3180" s="218"/>
      <c r="L3180" s="237" t="s">
        <v>2334</v>
      </c>
      <c r="M3180" s="184" t="s">
        <v>2335</v>
      </c>
      <c r="N3180" s="238">
        <v>41852</v>
      </c>
      <c r="O3180" s="238"/>
      <c r="P3180" s="238"/>
      <c r="Q3180" s="192" t="str">
        <f t="shared" si="348"/>
        <v/>
      </c>
      <c r="S3180" s="191" t="str">
        <f t="shared" si="351"/>
        <v/>
      </c>
      <c r="T3180" s="192" t="str">
        <f t="shared" si="352"/>
        <v/>
      </c>
      <c r="U3180" s="192" t="str">
        <f t="shared" si="350"/>
        <v/>
      </c>
      <c r="V3180" s="192" t="str">
        <f t="shared" si="353"/>
        <v/>
      </c>
      <c r="W3180" s="191" t="str">
        <f>IF(Q3180="Campo","@Campos(posicao = "&amp;K3180&amp;", tipo = '"&amp;R3180&amp;"')@Column(name = """&amp;L3180&amp;""")"&amp;IF(R3180="D","@Temporal(TemporalType.DATE)","")&amp;"private "&amp;VLOOKUP(TEXT(R3180,"@"),Apoio!A:B,2,0)&amp;" "&amp;SUBSTITUTE(LOWER(LEFT(L3180,1))&amp;RIGHT(PROPER(L3180),LEN(L3180)-1),"_","")&amp;";",IF(ISNUMBER(Q3180),IF(R3180="R","@Entity@Table(name = ""reg_"&amp;LOWER(J3180)&amp;""")@XmlRootElement","")&amp;VLOOKUP(J3180,Blocos!D:I,6,0)&amp;Apoio!$E$1&amp;Y3180,""))</f>
        <v/>
      </c>
      <c r="X3180" s="190" t="str">
        <f>IF(ISNUMBER(Q3180),COUNTIF(Blocos!G:G,J3180),"")</f>
        <v/>
      </c>
      <c r="Y3180" s="190" t="str">
        <f>IF(OR(X3180=0,X3180=""),"",VLOOKUP(SUMIFS(Blocos!A:A,Blocos!H:H,'EFD REGISTROS e Campos (2)'!X3180,Blocos!G:G,'EFD REGISTROS e Campos (2)'!J3180),Blocos!A:L,12,0))</f>
        <v/>
      </c>
      <c r="Z3180" s="190" t="str">
        <f>IF(ISNUMBER(Q3181),VLOOKUP(J3180,Blocos!D:G,4,0),"")</f>
        <v/>
      </c>
      <c r="AA3180" s="190" t="str">
        <f>IF(ISNUMBER(Q3180),CONCATENATE("CREATE TABLE ""reg_",LOWER(J3180),""" (""ID"" bigint NOT NULL AUTO_INCREMENT,  ""HASHFILE"" varchar(255) DEFAULT NULL, ""ID_PAI"" bigint NOT NULL,"),IF(Q3180="Campo",CONCATENATE("""",L3180,""" ",VLOOKUP(R3180,Apoio!A:C,3,0)),""))&amp;IF(Z3180="","",CONCATENATE("PRIMARY KEY (""ID""), KEY ""FK_reg_",LOWER(Z3180),"_ID_PAI"" (""ID_PAI""), CONSTRAINT ""FK_reg_",LOWER(Z3180),"_ID_PAI"" FOREIGN KEY (""ID_PAI"") REFERENCES ""reg_",LOWER(Z3180),""" (""ID"")) ENGINE=InnoDB AUTO_INCREMENT=105774 DEFAULT CHARSET=utf8mb4 COLLATE=utf8mb4_0900_ai_ci;"))</f>
        <v/>
      </c>
      <c r="AB3180" s="190" t="str">
        <f t="shared" si="349"/>
        <v/>
      </c>
    </row>
    <row r="3181" spans="10:28" ht="14.5" hidden="1" customHeight="1" x14ac:dyDescent="0.3">
      <c r="J3181" s="187" t="str">
        <f t="shared" si="347"/>
        <v>1200</v>
      </c>
      <c r="K3181" s="218"/>
      <c r="L3181" s="237" t="s">
        <v>2336</v>
      </c>
      <c r="M3181" s="184" t="s">
        <v>2337</v>
      </c>
      <c r="N3181" s="238">
        <v>41852</v>
      </c>
      <c r="O3181" s="238"/>
      <c r="P3181" s="238"/>
      <c r="Q3181" s="192" t="str">
        <f t="shared" si="348"/>
        <v/>
      </c>
      <c r="S3181" s="191" t="str">
        <f t="shared" si="351"/>
        <v/>
      </c>
      <c r="T3181" s="192" t="str">
        <f t="shared" si="352"/>
        <v/>
      </c>
      <c r="U3181" s="192" t="str">
        <f t="shared" si="350"/>
        <v/>
      </c>
      <c r="V3181" s="192" t="str">
        <f t="shared" si="353"/>
        <v/>
      </c>
      <c r="W3181" s="191" t="str">
        <f>IF(Q3181="Campo","@Campos(posicao = "&amp;K3181&amp;", tipo = '"&amp;R3181&amp;"')@Column(name = """&amp;L3181&amp;""")"&amp;IF(R3181="D","@Temporal(TemporalType.DATE)","")&amp;"private "&amp;VLOOKUP(TEXT(R3181,"@"),Apoio!A:B,2,0)&amp;" "&amp;SUBSTITUTE(LOWER(LEFT(L3181,1))&amp;RIGHT(PROPER(L3181),LEN(L3181)-1),"_","")&amp;";",IF(ISNUMBER(Q3181),IF(R3181="R","@Entity@Table(name = ""reg_"&amp;LOWER(J3181)&amp;""")@XmlRootElement","")&amp;VLOOKUP(J3181,Blocos!D:I,6,0)&amp;Apoio!$E$1&amp;Y3181,""))</f>
        <v/>
      </c>
      <c r="X3181" s="190" t="str">
        <f>IF(ISNUMBER(Q3181),COUNTIF(Blocos!G:G,J3181),"")</f>
        <v/>
      </c>
      <c r="Y3181" s="190" t="str">
        <f>IF(OR(X3181=0,X3181=""),"",VLOOKUP(SUMIFS(Blocos!A:A,Blocos!H:H,'EFD REGISTROS e Campos (2)'!X3181,Blocos!G:G,'EFD REGISTROS e Campos (2)'!J3181),Blocos!A:L,12,0))</f>
        <v/>
      </c>
      <c r="Z3181" s="190" t="str">
        <f>IF(ISNUMBER(Q3182),VLOOKUP(J3181,Blocos!D:G,4,0),"")</f>
        <v/>
      </c>
      <c r="AA3181" s="190" t="str">
        <f>IF(ISNUMBER(Q3181),CONCATENATE("CREATE TABLE ""reg_",LOWER(J3181),""" (""ID"" bigint NOT NULL AUTO_INCREMENT,  ""HASHFILE"" varchar(255) DEFAULT NULL, ""ID_PAI"" bigint NOT NULL,"),IF(Q3181="Campo",CONCATENATE("""",L3181,""" ",VLOOKUP(R3181,Apoio!A:C,3,0)),""))&amp;IF(Z3181="","",CONCATENATE("PRIMARY KEY (""ID""), KEY ""FK_reg_",LOWER(Z3181),"_ID_PAI"" (""ID_PAI""), CONSTRAINT ""FK_reg_",LOWER(Z3181),"_ID_PAI"" FOREIGN KEY (""ID_PAI"") REFERENCES ""reg_",LOWER(Z3181),""" (""ID"")) ENGINE=InnoDB AUTO_INCREMENT=105774 DEFAULT CHARSET=utf8mb4 COLLATE=utf8mb4_0900_ai_ci;"))</f>
        <v/>
      </c>
      <c r="AB3181" s="190" t="str">
        <f t="shared" si="349"/>
        <v/>
      </c>
    </row>
    <row r="3182" spans="10:28" ht="14.5" hidden="1" customHeight="1" x14ac:dyDescent="0.3">
      <c r="J3182" s="187" t="str">
        <f t="shared" si="347"/>
        <v>1200</v>
      </c>
      <c r="K3182" s="218"/>
      <c r="L3182" s="237" t="s">
        <v>2338</v>
      </c>
      <c r="M3182" s="184" t="s">
        <v>2339</v>
      </c>
      <c r="N3182" s="238">
        <v>41852</v>
      </c>
      <c r="O3182" s="238"/>
      <c r="P3182" s="238"/>
      <c r="Q3182" s="192" t="str">
        <f t="shared" si="348"/>
        <v/>
      </c>
      <c r="S3182" s="191" t="str">
        <f t="shared" si="351"/>
        <v/>
      </c>
      <c r="T3182" s="192" t="str">
        <f t="shared" si="352"/>
        <v/>
      </c>
      <c r="U3182" s="192" t="str">
        <f t="shared" si="350"/>
        <v/>
      </c>
      <c r="V3182" s="192" t="str">
        <f t="shared" si="353"/>
        <v/>
      </c>
      <c r="W3182" s="191" t="str">
        <f>IF(Q3182="Campo","@Campos(posicao = "&amp;K3182&amp;", tipo = '"&amp;R3182&amp;"')@Column(name = """&amp;L3182&amp;""")"&amp;IF(R3182="D","@Temporal(TemporalType.DATE)","")&amp;"private "&amp;VLOOKUP(TEXT(R3182,"@"),Apoio!A:B,2,0)&amp;" "&amp;SUBSTITUTE(LOWER(LEFT(L3182,1))&amp;RIGHT(PROPER(L3182),LEN(L3182)-1),"_","")&amp;";",IF(ISNUMBER(Q3182),IF(R3182="R","@Entity@Table(name = ""reg_"&amp;LOWER(J3182)&amp;""")@XmlRootElement","")&amp;VLOOKUP(J3182,Blocos!D:I,6,0)&amp;Apoio!$E$1&amp;Y3182,""))</f>
        <v/>
      </c>
      <c r="X3182" s="190" t="str">
        <f>IF(ISNUMBER(Q3182),COUNTIF(Blocos!G:G,J3182),"")</f>
        <v/>
      </c>
      <c r="Y3182" s="190" t="str">
        <f>IF(OR(X3182=0,X3182=""),"",VLOOKUP(SUMIFS(Blocos!A:A,Blocos!H:H,'EFD REGISTROS e Campos (2)'!X3182,Blocos!G:G,'EFD REGISTROS e Campos (2)'!J3182),Blocos!A:L,12,0))</f>
        <v/>
      </c>
      <c r="Z3182" s="190" t="str">
        <f>IF(ISNUMBER(Q3183),VLOOKUP(J3182,Blocos!D:G,4,0),"")</f>
        <v/>
      </c>
      <c r="AA3182" s="190" t="str">
        <f>IF(ISNUMBER(Q3182),CONCATENATE("CREATE TABLE ""reg_",LOWER(J3182),""" (""ID"" bigint NOT NULL AUTO_INCREMENT,  ""HASHFILE"" varchar(255) DEFAULT NULL, ""ID_PAI"" bigint NOT NULL,"),IF(Q3182="Campo",CONCATENATE("""",L3182,""" ",VLOOKUP(R3182,Apoio!A:C,3,0)),""))&amp;IF(Z3182="","",CONCATENATE("PRIMARY KEY (""ID""), KEY ""FK_reg_",LOWER(Z3182),"_ID_PAI"" (""ID_PAI""), CONSTRAINT ""FK_reg_",LOWER(Z3182),"_ID_PAI"" FOREIGN KEY (""ID_PAI"") REFERENCES ""reg_",LOWER(Z3182),""" (""ID"")) ENGINE=InnoDB AUTO_INCREMENT=105774 DEFAULT CHARSET=utf8mb4 COLLATE=utf8mb4_0900_ai_ci;"))</f>
        <v/>
      </c>
      <c r="AB3182" s="190" t="str">
        <f t="shared" si="349"/>
        <v/>
      </c>
    </row>
    <row r="3183" spans="10:28" ht="14.5" hidden="1" customHeight="1" x14ac:dyDescent="0.3">
      <c r="J3183" s="187" t="str">
        <f t="shared" si="347"/>
        <v>1200</v>
      </c>
      <c r="K3183" s="218"/>
      <c r="L3183" s="237" t="s">
        <v>2340</v>
      </c>
      <c r="M3183" s="184" t="s">
        <v>2341</v>
      </c>
      <c r="N3183" s="238">
        <v>41852</v>
      </c>
      <c r="O3183" s="238"/>
      <c r="P3183" s="238"/>
      <c r="Q3183" s="192" t="str">
        <f t="shared" si="348"/>
        <v/>
      </c>
      <c r="S3183" s="191" t="str">
        <f t="shared" si="351"/>
        <v/>
      </c>
      <c r="T3183" s="192" t="str">
        <f t="shared" si="352"/>
        <v/>
      </c>
      <c r="U3183" s="192" t="str">
        <f t="shared" si="350"/>
        <v/>
      </c>
      <c r="V3183" s="192" t="str">
        <f t="shared" si="353"/>
        <v/>
      </c>
      <c r="W3183" s="191" t="str">
        <f>IF(Q3183="Campo","@Campos(posicao = "&amp;K3183&amp;", tipo = '"&amp;R3183&amp;"')@Column(name = """&amp;L3183&amp;""")"&amp;IF(R3183="D","@Temporal(TemporalType.DATE)","")&amp;"private "&amp;VLOOKUP(TEXT(R3183,"@"),Apoio!A:B,2,0)&amp;" "&amp;SUBSTITUTE(LOWER(LEFT(L3183,1))&amp;RIGHT(PROPER(L3183),LEN(L3183)-1),"_","")&amp;";",IF(ISNUMBER(Q3183),IF(R3183="R","@Entity@Table(name = ""reg_"&amp;LOWER(J3183)&amp;""")@XmlRootElement","")&amp;VLOOKUP(J3183,Blocos!D:I,6,0)&amp;Apoio!$E$1&amp;Y3183,""))</f>
        <v/>
      </c>
      <c r="X3183" s="190" t="str">
        <f>IF(ISNUMBER(Q3183),COUNTIF(Blocos!G:G,J3183),"")</f>
        <v/>
      </c>
      <c r="Y3183" s="190" t="str">
        <f>IF(OR(X3183=0,X3183=""),"",VLOOKUP(SUMIFS(Blocos!A:A,Blocos!H:H,'EFD REGISTROS e Campos (2)'!X3183,Blocos!G:G,'EFD REGISTROS e Campos (2)'!J3183),Blocos!A:L,12,0))</f>
        <v/>
      </c>
      <c r="Z3183" s="190" t="str">
        <f>IF(ISNUMBER(Q3184),VLOOKUP(J3183,Blocos!D:G,4,0),"")</f>
        <v/>
      </c>
      <c r="AA3183" s="190" t="str">
        <f>IF(ISNUMBER(Q3183),CONCATENATE("CREATE TABLE ""reg_",LOWER(J3183),""" (""ID"" bigint NOT NULL AUTO_INCREMENT,  ""HASHFILE"" varchar(255) DEFAULT NULL, ""ID_PAI"" bigint NOT NULL,"),IF(Q3183="Campo",CONCATENATE("""",L3183,""" ",VLOOKUP(R3183,Apoio!A:C,3,0)),""))&amp;IF(Z3183="","",CONCATENATE("PRIMARY KEY (""ID""), KEY ""FK_reg_",LOWER(Z3183),"_ID_PAI"" (""ID_PAI""), CONSTRAINT ""FK_reg_",LOWER(Z3183),"_ID_PAI"" FOREIGN KEY (""ID_PAI"") REFERENCES ""reg_",LOWER(Z3183),""" (""ID"")) ENGINE=InnoDB AUTO_INCREMENT=105774 DEFAULT CHARSET=utf8mb4 COLLATE=utf8mb4_0900_ai_ci;"))</f>
        <v/>
      </c>
      <c r="AB3183" s="190" t="str">
        <f t="shared" si="349"/>
        <v/>
      </c>
    </row>
    <row r="3184" spans="10:28" ht="14.5" hidden="1" customHeight="1" x14ac:dyDescent="0.3">
      <c r="J3184" s="187" t="str">
        <f t="shared" si="347"/>
        <v>1200</v>
      </c>
      <c r="K3184" s="218"/>
      <c r="L3184" s="237" t="s">
        <v>2342</v>
      </c>
      <c r="M3184" s="184" t="s">
        <v>2343</v>
      </c>
      <c r="N3184" s="238">
        <v>41852</v>
      </c>
      <c r="O3184" s="238"/>
      <c r="P3184" s="238"/>
      <c r="Q3184" s="192" t="str">
        <f t="shared" si="348"/>
        <v/>
      </c>
      <c r="S3184" s="191" t="str">
        <f t="shared" si="351"/>
        <v/>
      </c>
      <c r="T3184" s="192" t="str">
        <f t="shared" si="352"/>
        <v/>
      </c>
      <c r="U3184" s="192" t="str">
        <f t="shared" si="350"/>
        <v/>
      </c>
      <c r="V3184" s="192" t="str">
        <f t="shared" si="353"/>
        <v/>
      </c>
      <c r="W3184" s="191" t="str">
        <f>IF(Q3184="Campo","@Campos(posicao = "&amp;K3184&amp;", tipo = '"&amp;R3184&amp;"')@Column(name = """&amp;L3184&amp;""")"&amp;IF(R3184="D","@Temporal(TemporalType.DATE)","")&amp;"private "&amp;VLOOKUP(TEXT(R3184,"@"),Apoio!A:B,2,0)&amp;" "&amp;SUBSTITUTE(LOWER(LEFT(L3184,1))&amp;RIGHT(PROPER(L3184),LEN(L3184)-1),"_","")&amp;";",IF(ISNUMBER(Q3184),IF(R3184="R","@Entity@Table(name = ""reg_"&amp;LOWER(J3184)&amp;""")@XmlRootElement","")&amp;VLOOKUP(J3184,Blocos!D:I,6,0)&amp;Apoio!$E$1&amp;Y3184,""))</f>
        <v/>
      </c>
      <c r="X3184" s="190" t="str">
        <f>IF(ISNUMBER(Q3184),COUNTIF(Blocos!G:G,J3184),"")</f>
        <v/>
      </c>
      <c r="Y3184" s="190" t="str">
        <f>IF(OR(X3184=0,X3184=""),"",VLOOKUP(SUMIFS(Blocos!A:A,Blocos!H:H,'EFD REGISTROS e Campos (2)'!X3184,Blocos!G:G,'EFD REGISTROS e Campos (2)'!J3184),Blocos!A:L,12,0))</f>
        <v/>
      </c>
      <c r="Z3184" s="190" t="str">
        <f>IF(ISNUMBER(Q3185),VLOOKUP(J3184,Blocos!D:G,4,0),"")</f>
        <v/>
      </c>
      <c r="AA3184" s="190" t="str">
        <f>IF(ISNUMBER(Q3184),CONCATENATE("CREATE TABLE ""reg_",LOWER(J3184),""" (""ID"" bigint NOT NULL AUTO_INCREMENT,  ""HASHFILE"" varchar(255) DEFAULT NULL, ""ID_PAI"" bigint NOT NULL,"),IF(Q3184="Campo",CONCATENATE("""",L3184,""" ",VLOOKUP(R3184,Apoio!A:C,3,0)),""))&amp;IF(Z3184="","",CONCATENATE("PRIMARY KEY (""ID""), KEY ""FK_reg_",LOWER(Z3184),"_ID_PAI"" (""ID_PAI""), CONSTRAINT ""FK_reg_",LOWER(Z3184),"_ID_PAI"" FOREIGN KEY (""ID_PAI"") REFERENCES ""reg_",LOWER(Z3184),""" (""ID"")) ENGINE=InnoDB AUTO_INCREMENT=105774 DEFAULT CHARSET=utf8mb4 COLLATE=utf8mb4_0900_ai_ci;"))</f>
        <v/>
      </c>
      <c r="AB3184" s="190" t="str">
        <f t="shared" si="349"/>
        <v/>
      </c>
    </row>
    <row r="3185" spans="1:28" ht="14.5" hidden="1" customHeight="1" x14ac:dyDescent="0.3">
      <c r="J3185" s="187" t="str">
        <f t="shared" si="347"/>
        <v>1200</v>
      </c>
      <c r="K3185" s="218"/>
      <c r="L3185" s="237" t="s">
        <v>2344</v>
      </c>
      <c r="M3185" s="184" t="s">
        <v>2345</v>
      </c>
      <c r="N3185" s="238">
        <v>41852</v>
      </c>
      <c r="O3185" s="238"/>
      <c r="P3185" s="238"/>
      <c r="Q3185" s="192" t="str">
        <f t="shared" si="348"/>
        <v/>
      </c>
      <c r="S3185" s="191" t="str">
        <f t="shared" si="351"/>
        <v/>
      </c>
      <c r="T3185" s="192" t="str">
        <f t="shared" si="352"/>
        <v/>
      </c>
      <c r="U3185" s="192" t="str">
        <f t="shared" si="350"/>
        <v/>
      </c>
      <c r="V3185" s="192" t="str">
        <f t="shared" si="353"/>
        <v/>
      </c>
      <c r="W3185" s="191" t="str">
        <f>IF(Q3185="Campo","@Campos(posicao = "&amp;K3185&amp;", tipo = '"&amp;R3185&amp;"')@Column(name = """&amp;L3185&amp;""")"&amp;IF(R3185="D","@Temporal(TemporalType.DATE)","")&amp;"private "&amp;VLOOKUP(TEXT(R3185,"@"),Apoio!A:B,2,0)&amp;" "&amp;SUBSTITUTE(LOWER(LEFT(L3185,1))&amp;RIGHT(PROPER(L3185),LEN(L3185)-1),"_","")&amp;";",IF(ISNUMBER(Q3185),IF(R3185="R","@Entity@Table(name = ""reg_"&amp;LOWER(J3185)&amp;""")@XmlRootElement","")&amp;VLOOKUP(J3185,Blocos!D:I,6,0)&amp;Apoio!$E$1&amp;Y3185,""))</f>
        <v/>
      </c>
      <c r="X3185" s="190" t="str">
        <f>IF(ISNUMBER(Q3185),COUNTIF(Blocos!G:G,J3185),"")</f>
        <v/>
      </c>
      <c r="Y3185" s="190" t="str">
        <f>IF(OR(X3185=0,X3185=""),"",VLOOKUP(SUMIFS(Blocos!A:A,Blocos!H:H,'EFD REGISTROS e Campos (2)'!X3185,Blocos!G:G,'EFD REGISTROS e Campos (2)'!J3185),Blocos!A:L,12,0))</f>
        <v/>
      </c>
      <c r="Z3185" s="190" t="str">
        <f>IF(ISNUMBER(Q3186),VLOOKUP(J3185,Blocos!D:G,4,0),"")</f>
        <v/>
      </c>
      <c r="AA3185" s="190" t="str">
        <f>IF(ISNUMBER(Q3185),CONCATENATE("CREATE TABLE ""reg_",LOWER(J3185),""" (""ID"" bigint NOT NULL AUTO_INCREMENT,  ""HASHFILE"" varchar(255) DEFAULT NULL, ""ID_PAI"" bigint NOT NULL,"),IF(Q3185="Campo",CONCATENATE("""",L3185,""" ",VLOOKUP(R3185,Apoio!A:C,3,0)),""))&amp;IF(Z3185="","",CONCATENATE("PRIMARY KEY (""ID""), KEY ""FK_reg_",LOWER(Z3185),"_ID_PAI"" (""ID_PAI""), CONSTRAINT ""FK_reg_",LOWER(Z3185),"_ID_PAI"" FOREIGN KEY (""ID_PAI"") REFERENCES ""reg_",LOWER(Z3185),""" (""ID"")) ENGINE=InnoDB AUTO_INCREMENT=105774 DEFAULT CHARSET=utf8mb4 COLLATE=utf8mb4_0900_ai_ci;"))</f>
        <v/>
      </c>
      <c r="AB3185" s="190" t="str">
        <f t="shared" si="349"/>
        <v/>
      </c>
    </row>
    <row r="3186" spans="1:28" ht="14.5" hidden="1" customHeight="1" x14ac:dyDescent="0.3">
      <c r="J3186" s="187" t="str">
        <f t="shared" si="347"/>
        <v>1200</v>
      </c>
      <c r="K3186" s="218"/>
      <c r="L3186" s="237" t="s">
        <v>2346</v>
      </c>
      <c r="M3186" s="184" t="s">
        <v>2347</v>
      </c>
      <c r="N3186" s="238">
        <v>41852</v>
      </c>
      <c r="O3186" s="238"/>
      <c r="P3186" s="238">
        <v>42185</v>
      </c>
      <c r="Q3186" s="192" t="str">
        <f t="shared" si="348"/>
        <v/>
      </c>
      <c r="S3186" s="191" t="str">
        <f t="shared" si="351"/>
        <v/>
      </c>
      <c r="T3186" s="192" t="str">
        <f t="shared" si="352"/>
        <v/>
      </c>
      <c r="U3186" s="192" t="str">
        <f t="shared" si="350"/>
        <v/>
      </c>
      <c r="V3186" s="192" t="str">
        <f t="shared" si="353"/>
        <v/>
      </c>
      <c r="W3186" s="191" t="str">
        <f>IF(Q3186="Campo","@Campos(posicao = "&amp;K3186&amp;", tipo = '"&amp;R3186&amp;"')@Column(name = """&amp;L3186&amp;""")"&amp;IF(R3186="D","@Temporal(TemporalType.DATE)","")&amp;"private "&amp;VLOOKUP(TEXT(R3186,"@"),Apoio!A:B,2,0)&amp;" "&amp;SUBSTITUTE(LOWER(LEFT(L3186,1))&amp;RIGHT(PROPER(L3186),LEN(L3186)-1),"_","")&amp;";",IF(ISNUMBER(Q3186),IF(R3186="R","@Entity@Table(name = ""reg_"&amp;LOWER(J3186)&amp;""")@XmlRootElement","")&amp;VLOOKUP(J3186,Blocos!D:I,6,0)&amp;Apoio!$E$1&amp;Y3186,""))</f>
        <v/>
      </c>
      <c r="X3186" s="190" t="str">
        <f>IF(ISNUMBER(Q3186),COUNTIF(Blocos!G:G,J3186),"")</f>
        <v/>
      </c>
      <c r="Y3186" s="190" t="str">
        <f>IF(OR(X3186=0,X3186=""),"",VLOOKUP(SUMIFS(Blocos!A:A,Blocos!H:H,'EFD REGISTROS e Campos (2)'!X3186,Blocos!G:G,'EFD REGISTROS e Campos (2)'!J3186),Blocos!A:L,12,0))</f>
        <v/>
      </c>
      <c r="Z3186" s="190" t="str">
        <f>IF(ISNUMBER(Q3187),VLOOKUP(J3186,Blocos!D:G,4,0),"")</f>
        <v/>
      </c>
      <c r="AA3186" s="190" t="str">
        <f>IF(ISNUMBER(Q3186),CONCATENATE("CREATE TABLE ""reg_",LOWER(J3186),""" (""ID"" bigint NOT NULL AUTO_INCREMENT,  ""HASHFILE"" varchar(255) DEFAULT NULL, ""ID_PAI"" bigint NOT NULL,"),IF(Q3186="Campo",CONCATENATE("""",L3186,""" ",VLOOKUP(R3186,Apoio!A:C,3,0)),""))&amp;IF(Z3186="","",CONCATENATE("PRIMARY KEY (""ID""), KEY ""FK_reg_",LOWER(Z3186),"_ID_PAI"" (""ID_PAI""), CONSTRAINT ""FK_reg_",LOWER(Z3186),"_ID_PAI"" FOREIGN KEY (""ID_PAI"") REFERENCES ""reg_",LOWER(Z3186),""" (""ID"")) ENGINE=InnoDB AUTO_INCREMENT=105774 DEFAULT CHARSET=utf8mb4 COLLATE=utf8mb4_0900_ai_ci;"))</f>
        <v/>
      </c>
      <c r="AB3186" s="190" t="str">
        <f t="shared" si="349"/>
        <v/>
      </c>
    </row>
    <row r="3187" spans="1:28" ht="14.5" hidden="1" customHeight="1" x14ac:dyDescent="0.3">
      <c r="J3187" s="187" t="str">
        <f t="shared" si="347"/>
        <v>1200</v>
      </c>
      <c r="K3187" s="219"/>
      <c r="L3187" s="237" t="s">
        <v>2346</v>
      </c>
      <c r="M3187" s="184" t="s">
        <v>2348</v>
      </c>
      <c r="N3187" s="238">
        <v>42186</v>
      </c>
      <c r="O3187" s="238"/>
      <c r="P3187" s="238"/>
      <c r="Q3187" s="192" t="str">
        <f t="shared" si="348"/>
        <v/>
      </c>
      <c r="S3187" s="191" t="str">
        <f t="shared" si="351"/>
        <v/>
      </c>
      <c r="T3187" s="192" t="str">
        <f t="shared" si="352"/>
        <v/>
      </c>
      <c r="U3187" s="192" t="str">
        <f t="shared" si="350"/>
        <v/>
      </c>
      <c r="V3187" s="192" t="str">
        <f t="shared" si="353"/>
        <v/>
      </c>
      <c r="W3187" s="191" t="str">
        <f>IF(Q3187="Campo","@Campos(posicao = "&amp;K3187&amp;", tipo = '"&amp;R3187&amp;"')@Column(name = """&amp;L3187&amp;""")"&amp;IF(R3187="D","@Temporal(TemporalType.DATE)","")&amp;"private "&amp;VLOOKUP(TEXT(R3187,"@"),Apoio!A:B,2,0)&amp;" "&amp;SUBSTITUTE(LOWER(LEFT(L3187,1))&amp;RIGHT(PROPER(L3187),LEN(L3187)-1),"_","")&amp;";",IF(ISNUMBER(Q3187),IF(R3187="R","@Entity@Table(name = ""reg_"&amp;LOWER(J3187)&amp;""")@XmlRootElement","")&amp;VLOOKUP(J3187,Blocos!D:I,6,0)&amp;Apoio!$E$1&amp;Y3187,""))</f>
        <v/>
      </c>
      <c r="X3187" s="190" t="str">
        <f>IF(ISNUMBER(Q3187),COUNTIF(Blocos!G:G,J3187),"")</f>
        <v/>
      </c>
      <c r="Y3187" s="190" t="str">
        <f>IF(OR(X3187=0,X3187=""),"",VLOOKUP(SUMIFS(Blocos!A:A,Blocos!H:H,'EFD REGISTROS e Campos (2)'!X3187,Blocos!G:G,'EFD REGISTROS e Campos (2)'!J3187),Blocos!A:L,12,0))</f>
        <v/>
      </c>
      <c r="Z3187" s="190" t="str">
        <f>IF(ISNUMBER(Q3188),VLOOKUP(J3187,Blocos!D:G,4,0),"")</f>
        <v/>
      </c>
      <c r="AA3187" s="190" t="str">
        <f>IF(ISNUMBER(Q3187),CONCATENATE("CREATE TABLE ""reg_",LOWER(J3187),""" (""ID"" bigint NOT NULL AUTO_INCREMENT,  ""HASHFILE"" varchar(255) DEFAULT NULL, ""ID_PAI"" bigint NOT NULL,"),IF(Q3187="Campo",CONCATENATE("""",L3187,""" ",VLOOKUP(R3187,Apoio!A:C,3,0)),""))&amp;IF(Z3187="","",CONCATENATE("PRIMARY KEY (""ID""), KEY ""FK_reg_",LOWER(Z3187),"_ID_PAI"" (""ID_PAI""), CONSTRAINT ""FK_reg_",LOWER(Z3187),"_ID_PAI"" FOREIGN KEY (""ID_PAI"") REFERENCES ""reg_",LOWER(Z3187),""" (""ID"")) ENGINE=InnoDB AUTO_INCREMENT=105774 DEFAULT CHARSET=utf8mb4 COLLATE=utf8mb4_0900_ai_ci;"))</f>
        <v/>
      </c>
      <c r="AB3187" s="190" t="str">
        <f t="shared" si="349"/>
        <v/>
      </c>
    </row>
    <row r="3188" spans="1:28" ht="14.5" hidden="1" customHeight="1" x14ac:dyDescent="0.3">
      <c r="J3188" s="187" t="str">
        <f t="shared" si="347"/>
        <v>1200</v>
      </c>
      <c r="K3188" s="181">
        <v>3</v>
      </c>
      <c r="L3188" s="289" t="s">
        <v>3151</v>
      </c>
      <c r="M3188" s="182" t="s">
        <v>3152</v>
      </c>
      <c r="N3188" s="181" t="s">
        <v>32</v>
      </c>
      <c r="O3188" s="181" t="s">
        <v>28</v>
      </c>
      <c r="P3188" s="181">
        <v>2</v>
      </c>
      <c r="Q3188" s="192" t="str">
        <f t="shared" si="348"/>
        <v>Campo</v>
      </c>
      <c r="R3188" s="192" t="s">
        <v>3606</v>
      </c>
      <c r="S3188" s="191" t="str">
        <f t="shared" si="351"/>
        <v/>
      </c>
      <c r="T3188" s="192" t="str">
        <f t="shared" si="352"/>
        <v>&lt;campo posicao="3"&gt;
&lt;coluna&gt;SLD_CRED&lt;/coluna&gt;
&lt;descricao&gt;Saldo de créditos fiscais de períodos anteriores&lt;/descricao&gt;
&lt;tipo&gt;R&lt;/tipo&gt;
&lt;/campo&gt;</v>
      </c>
      <c r="U3188" s="192" t="str">
        <f t="shared" si="350"/>
        <v>&lt;campo posicao="3"&gt;
&lt;coluna&gt;SLD_CRED&lt;/coluna&gt;
&lt;descricao&gt;Saldo de créditos fiscais de períodos anteriores&lt;/descricao&gt;
&lt;tipo&gt;R&lt;/tipo&gt;
&lt;/campo&gt;</v>
      </c>
      <c r="V3188" s="192" t="str">
        <f t="shared" si="353"/>
        <v>{"Column4", "SLD_CRED"},</v>
      </c>
      <c r="W3188" s="191" t="str">
        <f>IF(Q3188="Campo","@Campos(posicao = "&amp;K3188&amp;", tipo = '"&amp;R3188&amp;"')@Column(name = """&amp;L3188&amp;""")"&amp;IF(R3188="D","@Temporal(TemporalType.DATE)","")&amp;"private "&amp;VLOOKUP(TEXT(R3188,"@"),Apoio!A:B,2,0)&amp;" "&amp;SUBSTITUTE(LOWER(LEFT(L3188,1))&amp;RIGHT(PROPER(L3188),LEN(L3188)-1),"_","")&amp;";",IF(ISNUMBER(Q3188),IF(R3188="R","@Entity@Table(name = ""reg_"&amp;LOWER(J3188)&amp;""")@XmlRootElement","")&amp;VLOOKUP(J3188,Blocos!D:I,6,0)&amp;Apoio!$E$1&amp;Y3188,""))</f>
        <v>@Campos(posicao = 3, tipo = 'R')@Column(name = "SLD_CRED")private BigDecimal sldCred;</v>
      </c>
      <c r="X3188" s="190" t="str">
        <f>IF(ISNUMBER(Q3188),COUNTIF(Blocos!G:G,J3188),"")</f>
        <v/>
      </c>
      <c r="Y3188" s="190" t="str">
        <f>IF(OR(X3188=0,X3188=""),"",VLOOKUP(SUMIFS(Blocos!A:A,Blocos!H:H,'EFD REGISTROS e Campos (2)'!X3188,Blocos!G:G,'EFD REGISTROS e Campos (2)'!J3188),Blocos!A:L,12,0))</f>
        <v/>
      </c>
      <c r="Z3188" s="190" t="str">
        <f>IF(ISNUMBER(Q3189),VLOOKUP(J3188,Blocos!D:G,4,0),"")</f>
        <v/>
      </c>
      <c r="AA3188" s="190" t="str">
        <f>IF(ISNUMBER(Q3188),CONCATENATE("CREATE TABLE ""reg_",LOWER(J3188),""" (""ID"" bigint NOT NULL AUTO_INCREMENT,  ""HASHFILE"" varchar(255) DEFAULT NULL, ""ID_PAI"" bigint NOT NULL,"),IF(Q3188="Campo",CONCATENATE("""",L3188,""" ",VLOOKUP(R3188,Apoio!A:C,3,0)),""))&amp;IF(Z3188="","",CONCATENATE("PRIMARY KEY (""ID""), KEY ""FK_reg_",LOWER(Z3188),"_ID_PAI"" (""ID_PAI""), CONSTRAINT ""FK_reg_",LOWER(Z3188),"_ID_PAI"" FOREIGN KEY (""ID_PAI"") REFERENCES ""reg_",LOWER(Z3188),""" (""ID"")) ENGINE=InnoDB AUTO_INCREMENT=105774 DEFAULT CHARSET=utf8mb4 COLLATE=utf8mb4_0900_ai_ci;"))</f>
        <v>"SLD_CRED" decimal(15,6) DEFAULT NULL,</v>
      </c>
      <c r="AB3188" s="190" t="str">
        <f t="shared" si="349"/>
        <v>`reg_1200`.`SLD_CRED`,</v>
      </c>
    </row>
    <row r="3189" spans="1:28" ht="14.5" hidden="1" customHeight="1" x14ac:dyDescent="0.3">
      <c r="J3189" s="187" t="str">
        <f t="shared" si="347"/>
        <v>1200</v>
      </c>
      <c r="K3189" s="181">
        <v>4</v>
      </c>
      <c r="L3189" s="289" t="s">
        <v>3153</v>
      </c>
      <c r="M3189" s="182" t="s">
        <v>3154</v>
      </c>
      <c r="N3189" s="181" t="s">
        <v>32</v>
      </c>
      <c r="O3189" s="181" t="s">
        <v>28</v>
      </c>
      <c r="P3189" s="181">
        <v>2</v>
      </c>
      <c r="Q3189" s="192" t="str">
        <f t="shared" si="348"/>
        <v>Campo</v>
      </c>
      <c r="R3189" s="192" t="s">
        <v>3606</v>
      </c>
      <c r="S3189" s="191" t="str">
        <f t="shared" si="351"/>
        <v/>
      </c>
      <c r="T3189" s="192" t="str">
        <f t="shared" si="352"/>
        <v>&lt;campo posicao="4"&gt;
&lt;coluna&gt;CRÉD_APR&lt;/coluna&gt;
&lt;descricao&gt;Total de crédito apropriado no mês&lt;/descricao&gt;
&lt;tipo&gt;R&lt;/tipo&gt;
&lt;/campo&gt;</v>
      </c>
      <c r="U3189" s="192" t="str">
        <f t="shared" si="350"/>
        <v>&lt;campo posicao="4"&gt;
&lt;coluna&gt;CRÉD_APR&lt;/coluna&gt;
&lt;descricao&gt;Total de crédito apropriado no mês&lt;/descricao&gt;
&lt;tipo&gt;R&lt;/tipo&gt;
&lt;/campo&gt;</v>
      </c>
      <c r="V3189" s="192" t="str">
        <f t="shared" si="353"/>
        <v>{"Column5", "CRÉD_APR"},</v>
      </c>
      <c r="W3189" s="191" t="str">
        <f>IF(Q3189="Campo","@Campos(posicao = "&amp;K3189&amp;", tipo = '"&amp;R3189&amp;"')@Column(name = """&amp;L3189&amp;""")"&amp;IF(R3189="D","@Temporal(TemporalType.DATE)","")&amp;"private "&amp;VLOOKUP(TEXT(R3189,"@"),Apoio!A:B,2,0)&amp;" "&amp;SUBSTITUTE(LOWER(LEFT(L3189,1))&amp;RIGHT(PROPER(L3189),LEN(L3189)-1),"_","")&amp;";",IF(ISNUMBER(Q3189),IF(R3189="R","@Entity@Table(name = ""reg_"&amp;LOWER(J3189)&amp;""")@XmlRootElement","")&amp;VLOOKUP(J3189,Blocos!D:I,6,0)&amp;Apoio!$E$1&amp;Y3189,""))</f>
        <v>@Campos(posicao = 4, tipo = 'R')@Column(name = "CRÉD_APR")private BigDecimal crédApr;</v>
      </c>
      <c r="X3189" s="190" t="str">
        <f>IF(ISNUMBER(Q3189),COUNTIF(Blocos!G:G,J3189),"")</f>
        <v/>
      </c>
      <c r="Y3189" s="190" t="str">
        <f>IF(OR(X3189=0,X3189=""),"",VLOOKUP(SUMIFS(Blocos!A:A,Blocos!H:H,'EFD REGISTROS e Campos (2)'!X3189,Blocos!G:G,'EFD REGISTROS e Campos (2)'!J3189),Blocos!A:L,12,0))</f>
        <v/>
      </c>
      <c r="Z3189" s="190" t="str">
        <f>IF(ISNUMBER(Q3190),VLOOKUP(J3189,Blocos!D:G,4,0),"")</f>
        <v/>
      </c>
      <c r="AA3189" s="190" t="str">
        <f>IF(ISNUMBER(Q3189),CONCATENATE("CREATE TABLE ""reg_",LOWER(J3189),""" (""ID"" bigint NOT NULL AUTO_INCREMENT,  ""HASHFILE"" varchar(255) DEFAULT NULL, ""ID_PAI"" bigint NOT NULL,"),IF(Q3189="Campo",CONCATENATE("""",L3189,""" ",VLOOKUP(R3189,Apoio!A:C,3,0)),""))&amp;IF(Z3189="","",CONCATENATE("PRIMARY KEY (""ID""), KEY ""FK_reg_",LOWER(Z3189),"_ID_PAI"" (""ID_PAI""), CONSTRAINT ""FK_reg_",LOWER(Z3189),"_ID_PAI"" FOREIGN KEY (""ID_PAI"") REFERENCES ""reg_",LOWER(Z3189),""" (""ID"")) ENGINE=InnoDB AUTO_INCREMENT=105774 DEFAULT CHARSET=utf8mb4 COLLATE=utf8mb4_0900_ai_ci;"))</f>
        <v>"CRÉD_APR" decimal(15,6) DEFAULT NULL,</v>
      </c>
      <c r="AB3189" s="190" t="str">
        <f t="shared" si="349"/>
        <v>`reg_1200`.`CRÉD_APR`,</v>
      </c>
    </row>
    <row r="3190" spans="1:28" ht="14.5" hidden="1" customHeight="1" x14ac:dyDescent="0.3">
      <c r="J3190" s="187" t="str">
        <f t="shared" si="347"/>
        <v>1200</v>
      </c>
      <c r="K3190" s="181">
        <v>5</v>
      </c>
      <c r="L3190" s="289" t="s">
        <v>3155</v>
      </c>
      <c r="M3190" s="182" t="s">
        <v>3156</v>
      </c>
      <c r="N3190" s="181" t="s">
        <v>32</v>
      </c>
      <c r="O3190" s="181" t="s">
        <v>28</v>
      </c>
      <c r="P3190" s="181">
        <v>2</v>
      </c>
      <c r="Q3190" s="192" t="str">
        <f t="shared" si="348"/>
        <v>Campo</v>
      </c>
      <c r="R3190" s="192" t="s">
        <v>3606</v>
      </c>
      <c r="S3190" s="191" t="str">
        <f t="shared" si="351"/>
        <v/>
      </c>
      <c r="T3190" s="192" t="str">
        <f t="shared" si="352"/>
        <v>&lt;campo posicao="5"&gt;
&lt;coluna&gt;CRED_RECEB&lt;/coluna&gt;
&lt;descricao&gt;Total de créditos recebidos por transferência&lt;/descricao&gt;
&lt;tipo&gt;R&lt;/tipo&gt;
&lt;/campo&gt;</v>
      </c>
      <c r="U3190" s="192" t="str">
        <f t="shared" si="350"/>
        <v>&lt;campo posicao="5"&gt;
&lt;coluna&gt;CRED_RECEB&lt;/coluna&gt;
&lt;descricao&gt;Total de créditos recebidos por transferência&lt;/descricao&gt;
&lt;tipo&gt;R&lt;/tipo&gt;
&lt;/campo&gt;</v>
      </c>
      <c r="V3190" s="192" t="str">
        <f t="shared" si="353"/>
        <v>{"Column6", "CRED_RECEB"},</v>
      </c>
      <c r="W3190" s="191" t="str">
        <f>IF(Q3190="Campo","@Campos(posicao = "&amp;K3190&amp;", tipo = '"&amp;R3190&amp;"')@Column(name = """&amp;L3190&amp;""")"&amp;IF(R3190="D","@Temporal(TemporalType.DATE)","")&amp;"private "&amp;VLOOKUP(TEXT(R3190,"@"),Apoio!A:B,2,0)&amp;" "&amp;SUBSTITUTE(LOWER(LEFT(L3190,1))&amp;RIGHT(PROPER(L3190),LEN(L3190)-1),"_","")&amp;";",IF(ISNUMBER(Q3190),IF(R3190="R","@Entity@Table(name = ""reg_"&amp;LOWER(J3190)&amp;""")@XmlRootElement","")&amp;VLOOKUP(J3190,Blocos!D:I,6,0)&amp;Apoio!$E$1&amp;Y3190,""))</f>
        <v>@Campos(posicao = 5, tipo = 'R')@Column(name = "CRED_RECEB")private BigDecimal credReceb;</v>
      </c>
      <c r="X3190" s="190" t="str">
        <f>IF(ISNUMBER(Q3190),COUNTIF(Blocos!G:G,J3190),"")</f>
        <v/>
      </c>
      <c r="Y3190" s="190" t="str">
        <f>IF(OR(X3190=0,X3190=""),"",VLOOKUP(SUMIFS(Blocos!A:A,Blocos!H:H,'EFD REGISTROS e Campos (2)'!X3190,Blocos!G:G,'EFD REGISTROS e Campos (2)'!J3190),Blocos!A:L,12,0))</f>
        <v/>
      </c>
      <c r="Z3190" s="190" t="str">
        <f>IF(ISNUMBER(Q3191),VLOOKUP(J3190,Blocos!D:G,4,0),"")</f>
        <v/>
      </c>
      <c r="AA3190" s="190" t="str">
        <f>IF(ISNUMBER(Q3190),CONCATENATE("CREATE TABLE ""reg_",LOWER(J3190),""" (""ID"" bigint NOT NULL AUTO_INCREMENT,  ""HASHFILE"" varchar(255) DEFAULT NULL, ""ID_PAI"" bigint NOT NULL,"),IF(Q3190="Campo",CONCATENATE("""",L3190,""" ",VLOOKUP(R3190,Apoio!A:C,3,0)),""))&amp;IF(Z3190="","",CONCATENATE("PRIMARY KEY (""ID""), KEY ""FK_reg_",LOWER(Z3190),"_ID_PAI"" (""ID_PAI""), CONSTRAINT ""FK_reg_",LOWER(Z3190),"_ID_PAI"" FOREIGN KEY (""ID_PAI"") REFERENCES ""reg_",LOWER(Z3190),""" (""ID"")) ENGINE=InnoDB AUTO_INCREMENT=105774 DEFAULT CHARSET=utf8mb4 COLLATE=utf8mb4_0900_ai_ci;"))</f>
        <v>"CRED_RECEB" decimal(15,6) DEFAULT NULL,</v>
      </c>
      <c r="AB3190" s="190" t="str">
        <f t="shared" si="349"/>
        <v>`reg_1200`.`CRED_RECEB`,</v>
      </c>
    </row>
    <row r="3191" spans="1:28" ht="14.5" hidden="1" customHeight="1" x14ac:dyDescent="0.3">
      <c r="J3191" s="187" t="str">
        <f t="shared" si="347"/>
        <v>1200</v>
      </c>
      <c r="K3191" s="181">
        <v>6</v>
      </c>
      <c r="L3191" s="289" t="s">
        <v>3157</v>
      </c>
      <c r="M3191" s="182" t="s">
        <v>3158</v>
      </c>
      <c r="N3191" s="181" t="s">
        <v>32</v>
      </c>
      <c r="O3191" s="181" t="s">
        <v>28</v>
      </c>
      <c r="P3191" s="181">
        <v>2</v>
      </c>
      <c r="Q3191" s="192" t="str">
        <f t="shared" si="348"/>
        <v>Campo</v>
      </c>
      <c r="R3191" s="192" t="s">
        <v>3606</v>
      </c>
      <c r="S3191" s="191" t="str">
        <f t="shared" si="351"/>
        <v/>
      </c>
      <c r="T3191" s="192" t="str">
        <f t="shared" si="352"/>
        <v>&lt;campo posicao="6"&gt;
&lt;coluna&gt;CRED_UTIL&lt;/coluna&gt;
&lt;descricao&gt;Total de créditos utilizados no período&lt;/descricao&gt;
&lt;tipo&gt;R&lt;/tipo&gt;
&lt;/campo&gt;</v>
      </c>
      <c r="U3191" s="192" t="str">
        <f t="shared" si="350"/>
        <v>&lt;campo posicao="6"&gt;
&lt;coluna&gt;CRED_UTIL&lt;/coluna&gt;
&lt;descricao&gt;Total de créditos utilizados no período&lt;/descricao&gt;
&lt;tipo&gt;R&lt;/tipo&gt;
&lt;/campo&gt;</v>
      </c>
      <c r="V3191" s="192" t="str">
        <f t="shared" si="353"/>
        <v>{"Column7", "CRED_UTIL"},</v>
      </c>
      <c r="W3191" s="191" t="str">
        <f>IF(Q3191="Campo","@Campos(posicao = "&amp;K3191&amp;", tipo = '"&amp;R3191&amp;"')@Column(name = """&amp;L3191&amp;""")"&amp;IF(R3191="D","@Temporal(TemporalType.DATE)","")&amp;"private "&amp;VLOOKUP(TEXT(R3191,"@"),Apoio!A:B,2,0)&amp;" "&amp;SUBSTITUTE(LOWER(LEFT(L3191,1))&amp;RIGHT(PROPER(L3191),LEN(L3191)-1),"_","")&amp;";",IF(ISNUMBER(Q3191),IF(R3191="R","@Entity@Table(name = ""reg_"&amp;LOWER(J3191)&amp;""")@XmlRootElement","")&amp;VLOOKUP(J3191,Blocos!D:I,6,0)&amp;Apoio!$E$1&amp;Y3191,""))</f>
        <v>@Campos(posicao = 6, tipo = 'R')@Column(name = "CRED_UTIL")private BigDecimal credUtil;</v>
      </c>
      <c r="X3191" s="190" t="str">
        <f>IF(ISNUMBER(Q3191),COUNTIF(Blocos!G:G,J3191),"")</f>
        <v/>
      </c>
      <c r="Y3191" s="190" t="str">
        <f>IF(OR(X3191=0,X3191=""),"",VLOOKUP(SUMIFS(Blocos!A:A,Blocos!H:H,'EFD REGISTROS e Campos (2)'!X3191,Blocos!G:G,'EFD REGISTROS e Campos (2)'!J3191),Blocos!A:L,12,0))</f>
        <v/>
      </c>
      <c r="Z3191" s="190" t="str">
        <f>IF(ISNUMBER(Q3192),VLOOKUP(J3191,Blocos!D:G,4,0),"")</f>
        <v/>
      </c>
      <c r="AA3191" s="190" t="str">
        <f>IF(ISNUMBER(Q3191),CONCATENATE("CREATE TABLE ""reg_",LOWER(J3191),""" (""ID"" bigint NOT NULL AUTO_INCREMENT,  ""HASHFILE"" varchar(255) DEFAULT NULL, ""ID_PAI"" bigint NOT NULL,"),IF(Q3191="Campo",CONCATENATE("""",L3191,""" ",VLOOKUP(R3191,Apoio!A:C,3,0)),""))&amp;IF(Z3191="","",CONCATENATE("PRIMARY KEY (""ID""), KEY ""FK_reg_",LOWER(Z3191),"_ID_PAI"" (""ID_PAI""), CONSTRAINT ""FK_reg_",LOWER(Z3191),"_ID_PAI"" FOREIGN KEY (""ID_PAI"") REFERENCES ""reg_",LOWER(Z3191),""" (""ID"")) ENGINE=InnoDB AUTO_INCREMENT=105774 DEFAULT CHARSET=utf8mb4 COLLATE=utf8mb4_0900_ai_ci;"))</f>
        <v>"CRED_UTIL" decimal(15,6) DEFAULT NULL,</v>
      </c>
      <c r="AB3191" s="190" t="str">
        <f t="shared" si="349"/>
        <v>`reg_1200`.`CRED_UTIL`,</v>
      </c>
    </row>
    <row r="3192" spans="1:28" ht="14.5" hidden="1" customHeight="1" x14ac:dyDescent="0.3">
      <c r="J3192" s="187" t="str">
        <f t="shared" si="347"/>
        <v>1200</v>
      </c>
      <c r="K3192" s="181">
        <v>7</v>
      </c>
      <c r="L3192" s="289" t="s">
        <v>3159</v>
      </c>
      <c r="M3192" s="182" t="s">
        <v>3160</v>
      </c>
      <c r="N3192" s="181" t="s">
        <v>32</v>
      </c>
      <c r="O3192" s="181" t="s">
        <v>28</v>
      </c>
      <c r="P3192" s="181">
        <v>2</v>
      </c>
      <c r="Q3192" s="192" t="str">
        <f t="shared" si="348"/>
        <v>Campo</v>
      </c>
      <c r="R3192" s="192" t="s">
        <v>3606</v>
      </c>
      <c r="S3192" s="191" t="str">
        <f t="shared" si="351"/>
        <v/>
      </c>
      <c r="T3192" s="192" t="str">
        <f t="shared" si="352"/>
        <v>&lt;campo posicao="7"&gt;
&lt;coluna&gt;SLD_CRED_FIM&lt;/coluna&gt;
&lt;descricao&gt;Saldo de crédito fiscal acumulado a transportar para o período seguinte&lt;/descricao&gt;
&lt;tipo&gt;R&lt;/tipo&gt;
&lt;/campo&gt;</v>
      </c>
      <c r="U3192" s="192" t="str">
        <f t="shared" si="350"/>
        <v>&lt;campo posicao="7"&gt;
&lt;coluna&gt;SLD_CRED_FIM&lt;/coluna&gt;
&lt;descricao&gt;Saldo de crédito fiscal acumulado a transportar para o período seguinte&lt;/descricao&gt;
&lt;tipo&gt;R&lt;/tipo&gt;
&lt;/campo&gt;</v>
      </c>
      <c r="V3192" s="192" t="str">
        <f t="shared" si="353"/>
        <v>{"Column8", "SLD_CRED_FIM"},</v>
      </c>
      <c r="W3192" s="191" t="str">
        <f>IF(Q3192="Campo","@Campos(posicao = "&amp;K3192&amp;", tipo = '"&amp;R3192&amp;"')@Column(name = """&amp;L3192&amp;""")"&amp;IF(R3192="D","@Temporal(TemporalType.DATE)","")&amp;"private "&amp;VLOOKUP(TEXT(R3192,"@"),Apoio!A:B,2,0)&amp;" "&amp;SUBSTITUTE(LOWER(LEFT(L3192,1))&amp;RIGHT(PROPER(L3192),LEN(L3192)-1),"_","")&amp;";",IF(ISNUMBER(Q3192),IF(R3192="R","@Entity@Table(name = ""reg_"&amp;LOWER(J3192)&amp;""")@XmlRootElement","")&amp;VLOOKUP(J3192,Blocos!D:I,6,0)&amp;Apoio!$E$1&amp;Y3192,""))</f>
        <v>@Campos(posicao = 7, tipo = 'R')@Column(name = "SLD_CRED_FIM")private BigDecimal sldCredFim;</v>
      </c>
      <c r="X3192" s="190" t="str">
        <f>IF(ISNUMBER(Q3192),COUNTIF(Blocos!G:G,J3192),"")</f>
        <v/>
      </c>
      <c r="Y3192" s="190" t="str">
        <f>IF(OR(X3192=0,X3192=""),"",VLOOKUP(SUMIFS(Blocos!A:A,Blocos!H:H,'EFD REGISTROS e Campos (2)'!X3192,Blocos!G:G,'EFD REGISTROS e Campos (2)'!J3192),Blocos!A:L,12,0))</f>
        <v/>
      </c>
      <c r="Z3192" s="190" t="str">
        <f>IF(ISNUMBER(Q3193),VLOOKUP(J3192,Blocos!D:G,4,0),"")</f>
        <v>1001</v>
      </c>
      <c r="AA3192" s="190" t="str">
        <f>IF(ISNUMBER(Q3192),CONCATENATE("CREATE TABLE ""reg_",LOWER(J3192),""" (""ID"" bigint NOT NULL AUTO_INCREMENT,  ""HASHFILE"" varchar(255) DEFAULT NULL, ""ID_PAI"" bigint NOT NULL,"),IF(Q3192="Campo",CONCATENATE("""",L3192,""" ",VLOOKUP(R3192,Apoio!A:C,3,0)),""))&amp;IF(Z3192="","",CONCATENATE("PRIMARY KEY (""ID""), KEY ""FK_reg_",LOWER(Z3192),"_ID_PAI"" (""ID_PAI""), CONSTRAINT ""FK_reg_",LOWER(Z3192),"_ID_PAI"" FOREIGN KEY (""ID_PAI"") REFERENCES ""reg_",LOWER(Z3192),""" (""ID"")) ENGINE=InnoDB AUTO_INCREMENT=105774 DEFAULT CHARSET=utf8mb4 COLLATE=utf8mb4_0900_ai_ci;"))</f>
        <v>"SLD_CRED_FIM" decimal(15,6) DEFAULT NULL,PRIMARY KEY ("ID"), KEY "FK_reg_1001_ID_PAI" ("ID_PAI"), CONSTRAINT "FK_reg_1001_ID_PAI" FOREIGN KEY ("ID_PAI") REFERENCES "reg_1001" ("ID")) ENGINE=InnoDB AUTO_INCREMENT=105774 DEFAULT CHARSET=utf8mb4 COLLATE=utf8mb4_0900_ai_ci;</v>
      </c>
      <c r="AB3192" s="190" t="str">
        <f t="shared" si="349"/>
        <v>`reg_1200`.`SLD_CRED_FIM`,FROM `efdicms`.`reg_1200`;"</v>
      </c>
    </row>
    <row r="3193" spans="1:28" ht="14.5" hidden="1" customHeight="1" collapsed="1" x14ac:dyDescent="0.3">
      <c r="A3193" s="180" t="s">
        <v>22</v>
      </c>
      <c r="E3193" s="180" t="s">
        <v>3161</v>
      </c>
      <c r="I3193" s="180" t="s">
        <v>144</v>
      </c>
      <c r="J3193" s="187" t="str">
        <f t="shared" si="347"/>
        <v>1210</v>
      </c>
      <c r="K3193" s="195" t="s">
        <v>3162</v>
      </c>
      <c r="Q3193" s="192">
        <f t="shared" si="348"/>
        <v>3</v>
      </c>
      <c r="S3193" s="191" t="str">
        <f t="shared" si="351"/>
        <v>&lt;/registro&gt;
&lt;registro codigo="1210" perfil="ABC" nivel="3"&gt;</v>
      </c>
      <c r="T3193" s="192" t="str">
        <f t="shared" si="352"/>
        <v/>
      </c>
      <c r="U3193" s="192" t="str">
        <f t="shared" si="350"/>
        <v>&lt;/registro&gt;
&lt;registro codigo="1210" perfil="ABC" nivel="3"&gt;</v>
      </c>
      <c r="V3193" s="192" t="str">
        <f t="shared" si="353"/>
        <v/>
      </c>
      <c r="W3193" s="191" t="str">
        <f>IF(Q3193="Campo","@Campos(posicao = "&amp;K3193&amp;", tipo = '"&amp;R3193&amp;"')@Column(name = """&amp;L3193&amp;""")"&amp;IF(R3193="D","@Temporal(TemporalType.DATE)","")&amp;"private "&amp;VLOOKUP(TEXT(R3193,"@"),Apoio!A:B,2,0)&amp;" "&amp;SUBSTITUTE(LOWER(LEFT(L3193,1))&amp;RIGHT(PROPER(L3193),LEN(L3193)-1),"_","")&amp;";",IF(ISNUMBER(Q3193),IF(R3193="R","@Entity@Table(name = ""reg_"&amp;LOWER(J3193)&amp;""")@XmlRootElement","")&amp;VLOOKUP(J3193,Blocos!D:I,6,0)&amp;Apoio!$E$1&amp;Y3193,""))</f>
        <v>@Registros(nivel = 3) public class Reg1210 implements Serializable { private static final long serialVersionUID = 1L; @Id @GeneratedValue(strategy = GenerationType.IDENTITY) @Basic(optional = false) @Column(name = "ID" ) private Long id;@ManyToOne(fetch = FetchType.LAZY) @JoinColumn(name = "ID_PAI", nullable = false) private Reg1200 idPai; public Reg1200 getIdPai() {return idPai;}public void setIdPai(Object idPai) {this.idPai = (Reg1200) idPai;}public Reg1210() { } public Reg1210(Long id) { this.id = id; } public Reg1210(Long id, Reg1200 idPai, long linha, String hash) { this.id = id; this.idPai = idPai; this.linha = linha; this.hash = hash; }public Long getId() { return id; } public void setId(Long id) { this.id = id; }@Basic(optional = false)@Column(name = "LINHA")private long linha;@Basic(optional = false)@Column(name = "HASH")private String hash;</v>
      </c>
      <c r="X3193" s="190">
        <f>IF(ISNUMBER(Q3193),COUNTIF(Blocos!G:G,J3193),"")</f>
        <v>0</v>
      </c>
      <c r="Y3193" s="190" t="str">
        <f>IF(OR(X3193=0,X3193=""),"",VLOOKUP(SUMIFS(Blocos!A:A,Blocos!H:H,'EFD REGISTROS e Campos (2)'!X3193,Blocos!G:G,'EFD REGISTROS e Campos (2)'!J3193),Blocos!A:L,12,0))</f>
        <v/>
      </c>
      <c r="Z3193" s="190" t="str">
        <f>IF(ISNUMBER(Q3194),VLOOKUP(J3193,Blocos!D:G,4,0),"")</f>
        <v/>
      </c>
      <c r="AA3193" s="190" t="str">
        <f>IF(ISNUMBER(Q3193),CONCATENATE("CREATE TABLE ""reg_",LOWER(J3193),""" (""ID"" bigint NOT NULL AUTO_INCREMENT,  ""HASHFILE"" varchar(255) DEFAULT NULL, ""ID_PAI"" bigint NOT NULL,"),IF(Q3193="Campo",CONCATENATE("""",L3193,""" ",VLOOKUP(R3193,Apoio!A:C,3,0)),""))&amp;IF(Z3193="","",CONCATENATE("PRIMARY KEY (""ID""), KEY ""FK_reg_",LOWER(Z3193),"_ID_PAI"" (""ID_PAI""), CONSTRAINT ""FK_reg_",LOWER(Z3193),"_ID_PAI"" FOREIGN KEY (""ID_PAI"") REFERENCES ""reg_",LOWER(Z3193),""" (""ID"")) ENGINE=InnoDB AUTO_INCREMENT=105774 DEFAULT CHARSET=utf8mb4 COLLATE=utf8mb4_0900_ai_ci;"))</f>
        <v>CREATE TABLE "reg_1210" ("ID" bigint NOT NULL AUTO_INCREMENT,  "HASHFILE" varchar(255) DEFAULT NULL, "ID_PAI" bigint NOT NULL,</v>
      </c>
      <c r="AB3193" s="190" t="str">
        <f t="shared" si="349"/>
        <v/>
      </c>
    </row>
    <row r="3194" spans="1:28" ht="14.5" hidden="1" customHeight="1" x14ac:dyDescent="0.3">
      <c r="J3194" s="187" t="str">
        <f t="shared" si="347"/>
        <v>1210</v>
      </c>
      <c r="K3194" s="181">
        <v>1</v>
      </c>
      <c r="L3194" s="289" t="s">
        <v>25</v>
      </c>
      <c r="M3194" s="182" t="s">
        <v>3163</v>
      </c>
      <c r="N3194" s="181" t="s">
        <v>27</v>
      </c>
      <c r="O3194" s="181">
        <v>4</v>
      </c>
      <c r="P3194" s="181" t="s">
        <v>28</v>
      </c>
      <c r="Q3194" s="192" t="str">
        <f t="shared" si="348"/>
        <v>Campo</v>
      </c>
      <c r="R3194" s="192" t="s">
        <v>27</v>
      </c>
      <c r="S3194" s="191" t="str">
        <f t="shared" si="351"/>
        <v/>
      </c>
      <c r="T3194" s="192" t="str">
        <f t="shared" si="352"/>
        <v>&lt;campo posicao="1"&gt;
&lt;coluna&gt;REG&lt;/coluna&gt;
&lt;descricao&gt;Texto fixo contendo "1210"&lt;/descricao&gt;
&lt;tipo&gt;C&lt;/tipo&gt;
&lt;/campo&gt;</v>
      </c>
      <c r="U3194" s="192" t="str">
        <f t="shared" si="350"/>
        <v>&lt;campo posicao="1"&gt;
&lt;coluna&gt;REG&lt;/coluna&gt;
&lt;descricao&gt;Texto fixo contendo "1210"&lt;/descricao&gt;
&lt;tipo&gt;C&lt;/tipo&gt;
&lt;/campo&gt;</v>
      </c>
      <c r="V3194" s="192" t="str">
        <f t="shared" si="353"/>
        <v>{"Column2", "REG"},</v>
      </c>
      <c r="W3194" s="191" t="str">
        <f>IF(Q3194="Campo","@Campos(posicao = "&amp;K3194&amp;", tipo = '"&amp;R3194&amp;"')@Column(name = """&amp;L3194&amp;""")"&amp;IF(R3194="D","@Temporal(TemporalType.DATE)","")&amp;"private "&amp;VLOOKUP(TEXT(R3194,"@"),Apoio!A:B,2,0)&amp;" "&amp;SUBSTITUTE(LOWER(LEFT(L3194,1))&amp;RIGHT(PROPER(L3194),LEN(L3194)-1),"_","")&amp;";",IF(ISNUMBER(Q3194),IF(R3194="R","@Entity@Table(name = ""reg_"&amp;LOWER(J3194)&amp;""")@XmlRootElement","")&amp;VLOOKUP(J3194,Blocos!D:I,6,0)&amp;Apoio!$E$1&amp;Y3194,""))</f>
        <v>@Campos(posicao = 1, tipo = 'C')@Column(name = "REG")private String reg;</v>
      </c>
      <c r="X3194" s="190" t="str">
        <f>IF(ISNUMBER(Q3194),COUNTIF(Blocos!G:G,J3194),"")</f>
        <v/>
      </c>
      <c r="Y3194" s="190" t="str">
        <f>IF(OR(X3194=0,X3194=""),"",VLOOKUP(SUMIFS(Blocos!A:A,Blocos!H:H,'EFD REGISTROS e Campos (2)'!X3194,Blocos!G:G,'EFD REGISTROS e Campos (2)'!J3194),Blocos!A:L,12,0))</f>
        <v/>
      </c>
      <c r="Z3194" s="190" t="str">
        <f>IF(ISNUMBER(Q3195),VLOOKUP(J3194,Blocos!D:G,4,0),"")</f>
        <v/>
      </c>
      <c r="AA3194" s="190" t="str">
        <f>IF(ISNUMBER(Q3194),CONCATENATE("CREATE TABLE ""reg_",LOWER(J3194),""" (""ID"" bigint NOT NULL AUTO_INCREMENT,  ""HASHFILE"" varchar(255) DEFAULT NULL, ""ID_PAI"" bigint NOT NULL,"),IF(Q3194="Campo",CONCATENATE("""",L3194,""" ",VLOOKUP(R3194,Apoio!A:C,3,0)),""))&amp;IF(Z3194="","",CONCATENATE("PRIMARY KEY (""ID""), KEY ""FK_reg_",LOWER(Z3194),"_ID_PAI"" (""ID_PAI""), CONSTRAINT ""FK_reg_",LOWER(Z3194),"_ID_PAI"" FOREIGN KEY (""ID_PAI"") REFERENCES ""reg_",LOWER(Z3194),""" (""ID"")) ENGINE=InnoDB AUTO_INCREMENT=105774 DEFAULT CHARSET=utf8mb4 COLLATE=utf8mb4_0900_ai_ci;"))</f>
        <v>"REG" varchar(255) DEFAULT NULL,</v>
      </c>
      <c r="AB3194" s="190" t="str">
        <f t="shared" si="349"/>
        <v>USE `efdicms`;SELECT `reg_1210`.`REG`,</v>
      </c>
    </row>
    <row r="3195" spans="1:28" ht="14.5" hidden="1" customHeight="1" x14ac:dyDescent="0.3">
      <c r="J3195" s="187" t="str">
        <f t="shared" si="347"/>
        <v>1210</v>
      </c>
      <c r="K3195" s="217">
        <v>2</v>
      </c>
      <c r="L3195" s="289" t="s">
        <v>3164</v>
      </c>
      <c r="M3195" s="182" t="s">
        <v>3165</v>
      </c>
      <c r="N3195" s="181" t="s">
        <v>27</v>
      </c>
      <c r="O3195" s="181" t="s">
        <v>235</v>
      </c>
      <c r="P3195" s="181" t="s">
        <v>28</v>
      </c>
      <c r="Q3195" s="192" t="str">
        <f t="shared" si="348"/>
        <v>Campo</v>
      </c>
      <c r="R3195" s="192" t="s">
        <v>27</v>
      </c>
      <c r="S3195" s="191" t="str">
        <f t="shared" si="351"/>
        <v/>
      </c>
      <c r="T3195" s="192" t="str">
        <f t="shared" si="352"/>
        <v>&lt;campo posicao="2"&gt;
&lt;coluna&gt;TIPO_UTIL&lt;/coluna&gt;
&lt;descricao&gt;Tipo de utilização do crédito, conforme tabela indicada no item 5.5.&lt;/descricao&gt;
&lt;tipo&gt;C&lt;/tipo&gt;
&lt;/campo&gt;</v>
      </c>
      <c r="U3195" s="192" t="str">
        <f t="shared" si="350"/>
        <v>&lt;campo posicao="2"&gt;
&lt;coluna&gt;TIPO_UTIL&lt;/coluna&gt;
&lt;descricao&gt;Tipo de utilização do crédito, conforme tabela indicada no item 5.5.&lt;/descricao&gt;
&lt;tipo&gt;C&lt;/tipo&gt;
&lt;/campo&gt;</v>
      </c>
      <c r="V3195" s="192" t="str">
        <f t="shared" si="353"/>
        <v>{"Column3", "TIPO_UTIL"},</v>
      </c>
      <c r="W3195" s="191" t="str">
        <f>IF(Q3195="Campo","@Campos(posicao = "&amp;K3195&amp;", tipo = '"&amp;R3195&amp;"')@Column(name = """&amp;L3195&amp;""")"&amp;IF(R3195="D","@Temporal(TemporalType.DATE)","")&amp;"private "&amp;VLOOKUP(TEXT(R3195,"@"),Apoio!A:B,2,0)&amp;" "&amp;SUBSTITUTE(LOWER(LEFT(L3195,1))&amp;RIGHT(PROPER(L3195),LEN(L3195)-1),"_","")&amp;";",IF(ISNUMBER(Q3195),IF(R3195="R","@Entity@Table(name = ""reg_"&amp;LOWER(J3195)&amp;""")@XmlRootElement","")&amp;VLOOKUP(J3195,Blocos!D:I,6,0)&amp;Apoio!$E$1&amp;Y3195,""))</f>
        <v>@Campos(posicao = 2, tipo = 'C')@Column(name = "TIPO_UTIL")private String tipoUtil;</v>
      </c>
      <c r="X3195" s="190" t="str">
        <f>IF(ISNUMBER(Q3195),COUNTIF(Blocos!G:G,J3195),"")</f>
        <v/>
      </c>
      <c r="Y3195" s="190" t="str">
        <f>IF(OR(X3195=0,X3195=""),"",VLOOKUP(SUMIFS(Blocos!A:A,Blocos!H:H,'EFD REGISTROS e Campos (2)'!X3195,Blocos!G:G,'EFD REGISTROS e Campos (2)'!J3195),Blocos!A:L,12,0))</f>
        <v/>
      </c>
      <c r="Z3195" s="190" t="str">
        <f>IF(ISNUMBER(Q3196),VLOOKUP(J3195,Blocos!D:G,4,0),"")</f>
        <v/>
      </c>
      <c r="AA3195" s="190" t="str">
        <f>IF(ISNUMBER(Q3195),CONCATENATE("CREATE TABLE ""reg_",LOWER(J3195),""" (""ID"" bigint NOT NULL AUTO_INCREMENT,  ""HASHFILE"" varchar(255) DEFAULT NULL, ""ID_PAI"" bigint NOT NULL,"),IF(Q3195="Campo",CONCATENATE("""",L3195,""" ",VLOOKUP(R3195,Apoio!A:C,3,0)),""))&amp;IF(Z3195="","",CONCATENATE("PRIMARY KEY (""ID""), KEY ""FK_reg_",LOWER(Z3195),"_ID_PAI"" (""ID_PAI""), CONSTRAINT ""FK_reg_",LOWER(Z3195),"_ID_PAI"" FOREIGN KEY (""ID_PAI"") REFERENCES ""reg_",LOWER(Z3195),""" (""ID"")) ENGINE=InnoDB AUTO_INCREMENT=105774 DEFAULT CHARSET=utf8mb4 COLLATE=utf8mb4_0900_ai_ci;"))</f>
        <v>"TIPO_UTIL" varchar(255) DEFAULT NULL,</v>
      </c>
      <c r="AB3195" s="190" t="str">
        <f t="shared" si="349"/>
        <v>`reg_1210`.`TIPO_UTIL`,</v>
      </c>
    </row>
    <row r="3196" spans="1:28" ht="14.5" hidden="1" customHeight="1" x14ac:dyDescent="0.3">
      <c r="J3196" s="187" t="str">
        <f t="shared" si="347"/>
        <v>1210</v>
      </c>
      <c r="K3196" s="218"/>
      <c r="L3196" s="233" t="s">
        <v>4004</v>
      </c>
      <c r="M3196" s="234" t="s">
        <v>1164</v>
      </c>
      <c r="N3196" s="235" t="s">
        <v>1165</v>
      </c>
      <c r="O3196" s="235"/>
      <c r="P3196" s="236" t="s">
        <v>1166</v>
      </c>
      <c r="Q3196" s="192" t="str">
        <f t="shared" si="348"/>
        <v/>
      </c>
      <c r="S3196" s="191" t="str">
        <f t="shared" si="351"/>
        <v/>
      </c>
      <c r="T3196" s="192" t="str">
        <f t="shared" si="352"/>
        <v/>
      </c>
      <c r="U3196" s="192" t="str">
        <f t="shared" si="350"/>
        <v/>
      </c>
      <c r="V3196" s="192" t="str">
        <f t="shared" si="353"/>
        <v/>
      </c>
      <c r="W3196" s="191" t="str">
        <f>IF(Q3196="Campo","@Campos(posicao = "&amp;K3196&amp;", tipo = '"&amp;R3196&amp;"')@Column(name = """&amp;L3196&amp;""")"&amp;IF(R3196="D","@Temporal(TemporalType.DATE)","")&amp;"private "&amp;VLOOKUP(TEXT(R3196,"@"),Apoio!A:B,2,0)&amp;" "&amp;SUBSTITUTE(LOWER(LEFT(L3196,1))&amp;RIGHT(PROPER(L3196),LEN(L3196)-1),"_","")&amp;";",IF(ISNUMBER(Q3196),IF(R3196="R","@Entity@Table(name = ""reg_"&amp;LOWER(J3196)&amp;""")@XmlRootElement","")&amp;VLOOKUP(J3196,Blocos!D:I,6,0)&amp;Apoio!$E$1&amp;Y3196,""))</f>
        <v/>
      </c>
      <c r="X3196" s="190" t="str">
        <f>IF(ISNUMBER(Q3196),COUNTIF(Blocos!G:G,J3196),"")</f>
        <v/>
      </c>
      <c r="Y3196" s="190" t="str">
        <f>IF(OR(X3196=0,X3196=""),"",VLOOKUP(SUMIFS(Blocos!A:A,Blocos!H:H,'EFD REGISTROS e Campos (2)'!X3196,Blocos!G:G,'EFD REGISTROS e Campos (2)'!J3196),Blocos!A:L,12,0))</f>
        <v/>
      </c>
      <c r="Z3196" s="190" t="str">
        <f>IF(ISNUMBER(Q3197),VLOOKUP(J3196,Blocos!D:G,4,0),"")</f>
        <v/>
      </c>
      <c r="AA3196" s="190" t="str">
        <f>IF(ISNUMBER(Q3196),CONCATENATE("CREATE TABLE ""reg_",LOWER(J3196),""" (""ID"" bigint NOT NULL AUTO_INCREMENT,  ""HASHFILE"" varchar(255) DEFAULT NULL, ""ID_PAI"" bigint NOT NULL,"),IF(Q3196="Campo",CONCATENATE("""",L3196,""" ",VLOOKUP(R3196,Apoio!A:C,3,0)),""))&amp;IF(Z3196="","",CONCATENATE("PRIMARY KEY (""ID""), KEY ""FK_reg_",LOWER(Z3196),"_ID_PAI"" (""ID_PAI""), CONSTRAINT ""FK_reg_",LOWER(Z3196),"_ID_PAI"" FOREIGN KEY (""ID_PAI"") REFERENCES ""reg_",LOWER(Z3196),""" (""ID"")) ENGINE=InnoDB AUTO_INCREMENT=105774 DEFAULT CHARSET=utf8mb4 COLLATE=utf8mb4_0900_ai_ci;"))</f>
        <v/>
      </c>
      <c r="AB3196" s="190" t="str">
        <f t="shared" si="349"/>
        <v/>
      </c>
    </row>
    <row r="3197" spans="1:28" ht="14.5" hidden="1" customHeight="1" x14ac:dyDescent="0.3">
      <c r="J3197" s="187" t="str">
        <f t="shared" si="347"/>
        <v>1210</v>
      </c>
      <c r="K3197" s="218"/>
      <c r="L3197" s="237" t="s">
        <v>3167</v>
      </c>
      <c r="M3197" s="184" t="s">
        <v>3168</v>
      </c>
      <c r="N3197" s="238">
        <v>39814</v>
      </c>
      <c r="O3197" s="238"/>
      <c r="P3197" s="238">
        <v>42004</v>
      </c>
      <c r="Q3197" s="192" t="str">
        <f t="shared" si="348"/>
        <v/>
      </c>
      <c r="S3197" s="191" t="str">
        <f t="shared" si="351"/>
        <v/>
      </c>
      <c r="T3197" s="192" t="str">
        <f t="shared" si="352"/>
        <v/>
      </c>
      <c r="U3197" s="192" t="str">
        <f t="shared" si="350"/>
        <v/>
      </c>
      <c r="V3197" s="192" t="str">
        <f t="shared" si="353"/>
        <v/>
      </c>
      <c r="W3197" s="191" t="str">
        <f>IF(Q3197="Campo","@Campos(posicao = "&amp;K3197&amp;", tipo = '"&amp;R3197&amp;"')@Column(name = """&amp;L3197&amp;""")"&amp;IF(R3197="D","@Temporal(TemporalType.DATE)","")&amp;"private "&amp;VLOOKUP(TEXT(R3197,"@"),Apoio!A:B,2,0)&amp;" "&amp;SUBSTITUTE(LOWER(LEFT(L3197,1))&amp;RIGHT(PROPER(L3197),LEN(L3197)-1),"_","")&amp;";",IF(ISNUMBER(Q3197),IF(R3197="R","@Entity@Table(name = ""reg_"&amp;LOWER(J3197)&amp;""")@XmlRootElement","")&amp;VLOOKUP(J3197,Blocos!D:I,6,0)&amp;Apoio!$E$1&amp;Y3197,""))</f>
        <v/>
      </c>
      <c r="X3197" s="190" t="str">
        <f>IF(ISNUMBER(Q3197),COUNTIF(Blocos!G:G,J3197),"")</f>
        <v/>
      </c>
      <c r="Y3197" s="190" t="str">
        <f>IF(OR(X3197=0,X3197=""),"",VLOOKUP(SUMIFS(Blocos!A:A,Blocos!H:H,'EFD REGISTROS e Campos (2)'!X3197,Blocos!G:G,'EFD REGISTROS e Campos (2)'!J3197),Blocos!A:L,12,0))</f>
        <v/>
      </c>
      <c r="Z3197" s="190" t="str">
        <f>IF(ISNUMBER(Q3198),VLOOKUP(J3197,Blocos!D:G,4,0),"")</f>
        <v/>
      </c>
      <c r="AA3197" s="190" t="str">
        <f>IF(ISNUMBER(Q3197),CONCATENATE("CREATE TABLE ""reg_",LOWER(J3197),""" (""ID"" bigint NOT NULL AUTO_INCREMENT,  ""HASHFILE"" varchar(255) DEFAULT NULL, ""ID_PAI"" bigint NOT NULL,"),IF(Q3197="Campo",CONCATENATE("""",L3197,""" ",VLOOKUP(R3197,Apoio!A:C,3,0)),""))&amp;IF(Z3197="","",CONCATENATE("PRIMARY KEY (""ID""), KEY ""FK_reg_",LOWER(Z3197),"_ID_PAI"" (""ID_PAI""), CONSTRAINT ""FK_reg_",LOWER(Z3197),"_ID_PAI"" FOREIGN KEY (""ID_PAI"") REFERENCES ""reg_",LOWER(Z3197),""" (""ID"")) ENGINE=InnoDB AUTO_INCREMENT=105774 DEFAULT CHARSET=utf8mb4 COLLATE=utf8mb4_0900_ai_ci;"))</f>
        <v/>
      </c>
      <c r="AB3197" s="190" t="str">
        <f t="shared" si="349"/>
        <v/>
      </c>
    </row>
    <row r="3198" spans="1:28" ht="14.5" hidden="1" customHeight="1" x14ac:dyDescent="0.3">
      <c r="J3198" s="187" t="str">
        <f t="shared" si="347"/>
        <v>1210</v>
      </c>
      <c r="K3198" s="218"/>
      <c r="L3198" s="237" t="s">
        <v>3169</v>
      </c>
      <c r="M3198" s="184" t="s">
        <v>3170</v>
      </c>
      <c r="N3198" s="238">
        <v>41852</v>
      </c>
      <c r="O3198" s="238"/>
      <c r="P3198" s="238"/>
      <c r="Q3198" s="192" t="str">
        <f t="shared" si="348"/>
        <v/>
      </c>
      <c r="S3198" s="191" t="str">
        <f t="shared" si="351"/>
        <v/>
      </c>
      <c r="T3198" s="192" t="str">
        <f t="shared" si="352"/>
        <v/>
      </c>
      <c r="U3198" s="192" t="str">
        <f t="shared" si="350"/>
        <v/>
      </c>
      <c r="V3198" s="192" t="str">
        <f t="shared" si="353"/>
        <v/>
      </c>
      <c r="W3198" s="191" t="str">
        <f>IF(Q3198="Campo","@Campos(posicao = "&amp;K3198&amp;", tipo = '"&amp;R3198&amp;"')@Column(name = """&amp;L3198&amp;""")"&amp;IF(R3198="D","@Temporal(TemporalType.DATE)","")&amp;"private "&amp;VLOOKUP(TEXT(R3198,"@"),Apoio!A:B,2,0)&amp;" "&amp;SUBSTITUTE(LOWER(LEFT(L3198,1))&amp;RIGHT(PROPER(L3198),LEN(L3198)-1),"_","")&amp;";",IF(ISNUMBER(Q3198),IF(R3198="R","@Entity@Table(name = ""reg_"&amp;LOWER(J3198)&amp;""")@XmlRootElement","")&amp;VLOOKUP(J3198,Blocos!D:I,6,0)&amp;Apoio!$E$1&amp;Y3198,""))</f>
        <v/>
      </c>
      <c r="X3198" s="190" t="str">
        <f>IF(ISNUMBER(Q3198),COUNTIF(Blocos!G:G,J3198),"")</f>
        <v/>
      </c>
      <c r="Y3198" s="190" t="str">
        <f>IF(OR(X3198=0,X3198=""),"",VLOOKUP(SUMIFS(Blocos!A:A,Blocos!H:H,'EFD REGISTROS e Campos (2)'!X3198,Blocos!G:G,'EFD REGISTROS e Campos (2)'!J3198),Blocos!A:L,12,0))</f>
        <v/>
      </c>
      <c r="Z3198" s="190" t="str">
        <f>IF(ISNUMBER(Q3199),VLOOKUP(J3198,Blocos!D:G,4,0),"")</f>
        <v/>
      </c>
      <c r="AA3198" s="190" t="str">
        <f>IF(ISNUMBER(Q3198),CONCATENATE("CREATE TABLE ""reg_",LOWER(J3198),""" (""ID"" bigint NOT NULL AUTO_INCREMENT,  ""HASHFILE"" varchar(255) DEFAULT NULL, ""ID_PAI"" bigint NOT NULL,"),IF(Q3198="Campo",CONCATENATE("""",L3198,""" ",VLOOKUP(R3198,Apoio!A:C,3,0)),""))&amp;IF(Z3198="","",CONCATENATE("PRIMARY KEY (""ID""), KEY ""FK_reg_",LOWER(Z3198),"_ID_PAI"" (""ID_PAI""), CONSTRAINT ""FK_reg_",LOWER(Z3198),"_ID_PAI"" FOREIGN KEY (""ID_PAI"") REFERENCES ""reg_",LOWER(Z3198),""" (""ID"")) ENGINE=InnoDB AUTO_INCREMENT=105774 DEFAULT CHARSET=utf8mb4 COLLATE=utf8mb4_0900_ai_ci;"))</f>
        <v/>
      </c>
      <c r="AB3198" s="190" t="str">
        <f t="shared" si="349"/>
        <v/>
      </c>
    </row>
    <row r="3199" spans="1:28" ht="14.5" hidden="1" customHeight="1" x14ac:dyDescent="0.3">
      <c r="J3199" s="187" t="str">
        <f t="shared" si="347"/>
        <v>1210</v>
      </c>
      <c r="K3199" s="218"/>
      <c r="L3199" s="237" t="s">
        <v>3171</v>
      </c>
      <c r="M3199" s="184" t="s">
        <v>3172</v>
      </c>
      <c r="N3199" s="238">
        <v>41852</v>
      </c>
      <c r="O3199" s="238"/>
      <c r="P3199" s="238">
        <v>42185</v>
      </c>
      <c r="Q3199" s="192" t="str">
        <f t="shared" si="348"/>
        <v/>
      </c>
      <c r="S3199" s="191" t="str">
        <f t="shared" si="351"/>
        <v/>
      </c>
      <c r="T3199" s="192" t="str">
        <f t="shared" si="352"/>
        <v/>
      </c>
      <c r="U3199" s="192" t="str">
        <f t="shared" si="350"/>
        <v/>
      </c>
      <c r="V3199" s="192" t="str">
        <f t="shared" si="353"/>
        <v/>
      </c>
      <c r="W3199" s="191" t="str">
        <f>IF(Q3199="Campo","@Campos(posicao = "&amp;K3199&amp;", tipo = '"&amp;R3199&amp;"')@Column(name = """&amp;L3199&amp;""")"&amp;IF(R3199="D","@Temporal(TemporalType.DATE)","")&amp;"private "&amp;VLOOKUP(TEXT(R3199,"@"),Apoio!A:B,2,0)&amp;" "&amp;SUBSTITUTE(LOWER(LEFT(L3199,1))&amp;RIGHT(PROPER(L3199),LEN(L3199)-1),"_","")&amp;";",IF(ISNUMBER(Q3199),IF(R3199="R","@Entity@Table(name = ""reg_"&amp;LOWER(J3199)&amp;""")@XmlRootElement","")&amp;VLOOKUP(J3199,Blocos!D:I,6,0)&amp;Apoio!$E$1&amp;Y3199,""))</f>
        <v/>
      </c>
      <c r="X3199" s="190" t="str">
        <f>IF(ISNUMBER(Q3199),COUNTIF(Blocos!G:G,J3199),"")</f>
        <v/>
      </c>
      <c r="Y3199" s="190" t="str">
        <f>IF(OR(X3199=0,X3199=""),"",VLOOKUP(SUMIFS(Blocos!A:A,Blocos!H:H,'EFD REGISTROS e Campos (2)'!X3199,Blocos!G:G,'EFD REGISTROS e Campos (2)'!J3199),Blocos!A:L,12,0))</f>
        <v/>
      </c>
      <c r="Z3199" s="190" t="str">
        <f>IF(ISNUMBER(Q3200),VLOOKUP(J3199,Blocos!D:G,4,0),"")</f>
        <v/>
      </c>
      <c r="AA3199" s="190" t="str">
        <f>IF(ISNUMBER(Q3199),CONCATENATE("CREATE TABLE ""reg_",LOWER(J3199),""" (""ID"" bigint NOT NULL AUTO_INCREMENT,  ""HASHFILE"" varchar(255) DEFAULT NULL, ""ID_PAI"" bigint NOT NULL,"),IF(Q3199="Campo",CONCATENATE("""",L3199,""" ",VLOOKUP(R3199,Apoio!A:C,3,0)),""))&amp;IF(Z3199="","",CONCATENATE("PRIMARY KEY (""ID""), KEY ""FK_reg_",LOWER(Z3199),"_ID_PAI"" (""ID_PAI""), CONSTRAINT ""FK_reg_",LOWER(Z3199),"_ID_PAI"" FOREIGN KEY (""ID_PAI"") REFERENCES ""reg_",LOWER(Z3199),""" (""ID"")) ENGINE=InnoDB AUTO_INCREMENT=105774 DEFAULT CHARSET=utf8mb4 COLLATE=utf8mb4_0900_ai_ci;"))</f>
        <v/>
      </c>
      <c r="AB3199" s="190" t="str">
        <f t="shared" si="349"/>
        <v/>
      </c>
    </row>
    <row r="3200" spans="1:28" ht="14.5" hidden="1" customHeight="1" x14ac:dyDescent="0.3">
      <c r="J3200" s="187" t="str">
        <f t="shared" ref="J3200:J3263" si="354">IF(A3200="",J3199,CONCATENATE(B3200,C3200,D3200,E3200,F3200,G3200,H3200))</f>
        <v>1210</v>
      </c>
      <c r="K3200" s="218"/>
      <c r="L3200" s="237" t="s">
        <v>3171</v>
      </c>
      <c r="M3200" s="184" t="s">
        <v>3173</v>
      </c>
      <c r="N3200" s="238">
        <v>42186</v>
      </c>
      <c r="O3200" s="238"/>
      <c r="P3200" s="238"/>
      <c r="Q3200" s="192" t="str">
        <f t="shared" si="348"/>
        <v/>
      </c>
      <c r="S3200" s="191" t="str">
        <f t="shared" si="351"/>
        <v/>
      </c>
      <c r="T3200" s="192" t="str">
        <f t="shared" si="352"/>
        <v/>
      </c>
      <c r="U3200" s="192" t="str">
        <f t="shared" si="350"/>
        <v/>
      </c>
      <c r="V3200" s="192" t="str">
        <f t="shared" si="353"/>
        <v/>
      </c>
      <c r="W3200" s="191" t="str">
        <f>IF(Q3200="Campo","@Campos(posicao = "&amp;K3200&amp;", tipo = '"&amp;R3200&amp;"')@Column(name = """&amp;L3200&amp;""")"&amp;IF(R3200="D","@Temporal(TemporalType.DATE)","")&amp;"private "&amp;VLOOKUP(TEXT(R3200,"@"),Apoio!A:B,2,0)&amp;" "&amp;SUBSTITUTE(LOWER(LEFT(L3200,1))&amp;RIGHT(PROPER(L3200),LEN(L3200)-1),"_","")&amp;";",IF(ISNUMBER(Q3200),IF(R3200="R","@Entity@Table(name = ""reg_"&amp;LOWER(J3200)&amp;""")@XmlRootElement","")&amp;VLOOKUP(J3200,Blocos!D:I,6,0)&amp;Apoio!$E$1&amp;Y3200,""))</f>
        <v/>
      </c>
      <c r="X3200" s="190" t="str">
        <f>IF(ISNUMBER(Q3200),COUNTIF(Blocos!G:G,J3200),"")</f>
        <v/>
      </c>
      <c r="Y3200" s="190" t="str">
        <f>IF(OR(X3200=0,X3200=""),"",VLOOKUP(SUMIFS(Blocos!A:A,Blocos!H:H,'EFD REGISTROS e Campos (2)'!X3200,Blocos!G:G,'EFD REGISTROS e Campos (2)'!J3200),Blocos!A:L,12,0))</f>
        <v/>
      </c>
      <c r="Z3200" s="190" t="str">
        <f>IF(ISNUMBER(Q3201),VLOOKUP(J3200,Blocos!D:G,4,0),"")</f>
        <v/>
      </c>
      <c r="AA3200" s="190" t="str">
        <f>IF(ISNUMBER(Q3200),CONCATENATE("CREATE TABLE ""reg_",LOWER(J3200),""" (""ID"" bigint NOT NULL AUTO_INCREMENT,  ""HASHFILE"" varchar(255) DEFAULT NULL, ""ID_PAI"" bigint NOT NULL,"),IF(Q3200="Campo",CONCATENATE("""",L3200,""" ",VLOOKUP(R3200,Apoio!A:C,3,0)),""))&amp;IF(Z3200="","",CONCATENATE("PRIMARY KEY (""ID""), KEY ""FK_reg_",LOWER(Z3200),"_ID_PAI"" (""ID_PAI""), CONSTRAINT ""FK_reg_",LOWER(Z3200),"_ID_PAI"" FOREIGN KEY (""ID_PAI"") REFERENCES ""reg_",LOWER(Z3200),""" (""ID"")) ENGINE=InnoDB AUTO_INCREMENT=105774 DEFAULT CHARSET=utf8mb4 COLLATE=utf8mb4_0900_ai_ci;"))</f>
        <v/>
      </c>
      <c r="AB3200" s="190" t="str">
        <f t="shared" si="349"/>
        <v/>
      </c>
    </row>
    <row r="3201" spans="10:28" ht="14.5" hidden="1" customHeight="1" x14ac:dyDescent="0.3">
      <c r="J3201" s="187" t="str">
        <f t="shared" si="354"/>
        <v>1210</v>
      </c>
      <c r="K3201" s="218"/>
      <c r="L3201" s="237" t="s">
        <v>3171</v>
      </c>
      <c r="M3201" s="266" t="s">
        <v>3174</v>
      </c>
      <c r="N3201" s="238">
        <v>43101</v>
      </c>
      <c r="O3201" s="238"/>
      <c r="P3201" s="239"/>
      <c r="Q3201" s="192" t="str">
        <f t="shared" si="348"/>
        <v/>
      </c>
      <c r="S3201" s="191" t="str">
        <f t="shared" si="351"/>
        <v/>
      </c>
      <c r="T3201" s="192" t="str">
        <f t="shared" si="352"/>
        <v/>
      </c>
      <c r="U3201" s="192" t="str">
        <f t="shared" si="350"/>
        <v/>
      </c>
      <c r="V3201" s="192" t="str">
        <f t="shared" si="353"/>
        <v/>
      </c>
      <c r="W3201" s="191" t="str">
        <f>IF(Q3201="Campo","@Campos(posicao = "&amp;K3201&amp;", tipo = '"&amp;R3201&amp;"')@Column(name = """&amp;L3201&amp;""")"&amp;IF(R3201="D","@Temporal(TemporalType.DATE)","")&amp;"private "&amp;VLOOKUP(TEXT(R3201,"@"),Apoio!A:B,2,0)&amp;" "&amp;SUBSTITUTE(LOWER(LEFT(L3201,1))&amp;RIGHT(PROPER(L3201),LEN(L3201)-1),"_","")&amp;";",IF(ISNUMBER(Q3201),IF(R3201="R","@Entity@Table(name = ""reg_"&amp;LOWER(J3201)&amp;""")@XmlRootElement","")&amp;VLOOKUP(J3201,Blocos!D:I,6,0)&amp;Apoio!$E$1&amp;Y3201,""))</f>
        <v/>
      </c>
      <c r="X3201" s="190" t="str">
        <f>IF(ISNUMBER(Q3201),COUNTIF(Blocos!G:G,J3201),"")</f>
        <v/>
      </c>
      <c r="Y3201" s="190" t="str">
        <f>IF(OR(X3201=0,X3201=""),"",VLOOKUP(SUMIFS(Blocos!A:A,Blocos!H:H,'EFD REGISTROS e Campos (2)'!X3201,Blocos!G:G,'EFD REGISTROS e Campos (2)'!J3201),Blocos!A:L,12,0))</f>
        <v/>
      </c>
      <c r="Z3201" s="190" t="str">
        <f>IF(ISNUMBER(Q3202),VLOOKUP(J3201,Blocos!D:G,4,0),"")</f>
        <v/>
      </c>
      <c r="AA3201" s="190" t="str">
        <f>IF(ISNUMBER(Q3201),CONCATENATE("CREATE TABLE ""reg_",LOWER(J3201),""" (""ID"" bigint NOT NULL AUTO_INCREMENT,  ""HASHFILE"" varchar(255) DEFAULT NULL, ""ID_PAI"" bigint NOT NULL,"),IF(Q3201="Campo",CONCATENATE("""",L3201,""" ",VLOOKUP(R3201,Apoio!A:C,3,0)),""))&amp;IF(Z3201="","",CONCATENATE("PRIMARY KEY (""ID""), KEY ""FK_reg_",LOWER(Z3201),"_ID_PAI"" (""ID_PAI""), CONSTRAINT ""FK_reg_",LOWER(Z3201),"_ID_PAI"" FOREIGN KEY (""ID_PAI"") REFERENCES ""reg_",LOWER(Z3201),""" (""ID"")) ENGINE=InnoDB AUTO_INCREMENT=105774 DEFAULT CHARSET=utf8mb4 COLLATE=utf8mb4_0900_ai_ci;"))</f>
        <v/>
      </c>
      <c r="AB3201" s="190" t="str">
        <f t="shared" si="349"/>
        <v/>
      </c>
    </row>
    <row r="3202" spans="10:28" ht="14.5" hidden="1" customHeight="1" x14ac:dyDescent="0.3">
      <c r="J3202" s="187" t="str">
        <f t="shared" si="354"/>
        <v>1210</v>
      </c>
      <c r="K3202" s="218"/>
      <c r="L3202" s="237" t="s">
        <v>3175</v>
      </c>
      <c r="M3202" s="184" t="s">
        <v>3176</v>
      </c>
      <c r="N3202" s="238">
        <v>42614</v>
      </c>
      <c r="O3202" s="238"/>
      <c r="P3202" s="238"/>
      <c r="Q3202" s="192" t="str">
        <f t="shared" si="348"/>
        <v/>
      </c>
      <c r="S3202" s="191" t="str">
        <f t="shared" si="351"/>
        <v/>
      </c>
      <c r="T3202" s="192" t="str">
        <f t="shared" si="352"/>
        <v/>
      </c>
      <c r="U3202" s="192" t="str">
        <f t="shared" si="350"/>
        <v/>
      </c>
      <c r="V3202" s="192" t="str">
        <f t="shared" si="353"/>
        <v/>
      </c>
      <c r="W3202" s="191" t="str">
        <f>IF(Q3202="Campo","@Campos(posicao = "&amp;K3202&amp;", tipo = '"&amp;R3202&amp;"')@Column(name = """&amp;L3202&amp;""")"&amp;IF(R3202="D","@Temporal(TemporalType.DATE)","")&amp;"private "&amp;VLOOKUP(TEXT(R3202,"@"),Apoio!A:B,2,0)&amp;" "&amp;SUBSTITUTE(LOWER(LEFT(L3202,1))&amp;RIGHT(PROPER(L3202),LEN(L3202)-1),"_","")&amp;";",IF(ISNUMBER(Q3202),IF(R3202="R","@Entity@Table(name = ""reg_"&amp;LOWER(J3202)&amp;""")@XmlRootElement","")&amp;VLOOKUP(J3202,Blocos!D:I,6,0)&amp;Apoio!$E$1&amp;Y3202,""))</f>
        <v/>
      </c>
      <c r="X3202" s="190" t="str">
        <f>IF(ISNUMBER(Q3202),COUNTIF(Blocos!G:G,J3202),"")</f>
        <v/>
      </c>
      <c r="Y3202" s="190" t="str">
        <f>IF(OR(X3202=0,X3202=""),"",VLOOKUP(SUMIFS(Blocos!A:A,Blocos!H:H,'EFD REGISTROS e Campos (2)'!X3202,Blocos!G:G,'EFD REGISTROS e Campos (2)'!J3202),Blocos!A:L,12,0))</f>
        <v/>
      </c>
      <c r="Z3202" s="190" t="str">
        <f>IF(ISNUMBER(Q3203),VLOOKUP(J3202,Blocos!D:G,4,0),"")</f>
        <v/>
      </c>
      <c r="AA3202" s="190" t="str">
        <f>IF(ISNUMBER(Q3202),CONCATENATE("CREATE TABLE ""reg_",LOWER(J3202),""" (""ID"" bigint NOT NULL AUTO_INCREMENT,  ""HASHFILE"" varchar(255) DEFAULT NULL, ""ID_PAI"" bigint NOT NULL,"),IF(Q3202="Campo",CONCATENATE("""",L3202,""" ",VLOOKUP(R3202,Apoio!A:C,3,0)),""))&amp;IF(Z3202="","",CONCATENATE("PRIMARY KEY (""ID""), KEY ""FK_reg_",LOWER(Z3202),"_ID_PAI"" (""ID_PAI""), CONSTRAINT ""FK_reg_",LOWER(Z3202),"_ID_PAI"" FOREIGN KEY (""ID_PAI"") REFERENCES ""reg_",LOWER(Z3202),""" (""ID"")) ENGINE=InnoDB AUTO_INCREMENT=105774 DEFAULT CHARSET=utf8mb4 COLLATE=utf8mb4_0900_ai_ci;"))</f>
        <v/>
      </c>
      <c r="AB3202" s="190" t="str">
        <f t="shared" si="349"/>
        <v/>
      </c>
    </row>
    <row r="3203" spans="10:28" ht="14.5" hidden="1" customHeight="1" x14ac:dyDescent="0.3">
      <c r="J3203" s="187" t="str">
        <f t="shared" si="354"/>
        <v>1210</v>
      </c>
      <c r="K3203" s="218"/>
      <c r="L3203" s="237" t="s">
        <v>3177</v>
      </c>
      <c r="M3203" s="184" t="s">
        <v>3178</v>
      </c>
      <c r="N3203" s="238">
        <v>42614</v>
      </c>
      <c r="O3203" s="238"/>
      <c r="P3203" s="238"/>
      <c r="Q3203" s="192" t="str">
        <f t="shared" ref="Q3203:Q3266" si="355">IF(B3203&lt;&gt;"",0,IF(C3203&lt;&gt;"",1,IF(D3203&lt;&gt;"",2,IF(E3203&lt;&gt;"",3,IF(F3203&lt;&gt;"",4,IF(G3203&lt;&gt;"",5,IF(H3203&lt;&gt;"",6,IF(ISNUMBER(K3203),"Campo",""))))))))</f>
        <v/>
      </c>
      <c r="S3203" s="191" t="str">
        <f t="shared" si="351"/>
        <v/>
      </c>
      <c r="T3203" s="192" t="str">
        <f t="shared" si="352"/>
        <v/>
      </c>
      <c r="U3203" s="192" t="str">
        <f t="shared" si="350"/>
        <v/>
      </c>
      <c r="V3203" s="192" t="str">
        <f t="shared" si="353"/>
        <v/>
      </c>
      <c r="W3203" s="191" t="str">
        <f>IF(Q3203="Campo","@Campos(posicao = "&amp;K3203&amp;", tipo = '"&amp;R3203&amp;"')@Column(name = """&amp;L3203&amp;""")"&amp;IF(R3203="D","@Temporal(TemporalType.DATE)","")&amp;"private "&amp;VLOOKUP(TEXT(R3203,"@"),Apoio!A:B,2,0)&amp;" "&amp;SUBSTITUTE(LOWER(LEFT(L3203,1))&amp;RIGHT(PROPER(L3203),LEN(L3203)-1),"_","")&amp;";",IF(ISNUMBER(Q3203),IF(R3203="R","@Entity@Table(name = ""reg_"&amp;LOWER(J3203)&amp;""")@XmlRootElement","")&amp;VLOOKUP(J3203,Blocos!D:I,6,0)&amp;Apoio!$E$1&amp;Y3203,""))</f>
        <v/>
      </c>
      <c r="X3203" s="190" t="str">
        <f>IF(ISNUMBER(Q3203),COUNTIF(Blocos!G:G,J3203),"")</f>
        <v/>
      </c>
      <c r="Y3203" s="190" t="str">
        <f>IF(OR(X3203=0,X3203=""),"",VLOOKUP(SUMIFS(Blocos!A:A,Blocos!H:H,'EFD REGISTROS e Campos (2)'!X3203,Blocos!G:G,'EFD REGISTROS e Campos (2)'!J3203),Blocos!A:L,12,0))</f>
        <v/>
      </c>
      <c r="Z3203" s="190" t="str">
        <f>IF(ISNUMBER(Q3204),VLOOKUP(J3203,Blocos!D:G,4,0),"")</f>
        <v/>
      </c>
      <c r="AA3203" s="190" t="str">
        <f>IF(ISNUMBER(Q3203),CONCATENATE("CREATE TABLE ""reg_",LOWER(J3203),""" (""ID"" bigint NOT NULL AUTO_INCREMENT,  ""HASHFILE"" varchar(255) DEFAULT NULL, ""ID_PAI"" bigint NOT NULL,"),IF(Q3203="Campo",CONCATENATE("""",L3203,""" ",VLOOKUP(R3203,Apoio!A:C,3,0)),""))&amp;IF(Z3203="","",CONCATENATE("PRIMARY KEY (""ID""), KEY ""FK_reg_",LOWER(Z3203),"_ID_PAI"" (""ID_PAI""), CONSTRAINT ""FK_reg_",LOWER(Z3203),"_ID_PAI"" FOREIGN KEY (""ID_PAI"") REFERENCES ""reg_",LOWER(Z3203),""" (""ID"")) ENGINE=InnoDB AUTO_INCREMENT=105774 DEFAULT CHARSET=utf8mb4 COLLATE=utf8mb4_0900_ai_ci;"))</f>
        <v/>
      </c>
      <c r="AB3203" s="190" t="str">
        <f t="shared" si="349"/>
        <v/>
      </c>
    </row>
    <row r="3204" spans="10:28" ht="14.5" hidden="1" customHeight="1" x14ac:dyDescent="0.3">
      <c r="J3204" s="187" t="str">
        <f t="shared" si="354"/>
        <v>1210</v>
      </c>
      <c r="K3204" s="218"/>
      <c r="L3204" s="237" t="s">
        <v>3179</v>
      </c>
      <c r="M3204" s="184" t="s">
        <v>3180</v>
      </c>
      <c r="N3204" s="238">
        <v>39814</v>
      </c>
      <c r="O3204" s="238"/>
      <c r="P3204" s="238">
        <v>42004</v>
      </c>
      <c r="Q3204" s="192" t="str">
        <f t="shared" si="355"/>
        <v/>
      </c>
      <c r="S3204" s="191" t="str">
        <f t="shared" si="351"/>
        <v/>
      </c>
      <c r="T3204" s="192" t="str">
        <f t="shared" si="352"/>
        <v/>
      </c>
      <c r="U3204" s="192" t="str">
        <f t="shared" si="350"/>
        <v/>
      </c>
      <c r="V3204" s="192" t="str">
        <f t="shared" si="353"/>
        <v/>
      </c>
      <c r="W3204" s="191" t="str">
        <f>IF(Q3204="Campo","@Campos(posicao = "&amp;K3204&amp;", tipo = '"&amp;R3204&amp;"')@Column(name = """&amp;L3204&amp;""")"&amp;IF(R3204="D","@Temporal(TemporalType.DATE)","")&amp;"private "&amp;VLOOKUP(TEXT(R3204,"@"),Apoio!A:B,2,0)&amp;" "&amp;SUBSTITUTE(LOWER(LEFT(L3204,1))&amp;RIGHT(PROPER(L3204),LEN(L3204)-1),"_","")&amp;";",IF(ISNUMBER(Q3204),IF(R3204="R","@Entity@Table(name = ""reg_"&amp;LOWER(J3204)&amp;""")@XmlRootElement","")&amp;VLOOKUP(J3204,Blocos!D:I,6,0)&amp;Apoio!$E$1&amp;Y3204,""))</f>
        <v/>
      </c>
      <c r="X3204" s="190" t="str">
        <f>IF(ISNUMBER(Q3204),COUNTIF(Blocos!G:G,J3204),"")</f>
        <v/>
      </c>
      <c r="Y3204" s="190" t="str">
        <f>IF(OR(X3204=0,X3204=""),"",VLOOKUP(SUMIFS(Blocos!A:A,Blocos!H:H,'EFD REGISTROS e Campos (2)'!X3204,Blocos!G:G,'EFD REGISTROS e Campos (2)'!J3204),Blocos!A:L,12,0))</f>
        <v/>
      </c>
      <c r="Z3204" s="190" t="str">
        <f>IF(ISNUMBER(Q3205),VLOOKUP(J3204,Blocos!D:G,4,0),"")</f>
        <v/>
      </c>
      <c r="AA3204" s="190" t="str">
        <f>IF(ISNUMBER(Q3204),CONCATENATE("CREATE TABLE ""reg_",LOWER(J3204),""" (""ID"" bigint NOT NULL AUTO_INCREMENT,  ""HASHFILE"" varchar(255) DEFAULT NULL, ""ID_PAI"" bigint NOT NULL,"),IF(Q3204="Campo",CONCATENATE("""",L3204,""" ",VLOOKUP(R3204,Apoio!A:C,3,0)),""))&amp;IF(Z3204="","",CONCATENATE("PRIMARY KEY (""ID""), KEY ""FK_reg_",LOWER(Z3204),"_ID_PAI"" (""ID_PAI""), CONSTRAINT ""FK_reg_",LOWER(Z3204),"_ID_PAI"" FOREIGN KEY (""ID_PAI"") REFERENCES ""reg_",LOWER(Z3204),""" (""ID"")) ENGINE=InnoDB AUTO_INCREMENT=105774 DEFAULT CHARSET=utf8mb4 COLLATE=utf8mb4_0900_ai_ci;"))</f>
        <v/>
      </c>
      <c r="AB3204" s="190" t="str">
        <f t="shared" ref="AB3204:AB3267" si="356">IF(Q3204="Campo",CONCATENATE(IF(K3204=1,"USE `efdicms`;SELECT ",""),"`reg_",LOWER(J3204),"`.`",L3204,"`,"),"")&amp;IF(J3204&lt;&gt;J3205,CONCATENATE("FROM `efdicms`.`reg_",LOWER(J3204),"`;"""),"")</f>
        <v/>
      </c>
    </row>
    <row r="3205" spans="10:28" ht="14.5" hidden="1" customHeight="1" x14ac:dyDescent="0.3">
      <c r="J3205" s="187" t="str">
        <f t="shared" si="354"/>
        <v>1210</v>
      </c>
      <c r="K3205" s="218"/>
      <c r="L3205" s="237" t="s">
        <v>3181</v>
      </c>
      <c r="M3205" s="184" t="s">
        <v>3182</v>
      </c>
      <c r="N3205" s="238">
        <v>41852</v>
      </c>
      <c r="O3205" s="238"/>
      <c r="P3205" s="238"/>
      <c r="Q3205" s="192" t="str">
        <f t="shared" si="355"/>
        <v/>
      </c>
      <c r="S3205" s="191" t="str">
        <f t="shared" si="351"/>
        <v/>
      </c>
      <c r="T3205" s="192" t="str">
        <f t="shared" si="352"/>
        <v/>
      </c>
      <c r="U3205" s="192" t="str">
        <f t="shared" si="350"/>
        <v/>
      </c>
      <c r="V3205" s="192" t="str">
        <f t="shared" si="353"/>
        <v/>
      </c>
      <c r="W3205" s="191" t="str">
        <f>IF(Q3205="Campo","@Campos(posicao = "&amp;K3205&amp;", tipo = '"&amp;R3205&amp;"')@Column(name = """&amp;L3205&amp;""")"&amp;IF(R3205="D","@Temporal(TemporalType.DATE)","")&amp;"private "&amp;VLOOKUP(TEXT(R3205,"@"),Apoio!A:B,2,0)&amp;" "&amp;SUBSTITUTE(LOWER(LEFT(L3205,1))&amp;RIGHT(PROPER(L3205),LEN(L3205)-1),"_","")&amp;";",IF(ISNUMBER(Q3205),IF(R3205="R","@Entity@Table(name = ""reg_"&amp;LOWER(J3205)&amp;""")@XmlRootElement","")&amp;VLOOKUP(J3205,Blocos!D:I,6,0)&amp;Apoio!$E$1&amp;Y3205,""))</f>
        <v/>
      </c>
      <c r="X3205" s="190" t="str">
        <f>IF(ISNUMBER(Q3205),COUNTIF(Blocos!G:G,J3205),"")</f>
        <v/>
      </c>
      <c r="Y3205" s="190" t="str">
        <f>IF(OR(X3205=0,X3205=""),"",VLOOKUP(SUMIFS(Blocos!A:A,Blocos!H:H,'EFD REGISTROS e Campos (2)'!X3205,Blocos!G:G,'EFD REGISTROS e Campos (2)'!J3205),Blocos!A:L,12,0))</f>
        <v/>
      </c>
      <c r="Z3205" s="190" t="str">
        <f>IF(ISNUMBER(Q3206),VLOOKUP(J3205,Blocos!D:G,4,0),"")</f>
        <v/>
      </c>
      <c r="AA3205" s="190" t="str">
        <f>IF(ISNUMBER(Q3205),CONCATENATE("CREATE TABLE ""reg_",LOWER(J3205),""" (""ID"" bigint NOT NULL AUTO_INCREMENT,  ""HASHFILE"" varchar(255) DEFAULT NULL, ""ID_PAI"" bigint NOT NULL,"),IF(Q3205="Campo",CONCATENATE("""",L3205,""" ",VLOOKUP(R3205,Apoio!A:C,3,0)),""))&amp;IF(Z3205="","",CONCATENATE("PRIMARY KEY (""ID""), KEY ""FK_reg_",LOWER(Z3205),"_ID_PAI"" (""ID_PAI""), CONSTRAINT ""FK_reg_",LOWER(Z3205),"_ID_PAI"" FOREIGN KEY (""ID_PAI"") REFERENCES ""reg_",LOWER(Z3205),""" (""ID"")) ENGINE=InnoDB AUTO_INCREMENT=105774 DEFAULT CHARSET=utf8mb4 COLLATE=utf8mb4_0900_ai_ci;"))</f>
        <v/>
      </c>
      <c r="AB3205" s="190" t="str">
        <f t="shared" si="356"/>
        <v/>
      </c>
    </row>
    <row r="3206" spans="10:28" ht="14.5" hidden="1" customHeight="1" x14ac:dyDescent="0.3">
      <c r="J3206" s="187" t="str">
        <f t="shared" si="354"/>
        <v>1210</v>
      </c>
      <c r="K3206" s="218"/>
      <c r="L3206" s="237" t="s">
        <v>3183</v>
      </c>
      <c r="M3206" s="184" t="s">
        <v>3184</v>
      </c>
      <c r="N3206" s="238">
        <v>41852</v>
      </c>
      <c r="O3206" s="238"/>
      <c r="P3206" s="238"/>
      <c r="Q3206" s="192" t="str">
        <f t="shared" si="355"/>
        <v/>
      </c>
      <c r="S3206" s="191" t="str">
        <f t="shared" si="351"/>
        <v/>
      </c>
      <c r="T3206" s="192" t="str">
        <f t="shared" si="352"/>
        <v/>
      </c>
      <c r="U3206" s="192" t="str">
        <f t="shared" si="350"/>
        <v/>
      </c>
      <c r="V3206" s="192" t="str">
        <f t="shared" si="353"/>
        <v/>
      </c>
      <c r="W3206" s="191" t="str">
        <f>IF(Q3206="Campo","@Campos(posicao = "&amp;K3206&amp;", tipo = '"&amp;R3206&amp;"')@Column(name = """&amp;L3206&amp;""")"&amp;IF(R3206="D","@Temporal(TemporalType.DATE)","")&amp;"private "&amp;VLOOKUP(TEXT(R3206,"@"),Apoio!A:B,2,0)&amp;" "&amp;SUBSTITUTE(LOWER(LEFT(L3206,1))&amp;RIGHT(PROPER(L3206),LEN(L3206)-1),"_","")&amp;";",IF(ISNUMBER(Q3206),IF(R3206="R","@Entity@Table(name = ""reg_"&amp;LOWER(J3206)&amp;""")@XmlRootElement","")&amp;VLOOKUP(J3206,Blocos!D:I,6,0)&amp;Apoio!$E$1&amp;Y3206,""))</f>
        <v/>
      </c>
      <c r="X3206" s="190" t="str">
        <f>IF(ISNUMBER(Q3206),COUNTIF(Blocos!G:G,J3206),"")</f>
        <v/>
      </c>
      <c r="Y3206" s="190" t="str">
        <f>IF(OR(X3206=0,X3206=""),"",VLOOKUP(SUMIFS(Blocos!A:A,Blocos!H:H,'EFD REGISTROS e Campos (2)'!X3206,Blocos!G:G,'EFD REGISTROS e Campos (2)'!J3206),Blocos!A:L,12,0))</f>
        <v/>
      </c>
      <c r="Z3206" s="190" t="str">
        <f>IF(ISNUMBER(Q3207),VLOOKUP(J3206,Blocos!D:G,4,0),"")</f>
        <v/>
      </c>
      <c r="AA3206" s="190" t="str">
        <f>IF(ISNUMBER(Q3206),CONCATENATE("CREATE TABLE ""reg_",LOWER(J3206),""" (""ID"" bigint NOT NULL AUTO_INCREMENT,  ""HASHFILE"" varchar(255) DEFAULT NULL, ""ID_PAI"" bigint NOT NULL,"),IF(Q3206="Campo",CONCATENATE("""",L3206,""" ",VLOOKUP(R3206,Apoio!A:C,3,0)),""))&amp;IF(Z3206="","",CONCATENATE("PRIMARY KEY (""ID""), KEY ""FK_reg_",LOWER(Z3206),"_ID_PAI"" (""ID_PAI""), CONSTRAINT ""FK_reg_",LOWER(Z3206),"_ID_PAI"" FOREIGN KEY (""ID_PAI"") REFERENCES ""reg_",LOWER(Z3206),""" (""ID"")) ENGINE=InnoDB AUTO_INCREMENT=105774 DEFAULT CHARSET=utf8mb4 COLLATE=utf8mb4_0900_ai_ci;"))</f>
        <v/>
      </c>
      <c r="AB3206" s="190" t="str">
        <f t="shared" si="356"/>
        <v/>
      </c>
    </row>
    <row r="3207" spans="10:28" ht="14.5" hidden="1" customHeight="1" x14ac:dyDescent="0.3">
      <c r="J3207" s="187" t="str">
        <f t="shared" si="354"/>
        <v>1210</v>
      </c>
      <c r="K3207" s="218"/>
      <c r="L3207" s="237" t="s">
        <v>3185</v>
      </c>
      <c r="M3207" s="184" t="s">
        <v>3186</v>
      </c>
      <c r="N3207" s="238">
        <v>41852</v>
      </c>
      <c r="O3207" s="238"/>
      <c r="P3207" s="238"/>
      <c r="Q3207" s="192" t="str">
        <f t="shared" si="355"/>
        <v/>
      </c>
      <c r="S3207" s="191" t="str">
        <f t="shared" si="351"/>
        <v/>
      </c>
      <c r="T3207" s="192" t="str">
        <f t="shared" si="352"/>
        <v/>
      </c>
      <c r="U3207" s="192" t="str">
        <f t="shared" si="350"/>
        <v/>
      </c>
      <c r="V3207" s="192" t="str">
        <f t="shared" si="353"/>
        <v/>
      </c>
      <c r="W3207" s="191" t="str">
        <f>IF(Q3207="Campo","@Campos(posicao = "&amp;K3207&amp;", tipo = '"&amp;R3207&amp;"')@Column(name = """&amp;L3207&amp;""")"&amp;IF(R3207="D","@Temporal(TemporalType.DATE)","")&amp;"private "&amp;VLOOKUP(TEXT(R3207,"@"),Apoio!A:B,2,0)&amp;" "&amp;SUBSTITUTE(LOWER(LEFT(L3207,1))&amp;RIGHT(PROPER(L3207),LEN(L3207)-1),"_","")&amp;";",IF(ISNUMBER(Q3207),IF(R3207="R","@Entity@Table(name = ""reg_"&amp;LOWER(J3207)&amp;""")@XmlRootElement","")&amp;VLOOKUP(J3207,Blocos!D:I,6,0)&amp;Apoio!$E$1&amp;Y3207,""))</f>
        <v/>
      </c>
      <c r="X3207" s="190" t="str">
        <f>IF(ISNUMBER(Q3207),COUNTIF(Blocos!G:G,J3207),"")</f>
        <v/>
      </c>
      <c r="Y3207" s="190" t="str">
        <f>IF(OR(X3207=0,X3207=""),"",VLOOKUP(SUMIFS(Blocos!A:A,Blocos!H:H,'EFD REGISTROS e Campos (2)'!X3207,Blocos!G:G,'EFD REGISTROS e Campos (2)'!J3207),Blocos!A:L,12,0))</f>
        <v/>
      </c>
      <c r="Z3207" s="190" t="str">
        <f>IF(ISNUMBER(Q3208),VLOOKUP(J3207,Blocos!D:G,4,0),"")</f>
        <v/>
      </c>
      <c r="AA3207" s="190" t="str">
        <f>IF(ISNUMBER(Q3207),CONCATENATE("CREATE TABLE ""reg_",LOWER(J3207),""" (""ID"" bigint NOT NULL AUTO_INCREMENT,  ""HASHFILE"" varchar(255) DEFAULT NULL, ""ID_PAI"" bigint NOT NULL,"),IF(Q3207="Campo",CONCATENATE("""",L3207,""" ",VLOOKUP(R3207,Apoio!A:C,3,0)),""))&amp;IF(Z3207="","",CONCATENATE("PRIMARY KEY (""ID""), KEY ""FK_reg_",LOWER(Z3207),"_ID_PAI"" (""ID_PAI""), CONSTRAINT ""FK_reg_",LOWER(Z3207),"_ID_PAI"" FOREIGN KEY (""ID_PAI"") REFERENCES ""reg_",LOWER(Z3207),""" (""ID"")) ENGINE=InnoDB AUTO_INCREMENT=105774 DEFAULT CHARSET=utf8mb4 COLLATE=utf8mb4_0900_ai_ci;"))</f>
        <v/>
      </c>
      <c r="AB3207" s="190" t="str">
        <f t="shared" si="356"/>
        <v/>
      </c>
    </row>
    <row r="3208" spans="10:28" ht="14.5" hidden="1" customHeight="1" x14ac:dyDescent="0.3">
      <c r="J3208" s="187" t="str">
        <f t="shared" si="354"/>
        <v>1210</v>
      </c>
      <c r="K3208" s="218"/>
      <c r="L3208" s="237" t="s">
        <v>3187</v>
      </c>
      <c r="M3208" s="184" t="s">
        <v>3188</v>
      </c>
      <c r="N3208" s="238">
        <v>39814</v>
      </c>
      <c r="O3208" s="238"/>
      <c r="P3208" s="238">
        <v>42004</v>
      </c>
      <c r="Q3208" s="192" t="str">
        <f t="shared" si="355"/>
        <v/>
      </c>
      <c r="S3208" s="191" t="str">
        <f t="shared" si="351"/>
        <v/>
      </c>
      <c r="T3208" s="192" t="str">
        <f t="shared" si="352"/>
        <v/>
      </c>
      <c r="U3208" s="192" t="str">
        <f t="shared" si="350"/>
        <v/>
      </c>
      <c r="V3208" s="192" t="str">
        <f t="shared" si="353"/>
        <v/>
      </c>
      <c r="W3208" s="191" t="str">
        <f>IF(Q3208="Campo","@Campos(posicao = "&amp;K3208&amp;", tipo = '"&amp;R3208&amp;"')@Column(name = """&amp;L3208&amp;""")"&amp;IF(R3208="D","@Temporal(TemporalType.DATE)","")&amp;"private "&amp;VLOOKUP(TEXT(R3208,"@"),Apoio!A:B,2,0)&amp;" "&amp;SUBSTITUTE(LOWER(LEFT(L3208,1))&amp;RIGHT(PROPER(L3208),LEN(L3208)-1),"_","")&amp;";",IF(ISNUMBER(Q3208),IF(R3208="R","@Entity@Table(name = ""reg_"&amp;LOWER(J3208)&amp;""")@XmlRootElement","")&amp;VLOOKUP(J3208,Blocos!D:I,6,0)&amp;Apoio!$E$1&amp;Y3208,""))</f>
        <v/>
      </c>
      <c r="X3208" s="190" t="str">
        <f>IF(ISNUMBER(Q3208),COUNTIF(Blocos!G:G,J3208),"")</f>
        <v/>
      </c>
      <c r="Y3208" s="190" t="str">
        <f>IF(OR(X3208=0,X3208=""),"",VLOOKUP(SUMIFS(Blocos!A:A,Blocos!H:H,'EFD REGISTROS e Campos (2)'!X3208,Blocos!G:G,'EFD REGISTROS e Campos (2)'!J3208),Blocos!A:L,12,0))</f>
        <v/>
      </c>
      <c r="Z3208" s="190" t="str">
        <f>IF(ISNUMBER(Q3209),VLOOKUP(J3208,Blocos!D:G,4,0),"")</f>
        <v/>
      </c>
      <c r="AA3208" s="190" t="str">
        <f>IF(ISNUMBER(Q3208),CONCATENATE("CREATE TABLE ""reg_",LOWER(J3208),""" (""ID"" bigint NOT NULL AUTO_INCREMENT,  ""HASHFILE"" varchar(255) DEFAULT NULL, ""ID_PAI"" bigint NOT NULL,"),IF(Q3208="Campo",CONCATENATE("""",L3208,""" ",VLOOKUP(R3208,Apoio!A:C,3,0)),""))&amp;IF(Z3208="","",CONCATENATE("PRIMARY KEY (""ID""), KEY ""FK_reg_",LOWER(Z3208),"_ID_PAI"" (""ID_PAI""), CONSTRAINT ""FK_reg_",LOWER(Z3208),"_ID_PAI"" FOREIGN KEY (""ID_PAI"") REFERENCES ""reg_",LOWER(Z3208),""" (""ID"")) ENGINE=InnoDB AUTO_INCREMENT=105774 DEFAULT CHARSET=utf8mb4 COLLATE=utf8mb4_0900_ai_ci;"))</f>
        <v/>
      </c>
      <c r="AB3208" s="190" t="str">
        <f t="shared" si="356"/>
        <v/>
      </c>
    </row>
    <row r="3209" spans="10:28" ht="14.5" hidden="1" customHeight="1" x14ac:dyDescent="0.3">
      <c r="J3209" s="187" t="str">
        <f t="shared" si="354"/>
        <v>1210</v>
      </c>
      <c r="K3209" s="218"/>
      <c r="L3209" s="237" t="s">
        <v>3189</v>
      </c>
      <c r="M3209" s="184" t="s">
        <v>3190</v>
      </c>
      <c r="N3209" s="238">
        <v>41852</v>
      </c>
      <c r="O3209" s="238"/>
      <c r="P3209" s="238"/>
      <c r="Q3209" s="192" t="str">
        <f t="shared" si="355"/>
        <v/>
      </c>
      <c r="S3209" s="191" t="str">
        <f t="shared" si="351"/>
        <v/>
      </c>
      <c r="T3209" s="192" t="str">
        <f t="shared" si="352"/>
        <v/>
      </c>
      <c r="U3209" s="192" t="str">
        <f t="shared" si="350"/>
        <v/>
      </c>
      <c r="V3209" s="192" t="str">
        <f t="shared" si="353"/>
        <v/>
      </c>
      <c r="W3209" s="191" t="str">
        <f>IF(Q3209="Campo","@Campos(posicao = "&amp;K3209&amp;", tipo = '"&amp;R3209&amp;"')@Column(name = """&amp;L3209&amp;""")"&amp;IF(R3209="D","@Temporal(TemporalType.DATE)","")&amp;"private "&amp;VLOOKUP(TEXT(R3209,"@"),Apoio!A:B,2,0)&amp;" "&amp;SUBSTITUTE(LOWER(LEFT(L3209,1))&amp;RIGHT(PROPER(L3209),LEN(L3209)-1),"_","")&amp;";",IF(ISNUMBER(Q3209),IF(R3209="R","@Entity@Table(name = ""reg_"&amp;LOWER(J3209)&amp;""")@XmlRootElement","")&amp;VLOOKUP(J3209,Blocos!D:I,6,0)&amp;Apoio!$E$1&amp;Y3209,""))</f>
        <v/>
      </c>
      <c r="X3209" s="190" t="str">
        <f>IF(ISNUMBER(Q3209),COUNTIF(Blocos!G:G,J3209),"")</f>
        <v/>
      </c>
      <c r="Y3209" s="190" t="str">
        <f>IF(OR(X3209=0,X3209=""),"",VLOOKUP(SUMIFS(Blocos!A:A,Blocos!H:H,'EFD REGISTROS e Campos (2)'!X3209,Blocos!G:G,'EFD REGISTROS e Campos (2)'!J3209),Blocos!A:L,12,0))</f>
        <v/>
      </c>
      <c r="Z3209" s="190" t="str">
        <f>IF(ISNUMBER(Q3210),VLOOKUP(J3209,Blocos!D:G,4,0),"")</f>
        <v/>
      </c>
      <c r="AA3209" s="190" t="str">
        <f>IF(ISNUMBER(Q3209),CONCATENATE("CREATE TABLE ""reg_",LOWER(J3209),""" (""ID"" bigint NOT NULL AUTO_INCREMENT,  ""HASHFILE"" varchar(255) DEFAULT NULL, ""ID_PAI"" bigint NOT NULL,"),IF(Q3209="Campo",CONCATENATE("""",L3209,""" ",VLOOKUP(R3209,Apoio!A:C,3,0)),""))&amp;IF(Z3209="","",CONCATENATE("PRIMARY KEY (""ID""), KEY ""FK_reg_",LOWER(Z3209),"_ID_PAI"" (""ID_PAI""), CONSTRAINT ""FK_reg_",LOWER(Z3209),"_ID_PAI"" FOREIGN KEY (""ID_PAI"") REFERENCES ""reg_",LOWER(Z3209),""" (""ID"")) ENGINE=InnoDB AUTO_INCREMENT=105774 DEFAULT CHARSET=utf8mb4 COLLATE=utf8mb4_0900_ai_ci;"))</f>
        <v/>
      </c>
      <c r="AB3209" s="190" t="str">
        <f t="shared" si="356"/>
        <v/>
      </c>
    </row>
    <row r="3210" spans="10:28" ht="14.5" hidden="1" customHeight="1" x14ac:dyDescent="0.3">
      <c r="J3210" s="187" t="str">
        <f t="shared" si="354"/>
        <v>1210</v>
      </c>
      <c r="K3210" s="218"/>
      <c r="L3210" s="237" t="s">
        <v>3191</v>
      </c>
      <c r="M3210" s="184" t="s">
        <v>3192</v>
      </c>
      <c r="N3210" s="238">
        <v>41852</v>
      </c>
      <c r="O3210" s="238"/>
      <c r="P3210" s="238"/>
      <c r="Q3210" s="192" t="str">
        <f t="shared" si="355"/>
        <v/>
      </c>
      <c r="S3210" s="191" t="str">
        <f t="shared" si="351"/>
        <v/>
      </c>
      <c r="T3210" s="192" t="str">
        <f t="shared" si="352"/>
        <v/>
      </c>
      <c r="U3210" s="192" t="str">
        <f t="shared" si="350"/>
        <v/>
      </c>
      <c r="V3210" s="192" t="str">
        <f t="shared" si="353"/>
        <v/>
      </c>
      <c r="W3210" s="191" t="str">
        <f>IF(Q3210="Campo","@Campos(posicao = "&amp;K3210&amp;", tipo = '"&amp;R3210&amp;"')@Column(name = """&amp;L3210&amp;""")"&amp;IF(R3210="D","@Temporal(TemporalType.DATE)","")&amp;"private "&amp;VLOOKUP(TEXT(R3210,"@"),Apoio!A:B,2,0)&amp;" "&amp;SUBSTITUTE(LOWER(LEFT(L3210,1))&amp;RIGHT(PROPER(L3210),LEN(L3210)-1),"_","")&amp;";",IF(ISNUMBER(Q3210),IF(R3210="R","@Entity@Table(name = ""reg_"&amp;LOWER(J3210)&amp;""")@XmlRootElement","")&amp;VLOOKUP(J3210,Blocos!D:I,6,0)&amp;Apoio!$E$1&amp;Y3210,""))</f>
        <v/>
      </c>
      <c r="X3210" s="190" t="str">
        <f>IF(ISNUMBER(Q3210),COUNTIF(Blocos!G:G,J3210),"")</f>
        <v/>
      </c>
      <c r="Y3210" s="190" t="str">
        <f>IF(OR(X3210=0,X3210=""),"",VLOOKUP(SUMIFS(Blocos!A:A,Blocos!H:H,'EFD REGISTROS e Campos (2)'!X3210,Blocos!G:G,'EFD REGISTROS e Campos (2)'!J3210),Blocos!A:L,12,0))</f>
        <v/>
      </c>
      <c r="Z3210" s="190" t="str">
        <f>IF(ISNUMBER(Q3211),VLOOKUP(J3210,Blocos!D:G,4,0),"")</f>
        <v/>
      </c>
      <c r="AA3210" s="190" t="str">
        <f>IF(ISNUMBER(Q3210),CONCATENATE("CREATE TABLE ""reg_",LOWER(J3210),""" (""ID"" bigint NOT NULL AUTO_INCREMENT,  ""HASHFILE"" varchar(255) DEFAULT NULL, ""ID_PAI"" bigint NOT NULL,"),IF(Q3210="Campo",CONCATENATE("""",L3210,""" ",VLOOKUP(R3210,Apoio!A:C,3,0)),""))&amp;IF(Z3210="","",CONCATENATE("PRIMARY KEY (""ID""), KEY ""FK_reg_",LOWER(Z3210),"_ID_PAI"" (""ID_PAI""), CONSTRAINT ""FK_reg_",LOWER(Z3210),"_ID_PAI"" FOREIGN KEY (""ID_PAI"") REFERENCES ""reg_",LOWER(Z3210),""" (""ID"")) ENGINE=InnoDB AUTO_INCREMENT=105774 DEFAULT CHARSET=utf8mb4 COLLATE=utf8mb4_0900_ai_ci;"))</f>
        <v/>
      </c>
      <c r="AB3210" s="190" t="str">
        <f t="shared" si="356"/>
        <v/>
      </c>
    </row>
    <row r="3211" spans="10:28" ht="14.5" hidden="1" customHeight="1" x14ac:dyDescent="0.3">
      <c r="J3211" s="187" t="str">
        <f t="shared" si="354"/>
        <v>1210</v>
      </c>
      <c r="K3211" s="218"/>
      <c r="L3211" s="237" t="s">
        <v>3193</v>
      </c>
      <c r="M3211" s="184" t="s">
        <v>3194</v>
      </c>
      <c r="N3211" s="238">
        <v>41852</v>
      </c>
      <c r="O3211" s="238"/>
      <c r="P3211" s="238"/>
      <c r="Q3211" s="192" t="str">
        <f t="shared" si="355"/>
        <v/>
      </c>
      <c r="S3211" s="191" t="str">
        <f t="shared" si="351"/>
        <v/>
      </c>
      <c r="T3211" s="192" t="str">
        <f t="shared" si="352"/>
        <v/>
      </c>
      <c r="U3211" s="192" t="str">
        <f t="shared" si="350"/>
        <v/>
      </c>
      <c r="V3211" s="192" t="str">
        <f t="shared" si="353"/>
        <v/>
      </c>
      <c r="W3211" s="191" t="str">
        <f>IF(Q3211="Campo","@Campos(posicao = "&amp;K3211&amp;", tipo = '"&amp;R3211&amp;"')@Column(name = """&amp;L3211&amp;""")"&amp;IF(R3211="D","@Temporal(TemporalType.DATE)","")&amp;"private "&amp;VLOOKUP(TEXT(R3211,"@"),Apoio!A:B,2,0)&amp;" "&amp;SUBSTITUTE(LOWER(LEFT(L3211,1))&amp;RIGHT(PROPER(L3211),LEN(L3211)-1),"_","")&amp;";",IF(ISNUMBER(Q3211),IF(R3211="R","@Entity@Table(name = ""reg_"&amp;LOWER(J3211)&amp;""")@XmlRootElement","")&amp;VLOOKUP(J3211,Blocos!D:I,6,0)&amp;Apoio!$E$1&amp;Y3211,""))</f>
        <v/>
      </c>
      <c r="X3211" s="190" t="str">
        <f>IF(ISNUMBER(Q3211),COUNTIF(Blocos!G:G,J3211),"")</f>
        <v/>
      </c>
      <c r="Y3211" s="190" t="str">
        <f>IF(OR(X3211=0,X3211=""),"",VLOOKUP(SUMIFS(Blocos!A:A,Blocos!H:H,'EFD REGISTROS e Campos (2)'!X3211,Blocos!G:G,'EFD REGISTROS e Campos (2)'!J3211),Blocos!A:L,12,0))</f>
        <v/>
      </c>
      <c r="Z3211" s="190" t="str">
        <f>IF(ISNUMBER(Q3212),VLOOKUP(J3211,Blocos!D:G,4,0),"")</f>
        <v/>
      </c>
      <c r="AA3211" s="190" t="str">
        <f>IF(ISNUMBER(Q3211),CONCATENATE("CREATE TABLE ""reg_",LOWER(J3211),""" (""ID"" bigint NOT NULL AUTO_INCREMENT,  ""HASHFILE"" varchar(255) DEFAULT NULL, ""ID_PAI"" bigint NOT NULL,"),IF(Q3211="Campo",CONCATENATE("""",L3211,""" ",VLOOKUP(R3211,Apoio!A:C,3,0)),""))&amp;IF(Z3211="","",CONCATENATE("PRIMARY KEY (""ID""), KEY ""FK_reg_",LOWER(Z3211),"_ID_PAI"" (""ID_PAI""), CONSTRAINT ""FK_reg_",LOWER(Z3211),"_ID_PAI"" FOREIGN KEY (""ID_PAI"") REFERENCES ""reg_",LOWER(Z3211),""" (""ID"")) ENGINE=InnoDB AUTO_INCREMENT=105774 DEFAULT CHARSET=utf8mb4 COLLATE=utf8mb4_0900_ai_ci;"))</f>
        <v/>
      </c>
      <c r="AB3211" s="190" t="str">
        <f t="shared" si="356"/>
        <v/>
      </c>
    </row>
    <row r="3212" spans="10:28" ht="14.5" hidden="1" customHeight="1" x14ac:dyDescent="0.3">
      <c r="J3212" s="187" t="str">
        <f t="shared" si="354"/>
        <v>1210</v>
      </c>
      <c r="K3212" s="218"/>
      <c r="L3212" s="237" t="s">
        <v>3195</v>
      </c>
      <c r="M3212" s="184" t="s">
        <v>3196</v>
      </c>
      <c r="N3212" s="238">
        <v>41852</v>
      </c>
      <c r="O3212" s="238"/>
      <c r="P3212" s="238"/>
      <c r="Q3212" s="192" t="str">
        <f t="shared" si="355"/>
        <v/>
      </c>
      <c r="S3212" s="191" t="str">
        <f t="shared" si="351"/>
        <v/>
      </c>
      <c r="T3212" s="192" t="str">
        <f t="shared" si="352"/>
        <v/>
      </c>
      <c r="U3212" s="192" t="str">
        <f t="shared" si="350"/>
        <v/>
      </c>
      <c r="V3212" s="192" t="str">
        <f t="shared" si="353"/>
        <v/>
      </c>
      <c r="W3212" s="191" t="str">
        <f>IF(Q3212="Campo","@Campos(posicao = "&amp;K3212&amp;", tipo = '"&amp;R3212&amp;"')@Column(name = """&amp;L3212&amp;""")"&amp;IF(R3212="D","@Temporal(TemporalType.DATE)","")&amp;"private "&amp;VLOOKUP(TEXT(R3212,"@"),Apoio!A:B,2,0)&amp;" "&amp;SUBSTITUTE(LOWER(LEFT(L3212,1))&amp;RIGHT(PROPER(L3212),LEN(L3212)-1),"_","")&amp;";",IF(ISNUMBER(Q3212),IF(R3212="R","@Entity@Table(name = ""reg_"&amp;LOWER(J3212)&amp;""")@XmlRootElement","")&amp;VLOOKUP(J3212,Blocos!D:I,6,0)&amp;Apoio!$E$1&amp;Y3212,""))</f>
        <v/>
      </c>
      <c r="X3212" s="190" t="str">
        <f>IF(ISNUMBER(Q3212),COUNTIF(Blocos!G:G,J3212),"")</f>
        <v/>
      </c>
      <c r="Y3212" s="190" t="str">
        <f>IF(OR(X3212=0,X3212=""),"",VLOOKUP(SUMIFS(Blocos!A:A,Blocos!H:H,'EFD REGISTROS e Campos (2)'!X3212,Blocos!G:G,'EFD REGISTROS e Campos (2)'!J3212),Blocos!A:L,12,0))</f>
        <v/>
      </c>
      <c r="Z3212" s="190" t="str">
        <f>IF(ISNUMBER(Q3213),VLOOKUP(J3212,Blocos!D:G,4,0),"")</f>
        <v/>
      </c>
      <c r="AA3212" s="190" t="str">
        <f>IF(ISNUMBER(Q3212),CONCATENATE("CREATE TABLE ""reg_",LOWER(J3212),""" (""ID"" bigint NOT NULL AUTO_INCREMENT,  ""HASHFILE"" varchar(255) DEFAULT NULL, ""ID_PAI"" bigint NOT NULL,"),IF(Q3212="Campo",CONCATENATE("""",L3212,""" ",VLOOKUP(R3212,Apoio!A:C,3,0)),""))&amp;IF(Z3212="","",CONCATENATE("PRIMARY KEY (""ID""), KEY ""FK_reg_",LOWER(Z3212),"_ID_PAI"" (""ID_PAI""), CONSTRAINT ""FK_reg_",LOWER(Z3212),"_ID_PAI"" FOREIGN KEY (""ID_PAI"") REFERENCES ""reg_",LOWER(Z3212),""" (""ID"")) ENGINE=InnoDB AUTO_INCREMENT=105774 DEFAULT CHARSET=utf8mb4 COLLATE=utf8mb4_0900_ai_ci;"))</f>
        <v/>
      </c>
      <c r="AB3212" s="190" t="str">
        <f t="shared" si="356"/>
        <v/>
      </c>
    </row>
    <row r="3213" spans="10:28" ht="14.5" hidden="1" customHeight="1" x14ac:dyDescent="0.3">
      <c r="J3213" s="187" t="str">
        <f t="shared" si="354"/>
        <v>1210</v>
      </c>
      <c r="K3213" s="218"/>
      <c r="L3213" s="237" t="s">
        <v>3197</v>
      </c>
      <c r="M3213" s="184" t="s">
        <v>3198</v>
      </c>
      <c r="N3213" s="238">
        <v>41852</v>
      </c>
      <c r="O3213" s="238"/>
      <c r="P3213" s="238"/>
      <c r="Q3213" s="192" t="str">
        <f t="shared" si="355"/>
        <v/>
      </c>
      <c r="S3213" s="191" t="str">
        <f t="shared" si="351"/>
        <v/>
      </c>
      <c r="T3213" s="192" t="str">
        <f t="shared" si="352"/>
        <v/>
      </c>
      <c r="U3213" s="192" t="str">
        <f t="shared" si="350"/>
        <v/>
      </c>
      <c r="V3213" s="192" t="str">
        <f t="shared" si="353"/>
        <v/>
      </c>
      <c r="W3213" s="191" t="str">
        <f>IF(Q3213="Campo","@Campos(posicao = "&amp;K3213&amp;", tipo = '"&amp;R3213&amp;"')@Column(name = """&amp;L3213&amp;""")"&amp;IF(R3213="D","@Temporal(TemporalType.DATE)","")&amp;"private "&amp;VLOOKUP(TEXT(R3213,"@"),Apoio!A:B,2,0)&amp;" "&amp;SUBSTITUTE(LOWER(LEFT(L3213,1))&amp;RIGHT(PROPER(L3213),LEN(L3213)-1),"_","")&amp;";",IF(ISNUMBER(Q3213),IF(R3213="R","@Entity@Table(name = ""reg_"&amp;LOWER(J3213)&amp;""")@XmlRootElement","")&amp;VLOOKUP(J3213,Blocos!D:I,6,0)&amp;Apoio!$E$1&amp;Y3213,""))</f>
        <v/>
      </c>
      <c r="X3213" s="190" t="str">
        <f>IF(ISNUMBER(Q3213),COUNTIF(Blocos!G:G,J3213),"")</f>
        <v/>
      </c>
      <c r="Y3213" s="190" t="str">
        <f>IF(OR(X3213=0,X3213=""),"",VLOOKUP(SUMIFS(Blocos!A:A,Blocos!H:H,'EFD REGISTROS e Campos (2)'!X3213,Blocos!G:G,'EFD REGISTROS e Campos (2)'!J3213),Blocos!A:L,12,0))</f>
        <v/>
      </c>
      <c r="Z3213" s="190" t="str">
        <f>IF(ISNUMBER(Q3214),VLOOKUP(J3213,Blocos!D:G,4,0),"")</f>
        <v/>
      </c>
      <c r="AA3213" s="190" t="str">
        <f>IF(ISNUMBER(Q3213),CONCATENATE("CREATE TABLE ""reg_",LOWER(J3213),""" (""ID"" bigint NOT NULL AUTO_INCREMENT,  ""HASHFILE"" varchar(255) DEFAULT NULL, ""ID_PAI"" bigint NOT NULL,"),IF(Q3213="Campo",CONCATENATE("""",L3213,""" ",VLOOKUP(R3213,Apoio!A:C,3,0)),""))&amp;IF(Z3213="","",CONCATENATE("PRIMARY KEY (""ID""), KEY ""FK_reg_",LOWER(Z3213),"_ID_PAI"" (""ID_PAI""), CONSTRAINT ""FK_reg_",LOWER(Z3213),"_ID_PAI"" FOREIGN KEY (""ID_PAI"") REFERENCES ""reg_",LOWER(Z3213),""" (""ID"")) ENGINE=InnoDB AUTO_INCREMENT=105774 DEFAULT CHARSET=utf8mb4 COLLATE=utf8mb4_0900_ai_ci;"))</f>
        <v/>
      </c>
      <c r="AB3213" s="190" t="str">
        <f t="shared" si="356"/>
        <v/>
      </c>
    </row>
    <row r="3214" spans="10:28" ht="14.5" hidden="1" customHeight="1" x14ac:dyDescent="0.3">
      <c r="J3214" s="187" t="str">
        <f t="shared" si="354"/>
        <v>1210</v>
      </c>
      <c r="K3214" s="218"/>
      <c r="L3214" s="237" t="s">
        <v>3199</v>
      </c>
      <c r="M3214" s="184" t="s">
        <v>3200</v>
      </c>
      <c r="N3214" s="238">
        <v>41852</v>
      </c>
      <c r="O3214" s="238"/>
      <c r="P3214" s="238"/>
      <c r="Q3214" s="192" t="str">
        <f t="shared" si="355"/>
        <v/>
      </c>
      <c r="S3214" s="191" t="str">
        <f t="shared" si="351"/>
        <v/>
      </c>
      <c r="T3214" s="192" t="str">
        <f t="shared" si="352"/>
        <v/>
      </c>
      <c r="U3214" s="192" t="str">
        <f t="shared" si="350"/>
        <v/>
      </c>
      <c r="V3214" s="192" t="str">
        <f t="shared" si="353"/>
        <v/>
      </c>
      <c r="W3214" s="191" t="str">
        <f>IF(Q3214="Campo","@Campos(posicao = "&amp;K3214&amp;", tipo = '"&amp;R3214&amp;"')@Column(name = """&amp;L3214&amp;""")"&amp;IF(R3214="D","@Temporal(TemporalType.DATE)","")&amp;"private "&amp;VLOOKUP(TEXT(R3214,"@"),Apoio!A:B,2,0)&amp;" "&amp;SUBSTITUTE(LOWER(LEFT(L3214,1))&amp;RIGHT(PROPER(L3214),LEN(L3214)-1),"_","")&amp;";",IF(ISNUMBER(Q3214),IF(R3214="R","@Entity@Table(name = ""reg_"&amp;LOWER(J3214)&amp;""")@XmlRootElement","")&amp;VLOOKUP(J3214,Blocos!D:I,6,0)&amp;Apoio!$E$1&amp;Y3214,""))</f>
        <v/>
      </c>
      <c r="X3214" s="190" t="str">
        <f>IF(ISNUMBER(Q3214),COUNTIF(Blocos!G:G,J3214),"")</f>
        <v/>
      </c>
      <c r="Y3214" s="190" t="str">
        <f>IF(OR(X3214=0,X3214=""),"",VLOOKUP(SUMIFS(Blocos!A:A,Blocos!H:H,'EFD REGISTROS e Campos (2)'!X3214,Blocos!G:G,'EFD REGISTROS e Campos (2)'!J3214),Blocos!A:L,12,0))</f>
        <v/>
      </c>
      <c r="Z3214" s="190" t="str">
        <f>IF(ISNUMBER(Q3215),VLOOKUP(J3214,Blocos!D:G,4,0),"")</f>
        <v/>
      </c>
      <c r="AA3214" s="190" t="str">
        <f>IF(ISNUMBER(Q3214),CONCATENATE("CREATE TABLE ""reg_",LOWER(J3214),""" (""ID"" bigint NOT NULL AUTO_INCREMENT,  ""HASHFILE"" varchar(255) DEFAULT NULL, ""ID_PAI"" bigint NOT NULL,"),IF(Q3214="Campo",CONCATENATE("""",L3214,""" ",VLOOKUP(R3214,Apoio!A:C,3,0)),""))&amp;IF(Z3214="","",CONCATENATE("PRIMARY KEY (""ID""), KEY ""FK_reg_",LOWER(Z3214),"_ID_PAI"" (""ID_PAI""), CONSTRAINT ""FK_reg_",LOWER(Z3214),"_ID_PAI"" FOREIGN KEY (""ID_PAI"") REFERENCES ""reg_",LOWER(Z3214),""" (""ID"")) ENGINE=InnoDB AUTO_INCREMENT=105774 DEFAULT CHARSET=utf8mb4 COLLATE=utf8mb4_0900_ai_ci;"))</f>
        <v/>
      </c>
      <c r="AB3214" s="190" t="str">
        <f t="shared" si="356"/>
        <v/>
      </c>
    </row>
    <row r="3215" spans="10:28" ht="14.5" hidden="1" customHeight="1" x14ac:dyDescent="0.3">
      <c r="J3215" s="187" t="str">
        <f t="shared" si="354"/>
        <v>1210</v>
      </c>
      <c r="K3215" s="218"/>
      <c r="L3215" s="237" t="s">
        <v>3201</v>
      </c>
      <c r="M3215" s="184" t="s">
        <v>3202</v>
      </c>
      <c r="N3215" s="238">
        <v>41852</v>
      </c>
      <c r="O3215" s="238"/>
      <c r="P3215" s="238"/>
      <c r="Q3215" s="192" t="str">
        <f t="shared" si="355"/>
        <v/>
      </c>
      <c r="S3215" s="191" t="str">
        <f t="shared" si="351"/>
        <v/>
      </c>
      <c r="T3215" s="192" t="str">
        <f t="shared" si="352"/>
        <v/>
      </c>
      <c r="U3215" s="192" t="str">
        <f t="shared" ref="U3215:U3278" si="357">S3215&amp;T3215</f>
        <v/>
      </c>
      <c r="V3215" s="192" t="str">
        <f t="shared" si="353"/>
        <v/>
      </c>
      <c r="W3215" s="191" t="str">
        <f>IF(Q3215="Campo","@Campos(posicao = "&amp;K3215&amp;", tipo = '"&amp;R3215&amp;"')@Column(name = """&amp;L3215&amp;""")"&amp;IF(R3215="D","@Temporal(TemporalType.DATE)","")&amp;"private "&amp;VLOOKUP(TEXT(R3215,"@"),Apoio!A:B,2,0)&amp;" "&amp;SUBSTITUTE(LOWER(LEFT(L3215,1))&amp;RIGHT(PROPER(L3215),LEN(L3215)-1),"_","")&amp;";",IF(ISNUMBER(Q3215),IF(R3215="R","@Entity@Table(name = ""reg_"&amp;LOWER(J3215)&amp;""")@XmlRootElement","")&amp;VLOOKUP(J3215,Blocos!D:I,6,0)&amp;Apoio!$E$1&amp;Y3215,""))</f>
        <v/>
      </c>
      <c r="X3215" s="190" t="str">
        <f>IF(ISNUMBER(Q3215),COUNTIF(Blocos!G:G,J3215),"")</f>
        <v/>
      </c>
      <c r="Y3215" s="190" t="str">
        <f>IF(OR(X3215=0,X3215=""),"",VLOOKUP(SUMIFS(Blocos!A:A,Blocos!H:H,'EFD REGISTROS e Campos (2)'!X3215,Blocos!G:G,'EFD REGISTROS e Campos (2)'!J3215),Blocos!A:L,12,0))</f>
        <v/>
      </c>
      <c r="Z3215" s="190" t="str">
        <f>IF(ISNUMBER(Q3216),VLOOKUP(J3215,Blocos!D:G,4,0),"")</f>
        <v/>
      </c>
      <c r="AA3215" s="190" t="str">
        <f>IF(ISNUMBER(Q3215),CONCATENATE("CREATE TABLE ""reg_",LOWER(J3215),""" (""ID"" bigint NOT NULL AUTO_INCREMENT,  ""HASHFILE"" varchar(255) DEFAULT NULL, ""ID_PAI"" bigint NOT NULL,"),IF(Q3215="Campo",CONCATENATE("""",L3215,""" ",VLOOKUP(R3215,Apoio!A:C,3,0)),""))&amp;IF(Z3215="","",CONCATENATE("PRIMARY KEY (""ID""), KEY ""FK_reg_",LOWER(Z3215),"_ID_PAI"" (""ID_PAI""), CONSTRAINT ""FK_reg_",LOWER(Z3215),"_ID_PAI"" FOREIGN KEY (""ID_PAI"") REFERENCES ""reg_",LOWER(Z3215),""" (""ID"")) ENGINE=InnoDB AUTO_INCREMENT=105774 DEFAULT CHARSET=utf8mb4 COLLATE=utf8mb4_0900_ai_ci;"))</f>
        <v/>
      </c>
      <c r="AB3215" s="190" t="str">
        <f t="shared" si="356"/>
        <v/>
      </c>
    </row>
    <row r="3216" spans="10:28" ht="14.5" hidden="1" customHeight="1" x14ac:dyDescent="0.3">
      <c r="J3216" s="187" t="str">
        <f t="shared" si="354"/>
        <v>1210</v>
      </c>
      <c r="K3216" s="218"/>
      <c r="L3216" s="237" t="s">
        <v>3203</v>
      </c>
      <c r="M3216" s="184" t="s">
        <v>3204</v>
      </c>
      <c r="N3216" s="238">
        <v>41852</v>
      </c>
      <c r="O3216" s="238"/>
      <c r="P3216" s="238"/>
      <c r="Q3216" s="192" t="str">
        <f t="shared" si="355"/>
        <v/>
      </c>
      <c r="S3216" s="191" t="str">
        <f t="shared" si="351"/>
        <v/>
      </c>
      <c r="T3216" s="192" t="str">
        <f t="shared" si="352"/>
        <v/>
      </c>
      <c r="U3216" s="192" t="str">
        <f t="shared" si="357"/>
        <v/>
      </c>
      <c r="V3216" s="192" t="str">
        <f t="shared" si="353"/>
        <v/>
      </c>
      <c r="W3216" s="191" t="str">
        <f>IF(Q3216="Campo","@Campos(posicao = "&amp;K3216&amp;", tipo = '"&amp;R3216&amp;"')@Column(name = """&amp;L3216&amp;""")"&amp;IF(R3216="D","@Temporal(TemporalType.DATE)","")&amp;"private "&amp;VLOOKUP(TEXT(R3216,"@"),Apoio!A:B,2,0)&amp;" "&amp;SUBSTITUTE(LOWER(LEFT(L3216,1))&amp;RIGHT(PROPER(L3216),LEN(L3216)-1),"_","")&amp;";",IF(ISNUMBER(Q3216),IF(R3216="R","@Entity@Table(name = ""reg_"&amp;LOWER(J3216)&amp;""")@XmlRootElement","")&amp;VLOOKUP(J3216,Blocos!D:I,6,0)&amp;Apoio!$E$1&amp;Y3216,""))</f>
        <v/>
      </c>
      <c r="X3216" s="190" t="str">
        <f>IF(ISNUMBER(Q3216),COUNTIF(Blocos!G:G,J3216),"")</f>
        <v/>
      </c>
      <c r="Y3216" s="190" t="str">
        <f>IF(OR(X3216=0,X3216=""),"",VLOOKUP(SUMIFS(Blocos!A:A,Blocos!H:H,'EFD REGISTROS e Campos (2)'!X3216,Blocos!G:G,'EFD REGISTROS e Campos (2)'!J3216),Blocos!A:L,12,0))</f>
        <v/>
      </c>
      <c r="Z3216" s="190" t="str">
        <f>IF(ISNUMBER(Q3217),VLOOKUP(J3216,Blocos!D:G,4,0),"")</f>
        <v/>
      </c>
      <c r="AA3216" s="190" t="str">
        <f>IF(ISNUMBER(Q3216),CONCATENATE("CREATE TABLE ""reg_",LOWER(J3216),""" (""ID"" bigint NOT NULL AUTO_INCREMENT,  ""HASHFILE"" varchar(255) DEFAULT NULL, ""ID_PAI"" bigint NOT NULL,"),IF(Q3216="Campo",CONCATENATE("""",L3216,""" ",VLOOKUP(R3216,Apoio!A:C,3,0)),""))&amp;IF(Z3216="","",CONCATENATE("PRIMARY KEY (""ID""), KEY ""FK_reg_",LOWER(Z3216),"_ID_PAI"" (""ID_PAI""), CONSTRAINT ""FK_reg_",LOWER(Z3216),"_ID_PAI"" FOREIGN KEY (""ID_PAI"") REFERENCES ""reg_",LOWER(Z3216),""" (""ID"")) ENGINE=InnoDB AUTO_INCREMENT=105774 DEFAULT CHARSET=utf8mb4 COLLATE=utf8mb4_0900_ai_ci;"))</f>
        <v/>
      </c>
      <c r="AB3216" s="190" t="str">
        <f t="shared" si="356"/>
        <v/>
      </c>
    </row>
    <row r="3217" spans="1:28" ht="14.5" hidden="1" customHeight="1" x14ac:dyDescent="0.3">
      <c r="J3217" s="187" t="str">
        <f t="shared" si="354"/>
        <v>1210</v>
      </c>
      <c r="K3217" s="218"/>
      <c r="L3217" s="237" t="s">
        <v>3205</v>
      </c>
      <c r="M3217" s="184" t="s">
        <v>3206</v>
      </c>
      <c r="N3217" s="238">
        <v>41852</v>
      </c>
      <c r="O3217" s="238"/>
      <c r="P3217" s="238"/>
      <c r="Q3217" s="192" t="str">
        <f t="shared" si="355"/>
        <v/>
      </c>
      <c r="S3217" s="191" t="str">
        <f t="shared" si="351"/>
        <v/>
      </c>
      <c r="T3217" s="192" t="str">
        <f t="shared" si="352"/>
        <v/>
      </c>
      <c r="U3217" s="192" t="str">
        <f t="shared" si="357"/>
        <v/>
      </c>
      <c r="V3217" s="192" t="str">
        <f t="shared" si="353"/>
        <v/>
      </c>
      <c r="W3217" s="191" t="str">
        <f>IF(Q3217="Campo","@Campos(posicao = "&amp;K3217&amp;", tipo = '"&amp;R3217&amp;"')@Column(name = """&amp;L3217&amp;""")"&amp;IF(R3217="D","@Temporal(TemporalType.DATE)","")&amp;"private "&amp;VLOOKUP(TEXT(R3217,"@"),Apoio!A:B,2,0)&amp;" "&amp;SUBSTITUTE(LOWER(LEFT(L3217,1))&amp;RIGHT(PROPER(L3217),LEN(L3217)-1),"_","")&amp;";",IF(ISNUMBER(Q3217),IF(R3217="R","@Entity@Table(name = ""reg_"&amp;LOWER(J3217)&amp;""")@XmlRootElement","")&amp;VLOOKUP(J3217,Blocos!D:I,6,0)&amp;Apoio!$E$1&amp;Y3217,""))</f>
        <v/>
      </c>
      <c r="X3217" s="190" t="str">
        <f>IF(ISNUMBER(Q3217),COUNTIF(Blocos!G:G,J3217),"")</f>
        <v/>
      </c>
      <c r="Y3217" s="190" t="str">
        <f>IF(OR(X3217=0,X3217=""),"",VLOOKUP(SUMIFS(Blocos!A:A,Blocos!H:H,'EFD REGISTROS e Campos (2)'!X3217,Blocos!G:G,'EFD REGISTROS e Campos (2)'!J3217),Blocos!A:L,12,0))</f>
        <v/>
      </c>
      <c r="Z3217" s="190" t="str">
        <f>IF(ISNUMBER(Q3218),VLOOKUP(J3217,Blocos!D:G,4,0),"")</f>
        <v/>
      </c>
      <c r="AA3217" s="190" t="str">
        <f>IF(ISNUMBER(Q3217),CONCATENATE("CREATE TABLE ""reg_",LOWER(J3217),""" (""ID"" bigint NOT NULL AUTO_INCREMENT,  ""HASHFILE"" varchar(255) DEFAULT NULL, ""ID_PAI"" bigint NOT NULL,"),IF(Q3217="Campo",CONCATENATE("""",L3217,""" ",VLOOKUP(R3217,Apoio!A:C,3,0)),""))&amp;IF(Z3217="","",CONCATENATE("PRIMARY KEY (""ID""), KEY ""FK_reg_",LOWER(Z3217),"_ID_PAI"" (""ID_PAI""), CONSTRAINT ""FK_reg_",LOWER(Z3217),"_ID_PAI"" FOREIGN KEY (""ID_PAI"") REFERENCES ""reg_",LOWER(Z3217),""" (""ID"")) ENGINE=InnoDB AUTO_INCREMENT=105774 DEFAULT CHARSET=utf8mb4 COLLATE=utf8mb4_0900_ai_ci;"))</f>
        <v/>
      </c>
      <c r="AB3217" s="190" t="str">
        <f t="shared" si="356"/>
        <v/>
      </c>
    </row>
    <row r="3218" spans="1:28" ht="14.5" hidden="1" customHeight="1" x14ac:dyDescent="0.3">
      <c r="J3218" s="187" t="str">
        <f t="shared" si="354"/>
        <v>1210</v>
      </c>
      <c r="K3218" s="218"/>
      <c r="L3218" s="237" t="s">
        <v>3207</v>
      </c>
      <c r="M3218" s="184" t="s">
        <v>3208</v>
      </c>
      <c r="N3218" s="238">
        <v>41852</v>
      </c>
      <c r="O3218" s="238"/>
      <c r="P3218" s="238"/>
      <c r="Q3218" s="192" t="str">
        <f t="shared" si="355"/>
        <v/>
      </c>
      <c r="S3218" s="191" t="str">
        <f t="shared" si="351"/>
        <v/>
      </c>
      <c r="T3218" s="192" t="str">
        <f t="shared" si="352"/>
        <v/>
      </c>
      <c r="U3218" s="192" t="str">
        <f t="shared" si="357"/>
        <v/>
      </c>
      <c r="V3218" s="192" t="str">
        <f t="shared" si="353"/>
        <v/>
      </c>
      <c r="W3218" s="191" t="str">
        <f>IF(Q3218="Campo","@Campos(posicao = "&amp;K3218&amp;", tipo = '"&amp;R3218&amp;"')@Column(name = """&amp;L3218&amp;""")"&amp;IF(R3218="D","@Temporal(TemporalType.DATE)","")&amp;"private "&amp;VLOOKUP(TEXT(R3218,"@"),Apoio!A:B,2,0)&amp;" "&amp;SUBSTITUTE(LOWER(LEFT(L3218,1))&amp;RIGHT(PROPER(L3218),LEN(L3218)-1),"_","")&amp;";",IF(ISNUMBER(Q3218),IF(R3218="R","@Entity@Table(name = ""reg_"&amp;LOWER(J3218)&amp;""")@XmlRootElement","")&amp;VLOOKUP(J3218,Blocos!D:I,6,0)&amp;Apoio!$E$1&amp;Y3218,""))</f>
        <v/>
      </c>
      <c r="X3218" s="190" t="str">
        <f>IF(ISNUMBER(Q3218),COUNTIF(Blocos!G:G,J3218),"")</f>
        <v/>
      </c>
      <c r="Y3218" s="190" t="str">
        <f>IF(OR(X3218=0,X3218=""),"",VLOOKUP(SUMIFS(Blocos!A:A,Blocos!H:H,'EFD REGISTROS e Campos (2)'!X3218,Blocos!G:G,'EFD REGISTROS e Campos (2)'!J3218),Blocos!A:L,12,0))</f>
        <v/>
      </c>
      <c r="Z3218" s="190" t="str">
        <f>IF(ISNUMBER(Q3219),VLOOKUP(J3218,Blocos!D:G,4,0),"")</f>
        <v/>
      </c>
      <c r="AA3218" s="190" t="str">
        <f>IF(ISNUMBER(Q3218),CONCATENATE("CREATE TABLE ""reg_",LOWER(J3218),""" (""ID"" bigint NOT NULL AUTO_INCREMENT,  ""HASHFILE"" varchar(255) DEFAULT NULL, ""ID_PAI"" bigint NOT NULL,"),IF(Q3218="Campo",CONCATENATE("""",L3218,""" ",VLOOKUP(R3218,Apoio!A:C,3,0)),""))&amp;IF(Z3218="","",CONCATENATE("PRIMARY KEY (""ID""), KEY ""FK_reg_",LOWER(Z3218),"_ID_PAI"" (""ID_PAI""), CONSTRAINT ""FK_reg_",LOWER(Z3218),"_ID_PAI"" FOREIGN KEY (""ID_PAI"") REFERENCES ""reg_",LOWER(Z3218),""" (""ID"")) ENGINE=InnoDB AUTO_INCREMENT=105774 DEFAULT CHARSET=utf8mb4 COLLATE=utf8mb4_0900_ai_ci;"))</f>
        <v/>
      </c>
      <c r="AB3218" s="190" t="str">
        <f t="shared" si="356"/>
        <v/>
      </c>
    </row>
    <row r="3219" spans="1:28" ht="14.5" hidden="1" customHeight="1" x14ac:dyDescent="0.3">
      <c r="J3219" s="187" t="str">
        <f t="shared" si="354"/>
        <v>1210</v>
      </c>
      <c r="K3219" s="218"/>
      <c r="L3219" s="237" t="s">
        <v>3209</v>
      </c>
      <c r="M3219" s="184" t="s">
        <v>3210</v>
      </c>
      <c r="N3219" s="238">
        <v>41852</v>
      </c>
      <c r="O3219" s="238"/>
      <c r="P3219" s="238"/>
      <c r="Q3219" s="192" t="str">
        <f t="shared" si="355"/>
        <v/>
      </c>
      <c r="S3219" s="191" t="str">
        <f t="shared" si="351"/>
        <v/>
      </c>
      <c r="T3219" s="192" t="str">
        <f t="shared" si="352"/>
        <v/>
      </c>
      <c r="U3219" s="192" t="str">
        <f t="shared" si="357"/>
        <v/>
      </c>
      <c r="V3219" s="192" t="str">
        <f t="shared" si="353"/>
        <v/>
      </c>
      <c r="W3219" s="191" t="str">
        <f>IF(Q3219="Campo","@Campos(posicao = "&amp;K3219&amp;", tipo = '"&amp;R3219&amp;"')@Column(name = """&amp;L3219&amp;""")"&amp;IF(R3219="D","@Temporal(TemporalType.DATE)","")&amp;"private "&amp;VLOOKUP(TEXT(R3219,"@"),Apoio!A:B,2,0)&amp;" "&amp;SUBSTITUTE(LOWER(LEFT(L3219,1))&amp;RIGHT(PROPER(L3219),LEN(L3219)-1),"_","")&amp;";",IF(ISNUMBER(Q3219),IF(R3219="R","@Entity@Table(name = ""reg_"&amp;LOWER(J3219)&amp;""")@XmlRootElement","")&amp;VLOOKUP(J3219,Blocos!D:I,6,0)&amp;Apoio!$E$1&amp;Y3219,""))</f>
        <v/>
      </c>
      <c r="X3219" s="190" t="str">
        <f>IF(ISNUMBER(Q3219),COUNTIF(Blocos!G:G,J3219),"")</f>
        <v/>
      </c>
      <c r="Y3219" s="190" t="str">
        <f>IF(OR(X3219=0,X3219=""),"",VLOOKUP(SUMIFS(Blocos!A:A,Blocos!H:H,'EFD REGISTROS e Campos (2)'!X3219,Blocos!G:G,'EFD REGISTROS e Campos (2)'!J3219),Blocos!A:L,12,0))</f>
        <v/>
      </c>
      <c r="Z3219" s="190" t="str">
        <f>IF(ISNUMBER(Q3220),VLOOKUP(J3219,Blocos!D:G,4,0),"")</f>
        <v/>
      </c>
      <c r="AA3219" s="190" t="str">
        <f>IF(ISNUMBER(Q3219),CONCATENATE("CREATE TABLE ""reg_",LOWER(J3219),""" (""ID"" bigint NOT NULL AUTO_INCREMENT,  ""HASHFILE"" varchar(255) DEFAULT NULL, ""ID_PAI"" bigint NOT NULL,"),IF(Q3219="Campo",CONCATENATE("""",L3219,""" ",VLOOKUP(R3219,Apoio!A:C,3,0)),""))&amp;IF(Z3219="","",CONCATENATE("PRIMARY KEY (""ID""), KEY ""FK_reg_",LOWER(Z3219),"_ID_PAI"" (""ID_PAI""), CONSTRAINT ""FK_reg_",LOWER(Z3219),"_ID_PAI"" FOREIGN KEY (""ID_PAI"") REFERENCES ""reg_",LOWER(Z3219),""" (""ID"")) ENGINE=InnoDB AUTO_INCREMENT=105774 DEFAULT CHARSET=utf8mb4 COLLATE=utf8mb4_0900_ai_ci;"))</f>
        <v/>
      </c>
      <c r="AB3219" s="190" t="str">
        <f t="shared" si="356"/>
        <v/>
      </c>
    </row>
    <row r="3220" spans="1:28" ht="14.5" hidden="1" customHeight="1" x14ac:dyDescent="0.3">
      <c r="J3220" s="187" t="str">
        <f t="shared" si="354"/>
        <v>1210</v>
      </c>
      <c r="K3220" s="218"/>
      <c r="L3220" s="237" t="s">
        <v>3211</v>
      </c>
      <c r="M3220" s="184" t="s">
        <v>3212</v>
      </c>
      <c r="N3220" s="238">
        <v>41852</v>
      </c>
      <c r="O3220" s="238"/>
      <c r="P3220" s="238">
        <v>42947</v>
      </c>
      <c r="Q3220" s="192" t="str">
        <f t="shared" si="355"/>
        <v/>
      </c>
      <c r="S3220" s="191" t="str">
        <f t="shared" si="351"/>
        <v/>
      </c>
      <c r="T3220" s="192" t="str">
        <f t="shared" si="352"/>
        <v/>
      </c>
      <c r="U3220" s="192" t="str">
        <f t="shared" si="357"/>
        <v/>
      </c>
      <c r="V3220" s="192" t="str">
        <f t="shared" si="353"/>
        <v/>
      </c>
      <c r="W3220" s="191" t="str">
        <f>IF(Q3220="Campo","@Campos(posicao = "&amp;K3220&amp;", tipo = '"&amp;R3220&amp;"')@Column(name = """&amp;L3220&amp;""")"&amp;IF(R3220="D","@Temporal(TemporalType.DATE)","")&amp;"private "&amp;VLOOKUP(TEXT(R3220,"@"),Apoio!A:B,2,0)&amp;" "&amp;SUBSTITUTE(LOWER(LEFT(L3220,1))&amp;RIGHT(PROPER(L3220),LEN(L3220)-1),"_","")&amp;";",IF(ISNUMBER(Q3220),IF(R3220="R","@Entity@Table(name = ""reg_"&amp;LOWER(J3220)&amp;""")@XmlRootElement","")&amp;VLOOKUP(J3220,Blocos!D:I,6,0)&amp;Apoio!$E$1&amp;Y3220,""))</f>
        <v/>
      </c>
      <c r="X3220" s="190" t="str">
        <f>IF(ISNUMBER(Q3220),COUNTIF(Blocos!G:G,J3220),"")</f>
        <v/>
      </c>
      <c r="Y3220" s="190" t="str">
        <f>IF(OR(X3220=0,X3220=""),"",VLOOKUP(SUMIFS(Blocos!A:A,Blocos!H:H,'EFD REGISTROS e Campos (2)'!X3220,Blocos!G:G,'EFD REGISTROS e Campos (2)'!J3220),Blocos!A:L,12,0))</f>
        <v/>
      </c>
      <c r="Z3220" s="190" t="str">
        <f>IF(ISNUMBER(Q3221),VLOOKUP(J3220,Blocos!D:G,4,0),"")</f>
        <v/>
      </c>
      <c r="AA3220" s="190" t="str">
        <f>IF(ISNUMBER(Q3220),CONCATENATE("CREATE TABLE ""reg_",LOWER(J3220),""" (""ID"" bigint NOT NULL AUTO_INCREMENT,  ""HASHFILE"" varchar(255) DEFAULT NULL, ""ID_PAI"" bigint NOT NULL,"),IF(Q3220="Campo",CONCATENATE("""",L3220,""" ",VLOOKUP(R3220,Apoio!A:C,3,0)),""))&amp;IF(Z3220="","",CONCATENATE("PRIMARY KEY (""ID""), KEY ""FK_reg_",LOWER(Z3220),"_ID_PAI"" (""ID_PAI""), CONSTRAINT ""FK_reg_",LOWER(Z3220),"_ID_PAI"" FOREIGN KEY (""ID_PAI"") REFERENCES ""reg_",LOWER(Z3220),""" (""ID"")) ENGINE=InnoDB AUTO_INCREMENT=105774 DEFAULT CHARSET=utf8mb4 COLLATE=utf8mb4_0900_ai_ci;"))</f>
        <v/>
      </c>
      <c r="AB3220" s="190" t="str">
        <f t="shared" si="356"/>
        <v/>
      </c>
    </row>
    <row r="3221" spans="1:28" ht="14.5" hidden="1" customHeight="1" x14ac:dyDescent="0.3">
      <c r="J3221" s="187" t="str">
        <f t="shared" si="354"/>
        <v>1210</v>
      </c>
      <c r="K3221" s="218"/>
      <c r="L3221" s="237" t="s">
        <v>3213</v>
      </c>
      <c r="M3221" s="184" t="s">
        <v>3214</v>
      </c>
      <c r="N3221" s="238">
        <v>39814</v>
      </c>
      <c r="O3221" s="238"/>
      <c r="P3221" s="238">
        <v>42004</v>
      </c>
      <c r="Q3221" s="192" t="str">
        <f t="shared" si="355"/>
        <v/>
      </c>
      <c r="S3221" s="191" t="str">
        <f t="shared" ref="S3221:S3284" si="358">IFERROR(IF(ISNUMBER(Q3221),CONCATENATE("&lt;/registro&gt;
&lt;registro codigo=""",CONCATENATE(B3221,C3221,D3221,E3221,F3221,G3221,H3221),""" perfil=""",A3221,""" nivel=""",Q3221,"""&gt;"),""),"")</f>
        <v/>
      </c>
      <c r="T3221" s="192" t="str">
        <f t="shared" ref="T3221:T3284" si="359">IF(Q3221="Campo",CONCATENATE("&lt;campo posicao=""",K3221,"""&gt;
&lt;coluna&gt;",SUBSTITUTE(L3221," ",""),"&lt;/coluna&gt;
&lt;descricao&gt;",M3221,"&lt;/descricao&gt;
&lt;tipo&gt;",R3221,"&lt;/tipo&gt;
&lt;/campo&gt;"),"")</f>
        <v/>
      </c>
      <c r="U3221" s="192" t="str">
        <f t="shared" si="357"/>
        <v/>
      </c>
      <c r="V3221" s="192" t="str">
        <f t="shared" ref="V3221:V3284" si="360">IF(ISNUMBER(K3221),CONCATENATE("{""Column",K3221+1,""", """,L3221,"""},",""),"")</f>
        <v/>
      </c>
      <c r="W3221" s="191" t="str">
        <f>IF(Q3221="Campo","@Campos(posicao = "&amp;K3221&amp;", tipo = '"&amp;R3221&amp;"')@Column(name = """&amp;L3221&amp;""")"&amp;IF(R3221="D","@Temporal(TemporalType.DATE)","")&amp;"private "&amp;VLOOKUP(TEXT(R3221,"@"),Apoio!A:B,2,0)&amp;" "&amp;SUBSTITUTE(LOWER(LEFT(L3221,1))&amp;RIGHT(PROPER(L3221),LEN(L3221)-1),"_","")&amp;";",IF(ISNUMBER(Q3221),IF(R3221="R","@Entity@Table(name = ""reg_"&amp;LOWER(J3221)&amp;""")@XmlRootElement","")&amp;VLOOKUP(J3221,Blocos!D:I,6,0)&amp;Apoio!$E$1&amp;Y3221,""))</f>
        <v/>
      </c>
      <c r="X3221" s="190" t="str">
        <f>IF(ISNUMBER(Q3221),COUNTIF(Blocos!G:G,J3221),"")</f>
        <v/>
      </c>
      <c r="Y3221" s="190" t="str">
        <f>IF(OR(X3221=0,X3221=""),"",VLOOKUP(SUMIFS(Blocos!A:A,Blocos!H:H,'EFD REGISTROS e Campos (2)'!X3221,Blocos!G:G,'EFD REGISTROS e Campos (2)'!J3221),Blocos!A:L,12,0))</f>
        <v/>
      </c>
      <c r="Z3221" s="190" t="str">
        <f>IF(ISNUMBER(Q3222),VLOOKUP(J3221,Blocos!D:G,4,0),"")</f>
        <v/>
      </c>
      <c r="AA3221" s="190" t="str">
        <f>IF(ISNUMBER(Q3221),CONCATENATE("CREATE TABLE ""reg_",LOWER(J3221),""" (""ID"" bigint NOT NULL AUTO_INCREMENT,  ""HASHFILE"" varchar(255) DEFAULT NULL, ""ID_PAI"" bigint NOT NULL,"),IF(Q3221="Campo",CONCATENATE("""",L3221,""" ",VLOOKUP(R3221,Apoio!A:C,3,0)),""))&amp;IF(Z3221="","",CONCATENATE("PRIMARY KEY (""ID""), KEY ""FK_reg_",LOWER(Z3221),"_ID_PAI"" (""ID_PAI""), CONSTRAINT ""FK_reg_",LOWER(Z3221),"_ID_PAI"" FOREIGN KEY (""ID_PAI"") REFERENCES ""reg_",LOWER(Z3221),""" (""ID"")) ENGINE=InnoDB AUTO_INCREMENT=105774 DEFAULT CHARSET=utf8mb4 COLLATE=utf8mb4_0900_ai_ci;"))</f>
        <v/>
      </c>
      <c r="AB3221" s="190" t="str">
        <f t="shared" si="356"/>
        <v/>
      </c>
    </row>
    <row r="3222" spans="1:28" ht="14.5" hidden="1" customHeight="1" x14ac:dyDescent="0.3">
      <c r="J3222" s="187" t="str">
        <f t="shared" si="354"/>
        <v>1210</v>
      </c>
      <c r="K3222" s="218"/>
      <c r="L3222" s="237" t="s">
        <v>3215</v>
      </c>
      <c r="M3222" s="184" t="s">
        <v>3216</v>
      </c>
      <c r="N3222" s="238">
        <v>39814</v>
      </c>
      <c r="O3222" s="238"/>
      <c r="P3222" s="238"/>
      <c r="Q3222" s="192" t="str">
        <f t="shared" si="355"/>
        <v/>
      </c>
      <c r="S3222" s="191" t="str">
        <f t="shared" si="358"/>
        <v/>
      </c>
      <c r="T3222" s="192" t="str">
        <f t="shared" si="359"/>
        <v/>
      </c>
      <c r="U3222" s="192" t="str">
        <f t="shared" si="357"/>
        <v/>
      </c>
      <c r="V3222" s="192" t="str">
        <f t="shared" si="360"/>
        <v/>
      </c>
      <c r="W3222" s="191" t="str">
        <f>IF(Q3222="Campo","@Campos(posicao = "&amp;K3222&amp;", tipo = '"&amp;R3222&amp;"')@Column(name = """&amp;L3222&amp;""")"&amp;IF(R3222="D","@Temporal(TemporalType.DATE)","")&amp;"private "&amp;VLOOKUP(TEXT(R3222,"@"),Apoio!A:B,2,0)&amp;" "&amp;SUBSTITUTE(LOWER(LEFT(L3222,1))&amp;RIGHT(PROPER(L3222),LEN(L3222)-1),"_","")&amp;";",IF(ISNUMBER(Q3222),IF(R3222="R","@Entity@Table(name = ""reg_"&amp;LOWER(J3222)&amp;""")@XmlRootElement","")&amp;VLOOKUP(J3222,Blocos!D:I,6,0)&amp;Apoio!$E$1&amp;Y3222,""))</f>
        <v/>
      </c>
      <c r="X3222" s="190" t="str">
        <f>IF(ISNUMBER(Q3222),COUNTIF(Blocos!G:G,J3222),"")</f>
        <v/>
      </c>
      <c r="Y3222" s="190" t="str">
        <f>IF(OR(X3222=0,X3222=""),"",VLOOKUP(SUMIFS(Blocos!A:A,Blocos!H:H,'EFD REGISTROS e Campos (2)'!X3222,Blocos!G:G,'EFD REGISTROS e Campos (2)'!J3222),Blocos!A:L,12,0))</f>
        <v/>
      </c>
      <c r="Z3222" s="190" t="str">
        <f>IF(ISNUMBER(Q3223),VLOOKUP(J3222,Blocos!D:G,4,0),"")</f>
        <v/>
      </c>
      <c r="AA3222" s="190" t="str">
        <f>IF(ISNUMBER(Q3222),CONCATENATE("CREATE TABLE ""reg_",LOWER(J3222),""" (""ID"" bigint NOT NULL AUTO_INCREMENT,  ""HASHFILE"" varchar(255) DEFAULT NULL, ""ID_PAI"" bigint NOT NULL,"),IF(Q3222="Campo",CONCATENATE("""",L3222,""" ",VLOOKUP(R3222,Apoio!A:C,3,0)),""))&amp;IF(Z3222="","",CONCATENATE("PRIMARY KEY (""ID""), KEY ""FK_reg_",LOWER(Z3222),"_ID_PAI"" (""ID_PAI""), CONSTRAINT ""FK_reg_",LOWER(Z3222),"_ID_PAI"" FOREIGN KEY (""ID_PAI"") REFERENCES ""reg_",LOWER(Z3222),""" (""ID"")) ENGINE=InnoDB AUTO_INCREMENT=105774 DEFAULT CHARSET=utf8mb4 COLLATE=utf8mb4_0900_ai_ci;"))</f>
        <v/>
      </c>
      <c r="AB3222" s="190" t="str">
        <f t="shared" si="356"/>
        <v/>
      </c>
    </row>
    <row r="3223" spans="1:28" ht="14.5" hidden="1" customHeight="1" x14ac:dyDescent="0.3">
      <c r="J3223" s="187" t="str">
        <f t="shared" si="354"/>
        <v>1210</v>
      </c>
      <c r="K3223" s="219"/>
      <c r="L3223" s="237" t="s">
        <v>3217</v>
      </c>
      <c r="M3223" s="184" t="s">
        <v>3218</v>
      </c>
      <c r="N3223" s="238">
        <v>39814</v>
      </c>
      <c r="O3223" s="238"/>
      <c r="P3223" s="238">
        <v>42004</v>
      </c>
      <c r="Q3223" s="192" t="str">
        <f t="shared" si="355"/>
        <v/>
      </c>
      <c r="S3223" s="191" t="str">
        <f t="shared" si="358"/>
        <v/>
      </c>
      <c r="T3223" s="192" t="str">
        <f t="shared" si="359"/>
        <v/>
      </c>
      <c r="U3223" s="192" t="str">
        <f t="shared" si="357"/>
        <v/>
      </c>
      <c r="V3223" s="192" t="str">
        <f t="shared" si="360"/>
        <v/>
      </c>
      <c r="W3223" s="191" t="str">
        <f>IF(Q3223="Campo","@Campos(posicao = "&amp;K3223&amp;", tipo = '"&amp;R3223&amp;"')@Column(name = """&amp;L3223&amp;""")"&amp;IF(R3223="D","@Temporal(TemporalType.DATE)","")&amp;"private "&amp;VLOOKUP(TEXT(R3223,"@"),Apoio!A:B,2,0)&amp;" "&amp;SUBSTITUTE(LOWER(LEFT(L3223,1))&amp;RIGHT(PROPER(L3223),LEN(L3223)-1),"_","")&amp;";",IF(ISNUMBER(Q3223),IF(R3223="R","@Entity@Table(name = ""reg_"&amp;LOWER(J3223)&amp;""")@XmlRootElement","")&amp;VLOOKUP(J3223,Blocos!D:I,6,0)&amp;Apoio!$E$1&amp;Y3223,""))</f>
        <v/>
      </c>
      <c r="X3223" s="190" t="str">
        <f>IF(ISNUMBER(Q3223),COUNTIF(Blocos!G:G,J3223),"")</f>
        <v/>
      </c>
      <c r="Y3223" s="190" t="str">
        <f>IF(OR(X3223=0,X3223=""),"",VLOOKUP(SUMIFS(Blocos!A:A,Blocos!H:H,'EFD REGISTROS e Campos (2)'!X3223,Blocos!G:G,'EFD REGISTROS e Campos (2)'!J3223),Blocos!A:L,12,0))</f>
        <v/>
      </c>
      <c r="Z3223" s="190" t="str">
        <f>IF(ISNUMBER(Q3224),VLOOKUP(J3223,Blocos!D:G,4,0),"")</f>
        <v/>
      </c>
      <c r="AA3223" s="190" t="str">
        <f>IF(ISNUMBER(Q3223),CONCATENATE("CREATE TABLE ""reg_",LOWER(J3223),""" (""ID"" bigint NOT NULL AUTO_INCREMENT,  ""HASHFILE"" varchar(255) DEFAULT NULL, ""ID_PAI"" bigint NOT NULL,"),IF(Q3223="Campo",CONCATENATE("""",L3223,""" ",VLOOKUP(R3223,Apoio!A:C,3,0)),""))&amp;IF(Z3223="","",CONCATENATE("PRIMARY KEY (""ID""), KEY ""FK_reg_",LOWER(Z3223),"_ID_PAI"" (""ID_PAI""), CONSTRAINT ""FK_reg_",LOWER(Z3223),"_ID_PAI"" FOREIGN KEY (""ID_PAI"") REFERENCES ""reg_",LOWER(Z3223),""" (""ID"")) ENGINE=InnoDB AUTO_INCREMENT=105774 DEFAULT CHARSET=utf8mb4 COLLATE=utf8mb4_0900_ai_ci;"))</f>
        <v/>
      </c>
      <c r="AB3223" s="190" t="str">
        <f t="shared" si="356"/>
        <v/>
      </c>
    </row>
    <row r="3224" spans="1:28" ht="14.5" hidden="1" customHeight="1" x14ac:dyDescent="0.3">
      <c r="J3224" s="187" t="str">
        <f t="shared" si="354"/>
        <v>1210</v>
      </c>
      <c r="K3224" s="181">
        <v>3</v>
      </c>
      <c r="L3224" s="289" t="s">
        <v>3219</v>
      </c>
      <c r="M3224" s="182" t="s">
        <v>3220</v>
      </c>
      <c r="N3224" s="181" t="s">
        <v>27</v>
      </c>
      <c r="O3224" s="181" t="s">
        <v>28</v>
      </c>
      <c r="P3224" s="181" t="s">
        <v>28</v>
      </c>
      <c r="Q3224" s="192" t="str">
        <f t="shared" si="355"/>
        <v>Campo</v>
      </c>
      <c r="R3224" s="192" t="s">
        <v>27</v>
      </c>
      <c r="S3224" s="191" t="str">
        <f t="shared" si="358"/>
        <v/>
      </c>
      <c r="T3224" s="192" t="str">
        <f t="shared" si="359"/>
        <v>&lt;campo posicao="3"&gt;
&lt;coluna&gt;NR_DOC&lt;/coluna&gt;
&lt;descricao&gt;Número do documento utilizado na baixa de créditos&lt;/descricao&gt;
&lt;tipo&gt;C&lt;/tipo&gt;
&lt;/campo&gt;</v>
      </c>
      <c r="U3224" s="192" t="str">
        <f t="shared" si="357"/>
        <v>&lt;campo posicao="3"&gt;
&lt;coluna&gt;NR_DOC&lt;/coluna&gt;
&lt;descricao&gt;Número do documento utilizado na baixa de créditos&lt;/descricao&gt;
&lt;tipo&gt;C&lt;/tipo&gt;
&lt;/campo&gt;</v>
      </c>
      <c r="V3224" s="192" t="str">
        <f t="shared" si="360"/>
        <v>{"Column4", "NR_DOC"},</v>
      </c>
      <c r="W3224" s="191" t="str">
        <f>IF(Q3224="Campo","@Campos(posicao = "&amp;K3224&amp;", tipo = '"&amp;R3224&amp;"')@Column(name = """&amp;L3224&amp;""")"&amp;IF(R3224="D","@Temporal(TemporalType.DATE)","")&amp;"private "&amp;VLOOKUP(TEXT(R3224,"@"),Apoio!A:B,2,0)&amp;" "&amp;SUBSTITUTE(LOWER(LEFT(L3224,1))&amp;RIGHT(PROPER(L3224),LEN(L3224)-1),"_","")&amp;";",IF(ISNUMBER(Q3224),IF(R3224="R","@Entity@Table(name = ""reg_"&amp;LOWER(J3224)&amp;""")@XmlRootElement","")&amp;VLOOKUP(J3224,Blocos!D:I,6,0)&amp;Apoio!$E$1&amp;Y3224,""))</f>
        <v>@Campos(posicao = 3, tipo = 'C')@Column(name = "NR_DOC")private String nrDoc;</v>
      </c>
      <c r="X3224" s="190" t="str">
        <f>IF(ISNUMBER(Q3224),COUNTIF(Blocos!G:G,J3224),"")</f>
        <v/>
      </c>
      <c r="Y3224" s="190" t="str">
        <f>IF(OR(X3224=0,X3224=""),"",VLOOKUP(SUMIFS(Blocos!A:A,Blocos!H:H,'EFD REGISTROS e Campos (2)'!X3224,Blocos!G:G,'EFD REGISTROS e Campos (2)'!J3224),Blocos!A:L,12,0))</f>
        <v/>
      </c>
      <c r="Z3224" s="190" t="str">
        <f>IF(ISNUMBER(Q3225),VLOOKUP(J3224,Blocos!D:G,4,0),"")</f>
        <v/>
      </c>
      <c r="AA3224" s="190" t="str">
        <f>IF(ISNUMBER(Q3224),CONCATENATE("CREATE TABLE ""reg_",LOWER(J3224),""" (""ID"" bigint NOT NULL AUTO_INCREMENT,  ""HASHFILE"" varchar(255) DEFAULT NULL, ""ID_PAI"" bigint NOT NULL,"),IF(Q3224="Campo",CONCATENATE("""",L3224,""" ",VLOOKUP(R3224,Apoio!A:C,3,0)),""))&amp;IF(Z3224="","",CONCATENATE("PRIMARY KEY (""ID""), KEY ""FK_reg_",LOWER(Z3224),"_ID_PAI"" (""ID_PAI""), CONSTRAINT ""FK_reg_",LOWER(Z3224),"_ID_PAI"" FOREIGN KEY (""ID_PAI"") REFERENCES ""reg_",LOWER(Z3224),""" (""ID"")) ENGINE=InnoDB AUTO_INCREMENT=105774 DEFAULT CHARSET=utf8mb4 COLLATE=utf8mb4_0900_ai_ci;"))</f>
        <v>"NR_DOC" varchar(255) DEFAULT NULL,</v>
      </c>
      <c r="AB3224" s="190" t="str">
        <f t="shared" si="356"/>
        <v>`reg_1210`.`NR_DOC`,</v>
      </c>
    </row>
    <row r="3225" spans="1:28" ht="14.5" hidden="1" customHeight="1" x14ac:dyDescent="0.3">
      <c r="J3225" s="187" t="str">
        <f t="shared" si="354"/>
        <v>1210</v>
      </c>
      <c r="K3225" s="181">
        <v>4</v>
      </c>
      <c r="L3225" s="289" t="s">
        <v>3221</v>
      </c>
      <c r="M3225" s="182" t="s">
        <v>3222</v>
      </c>
      <c r="N3225" s="181" t="s">
        <v>32</v>
      </c>
      <c r="O3225" s="181" t="s">
        <v>28</v>
      </c>
      <c r="P3225" s="181">
        <v>2</v>
      </c>
      <c r="Q3225" s="192" t="str">
        <f t="shared" si="355"/>
        <v>Campo</v>
      </c>
      <c r="R3225" s="192" t="s">
        <v>3606</v>
      </c>
      <c r="S3225" s="191" t="str">
        <f t="shared" si="358"/>
        <v/>
      </c>
      <c r="T3225" s="192" t="str">
        <f t="shared" si="359"/>
        <v>&lt;campo posicao="4"&gt;
&lt;coluna&gt;VL_CRED_UTIL&lt;/coluna&gt;
&lt;descricao&gt;Total de crédito utilizado&lt;/descricao&gt;
&lt;tipo&gt;R&lt;/tipo&gt;
&lt;/campo&gt;</v>
      </c>
      <c r="U3225" s="192" t="str">
        <f t="shared" si="357"/>
        <v>&lt;campo posicao="4"&gt;
&lt;coluna&gt;VL_CRED_UTIL&lt;/coluna&gt;
&lt;descricao&gt;Total de crédito utilizado&lt;/descricao&gt;
&lt;tipo&gt;R&lt;/tipo&gt;
&lt;/campo&gt;</v>
      </c>
      <c r="V3225" s="192" t="str">
        <f t="shared" si="360"/>
        <v>{"Column5", "VL_CRED_UTIL"},</v>
      </c>
      <c r="W3225" s="191" t="str">
        <f>IF(Q3225="Campo","@Campos(posicao = "&amp;K3225&amp;", tipo = '"&amp;R3225&amp;"')@Column(name = """&amp;L3225&amp;""")"&amp;IF(R3225="D","@Temporal(TemporalType.DATE)","")&amp;"private "&amp;VLOOKUP(TEXT(R3225,"@"),Apoio!A:B,2,0)&amp;" "&amp;SUBSTITUTE(LOWER(LEFT(L3225,1))&amp;RIGHT(PROPER(L3225),LEN(L3225)-1),"_","")&amp;";",IF(ISNUMBER(Q3225),IF(R3225="R","@Entity@Table(name = ""reg_"&amp;LOWER(J3225)&amp;""")@XmlRootElement","")&amp;VLOOKUP(J3225,Blocos!D:I,6,0)&amp;Apoio!$E$1&amp;Y3225,""))</f>
        <v>@Campos(posicao = 4, tipo = 'R')@Column(name = "VL_CRED_UTIL")private BigDecimal vlCredUtil;</v>
      </c>
      <c r="X3225" s="190" t="str">
        <f>IF(ISNUMBER(Q3225),COUNTIF(Blocos!G:G,J3225),"")</f>
        <v/>
      </c>
      <c r="Y3225" s="190" t="str">
        <f>IF(OR(X3225=0,X3225=""),"",VLOOKUP(SUMIFS(Blocos!A:A,Blocos!H:H,'EFD REGISTROS e Campos (2)'!X3225,Blocos!G:G,'EFD REGISTROS e Campos (2)'!J3225),Blocos!A:L,12,0))</f>
        <v/>
      </c>
      <c r="Z3225" s="190" t="str">
        <f>IF(ISNUMBER(Q3226),VLOOKUP(J3225,Blocos!D:G,4,0),"")</f>
        <v/>
      </c>
      <c r="AA3225" s="190" t="str">
        <f>IF(ISNUMBER(Q3225),CONCATENATE("CREATE TABLE ""reg_",LOWER(J3225),""" (""ID"" bigint NOT NULL AUTO_INCREMENT,  ""HASHFILE"" varchar(255) DEFAULT NULL, ""ID_PAI"" bigint NOT NULL,"),IF(Q3225="Campo",CONCATENATE("""",L3225,""" ",VLOOKUP(R3225,Apoio!A:C,3,0)),""))&amp;IF(Z3225="","",CONCATENATE("PRIMARY KEY (""ID""), KEY ""FK_reg_",LOWER(Z3225),"_ID_PAI"" (""ID_PAI""), CONSTRAINT ""FK_reg_",LOWER(Z3225),"_ID_PAI"" FOREIGN KEY (""ID_PAI"") REFERENCES ""reg_",LOWER(Z3225),""" (""ID"")) ENGINE=InnoDB AUTO_INCREMENT=105774 DEFAULT CHARSET=utf8mb4 COLLATE=utf8mb4_0900_ai_ci;"))</f>
        <v>"VL_CRED_UTIL" decimal(15,6) DEFAULT NULL,</v>
      </c>
      <c r="AB3225" s="190" t="str">
        <f t="shared" si="356"/>
        <v>`reg_1210`.`VL_CRED_UTIL`,</v>
      </c>
    </row>
    <row r="3226" spans="1:28" ht="14.5" hidden="1" customHeight="1" x14ac:dyDescent="0.3">
      <c r="J3226" s="187" t="str">
        <f t="shared" si="354"/>
        <v>1210</v>
      </c>
      <c r="K3226" s="181">
        <v>5</v>
      </c>
      <c r="L3226" s="289" t="s">
        <v>657</v>
      </c>
      <c r="M3226" s="182" t="s">
        <v>658</v>
      </c>
      <c r="N3226" s="181" t="s">
        <v>27</v>
      </c>
      <c r="O3226" s="181" t="s">
        <v>356</v>
      </c>
      <c r="P3226" s="181" t="s">
        <v>28</v>
      </c>
      <c r="Q3226" s="192" t="str">
        <f t="shared" si="355"/>
        <v>Campo</v>
      </c>
      <c r="R3226" s="192" t="s">
        <v>27</v>
      </c>
      <c r="S3226" s="191" t="str">
        <f t="shared" si="358"/>
        <v/>
      </c>
      <c r="T3226" s="192" t="str">
        <f t="shared" si="359"/>
        <v>&lt;campo posicao="5"&gt;
&lt;coluna&gt;CHV_DOCe&lt;/coluna&gt;
&lt;descricao&gt;Chave do Documento Eletrônico (a partir de 01/01/2017)&lt;/descricao&gt;
&lt;tipo&gt;C&lt;/tipo&gt;
&lt;/campo&gt;</v>
      </c>
      <c r="U3226" s="192" t="str">
        <f t="shared" si="357"/>
        <v>&lt;campo posicao="5"&gt;
&lt;coluna&gt;CHV_DOCe&lt;/coluna&gt;
&lt;descricao&gt;Chave do Documento Eletrônico (a partir de 01/01/2017)&lt;/descricao&gt;
&lt;tipo&gt;C&lt;/tipo&gt;
&lt;/campo&gt;</v>
      </c>
      <c r="V3226" s="192" t="str">
        <f t="shared" si="360"/>
        <v>{"Column6", "CHV_DOCe"},</v>
      </c>
      <c r="W3226" s="191" t="str">
        <f>IF(Q3226="Campo","@Campos(posicao = "&amp;K3226&amp;", tipo = '"&amp;R3226&amp;"')@Column(name = """&amp;L3226&amp;""")"&amp;IF(R3226="D","@Temporal(TemporalType.DATE)","")&amp;"private "&amp;VLOOKUP(TEXT(R3226,"@"),Apoio!A:B,2,0)&amp;" "&amp;SUBSTITUTE(LOWER(LEFT(L3226,1))&amp;RIGHT(PROPER(L3226),LEN(L3226)-1),"_","")&amp;";",IF(ISNUMBER(Q3226),IF(R3226="R","@Entity@Table(name = ""reg_"&amp;LOWER(J3226)&amp;""")@XmlRootElement","")&amp;VLOOKUP(J3226,Blocos!D:I,6,0)&amp;Apoio!$E$1&amp;Y3226,""))</f>
        <v>@Campos(posicao = 5, tipo = 'C')@Column(name = "CHV_DOCe")private String chvDoce;</v>
      </c>
      <c r="X3226" s="190" t="str">
        <f>IF(ISNUMBER(Q3226),COUNTIF(Blocos!G:G,J3226),"")</f>
        <v/>
      </c>
      <c r="Y3226" s="190" t="str">
        <f>IF(OR(X3226=0,X3226=""),"",VLOOKUP(SUMIFS(Blocos!A:A,Blocos!H:H,'EFD REGISTROS e Campos (2)'!X3226,Blocos!G:G,'EFD REGISTROS e Campos (2)'!J3226),Blocos!A:L,12,0))</f>
        <v/>
      </c>
      <c r="Z3226" s="190" t="str">
        <f>IF(ISNUMBER(Q3227),VLOOKUP(J3226,Blocos!D:G,4,0),"")</f>
        <v>1200</v>
      </c>
      <c r="AA3226" s="190" t="str">
        <f>IF(ISNUMBER(Q3226),CONCATENATE("CREATE TABLE ""reg_",LOWER(J3226),""" (""ID"" bigint NOT NULL AUTO_INCREMENT,  ""HASHFILE"" varchar(255) DEFAULT NULL, ""ID_PAI"" bigint NOT NULL,"),IF(Q3226="Campo",CONCATENATE("""",L3226,""" ",VLOOKUP(R3226,Apoio!A:C,3,0)),""))&amp;IF(Z3226="","",CONCATENATE("PRIMARY KEY (""ID""), KEY ""FK_reg_",LOWER(Z3226),"_ID_PAI"" (""ID_PAI""), CONSTRAINT ""FK_reg_",LOWER(Z3226),"_ID_PAI"" FOREIGN KEY (""ID_PAI"") REFERENCES ""reg_",LOWER(Z3226),""" (""ID"")) ENGINE=InnoDB AUTO_INCREMENT=105774 DEFAULT CHARSET=utf8mb4 COLLATE=utf8mb4_0900_ai_ci;"))</f>
        <v>"CHV_DOCe" varchar(255) DEFAULT NULL,PRIMARY KEY ("ID"), KEY "FK_reg_1200_ID_PAI" ("ID_PAI"), CONSTRAINT "FK_reg_1200_ID_PAI" FOREIGN KEY ("ID_PAI") REFERENCES "reg_1200" ("ID")) ENGINE=InnoDB AUTO_INCREMENT=105774 DEFAULT CHARSET=utf8mb4 COLLATE=utf8mb4_0900_ai_ci;</v>
      </c>
      <c r="AB3226" s="190" t="str">
        <f t="shared" si="356"/>
        <v>`reg_1210`.`CHV_DOCe`,FROM `efdicms`.`reg_1210`;"</v>
      </c>
    </row>
    <row r="3227" spans="1:28" ht="14.5" hidden="1" customHeight="1" collapsed="1" x14ac:dyDescent="0.3">
      <c r="A3227" s="180" t="s">
        <v>22</v>
      </c>
      <c r="D3227" s="180" t="s">
        <v>3223</v>
      </c>
      <c r="I3227" s="180" t="s">
        <v>108</v>
      </c>
      <c r="J3227" s="187" t="str">
        <f t="shared" si="354"/>
        <v>1300</v>
      </c>
      <c r="K3227" s="195" t="s">
        <v>3224</v>
      </c>
      <c r="Q3227" s="192">
        <f t="shared" si="355"/>
        <v>2</v>
      </c>
      <c r="S3227" s="191" t="str">
        <f t="shared" si="358"/>
        <v>&lt;/registro&gt;
&lt;registro codigo="1300" perfil="ABC" nivel="2"&gt;</v>
      </c>
      <c r="T3227" s="192" t="str">
        <f t="shared" si="359"/>
        <v/>
      </c>
      <c r="U3227" s="192" t="str">
        <f t="shared" si="357"/>
        <v>&lt;/registro&gt;
&lt;registro codigo="1300" perfil="ABC" nivel="2"&gt;</v>
      </c>
      <c r="V3227" s="192" t="str">
        <f t="shared" si="360"/>
        <v/>
      </c>
      <c r="W3227" s="191" t="str">
        <f>IF(Q3227="Campo","@Campos(posicao = "&amp;K3227&amp;", tipo = '"&amp;R3227&amp;"')@Column(name = """&amp;L3227&amp;""")"&amp;IF(R3227="D","@Temporal(TemporalType.DATE)","")&amp;"private "&amp;VLOOKUP(TEXT(R3227,"@"),Apoio!A:B,2,0)&amp;" "&amp;SUBSTITUTE(LOWER(LEFT(L3227,1))&amp;RIGHT(PROPER(L3227),LEN(L3227)-1),"_","")&amp;";",IF(ISNUMBER(Q3227),IF(R3227="R","@Entity@Table(name = ""reg_"&amp;LOWER(J3227)&amp;""")@XmlRootElement","")&amp;VLOOKUP(J3227,Blocos!D:I,6,0)&amp;Apoio!$E$1&amp;Y3227,""))</f>
        <v>@Registros(nivel = 2) public class Reg1300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Reg1300() { } public Reg1300(Long id) { this.id = id; } public Reg1300(Long id, Reg1001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List&lt;Reg1310&gt; reg1310;public List&lt;Reg1310&gt; getReg1310() {return reg1310;}public void setReg1310(List&lt;Reg1310&gt; reg1310) {this.reg1310 = reg1310;}</v>
      </c>
      <c r="X3227" s="190">
        <f>IF(ISNUMBER(Q3227),COUNTIF(Blocos!G:G,J3227),"")</f>
        <v>1</v>
      </c>
      <c r="Y3227" s="190" t="str">
        <f>IF(OR(X3227=0,X3227=""),"",VLOOKUP(SUMIFS(Blocos!A:A,Blocos!H:H,'EFD REGISTROS e Campos (2)'!X3227,Blocos!G:G,'EFD REGISTROS e Campos (2)'!J3227),Blocos!A:L,12,0))</f>
        <v>@OneToMany( cascade = CascadeType.ALL, fetch = FetchType.LAZY, mappedBy = "idPai")private  List&lt;Reg1310&gt; reg1310;public List&lt;Reg1310&gt; getReg1310() {return reg1310;}public void setReg1310(List&lt;Reg1310&gt; reg1310) {this.reg1310 = reg1310;}</v>
      </c>
      <c r="Z3227" s="190" t="str">
        <f>IF(ISNUMBER(Q3228),VLOOKUP(J3227,Blocos!D:G,4,0),"")</f>
        <v/>
      </c>
      <c r="AA3227" s="190" t="str">
        <f>IF(ISNUMBER(Q3227),CONCATENATE("CREATE TABLE ""reg_",LOWER(J3227),""" (""ID"" bigint NOT NULL AUTO_INCREMENT,  ""HASHFILE"" varchar(255) DEFAULT NULL, ""ID_PAI"" bigint NOT NULL,"),IF(Q3227="Campo",CONCATENATE("""",L3227,""" ",VLOOKUP(R3227,Apoio!A:C,3,0)),""))&amp;IF(Z3227="","",CONCATENATE("PRIMARY KEY (""ID""), KEY ""FK_reg_",LOWER(Z3227),"_ID_PAI"" (""ID_PAI""), CONSTRAINT ""FK_reg_",LOWER(Z3227),"_ID_PAI"" FOREIGN KEY (""ID_PAI"") REFERENCES ""reg_",LOWER(Z3227),""" (""ID"")) ENGINE=InnoDB AUTO_INCREMENT=105774 DEFAULT CHARSET=utf8mb4 COLLATE=utf8mb4_0900_ai_ci;"))</f>
        <v>CREATE TABLE "reg_1300" ("ID" bigint NOT NULL AUTO_INCREMENT,  "HASHFILE" varchar(255) DEFAULT NULL, "ID_PAI" bigint NOT NULL,</v>
      </c>
      <c r="AB3227" s="190" t="str">
        <f t="shared" si="356"/>
        <v/>
      </c>
    </row>
    <row r="3228" spans="1:28" ht="14.5" hidden="1" customHeight="1" x14ac:dyDescent="0.3">
      <c r="J3228" s="187" t="str">
        <f t="shared" si="354"/>
        <v>1300</v>
      </c>
      <c r="K3228" s="181">
        <v>1</v>
      </c>
      <c r="L3228" s="289" t="s">
        <v>25</v>
      </c>
      <c r="M3228" s="182" t="s">
        <v>3225</v>
      </c>
      <c r="N3228" s="181" t="s">
        <v>27</v>
      </c>
      <c r="O3228" s="181">
        <v>4</v>
      </c>
      <c r="P3228" s="181" t="s">
        <v>28</v>
      </c>
      <c r="Q3228" s="192" t="str">
        <f t="shared" si="355"/>
        <v>Campo</v>
      </c>
      <c r="R3228" s="192" t="s">
        <v>27</v>
      </c>
      <c r="S3228" s="191" t="str">
        <f t="shared" si="358"/>
        <v/>
      </c>
      <c r="T3228" s="192" t="str">
        <f t="shared" si="359"/>
        <v>&lt;campo posicao="1"&gt;
&lt;coluna&gt;REG&lt;/coluna&gt;
&lt;descricao&gt;Texto fixo contendo "1300"&lt;/descricao&gt;
&lt;tipo&gt;C&lt;/tipo&gt;
&lt;/campo&gt;</v>
      </c>
      <c r="U3228" s="192" t="str">
        <f t="shared" si="357"/>
        <v>&lt;campo posicao="1"&gt;
&lt;coluna&gt;REG&lt;/coluna&gt;
&lt;descricao&gt;Texto fixo contendo "1300"&lt;/descricao&gt;
&lt;tipo&gt;C&lt;/tipo&gt;
&lt;/campo&gt;</v>
      </c>
      <c r="V3228" s="192" t="str">
        <f t="shared" si="360"/>
        <v>{"Column2", "REG"},</v>
      </c>
      <c r="W3228" s="191" t="str">
        <f>IF(Q3228="Campo","@Campos(posicao = "&amp;K3228&amp;", tipo = '"&amp;R3228&amp;"')@Column(name = """&amp;L3228&amp;""")"&amp;IF(R3228="D","@Temporal(TemporalType.DATE)","")&amp;"private "&amp;VLOOKUP(TEXT(R3228,"@"),Apoio!A:B,2,0)&amp;" "&amp;SUBSTITUTE(LOWER(LEFT(L3228,1))&amp;RIGHT(PROPER(L3228),LEN(L3228)-1),"_","")&amp;";",IF(ISNUMBER(Q3228),IF(R3228="R","@Entity@Table(name = ""reg_"&amp;LOWER(J3228)&amp;""")@XmlRootElement","")&amp;VLOOKUP(J3228,Blocos!D:I,6,0)&amp;Apoio!$E$1&amp;Y3228,""))</f>
        <v>@Campos(posicao = 1, tipo = 'C')@Column(name = "REG")private String reg;</v>
      </c>
      <c r="X3228" s="190" t="str">
        <f>IF(ISNUMBER(Q3228),COUNTIF(Blocos!G:G,J3228),"")</f>
        <v/>
      </c>
      <c r="Y3228" s="190" t="str">
        <f>IF(OR(X3228=0,X3228=""),"",VLOOKUP(SUMIFS(Blocos!A:A,Blocos!H:H,'EFD REGISTROS e Campos (2)'!X3228,Blocos!G:G,'EFD REGISTROS e Campos (2)'!J3228),Blocos!A:L,12,0))</f>
        <v/>
      </c>
      <c r="Z3228" s="190" t="str">
        <f>IF(ISNUMBER(Q3229),VLOOKUP(J3228,Blocos!D:G,4,0),"")</f>
        <v/>
      </c>
      <c r="AA3228" s="190" t="str">
        <f>IF(ISNUMBER(Q3228),CONCATENATE("CREATE TABLE ""reg_",LOWER(J3228),""" (""ID"" bigint NOT NULL AUTO_INCREMENT,  ""HASHFILE"" varchar(255) DEFAULT NULL, ""ID_PAI"" bigint NOT NULL,"),IF(Q3228="Campo",CONCATENATE("""",L3228,""" ",VLOOKUP(R3228,Apoio!A:C,3,0)),""))&amp;IF(Z3228="","",CONCATENATE("PRIMARY KEY (""ID""), KEY ""FK_reg_",LOWER(Z3228),"_ID_PAI"" (""ID_PAI""), CONSTRAINT ""FK_reg_",LOWER(Z3228),"_ID_PAI"" FOREIGN KEY (""ID_PAI"") REFERENCES ""reg_",LOWER(Z3228),""" (""ID"")) ENGINE=InnoDB AUTO_INCREMENT=105774 DEFAULT CHARSET=utf8mb4 COLLATE=utf8mb4_0900_ai_ci;"))</f>
        <v>"REG" varchar(255) DEFAULT NULL,</v>
      </c>
      <c r="AB3228" s="190" t="str">
        <f t="shared" si="356"/>
        <v>USE `efdicms`;SELECT `reg_1300`.`REG`,</v>
      </c>
    </row>
    <row r="3229" spans="1:28" ht="14.5" hidden="1" customHeight="1" x14ac:dyDescent="0.3">
      <c r="J3229" s="187" t="str">
        <f t="shared" si="354"/>
        <v>1300</v>
      </c>
      <c r="K3229" s="181">
        <v>2</v>
      </c>
      <c r="L3229" s="289" t="s">
        <v>163</v>
      </c>
      <c r="M3229" s="182" t="s">
        <v>3226</v>
      </c>
      <c r="N3229" s="181" t="s">
        <v>27</v>
      </c>
      <c r="O3229" s="181">
        <v>60</v>
      </c>
      <c r="P3229" s="181" t="s">
        <v>28</v>
      </c>
      <c r="Q3229" s="192" t="str">
        <f t="shared" si="355"/>
        <v>Campo</v>
      </c>
      <c r="R3229" s="192" t="s">
        <v>27</v>
      </c>
      <c r="S3229" s="191" t="str">
        <f t="shared" si="358"/>
        <v/>
      </c>
      <c r="T3229" s="192" t="str">
        <f t="shared" si="359"/>
        <v>&lt;campo posicao="2"&gt;
&lt;coluna&gt;COD_ITEM&lt;/coluna&gt;
&lt;descricao&gt;Código do Produto, constante do registro 0200&lt;/descricao&gt;
&lt;tipo&gt;C&lt;/tipo&gt;
&lt;/campo&gt;</v>
      </c>
      <c r="U3229" s="192" t="str">
        <f t="shared" si="357"/>
        <v>&lt;campo posicao="2"&gt;
&lt;coluna&gt;COD_ITEM&lt;/coluna&gt;
&lt;descricao&gt;Código do Produto, constante do registro 0200&lt;/descricao&gt;
&lt;tipo&gt;C&lt;/tipo&gt;
&lt;/campo&gt;</v>
      </c>
      <c r="V3229" s="192" t="str">
        <f t="shared" si="360"/>
        <v>{"Column3", "COD_ITEM"},</v>
      </c>
      <c r="W3229" s="191" t="str">
        <f>IF(Q3229="Campo","@Campos(posicao = "&amp;K3229&amp;", tipo = '"&amp;R3229&amp;"')@Column(name = """&amp;L3229&amp;""")"&amp;IF(R3229="D","@Temporal(TemporalType.DATE)","")&amp;"private "&amp;VLOOKUP(TEXT(R3229,"@"),Apoio!A:B,2,0)&amp;" "&amp;SUBSTITUTE(LOWER(LEFT(L3229,1))&amp;RIGHT(PROPER(L3229),LEN(L3229)-1),"_","")&amp;";",IF(ISNUMBER(Q3229),IF(R3229="R","@Entity@Table(name = ""reg_"&amp;LOWER(J3229)&amp;""")@XmlRootElement","")&amp;VLOOKUP(J3229,Blocos!D:I,6,0)&amp;Apoio!$E$1&amp;Y3229,""))</f>
        <v>@Campos(posicao = 2, tipo = 'C')@Column(name = "COD_ITEM")private String codItem;</v>
      </c>
      <c r="X3229" s="190" t="str">
        <f>IF(ISNUMBER(Q3229),COUNTIF(Blocos!G:G,J3229),"")</f>
        <v/>
      </c>
      <c r="Y3229" s="190" t="str">
        <f>IF(OR(X3229=0,X3229=""),"",VLOOKUP(SUMIFS(Blocos!A:A,Blocos!H:H,'EFD REGISTROS e Campos (2)'!X3229,Blocos!G:G,'EFD REGISTROS e Campos (2)'!J3229),Blocos!A:L,12,0))</f>
        <v/>
      </c>
      <c r="Z3229" s="190" t="str">
        <f>IF(ISNUMBER(Q3230),VLOOKUP(J3229,Blocos!D:G,4,0),"")</f>
        <v/>
      </c>
      <c r="AA3229" s="190" t="str">
        <f>IF(ISNUMBER(Q3229),CONCATENATE("CREATE TABLE ""reg_",LOWER(J3229),""" (""ID"" bigint NOT NULL AUTO_INCREMENT,  ""HASHFILE"" varchar(255) DEFAULT NULL, ""ID_PAI"" bigint NOT NULL,"),IF(Q3229="Campo",CONCATENATE("""",L3229,""" ",VLOOKUP(R3229,Apoio!A:C,3,0)),""))&amp;IF(Z3229="","",CONCATENATE("PRIMARY KEY (""ID""), KEY ""FK_reg_",LOWER(Z3229),"_ID_PAI"" (""ID_PAI""), CONSTRAINT ""FK_reg_",LOWER(Z3229),"_ID_PAI"" FOREIGN KEY (""ID_PAI"") REFERENCES ""reg_",LOWER(Z3229),""" (""ID"")) ENGINE=InnoDB AUTO_INCREMENT=105774 DEFAULT CHARSET=utf8mb4 COLLATE=utf8mb4_0900_ai_ci;"))</f>
        <v>"COD_ITEM" varchar(255) DEFAULT NULL,</v>
      </c>
      <c r="AB3229" s="190" t="str">
        <f t="shared" si="356"/>
        <v>`reg_1300`.`COD_ITEM`,</v>
      </c>
    </row>
    <row r="3230" spans="1:28" ht="14.5" hidden="1" customHeight="1" x14ac:dyDescent="0.3">
      <c r="J3230" s="187" t="str">
        <f t="shared" si="354"/>
        <v>1300</v>
      </c>
      <c r="K3230" s="181">
        <v>3</v>
      </c>
      <c r="L3230" s="289" t="s">
        <v>3227</v>
      </c>
      <c r="M3230" s="182" t="s">
        <v>3228</v>
      </c>
      <c r="N3230" s="181" t="s">
        <v>32</v>
      </c>
      <c r="O3230" s="181" t="s">
        <v>40</v>
      </c>
      <c r="P3230" s="181" t="s">
        <v>28</v>
      </c>
      <c r="Q3230" s="192" t="str">
        <f t="shared" si="355"/>
        <v>Campo</v>
      </c>
      <c r="R3230" s="192" t="s">
        <v>3605</v>
      </c>
      <c r="S3230" s="191" t="str">
        <f t="shared" si="358"/>
        <v/>
      </c>
      <c r="T3230" s="192" t="str">
        <f t="shared" si="359"/>
        <v>&lt;campo posicao="3"&gt;
&lt;coluna&gt;DT_FECH&lt;/coluna&gt;
&lt;descricao&gt;Data do fechamento da movimentação&lt;/descricao&gt;
&lt;tipo&gt;D&lt;/tipo&gt;
&lt;/campo&gt;</v>
      </c>
      <c r="U3230" s="192" t="str">
        <f t="shared" si="357"/>
        <v>&lt;campo posicao="3"&gt;
&lt;coluna&gt;DT_FECH&lt;/coluna&gt;
&lt;descricao&gt;Data do fechamento da movimentação&lt;/descricao&gt;
&lt;tipo&gt;D&lt;/tipo&gt;
&lt;/campo&gt;</v>
      </c>
      <c r="V3230" s="192" t="str">
        <f t="shared" si="360"/>
        <v>{"Column4", "DT_FECH"},</v>
      </c>
      <c r="W3230" s="191" t="str">
        <f>IF(Q3230="Campo","@Campos(posicao = "&amp;K3230&amp;", tipo = '"&amp;R3230&amp;"')@Column(name = """&amp;L3230&amp;""")"&amp;IF(R3230="D","@Temporal(TemporalType.DATE)","")&amp;"private "&amp;VLOOKUP(TEXT(R3230,"@"),Apoio!A:B,2,0)&amp;" "&amp;SUBSTITUTE(LOWER(LEFT(L3230,1))&amp;RIGHT(PROPER(L3230),LEN(L3230)-1),"_","")&amp;";",IF(ISNUMBER(Q3230),IF(R3230="R","@Entity@Table(name = ""reg_"&amp;LOWER(J3230)&amp;""")@XmlRootElement","")&amp;VLOOKUP(J3230,Blocos!D:I,6,0)&amp;Apoio!$E$1&amp;Y3230,""))</f>
        <v>@Campos(posicao = 3, tipo = 'D')@Column(name = "DT_FECH")@Temporal(TemporalType.DATE)private Date dtFech;</v>
      </c>
      <c r="X3230" s="190" t="str">
        <f>IF(ISNUMBER(Q3230),COUNTIF(Blocos!G:G,J3230),"")</f>
        <v/>
      </c>
      <c r="Y3230" s="190" t="str">
        <f>IF(OR(X3230=0,X3230=""),"",VLOOKUP(SUMIFS(Blocos!A:A,Blocos!H:H,'EFD REGISTROS e Campos (2)'!X3230,Blocos!G:G,'EFD REGISTROS e Campos (2)'!J3230),Blocos!A:L,12,0))</f>
        <v/>
      </c>
      <c r="Z3230" s="190" t="str">
        <f>IF(ISNUMBER(Q3231),VLOOKUP(J3230,Blocos!D:G,4,0),"")</f>
        <v/>
      </c>
      <c r="AA3230" s="190" t="str">
        <f>IF(ISNUMBER(Q3230),CONCATENATE("CREATE TABLE ""reg_",LOWER(J3230),""" (""ID"" bigint NOT NULL AUTO_INCREMENT,  ""HASHFILE"" varchar(255) DEFAULT NULL, ""ID_PAI"" bigint NOT NULL,"),IF(Q3230="Campo",CONCATENATE("""",L3230,""" ",VLOOKUP(R3230,Apoio!A:C,3,0)),""))&amp;IF(Z3230="","",CONCATENATE("PRIMARY KEY (""ID""), KEY ""FK_reg_",LOWER(Z3230),"_ID_PAI"" (""ID_PAI""), CONSTRAINT ""FK_reg_",LOWER(Z3230),"_ID_PAI"" FOREIGN KEY (""ID_PAI"") REFERENCES ""reg_",LOWER(Z3230),""" (""ID"")) ENGINE=InnoDB AUTO_INCREMENT=105774 DEFAULT CHARSET=utf8mb4 COLLATE=utf8mb4_0900_ai_ci;"))</f>
        <v>"DT_FECH" date DEFAULT NULL,</v>
      </c>
      <c r="AB3230" s="190" t="str">
        <f t="shared" si="356"/>
        <v>`reg_1300`.`DT_FECH`,</v>
      </c>
    </row>
    <row r="3231" spans="1:28" ht="14.5" hidden="1" customHeight="1" x14ac:dyDescent="0.3">
      <c r="J3231" s="187" t="str">
        <f t="shared" si="354"/>
        <v>1300</v>
      </c>
      <c r="K3231" s="181">
        <v>4</v>
      </c>
      <c r="L3231" s="289" t="s">
        <v>3229</v>
      </c>
      <c r="M3231" s="182" t="s">
        <v>3230</v>
      </c>
      <c r="N3231" s="181" t="s">
        <v>32</v>
      </c>
      <c r="O3231" s="181" t="s">
        <v>28</v>
      </c>
      <c r="P3231" s="181">
        <v>3</v>
      </c>
      <c r="Q3231" s="192" t="str">
        <f t="shared" si="355"/>
        <v>Campo</v>
      </c>
      <c r="R3231" s="192" t="s">
        <v>3606</v>
      </c>
      <c r="S3231" s="191" t="str">
        <f t="shared" si="358"/>
        <v/>
      </c>
      <c r="T3231" s="192" t="str">
        <f t="shared" si="359"/>
        <v>&lt;campo posicao="4"&gt;
&lt;coluna&gt;ESTQ_ABERT&lt;/coluna&gt;
&lt;descricao&gt;Estoque no inicio do dia, em litros&lt;/descricao&gt;
&lt;tipo&gt;R&lt;/tipo&gt;
&lt;/campo&gt;</v>
      </c>
      <c r="U3231" s="192" t="str">
        <f t="shared" si="357"/>
        <v>&lt;campo posicao="4"&gt;
&lt;coluna&gt;ESTQ_ABERT&lt;/coluna&gt;
&lt;descricao&gt;Estoque no inicio do dia, em litros&lt;/descricao&gt;
&lt;tipo&gt;R&lt;/tipo&gt;
&lt;/campo&gt;</v>
      </c>
      <c r="V3231" s="192" t="str">
        <f t="shared" si="360"/>
        <v>{"Column5", "ESTQ_ABERT"},</v>
      </c>
      <c r="W3231" s="191" t="str">
        <f>IF(Q3231="Campo","@Campos(posicao = "&amp;K3231&amp;", tipo = '"&amp;R3231&amp;"')@Column(name = """&amp;L3231&amp;""")"&amp;IF(R3231="D","@Temporal(TemporalType.DATE)","")&amp;"private "&amp;VLOOKUP(TEXT(R3231,"@"),Apoio!A:B,2,0)&amp;" "&amp;SUBSTITUTE(LOWER(LEFT(L3231,1))&amp;RIGHT(PROPER(L3231),LEN(L3231)-1),"_","")&amp;";",IF(ISNUMBER(Q3231),IF(R3231="R","@Entity@Table(name = ""reg_"&amp;LOWER(J3231)&amp;""")@XmlRootElement","")&amp;VLOOKUP(J3231,Blocos!D:I,6,0)&amp;Apoio!$E$1&amp;Y3231,""))</f>
        <v>@Campos(posicao = 4, tipo = 'R')@Column(name = "ESTQ_ABERT")private BigDecimal estqAbert;</v>
      </c>
      <c r="X3231" s="190" t="str">
        <f>IF(ISNUMBER(Q3231),COUNTIF(Blocos!G:G,J3231),"")</f>
        <v/>
      </c>
      <c r="Y3231" s="190" t="str">
        <f>IF(OR(X3231=0,X3231=""),"",VLOOKUP(SUMIFS(Blocos!A:A,Blocos!H:H,'EFD REGISTROS e Campos (2)'!X3231,Blocos!G:G,'EFD REGISTROS e Campos (2)'!J3231),Blocos!A:L,12,0))</f>
        <v/>
      </c>
      <c r="Z3231" s="190" t="str">
        <f>IF(ISNUMBER(Q3232),VLOOKUP(J3231,Blocos!D:G,4,0),"")</f>
        <v/>
      </c>
      <c r="AA3231" s="190" t="str">
        <f>IF(ISNUMBER(Q3231),CONCATENATE("CREATE TABLE ""reg_",LOWER(J3231),""" (""ID"" bigint NOT NULL AUTO_INCREMENT,  ""HASHFILE"" varchar(255) DEFAULT NULL, ""ID_PAI"" bigint NOT NULL,"),IF(Q3231="Campo",CONCATENATE("""",L3231,""" ",VLOOKUP(R3231,Apoio!A:C,3,0)),""))&amp;IF(Z3231="","",CONCATENATE("PRIMARY KEY (""ID""), KEY ""FK_reg_",LOWER(Z3231),"_ID_PAI"" (""ID_PAI""), CONSTRAINT ""FK_reg_",LOWER(Z3231),"_ID_PAI"" FOREIGN KEY (""ID_PAI"") REFERENCES ""reg_",LOWER(Z3231),""" (""ID"")) ENGINE=InnoDB AUTO_INCREMENT=105774 DEFAULT CHARSET=utf8mb4 COLLATE=utf8mb4_0900_ai_ci;"))</f>
        <v>"ESTQ_ABERT" decimal(15,6) DEFAULT NULL,</v>
      </c>
      <c r="AB3231" s="190" t="str">
        <f t="shared" si="356"/>
        <v>`reg_1300`.`ESTQ_ABERT`,</v>
      </c>
    </row>
    <row r="3232" spans="1:28" ht="14.5" hidden="1" customHeight="1" x14ac:dyDescent="0.3">
      <c r="J3232" s="187" t="str">
        <f t="shared" si="354"/>
        <v>1300</v>
      </c>
      <c r="K3232" s="181">
        <v>5</v>
      </c>
      <c r="L3232" s="289" t="s">
        <v>3231</v>
      </c>
      <c r="M3232" s="182" t="s">
        <v>3232</v>
      </c>
      <c r="N3232" s="181" t="s">
        <v>32</v>
      </c>
      <c r="O3232" s="181" t="s">
        <v>28</v>
      </c>
      <c r="P3232" s="181">
        <v>3</v>
      </c>
      <c r="Q3232" s="192" t="str">
        <f t="shared" si="355"/>
        <v>Campo</v>
      </c>
      <c r="R3232" s="192" t="s">
        <v>3606</v>
      </c>
      <c r="S3232" s="191" t="str">
        <f t="shared" si="358"/>
        <v/>
      </c>
      <c r="T3232" s="192" t="str">
        <f t="shared" si="359"/>
        <v>&lt;campo posicao="5"&gt;
&lt;coluna&gt;VOL_ENTR&lt;/coluna&gt;
&lt;descricao&gt;Volume Recebido no dia (em litros)&lt;/descricao&gt;
&lt;tipo&gt;R&lt;/tipo&gt;
&lt;/campo&gt;</v>
      </c>
      <c r="U3232" s="192" t="str">
        <f t="shared" si="357"/>
        <v>&lt;campo posicao="5"&gt;
&lt;coluna&gt;VOL_ENTR&lt;/coluna&gt;
&lt;descricao&gt;Volume Recebido no dia (em litros)&lt;/descricao&gt;
&lt;tipo&gt;R&lt;/tipo&gt;
&lt;/campo&gt;</v>
      </c>
      <c r="V3232" s="192" t="str">
        <f t="shared" si="360"/>
        <v>{"Column6", "VOL_ENTR"},</v>
      </c>
      <c r="W3232" s="191" t="str">
        <f>IF(Q3232="Campo","@Campos(posicao = "&amp;K3232&amp;", tipo = '"&amp;R3232&amp;"')@Column(name = """&amp;L3232&amp;""")"&amp;IF(R3232="D","@Temporal(TemporalType.DATE)","")&amp;"private "&amp;VLOOKUP(TEXT(R3232,"@"),Apoio!A:B,2,0)&amp;" "&amp;SUBSTITUTE(LOWER(LEFT(L3232,1))&amp;RIGHT(PROPER(L3232),LEN(L3232)-1),"_","")&amp;";",IF(ISNUMBER(Q3232),IF(R3232="R","@Entity@Table(name = ""reg_"&amp;LOWER(J3232)&amp;""")@XmlRootElement","")&amp;VLOOKUP(J3232,Blocos!D:I,6,0)&amp;Apoio!$E$1&amp;Y3232,""))</f>
        <v>@Campos(posicao = 5, tipo = 'R')@Column(name = "VOL_ENTR")private BigDecimal volEntr;</v>
      </c>
      <c r="X3232" s="190" t="str">
        <f>IF(ISNUMBER(Q3232),COUNTIF(Blocos!G:G,J3232),"")</f>
        <v/>
      </c>
      <c r="Y3232" s="190" t="str">
        <f>IF(OR(X3232=0,X3232=""),"",VLOOKUP(SUMIFS(Blocos!A:A,Blocos!H:H,'EFD REGISTROS e Campos (2)'!X3232,Blocos!G:G,'EFD REGISTROS e Campos (2)'!J3232),Blocos!A:L,12,0))</f>
        <v/>
      </c>
      <c r="Z3232" s="190" t="str">
        <f>IF(ISNUMBER(Q3233),VLOOKUP(J3232,Blocos!D:G,4,0),"")</f>
        <v/>
      </c>
      <c r="AA3232" s="190" t="str">
        <f>IF(ISNUMBER(Q3232),CONCATENATE("CREATE TABLE ""reg_",LOWER(J3232),""" (""ID"" bigint NOT NULL AUTO_INCREMENT,  ""HASHFILE"" varchar(255) DEFAULT NULL, ""ID_PAI"" bigint NOT NULL,"),IF(Q3232="Campo",CONCATENATE("""",L3232,""" ",VLOOKUP(R3232,Apoio!A:C,3,0)),""))&amp;IF(Z3232="","",CONCATENATE("PRIMARY KEY (""ID""), KEY ""FK_reg_",LOWER(Z3232),"_ID_PAI"" (""ID_PAI""), CONSTRAINT ""FK_reg_",LOWER(Z3232),"_ID_PAI"" FOREIGN KEY (""ID_PAI"") REFERENCES ""reg_",LOWER(Z3232),""" (""ID"")) ENGINE=InnoDB AUTO_INCREMENT=105774 DEFAULT CHARSET=utf8mb4 COLLATE=utf8mb4_0900_ai_ci;"))</f>
        <v>"VOL_ENTR" decimal(15,6) DEFAULT NULL,</v>
      </c>
      <c r="AB3232" s="190" t="str">
        <f t="shared" si="356"/>
        <v>`reg_1300`.`VOL_ENTR`,</v>
      </c>
    </row>
    <row r="3233" spans="1:28" ht="14.5" hidden="1" customHeight="1" x14ac:dyDescent="0.3">
      <c r="J3233" s="187" t="str">
        <f t="shared" si="354"/>
        <v>1300</v>
      </c>
      <c r="K3233" s="181">
        <v>6</v>
      </c>
      <c r="L3233" s="289" t="s">
        <v>3233</v>
      </c>
      <c r="M3233" s="182" t="s">
        <v>3234</v>
      </c>
      <c r="N3233" s="181" t="s">
        <v>32</v>
      </c>
      <c r="O3233" s="181" t="s">
        <v>28</v>
      </c>
      <c r="P3233" s="181">
        <v>3</v>
      </c>
      <c r="Q3233" s="192" t="str">
        <f t="shared" si="355"/>
        <v>Campo</v>
      </c>
      <c r="R3233" s="192" t="s">
        <v>3606</v>
      </c>
      <c r="S3233" s="191" t="str">
        <f t="shared" si="358"/>
        <v/>
      </c>
      <c r="T3233" s="192" t="str">
        <f t="shared" si="359"/>
        <v>&lt;campo posicao="6"&gt;
&lt;coluna&gt;VOL_DISP&lt;/coluna&gt;
&lt;descricao&gt;Volume Disponível (04 + 05), em litros&lt;/descricao&gt;
&lt;tipo&gt;R&lt;/tipo&gt;
&lt;/campo&gt;</v>
      </c>
      <c r="U3233" s="192" t="str">
        <f t="shared" si="357"/>
        <v>&lt;campo posicao="6"&gt;
&lt;coluna&gt;VOL_DISP&lt;/coluna&gt;
&lt;descricao&gt;Volume Disponível (04 + 05), em litros&lt;/descricao&gt;
&lt;tipo&gt;R&lt;/tipo&gt;
&lt;/campo&gt;</v>
      </c>
      <c r="V3233" s="192" t="str">
        <f t="shared" si="360"/>
        <v>{"Column7", "VOL_DISP"},</v>
      </c>
      <c r="W3233" s="191" t="str">
        <f>IF(Q3233="Campo","@Campos(posicao = "&amp;K3233&amp;", tipo = '"&amp;R3233&amp;"')@Column(name = """&amp;L3233&amp;""")"&amp;IF(R3233="D","@Temporal(TemporalType.DATE)","")&amp;"private "&amp;VLOOKUP(TEXT(R3233,"@"),Apoio!A:B,2,0)&amp;" "&amp;SUBSTITUTE(LOWER(LEFT(L3233,1))&amp;RIGHT(PROPER(L3233),LEN(L3233)-1),"_","")&amp;";",IF(ISNUMBER(Q3233),IF(R3233="R","@Entity@Table(name = ""reg_"&amp;LOWER(J3233)&amp;""")@XmlRootElement","")&amp;VLOOKUP(J3233,Blocos!D:I,6,0)&amp;Apoio!$E$1&amp;Y3233,""))</f>
        <v>@Campos(posicao = 6, tipo = 'R')@Column(name = "VOL_DISP")private BigDecimal volDisp;</v>
      </c>
      <c r="X3233" s="190" t="str">
        <f>IF(ISNUMBER(Q3233),COUNTIF(Blocos!G:G,J3233),"")</f>
        <v/>
      </c>
      <c r="Y3233" s="190" t="str">
        <f>IF(OR(X3233=0,X3233=""),"",VLOOKUP(SUMIFS(Blocos!A:A,Blocos!H:H,'EFD REGISTROS e Campos (2)'!X3233,Blocos!G:G,'EFD REGISTROS e Campos (2)'!J3233),Blocos!A:L,12,0))</f>
        <v/>
      </c>
      <c r="Z3233" s="190" t="str">
        <f>IF(ISNUMBER(Q3234),VLOOKUP(J3233,Blocos!D:G,4,0),"")</f>
        <v/>
      </c>
      <c r="AA3233" s="190" t="str">
        <f>IF(ISNUMBER(Q3233),CONCATENATE("CREATE TABLE ""reg_",LOWER(J3233),""" (""ID"" bigint NOT NULL AUTO_INCREMENT,  ""HASHFILE"" varchar(255) DEFAULT NULL, ""ID_PAI"" bigint NOT NULL,"),IF(Q3233="Campo",CONCATENATE("""",L3233,""" ",VLOOKUP(R3233,Apoio!A:C,3,0)),""))&amp;IF(Z3233="","",CONCATENATE("PRIMARY KEY (""ID""), KEY ""FK_reg_",LOWER(Z3233),"_ID_PAI"" (""ID_PAI""), CONSTRAINT ""FK_reg_",LOWER(Z3233),"_ID_PAI"" FOREIGN KEY (""ID_PAI"") REFERENCES ""reg_",LOWER(Z3233),""" (""ID"")) ENGINE=InnoDB AUTO_INCREMENT=105774 DEFAULT CHARSET=utf8mb4 COLLATE=utf8mb4_0900_ai_ci;"))</f>
        <v>"VOL_DISP" decimal(15,6) DEFAULT NULL,</v>
      </c>
      <c r="AB3233" s="190" t="str">
        <f t="shared" si="356"/>
        <v>`reg_1300`.`VOL_DISP`,</v>
      </c>
    </row>
    <row r="3234" spans="1:28" ht="14.5" hidden="1" customHeight="1" x14ac:dyDescent="0.3">
      <c r="J3234" s="187" t="str">
        <f t="shared" si="354"/>
        <v>1300</v>
      </c>
      <c r="K3234" s="181">
        <v>7</v>
      </c>
      <c r="L3234" s="289" t="s">
        <v>3235</v>
      </c>
      <c r="M3234" s="182" t="s">
        <v>3236</v>
      </c>
      <c r="N3234" s="181" t="s">
        <v>32</v>
      </c>
      <c r="O3234" s="181" t="s">
        <v>28</v>
      </c>
      <c r="P3234" s="181">
        <v>3</v>
      </c>
      <c r="Q3234" s="192" t="str">
        <f t="shared" si="355"/>
        <v>Campo</v>
      </c>
      <c r="R3234" s="192" t="s">
        <v>3606</v>
      </c>
      <c r="S3234" s="191" t="str">
        <f t="shared" si="358"/>
        <v/>
      </c>
      <c r="T3234" s="192" t="str">
        <f t="shared" si="359"/>
        <v>&lt;campo posicao="7"&gt;
&lt;coluna&gt;VOL_SAIDAS&lt;/coluna&gt;
&lt;descricao&gt;Volume Total das Saídas, em litros&lt;/descricao&gt;
&lt;tipo&gt;R&lt;/tipo&gt;
&lt;/campo&gt;</v>
      </c>
      <c r="U3234" s="192" t="str">
        <f t="shared" si="357"/>
        <v>&lt;campo posicao="7"&gt;
&lt;coluna&gt;VOL_SAIDAS&lt;/coluna&gt;
&lt;descricao&gt;Volume Total das Saídas, em litros&lt;/descricao&gt;
&lt;tipo&gt;R&lt;/tipo&gt;
&lt;/campo&gt;</v>
      </c>
      <c r="V3234" s="192" t="str">
        <f t="shared" si="360"/>
        <v>{"Column8", "VOL_SAIDAS"},</v>
      </c>
      <c r="W3234" s="191" t="str">
        <f>IF(Q3234="Campo","@Campos(posicao = "&amp;K3234&amp;", tipo = '"&amp;R3234&amp;"')@Column(name = """&amp;L3234&amp;""")"&amp;IF(R3234="D","@Temporal(TemporalType.DATE)","")&amp;"private "&amp;VLOOKUP(TEXT(R3234,"@"),Apoio!A:B,2,0)&amp;" "&amp;SUBSTITUTE(LOWER(LEFT(L3234,1))&amp;RIGHT(PROPER(L3234),LEN(L3234)-1),"_","")&amp;";",IF(ISNUMBER(Q3234),IF(R3234="R","@Entity@Table(name = ""reg_"&amp;LOWER(J3234)&amp;""")@XmlRootElement","")&amp;VLOOKUP(J3234,Blocos!D:I,6,0)&amp;Apoio!$E$1&amp;Y3234,""))</f>
        <v>@Campos(posicao = 7, tipo = 'R')@Column(name = "VOL_SAIDAS")private BigDecimal volSaidas;</v>
      </c>
      <c r="X3234" s="190" t="str">
        <f>IF(ISNUMBER(Q3234),COUNTIF(Blocos!G:G,J3234),"")</f>
        <v/>
      </c>
      <c r="Y3234" s="190" t="str">
        <f>IF(OR(X3234=0,X3234=""),"",VLOOKUP(SUMIFS(Blocos!A:A,Blocos!H:H,'EFD REGISTROS e Campos (2)'!X3234,Blocos!G:G,'EFD REGISTROS e Campos (2)'!J3234),Blocos!A:L,12,0))</f>
        <v/>
      </c>
      <c r="Z3234" s="190" t="str">
        <f>IF(ISNUMBER(Q3235),VLOOKUP(J3234,Blocos!D:G,4,0),"")</f>
        <v/>
      </c>
      <c r="AA3234" s="190" t="str">
        <f>IF(ISNUMBER(Q3234),CONCATENATE("CREATE TABLE ""reg_",LOWER(J3234),""" (""ID"" bigint NOT NULL AUTO_INCREMENT,  ""HASHFILE"" varchar(255) DEFAULT NULL, ""ID_PAI"" bigint NOT NULL,"),IF(Q3234="Campo",CONCATENATE("""",L3234,""" ",VLOOKUP(R3234,Apoio!A:C,3,0)),""))&amp;IF(Z3234="","",CONCATENATE("PRIMARY KEY (""ID""), KEY ""FK_reg_",LOWER(Z3234),"_ID_PAI"" (""ID_PAI""), CONSTRAINT ""FK_reg_",LOWER(Z3234),"_ID_PAI"" FOREIGN KEY (""ID_PAI"") REFERENCES ""reg_",LOWER(Z3234),""" (""ID"")) ENGINE=InnoDB AUTO_INCREMENT=105774 DEFAULT CHARSET=utf8mb4 COLLATE=utf8mb4_0900_ai_ci;"))</f>
        <v>"VOL_SAIDAS" decimal(15,6) DEFAULT NULL,</v>
      </c>
      <c r="AB3234" s="190" t="str">
        <f t="shared" si="356"/>
        <v>`reg_1300`.`VOL_SAIDAS`,</v>
      </c>
    </row>
    <row r="3235" spans="1:28" ht="14.5" hidden="1" customHeight="1" x14ac:dyDescent="0.3">
      <c r="J3235" s="187" t="str">
        <f t="shared" si="354"/>
        <v>1300</v>
      </c>
      <c r="K3235" s="181">
        <v>8</v>
      </c>
      <c r="L3235" s="289" t="s">
        <v>3237</v>
      </c>
      <c r="M3235" s="182" t="s">
        <v>3238</v>
      </c>
      <c r="N3235" s="181" t="s">
        <v>32</v>
      </c>
      <c r="O3235" s="181" t="s">
        <v>28</v>
      </c>
      <c r="P3235" s="181">
        <v>3</v>
      </c>
      <c r="Q3235" s="192" t="str">
        <f t="shared" si="355"/>
        <v>Campo</v>
      </c>
      <c r="R3235" s="192" t="s">
        <v>3606</v>
      </c>
      <c r="S3235" s="191" t="str">
        <f t="shared" si="358"/>
        <v/>
      </c>
      <c r="T3235" s="192" t="str">
        <f t="shared" si="359"/>
        <v>&lt;campo posicao="8"&gt;
&lt;coluna&gt;ESTQ_ESCR&lt;/coluna&gt;
&lt;descricao&gt;Estoque Escritural (06 – 07), litros&lt;/descricao&gt;
&lt;tipo&gt;R&lt;/tipo&gt;
&lt;/campo&gt;</v>
      </c>
      <c r="U3235" s="192" t="str">
        <f t="shared" si="357"/>
        <v>&lt;campo posicao="8"&gt;
&lt;coluna&gt;ESTQ_ESCR&lt;/coluna&gt;
&lt;descricao&gt;Estoque Escritural (06 – 07), litros&lt;/descricao&gt;
&lt;tipo&gt;R&lt;/tipo&gt;
&lt;/campo&gt;</v>
      </c>
      <c r="V3235" s="192" t="str">
        <f t="shared" si="360"/>
        <v>{"Column9", "ESTQ_ESCR"},</v>
      </c>
      <c r="W3235" s="191" t="str">
        <f>IF(Q3235="Campo","@Campos(posicao = "&amp;K3235&amp;", tipo = '"&amp;R3235&amp;"')@Column(name = """&amp;L3235&amp;""")"&amp;IF(R3235="D","@Temporal(TemporalType.DATE)","")&amp;"private "&amp;VLOOKUP(TEXT(R3235,"@"),Apoio!A:B,2,0)&amp;" "&amp;SUBSTITUTE(LOWER(LEFT(L3235,1))&amp;RIGHT(PROPER(L3235),LEN(L3235)-1),"_","")&amp;";",IF(ISNUMBER(Q3235),IF(R3235="R","@Entity@Table(name = ""reg_"&amp;LOWER(J3235)&amp;""")@XmlRootElement","")&amp;VLOOKUP(J3235,Blocos!D:I,6,0)&amp;Apoio!$E$1&amp;Y3235,""))</f>
        <v>@Campos(posicao = 8, tipo = 'R')@Column(name = "ESTQ_ESCR")private BigDecimal estqEscr;</v>
      </c>
      <c r="X3235" s="190" t="str">
        <f>IF(ISNUMBER(Q3235),COUNTIF(Blocos!G:G,J3235),"")</f>
        <v/>
      </c>
      <c r="Y3235" s="190" t="str">
        <f>IF(OR(X3235=0,X3235=""),"",VLOOKUP(SUMIFS(Blocos!A:A,Blocos!H:H,'EFD REGISTROS e Campos (2)'!X3235,Blocos!G:G,'EFD REGISTROS e Campos (2)'!J3235),Blocos!A:L,12,0))</f>
        <v/>
      </c>
      <c r="Z3235" s="190" t="str">
        <f>IF(ISNUMBER(Q3236),VLOOKUP(J3235,Blocos!D:G,4,0),"")</f>
        <v/>
      </c>
      <c r="AA3235" s="190" t="str">
        <f>IF(ISNUMBER(Q3235),CONCATENATE("CREATE TABLE ""reg_",LOWER(J3235),""" (""ID"" bigint NOT NULL AUTO_INCREMENT,  ""HASHFILE"" varchar(255) DEFAULT NULL, ""ID_PAI"" bigint NOT NULL,"),IF(Q3235="Campo",CONCATENATE("""",L3235,""" ",VLOOKUP(R3235,Apoio!A:C,3,0)),""))&amp;IF(Z3235="","",CONCATENATE("PRIMARY KEY (""ID""), KEY ""FK_reg_",LOWER(Z3235),"_ID_PAI"" (""ID_PAI""), CONSTRAINT ""FK_reg_",LOWER(Z3235),"_ID_PAI"" FOREIGN KEY (""ID_PAI"") REFERENCES ""reg_",LOWER(Z3235),""" (""ID"")) ENGINE=InnoDB AUTO_INCREMENT=105774 DEFAULT CHARSET=utf8mb4 COLLATE=utf8mb4_0900_ai_ci;"))</f>
        <v>"ESTQ_ESCR" decimal(15,6) DEFAULT NULL,</v>
      </c>
      <c r="AB3235" s="190" t="str">
        <f t="shared" si="356"/>
        <v>`reg_1300`.`ESTQ_ESCR`,</v>
      </c>
    </row>
    <row r="3236" spans="1:28" ht="14.5" hidden="1" customHeight="1" x14ac:dyDescent="0.3">
      <c r="J3236" s="187" t="str">
        <f t="shared" si="354"/>
        <v>1300</v>
      </c>
      <c r="K3236" s="181">
        <v>9</v>
      </c>
      <c r="L3236" s="289" t="s">
        <v>3239</v>
      </c>
      <c r="M3236" s="182" t="s">
        <v>3240</v>
      </c>
      <c r="N3236" s="181" t="s">
        <v>32</v>
      </c>
      <c r="O3236" s="181" t="s">
        <v>28</v>
      </c>
      <c r="P3236" s="181">
        <v>3</v>
      </c>
      <c r="Q3236" s="192" t="str">
        <f t="shared" si="355"/>
        <v>Campo</v>
      </c>
      <c r="R3236" s="192" t="s">
        <v>3606</v>
      </c>
      <c r="S3236" s="191" t="str">
        <f t="shared" si="358"/>
        <v/>
      </c>
      <c r="T3236" s="192" t="str">
        <f t="shared" si="359"/>
        <v>&lt;campo posicao="9"&gt;
&lt;coluna&gt;VAL_AJ_PERDA&lt;/coluna&gt;
&lt;descricao&gt;Valor da Perda, em litros&lt;/descricao&gt;
&lt;tipo&gt;R&lt;/tipo&gt;
&lt;/campo&gt;</v>
      </c>
      <c r="U3236" s="192" t="str">
        <f t="shared" si="357"/>
        <v>&lt;campo posicao="9"&gt;
&lt;coluna&gt;VAL_AJ_PERDA&lt;/coluna&gt;
&lt;descricao&gt;Valor da Perda, em litros&lt;/descricao&gt;
&lt;tipo&gt;R&lt;/tipo&gt;
&lt;/campo&gt;</v>
      </c>
      <c r="V3236" s="192" t="str">
        <f t="shared" si="360"/>
        <v>{"Column10", "VAL_AJ_PERDA"},</v>
      </c>
      <c r="W3236" s="191" t="str">
        <f>IF(Q3236="Campo","@Campos(posicao = "&amp;K3236&amp;", tipo = '"&amp;R3236&amp;"')@Column(name = """&amp;L3236&amp;""")"&amp;IF(R3236="D","@Temporal(TemporalType.DATE)","")&amp;"private "&amp;VLOOKUP(TEXT(R3236,"@"),Apoio!A:B,2,0)&amp;" "&amp;SUBSTITUTE(LOWER(LEFT(L3236,1))&amp;RIGHT(PROPER(L3236),LEN(L3236)-1),"_","")&amp;";",IF(ISNUMBER(Q3236),IF(R3236="R","@Entity@Table(name = ""reg_"&amp;LOWER(J3236)&amp;""")@XmlRootElement","")&amp;VLOOKUP(J3236,Blocos!D:I,6,0)&amp;Apoio!$E$1&amp;Y3236,""))</f>
        <v>@Campos(posicao = 9, tipo = 'R')@Column(name = "VAL_AJ_PERDA")private BigDecimal valAjPerda;</v>
      </c>
      <c r="X3236" s="190" t="str">
        <f>IF(ISNUMBER(Q3236),COUNTIF(Blocos!G:G,J3236),"")</f>
        <v/>
      </c>
      <c r="Y3236" s="190" t="str">
        <f>IF(OR(X3236=0,X3236=""),"",VLOOKUP(SUMIFS(Blocos!A:A,Blocos!H:H,'EFD REGISTROS e Campos (2)'!X3236,Blocos!G:G,'EFD REGISTROS e Campos (2)'!J3236),Blocos!A:L,12,0))</f>
        <v/>
      </c>
      <c r="Z3236" s="190" t="str">
        <f>IF(ISNUMBER(Q3237),VLOOKUP(J3236,Blocos!D:G,4,0),"")</f>
        <v/>
      </c>
      <c r="AA3236" s="190" t="str">
        <f>IF(ISNUMBER(Q3236),CONCATENATE("CREATE TABLE ""reg_",LOWER(J3236),""" (""ID"" bigint NOT NULL AUTO_INCREMENT,  ""HASHFILE"" varchar(255) DEFAULT NULL, ""ID_PAI"" bigint NOT NULL,"),IF(Q3236="Campo",CONCATENATE("""",L3236,""" ",VLOOKUP(R3236,Apoio!A:C,3,0)),""))&amp;IF(Z3236="","",CONCATENATE("PRIMARY KEY (""ID""), KEY ""FK_reg_",LOWER(Z3236),"_ID_PAI"" (""ID_PAI""), CONSTRAINT ""FK_reg_",LOWER(Z3236),"_ID_PAI"" FOREIGN KEY (""ID_PAI"") REFERENCES ""reg_",LOWER(Z3236),""" (""ID"")) ENGINE=InnoDB AUTO_INCREMENT=105774 DEFAULT CHARSET=utf8mb4 COLLATE=utf8mb4_0900_ai_ci;"))</f>
        <v>"VAL_AJ_PERDA" decimal(15,6) DEFAULT NULL,</v>
      </c>
      <c r="AB3236" s="190" t="str">
        <f t="shared" si="356"/>
        <v>`reg_1300`.`VAL_AJ_PERDA`,</v>
      </c>
    </row>
    <row r="3237" spans="1:28" ht="14.5" hidden="1" customHeight="1" x14ac:dyDescent="0.3">
      <c r="J3237" s="187" t="str">
        <f t="shared" si="354"/>
        <v>1300</v>
      </c>
      <c r="K3237" s="181">
        <v>10</v>
      </c>
      <c r="L3237" s="289" t="s">
        <v>3241</v>
      </c>
      <c r="M3237" s="182" t="s">
        <v>3242</v>
      </c>
      <c r="N3237" s="181" t="s">
        <v>32</v>
      </c>
      <c r="O3237" s="181" t="s">
        <v>28</v>
      </c>
      <c r="P3237" s="181">
        <v>3</v>
      </c>
      <c r="Q3237" s="192" t="str">
        <f t="shared" si="355"/>
        <v>Campo</v>
      </c>
      <c r="R3237" s="192" t="s">
        <v>3606</v>
      </c>
      <c r="S3237" s="191" t="str">
        <f t="shared" si="358"/>
        <v/>
      </c>
      <c r="T3237" s="192" t="str">
        <f t="shared" si="359"/>
        <v>&lt;campo posicao="10"&gt;
&lt;coluna&gt;VAL_AJ_GANHO&lt;/coluna&gt;
&lt;descricao&gt;Valor do ganho, em litros &lt;/descricao&gt;
&lt;tipo&gt;R&lt;/tipo&gt;
&lt;/campo&gt;</v>
      </c>
      <c r="U3237" s="192" t="str">
        <f t="shared" si="357"/>
        <v>&lt;campo posicao="10"&gt;
&lt;coluna&gt;VAL_AJ_GANHO&lt;/coluna&gt;
&lt;descricao&gt;Valor do ganho, em litros &lt;/descricao&gt;
&lt;tipo&gt;R&lt;/tipo&gt;
&lt;/campo&gt;</v>
      </c>
      <c r="V3237" s="192" t="str">
        <f t="shared" si="360"/>
        <v>{"Column11", "VAL_AJ_GANHO"},</v>
      </c>
      <c r="W3237" s="191" t="str">
        <f>IF(Q3237="Campo","@Campos(posicao = "&amp;K3237&amp;", tipo = '"&amp;R3237&amp;"')@Column(name = """&amp;L3237&amp;""")"&amp;IF(R3237="D","@Temporal(TemporalType.DATE)","")&amp;"private "&amp;VLOOKUP(TEXT(R3237,"@"),Apoio!A:B,2,0)&amp;" "&amp;SUBSTITUTE(LOWER(LEFT(L3237,1))&amp;RIGHT(PROPER(L3237),LEN(L3237)-1),"_","")&amp;";",IF(ISNUMBER(Q3237),IF(R3237="R","@Entity@Table(name = ""reg_"&amp;LOWER(J3237)&amp;""")@XmlRootElement","")&amp;VLOOKUP(J3237,Blocos!D:I,6,0)&amp;Apoio!$E$1&amp;Y3237,""))</f>
        <v>@Campos(posicao = 10, tipo = 'R')@Column(name = "VAL_AJ_GANHO")private BigDecimal valAjGanho;</v>
      </c>
      <c r="X3237" s="190" t="str">
        <f>IF(ISNUMBER(Q3237),COUNTIF(Blocos!G:G,J3237),"")</f>
        <v/>
      </c>
      <c r="Y3237" s="190" t="str">
        <f>IF(OR(X3237=0,X3237=""),"",VLOOKUP(SUMIFS(Blocos!A:A,Blocos!H:H,'EFD REGISTROS e Campos (2)'!X3237,Blocos!G:G,'EFD REGISTROS e Campos (2)'!J3237),Blocos!A:L,12,0))</f>
        <v/>
      </c>
      <c r="Z3237" s="190" t="str">
        <f>IF(ISNUMBER(Q3238),VLOOKUP(J3237,Blocos!D:G,4,0),"")</f>
        <v/>
      </c>
      <c r="AA3237" s="190" t="str">
        <f>IF(ISNUMBER(Q3237),CONCATENATE("CREATE TABLE ""reg_",LOWER(J3237),""" (""ID"" bigint NOT NULL AUTO_INCREMENT,  ""HASHFILE"" varchar(255) DEFAULT NULL, ""ID_PAI"" bigint NOT NULL,"),IF(Q3237="Campo",CONCATENATE("""",L3237,""" ",VLOOKUP(R3237,Apoio!A:C,3,0)),""))&amp;IF(Z3237="","",CONCATENATE("PRIMARY KEY (""ID""), KEY ""FK_reg_",LOWER(Z3237),"_ID_PAI"" (""ID_PAI""), CONSTRAINT ""FK_reg_",LOWER(Z3237),"_ID_PAI"" FOREIGN KEY (""ID_PAI"") REFERENCES ""reg_",LOWER(Z3237),""" (""ID"")) ENGINE=InnoDB AUTO_INCREMENT=105774 DEFAULT CHARSET=utf8mb4 COLLATE=utf8mb4_0900_ai_ci;"))</f>
        <v>"VAL_AJ_GANHO" decimal(15,6) DEFAULT NULL,</v>
      </c>
      <c r="AB3237" s="190" t="str">
        <f t="shared" si="356"/>
        <v>`reg_1300`.`VAL_AJ_GANHO`,</v>
      </c>
    </row>
    <row r="3238" spans="1:28" ht="14.5" hidden="1" customHeight="1" x14ac:dyDescent="0.3">
      <c r="J3238" s="187" t="str">
        <f t="shared" si="354"/>
        <v>1300</v>
      </c>
      <c r="K3238" s="181">
        <v>11</v>
      </c>
      <c r="L3238" s="289" t="s">
        <v>3243</v>
      </c>
      <c r="M3238" s="182" t="s">
        <v>3244</v>
      </c>
      <c r="N3238" s="181" t="s">
        <v>32</v>
      </c>
      <c r="O3238" s="181" t="s">
        <v>28</v>
      </c>
      <c r="P3238" s="181">
        <v>3</v>
      </c>
      <c r="Q3238" s="192" t="str">
        <f t="shared" si="355"/>
        <v>Campo</v>
      </c>
      <c r="R3238" s="192" t="s">
        <v>3606</v>
      </c>
      <c r="S3238" s="191" t="str">
        <f t="shared" si="358"/>
        <v/>
      </c>
      <c r="T3238" s="192" t="str">
        <f t="shared" si="359"/>
        <v>&lt;campo posicao="11"&gt;
&lt;coluna&gt;FECH_FISICO&lt;/coluna&gt;
&lt;descricao&gt;Estoque de Fechamento, em litros&lt;/descricao&gt;
&lt;tipo&gt;R&lt;/tipo&gt;
&lt;/campo&gt;</v>
      </c>
      <c r="U3238" s="192" t="str">
        <f t="shared" si="357"/>
        <v>&lt;campo posicao="11"&gt;
&lt;coluna&gt;FECH_FISICO&lt;/coluna&gt;
&lt;descricao&gt;Estoque de Fechamento, em litros&lt;/descricao&gt;
&lt;tipo&gt;R&lt;/tipo&gt;
&lt;/campo&gt;</v>
      </c>
      <c r="V3238" s="192" t="str">
        <f t="shared" si="360"/>
        <v>{"Column12", "FECH_FISICO"},</v>
      </c>
      <c r="W3238" s="191" t="str">
        <f>IF(Q3238="Campo","@Campos(posicao = "&amp;K3238&amp;", tipo = '"&amp;R3238&amp;"')@Column(name = """&amp;L3238&amp;""")"&amp;IF(R3238="D","@Temporal(TemporalType.DATE)","")&amp;"private "&amp;VLOOKUP(TEXT(R3238,"@"),Apoio!A:B,2,0)&amp;" "&amp;SUBSTITUTE(LOWER(LEFT(L3238,1))&amp;RIGHT(PROPER(L3238),LEN(L3238)-1),"_","")&amp;";",IF(ISNUMBER(Q3238),IF(R3238="R","@Entity@Table(name = ""reg_"&amp;LOWER(J3238)&amp;""")@XmlRootElement","")&amp;VLOOKUP(J3238,Blocos!D:I,6,0)&amp;Apoio!$E$1&amp;Y3238,""))</f>
        <v>@Campos(posicao = 11, tipo = 'R')@Column(name = "FECH_FISICO")private BigDecimal fechFisico;</v>
      </c>
      <c r="X3238" s="190" t="str">
        <f>IF(ISNUMBER(Q3238),COUNTIF(Blocos!G:G,J3238),"")</f>
        <v/>
      </c>
      <c r="Y3238" s="190" t="str">
        <f>IF(OR(X3238=0,X3238=""),"",VLOOKUP(SUMIFS(Blocos!A:A,Blocos!H:H,'EFD REGISTROS e Campos (2)'!X3238,Blocos!G:G,'EFD REGISTROS e Campos (2)'!J3238),Blocos!A:L,12,0))</f>
        <v/>
      </c>
      <c r="Z3238" s="190" t="str">
        <f>IF(ISNUMBER(Q3239),VLOOKUP(J3238,Blocos!D:G,4,0),"")</f>
        <v>1001</v>
      </c>
      <c r="AA3238" s="190" t="str">
        <f>IF(ISNUMBER(Q3238),CONCATENATE("CREATE TABLE ""reg_",LOWER(J3238),""" (""ID"" bigint NOT NULL AUTO_INCREMENT,  ""HASHFILE"" varchar(255) DEFAULT NULL, ""ID_PAI"" bigint NOT NULL,"),IF(Q3238="Campo",CONCATENATE("""",L3238,""" ",VLOOKUP(R3238,Apoio!A:C,3,0)),""))&amp;IF(Z3238="","",CONCATENATE("PRIMARY KEY (""ID""), KEY ""FK_reg_",LOWER(Z3238),"_ID_PAI"" (""ID_PAI""), CONSTRAINT ""FK_reg_",LOWER(Z3238),"_ID_PAI"" FOREIGN KEY (""ID_PAI"") REFERENCES ""reg_",LOWER(Z3238),""" (""ID"")) ENGINE=InnoDB AUTO_INCREMENT=105774 DEFAULT CHARSET=utf8mb4 COLLATE=utf8mb4_0900_ai_ci;"))</f>
        <v>"FECH_FISICO" decimal(15,6) DEFAULT NULL,PRIMARY KEY ("ID"), KEY "FK_reg_1001_ID_PAI" ("ID_PAI"), CONSTRAINT "FK_reg_1001_ID_PAI" FOREIGN KEY ("ID_PAI") REFERENCES "reg_1001" ("ID")) ENGINE=InnoDB AUTO_INCREMENT=105774 DEFAULT CHARSET=utf8mb4 COLLATE=utf8mb4_0900_ai_ci;</v>
      </c>
      <c r="AB3238" s="190" t="str">
        <f t="shared" si="356"/>
        <v>`reg_1300`.`FECH_FISICO`,FROM `efdicms`.`reg_1300`;"</v>
      </c>
    </row>
    <row r="3239" spans="1:28" ht="14.5" hidden="1" customHeight="1" collapsed="1" x14ac:dyDescent="0.3">
      <c r="A3239" s="180" t="s">
        <v>22</v>
      </c>
      <c r="E3239" s="180" t="s">
        <v>3245</v>
      </c>
      <c r="I3239" s="180" t="s">
        <v>144</v>
      </c>
      <c r="J3239" s="187" t="str">
        <f t="shared" si="354"/>
        <v>1310</v>
      </c>
      <c r="K3239" s="195" t="s">
        <v>3246</v>
      </c>
      <c r="Q3239" s="192">
        <f t="shared" si="355"/>
        <v>3</v>
      </c>
      <c r="S3239" s="191" t="str">
        <f t="shared" si="358"/>
        <v>&lt;/registro&gt;
&lt;registro codigo="1310" perfil="ABC" nivel="3"&gt;</v>
      </c>
      <c r="T3239" s="192" t="str">
        <f t="shared" si="359"/>
        <v/>
      </c>
      <c r="U3239" s="192" t="str">
        <f t="shared" si="357"/>
        <v>&lt;/registro&gt;
&lt;registro codigo="1310" perfil="ABC" nivel="3"&gt;</v>
      </c>
      <c r="V3239" s="192" t="str">
        <f t="shared" si="360"/>
        <v/>
      </c>
      <c r="W3239" s="191" t="str">
        <f>IF(Q3239="Campo","@Campos(posicao = "&amp;K3239&amp;", tipo = '"&amp;R3239&amp;"')@Column(name = """&amp;L3239&amp;""")"&amp;IF(R3239="D","@Temporal(TemporalType.DATE)","")&amp;"private "&amp;VLOOKUP(TEXT(R3239,"@"),Apoio!A:B,2,0)&amp;" "&amp;SUBSTITUTE(LOWER(LEFT(L3239,1))&amp;RIGHT(PROPER(L3239),LEN(L3239)-1),"_","")&amp;";",IF(ISNUMBER(Q3239),IF(R3239="R","@Entity@Table(name = ""reg_"&amp;LOWER(J3239)&amp;""")@XmlRootElement","")&amp;VLOOKUP(J3239,Blocos!D:I,6,0)&amp;Apoio!$E$1&amp;Y3239,""))</f>
        <v>@Registros(nivel = 3) public class Reg1310 implements Serializable { private static final long serialVersionUID = 1L; @Id @GeneratedValue(strategy = GenerationType.IDENTITY) @Basic(optional = false) @Column(name = "ID" ) private Long id;@ManyToOne(fetch = FetchType.LAZY) @JoinColumn(name = "ID_PAI", nullable = false) private Reg1300 idPai; public Reg1300 getIdPai() {return idPai;}public void setIdPai(Object idPai) {this.idPai = (Reg1300) idPai;}public Reg1310() { } public Reg1310(Long id) { this.id = id; } public Reg1310(Long id, Reg1300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List&lt;Reg1320&gt; reg1320;public List&lt;Reg1320&gt; getReg1320() {return reg1320;}public void setReg1320(List&lt;Reg1320&gt; reg1320) {this.reg1320 = reg1320;}</v>
      </c>
      <c r="X3239" s="190">
        <f>IF(ISNUMBER(Q3239),COUNTIF(Blocos!G:G,J3239),"")</f>
        <v>1</v>
      </c>
      <c r="Y3239" s="190" t="str">
        <f>IF(OR(X3239=0,X3239=""),"",VLOOKUP(SUMIFS(Blocos!A:A,Blocos!H:H,'EFD REGISTROS e Campos (2)'!X3239,Blocos!G:G,'EFD REGISTROS e Campos (2)'!J3239),Blocos!A:L,12,0))</f>
        <v>@OneToMany( cascade = CascadeType.ALL, fetch = FetchType.LAZY, mappedBy = "idPai")private  List&lt;Reg1320&gt; reg1320;public List&lt;Reg1320&gt; getReg1320() {return reg1320;}public void setReg1320(List&lt;Reg1320&gt; reg1320) {this.reg1320 = reg1320;}</v>
      </c>
      <c r="Z3239" s="190" t="str">
        <f>IF(ISNUMBER(Q3240),VLOOKUP(J3239,Blocos!D:G,4,0),"")</f>
        <v/>
      </c>
      <c r="AA3239" s="190" t="str">
        <f>IF(ISNUMBER(Q3239),CONCATENATE("CREATE TABLE ""reg_",LOWER(J3239),""" (""ID"" bigint NOT NULL AUTO_INCREMENT,  ""HASHFILE"" varchar(255) DEFAULT NULL, ""ID_PAI"" bigint NOT NULL,"),IF(Q3239="Campo",CONCATENATE("""",L3239,""" ",VLOOKUP(R3239,Apoio!A:C,3,0)),""))&amp;IF(Z3239="","",CONCATENATE("PRIMARY KEY (""ID""), KEY ""FK_reg_",LOWER(Z3239),"_ID_PAI"" (""ID_PAI""), CONSTRAINT ""FK_reg_",LOWER(Z3239),"_ID_PAI"" FOREIGN KEY (""ID_PAI"") REFERENCES ""reg_",LOWER(Z3239),""" (""ID"")) ENGINE=InnoDB AUTO_INCREMENT=105774 DEFAULT CHARSET=utf8mb4 COLLATE=utf8mb4_0900_ai_ci;"))</f>
        <v>CREATE TABLE "reg_1310" ("ID" bigint NOT NULL AUTO_INCREMENT,  "HASHFILE" varchar(255) DEFAULT NULL, "ID_PAI" bigint NOT NULL,</v>
      </c>
      <c r="AB3239" s="190" t="str">
        <f t="shared" si="356"/>
        <v/>
      </c>
    </row>
    <row r="3240" spans="1:28" ht="14.5" hidden="1" customHeight="1" x14ac:dyDescent="0.3">
      <c r="J3240" s="187" t="str">
        <f t="shared" si="354"/>
        <v>1310</v>
      </c>
      <c r="K3240" s="181">
        <v>1</v>
      </c>
      <c r="L3240" s="289" t="s">
        <v>25</v>
      </c>
      <c r="M3240" s="182" t="s">
        <v>3247</v>
      </c>
      <c r="N3240" s="181" t="s">
        <v>27</v>
      </c>
      <c r="O3240" s="181">
        <v>4</v>
      </c>
      <c r="P3240" s="181" t="s">
        <v>28</v>
      </c>
      <c r="Q3240" s="192" t="str">
        <f t="shared" si="355"/>
        <v>Campo</v>
      </c>
      <c r="R3240" s="192" t="s">
        <v>27</v>
      </c>
      <c r="S3240" s="191" t="str">
        <f t="shared" si="358"/>
        <v/>
      </c>
      <c r="T3240" s="192" t="str">
        <f t="shared" si="359"/>
        <v>&lt;campo posicao="1"&gt;
&lt;coluna&gt;REG&lt;/coluna&gt;
&lt;descricao&gt;Texto fixo contendo "1310"&lt;/descricao&gt;
&lt;tipo&gt;C&lt;/tipo&gt;
&lt;/campo&gt;</v>
      </c>
      <c r="U3240" s="192" t="str">
        <f t="shared" si="357"/>
        <v>&lt;campo posicao="1"&gt;
&lt;coluna&gt;REG&lt;/coluna&gt;
&lt;descricao&gt;Texto fixo contendo "1310"&lt;/descricao&gt;
&lt;tipo&gt;C&lt;/tipo&gt;
&lt;/campo&gt;</v>
      </c>
      <c r="V3240" s="192" t="str">
        <f t="shared" si="360"/>
        <v>{"Column2", "REG"},</v>
      </c>
      <c r="W3240" s="191" t="str">
        <f>IF(Q3240="Campo","@Campos(posicao = "&amp;K3240&amp;", tipo = '"&amp;R3240&amp;"')@Column(name = """&amp;L3240&amp;""")"&amp;IF(R3240="D","@Temporal(TemporalType.DATE)","")&amp;"private "&amp;VLOOKUP(TEXT(R3240,"@"),Apoio!A:B,2,0)&amp;" "&amp;SUBSTITUTE(LOWER(LEFT(L3240,1))&amp;RIGHT(PROPER(L3240),LEN(L3240)-1),"_","")&amp;";",IF(ISNUMBER(Q3240),IF(R3240="R","@Entity@Table(name = ""reg_"&amp;LOWER(J3240)&amp;""")@XmlRootElement","")&amp;VLOOKUP(J3240,Blocos!D:I,6,0)&amp;Apoio!$E$1&amp;Y3240,""))</f>
        <v>@Campos(posicao = 1, tipo = 'C')@Column(name = "REG")private String reg;</v>
      </c>
      <c r="X3240" s="190" t="str">
        <f>IF(ISNUMBER(Q3240),COUNTIF(Blocos!G:G,J3240),"")</f>
        <v/>
      </c>
      <c r="Y3240" s="190" t="str">
        <f>IF(OR(X3240=0,X3240=""),"",VLOOKUP(SUMIFS(Blocos!A:A,Blocos!H:H,'EFD REGISTROS e Campos (2)'!X3240,Blocos!G:G,'EFD REGISTROS e Campos (2)'!J3240),Blocos!A:L,12,0))</f>
        <v/>
      </c>
      <c r="Z3240" s="190" t="str">
        <f>IF(ISNUMBER(Q3241),VLOOKUP(J3240,Blocos!D:G,4,0),"")</f>
        <v/>
      </c>
      <c r="AA3240" s="190" t="str">
        <f>IF(ISNUMBER(Q3240),CONCATENATE("CREATE TABLE ""reg_",LOWER(J3240),""" (""ID"" bigint NOT NULL AUTO_INCREMENT,  ""HASHFILE"" varchar(255) DEFAULT NULL, ""ID_PAI"" bigint NOT NULL,"),IF(Q3240="Campo",CONCATENATE("""",L3240,""" ",VLOOKUP(R3240,Apoio!A:C,3,0)),""))&amp;IF(Z3240="","",CONCATENATE("PRIMARY KEY (""ID""), KEY ""FK_reg_",LOWER(Z3240),"_ID_PAI"" (""ID_PAI""), CONSTRAINT ""FK_reg_",LOWER(Z3240),"_ID_PAI"" FOREIGN KEY (""ID_PAI"") REFERENCES ""reg_",LOWER(Z3240),""" (""ID"")) ENGINE=InnoDB AUTO_INCREMENT=105774 DEFAULT CHARSET=utf8mb4 COLLATE=utf8mb4_0900_ai_ci;"))</f>
        <v>"REG" varchar(255) DEFAULT NULL,</v>
      </c>
      <c r="AB3240" s="190" t="str">
        <f t="shared" si="356"/>
        <v>USE `efdicms`;SELECT `reg_1310`.`REG`,</v>
      </c>
    </row>
    <row r="3241" spans="1:28" ht="14.5" hidden="1" customHeight="1" x14ac:dyDescent="0.3">
      <c r="J3241" s="187" t="str">
        <f t="shared" si="354"/>
        <v>1310</v>
      </c>
      <c r="K3241" s="181">
        <v>2</v>
      </c>
      <c r="L3241" s="289" t="s">
        <v>864</v>
      </c>
      <c r="M3241" s="182" t="s">
        <v>3248</v>
      </c>
      <c r="N3241" s="181" t="s">
        <v>27</v>
      </c>
      <c r="O3241" s="181">
        <v>3</v>
      </c>
      <c r="P3241" s="181" t="s">
        <v>28</v>
      </c>
      <c r="Q3241" s="192" t="str">
        <f t="shared" si="355"/>
        <v>Campo</v>
      </c>
      <c r="R3241" s="192" t="s">
        <v>27</v>
      </c>
      <c r="S3241" s="191" t="str">
        <f t="shared" si="358"/>
        <v/>
      </c>
      <c r="T3241" s="192" t="str">
        <f t="shared" si="359"/>
        <v>&lt;campo posicao="2"&gt;
&lt;coluna&gt;NUM_TANQUE&lt;/coluna&gt;
&lt;descricao&gt;Tanque que armazena o combustível.&lt;/descricao&gt;
&lt;tipo&gt;C&lt;/tipo&gt;
&lt;/campo&gt;</v>
      </c>
      <c r="U3241" s="192" t="str">
        <f t="shared" si="357"/>
        <v>&lt;campo posicao="2"&gt;
&lt;coluna&gt;NUM_TANQUE&lt;/coluna&gt;
&lt;descricao&gt;Tanque que armazena o combustível.&lt;/descricao&gt;
&lt;tipo&gt;C&lt;/tipo&gt;
&lt;/campo&gt;</v>
      </c>
      <c r="V3241" s="192" t="str">
        <f t="shared" si="360"/>
        <v>{"Column3", "NUM_TANQUE"},</v>
      </c>
      <c r="W3241" s="191" t="str">
        <f>IF(Q3241="Campo","@Campos(posicao = "&amp;K3241&amp;", tipo = '"&amp;R3241&amp;"')@Column(name = """&amp;L3241&amp;""")"&amp;IF(R3241="D","@Temporal(TemporalType.DATE)","")&amp;"private "&amp;VLOOKUP(TEXT(R3241,"@"),Apoio!A:B,2,0)&amp;" "&amp;SUBSTITUTE(LOWER(LEFT(L3241,1))&amp;RIGHT(PROPER(L3241),LEN(L3241)-1),"_","")&amp;";",IF(ISNUMBER(Q3241),IF(R3241="R","@Entity@Table(name = ""reg_"&amp;LOWER(J3241)&amp;""")@XmlRootElement","")&amp;VLOOKUP(J3241,Blocos!D:I,6,0)&amp;Apoio!$E$1&amp;Y3241,""))</f>
        <v>@Campos(posicao = 2, tipo = 'C')@Column(name = "NUM_TANQUE")private String numTanque;</v>
      </c>
      <c r="X3241" s="190" t="str">
        <f>IF(ISNUMBER(Q3241),COUNTIF(Blocos!G:G,J3241),"")</f>
        <v/>
      </c>
      <c r="Y3241" s="190" t="str">
        <f>IF(OR(X3241=0,X3241=""),"",VLOOKUP(SUMIFS(Blocos!A:A,Blocos!H:H,'EFD REGISTROS e Campos (2)'!X3241,Blocos!G:G,'EFD REGISTROS e Campos (2)'!J3241),Blocos!A:L,12,0))</f>
        <v/>
      </c>
      <c r="Z3241" s="190" t="str">
        <f>IF(ISNUMBER(Q3242),VLOOKUP(J3241,Blocos!D:G,4,0),"")</f>
        <v/>
      </c>
      <c r="AA3241" s="190" t="str">
        <f>IF(ISNUMBER(Q3241),CONCATENATE("CREATE TABLE ""reg_",LOWER(J3241),""" (""ID"" bigint NOT NULL AUTO_INCREMENT,  ""HASHFILE"" varchar(255) DEFAULT NULL, ""ID_PAI"" bigint NOT NULL,"),IF(Q3241="Campo",CONCATENATE("""",L3241,""" ",VLOOKUP(R3241,Apoio!A:C,3,0)),""))&amp;IF(Z3241="","",CONCATENATE("PRIMARY KEY (""ID""), KEY ""FK_reg_",LOWER(Z3241),"_ID_PAI"" (""ID_PAI""), CONSTRAINT ""FK_reg_",LOWER(Z3241),"_ID_PAI"" FOREIGN KEY (""ID_PAI"") REFERENCES ""reg_",LOWER(Z3241),""" (""ID"")) ENGINE=InnoDB AUTO_INCREMENT=105774 DEFAULT CHARSET=utf8mb4 COLLATE=utf8mb4_0900_ai_ci;"))</f>
        <v>"NUM_TANQUE" varchar(255) DEFAULT NULL,</v>
      </c>
      <c r="AB3241" s="190" t="str">
        <f t="shared" si="356"/>
        <v>`reg_1310`.`NUM_TANQUE`,</v>
      </c>
    </row>
    <row r="3242" spans="1:28" ht="14.5" hidden="1" customHeight="1" x14ac:dyDescent="0.3">
      <c r="J3242" s="187" t="str">
        <f t="shared" si="354"/>
        <v>1310</v>
      </c>
      <c r="K3242" s="181">
        <v>3</v>
      </c>
      <c r="L3242" s="289" t="s">
        <v>3229</v>
      </c>
      <c r="M3242" s="182" t="s">
        <v>3230</v>
      </c>
      <c r="N3242" s="181" t="s">
        <v>32</v>
      </c>
      <c r="O3242" s="181" t="s">
        <v>28</v>
      </c>
      <c r="P3242" s="181">
        <v>3</v>
      </c>
      <c r="Q3242" s="192" t="str">
        <f t="shared" si="355"/>
        <v>Campo</v>
      </c>
      <c r="R3242" s="192" t="s">
        <v>3606</v>
      </c>
      <c r="S3242" s="191" t="str">
        <f t="shared" si="358"/>
        <v/>
      </c>
      <c r="T3242" s="192" t="str">
        <f t="shared" si="359"/>
        <v>&lt;campo posicao="3"&gt;
&lt;coluna&gt;ESTQ_ABERT&lt;/coluna&gt;
&lt;descricao&gt;Estoque no inicio do dia, em litros&lt;/descricao&gt;
&lt;tipo&gt;R&lt;/tipo&gt;
&lt;/campo&gt;</v>
      </c>
      <c r="U3242" s="192" t="str">
        <f t="shared" si="357"/>
        <v>&lt;campo posicao="3"&gt;
&lt;coluna&gt;ESTQ_ABERT&lt;/coluna&gt;
&lt;descricao&gt;Estoque no inicio do dia, em litros&lt;/descricao&gt;
&lt;tipo&gt;R&lt;/tipo&gt;
&lt;/campo&gt;</v>
      </c>
      <c r="V3242" s="192" t="str">
        <f t="shared" si="360"/>
        <v>{"Column4", "ESTQ_ABERT"},</v>
      </c>
      <c r="W3242" s="191" t="str">
        <f>IF(Q3242="Campo","@Campos(posicao = "&amp;K3242&amp;", tipo = '"&amp;R3242&amp;"')@Column(name = """&amp;L3242&amp;""")"&amp;IF(R3242="D","@Temporal(TemporalType.DATE)","")&amp;"private "&amp;VLOOKUP(TEXT(R3242,"@"),Apoio!A:B,2,0)&amp;" "&amp;SUBSTITUTE(LOWER(LEFT(L3242,1))&amp;RIGHT(PROPER(L3242),LEN(L3242)-1),"_","")&amp;";",IF(ISNUMBER(Q3242),IF(R3242="R","@Entity@Table(name = ""reg_"&amp;LOWER(J3242)&amp;""")@XmlRootElement","")&amp;VLOOKUP(J3242,Blocos!D:I,6,0)&amp;Apoio!$E$1&amp;Y3242,""))</f>
        <v>@Campos(posicao = 3, tipo = 'R')@Column(name = "ESTQ_ABERT")private BigDecimal estqAbert;</v>
      </c>
      <c r="X3242" s="190" t="str">
        <f>IF(ISNUMBER(Q3242),COUNTIF(Blocos!G:G,J3242),"")</f>
        <v/>
      </c>
      <c r="Y3242" s="190" t="str">
        <f>IF(OR(X3242=0,X3242=""),"",VLOOKUP(SUMIFS(Blocos!A:A,Blocos!H:H,'EFD REGISTROS e Campos (2)'!X3242,Blocos!G:G,'EFD REGISTROS e Campos (2)'!J3242),Blocos!A:L,12,0))</f>
        <v/>
      </c>
      <c r="Z3242" s="190" t="str">
        <f>IF(ISNUMBER(Q3243),VLOOKUP(J3242,Blocos!D:G,4,0),"")</f>
        <v/>
      </c>
      <c r="AA3242" s="190" t="str">
        <f>IF(ISNUMBER(Q3242),CONCATENATE("CREATE TABLE ""reg_",LOWER(J3242),""" (""ID"" bigint NOT NULL AUTO_INCREMENT,  ""HASHFILE"" varchar(255) DEFAULT NULL, ""ID_PAI"" bigint NOT NULL,"),IF(Q3242="Campo",CONCATENATE("""",L3242,""" ",VLOOKUP(R3242,Apoio!A:C,3,0)),""))&amp;IF(Z3242="","",CONCATENATE("PRIMARY KEY (""ID""), KEY ""FK_reg_",LOWER(Z3242),"_ID_PAI"" (""ID_PAI""), CONSTRAINT ""FK_reg_",LOWER(Z3242),"_ID_PAI"" FOREIGN KEY (""ID_PAI"") REFERENCES ""reg_",LOWER(Z3242),""" (""ID"")) ENGINE=InnoDB AUTO_INCREMENT=105774 DEFAULT CHARSET=utf8mb4 COLLATE=utf8mb4_0900_ai_ci;"))</f>
        <v>"ESTQ_ABERT" decimal(15,6) DEFAULT NULL,</v>
      </c>
      <c r="AB3242" s="190" t="str">
        <f t="shared" si="356"/>
        <v>`reg_1310`.`ESTQ_ABERT`,</v>
      </c>
    </row>
    <row r="3243" spans="1:28" ht="14.5" hidden="1" customHeight="1" x14ac:dyDescent="0.3">
      <c r="J3243" s="187" t="str">
        <f t="shared" si="354"/>
        <v>1310</v>
      </c>
      <c r="K3243" s="181">
        <v>4</v>
      </c>
      <c r="L3243" s="289" t="s">
        <v>3231</v>
      </c>
      <c r="M3243" s="182" t="s">
        <v>3232</v>
      </c>
      <c r="N3243" s="181" t="s">
        <v>32</v>
      </c>
      <c r="O3243" s="181" t="s">
        <v>28</v>
      </c>
      <c r="P3243" s="181">
        <v>3</v>
      </c>
      <c r="Q3243" s="192" t="str">
        <f t="shared" si="355"/>
        <v>Campo</v>
      </c>
      <c r="R3243" s="192" t="s">
        <v>3606</v>
      </c>
      <c r="S3243" s="191" t="str">
        <f t="shared" si="358"/>
        <v/>
      </c>
      <c r="T3243" s="192" t="str">
        <f t="shared" si="359"/>
        <v>&lt;campo posicao="4"&gt;
&lt;coluna&gt;VOL_ENTR&lt;/coluna&gt;
&lt;descricao&gt;Volume Recebido no dia (em litros)&lt;/descricao&gt;
&lt;tipo&gt;R&lt;/tipo&gt;
&lt;/campo&gt;</v>
      </c>
      <c r="U3243" s="192" t="str">
        <f t="shared" si="357"/>
        <v>&lt;campo posicao="4"&gt;
&lt;coluna&gt;VOL_ENTR&lt;/coluna&gt;
&lt;descricao&gt;Volume Recebido no dia (em litros)&lt;/descricao&gt;
&lt;tipo&gt;R&lt;/tipo&gt;
&lt;/campo&gt;</v>
      </c>
      <c r="V3243" s="192" t="str">
        <f t="shared" si="360"/>
        <v>{"Column5", "VOL_ENTR"},</v>
      </c>
      <c r="W3243" s="191" t="str">
        <f>IF(Q3243="Campo","@Campos(posicao = "&amp;K3243&amp;", tipo = '"&amp;R3243&amp;"')@Column(name = """&amp;L3243&amp;""")"&amp;IF(R3243="D","@Temporal(TemporalType.DATE)","")&amp;"private "&amp;VLOOKUP(TEXT(R3243,"@"),Apoio!A:B,2,0)&amp;" "&amp;SUBSTITUTE(LOWER(LEFT(L3243,1))&amp;RIGHT(PROPER(L3243),LEN(L3243)-1),"_","")&amp;";",IF(ISNUMBER(Q3243),IF(R3243="R","@Entity@Table(name = ""reg_"&amp;LOWER(J3243)&amp;""")@XmlRootElement","")&amp;VLOOKUP(J3243,Blocos!D:I,6,0)&amp;Apoio!$E$1&amp;Y3243,""))</f>
        <v>@Campos(posicao = 4, tipo = 'R')@Column(name = "VOL_ENTR")private BigDecimal volEntr;</v>
      </c>
      <c r="X3243" s="190" t="str">
        <f>IF(ISNUMBER(Q3243),COUNTIF(Blocos!G:G,J3243),"")</f>
        <v/>
      </c>
      <c r="Y3243" s="190" t="str">
        <f>IF(OR(X3243=0,X3243=""),"",VLOOKUP(SUMIFS(Blocos!A:A,Blocos!H:H,'EFD REGISTROS e Campos (2)'!X3243,Blocos!G:G,'EFD REGISTROS e Campos (2)'!J3243),Blocos!A:L,12,0))</f>
        <v/>
      </c>
      <c r="Z3243" s="190" t="str">
        <f>IF(ISNUMBER(Q3244),VLOOKUP(J3243,Blocos!D:G,4,0),"")</f>
        <v/>
      </c>
      <c r="AA3243" s="190" t="str">
        <f>IF(ISNUMBER(Q3243),CONCATENATE("CREATE TABLE ""reg_",LOWER(J3243),""" (""ID"" bigint NOT NULL AUTO_INCREMENT,  ""HASHFILE"" varchar(255) DEFAULT NULL, ""ID_PAI"" bigint NOT NULL,"),IF(Q3243="Campo",CONCATENATE("""",L3243,""" ",VLOOKUP(R3243,Apoio!A:C,3,0)),""))&amp;IF(Z3243="","",CONCATENATE("PRIMARY KEY (""ID""), KEY ""FK_reg_",LOWER(Z3243),"_ID_PAI"" (""ID_PAI""), CONSTRAINT ""FK_reg_",LOWER(Z3243),"_ID_PAI"" FOREIGN KEY (""ID_PAI"") REFERENCES ""reg_",LOWER(Z3243),""" (""ID"")) ENGINE=InnoDB AUTO_INCREMENT=105774 DEFAULT CHARSET=utf8mb4 COLLATE=utf8mb4_0900_ai_ci;"))</f>
        <v>"VOL_ENTR" decimal(15,6) DEFAULT NULL,</v>
      </c>
      <c r="AB3243" s="190" t="str">
        <f t="shared" si="356"/>
        <v>`reg_1310`.`VOL_ENTR`,</v>
      </c>
    </row>
    <row r="3244" spans="1:28" ht="14.5" hidden="1" customHeight="1" x14ac:dyDescent="0.3">
      <c r="J3244" s="187" t="str">
        <f t="shared" si="354"/>
        <v>1310</v>
      </c>
      <c r="K3244" s="181">
        <v>5</v>
      </c>
      <c r="L3244" s="289" t="s">
        <v>3233</v>
      </c>
      <c r="M3244" s="182" t="s">
        <v>3249</v>
      </c>
      <c r="N3244" s="181" t="s">
        <v>32</v>
      </c>
      <c r="O3244" s="181" t="s">
        <v>28</v>
      </c>
      <c r="P3244" s="181">
        <v>3</v>
      </c>
      <c r="Q3244" s="192" t="str">
        <f t="shared" si="355"/>
        <v>Campo</v>
      </c>
      <c r="R3244" s="192" t="s">
        <v>3606</v>
      </c>
      <c r="S3244" s="191" t="str">
        <f t="shared" si="358"/>
        <v/>
      </c>
      <c r="T3244" s="192" t="str">
        <f t="shared" si="359"/>
        <v>&lt;campo posicao="5"&gt;
&lt;coluna&gt;VOL_DISP&lt;/coluna&gt;
&lt;descricao&gt;Volume Disponível (03 + 04), em litros&lt;/descricao&gt;
&lt;tipo&gt;R&lt;/tipo&gt;
&lt;/campo&gt;</v>
      </c>
      <c r="U3244" s="192" t="str">
        <f t="shared" si="357"/>
        <v>&lt;campo posicao="5"&gt;
&lt;coluna&gt;VOL_DISP&lt;/coluna&gt;
&lt;descricao&gt;Volume Disponível (03 + 04), em litros&lt;/descricao&gt;
&lt;tipo&gt;R&lt;/tipo&gt;
&lt;/campo&gt;</v>
      </c>
      <c r="V3244" s="192" t="str">
        <f t="shared" si="360"/>
        <v>{"Column6", "VOL_DISP"},</v>
      </c>
      <c r="W3244" s="191" t="str">
        <f>IF(Q3244="Campo","@Campos(posicao = "&amp;K3244&amp;", tipo = '"&amp;R3244&amp;"')@Column(name = """&amp;L3244&amp;""")"&amp;IF(R3244="D","@Temporal(TemporalType.DATE)","")&amp;"private "&amp;VLOOKUP(TEXT(R3244,"@"),Apoio!A:B,2,0)&amp;" "&amp;SUBSTITUTE(LOWER(LEFT(L3244,1))&amp;RIGHT(PROPER(L3244),LEN(L3244)-1),"_","")&amp;";",IF(ISNUMBER(Q3244),IF(R3244="R","@Entity@Table(name = ""reg_"&amp;LOWER(J3244)&amp;""")@XmlRootElement","")&amp;VLOOKUP(J3244,Blocos!D:I,6,0)&amp;Apoio!$E$1&amp;Y3244,""))</f>
        <v>@Campos(posicao = 5, tipo = 'R')@Column(name = "VOL_DISP")private BigDecimal volDisp;</v>
      </c>
      <c r="X3244" s="190" t="str">
        <f>IF(ISNUMBER(Q3244),COUNTIF(Blocos!G:G,J3244),"")</f>
        <v/>
      </c>
      <c r="Y3244" s="190" t="str">
        <f>IF(OR(X3244=0,X3244=""),"",VLOOKUP(SUMIFS(Blocos!A:A,Blocos!H:H,'EFD REGISTROS e Campos (2)'!X3244,Blocos!G:G,'EFD REGISTROS e Campos (2)'!J3244),Blocos!A:L,12,0))</f>
        <v/>
      </c>
      <c r="Z3244" s="190" t="str">
        <f>IF(ISNUMBER(Q3245),VLOOKUP(J3244,Blocos!D:G,4,0),"")</f>
        <v/>
      </c>
      <c r="AA3244" s="190" t="str">
        <f>IF(ISNUMBER(Q3244),CONCATENATE("CREATE TABLE ""reg_",LOWER(J3244),""" (""ID"" bigint NOT NULL AUTO_INCREMENT,  ""HASHFILE"" varchar(255) DEFAULT NULL, ""ID_PAI"" bigint NOT NULL,"),IF(Q3244="Campo",CONCATENATE("""",L3244,""" ",VLOOKUP(R3244,Apoio!A:C,3,0)),""))&amp;IF(Z3244="","",CONCATENATE("PRIMARY KEY (""ID""), KEY ""FK_reg_",LOWER(Z3244),"_ID_PAI"" (""ID_PAI""), CONSTRAINT ""FK_reg_",LOWER(Z3244),"_ID_PAI"" FOREIGN KEY (""ID_PAI"") REFERENCES ""reg_",LOWER(Z3244),""" (""ID"")) ENGINE=InnoDB AUTO_INCREMENT=105774 DEFAULT CHARSET=utf8mb4 COLLATE=utf8mb4_0900_ai_ci;"))</f>
        <v>"VOL_DISP" decimal(15,6) DEFAULT NULL,</v>
      </c>
      <c r="AB3244" s="190" t="str">
        <f t="shared" si="356"/>
        <v>`reg_1310`.`VOL_DISP`,</v>
      </c>
    </row>
    <row r="3245" spans="1:28" ht="14.5" hidden="1" customHeight="1" x14ac:dyDescent="0.3">
      <c r="J3245" s="187" t="str">
        <f t="shared" si="354"/>
        <v>1310</v>
      </c>
      <c r="K3245" s="181">
        <v>6</v>
      </c>
      <c r="L3245" s="289" t="s">
        <v>3235</v>
      </c>
      <c r="M3245" s="182" t="s">
        <v>3236</v>
      </c>
      <c r="N3245" s="181" t="s">
        <v>32</v>
      </c>
      <c r="O3245" s="181" t="s">
        <v>28</v>
      </c>
      <c r="P3245" s="181">
        <v>3</v>
      </c>
      <c r="Q3245" s="192" t="str">
        <f t="shared" si="355"/>
        <v>Campo</v>
      </c>
      <c r="R3245" s="192" t="s">
        <v>3606</v>
      </c>
      <c r="S3245" s="191" t="str">
        <f t="shared" si="358"/>
        <v/>
      </c>
      <c r="T3245" s="192" t="str">
        <f t="shared" si="359"/>
        <v>&lt;campo posicao="6"&gt;
&lt;coluna&gt;VOL_SAIDAS&lt;/coluna&gt;
&lt;descricao&gt;Volume Total das Saídas, em litros&lt;/descricao&gt;
&lt;tipo&gt;R&lt;/tipo&gt;
&lt;/campo&gt;</v>
      </c>
      <c r="U3245" s="192" t="str">
        <f t="shared" si="357"/>
        <v>&lt;campo posicao="6"&gt;
&lt;coluna&gt;VOL_SAIDAS&lt;/coluna&gt;
&lt;descricao&gt;Volume Total das Saídas, em litros&lt;/descricao&gt;
&lt;tipo&gt;R&lt;/tipo&gt;
&lt;/campo&gt;</v>
      </c>
      <c r="V3245" s="192" t="str">
        <f t="shared" si="360"/>
        <v>{"Column7", "VOL_SAIDAS"},</v>
      </c>
      <c r="W3245" s="191" t="str">
        <f>IF(Q3245="Campo","@Campos(posicao = "&amp;K3245&amp;", tipo = '"&amp;R3245&amp;"')@Column(name = """&amp;L3245&amp;""")"&amp;IF(R3245="D","@Temporal(TemporalType.DATE)","")&amp;"private "&amp;VLOOKUP(TEXT(R3245,"@"),Apoio!A:B,2,0)&amp;" "&amp;SUBSTITUTE(LOWER(LEFT(L3245,1))&amp;RIGHT(PROPER(L3245),LEN(L3245)-1),"_","")&amp;";",IF(ISNUMBER(Q3245),IF(R3245="R","@Entity@Table(name = ""reg_"&amp;LOWER(J3245)&amp;""")@XmlRootElement","")&amp;VLOOKUP(J3245,Blocos!D:I,6,0)&amp;Apoio!$E$1&amp;Y3245,""))</f>
        <v>@Campos(posicao = 6, tipo = 'R')@Column(name = "VOL_SAIDAS")private BigDecimal volSaidas;</v>
      </c>
      <c r="X3245" s="190" t="str">
        <f>IF(ISNUMBER(Q3245),COUNTIF(Blocos!G:G,J3245),"")</f>
        <v/>
      </c>
      <c r="Y3245" s="190" t="str">
        <f>IF(OR(X3245=0,X3245=""),"",VLOOKUP(SUMIFS(Blocos!A:A,Blocos!H:H,'EFD REGISTROS e Campos (2)'!X3245,Blocos!G:G,'EFD REGISTROS e Campos (2)'!J3245),Blocos!A:L,12,0))</f>
        <v/>
      </c>
      <c r="Z3245" s="190" t="str">
        <f>IF(ISNUMBER(Q3246),VLOOKUP(J3245,Blocos!D:G,4,0),"")</f>
        <v/>
      </c>
      <c r="AA3245" s="190" t="str">
        <f>IF(ISNUMBER(Q3245),CONCATENATE("CREATE TABLE ""reg_",LOWER(J3245),""" (""ID"" bigint NOT NULL AUTO_INCREMENT,  ""HASHFILE"" varchar(255) DEFAULT NULL, ""ID_PAI"" bigint NOT NULL,"),IF(Q3245="Campo",CONCATENATE("""",L3245,""" ",VLOOKUP(R3245,Apoio!A:C,3,0)),""))&amp;IF(Z3245="","",CONCATENATE("PRIMARY KEY (""ID""), KEY ""FK_reg_",LOWER(Z3245),"_ID_PAI"" (""ID_PAI""), CONSTRAINT ""FK_reg_",LOWER(Z3245),"_ID_PAI"" FOREIGN KEY (""ID_PAI"") REFERENCES ""reg_",LOWER(Z3245),""" (""ID"")) ENGINE=InnoDB AUTO_INCREMENT=105774 DEFAULT CHARSET=utf8mb4 COLLATE=utf8mb4_0900_ai_ci;"))</f>
        <v>"VOL_SAIDAS" decimal(15,6) DEFAULT NULL,</v>
      </c>
      <c r="AB3245" s="190" t="str">
        <f t="shared" si="356"/>
        <v>`reg_1310`.`VOL_SAIDAS`,</v>
      </c>
    </row>
    <row r="3246" spans="1:28" ht="14.5" hidden="1" customHeight="1" x14ac:dyDescent="0.3">
      <c r="J3246" s="187" t="str">
        <f t="shared" si="354"/>
        <v>1310</v>
      </c>
      <c r="K3246" s="181">
        <v>7</v>
      </c>
      <c r="L3246" s="289" t="s">
        <v>3237</v>
      </c>
      <c r="M3246" s="182" t="s">
        <v>3250</v>
      </c>
      <c r="N3246" s="181" t="s">
        <v>32</v>
      </c>
      <c r="O3246" s="181" t="s">
        <v>28</v>
      </c>
      <c r="P3246" s="181">
        <v>3</v>
      </c>
      <c r="Q3246" s="192" t="str">
        <f t="shared" si="355"/>
        <v>Campo</v>
      </c>
      <c r="R3246" s="192" t="s">
        <v>3606</v>
      </c>
      <c r="S3246" s="191" t="str">
        <f t="shared" si="358"/>
        <v/>
      </c>
      <c r="T3246" s="192" t="str">
        <f t="shared" si="359"/>
        <v>&lt;campo posicao="7"&gt;
&lt;coluna&gt;ESTQ_ESCR&lt;/coluna&gt;
&lt;descricao&gt;Estoque Escritural(05 – 06), litros&lt;/descricao&gt;
&lt;tipo&gt;R&lt;/tipo&gt;
&lt;/campo&gt;</v>
      </c>
      <c r="U3246" s="192" t="str">
        <f t="shared" si="357"/>
        <v>&lt;campo posicao="7"&gt;
&lt;coluna&gt;ESTQ_ESCR&lt;/coluna&gt;
&lt;descricao&gt;Estoque Escritural(05 – 06), litros&lt;/descricao&gt;
&lt;tipo&gt;R&lt;/tipo&gt;
&lt;/campo&gt;</v>
      </c>
      <c r="V3246" s="192" t="str">
        <f t="shared" si="360"/>
        <v>{"Column8", "ESTQ_ESCR"},</v>
      </c>
      <c r="W3246" s="191" t="str">
        <f>IF(Q3246="Campo","@Campos(posicao = "&amp;K3246&amp;", tipo = '"&amp;R3246&amp;"')@Column(name = """&amp;L3246&amp;""")"&amp;IF(R3246="D","@Temporal(TemporalType.DATE)","")&amp;"private "&amp;VLOOKUP(TEXT(R3246,"@"),Apoio!A:B,2,0)&amp;" "&amp;SUBSTITUTE(LOWER(LEFT(L3246,1))&amp;RIGHT(PROPER(L3246),LEN(L3246)-1),"_","")&amp;";",IF(ISNUMBER(Q3246),IF(R3246="R","@Entity@Table(name = ""reg_"&amp;LOWER(J3246)&amp;""")@XmlRootElement","")&amp;VLOOKUP(J3246,Blocos!D:I,6,0)&amp;Apoio!$E$1&amp;Y3246,""))</f>
        <v>@Campos(posicao = 7, tipo = 'R')@Column(name = "ESTQ_ESCR")private BigDecimal estqEscr;</v>
      </c>
      <c r="X3246" s="190" t="str">
        <f>IF(ISNUMBER(Q3246),COUNTIF(Blocos!G:G,J3246),"")</f>
        <v/>
      </c>
      <c r="Y3246" s="190" t="str">
        <f>IF(OR(X3246=0,X3246=""),"",VLOOKUP(SUMIFS(Blocos!A:A,Blocos!H:H,'EFD REGISTROS e Campos (2)'!X3246,Blocos!G:G,'EFD REGISTROS e Campos (2)'!J3246),Blocos!A:L,12,0))</f>
        <v/>
      </c>
      <c r="Z3246" s="190" t="str">
        <f>IF(ISNUMBER(Q3247),VLOOKUP(J3246,Blocos!D:G,4,0),"")</f>
        <v/>
      </c>
      <c r="AA3246" s="190" t="str">
        <f>IF(ISNUMBER(Q3246),CONCATENATE("CREATE TABLE ""reg_",LOWER(J3246),""" (""ID"" bigint NOT NULL AUTO_INCREMENT,  ""HASHFILE"" varchar(255) DEFAULT NULL, ""ID_PAI"" bigint NOT NULL,"),IF(Q3246="Campo",CONCATENATE("""",L3246,""" ",VLOOKUP(R3246,Apoio!A:C,3,0)),""))&amp;IF(Z3246="","",CONCATENATE("PRIMARY KEY (""ID""), KEY ""FK_reg_",LOWER(Z3246),"_ID_PAI"" (""ID_PAI""), CONSTRAINT ""FK_reg_",LOWER(Z3246),"_ID_PAI"" FOREIGN KEY (""ID_PAI"") REFERENCES ""reg_",LOWER(Z3246),""" (""ID"")) ENGINE=InnoDB AUTO_INCREMENT=105774 DEFAULT CHARSET=utf8mb4 COLLATE=utf8mb4_0900_ai_ci;"))</f>
        <v>"ESTQ_ESCR" decimal(15,6) DEFAULT NULL,</v>
      </c>
      <c r="AB3246" s="190" t="str">
        <f t="shared" si="356"/>
        <v>`reg_1310`.`ESTQ_ESCR`,</v>
      </c>
    </row>
    <row r="3247" spans="1:28" ht="14.5" hidden="1" customHeight="1" x14ac:dyDescent="0.3">
      <c r="J3247" s="187" t="str">
        <f t="shared" si="354"/>
        <v>1310</v>
      </c>
      <c r="K3247" s="181">
        <v>8</v>
      </c>
      <c r="L3247" s="289" t="s">
        <v>3239</v>
      </c>
      <c r="M3247" s="182" t="s">
        <v>3240</v>
      </c>
      <c r="N3247" s="181" t="s">
        <v>32</v>
      </c>
      <c r="O3247" s="181" t="s">
        <v>28</v>
      </c>
      <c r="P3247" s="181">
        <v>3</v>
      </c>
      <c r="Q3247" s="192" t="str">
        <f t="shared" si="355"/>
        <v>Campo</v>
      </c>
      <c r="R3247" s="192" t="s">
        <v>3606</v>
      </c>
      <c r="S3247" s="191" t="str">
        <f t="shared" si="358"/>
        <v/>
      </c>
      <c r="T3247" s="192" t="str">
        <f t="shared" si="359"/>
        <v>&lt;campo posicao="8"&gt;
&lt;coluna&gt;VAL_AJ_PERDA&lt;/coluna&gt;
&lt;descricao&gt;Valor da Perda, em litros&lt;/descricao&gt;
&lt;tipo&gt;R&lt;/tipo&gt;
&lt;/campo&gt;</v>
      </c>
      <c r="U3247" s="192" t="str">
        <f t="shared" si="357"/>
        <v>&lt;campo posicao="8"&gt;
&lt;coluna&gt;VAL_AJ_PERDA&lt;/coluna&gt;
&lt;descricao&gt;Valor da Perda, em litros&lt;/descricao&gt;
&lt;tipo&gt;R&lt;/tipo&gt;
&lt;/campo&gt;</v>
      </c>
      <c r="V3247" s="192" t="str">
        <f t="shared" si="360"/>
        <v>{"Column9", "VAL_AJ_PERDA"},</v>
      </c>
      <c r="W3247" s="191" t="str">
        <f>IF(Q3247="Campo","@Campos(posicao = "&amp;K3247&amp;", tipo = '"&amp;R3247&amp;"')@Column(name = """&amp;L3247&amp;""")"&amp;IF(R3247="D","@Temporal(TemporalType.DATE)","")&amp;"private "&amp;VLOOKUP(TEXT(R3247,"@"),Apoio!A:B,2,0)&amp;" "&amp;SUBSTITUTE(LOWER(LEFT(L3247,1))&amp;RIGHT(PROPER(L3247),LEN(L3247)-1),"_","")&amp;";",IF(ISNUMBER(Q3247),IF(R3247="R","@Entity@Table(name = ""reg_"&amp;LOWER(J3247)&amp;""")@XmlRootElement","")&amp;VLOOKUP(J3247,Blocos!D:I,6,0)&amp;Apoio!$E$1&amp;Y3247,""))</f>
        <v>@Campos(posicao = 8, tipo = 'R')@Column(name = "VAL_AJ_PERDA")private BigDecimal valAjPerda;</v>
      </c>
      <c r="X3247" s="190" t="str">
        <f>IF(ISNUMBER(Q3247),COUNTIF(Blocos!G:G,J3247),"")</f>
        <v/>
      </c>
      <c r="Y3247" s="190" t="str">
        <f>IF(OR(X3247=0,X3247=""),"",VLOOKUP(SUMIFS(Blocos!A:A,Blocos!H:H,'EFD REGISTROS e Campos (2)'!X3247,Blocos!G:G,'EFD REGISTROS e Campos (2)'!J3247),Blocos!A:L,12,0))</f>
        <v/>
      </c>
      <c r="Z3247" s="190" t="str">
        <f>IF(ISNUMBER(Q3248),VLOOKUP(J3247,Blocos!D:G,4,0),"")</f>
        <v/>
      </c>
      <c r="AA3247" s="190" t="str">
        <f>IF(ISNUMBER(Q3247),CONCATENATE("CREATE TABLE ""reg_",LOWER(J3247),""" (""ID"" bigint NOT NULL AUTO_INCREMENT,  ""HASHFILE"" varchar(255) DEFAULT NULL, ""ID_PAI"" bigint NOT NULL,"),IF(Q3247="Campo",CONCATENATE("""",L3247,""" ",VLOOKUP(R3247,Apoio!A:C,3,0)),""))&amp;IF(Z3247="","",CONCATENATE("PRIMARY KEY (""ID""), KEY ""FK_reg_",LOWER(Z3247),"_ID_PAI"" (""ID_PAI""), CONSTRAINT ""FK_reg_",LOWER(Z3247),"_ID_PAI"" FOREIGN KEY (""ID_PAI"") REFERENCES ""reg_",LOWER(Z3247),""" (""ID"")) ENGINE=InnoDB AUTO_INCREMENT=105774 DEFAULT CHARSET=utf8mb4 COLLATE=utf8mb4_0900_ai_ci;"))</f>
        <v>"VAL_AJ_PERDA" decimal(15,6) DEFAULT NULL,</v>
      </c>
      <c r="AB3247" s="190" t="str">
        <f t="shared" si="356"/>
        <v>`reg_1310`.`VAL_AJ_PERDA`,</v>
      </c>
    </row>
    <row r="3248" spans="1:28" ht="14.5" hidden="1" customHeight="1" x14ac:dyDescent="0.3">
      <c r="J3248" s="187" t="str">
        <f t="shared" si="354"/>
        <v>1310</v>
      </c>
      <c r="K3248" s="181">
        <v>9</v>
      </c>
      <c r="L3248" s="289" t="s">
        <v>3241</v>
      </c>
      <c r="M3248" s="182" t="s">
        <v>3242</v>
      </c>
      <c r="N3248" s="181" t="s">
        <v>32</v>
      </c>
      <c r="O3248" s="181" t="s">
        <v>28</v>
      </c>
      <c r="P3248" s="181">
        <v>3</v>
      </c>
      <c r="Q3248" s="192" t="str">
        <f t="shared" si="355"/>
        <v>Campo</v>
      </c>
      <c r="R3248" s="192" t="s">
        <v>3606</v>
      </c>
      <c r="S3248" s="191" t="str">
        <f t="shared" si="358"/>
        <v/>
      </c>
      <c r="T3248" s="192" t="str">
        <f t="shared" si="359"/>
        <v>&lt;campo posicao="9"&gt;
&lt;coluna&gt;VAL_AJ_GANHO&lt;/coluna&gt;
&lt;descricao&gt;Valor do ganho, em litros &lt;/descricao&gt;
&lt;tipo&gt;R&lt;/tipo&gt;
&lt;/campo&gt;</v>
      </c>
      <c r="U3248" s="192" t="str">
        <f t="shared" si="357"/>
        <v>&lt;campo posicao="9"&gt;
&lt;coluna&gt;VAL_AJ_GANHO&lt;/coluna&gt;
&lt;descricao&gt;Valor do ganho, em litros &lt;/descricao&gt;
&lt;tipo&gt;R&lt;/tipo&gt;
&lt;/campo&gt;</v>
      </c>
      <c r="V3248" s="192" t="str">
        <f t="shared" si="360"/>
        <v>{"Column10", "VAL_AJ_GANHO"},</v>
      </c>
      <c r="W3248" s="191" t="str">
        <f>IF(Q3248="Campo","@Campos(posicao = "&amp;K3248&amp;", tipo = '"&amp;R3248&amp;"')@Column(name = """&amp;L3248&amp;""")"&amp;IF(R3248="D","@Temporal(TemporalType.DATE)","")&amp;"private "&amp;VLOOKUP(TEXT(R3248,"@"),Apoio!A:B,2,0)&amp;" "&amp;SUBSTITUTE(LOWER(LEFT(L3248,1))&amp;RIGHT(PROPER(L3248),LEN(L3248)-1),"_","")&amp;";",IF(ISNUMBER(Q3248),IF(R3248="R","@Entity@Table(name = ""reg_"&amp;LOWER(J3248)&amp;""")@XmlRootElement","")&amp;VLOOKUP(J3248,Blocos!D:I,6,0)&amp;Apoio!$E$1&amp;Y3248,""))</f>
        <v>@Campos(posicao = 9, tipo = 'R')@Column(name = "VAL_AJ_GANHO")private BigDecimal valAjGanho;</v>
      </c>
      <c r="X3248" s="190" t="str">
        <f>IF(ISNUMBER(Q3248),COUNTIF(Blocos!G:G,J3248),"")</f>
        <v/>
      </c>
      <c r="Y3248" s="190" t="str">
        <f>IF(OR(X3248=0,X3248=""),"",VLOOKUP(SUMIFS(Blocos!A:A,Blocos!H:H,'EFD REGISTROS e Campos (2)'!X3248,Blocos!G:G,'EFD REGISTROS e Campos (2)'!J3248),Blocos!A:L,12,0))</f>
        <v/>
      </c>
      <c r="Z3248" s="190" t="str">
        <f>IF(ISNUMBER(Q3249),VLOOKUP(J3248,Blocos!D:G,4,0),"")</f>
        <v/>
      </c>
      <c r="AA3248" s="190" t="str">
        <f>IF(ISNUMBER(Q3248),CONCATENATE("CREATE TABLE ""reg_",LOWER(J3248),""" (""ID"" bigint NOT NULL AUTO_INCREMENT,  ""HASHFILE"" varchar(255) DEFAULT NULL, ""ID_PAI"" bigint NOT NULL,"),IF(Q3248="Campo",CONCATENATE("""",L3248,""" ",VLOOKUP(R3248,Apoio!A:C,3,0)),""))&amp;IF(Z3248="","",CONCATENATE("PRIMARY KEY (""ID""), KEY ""FK_reg_",LOWER(Z3248),"_ID_PAI"" (""ID_PAI""), CONSTRAINT ""FK_reg_",LOWER(Z3248),"_ID_PAI"" FOREIGN KEY (""ID_PAI"") REFERENCES ""reg_",LOWER(Z3248),""" (""ID"")) ENGINE=InnoDB AUTO_INCREMENT=105774 DEFAULT CHARSET=utf8mb4 COLLATE=utf8mb4_0900_ai_ci;"))</f>
        <v>"VAL_AJ_GANHO" decimal(15,6) DEFAULT NULL,</v>
      </c>
      <c r="AB3248" s="190" t="str">
        <f t="shared" si="356"/>
        <v>`reg_1310`.`VAL_AJ_GANHO`,</v>
      </c>
    </row>
    <row r="3249" spans="1:28" ht="14.5" hidden="1" customHeight="1" x14ac:dyDescent="0.3">
      <c r="J3249" s="187" t="str">
        <f t="shared" si="354"/>
        <v>1310</v>
      </c>
      <c r="K3249" s="181">
        <v>10</v>
      </c>
      <c r="L3249" s="289" t="s">
        <v>3243</v>
      </c>
      <c r="M3249" s="182" t="s">
        <v>3251</v>
      </c>
      <c r="N3249" s="181" t="s">
        <v>32</v>
      </c>
      <c r="O3249" s="181" t="s">
        <v>28</v>
      </c>
      <c r="P3249" s="181">
        <v>3</v>
      </c>
      <c r="Q3249" s="192" t="str">
        <f t="shared" si="355"/>
        <v>Campo</v>
      </c>
      <c r="R3249" s="192" t="s">
        <v>3606</v>
      </c>
      <c r="S3249" s="191" t="str">
        <f t="shared" si="358"/>
        <v/>
      </c>
      <c r="T3249" s="192" t="str">
        <f t="shared" si="359"/>
        <v>&lt;campo posicao="10"&gt;
&lt;coluna&gt;FECH_FISICO&lt;/coluna&gt;
&lt;descricao&gt;Volume aferido no tanque, em litros. Estoque de fechamento físico do tanque.&lt;/descricao&gt;
&lt;tipo&gt;R&lt;/tipo&gt;
&lt;/campo&gt;</v>
      </c>
      <c r="U3249" s="192" t="str">
        <f t="shared" si="357"/>
        <v>&lt;campo posicao="10"&gt;
&lt;coluna&gt;FECH_FISICO&lt;/coluna&gt;
&lt;descricao&gt;Volume aferido no tanque, em litros. Estoque de fechamento físico do tanque.&lt;/descricao&gt;
&lt;tipo&gt;R&lt;/tipo&gt;
&lt;/campo&gt;</v>
      </c>
      <c r="V3249" s="192" t="str">
        <f t="shared" si="360"/>
        <v>{"Column11", "FECH_FISICO"},</v>
      </c>
      <c r="W3249" s="191" t="str">
        <f>IF(Q3249="Campo","@Campos(posicao = "&amp;K3249&amp;", tipo = '"&amp;R3249&amp;"')@Column(name = """&amp;L3249&amp;""")"&amp;IF(R3249="D","@Temporal(TemporalType.DATE)","")&amp;"private "&amp;VLOOKUP(TEXT(R3249,"@"),Apoio!A:B,2,0)&amp;" "&amp;SUBSTITUTE(LOWER(LEFT(L3249,1))&amp;RIGHT(PROPER(L3249),LEN(L3249)-1),"_","")&amp;";",IF(ISNUMBER(Q3249),IF(R3249="R","@Entity@Table(name = ""reg_"&amp;LOWER(J3249)&amp;""")@XmlRootElement","")&amp;VLOOKUP(J3249,Blocos!D:I,6,0)&amp;Apoio!$E$1&amp;Y3249,""))</f>
        <v>@Campos(posicao = 10, tipo = 'R')@Column(name = "FECH_FISICO")private BigDecimal fechFisico;</v>
      </c>
      <c r="X3249" s="190" t="str">
        <f>IF(ISNUMBER(Q3249),COUNTIF(Blocos!G:G,J3249),"")</f>
        <v/>
      </c>
      <c r="Y3249" s="190" t="str">
        <f>IF(OR(X3249=0,X3249=""),"",VLOOKUP(SUMIFS(Blocos!A:A,Blocos!H:H,'EFD REGISTROS e Campos (2)'!X3249,Blocos!G:G,'EFD REGISTROS e Campos (2)'!J3249),Blocos!A:L,12,0))</f>
        <v/>
      </c>
      <c r="Z3249" s="190" t="str">
        <f>IF(ISNUMBER(Q3250),VLOOKUP(J3249,Blocos!D:G,4,0),"")</f>
        <v>1300</v>
      </c>
      <c r="AA3249" s="190" t="str">
        <f>IF(ISNUMBER(Q3249),CONCATENATE("CREATE TABLE ""reg_",LOWER(J3249),""" (""ID"" bigint NOT NULL AUTO_INCREMENT,  ""HASHFILE"" varchar(255) DEFAULT NULL, ""ID_PAI"" bigint NOT NULL,"),IF(Q3249="Campo",CONCATENATE("""",L3249,""" ",VLOOKUP(R3249,Apoio!A:C,3,0)),""))&amp;IF(Z3249="","",CONCATENATE("PRIMARY KEY (""ID""), KEY ""FK_reg_",LOWER(Z3249),"_ID_PAI"" (""ID_PAI""), CONSTRAINT ""FK_reg_",LOWER(Z3249),"_ID_PAI"" FOREIGN KEY (""ID_PAI"") REFERENCES ""reg_",LOWER(Z3249),""" (""ID"")) ENGINE=InnoDB AUTO_INCREMENT=105774 DEFAULT CHARSET=utf8mb4 COLLATE=utf8mb4_0900_ai_ci;"))</f>
        <v>"FECH_FISICO" decimal(15,6) DEFAULT NULL,PRIMARY KEY ("ID"), KEY "FK_reg_1300_ID_PAI" ("ID_PAI"), CONSTRAINT "FK_reg_1300_ID_PAI" FOREIGN KEY ("ID_PAI") REFERENCES "reg_1300" ("ID")) ENGINE=InnoDB AUTO_INCREMENT=105774 DEFAULT CHARSET=utf8mb4 COLLATE=utf8mb4_0900_ai_ci;</v>
      </c>
      <c r="AB3249" s="190" t="str">
        <f t="shared" si="356"/>
        <v>`reg_1310`.`FECH_FISICO`,FROM `efdicms`.`reg_1310`;"</v>
      </c>
    </row>
    <row r="3250" spans="1:28" ht="14.5" hidden="1" customHeight="1" collapsed="1" x14ac:dyDescent="0.3">
      <c r="A3250" s="180" t="s">
        <v>22</v>
      </c>
      <c r="F3250" s="180" t="s">
        <v>3252</v>
      </c>
      <c r="I3250" s="180" t="s">
        <v>144</v>
      </c>
      <c r="J3250" s="187" t="str">
        <f t="shared" si="354"/>
        <v>1320</v>
      </c>
      <c r="K3250" s="195" t="s">
        <v>3253</v>
      </c>
      <c r="Q3250" s="192">
        <f t="shared" si="355"/>
        <v>4</v>
      </c>
      <c r="S3250" s="191" t="str">
        <f t="shared" si="358"/>
        <v>&lt;/registro&gt;
&lt;registro codigo="1320" perfil="ABC" nivel="4"&gt;</v>
      </c>
      <c r="T3250" s="192" t="str">
        <f t="shared" si="359"/>
        <v/>
      </c>
      <c r="U3250" s="192" t="str">
        <f t="shared" si="357"/>
        <v>&lt;/registro&gt;
&lt;registro codigo="1320" perfil="ABC" nivel="4"&gt;</v>
      </c>
      <c r="V3250" s="192" t="str">
        <f t="shared" si="360"/>
        <v/>
      </c>
      <c r="W3250" s="191" t="str">
        <f>IF(Q3250="Campo","@Campos(posicao = "&amp;K3250&amp;", tipo = '"&amp;R3250&amp;"')@Column(name = """&amp;L3250&amp;""")"&amp;IF(R3250="D","@Temporal(TemporalType.DATE)","")&amp;"private "&amp;VLOOKUP(TEXT(R3250,"@"),Apoio!A:B,2,0)&amp;" "&amp;SUBSTITUTE(LOWER(LEFT(L3250,1))&amp;RIGHT(PROPER(L3250),LEN(L3250)-1),"_","")&amp;";",IF(ISNUMBER(Q3250),IF(R3250="R","@Entity@Table(name = ""reg_"&amp;LOWER(J3250)&amp;""")@XmlRootElement","")&amp;VLOOKUP(J3250,Blocos!D:I,6,0)&amp;Apoio!$E$1&amp;Y3250,""))</f>
        <v>@Registros(nivel = 4) public class Reg1320 implements Serializable { private static final long serialVersionUID = 1L; @Id @GeneratedValue(strategy = GenerationType.IDENTITY) @Basic(optional = false) @Column(name = "ID" ) private Long id;@ManyToOne(fetch = FetchType.LAZY) @JoinColumn(name = "ID_PAI", nullable = false) private Reg1310 idPai; public Reg1310 getIdPai() {return idPai;}public void setIdPai(Object idPai) {this.idPai = (Reg1310) idPai;}public Reg1320() { } public Reg1320(Long id) { this.id = id; } public Reg1320(Long id, Reg1310 idPai, long linha, String hash) { this.id = id; this.idPai = idPai; this.linha = linha; this.hash = hash; }public Long getId() { return id; } public void setId(Long id) { this.id = id; }@Basic(optional = false)@Column(name = "LINHA")private long linha;@Basic(optional = false)@Column(name = "HASH")private String hash;</v>
      </c>
      <c r="X3250" s="190">
        <f>IF(ISNUMBER(Q3250),COUNTIF(Blocos!G:G,J3250),"")</f>
        <v>0</v>
      </c>
      <c r="Y3250" s="190" t="str">
        <f>IF(OR(X3250=0,X3250=""),"",VLOOKUP(SUMIFS(Blocos!A:A,Blocos!H:H,'EFD REGISTROS e Campos (2)'!X3250,Blocos!G:G,'EFD REGISTROS e Campos (2)'!J3250),Blocos!A:L,12,0))</f>
        <v/>
      </c>
      <c r="Z3250" s="190" t="str">
        <f>IF(ISNUMBER(Q3251),VLOOKUP(J3250,Blocos!D:G,4,0),"")</f>
        <v/>
      </c>
      <c r="AA3250" s="190" t="str">
        <f>IF(ISNUMBER(Q3250),CONCATENATE("CREATE TABLE ""reg_",LOWER(J3250),""" (""ID"" bigint NOT NULL AUTO_INCREMENT,  ""HASHFILE"" varchar(255) DEFAULT NULL, ""ID_PAI"" bigint NOT NULL,"),IF(Q3250="Campo",CONCATENATE("""",L3250,""" ",VLOOKUP(R3250,Apoio!A:C,3,0)),""))&amp;IF(Z3250="","",CONCATENATE("PRIMARY KEY (""ID""), KEY ""FK_reg_",LOWER(Z3250),"_ID_PAI"" (""ID_PAI""), CONSTRAINT ""FK_reg_",LOWER(Z3250),"_ID_PAI"" FOREIGN KEY (""ID_PAI"") REFERENCES ""reg_",LOWER(Z3250),""" (""ID"")) ENGINE=InnoDB AUTO_INCREMENT=105774 DEFAULT CHARSET=utf8mb4 COLLATE=utf8mb4_0900_ai_ci;"))</f>
        <v>CREATE TABLE "reg_1320" ("ID" bigint NOT NULL AUTO_INCREMENT,  "HASHFILE" varchar(255) DEFAULT NULL, "ID_PAI" bigint NOT NULL,</v>
      </c>
      <c r="AB3250" s="190" t="str">
        <f t="shared" si="356"/>
        <v/>
      </c>
    </row>
    <row r="3251" spans="1:28" ht="14.5" hidden="1" customHeight="1" x14ac:dyDescent="0.3">
      <c r="J3251" s="187" t="str">
        <f t="shared" si="354"/>
        <v>1320</v>
      </c>
      <c r="K3251" s="181">
        <v>1</v>
      </c>
      <c r="L3251" s="289" t="s">
        <v>25</v>
      </c>
      <c r="M3251" s="182" t="s">
        <v>3254</v>
      </c>
      <c r="N3251" s="181" t="s">
        <v>27</v>
      </c>
      <c r="O3251" s="181">
        <v>4</v>
      </c>
      <c r="P3251" s="181" t="s">
        <v>28</v>
      </c>
      <c r="Q3251" s="192" t="str">
        <f t="shared" si="355"/>
        <v>Campo</v>
      </c>
      <c r="R3251" s="192" t="s">
        <v>27</v>
      </c>
      <c r="S3251" s="191" t="str">
        <f t="shared" si="358"/>
        <v/>
      </c>
      <c r="T3251" s="192" t="str">
        <f t="shared" si="359"/>
        <v>&lt;campo posicao="1"&gt;
&lt;coluna&gt;REG&lt;/coluna&gt;
&lt;descricao&gt;Texto fixo contendo "1320"&lt;/descricao&gt;
&lt;tipo&gt;C&lt;/tipo&gt;
&lt;/campo&gt;</v>
      </c>
      <c r="U3251" s="192" t="str">
        <f t="shared" si="357"/>
        <v>&lt;campo posicao="1"&gt;
&lt;coluna&gt;REG&lt;/coluna&gt;
&lt;descricao&gt;Texto fixo contendo "1320"&lt;/descricao&gt;
&lt;tipo&gt;C&lt;/tipo&gt;
&lt;/campo&gt;</v>
      </c>
      <c r="V3251" s="192" t="str">
        <f t="shared" si="360"/>
        <v>{"Column2", "REG"},</v>
      </c>
      <c r="W3251" s="191" t="str">
        <f>IF(Q3251="Campo","@Campos(posicao = "&amp;K3251&amp;", tipo = '"&amp;R3251&amp;"')@Column(name = """&amp;L3251&amp;""")"&amp;IF(R3251="D","@Temporal(TemporalType.DATE)","")&amp;"private "&amp;VLOOKUP(TEXT(R3251,"@"),Apoio!A:B,2,0)&amp;" "&amp;SUBSTITUTE(LOWER(LEFT(L3251,1))&amp;RIGHT(PROPER(L3251),LEN(L3251)-1),"_","")&amp;";",IF(ISNUMBER(Q3251),IF(R3251="R","@Entity@Table(name = ""reg_"&amp;LOWER(J3251)&amp;""")@XmlRootElement","")&amp;VLOOKUP(J3251,Blocos!D:I,6,0)&amp;Apoio!$E$1&amp;Y3251,""))</f>
        <v>@Campos(posicao = 1, tipo = 'C')@Column(name = "REG")private String reg;</v>
      </c>
      <c r="X3251" s="190" t="str">
        <f>IF(ISNUMBER(Q3251),COUNTIF(Blocos!G:G,J3251),"")</f>
        <v/>
      </c>
      <c r="Y3251" s="190" t="str">
        <f>IF(OR(X3251=0,X3251=""),"",VLOOKUP(SUMIFS(Blocos!A:A,Blocos!H:H,'EFD REGISTROS e Campos (2)'!X3251,Blocos!G:G,'EFD REGISTROS e Campos (2)'!J3251),Blocos!A:L,12,0))</f>
        <v/>
      </c>
      <c r="Z3251" s="190" t="str">
        <f>IF(ISNUMBER(Q3252),VLOOKUP(J3251,Blocos!D:G,4,0),"")</f>
        <v/>
      </c>
      <c r="AA3251" s="190" t="str">
        <f>IF(ISNUMBER(Q3251),CONCATENATE("CREATE TABLE ""reg_",LOWER(J3251),""" (""ID"" bigint NOT NULL AUTO_INCREMENT,  ""HASHFILE"" varchar(255) DEFAULT NULL, ""ID_PAI"" bigint NOT NULL,"),IF(Q3251="Campo",CONCATENATE("""",L3251,""" ",VLOOKUP(R3251,Apoio!A:C,3,0)),""))&amp;IF(Z3251="","",CONCATENATE("PRIMARY KEY (""ID""), KEY ""FK_reg_",LOWER(Z3251),"_ID_PAI"" (""ID_PAI""), CONSTRAINT ""FK_reg_",LOWER(Z3251),"_ID_PAI"" FOREIGN KEY (""ID_PAI"") REFERENCES ""reg_",LOWER(Z3251),""" (""ID"")) ENGINE=InnoDB AUTO_INCREMENT=105774 DEFAULT CHARSET=utf8mb4 COLLATE=utf8mb4_0900_ai_ci;"))</f>
        <v>"REG" varchar(255) DEFAULT NULL,</v>
      </c>
      <c r="AB3251" s="190" t="str">
        <f t="shared" si="356"/>
        <v>USE `efdicms`;SELECT `reg_1320`.`REG`,</v>
      </c>
    </row>
    <row r="3252" spans="1:28" ht="14.5" hidden="1" customHeight="1" x14ac:dyDescent="0.3">
      <c r="J3252" s="187" t="str">
        <f t="shared" si="354"/>
        <v>1320</v>
      </c>
      <c r="K3252" s="181">
        <v>2</v>
      </c>
      <c r="L3252" s="289" t="s">
        <v>3255</v>
      </c>
      <c r="M3252" s="182" t="s">
        <v>3256</v>
      </c>
      <c r="N3252" s="181" t="s">
        <v>32</v>
      </c>
      <c r="O3252" s="181" t="s">
        <v>28</v>
      </c>
      <c r="P3252" s="181" t="s">
        <v>28</v>
      </c>
      <c r="Q3252" s="192" t="str">
        <f t="shared" si="355"/>
        <v>Campo</v>
      </c>
      <c r="R3252" s="192" t="s">
        <v>3607</v>
      </c>
      <c r="S3252" s="191" t="str">
        <f t="shared" si="358"/>
        <v/>
      </c>
      <c r="T3252" s="192" t="str">
        <f t="shared" si="359"/>
        <v>&lt;campo posicao="2"&gt;
&lt;coluna&gt;NUM_BICO&lt;/coluna&gt;
&lt;descricao&gt;Bico Ligado à Bomba&lt;/descricao&gt;
&lt;tipo&gt;I&lt;/tipo&gt;
&lt;/campo&gt;</v>
      </c>
      <c r="U3252" s="192" t="str">
        <f t="shared" si="357"/>
        <v>&lt;campo posicao="2"&gt;
&lt;coluna&gt;NUM_BICO&lt;/coluna&gt;
&lt;descricao&gt;Bico Ligado à Bomba&lt;/descricao&gt;
&lt;tipo&gt;I&lt;/tipo&gt;
&lt;/campo&gt;</v>
      </c>
      <c r="V3252" s="192" t="str">
        <f t="shared" si="360"/>
        <v>{"Column3", "NUM_BICO"},</v>
      </c>
      <c r="W3252" s="191" t="str">
        <f>IF(Q3252="Campo","@Campos(posicao = "&amp;K3252&amp;", tipo = '"&amp;R3252&amp;"')@Column(name = """&amp;L3252&amp;""")"&amp;IF(R3252="D","@Temporal(TemporalType.DATE)","")&amp;"private "&amp;VLOOKUP(TEXT(R3252,"@"),Apoio!A:B,2,0)&amp;" "&amp;SUBSTITUTE(LOWER(LEFT(L3252,1))&amp;RIGHT(PROPER(L3252),LEN(L3252)-1),"_","")&amp;";",IF(ISNUMBER(Q3252),IF(R3252="R","@Entity@Table(name = ""reg_"&amp;LOWER(J3252)&amp;""")@XmlRootElement","")&amp;VLOOKUP(J3252,Blocos!D:I,6,0)&amp;Apoio!$E$1&amp;Y3252,""))</f>
        <v>@Campos(posicao = 2, tipo = 'I')@Column(name = "NUM_BICO")private int numBico;</v>
      </c>
      <c r="X3252" s="190" t="str">
        <f>IF(ISNUMBER(Q3252),COUNTIF(Blocos!G:G,J3252),"")</f>
        <v/>
      </c>
      <c r="Y3252" s="190" t="str">
        <f>IF(OR(X3252=0,X3252=""),"",VLOOKUP(SUMIFS(Blocos!A:A,Blocos!H:H,'EFD REGISTROS e Campos (2)'!X3252,Blocos!G:G,'EFD REGISTROS e Campos (2)'!J3252),Blocos!A:L,12,0))</f>
        <v/>
      </c>
      <c r="Z3252" s="190" t="str">
        <f>IF(ISNUMBER(Q3253),VLOOKUP(J3252,Blocos!D:G,4,0),"")</f>
        <v/>
      </c>
      <c r="AA3252" s="190" t="str">
        <f>IF(ISNUMBER(Q3252),CONCATENATE("CREATE TABLE ""reg_",LOWER(J3252),""" (""ID"" bigint NOT NULL AUTO_INCREMENT,  ""HASHFILE"" varchar(255) DEFAULT NULL, ""ID_PAI"" bigint NOT NULL,"),IF(Q3252="Campo",CONCATENATE("""",L3252,""" ",VLOOKUP(R3252,Apoio!A:C,3,0)),""))&amp;IF(Z3252="","",CONCATENATE("PRIMARY KEY (""ID""), KEY ""FK_reg_",LOWER(Z3252),"_ID_PAI"" (""ID_PAI""), CONSTRAINT ""FK_reg_",LOWER(Z3252),"_ID_PAI"" FOREIGN KEY (""ID_PAI"") REFERENCES ""reg_",LOWER(Z3252),""" (""ID"")) ENGINE=InnoDB AUTO_INCREMENT=105774 DEFAULT CHARSET=utf8mb4 COLLATE=utf8mb4_0900_ai_ci;"))</f>
        <v>"NUM_BICO" int DEFAULT NULL,</v>
      </c>
      <c r="AB3252" s="190" t="str">
        <f t="shared" si="356"/>
        <v>`reg_1320`.`NUM_BICO`,</v>
      </c>
    </row>
    <row r="3253" spans="1:28" ht="14.5" hidden="1" customHeight="1" x14ac:dyDescent="0.3">
      <c r="J3253" s="187" t="str">
        <f t="shared" si="354"/>
        <v>1320</v>
      </c>
      <c r="K3253" s="181">
        <v>3</v>
      </c>
      <c r="L3253" s="289" t="s">
        <v>3257</v>
      </c>
      <c r="M3253" s="182" t="s">
        <v>3258</v>
      </c>
      <c r="N3253" s="181" t="s">
        <v>32</v>
      </c>
      <c r="O3253" s="181" t="s">
        <v>28</v>
      </c>
      <c r="P3253" s="181" t="s">
        <v>28</v>
      </c>
      <c r="Q3253" s="192" t="str">
        <f t="shared" si="355"/>
        <v>Campo</v>
      </c>
      <c r="R3253" s="192" t="s">
        <v>3607</v>
      </c>
      <c r="S3253" s="191" t="str">
        <f t="shared" si="358"/>
        <v/>
      </c>
      <c r="T3253" s="192" t="str">
        <f t="shared" si="359"/>
        <v>&lt;campo posicao="3"&gt;
&lt;coluna&gt;NR_INTERV&lt;/coluna&gt;
&lt;descricao&gt;Número da intervenção&lt;/descricao&gt;
&lt;tipo&gt;I&lt;/tipo&gt;
&lt;/campo&gt;</v>
      </c>
      <c r="U3253" s="192" t="str">
        <f t="shared" si="357"/>
        <v>&lt;campo posicao="3"&gt;
&lt;coluna&gt;NR_INTERV&lt;/coluna&gt;
&lt;descricao&gt;Número da intervenção&lt;/descricao&gt;
&lt;tipo&gt;I&lt;/tipo&gt;
&lt;/campo&gt;</v>
      </c>
      <c r="V3253" s="192" t="str">
        <f t="shared" si="360"/>
        <v>{"Column4", "NR_INTERV"},</v>
      </c>
      <c r="W3253" s="191" t="str">
        <f>IF(Q3253="Campo","@Campos(posicao = "&amp;K3253&amp;", tipo = '"&amp;R3253&amp;"')@Column(name = """&amp;L3253&amp;""")"&amp;IF(R3253="D","@Temporal(TemporalType.DATE)","")&amp;"private "&amp;VLOOKUP(TEXT(R3253,"@"),Apoio!A:B,2,0)&amp;" "&amp;SUBSTITUTE(LOWER(LEFT(L3253,1))&amp;RIGHT(PROPER(L3253),LEN(L3253)-1),"_","")&amp;";",IF(ISNUMBER(Q3253),IF(R3253="R","@Entity@Table(name = ""reg_"&amp;LOWER(J3253)&amp;""")@XmlRootElement","")&amp;VLOOKUP(J3253,Blocos!D:I,6,0)&amp;Apoio!$E$1&amp;Y3253,""))</f>
        <v>@Campos(posicao = 3, tipo = 'I')@Column(name = "NR_INTERV")private int nrInterv;</v>
      </c>
      <c r="X3253" s="190" t="str">
        <f>IF(ISNUMBER(Q3253),COUNTIF(Blocos!G:G,J3253),"")</f>
        <v/>
      </c>
      <c r="Y3253" s="190" t="str">
        <f>IF(OR(X3253=0,X3253=""),"",VLOOKUP(SUMIFS(Blocos!A:A,Blocos!H:H,'EFD REGISTROS e Campos (2)'!X3253,Blocos!G:G,'EFD REGISTROS e Campos (2)'!J3253),Blocos!A:L,12,0))</f>
        <v/>
      </c>
      <c r="Z3253" s="190" t="str">
        <f>IF(ISNUMBER(Q3254),VLOOKUP(J3253,Blocos!D:G,4,0),"")</f>
        <v/>
      </c>
      <c r="AA3253" s="190" t="str">
        <f>IF(ISNUMBER(Q3253),CONCATENATE("CREATE TABLE ""reg_",LOWER(J3253),""" (""ID"" bigint NOT NULL AUTO_INCREMENT,  ""HASHFILE"" varchar(255) DEFAULT NULL, ""ID_PAI"" bigint NOT NULL,"),IF(Q3253="Campo",CONCATENATE("""",L3253,""" ",VLOOKUP(R3253,Apoio!A:C,3,0)),""))&amp;IF(Z3253="","",CONCATENATE("PRIMARY KEY (""ID""), KEY ""FK_reg_",LOWER(Z3253),"_ID_PAI"" (""ID_PAI""), CONSTRAINT ""FK_reg_",LOWER(Z3253),"_ID_PAI"" FOREIGN KEY (""ID_PAI"") REFERENCES ""reg_",LOWER(Z3253),""" (""ID"")) ENGINE=InnoDB AUTO_INCREMENT=105774 DEFAULT CHARSET=utf8mb4 COLLATE=utf8mb4_0900_ai_ci;"))</f>
        <v>"NR_INTERV" int DEFAULT NULL,</v>
      </c>
      <c r="AB3253" s="190" t="str">
        <f t="shared" si="356"/>
        <v>`reg_1320`.`NR_INTERV`,</v>
      </c>
    </row>
    <row r="3254" spans="1:28" ht="14.5" hidden="1" customHeight="1" x14ac:dyDescent="0.3">
      <c r="J3254" s="187" t="str">
        <f t="shared" si="354"/>
        <v>1320</v>
      </c>
      <c r="K3254" s="181">
        <v>4</v>
      </c>
      <c r="L3254" s="289" t="s">
        <v>3259</v>
      </c>
      <c r="M3254" s="182" t="s">
        <v>3260</v>
      </c>
      <c r="N3254" s="181" t="s">
        <v>27</v>
      </c>
      <c r="O3254" s="181">
        <v>50</v>
      </c>
      <c r="P3254" s="181" t="s">
        <v>28</v>
      </c>
      <c r="Q3254" s="192" t="str">
        <f t="shared" si="355"/>
        <v>Campo</v>
      </c>
      <c r="R3254" s="192" t="s">
        <v>27</v>
      </c>
      <c r="S3254" s="191" t="str">
        <f t="shared" si="358"/>
        <v/>
      </c>
      <c r="T3254" s="192" t="str">
        <f t="shared" si="359"/>
        <v>&lt;campo posicao="4"&gt;
&lt;coluna&gt;MOT_INTERV&lt;/coluna&gt;
&lt;descricao&gt;Motivo da Intervenção&lt;/descricao&gt;
&lt;tipo&gt;C&lt;/tipo&gt;
&lt;/campo&gt;</v>
      </c>
      <c r="U3254" s="192" t="str">
        <f t="shared" si="357"/>
        <v>&lt;campo posicao="4"&gt;
&lt;coluna&gt;MOT_INTERV&lt;/coluna&gt;
&lt;descricao&gt;Motivo da Intervenção&lt;/descricao&gt;
&lt;tipo&gt;C&lt;/tipo&gt;
&lt;/campo&gt;</v>
      </c>
      <c r="V3254" s="192" t="str">
        <f t="shared" si="360"/>
        <v>{"Column5", "MOT_INTERV"},</v>
      </c>
      <c r="W3254" s="191" t="str">
        <f>IF(Q3254="Campo","@Campos(posicao = "&amp;K3254&amp;", tipo = '"&amp;R3254&amp;"')@Column(name = """&amp;L3254&amp;""")"&amp;IF(R3254="D","@Temporal(TemporalType.DATE)","")&amp;"private "&amp;VLOOKUP(TEXT(R3254,"@"),Apoio!A:B,2,0)&amp;" "&amp;SUBSTITUTE(LOWER(LEFT(L3254,1))&amp;RIGHT(PROPER(L3254),LEN(L3254)-1),"_","")&amp;";",IF(ISNUMBER(Q3254),IF(R3254="R","@Entity@Table(name = ""reg_"&amp;LOWER(J3254)&amp;""")@XmlRootElement","")&amp;VLOOKUP(J3254,Blocos!D:I,6,0)&amp;Apoio!$E$1&amp;Y3254,""))</f>
        <v>@Campos(posicao = 4, tipo = 'C')@Column(name = "MOT_INTERV")private String motInterv;</v>
      </c>
      <c r="X3254" s="190" t="str">
        <f>IF(ISNUMBER(Q3254),COUNTIF(Blocos!G:G,J3254),"")</f>
        <v/>
      </c>
      <c r="Y3254" s="190" t="str">
        <f>IF(OR(X3254=0,X3254=""),"",VLOOKUP(SUMIFS(Blocos!A:A,Blocos!H:H,'EFD REGISTROS e Campos (2)'!X3254,Blocos!G:G,'EFD REGISTROS e Campos (2)'!J3254),Blocos!A:L,12,0))</f>
        <v/>
      </c>
      <c r="Z3254" s="190" t="str">
        <f>IF(ISNUMBER(Q3255),VLOOKUP(J3254,Blocos!D:G,4,0),"")</f>
        <v/>
      </c>
      <c r="AA3254" s="190" t="str">
        <f>IF(ISNUMBER(Q3254),CONCATENATE("CREATE TABLE ""reg_",LOWER(J3254),""" (""ID"" bigint NOT NULL AUTO_INCREMENT,  ""HASHFILE"" varchar(255) DEFAULT NULL, ""ID_PAI"" bigint NOT NULL,"),IF(Q3254="Campo",CONCATENATE("""",L3254,""" ",VLOOKUP(R3254,Apoio!A:C,3,0)),""))&amp;IF(Z3254="","",CONCATENATE("PRIMARY KEY (""ID""), KEY ""FK_reg_",LOWER(Z3254),"_ID_PAI"" (""ID_PAI""), CONSTRAINT ""FK_reg_",LOWER(Z3254),"_ID_PAI"" FOREIGN KEY (""ID_PAI"") REFERENCES ""reg_",LOWER(Z3254),""" (""ID"")) ENGINE=InnoDB AUTO_INCREMENT=105774 DEFAULT CHARSET=utf8mb4 COLLATE=utf8mb4_0900_ai_ci;"))</f>
        <v>"MOT_INTERV" varchar(255) DEFAULT NULL,</v>
      </c>
      <c r="AB3254" s="190" t="str">
        <f t="shared" si="356"/>
        <v>`reg_1320`.`MOT_INTERV`,</v>
      </c>
    </row>
    <row r="3255" spans="1:28" ht="14.5" hidden="1" customHeight="1" x14ac:dyDescent="0.3">
      <c r="J3255" s="187" t="str">
        <f t="shared" si="354"/>
        <v>1320</v>
      </c>
      <c r="K3255" s="181">
        <v>5</v>
      </c>
      <c r="L3255" s="289" t="s">
        <v>3261</v>
      </c>
      <c r="M3255" s="182" t="s">
        <v>3262</v>
      </c>
      <c r="N3255" s="181" t="s">
        <v>27</v>
      </c>
      <c r="O3255" s="181">
        <v>30</v>
      </c>
      <c r="P3255" s="181" t="s">
        <v>28</v>
      </c>
      <c r="Q3255" s="192" t="str">
        <f t="shared" si="355"/>
        <v>Campo</v>
      </c>
      <c r="R3255" s="192" t="s">
        <v>27</v>
      </c>
      <c r="S3255" s="191" t="str">
        <f t="shared" si="358"/>
        <v/>
      </c>
      <c r="T3255" s="192" t="str">
        <f t="shared" si="359"/>
        <v>&lt;campo posicao="5"&gt;
&lt;coluna&gt;NOM_INTERV&lt;/coluna&gt;
&lt;descricao&gt;Nome do Interventor&lt;/descricao&gt;
&lt;tipo&gt;C&lt;/tipo&gt;
&lt;/campo&gt;</v>
      </c>
      <c r="U3255" s="192" t="str">
        <f t="shared" si="357"/>
        <v>&lt;campo posicao="5"&gt;
&lt;coluna&gt;NOM_INTERV&lt;/coluna&gt;
&lt;descricao&gt;Nome do Interventor&lt;/descricao&gt;
&lt;tipo&gt;C&lt;/tipo&gt;
&lt;/campo&gt;</v>
      </c>
      <c r="V3255" s="192" t="str">
        <f t="shared" si="360"/>
        <v>{"Column6", "NOM_INTERV"},</v>
      </c>
      <c r="W3255" s="191" t="str">
        <f>IF(Q3255="Campo","@Campos(posicao = "&amp;K3255&amp;", tipo = '"&amp;R3255&amp;"')@Column(name = """&amp;L3255&amp;""")"&amp;IF(R3255="D","@Temporal(TemporalType.DATE)","")&amp;"private "&amp;VLOOKUP(TEXT(R3255,"@"),Apoio!A:B,2,0)&amp;" "&amp;SUBSTITUTE(LOWER(LEFT(L3255,1))&amp;RIGHT(PROPER(L3255),LEN(L3255)-1),"_","")&amp;";",IF(ISNUMBER(Q3255),IF(R3255="R","@Entity@Table(name = ""reg_"&amp;LOWER(J3255)&amp;""")@XmlRootElement","")&amp;VLOOKUP(J3255,Blocos!D:I,6,0)&amp;Apoio!$E$1&amp;Y3255,""))</f>
        <v>@Campos(posicao = 5, tipo = 'C')@Column(name = "NOM_INTERV")private String nomInterv;</v>
      </c>
      <c r="X3255" s="190" t="str">
        <f>IF(ISNUMBER(Q3255),COUNTIF(Blocos!G:G,J3255),"")</f>
        <v/>
      </c>
      <c r="Y3255" s="190" t="str">
        <f>IF(OR(X3255=0,X3255=""),"",VLOOKUP(SUMIFS(Blocos!A:A,Blocos!H:H,'EFD REGISTROS e Campos (2)'!X3255,Blocos!G:G,'EFD REGISTROS e Campos (2)'!J3255),Blocos!A:L,12,0))</f>
        <v/>
      </c>
      <c r="Z3255" s="190" t="str">
        <f>IF(ISNUMBER(Q3256),VLOOKUP(J3255,Blocos!D:G,4,0),"")</f>
        <v/>
      </c>
      <c r="AA3255" s="190" t="str">
        <f>IF(ISNUMBER(Q3255),CONCATENATE("CREATE TABLE ""reg_",LOWER(J3255),""" (""ID"" bigint NOT NULL AUTO_INCREMENT,  ""HASHFILE"" varchar(255) DEFAULT NULL, ""ID_PAI"" bigint NOT NULL,"),IF(Q3255="Campo",CONCATENATE("""",L3255,""" ",VLOOKUP(R3255,Apoio!A:C,3,0)),""))&amp;IF(Z3255="","",CONCATENATE("PRIMARY KEY (""ID""), KEY ""FK_reg_",LOWER(Z3255),"_ID_PAI"" (""ID_PAI""), CONSTRAINT ""FK_reg_",LOWER(Z3255),"_ID_PAI"" FOREIGN KEY (""ID_PAI"") REFERENCES ""reg_",LOWER(Z3255),""" (""ID"")) ENGINE=InnoDB AUTO_INCREMENT=105774 DEFAULT CHARSET=utf8mb4 COLLATE=utf8mb4_0900_ai_ci;"))</f>
        <v>"NOM_INTERV" varchar(255) DEFAULT NULL,</v>
      </c>
      <c r="AB3255" s="190" t="str">
        <f t="shared" si="356"/>
        <v>`reg_1320`.`NOM_INTERV`,</v>
      </c>
    </row>
    <row r="3256" spans="1:28" ht="14.5" hidden="1" customHeight="1" x14ac:dyDescent="0.3">
      <c r="J3256" s="187" t="str">
        <f t="shared" si="354"/>
        <v>1320</v>
      </c>
      <c r="K3256" s="181">
        <v>6</v>
      </c>
      <c r="L3256" s="289" t="s">
        <v>3263</v>
      </c>
      <c r="M3256" s="182" t="s">
        <v>3264</v>
      </c>
      <c r="N3256" s="181" t="s">
        <v>27</v>
      </c>
      <c r="O3256" s="181" t="s">
        <v>47</v>
      </c>
      <c r="P3256" s="181" t="s">
        <v>28</v>
      </c>
      <c r="Q3256" s="192" t="str">
        <f t="shared" si="355"/>
        <v>Campo</v>
      </c>
      <c r="R3256" s="192" t="s">
        <v>27</v>
      </c>
      <c r="S3256" s="191" t="str">
        <f t="shared" si="358"/>
        <v/>
      </c>
      <c r="T3256" s="192" t="str">
        <f t="shared" si="359"/>
        <v>&lt;campo posicao="6"&gt;
&lt;coluna&gt;CNPJ_INTERV&lt;/coluna&gt;
&lt;descricao&gt;CNPJ da empresa responsável pela intervenção&lt;/descricao&gt;
&lt;tipo&gt;C&lt;/tipo&gt;
&lt;/campo&gt;</v>
      </c>
      <c r="U3256" s="192" t="str">
        <f t="shared" si="357"/>
        <v>&lt;campo posicao="6"&gt;
&lt;coluna&gt;CNPJ_INTERV&lt;/coluna&gt;
&lt;descricao&gt;CNPJ da empresa responsável pela intervenção&lt;/descricao&gt;
&lt;tipo&gt;C&lt;/tipo&gt;
&lt;/campo&gt;</v>
      </c>
      <c r="V3256" s="192" t="str">
        <f t="shared" si="360"/>
        <v>{"Column7", "CNPJ_INTERV"},</v>
      </c>
      <c r="W3256" s="191" t="str">
        <f>IF(Q3256="Campo","@Campos(posicao = "&amp;K3256&amp;", tipo = '"&amp;R3256&amp;"')@Column(name = """&amp;L3256&amp;""")"&amp;IF(R3256="D","@Temporal(TemporalType.DATE)","")&amp;"private "&amp;VLOOKUP(TEXT(R3256,"@"),Apoio!A:B,2,0)&amp;" "&amp;SUBSTITUTE(LOWER(LEFT(L3256,1))&amp;RIGHT(PROPER(L3256),LEN(L3256)-1),"_","")&amp;";",IF(ISNUMBER(Q3256),IF(R3256="R","@Entity@Table(name = ""reg_"&amp;LOWER(J3256)&amp;""")@XmlRootElement","")&amp;VLOOKUP(J3256,Blocos!D:I,6,0)&amp;Apoio!$E$1&amp;Y3256,""))</f>
        <v>@Campos(posicao = 6, tipo = 'C')@Column(name = "CNPJ_INTERV")private String cnpjInterv;</v>
      </c>
      <c r="X3256" s="190" t="str">
        <f>IF(ISNUMBER(Q3256),COUNTIF(Blocos!G:G,J3256),"")</f>
        <v/>
      </c>
      <c r="Y3256" s="190" t="str">
        <f>IF(OR(X3256=0,X3256=""),"",VLOOKUP(SUMIFS(Blocos!A:A,Blocos!H:H,'EFD REGISTROS e Campos (2)'!X3256,Blocos!G:G,'EFD REGISTROS e Campos (2)'!J3256),Blocos!A:L,12,0))</f>
        <v/>
      </c>
      <c r="Z3256" s="190" t="str">
        <f>IF(ISNUMBER(Q3257),VLOOKUP(J3256,Blocos!D:G,4,0),"")</f>
        <v/>
      </c>
      <c r="AA3256" s="190" t="str">
        <f>IF(ISNUMBER(Q3256),CONCATENATE("CREATE TABLE ""reg_",LOWER(J3256),""" (""ID"" bigint NOT NULL AUTO_INCREMENT,  ""HASHFILE"" varchar(255) DEFAULT NULL, ""ID_PAI"" bigint NOT NULL,"),IF(Q3256="Campo",CONCATENATE("""",L3256,""" ",VLOOKUP(R3256,Apoio!A:C,3,0)),""))&amp;IF(Z3256="","",CONCATENATE("PRIMARY KEY (""ID""), KEY ""FK_reg_",LOWER(Z3256),"_ID_PAI"" (""ID_PAI""), CONSTRAINT ""FK_reg_",LOWER(Z3256),"_ID_PAI"" FOREIGN KEY (""ID_PAI"") REFERENCES ""reg_",LOWER(Z3256),""" (""ID"")) ENGINE=InnoDB AUTO_INCREMENT=105774 DEFAULT CHARSET=utf8mb4 COLLATE=utf8mb4_0900_ai_ci;"))</f>
        <v>"CNPJ_INTERV" varchar(255) DEFAULT NULL,</v>
      </c>
      <c r="AB3256" s="190" t="str">
        <f t="shared" si="356"/>
        <v>`reg_1320`.`CNPJ_INTERV`,</v>
      </c>
    </row>
    <row r="3257" spans="1:28" ht="14.5" hidden="1" customHeight="1" x14ac:dyDescent="0.3">
      <c r="J3257" s="187" t="str">
        <f t="shared" si="354"/>
        <v>1320</v>
      </c>
      <c r="K3257" s="181">
        <v>7</v>
      </c>
      <c r="L3257" s="289" t="s">
        <v>3265</v>
      </c>
      <c r="M3257" s="182" t="s">
        <v>3266</v>
      </c>
      <c r="N3257" s="181" t="s">
        <v>27</v>
      </c>
      <c r="O3257" s="181" t="s">
        <v>51</v>
      </c>
      <c r="P3257" s="181" t="s">
        <v>28</v>
      </c>
      <c r="Q3257" s="192" t="str">
        <f t="shared" si="355"/>
        <v>Campo</v>
      </c>
      <c r="R3257" s="192" t="s">
        <v>27</v>
      </c>
      <c r="S3257" s="191" t="str">
        <f t="shared" si="358"/>
        <v/>
      </c>
      <c r="T3257" s="192" t="str">
        <f t="shared" si="359"/>
        <v>&lt;campo posicao="7"&gt;
&lt;coluna&gt;CPF_INTERV&lt;/coluna&gt;
&lt;descricao&gt;CPF do técnico responsável pela intervenção&lt;/descricao&gt;
&lt;tipo&gt;C&lt;/tipo&gt;
&lt;/campo&gt;</v>
      </c>
      <c r="U3257" s="192" t="str">
        <f t="shared" si="357"/>
        <v>&lt;campo posicao="7"&gt;
&lt;coluna&gt;CPF_INTERV&lt;/coluna&gt;
&lt;descricao&gt;CPF do técnico responsável pela intervenção&lt;/descricao&gt;
&lt;tipo&gt;C&lt;/tipo&gt;
&lt;/campo&gt;</v>
      </c>
      <c r="V3257" s="192" t="str">
        <f t="shared" si="360"/>
        <v>{"Column8", "CPF_INTERV"},</v>
      </c>
      <c r="W3257" s="191" t="str">
        <f>IF(Q3257="Campo","@Campos(posicao = "&amp;K3257&amp;", tipo = '"&amp;R3257&amp;"')@Column(name = """&amp;L3257&amp;""")"&amp;IF(R3257="D","@Temporal(TemporalType.DATE)","")&amp;"private "&amp;VLOOKUP(TEXT(R3257,"@"),Apoio!A:B,2,0)&amp;" "&amp;SUBSTITUTE(LOWER(LEFT(L3257,1))&amp;RIGHT(PROPER(L3257),LEN(L3257)-1),"_","")&amp;";",IF(ISNUMBER(Q3257),IF(R3257="R","@Entity@Table(name = ""reg_"&amp;LOWER(J3257)&amp;""")@XmlRootElement","")&amp;VLOOKUP(J3257,Blocos!D:I,6,0)&amp;Apoio!$E$1&amp;Y3257,""))</f>
        <v>@Campos(posicao = 7, tipo = 'C')@Column(name = "CPF_INTERV")private String cpfInterv;</v>
      </c>
      <c r="X3257" s="190" t="str">
        <f>IF(ISNUMBER(Q3257),COUNTIF(Blocos!G:G,J3257),"")</f>
        <v/>
      </c>
      <c r="Y3257" s="190" t="str">
        <f>IF(OR(X3257=0,X3257=""),"",VLOOKUP(SUMIFS(Blocos!A:A,Blocos!H:H,'EFD REGISTROS e Campos (2)'!X3257,Blocos!G:G,'EFD REGISTROS e Campos (2)'!J3257),Blocos!A:L,12,0))</f>
        <v/>
      </c>
      <c r="Z3257" s="190" t="str">
        <f>IF(ISNUMBER(Q3258),VLOOKUP(J3257,Blocos!D:G,4,0),"")</f>
        <v/>
      </c>
      <c r="AA3257" s="190" t="str">
        <f>IF(ISNUMBER(Q3257),CONCATENATE("CREATE TABLE ""reg_",LOWER(J3257),""" (""ID"" bigint NOT NULL AUTO_INCREMENT,  ""HASHFILE"" varchar(255) DEFAULT NULL, ""ID_PAI"" bigint NOT NULL,"),IF(Q3257="Campo",CONCATENATE("""",L3257,""" ",VLOOKUP(R3257,Apoio!A:C,3,0)),""))&amp;IF(Z3257="","",CONCATENATE("PRIMARY KEY (""ID""), KEY ""FK_reg_",LOWER(Z3257),"_ID_PAI"" (""ID_PAI""), CONSTRAINT ""FK_reg_",LOWER(Z3257),"_ID_PAI"" FOREIGN KEY (""ID_PAI"") REFERENCES ""reg_",LOWER(Z3257),""" (""ID"")) ENGINE=InnoDB AUTO_INCREMENT=105774 DEFAULT CHARSET=utf8mb4 COLLATE=utf8mb4_0900_ai_ci;"))</f>
        <v>"CPF_INTERV" varchar(255) DEFAULT NULL,</v>
      </c>
      <c r="AB3257" s="190" t="str">
        <f t="shared" si="356"/>
        <v>`reg_1320`.`CPF_INTERV`,</v>
      </c>
    </row>
    <row r="3258" spans="1:28" ht="14.5" hidden="1" customHeight="1" x14ac:dyDescent="0.3">
      <c r="J3258" s="187" t="str">
        <f t="shared" si="354"/>
        <v>1320</v>
      </c>
      <c r="K3258" s="181">
        <v>8</v>
      </c>
      <c r="L3258" s="289" t="s">
        <v>3267</v>
      </c>
      <c r="M3258" s="182" t="s">
        <v>3268</v>
      </c>
      <c r="N3258" s="181" t="s">
        <v>32</v>
      </c>
      <c r="O3258" s="181" t="s">
        <v>28</v>
      </c>
      <c r="P3258" s="181">
        <v>3</v>
      </c>
      <c r="Q3258" s="192" t="str">
        <f t="shared" si="355"/>
        <v>Campo</v>
      </c>
      <c r="R3258" s="192" t="s">
        <v>3606</v>
      </c>
      <c r="S3258" s="191" t="str">
        <f t="shared" si="358"/>
        <v/>
      </c>
      <c r="T3258" s="192" t="str">
        <f t="shared" si="359"/>
        <v>&lt;campo posicao="8"&gt;
&lt;coluna&gt;VAL_FECHA&lt;/coluna&gt;
&lt;descricao&gt;Valor da leitura final do contador, no fechamento do bico.&lt;/descricao&gt;
&lt;tipo&gt;R&lt;/tipo&gt;
&lt;/campo&gt;</v>
      </c>
      <c r="U3258" s="192" t="str">
        <f t="shared" si="357"/>
        <v>&lt;campo posicao="8"&gt;
&lt;coluna&gt;VAL_FECHA&lt;/coluna&gt;
&lt;descricao&gt;Valor da leitura final do contador, no fechamento do bico.&lt;/descricao&gt;
&lt;tipo&gt;R&lt;/tipo&gt;
&lt;/campo&gt;</v>
      </c>
      <c r="V3258" s="192" t="str">
        <f t="shared" si="360"/>
        <v>{"Column9", "VAL_FECHA"},</v>
      </c>
      <c r="W3258" s="191" t="str">
        <f>IF(Q3258="Campo","@Campos(posicao = "&amp;K3258&amp;", tipo = '"&amp;R3258&amp;"')@Column(name = """&amp;L3258&amp;""")"&amp;IF(R3258="D","@Temporal(TemporalType.DATE)","")&amp;"private "&amp;VLOOKUP(TEXT(R3258,"@"),Apoio!A:B,2,0)&amp;" "&amp;SUBSTITUTE(LOWER(LEFT(L3258,1))&amp;RIGHT(PROPER(L3258),LEN(L3258)-1),"_","")&amp;";",IF(ISNUMBER(Q3258),IF(R3258="R","@Entity@Table(name = ""reg_"&amp;LOWER(J3258)&amp;""")@XmlRootElement","")&amp;VLOOKUP(J3258,Blocos!D:I,6,0)&amp;Apoio!$E$1&amp;Y3258,""))</f>
        <v>@Campos(posicao = 8, tipo = 'R')@Column(name = "VAL_FECHA")private BigDecimal valFecha;</v>
      </c>
      <c r="X3258" s="190" t="str">
        <f>IF(ISNUMBER(Q3258),COUNTIF(Blocos!G:G,J3258),"")</f>
        <v/>
      </c>
      <c r="Y3258" s="190" t="str">
        <f>IF(OR(X3258=0,X3258=""),"",VLOOKUP(SUMIFS(Blocos!A:A,Blocos!H:H,'EFD REGISTROS e Campos (2)'!X3258,Blocos!G:G,'EFD REGISTROS e Campos (2)'!J3258),Blocos!A:L,12,0))</f>
        <v/>
      </c>
      <c r="Z3258" s="190" t="str">
        <f>IF(ISNUMBER(Q3259),VLOOKUP(J3258,Blocos!D:G,4,0),"")</f>
        <v/>
      </c>
      <c r="AA3258" s="190" t="str">
        <f>IF(ISNUMBER(Q3258),CONCATENATE("CREATE TABLE ""reg_",LOWER(J3258),""" (""ID"" bigint NOT NULL AUTO_INCREMENT,  ""HASHFILE"" varchar(255) DEFAULT NULL, ""ID_PAI"" bigint NOT NULL,"),IF(Q3258="Campo",CONCATENATE("""",L3258,""" ",VLOOKUP(R3258,Apoio!A:C,3,0)),""))&amp;IF(Z3258="","",CONCATENATE("PRIMARY KEY (""ID""), KEY ""FK_reg_",LOWER(Z3258),"_ID_PAI"" (""ID_PAI""), CONSTRAINT ""FK_reg_",LOWER(Z3258),"_ID_PAI"" FOREIGN KEY (""ID_PAI"") REFERENCES ""reg_",LOWER(Z3258),""" (""ID"")) ENGINE=InnoDB AUTO_INCREMENT=105774 DEFAULT CHARSET=utf8mb4 COLLATE=utf8mb4_0900_ai_ci;"))</f>
        <v>"VAL_FECHA" decimal(15,6) DEFAULT NULL,</v>
      </c>
      <c r="AB3258" s="190" t="str">
        <f t="shared" si="356"/>
        <v>`reg_1320`.`VAL_FECHA`,</v>
      </c>
    </row>
    <row r="3259" spans="1:28" ht="14.5" hidden="1" customHeight="1" x14ac:dyDescent="0.3">
      <c r="J3259" s="187" t="str">
        <f t="shared" si="354"/>
        <v>1320</v>
      </c>
      <c r="K3259" s="181">
        <v>9</v>
      </c>
      <c r="L3259" s="289" t="s">
        <v>3269</v>
      </c>
      <c r="M3259" s="182" t="s">
        <v>3270</v>
      </c>
      <c r="N3259" s="181" t="s">
        <v>32</v>
      </c>
      <c r="O3259" s="181" t="s">
        <v>28</v>
      </c>
      <c r="P3259" s="181">
        <v>3</v>
      </c>
      <c r="Q3259" s="192" t="str">
        <f t="shared" si="355"/>
        <v>Campo</v>
      </c>
      <c r="R3259" s="192" t="s">
        <v>3606</v>
      </c>
      <c r="S3259" s="191" t="str">
        <f t="shared" si="358"/>
        <v/>
      </c>
      <c r="T3259" s="192" t="str">
        <f t="shared" si="359"/>
        <v>&lt;campo posicao="9"&gt;
&lt;coluna&gt;VAL_ABERT&lt;/coluna&gt;
&lt;descricao&gt;Valor da leitura inicial do contador, na abertura do bico.&lt;/descricao&gt;
&lt;tipo&gt;R&lt;/tipo&gt;
&lt;/campo&gt;</v>
      </c>
      <c r="U3259" s="192" t="str">
        <f t="shared" si="357"/>
        <v>&lt;campo posicao="9"&gt;
&lt;coluna&gt;VAL_ABERT&lt;/coluna&gt;
&lt;descricao&gt;Valor da leitura inicial do contador, na abertura do bico.&lt;/descricao&gt;
&lt;tipo&gt;R&lt;/tipo&gt;
&lt;/campo&gt;</v>
      </c>
      <c r="V3259" s="192" t="str">
        <f t="shared" si="360"/>
        <v>{"Column10", "VAL_ABERT"},</v>
      </c>
      <c r="W3259" s="191" t="str">
        <f>IF(Q3259="Campo","@Campos(posicao = "&amp;K3259&amp;", tipo = '"&amp;R3259&amp;"')@Column(name = """&amp;L3259&amp;""")"&amp;IF(R3259="D","@Temporal(TemporalType.DATE)","")&amp;"private "&amp;VLOOKUP(TEXT(R3259,"@"),Apoio!A:B,2,0)&amp;" "&amp;SUBSTITUTE(LOWER(LEFT(L3259,1))&amp;RIGHT(PROPER(L3259),LEN(L3259)-1),"_","")&amp;";",IF(ISNUMBER(Q3259),IF(R3259="R","@Entity@Table(name = ""reg_"&amp;LOWER(J3259)&amp;""")@XmlRootElement","")&amp;VLOOKUP(J3259,Blocos!D:I,6,0)&amp;Apoio!$E$1&amp;Y3259,""))</f>
        <v>@Campos(posicao = 9, tipo = 'R')@Column(name = "VAL_ABERT")private BigDecimal valAbert;</v>
      </c>
      <c r="X3259" s="190" t="str">
        <f>IF(ISNUMBER(Q3259),COUNTIF(Blocos!G:G,J3259),"")</f>
        <v/>
      </c>
      <c r="Y3259" s="190" t="str">
        <f>IF(OR(X3259=0,X3259=""),"",VLOOKUP(SUMIFS(Blocos!A:A,Blocos!H:H,'EFD REGISTROS e Campos (2)'!X3259,Blocos!G:G,'EFD REGISTROS e Campos (2)'!J3259),Blocos!A:L,12,0))</f>
        <v/>
      </c>
      <c r="Z3259" s="190" t="str">
        <f>IF(ISNUMBER(Q3260),VLOOKUP(J3259,Blocos!D:G,4,0),"")</f>
        <v/>
      </c>
      <c r="AA3259" s="190" t="str">
        <f>IF(ISNUMBER(Q3259),CONCATENATE("CREATE TABLE ""reg_",LOWER(J3259),""" (""ID"" bigint NOT NULL AUTO_INCREMENT,  ""HASHFILE"" varchar(255) DEFAULT NULL, ""ID_PAI"" bigint NOT NULL,"),IF(Q3259="Campo",CONCATENATE("""",L3259,""" ",VLOOKUP(R3259,Apoio!A:C,3,0)),""))&amp;IF(Z3259="","",CONCATENATE("PRIMARY KEY (""ID""), KEY ""FK_reg_",LOWER(Z3259),"_ID_PAI"" (""ID_PAI""), CONSTRAINT ""FK_reg_",LOWER(Z3259),"_ID_PAI"" FOREIGN KEY (""ID_PAI"") REFERENCES ""reg_",LOWER(Z3259),""" (""ID"")) ENGINE=InnoDB AUTO_INCREMENT=105774 DEFAULT CHARSET=utf8mb4 COLLATE=utf8mb4_0900_ai_ci;"))</f>
        <v>"VAL_ABERT" decimal(15,6) DEFAULT NULL,</v>
      </c>
      <c r="AB3259" s="190" t="str">
        <f t="shared" si="356"/>
        <v>`reg_1320`.`VAL_ABERT`,</v>
      </c>
    </row>
    <row r="3260" spans="1:28" ht="14.5" hidden="1" customHeight="1" x14ac:dyDescent="0.3">
      <c r="J3260" s="187" t="str">
        <f t="shared" si="354"/>
        <v>1320</v>
      </c>
      <c r="K3260" s="181">
        <v>10</v>
      </c>
      <c r="L3260" s="289" t="s">
        <v>3271</v>
      </c>
      <c r="M3260" s="182" t="s">
        <v>3272</v>
      </c>
      <c r="N3260" s="181" t="s">
        <v>32</v>
      </c>
      <c r="O3260" s="181" t="s">
        <v>28</v>
      </c>
      <c r="P3260" s="181">
        <v>3</v>
      </c>
      <c r="Q3260" s="192" t="str">
        <f t="shared" si="355"/>
        <v>Campo</v>
      </c>
      <c r="R3260" s="192" t="s">
        <v>3606</v>
      </c>
      <c r="S3260" s="191" t="str">
        <f t="shared" si="358"/>
        <v/>
      </c>
      <c r="T3260" s="192" t="str">
        <f t="shared" si="359"/>
        <v>&lt;campo posicao="10"&gt;
&lt;coluna&gt;VOL_AFERI&lt;/coluna&gt;
&lt;descricao&gt;Aferições da Bomba, em litros&lt;/descricao&gt;
&lt;tipo&gt;R&lt;/tipo&gt;
&lt;/campo&gt;</v>
      </c>
      <c r="U3260" s="192" t="str">
        <f t="shared" si="357"/>
        <v>&lt;campo posicao="10"&gt;
&lt;coluna&gt;VOL_AFERI&lt;/coluna&gt;
&lt;descricao&gt;Aferições da Bomba, em litros&lt;/descricao&gt;
&lt;tipo&gt;R&lt;/tipo&gt;
&lt;/campo&gt;</v>
      </c>
      <c r="V3260" s="192" t="str">
        <f t="shared" si="360"/>
        <v>{"Column11", "VOL_AFERI"},</v>
      </c>
      <c r="W3260" s="191" t="str">
        <f>IF(Q3260="Campo","@Campos(posicao = "&amp;K3260&amp;", tipo = '"&amp;R3260&amp;"')@Column(name = """&amp;L3260&amp;""")"&amp;IF(R3260="D","@Temporal(TemporalType.DATE)","")&amp;"private "&amp;VLOOKUP(TEXT(R3260,"@"),Apoio!A:B,2,0)&amp;" "&amp;SUBSTITUTE(LOWER(LEFT(L3260,1))&amp;RIGHT(PROPER(L3260),LEN(L3260)-1),"_","")&amp;";",IF(ISNUMBER(Q3260),IF(R3260="R","@Entity@Table(name = ""reg_"&amp;LOWER(J3260)&amp;""")@XmlRootElement","")&amp;VLOOKUP(J3260,Blocos!D:I,6,0)&amp;Apoio!$E$1&amp;Y3260,""))</f>
        <v>@Campos(posicao = 10, tipo = 'R')@Column(name = "VOL_AFERI")private BigDecimal volAferi;</v>
      </c>
      <c r="X3260" s="190" t="str">
        <f>IF(ISNUMBER(Q3260),COUNTIF(Blocos!G:G,J3260),"")</f>
        <v/>
      </c>
      <c r="Y3260" s="190" t="str">
        <f>IF(OR(X3260=0,X3260=""),"",VLOOKUP(SUMIFS(Blocos!A:A,Blocos!H:H,'EFD REGISTROS e Campos (2)'!X3260,Blocos!G:G,'EFD REGISTROS e Campos (2)'!J3260),Blocos!A:L,12,0))</f>
        <v/>
      </c>
      <c r="Z3260" s="190" t="str">
        <f>IF(ISNUMBER(Q3261),VLOOKUP(J3260,Blocos!D:G,4,0),"")</f>
        <v/>
      </c>
      <c r="AA3260" s="190" t="str">
        <f>IF(ISNUMBER(Q3260),CONCATENATE("CREATE TABLE ""reg_",LOWER(J3260),""" (""ID"" bigint NOT NULL AUTO_INCREMENT,  ""HASHFILE"" varchar(255) DEFAULT NULL, ""ID_PAI"" bigint NOT NULL,"),IF(Q3260="Campo",CONCATENATE("""",L3260,""" ",VLOOKUP(R3260,Apoio!A:C,3,0)),""))&amp;IF(Z3260="","",CONCATENATE("PRIMARY KEY (""ID""), KEY ""FK_reg_",LOWER(Z3260),"_ID_PAI"" (""ID_PAI""), CONSTRAINT ""FK_reg_",LOWER(Z3260),"_ID_PAI"" FOREIGN KEY (""ID_PAI"") REFERENCES ""reg_",LOWER(Z3260),""" (""ID"")) ENGINE=InnoDB AUTO_INCREMENT=105774 DEFAULT CHARSET=utf8mb4 COLLATE=utf8mb4_0900_ai_ci;"))</f>
        <v>"VOL_AFERI" decimal(15,6) DEFAULT NULL,</v>
      </c>
      <c r="AB3260" s="190" t="str">
        <f t="shared" si="356"/>
        <v>`reg_1320`.`VOL_AFERI`,</v>
      </c>
    </row>
    <row r="3261" spans="1:28" ht="14.5" hidden="1" customHeight="1" x14ac:dyDescent="0.3">
      <c r="J3261" s="187" t="str">
        <f t="shared" si="354"/>
        <v>1320</v>
      </c>
      <c r="K3261" s="181">
        <v>11</v>
      </c>
      <c r="L3261" s="289" t="s">
        <v>3273</v>
      </c>
      <c r="M3261" s="182" t="s">
        <v>3274</v>
      </c>
      <c r="N3261" s="181" t="s">
        <v>32</v>
      </c>
      <c r="O3261" s="181" t="s">
        <v>28</v>
      </c>
      <c r="P3261" s="181">
        <v>3</v>
      </c>
      <c r="Q3261" s="192" t="str">
        <f t="shared" si="355"/>
        <v>Campo</v>
      </c>
      <c r="R3261" s="192" t="s">
        <v>3606</v>
      </c>
      <c r="S3261" s="191" t="str">
        <f t="shared" si="358"/>
        <v/>
      </c>
      <c r="T3261" s="192" t="str">
        <f t="shared" si="359"/>
        <v>&lt;campo posicao="11"&gt;
&lt;coluna&gt;VOL_VENDAS&lt;/coluna&gt;
&lt;descricao&gt;Vendas (08 – 09 - 10 ) do bico , em litros&lt;/descricao&gt;
&lt;tipo&gt;R&lt;/tipo&gt;
&lt;/campo&gt;</v>
      </c>
      <c r="U3261" s="192" t="str">
        <f t="shared" si="357"/>
        <v>&lt;campo posicao="11"&gt;
&lt;coluna&gt;VOL_VENDAS&lt;/coluna&gt;
&lt;descricao&gt;Vendas (08 – 09 - 10 ) do bico , em litros&lt;/descricao&gt;
&lt;tipo&gt;R&lt;/tipo&gt;
&lt;/campo&gt;</v>
      </c>
      <c r="V3261" s="192" t="str">
        <f t="shared" si="360"/>
        <v>{"Column12", "VOL_VENDAS"},</v>
      </c>
      <c r="W3261" s="191" t="str">
        <f>IF(Q3261="Campo","@Campos(posicao = "&amp;K3261&amp;", tipo = '"&amp;R3261&amp;"')@Column(name = """&amp;L3261&amp;""")"&amp;IF(R3261="D","@Temporal(TemporalType.DATE)","")&amp;"private "&amp;VLOOKUP(TEXT(R3261,"@"),Apoio!A:B,2,0)&amp;" "&amp;SUBSTITUTE(LOWER(LEFT(L3261,1))&amp;RIGHT(PROPER(L3261),LEN(L3261)-1),"_","")&amp;";",IF(ISNUMBER(Q3261),IF(R3261="R","@Entity@Table(name = ""reg_"&amp;LOWER(J3261)&amp;""")@XmlRootElement","")&amp;VLOOKUP(J3261,Blocos!D:I,6,0)&amp;Apoio!$E$1&amp;Y3261,""))</f>
        <v>@Campos(posicao = 11, tipo = 'R')@Column(name = "VOL_VENDAS")private BigDecimal volVendas;</v>
      </c>
      <c r="X3261" s="190" t="str">
        <f>IF(ISNUMBER(Q3261),COUNTIF(Blocos!G:G,J3261),"")</f>
        <v/>
      </c>
      <c r="Y3261" s="190" t="str">
        <f>IF(OR(X3261=0,X3261=""),"",VLOOKUP(SUMIFS(Blocos!A:A,Blocos!H:H,'EFD REGISTROS e Campos (2)'!X3261,Blocos!G:G,'EFD REGISTROS e Campos (2)'!J3261),Blocos!A:L,12,0))</f>
        <v/>
      </c>
      <c r="Z3261" s="190" t="str">
        <f>IF(ISNUMBER(Q3262),VLOOKUP(J3261,Blocos!D:G,4,0),"")</f>
        <v>1310</v>
      </c>
      <c r="AA3261" s="190" t="str">
        <f>IF(ISNUMBER(Q3261),CONCATENATE("CREATE TABLE ""reg_",LOWER(J3261),""" (""ID"" bigint NOT NULL AUTO_INCREMENT,  ""HASHFILE"" varchar(255) DEFAULT NULL, ""ID_PAI"" bigint NOT NULL,"),IF(Q3261="Campo",CONCATENATE("""",L3261,""" ",VLOOKUP(R3261,Apoio!A:C,3,0)),""))&amp;IF(Z3261="","",CONCATENATE("PRIMARY KEY (""ID""), KEY ""FK_reg_",LOWER(Z3261),"_ID_PAI"" (""ID_PAI""), CONSTRAINT ""FK_reg_",LOWER(Z3261),"_ID_PAI"" FOREIGN KEY (""ID_PAI"") REFERENCES ""reg_",LOWER(Z3261),""" (""ID"")) ENGINE=InnoDB AUTO_INCREMENT=105774 DEFAULT CHARSET=utf8mb4 COLLATE=utf8mb4_0900_ai_ci;"))</f>
        <v>"VOL_VENDAS" decimal(15,6) DEFAULT NULL,PRIMARY KEY ("ID"), KEY "FK_reg_1310_ID_PAI" ("ID_PAI"), CONSTRAINT "FK_reg_1310_ID_PAI" FOREIGN KEY ("ID_PAI") REFERENCES "reg_1310" ("ID")) ENGINE=InnoDB AUTO_INCREMENT=105774 DEFAULT CHARSET=utf8mb4 COLLATE=utf8mb4_0900_ai_ci;</v>
      </c>
      <c r="AB3261" s="190" t="str">
        <f t="shared" si="356"/>
        <v>`reg_1320`.`VOL_VENDAS`,FROM `efdicms`.`reg_1320`;"</v>
      </c>
    </row>
    <row r="3262" spans="1:28" ht="14.5" hidden="1" customHeight="1" collapsed="1" x14ac:dyDescent="0.3">
      <c r="A3262" s="180" t="s">
        <v>22</v>
      </c>
      <c r="D3262" s="180" t="s">
        <v>3275</v>
      </c>
      <c r="I3262" s="180" t="s">
        <v>108</v>
      </c>
      <c r="J3262" s="187" t="str">
        <f t="shared" si="354"/>
        <v>1350</v>
      </c>
      <c r="K3262" s="195" t="s">
        <v>3276</v>
      </c>
      <c r="Q3262" s="192">
        <f t="shared" si="355"/>
        <v>2</v>
      </c>
      <c r="S3262" s="191" t="str">
        <f t="shared" si="358"/>
        <v>&lt;/registro&gt;
&lt;registro codigo="1350" perfil="ABC" nivel="2"&gt;</v>
      </c>
      <c r="T3262" s="192" t="str">
        <f t="shared" si="359"/>
        <v/>
      </c>
      <c r="U3262" s="192" t="str">
        <f t="shared" si="357"/>
        <v>&lt;/registro&gt;
&lt;registro codigo="1350" perfil="ABC" nivel="2"&gt;</v>
      </c>
      <c r="V3262" s="192" t="str">
        <f t="shared" si="360"/>
        <v/>
      </c>
      <c r="W3262" s="191" t="str">
        <f>IF(Q3262="Campo","@Campos(posicao = "&amp;K3262&amp;", tipo = '"&amp;R3262&amp;"')@Column(name = """&amp;L3262&amp;""")"&amp;IF(R3262="D","@Temporal(TemporalType.DATE)","")&amp;"private "&amp;VLOOKUP(TEXT(R3262,"@"),Apoio!A:B,2,0)&amp;" "&amp;SUBSTITUTE(LOWER(LEFT(L3262,1))&amp;RIGHT(PROPER(L3262),LEN(L3262)-1),"_","")&amp;";",IF(ISNUMBER(Q3262),IF(R3262="R","@Entity@Table(name = ""reg_"&amp;LOWER(J3262)&amp;""")@XmlRootElement","")&amp;VLOOKUP(J3262,Blocos!D:I,6,0)&amp;Apoio!$E$1&amp;Y3262,""))</f>
        <v>@Registros(nivel = 2) public class Reg1350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Reg1350() { } public Reg1350(Long id) { this.id = id; } public Reg1350(Long id, Reg1001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List&lt;Reg1360&gt; reg1360;public List&lt;Reg1360&gt; getReg1360() {return reg1360;}public void setReg1360(List&lt;Reg1360&gt; reg1360) {this.reg1360 = reg1360;}@OneToMany( cascade = CascadeType.ALL, fetch = FetchType.LAZY, mappedBy = "idPai")private  List&lt;Reg1370&gt; reg1370;public List&lt;Reg1370&gt; getReg1370() {return reg1370;}public void setReg1370(List&lt;Reg1370&gt; reg1370) {this.reg1370 = reg1370;}</v>
      </c>
      <c r="X3262" s="190">
        <f>IF(ISNUMBER(Q3262),COUNTIF(Blocos!G:G,J3262),"")</f>
        <v>2</v>
      </c>
      <c r="Y3262" s="190" t="str">
        <f>IF(OR(X3262=0,X3262=""),"",VLOOKUP(SUMIFS(Blocos!A:A,Blocos!H:H,'EFD REGISTROS e Campos (2)'!X3262,Blocos!G:G,'EFD REGISTROS e Campos (2)'!J3262),Blocos!A:L,12,0))</f>
        <v>@OneToMany( cascade = CascadeType.ALL, fetch = FetchType.LAZY, mappedBy = "idPai")private  List&lt;Reg1360&gt; reg1360;public List&lt;Reg1360&gt; getReg1360() {return reg1360;}public void setReg1360(List&lt;Reg1360&gt; reg1360) {this.reg1360 = reg1360;}@OneToMany( cascade = CascadeType.ALL, fetch = FetchType.LAZY, mappedBy = "idPai")private  List&lt;Reg1370&gt; reg1370;public List&lt;Reg1370&gt; getReg1370() {return reg1370;}public void setReg1370(List&lt;Reg1370&gt; reg1370) {this.reg1370 = reg1370;}</v>
      </c>
      <c r="Z3262" s="190" t="str">
        <f>IF(ISNUMBER(Q3263),VLOOKUP(J3262,Blocos!D:G,4,0),"")</f>
        <v/>
      </c>
      <c r="AA3262" s="190" t="str">
        <f>IF(ISNUMBER(Q3262),CONCATENATE("CREATE TABLE ""reg_",LOWER(J3262),""" (""ID"" bigint NOT NULL AUTO_INCREMENT,  ""HASHFILE"" varchar(255) DEFAULT NULL, ""ID_PAI"" bigint NOT NULL,"),IF(Q3262="Campo",CONCATENATE("""",L3262,""" ",VLOOKUP(R3262,Apoio!A:C,3,0)),""))&amp;IF(Z3262="","",CONCATENATE("PRIMARY KEY (""ID""), KEY ""FK_reg_",LOWER(Z3262),"_ID_PAI"" (""ID_PAI""), CONSTRAINT ""FK_reg_",LOWER(Z3262),"_ID_PAI"" FOREIGN KEY (""ID_PAI"") REFERENCES ""reg_",LOWER(Z3262),""" (""ID"")) ENGINE=InnoDB AUTO_INCREMENT=105774 DEFAULT CHARSET=utf8mb4 COLLATE=utf8mb4_0900_ai_ci;"))</f>
        <v>CREATE TABLE "reg_1350" ("ID" bigint NOT NULL AUTO_INCREMENT,  "HASHFILE" varchar(255) DEFAULT NULL, "ID_PAI" bigint NOT NULL,</v>
      </c>
      <c r="AB3262" s="190" t="str">
        <f t="shared" si="356"/>
        <v/>
      </c>
    </row>
    <row r="3263" spans="1:28" ht="14.5" hidden="1" customHeight="1" x14ac:dyDescent="0.3">
      <c r="J3263" s="187" t="str">
        <f t="shared" si="354"/>
        <v>1350</v>
      </c>
      <c r="K3263" s="181">
        <v>1</v>
      </c>
      <c r="L3263" s="289" t="s">
        <v>25</v>
      </c>
      <c r="M3263" s="182" t="s">
        <v>3277</v>
      </c>
      <c r="N3263" s="181" t="s">
        <v>27</v>
      </c>
      <c r="O3263" s="181">
        <v>4</v>
      </c>
      <c r="P3263" s="181" t="s">
        <v>28</v>
      </c>
      <c r="Q3263" s="192" t="str">
        <f t="shared" si="355"/>
        <v>Campo</v>
      </c>
      <c r="R3263" s="192" t="s">
        <v>27</v>
      </c>
      <c r="S3263" s="191" t="str">
        <f t="shared" si="358"/>
        <v/>
      </c>
      <c r="T3263" s="192" t="str">
        <f t="shared" si="359"/>
        <v>&lt;campo posicao="1"&gt;
&lt;coluna&gt;REG&lt;/coluna&gt;
&lt;descricao&gt;Texto fixo contendo "1350"&lt;/descricao&gt;
&lt;tipo&gt;C&lt;/tipo&gt;
&lt;/campo&gt;</v>
      </c>
      <c r="U3263" s="192" t="str">
        <f t="shared" si="357"/>
        <v>&lt;campo posicao="1"&gt;
&lt;coluna&gt;REG&lt;/coluna&gt;
&lt;descricao&gt;Texto fixo contendo "1350"&lt;/descricao&gt;
&lt;tipo&gt;C&lt;/tipo&gt;
&lt;/campo&gt;</v>
      </c>
      <c r="V3263" s="192" t="str">
        <f t="shared" si="360"/>
        <v>{"Column2", "REG"},</v>
      </c>
      <c r="W3263" s="191" t="str">
        <f>IF(Q3263="Campo","@Campos(posicao = "&amp;K3263&amp;", tipo = '"&amp;R3263&amp;"')@Column(name = """&amp;L3263&amp;""")"&amp;IF(R3263="D","@Temporal(TemporalType.DATE)","")&amp;"private "&amp;VLOOKUP(TEXT(R3263,"@"),Apoio!A:B,2,0)&amp;" "&amp;SUBSTITUTE(LOWER(LEFT(L3263,1))&amp;RIGHT(PROPER(L3263),LEN(L3263)-1),"_","")&amp;";",IF(ISNUMBER(Q3263),IF(R3263="R","@Entity@Table(name = ""reg_"&amp;LOWER(J3263)&amp;""")@XmlRootElement","")&amp;VLOOKUP(J3263,Blocos!D:I,6,0)&amp;Apoio!$E$1&amp;Y3263,""))</f>
        <v>@Campos(posicao = 1, tipo = 'C')@Column(name = "REG")private String reg;</v>
      </c>
      <c r="X3263" s="190" t="str">
        <f>IF(ISNUMBER(Q3263),COUNTIF(Blocos!G:G,J3263),"")</f>
        <v/>
      </c>
      <c r="Y3263" s="190" t="str">
        <f>IF(OR(X3263=0,X3263=""),"",VLOOKUP(SUMIFS(Blocos!A:A,Blocos!H:H,'EFD REGISTROS e Campos (2)'!X3263,Blocos!G:G,'EFD REGISTROS e Campos (2)'!J3263),Blocos!A:L,12,0))</f>
        <v/>
      </c>
      <c r="Z3263" s="190" t="str">
        <f>IF(ISNUMBER(Q3264),VLOOKUP(J3263,Blocos!D:G,4,0),"")</f>
        <v/>
      </c>
      <c r="AA3263" s="190" t="str">
        <f>IF(ISNUMBER(Q3263),CONCATENATE("CREATE TABLE ""reg_",LOWER(J3263),""" (""ID"" bigint NOT NULL AUTO_INCREMENT,  ""HASHFILE"" varchar(255) DEFAULT NULL, ""ID_PAI"" bigint NOT NULL,"),IF(Q3263="Campo",CONCATENATE("""",L3263,""" ",VLOOKUP(R3263,Apoio!A:C,3,0)),""))&amp;IF(Z3263="","",CONCATENATE("PRIMARY KEY (""ID""), KEY ""FK_reg_",LOWER(Z3263),"_ID_PAI"" (""ID_PAI""), CONSTRAINT ""FK_reg_",LOWER(Z3263),"_ID_PAI"" FOREIGN KEY (""ID_PAI"") REFERENCES ""reg_",LOWER(Z3263),""" (""ID"")) ENGINE=InnoDB AUTO_INCREMENT=105774 DEFAULT CHARSET=utf8mb4 COLLATE=utf8mb4_0900_ai_ci;"))</f>
        <v>"REG" varchar(255) DEFAULT NULL,</v>
      </c>
      <c r="AB3263" s="190" t="str">
        <f t="shared" si="356"/>
        <v>USE `efdicms`;SELECT `reg_1350`.`REG`,</v>
      </c>
    </row>
    <row r="3264" spans="1:28" ht="14.5" hidden="1" customHeight="1" x14ac:dyDescent="0.3">
      <c r="J3264" s="187" t="str">
        <f t="shared" ref="J3264:J3327" si="361">IF(A3264="",J3263,CONCATENATE(B3264,C3264,D3264,E3264,F3264,G3264,H3264))</f>
        <v>1350</v>
      </c>
      <c r="K3264" s="181">
        <v>2</v>
      </c>
      <c r="L3264" s="289" t="s">
        <v>2781</v>
      </c>
      <c r="M3264" s="182" t="s">
        <v>3278</v>
      </c>
      <c r="N3264" s="181" t="s">
        <v>27</v>
      </c>
      <c r="O3264" s="181" t="s">
        <v>28</v>
      </c>
      <c r="P3264" s="181" t="s">
        <v>28</v>
      </c>
      <c r="Q3264" s="192" t="str">
        <f t="shared" si="355"/>
        <v>Campo</v>
      </c>
      <c r="R3264" s="192" t="s">
        <v>27</v>
      </c>
      <c r="S3264" s="191" t="str">
        <f t="shared" si="358"/>
        <v/>
      </c>
      <c r="T3264" s="192" t="str">
        <f t="shared" si="359"/>
        <v>&lt;campo posicao="2"&gt;
&lt;coluna&gt;SERIE&lt;/coluna&gt;
&lt;descricao&gt;Número de Série da Bomba&lt;/descricao&gt;
&lt;tipo&gt;C&lt;/tipo&gt;
&lt;/campo&gt;</v>
      </c>
      <c r="U3264" s="192" t="str">
        <f t="shared" si="357"/>
        <v>&lt;campo posicao="2"&gt;
&lt;coluna&gt;SERIE&lt;/coluna&gt;
&lt;descricao&gt;Número de Série da Bomba&lt;/descricao&gt;
&lt;tipo&gt;C&lt;/tipo&gt;
&lt;/campo&gt;</v>
      </c>
      <c r="V3264" s="192" t="str">
        <f t="shared" si="360"/>
        <v>{"Column3", "SERIE"},</v>
      </c>
      <c r="W3264" s="191" t="str">
        <f>IF(Q3264="Campo","@Campos(posicao = "&amp;K3264&amp;", tipo = '"&amp;R3264&amp;"')@Column(name = """&amp;L3264&amp;""")"&amp;IF(R3264="D","@Temporal(TemporalType.DATE)","")&amp;"private "&amp;VLOOKUP(TEXT(R3264,"@"),Apoio!A:B,2,0)&amp;" "&amp;SUBSTITUTE(LOWER(LEFT(L3264,1))&amp;RIGHT(PROPER(L3264),LEN(L3264)-1),"_","")&amp;";",IF(ISNUMBER(Q3264),IF(R3264="R","@Entity@Table(name = ""reg_"&amp;LOWER(J3264)&amp;""")@XmlRootElement","")&amp;VLOOKUP(J3264,Blocos!D:I,6,0)&amp;Apoio!$E$1&amp;Y3264,""))</f>
        <v>@Campos(posicao = 2, tipo = 'C')@Column(name = "SERIE")private String serie;</v>
      </c>
      <c r="X3264" s="190" t="str">
        <f>IF(ISNUMBER(Q3264),COUNTIF(Blocos!G:G,J3264),"")</f>
        <v/>
      </c>
      <c r="Y3264" s="190" t="str">
        <f>IF(OR(X3264=0,X3264=""),"",VLOOKUP(SUMIFS(Blocos!A:A,Blocos!H:H,'EFD REGISTROS e Campos (2)'!X3264,Blocos!G:G,'EFD REGISTROS e Campos (2)'!J3264),Blocos!A:L,12,0))</f>
        <v/>
      </c>
      <c r="Z3264" s="190" t="str">
        <f>IF(ISNUMBER(Q3265),VLOOKUP(J3264,Blocos!D:G,4,0),"")</f>
        <v/>
      </c>
      <c r="AA3264" s="190" t="str">
        <f>IF(ISNUMBER(Q3264),CONCATENATE("CREATE TABLE ""reg_",LOWER(J3264),""" (""ID"" bigint NOT NULL AUTO_INCREMENT,  ""HASHFILE"" varchar(255) DEFAULT NULL, ""ID_PAI"" bigint NOT NULL,"),IF(Q3264="Campo",CONCATENATE("""",L3264,""" ",VLOOKUP(R3264,Apoio!A:C,3,0)),""))&amp;IF(Z3264="","",CONCATENATE("PRIMARY KEY (""ID""), KEY ""FK_reg_",LOWER(Z3264),"_ID_PAI"" (""ID_PAI""), CONSTRAINT ""FK_reg_",LOWER(Z3264),"_ID_PAI"" FOREIGN KEY (""ID_PAI"") REFERENCES ""reg_",LOWER(Z3264),""" (""ID"")) ENGINE=InnoDB AUTO_INCREMENT=105774 DEFAULT CHARSET=utf8mb4 COLLATE=utf8mb4_0900_ai_ci;"))</f>
        <v>"SERIE" varchar(255) DEFAULT NULL,</v>
      </c>
      <c r="AB3264" s="190" t="str">
        <f t="shared" si="356"/>
        <v>`reg_1350`.`SERIE`,</v>
      </c>
    </row>
    <row r="3265" spans="1:28" ht="14.5" hidden="1" customHeight="1" x14ac:dyDescent="0.3">
      <c r="J3265" s="187" t="str">
        <f t="shared" si="361"/>
        <v>1350</v>
      </c>
      <c r="K3265" s="181">
        <v>3</v>
      </c>
      <c r="L3265" s="289" t="s">
        <v>3279</v>
      </c>
      <c r="M3265" s="182" t="s">
        <v>3280</v>
      </c>
      <c r="N3265" s="181" t="s">
        <v>27</v>
      </c>
      <c r="O3265" s="181">
        <v>60</v>
      </c>
      <c r="P3265" s="181" t="s">
        <v>28</v>
      </c>
      <c r="Q3265" s="192" t="str">
        <f t="shared" si="355"/>
        <v>Campo</v>
      </c>
      <c r="R3265" s="192" t="s">
        <v>27</v>
      </c>
      <c r="S3265" s="191" t="str">
        <f t="shared" si="358"/>
        <v/>
      </c>
      <c r="T3265" s="192" t="str">
        <f t="shared" si="359"/>
        <v>&lt;campo posicao="3"&gt;
&lt;coluna&gt;FABRICANTE&lt;/coluna&gt;
&lt;descricao&gt;Nome do Fabricante da Bomba&lt;/descricao&gt;
&lt;tipo&gt;C&lt;/tipo&gt;
&lt;/campo&gt;</v>
      </c>
      <c r="U3265" s="192" t="str">
        <f t="shared" si="357"/>
        <v>&lt;campo posicao="3"&gt;
&lt;coluna&gt;FABRICANTE&lt;/coluna&gt;
&lt;descricao&gt;Nome do Fabricante da Bomba&lt;/descricao&gt;
&lt;tipo&gt;C&lt;/tipo&gt;
&lt;/campo&gt;</v>
      </c>
      <c r="V3265" s="192" t="str">
        <f t="shared" si="360"/>
        <v>{"Column4", "FABRICANTE"},</v>
      </c>
      <c r="W3265" s="191" t="str">
        <f>IF(Q3265="Campo","@Campos(posicao = "&amp;K3265&amp;", tipo = '"&amp;R3265&amp;"')@Column(name = """&amp;L3265&amp;""")"&amp;IF(R3265="D","@Temporal(TemporalType.DATE)","")&amp;"private "&amp;VLOOKUP(TEXT(R3265,"@"),Apoio!A:B,2,0)&amp;" "&amp;SUBSTITUTE(LOWER(LEFT(L3265,1))&amp;RIGHT(PROPER(L3265),LEN(L3265)-1),"_","")&amp;";",IF(ISNUMBER(Q3265),IF(R3265="R","@Entity@Table(name = ""reg_"&amp;LOWER(J3265)&amp;""")@XmlRootElement","")&amp;VLOOKUP(J3265,Blocos!D:I,6,0)&amp;Apoio!$E$1&amp;Y3265,""))</f>
        <v>@Campos(posicao = 3, tipo = 'C')@Column(name = "FABRICANTE")private String fabricante;</v>
      </c>
      <c r="X3265" s="190" t="str">
        <f>IF(ISNUMBER(Q3265),COUNTIF(Blocos!G:G,J3265),"")</f>
        <v/>
      </c>
      <c r="Y3265" s="190" t="str">
        <f>IF(OR(X3265=0,X3265=""),"",VLOOKUP(SUMIFS(Blocos!A:A,Blocos!H:H,'EFD REGISTROS e Campos (2)'!X3265,Blocos!G:G,'EFD REGISTROS e Campos (2)'!J3265),Blocos!A:L,12,0))</f>
        <v/>
      </c>
      <c r="Z3265" s="190" t="str">
        <f>IF(ISNUMBER(Q3266),VLOOKUP(J3265,Blocos!D:G,4,0),"")</f>
        <v/>
      </c>
      <c r="AA3265" s="190" t="str">
        <f>IF(ISNUMBER(Q3265),CONCATENATE("CREATE TABLE ""reg_",LOWER(J3265),""" (""ID"" bigint NOT NULL AUTO_INCREMENT,  ""HASHFILE"" varchar(255) DEFAULT NULL, ""ID_PAI"" bigint NOT NULL,"),IF(Q3265="Campo",CONCATENATE("""",L3265,""" ",VLOOKUP(R3265,Apoio!A:C,3,0)),""))&amp;IF(Z3265="","",CONCATENATE("PRIMARY KEY (""ID""), KEY ""FK_reg_",LOWER(Z3265),"_ID_PAI"" (""ID_PAI""), CONSTRAINT ""FK_reg_",LOWER(Z3265),"_ID_PAI"" FOREIGN KEY (""ID_PAI"") REFERENCES ""reg_",LOWER(Z3265),""" (""ID"")) ENGINE=InnoDB AUTO_INCREMENT=105774 DEFAULT CHARSET=utf8mb4 COLLATE=utf8mb4_0900_ai_ci;"))</f>
        <v>"FABRICANTE" varchar(255) DEFAULT NULL,</v>
      </c>
      <c r="AB3265" s="190" t="str">
        <f t="shared" si="356"/>
        <v>`reg_1350`.`FABRICANTE`,</v>
      </c>
    </row>
    <row r="3266" spans="1:28" ht="14.5" hidden="1" customHeight="1" x14ac:dyDescent="0.3">
      <c r="J3266" s="187" t="str">
        <f t="shared" si="361"/>
        <v>1350</v>
      </c>
      <c r="K3266" s="181">
        <v>4</v>
      </c>
      <c r="L3266" s="289" t="s">
        <v>3281</v>
      </c>
      <c r="M3266" s="182" t="s">
        <v>3282</v>
      </c>
      <c r="N3266" s="181" t="s">
        <v>27</v>
      </c>
      <c r="O3266" s="181" t="s">
        <v>28</v>
      </c>
      <c r="P3266" s="181" t="s">
        <v>28</v>
      </c>
      <c r="Q3266" s="192" t="str">
        <f t="shared" si="355"/>
        <v>Campo</v>
      </c>
      <c r="R3266" s="192" t="s">
        <v>27</v>
      </c>
      <c r="S3266" s="191" t="str">
        <f t="shared" si="358"/>
        <v/>
      </c>
      <c r="T3266" s="192" t="str">
        <f t="shared" si="359"/>
        <v>&lt;campo posicao="4"&gt;
&lt;coluna&gt;MODELO&lt;/coluna&gt;
&lt;descricao&gt;Modelo da Bomba&lt;/descricao&gt;
&lt;tipo&gt;C&lt;/tipo&gt;
&lt;/campo&gt;</v>
      </c>
      <c r="U3266" s="192" t="str">
        <f t="shared" si="357"/>
        <v>&lt;campo posicao="4"&gt;
&lt;coluna&gt;MODELO&lt;/coluna&gt;
&lt;descricao&gt;Modelo da Bomba&lt;/descricao&gt;
&lt;tipo&gt;C&lt;/tipo&gt;
&lt;/campo&gt;</v>
      </c>
      <c r="V3266" s="192" t="str">
        <f t="shared" si="360"/>
        <v>{"Column5", "MODELO"},</v>
      </c>
      <c r="W3266" s="191" t="str">
        <f>IF(Q3266="Campo","@Campos(posicao = "&amp;K3266&amp;", tipo = '"&amp;R3266&amp;"')@Column(name = """&amp;L3266&amp;""")"&amp;IF(R3266="D","@Temporal(TemporalType.DATE)","")&amp;"private "&amp;VLOOKUP(TEXT(R3266,"@"),Apoio!A:B,2,0)&amp;" "&amp;SUBSTITUTE(LOWER(LEFT(L3266,1))&amp;RIGHT(PROPER(L3266),LEN(L3266)-1),"_","")&amp;";",IF(ISNUMBER(Q3266),IF(R3266="R","@Entity@Table(name = ""reg_"&amp;LOWER(J3266)&amp;""")@XmlRootElement","")&amp;VLOOKUP(J3266,Blocos!D:I,6,0)&amp;Apoio!$E$1&amp;Y3266,""))</f>
        <v>@Campos(posicao = 4, tipo = 'C')@Column(name = "MODELO")private String modelo;</v>
      </c>
      <c r="X3266" s="190" t="str">
        <f>IF(ISNUMBER(Q3266),COUNTIF(Blocos!G:G,J3266),"")</f>
        <v/>
      </c>
      <c r="Y3266" s="190" t="str">
        <f>IF(OR(X3266=0,X3266=""),"",VLOOKUP(SUMIFS(Blocos!A:A,Blocos!H:H,'EFD REGISTROS e Campos (2)'!X3266,Blocos!G:G,'EFD REGISTROS e Campos (2)'!J3266),Blocos!A:L,12,0))</f>
        <v/>
      </c>
      <c r="Z3266" s="190" t="str">
        <f>IF(ISNUMBER(Q3267),VLOOKUP(J3266,Blocos!D:G,4,0),"")</f>
        <v/>
      </c>
      <c r="AA3266" s="190" t="str">
        <f>IF(ISNUMBER(Q3266),CONCATENATE("CREATE TABLE ""reg_",LOWER(J3266),""" (""ID"" bigint NOT NULL AUTO_INCREMENT,  ""HASHFILE"" varchar(255) DEFAULT NULL, ""ID_PAI"" bigint NOT NULL,"),IF(Q3266="Campo",CONCATENATE("""",L3266,""" ",VLOOKUP(R3266,Apoio!A:C,3,0)),""))&amp;IF(Z3266="","",CONCATENATE("PRIMARY KEY (""ID""), KEY ""FK_reg_",LOWER(Z3266),"_ID_PAI"" (""ID_PAI""), CONSTRAINT ""FK_reg_",LOWER(Z3266),"_ID_PAI"" FOREIGN KEY (""ID_PAI"") REFERENCES ""reg_",LOWER(Z3266),""" (""ID"")) ENGINE=InnoDB AUTO_INCREMENT=105774 DEFAULT CHARSET=utf8mb4 COLLATE=utf8mb4_0900_ai_ci;"))</f>
        <v>"MODELO" varchar(255) DEFAULT NULL,</v>
      </c>
      <c r="AB3266" s="190" t="str">
        <f t="shared" si="356"/>
        <v>`reg_1350`.`MODELO`,</v>
      </c>
    </row>
    <row r="3267" spans="1:28" ht="14.5" hidden="1" customHeight="1" x14ac:dyDescent="0.3">
      <c r="J3267" s="187" t="str">
        <f t="shared" si="361"/>
        <v>1350</v>
      </c>
      <c r="K3267" s="196">
        <v>5</v>
      </c>
      <c r="L3267" s="285" t="s">
        <v>3283</v>
      </c>
      <c r="M3267" s="182" t="s">
        <v>3284</v>
      </c>
      <c r="N3267" s="196" t="s">
        <v>27</v>
      </c>
      <c r="O3267" s="196">
        <v>1</v>
      </c>
      <c r="P3267" s="196" t="s">
        <v>28</v>
      </c>
      <c r="Q3267" s="192" t="str">
        <f t="shared" ref="Q3267:Q3330" si="362">IF(B3267&lt;&gt;"",0,IF(C3267&lt;&gt;"",1,IF(D3267&lt;&gt;"",2,IF(E3267&lt;&gt;"",3,IF(F3267&lt;&gt;"",4,IF(G3267&lt;&gt;"",5,IF(H3267&lt;&gt;"",6,IF(ISNUMBER(K3267),"Campo",""))))))))</f>
        <v>Campo</v>
      </c>
      <c r="R3267" s="192" t="s">
        <v>27</v>
      </c>
      <c r="S3267" s="191" t="str">
        <f t="shared" si="358"/>
        <v/>
      </c>
      <c r="T3267" s="192" t="str">
        <f t="shared" si="359"/>
        <v>&lt;campo posicao="5"&gt;
&lt;coluna&gt;TIPO_MEDICAO&lt;/coluna&gt;
&lt;descricao&gt;Identificador de medição:&lt;/descricao&gt;
&lt;tipo&gt;C&lt;/tipo&gt;
&lt;/campo&gt;</v>
      </c>
      <c r="U3267" s="192" t="str">
        <f t="shared" si="357"/>
        <v>&lt;campo posicao="5"&gt;
&lt;coluna&gt;TIPO_MEDICAO&lt;/coluna&gt;
&lt;descricao&gt;Identificador de medição:&lt;/descricao&gt;
&lt;tipo&gt;C&lt;/tipo&gt;
&lt;/campo&gt;</v>
      </c>
      <c r="V3267" s="192" t="str">
        <f t="shared" si="360"/>
        <v>{"Column6", "TIPO_MEDICAO"},</v>
      </c>
      <c r="W3267" s="191" t="str">
        <f>IF(Q3267="Campo","@Campos(posicao = "&amp;K3267&amp;", tipo = '"&amp;R3267&amp;"')@Column(name = """&amp;L3267&amp;""")"&amp;IF(R3267="D","@Temporal(TemporalType.DATE)","")&amp;"private "&amp;VLOOKUP(TEXT(R3267,"@"),Apoio!A:B,2,0)&amp;" "&amp;SUBSTITUTE(LOWER(LEFT(L3267,1))&amp;RIGHT(PROPER(L3267),LEN(L3267)-1),"_","")&amp;";",IF(ISNUMBER(Q3267),IF(R3267="R","@Entity@Table(name = ""reg_"&amp;LOWER(J3267)&amp;""")@XmlRootElement","")&amp;VLOOKUP(J3267,Blocos!D:I,6,0)&amp;Apoio!$E$1&amp;Y3267,""))</f>
        <v>@Campos(posicao = 5, tipo = 'C')@Column(name = "TIPO_MEDICAO")private String tipoMedicao;</v>
      </c>
      <c r="X3267" s="190" t="str">
        <f>IF(ISNUMBER(Q3267),COUNTIF(Blocos!G:G,J3267),"")</f>
        <v/>
      </c>
      <c r="Y3267" s="190" t="str">
        <f>IF(OR(X3267=0,X3267=""),"",VLOOKUP(SUMIFS(Blocos!A:A,Blocos!H:H,'EFD REGISTROS e Campos (2)'!X3267,Blocos!G:G,'EFD REGISTROS e Campos (2)'!J3267),Blocos!A:L,12,0))</f>
        <v/>
      </c>
      <c r="Z3267" s="190" t="str">
        <f>IF(ISNUMBER(Q3268),VLOOKUP(J3267,Blocos!D:G,4,0),"")</f>
        <v/>
      </c>
      <c r="AA3267" s="190" t="str">
        <f>IF(ISNUMBER(Q3267),CONCATENATE("CREATE TABLE ""reg_",LOWER(J3267),""" (""ID"" bigint NOT NULL AUTO_INCREMENT,  ""HASHFILE"" varchar(255) DEFAULT NULL, ""ID_PAI"" bigint NOT NULL,"),IF(Q3267="Campo",CONCATENATE("""",L3267,""" ",VLOOKUP(R3267,Apoio!A:C,3,0)),""))&amp;IF(Z3267="","",CONCATENATE("PRIMARY KEY (""ID""), KEY ""FK_reg_",LOWER(Z3267),"_ID_PAI"" (""ID_PAI""), CONSTRAINT ""FK_reg_",LOWER(Z3267),"_ID_PAI"" FOREIGN KEY (""ID_PAI"") REFERENCES ""reg_",LOWER(Z3267),""" (""ID"")) ENGINE=InnoDB AUTO_INCREMENT=105774 DEFAULT CHARSET=utf8mb4 COLLATE=utf8mb4_0900_ai_ci;"))</f>
        <v>"TIPO_MEDICAO" varchar(255) DEFAULT NULL,</v>
      </c>
      <c r="AB3267" s="190" t="str">
        <f t="shared" si="356"/>
        <v>`reg_1350`.`TIPO_MEDICAO`,</v>
      </c>
    </row>
    <row r="3268" spans="1:28" ht="14.5" hidden="1" customHeight="1" x14ac:dyDescent="0.3">
      <c r="J3268" s="187" t="str">
        <f t="shared" si="361"/>
        <v>1350</v>
      </c>
      <c r="K3268" s="196"/>
      <c r="L3268" s="285"/>
      <c r="M3268" s="182" t="s">
        <v>3285</v>
      </c>
      <c r="N3268" s="196"/>
      <c r="O3268" s="196"/>
      <c r="P3268" s="196"/>
      <c r="Q3268" s="192" t="str">
        <f t="shared" si="362"/>
        <v/>
      </c>
      <c r="S3268" s="191" t="str">
        <f t="shared" si="358"/>
        <v/>
      </c>
      <c r="T3268" s="192" t="str">
        <f t="shared" si="359"/>
        <v/>
      </c>
      <c r="U3268" s="192" t="str">
        <f t="shared" si="357"/>
        <v/>
      </c>
      <c r="V3268" s="192" t="str">
        <f t="shared" si="360"/>
        <v/>
      </c>
      <c r="W3268" s="191" t="str">
        <f>IF(Q3268="Campo","@Campos(posicao = "&amp;K3268&amp;", tipo = '"&amp;R3268&amp;"')@Column(name = """&amp;L3268&amp;""")"&amp;IF(R3268="D","@Temporal(TemporalType.DATE)","")&amp;"private "&amp;VLOOKUP(TEXT(R3268,"@"),Apoio!A:B,2,0)&amp;" "&amp;SUBSTITUTE(LOWER(LEFT(L3268,1))&amp;RIGHT(PROPER(L3268),LEN(L3268)-1),"_","")&amp;";",IF(ISNUMBER(Q3268),IF(R3268="R","@Entity@Table(name = ""reg_"&amp;LOWER(J3268)&amp;""")@XmlRootElement","")&amp;VLOOKUP(J3268,Blocos!D:I,6,0)&amp;Apoio!$E$1&amp;Y3268,""))</f>
        <v/>
      </c>
      <c r="X3268" s="190" t="str">
        <f>IF(ISNUMBER(Q3268),COUNTIF(Blocos!G:G,J3268),"")</f>
        <v/>
      </c>
      <c r="Y3268" s="190" t="str">
        <f>IF(OR(X3268=0,X3268=""),"",VLOOKUP(SUMIFS(Blocos!A:A,Blocos!H:H,'EFD REGISTROS e Campos (2)'!X3268,Blocos!G:G,'EFD REGISTROS e Campos (2)'!J3268),Blocos!A:L,12,0))</f>
        <v/>
      </c>
      <c r="Z3268" s="190" t="str">
        <f>IF(ISNUMBER(Q3269),VLOOKUP(J3268,Blocos!D:G,4,0),"")</f>
        <v/>
      </c>
      <c r="AA3268" s="190" t="str">
        <f>IF(ISNUMBER(Q3268),CONCATENATE("CREATE TABLE ""reg_",LOWER(J3268),""" (""ID"" bigint NOT NULL AUTO_INCREMENT,  ""HASHFILE"" varchar(255) DEFAULT NULL, ""ID_PAI"" bigint NOT NULL,"),IF(Q3268="Campo",CONCATENATE("""",L3268,""" ",VLOOKUP(R3268,Apoio!A:C,3,0)),""))&amp;IF(Z3268="","",CONCATENATE("PRIMARY KEY (""ID""), KEY ""FK_reg_",LOWER(Z3268),"_ID_PAI"" (""ID_PAI""), CONSTRAINT ""FK_reg_",LOWER(Z3268),"_ID_PAI"" FOREIGN KEY (""ID_PAI"") REFERENCES ""reg_",LOWER(Z3268),""" (""ID"")) ENGINE=InnoDB AUTO_INCREMENT=105774 DEFAULT CHARSET=utf8mb4 COLLATE=utf8mb4_0900_ai_ci;"))</f>
        <v/>
      </c>
      <c r="AB3268" s="190" t="str">
        <f t="shared" ref="AB3268:AB3331" si="363">IF(Q3268="Campo",CONCATENATE(IF(K3268=1,"USE `efdicms`;SELECT ",""),"`reg_",LOWER(J3268),"`.`",L3268,"`,"),"")&amp;IF(J3268&lt;&gt;J3269,CONCATENATE("FROM `efdicms`.`reg_",LOWER(J3268),"`;"""),"")</f>
        <v/>
      </c>
    </row>
    <row r="3269" spans="1:28" ht="14.5" hidden="1" customHeight="1" x14ac:dyDescent="0.3">
      <c r="J3269" s="187" t="str">
        <f t="shared" si="361"/>
        <v>1350</v>
      </c>
      <c r="K3269" s="196"/>
      <c r="L3269" s="285"/>
      <c r="M3269" s="182" t="s">
        <v>3286</v>
      </c>
      <c r="N3269" s="196"/>
      <c r="O3269" s="196"/>
      <c r="P3269" s="196"/>
      <c r="Q3269" s="192" t="str">
        <f t="shared" si="362"/>
        <v/>
      </c>
      <c r="S3269" s="191" t="str">
        <f t="shared" si="358"/>
        <v/>
      </c>
      <c r="T3269" s="192" t="str">
        <f t="shared" si="359"/>
        <v/>
      </c>
      <c r="U3269" s="192" t="str">
        <f t="shared" si="357"/>
        <v/>
      </c>
      <c r="V3269" s="192" t="str">
        <f t="shared" si="360"/>
        <v/>
      </c>
      <c r="W3269" s="191" t="str">
        <f>IF(Q3269="Campo","@Campos(posicao = "&amp;K3269&amp;", tipo = '"&amp;R3269&amp;"')@Column(name = """&amp;L3269&amp;""")"&amp;IF(R3269="D","@Temporal(TemporalType.DATE)","")&amp;"private "&amp;VLOOKUP(TEXT(R3269,"@"),Apoio!A:B,2,0)&amp;" "&amp;SUBSTITUTE(LOWER(LEFT(L3269,1))&amp;RIGHT(PROPER(L3269),LEN(L3269)-1),"_","")&amp;";",IF(ISNUMBER(Q3269),IF(R3269="R","@Entity@Table(name = ""reg_"&amp;LOWER(J3269)&amp;""")@XmlRootElement","")&amp;VLOOKUP(J3269,Blocos!D:I,6,0)&amp;Apoio!$E$1&amp;Y3269,""))</f>
        <v/>
      </c>
      <c r="X3269" s="190" t="str">
        <f>IF(ISNUMBER(Q3269),COUNTIF(Blocos!G:G,J3269),"")</f>
        <v/>
      </c>
      <c r="Y3269" s="190" t="str">
        <f>IF(OR(X3269=0,X3269=""),"",VLOOKUP(SUMIFS(Blocos!A:A,Blocos!H:H,'EFD REGISTROS e Campos (2)'!X3269,Blocos!G:G,'EFD REGISTROS e Campos (2)'!J3269),Blocos!A:L,12,0))</f>
        <v/>
      </c>
      <c r="Z3269" s="190" t="str">
        <f>IF(ISNUMBER(Q3270),VLOOKUP(J3269,Blocos!D:G,4,0),"")</f>
        <v>1001</v>
      </c>
      <c r="AA3269" s="190" t="str">
        <f>IF(ISNUMBER(Q3269),CONCATENATE("CREATE TABLE ""reg_",LOWER(J3269),""" (""ID"" bigint NOT NULL AUTO_INCREMENT,  ""HASHFILE"" varchar(255) DEFAULT NULL, ""ID_PAI"" bigint NOT NULL,"),IF(Q3269="Campo",CONCATENATE("""",L3269,""" ",VLOOKUP(R3269,Apoio!A:C,3,0)),""))&amp;IF(Z3269="","",CONCATENATE("PRIMARY KEY (""ID""), KEY ""FK_reg_",LOWER(Z3269),"_ID_PAI"" (""ID_PAI""), CONSTRAINT ""FK_reg_",LOWER(Z3269),"_ID_PAI"" FOREIGN KEY (""ID_PAI"") REFERENCES ""reg_",LOWER(Z3269),""" (""ID"")) ENGINE=InnoDB AUTO_INCREMENT=105774 DEFAULT CHARSET=utf8mb4 COLLATE=utf8mb4_0900_ai_ci;"))</f>
        <v>PRIMARY KEY ("ID"), KEY "FK_reg_1001_ID_PAI" ("ID_PAI"), CONSTRAINT "FK_reg_1001_ID_PAI" FOREIGN KEY ("ID_PAI") REFERENCES "reg_1001" ("ID")) ENGINE=InnoDB AUTO_INCREMENT=105774 DEFAULT CHARSET=utf8mb4 COLLATE=utf8mb4_0900_ai_ci;</v>
      </c>
      <c r="AB3269" s="190" t="str">
        <f t="shared" si="363"/>
        <v>FROM `efdicms`.`reg_1350`;"</v>
      </c>
    </row>
    <row r="3270" spans="1:28" ht="14.5" hidden="1" customHeight="1" collapsed="1" x14ac:dyDescent="0.3">
      <c r="A3270" s="180" t="s">
        <v>22</v>
      </c>
      <c r="E3270" s="180" t="s">
        <v>3287</v>
      </c>
      <c r="I3270" s="180" t="s">
        <v>144</v>
      </c>
      <c r="J3270" s="187" t="str">
        <f t="shared" si="361"/>
        <v>1360</v>
      </c>
      <c r="K3270" s="195" t="s">
        <v>3288</v>
      </c>
      <c r="Q3270" s="192">
        <f t="shared" si="362"/>
        <v>3</v>
      </c>
      <c r="S3270" s="191" t="str">
        <f t="shared" si="358"/>
        <v>&lt;/registro&gt;
&lt;registro codigo="1360" perfil="ABC" nivel="3"&gt;</v>
      </c>
      <c r="T3270" s="192" t="str">
        <f t="shared" si="359"/>
        <v/>
      </c>
      <c r="U3270" s="192" t="str">
        <f t="shared" si="357"/>
        <v>&lt;/registro&gt;
&lt;registro codigo="1360" perfil="ABC" nivel="3"&gt;</v>
      </c>
      <c r="V3270" s="192" t="str">
        <f t="shared" si="360"/>
        <v/>
      </c>
      <c r="W3270" s="191" t="str">
        <f>IF(Q3270="Campo","@Campos(posicao = "&amp;K3270&amp;", tipo = '"&amp;R3270&amp;"')@Column(name = """&amp;L3270&amp;""")"&amp;IF(R3270="D","@Temporal(TemporalType.DATE)","")&amp;"private "&amp;VLOOKUP(TEXT(R3270,"@"),Apoio!A:B,2,0)&amp;" "&amp;SUBSTITUTE(LOWER(LEFT(L3270,1))&amp;RIGHT(PROPER(L3270),LEN(L3270)-1),"_","")&amp;";",IF(ISNUMBER(Q3270),IF(R3270="R","@Entity@Table(name = ""reg_"&amp;LOWER(J3270)&amp;""")@XmlRootElement","")&amp;VLOOKUP(J3270,Blocos!D:I,6,0)&amp;Apoio!$E$1&amp;Y3270,""))</f>
        <v>@Registros(nivel = 3) public class Reg1360 implements Serializable { private static final long serialVersionUID = 1L; @Id @GeneratedValue(strategy = GenerationType.IDENTITY) @Basic(optional = false) @Column(name = "ID" ) private Long id;@ManyToOne(fetch = FetchType.LAZY) @JoinColumn(name = "ID_PAI", nullable = false) private Reg1350 idPai; public Reg1350 getIdPai() {return idPai;}public void setIdPai(Object idPai) {this.idPai = (Reg1350) idPai;}public Reg1360() { } public Reg1360(Long id) { this.id = id; } public Reg1360(Long id, Reg1350 idPai, long linha, String hash) { this.id = id; this.idPai = idPai; this.linha = linha; this.hash = hash; }public Long getId() { return id; } public void setId(Long id) { this.id = id; }@Basic(optional = false)@Column(name = "LINHA")private long linha;@Basic(optional = false)@Column(name = "HASH")private String hash;</v>
      </c>
      <c r="X3270" s="190">
        <f>IF(ISNUMBER(Q3270),COUNTIF(Blocos!G:G,J3270),"")</f>
        <v>0</v>
      </c>
      <c r="Y3270" s="190" t="str">
        <f>IF(OR(X3270=0,X3270=""),"",VLOOKUP(SUMIFS(Blocos!A:A,Blocos!H:H,'EFD REGISTROS e Campos (2)'!X3270,Blocos!G:G,'EFD REGISTROS e Campos (2)'!J3270),Blocos!A:L,12,0))</f>
        <v/>
      </c>
      <c r="Z3270" s="190" t="str">
        <f>IF(ISNUMBER(Q3271),VLOOKUP(J3270,Blocos!D:G,4,0),"")</f>
        <v/>
      </c>
      <c r="AA3270" s="190" t="str">
        <f>IF(ISNUMBER(Q3270),CONCATENATE("CREATE TABLE ""reg_",LOWER(J3270),""" (""ID"" bigint NOT NULL AUTO_INCREMENT,  ""HASHFILE"" varchar(255) DEFAULT NULL, ""ID_PAI"" bigint NOT NULL,"),IF(Q3270="Campo",CONCATENATE("""",L3270,""" ",VLOOKUP(R3270,Apoio!A:C,3,0)),""))&amp;IF(Z3270="","",CONCATENATE("PRIMARY KEY (""ID""), KEY ""FK_reg_",LOWER(Z3270),"_ID_PAI"" (""ID_PAI""), CONSTRAINT ""FK_reg_",LOWER(Z3270),"_ID_PAI"" FOREIGN KEY (""ID_PAI"") REFERENCES ""reg_",LOWER(Z3270),""" (""ID"")) ENGINE=InnoDB AUTO_INCREMENT=105774 DEFAULT CHARSET=utf8mb4 COLLATE=utf8mb4_0900_ai_ci;"))</f>
        <v>CREATE TABLE "reg_1360" ("ID" bigint NOT NULL AUTO_INCREMENT,  "HASHFILE" varchar(255) DEFAULT NULL, "ID_PAI" bigint NOT NULL,</v>
      </c>
      <c r="AB3270" s="190" t="str">
        <f t="shared" si="363"/>
        <v/>
      </c>
    </row>
    <row r="3271" spans="1:28" ht="14.5" hidden="1" customHeight="1" x14ac:dyDescent="0.3">
      <c r="J3271" s="187" t="str">
        <f t="shared" si="361"/>
        <v>1360</v>
      </c>
      <c r="K3271" s="181">
        <v>1</v>
      </c>
      <c r="L3271" s="289" t="s">
        <v>25</v>
      </c>
      <c r="M3271" s="182" t="s">
        <v>3289</v>
      </c>
      <c r="N3271" s="181" t="s">
        <v>27</v>
      </c>
      <c r="O3271" s="181">
        <v>4</v>
      </c>
      <c r="P3271" s="181" t="s">
        <v>28</v>
      </c>
      <c r="Q3271" s="192" t="str">
        <f t="shared" si="362"/>
        <v>Campo</v>
      </c>
      <c r="R3271" s="192" t="s">
        <v>27</v>
      </c>
      <c r="S3271" s="191" t="str">
        <f t="shared" si="358"/>
        <v/>
      </c>
      <c r="T3271" s="192" t="str">
        <f t="shared" si="359"/>
        <v>&lt;campo posicao="1"&gt;
&lt;coluna&gt;REG&lt;/coluna&gt;
&lt;descricao&gt;Texto fixo contendo "1360"&lt;/descricao&gt;
&lt;tipo&gt;C&lt;/tipo&gt;
&lt;/campo&gt;</v>
      </c>
      <c r="U3271" s="192" t="str">
        <f t="shared" si="357"/>
        <v>&lt;campo posicao="1"&gt;
&lt;coluna&gt;REG&lt;/coluna&gt;
&lt;descricao&gt;Texto fixo contendo "1360"&lt;/descricao&gt;
&lt;tipo&gt;C&lt;/tipo&gt;
&lt;/campo&gt;</v>
      </c>
      <c r="V3271" s="192" t="str">
        <f t="shared" si="360"/>
        <v>{"Column2", "REG"},</v>
      </c>
      <c r="W3271" s="191" t="str">
        <f>IF(Q3271="Campo","@Campos(posicao = "&amp;K3271&amp;", tipo = '"&amp;R3271&amp;"')@Column(name = """&amp;L3271&amp;""")"&amp;IF(R3271="D","@Temporal(TemporalType.DATE)","")&amp;"private "&amp;VLOOKUP(TEXT(R3271,"@"),Apoio!A:B,2,0)&amp;" "&amp;SUBSTITUTE(LOWER(LEFT(L3271,1))&amp;RIGHT(PROPER(L3271),LEN(L3271)-1),"_","")&amp;";",IF(ISNUMBER(Q3271),IF(R3271="R","@Entity@Table(name = ""reg_"&amp;LOWER(J3271)&amp;""")@XmlRootElement","")&amp;VLOOKUP(J3271,Blocos!D:I,6,0)&amp;Apoio!$E$1&amp;Y3271,""))</f>
        <v>@Campos(posicao = 1, tipo = 'C')@Column(name = "REG")private String reg;</v>
      </c>
      <c r="X3271" s="190" t="str">
        <f>IF(ISNUMBER(Q3271),COUNTIF(Blocos!G:G,J3271),"")</f>
        <v/>
      </c>
      <c r="Y3271" s="190" t="str">
        <f>IF(OR(X3271=0,X3271=""),"",VLOOKUP(SUMIFS(Blocos!A:A,Blocos!H:H,'EFD REGISTROS e Campos (2)'!X3271,Blocos!G:G,'EFD REGISTROS e Campos (2)'!J3271),Blocos!A:L,12,0))</f>
        <v/>
      </c>
      <c r="Z3271" s="190" t="str">
        <f>IF(ISNUMBER(Q3272),VLOOKUP(J3271,Blocos!D:G,4,0),"")</f>
        <v/>
      </c>
      <c r="AA3271" s="190" t="str">
        <f>IF(ISNUMBER(Q3271),CONCATENATE("CREATE TABLE ""reg_",LOWER(J3271),""" (""ID"" bigint NOT NULL AUTO_INCREMENT,  ""HASHFILE"" varchar(255) DEFAULT NULL, ""ID_PAI"" bigint NOT NULL,"),IF(Q3271="Campo",CONCATENATE("""",L3271,""" ",VLOOKUP(R3271,Apoio!A:C,3,0)),""))&amp;IF(Z3271="","",CONCATENATE("PRIMARY KEY (""ID""), KEY ""FK_reg_",LOWER(Z3271),"_ID_PAI"" (""ID_PAI""), CONSTRAINT ""FK_reg_",LOWER(Z3271),"_ID_PAI"" FOREIGN KEY (""ID_PAI"") REFERENCES ""reg_",LOWER(Z3271),""" (""ID"")) ENGINE=InnoDB AUTO_INCREMENT=105774 DEFAULT CHARSET=utf8mb4 COLLATE=utf8mb4_0900_ai_ci;"))</f>
        <v>"REG" varchar(255) DEFAULT NULL,</v>
      </c>
      <c r="AB3271" s="190" t="str">
        <f t="shared" si="363"/>
        <v>USE `efdicms`;SELECT `reg_1360`.`REG`,</v>
      </c>
    </row>
    <row r="3272" spans="1:28" ht="14.5" hidden="1" customHeight="1" x14ac:dyDescent="0.3">
      <c r="J3272" s="187" t="str">
        <f t="shared" si="361"/>
        <v>1360</v>
      </c>
      <c r="K3272" s="181">
        <v>2</v>
      </c>
      <c r="L3272" s="289" t="s">
        <v>3290</v>
      </c>
      <c r="M3272" s="182" t="s">
        <v>3291</v>
      </c>
      <c r="N3272" s="181" t="s">
        <v>27</v>
      </c>
      <c r="O3272" s="181">
        <v>20</v>
      </c>
      <c r="P3272" s="181" t="s">
        <v>28</v>
      </c>
      <c r="Q3272" s="192" t="str">
        <f t="shared" si="362"/>
        <v>Campo</v>
      </c>
      <c r="R3272" s="192" t="s">
        <v>27</v>
      </c>
      <c r="S3272" s="191" t="str">
        <f t="shared" si="358"/>
        <v/>
      </c>
      <c r="T3272" s="192" t="str">
        <f t="shared" si="359"/>
        <v>&lt;campo posicao="2"&gt;
&lt;coluna&gt;NUM_LACRE&lt;/coluna&gt;
&lt;descricao&gt;Número do Lacre associado na Bomba&lt;/descricao&gt;
&lt;tipo&gt;C&lt;/tipo&gt;
&lt;/campo&gt;</v>
      </c>
      <c r="U3272" s="192" t="str">
        <f t="shared" si="357"/>
        <v>&lt;campo posicao="2"&gt;
&lt;coluna&gt;NUM_LACRE&lt;/coluna&gt;
&lt;descricao&gt;Número do Lacre associado na Bomba&lt;/descricao&gt;
&lt;tipo&gt;C&lt;/tipo&gt;
&lt;/campo&gt;</v>
      </c>
      <c r="V3272" s="192" t="str">
        <f t="shared" si="360"/>
        <v>{"Column3", "NUM_LACRE"},</v>
      </c>
      <c r="W3272" s="191" t="str">
        <f>IF(Q3272="Campo","@Campos(posicao = "&amp;K3272&amp;", tipo = '"&amp;R3272&amp;"')@Column(name = """&amp;L3272&amp;""")"&amp;IF(R3272="D","@Temporal(TemporalType.DATE)","")&amp;"private "&amp;VLOOKUP(TEXT(R3272,"@"),Apoio!A:B,2,0)&amp;" "&amp;SUBSTITUTE(LOWER(LEFT(L3272,1))&amp;RIGHT(PROPER(L3272),LEN(L3272)-1),"_","")&amp;";",IF(ISNUMBER(Q3272),IF(R3272="R","@Entity@Table(name = ""reg_"&amp;LOWER(J3272)&amp;""")@XmlRootElement","")&amp;VLOOKUP(J3272,Blocos!D:I,6,0)&amp;Apoio!$E$1&amp;Y3272,""))</f>
        <v>@Campos(posicao = 2, tipo = 'C')@Column(name = "NUM_LACRE")private String numLacre;</v>
      </c>
      <c r="X3272" s="190" t="str">
        <f>IF(ISNUMBER(Q3272),COUNTIF(Blocos!G:G,J3272),"")</f>
        <v/>
      </c>
      <c r="Y3272" s="190" t="str">
        <f>IF(OR(X3272=0,X3272=""),"",VLOOKUP(SUMIFS(Blocos!A:A,Blocos!H:H,'EFD REGISTROS e Campos (2)'!X3272,Blocos!G:G,'EFD REGISTROS e Campos (2)'!J3272),Blocos!A:L,12,0))</f>
        <v/>
      </c>
      <c r="Z3272" s="190" t="str">
        <f>IF(ISNUMBER(Q3273),VLOOKUP(J3272,Blocos!D:G,4,0),"")</f>
        <v/>
      </c>
      <c r="AA3272" s="190" t="str">
        <f>IF(ISNUMBER(Q3272),CONCATENATE("CREATE TABLE ""reg_",LOWER(J3272),""" (""ID"" bigint NOT NULL AUTO_INCREMENT,  ""HASHFILE"" varchar(255) DEFAULT NULL, ""ID_PAI"" bigint NOT NULL,"),IF(Q3272="Campo",CONCATENATE("""",L3272,""" ",VLOOKUP(R3272,Apoio!A:C,3,0)),""))&amp;IF(Z3272="","",CONCATENATE("PRIMARY KEY (""ID""), KEY ""FK_reg_",LOWER(Z3272),"_ID_PAI"" (""ID_PAI""), CONSTRAINT ""FK_reg_",LOWER(Z3272),"_ID_PAI"" FOREIGN KEY (""ID_PAI"") REFERENCES ""reg_",LOWER(Z3272),""" (""ID"")) ENGINE=InnoDB AUTO_INCREMENT=105774 DEFAULT CHARSET=utf8mb4 COLLATE=utf8mb4_0900_ai_ci;"))</f>
        <v>"NUM_LACRE" varchar(255) DEFAULT NULL,</v>
      </c>
      <c r="AB3272" s="190" t="str">
        <f t="shared" si="363"/>
        <v>`reg_1360`.`NUM_LACRE`,</v>
      </c>
    </row>
    <row r="3273" spans="1:28" ht="14.5" hidden="1" customHeight="1" x14ac:dyDescent="0.3">
      <c r="J3273" s="187" t="str">
        <f t="shared" si="361"/>
        <v>1360</v>
      </c>
      <c r="K3273" s="181">
        <v>3</v>
      </c>
      <c r="L3273" s="289" t="s">
        <v>3292</v>
      </c>
      <c r="M3273" s="182" t="s">
        <v>3293</v>
      </c>
      <c r="N3273" s="181" t="s">
        <v>32</v>
      </c>
      <c r="O3273" s="181" t="s">
        <v>40</v>
      </c>
      <c r="P3273" s="181" t="s">
        <v>28</v>
      </c>
      <c r="Q3273" s="192" t="str">
        <f t="shared" si="362"/>
        <v>Campo</v>
      </c>
      <c r="R3273" s="192" t="s">
        <v>3605</v>
      </c>
      <c r="S3273" s="191" t="str">
        <f t="shared" si="358"/>
        <v/>
      </c>
      <c r="T3273" s="192" t="str">
        <f t="shared" si="359"/>
        <v>&lt;campo posicao="3"&gt;
&lt;coluna&gt;DT_APLICACAO&lt;/coluna&gt;
&lt;descricao&gt;Data de aplicação do Lacre&lt;/descricao&gt;
&lt;tipo&gt;D&lt;/tipo&gt;
&lt;/campo&gt;</v>
      </c>
      <c r="U3273" s="192" t="str">
        <f t="shared" si="357"/>
        <v>&lt;campo posicao="3"&gt;
&lt;coluna&gt;DT_APLICACAO&lt;/coluna&gt;
&lt;descricao&gt;Data de aplicação do Lacre&lt;/descricao&gt;
&lt;tipo&gt;D&lt;/tipo&gt;
&lt;/campo&gt;</v>
      </c>
      <c r="V3273" s="192" t="str">
        <f t="shared" si="360"/>
        <v>{"Column4", "DT_APLICACAO"},</v>
      </c>
      <c r="W3273" s="191" t="str">
        <f>IF(Q3273="Campo","@Campos(posicao = "&amp;K3273&amp;", tipo = '"&amp;R3273&amp;"')@Column(name = """&amp;L3273&amp;""")"&amp;IF(R3273="D","@Temporal(TemporalType.DATE)","")&amp;"private "&amp;VLOOKUP(TEXT(R3273,"@"),Apoio!A:B,2,0)&amp;" "&amp;SUBSTITUTE(LOWER(LEFT(L3273,1))&amp;RIGHT(PROPER(L3273),LEN(L3273)-1),"_","")&amp;";",IF(ISNUMBER(Q3273),IF(R3273="R","@Entity@Table(name = ""reg_"&amp;LOWER(J3273)&amp;""")@XmlRootElement","")&amp;VLOOKUP(J3273,Blocos!D:I,6,0)&amp;Apoio!$E$1&amp;Y3273,""))</f>
        <v>@Campos(posicao = 3, tipo = 'D')@Column(name = "DT_APLICACAO")@Temporal(TemporalType.DATE)private Date dtAplicacao;</v>
      </c>
      <c r="X3273" s="190" t="str">
        <f>IF(ISNUMBER(Q3273),COUNTIF(Blocos!G:G,J3273),"")</f>
        <v/>
      </c>
      <c r="Y3273" s="190" t="str">
        <f>IF(OR(X3273=0,X3273=""),"",VLOOKUP(SUMIFS(Blocos!A:A,Blocos!H:H,'EFD REGISTROS e Campos (2)'!X3273,Blocos!G:G,'EFD REGISTROS e Campos (2)'!J3273),Blocos!A:L,12,0))</f>
        <v/>
      </c>
      <c r="Z3273" s="190" t="str">
        <f>IF(ISNUMBER(Q3274),VLOOKUP(J3273,Blocos!D:G,4,0),"")</f>
        <v>1350</v>
      </c>
      <c r="AA3273" s="190" t="str">
        <f>IF(ISNUMBER(Q3273),CONCATENATE("CREATE TABLE ""reg_",LOWER(J3273),""" (""ID"" bigint NOT NULL AUTO_INCREMENT,  ""HASHFILE"" varchar(255) DEFAULT NULL, ""ID_PAI"" bigint NOT NULL,"),IF(Q3273="Campo",CONCATENATE("""",L3273,""" ",VLOOKUP(R3273,Apoio!A:C,3,0)),""))&amp;IF(Z3273="","",CONCATENATE("PRIMARY KEY (""ID""), KEY ""FK_reg_",LOWER(Z3273),"_ID_PAI"" (""ID_PAI""), CONSTRAINT ""FK_reg_",LOWER(Z3273),"_ID_PAI"" FOREIGN KEY (""ID_PAI"") REFERENCES ""reg_",LOWER(Z3273),""" (""ID"")) ENGINE=InnoDB AUTO_INCREMENT=105774 DEFAULT CHARSET=utf8mb4 COLLATE=utf8mb4_0900_ai_ci;"))</f>
        <v>"DT_APLICACAO" date DEFAULT NULL,PRIMARY KEY ("ID"), KEY "FK_reg_1350_ID_PAI" ("ID_PAI"), CONSTRAINT "FK_reg_1350_ID_PAI" FOREIGN KEY ("ID_PAI") REFERENCES "reg_1350" ("ID")) ENGINE=InnoDB AUTO_INCREMENT=105774 DEFAULT CHARSET=utf8mb4 COLLATE=utf8mb4_0900_ai_ci;</v>
      </c>
      <c r="AB3273" s="190" t="str">
        <f t="shared" si="363"/>
        <v>`reg_1360`.`DT_APLICACAO`,FROM `efdicms`.`reg_1360`;"</v>
      </c>
    </row>
    <row r="3274" spans="1:28" ht="14.5" hidden="1" customHeight="1" collapsed="1" x14ac:dyDescent="0.3">
      <c r="A3274" s="180" t="s">
        <v>22</v>
      </c>
      <c r="E3274" s="180" t="s">
        <v>3294</v>
      </c>
      <c r="I3274" s="180" t="s">
        <v>144</v>
      </c>
      <c r="J3274" s="187" t="str">
        <f t="shared" si="361"/>
        <v>1370</v>
      </c>
      <c r="K3274" s="195" t="s">
        <v>3295</v>
      </c>
      <c r="Q3274" s="192">
        <f t="shared" si="362"/>
        <v>3</v>
      </c>
      <c r="S3274" s="191" t="str">
        <f t="shared" si="358"/>
        <v>&lt;/registro&gt;
&lt;registro codigo="1370" perfil="ABC" nivel="3"&gt;</v>
      </c>
      <c r="T3274" s="192" t="str">
        <f t="shared" si="359"/>
        <v/>
      </c>
      <c r="U3274" s="192" t="str">
        <f t="shared" si="357"/>
        <v>&lt;/registro&gt;
&lt;registro codigo="1370" perfil="ABC" nivel="3"&gt;</v>
      </c>
      <c r="V3274" s="192" t="str">
        <f t="shared" si="360"/>
        <v/>
      </c>
      <c r="W3274" s="191" t="str">
        <f>IF(Q3274="Campo","@Campos(posicao = "&amp;K3274&amp;", tipo = '"&amp;R3274&amp;"')@Column(name = """&amp;L3274&amp;""")"&amp;IF(R3274="D","@Temporal(TemporalType.DATE)","")&amp;"private "&amp;VLOOKUP(TEXT(R3274,"@"),Apoio!A:B,2,0)&amp;" "&amp;SUBSTITUTE(LOWER(LEFT(L3274,1))&amp;RIGHT(PROPER(L3274),LEN(L3274)-1),"_","")&amp;";",IF(ISNUMBER(Q3274),IF(R3274="R","@Entity@Table(name = ""reg_"&amp;LOWER(J3274)&amp;""")@XmlRootElement","")&amp;VLOOKUP(J3274,Blocos!D:I,6,0)&amp;Apoio!$E$1&amp;Y3274,""))</f>
        <v>@Registros(nivel = 3) public class Reg1370 implements Serializable { private static final long serialVersionUID = 1L; @Id @GeneratedValue(strategy = GenerationType.IDENTITY) @Basic(optional = false) @Column(name = "ID" ) private Long id;@ManyToOne(fetch = FetchType.LAZY) @JoinColumn(name = "ID_PAI", nullable = false) private Reg1350 idPai; public Reg1350 getIdPai() {return idPai;}public void setIdPai(Object idPai) {this.idPai = (Reg1350) idPai;}public Reg1370() { } public Reg1370(Long id) { this.id = id; } public Reg1370(Long id, Reg1350 idPai, long linha, String hash) { this.id = id; this.idPai = idPai; this.linha = linha; this.hash = hash; }public Long getId() { return id; } public void setId(Long id) { this.id = id; }@Basic(optional = false)@Column(name = "LINHA")private long linha;@Basic(optional = false)@Column(name = "HASH")private String hash;</v>
      </c>
      <c r="X3274" s="190">
        <f>IF(ISNUMBER(Q3274),COUNTIF(Blocos!G:G,J3274),"")</f>
        <v>0</v>
      </c>
      <c r="Y3274" s="190" t="str">
        <f>IF(OR(X3274=0,X3274=""),"",VLOOKUP(SUMIFS(Blocos!A:A,Blocos!H:H,'EFD REGISTROS e Campos (2)'!X3274,Blocos!G:G,'EFD REGISTROS e Campos (2)'!J3274),Blocos!A:L,12,0))</f>
        <v/>
      </c>
      <c r="Z3274" s="190" t="str">
        <f>IF(ISNUMBER(Q3275),VLOOKUP(J3274,Blocos!D:G,4,0),"")</f>
        <v/>
      </c>
      <c r="AA3274" s="190" t="str">
        <f>IF(ISNUMBER(Q3274),CONCATENATE("CREATE TABLE ""reg_",LOWER(J3274),""" (""ID"" bigint NOT NULL AUTO_INCREMENT,  ""HASHFILE"" varchar(255) DEFAULT NULL, ""ID_PAI"" bigint NOT NULL,"),IF(Q3274="Campo",CONCATENATE("""",L3274,""" ",VLOOKUP(R3274,Apoio!A:C,3,0)),""))&amp;IF(Z3274="","",CONCATENATE("PRIMARY KEY (""ID""), KEY ""FK_reg_",LOWER(Z3274),"_ID_PAI"" (""ID_PAI""), CONSTRAINT ""FK_reg_",LOWER(Z3274),"_ID_PAI"" FOREIGN KEY (""ID_PAI"") REFERENCES ""reg_",LOWER(Z3274),""" (""ID"")) ENGINE=InnoDB AUTO_INCREMENT=105774 DEFAULT CHARSET=utf8mb4 COLLATE=utf8mb4_0900_ai_ci;"))</f>
        <v>CREATE TABLE "reg_1370" ("ID" bigint NOT NULL AUTO_INCREMENT,  "HASHFILE" varchar(255) DEFAULT NULL, "ID_PAI" bigint NOT NULL,</v>
      </c>
      <c r="AB3274" s="190" t="str">
        <f t="shared" si="363"/>
        <v/>
      </c>
    </row>
    <row r="3275" spans="1:28" ht="14.5" hidden="1" customHeight="1" x14ac:dyDescent="0.3">
      <c r="J3275" s="187" t="str">
        <f t="shared" si="361"/>
        <v>1370</v>
      </c>
      <c r="K3275" s="181">
        <v>1</v>
      </c>
      <c r="L3275" s="289" t="s">
        <v>25</v>
      </c>
      <c r="M3275" s="182" t="s">
        <v>3296</v>
      </c>
      <c r="N3275" s="181" t="s">
        <v>27</v>
      </c>
      <c r="O3275" s="181">
        <v>4</v>
      </c>
      <c r="P3275" s="181" t="s">
        <v>28</v>
      </c>
      <c r="Q3275" s="192" t="str">
        <f t="shared" si="362"/>
        <v>Campo</v>
      </c>
      <c r="R3275" s="192" t="s">
        <v>27</v>
      </c>
      <c r="S3275" s="191" t="str">
        <f t="shared" si="358"/>
        <v/>
      </c>
      <c r="T3275" s="192" t="str">
        <f t="shared" si="359"/>
        <v>&lt;campo posicao="1"&gt;
&lt;coluna&gt;REG&lt;/coluna&gt;
&lt;descricao&gt;Texto fixo contendo "1370"&lt;/descricao&gt;
&lt;tipo&gt;C&lt;/tipo&gt;
&lt;/campo&gt;</v>
      </c>
      <c r="U3275" s="192" t="str">
        <f t="shared" si="357"/>
        <v>&lt;campo posicao="1"&gt;
&lt;coluna&gt;REG&lt;/coluna&gt;
&lt;descricao&gt;Texto fixo contendo "1370"&lt;/descricao&gt;
&lt;tipo&gt;C&lt;/tipo&gt;
&lt;/campo&gt;</v>
      </c>
      <c r="V3275" s="192" t="str">
        <f t="shared" si="360"/>
        <v>{"Column2", "REG"},</v>
      </c>
      <c r="W3275" s="191" t="str">
        <f>IF(Q3275="Campo","@Campos(posicao = "&amp;K3275&amp;", tipo = '"&amp;R3275&amp;"')@Column(name = """&amp;L3275&amp;""")"&amp;IF(R3275="D","@Temporal(TemporalType.DATE)","")&amp;"private "&amp;VLOOKUP(TEXT(R3275,"@"),Apoio!A:B,2,0)&amp;" "&amp;SUBSTITUTE(LOWER(LEFT(L3275,1))&amp;RIGHT(PROPER(L3275),LEN(L3275)-1),"_","")&amp;";",IF(ISNUMBER(Q3275),IF(R3275="R","@Entity@Table(name = ""reg_"&amp;LOWER(J3275)&amp;""")@XmlRootElement","")&amp;VLOOKUP(J3275,Blocos!D:I,6,0)&amp;Apoio!$E$1&amp;Y3275,""))</f>
        <v>@Campos(posicao = 1, tipo = 'C')@Column(name = "REG")private String reg;</v>
      </c>
      <c r="X3275" s="190" t="str">
        <f>IF(ISNUMBER(Q3275),COUNTIF(Blocos!G:G,J3275),"")</f>
        <v/>
      </c>
      <c r="Y3275" s="190" t="str">
        <f>IF(OR(X3275=0,X3275=""),"",VLOOKUP(SUMIFS(Blocos!A:A,Blocos!H:H,'EFD REGISTROS e Campos (2)'!X3275,Blocos!G:G,'EFD REGISTROS e Campos (2)'!J3275),Blocos!A:L,12,0))</f>
        <v/>
      </c>
      <c r="Z3275" s="190" t="str">
        <f>IF(ISNUMBER(Q3276),VLOOKUP(J3275,Blocos!D:G,4,0),"")</f>
        <v/>
      </c>
      <c r="AA3275" s="190" t="str">
        <f>IF(ISNUMBER(Q3275),CONCATENATE("CREATE TABLE ""reg_",LOWER(J3275),""" (""ID"" bigint NOT NULL AUTO_INCREMENT,  ""HASHFILE"" varchar(255) DEFAULT NULL, ""ID_PAI"" bigint NOT NULL,"),IF(Q3275="Campo",CONCATENATE("""",L3275,""" ",VLOOKUP(R3275,Apoio!A:C,3,0)),""))&amp;IF(Z3275="","",CONCATENATE("PRIMARY KEY (""ID""), KEY ""FK_reg_",LOWER(Z3275),"_ID_PAI"" (""ID_PAI""), CONSTRAINT ""FK_reg_",LOWER(Z3275),"_ID_PAI"" FOREIGN KEY (""ID_PAI"") REFERENCES ""reg_",LOWER(Z3275),""" (""ID"")) ENGINE=InnoDB AUTO_INCREMENT=105774 DEFAULT CHARSET=utf8mb4 COLLATE=utf8mb4_0900_ai_ci;"))</f>
        <v>"REG" varchar(255) DEFAULT NULL,</v>
      </c>
      <c r="AB3275" s="190" t="str">
        <f t="shared" si="363"/>
        <v>USE `efdicms`;SELECT `reg_1370`.`REG`,</v>
      </c>
    </row>
    <row r="3276" spans="1:28" ht="14.5" hidden="1" customHeight="1" x14ac:dyDescent="0.3">
      <c r="J3276" s="187" t="str">
        <f t="shared" si="361"/>
        <v>1370</v>
      </c>
      <c r="K3276" s="181">
        <v>2</v>
      </c>
      <c r="L3276" s="289" t="s">
        <v>3255</v>
      </c>
      <c r="M3276" s="182" t="s">
        <v>3297</v>
      </c>
      <c r="N3276" s="181" t="s">
        <v>32</v>
      </c>
      <c r="O3276" s="181">
        <v>3</v>
      </c>
      <c r="P3276" s="181" t="s">
        <v>28</v>
      </c>
      <c r="Q3276" s="192" t="str">
        <f t="shared" si="362"/>
        <v>Campo</v>
      </c>
      <c r="R3276" s="192" t="s">
        <v>3607</v>
      </c>
      <c r="S3276" s="191" t="str">
        <f t="shared" si="358"/>
        <v/>
      </c>
      <c r="T3276" s="192" t="str">
        <f t="shared" si="359"/>
        <v>&lt;campo posicao="2"&gt;
&lt;coluna&gt;NUM_BICO&lt;/coluna&gt;
&lt;descricao&gt;Número sequencial do bico ligado a bomba&lt;/descricao&gt;
&lt;tipo&gt;I&lt;/tipo&gt;
&lt;/campo&gt;</v>
      </c>
      <c r="U3276" s="192" t="str">
        <f t="shared" si="357"/>
        <v>&lt;campo posicao="2"&gt;
&lt;coluna&gt;NUM_BICO&lt;/coluna&gt;
&lt;descricao&gt;Número sequencial do bico ligado a bomba&lt;/descricao&gt;
&lt;tipo&gt;I&lt;/tipo&gt;
&lt;/campo&gt;</v>
      </c>
      <c r="V3276" s="192" t="str">
        <f t="shared" si="360"/>
        <v>{"Column3", "NUM_BICO"},</v>
      </c>
      <c r="W3276" s="191" t="str">
        <f>IF(Q3276="Campo","@Campos(posicao = "&amp;K3276&amp;", tipo = '"&amp;R3276&amp;"')@Column(name = """&amp;L3276&amp;""")"&amp;IF(R3276="D","@Temporal(TemporalType.DATE)","")&amp;"private "&amp;VLOOKUP(TEXT(R3276,"@"),Apoio!A:B,2,0)&amp;" "&amp;SUBSTITUTE(LOWER(LEFT(L3276,1))&amp;RIGHT(PROPER(L3276),LEN(L3276)-1),"_","")&amp;";",IF(ISNUMBER(Q3276),IF(R3276="R","@Entity@Table(name = ""reg_"&amp;LOWER(J3276)&amp;""")@XmlRootElement","")&amp;VLOOKUP(J3276,Blocos!D:I,6,0)&amp;Apoio!$E$1&amp;Y3276,""))</f>
        <v>@Campos(posicao = 2, tipo = 'I')@Column(name = "NUM_BICO")private int numBico;</v>
      </c>
      <c r="X3276" s="190" t="str">
        <f>IF(ISNUMBER(Q3276),COUNTIF(Blocos!G:G,J3276),"")</f>
        <v/>
      </c>
      <c r="Y3276" s="190" t="str">
        <f>IF(OR(X3276=0,X3276=""),"",VLOOKUP(SUMIFS(Blocos!A:A,Blocos!H:H,'EFD REGISTROS e Campos (2)'!X3276,Blocos!G:G,'EFD REGISTROS e Campos (2)'!J3276),Blocos!A:L,12,0))</f>
        <v/>
      </c>
      <c r="Z3276" s="190" t="str">
        <f>IF(ISNUMBER(Q3277),VLOOKUP(J3276,Blocos!D:G,4,0),"")</f>
        <v/>
      </c>
      <c r="AA3276" s="190" t="str">
        <f>IF(ISNUMBER(Q3276),CONCATENATE("CREATE TABLE ""reg_",LOWER(J3276),""" (""ID"" bigint NOT NULL AUTO_INCREMENT,  ""HASHFILE"" varchar(255) DEFAULT NULL, ""ID_PAI"" bigint NOT NULL,"),IF(Q3276="Campo",CONCATENATE("""",L3276,""" ",VLOOKUP(R3276,Apoio!A:C,3,0)),""))&amp;IF(Z3276="","",CONCATENATE("PRIMARY KEY (""ID""), KEY ""FK_reg_",LOWER(Z3276),"_ID_PAI"" (""ID_PAI""), CONSTRAINT ""FK_reg_",LOWER(Z3276),"_ID_PAI"" FOREIGN KEY (""ID_PAI"") REFERENCES ""reg_",LOWER(Z3276),""" (""ID"")) ENGINE=InnoDB AUTO_INCREMENT=105774 DEFAULT CHARSET=utf8mb4 COLLATE=utf8mb4_0900_ai_ci;"))</f>
        <v>"NUM_BICO" int DEFAULT NULL,</v>
      </c>
      <c r="AB3276" s="190" t="str">
        <f t="shared" si="363"/>
        <v>`reg_1370`.`NUM_BICO`,</v>
      </c>
    </row>
    <row r="3277" spans="1:28" ht="14.5" hidden="1" customHeight="1" x14ac:dyDescent="0.3">
      <c r="J3277" s="187" t="str">
        <f t="shared" si="361"/>
        <v>1370</v>
      </c>
      <c r="K3277" s="181">
        <v>3</v>
      </c>
      <c r="L3277" s="289" t="s">
        <v>163</v>
      </c>
      <c r="M3277" s="182" t="s">
        <v>3226</v>
      </c>
      <c r="N3277" s="181" t="s">
        <v>27</v>
      </c>
      <c r="O3277" s="181">
        <v>60</v>
      </c>
      <c r="P3277" s="181" t="s">
        <v>28</v>
      </c>
      <c r="Q3277" s="192" t="str">
        <f t="shared" si="362"/>
        <v>Campo</v>
      </c>
      <c r="R3277" s="192" t="s">
        <v>27</v>
      </c>
      <c r="S3277" s="191" t="str">
        <f t="shared" si="358"/>
        <v/>
      </c>
      <c r="T3277" s="192" t="str">
        <f t="shared" si="359"/>
        <v>&lt;campo posicao="3"&gt;
&lt;coluna&gt;COD_ITEM&lt;/coluna&gt;
&lt;descricao&gt;Código do Produto, constante do registro 0200&lt;/descricao&gt;
&lt;tipo&gt;C&lt;/tipo&gt;
&lt;/campo&gt;</v>
      </c>
      <c r="U3277" s="192" t="str">
        <f t="shared" si="357"/>
        <v>&lt;campo posicao="3"&gt;
&lt;coluna&gt;COD_ITEM&lt;/coluna&gt;
&lt;descricao&gt;Código do Produto, constante do registro 0200&lt;/descricao&gt;
&lt;tipo&gt;C&lt;/tipo&gt;
&lt;/campo&gt;</v>
      </c>
      <c r="V3277" s="192" t="str">
        <f t="shared" si="360"/>
        <v>{"Column4", "COD_ITEM"},</v>
      </c>
      <c r="W3277" s="191" t="str">
        <f>IF(Q3277="Campo","@Campos(posicao = "&amp;K3277&amp;", tipo = '"&amp;R3277&amp;"')@Column(name = """&amp;L3277&amp;""")"&amp;IF(R3277="D","@Temporal(TemporalType.DATE)","")&amp;"private "&amp;VLOOKUP(TEXT(R3277,"@"),Apoio!A:B,2,0)&amp;" "&amp;SUBSTITUTE(LOWER(LEFT(L3277,1))&amp;RIGHT(PROPER(L3277),LEN(L3277)-1),"_","")&amp;";",IF(ISNUMBER(Q3277),IF(R3277="R","@Entity@Table(name = ""reg_"&amp;LOWER(J3277)&amp;""")@XmlRootElement","")&amp;VLOOKUP(J3277,Blocos!D:I,6,0)&amp;Apoio!$E$1&amp;Y3277,""))</f>
        <v>@Campos(posicao = 3, tipo = 'C')@Column(name = "COD_ITEM")private String codItem;</v>
      </c>
      <c r="X3277" s="190" t="str">
        <f>IF(ISNUMBER(Q3277),COUNTIF(Blocos!G:G,J3277),"")</f>
        <v/>
      </c>
      <c r="Y3277" s="190" t="str">
        <f>IF(OR(X3277=0,X3277=""),"",VLOOKUP(SUMIFS(Blocos!A:A,Blocos!H:H,'EFD REGISTROS e Campos (2)'!X3277,Blocos!G:G,'EFD REGISTROS e Campos (2)'!J3277),Blocos!A:L,12,0))</f>
        <v/>
      </c>
      <c r="Z3277" s="190" t="str">
        <f>IF(ISNUMBER(Q3278),VLOOKUP(J3277,Blocos!D:G,4,0),"")</f>
        <v/>
      </c>
      <c r="AA3277" s="190" t="str">
        <f>IF(ISNUMBER(Q3277),CONCATENATE("CREATE TABLE ""reg_",LOWER(J3277),""" (""ID"" bigint NOT NULL AUTO_INCREMENT,  ""HASHFILE"" varchar(255) DEFAULT NULL, ""ID_PAI"" bigint NOT NULL,"),IF(Q3277="Campo",CONCATENATE("""",L3277,""" ",VLOOKUP(R3277,Apoio!A:C,3,0)),""))&amp;IF(Z3277="","",CONCATENATE("PRIMARY KEY (""ID""), KEY ""FK_reg_",LOWER(Z3277),"_ID_PAI"" (""ID_PAI""), CONSTRAINT ""FK_reg_",LOWER(Z3277),"_ID_PAI"" FOREIGN KEY (""ID_PAI"") REFERENCES ""reg_",LOWER(Z3277),""" (""ID"")) ENGINE=InnoDB AUTO_INCREMENT=105774 DEFAULT CHARSET=utf8mb4 COLLATE=utf8mb4_0900_ai_ci;"))</f>
        <v>"COD_ITEM" varchar(255) DEFAULT NULL,</v>
      </c>
      <c r="AB3277" s="190" t="str">
        <f t="shared" si="363"/>
        <v>`reg_1370`.`COD_ITEM`,</v>
      </c>
    </row>
    <row r="3278" spans="1:28" ht="14.5" hidden="1" customHeight="1" x14ac:dyDescent="0.3">
      <c r="J3278" s="187" t="str">
        <f t="shared" si="361"/>
        <v>1370</v>
      </c>
      <c r="K3278" s="181">
        <v>4</v>
      </c>
      <c r="L3278" s="289" t="s">
        <v>864</v>
      </c>
      <c r="M3278" s="182" t="s">
        <v>3248</v>
      </c>
      <c r="N3278" s="181" t="s">
        <v>27</v>
      </c>
      <c r="O3278" s="181">
        <v>3</v>
      </c>
      <c r="P3278" s="181" t="s">
        <v>28</v>
      </c>
      <c r="Q3278" s="192" t="str">
        <f t="shared" si="362"/>
        <v>Campo</v>
      </c>
      <c r="R3278" s="192" t="s">
        <v>27</v>
      </c>
      <c r="S3278" s="191" t="str">
        <f t="shared" si="358"/>
        <v/>
      </c>
      <c r="T3278" s="192" t="str">
        <f t="shared" si="359"/>
        <v>&lt;campo posicao="4"&gt;
&lt;coluna&gt;NUM_TANQUE&lt;/coluna&gt;
&lt;descricao&gt;Tanque que armazena o combustível.&lt;/descricao&gt;
&lt;tipo&gt;C&lt;/tipo&gt;
&lt;/campo&gt;</v>
      </c>
      <c r="U3278" s="192" t="str">
        <f t="shared" si="357"/>
        <v>&lt;campo posicao="4"&gt;
&lt;coluna&gt;NUM_TANQUE&lt;/coluna&gt;
&lt;descricao&gt;Tanque que armazena o combustível.&lt;/descricao&gt;
&lt;tipo&gt;C&lt;/tipo&gt;
&lt;/campo&gt;</v>
      </c>
      <c r="V3278" s="192" t="str">
        <f t="shared" si="360"/>
        <v>{"Column5", "NUM_TANQUE"},</v>
      </c>
      <c r="W3278" s="191" t="str">
        <f>IF(Q3278="Campo","@Campos(posicao = "&amp;K3278&amp;", tipo = '"&amp;R3278&amp;"')@Column(name = """&amp;L3278&amp;""")"&amp;IF(R3278="D","@Temporal(TemporalType.DATE)","")&amp;"private "&amp;VLOOKUP(TEXT(R3278,"@"),Apoio!A:B,2,0)&amp;" "&amp;SUBSTITUTE(LOWER(LEFT(L3278,1))&amp;RIGHT(PROPER(L3278),LEN(L3278)-1),"_","")&amp;";",IF(ISNUMBER(Q3278),IF(R3278="R","@Entity@Table(name = ""reg_"&amp;LOWER(J3278)&amp;""")@XmlRootElement","")&amp;VLOOKUP(J3278,Blocos!D:I,6,0)&amp;Apoio!$E$1&amp;Y3278,""))</f>
        <v>@Campos(posicao = 4, tipo = 'C')@Column(name = "NUM_TANQUE")private String numTanque;</v>
      </c>
      <c r="X3278" s="190" t="str">
        <f>IF(ISNUMBER(Q3278),COUNTIF(Blocos!G:G,J3278),"")</f>
        <v/>
      </c>
      <c r="Y3278" s="190" t="str">
        <f>IF(OR(X3278=0,X3278=""),"",VLOOKUP(SUMIFS(Blocos!A:A,Blocos!H:H,'EFD REGISTROS e Campos (2)'!X3278,Blocos!G:G,'EFD REGISTROS e Campos (2)'!J3278),Blocos!A:L,12,0))</f>
        <v/>
      </c>
      <c r="Z3278" s="190" t="str">
        <f>IF(ISNUMBER(Q3279),VLOOKUP(J3278,Blocos!D:G,4,0),"")</f>
        <v>1350</v>
      </c>
      <c r="AA3278" s="190" t="str">
        <f>IF(ISNUMBER(Q3278),CONCATENATE("CREATE TABLE ""reg_",LOWER(J3278),""" (""ID"" bigint NOT NULL AUTO_INCREMENT,  ""HASHFILE"" varchar(255) DEFAULT NULL, ""ID_PAI"" bigint NOT NULL,"),IF(Q3278="Campo",CONCATENATE("""",L3278,""" ",VLOOKUP(R3278,Apoio!A:C,3,0)),""))&amp;IF(Z3278="","",CONCATENATE("PRIMARY KEY (""ID""), KEY ""FK_reg_",LOWER(Z3278),"_ID_PAI"" (""ID_PAI""), CONSTRAINT ""FK_reg_",LOWER(Z3278),"_ID_PAI"" FOREIGN KEY (""ID_PAI"") REFERENCES ""reg_",LOWER(Z3278),""" (""ID"")) ENGINE=InnoDB AUTO_INCREMENT=105774 DEFAULT CHARSET=utf8mb4 COLLATE=utf8mb4_0900_ai_ci;"))</f>
        <v>"NUM_TANQUE" varchar(255) DEFAULT NULL,PRIMARY KEY ("ID"), KEY "FK_reg_1350_ID_PAI" ("ID_PAI"), CONSTRAINT "FK_reg_1350_ID_PAI" FOREIGN KEY ("ID_PAI") REFERENCES "reg_1350" ("ID")) ENGINE=InnoDB AUTO_INCREMENT=105774 DEFAULT CHARSET=utf8mb4 COLLATE=utf8mb4_0900_ai_ci;</v>
      </c>
      <c r="AB3278" s="190" t="str">
        <f t="shared" si="363"/>
        <v>`reg_1370`.`NUM_TANQUE`,FROM `efdicms`.`reg_1370`;"</v>
      </c>
    </row>
    <row r="3279" spans="1:28" ht="14.5" hidden="1" customHeight="1" collapsed="1" x14ac:dyDescent="0.3">
      <c r="A3279" s="180" t="s">
        <v>22</v>
      </c>
      <c r="D3279" s="180" t="s">
        <v>3298</v>
      </c>
      <c r="I3279" s="180" t="s">
        <v>144</v>
      </c>
      <c r="J3279" s="187" t="str">
        <f t="shared" si="361"/>
        <v>1390</v>
      </c>
      <c r="K3279" s="195" t="s">
        <v>3299</v>
      </c>
      <c r="Q3279" s="192">
        <f t="shared" si="362"/>
        <v>2</v>
      </c>
      <c r="S3279" s="191" t="str">
        <f t="shared" si="358"/>
        <v>&lt;/registro&gt;
&lt;registro codigo="1390" perfil="ABC" nivel="2"&gt;</v>
      </c>
      <c r="T3279" s="192" t="str">
        <f t="shared" si="359"/>
        <v/>
      </c>
      <c r="U3279" s="192" t="str">
        <f t="shared" ref="U3279:U3342" si="364">S3279&amp;T3279</f>
        <v>&lt;/registro&gt;
&lt;registro codigo="1390" perfil="ABC" nivel="2"&gt;</v>
      </c>
      <c r="V3279" s="192" t="str">
        <f t="shared" si="360"/>
        <v/>
      </c>
      <c r="W3279" s="191" t="str">
        <f>IF(Q3279="Campo","@Campos(posicao = "&amp;K3279&amp;", tipo = '"&amp;R3279&amp;"')@Column(name = """&amp;L3279&amp;""")"&amp;IF(R3279="D","@Temporal(TemporalType.DATE)","")&amp;"private "&amp;VLOOKUP(TEXT(R3279,"@"),Apoio!A:B,2,0)&amp;" "&amp;SUBSTITUTE(LOWER(LEFT(L3279,1))&amp;RIGHT(PROPER(L3279),LEN(L3279)-1),"_","")&amp;";",IF(ISNUMBER(Q3279),IF(R3279="R","@Entity@Table(name = ""reg_"&amp;LOWER(J3279)&amp;""")@XmlRootElement","")&amp;VLOOKUP(J3279,Blocos!D:I,6,0)&amp;Apoio!$E$1&amp;Y3279,""))</f>
        <v>@Registros(nivel = 2) public class Reg1390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Reg1390() { } public Reg1390(Long id) { this.id = id; } public Reg1390(Long id, Reg1001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List&lt;Reg1391&gt; reg1391;public List&lt;Reg1391&gt; getReg1391() {return reg1391;}public void setReg1391(List&lt;Reg1391&gt; reg1391) {this.reg1391 = reg1391;}</v>
      </c>
      <c r="X3279" s="190">
        <f>IF(ISNUMBER(Q3279),COUNTIF(Blocos!G:G,J3279),"")</f>
        <v>1</v>
      </c>
      <c r="Y3279" s="190" t="str">
        <f>IF(OR(X3279=0,X3279=""),"",VLOOKUP(SUMIFS(Blocos!A:A,Blocos!H:H,'EFD REGISTROS e Campos (2)'!X3279,Blocos!G:G,'EFD REGISTROS e Campos (2)'!J3279),Blocos!A:L,12,0))</f>
        <v>@OneToMany( cascade = CascadeType.ALL, fetch = FetchType.LAZY, mappedBy = "idPai")private  List&lt;Reg1391&gt; reg1391;public List&lt;Reg1391&gt; getReg1391() {return reg1391;}public void setReg1391(List&lt;Reg1391&gt; reg1391) {this.reg1391 = reg1391;}</v>
      </c>
      <c r="Z3279" s="190" t="str">
        <f>IF(ISNUMBER(Q3280),VLOOKUP(J3279,Blocos!D:G,4,0),"")</f>
        <v/>
      </c>
      <c r="AA3279" s="190" t="str">
        <f>IF(ISNUMBER(Q3279),CONCATENATE("CREATE TABLE ""reg_",LOWER(J3279),""" (""ID"" bigint NOT NULL AUTO_INCREMENT,  ""HASHFILE"" varchar(255) DEFAULT NULL, ""ID_PAI"" bigint NOT NULL,"),IF(Q3279="Campo",CONCATENATE("""",L3279,""" ",VLOOKUP(R3279,Apoio!A:C,3,0)),""))&amp;IF(Z3279="","",CONCATENATE("PRIMARY KEY (""ID""), KEY ""FK_reg_",LOWER(Z3279),"_ID_PAI"" (""ID_PAI""), CONSTRAINT ""FK_reg_",LOWER(Z3279),"_ID_PAI"" FOREIGN KEY (""ID_PAI"") REFERENCES ""reg_",LOWER(Z3279),""" (""ID"")) ENGINE=InnoDB AUTO_INCREMENT=105774 DEFAULT CHARSET=utf8mb4 COLLATE=utf8mb4_0900_ai_ci;"))</f>
        <v>CREATE TABLE "reg_1390" ("ID" bigint NOT NULL AUTO_INCREMENT,  "HASHFILE" varchar(255) DEFAULT NULL, "ID_PAI" bigint NOT NULL,</v>
      </c>
      <c r="AB3279" s="190" t="str">
        <f t="shared" si="363"/>
        <v/>
      </c>
    </row>
    <row r="3280" spans="1:28" ht="14.5" hidden="1" customHeight="1" x14ac:dyDescent="0.3">
      <c r="J3280" s="187" t="str">
        <f t="shared" si="361"/>
        <v>1390</v>
      </c>
      <c r="K3280" s="181">
        <v>1</v>
      </c>
      <c r="L3280" s="289" t="s">
        <v>25</v>
      </c>
      <c r="M3280" s="182" t="s">
        <v>3300</v>
      </c>
      <c r="N3280" s="181" t="s">
        <v>27</v>
      </c>
      <c r="O3280" s="181">
        <v>4</v>
      </c>
      <c r="P3280" s="181" t="s">
        <v>28</v>
      </c>
      <c r="Q3280" s="192" t="str">
        <f t="shared" si="362"/>
        <v>Campo</v>
      </c>
      <c r="R3280" s="192" t="s">
        <v>27</v>
      </c>
      <c r="S3280" s="191" t="str">
        <f t="shared" si="358"/>
        <v/>
      </c>
      <c r="T3280" s="192" t="str">
        <f t="shared" si="359"/>
        <v>&lt;campo posicao="1"&gt;
&lt;coluna&gt;REG&lt;/coluna&gt;
&lt;descricao&gt;Texto fixo contendo "1390"&lt;/descricao&gt;
&lt;tipo&gt;C&lt;/tipo&gt;
&lt;/campo&gt;</v>
      </c>
      <c r="U3280" s="192" t="str">
        <f t="shared" si="364"/>
        <v>&lt;campo posicao="1"&gt;
&lt;coluna&gt;REG&lt;/coluna&gt;
&lt;descricao&gt;Texto fixo contendo "1390"&lt;/descricao&gt;
&lt;tipo&gt;C&lt;/tipo&gt;
&lt;/campo&gt;</v>
      </c>
      <c r="V3280" s="192" t="str">
        <f t="shared" si="360"/>
        <v>{"Column2", "REG"},</v>
      </c>
      <c r="W3280" s="191" t="str">
        <f>IF(Q3280="Campo","@Campos(posicao = "&amp;K3280&amp;", tipo = '"&amp;R3280&amp;"')@Column(name = """&amp;L3280&amp;""")"&amp;IF(R3280="D","@Temporal(TemporalType.DATE)","")&amp;"private "&amp;VLOOKUP(TEXT(R3280,"@"),Apoio!A:B,2,0)&amp;" "&amp;SUBSTITUTE(LOWER(LEFT(L3280,1))&amp;RIGHT(PROPER(L3280),LEN(L3280)-1),"_","")&amp;";",IF(ISNUMBER(Q3280),IF(R3280="R","@Entity@Table(name = ""reg_"&amp;LOWER(J3280)&amp;""")@XmlRootElement","")&amp;VLOOKUP(J3280,Blocos!D:I,6,0)&amp;Apoio!$E$1&amp;Y3280,""))</f>
        <v>@Campos(posicao = 1, tipo = 'C')@Column(name = "REG")private String reg;</v>
      </c>
      <c r="X3280" s="190" t="str">
        <f>IF(ISNUMBER(Q3280),COUNTIF(Blocos!G:G,J3280),"")</f>
        <v/>
      </c>
      <c r="Y3280" s="190" t="str">
        <f>IF(OR(X3280=0,X3280=""),"",VLOOKUP(SUMIFS(Blocos!A:A,Blocos!H:H,'EFD REGISTROS e Campos (2)'!X3280,Blocos!G:G,'EFD REGISTROS e Campos (2)'!J3280),Blocos!A:L,12,0))</f>
        <v/>
      </c>
      <c r="Z3280" s="190" t="str">
        <f>IF(ISNUMBER(Q3281),VLOOKUP(J3280,Blocos!D:G,4,0),"")</f>
        <v/>
      </c>
      <c r="AA3280" s="190" t="str">
        <f>IF(ISNUMBER(Q3280),CONCATENATE("CREATE TABLE ""reg_",LOWER(J3280),""" (""ID"" bigint NOT NULL AUTO_INCREMENT,  ""HASHFILE"" varchar(255) DEFAULT NULL, ""ID_PAI"" bigint NOT NULL,"),IF(Q3280="Campo",CONCATENATE("""",L3280,""" ",VLOOKUP(R3280,Apoio!A:C,3,0)),""))&amp;IF(Z3280="","",CONCATENATE("PRIMARY KEY (""ID""), KEY ""FK_reg_",LOWER(Z3280),"_ID_PAI"" (""ID_PAI""), CONSTRAINT ""FK_reg_",LOWER(Z3280),"_ID_PAI"" FOREIGN KEY (""ID_PAI"") REFERENCES ""reg_",LOWER(Z3280),""" (""ID"")) ENGINE=InnoDB AUTO_INCREMENT=105774 DEFAULT CHARSET=utf8mb4 COLLATE=utf8mb4_0900_ai_ci;"))</f>
        <v>"REG" varchar(255) DEFAULT NULL,</v>
      </c>
      <c r="AB3280" s="190" t="str">
        <f t="shared" si="363"/>
        <v>USE `efdicms`;SELECT `reg_1390`.`REG`,</v>
      </c>
    </row>
    <row r="3281" spans="1:28" ht="14.5" hidden="1" customHeight="1" x14ac:dyDescent="0.3">
      <c r="J3281" s="187" t="str">
        <f t="shared" si="361"/>
        <v>1390</v>
      </c>
      <c r="K3281" s="181">
        <v>2</v>
      </c>
      <c r="L3281" s="289" t="s">
        <v>3301</v>
      </c>
      <c r="M3281" s="182" t="s">
        <v>3302</v>
      </c>
      <c r="N3281" s="181" t="s">
        <v>27</v>
      </c>
      <c r="O3281" s="181" t="s">
        <v>54</v>
      </c>
      <c r="P3281" s="181" t="s">
        <v>28</v>
      </c>
      <c r="Q3281" s="192" t="str">
        <f t="shared" si="362"/>
        <v>Campo</v>
      </c>
      <c r="R3281" s="192" t="s">
        <v>27</v>
      </c>
      <c r="S3281" s="191" t="str">
        <f t="shared" si="358"/>
        <v/>
      </c>
      <c r="T3281" s="192" t="str">
        <f t="shared" si="359"/>
        <v>&lt;campo posicao="2"&gt;
&lt;coluna&gt;COD_PROD&lt;/coluna&gt;
&lt;descricao&gt;Código do produto conforme tabela 5.8&lt;/descricao&gt;
&lt;tipo&gt;C&lt;/tipo&gt;
&lt;/campo&gt;</v>
      </c>
      <c r="U3281" s="192" t="str">
        <f t="shared" si="364"/>
        <v>&lt;campo posicao="2"&gt;
&lt;coluna&gt;COD_PROD&lt;/coluna&gt;
&lt;descricao&gt;Código do produto conforme tabela 5.8&lt;/descricao&gt;
&lt;tipo&gt;C&lt;/tipo&gt;
&lt;/campo&gt;</v>
      </c>
      <c r="V3281" s="192" t="str">
        <f t="shared" si="360"/>
        <v>{"Column3", "COD_PROD"},</v>
      </c>
      <c r="W3281" s="191" t="str">
        <f>IF(Q3281="Campo","@Campos(posicao = "&amp;K3281&amp;", tipo = '"&amp;R3281&amp;"')@Column(name = """&amp;L3281&amp;""")"&amp;IF(R3281="D","@Temporal(TemporalType.DATE)","")&amp;"private "&amp;VLOOKUP(TEXT(R3281,"@"),Apoio!A:B,2,0)&amp;" "&amp;SUBSTITUTE(LOWER(LEFT(L3281,1))&amp;RIGHT(PROPER(L3281),LEN(L3281)-1),"_","")&amp;";",IF(ISNUMBER(Q3281),IF(R3281="R","@Entity@Table(name = ""reg_"&amp;LOWER(J3281)&amp;""")@XmlRootElement","")&amp;VLOOKUP(J3281,Blocos!D:I,6,0)&amp;Apoio!$E$1&amp;Y3281,""))</f>
        <v>@Campos(posicao = 2, tipo = 'C')@Column(name = "COD_PROD")private String codProd;</v>
      </c>
      <c r="X3281" s="190" t="str">
        <f>IF(ISNUMBER(Q3281),COUNTIF(Blocos!G:G,J3281),"")</f>
        <v/>
      </c>
      <c r="Y3281" s="190" t="str">
        <f>IF(OR(X3281=0,X3281=""),"",VLOOKUP(SUMIFS(Blocos!A:A,Blocos!H:H,'EFD REGISTROS e Campos (2)'!X3281,Blocos!G:G,'EFD REGISTROS e Campos (2)'!J3281),Blocos!A:L,12,0))</f>
        <v/>
      </c>
      <c r="Z3281" s="190" t="str">
        <f>IF(ISNUMBER(Q3282),VLOOKUP(J3281,Blocos!D:G,4,0),"")</f>
        <v>1001</v>
      </c>
      <c r="AA3281" s="190" t="str">
        <f>IF(ISNUMBER(Q3281),CONCATENATE("CREATE TABLE ""reg_",LOWER(J3281),""" (""ID"" bigint NOT NULL AUTO_INCREMENT,  ""HASHFILE"" varchar(255) DEFAULT NULL, ""ID_PAI"" bigint NOT NULL,"),IF(Q3281="Campo",CONCATENATE("""",L3281,""" ",VLOOKUP(R3281,Apoio!A:C,3,0)),""))&amp;IF(Z3281="","",CONCATENATE("PRIMARY KEY (""ID""), KEY ""FK_reg_",LOWER(Z3281),"_ID_PAI"" (""ID_PAI""), CONSTRAINT ""FK_reg_",LOWER(Z3281),"_ID_PAI"" FOREIGN KEY (""ID_PAI"") REFERENCES ""reg_",LOWER(Z3281),""" (""ID"")) ENGINE=InnoDB AUTO_INCREMENT=105774 DEFAULT CHARSET=utf8mb4 COLLATE=utf8mb4_0900_ai_ci;"))</f>
        <v>"COD_PROD" varchar(255) DEFAULT NULL,PRIMARY KEY ("ID"), KEY "FK_reg_1001_ID_PAI" ("ID_PAI"), CONSTRAINT "FK_reg_1001_ID_PAI" FOREIGN KEY ("ID_PAI") REFERENCES "reg_1001" ("ID")) ENGINE=InnoDB AUTO_INCREMENT=105774 DEFAULT CHARSET=utf8mb4 COLLATE=utf8mb4_0900_ai_ci;</v>
      </c>
      <c r="AB3281" s="190" t="str">
        <f t="shared" si="363"/>
        <v>`reg_1390`.`COD_PROD`,FROM `efdicms`.`reg_1390`;"</v>
      </c>
    </row>
    <row r="3282" spans="1:28" ht="14.5" hidden="1" customHeight="1" collapsed="1" x14ac:dyDescent="0.3">
      <c r="A3282" s="180" t="s">
        <v>22</v>
      </c>
      <c r="E3282" s="180" t="s">
        <v>3303</v>
      </c>
      <c r="I3282" s="180" t="s">
        <v>144</v>
      </c>
      <c r="J3282" s="187" t="str">
        <f t="shared" si="361"/>
        <v>1391</v>
      </c>
      <c r="K3282" s="195" t="s">
        <v>3304</v>
      </c>
      <c r="Q3282" s="192">
        <f t="shared" si="362"/>
        <v>3</v>
      </c>
      <c r="S3282" s="191" t="str">
        <f t="shared" si="358"/>
        <v>&lt;/registro&gt;
&lt;registro codigo="1391" perfil="ABC" nivel="3"&gt;</v>
      </c>
      <c r="T3282" s="192" t="str">
        <f t="shared" si="359"/>
        <v/>
      </c>
      <c r="U3282" s="192" t="str">
        <f t="shared" si="364"/>
        <v>&lt;/registro&gt;
&lt;registro codigo="1391" perfil="ABC" nivel="3"&gt;</v>
      </c>
      <c r="V3282" s="192" t="str">
        <f t="shared" si="360"/>
        <v/>
      </c>
      <c r="W3282" s="191" t="str">
        <f>IF(Q3282="Campo","@Campos(posicao = "&amp;K3282&amp;", tipo = '"&amp;R3282&amp;"')@Column(name = """&amp;L3282&amp;""")"&amp;IF(R3282="D","@Temporal(TemporalType.DATE)","")&amp;"private "&amp;VLOOKUP(TEXT(R3282,"@"),Apoio!A:B,2,0)&amp;" "&amp;SUBSTITUTE(LOWER(LEFT(L3282,1))&amp;RIGHT(PROPER(L3282),LEN(L3282)-1),"_","")&amp;";",IF(ISNUMBER(Q3282),IF(R3282="R","@Entity@Table(name = ""reg_"&amp;LOWER(J3282)&amp;""")@XmlRootElement","")&amp;VLOOKUP(J3282,Blocos!D:I,6,0)&amp;Apoio!$E$1&amp;Y3282,""))</f>
        <v>@Registros(nivel = 3) public class Reg1391 implements Serializable { private static final long serialVersionUID = 1L; @Id @GeneratedValue(strategy = GenerationType.IDENTITY) @Basic(optional = false) @Column(name = "ID" ) private Long id;@ManyToOne(fetch = FetchType.LAZY) @JoinColumn(name = "ID_PAI", nullable = false) private Reg1390 idPai; public Reg1390 getIdPai() {return idPai;}public void setIdPai(Object idPai) {this.idPai = (Reg1390) idPai;}public Reg1391() { } public Reg1391(Long id) { this.id = id; } public Reg1391(Long id, Reg1390 idPai, long linha, String hash) { this.id = id; this.idPai = idPai; this.linha = linha; this.hash = hash; }public Long getId() { return id; } public void setId(Long id) { this.id = id; }@Basic(optional = false)@Column(name = "LINHA")private long linha;@Basic(optional = false)@Column(name = "HASH")private String hash;</v>
      </c>
      <c r="X3282" s="190">
        <f>IF(ISNUMBER(Q3282),COUNTIF(Blocos!G:G,J3282),"")</f>
        <v>0</v>
      </c>
      <c r="Y3282" s="190" t="str">
        <f>IF(OR(X3282=0,X3282=""),"",VLOOKUP(SUMIFS(Blocos!A:A,Blocos!H:H,'EFD REGISTROS e Campos (2)'!X3282,Blocos!G:G,'EFD REGISTROS e Campos (2)'!J3282),Blocos!A:L,12,0))</f>
        <v/>
      </c>
      <c r="Z3282" s="190" t="str">
        <f>IF(ISNUMBER(Q3283),VLOOKUP(J3282,Blocos!D:G,4,0),"")</f>
        <v/>
      </c>
      <c r="AA3282" s="190" t="str">
        <f>IF(ISNUMBER(Q3282),CONCATENATE("CREATE TABLE ""reg_",LOWER(J3282),""" (""ID"" bigint NOT NULL AUTO_INCREMENT,  ""HASHFILE"" varchar(255) DEFAULT NULL, ""ID_PAI"" bigint NOT NULL,"),IF(Q3282="Campo",CONCATENATE("""",L3282,""" ",VLOOKUP(R3282,Apoio!A:C,3,0)),""))&amp;IF(Z3282="","",CONCATENATE("PRIMARY KEY (""ID""), KEY ""FK_reg_",LOWER(Z3282),"_ID_PAI"" (""ID_PAI""), CONSTRAINT ""FK_reg_",LOWER(Z3282),"_ID_PAI"" FOREIGN KEY (""ID_PAI"") REFERENCES ""reg_",LOWER(Z3282),""" (""ID"")) ENGINE=InnoDB AUTO_INCREMENT=105774 DEFAULT CHARSET=utf8mb4 COLLATE=utf8mb4_0900_ai_ci;"))</f>
        <v>CREATE TABLE "reg_1391" ("ID" bigint NOT NULL AUTO_INCREMENT,  "HASHFILE" varchar(255) DEFAULT NULL, "ID_PAI" bigint NOT NULL,</v>
      </c>
      <c r="AB3282" s="190" t="str">
        <f t="shared" si="363"/>
        <v/>
      </c>
    </row>
    <row r="3283" spans="1:28" ht="14.5" hidden="1" customHeight="1" x14ac:dyDescent="0.3">
      <c r="J3283" s="187" t="str">
        <f t="shared" si="361"/>
        <v>1391</v>
      </c>
      <c r="K3283" s="181">
        <v>1</v>
      </c>
      <c r="L3283" s="289" t="s">
        <v>25</v>
      </c>
      <c r="M3283" s="182" t="s">
        <v>3305</v>
      </c>
      <c r="N3283" s="181" t="s">
        <v>27</v>
      </c>
      <c r="O3283" s="181">
        <v>4</v>
      </c>
      <c r="P3283" s="181" t="s">
        <v>28</v>
      </c>
      <c r="Q3283" s="192" t="str">
        <f t="shared" si="362"/>
        <v>Campo</v>
      </c>
      <c r="R3283" s="192" t="s">
        <v>27</v>
      </c>
      <c r="S3283" s="191" t="str">
        <f t="shared" si="358"/>
        <v/>
      </c>
      <c r="T3283" s="192" t="str">
        <f t="shared" si="359"/>
        <v>&lt;campo posicao="1"&gt;
&lt;coluna&gt;REG&lt;/coluna&gt;
&lt;descricao&gt;Texto fixo contendo "1391"&lt;/descricao&gt;
&lt;tipo&gt;C&lt;/tipo&gt;
&lt;/campo&gt;</v>
      </c>
      <c r="U3283" s="192" t="str">
        <f t="shared" si="364"/>
        <v>&lt;campo posicao="1"&gt;
&lt;coluna&gt;REG&lt;/coluna&gt;
&lt;descricao&gt;Texto fixo contendo "1391"&lt;/descricao&gt;
&lt;tipo&gt;C&lt;/tipo&gt;
&lt;/campo&gt;</v>
      </c>
      <c r="V3283" s="192" t="str">
        <f t="shared" si="360"/>
        <v>{"Column2", "REG"},</v>
      </c>
      <c r="W3283" s="191" t="str">
        <f>IF(Q3283="Campo","@Campos(posicao = "&amp;K3283&amp;", tipo = '"&amp;R3283&amp;"')@Column(name = """&amp;L3283&amp;""")"&amp;IF(R3283="D","@Temporal(TemporalType.DATE)","")&amp;"private "&amp;VLOOKUP(TEXT(R3283,"@"),Apoio!A:B,2,0)&amp;" "&amp;SUBSTITUTE(LOWER(LEFT(L3283,1))&amp;RIGHT(PROPER(L3283),LEN(L3283)-1),"_","")&amp;";",IF(ISNUMBER(Q3283),IF(R3283="R","@Entity@Table(name = ""reg_"&amp;LOWER(J3283)&amp;""")@XmlRootElement","")&amp;VLOOKUP(J3283,Blocos!D:I,6,0)&amp;Apoio!$E$1&amp;Y3283,""))</f>
        <v>@Campos(posicao = 1, tipo = 'C')@Column(name = "REG")private String reg;</v>
      </c>
      <c r="X3283" s="190" t="str">
        <f>IF(ISNUMBER(Q3283),COUNTIF(Blocos!G:G,J3283),"")</f>
        <v/>
      </c>
      <c r="Y3283" s="190" t="str">
        <f>IF(OR(X3283=0,X3283=""),"",VLOOKUP(SUMIFS(Blocos!A:A,Blocos!H:H,'EFD REGISTROS e Campos (2)'!X3283,Blocos!G:G,'EFD REGISTROS e Campos (2)'!J3283),Blocos!A:L,12,0))</f>
        <v/>
      </c>
      <c r="Z3283" s="190" t="str">
        <f>IF(ISNUMBER(Q3284),VLOOKUP(J3283,Blocos!D:G,4,0),"")</f>
        <v/>
      </c>
      <c r="AA3283" s="190" t="str">
        <f>IF(ISNUMBER(Q3283),CONCATENATE("CREATE TABLE ""reg_",LOWER(J3283),""" (""ID"" bigint NOT NULL AUTO_INCREMENT,  ""HASHFILE"" varchar(255) DEFAULT NULL, ""ID_PAI"" bigint NOT NULL,"),IF(Q3283="Campo",CONCATENATE("""",L3283,""" ",VLOOKUP(R3283,Apoio!A:C,3,0)),""))&amp;IF(Z3283="","",CONCATENATE("PRIMARY KEY (""ID""), KEY ""FK_reg_",LOWER(Z3283),"_ID_PAI"" (""ID_PAI""), CONSTRAINT ""FK_reg_",LOWER(Z3283),"_ID_PAI"" FOREIGN KEY (""ID_PAI"") REFERENCES ""reg_",LOWER(Z3283),""" (""ID"")) ENGINE=InnoDB AUTO_INCREMENT=105774 DEFAULT CHARSET=utf8mb4 COLLATE=utf8mb4_0900_ai_ci;"))</f>
        <v>"REG" varchar(255) DEFAULT NULL,</v>
      </c>
      <c r="AB3283" s="190" t="str">
        <f t="shared" si="363"/>
        <v>USE `efdicms`;SELECT `reg_1391`.`REG`,</v>
      </c>
    </row>
    <row r="3284" spans="1:28" ht="14.5" hidden="1" customHeight="1" x14ac:dyDescent="0.3">
      <c r="J3284" s="187" t="str">
        <f t="shared" si="361"/>
        <v>1391</v>
      </c>
      <c r="K3284" s="181">
        <v>2</v>
      </c>
      <c r="L3284" s="289" t="s">
        <v>3306</v>
      </c>
      <c r="M3284" s="182" t="s">
        <v>3307</v>
      </c>
      <c r="N3284" s="181" t="s">
        <v>27</v>
      </c>
      <c r="O3284" s="181" t="s">
        <v>40</v>
      </c>
      <c r="P3284" s="181" t="s">
        <v>28</v>
      </c>
      <c r="Q3284" s="192" t="str">
        <f t="shared" si="362"/>
        <v>Campo</v>
      </c>
      <c r="R3284" s="192" t="s">
        <v>3605</v>
      </c>
      <c r="S3284" s="191" t="str">
        <f t="shared" si="358"/>
        <v/>
      </c>
      <c r="T3284" s="192" t="str">
        <f t="shared" si="359"/>
        <v>&lt;campo posicao="2"&gt;
&lt;coluna&gt;DT_REGISTRO&lt;/coluna&gt;
&lt;descricao&gt;Data de produção (DDMMAAAA)&lt;/descricao&gt;
&lt;tipo&gt;D&lt;/tipo&gt;
&lt;/campo&gt;</v>
      </c>
      <c r="U3284" s="192" t="str">
        <f t="shared" si="364"/>
        <v>&lt;campo posicao="2"&gt;
&lt;coluna&gt;DT_REGISTRO&lt;/coluna&gt;
&lt;descricao&gt;Data de produção (DDMMAAAA)&lt;/descricao&gt;
&lt;tipo&gt;D&lt;/tipo&gt;
&lt;/campo&gt;</v>
      </c>
      <c r="V3284" s="192" t="str">
        <f t="shared" si="360"/>
        <v>{"Column3", "DT_REGISTRO"},</v>
      </c>
      <c r="W3284" s="191" t="str">
        <f>IF(Q3284="Campo","@Campos(posicao = "&amp;K3284&amp;", tipo = '"&amp;R3284&amp;"')@Column(name = """&amp;L3284&amp;""")"&amp;IF(R3284="D","@Temporal(TemporalType.DATE)","")&amp;"private "&amp;VLOOKUP(TEXT(R3284,"@"),Apoio!A:B,2,0)&amp;" "&amp;SUBSTITUTE(LOWER(LEFT(L3284,1))&amp;RIGHT(PROPER(L3284),LEN(L3284)-1),"_","")&amp;";",IF(ISNUMBER(Q3284),IF(R3284="R","@Entity@Table(name = ""reg_"&amp;LOWER(J3284)&amp;""")@XmlRootElement","")&amp;VLOOKUP(J3284,Blocos!D:I,6,0)&amp;Apoio!$E$1&amp;Y3284,""))</f>
        <v>@Campos(posicao = 2, tipo = 'D')@Column(name = "DT_REGISTRO")@Temporal(TemporalType.DATE)private Date dtRegistro;</v>
      </c>
      <c r="X3284" s="190" t="str">
        <f>IF(ISNUMBER(Q3284),COUNTIF(Blocos!G:G,J3284),"")</f>
        <v/>
      </c>
      <c r="Y3284" s="190" t="str">
        <f>IF(OR(X3284=0,X3284=""),"",VLOOKUP(SUMIFS(Blocos!A:A,Blocos!H:H,'EFD REGISTROS e Campos (2)'!X3284,Blocos!G:G,'EFD REGISTROS e Campos (2)'!J3284),Blocos!A:L,12,0))</f>
        <v/>
      </c>
      <c r="Z3284" s="190" t="str">
        <f>IF(ISNUMBER(Q3285),VLOOKUP(J3284,Blocos!D:G,4,0),"")</f>
        <v/>
      </c>
      <c r="AA3284" s="190" t="str">
        <f>IF(ISNUMBER(Q3284),CONCATENATE("CREATE TABLE ""reg_",LOWER(J3284),""" (""ID"" bigint NOT NULL AUTO_INCREMENT,  ""HASHFILE"" varchar(255) DEFAULT NULL, ""ID_PAI"" bigint NOT NULL,"),IF(Q3284="Campo",CONCATENATE("""",L3284,""" ",VLOOKUP(R3284,Apoio!A:C,3,0)),""))&amp;IF(Z3284="","",CONCATENATE("PRIMARY KEY (""ID""), KEY ""FK_reg_",LOWER(Z3284),"_ID_PAI"" (""ID_PAI""), CONSTRAINT ""FK_reg_",LOWER(Z3284),"_ID_PAI"" FOREIGN KEY (""ID_PAI"") REFERENCES ""reg_",LOWER(Z3284),""" (""ID"")) ENGINE=InnoDB AUTO_INCREMENT=105774 DEFAULT CHARSET=utf8mb4 COLLATE=utf8mb4_0900_ai_ci;"))</f>
        <v>"DT_REGISTRO" date DEFAULT NULL,</v>
      </c>
      <c r="AB3284" s="190" t="str">
        <f t="shared" si="363"/>
        <v>`reg_1391`.`DT_REGISTRO`,</v>
      </c>
    </row>
    <row r="3285" spans="1:28" ht="14.5" hidden="1" customHeight="1" x14ac:dyDescent="0.3">
      <c r="J3285" s="187" t="str">
        <f t="shared" si="361"/>
        <v>1391</v>
      </c>
      <c r="K3285" s="181">
        <v>3</v>
      </c>
      <c r="L3285" s="289" t="s">
        <v>3308</v>
      </c>
      <c r="M3285" s="182" t="s">
        <v>3309</v>
      </c>
      <c r="N3285" s="181" t="s">
        <v>32</v>
      </c>
      <c r="O3285" s="181" t="s">
        <v>28</v>
      </c>
      <c r="P3285" s="181">
        <v>2</v>
      </c>
      <c r="Q3285" s="192" t="str">
        <f t="shared" si="362"/>
        <v>Campo</v>
      </c>
      <c r="R3285" s="192" t="s">
        <v>3606</v>
      </c>
      <c r="S3285" s="191" t="str">
        <f t="shared" ref="S3285:S3348" si="365">IFERROR(IF(ISNUMBER(Q3285),CONCATENATE("&lt;/registro&gt;
&lt;registro codigo=""",CONCATENATE(B3285,C3285,D3285,E3285,F3285,G3285,H3285),""" perfil=""",A3285,""" nivel=""",Q3285,"""&gt;"),""),"")</f>
        <v/>
      </c>
      <c r="T3285" s="192" t="str">
        <f t="shared" ref="T3285:T3348" si="366">IF(Q3285="Campo",CONCATENATE("&lt;campo posicao=""",K3285,"""&gt;
&lt;coluna&gt;",SUBSTITUTE(L3285," ",""),"&lt;/coluna&gt;
&lt;descricao&gt;",M3285,"&lt;/descricao&gt;
&lt;tipo&gt;",R3285,"&lt;/tipo&gt;
&lt;/campo&gt;"),"")</f>
        <v>&lt;campo posicao="3"&gt;
&lt;coluna&gt;QTD_MOID&lt;/coluna&gt;
&lt;descricao&gt;Quantidade de insumo esmagado (toneladas)&lt;/descricao&gt;
&lt;tipo&gt;R&lt;/tipo&gt;
&lt;/campo&gt;</v>
      </c>
      <c r="U3285" s="192" t="str">
        <f t="shared" si="364"/>
        <v>&lt;campo posicao="3"&gt;
&lt;coluna&gt;QTD_MOID&lt;/coluna&gt;
&lt;descricao&gt;Quantidade de insumo esmagado (toneladas)&lt;/descricao&gt;
&lt;tipo&gt;R&lt;/tipo&gt;
&lt;/campo&gt;</v>
      </c>
      <c r="V3285" s="192" t="str">
        <f t="shared" ref="V3285:V3348" si="367">IF(ISNUMBER(K3285),CONCATENATE("{""Column",K3285+1,""", """,L3285,"""},",""),"")</f>
        <v>{"Column4", "QTD_MOID"},</v>
      </c>
      <c r="W3285" s="191" t="str">
        <f>IF(Q3285="Campo","@Campos(posicao = "&amp;K3285&amp;", tipo = '"&amp;R3285&amp;"')@Column(name = """&amp;L3285&amp;""")"&amp;IF(R3285="D","@Temporal(TemporalType.DATE)","")&amp;"private "&amp;VLOOKUP(TEXT(R3285,"@"),Apoio!A:B,2,0)&amp;" "&amp;SUBSTITUTE(LOWER(LEFT(L3285,1))&amp;RIGHT(PROPER(L3285),LEN(L3285)-1),"_","")&amp;";",IF(ISNUMBER(Q3285),IF(R3285="R","@Entity@Table(name = ""reg_"&amp;LOWER(J3285)&amp;""")@XmlRootElement","")&amp;VLOOKUP(J3285,Blocos!D:I,6,0)&amp;Apoio!$E$1&amp;Y3285,""))</f>
        <v>@Campos(posicao = 3, tipo = 'R')@Column(name = "QTD_MOID")private BigDecimal qtdMoid;</v>
      </c>
      <c r="X3285" s="190" t="str">
        <f>IF(ISNUMBER(Q3285),COUNTIF(Blocos!G:G,J3285),"")</f>
        <v/>
      </c>
      <c r="Y3285" s="190" t="str">
        <f>IF(OR(X3285=0,X3285=""),"",VLOOKUP(SUMIFS(Blocos!A:A,Blocos!H:H,'EFD REGISTROS e Campos (2)'!X3285,Blocos!G:G,'EFD REGISTROS e Campos (2)'!J3285),Blocos!A:L,12,0))</f>
        <v/>
      </c>
      <c r="Z3285" s="190" t="str">
        <f>IF(ISNUMBER(Q3286),VLOOKUP(J3285,Blocos!D:G,4,0),"")</f>
        <v/>
      </c>
      <c r="AA3285" s="190" t="str">
        <f>IF(ISNUMBER(Q3285),CONCATENATE("CREATE TABLE ""reg_",LOWER(J3285),""" (""ID"" bigint NOT NULL AUTO_INCREMENT,  ""HASHFILE"" varchar(255) DEFAULT NULL, ""ID_PAI"" bigint NOT NULL,"),IF(Q3285="Campo",CONCATENATE("""",L3285,""" ",VLOOKUP(R3285,Apoio!A:C,3,0)),""))&amp;IF(Z3285="","",CONCATENATE("PRIMARY KEY (""ID""), KEY ""FK_reg_",LOWER(Z3285),"_ID_PAI"" (""ID_PAI""), CONSTRAINT ""FK_reg_",LOWER(Z3285),"_ID_PAI"" FOREIGN KEY (""ID_PAI"") REFERENCES ""reg_",LOWER(Z3285),""" (""ID"")) ENGINE=InnoDB AUTO_INCREMENT=105774 DEFAULT CHARSET=utf8mb4 COLLATE=utf8mb4_0900_ai_ci;"))</f>
        <v>"QTD_MOID" decimal(15,6) DEFAULT NULL,</v>
      </c>
      <c r="AB3285" s="190" t="str">
        <f t="shared" si="363"/>
        <v>`reg_1391`.`QTD_MOID`,</v>
      </c>
    </row>
    <row r="3286" spans="1:28" ht="14.5" hidden="1" customHeight="1" x14ac:dyDescent="0.3">
      <c r="J3286" s="187" t="str">
        <f t="shared" si="361"/>
        <v>1391</v>
      </c>
      <c r="K3286" s="181">
        <v>4</v>
      </c>
      <c r="L3286" s="289" t="s">
        <v>3310</v>
      </c>
      <c r="M3286" s="182" t="s">
        <v>3311</v>
      </c>
      <c r="N3286" s="181" t="s">
        <v>32</v>
      </c>
      <c r="O3286" s="181" t="s">
        <v>28</v>
      </c>
      <c r="P3286" s="181">
        <v>2</v>
      </c>
      <c r="Q3286" s="192" t="str">
        <f t="shared" si="362"/>
        <v>Campo</v>
      </c>
      <c r="R3286" s="192" t="s">
        <v>3606</v>
      </c>
      <c r="S3286" s="191" t="str">
        <f t="shared" si="365"/>
        <v/>
      </c>
      <c r="T3286" s="192" t="str">
        <f t="shared" si="366"/>
        <v>&lt;campo posicao="4"&gt;
&lt;coluna&gt;ESTQ_INI&lt;/coluna&gt;
&lt;descricao&gt;Estoque inicial (litros / Kg)&lt;/descricao&gt;
&lt;tipo&gt;R&lt;/tipo&gt;
&lt;/campo&gt;</v>
      </c>
      <c r="U3286" s="192" t="str">
        <f t="shared" si="364"/>
        <v>&lt;campo posicao="4"&gt;
&lt;coluna&gt;ESTQ_INI&lt;/coluna&gt;
&lt;descricao&gt;Estoque inicial (litros / Kg)&lt;/descricao&gt;
&lt;tipo&gt;R&lt;/tipo&gt;
&lt;/campo&gt;</v>
      </c>
      <c r="V3286" s="192" t="str">
        <f t="shared" si="367"/>
        <v>{"Column5", "ESTQ_INI"},</v>
      </c>
      <c r="W3286" s="191" t="str">
        <f>IF(Q3286="Campo","@Campos(posicao = "&amp;K3286&amp;", tipo = '"&amp;R3286&amp;"')@Column(name = """&amp;L3286&amp;""")"&amp;IF(R3286="D","@Temporal(TemporalType.DATE)","")&amp;"private "&amp;VLOOKUP(TEXT(R3286,"@"),Apoio!A:B,2,0)&amp;" "&amp;SUBSTITUTE(LOWER(LEFT(L3286,1))&amp;RIGHT(PROPER(L3286),LEN(L3286)-1),"_","")&amp;";",IF(ISNUMBER(Q3286),IF(R3286="R","@Entity@Table(name = ""reg_"&amp;LOWER(J3286)&amp;""")@XmlRootElement","")&amp;VLOOKUP(J3286,Blocos!D:I,6,0)&amp;Apoio!$E$1&amp;Y3286,""))</f>
        <v>@Campos(posicao = 4, tipo = 'R')@Column(name = "ESTQ_INI")private BigDecimal estqIni;</v>
      </c>
      <c r="X3286" s="190" t="str">
        <f>IF(ISNUMBER(Q3286),COUNTIF(Blocos!G:G,J3286),"")</f>
        <v/>
      </c>
      <c r="Y3286" s="190" t="str">
        <f>IF(OR(X3286=0,X3286=""),"",VLOOKUP(SUMIFS(Blocos!A:A,Blocos!H:H,'EFD REGISTROS e Campos (2)'!X3286,Blocos!G:G,'EFD REGISTROS e Campos (2)'!J3286),Blocos!A:L,12,0))</f>
        <v/>
      </c>
      <c r="Z3286" s="190" t="str">
        <f>IF(ISNUMBER(Q3287),VLOOKUP(J3286,Blocos!D:G,4,0),"")</f>
        <v/>
      </c>
      <c r="AA3286" s="190" t="str">
        <f>IF(ISNUMBER(Q3286),CONCATENATE("CREATE TABLE ""reg_",LOWER(J3286),""" (""ID"" bigint NOT NULL AUTO_INCREMENT,  ""HASHFILE"" varchar(255) DEFAULT NULL, ""ID_PAI"" bigint NOT NULL,"),IF(Q3286="Campo",CONCATENATE("""",L3286,""" ",VLOOKUP(R3286,Apoio!A:C,3,0)),""))&amp;IF(Z3286="","",CONCATENATE("PRIMARY KEY (""ID""), KEY ""FK_reg_",LOWER(Z3286),"_ID_PAI"" (""ID_PAI""), CONSTRAINT ""FK_reg_",LOWER(Z3286),"_ID_PAI"" FOREIGN KEY (""ID_PAI"") REFERENCES ""reg_",LOWER(Z3286),""" (""ID"")) ENGINE=InnoDB AUTO_INCREMENT=105774 DEFAULT CHARSET=utf8mb4 COLLATE=utf8mb4_0900_ai_ci;"))</f>
        <v>"ESTQ_INI" decimal(15,6) DEFAULT NULL,</v>
      </c>
      <c r="AB3286" s="190" t="str">
        <f t="shared" si="363"/>
        <v>`reg_1391`.`ESTQ_INI`,</v>
      </c>
    </row>
    <row r="3287" spans="1:28" ht="14.5" hidden="1" customHeight="1" x14ac:dyDescent="0.3">
      <c r="J3287" s="187" t="str">
        <f t="shared" si="361"/>
        <v>1391</v>
      </c>
      <c r="K3287" s="181">
        <v>5</v>
      </c>
      <c r="L3287" s="289" t="s">
        <v>3312</v>
      </c>
      <c r="M3287" s="182" t="s">
        <v>3313</v>
      </c>
      <c r="N3287" s="181" t="s">
        <v>32</v>
      </c>
      <c r="O3287" s="181" t="s">
        <v>28</v>
      </c>
      <c r="P3287" s="181">
        <v>2</v>
      </c>
      <c r="Q3287" s="192" t="str">
        <f t="shared" si="362"/>
        <v>Campo</v>
      </c>
      <c r="R3287" s="192" t="s">
        <v>3606</v>
      </c>
      <c r="S3287" s="191" t="str">
        <f t="shared" si="365"/>
        <v/>
      </c>
      <c r="T3287" s="192" t="str">
        <f t="shared" si="366"/>
        <v>&lt;campo posicao="5"&gt;
&lt;coluna&gt;QTD_PRODUZ&lt;/coluna&gt;
&lt;descricao&gt;Quantidade produzida (litros / Kg)&lt;/descricao&gt;
&lt;tipo&gt;R&lt;/tipo&gt;
&lt;/campo&gt;</v>
      </c>
      <c r="U3287" s="192" t="str">
        <f t="shared" si="364"/>
        <v>&lt;campo posicao="5"&gt;
&lt;coluna&gt;QTD_PRODUZ&lt;/coluna&gt;
&lt;descricao&gt;Quantidade produzida (litros / Kg)&lt;/descricao&gt;
&lt;tipo&gt;R&lt;/tipo&gt;
&lt;/campo&gt;</v>
      </c>
      <c r="V3287" s="192" t="str">
        <f t="shared" si="367"/>
        <v>{"Column6", "QTD_PRODUZ"},</v>
      </c>
      <c r="W3287" s="191" t="str">
        <f>IF(Q3287="Campo","@Campos(posicao = "&amp;K3287&amp;", tipo = '"&amp;R3287&amp;"')@Column(name = """&amp;L3287&amp;""")"&amp;IF(R3287="D","@Temporal(TemporalType.DATE)","")&amp;"private "&amp;VLOOKUP(TEXT(R3287,"@"),Apoio!A:B,2,0)&amp;" "&amp;SUBSTITUTE(LOWER(LEFT(L3287,1))&amp;RIGHT(PROPER(L3287),LEN(L3287)-1),"_","")&amp;";",IF(ISNUMBER(Q3287),IF(R3287="R","@Entity@Table(name = ""reg_"&amp;LOWER(J3287)&amp;""")@XmlRootElement","")&amp;VLOOKUP(J3287,Blocos!D:I,6,0)&amp;Apoio!$E$1&amp;Y3287,""))</f>
        <v>@Campos(posicao = 5, tipo = 'R')@Column(name = "QTD_PRODUZ")private BigDecimal qtdProduz;</v>
      </c>
      <c r="X3287" s="190" t="str">
        <f>IF(ISNUMBER(Q3287),COUNTIF(Blocos!G:G,J3287),"")</f>
        <v/>
      </c>
      <c r="Y3287" s="190" t="str">
        <f>IF(OR(X3287=0,X3287=""),"",VLOOKUP(SUMIFS(Blocos!A:A,Blocos!H:H,'EFD REGISTROS e Campos (2)'!X3287,Blocos!G:G,'EFD REGISTROS e Campos (2)'!J3287),Blocos!A:L,12,0))</f>
        <v/>
      </c>
      <c r="Z3287" s="190" t="str">
        <f>IF(ISNUMBER(Q3288),VLOOKUP(J3287,Blocos!D:G,4,0),"")</f>
        <v/>
      </c>
      <c r="AA3287" s="190" t="str">
        <f>IF(ISNUMBER(Q3287),CONCATENATE("CREATE TABLE ""reg_",LOWER(J3287),""" (""ID"" bigint NOT NULL AUTO_INCREMENT,  ""HASHFILE"" varchar(255) DEFAULT NULL, ""ID_PAI"" bigint NOT NULL,"),IF(Q3287="Campo",CONCATENATE("""",L3287,""" ",VLOOKUP(R3287,Apoio!A:C,3,0)),""))&amp;IF(Z3287="","",CONCATENATE("PRIMARY KEY (""ID""), KEY ""FK_reg_",LOWER(Z3287),"_ID_PAI"" (""ID_PAI""), CONSTRAINT ""FK_reg_",LOWER(Z3287),"_ID_PAI"" FOREIGN KEY (""ID_PAI"") REFERENCES ""reg_",LOWER(Z3287),""" (""ID"")) ENGINE=InnoDB AUTO_INCREMENT=105774 DEFAULT CHARSET=utf8mb4 COLLATE=utf8mb4_0900_ai_ci;"))</f>
        <v>"QTD_PRODUZ" decimal(15,6) DEFAULT NULL,</v>
      </c>
      <c r="AB3287" s="190" t="str">
        <f t="shared" si="363"/>
        <v>`reg_1391`.`QTD_PRODUZ`,</v>
      </c>
    </row>
    <row r="3288" spans="1:28" ht="14.5" hidden="1" customHeight="1" x14ac:dyDescent="0.3">
      <c r="J3288" s="187" t="str">
        <f t="shared" si="361"/>
        <v>1391</v>
      </c>
      <c r="K3288" s="196">
        <v>6</v>
      </c>
      <c r="L3288" s="285" t="s">
        <v>3314</v>
      </c>
      <c r="M3288" s="182" t="s">
        <v>3315</v>
      </c>
      <c r="N3288" s="196" t="s">
        <v>32</v>
      </c>
      <c r="O3288" s="196" t="s">
        <v>28</v>
      </c>
      <c r="P3288" s="196">
        <v>2</v>
      </c>
      <c r="Q3288" s="192" t="str">
        <f t="shared" si="362"/>
        <v>Campo</v>
      </c>
      <c r="R3288" s="192" t="s">
        <v>3606</v>
      </c>
      <c r="S3288" s="191" t="str">
        <f t="shared" si="365"/>
        <v/>
      </c>
      <c r="T3288" s="192" t="str">
        <f t="shared" si="366"/>
        <v>&lt;campo posicao="6"&gt;
&lt;coluna&gt;ENT_ANID_HID&lt;/coluna&gt;
&lt;descricao&gt;Entrada de álcool anidro decorrente da transformação do álcool hidratado ou&lt;/descricao&gt;
&lt;tipo&gt;R&lt;/tipo&gt;
&lt;/campo&gt;</v>
      </c>
      <c r="U3288" s="192" t="str">
        <f t="shared" si="364"/>
        <v>&lt;campo posicao="6"&gt;
&lt;coluna&gt;ENT_ANID_HID&lt;/coluna&gt;
&lt;descricao&gt;Entrada de álcool anidro decorrente da transformação do álcool hidratado ou&lt;/descricao&gt;
&lt;tipo&gt;R&lt;/tipo&gt;
&lt;/campo&gt;</v>
      </c>
      <c r="V3288" s="192" t="str">
        <f t="shared" si="367"/>
        <v>{"Column7", "ENT_ANID_HID"},</v>
      </c>
      <c r="W3288" s="191" t="str">
        <f>IF(Q3288="Campo","@Campos(posicao = "&amp;K3288&amp;", tipo = '"&amp;R3288&amp;"')@Column(name = """&amp;L3288&amp;""")"&amp;IF(R3288="D","@Temporal(TemporalType.DATE)","")&amp;"private "&amp;VLOOKUP(TEXT(R3288,"@"),Apoio!A:B,2,0)&amp;" "&amp;SUBSTITUTE(LOWER(LEFT(L3288,1))&amp;RIGHT(PROPER(L3288),LEN(L3288)-1),"_","")&amp;";",IF(ISNUMBER(Q3288),IF(R3288="R","@Entity@Table(name = ""reg_"&amp;LOWER(J3288)&amp;""")@XmlRootElement","")&amp;VLOOKUP(J3288,Blocos!D:I,6,0)&amp;Apoio!$E$1&amp;Y3288,""))</f>
        <v>@Campos(posicao = 6, tipo = 'R')@Column(name = "ENT_ANID_HID")private BigDecimal entAnidHid;</v>
      </c>
      <c r="X3288" s="190" t="str">
        <f>IF(ISNUMBER(Q3288),COUNTIF(Blocos!G:G,J3288),"")</f>
        <v/>
      </c>
      <c r="Y3288" s="190" t="str">
        <f>IF(OR(X3288=0,X3288=""),"",VLOOKUP(SUMIFS(Blocos!A:A,Blocos!H:H,'EFD REGISTROS e Campos (2)'!X3288,Blocos!G:G,'EFD REGISTROS e Campos (2)'!J3288),Blocos!A:L,12,0))</f>
        <v/>
      </c>
      <c r="Z3288" s="190" t="str">
        <f>IF(ISNUMBER(Q3289),VLOOKUP(J3288,Blocos!D:G,4,0),"")</f>
        <v/>
      </c>
      <c r="AA3288" s="190" t="str">
        <f>IF(ISNUMBER(Q3288),CONCATENATE("CREATE TABLE ""reg_",LOWER(J3288),""" (""ID"" bigint NOT NULL AUTO_INCREMENT,  ""HASHFILE"" varchar(255) DEFAULT NULL, ""ID_PAI"" bigint NOT NULL,"),IF(Q3288="Campo",CONCATENATE("""",L3288,""" ",VLOOKUP(R3288,Apoio!A:C,3,0)),""))&amp;IF(Z3288="","",CONCATENATE("PRIMARY KEY (""ID""), KEY ""FK_reg_",LOWER(Z3288),"_ID_PAI"" (""ID_PAI""), CONSTRAINT ""FK_reg_",LOWER(Z3288),"_ID_PAI"" FOREIGN KEY (""ID_PAI"") REFERENCES ""reg_",LOWER(Z3288),""" (""ID"")) ENGINE=InnoDB AUTO_INCREMENT=105774 DEFAULT CHARSET=utf8mb4 COLLATE=utf8mb4_0900_ai_ci;"))</f>
        <v>"ENT_ANID_HID" decimal(15,6) DEFAULT NULL,</v>
      </c>
      <c r="AB3288" s="190" t="str">
        <f t="shared" si="363"/>
        <v>`reg_1391`.`ENT_ANID_HID`,</v>
      </c>
    </row>
    <row r="3289" spans="1:28" ht="14.5" hidden="1" customHeight="1" x14ac:dyDescent="0.3">
      <c r="J3289" s="187" t="str">
        <f t="shared" si="361"/>
        <v>1391</v>
      </c>
      <c r="K3289" s="196"/>
      <c r="L3289" s="285"/>
      <c r="M3289" s="182" t="s">
        <v>3316</v>
      </c>
      <c r="N3289" s="196"/>
      <c r="O3289" s="196"/>
      <c r="P3289" s="196"/>
      <c r="Q3289" s="192" t="str">
        <f t="shared" si="362"/>
        <v/>
      </c>
      <c r="S3289" s="191" t="str">
        <f t="shared" si="365"/>
        <v/>
      </c>
      <c r="T3289" s="192" t="str">
        <f t="shared" si="366"/>
        <v/>
      </c>
      <c r="U3289" s="192" t="str">
        <f t="shared" si="364"/>
        <v/>
      </c>
      <c r="V3289" s="192" t="str">
        <f t="shared" si="367"/>
        <v/>
      </c>
      <c r="W3289" s="191" t="str">
        <f>IF(Q3289="Campo","@Campos(posicao = "&amp;K3289&amp;", tipo = '"&amp;R3289&amp;"')@Column(name = """&amp;L3289&amp;""")"&amp;IF(R3289="D","@Temporal(TemporalType.DATE)","")&amp;"private "&amp;VLOOKUP(TEXT(R3289,"@"),Apoio!A:B,2,0)&amp;" "&amp;SUBSTITUTE(LOWER(LEFT(L3289,1))&amp;RIGHT(PROPER(L3289),LEN(L3289)-1),"_","")&amp;";",IF(ISNUMBER(Q3289),IF(R3289="R","@Entity@Table(name = ""reg_"&amp;LOWER(J3289)&amp;""")@XmlRootElement","")&amp;VLOOKUP(J3289,Blocos!D:I,6,0)&amp;Apoio!$E$1&amp;Y3289,""))</f>
        <v/>
      </c>
      <c r="X3289" s="190" t="str">
        <f>IF(ISNUMBER(Q3289),COUNTIF(Blocos!G:G,J3289),"")</f>
        <v/>
      </c>
      <c r="Y3289" s="190" t="str">
        <f>IF(OR(X3289=0,X3289=""),"",VLOOKUP(SUMIFS(Blocos!A:A,Blocos!H:H,'EFD REGISTROS e Campos (2)'!X3289,Blocos!G:G,'EFD REGISTROS e Campos (2)'!J3289),Blocos!A:L,12,0))</f>
        <v/>
      </c>
      <c r="Z3289" s="190" t="str">
        <f>IF(ISNUMBER(Q3290),VLOOKUP(J3289,Blocos!D:G,4,0),"")</f>
        <v/>
      </c>
      <c r="AA3289" s="190" t="str">
        <f>IF(ISNUMBER(Q3289),CONCATENATE("CREATE TABLE ""reg_",LOWER(J3289),""" (""ID"" bigint NOT NULL AUTO_INCREMENT,  ""HASHFILE"" varchar(255) DEFAULT NULL, ""ID_PAI"" bigint NOT NULL,"),IF(Q3289="Campo",CONCATENATE("""",L3289,""" ",VLOOKUP(R3289,Apoio!A:C,3,0)),""))&amp;IF(Z3289="","",CONCATENATE("PRIMARY KEY (""ID""), KEY ""FK_reg_",LOWER(Z3289),"_ID_PAI"" (""ID_PAI""), CONSTRAINT ""FK_reg_",LOWER(Z3289),"_ID_PAI"" FOREIGN KEY (""ID_PAI"") REFERENCES ""reg_",LOWER(Z3289),""" (""ID"")) ENGINE=InnoDB AUTO_INCREMENT=105774 DEFAULT CHARSET=utf8mb4 COLLATE=utf8mb4_0900_ai_ci;"))</f>
        <v/>
      </c>
      <c r="AB3289" s="190" t="str">
        <f t="shared" si="363"/>
        <v/>
      </c>
    </row>
    <row r="3290" spans="1:28" ht="14.5" hidden="1" customHeight="1" x14ac:dyDescent="0.3">
      <c r="J3290" s="187" t="str">
        <f t="shared" si="361"/>
        <v>1391</v>
      </c>
      <c r="K3290" s="181">
        <v>7</v>
      </c>
      <c r="L3290" s="289" t="s">
        <v>3317</v>
      </c>
      <c r="M3290" s="182" t="s">
        <v>3318</v>
      </c>
      <c r="N3290" s="181" t="s">
        <v>32</v>
      </c>
      <c r="O3290" s="181" t="s">
        <v>28</v>
      </c>
      <c r="P3290" s="181">
        <v>2</v>
      </c>
      <c r="Q3290" s="192" t="str">
        <f t="shared" si="362"/>
        <v>Campo</v>
      </c>
      <c r="R3290" s="192" t="s">
        <v>3606</v>
      </c>
      <c r="S3290" s="191" t="str">
        <f t="shared" si="365"/>
        <v/>
      </c>
      <c r="T3290" s="192" t="str">
        <f t="shared" si="366"/>
        <v>&lt;campo posicao="7"&gt;
&lt;coluna&gt;OUTR_ENTR&lt;/coluna&gt;
&lt;descricao&gt;Outras entradas  (litros / Kg)&lt;/descricao&gt;
&lt;tipo&gt;R&lt;/tipo&gt;
&lt;/campo&gt;</v>
      </c>
      <c r="U3290" s="192" t="str">
        <f t="shared" si="364"/>
        <v>&lt;campo posicao="7"&gt;
&lt;coluna&gt;OUTR_ENTR&lt;/coluna&gt;
&lt;descricao&gt;Outras entradas  (litros / Kg)&lt;/descricao&gt;
&lt;tipo&gt;R&lt;/tipo&gt;
&lt;/campo&gt;</v>
      </c>
      <c r="V3290" s="192" t="str">
        <f t="shared" si="367"/>
        <v>{"Column8", "OUTR_ENTR"},</v>
      </c>
      <c r="W3290" s="191" t="str">
        <f>IF(Q3290="Campo","@Campos(posicao = "&amp;K3290&amp;", tipo = '"&amp;R3290&amp;"')@Column(name = """&amp;L3290&amp;""")"&amp;IF(R3290="D","@Temporal(TemporalType.DATE)","")&amp;"private "&amp;VLOOKUP(TEXT(R3290,"@"),Apoio!A:B,2,0)&amp;" "&amp;SUBSTITUTE(LOWER(LEFT(L3290,1))&amp;RIGHT(PROPER(L3290),LEN(L3290)-1),"_","")&amp;";",IF(ISNUMBER(Q3290),IF(R3290="R","@Entity@Table(name = ""reg_"&amp;LOWER(J3290)&amp;""")@XmlRootElement","")&amp;VLOOKUP(J3290,Blocos!D:I,6,0)&amp;Apoio!$E$1&amp;Y3290,""))</f>
        <v>@Campos(posicao = 7, tipo = 'R')@Column(name = "OUTR_ENTR")private BigDecimal outrEntr;</v>
      </c>
      <c r="X3290" s="190" t="str">
        <f>IF(ISNUMBER(Q3290),COUNTIF(Blocos!G:G,J3290),"")</f>
        <v/>
      </c>
      <c r="Y3290" s="190" t="str">
        <f>IF(OR(X3290=0,X3290=""),"",VLOOKUP(SUMIFS(Blocos!A:A,Blocos!H:H,'EFD REGISTROS e Campos (2)'!X3290,Blocos!G:G,'EFD REGISTROS e Campos (2)'!J3290),Blocos!A:L,12,0))</f>
        <v/>
      </c>
      <c r="Z3290" s="190" t="str">
        <f>IF(ISNUMBER(Q3291),VLOOKUP(J3290,Blocos!D:G,4,0),"")</f>
        <v/>
      </c>
      <c r="AA3290" s="190" t="str">
        <f>IF(ISNUMBER(Q3290),CONCATENATE("CREATE TABLE ""reg_",LOWER(J3290),""" (""ID"" bigint NOT NULL AUTO_INCREMENT,  ""HASHFILE"" varchar(255) DEFAULT NULL, ""ID_PAI"" bigint NOT NULL,"),IF(Q3290="Campo",CONCATENATE("""",L3290,""" ",VLOOKUP(R3290,Apoio!A:C,3,0)),""))&amp;IF(Z3290="","",CONCATENATE("PRIMARY KEY (""ID""), KEY ""FK_reg_",LOWER(Z3290),"_ID_PAI"" (""ID_PAI""), CONSTRAINT ""FK_reg_",LOWER(Z3290),"_ID_PAI"" FOREIGN KEY (""ID_PAI"") REFERENCES ""reg_",LOWER(Z3290),""" (""ID"")) ENGINE=InnoDB AUTO_INCREMENT=105774 DEFAULT CHARSET=utf8mb4 COLLATE=utf8mb4_0900_ai_ci;"))</f>
        <v>"OUTR_ENTR" decimal(15,6) DEFAULT NULL,</v>
      </c>
      <c r="AB3290" s="190" t="str">
        <f t="shared" si="363"/>
        <v>`reg_1391`.`OUTR_ENTR`,</v>
      </c>
    </row>
    <row r="3291" spans="1:28" ht="14.5" hidden="1" customHeight="1" x14ac:dyDescent="0.3">
      <c r="J3291" s="187" t="str">
        <f t="shared" si="361"/>
        <v>1391</v>
      </c>
      <c r="K3291" s="181">
        <v>8</v>
      </c>
      <c r="L3291" s="289" t="s">
        <v>221</v>
      </c>
      <c r="M3291" s="182" t="s">
        <v>3319</v>
      </c>
      <c r="N3291" s="181" t="s">
        <v>32</v>
      </c>
      <c r="O3291" s="181" t="s">
        <v>28</v>
      </c>
      <c r="P3291" s="181">
        <v>2</v>
      </c>
      <c r="Q3291" s="192" t="str">
        <f t="shared" si="362"/>
        <v>Campo</v>
      </c>
      <c r="R3291" s="192" t="s">
        <v>3606</v>
      </c>
      <c r="S3291" s="191" t="str">
        <f t="shared" si="365"/>
        <v/>
      </c>
      <c r="T3291" s="192" t="str">
        <f t="shared" si="366"/>
        <v>&lt;campo posicao="8"&gt;
&lt;coluna&gt;PERDA&lt;/coluna&gt;
&lt;descricao&gt;Evaporação (litros) ou Quebra de peso (Kg)&lt;/descricao&gt;
&lt;tipo&gt;R&lt;/tipo&gt;
&lt;/campo&gt;</v>
      </c>
      <c r="U3291" s="192" t="str">
        <f t="shared" si="364"/>
        <v>&lt;campo posicao="8"&gt;
&lt;coluna&gt;PERDA&lt;/coluna&gt;
&lt;descricao&gt;Evaporação (litros) ou Quebra de peso (Kg)&lt;/descricao&gt;
&lt;tipo&gt;R&lt;/tipo&gt;
&lt;/campo&gt;</v>
      </c>
      <c r="V3291" s="192" t="str">
        <f t="shared" si="367"/>
        <v>{"Column9", "PERDA"},</v>
      </c>
      <c r="W3291" s="191" t="str">
        <f>IF(Q3291="Campo","@Campos(posicao = "&amp;K3291&amp;", tipo = '"&amp;R3291&amp;"')@Column(name = """&amp;L3291&amp;""")"&amp;IF(R3291="D","@Temporal(TemporalType.DATE)","")&amp;"private "&amp;VLOOKUP(TEXT(R3291,"@"),Apoio!A:B,2,0)&amp;" "&amp;SUBSTITUTE(LOWER(LEFT(L3291,1))&amp;RIGHT(PROPER(L3291),LEN(L3291)-1),"_","")&amp;";",IF(ISNUMBER(Q3291),IF(R3291="R","@Entity@Table(name = ""reg_"&amp;LOWER(J3291)&amp;""")@XmlRootElement","")&amp;VLOOKUP(J3291,Blocos!D:I,6,0)&amp;Apoio!$E$1&amp;Y3291,""))</f>
        <v>@Campos(posicao = 8, tipo = 'R')@Column(name = "PERDA")private BigDecimal perda;</v>
      </c>
      <c r="X3291" s="190" t="str">
        <f>IF(ISNUMBER(Q3291),COUNTIF(Blocos!G:G,J3291),"")</f>
        <v/>
      </c>
      <c r="Y3291" s="190" t="str">
        <f>IF(OR(X3291=0,X3291=""),"",VLOOKUP(SUMIFS(Blocos!A:A,Blocos!H:H,'EFD REGISTROS e Campos (2)'!X3291,Blocos!G:G,'EFD REGISTROS e Campos (2)'!J3291),Blocos!A:L,12,0))</f>
        <v/>
      </c>
      <c r="Z3291" s="190" t="str">
        <f>IF(ISNUMBER(Q3292),VLOOKUP(J3291,Blocos!D:G,4,0),"")</f>
        <v/>
      </c>
      <c r="AA3291" s="190" t="str">
        <f>IF(ISNUMBER(Q3291),CONCATENATE("CREATE TABLE ""reg_",LOWER(J3291),""" (""ID"" bigint NOT NULL AUTO_INCREMENT,  ""HASHFILE"" varchar(255) DEFAULT NULL, ""ID_PAI"" bigint NOT NULL,"),IF(Q3291="Campo",CONCATENATE("""",L3291,""" ",VLOOKUP(R3291,Apoio!A:C,3,0)),""))&amp;IF(Z3291="","",CONCATENATE("PRIMARY KEY (""ID""), KEY ""FK_reg_",LOWER(Z3291),"_ID_PAI"" (""ID_PAI""), CONSTRAINT ""FK_reg_",LOWER(Z3291),"_ID_PAI"" FOREIGN KEY (""ID_PAI"") REFERENCES ""reg_",LOWER(Z3291),""" (""ID"")) ENGINE=InnoDB AUTO_INCREMENT=105774 DEFAULT CHARSET=utf8mb4 COLLATE=utf8mb4_0900_ai_ci;"))</f>
        <v>"PERDA" decimal(15,6) DEFAULT NULL,</v>
      </c>
      <c r="AB3291" s="190" t="str">
        <f t="shared" si="363"/>
        <v>`reg_1391`.`PERDA`,</v>
      </c>
    </row>
    <row r="3292" spans="1:28" ht="14.5" hidden="1" customHeight="1" x14ac:dyDescent="0.3">
      <c r="J3292" s="187" t="str">
        <f t="shared" si="361"/>
        <v>1391</v>
      </c>
      <c r="K3292" s="181">
        <v>9</v>
      </c>
      <c r="L3292" s="289" t="s">
        <v>1714</v>
      </c>
      <c r="M3292" s="182" t="s">
        <v>3320</v>
      </c>
      <c r="N3292" s="181" t="s">
        <v>32</v>
      </c>
      <c r="O3292" s="181" t="s">
        <v>28</v>
      </c>
      <c r="P3292" s="181">
        <v>2</v>
      </c>
      <c r="Q3292" s="192" t="str">
        <f t="shared" si="362"/>
        <v>Campo</v>
      </c>
      <c r="R3292" s="192" t="s">
        <v>3606</v>
      </c>
      <c r="S3292" s="191" t="str">
        <f t="shared" si="365"/>
        <v/>
      </c>
      <c r="T3292" s="192" t="str">
        <f t="shared" si="366"/>
        <v>&lt;campo posicao="9"&gt;
&lt;coluna&gt;CONS&lt;/coluna&gt;
&lt;descricao&gt;Consumo (litros)&lt;/descricao&gt;
&lt;tipo&gt;R&lt;/tipo&gt;
&lt;/campo&gt;</v>
      </c>
      <c r="U3292" s="192" t="str">
        <f t="shared" si="364"/>
        <v>&lt;campo posicao="9"&gt;
&lt;coluna&gt;CONS&lt;/coluna&gt;
&lt;descricao&gt;Consumo (litros)&lt;/descricao&gt;
&lt;tipo&gt;R&lt;/tipo&gt;
&lt;/campo&gt;</v>
      </c>
      <c r="V3292" s="192" t="str">
        <f t="shared" si="367"/>
        <v>{"Column10", "CONS"},</v>
      </c>
      <c r="W3292" s="191" t="str">
        <f>IF(Q3292="Campo","@Campos(posicao = "&amp;K3292&amp;", tipo = '"&amp;R3292&amp;"')@Column(name = """&amp;L3292&amp;""")"&amp;IF(R3292="D","@Temporal(TemporalType.DATE)","")&amp;"private "&amp;VLOOKUP(TEXT(R3292,"@"),Apoio!A:B,2,0)&amp;" "&amp;SUBSTITUTE(LOWER(LEFT(L3292,1))&amp;RIGHT(PROPER(L3292),LEN(L3292)-1),"_","")&amp;";",IF(ISNUMBER(Q3292),IF(R3292="R","@Entity@Table(name = ""reg_"&amp;LOWER(J3292)&amp;""")@XmlRootElement","")&amp;VLOOKUP(J3292,Blocos!D:I,6,0)&amp;Apoio!$E$1&amp;Y3292,""))</f>
        <v>@Campos(posicao = 9, tipo = 'R')@Column(name = "CONS")private BigDecimal cons;</v>
      </c>
      <c r="X3292" s="190" t="str">
        <f>IF(ISNUMBER(Q3292),COUNTIF(Blocos!G:G,J3292),"")</f>
        <v/>
      </c>
      <c r="Y3292" s="190" t="str">
        <f>IF(OR(X3292=0,X3292=""),"",VLOOKUP(SUMIFS(Blocos!A:A,Blocos!H:H,'EFD REGISTROS e Campos (2)'!X3292,Blocos!G:G,'EFD REGISTROS e Campos (2)'!J3292),Blocos!A:L,12,0))</f>
        <v/>
      </c>
      <c r="Z3292" s="190" t="str">
        <f>IF(ISNUMBER(Q3293),VLOOKUP(J3292,Blocos!D:G,4,0),"")</f>
        <v/>
      </c>
      <c r="AA3292" s="190" t="str">
        <f>IF(ISNUMBER(Q3292),CONCATENATE("CREATE TABLE ""reg_",LOWER(J3292),""" (""ID"" bigint NOT NULL AUTO_INCREMENT,  ""HASHFILE"" varchar(255) DEFAULT NULL, ""ID_PAI"" bigint NOT NULL,"),IF(Q3292="Campo",CONCATENATE("""",L3292,""" ",VLOOKUP(R3292,Apoio!A:C,3,0)),""))&amp;IF(Z3292="","",CONCATENATE("PRIMARY KEY (""ID""), KEY ""FK_reg_",LOWER(Z3292),"_ID_PAI"" (""ID_PAI""), CONSTRAINT ""FK_reg_",LOWER(Z3292),"_ID_PAI"" FOREIGN KEY (""ID_PAI"") REFERENCES ""reg_",LOWER(Z3292),""" (""ID"")) ENGINE=InnoDB AUTO_INCREMENT=105774 DEFAULT CHARSET=utf8mb4 COLLATE=utf8mb4_0900_ai_ci;"))</f>
        <v>"CONS" decimal(15,6) DEFAULT NULL,</v>
      </c>
      <c r="AB3292" s="190" t="str">
        <f t="shared" si="363"/>
        <v>`reg_1391`.`CONS`,</v>
      </c>
    </row>
    <row r="3293" spans="1:28" ht="14.5" hidden="1" customHeight="1" x14ac:dyDescent="0.3">
      <c r="J3293" s="187" t="str">
        <f t="shared" si="361"/>
        <v>1391</v>
      </c>
      <c r="K3293" s="181">
        <v>10</v>
      </c>
      <c r="L3293" s="289" t="s">
        <v>3321</v>
      </c>
      <c r="M3293" s="182" t="s">
        <v>3322</v>
      </c>
      <c r="N3293" s="181" t="s">
        <v>32</v>
      </c>
      <c r="O3293" s="181" t="s">
        <v>28</v>
      </c>
      <c r="P3293" s="181">
        <v>2</v>
      </c>
      <c r="Q3293" s="192" t="str">
        <f t="shared" si="362"/>
        <v>Campo</v>
      </c>
      <c r="R3293" s="192" t="s">
        <v>3606</v>
      </c>
      <c r="S3293" s="191" t="str">
        <f t="shared" si="365"/>
        <v/>
      </c>
      <c r="T3293" s="192" t="str">
        <f t="shared" si="366"/>
        <v>&lt;campo posicao="10"&gt;
&lt;coluna&gt;SAI_ANI_HID&lt;/coluna&gt;
&lt;descricao&gt;Saída para transformação (litros).&lt;/descricao&gt;
&lt;tipo&gt;R&lt;/tipo&gt;
&lt;/campo&gt;</v>
      </c>
      <c r="U3293" s="192" t="str">
        <f t="shared" si="364"/>
        <v>&lt;campo posicao="10"&gt;
&lt;coluna&gt;SAI_ANI_HID&lt;/coluna&gt;
&lt;descricao&gt;Saída para transformação (litros).&lt;/descricao&gt;
&lt;tipo&gt;R&lt;/tipo&gt;
&lt;/campo&gt;</v>
      </c>
      <c r="V3293" s="192" t="str">
        <f t="shared" si="367"/>
        <v>{"Column11", "SAI_ANI_HID"},</v>
      </c>
      <c r="W3293" s="191" t="str">
        <f>IF(Q3293="Campo","@Campos(posicao = "&amp;K3293&amp;", tipo = '"&amp;R3293&amp;"')@Column(name = """&amp;L3293&amp;""")"&amp;IF(R3293="D","@Temporal(TemporalType.DATE)","")&amp;"private "&amp;VLOOKUP(TEXT(R3293,"@"),Apoio!A:B,2,0)&amp;" "&amp;SUBSTITUTE(LOWER(LEFT(L3293,1))&amp;RIGHT(PROPER(L3293),LEN(L3293)-1),"_","")&amp;";",IF(ISNUMBER(Q3293),IF(R3293="R","@Entity@Table(name = ""reg_"&amp;LOWER(J3293)&amp;""")@XmlRootElement","")&amp;VLOOKUP(J3293,Blocos!D:I,6,0)&amp;Apoio!$E$1&amp;Y3293,""))</f>
        <v>@Campos(posicao = 10, tipo = 'R')@Column(name = "SAI_ANI_HID")private BigDecimal saiAniHid;</v>
      </c>
      <c r="X3293" s="190" t="str">
        <f>IF(ISNUMBER(Q3293),COUNTIF(Blocos!G:G,J3293),"")</f>
        <v/>
      </c>
      <c r="Y3293" s="190" t="str">
        <f>IF(OR(X3293=0,X3293=""),"",VLOOKUP(SUMIFS(Blocos!A:A,Blocos!H:H,'EFD REGISTROS e Campos (2)'!X3293,Blocos!G:G,'EFD REGISTROS e Campos (2)'!J3293),Blocos!A:L,12,0))</f>
        <v/>
      </c>
      <c r="Z3293" s="190" t="str">
        <f>IF(ISNUMBER(Q3294),VLOOKUP(J3293,Blocos!D:G,4,0),"")</f>
        <v/>
      </c>
      <c r="AA3293" s="190" t="str">
        <f>IF(ISNUMBER(Q3293),CONCATENATE("CREATE TABLE ""reg_",LOWER(J3293),""" (""ID"" bigint NOT NULL AUTO_INCREMENT,  ""HASHFILE"" varchar(255) DEFAULT NULL, ""ID_PAI"" bigint NOT NULL,"),IF(Q3293="Campo",CONCATENATE("""",L3293,""" ",VLOOKUP(R3293,Apoio!A:C,3,0)),""))&amp;IF(Z3293="","",CONCATENATE("PRIMARY KEY (""ID""), KEY ""FK_reg_",LOWER(Z3293),"_ID_PAI"" (""ID_PAI""), CONSTRAINT ""FK_reg_",LOWER(Z3293),"_ID_PAI"" FOREIGN KEY (""ID_PAI"") REFERENCES ""reg_",LOWER(Z3293),""" (""ID"")) ENGINE=InnoDB AUTO_INCREMENT=105774 DEFAULT CHARSET=utf8mb4 COLLATE=utf8mb4_0900_ai_ci;"))</f>
        <v>"SAI_ANI_HID" decimal(15,6) DEFAULT NULL,</v>
      </c>
      <c r="AB3293" s="190" t="str">
        <f t="shared" si="363"/>
        <v>`reg_1391`.`SAI_ANI_HID`,</v>
      </c>
    </row>
    <row r="3294" spans="1:28" ht="14.5" hidden="1" customHeight="1" x14ac:dyDescent="0.3">
      <c r="J3294" s="187" t="str">
        <f t="shared" si="361"/>
        <v>1391</v>
      </c>
      <c r="K3294" s="181">
        <v>11</v>
      </c>
      <c r="L3294" s="289" t="s">
        <v>3323</v>
      </c>
      <c r="M3294" s="182" t="s">
        <v>3324</v>
      </c>
      <c r="N3294" s="181" t="s">
        <v>32</v>
      </c>
      <c r="O3294" s="181" t="s">
        <v>28</v>
      </c>
      <c r="P3294" s="181">
        <v>2</v>
      </c>
      <c r="Q3294" s="192" t="str">
        <f t="shared" si="362"/>
        <v>Campo</v>
      </c>
      <c r="R3294" s="192" t="s">
        <v>3606</v>
      </c>
      <c r="S3294" s="191" t="str">
        <f t="shared" si="365"/>
        <v/>
      </c>
      <c r="T3294" s="192" t="str">
        <f t="shared" si="366"/>
        <v>&lt;campo posicao="11"&gt;
&lt;coluna&gt;SAÍDAS&lt;/coluna&gt;
&lt;descricao&gt;Saídas (litros / Kg)&lt;/descricao&gt;
&lt;tipo&gt;R&lt;/tipo&gt;
&lt;/campo&gt;</v>
      </c>
      <c r="U3294" s="192" t="str">
        <f t="shared" si="364"/>
        <v>&lt;campo posicao="11"&gt;
&lt;coluna&gt;SAÍDAS&lt;/coluna&gt;
&lt;descricao&gt;Saídas (litros / Kg)&lt;/descricao&gt;
&lt;tipo&gt;R&lt;/tipo&gt;
&lt;/campo&gt;</v>
      </c>
      <c r="V3294" s="192" t="str">
        <f t="shared" si="367"/>
        <v>{"Column12", "SAÍDAS"},</v>
      </c>
      <c r="W3294" s="191" t="str">
        <f>IF(Q3294="Campo","@Campos(posicao = "&amp;K3294&amp;", tipo = '"&amp;R3294&amp;"')@Column(name = """&amp;L3294&amp;""")"&amp;IF(R3294="D","@Temporal(TemporalType.DATE)","")&amp;"private "&amp;VLOOKUP(TEXT(R3294,"@"),Apoio!A:B,2,0)&amp;" "&amp;SUBSTITUTE(LOWER(LEFT(L3294,1))&amp;RIGHT(PROPER(L3294),LEN(L3294)-1),"_","")&amp;";",IF(ISNUMBER(Q3294),IF(R3294="R","@Entity@Table(name = ""reg_"&amp;LOWER(J3294)&amp;""")@XmlRootElement","")&amp;VLOOKUP(J3294,Blocos!D:I,6,0)&amp;Apoio!$E$1&amp;Y3294,""))</f>
        <v>@Campos(posicao = 11, tipo = 'R')@Column(name = "SAÍDAS")private BigDecimal saídas;</v>
      </c>
      <c r="X3294" s="190" t="str">
        <f>IF(ISNUMBER(Q3294),COUNTIF(Blocos!G:G,J3294),"")</f>
        <v/>
      </c>
      <c r="Y3294" s="190" t="str">
        <f>IF(OR(X3294=0,X3294=""),"",VLOOKUP(SUMIFS(Blocos!A:A,Blocos!H:H,'EFD REGISTROS e Campos (2)'!X3294,Blocos!G:G,'EFD REGISTROS e Campos (2)'!J3294),Blocos!A:L,12,0))</f>
        <v/>
      </c>
      <c r="Z3294" s="190" t="str">
        <f>IF(ISNUMBER(Q3295),VLOOKUP(J3294,Blocos!D:G,4,0),"")</f>
        <v/>
      </c>
      <c r="AA3294" s="190" t="str">
        <f>IF(ISNUMBER(Q3294),CONCATENATE("CREATE TABLE ""reg_",LOWER(J3294),""" (""ID"" bigint NOT NULL AUTO_INCREMENT,  ""HASHFILE"" varchar(255) DEFAULT NULL, ""ID_PAI"" bigint NOT NULL,"),IF(Q3294="Campo",CONCATENATE("""",L3294,""" ",VLOOKUP(R3294,Apoio!A:C,3,0)),""))&amp;IF(Z3294="","",CONCATENATE("PRIMARY KEY (""ID""), KEY ""FK_reg_",LOWER(Z3294),"_ID_PAI"" (""ID_PAI""), CONSTRAINT ""FK_reg_",LOWER(Z3294),"_ID_PAI"" FOREIGN KEY (""ID_PAI"") REFERENCES ""reg_",LOWER(Z3294),""" (""ID"")) ENGINE=InnoDB AUTO_INCREMENT=105774 DEFAULT CHARSET=utf8mb4 COLLATE=utf8mb4_0900_ai_ci;"))</f>
        <v>"SAÍDAS" decimal(15,6) DEFAULT NULL,</v>
      </c>
      <c r="AB3294" s="190" t="str">
        <f t="shared" si="363"/>
        <v>`reg_1391`.`SAÍDAS`,</v>
      </c>
    </row>
    <row r="3295" spans="1:28" ht="14.5" hidden="1" customHeight="1" x14ac:dyDescent="0.3">
      <c r="J3295" s="187" t="str">
        <f t="shared" si="361"/>
        <v>1391</v>
      </c>
      <c r="K3295" s="181">
        <v>12</v>
      </c>
      <c r="L3295" s="289" t="s">
        <v>3325</v>
      </c>
      <c r="M3295" s="182" t="s">
        <v>3326</v>
      </c>
      <c r="N3295" s="181" t="s">
        <v>32</v>
      </c>
      <c r="O3295" s="181" t="s">
        <v>28</v>
      </c>
      <c r="P3295" s="181">
        <v>2</v>
      </c>
      <c r="Q3295" s="192" t="str">
        <f t="shared" si="362"/>
        <v>Campo</v>
      </c>
      <c r="R3295" s="192" t="s">
        <v>3606</v>
      </c>
      <c r="S3295" s="191" t="str">
        <f t="shared" si="365"/>
        <v/>
      </c>
      <c r="T3295" s="192" t="str">
        <f t="shared" si="366"/>
        <v>&lt;campo posicao="12"&gt;
&lt;coluna&gt;ESTQ_FIN&lt;/coluna&gt;
&lt;descricao&gt;Estoque final  (litros / Kg)&lt;/descricao&gt;
&lt;tipo&gt;R&lt;/tipo&gt;
&lt;/campo&gt;</v>
      </c>
      <c r="U3295" s="192" t="str">
        <f t="shared" si="364"/>
        <v>&lt;campo posicao="12"&gt;
&lt;coluna&gt;ESTQ_FIN&lt;/coluna&gt;
&lt;descricao&gt;Estoque final  (litros / Kg)&lt;/descricao&gt;
&lt;tipo&gt;R&lt;/tipo&gt;
&lt;/campo&gt;</v>
      </c>
      <c r="V3295" s="192" t="str">
        <f t="shared" si="367"/>
        <v>{"Column13", "ESTQ_FIN"},</v>
      </c>
      <c r="W3295" s="191" t="str">
        <f>IF(Q3295="Campo","@Campos(posicao = "&amp;K3295&amp;", tipo = '"&amp;R3295&amp;"')@Column(name = """&amp;L3295&amp;""")"&amp;IF(R3295="D","@Temporal(TemporalType.DATE)","")&amp;"private "&amp;VLOOKUP(TEXT(R3295,"@"),Apoio!A:B,2,0)&amp;" "&amp;SUBSTITUTE(LOWER(LEFT(L3295,1))&amp;RIGHT(PROPER(L3295),LEN(L3295)-1),"_","")&amp;";",IF(ISNUMBER(Q3295),IF(R3295="R","@Entity@Table(name = ""reg_"&amp;LOWER(J3295)&amp;""")@XmlRootElement","")&amp;VLOOKUP(J3295,Blocos!D:I,6,0)&amp;Apoio!$E$1&amp;Y3295,""))</f>
        <v>@Campos(posicao = 12, tipo = 'R')@Column(name = "ESTQ_FIN")private BigDecimal estqFin;</v>
      </c>
      <c r="X3295" s="190" t="str">
        <f>IF(ISNUMBER(Q3295),COUNTIF(Blocos!G:G,J3295),"")</f>
        <v/>
      </c>
      <c r="Y3295" s="190" t="str">
        <f>IF(OR(X3295=0,X3295=""),"",VLOOKUP(SUMIFS(Blocos!A:A,Blocos!H:H,'EFD REGISTROS e Campos (2)'!X3295,Blocos!G:G,'EFD REGISTROS e Campos (2)'!J3295),Blocos!A:L,12,0))</f>
        <v/>
      </c>
      <c r="Z3295" s="190" t="str">
        <f>IF(ISNUMBER(Q3296),VLOOKUP(J3295,Blocos!D:G,4,0),"")</f>
        <v/>
      </c>
      <c r="AA3295" s="190" t="str">
        <f>IF(ISNUMBER(Q3295),CONCATENATE("CREATE TABLE ""reg_",LOWER(J3295),""" (""ID"" bigint NOT NULL AUTO_INCREMENT,  ""HASHFILE"" varchar(255) DEFAULT NULL, ""ID_PAI"" bigint NOT NULL,"),IF(Q3295="Campo",CONCATENATE("""",L3295,""" ",VLOOKUP(R3295,Apoio!A:C,3,0)),""))&amp;IF(Z3295="","",CONCATENATE("PRIMARY KEY (""ID""), KEY ""FK_reg_",LOWER(Z3295),"_ID_PAI"" (""ID_PAI""), CONSTRAINT ""FK_reg_",LOWER(Z3295),"_ID_PAI"" FOREIGN KEY (""ID_PAI"") REFERENCES ""reg_",LOWER(Z3295),""" (""ID"")) ENGINE=InnoDB AUTO_INCREMENT=105774 DEFAULT CHARSET=utf8mb4 COLLATE=utf8mb4_0900_ai_ci;"))</f>
        <v>"ESTQ_FIN" decimal(15,6) DEFAULT NULL,</v>
      </c>
      <c r="AB3295" s="190" t="str">
        <f t="shared" si="363"/>
        <v>`reg_1391`.`ESTQ_FIN`,</v>
      </c>
    </row>
    <row r="3296" spans="1:28" ht="14.5" hidden="1" customHeight="1" x14ac:dyDescent="0.3">
      <c r="J3296" s="187" t="str">
        <f t="shared" si="361"/>
        <v>1391</v>
      </c>
      <c r="K3296" s="181">
        <v>13</v>
      </c>
      <c r="L3296" s="289" t="s">
        <v>3327</v>
      </c>
      <c r="M3296" s="182" t="s">
        <v>3328</v>
      </c>
      <c r="N3296" s="181" t="s">
        <v>32</v>
      </c>
      <c r="O3296" s="181" t="s">
        <v>28</v>
      </c>
      <c r="P3296" s="181">
        <v>2</v>
      </c>
      <c r="Q3296" s="192" t="str">
        <f t="shared" si="362"/>
        <v>Campo</v>
      </c>
      <c r="R3296" s="192" t="s">
        <v>3606</v>
      </c>
      <c r="S3296" s="191" t="str">
        <f t="shared" si="365"/>
        <v/>
      </c>
      <c r="T3296" s="192" t="str">
        <f t="shared" si="366"/>
        <v>&lt;campo posicao="13"&gt;
&lt;coluna&gt;ESTQ_INI_MEL&lt;/coluna&gt;
&lt;descricao&gt;Estoque inicial de mel residual (Kg)&lt;/descricao&gt;
&lt;tipo&gt;R&lt;/tipo&gt;
&lt;/campo&gt;</v>
      </c>
      <c r="U3296" s="192" t="str">
        <f t="shared" si="364"/>
        <v>&lt;campo posicao="13"&gt;
&lt;coluna&gt;ESTQ_INI_MEL&lt;/coluna&gt;
&lt;descricao&gt;Estoque inicial de mel residual (Kg)&lt;/descricao&gt;
&lt;tipo&gt;R&lt;/tipo&gt;
&lt;/campo&gt;</v>
      </c>
      <c r="V3296" s="192" t="str">
        <f t="shared" si="367"/>
        <v>{"Column14", "ESTQ_INI_MEL"},</v>
      </c>
      <c r="W3296" s="191" t="str">
        <f>IF(Q3296="Campo","@Campos(posicao = "&amp;K3296&amp;", tipo = '"&amp;R3296&amp;"')@Column(name = """&amp;L3296&amp;""")"&amp;IF(R3296="D","@Temporal(TemporalType.DATE)","")&amp;"private "&amp;VLOOKUP(TEXT(R3296,"@"),Apoio!A:B,2,0)&amp;" "&amp;SUBSTITUTE(LOWER(LEFT(L3296,1))&amp;RIGHT(PROPER(L3296),LEN(L3296)-1),"_","")&amp;";",IF(ISNUMBER(Q3296),IF(R3296="R","@Entity@Table(name = ""reg_"&amp;LOWER(J3296)&amp;""")@XmlRootElement","")&amp;VLOOKUP(J3296,Blocos!D:I,6,0)&amp;Apoio!$E$1&amp;Y3296,""))</f>
        <v>@Campos(posicao = 13, tipo = 'R')@Column(name = "ESTQ_INI_MEL")private BigDecimal estqIniMel;</v>
      </c>
      <c r="X3296" s="190" t="str">
        <f>IF(ISNUMBER(Q3296),COUNTIF(Blocos!G:G,J3296),"")</f>
        <v/>
      </c>
      <c r="Y3296" s="190" t="str">
        <f>IF(OR(X3296=0,X3296=""),"",VLOOKUP(SUMIFS(Blocos!A:A,Blocos!H:H,'EFD REGISTROS e Campos (2)'!X3296,Blocos!G:G,'EFD REGISTROS e Campos (2)'!J3296),Blocos!A:L,12,0))</f>
        <v/>
      </c>
      <c r="Z3296" s="190" t="str">
        <f>IF(ISNUMBER(Q3297),VLOOKUP(J3296,Blocos!D:G,4,0),"")</f>
        <v/>
      </c>
      <c r="AA3296" s="190" t="str">
        <f>IF(ISNUMBER(Q3296),CONCATENATE("CREATE TABLE ""reg_",LOWER(J3296),""" (""ID"" bigint NOT NULL AUTO_INCREMENT,  ""HASHFILE"" varchar(255) DEFAULT NULL, ""ID_PAI"" bigint NOT NULL,"),IF(Q3296="Campo",CONCATENATE("""",L3296,""" ",VLOOKUP(R3296,Apoio!A:C,3,0)),""))&amp;IF(Z3296="","",CONCATENATE("PRIMARY KEY (""ID""), KEY ""FK_reg_",LOWER(Z3296),"_ID_PAI"" (""ID_PAI""), CONSTRAINT ""FK_reg_",LOWER(Z3296),"_ID_PAI"" FOREIGN KEY (""ID_PAI"") REFERENCES ""reg_",LOWER(Z3296),""" (""ID"")) ENGINE=InnoDB AUTO_INCREMENT=105774 DEFAULT CHARSET=utf8mb4 COLLATE=utf8mb4_0900_ai_ci;"))</f>
        <v>"ESTQ_INI_MEL" decimal(15,6) DEFAULT NULL,</v>
      </c>
      <c r="AB3296" s="190" t="str">
        <f t="shared" si="363"/>
        <v>`reg_1391`.`ESTQ_INI_MEL`,</v>
      </c>
    </row>
    <row r="3297" spans="1:28" ht="14.5" hidden="1" customHeight="1" x14ac:dyDescent="0.3">
      <c r="J3297" s="187" t="str">
        <f t="shared" si="361"/>
        <v>1391</v>
      </c>
      <c r="K3297" s="181">
        <v>14</v>
      </c>
      <c r="L3297" s="289" t="s">
        <v>3329</v>
      </c>
      <c r="M3297" s="182" t="s">
        <v>3330</v>
      </c>
      <c r="N3297" s="181" t="s">
        <v>32</v>
      </c>
      <c r="O3297" s="181" t="s">
        <v>28</v>
      </c>
      <c r="P3297" s="181">
        <v>2</v>
      </c>
      <c r="Q3297" s="192" t="str">
        <f t="shared" si="362"/>
        <v>Campo</v>
      </c>
      <c r="R3297" s="192" t="s">
        <v>3606</v>
      </c>
      <c r="S3297" s="191" t="str">
        <f t="shared" si="365"/>
        <v/>
      </c>
      <c r="T3297" s="192" t="str">
        <f t="shared" si="366"/>
        <v>&lt;campo posicao="14"&gt;
&lt;coluna&gt;PROD_DIA_MEL&lt;/coluna&gt;
&lt;descricao&gt;Produção de mel residual (Kg) e entradas de mel (Kg)&lt;/descricao&gt;
&lt;tipo&gt;R&lt;/tipo&gt;
&lt;/campo&gt;</v>
      </c>
      <c r="U3297" s="192" t="str">
        <f t="shared" si="364"/>
        <v>&lt;campo posicao="14"&gt;
&lt;coluna&gt;PROD_DIA_MEL&lt;/coluna&gt;
&lt;descricao&gt;Produção de mel residual (Kg) e entradas de mel (Kg)&lt;/descricao&gt;
&lt;tipo&gt;R&lt;/tipo&gt;
&lt;/campo&gt;</v>
      </c>
      <c r="V3297" s="192" t="str">
        <f t="shared" si="367"/>
        <v>{"Column15", "PROD_DIA_MEL"},</v>
      </c>
      <c r="W3297" s="191" t="str">
        <f>IF(Q3297="Campo","@Campos(posicao = "&amp;K3297&amp;", tipo = '"&amp;R3297&amp;"')@Column(name = """&amp;L3297&amp;""")"&amp;IF(R3297="D","@Temporal(TemporalType.DATE)","")&amp;"private "&amp;VLOOKUP(TEXT(R3297,"@"),Apoio!A:B,2,0)&amp;" "&amp;SUBSTITUTE(LOWER(LEFT(L3297,1))&amp;RIGHT(PROPER(L3297),LEN(L3297)-1),"_","")&amp;";",IF(ISNUMBER(Q3297),IF(R3297="R","@Entity@Table(name = ""reg_"&amp;LOWER(J3297)&amp;""")@XmlRootElement","")&amp;VLOOKUP(J3297,Blocos!D:I,6,0)&amp;Apoio!$E$1&amp;Y3297,""))</f>
        <v>@Campos(posicao = 14, tipo = 'R')@Column(name = "PROD_DIA_MEL")private BigDecimal prodDiaMel;</v>
      </c>
      <c r="X3297" s="190" t="str">
        <f>IF(ISNUMBER(Q3297),COUNTIF(Blocos!G:G,J3297),"")</f>
        <v/>
      </c>
      <c r="Y3297" s="190" t="str">
        <f>IF(OR(X3297=0,X3297=""),"",VLOOKUP(SUMIFS(Blocos!A:A,Blocos!H:H,'EFD REGISTROS e Campos (2)'!X3297,Blocos!G:G,'EFD REGISTROS e Campos (2)'!J3297),Blocos!A:L,12,0))</f>
        <v/>
      </c>
      <c r="Z3297" s="190" t="str">
        <f>IF(ISNUMBER(Q3298),VLOOKUP(J3297,Blocos!D:G,4,0),"")</f>
        <v/>
      </c>
      <c r="AA3297" s="190" t="str">
        <f>IF(ISNUMBER(Q3297),CONCATENATE("CREATE TABLE ""reg_",LOWER(J3297),""" (""ID"" bigint NOT NULL AUTO_INCREMENT,  ""HASHFILE"" varchar(255) DEFAULT NULL, ""ID_PAI"" bigint NOT NULL,"),IF(Q3297="Campo",CONCATENATE("""",L3297,""" ",VLOOKUP(R3297,Apoio!A:C,3,0)),""))&amp;IF(Z3297="","",CONCATENATE("PRIMARY KEY (""ID""), KEY ""FK_reg_",LOWER(Z3297),"_ID_PAI"" (""ID_PAI""), CONSTRAINT ""FK_reg_",LOWER(Z3297),"_ID_PAI"" FOREIGN KEY (""ID_PAI"") REFERENCES ""reg_",LOWER(Z3297),""" (""ID"")) ENGINE=InnoDB AUTO_INCREMENT=105774 DEFAULT CHARSET=utf8mb4 COLLATE=utf8mb4_0900_ai_ci;"))</f>
        <v>"PROD_DIA_MEL" decimal(15,6) DEFAULT NULL,</v>
      </c>
      <c r="AB3297" s="190" t="str">
        <f t="shared" si="363"/>
        <v>`reg_1391`.`PROD_DIA_MEL`,</v>
      </c>
    </row>
    <row r="3298" spans="1:28" ht="14.5" hidden="1" customHeight="1" x14ac:dyDescent="0.3">
      <c r="J3298" s="187" t="str">
        <f t="shared" si="361"/>
        <v>1391</v>
      </c>
      <c r="K3298" s="181">
        <v>15</v>
      </c>
      <c r="L3298" s="289" t="s">
        <v>3331</v>
      </c>
      <c r="M3298" s="182" t="s">
        <v>3332</v>
      </c>
      <c r="N3298" s="181" t="s">
        <v>32</v>
      </c>
      <c r="O3298" s="181" t="s">
        <v>28</v>
      </c>
      <c r="P3298" s="181">
        <v>2</v>
      </c>
      <c r="Q3298" s="192" t="str">
        <f t="shared" si="362"/>
        <v>Campo</v>
      </c>
      <c r="R3298" s="192" t="s">
        <v>3606</v>
      </c>
      <c r="S3298" s="191" t="str">
        <f t="shared" si="365"/>
        <v/>
      </c>
      <c r="T3298" s="192" t="str">
        <f t="shared" si="366"/>
        <v>&lt;campo posicao="15"&gt;
&lt;coluna&gt;UTIL_MEL&lt;/coluna&gt;
&lt;descricao&gt;Mel residual utilizado (Kg) e saídas de mel (Kg)&lt;/descricao&gt;
&lt;tipo&gt;R&lt;/tipo&gt;
&lt;/campo&gt;</v>
      </c>
      <c r="U3298" s="192" t="str">
        <f t="shared" si="364"/>
        <v>&lt;campo posicao="15"&gt;
&lt;coluna&gt;UTIL_MEL&lt;/coluna&gt;
&lt;descricao&gt;Mel residual utilizado (Kg) e saídas de mel (Kg)&lt;/descricao&gt;
&lt;tipo&gt;R&lt;/tipo&gt;
&lt;/campo&gt;</v>
      </c>
      <c r="V3298" s="192" t="str">
        <f t="shared" si="367"/>
        <v>{"Column16", "UTIL_MEL"},</v>
      </c>
      <c r="W3298" s="191" t="str">
        <f>IF(Q3298="Campo","@Campos(posicao = "&amp;K3298&amp;", tipo = '"&amp;R3298&amp;"')@Column(name = """&amp;L3298&amp;""")"&amp;IF(R3298="D","@Temporal(TemporalType.DATE)","")&amp;"private "&amp;VLOOKUP(TEXT(R3298,"@"),Apoio!A:B,2,0)&amp;" "&amp;SUBSTITUTE(LOWER(LEFT(L3298,1))&amp;RIGHT(PROPER(L3298),LEN(L3298)-1),"_","")&amp;";",IF(ISNUMBER(Q3298),IF(R3298="R","@Entity@Table(name = ""reg_"&amp;LOWER(J3298)&amp;""")@XmlRootElement","")&amp;VLOOKUP(J3298,Blocos!D:I,6,0)&amp;Apoio!$E$1&amp;Y3298,""))</f>
        <v>@Campos(posicao = 15, tipo = 'R')@Column(name = "UTIL_MEL")private BigDecimal utilMel;</v>
      </c>
      <c r="X3298" s="190" t="str">
        <f>IF(ISNUMBER(Q3298),COUNTIF(Blocos!G:G,J3298),"")</f>
        <v/>
      </c>
      <c r="Y3298" s="190" t="str">
        <f>IF(OR(X3298=0,X3298=""),"",VLOOKUP(SUMIFS(Blocos!A:A,Blocos!H:H,'EFD REGISTROS e Campos (2)'!X3298,Blocos!G:G,'EFD REGISTROS e Campos (2)'!J3298),Blocos!A:L,12,0))</f>
        <v/>
      </c>
      <c r="Z3298" s="190" t="str">
        <f>IF(ISNUMBER(Q3299),VLOOKUP(J3298,Blocos!D:G,4,0),"")</f>
        <v/>
      </c>
      <c r="AA3298" s="190" t="str">
        <f>IF(ISNUMBER(Q3298),CONCATENATE("CREATE TABLE ""reg_",LOWER(J3298),""" (""ID"" bigint NOT NULL AUTO_INCREMENT,  ""HASHFILE"" varchar(255) DEFAULT NULL, ""ID_PAI"" bigint NOT NULL,"),IF(Q3298="Campo",CONCATENATE("""",L3298,""" ",VLOOKUP(R3298,Apoio!A:C,3,0)),""))&amp;IF(Z3298="","",CONCATENATE("PRIMARY KEY (""ID""), KEY ""FK_reg_",LOWER(Z3298),"_ID_PAI"" (""ID_PAI""), CONSTRAINT ""FK_reg_",LOWER(Z3298),"_ID_PAI"" FOREIGN KEY (""ID_PAI"") REFERENCES ""reg_",LOWER(Z3298),""" (""ID"")) ENGINE=InnoDB AUTO_INCREMENT=105774 DEFAULT CHARSET=utf8mb4 COLLATE=utf8mb4_0900_ai_ci;"))</f>
        <v>"UTIL_MEL" decimal(15,6) DEFAULT NULL,</v>
      </c>
      <c r="AB3298" s="190" t="str">
        <f t="shared" si="363"/>
        <v>`reg_1391`.`UTIL_MEL`,</v>
      </c>
    </row>
    <row r="3299" spans="1:28" ht="14.5" hidden="1" customHeight="1" x14ac:dyDescent="0.3">
      <c r="J3299" s="187" t="str">
        <f t="shared" si="361"/>
        <v>1391</v>
      </c>
      <c r="K3299" s="181">
        <v>16</v>
      </c>
      <c r="L3299" s="289" t="s">
        <v>3333</v>
      </c>
      <c r="M3299" s="182" t="s">
        <v>3334</v>
      </c>
      <c r="N3299" s="181" t="s">
        <v>32</v>
      </c>
      <c r="O3299" s="181" t="s">
        <v>28</v>
      </c>
      <c r="P3299" s="181">
        <v>2</v>
      </c>
      <c r="Q3299" s="192" t="str">
        <f t="shared" si="362"/>
        <v>Campo</v>
      </c>
      <c r="R3299" s="192" t="s">
        <v>3606</v>
      </c>
      <c r="S3299" s="191" t="str">
        <f t="shared" si="365"/>
        <v/>
      </c>
      <c r="T3299" s="192" t="str">
        <f t="shared" si="366"/>
        <v>&lt;campo posicao="16"&gt;
&lt;coluna&gt;PROD_ALC_MEL&lt;/coluna&gt;
&lt;descricao&gt;Produção de álcool (litros) ou açúcar (Kg) proveniente do mel residual.&lt;/descricao&gt;
&lt;tipo&gt;R&lt;/tipo&gt;
&lt;/campo&gt;</v>
      </c>
      <c r="U3299" s="192" t="str">
        <f t="shared" si="364"/>
        <v>&lt;campo posicao="16"&gt;
&lt;coluna&gt;PROD_ALC_MEL&lt;/coluna&gt;
&lt;descricao&gt;Produção de álcool (litros) ou açúcar (Kg) proveniente do mel residual.&lt;/descricao&gt;
&lt;tipo&gt;R&lt;/tipo&gt;
&lt;/campo&gt;</v>
      </c>
      <c r="V3299" s="192" t="str">
        <f t="shared" si="367"/>
        <v>{"Column17", "PROD_ALC_MEL"},</v>
      </c>
      <c r="W3299" s="191" t="str">
        <f>IF(Q3299="Campo","@Campos(posicao = "&amp;K3299&amp;", tipo = '"&amp;R3299&amp;"')@Column(name = """&amp;L3299&amp;""")"&amp;IF(R3299="D","@Temporal(TemporalType.DATE)","")&amp;"private "&amp;VLOOKUP(TEXT(R3299,"@"),Apoio!A:B,2,0)&amp;" "&amp;SUBSTITUTE(LOWER(LEFT(L3299,1))&amp;RIGHT(PROPER(L3299),LEN(L3299)-1),"_","")&amp;";",IF(ISNUMBER(Q3299),IF(R3299="R","@Entity@Table(name = ""reg_"&amp;LOWER(J3299)&amp;""")@XmlRootElement","")&amp;VLOOKUP(J3299,Blocos!D:I,6,0)&amp;Apoio!$E$1&amp;Y3299,""))</f>
        <v>@Campos(posicao = 16, tipo = 'R')@Column(name = "PROD_ALC_MEL")private BigDecimal prodAlcMel;</v>
      </c>
      <c r="X3299" s="190" t="str">
        <f>IF(ISNUMBER(Q3299),COUNTIF(Blocos!G:G,J3299),"")</f>
        <v/>
      </c>
      <c r="Y3299" s="190" t="str">
        <f>IF(OR(X3299=0,X3299=""),"",VLOOKUP(SUMIFS(Blocos!A:A,Blocos!H:H,'EFD REGISTROS e Campos (2)'!X3299,Blocos!G:G,'EFD REGISTROS e Campos (2)'!J3299),Blocos!A:L,12,0))</f>
        <v/>
      </c>
      <c r="Z3299" s="190" t="str">
        <f>IF(ISNUMBER(Q3300),VLOOKUP(J3299,Blocos!D:G,4,0),"")</f>
        <v/>
      </c>
      <c r="AA3299" s="190" t="str">
        <f>IF(ISNUMBER(Q3299),CONCATENATE("CREATE TABLE ""reg_",LOWER(J3299),""" (""ID"" bigint NOT NULL AUTO_INCREMENT,  ""HASHFILE"" varchar(255) DEFAULT NULL, ""ID_PAI"" bigint NOT NULL,"),IF(Q3299="Campo",CONCATENATE("""",L3299,""" ",VLOOKUP(R3299,Apoio!A:C,3,0)),""))&amp;IF(Z3299="","",CONCATENATE("PRIMARY KEY (""ID""), KEY ""FK_reg_",LOWER(Z3299),"_ID_PAI"" (""ID_PAI""), CONSTRAINT ""FK_reg_",LOWER(Z3299),"_ID_PAI"" FOREIGN KEY (""ID_PAI"") REFERENCES ""reg_",LOWER(Z3299),""" (""ID"")) ENGINE=InnoDB AUTO_INCREMENT=105774 DEFAULT CHARSET=utf8mb4 COLLATE=utf8mb4_0900_ai_ci;"))</f>
        <v>"PROD_ALC_MEL" decimal(15,6) DEFAULT NULL,</v>
      </c>
      <c r="AB3299" s="190" t="str">
        <f t="shared" si="363"/>
        <v>`reg_1391`.`PROD_ALC_MEL`,</v>
      </c>
    </row>
    <row r="3300" spans="1:28" ht="14.5" hidden="1" customHeight="1" x14ac:dyDescent="0.3">
      <c r="J3300" s="187" t="str">
        <f t="shared" si="361"/>
        <v>1391</v>
      </c>
      <c r="K3300" s="181">
        <v>17</v>
      </c>
      <c r="L3300" s="289" t="s">
        <v>3335</v>
      </c>
      <c r="M3300" s="182" t="s">
        <v>3336</v>
      </c>
      <c r="N3300" s="181" t="s">
        <v>27</v>
      </c>
      <c r="O3300" s="181" t="s">
        <v>28</v>
      </c>
      <c r="P3300" s="181" t="s">
        <v>28</v>
      </c>
      <c r="Q3300" s="192" t="str">
        <f t="shared" si="362"/>
        <v>Campo</v>
      </c>
      <c r="R3300" s="192" t="s">
        <v>27</v>
      </c>
      <c r="S3300" s="191" t="str">
        <f t="shared" si="365"/>
        <v/>
      </c>
      <c r="T3300" s="192" t="str">
        <f t="shared" si="366"/>
        <v>&lt;campo posicao="17"&gt;
&lt;coluna&gt;OBS&lt;/coluna&gt;
&lt;descricao&gt;Observações&lt;/descricao&gt;
&lt;tipo&gt;C&lt;/tipo&gt;
&lt;/campo&gt;</v>
      </c>
      <c r="U3300" s="192" t="str">
        <f t="shared" si="364"/>
        <v>&lt;campo posicao="17"&gt;
&lt;coluna&gt;OBS&lt;/coluna&gt;
&lt;descricao&gt;Observações&lt;/descricao&gt;
&lt;tipo&gt;C&lt;/tipo&gt;
&lt;/campo&gt;</v>
      </c>
      <c r="V3300" s="192" t="str">
        <f t="shared" si="367"/>
        <v>{"Column18", "OBS"},</v>
      </c>
      <c r="W3300" s="191" t="str">
        <f>IF(Q3300="Campo","@Campos(posicao = "&amp;K3300&amp;", tipo = '"&amp;R3300&amp;"')@Column(name = """&amp;L3300&amp;""")"&amp;IF(R3300="D","@Temporal(TemporalType.DATE)","")&amp;"private "&amp;VLOOKUP(TEXT(R3300,"@"),Apoio!A:B,2,0)&amp;" "&amp;SUBSTITUTE(LOWER(LEFT(L3300,1))&amp;RIGHT(PROPER(L3300),LEN(L3300)-1),"_","")&amp;";",IF(ISNUMBER(Q3300),IF(R3300="R","@Entity@Table(name = ""reg_"&amp;LOWER(J3300)&amp;""")@XmlRootElement","")&amp;VLOOKUP(J3300,Blocos!D:I,6,0)&amp;Apoio!$E$1&amp;Y3300,""))</f>
        <v>@Campos(posicao = 17, tipo = 'C')@Column(name = "OBS")private String obs;</v>
      </c>
      <c r="X3300" s="190" t="str">
        <f>IF(ISNUMBER(Q3300),COUNTIF(Blocos!G:G,J3300),"")</f>
        <v/>
      </c>
      <c r="Y3300" s="190" t="str">
        <f>IF(OR(X3300=0,X3300=""),"",VLOOKUP(SUMIFS(Blocos!A:A,Blocos!H:H,'EFD REGISTROS e Campos (2)'!X3300,Blocos!G:G,'EFD REGISTROS e Campos (2)'!J3300),Blocos!A:L,12,0))</f>
        <v/>
      </c>
      <c r="Z3300" s="190" t="str">
        <f>IF(ISNUMBER(Q3301),VLOOKUP(J3300,Blocos!D:G,4,0),"")</f>
        <v/>
      </c>
      <c r="AA3300" s="190" t="str">
        <f>IF(ISNUMBER(Q3300),CONCATENATE("CREATE TABLE ""reg_",LOWER(J3300),""" (""ID"" bigint NOT NULL AUTO_INCREMENT,  ""HASHFILE"" varchar(255) DEFAULT NULL, ""ID_PAI"" bigint NOT NULL,"),IF(Q3300="Campo",CONCATENATE("""",L3300,""" ",VLOOKUP(R3300,Apoio!A:C,3,0)),""))&amp;IF(Z3300="","",CONCATENATE("PRIMARY KEY (""ID""), KEY ""FK_reg_",LOWER(Z3300),"_ID_PAI"" (""ID_PAI""), CONSTRAINT ""FK_reg_",LOWER(Z3300),"_ID_PAI"" FOREIGN KEY (""ID_PAI"") REFERENCES ""reg_",LOWER(Z3300),""" (""ID"")) ENGINE=InnoDB AUTO_INCREMENT=105774 DEFAULT CHARSET=utf8mb4 COLLATE=utf8mb4_0900_ai_ci;"))</f>
        <v>"OBS" varchar(255) DEFAULT NULL,</v>
      </c>
      <c r="AB3300" s="190" t="str">
        <f t="shared" si="363"/>
        <v>`reg_1391`.`OBS`,</v>
      </c>
    </row>
    <row r="3301" spans="1:28" ht="14.5" hidden="1" customHeight="1" x14ac:dyDescent="0.3">
      <c r="J3301" s="187" t="str">
        <f t="shared" si="361"/>
        <v>1391</v>
      </c>
      <c r="K3301" s="181">
        <v>18</v>
      </c>
      <c r="L3301" s="289" t="s">
        <v>163</v>
      </c>
      <c r="M3301" s="182" t="s">
        <v>3337</v>
      </c>
      <c r="N3301" s="181" t="s">
        <v>27</v>
      </c>
      <c r="O3301" s="181">
        <v>60</v>
      </c>
      <c r="P3301" s="181" t="s">
        <v>28</v>
      </c>
      <c r="Q3301" s="192" t="str">
        <f t="shared" si="362"/>
        <v>Campo</v>
      </c>
      <c r="R3301" s="192" t="s">
        <v>27</v>
      </c>
      <c r="S3301" s="191" t="str">
        <f t="shared" si="365"/>
        <v/>
      </c>
      <c r="T3301" s="192" t="str">
        <f t="shared" si="366"/>
        <v>&lt;campo posicao="18"&gt;
&lt;coluna&gt;COD_ITEM&lt;/coluna&gt;
&lt;descricao&gt;Informar o insumo conforme código do item (campo 02 do Registro 0200)&lt;/descricao&gt;
&lt;tipo&gt;C&lt;/tipo&gt;
&lt;/campo&gt;</v>
      </c>
      <c r="U3301" s="192" t="str">
        <f t="shared" si="364"/>
        <v>&lt;campo posicao="18"&gt;
&lt;coluna&gt;COD_ITEM&lt;/coluna&gt;
&lt;descricao&gt;Informar o insumo conforme código do item (campo 02 do Registro 0200)&lt;/descricao&gt;
&lt;tipo&gt;C&lt;/tipo&gt;
&lt;/campo&gt;</v>
      </c>
      <c r="V3301" s="192" t="str">
        <f t="shared" si="367"/>
        <v>{"Column19", "COD_ITEM"},</v>
      </c>
      <c r="W3301" s="191" t="str">
        <f>IF(Q3301="Campo","@Campos(posicao = "&amp;K3301&amp;", tipo = '"&amp;R3301&amp;"')@Column(name = """&amp;L3301&amp;""")"&amp;IF(R3301="D","@Temporal(TemporalType.DATE)","")&amp;"private "&amp;VLOOKUP(TEXT(R3301,"@"),Apoio!A:B,2,0)&amp;" "&amp;SUBSTITUTE(LOWER(LEFT(L3301,1))&amp;RIGHT(PROPER(L3301),LEN(L3301)-1),"_","")&amp;";",IF(ISNUMBER(Q3301),IF(R3301="R","@Entity@Table(name = ""reg_"&amp;LOWER(J3301)&amp;""")@XmlRootElement","")&amp;VLOOKUP(J3301,Blocos!D:I,6,0)&amp;Apoio!$E$1&amp;Y3301,""))</f>
        <v>@Campos(posicao = 18, tipo = 'C')@Column(name = "COD_ITEM")private String codItem;</v>
      </c>
      <c r="X3301" s="190" t="str">
        <f>IF(ISNUMBER(Q3301),COUNTIF(Blocos!G:G,J3301),"")</f>
        <v/>
      </c>
      <c r="Y3301" s="190" t="str">
        <f>IF(OR(X3301=0,X3301=""),"",VLOOKUP(SUMIFS(Blocos!A:A,Blocos!H:H,'EFD REGISTROS e Campos (2)'!X3301,Blocos!G:G,'EFD REGISTROS e Campos (2)'!J3301),Blocos!A:L,12,0))</f>
        <v/>
      </c>
      <c r="Z3301" s="190" t="str">
        <f>IF(ISNUMBER(Q3302),VLOOKUP(J3301,Blocos!D:G,4,0),"")</f>
        <v/>
      </c>
      <c r="AA3301" s="190" t="str">
        <f>IF(ISNUMBER(Q3301),CONCATENATE("CREATE TABLE ""reg_",LOWER(J3301),""" (""ID"" bigint NOT NULL AUTO_INCREMENT,  ""HASHFILE"" varchar(255) DEFAULT NULL, ""ID_PAI"" bigint NOT NULL,"),IF(Q3301="Campo",CONCATENATE("""",L3301,""" ",VLOOKUP(R3301,Apoio!A:C,3,0)),""))&amp;IF(Z3301="","",CONCATENATE("PRIMARY KEY (""ID""), KEY ""FK_reg_",LOWER(Z3301),"_ID_PAI"" (""ID_PAI""), CONSTRAINT ""FK_reg_",LOWER(Z3301),"_ID_PAI"" FOREIGN KEY (""ID_PAI"") REFERENCES ""reg_",LOWER(Z3301),""" (""ID"")) ENGINE=InnoDB AUTO_INCREMENT=105774 DEFAULT CHARSET=utf8mb4 COLLATE=utf8mb4_0900_ai_ci;"))</f>
        <v>"COD_ITEM" varchar(255) DEFAULT NULL,</v>
      </c>
      <c r="AB3301" s="190" t="str">
        <f t="shared" si="363"/>
        <v>`reg_1391`.`COD_ITEM`,</v>
      </c>
    </row>
    <row r="3302" spans="1:28" ht="14.5" hidden="1" customHeight="1" x14ac:dyDescent="0.3">
      <c r="J3302" s="187" t="str">
        <f t="shared" si="361"/>
        <v>1391</v>
      </c>
      <c r="K3302" s="208">
        <v>19</v>
      </c>
      <c r="L3302" s="294" t="s">
        <v>3338</v>
      </c>
      <c r="M3302" s="182" t="s">
        <v>3339</v>
      </c>
      <c r="N3302" s="208" t="s">
        <v>32</v>
      </c>
      <c r="O3302" s="208" t="s">
        <v>54</v>
      </c>
      <c r="P3302" s="208" t="s">
        <v>28</v>
      </c>
      <c r="Q3302" s="192" t="str">
        <f t="shared" si="362"/>
        <v>Campo</v>
      </c>
      <c r="R3302" s="192" t="s">
        <v>3607</v>
      </c>
      <c r="S3302" s="191" t="str">
        <f t="shared" si="365"/>
        <v/>
      </c>
      <c r="T3302" s="192" t="str">
        <f t="shared" si="366"/>
        <v>&lt;campo posicao="19"&gt;
&lt;coluna&gt;TP_RESIDUO&lt;/coluna&gt;
&lt;descricao&gt;Tipo de resíduo produzido:&lt;/descricao&gt;
&lt;tipo&gt;I&lt;/tipo&gt;
&lt;/campo&gt;</v>
      </c>
      <c r="U3302" s="192" t="str">
        <f t="shared" si="364"/>
        <v>&lt;campo posicao="19"&gt;
&lt;coluna&gt;TP_RESIDUO&lt;/coluna&gt;
&lt;descricao&gt;Tipo de resíduo produzido:&lt;/descricao&gt;
&lt;tipo&gt;I&lt;/tipo&gt;
&lt;/campo&gt;</v>
      </c>
      <c r="V3302" s="192" t="str">
        <f t="shared" si="367"/>
        <v>{"Column20", "TP_RESIDUO"},</v>
      </c>
      <c r="W3302" s="191" t="str">
        <f>IF(Q3302="Campo","@Campos(posicao = "&amp;K3302&amp;", tipo = '"&amp;R3302&amp;"')@Column(name = """&amp;L3302&amp;""")"&amp;IF(R3302="D","@Temporal(TemporalType.DATE)","")&amp;"private "&amp;VLOOKUP(TEXT(R3302,"@"),Apoio!A:B,2,0)&amp;" "&amp;SUBSTITUTE(LOWER(LEFT(L3302,1))&amp;RIGHT(PROPER(L3302),LEN(L3302)-1),"_","")&amp;";",IF(ISNUMBER(Q3302),IF(R3302="R","@Entity@Table(name = ""reg_"&amp;LOWER(J3302)&amp;""")@XmlRootElement","")&amp;VLOOKUP(J3302,Blocos!D:I,6,0)&amp;Apoio!$E$1&amp;Y3302,""))</f>
        <v>@Campos(posicao = 19, tipo = 'I')@Column(name = "TP_RESIDUO")private int tpResiduo;</v>
      </c>
      <c r="X3302" s="190" t="str">
        <f>IF(ISNUMBER(Q3302),COUNTIF(Blocos!G:G,J3302),"")</f>
        <v/>
      </c>
      <c r="Y3302" s="190" t="str">
        <f>IF(OR(X3302=0,X3302=""),"",VLOOKUP(SUMIFS(Blocos!A:A,Blocos!H:H,'EFD REGISTROS e Campos (2)'!X3302,Blocos!G:G,'EFD REGISTROS e Campos (2)'!J3302),Blocos!A:L,12,0))</f>
        <v/>
      </c>
      <c r="Z3302" s="190" t="str">
        <f>IF(ISNUMBER(Q3303),VLOOKUP(J3302,Blocos!D:G,4,0),"")</f>
        <v/>
      </c>
      <c r="AA3302" s="190" t="str">
        <f>IF(ISNUMBER(Q3302),CONCATENATE("CREATE TABLE ""reg_",LOWER(J3302),""" (""ID"" bigint NOT NULL AUTO_INCREMENT,  ""HASHFILE"" varchar(255) DEFAULT NULL, ""ID_PAI"" bigint NOT NULL,"),IF(Q3302="Campo",CONCATENATE("""",L3302,""" ",VLOOKUP(R3302,Apoio!A:C,3,0)),""))&amp;IF(Z3302="","",CONCATENATE("PRIMARY KEY (""ID""), KEY ""FK_reg_",LOWER(Z3302),"_ID_PAI"" (""ID_PAI""), CONSTRAINT ""FK_reg_",LOWER(Z3302),"_ID_PAI"" FOREIGN KEY (""ID_PAI"") REFERENCES ""reg_",LOWER(Z3302),""" (""ID"")) ENGINE=InnoDB AUTO_INCREMENT=105774 DEFAULT CHARSET=utf8mb4 COLLATE=utf8mb4_0900_ai_ci;"))</f>
        <v>"TP_RESIDUO" int DEFAULT NULL,</v>
      </c>
      <c r="AB3302" s="190" t="str">
        <f t="shared" si="363"/>
        <v>`reg_1391`.`TP_RESIDUO`,</v>
      </c>
    </row>
    <row r="3303" spans="1:28" ht="14.5" hidden="1" customHeight="1" x14ac:dyDescent="0.3">
      <c r="J3303" s="187" t="str">
        <f t="shared" si="361"/>
        <v>1391</v>
      </c>
      <c r="K3303" s="209"/>
      <c r="L3303" s="295"/>
      <c r="M3303" s="182" t="s">
        <v>3340</v>
      </c>
      <c r="N3303" s="209"/>
      <c r="O3303" s="209"/>
      <c r="P3303" s="209"/>
      <c r="Q3303" s="192" t="str">
        <f t="shared" si="362"/>
        <v/>
      </c>
      <c r="S3303" s="191" t="str">
        <f t="shared" si="365"/>
        <v/>
      </c>
      <c r="T3303" s="192" t="str">
        <f t="shared" si="366"/>
        <v/>
      </c>
      <c r="U3303" s="192" t="str">
        <f t="shared" si="364"/>
        <v/>
      </c>
      <c r="V3303" s="192" t="str">
        <f t="shared" si="367"/>
        <v/>
      </c>
      <c r="W3303" s="191" t="str">
        <f>IF(Q3303="Campo","@Campos(posicao = "&amp;K3303&amp;", tipo = '"&amp;R3303&amp;"')@Column(name = """&amp;L3303&amp;""")"&amp;IF(R3303="D","@Temporal(TemporalType.DATE)","")&amp;"private "&amp;VLOOKUP(TEXT(R3303,"@"),Apoio!A:B,2,0)&amp;" "&amp;SUBSTITUTE(LOWER(LEFT(L3303,1))&amp;RIGHT(PROPER(L3303),LEN(L3303)-1),"_","")&amp;";",IF(ISNUMBER(Q3303),IF(R3303="R","@Entity@Table(name = ""reg_"&amp;LOWER(J3303)&amp;""")@XmlRootElement","")&amp;VLOOKUP(J3303,Blocos!D:I,6,0)&amp;Apoio!$E$1&amp;Y3303,""))</f>
        <v/>
      </c>
      <c r="X3303" s="190" t="str">
        <f>IF(ISNUMBER(Q3303),COUNTIF(Blocos!G:G,J3303),"")</f>
        <v/>
      </c>
      <c r="Y3303" s="190" t="str">
        <f>IF(OR(X3303=0,X3303=""),"",VLOOKUP(SUMIFS(Blocos!A:A,Blocos!H:H,'EFD REGISTROS e Campos (2)'!X3303,Blocos!G:G,'EFD REGISTROS e Campos (2)'!J3303),Blocos!A:L,12,0))</f>
        <v/>
      </c>
      <c r="Z3303" s="190" t="str">
        <f>IF(ISNUMBER(Q3304),VLOOKUP(J3303,Blocos!D:G,4,0),"")</f>
        <v/>
      </c>
      <c r="AA3303" s="190" t="str">
        <f>IF(ISNUMBER(Q3303),CONCATENATE("CREATE TABLE ""reg_",LOWER(J3303),""" (""ID"" bigint NOT NULL AUTO_INCREMENT,  ""HASHFILE"" varchar(255) DEFAULT NULL, ""ID_PAI"" bigint NOT NULL,"),IF(Q3303="Campo",CONCATENATE("""",L3303,""" ",VLOOKUP(R3303,Apoio!A:C,3,0)),""))&amp;IF(Z3303="","",CONCATENATE("PRIMARY KEY (""ID""), KEY ""FK_reg_",LOWER(Z3303),"_ID_PAI"" (""ID_PAI""), CONSTRAINT ""FK_reg_",LOWER(Z3303),"_ID_PAI"" FOREIGN KEY (""ID_PAI"") REFERENCES ""reg_",LOWER(Z3303),""" (""ID"")) ENGINE=InnoDB AUTO_INCREMENT=105774 DEFAULT CHARSET=utf8mb4 COLLATE=utf8mb4_0900_ai_ci;"))</f>
        <v/>
      </c>
      <c r="AB3303" s="190" t="str">
        <f t="shared" si="363"/>
        <v/>
      </c>
    </row>
    <row r="3304" spans="1:28" ht="14.5" hidden="1" customHeight="1" x14ac:dyDescent="0.3">
      <c r="J3304" s="187" t="str">
        <f t="shared" si="361"/>
        <v>1391</v>
      </c>
      <c r="K3304" s="209"/>
      <c r="L3304" s="295"/>
      <c r="M3304" s="182" t="s">
        <v>3341</v>
      </c>
      <c r="N3304" s="209"/>
      <c r="O3304" s="209"/>
      <c r="P3304" s="209"/>
      <c r="Q3304" s="192" t="str">
        <f t="shared" si="362"/>
        <v/>
      </c>
      <c r="S3304" s="191" t="str">
        <f t="shared" si="365"/>
        <v/>
      </c>
      <c r="T3304" s="192" t="str">
        <f t="shared" si="366"/>
        <v/>
      </c>
      <c r="U3304" s="192" t="str">
        <f t="shared" si="364"/>
        <v/>
      </c>
      <c r="V3304" s="192" t="str">
        <f t="shared" si="367"/>
        <v/>
      </c>
      <c r="W3304" s="191" t="str">
        <f>IF(Q3304="Campo","@Campos(posicao = "&amp;K3304&amp;", tipo = '"&amp;R3304&amp;"')@Column(name = """&amp;L3304&amp;""")"&amp;IF(R3304="D","@Temporal(TemporalType.DATE)","")&amp;"private "&amp;VLOOKUP(TEXT(R3304,"@"),Apoio!A:B,2,0)&amp;" "&amp;SUBSTITUTE(LOWER(LEFT(L3304,1))&amp;RIGHT(PROPER(L3304),LEN(L3304)-1),"_","")&amp;";",IF(ISNUMBER(Q3304),IF(R3304="R","@Entity@Table(name = ""reg_"&amp;LOWER(J3304)&amp;""")@XmlRootElement","")&amp;VLOOKUP(J3304,Blocos!D:I,6,0)&amp;Apoio!$E$1&amp;Y3304,""))</f>
        <v/>
      </c>
      <c r="X3304" s="190" t="str">
        <f>IF(ISNUMBER(Q3304),COUNTIF(Blocos!G:G,J3304),"")</f>
        <v/>
      </c>
      <c r="Y3304" s="190" t="str">
        <f>IF(OR(X3304=0,X3304=""),"",VLOOKUP(SUMIFS(Blocos!A:A,Blocos!H:H,'EFD REGISTROS e Campos (2)'!X3304,Blocos!G:G,'EFD REGISTROS e Campos (2)'!J3304),Blocos!A:L,12,0))</f>
        <v/>
      </c>
      <c r="Z3304" s="190" t="str">
        <f>IF(ISNUMBER(Q3305),VLOOKUP(J3304,Blocos!D:G,4,0),"")</f>
        <v/>
      </c>
      <c r="AA3304" s="190" t="str">
        <f>IF(ISNUMBER(Q3304),CONCATENATE("CREATE TABLE ""reg_",LOWER(J3304),""" (""ID"" bigint NOT NULL AUTO_INCREMENT,  ""HASHFILE"" varchar(255) DEFAULT NULL, ""ID_PAI"" bigint NOT NULL,"),IF(Q3304="Campo",CONCATENATE("""",L3304,""" ",VLOOKUP(R3304,Apoio!A:C,3,0)),""))&amp;IF(Z3304="","",CONCATENATE("PRIMARY KEY (""ID""), KEY ""FK_reg_",LOWER(Z3304),"_ID_PAI"" (""ID_PAI""), CONSTRAINT ""FK_reg_",LOWER(Z3304),"_ID_PAI"" FOREIGN KEY (""ID_PAI"") REFERENCES ""reg_",LOWER(Z3304),""" (""ID"")) ENGINE=InnoDB AUTO_INCREMENT=105774 DEFAULT CHARSET=utf8mb4 COLLATE=utf8mb4_0900_ai_ci;"))</f>
        <v/>
      </c>
      <c r="AB3304" s="190" t="str">
        <f t="shared" si="363"/>
        <v/>
      </c>
    </row>
    <row r="3305" spans="1:28" ht="14.5" hidden="1" customHeight="1" x14ac:dyDescent="0.3">
      <c r="J3305" s="187" t="str">
        <f t="shared" si="361"/>
        <v>1391</v>
      </c>
      <c r="K3305" s="210"/>
      <c r="L3305" s="296"/>
      <c r="M3305" s="182" t="s">
        <v>3342</v>
      </c>
      <c r="N3305" s="210"/>
      <c r="O3305" s="210"/>
      <c r="P3305" s="210"/>
      <c r="Q3305" s="192" t="str">
        <f t="shared" si="362"/>
        <v/>
      </c>
      <c r="S3305" s="191" t="str">
        <f t="shared" si="365"/>
        <v/>
      </c>
      <c r="T3305" s="192" t="str">
        <f t="shared" si="366"/>
        <v/>
      </c>
      <c r="U3305" s="192" t="str">
        <f t="shared" si="364"/>
        <v/>
      </c>
      <c r="V3305" s="192" t="str">
        <f t="shared" si="367"/>
        <v/>
      </c>
      <c r="W3305" s="191" t="str">
        <f>IF(Q3305="Campo","@Campos(posicao = "&amp;K3305&amp;", tipo = '"&amp;R3305&amp;"')@Column(name = """&amp;L3305&amp;""")"&amp;IF(R3305="D","@Temporal(TemporalType.DATE)","")&amp;"private "&amp;VLOOKUP(TEXT(R3305,"@"),Apoio!A:B,2,0)&amp;" "&amp;SUBSTITUTE(LOWER(LEFT(L3305,1))&amp;RIGHT(PROPER(L3305),LEN(L3305)-1),"_","")&amp;";",IF(ISNUMBER(Q3305),IF(R3305="R","@Entity@Table(name = ""reg_"&amp;LOWER(J3305)&amp;""")@XmlRootElement","")&amp;VLOOKUP(J3305,Blocos!D:I,6,0)&amp;Apoio!$E$1&amp;Y3305,""))</f>
        <v/>
      </c>
      <c r="X3305" s="190" t="str">
        <f>IF(ISNUMBER(Q3305),COUNTIF(Blocos!G:G,J3305),"")</f>
        <v/>
      </c>
      <c r="Y3305" s="190" t="str">
        <f>IF(OR(X3305=0,X3305=""),"",VLOOKUP(SUMIFS(Blocos!A:A,Blocos!H:H,'EFD REGISTROS e Campos (2)'!X3305,Blocos!G:G,'EFD REGISTROS e Campos (2)'!J3305),Blocos!A:L,12,0))</f>
        <v/>
      </c>
      <c r="Z3305" s="190" t="str">
        <f>IF(ISNUMBER(Q3306),VLOOKUP(J3305,Blocos!D:G,4,0),"")</f>
        <v/>
      </c>
      <c r="AA3305" s="190" t="str">
        <f>IF(ISNUMBER(Q3305),CONCATENATE("CREATE TABLE ""reg_",LOWER(J3305),""" (""ID"" bigint NOT NULL AUTO_INCREMENT,  ""HASHFILE"" varchar(255) DEFAULT NULL, ""ID_PAI"" bigint NOT NULL,"),IF(Q3305="Campo",CONCATENATE("""",L3305,""" ",VLOOKUP(R3305,Apoio!A:C,3,0)),""))&amp;IF(Z3305="","",CONCATENATE("PRIMARY KEY (""ID""), KEY ""FK_reg_",LOWER(Z3305),"_ID_PAI"" (""ID_PAI""), CONSTRAINT ""FK_reg_",LOWER(Z3305),"_ID_PAI"" FOREIGN KEY (""ID_PAI"") REFERENCES ""reg_",LOWER(Z3305),""" (""ID"")) ENGINE=InnoDB AUTO_INCREMENT=105774 DEFAULT CHARSET=utf8mb4 COLLATE=utf8mb4_0900_ai_ci;"))</f>
        <v/>
      </c>
      <c r="AB3305" s="190" t="str">
        <f t="shared" si="363"/>
        <v/>
      </c>
    </row>
    <row r="3306" spans="1:28" ht="14.5" hidden="1" customHeight="1" x14ac:dyDescent="0.3">
      <c r="J3306" s="187" t="str">
        <f t="shared" si="361"/>
        <v>1391</v>
      </c>
      <c r="K3306" s="181">
        <v>20</v>
      </c>
      <c r="L3306" s="289" t="s">
        <v>3343</v>
      </c>
      <c r="M3306" s="182" t="s">
        <v>3344</v>
      </c>
      <c r="N3306" s="181" t="s">
        <v>32</v>
      </c>
      <c r="O3306" s="181" t="s">
        <v>28</v>
      </c>
      <c r="P3306" s="181">
        <v>2</v>
      </c>
      <c r="Q3306" s="192" t="str">
        <f t="shared" si="362"/>
        <v>Campo</v>
      </c>
      <c r="R3306" s="192" t="s">
        <v>3606</v>
      </c>
      <c r="S3306" s="191" t="str">
        <f t="shared" si="365"/>
        <v/>
      </c>
      <c r="T3306" s="192" t="str">
        <f t="shared" si="366"/>
        <v>&lt;campo posicao="20"&gt;
&lt;coluna&gt;QTD_RESIDUO&lt;/coluna&gt;
&lt;descricao&gt;Quantidade de resíduo produzido (toneladas)&lt;/descricao&gt;
&lt;tipo&gt;R&lt;/tipo&gt;
&lt;/campo&gt;</v>
      </c>
      <c r="U3306" s="192" t="str">
        <f t="shared" si="364"/>
        <v>&lt;campo posicao="20"&gt;
&lt;coluna&gt;QTD_RESIDUO&lt;/coluna&gt;
&lt;descricao&gt;Quantidade de resíduo produzido (toneladas)&lt;/descricao&gt;
&lt;tipo&gt;R&lt;/tipo&gt;
&lt;/campo&gt;</v>
      </c>
      <c r="V3306" s="192" t="str">
        <f t="shared" si="367"/>
        <v>{"Column21", "QTD_RESIDUO"},</v>
      </c>
      <c r="W3306" s="191" t="str">
        <f>IF(Q3306="Campo","@Campos(posicao = "&amp;K3306&amp;", tipo = '"&amp;R3306&amp;"')@Column(name = """&amp;L3306&amp;""")"&amp;IF(R3306="D","@Temporal(TemporalType.DATE)","")&amp;"private "&amp;VLOOKUP(TEXT(R3306,"@"),Apoio!A:B,2,0)&amp;" "&amp;SUBSTITUTE(LOWER(LEFT(L3306,1))&amp;RIGHT(PROPER(L3306),LEN(L3306)-1),"_","")&amp;";",IF(ISNUMBER(Q3306),IF(R3306="R","@Entity@Table(name = ""reg_"&amp;LOWER(J3306)&amp;""")@XmlRootElement","")&amp;VLOOKUP(J3306,Blocos!D:I,6,0)&amp;Apoio!$E$1&amp;Y3306,""))</f>
        <v>@Campos(posicao = 20, tipo = 'R')@Column(name = "QTD_RESIDUO")private BigDecimal qtdResiduo;</v>
      </c>
      <c r="X3306" s="190" t="str">
        <f>IF(ISNUMBER(Q3306),COUNTIF(Blocos!G:G,J3306),"")</f>
        <v/>
      </c>
      <c r="Y3306" s="190" t="str">
        <f>IF(OR(X3306=0,X3306=""),"",VLOOKUP(SUMIFS(Blocos!A:A,Blocos!H:H,'EFD REGISTROS e Campos (2)'!X3306,Blocos!G:G,'EFD REGISTROS e Campos (2)'!J3306),Blocos!A:L,12,0))</f>
        <v/>
      </c>
      <c r="Z3306" s="190" t="str">
        <f>IF(ISNUMBER(Q3307),VLOOKUP(J3306,Blocos!D:G,4,0),"")</f>
        <v>1390</v>
      </c>
      <c r="AA3306" s="190" t="str">
        <f>IF(ISNUMBER(Q3306),CONCATENATE("CREATE TABLE ""reg_",LOWER(J3306),""" (""ID"" bigint NOT NULL AUTO_INCREMENT,  ""HASHFILE"" varchar(255) DEFAULT NULL, ""ID_PAI"" bigint NOT NULL,"),IF(Q3306="Campo",CONCATENATE("""",L3306,""" ",VLOOKUP(R3306,Apoio!A:C,3,0)),""))&amp;IF(Z3306="","",CONCATENATE("PRIMARY KEY (""ID""), KEY ""FK_reg_",LOWER(Z3306),"_ID_PAI"" (""ID_PAI""), CONSTRAINT ""FK_reg_",LOWER(Z3306),"_ID_PAI"" FOREIGN KEY (""ID_PAI"") REFERENCES ""reg_",LOWER(Z3306),""" (""ID"")) ENGINE=InnoDB AUTO_INCREMENT=105774 DEFAULT CHARSET=utf8mb4 COLLATE=utf8mb4_0900_ai_ci;"))</f>
        <v>"QTD_RESIDUO" decimal(15,6) DEFAULT NULL,PRIMARY KEY ("ID"), KEY "FK_reg_1390_ID_PAI" ("ID_PAI"), CONSTRAINT "FK_reg_1390_ID_PAI" FOREIGN KEY ("ID_PAI") REFERENCES "reg_1390" ("ID")) ENGINE=InnoDB AUTO_INCREMENT=105774 DEFAULT CHARSET=utf8mb4 COLLATE=utf8mb4_0900_ai_ci;</v>
      </c>
      <c r="AB3306" s="190" t="str">
        <f t="shared" si="363"/>
        <v>`reg_1391`.`QTD_RESIDUO`,FROM `efdicms`.`reg_1391`;"</v>
      </c>
    </row>
    <row r="3307" spans="1:28" ht="14.5" hidden="1" customHeight="1" collapsed="1" x14ac:dyDescent="0.3">
      <c r="A3307" s="180" t="s">
        <v>22</v>
      </c>
      <c r="D3307" s="180" t="s">
        <v>3345</v>
      </c>
      <c r="I3307" s="180" t="s">
        <v>108</v>
      </c>
      <c r="J3307" s="187" t="str">
        <f t="shared" si="361"/>
        <v>1400</v>
      </c>
      <c r="K3307" s="195" t="s">
        <v>3346</v>
      </c>
      <c r="Q3307" s="192">
        <f t="shared" si="362"/>
        <v>2</v>
      </c>
      <c r="S3307" s="191" t="str">
        <f t="shared" si="365"/>
        <v>&lt;/registro&gt;
&lt;registro codigo="1400" perfil="ABC" nivel="2"&gt;</v>
      </c>
      <c r="T3307" s="192" t="str">
        <f t="shared" si="366"/>
        <v/>
      </c>
      <c r="U3307" s="192" t="str">
        <f t="shared" si="364"/>
        <v>&lt;/registro&gt;
&lt;registro codigo="1400" perfil="ABC" nivel="2"&gt;</v>
      </c>
      <c r="V3307" s="192" t="str">
        <f t="shared" si="367"/>
        <v/>
      </c>
      <c r="W3307" s="191" t="str">
        <f>IF(Q3307="Campo","@Campos(posicao = "&amp;K3307&amp;", tipo = '"&amp;R3307&amp;"')@Column(name = """&amp;L3307&amp;""")"&amp;IF(R3307="D","@Temporal(TemporalType.DATE)","")&amp;"private "&amp;VLOOKUP(TEXT(R3307,"@"),Apoio!A:B,2,0)&amp;" "&amp;SUBSTITUTE(LOWER(LEFT(L3307,1))&amp;RIGHT(PROPER(L3307),LEN(L3307)-1),"_","")&amp;";",IF(ISNUMBER(Q3307),IF(R3307="R","@Entity@Table(name = ""reg_"&amp;LOWER(J3307)&amp;""")@XmlRootElement","")&amp;VLOOKUP(J3307,Blocos!D:I,6,0)&amp;Apoio!$E$1&amp;Y3307,""))</f>
        <v>@Registros(nivel = 2) public class Reg1400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Reg1400() { } public Reg1400(Long id) { this.id = id; } public Reg1400(Long id, Reg1001 idPai, long linha, String hash) { this.id = id; this.idPai = idPai; this.linha = linha; this.hash = hash; }public Long getId() { return id; } public void setId(Long id) { this.id = id; }@Basic(optional = false)@Column(name = "LINHA")private long linha;@Basic(optional = false)@Column(name = "HASH")private String hash;</v>
      </c>
      <c r="X3307" s="190">
        <f>IF(ISNUMBER(Q3307),COUNTIF(Blocos!G:G,J3307),"")</f>
        <v>0</v>
      </c>
      <c r="Y3307" s="190" t="str">
        <f>IF(OR(X3307=0,X3307=""),"",VLOOKUP(SUMIFS(Blocos!A:A,Blocos!H:H,'EFD REGISTROS e Campos (2)'!X3307,Blocos!G:G,'EFD REGISTROS e Campos (2)'!J3307),Blocos!A:L,12,0))</f>
        <v/>
      </c>
      <c r="Z3307" s="190" t="str">
        <f>IF(ISNUMBER(Q3308),VLOOKUP(J3307,Blocos!D:G,4,0),"")</f>
        <v/>
      </c>
      <c r="AA3307" s="190" t="str">
        <f>IF(ISNUMBER(Q3307),CONCATENATE("CREATE TABLE ""reg_",LOWER(J3307),""" (""ID"" bigint NOT NULL AUTO_INCREMENT,  ""HASHFILE"" varchar(255) DEFAULT NULL, ""ID_PAI"" bigint NOT NULL,"),IF(Q3307="Campo",CONCATENATE("""",L3307,""" ",VLOOKUP(R3307,Apoio!A:C,3,0)),""))&amp;IF(Z3307="","",CONCATENATE("PRIMARY KEY (""ID""), KEY ""FK_reg_",LOWER(Z3307),"_ID_PAI"" (""ID_PAI""), CONSTRAINT ""FK_reg_",LOWER(Z3307),"_ID_PAI"" FOREIGN KEY (""ID_PAI"") REFERENCES ""reg_",LOWER(Z3307),""" (""ID"")) ENGINE=InnoDB AUTO_INCREMENT=105774 DEFAULT CHARSET=utf8mb4 COLLATE=utf8mb4_0900_ai_ci;"))</f>
        <v>CREATE TABLE "reg_1400" ("ID" bigint NOT NULL AUTO_INCREMENT,  "HASHFILE" varchar(255) DEFAULT NULL, "ID_PAI" bigint NOT NULL,</v>
      </c>
      <c r="AB3307" s="190" t="str">
        <f t="shared" si="363"/>
        <v/>
      </c>
    </row>
    <row r="3308" spans="1:28" ht="14.5" hidden="1" customHeight="1" x14ac:dyDescent="0.3">
      <c r="J3308" s="187" t="str">
        <f t="shared" si="361"/>
        <v>1400</v>
      </c>
      <c r="K3308" s="181">
        <v>1</v>
      </c>
      <c r="L3308" s="289" t="s">
        <v>25</v>
      </c>
      <c r="M3308" s="182" t="s">
        <v>3347</v>
      </c>
      <c r="N3308" s="181" t="s">
        <v>27</v>
      </c>
      <c r="O3308" s="181">
        <v>4</v>
      </c>
      <c r="P3308" s="181" t="s">
        <v>28</v>
      </c>
      <c r="Q3308" s="192" t="str">
        <f t="shared" si="362"/>
        <v>Campo</v>
      </c>
      <c r="R3308" s="192" t="s">
        <v>27</v>
      </c>
      <c r="S3308" s="191" t="str">
        <f t="shared" si="365"/>
        <v/>
      </c>
      <c r="T3308" s="192" t="str">
        <f t="shared" si="366"/>
        <v>&lt;campo posicao="1"&gt;
&lt;coluna&gt;REG&lt;/coluna&gt;
&lt;descricao&gt;Texto fixo contendo "1400"&lt;/descricao&gt;
&lt;tipo&gt;C&lt;/tipo&gt;
&lt;/campo&gt;</v>
      </c>
      <c r="U3308" s="192" t="str">
        <f t="shared" si="364"/>
        <v>&lt;campo posicao="1"&gt;
&lt;coluna&gt;REG&lt;/coluna&gt;
&lt;descricao&gt;Texto fixo contendo "1400"&lt;/descricao&gt;
&lt;tipo&gt;C&lt;/tipo&gt;
&lt;/campo&gt;</v>
      </c>
      <c r="V3308" s="192" t="str">
        <f t="shared" si="367"/>
        <v>{"Column2", "REG"},</v>
      </c>
      <c r="W3308" s="191" t="str">
        <f>IF(Q3308="Campo","@Campos(posicao = "&amp;K3308&amp;", tipo = '"&amp;R3308&amp;"')@Column(name = """&amp;L3308&amp;""")"&amp;IF(R3308="D","@Temporal(TemporalType.DATE)","")&amp;"private "&amp;VLOOKUP(TEXT(R3308,"@"),Apoio!A:B,2,0)&amp;" "&amp;SUBSTITUTE(LOWER(LEFT(L3308,1))&amp;RIGHT(PROPER(L3308),LEN(L3308)-1),"_","")&amp;";",IF(ISNUMBER(Q3308),IF(R3308="R","@Entity@Table(name = ""reg_"&amp;LOWER(J3308)&amp;""")@XmlRootElement","")&amp;VLOOKUP(J3308,Blocos!D:I,6,0)&amp;Apoio!$E$1&amp;Y3308,""))</f>
        <v>@Campos(posicao = 1, tipo = 'C')@Column(name = "REG")private String reg;</v>
      </c>
      <c r="X3308" s="190" t="str">
        <f>IF(ISNUMBER(Q3308),COUNTIF(Blocos!G:G,J3308),"")</f>
        <v/>
      </c>
      <c r="Y3308" s="190" t="str">
        <f>IF(OR(X3308=0,X3308=""),"",VLOOKUP(SUMIFS(Blocos!A:A,Blocos!H:H,'EFD REGISTROS e Campos (2)'!X3308,Blocos!G:G,'EFD REGISTROS e Campos (2)'!J3308),Blocos!A:L,12,0))</f>
        <v/>
      </c>
      <c r="Z3308" s="190" t="str">
        <f>IF(ISNUMBER(Q3309),VLOOKUP(J3308,Blocos!D:G,4,0),"")</f>
        <v/>
      </c>
      <c r="AA3308" s="190" t="str">
        <f>IF(ISNUMBER(Q3308),CONCATENATE("CREATE TABLE ""reg_",LOWER(J3308),""" (""ID"" bigint NOT NULL AUTO_INCREMENT,  ""HASHFILE"" varchar(255) DEFAULT NULL, ""ID_PAI"" bigint NOT NULL,"),IF(Q3308="Campo",CONCATENATE("""",L3308,""" ",VLOOKUP(R3308,Apoio!A:C,3,0)),""))&amp;IF(Z3308="","",CONCATENATE("PRIMARY KEY (""ID""), KEY ""FK_reg_",LOWER(Z3308),"_ID_PAI"" (""ID_PAI""), CONSTRAINT ""FK_reg_",LOWER(Z3308),"_ID_PAI"" FOREIGN KEY (""ID_PAI"") REFERENCES ""reg_",LOWER(Z3308),""" (""ID"")) ENGINE=InnoDB AUTO_INCREMENT=105774 DEFAULT CHARSET=utf8mb4 COLLATE=utf8mb4_0900_ai_ci;"))</f>
        <v>"REG" varchar(255) DEFAULT NULL,</v>
      </c>
      <c r="AB3308" s="190" t="str">
        <f t="shared" si="363"/>
        <v>USE `efdicms`;SELECT `reg_1400`.`REG`,</v>
      </c>
    </row>
    <row r="3309" spans="1:28" ht="14.5" hidden="1" customHeight="1" x14ac:dyDescent="0.3">
      <c r="J3309" s="187" t="str">
        <f t="shared" si="361"/>
        <v>1400</v>
      </c>
      <c r="K3309" s="181">
        <v>2</v>
      </c>
      <c r="L3309" s="289" t="s">
        <v>3348</v>
      </c>
      <c r="M3309" s="182" t="s">
        <v>801</v>
      </c>
      <c r="N3309" s="181" t="s">
        <v>27</v>
      </c>
      <c r="O3309" s="181">
        <v>60</v>
      </c>
      <c r="P3309" s="181" t="s">
        <v>28</v>
      </c>
      <c r="Q3309" s="192" t="str">
        <f t="shared" si="362"/>
        <v>Campo</v>
      </c>
      <c r="R3309" s="192" t="s">
        <v>27</v>
      </c>
      <c r="S3309" s="191" t="str">
        <f t="shared" si="365"/>
        <v/>
      </c>
      <c r="T3309" s="192" t="str">
        <f t="shared" si="366"/>
        <v>&lt;campo posicao="2"&gt;
&lt;coluna&gt;COD_ITEM_IPM&lt;/coluna&gt;
&lt;descricao&gt;Código do item (campo 02 do Registro 0200)&lt;/descricao&gt;
&lt;tipo&gt;C&lt;/tipo&gt;
&lt;/campo&gt;</v>
      </c>
      <c r="U3309" s="192" t="str">
        <f t="shared" si="364"/>
        <v>&lt;campo posicao="2"&gt;
&lt;coluna&gt;COD_ITEM_IPM&lt;/coluna&gt;
&lt;descricao&gt;Código do item (campo 02 do Registro 0200)&lt;/descricao&gt;
&lt;tipo&gt;C&lt;/tipo&gt;
&lt;/campo&gt;</v>
      </c>
      <c r="V3309" s="192" t="str">
        <f t="shared" si="367"/>
        <v>{"Column3", "COD_ITEM_IPM"},</v>
      </c>
      <c r="W3309" s="191" t="str">
        <f>IF(Q3309="Campo","@Campos(posicao = "&amp;K3309&amp;", tipo = '"&amp;R3309&amp;"')@Column(name = """&amp;L3309&amp;""")"&amp;IF(R3309="D","@Temporal(TemporalType.DATE)","")&amp;"private "&amp;VLOOKUP(TEXT(R3309,"@"),Apoio!A:B,2,0)&amp;" "&amp;SUBSTITUTE(LOWER(LEFT(L3309,1))&amp;RIGHT(PROPER(L3309),LEN(L3309)-1),"_","")&amp;";",IF(ISNUMBER(Q3309),IF(R3309="R","@Entity@Table(name = ""reg_"&amp;LOWER(J3309)&amp;""")@XmlRootElement","")&amp;VLOOKUP(J3309,Blocos!D:I,6,0)&amp;Apoio!$E$1&amp;Y3309,""))</f>
        <v>@Campos(posicao = 2, tipo = 'C')@Column(name = "COD_ITEM_IPM")private String codItemIpm;</v>
      </c>
      <c r="X3309" s="190" t="str">
        <f>IF(ISNUMBER(Q3309),COUNTIF(Blocos!G:G,J3309),"")</f>
        <v/>
      </c>
      <c r="Y3309" s="190" t="str">
        <f>IF(OR(X3309=0,X3309=""),"",VLOOKUP(SUMIFS(Blocos!A:A,Blocos!H:H,'EFD REGISTROS e Campos (2)'!X3309,Blocos!G:G,'EFD REGISTROS e Campos (2)'!J3309),Blocos!A:L,12,0))</f>
        <v/>
      </c>
      <c r="Z3309" s="190" t="str">
        <f>IF(ISNUMBER(Q3310),VLOOKUP(J3309,Blocos!D:G,4,0),"")</f>
        <v/>
      </c>
      <c r="AA3309" s="190" t="str">
        <f>IF(ISNUMBER(Q3309),CONCATENATE("CREATE TABLE ""reg_",LOWER(J3309),""" (""ID"" bigint NOT NULL AUTO_INCREMENT,  ""HASHFILE"" varchar(255) DEFAULT NULL, ""ID_PAI"" bigint NOT NULL,"),IF(Q3309="Campo",CONCATENATE("""",L3309,""" ",VLOOKUP(R3309,Apoio!A:C,3,0)),""))&amp;IF(Z3309="","",CONCATENATE("PRIMARY KEY (""ID""), KEY ""FK_reg_",LOWER(Z3309),"_ID_PAI"" (""ID_PAI""), CONSTRAINT ""FK_reg_",LOWER(Z3309),"_ID_PAI"" FOREIGN KEY (""ID_PAI"") REFERENCES ""reg_",LOWER(Z3309),""" (""ID"")) ENGINE=InnoDB AUTO_INCREMENT=105774 DEFAULT CHARSET=utf8mb4 COLLATE=utf8mb4_0900_ai_ci;"))</f>
        <v>"COD_ITEM_IPM" varchar(255) DEFAULT NULL,</v>
      </c>
      <c r="AB3309" s="190" t="str">
        <f t="shared" si="363"/>
        <v>`reg_1400`.`COD_ITEM_IPM`,</v>
      </c>
    </row>
    <row r="3310" spans="1:28" ht="14.5" hidden="1" customHeight="1" x14ac:dyDescent="0.3">
      <c r="J3310" s="187" t="str">
        <f t="shared" si="361"/>
        <v>1400</v>
      </c>
      <c r="K3310" s="181">
        <v>3</v>
      </c>
      <c r="L3310" s="289" t="s">
        <v>3349</v>
      </c>
      <c r="M3310" s="182" t="s">
        <v>3350</v>
      </c>
      <c r="N3310" s="181" t="s">
        <v>27</v>
      </c>
      <c r="O3310" s="181" t="s">
        <v>59</v>
      </c>
      <c r="P3310" s="181" t="s">
        <v>28</v>
      </c>
      <c r="Q3310" s="192" t="str">
        <f t="shared" si="362"/>
        <v>Campo</v>
      </c>
      <c r="R3310" s="192" t="s">
        <v>27</v>
      </c>
      <c r="S3310" s="191" t="str">
        <f t="shared" si="365"/>
        <v/>
      </c>
      <c r="T3310" s="192" t="str">
        <f t="shared" si="366"/>
        <v>&lt;campo posicao="3"&gt;
&lt;coluna&gt;MUN&lt;/coluna&gt;
&lt;descricao&gt;Código do Município de origem/destino&lt;/descricao&gt;
&lt;tipo&gt;C&lt;/tipo&gt;
&lt;/campo&gt;</v>
      </c>
      <c r="U3310" s="192" t="str">
        <f t="shared" si="364"/>
        <v>&lt;campo posicao="3"&gt;
&lt;coluna&gt;MUN&lt;/coluna&gt;
&lt;descricao&gt;Código do Município de origem/destino&lt;/descricao&gt;
&lt;tipo&gt;C&lt;/tipo&gt;
&lt;/campo&gt;</v>
      </c>
      <c r="V3310" s="192" t="str">
        <f t="shared" si="367"/>
        <v>{"Column4", "MUN"},</v>
      </c>
      <c r="W3310" s="191" t="str">
        <f>IF(Q3310="Campo","@Campos(posicao = "&amp;K3310&amp;", tipo = '"&amp;R3310&amp;"')@Column(name = """&amp;L3310&amp;""")"&amp;IF(R3310="D","@Temporal(TemporalType.DATE)","")&amp;"private "&amp;VLOOKUP(TEXT(R3310,"@"),Apoio!A:B,2,0)&amp;" "&amp;SUBSTITUTE(LOWER(LEFT(L3310,1))&amp;RIGHT(PROPER(L3310),LEN(L3310)-1),"_","")&amp;";",IF(ISNUMBER(Q3310),IF(R3310="R","@Entity@Table(name = ""reg_"&amp;LOWER(J3310)&amp;""")@XmlRootElement","")&amp;VLOOKUP(J3310,Blocos!D:I,6,0)&amp;Apoio!$E$1&amp;Y3310,""))</f>
        <v>@Campos(posicao = 3, tipo = 'C')@Column(name = "MUN")private String mun;</v>
      </c>
      <c r="X3310" s="190" t="str">
        <f>IF(ISNUMBER(Q3310),COUNTIF(Blocos!G:G,J3310),"")</f>
        <v/>
      </c>
      <c r="Y3310" s="190" t="str">
        <f>IF(OR(X3310=0,X3310=""),"",VLOOKUP(SUMIFS(Blocos!A:A,Blocos!H:H,'EFD REGISTROS e Campos (2)'!X3310,Blocos!G:G,'EFD REGISTROS e Campos (2)'!J3310),Blocos!A:L,12,0))</f>
        <v/>
      </c>
      <c r="Z3310" s="190" t="str">
        <f>IF(ISNUMBER(Q3311),VLOOKUP(J3310,Blocos!D:G,4,0),"")</f>
        <v/>
      </c>
      <c r="AA3310" s="190" t="str">
        <f>IF(ISNUMBER(Q3310),CONCATENATE("CREATE TABLE ""reg_",LOWER(J3310),""" (""ID"" bigint NOT NULL AUTO_INCREMENT,  ""HASHFILE"" varchar(255) DEFAULT NULL, ""ID_PAI"" bigint NOT NULL,"),IF(Q3310="Campo",CONCATENATE("""",L3310,""" ",VLOOKUP(R3310,Apoio!A:C,3,0)),""))&amp;IF(Z3310="","",CONCATENATE("PRIMARY KEY (""ID""), KEY ""FK_reg_",LOWER(Z3310),"_ID_PAI"" (""ID_PAI""), CONSTRAINT ""FK_reg_",LOWER(Z3310),"_ID_PAI"" FOREIGN KEY (""ID_PAI"") REFERENCES ""reg_",LOWER(Z3310),""" (""ID"")) ENGINE=InnoDB AUTO_INCREMENT=105774 DEFAULT CHARSET=utf8mb4 COLLATE=utf8mb4_0900_ai_ci;"))</f>
        <v>"MUN" varchar(255) DEFAULT NULL,</v>
      </c>
      <c r="AB3310" s="190" t="str">
        <f t="shared" si="363"/>
        <v>`reg_1400`.`MUN`,</v>
      </c>
    </row>
    <row r="3311" spans="1:28" ht="14.5" hidden="1" customHeight="1" x14ac:dyDescent="0.3">
      <c r="J3311" s="187" t="str">
        <f t="shared" si="361"/>
        <v>1400</v>
      </c>
      <c r="K3311" s="181">
        <v>4</v>
      </c>
      <c r="L3311" s="289" t="s">
        <v>3351</v>
      </c>
      <c r="M3311" s="182" t="s">
        <v>3352</v>
      </c>
      <c r="N3311" s="181" t="s">
        <v>32</v>
      </c>
      <c r="O3311" s="181" t="s">
        <v>28</v>
      </c>
      <c r="P3311" s="181">
        <v>2</v>
      </c>
      <c r="Q3311" s="192" t="str">
        <f t="shared" si="362"/>
        <v>Campo</v>
      </c>
      <c r="R3311" s="192" t="s">
        <v>3606</v>
      </c>
      <c r="S3311" s="191" t="str">
        <f t="shared" si="365"/>
        <v/>
      </c>
      <c r="T3311" s="192" t="str">
        <f t="shared" si="366"/>
        <v>&lt;campo posicao="4"&gt;
&lt;coluna&gt;VALOR&lt;/coluna&gt;
&lt;descricao&gt;Valor mensal correspondente ao município&lt;/descricao&gt;
&lt;tipo&gt;R&lt;/tipo&gt;
&lt;/campo&gt;</v>
      </c>
      <c r="U3311" s="192" t="str">
        <f t="shared" si="364"/>
        <v>&lt;campo posicao="4"&gt;
&lt;coluna&gt;VALOR&lt;/coluna&gt;
&lt;descricao&gt;Valor mensal correspondente ao município&lt;/descricao&gt;
&lt;tipo&gt;R&lt;/tipo&gt;
&lt;/campo&gt;</v>
      </c>
      <c r="V3311" s="192" t="str">
        <f t="shared" si="367"/>
        <v>{"Column5", "VALOR"},</v>
      </c>
      <c r="W3311" s="191" t="str">
        <f>IF(Q3311="Campo","@Campos(posicao = "&amp;K3311&amp;", tipo = '"&amp;R3311&amp;"')@Column(name = """&amp;L3311&amp;""")"&amp;IF(R3311="D","@Temporal(TemporalType.DATE)","")&amp;"private "&amp;VLOOKUP(TEXT(R3311,"@"),Apoio!A:B,2,0)&amp;" "&amp;SUBSTITUTE(LOWER(LEFT(L3311,1))&amp;RIGHT(PROPER(L3311),LEN(L3311)-1),"_","")&amp;";",IF(ISNUMBER(Q3311),IF(R3311="R","@Entity@Table(name = ""reg_"&amp;LOWER(J3311)&amp;""")@XmlRootElement","")&amp;VLOOKUP(J3311,Blocos!D:I,6,0)&amp;Apoio!$E$1&amp;Y3311,""))</f>
        <v>@Campos(posicao = 4, tipo = 'R')@Column(name = "VALOR")private BigDecimal valor;</v>
      </c>
      <c r="X3311" s="190" t="str">
        <f>IF(ISNUMBER(Q3311),COUNTIF(Blocos!G:G,J3311),"")</f>
        <v/>
      </c>
      <c r="Y3311" s="190" t="str">
        <f>IF(OR(X3311=0,X3311=""),"",VLOOKUP(SUMIFS(Blocos!A:A,Blocos!H:H,'EFD REGISTROS e Campos (2)'!X3311,Blocos!G:G,'EFD REGISTROS e Campos (2)'!J3311),Blocos!A:L,12,0))</f>
        <v/>
      </c>
      <c r="Z3311" s="190" t="str">
        <f>IF(ISNUMBER(Q3312),VLOOKUP(J3311,Blocos!D:G,4,0),"")</f>
        <v>1001</v>
      </c>
      <c r="AA3311" s="190" t="str">
        <f>IF(ISNUMBER(Q3311),CONCATENATE("CREATE TABLE ""reg_",LOWER(J3311),""" (""ID"" bigint NOT NULL AUTO_INCREMENT,  ""HASHFILE"" varchar(255) DEFAULT NULL, ""ID_PAI"" bigint NOT NULL,"),IF(Q3311="Campo",CONCATENATE("""",L3311,""" ",VLOOKUP(R3311,Apoio!A:C,3,0)),""))&amp;IF(Z3311="","",CONCATENATE("PRIMARY KEY (""ID""), KEY ""FK_reg_",LOWER(Z3311),"_ID_PAI"" (""ID_PAI""), CONSTRAINT ""FK_reg_",LOWER(Z3311),"_ID_PAI"" FOREIGN KEY (""ID_PAI"") REFERENCES ""reg_",LOWER(Z3311),""" (""ID"")) ENGINE=InnoDB AUTO_INCREMENT=105774 DEFAULT CHARSET=utf8mb4 COLLATE=utf8mb4_0900_ai_ci;"))</f>
        <v>"VALOR" decimal(15,6) DEFAULT NULL,PRIMARY KEY ("ID"), KEY "FK_reg_1001_ID_PAI" ("ID_PAI"), CONSTRAINT "FK_reg_1001_ID_PAI" FOREIGN KEY ("ID_PAI") REFERENCES "reg_1001" ("ID")) ENGINE=InnoDB AUTO_INCREMENT=105774 DEFAULT CHARSET=utf8mb4 COLLATE=utf8mb4_0900_ai_ci;</v>
      </c>
      <c r="AB3311" s="190" t="str">
        <f t="shared" si="363"/>
        <v>`reg_1400`.`VALOR`,FROM `efdicms`.`reg_1400`;"</v>
      </c>
    </row>
    <row r="3312" spans="1:28" ht="14.5" hidden="1" customHeight="1" collapsed="1" x14ac:dyDescent="0.3">
      <c r="A3312" s="180" t="s">
        <v>22</v>
      </c>
      <c r="D3312" s="180" t="s">
        <v>3353</v>
      </c>
      <c r="I3312" s="180" t="s">
        <v>108</v>
      </c>
      <c r="J3312" s="187" t="str">
        <f t="shared" si="361"/>
        <v>1500</v>
      </c>
      <c r="K3312" s="195" t="s">
        <v>3354</v>
      </c>
      <c r="Q3312" s="192">
        <f t="shared" si="362"/>
        <v>2</v>
      </c>
      <c r="S3312" s="191" t="str">
        <f t="shared" si="365"/>
        <v>&lt;/registro&gt;
&lt;registro codigo="1500" perfil="ABC" nivel="2"&gt;</v>
      </c>
      <c r="T3312" s="192" t="str">
        <f t="shared" si="366"/>
        <v/>
      </c>
      <c r="U3312" s="192" t="str">
        <f t="shared" si="364"/>
        <v>&lt;/registro&gt;
&lt;registro codigo="1500" perfil="ABC" nivel="2"&gt;</v>
      </c>
      <c r="V3312" s="192" t="str">
        <f t="shared" si="367"/>
        <v/>
      </c>
      <c r="W3312" s="191" t="str">
        <f>IF(Q3312="Campo","@Campos(posicao = "&amp;K3312&amp;", tipo = '"&amp;R3312&amp;"')@Column(name = """&amp;L3312&amp;""")"&amp;IF(R3312="D","@Temporal(TemporalType.DATE)","")&amp;"private "&amp;VLOOKUP(TEXT(R3312,"@"),Apoio!A:B,2,0)&amp;" "&amp;SUBSTITUTE(LOWER(LEFT(L3312,1))&amp;RIGHT(PROPER(L3312),LEN(L3312)-1),"_","")&amp;";",IF(ISNUMBER(Q3312),IF(R3312="R","@Entity@Table(name = ""reg_"&amp;LOWER(J3312)&amp;""")@XmlRootElement","")&amp;VLOOKUP(J3312,Blocos!D:I,6,0)&amp;Apoio!$E$1&amp;Y3312,""))</f>
        <v>@Registros(nivel = 2) public class Reg1500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Reg1500() { } public Reg1500(Long id) { this.id = id; } public Reg1500(Long id, Reg1001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List&lt;Reg1510&gt; reg1510;public List&lt;Reg1510&gt; getReg1510() {return reg1510;}public void setReg1510(List&lt;Reg1510&gt; reg1510) {this.reg1510 = reg1510;}</v>
      </c>
      <c r="X3312" s="190">
        <f>IF(ISNUMBER(Q3312),COUNTIF(Blocos!G:G,J3312),"")</f>
        <v>1</v>
      </c>
      <c r="Y3312" s="190" t="str">
        <f>IF(OR(X3312=0,X3312=""),"",VLOOKUP(SUMIFS(Blocos!A:A,Blocos!H:H,'EFD REGISTROS e Campos (2)'!X3312,Blocos!G:G,'EFD REGISTROS e Campos (2)'!J3312),Blocos!A:L,12,0))</f>
        <v>@OneToMany( cascade = CascadeType.ALL, fetch = FetchType.LAZY, mappedBy = "idPai")private  List&lt;Reg1510&gt; reg1510;public List&lt;Reg1510&gt; getReg1510() {return reg1510;}public void setReg1510(List&lt;Reg1510&gt; reg1510) {this.reg1510 = reg1510;}</v>
      </c>
      <c r="Z3312" s="190" t="str">
        <f>IF(ISNUMBER(Q3313),VLOOKUP(J3312,Blocos!D:G,4,0),"")</f>
        <v/>
      </c>
      <c r="AA3312" s="190" t="str">
        <f>IF(ISNUMBER(Q3312),CONCATENATE("CREATE TABLE ""reg_",LOWER(J3312),""" (""ID"" bigint NOT NULL AUTO_INCREMENT,  ""HASHFILE"" varchar(255) DEFAULT NULL, ""ID_PAI"" bigint NOT NULL,"),IF(Q3312="Campo",CONCATENATE("""",L3312,""" ",VLOOKUP(R3312,Apoio!A:C,3,0)),""))&amp;IF(Z3312="","",CONCATENATE("PRIMARY KEY (""ID""), KEY ""FK_reg_",LOWER(Z3312),"_ID_PAI"" (""ID_PAI""), CONSTRAINT ""FK_reg_",LOWER(Z3312),"_ID_PAI"" FOREIGN KEY (""ID_PAI"") REFERENCES ""reg_",LOWER(Z3312),""" (""ID"")) ENGINE=InnoDB AUTO_INCREMENT=105774 DEFAULT CHARSET=utf8mb4 COLLATE=utf8mb4_0900_ai_ci;"))</f>
        <v>CREATE TABLE "reg_1500" ("ID" bigint NOT NULL AUTO_INCREMENT,  "HASHFILE" varchar(255) DEFAULT NULL, "ID_PAI" bigint NOT NULL,</v>
      </c>
      <c r="AB3312" s="190" t="str">
        <f t="shared" si="363"/>
        <v/>
      </c>
    </row>
    <row r="3313" spans="10:28" ht="14.5" hidden="1" customHeight="1" x14ac:dyDescent="0.3">
      <c r="J3313" s="187" t="str">
        <f t="shared" si="361"/>
        <v>1500</v>
      </c>
      <c r="K3313" s="181">
        <v>1</v>
      </c>
      <c r="L3313" s="289" t="s">
        <v>25</v>
      </c>
      <c r="M3313" s="182" t="s">
        <v>3355</v>
      </c>
      <c r="N3313" s="181" t="s">
        <v>27</v>
      </c>
      <c r="O3313" s="181">
        <v>4</v>
      </c>
      <c r="P3313" s="181" t="s">
        <v>28</v>
      </c>
      <c r="Q3313" s="192" t="str">
        <f t="shared" si="362"/>
        <v>Campo</v>
      </c>
      <c r="R3313" s="192" t="s">
        <v>27</v>
      </c>
      <c r="S3313" s="191" t="str">
        <f t="shared" si="365"/>
        <v/>
      </c>
      <c r="T3313" s="192" t="str">
        <f t="shared" si="366"/>
        <v>&lt;campo posicao="1"&gt;
&lt;coluna&gt;REG&lt;/coluna&gt;
&lt;descricao&gt;Texto fixo contendo "1500"&lt;/descricao&gt;
&lt;tipo&gt;C&lt;/tipo&gt;
&lt;/campo&gt;</v>
      </c>
      <c r="U3313" s="192" t="str">
        <f t="shared" si="364"/>
        <v>&lt;campo posicao="1"&gt;
&lt;coluna&gt;REG&lt;/coluna&gt;
&lt;descricao&gt;Texto fixo contendo "1500"&lt;/descricao&gt;
&lt;tipo&gt;C&lt;/tipo&gt;
&lt;/campo&gt;</v>
      </c>
      <c r="V3313" s="192" t="str">
        <f t="shared" si="367"/>
        <v>{"Column2", "REG"},</v>
      </c>
      <c r="W3313" s="191" t="str">
        <f>IF(Q3313="Campo","@Campos(posicao = "&amp;K3313&amp;", tipo = '"&amp;R3313&amp;"')@Column(name = """&amp;L3313&amp;""")"&amp;IF(R3313="D","@Temporal(TemporalType.DATE)","")&amp;"private "&amp;VLOOKUP(TEXT(R3313,"@"),Apoio!A:B,2,0)&amp;" "&amp;SUBSTITUTE(LOWER(LEFT(L3313,1))&amp;RIGHT(PROPER(L3313),LEN(L3313)-1),"_","")&amp;";",IF(ISNUMBER(Q3313),IF(R3313="R","@Entity@Table(name = ""reg_"&amp;LOWER(J3313)&amp;""")@XmlRootElement","")&amp;VLOOKUP(J3313,Blocos!D:I,6,0)&amp;Apoio!$E$1&amp;Y3313,""))</f>
        <v>@Campos(posicao = 1, tipo = 'C')@Column(name = "REG")private String reg;</v>
      </c>
      <c r="X3313" s="190" t="str">
        <f>IF(ISNUMBER(Q3313),COUNTIF(Blocos!G:G,J3313),"")</f>
        <v/>
      </c>
      <c r="Y3313" s="190" t="str">
        <f>IF(OR(X3313=0,X3313=""),"",VLOOKUP(SUMIFS(Blocos!A:A,Blocos!H:H,'EFD REGISTROS e Campos (2)'!X3313,Blocos!G:G,'EFD REGISTROS e Campos (2)'!J3313),Blocos!A:L,12,0))</f>
        <v/>
      </c>
      <c r="Z3313" s="190" t="str">
        <f>IF(ISNUMBER(Q3314),VLOOKUP(J3313,Blocos!D:G,4,0),"")</f>
        <v/>
      </c>
      <c r="AA3313" s="190" t="str">
        <f>IF(ISNUMBER(Q3313),CONCATENATE("CREATE TABLE ""reg_",LOWER(J3313),""" (""ID"" bigint NOT NULL AUTO_INCREMENT,  ""HASHFILE"" varchar(255) DEFAULT NULL, ""ID_PAI"" bigint NOT NULL,"),IF(Q3313="Campo",CONCATENATE("""",L3313,""" ",VLOOKUP(R3313,Apoio!A:C,3,0)),""))&amp;IF(Z3313="","",CONCATENATE("PRIMARY KEY (""ID""), KEY ""FK_reg_",LOWER(Z3313),"_ID_PAI"" (""ID_PAI""), CONSTRAINT ""FK_reg_",LOWER(Z3313),"_ID_PAI"" FOREIGN KEY (""ID_PAI"") REFERENCES ""reg_",LOWER(Z3313),""" (""ID"")) ENGINE=InnoDB AUTO_INCREMENT=105774 DEFAULT CHARSET=utf8mb4 COLLATE=utf8mb4_0900_ai_ci;"))</f>
        <v>"REG" varchar(255) DEFAULT NULL,</v>
      </c>
      <c r="AB3313" s="190" t="str">
        <f t="shared" si="363"/>
        <v>USE `efdicms`;SELECT `reg_1500`.`REG`,</v>
      </c>
    </row>
    <row r="3314" spans="10:28" ht="14.5" hidden="1" customHeight="1" x14ac:dyDescent="0.3">
      <c r="J3314" s="187" t="str">
        <f t="shared" si="361"/>
        <v>1500</v>
      </c>
      <c r="K3314" s="196">
        <v>2</v>
      </c>
      <c r="L3314" s="285" t="s">
        <v>332</v>
      </c>
      <c r="M3314" s="182" t="s">
        <v>3356</v>
      </c>
      <c r="N3314" s="196" t="s">
        <v>27</v>
      </c>
      <c r="O3314" s="196" t="s">
        <v>240</v>
      </c>
      <c r="P3314" s="196" t="s">
        <v>28</v>
      </c>
      <c r="Q3314" s="192" t="str">
        <f t="shared" si="362"/>
        <v>Campo</v>
      </c>
      <c r="R3314" s="192" t="s">
        <v>27</v>
      </c>
      <c r="S3314" s="191" t="str">
        <f t="shared" si="365"/>
        <v/>
      </c>
      <c r="T3314" s="192" t="str">
        <f t="shared" si="366"/>
        <v>&lt;campo posicao="2"&gt;
&lt;coluna&gt;IND_OPER&lt;/coluna&gt;
&lt;descricao&gt;Indicador do tipo de operação: &lt;/descricao&gt;
&lt;tipo&gt;C&lt;/tipo&gt;
&lt;/campo&gt;</v>
      </c>
      <c r="U3314" s="192" t="str">
        <f t="shared" si="364"/>
        <v>&lt;campo posicao="2"&gt;
&lt;coluna&gt;IND_OPER&lt;/coluna&gt;
&lt;descricao&gt;Indicador do tipo de operação: &lt;/descricao&gt;
&lt;tipo&gt;C&lt;/tipo&gt;
&lt;/campo&gt;</v>
      </c>
      <c r="V3314" s="192" t="str">
        <f t="shared" si="367"/>
        <v>{"Column3", "IND_OPER"},</v>
      </c>
      <c r="W3314" s="191" t="str">
        <f>IF(Q3314="Campo","@Campos(posicao = "&amp;K3314&amp;", tipo = '"&amp;R3314&amp;"')@Column(name = """&amp;L3314&amp;""")"&amp;IF(R3314="D","@Temporal(TemporalType.DATE)","")&amp;"private "&amp;VLOOKUP(TEXT(R3314,"@"),Apoio!A:B,2,0)&amp;" "&amp;SUBSTITUTE(LOWER(LEFT(L3314,1))&amp;RIGHT(PROPER(L3314),LEN(L3314)-1),"_","")&amp;";",IF(ISNUMBER(Q3314),IF(R3314="R","@Entity@Table(name = ""reg_"&amp;LOWER(J3314)&amp;""")@XmlRootElement","")&amp;VLOOKUP(J3314,Blocos!D:I,6,0)&amp;Apoio!$E$1&amp;Y3314,""))</f>
        <v>@Campos(posicao = 2, tipo = 'C')@Column(name = "IND_OPER")private String indOper;</v>
      </c>
      <c r="X3314" s="190" t="str">
        <f>IF(ISNUMBER(Q3314),COUNTIF(Blocos!G:G,J3314),"")</f>
        <v/>
      </c>
      <c r="Y3314" s="190" t="str">
        <f>IF(OR(X3314=0,X3314=""),"",VLOOKUP(SUMIFS(Blocos!A:A,Blocos!H:H,'EFD REGISTROS e Campos (2)'!X3314,Blocos!G:G,'EFD REGISTROS e Campos (2)'!J3314),Blocos!A:L,12,0))</f>
        <v/>
      </c>
      <c r="Z3314" s="190" t="str">
        <f>IF(ISNUMBER(Q3315),VLOOKUP(J3314,Blocos!D:G,4,0),"")</f>
        <v/>
      </c>
      <c r="AA3314" s="190" t="str">
        <f>IF(ISNUMBER(Q3314),CONCATENATE("CREATE TABLE ""reg_",LOWER(J3314),""" (""ID"" bigint NOT NULL AUTO_INCREMENT,  ""HASHFILE"" varchar(255) DEFAULT NULL, ""ID_PAI"" bigint NOT NULL,"),IF(Q3314="Campo",CONCATENATE("""",L3314,""" ",VLOOKUP(R3314,Apoio!A:C,3,0)),""))&amp;IF(Z3314="","",CONCATENATE("PRIMARY KEY (""ID""), KEY ""FK_reg_",LOWER(Z3314),"_ID_PAI"" (""ID_PAI""), CONSTRAINT ""FK_reg_",LOWER(Z3314),"_ID_PAI"" FOREIGN KEY (""ID_PAI"") REFERENCES ""reg_",LOWER(Z3314),""" (""ID"")) ENGINE=InnoDB AUTO_INCREMENT=105774 DEFAULT CHARSET=utf8mb4 COLLATE=utf8mb4_0900_ai_ci;"))</f>
        <v>"IND_OPER" varchar(255) DEFAULT NULL,</v>
      </c>
      <c r="AB3314" s="190" t="str">
        <f t="shared" si="363"/>
        <v>`reg_1500`.`IND_OPER`,</v>
      </c>
    </row>
    <row r="3315" spans="10:28" ht="14.5" hidden="1" customHeight="1" x14ac:dyDescent="0.3">
      <c r="J3315" s="187" t="str">
        <f t="shared" si="361"/>
        <v>1500</v>
      </c>
      <c r="K3315" s="196"/>
      <c r="L3315" s="285"/>
      <c r="M3315" s="182" t="s">
        <v>531</v>
      </c>
      <c r="N3315" s="196"/>
      <c r="O3315" s="196"/>
      <c r="P3315" s="196"/>
      <c r="Q3315" s="192" t="str">
        <f t="shared" si="362"/>
        <v/>
      </c>
      <c r="S3315" s="191" t="str">
        <f t="shared" si="365"/>
        <v/>
      </c>
      <c r="T3315" s="192" t="str">
        <f t="shared" si="366"/>
        <v/>
      </c>
      <c r="U3315" s="192" t="str">
        <f t="shared" si="364"/>
        <v/>
      </c>
      <c r="V3315" s="192" t="str">
        <f t="shared" si="367"/>
        <v/>
      </c>
      <c r="W3315" s="191" t="str">
        <f>IF(Q3315="Campo","@Campos(posicao = "&amp;K3315&amp;", tipo = '"&amp;R3315&amp;"')@Column(name = """&amp;L3315&amp;""")"&amp;IF(R3315="D","@Temporal(TemporalType.DATE)","")&amp;"private "&amp;VLOOKUP(TEXT(R3315,"@"),Apoio!A:B,2,0)&amp;" "&amp;SUBSTITUTE(LOWER(LEFT(L3315,1))&amp;RIGHT(PROPER(L3315),LEN(L3315)-1),"_","")&amp;";",IF(ISNUMBER(Q3315),IF(R3315="R","@Entity@Table(name = ""reg_"&amp;LOWER(J3315)&amp;""")@XmlRootElement","")&amp;VLOOKUP(J3315,Blocos!D:I,6,0)&amp;Apoio!$E$1&amp;Y3315,""))</f>
        <v/>
      </c>
      <c r="X3315" s="190" t="str">
        <f>IF(ISNUMBER(Q3315),COUNTIF(Blocos!G:G,J3315),"")</f>
        <v/>
      </c>
      <c r="Y3315" s="190" t="str">
        <f>IF(OR(X3315=0,X3315=""),"",VLOOKUP(SUMIFS(Blocos!A:A,Blocos!H:H,'EFD REGISTROS e Campos (2)'!X3315,Blocos!G:G,'EFD REGISTROS e Campos (2)'!J3315),Blocos!A:L,12,0))</f>
        <v/>
      </c>
      <c r="Z3315" s="190" t="str">
        <f>IF(ISNUMBER(Q3316),VLOOKUP(J3315,Blocos!D:G,4,0),"")</f>
        <v/>
      </c>
      <c r="AA3315" s="190" t="str">
        <f>IF(ISNUMBER(Q3315),CONCATENATE("CREATE TABLE ""reg_",LOWER(J3315),""" (""ID"" bigint NOT NULL AUTO_INCREMENT,  ""HASHFILE"" varchar(255) DEFAULT NULL, ""ID_PAI"" bigint NOT NULL,"),IF(Q3315="Campo",CONCATENATE("""",L3315,""" ",VLOOKUP(R3315,Apoio!A:C,3,0)),""))&amp;IF(Z3315="","",CONCATENATE("PRIMARY KEY (""ID""), KEY ""FK_reg_",LOWER(Z3315),"_ID_PAI"" (""ID_PAI""), CONSTRAINT ""FK_reg_",LOWER(Z3315),"_ID_PAI"" FOREIGN KEY (""ID_PAI"") REFERENCES ""reg_",LOWER(Z3315),""" (""ID"")) ENGINE=InnoDB AUTO_INCREMENT=105774 DEFAULT CHARSET=utf8mb4 COLLATE=utf8mb4_0900_ai_ci;"))</f>
        <v/>
      </c>
      <c r="AB3315" s="190" t="str">
        <f t="shared" si="363"/>
        <v/>
      </c>
    </row>
    <row r="3316" spans="10:28" ht="14.5" hidden="1" customHeight="1" x14ac:dyDescent="0.3">
      <c r="J3316" s="187" t="str">
        <f t="shared" si="361"/>
        <v>1500</v>
      </c>
      <c r="K3316" s="196">
        <v>3</v>
      </c>
      <c r="L3316" s="285" t="s">
        <v>336</v>
      </c>
      <c r="M3316" s="182" t="s">
        <v>337</v>
      </c>
      <c r="N3316" s="196" t="s">
        <v>27</v>
      </c>
      <c r="O3316" s="196" t="s">
        <v>240</v>
      </c>
      <c r="P3316" s="196" t="s">
        <v>28</v>
      </c>
      <c r="Q3316" s="192" t="str">
        <f t="shared" si="362"/>
        <v>Campo</v>
      </c>
      <c r="R3316" s="192" t="s">
        <v>27</v>
      </c>
      <c r="S3316" s="191" t="str">
        <f t="shared" si="365"/>
        <v/>
      </c>
      <c r="T3316" s="192" t="str">
        <f t="shared" si="366"/>
        <v>&lt;campo posicao="3"&gt;
&lt;coluna&gt;IND_EMIT&lt;/coluna&gt;
&lt;descricao&gt;Indicador do emitente do documento fiscal:&lt;/descricao&gt;
&lt;tipo&gt;C&lt;/tipo&gt;
&lt;/campo&gt;</v>
      </c>
      <c r="U3316" s="192" t="str">
        <f t="shared" si="364"/>
        <v>&lt;campo posicao="3"&gt;
&lt;coluna&gt;IND_EMIT&lt;/coluna&gt;
&lt;descricao&gt;Indicador do emitente do documento fiscal:&lt;/descricao&gt;
&lt;tipo&gt;C&lt;/tipo&gt;
&lt;/campo&gt;</v>
      </c>
      <c r="V3316" s="192" t="str">
        <f t="shared" si="367"/>
        <v>{"Column4", "IND_EMIT"},</v>
      </c>
      <c r="W3316" s="191" t="str">
        <f>IF(Q3316="Campo","@Campos(posicao = "&amp;K3316&amp;", tipo = '"&amp;R3316&amp;"')@Column(name = """&amp;L3316&amp;""")"&amp;IF(R3316="D","@Temporal(TemporalType.DATE)","")&amp;"private "&amp;VLOOKUP(TEXT(R3316,"@"),Apoio!A:B,2,0)&amp;" "&amp;SUBSTITUTE(LOWER(LEFT(L3316,1))&amp;RIGHT(PROPER(L3316),LEN(L3316)-1),"_","")&amp;";",IF(ISNUMBER(Q3316),IF(R3316="R","@Entity@Table(name = ""reg_"&amp;LOWER(J3316)&amp;""")@XmlRootElement","")&amp;VLOOKUP(J3316,Blocos!D:I,6,0)&amp;Apoio!$E$1&amp;Y3316,""))</f>
        <v>@Campos(posicao = 3, tipo = 'C')@Column(name = "IND_EMIT")private String indEmit;</v>
      </c>
      <c r="X3316" s="190" t="str">
        <f>IF(ISNUMBER(Q3316),COUNTIF(Blocos!G:G,J3316),"")</f>
        <v/>
      </c>
      <c r="Y3316" s="190" t="str">
        <f>IF(OR(X3316=0,X3316=""),"",VLOOKUP(SUMIFS(Blocos!A:A,Blocos!H:H,'EFD REGISTROS e Campos (2)'!X3316,Blocos!G:G,'EFD REGISTROS e Campos (2)'!J3316),Blocos!A:L,12,0))</f>
        <v/>
      </c>
      <c r="Z3316" s="190" t="str">
        <f>IF(ISNUMBER(Q3317),VLOOKUP(J3316,Blocos!D:G,4,0),"")</f>
        <v/>
      </c>
      <c r="AA3316" s="190" t="str">
        <f>IF(ISNUMBER(Q3316),CONCATENATE("CREATE TABLE ""reg_",LOWER(J3316),""" (""ID"" bigint NOT NULL AUTO_INCREMENT,  ""HASHFILE"" varchar(255) DEFAULT NULL, ""ID_PAI"" bigint NOT NULL,"),IF(Q3316="Campo",CONCATENATE("""",L3316,""" ",VLOOKUP(R3316,Apoio!A:C,3,0)),""))&amp;IF(Z3316="","",CONCATENATE("PRIMARY KEY (""ID""), KEY ""FK_reg_",LOWER(Z3316),"_ID_PAI"" (""ID_PAI""), CONSTRAINT ""FK_reg_",LOWER(Z3316),"_ID_PAI"" FOREIGN KEY (""ID_PAI"") REFERENCES ""reg_",LOWER(Z3316),""" (""ID"")) ENGINE=InnoDB AUTO_INCREMENT=105774 DEFAULT CHARSET=utf8mb4 COLLATE=utf8mb4_0900_ai_ci;"))</f>
        <v>"IND_EMIT" varchar(255) DEFAULT NULL,</v>
      </c>
      <c r="AB3316" s="190" t="str">
        <f t="shared" si="363"/>
        <v>`reg_1500`.`IND_EMIT`,</v>
      </c>
    </row>
    <row r="3317" spans="10:28" ht="14.5" hidden="1" customHeight="1" x14ac:dyDescent="0.3">
      <c r="J3317" s="187" t="str">
        <f t="shared" si="361"/>
        <v>1500</v>
      </c>
      <c r="K3317" s="196"/>
      <c r="L3317" s="285"/>
      <c r="M3317" s="182" t="s">
        <v>338</v>
      </c>
      <c r="N3317" s="196"/>
      <c r="O3317" s="196"/>
      <c r="P3317" s="196"/>
      <c r="Q3317" s="192" t="str">
        <f t="shared" si="362"/>
        <v/>
      </c>
      <c r="S3317" s="191" t="str">
        <f t="shared" si="365"/>
        <v/>
      </c>
      <c r="T3317" s="192" t="str">
        <f t="shared" si="366"/>
        <v/>
      </c>
      <c r="U3317" s="192" t="str">
        <f t="shared" si="364"/>
        <v/>
      </c>
      <c r="V3317" s="192" t="str">
        <f t="shared" si="367"/>
        <v/>
      </c>
      <c r="W3317" s="191" t="str">
        <f>IF(Q3317="Campo","@Campos(posicao = "&amp;K3317&amp;", tipo = '"&amp;R3317&amp;"')@Column(name = """&amp;L3317&amp;""")"&amp;IF(R3317="D","@Temporal(TemporalType.DATE)","")&amp;"private "&amp;VLOOKUP(TEXT(R3317,"@"),Apoio!A:B,2,0)&amp;" "&amp;SUBSTITUTE(LOWER(LEFT(L3317,1))&amp;RIGHT(PROPER(L3317),LEN(L3317)-1),"_","")&amp;";",IF(ISNUMBER(Q3317),IF(R3317="R","@Entity@Table(name = ""reg_"&amp;LOWER(J3317)&amp;""")@XmlRootElement","")&amp;VLOOKUP(J3317,Blocos!D:I,6,0)&amp;Apoio!$E$1&amp;Y3317,""))</f>
        <v/>
      </c>
      <c r="X3317" s="190" t="str">
        <f>IF(ISNUMBER(Q3317),COUNTIF(Blocos!G:G,J3317),"")</f>
        <v/>
      </c>
      <c r="Y3317" s="190" t="str">
        <f>IF(OR(X3317=0,X3317=""),"",VLOOKUP(SUMIFS(Blocos!A:A,Blocos!H:H,'EFD REGISTROS e Campos (2)'!X3317,Blocos!G:G,'EFD REGISTROS e Campos (2)'!J3317),Blocos!A:L,12,0))</f>
        <v/>
      </c>
      <c r="Z3317" s="190" t="str">
        <f>IF(ISNUMBER(Q3318),VLOOKUP(J3317,Blocos!D:G,4,0),"")</f>
        <v/>
      </c>
      <c r="AA3317" s="190" t="str">
        <f>IF(ISNUMBER(Q3317),CONCATENATE("CREATE TABLE ""reg_",LOWER(J3317),""" (""ID"" bigint NOT NULL AUTO_INCREMENT,  ""HASHFILE"" varchar(255) DEFAULT NULL, ""ID_PAI"" bigint NOT NULL,"),IF(Q3317="Campo",CONCATENATE("""",L3317,""" ",VLOOKUP(R3317,Apoio!A:C,3,0)),""))&amp;IF(Z3317="","",CONCATENATE("PRIMARY KEY (""ID""), KEY ""FK_reg_",LOWER(Z3317),"_ID_PAI"" (""ID_PAI""), CONSTRAINT ""FK_reg_",LOWER(Z3317),"_ID_PAI"" FOREIGN KEY (""ID_PAI"") REFERENCES ""reg_",LOWER(Z3317),""" (""ID"")) ENGINE=InnoDB AUTO_INCREMENT=105774 DEFAULT CHARSET=utf8mb4 COLLATE=utf8mb4_0900_ai_ci;"))</f>
        <v/>
      </c>
      <c r="AB3317" s="190" t="str">
        <f t="shared" si="363"/>
        <v/>
      </c>
    </row>
    <row r="3318" spans="10:28" ht="14.5" hidden="1" customHeight="1" x14ac:dyDescent="0.3">
      <c r="J3318" s="187" t="str">
        <f t="shared" si="361"/>
        <v>1500</v>
      </c>
      <c r="K3318" s="196">
        <v>4</v>
      </c>
      <c r="L3318" s="285" t="s">
        <v>129</v>
      </c>
      <c r="M3318" s="182" t="s">
        <v>340</v>
      </c>
      <c r="N3318" s="196" t="s">
        <v>27</v>
      </c>
      <c r="O3318" s="196">
        <v>60</v>
      </c>
      <c r="P3318" s="196" t="s">
        <v>28</v>
      </c>
      <c r="Q3318" s="192" t="str">
        <f t="shared" si="362"/>
        <v>Campo</v>
      </c>
      <c r="R3318" s="192" t="s">
        <v>27</v>
      </c>
      <c r="S3318" s="191" t="str">
        <f t="shared" si="365"/>
        <v/>
      </c>
      <c r="T3318" s="192" t="str">
        <f t="shared" si="366"/>
        <v>&lt;campo posicao="4"&gt;
&lt;coluna&gt;COD_PART&lt;/coluna&gt;
&lt;descricao&gt;Código do participante (campo 02 do Registro 0150):&lt;/descricao&gt;
&lt;tipo&gt;C&lt;/tipo&gt;
&lt;/campo&gt;</v>
      </c>
      <c r="U3318" s="192" t="str">
        <f t="shared" si="364"/>
        <v>&lt;campo posicao="4"&gt;
&lt;coluna&gt;COD_PART&lt;/coluna&gt;
&lt;descricao&gt;Código do participante (campo 02 do Registro 0150):&lt;/descricao&gt;
&lt;tipo&gt;C&lt;/tipo&gt;
&lt;/campo&gt;</v>
      </c>
      <c r="V3318" s="192" t="str">
        <f t="shared" si="367"/>
        <v>{"Column5", "COD_PART"},</v>
      </c>
      <c r="W3318" s="191" t="str">
        <f>IF(Q3318="Campo","@Campos(posicao = "&amp;K3318&amp;", tipo = '"&amp;R3318&amp;"')@Column(name = """&amp;L3318&amp;""")"&amp;IF(R3318="D","@Temporal(TemporalType.DATE)","")&amp;"private "&amp;VLOOKUP(TEXT(R3318,"@"),Apoio!A:B,2,0)&amp;" "&amp;SUBSTITUTE(LOWER(LEFT(L3318,1))&amp;RIGHT(PROPER(L3318),LEN(L3318)-1),"_","")&amp;";",IF(ISNUMBER(Q3318),IF(R3318="R","@Entity@Table(name = ""reg_"&amp;LOWER(J3318)&amp;""")@XmlRootElement","")&amp;VLOOKUP(J3318,Blocos!D:I,6,0)&amp;Apoio!$E$1&amp;Y3318,""))</f>
        <v>@Campos(posicao = 4, tipo = 'C')@Column(name = "COD_PART")private String codPart;</v>
      </c>
      <c r="X3318" s="190" t="str">
        <f>IF(ISNUMBER(Q3318),COUNTIF(Blocos!G:G,J3318),"")</f>
        <v/>
      </c>
      <c r="Y3318" s="190" t="str">
        <f>IF(OR(X3318=0,X3318=""),"",VLOOKUP(SUMIFS(Blocos!A:A,Blocos!H:H,'EFD REGISTROS e Campos (2)'!X3318,Blocos!G:G,'EFD REGISTROS e Campos (2)'!J3318),Blocos!A:L,12,0))</f>
        <v/>
      </c>
      <c r="Z3318" s="190" t="str">
        <f>IF(ISNUMBER(Q3319),VLOOKUP(J3318,Blocos!D:G,4,0),"")</f>
        <v/>
      </c>
      <c r="AA3318" s="190" t="str">
        <f>IF(ISNUMBER(Q3318),CONCATENATE("CREATE TABLE ""reg_",LOWER(J3318),""" (""ID"" bigint NOT NULL AUTO_INCREMENT,  ""HASHFILE"" varchar(255) DEFAULT NULL, ""ID_PAI"" bigint NOT NULL,"),IF(Q3318="Campo",CONCATENATE("""",L3318,""" ",VLOOKUP(R3318,Apoio!A:C,3,0)),""))&amp;IF(Z3318="","",CONCATENATE("PRIMARY KEY (""ID""), KEY ""FK_reg_",LOWER(Z3318),"_ID_PAI"" (""ID_PAI""), CONSTRAINT ""FK_reg_",LOWER(Z3318),"_ID_PAI"" FOREIGN KEY (""ID_PAI"") REFERENCES ""reg_",LOWER(Z3318),""" (""ID"")) ENGINE=InnoDB AUTO_INCREMENT=105774 DEFAULT CHARSET=utf8mb4 COLLATE=utf8mb4_0900_ai_ci;"))</f>
        <v>"COD_PART" varchar(255) DEFAULT NULL,</v>
      </c>
      <c r="AB3318" s="190" t="str">
        <f t="shared" si="363"/>
        <v>`reg_1500`.`COD_PART`,</v>
      </c>
    </row>
    <row r="3319" spans="10:28" ht="14.5" hidden="1" customHeight="1" x14ac:dyDescent="0.3">
      <c r="J3319" s="187" t="str">
        <f t="shared" si="361"/>
        <v>1500</v>
      </c>
      <c r="K3319" s="196"/>
      <c r="L3319" s="285"/>
      <c r="M3319" s="182" t="s">
        <v>3357</v>
      </c>
      <c r="N3319" s="196"/>
      <c r="O3319" s="196"/>
      <c r="P3319" s="196"/>
      <c r="Q3319" s="192" t="str">
        <f t="shared" si="362"/>
        <v/>
      </c>
      <c r="S3319" s="191" t="str">
        <f t="shared" si="365"/>
        <v/>
      </c>
      <c r="T3319" s="192" t="str">
        <f t="shared" si="366"/>
        <v/>
      </c>
      <c r="U3319" s="192" t="str">
        <f t="shared" si="364"/>
        <v/>
      </c>
      <c r="V3319" s="192" t="str">
        <f t="shared" si="367"/>
        <v/>
      </c>
      <c r="W3319" s="191" t="str">
        <f>IF(Q3319="Campo","@Campos(posicao = "&amp;K3319&amp;", tipo = '"&amp;R3319&amp;"')@Column(name = """&amp;L3319&amp;""")"&amp;IF(R3319="D","@Temporal(TemporalType.DATE)","")&amp;"private "&amp;VLOOKUP(TEXT(R3319,"@"),Apoio!A:B,2,0)&amp;" "&amp;SUBSTITUTE(LOWER(LEFT(L3319,1))&amp;RIGHT(PROPER(L3319),LEN(L3319)-1),"_","")&amp;";",IF(ISNUMBER(Q3319),IF(R3319="R","@Entity@Table(name = ""reg_"&amp;LOWER(J3319)&amp;""")@XmlRootElement","")&amp;VLOOKUP(J3319,Blocos!D:I,6,0)&amp;Apoio!$E$1&amp;Y3319,""))</f>
        <v/>
      </c>
      <c r="X3319" s="190" t="str">
        <f>IF(ISNUMBER(Q3319),COUNTIF(Blocos!G:G,J3319),"")</f>
        <v/>
      </c>
      <c r="Y3319" s="190" t="str">
        <f>IF(OR(X3319=0,X3319=""),"",VLOOKUP(SUMIFS(Blocos!A:A,Blocos!H:H,'EFD REGISTROS e Campos (2)'!X3319,Blocos!G:G,'EFD REGISTROS e Campos (2)'!J3319),Blocos!A:L,12,0))</f>
        <v/>
      </c>
      <c r="Z3319" s="190" t="str">
        <f>IF(ISNUMBER(Q3320),VLOOKUP(J3319,Blocos!D:G,4,0),"")</f>
        <v/>
      </c>
      <c r="AA3319" s="190" t="str">
        <f>IF(ISNUMBER(Q3319),CONCATENATE("CREATE TABLE ""reg_",LOWER(J3319),""" (""ID"" bigint NOT NULL AUTO_INCREMENT,  ""HASHFILE"" varchar(255) DEFAULT NULL, ""ID_PAI"" bigint NOT NULL,"),IF(Q3319="Campo",CONCATENATE("""",L3319,""" ",VLOOKUP(R3319,Apoio!A:C,3,0)),""))&amp;IF(Z3319="","",CONCATENATE("PRIMARY KEY (""ID""), KEY ""FK_reg_",LOWER(Z3319),"_ID_PAI"" (""ID_PAI""), CONSTRAINT ""FK_reg_",LOWER(Z3319),"_ID_PAI"" FOREIGN KEY (""ID_PAI"") REFERENCES ""reg_",LOWER(Z3319),""" (""ID"")) ENGINE=InnoDB AUTO_INCREMENT=105774 DEFAULT CHARSET=utf8mb4 COLLATE=utf8mb4_0900_ai_ci;"))</f>
        <v/>
      </c>
      <c r="AB3319" s="190" t="str">
        <f t="shared" si="363"/>
        <v/>
      </c>
    </row>
    <row r="3320" spans="10:28" ht="14.5" hidden="1" customHeight="1" x14ac:dyDescent="0.3">
      <c r="J3320" s="187" t="str">
        <f t="shared" si="361"/>
        <v>1500</v>
      </c>
      <c r="K3320" s="181">
        <v>5</v>
      </c>
      <c r="L3320" s="289" t="s">
        <v>344</v>
      </c>
      <c r="M3320" s="182" t="s">
        <v>534</v>
      </c>
      <c r="N3320" s="181" t="s">
        <v>27</v>
      </c>
      <c r="O3320" s="181" t="s">
        <v>54</v>
      </c>
      <c r="P3320" s="181" t="s">
        <v>28</v>
      </c>
      <c r="Q3320" s="192" t="str">
        <f t="shared" si="362"/>
        <v>Campo</v>
      </c>
      <c r="R3320" s="192" t="s">
        <v>27</v>
      </c>
      <c r="S3320" s="191" t="str">
        <f t="shared" si="365"/>
        <v/>
      </c>
      <c r="T3320" s="192" t="str">
        <f t="shared" si="366"/>
        <v>&lt;campo posicao="5"&gt;
&lt;coluna&gt;COD_MOD&lt;/coluna&gt;
&lt;descricao&gt;Código do modelo do documento fiscal, conforme a Tabela 4.1.1 &lt;/descricao&gt;
&lt;tipo&gt;C&lt;/tipo&gt;
&lt;/campo&gt;</v>
      </c>
      <c r="U3320" s="192" t="str">
        <f t="shared" si="364"/>
        <v>&lt;campo posicao="5"&gt;
&lt;coluna&gt;COD_MOD&lt;/coluna&gt;
&lt;descricao&gt;Código do modelo do documento fiscal, conforme a Tabela 4.1.1 &lt;/descricao&gt;
&lt;tipo&gt;C&lt;/tipo&gt;
&lt;/campo&gt;</v>
      </c>
      <c r="V3320" s="192" t="str">
        <f t="shared" si="367"/>
        <v>{"Column6", "COD_MOD"},</v>
      </c>
      <c r="W3320" s="191" t="str">
        <f>IF(Q3320="Campo","@Campos(posicao = "&amp;K3320&amp;", tipo = '"&amp;R3320&amp;"')@Column(name = """&amp;L3320&amp;""")"&amp;IF(R3320="D","@Temporal(TemporalType.DATE)","")&amp;"private "&amp;VLOOKUP(TEXT(R3320,"@"),Apoio!A:B,2,0)&amp;" "&amp;SUBSTITUTE(LOWER(LEFT(L3320,1))&amp;RIGHT(PROPER(L3320),LEN(L3320)-1),"_","")&amp;";",IF(ISNUMBER(Q3320),IF(R3320="R","@Entity@Table(name = ""reg_"&amp;LOWER(J3320)&amp;""")@XmlRootElement","")&amp;VLOOKUP(J3320,Blocos!D:I,6,0)&amp;Apoio!$E$1&amp;Y3320,""))</f>
        <v>@Campos(posicao = 5, tipo = 'C')@Column(name = "COD_MOD")private String codMod;</v>
      </c>
      <c r="X3320" s="190" t="str">
        <f>IF(ISNUMBER(Q3320),COUNTIF(Blocos!G:G,J3320),"")</f>
        <v/>
      </c>
      <c r="Y3320" s="190" t="str">
        <f>IF(OR(X3320=0,X3320=""),"",VLOOKUP(SUMIFS(Blocos!A:A,Blocos!H:H,'EFD REGISTROS e Campos (2)'!X3320,Blocos!G:G,'EFD REGISTROS e Campos (2)'!J3320),Blocos!A:L,12,0))</f>
        <v/>
      </c>
      <c r="Z3320" s="190" t="str">
        <f>IF(ISNUMBER(Q3321),VLOOKUP(J3320,Blocos!D:G,4,0),"")</f>
        <v/>
      </c>
      <c r="AA3320" s="190" t="str">
        <f>IF(ISNUMBER(Q3320),CONCATENATE("CREATE TABLE ""reg_",LOWER(J3320),""" (""ID"" bigint NOT NULL AUTO_INCREMENT,  ""HASHFILE"" varchar(255) DEFAULT NULL, ""ID_PAI"" bigint NOT NULL,"),IF(Q3320="Campo",CONCATENATE("""",L3320,""" ",VLOOKUP(R3320,Apoio!A:C,3,0)),""))&amp;IF(Z3320="","",CONCATENATE("PRIMARY KEY (""ID""), KEY ""FK_reg_",LOWER(Z3320),"_ID_PAI"" (""ID_PAI""), CONSTRAINT ""FK_reg_",LOWER(Z3320),"_ID_PAI"" FOREIGN KEY (""ID_PAI"") REFERENCES ""reg_",LOWER(Z3320),""" (""ID"")) ENGINE=InnoDB AUTO_INCREMENT=105774 DEFAULT CHARSET=utf8mb4 COLLATE=utf8mb4_0900_ai_ci;"))</f>
        <v>"COD_MOD" varchar(255) DEFAULT NULL,</v>
      </c>
      <c r="AB3320" s="190" t="str">
        <f t="shared" si="363"/>
        <v>`reg_1500`.`COD_MOD`,</v>
      </c>
    </row>
    <row r="3321" spans="10:28" ht="14.5" hidden="1" customHeight="1" x14ac:dyDescent="0.3">
      <c r="J3321" s="187" t="str">
        <f t="shared" si="361"/>
        <v>1500</v>
      </c>
      <c r="K3321" s="181">
        <v>6</v>
      </c>
      <c r="L3321" s="289" t="s">
        <v>346</v>
      </c>
      <c r="M3321" s="182" t="s">
        <v>1607</v>
      </c>
      <c r="N3321" s="181" t="s">
        <v>27</v>
      </c>
      <c r="O3321" s="181" t="s">
        <v>54</v>
      </c>
      <c r="P3321" s="181" t="s">
        <v>28</v>
      </c>
      <c r="Q3321" s="192" t="str">
        <f t="shared" si="362"/>
        <v>Campo</v>
      </c>
      <c r="R3321" s="192" t="s">
        <v>27</v>
      </c>
      <c r="S3321" s="191" t="str">
        <f t="shared" si="365"/>
        <v/>
      </c>
      <c r="T3321" s="192" t="str">
        <f t="shared" si="366"/>
        <v>&lt;campo posicao="6"&gt;
&lt;coluna&gt;COD_SIT&lt;/coluna&gt;
&lt;descricao&gt;Código da situação do documento fiscal, conforme a Tabela 4.1.2 &lt;/descricao&gt;
&lt;tipo&gt;C&lt;/tipo&gt;
&lt;/campo&gt;</v>
      </c>
      <c r="U3321" s="192" t="str">
        <f t="shared" si="364"/>
        <v>&lt;campo posicao="6"&gt;
&lt;coluna&gt;COD_SIT&lt;/coluna&gt;
&lt;descricao&gt;Código da situação do documento fiscal, conforme a Tabela 4.1.2 &lt;/descricao&gt;
&lt;tipo&gt;C&lt;/tipo&gt;
&lt;/campo&gt;</v>
      </c>
      <c r="V3321" s="192" t="str">
        <f t="shared" si="367"/>
        <v>{"Column7", "COD_SIT"},</v>
      </c>
      <c r="W3321" s="191" t="str">
        <f>IF(Q3321="Campo","@Campos(posicao = "&amp;K3321&amp;", tipo = '"&amp;R3321&amp;"')@Column(name = """&amp;L3321&amp;""")"&amp;IF(R3321="D","@Temporal(TemporalType.DATE)","")&amp;"private "&amp;VLOOKUP(TEXT(R3321,"@"),Apoio!A:B,2,0)&amp;" "&amp;SUBSTITUTE(LOWER(LEFT(L3321,1))&amp;RIGHT(PROPER(L3321),LEN(L3321)-1),"_","")&amp;";",IF(ISNUMBER(Q3321),IF(R3321="R","@Entity@Table(name = ""reg_"&amp;LOWER(J3321)&amp;""")@XmlRootElement","")&amp;VLOOKUP(J3321,Blocos!D:I,6,0)&amp;Apoio!$E$1&amp;Y3321,""))</f>
        <v>@Campos(posicao = 6, tipo = 'C')@Column(name = "COD_SIT")private String codSit;</v>
      </c>
      <c r="X3321" s="190" t="str">
        <f>IF(ISNUMBER(Q3321),COUNTIF(Blocos!G:G,J3321),"")</f>
        <v/>
      </c>
      <c r="Y3321" s="190" t="str">
        <f>IF(OR(X3321=0,X3321=""),"",VLOOKUP(SUMIFS(Blocos!A:A,Blocos!H:H,'EFD REGISTROS e Campos (2)'!X3321,Blocos!G:G,'EFD REGISTROS e Campos (2)'!J3321),Blocos!A:L,12,0))</f>
        <v/>
      </c>
      <c r="Z3321" s="190" t="str">
        <f>IF(ISNUMBER(Q3322),VLOOKUP(J3321,Blocos!D:G,4,0),"")</f>
        <v/>
      </c>
      <c r="AA3321" s="190" t="str">
        <f>IF(ISNUMBER(Q3321),CONCATENATE("CREATE TABLE ""reg_",LOWER(J3321),""" (""ID"" bigint NOT NULL AUTO_INCREMENT,  ""HASHFILE"" varchar(255) DEFAULT NULL, ""ID_PAI"" bigint NOT NULL,"),IF(Q3321="Campo",CONCATENATE("""",L3321,""" ",VLOOKUP(R3321,Apoio!A:C,3,0)),""))&amp;IF(Z3321="","",CONCATENATE("PRIMARY KEY (""ID""), KEY ""FK_reg_",LOWER(Z3321),"_ID_PAI"" (""ID_PAI""), CONSTRAINT ""FK_reg_",LOWER(Z3321),"_ID_PAI"" FOREIGN KEY (""ID_PAI"") REFERENCES ""reg_",LOWER(Z3321),""" (""ID"")) ENGINE=InnoDB AUTO_INCREMENT=105774 DEFAULT CHARSET=utf8mb4 COLLATE=utf8mb4_0900_ai_ci;"))</f>
        <v>"COD_SIT" varchar(255) DEFAULT NULL,</v>
      </c>
      <c r="AB3321" s="190" t="str">
        <f t="shared" si="363"/>
        <v>`reg_1500`.`COD_SIT`,</v>
      </c>
    </row>
    <row r="3322" spans="10:28" ht="14.5" hidden="1" customHeight="1" x14ac:dyDescent="0.3">
      <c r="J3322" s="187" t="str">
        <f t="shared" si="361"/>
        <v>1500</v>
      </c>
      <c r="K3322" s="181">
        <v>7</v>
      </c>
      <c r="L3322" s="289" t="s">
        <v>348</v>
      </c>
      <c r="M3322" s="182" t="s">
        <v>349</v>
      </c>
      <c r="N3322" s="181" t="s">
        <v>27</v>
      </c>
      <c r="O3322" s="181">
        <v>4</v>
      </c>
      <c r="P3322" s="181" t="s">
        <v>28</v>
      </c>
      <c r="Q3322" s="192" t="str">
        <f t="shared" si="362"/>
        <v>Campo</v>
      </c>
      <c r="R3322" s="192" t="s">
        <v>27</v>
      </c>
      <c r="S3322" s="191" t="str">
        <f t="shared" si="365"/>
        <v/>
      </c>
      <c r="T3322" s="192" t="str">
        <f t="shared" si="366"/>
        <v>&lt;campo posicao="7"&gt;
&lt;coluna&gt;SER&lt;/coluna&gt;
&lt;descricao&gt;Série do documento fiscal&lt;/descricao&gt;
&lt;tipo&gt;C&lt;/tipo&gt;
&lt;/campo&gt;</v>
      </c>
      <c r="U3322" s="192" t="str">
        <f t="shared" si="364"/>
        <v>&lt;campo posicao="7"&gt;
&lt;coluna&gt;SER&lt;/coluna&gt;
&lt;descricao&gt;Série do documento fiscal&lt;/descricao&gt;
&lt;tipo&gt;C&lt;/tipo&gt;
&lt;/campo&gt;</v>
      </c>
      <c r="V3322" s="192" t="str">
        <f t="shared" si="367"/>
        <v>{"Column8", "SER"},</v>
      </c>
      <c r="W3322" s="191" t="str">
        <f>IF(Q3322="Campo","@Campos(posicao = "&amp;K3322&amp;", tipo = '"&amp;R3322&amp;"')@Column(name = """&amp;L3322&amp;""")"&amp;IF(R3322="D","@Temporal(TemporalType.DATE)","")&amp;"private "&amp;VLOOKUP(TEXT(R3322,"@"),Apoio!A:B,2,0)&amp;" "&amp;SUBSTITUTE(LOWER(LEFT(L3322,1))&amp;RIGHT(PROPER(L3322),LEN(L3322)-1),"_","")&amp;";",IF(ISNUMBER(Q3322),IF(R3322="R","@Entity@Table(name = ""reg_"&amp;LOWER(J3322)&amp;""")@XmlRootElement","")&amp;VLOOKUP(J3322,Blocos!D:I,6,0)&amp;Apoio!$E$1&amp;Y3322,""))</f>
        <v>@Campos(posicao = 7, tipo = 'C')@Column(name = "SER")private String ser;</v>
      </c>
      <c r="X3322" s="190" t="str">
        <f>IF(ISNUMBER(Q3322),COUNTIF(Blocos!G:G,J3322),"")</f>
        <v/>
      </c>
      <c r="Y3322" s="190" t="str">
        <f>IF(OR(X3322=0,X3322=""),"",VLOOKUP(SUMIFS(Blocos!A:A,Blocos!H:H,'EFD REGISTROS e Campos (2)'!X3322,Blocos!G:G,'EFD REGISTROS e Campos (2)'!J3322),Blocos!A:L,12,0))</f>
        <v/>
      </c>
      <c r="Z3322" s="190" t="str">
        <f>IF(ISNUMBER(Q3323),VLOOKUP(J3322,Blocos!D:G,4,0),"")</f>
        <v/>
      </c>
      <c r="AA3322" s="190" t="str">
        <f>IF(ISNUMBER(Q3322),CONCATENATE("CREATE TABLE ""reg_",LOWER(J3322),""" (""ID"" bigint NOT NULL AUTO_INCREMENT,  ""HASHFILE"" varchar(255) DEFAULT NULL, ""ID_PAI"" bigint NOT NULL,"),IF(Q3322="Campo",CONCATENATE("""",L3322,""" ",VLOOKUP(R3322,Apoio!A:C,3,0)),""))&amp;IF(Z3322="","",CONCATENATE("PRIMARY KEY (""ID""), KEY ""FK_reg_",LOWER(Z3322),"_ID_PAI"" (""ID_PAI""), CONSTRAINT ""FK_reg_",LOWER(Z3322),"_ID_PAI"" FOREIGN KEY (""ID_PAI"") REFERENCES ""reg_",LOWER(Z3322),""" (""ID"")) ENGINE=InnoDB AUTO_INCREMENT=105774 DEFAULT CHARSET=utf8mb4 COLLATE=utf8mb4_0900_ai_ci;"))</f>
        <v>"SER" varchar(255) DEFAULT NULL,</v>
      </c>
      <c r="AB3322" s="190" t="str">
        <f t="shared" si="363"/>
        <v>`reg_1500`.`SER`,</v>
      </c>
    </row>
    <row r="3323" spans="10:28" ht="14.5" hidden="1" customHeight="1" x14ac:dyDescent="0.3">
      <c r="J3323" s="187" t="str">
        <f t="shared" si="361"/>
        <v>1500</v>
      </c>
      <c r="K3323" s="181">
        <v>8</v>
      </c>
      <c r="L3323" s="289" t="s">
        <v>654</v>
      </c>
      <c r="M3323" s="182" t="s">
        <v>655</v>
      </c>
      <c r="N3323" s="181" t="s">
        <v>32</v>
      </c>
      <c r="O3323" s="181">
        <v>3</v>
      </c>
      <c r="P3323" s="181" t="s">
        <v>28</v>
      </c>
      <c r="Q3323" s="192" t="str">
        <f t="shared" si="362"/>
        <v>Campo</v>
      </c>
      <c r="R3323" s="192" t="s">
        <v>3607</v>
      </c>
      <c r="S3323" s="191" t="str">
        <f t="shared" si="365"/>
        <v/>
      </c>
      <c r="T3323" s="192" t="str">
        <f t="shared" si="366"/>
        <v>&lt;campo posicao="8"&gt;
&lt;coluna&gt;SUB&lt;/coluna&gt;
&lt;descricao&gt;Subsérie do documento fiscal&lt;/descricao&gt;
&lt;tipo&gt;I&lt;/tipo&gt;
&lt;/campo&gt;</v>
      </c>
      <c r="U3323" s="192" t="str">
        <f t="shared" si="364"/>
        <v>&lt;campo posicao="8"&gt;
&lt;coluna&gt;SUB&lt;/coluna&gt;
&lt;descricao&gt;Subsérie do documento fiscal&lt;/descricao&gt;
&lt;tipo&gt;I&lt;/tipo&gt;
&lt;/campo&gt;</v>
      </c>
      <c r="V3323" s="192" t="str">
        <f t="shared" si="367"/>
        <v>{"Column9", "SUB"},</v>
      </c>
      <c r="W3323" s="191" t="str">
        <f>IF(Q3323="Campo","@Campos(posicao = "&amp;K3323&amp;", tipo = '"&amp;R3323&amp;"')@Column(name = """&amp;L3323&amp;""")"&amp;IF(R3323="D","@Temporal(TemporalType.DATE)","")&amp;"private "&amp;VLOOKUP(TEXT(R3323,"@"),Apoio!A:B,2,0)&amp;" "&amp;SUBSTITUTE(LOWER(LEFT(L3323,1))&amp;RIGHT(PROPER(L3323),LEN(L3323)-1),"_","")&amp;";",IF(ISNUMBER(Q3323),IF(R3323="R","@Entity@Table(name = ""reg_"&amp;LOWER(J3323)&amp;""")@XmlRootElement","")&amp;VLOOKUP(J3323,Blocos!D:I,6,0)&amp;Apoio!$E$1&amp;Y3323,""))</f>
        <v>@Campos(posicao = 8, tipo = 'I')@Column(name = "SUB")private int sub;</v>
      </c>
      <c r="X3323" s="190" t="str">
        <f>IF(ISNUMBER(Q3323),COUNTIF(Blocos!G:G,J3323),"")</f>
        <v/>
      </c>
      <c r="Y3323" s="190" t="str">
        <f>IF(OR(X3323=0,X3323=""),"",VLOOKUP(SUMIFS(Blocos!A:A,Blocos!H:H,'EFD REGISTROS e Campos (2)'!X3323,Blocos!G:G,'EFD REGISTROS e Campos (2)'!J3323),Blocos!A:L,12,0))</f>
        <v/>
      </c>
      <c r="Z3323" s="190" t="str">
        <f>IF(ISNUMBER(Q3324),VLOOKUP(J3323,Blocos!D:G,4,0),"")</f>
        <v/>
      </c>
      <c r="AA3323" s="190" t="str">
        <f>IF(ISNUMBER(Q3323),CONCATENATE("CREATE TABLE ""reg_",LOWER(J3323),""" (""ID"" bigint NOT NULL AUTO_INCREMENT,  ""HASHFILE"" varchar(255) DEFAULT NULL, ""ID_PAI"" bigint NOT NULL,"),IF(Q3323="Campo",CONCATENATE("""",L3323,""" ",VLOOKUP(R3323,Apoio!A:C,3,0)),""))&amp;IF(Z3323="","",CONCATENATE("PRIMARY KEY (""ID""), KEY ""FK_reg_",LOWER(Z3323),"_ID_PAI"" (""ID_PAI""), CONSTRAINT ""FK_reg_",LOWER(Z3323),"_ID_PAI"" FOREIGN KEY (""ID_PAI"") REFERENCES ""reg_",LOWER(Z3323),""" (""ID"")) ENGINE=InnoDB AUTO_INCREMENT=105774 DEFAULT CHARSET=utf8mb4 COLLATE=utf8mb4_0900_ai_ci;"))</f>
        <v>"SUB" int DEFAULT NULL,</v>
      </c>
      <c r="AB3323" s="190" t="str">
        <f t="shared" si="363"/>
        <v>`reg_1500`.`SUB`,</v>
      </c>
    </row>
    <row r="3324" spans="10:28" ht="14.5" hidden="1" customHeight="1" x14ac:dyDescent="0.3">
      <c r="J3324" s="187" t="str">
        <f t="shared" si="361"/>
        <v>1500</v>
      </c>
      <c r="K3324" s="196">
        <v>9</v>
      </c>
      <c r="L3324" s="285" t="s">
        <v>1608</v>
      </c>
      <c r="M3324" s="182" t="s">
        <v>3358</v>
      </c>
      <c r="N3324" s="196" t="s">
        <v>27</v>
      </c>
      <c r="O3324" s="196" t="s">
        <v>54</v>
      </c>
      <c r="P3324" s="196" t="s">
        <v>28</v>
      </c>
      <c r="Q3324" s="192" t="str">
        <f t="shared" si="362"/>
        <v>Campo</v>
      </c>
      <c r="R3324" s="192" t="s">
        <v>27</v>
      </c>
      <c r="S3324" s="191" t="str">
        <f t="shared" si="365"/>
        <v/>
      </c>
      <c r="T3324" s="192" t="str">
        <f t="shared" si="366"/>
        <v>&lt;campo posicao="9"&gt;
&lt;coluna&gt;COD_CONS&lt;/coluna&gt;
&lt;descricao&gt;Código de classe de consumo de energia elétrica:&lt;/descricao&gt;
&lt;tipo&gt;C&lt;/tipo&gt;
&lt;/campo&gt;</v>
      </c>
      <c r="U3324" s="192" t="str">
        <f t="shared" si="364"/>
        <v>&lt;campo posicao="9"&gt;
&lt;coluna&gt;COD_CONS&lt;/coluna&gt;
&lt;descricao&gt;Código de classe de consumo de energia elétrica:&lt;/descricao&gt;
&lt;tipo&gt;C&lt;/tipo&gt;
&lt;/campo&gt;</v>
      </c>
      <c r="V3324" s="192" t="str">
        <f t="shared" si="367"/>
        <v>{"Column10", "COD_CONS"},</v>
      </c>
      <c r="W3324" s="191" t="str">
        <f>IF(Q3324="Campo","@Campos(posicao = "&amp;K3324&amp;", tipo = '"&amp;R3324&amp;"')@Column(name = """&amp;L3324&amp;""")"&amp;IF(R3324="D","@Temporal(TemporalType.DATE)","")&amp;"private "&amp;VLOOKUP(TEXT(R3324,"@"),Apoio!A:B,2,0)&amp;" "&amp;SUBSTITUTE(LOWER(LEFT(L3324,1))&amp;RIGHT(PROPER(L3324),LEN(L3324)-1),"_","")&amp;";",IF(ISNUMBER(Q3324),IF(R3324="R","@Entity@Table(name = ""reg_"&amp;LOWER(J3324)&amp;""")@XmlRootElement","")&amp;VLOOKUP(J3324,Blocos!D:I,6,0)&amp;Apoio!$E$1&amp;Y3324,""))</f>
        <v>@Campos(posicao = 9, tipo = 'C')@Column(name = "COD_CONS")private String codCons;</v>
      </c>
      <c r="X3324" s="190" t="str">
        <f>IF(ISNUMBER(Q3324),COUNTIF(Blocos!G:G,J3324),"")</f>
        <v/>
      </c>
      <c r="Y3324" s="190" t="str">
        <f>IF(OR(X3324=0,X3324=""),"",VLOOKUP(SUMIFS(Blocos!A:A,Blocos!H:H,'EFD REGISTROS e Campos (2)'!X3324,Blocos!G:G,'EFD REGISTROS e Campos (2)'!J3324),Blocos!A:L,12,0))</f>
        <v/>
      </c>
      <c r="Z3324" s="190" t="str">
        <f>IF(ISNUMBER(Q3325),VLOOKUP(J3324,Blocos!D:G,4,0),"")</f>
        <v/>
      </c>
      <c r="AA3324" s="190" t="str">
        <f>IF(ISNUMBER(Q3324),CONCATENATE("CREATE TABLE ""reg_",LOWER(J3324),""" (""ID"" bigint NOT NULL AUTO_INCREMENT,  ""HASHFILE"" varchar(255) DEFAULT NULL, ""ID_PAI"" bigint NOT NULL,"),IF(Q3324="Campo",CONCATENATE("""",L3324,""" ",VLOOKUP(R3324,Apoio!A:C,3,0)),""))&amp;IF(Z3324="","",CONCATENATE("PRIMARY KEY (""ID""), KEY ""FK_reg_",LOWER(Z3324),"_ID_PAI"" (""ID_PAI""), CONSTRAINT ""FK_reg_",LOWER(Z3324),"_ID_PAI"" FOREIGN KEY (""ID_PAI"") REFERENCES ""reg_",LOWER(Z3324),""" (""ID"")) ENGINE=InnoDB AUTO_INCREMENT=105774 DEFAULT CHARSET=utf8mb4 COLLATE=utf8mb4_0900_ai_ci;"))</f>
        <v>"COD_CONS" varchar(255) DEFAULT NULL,</v>
      </c>
      <c r="AB3324" s="190" t="str">
        <f t="shared" si="363"/>
        <v>`reg_1500`.`COD_CONS`,</v>
      </c>
    </row>
    <row r="3325" spans="10:28" ht="14.5" hidden="1" customHeight="1" x14ac:dyDescent="0.3">
      <c r="J3325" s="187" t="str">
        <f t="shared" si="361"/>
        <v>1500</v>
      </c>
      <c r="K3325" s="196"/>
      <c r="L3325" s="285"/>
      <c r="M3325" s="182" t="s">
        <v>1610</v>
      </c>
      <c r="N3325" s="196"/>
      <c r="O3325" s="196"/>
      <c r="P3325" s="196"/>
      <c r="Q3325" s="192" t="str">
        <f t="shared" si="362"/>
        <v/>
      </c>
      <c r="S3325" s="191" t="str">
        <f t="shared" si="365"/>
        <v/>
      </c>
      <c r="T3325" s="192" t="str">
        <f t="shared" si="366"/>
        <v/>
      </c>
      <c r="U3325" s="192" t="str">
        <f t="shared" si="364"/>
        <v/>
      </c>
      <c r="V3325" s="192" t="str">
        <f t="shared" si="367"/>
        <v/>
      </c>
      <c r="W3325" s="191" t="str">
        <f>IF(Q3325="Campo","@Campos(posicao = "&amp;K3325&amp;", tipo = '"&amp;R3325&amp;"')@Column(name = """&amp;L3325&amp;""")"&amp;IF(R3325="D","@Temporal(TemporalType.DATE)","")&amp;"private "&amp;VLOOKUP(TEXT(R3325,"@"),Apoio!A:B,2,0)&amp;" "&amp;SUBSTITUTE(LOWER(LEFT(L3325,1))&amp;RIGHT(PROPER(L3325),LEN(L3325)-1),"_","")&amp;";",IF(ISNUMBER(Q3325),IF(R3325="R","@Entity@Table(name = ""reg_"&amp;LOWER(J3325)&amp;""")@XmlRootElement","")&amp;VLOOKUP(J3325,Blocos!D:I,6,0)&amp;Apoio!$E$1&amp;Y3325,""))</f>
        <v/>
      </c>
      <c r="X3325" s="190" t="str">
        <f>IF(ISNUMBER(Q3325),COUNTIF(Blocos!G:G,J3325),"")</f>
        <v/>
      </c>
      <c r="Y3325" s="190" t="str">
        <f>IF(OR(X3325=0,X3325=""),"",VLOOKUP(SUMIFS(Blocos!A:A,Blocos!H:H,'EFD REGISTROS e Campos (2)'!X3325,Blocos!G:G,'EFD REGISTROS e Campos (2)'!J3325),Blocos!A:L,12,0))</f>
        <v/>
      </c>
      <c r="Z3325" s="190" t="str">
        <f>IF(ISNUMBER(Q3326),VLOOKUP(J3325,Blocos!D:G,4,0),"")</f>
        <v/>
      </c>
      <c r="AA3325" s="190" t="str">
        <f>IF(ISNUMBER(Q3325),CONCATENATE("CREATE TABLE ""reg_",LOWER(J3325),""" (""ID"" bigint NOT NULL AUTO_INCREMENT,  ""HASHFILE"" varchar(255) DEFAULT NULL, ""ID_PAI"" bigint NOT NULL,"),IF(Q3325="Campo",CONCATENATE("""",L3325,""" ",VLOOKUP(R3325,Apoio!A:C,3,0)),""))&amp;IF(Z3325="","",CONCATENATE("PRIMARY KEY (""ID""), KEY ""FK_reg_",LOWER(Z3325),"_ID_PAI"" (""ID_PAI""), CONSTRAINT ""FK_reg_",LOWER(Z3325),"_ID_PAI"" FOREIGN KEY (""ID_PAI"") REFERENCES ""reg_",LOWER(Z3325),""" (""ID"")) ENGINE=InnoDB AUTO_INCREMENT=105774 DEFAULT CHARSET=utf8mb4 COLLATE=utf8mb4_0900_ai_ci;"))</f>
        <v/>
      </c>
      <c r="AB3325" s="190" t="str">
        <f t="shared" si="363"/>
        <v/>
      </c>
    </row>
    <row r="3326" spans="10:28" ht="14.5" hidden="1" customHeight="1" x14ac:dyDescent="0.3">
      <c r="J3326" s="187" t="str">
        <f t="shared" si="361"/>
        <v>1500</v>
      </c>
      <c r="K3326" s="196"/>
      <c r="L3326" s="285"/>
      <c r="M3326" s="182" t="s">
        <v>1611</v>
      </c>
      <c r="N3326" s="196"/>
      <c r="O3326" s="196"/>
      <c r="P3326" s="196"/>
      <c r="Q3326" s="192" t="str">
        <f t="shared" si="362"/>
        <v/>
      </c>
      <c r="S3326" s="191" t="str">
        <f t="shared" si="365"/>
        <v/>
      </c>
      <c r="T3326" s="192" t="str">
        <f t="shared" si="366"/>
        <v/>
      </c>
      <c r="U3326" s="192" t="str">
        <f t="shared" si="364"/>
        <v/>
      </c>
      <c r="V3326" s="192" t="str">
        <f t="shared" si="367"/>
        <v/>
      </c>
      <c r="W3326" s="191" t="str">
        <f>IF(Q3326="Campo","@Campos(posicao = "&amp;K3326&amp;", tipo = '"&amp;R3326&amp;"')@Column(name = """&amp;L3326&amp;""")"&amp;IF(R3326="D","@Temporal(TemporalType.DATE)","")&amp;"private "&amp;VLOOKUP(TEXT(R3326,"@"),Apoio!A:B,2,0)&amp;" "&amp;SUBSTITUTE(LOWER(LEFT(L3326,1))&amp;RIGHT(PROPER(L3326),LEN(L3326)-1),"_","")&amp;";",IF(ISNUMBER(Q3326),IF(R3326="R","@Entity@Table(name = ""reg_"&amp;LOWER(J3326)&amp;""")@XmlRootElement","")&amp;VLOOKUP(J3326,Blocos!D:I,6,0)&amp;Apoio!$E$1&amp;Y3326,""))</f>
        <v/>
      </c>
      <c r="X3326" s="190" t="str">
        <f>IF(ISNUMBER(Q3326),COUNTIF(Blocos!G:G,J3326),"")</f>
        <v/>
      </c>
      <c r="Y3326" s="190" t="str">
        <f>IF(OR(X3326=0,X3326=""),"",VLOOKUP(SUMIFS(Blocos!A:A,Blocos!H:H,'EFD REGISTROS e Campos (2)'!X3326,Blocos!G:G,'EFD REGISTROS e Campos (2)'!J3326),Blocos!A:L,12,0))</f>
        <v/>
      </c>
      <c r="Z3326" s="190" t="str">
        <f>IF(ISNUMBER(Q3327),VLOOKUP(J3326,Blocos!D:G,4,0),"")</f>
        <v/>
      </c>
      <c r="AA3326" s="190" t="str">
        <f>IF(ISNUMBER(Q3326),CONCATENATE("CREATE TABLE ""reg_",LOWER(J3326),""" (""ID"" bigint NOT NULL AUTO_INCREMENT,  ""HASHFILE"" varchar(255) DEFAULT NULL, ""ID_PAI"" bigint NOT NULL,"),IF(Q3326="Campo",CONCATENATE("""",L3326,""" ",VLOOKUP(R3326,Apoio!A:C,3,0)),""))&amp;IF(Z3326="","",CONCATENATE("PRIMARY KEY (""ID""), KEY ""FK_reg_",LOWER(Z3326),"_ID_PAI"" (""ID_PAI""), CONSTRAINT ""FK_reg_",LOWER(Z3326),"_ID_PAI"" FOREIGN KEY (""ID_PAI"") REFERENCES ""reg_",LOWER(Z3326),""" (""ID"")) ENGINE=InnoDB AUTO_INCREMENT=105774 DEFAULT CHARSET=utf8mb4 COLLATE=utf8mb4_0900_ai_ci;"))</f>
        <v/>
      </c>
      <c r="AB3326" s="190" t="str">
        <f t="shared" si="363"/>
        <v/>
      </c>
    </row>
    <row r="3327" spans="10:28" ht="14.5" hidden="1" customHeight="1" x14ac:dyDescent="0.3">
      <c r="J3327" s="187" t="str">
        <f t="shared" si="361"/>
        <v>1500</v>
      </c>
      <c r="K3327" s="196"/>
      <c r="L3327" s="285"/>
      <c r="M3327" s="182" t="s">
        <v>1612</v>
      </c>
      <c r="N3327" s="196"/>
      <c r="O3327" s="196"/>
      <c r="P3327" s="196"/>
      <c r="Q3327" s="192" t="str">
        <f t="shared" si="362"/>
        <v/>
      </c>
      <c r="S3327" s="191" t="str">
        <f t="shared" si="365"/>
        <v/>
      </c>
      <c r="T3327" s="192" t="str">
        <f t="shared" si="366"/>
        <v/>
      </c>
      <c r="U3327" s="192" t="str">
        <f t="shared" si="364"/>
        <v/>
      </c>
      <c r="V3327" s="192" t="str">
        <f t="shared" si="367"/>
        <v/>
      </c>
      <c r="W3327" s="191" t="str">
        <f>IF(Q3327="Campo","@Campos(posicao = "&amp;K3327&amp;", tipo = '"&amp;R3327&amp;"')@Column(name = """&amp;L3327&amp;""")"&amp;IF(R3327="D","@Temporal(TemporalType.DATE)","")&amp;"private "&amp;VLOOKUP(TEXT(R3327,"@"),Apoio!A:B,2,0)&amp;" "&amp;SUBSTITUTE(LOWER(LEFT(L3327,1))&amp;RIGHT(PROPER(L3327),LEN(L3327)-1),"_","")&amp;";",IF(ISNUMBER(Q3327),IF(R3327="R","@Entity@Table(name = ""reg_"&amp;LOWER(J3327)&amp;""")@XmlRootElement","")&amp;VLOOKUP(J3327,Blocos!D:I,6,0)&amp;Apoio!$E$1&amp;Y3327,""))</f>
        <v/>
      </c>
      <c r="X3327" s="190" t="str">
        <f>IF(ISNUMBER(Q3327),COUNTIF(Blocos!G:G,J3327),"")</f>
        <v/>
      </c>
      <c r="Y3327" s="190" t="str">
        <f>IF(OR(X3327=0,X3327=""),"",VLOOKUP(SUMIFS(Blocos!A:A,Blocos!H:H,'EFD REGISTROS e Campos (2)'!X3327,Blocos!G:G,'EFD REGISTROS e Campos (2)'!J3327),Blocos!A:L,12,0))</f>
        <v/>
      </c>
      <c r="Z3327" s="190" t="str">
        <f>IF(ISNUMBER(Q3328),VLOOKUP(J3327,Blocos!D:G,4,0),"")</f>
        <v/>
      </c>
      <c r="AA3327" s="190" t="str">
        <f>IF(ISNUMBER(Q3327),CONCATENATE("CREATE TABLE ""reg_",LOWER(J3327),""" (""ID"" bigint NOT NULL AUTO_INCREMENT,  ""HASHFILE"" varchar(255) DEFAULT NULL, ""ID_PAI"" bigint NOT NULL,"),IF(Q3327="Campo",CONCATENATE("""",L3327,""" ",VLOOKUP(R3327,Apoio!A:C,3,0)),""))&amp;IF(Z3327="","",CONCATENATE("PRIMARY KEY (""ID""), KEY ""FK_reg_",LOWER(Z3327),"_ID_PAI"" (""ID_PAI""), CONSTRAINT ""FK_reg_",LOWER(Z3327),"_ID_PAI"" FOREIGN KEY (""ID_PAI"") REFERENCES ""reg_",LOWER(Z3327),""" (""ID"")) ENGINE=InnoDB AUTO_INCREMENT=105774 DEFAULT CHARSET=utf8mb4 COLLATE=utf8mb4_0900_ai_ci;"))</f>
        <v/>
      </c>
      <c r="AB3327" s="190" t="str">
        <f t="shared" si="363"/>
        <v/>
      </c>
    </row>
    <row r="3328" spans="10:28" ht="14.5" hidden="1" customHeight="1" x14ac:dyDescent="0.3">
      <c r="J3328" s="187" t="str">
        <f t="shared" ref="J3328:J3391" si="368">IF(A3328="",J3327,CONCATENATE(B3328,C3328,D3328,E3328,F3328,G3328,H3328))</f>
        <v>1500</v>
      </c>
      <c r="K3328" s="196"/>
      <c r="L3328" s="285"/>
      <c r="M3328" s="182" t="s">
        <v>1613</v>
      </c>
      <c r="N3328" s="196"/>
      <c r="O3328" s="196"/>
      <c r="P3328" s="196"/>
      <c r="Q3328" s="192" t="str">
        <f t="shared" si="362"/>
        <v/>
      </c>
      <c r="S3328" s="191" t="str">
        <f t="shared" si="365"/>
        <v/>
      </c>
      <c r="T3328" s="192" t="str">
        <f t="shared" si="366"/>
        <v/>
      </c>
      <c r="U3328" s="192" t="str">
        <f t="shared" si="364"/>
        <v/>
      </c>
      <c r="V3328" s="192" t="str">
        <f t="shared" si="367"/>
        <v/>
      </c>
      <c r="W3328" s="191" t="str">
        <f>IF(Q3328="Campo","@Campos(posicao = "&amp;K3328&amp;", tipo = '"&amp;R3328&amp;"')@Column(name = """&amp;L3328&amp;""")"&amp;IF(R3328="D","@Temporal(TemporalType.DATE)","")&amp;"private "&amp;VLOOKUP(TEXT(R3328,"@"),Apoio!A:B,2,0)&amp;" "&amp;SUBSTITUTE(LOWER(LEFT(L3328,1))&amp;RIGHT(PROPER(L3328),LEN(L3328)-1),"_","")&amp;";",IF(ISNUMBER(Q3328),IF(R3328="R","@Entity@Table(name = ""reg_"&amp;LOWER(J3328)&amp;""")@XmlRootElement","")&amp;VLOOKUP(J3328,Blocos!D:I,6,0)&amp;Apoio!$E$1&amp;Y3328,""))</f>
        <v/>
      </c>
      <c r="X3328" s="190" t="str">
        <f>IF(ISNUMBER(Q3328),COUNTIF(Blocos!G:G,J3328),"")</f>
        <v/>
      </c>
      <c r="Y3328" s="190" t="str">
        <f>IF(OR(X3328=0,X3328=""),"",VLOOKUP(SUMIFS(Blocos!A:A,Blocos!H:H,'EFD REGISTROS e Campos (2)'!X3328,Blocos!G:G,'EFD REGISTROS e Campos (2)'!J3328),Blocos!A:L,12,0))</f>
        <v/>
      </c>
      <c r="Z3328" s="190" t="str">
        <f>IF(ISNUMBER(Q3329),VLOOKUP(J3328,Blocos!D:G,4,0),"")</f>
        <v/>
      </c>
      <c r="AA3328" s="190" t="str">
        <f>IF(ISNUMBER(Q3328),CONCATENATE("CREATE TABLE ""reg_",LOWER(J3328),""" (""ID"" bigint NOT NULL AUTO_INCREMENT,  ""HASHFILE"" varchar(255) DEFAULT NULL, ""ID_PAI"" bigint NOT NULL,"),IF(Q3328="Campo",CONCATENATE("""",L3328,""" ",VLOOKUP(R3328,Apoio!A:C,3,0)),""))&amp;IF(Z3328="","",CONCATENATE("PRIMARY KEY (""ID""), KEY ""FK_reg_",LOWER(Z3328),"_ID_PAI"" (""ID_PAI""), CONSTRAINT ""FK_reg_",LOWER(Z3328),"_ID_PAI"" FOREIGN KEY (""ID_PAI"") REFERENCES ""reg_",LOWER(Z3328),""" (""ID"")) ENGINE=InnoDB AUTO_INCREMENT=105774 DEFAULT CHARSET=utf8mb4 COLLATE=utf8mb4_0900_ai_ci;"))</f>
        <v/>
      </c>
      <c r="AB3328" s="190" t="str">
        <f t="shared" si="363"/>
        <v/>
      </c>
    </row>
    <row r="3329" spans="10:28" ht="14.5" hidden="1" customHeight="1" x14ac:dyDescent="0.3">
      <c r="J3329" s="187" t="str">
        <f t="shared" si="368"/>
        <v>1500</v>
      </c>
      <c r="K3329" s="196"/>
      <c r="L3329" s="285"/>
      <c r="M3329" s="182" t="s">
        <v>3359</v>
      </c>
      <c r="N3329" s="196"/>
      <c r="O3329" s="196"/>
      <c r="P3329" s="196"/>
      <c r="Q3329" s="192" t="str">
        <f t="shared" si="362"/>
        <v/>
      </c>
      <c r="S3329" s="191" t="str">
        <f t="shared" si="365"/>
        <v/>
      </c>
      <c r="T3329" s="192" t="str">
        <f t="shared" si="366"/>
        <v/>
      </c>
      <c r="U3329" s="192" t="str">
        <f t="shared" si="364"/>
        <v/>
      </c>
      <c r="V3329" s="192" t="str">
        <f t="shared" si="367"/>
        <v/>
      </c>
      <c r="W3329" s="191" t="str">
        <f>IF(Q3329="Campo","@Campos(posicao = "&amp;K3329&amp;", tipo = '"&amp;R3329&amp;"')@Column(name = """&amp;L3329&amp;""")"&amp;IF(R3329="D","@Temporal(TemporalType.DATE)","")&amp;"private "&amp;VLOOKUP(TEXT(R3329,"@"),Apoio!A:B,2,0)&amp;" "&amp;SUBSTITUTE(LOWER(LEFT(L3329,1))&amp;RIGHT(PROPER(L3329),LEN(L3329)-1),"_","")&amp;";",IF(ISNUMBER(Q3329),IF(R3329="R","@Entity@Table(name = ""reg_"&amp;LOWER(J3329)&amp;""")@XmlRootElement","")&amp;VLOOKUP(J3329,Blocos!D:I,6,0)&amp;Apoio!$E$1&amp;Y3329,""))</f>
        <v/>
      </c>
      <c r="X3329" s="190" t="str">
        <f>IF(ISNUMBER(Q3329),COUNTIF(Blocos!G:G,J3329),"")</f>
        <v/>
      </c>
      <c r="Y3329" s="190" t="str">
        <f>IF(OR(X3329=0,X3329=""),"",VLOOKUP(SUMIFS(Blocos!A:A,Blocos!H:H,'EFD REGISTROS e Campos (2)'!X3329,Blocos!G:G,'EFD REGISTROS e Campos (2)'!J3329),Blocos!A:L,12,0))</f>
        <v/>
      </c>
      <c r="Z3329" s="190" t="str">
        <f>IF(ISNUMBER(Q3330),VLOOKUP(J3329,Blocos!D:G,4,0),"")</f>
        <v/>
      </c>
      <c r="AA3329" s="190" t="str">
        <f>IF(ISNUMBER(Q3329),CONCATENATE("CREATE TABLE ""reg_",LOWER(J3329),""" (""ID"" bigint NOT NULL AUTO_INCREMENT,  ""HASHFILE"" varchar(255) DEFAULT NULL, ""ID_PAI"" bigint NOT NULL,"),IF(Q3329="Campo",CONCATENATE("""",L3329,""" ",VLOOKUP(R3329,Apoio!A:C,3,0)),""))&amp;IF(Z3329="","",CONCATENATE("PRIMARY KEY (""ID""), KEY ""FK_reg_",LOWER(Z3329),"_ID_PAI"" (""ID_PAI""), CONSTRAINT ""FK_reg_",LOWER(Z3329),"_ID_PAI"" FOREIGN KEY (""ID_PAI"") REFERENCES ""reg_",LOWER(Z3329),""" (""ID"")) ENGINE=InnoDB AUTO_INCREMENT=105774 DEFAULT CHARSET=utf8mb4 COLLATE=utf8mb4_0900_ai_ci;"))</f>
        <v/>
      </c>
      <c r="AB3329" s="190" t="str">
        <f t="shared" si="363"/>
        <v/>
      </c>
    </row>
    <row r="3330" spans="10:28" ht="14.5" hidden="1" customHeight="1" x14ac:dyDescent="0.3">
      <c r="J3330" s="187" t="str">
        <f t="shared" si="368"/>
        <v>1500</v>
      </c>
      <c r="K3330" s="196"/>
      <c r="L3330" s="285"/>
      <c r="M3330" s="182" t="s">
        <v>1615</v>
      </c>
      <c r="N3330" s="196"/>
      <c r="O3330" s="196"/>
      <c r="P3330" s="196"/>
      <c r="Q3330" s="192" t="str">
        <f t="shared" si="362"/>
        <v/>
      </c>
      <c r="S3330" s="191" t="str">
        <f t="shared" si="365"/>
        <v/>
      </c>
      <c r="T3330" s="192" t="str">
        <f t="shared" si="366"/>
        <v/>
      </c>
      <c r="U3330" s="192" t="str">
        <f t="shared" si="364"/>
        <v/>
      </c>
      <c r="V3330" s="192" t="str">
        <f t="shared" si="367"/>
        <v/>
      </c>
      <c r="W3330" s="191" t="str">
        <f>IF(Q3330="Campo","@Campos(posicao = "&amp;K3330&amp;", tipo = '"&amp;R3330&amp;"')@Column(name = """&amp;L3330&amp;""")"&amp;IF(R3330="D","@Temporal(TemporalType.DATE)","")&amp;"private "&amp;VLOOKUP(TEXT(R3330,"@"),Apoio!A:B,2,0)&amp;" "&amp;SUBSTITUTE(LOWER(LEFT(L3330,1))&amp;RIGHT(PROPER(L3330),LEN(L3330)-1),"_","")&amp;";",IF(ISNUMBER(Q3330),IF(R3330="R","@Entity@Table(name = ""reg_"&amp;LOWER(J3330)&amp;""")@XmlRootElement","")&amp;VLOOKUP(J3330,Blocos!D:I,6,0)&amp;Apoio!$E$1&amp;Y3330,""))</f>
        <v/>
      </c>
      <c r="X3330" s="190" t="str">
        <f>IF(ISNUMBER(Q3330),COUNTIF(Blocos!G:G,J3330),"")</f>
        <v/>
      </c>
      <c r="Y3330" s="190" t="str">
        <f>IF(OR(X3330=0,X3330=""),"",VLOOKUP(SUMIFS(Blocos!A:A,Blocos!H:H,'EFD REGISTROS e Campos (2)'!X3330,Blocos!G:G,'EFD REGISTROS e Campos (2)'!J3330),Blocos!A:L,12,0))</f>
        <v/>
      </c>
      <c r="Z3330" s="190" t="str">
        <f>IF(ISNUMBER(Q3331),VLOOKUP(J3330,Blocos!D:G,4,0),"")</f>
        <v/>
      </c>
      <c r="AA3330" s="190" t="str">
        <f>IF(ISNUMBER(Q3330),CONCATENATE("CREATE TABLE ""reg_",LOWER(J3330),""" (""ID"" bigint NOT NULL AUTO_INCREMENT,  ""HASHFILE"" varchar(255) DEFAULT NULL, ""ID_PAI"" bigint NOT NULL,"),IF(Q3330="Campo",CONCATENATE("""",L3330,""" ",VLOOKUP(R3330,Apoio!A:C,3,0)),""))&amp;IF(Z3330="","",CONCATENATE("PRIMARY KEY (""ID""), KEY ""FK_reg_",LOWER(Z3330),"_ID_PAI"" (""ID_PAI""), CONSTRAINT ""FK_reg_",LOWER(Z3330),"_ID_PAI"" FOREIGN KEY (""ID_PAI"") REFERENCES ""reg_",LOWER(Z3330),""" (""ID"")) ENGINE=InnoDB AUTO_INCREMENT=105774 DEFAULT CHARSET=utf8mb4 COLLATE=utf8mb4_0900_ai_ci;"))</f>
        <v/>
      </c>
      <c r="AB3330" s="190" t="str">
        <f t="shared" si="363"/>
        <v/>
      </c>
    </row>
    <row r="3331" spans="10:28" ht="14.5" hidden="1" customHeight="1" x14ac:dyDescent="0.3">
      <c r="J3331" s="187" t="str">
        <f t="shared" si="368"/>
        <v>1500</v>
      </c>
      <c r="K3331" s="196"/>
      <c r="L3331" s="285"/>
      <c r="M3331" s="182" t="s">
        <v>1616</v>
      </c>
      <c r="N3331" s="196"/>
      <c r="O3331" s="196"/>
      <c r="P3331" s="196"/>
      <c r="Q3331" s="192" t="str">
        <f t="shared" ref="Q3331:Q3394" si="369">IF(B3331&lt;&gt;"",0,IF(C3331&lt;&gt;"",1,IF(D3331&lt;&gt;"",2,IF(E3331&lt;&gt;"",3,IF(F3331&lt;&gt;"",4,IF(G3331&lt;&gt;"",5,IF(H3331&lt;&gt;"",6,IF(ISNUMBER(K3331),"Campo",""))))))))</f>
        <v/>
      </c>
      <c r="S3331" s="191" t="str">
        <f t="shared" si="365"/>
        <v/>
      </c>
      <c r="T3331" s="192" t="str">
        <f t="shared" si="366"/>
        <v/>
      </c>
      <c r="U3331" s="192" t="str">
        <f t="shared" si="364"/>
        <v/>
      </c>
      <c r="V3331" s="192" t="str">
        <f t="shared" si="367"/>
        <v/>
      </c>
      <c r="W3331" s="191" t="str">
        <f>IF(Q3331="Campo","@Campos(posicao = "&amp;K3331&amp;", tipo = '"&amp;R3331&amp;"')@Column(name = """&amp;L3331&amp;""")"&amp;IF(R3331="D","@Temporal(TemporalType.DATE)","")&amp;"private "&amp;VLOOKUP(TEXT(R3331,"@"),Apoio!A:B,2,0)&amp;" "&amp;SUBSTITUTE(LOWER(LEFT(L3331,1))&amp;RIGHT(PROPER(L3331),LEN(L3331)-1),"_","")&amp;";",IF(ISNUMBER(Q3331),IF(R3331="R","@Entity@Table(name = ""reg_"&amp;LOWER(J3331)&amp;""")@XmlRootElement","")&amp;VLOOKUP(J3331,Blocos!D:I,6,0)&amp;Apoio!$E$1&amp;Y3331,""))</f>
        <v/>
      </c>
      <c r="X3331" s="190" t="str">
        <f>IF(ISNUMBER(Q3331),COUNTIF(Blocos!G:G,J3331),"")</f>
        <v/>
      </c>
      <c r="Y3331" s="190" t="str">
        <f>IF(OR(X3331=0,X3331=""),"",VLOOKUP(SUMIFS(Blocos!A:A,Blocos!H:H,'EFD REGISTROS e Campos (2)'!X3331,Blocos!G:G,'EFD REGISTROS e Campos (2)'!J3331),Blocos!A:L,12,0))</f>
        <v/>
      </c>
      <c r="Z3331" s="190" t="str">
        <f>IF(ISNUMBER(Q3332),VLOOKUP(J3331,Blocos!D:G,4,0),"")</f>
        <v/>
      </c>
      <c r="AA3331" s="190" t="str">
        <f>IF(ISNUMBER(Q3331),CONCATENATE("CREATE TABLE ""reg_",LOWER(J3331),""" (""ID"" bigint NOT NULL AUTO_INCREMENT,  ""HASHFILE"" varchar(255) DEFAULT NULL, ""ID_PAI"" bigint NOT NULL,"),IF(Q3331="Campo",CONCATENATE("""",L3331,""" ",VLOOKUP(R3331,Apoio!A:C,3,0)),""))&amp;IF(Z3331="","",CONCATENATE("PRIMARY KEY (""ID""), KEY ""FK_reg_",LOWER(Z3331),"_ID_PAI"" (""ID_PAI""), CONSTRAINT ""FK_reg_",LOWER(Z3331),"_ID_PAI"" FOREIGN KEY (""ID_PAI"") REFERENCES ""reg_",LOWER(Z3331),""" (""ID"")) ENGINE=InnoDB AUTO_INCREMENT=105774 DEFAULT CHARSET=utf8mb4 COLLATE=utf8mb4_0900_ai_ci;"))</f>
        <v/>
      </c>
      <c r="AB3331" s="190" t="str">
        <f t="shared" si="363"/>
        <v/>
      </c>
    </row>
    <row r="3332" spans="10:28" ht="14.5" hidden="1" customHeight="1" x14ac:dyDescent="0.3">
      <c r="J3332" s="187" t="str">
        <f t="shared" si="368"/>
        <v>1500</v>
      </c>
      <c r="K3332" s="196"/>
      <c r="L3332" s="285"/>
      <c r="M3332" s="182" t="s">
        <v>3360</v>
      </c>
      <c r="N3332" s="196"/>
      <c r="O3332" s="196"/>
      <c r="P3332" s="196"/>
      <c r="Q3332" s="192" t="str">
        <f t="shared" si="369"/>
        <v/>
      </c>
      <c r="S3332" s="191" t="str">
        <f t="shared" si="365"/>
        <v/>
      </c>
      <c r="T3332" s="192" t="str">
        <f t="shared" si="366"/>
        <v/>
      </c>
      <c r="U3332" s="192" t="str">
        <f t="shared" si="364"/>
        <v/>
      </c>
      <c r="V3332" s="192" t="str">
        <f t="shared" si="367"/>
        <v/>
      </c>
      <c r="W3332" s="191" t="str">
        <f>IF(Q3332="Campo","@Campos(posicao = "&amp;K3332&amp;", tipo = '"&amp;R3332&amp;"')@Column(name = """&amp;L3332&amp;""")"&amp;IF(R3332="D","@Temporal(TemporalType.DATE)","")&amp;"private "&amp;VLOOKUP(TEXT(R3332,"@"),Apoio!A:B,2,0)&amp;" "&amp;SUBSTITUTE(LOWER(LEFT(L3332,1))&amp;RIGHT(PROPER(L3332),LEN(L3332)-1),"_","")&amp;";",IF(ISNUMBER(Q3332),IF(R3332="R","@Entity@Table(name = ""reg_"&amp;LOWER(J3332)&amp;""")@XmlRootElement","")&amp;VLOOKUP(J3332,Blocos!D:I,6,0)&amp;Apoio!$E$1&amp;Y3332,""))</f>
        <v/>
      </c>
      <c r="X3332" s="190" t="str">
        <f>IF(ISNUMBER(Q3332),COUNTIF(Blocos!G:G,J3332),"")</f>
        <v/>
      </c>
      <c r="Y3332" s="190" t="str">
        <f>IF(OR(X3332=0,X3332=""),"",VLOOKUP(SUMIFS(Blocos!A:A,Blocos!H:H,'EFD REGISTROS e Campos (2)'!X3332,Blocos!G:G,'EFD REGISTROS e Campos (2)'!J3332),Blocos!A:L,12,0))</f>
        <v/>
      </c>
      <c r="Z3332" s="190" t="str">
        <f>IF(ISNUMBER(Q3333),VLOOKUP(J3332,Blocos!D:G,4,0),"")</f>
        <v/>
      </c>
      <c r="AA3332" s="190" t="str">
        <f>IF(ISNUMBER(Q3332),CONCATENATE("CREATE TABLE ""reg_",LOWER(J3332),""" (""ID"" bigint NOT NULL AUTO_INCREMENT,  ""HASHFILE"" varchar(255) DEFAULT NULL, ""ID_PAI"" bigint NOT NULL,"),IF(Q3332="Campo",CONCATENATE("""",L3332,""" ",VLOOKUP(R3332,Apoio!A:C,3,0)),""))&amp;IF(Z3332="","",CONCATENATE("PRIMARY KEY (""ID""), KEY ""FK_reg_",LOWER(Z3332),"_ID_PAI"" (""ID_PAI""), CONSTRAINT ""FK_reg_",LOWER(Z3332),"_ID_PAI"" FOREIGN KEY (""ID_PAI"") REFERENCES ""reg_",LOWER(Z3332),""" (""ID"")) ENGINE=InnoDB AUTO_INCREMENT=105774 DEFAULT CHARSET=utf8mb4 COLLATE=utf8mb4_0900_ai_ci;"))</f>
        <v/>
      </c>
      <c r="AB3332" s="190" t="str">
        <f t="shared" ref="AB3332:AB3395" si="370">IF(Q3332="Campo",CONCATENATE(IF(K3332=1,"USE `efdicms`;SELECT ",""),"`reg_",LOWER(J3332),"`.`",L3332,"`,"),"")&amp;IF(J3332&lt;&gt;J3333,CONCATENATE("FROM `efdicms`.`reg_",LOWER(J3332),"`;"""),"")</f>
        <v/>
      </c>
    </row>
    <row r="3333" spans="10:28" ht="14.5" hidden="1" customHeight="1" x14ac:dyDescent="0.3">
      <c r="J3333" s="187" t="str">
        <f t="shared" si="368"/>
        <v>1500</v>
      </c>
      <c r="K3333" s="181">
        <v>10</v>
      </c>
      <c r="L3333" s="289" t="s">
        <v>351</v>
      </c>
      <c r="M3333" s="182" t="s">
        <v>352</v>
      </c>
      <c r="N3333" s="181" t="s">
        <v>32</v>
      </c>
      <c r="O3333" s="181">
        <v>9</v>
      </c>
      <c r="P3333" s="181" t="s">
        <v>28</v>
      </c>
      <c r="Q3333" s="192" t="str">
        <f t="shared" si="369"/>
        <v>Campo</v>
      </c>
      <c r="R3333" s="192" t="s">
        <v>3607</v>
      </c>
      <c r="S3333" s="191" t="str">
        <f t="shared" si="365"/>
        <v/>
      </c>
      <c r="T3333" s="192" t="str">
        <f t="shared" si="366"/>
        <v>&lt;campo posicao="10"&gt;
&lt;coluna&gt;NUM_DOC&lt;/coluna&gt;
&lt;descricao&gt;Número do documento fiscal&lt;/descricao&gt;
&lt;tipo&gt;I&lt;/tipo&gt;
&lt;/campo&gt;</v>
      </c>
      <c r="U3333" s="192" t="str">
        <f t="shared" si="364"/>
        <v>&lt;campo posicao="10"&gt;
&lt;coluna&gt;NUM_DOC&lt;/coluna&gt;
&lt;descricao&gt;Número do documento fiscal&lt;/descricao&gt;
&lt;tipo&gt;I&lt;/tipo&gt;
&lt;/campo&gt;</v>
      </c>
      <c r="V3333" s="192" t="str">
        <f t="shared" si="367"/>
        <v>{"Column11", "NUM_DOC"},</v>
      </c>
      <c r="W3333" s="191" t="str">
        <f>IF(Q3333="Campo","@Campos(posicao = "&amp;K3333&amp;", tipo = '"&amp;R3333&amp;"')@Column(name = """&amp;L3333&amp;""")"&amp;IF(R3333="D","@Temporal(TemporalType.DATE)","")&amp;"private "&amp;VLOOKUP(TEXT(R3333,"@"),Apoio!A:B,2,0)&amp;" "&amp;SUBSTITUTE(LOWER(LEFT(L3333,1))&amp;RIGHT(PROPER(L3333),LEN(L3333)-1),"_","")&amp;";",IF(ISNUMBER(Q3333),IF(R3333="R","@Entity@Table(name = ""reg_"&amp;LOWER(J3333)&amp;""")@XmlRootElement","")&amp;VLOOKUP(J3333,Blocos!D:I,6,0)&amp;Apoio!$E$1&amp;Y3333,""))</f>
        <v>@Campos(posicao = 10, tipo = 'I')@Column(name = "NUM_DOC")private int numDoc;</v>
      </c>
      <c r="X3333" s="190" t="str">
        <f>IF(ISNUMBER(Q3333),COUNTIF(Blocos!G:G,J3333),"")</f>
        <v/>
      </c>
      <c r="Y3333" s="190" t="str">
        <f>IF(OR(X3333=0,X3333=""),"",VLOOKUP(SUMIFS(Blocos!A:A,Blocos!H:H,'EFD REGISTROS e Campos (2)'!X3333,Blocos!G:G,'EFD REGISTROS e Campos (2)'!J3333),Blocos!A:L,12,0))</f>
        <v/>
      </c>
      <c r="Z3333" s="190" t="str">
        <f>IF(ISNUMBER(Q3334),VLOOKUP(J3333,Blocos!D:G,4,0),"")</f>
        <v/>
      </c>
      <c r="AA3333" s="190" t="str">
        <f>IF(ISNUMBER(Q3333),CONCATENATE("CREATE TABLE ""reg_",LOWER(J3333),""" (""ID"" bigint NOT NULL AUTO_INCREMENT,  ""HASHFILE"" varchar(255) DEFAULT NULL, ""ID_PAI"" bigint NOT NULL,"),IF(Q3333="Campo",CONCATENATE("""",L3333,""" ",VLOOKUP(R3333,Apoio!A:C,3,0)),""))&amp;IF(Z3333="","",CONCATENATE("PRIMARY KEY (""ID""), KEY ""FK_reg_",LOWER(Z3333),"_ID_PAI"" (""ID_PAI""), CONSTRAINT ""FK_reg_",LOWER(Z3333),"_ID_PAI"" FOREIGN KEY (""ID_PAI"") REFERENCES ""reg_",LOWER(Z3333),""" (""ID"")) ENGINE=InnoDB AUTO_INCREMENT=105774 DEFAULT CHARSET=utf8mb4 COLLATE=utf8mb4_0900_ai_ci;"))</f>
        <v>"NUM_DOC" int DEFAULT NULL,</v>
      </c>
      <c r="AB3333" s="190" t="str">
        <f t="shared" si="370"/>
        <v>`reg_1500`.`NUM_DOC`,</v>
      </c>
    </row>
    <row r="3334" spans="10:28" ht="14.5" hidden="1" customHeight="1" x14ac:dyDescent="0.3">
      <c r="J3334" s="187" t="str">
        <f t="shared" si="368"/>
        <v>1500</v>
      </c>
      <c r="K3334" s="181">
        <v>11</v>
      </c>
      <c r="L3334" s="289" t="s">
        <v>357</v>
      </c>
      <c r="M3334" s="182" t="s">
        <v>667</v>
      </c>
      <c r="N3334" s="181" t="s">
        <v>32</v>
      </c>
      <c r="O3334" s="181" t="s">
        <v>40</v>
      </c>
      <c r="P3334" s="181" t="s">
        <v>28</v>
      </c>
      <c r="Q3334" s="192" t="str">
        <f t="shared" si="369"/>
        <v>Campo</v>
      </c>
      <c r="R3334" s="192" t="s">
        <v>3605</v>
      </c>
      <c r="S3334" s="191" t="str">
        <f t="shared" si="365"/>
        <v/>
      </c>
      <c r="T3334" s="192" t="str">
        <f t="shared" si="366"/>
        <v>&lt;campo posicao="11"&gt;
&lt;coluna&gt;DT_DOC&lt;/coluna&gt;
&lt;descricao&gt;Data da emissão do documento fiscal&lt;/descricao&gt;
&lt;tipo&gt;D&lt;/tipo&gt;
&lt;/campo&gt;</v>
      </c>
      <c r="U3334" s="192" t="str">
        <f t="shared" si="364"/>
        <v>&lt;campo posicao="11"&gt;
&lt;coluna&gt;DT_DOC&lt;/coluna&gt;
&lt;descricao&gt;Data da emissão do documento fiscal&lt;/descricao&gt;
&lt;tipo&gt;D&lt;/tipo&gt;
&lt;/campo&gt;</v>
      </c>
      <c r="V3334" s="192" t="str">
        <f t="shared" si="367"/>
        <v>{"Column12", "DT_DOC"},</v>
      </c>
      <c r="W3334" s="191" t="str">
        <f>IF(Q3334="Campo","@Campos(posicao = "&amp;K3334&amp;", tipo = '"&amp;R3334&amp;"')@Column(name = """&amp;L3334&amp;""")"&amp;IF(R3334="D","@Temporal(TemporalType.DATE)","")&amp;"private "&amp;VLOOKUP(TEXT(R3334,"@"),Apoio!A:B,2,0)&amp;" "&amp;SUBSTITUTE(LOWER(LEFT(L3334,1))&amp;RIGHT(PROPER(L3334),LEN(L3334)-1),"_","")&amp;";",IF(ISNUMBER(Q3334),IF(R3334="R","@Entity@Table(name = ""reg_"&amp;LOWER(J3334)&amp;""")@XmlRootElement","")&amp;VLOOKUP(J3334,Blocos!D:I,6,0)&amp;Apoio!$E$1&amp;Y3334,""))</f>
        <v>@Campos(posicao = 11, tipo = 'D')@Column(name = "DT_DOC")@Temporal(TemporalType.DATE)private Date dtDoc;</v>
      </c>
      <c r="X3334" s="190" t="str">
        <f>IF(ISNUMBER(Q3334),COUNTIF(Blocos!G:G,J3334),"")</f>
        <v/>
      </c>
      <c r="Y3334" s="190" t="str">
        <f>IF(OR(X3334=0,X3334=""),"",VLOOKUP(SUMIFS(Blocos!A:A,Blocos!H:H,'EFD REGISTROS e Campos (2)'!X3334,Blocos!G:G,'EFD REGISTROS e Campos (2)'!J3334),Blocos!A:L,12,0))</f>
        <v/>
      </c>
      <c r="Z3334" s="190" t="str">
        <f>IF(ISNUMBER(Q3335),VLOOKUP(J3334,Blocos!D:G,4,0),"")</f>
        <v/>
      </c>
      <c r="AA3334" s="190" t="str">
        <f>IF(ISNUMBER(Q3334),CONCATENATE("CREATE TABLE ""reg_",LOWER(J3334),""" (""ID"" bigint NOT NULL AUTO_INCREMENT,  ""HASHFILE"" varchar(255) DEFAULT NULL, ""ID_PAI"" bigint NOT NULL,"),IF(Q3334="Campo",CONCATENATE("""",L3334,""" ",VLOOKUP(R3334,Apoio!A:C,3,0)),""))&amp;IF(Z3334="","",CONCATENATE("PRIMARY KEY (""ID""), KEY ""FK_reg_",LOWER(Z3334),"_ID_PAI"" (""ID_PAI""), CONSTRAINT ""FK_reg_",LOWER(Z3334),"_ID_PAI"" FOREIGN KEY (""ID_PAI"") REFERENCES ""reg_",LOWER(Z3334),""" (""ID"")) ENGINE=InnoDB AUTO_INCREMENT=105774 DEFAULT CHARSET=utf8mb4 COLLATE=utf8mb4_0900_ai_ci;"))</f>
        <v>"DT_DOC" date DEFAULT NULL,</v>
      </c>
      <c r="AB3334" s="190" t="str">
        <f t="shared" si="370"/>
        <v>`reg_1500`.`DT_DOC`,</v>
      </c>
    </row>
    <row r="3335" spans="10:28" ht="14.5" hidden="1" customHeight="1" x14ac:dyDescent="0.3">
      <c r="J3335" s="187" t="str">
        <f t="shared" si="368"/>
        <v>1500</v>
      </c>
      <c r="K3335" s="181">
        <v>12</v>
      </c>
      <c r="L3335" s="289" t="s">
        <v>535</v>
      </c>
      <c r="M3335" s="182" t="s">
        <v>536</v>
      </c>
      <c r="N3335" s="181" t="s">
        <v>32</v>
      </c>
      <c r="O3335" s="181" t="s">
        <v>40</v>
      </c>
      <c r="P3335" s="181" t="s">
        <v>28</v>
      </c>
      <c r="Q3335" s="192" t="str">
        <f t="shared" si="369"/>
        <v>Campo</v>
      </c>
      <c r="R3335" s="192" t="s">
        <v>3605</v>
      </c>
      <c r="S3335" s="191" t="str">
        <f t="shared" si="365"/>
        <v/>
      </c>
      <c r="T3335" s="192" t="str">
        <f t="shared" si="366"/>
        <v>&lt;campo posicao="12"&gt;
&lt;coluna&gt;DT_E_S&lt;/coluna&gt;
&lt;descricao&gt;Data da entrada ou da saída&lt;/descricao&gt;
&lt;tipo&gt;D&lt;/tipo&gt;
&lt;/campo&gt;</v>
      </c>
      <c r="U3335" s="192" t="str">
        <f t="shared" si="364"/>
        <v>&lt;campo posicao="12"&gt;
&lt;coluna&gt;DT_E_S&lt;/coluna&gt;
&lt;descricao&gt;Data da entrada ou da saída&lt;/descricao&gt;
&lt;tipo&gt;D&lt;/tipo&gt;
&lt;/campo&gt;</v>
      </c>
      <c r="V3335" s="192" t="str">
        <f t="shared" si="367"/>
        <v>{"Column13", "DT_E_S"},</v>
      </c>
      <c r="W3335" s="191" t="str">
        <f>IF(Q3335="Campo","@Campos(posicao = "&amp;K3335&amp;", tipo = '"&amp;R3335&amp;"')@Column(name = """&amp;L3335&amp;""")"&amp;IF(R3335="D","@Temporal(TemporalType.DATE)","")&amp;"private "&amp;VLOOKUP(TEXT(R3335,"@"),Apoio!A:B,2,0)&amp;" "&amp;SUBSTITUTE(LOWER(LEFT(L3335,1))&amp;RIGHT(PROPER(L3335),LEN(L3335)-1),"_","")&amp;";",IF(ISNUMBER(Q3335),IF(R3335="R","@Entity@Table(name = ""reg_"&amp;LOWER(J3335)&amp;""")@XmlRootElement","")&amp;VLOOKUP(J3335,Blocos!D:I,6,0)&amp;Apoio!$E$1&amp;Y3335,""))</f>
        <v>@Campos(posicao = 12, tipo = 'D')@Column(name = "DT_E_S")@Temporal(TemporalType.DATE)private Date dtES;</v>
      </c>
      <c r="X3335" s="190" t="str">
        <f>IF(ISNUMBER(Q3335),COUNTIF(Blocos!G:G,J3335),"")</f>
        <v/>
      </c>
      <c r="Y3335" s="190" t="str">
        <f>IF(OR(X3335=0,X3335=""),"",VLOOKUP(SUMIFS(Blocos!A:A,Blocos!H:H,'EFD REGISTROS e Campos (2)'!X3335,Blocos!G:G,'EFD REGISTROS e Campos (2)'!J3335),Blocos!A:L,12,0))</f>
        <v/>
      </c>
      <c r="Z3335" s="190" t="str">
        <f>IF(ISNUMBER(Q3336),VLOOKUP(J3335,Blocos!D:G,4,0),"")</f>
        <v/>
      </c>
      <c r="AA3335" s="190" t="str">
        <f>IF(ISNUMBER(Q3335),CONCATENATE("CREATE TABLE ""reg_",LOWER(J3335),""" (""ID"" bigint NOT NULL AUTO_INCREMENT,  ""HASHFILE"" varchar(255) DEFAULT NULL, ""ID_PAI"" bigint NOT NULL,"),IF(Q3335="Campo",CONCATENATE("""",L3335,""" ",VLOOKUP(R3335,Apoio!A:C,3,0)),""))&amp;IF(Z3335="","",CONCATENATE("PRIMARY KEY (""ID""), KEY ""FK_reg_",LOWER(Z3335),"_ID_PAI"" (""ID_PAI""), CONSTRAINT ""FK_reg_",LOWER(Z3335),"_ID_PAI"" FOREIGN KEY (""ID_PAI"") REFERENCES ""reg_",LOWER(Z3335),""" (""ID"")) ENGINE=InnoDB AUTO_INCREMENT=105774 DEFAULT CHARSET=utf8mb4 COLLATE=utf8mb4_0900_ai_ci;"))</f>
        <v>"DT_E_S" date DEFAULT NULL,</v>
      </c>
      <c r="AB3335" s="190" t="str">
        <f t="shared" si="370"/>
        <v>`reg_1500`.`DT_E_S`,</v>
      </c>
    </row>
    <row r="3336" spans="10:28" ht="14.5" hidden="1" customHeight="1" x14ac:dyDescent="0.3">
      <c r="J3336" s="187" t="str">
        <f t="shared" si="368"/>
        <v>1500</v>
      </c>
      <c r="K3336" s="181">
        <v>13</v>
      </c>
      <c r="L3336" s="289" t="s">
        <v>537</v>
      </c>
      <c r="M3336" s="182" t="s">
        <v>538</v>
      </c>
      <c r="N3336" s="181" t="s">
        <v>32</v>
      </c>
      <c r="O3336" s="181" t="s">
        <v>28</v>
      </c>
      <c r="P3336" s="181">
        <v>2</v>
      </c>
      <c r="Q3336" s="192" t="str">
        <f t="shared" si="369"/>
        <v>Campo</v>
      </c>
      <c r="R3336" s="192" t="s">
        <v>3606</v>
      </c>
      <c r="S3336" s="191" t="str">
        <f t="shared" si="365"/>
        <v/>
      </c>
      <c r="T3336" s="192" t="str">
        <f t="shared" si="366"/>
        <v>&lt;campo posicao="13"&gt;
&lt;coluna&gt;VL_DOC&lt;/coluna&gt;
&lt;descricao&gt;Valor total do documento fiscal&lt;/descricao&gt;
&lt;tipo&gt;R&lt;/tipo&gt;
&lt;/campo&gt;</v>
      </c>
      <c r="U3336" s="192" t="str">
        <f t="shared" si="364"/>
        <v>&lt;campo posicao="13"&gt;
&lt;coluna&gt;VL_DOC&lt;/coluna&gt;
&lt;descricao&gt;Valor total do documento fiscal&lt;/descricao&gt;
&lt;tipo&gt;R&lt;/tipo&gt;
&lt;/campo&gt;</v>
      </c>
      <c r="V3336" s="192" t="str">
        <f t="shared" si="367"/>
        <v>{"Column14", "VL_DOC"},</v>
      </c>
      <c r="W3336" s="191" t="str">
        <f>IF(Q3336="Campo","@Campos(posicao = "&amp;K3336&amp;", tipo = '"&amp;R3336&amp;"')@Column(name = """&amp;L3336&amp;""")"&amp;IF(R3336="D","@Temporal(TemporalType.DATE)","")&amp;"private "&amp;VLOOKUP(TEXT(R3336,"@"),Apoio!A:B,2,0)&amp;" "&amp;SUBSTITUTE(LOWER(LEFT(L3336,1))&amp;RIGHT(PROPER(L3336),LEN(L3336)-1),"_","")&amp;";",IF(ISNUMBER(Q3336),IF(R3336="R","@Entity@Table(name = ""reg_"&amp;LOWER(J3336)&amp;""")@XmlRootElement","")&amp;VLOOKUP(J3336,Blocos!D:I,6,0)&amp;Apoio!$E$1&amp;Y3336,""))</f>
        <v>@Campos(posicao = 13, tipo = 'R')@Column(name = "VL_DOC")private BigDecimal vlDoc;</v>
      </c>
      <c r="X3336" s="190" t="str">
        <f>IF(ISNUMBER(Q3336),COUNTIF(Blocos!G:G,J3336),"")</f>
        <v/>
      </c>
      <c r="Y3336" s="190" t="str">
        <f>IF(OR(X3336=0,X3336=""),"",VLOOKUP(SUMIFS(Blocos!A:A,Blocos!H:H,'EFD REGISTROS e Campos (2)'!X3336,Blocos!G:G,'EFD REGISTROS e Campos (2)'!J3336),Blocos!A:L,12,0))</f>
        <v/>
      </c>
      <c r="Z3336" s="190" t="str">
        <f>IF(ISNUMBER(Q3337),VLOOKUP(J3336,Blocos!D:G,4,0),"")</f>
        <v/>
      </c>
      <c r="AA3336" s="190" t="str">
        <f>IF(ISNUMBER(Q3336),CONCATENATE("CREATE TABLE ""reg_",LOWER(J3336),""" (""ID"" bigint NOT NULL AUTO_INCREMENT,  ""HASHFILE"" varchar(255) DEFAULT NULL, ""ID_PAI"" bigint NOT NULL,"),IF(Q3336="Campo",CONCATENATE("""",L3336,""" ",VLOOKUP(R3336,Apoio!A:C,3,0)),""))&amp;IF(Z3336="","",CONCATENATE("PRIMARY KEY (""ID""), KEY ""FK_reg_",LOWER(Z3336),"_ID_PAI"" (""ID_PAI""), CONSTRAINT ""FK_reg_",LOWER(Z3336),"_ID_PAI"" FOREIGN KEY (""ID_PAI"") REFERENCES ""reg_",LOWER(Z3336),""" (""ID"")) ENGINE=InnoDB AUTO_INCREMENT=105774 DEFAULT CHARSET=utf8mb4 COLLATE=utf8mb4_0900_ai_ci;"))</f>
        <v>"VL_DOC" decimal(15,6) DEFAULT NULL,</v>
      </c>
      <c r="AB3336" s="190" t="str">
        <f t="shared" si="370"/>
        <v>`reg_1500`.`VL_DOC`,</v>
      </c>
    </row>
    <row r="3337" spans="10:28" ht="14.5" hidden="1" customHeight="1" x14ac:dyDescent="0.3">
      <c r="J3337" s="187" t="str">
        <f t="shared" si="368"/>
        <v>1500</v>
      </c>
      <c r="K3337" s="181">
        <v>14</v>
      </c>
      <c r="L3337" s="289" t="s">
        <v>546</v>
      </c>
      <c r="M3337" s="182" t="s">
        <v>547</v>
      </c>
      <c r="N3337" s="181" t="s">
        <v>32</v>
      </c>
      <c r="O3337" s="181" t="s">
        <v>28</v>
      </c>
      <c r="P3337" s="181">
        <v>2</v>
      </c>
      <c r="Q3337" s="192" t="str">
        <f t="shared" si="369"/>
        <v>Campo</v>
      </c>
      <c r="R3337" s="192" t="s">
        <v>3606</v>
      </c>
      <c r="S3337" s="191" t="str">
        <f t="shared" si="365"/>
        <v/>
      </c>
      <c r="T3337" s="192" t="str">
        <f t="shared" si="366"/>
        <v>&lt;campo posicao="14"&gt;
&lt;coluna&gt;VL_DESC&lt;/coluna&gt;
&lt;descricao&gt;Valor total do desconto&lt;/descricao&gt;
&lt;tipo&gt;R&lt;/tipo&gt;
&lt;/campo&gt;</v>
      </c>
      <c r="U3337" s="192" t="str">
        <f t="shared" si="364"/>
        <v>&lt;campo posicao="14"&gt;
&lt;coluna&gt;VL_DESC&lt;/coluna&gt;
&lt;descricao&gt;Valor total do desconto&lt;/descricao&gt;
&lt;tipo&gt;R&lt;/tipo&gt;
&lt;/campo&gt;</v>
      </c>
      <c r="V3337" s="192" t="str">
        <f t="shared" si="367"/>
        <v>{"Column15", "VL_DESC"},</v>
      </c>
      <c r="W3337" s="191" t="str">
        <f>IF(Q3337="Campo","@Campos(posicao = "&amp;K3337&amp;", tipo = '"&amp;R3337&amp;"')@Column(name = """&amp;L3337&amp;""")"&amp;IF(R3337="D","@Temporal(TemporalType.DATE)","")&amp;"private "&amp;VLOOKUP(TEXT(R3337,"@"),Apoio!A:B,2,0)&amp;" "&amp;SUBSTITUTE(LOWER(LEFT(L3337,1))&amp;RIGHT(PROPER(L3337),LEN(L3337)-1),"_","")&amp;";",IF(ISNUMBER(Q3337),IF(R3337="R","@Entity@Table(name = ""reg_"&amp;LOWER(J3337)&amp;""")@XmlRootElement","")&amp;VLOOKUP(J3337,Blocos!D:I,6,0)&amp;Apoio!$E$1&amp;Y3337,""))</f>
        <v>@Campos(posicao = 14, tipo = 'R')@Column(name = "VL_DESC")private BigDecimal vlDesc;</v>
      </c>
      <c r="X3337" s="190" t="str">
        <f>IF(ISNUMBER(Q3337),COUNTIF(Blocos!G:G,J3337),"")</f>
        <v/>
      </c>
      <c r="Y3337" s="190" t="str">
        <f>IF(OR(X3337=0,X3337=""),"",VLOOKUP(SUMIFS(Blocos!A:A,Blocos!H:H,'EFD REGISTROS e Campos (2)'!X3337,Blocos!G:G,'EFD REGISTROS e Campos (2)'!J3337),Blocos!A:L,12,0))</f>
        <v/>
      </c>
      <c r="Z3337" s="190" t="str">
        <f>IF(ISNUMBER(Q3338),VLOOKUP(J3337,Blocos!D:G,4,0),"")</f>
        <v/>
      </c>
      <c r="AA3337" s="190" t="str">
        <f>IF(ISNUMBER(Q3337),CONCATENATE("CREATE TABLE ""reg_",LOWER(J3337),""" (""ID"" bigint NOT NULL AUTO_INCREMENT,  ""HASHFILE"" varchar(255) DEFAULT NULL, ""ID_PAI"" bigint NOT NULL,"),IF(Q3337="Campo",CONCATENATE("""",L3337,""" ",VLOOKUP(R3337,Apoio!A:C,3,0)),""))&amp;IF(Z3337="","",CONCATENATE("PRIMARY KEY (""ID""), KEY ""FK_reg_",LOWER(Z3337),"_ID_PAI"" (""ID_PAI""), CONSTRAINT ""FK_reg_",LOWER(Z3337),"_ID_PAI"" FOREIGN KEY (""ID_PAI"") REFERENCES ""reg_",LOWER(Z3337),""" (""ID"")) ENGINE=InnoDB AUTO_INCREMENT=105774 DEFAULT CHARSET=utf8mb4 COLLATE=utf8mb4_0900_ai_ci;"))</f>
        <v>"VL_DESC" decimal(15,6) DEFAULT NULL,</v>
      </c>
      <c r="AB3337" s="190" t="str">
        <f t="shared" si="370"/>
        <v>`reg_1500`.`VL_DESC`,</v>
      </c>
    </row>
    <row r="3338" spans="10:28" ht="14.5" hidden="1" customHeight="1" x14ac:dyDescent="0.3">
      <c r="J3338" s="187" t="str">
        <f t="shared" si="368"/>
        <v>1500</v>
      </c>
      <c r="K3338" s="181">
        <v>15</v>
      </c>
      <c r="L3338" s="289" t="s">
        <v>1619</v>
      </c>
      <c r="M3338" s="182" t="s">
        <v>1620</v>
      </c>
      <c r="N3338" s="181" t="s">
        <v>32</v>
      </c>
      <c r="O3338" s="181" t="s">
        <v>28</v>
      </c>
      <c r="P3338" s="181">
        <v>2</v>
      </c>
      <c r="Q3338" s="192" t="str">
        <f t="shared" si="369"/>
        <v>Campo</v>
      </c>
      <c r="R3338" s="192" t="s">
        <v>3606</v>
      </c>
      <c r="S3338" s="191" t="str">
        <f t="shared" si="365"/>
        <v/>
      </c>
      <c r="T3338" s="192" t="str">
        <f t="shared" si="366"/>
        <v>&lt;campo posicao="15"&gt;
&lt;coluna&gt;VL_FORN&lt;/coluna&gt;
&lt;descricao&gt;Valor total fornecido/consumido&lt;/descricao&gt;
&lt;tipo&gt;R&lt;/tipo&gt;
&lt;/campo&gt;</v>
      </c>
      <c r="U3338" s="192" t="str">
        <f t="shared" si="364"/>
        <v>&lt;campo posicao="15"&gt;
&lt;coluna&gt;VL_FORN&lt;/coluna&gt;
&lt;descricao&gt;Valor total fornecido/consumido&lt;/descricao&gt;
&lt;tipo&gt;R&lt;/tipo&gt;
&lt;/campo&gt;</v>
      </c>
      <c r="V3338" s="192" t="str">
        <f t="shared" si="367"/>
        <v>{"Column16", "VL_FORN"},</v>
      </c>
      <c r="W3338" s="191" t="str">
        <f>IF(Q3338="Campo","@Campos(posicao = "&amp;K3338&amp;", tipo = '"&amp;R3338&amp;"')@Column(name = """&amp;L3338&amp;""")"&amp;IF(R3338="D","@Temporal(TemporalType.DATE)","")&amp;"private "&amp;VLOOKUP(TEXT(R3338,"@"),Apoio!A:B,2,0)&amp;" "&amp;SUBSTITUTE(LOWER(LEFT(L3338,1))&amp;RIGHT(PROPER(L3338),LEN(L3338)-1),"_","")&amp;";",IF(ISNUMBER(Q3338),IF(R3338="R","@Entity@Table(name = ""reg_"&amp;LOWER(J3338)&amp;""")@XmlRootElement","")&amp;VLOOKUP(J3338,Blocos!D:I,6,0)&amp;Apoio!$E$1&amp;Y3338,""))</f>
        <v>@Campos(posicao = 15, tipo = 'R')@Column(name = "VL_FORN")private BigDecimal vlForn;</v>
      </c>
      <c r="X3338" s="190" t="str">
        <f>IF(ISNUMBER(Q3338),COUNTIF(Blocos!G:G,J3338),"")</f>
        <v/>
      </c>
      <c r="Y3338" s="190" t="str">
        <f>IF(OR(X3338=0,X3338=""),"",VLOOKUP(SUMIFS(Blocos!A:A,Blocos!H:H,'EFD REGISTROS e Campos (2)'!X3338,Blocos!G:G,'EFD REGISTROS e Campos (2)'!J3338),Blocos!A:L,12,0))</f>
        <v/>
      </c>
      <c r="Z3338" s="190" t="str">
        <f>IF(ISNUMBER(Q3339),VLOOKUP(J3338,Blocos!D:G,4,0),"")</f>
        <v/>
      </c>
      <c r="AA3338" s="190" t="str">
        <f>IF(ISNUMBER(Q3338),CONCATENATE("CREATE TABLE ""reg_",LOWER(J3338),""" (""ID"" bigint NOT NULL AUTO_INCREMENT,  ""HASHFILE"" varchar(255) DEFAULT NULL, ""ID_PAI"" bigint NOT NULL,"),IF(Q3338="Campo",CONCATENATE("""",L3338,""" ",VLOOKUP(R3338,Apoio!A:C,3,0)),""))&amp;IF(Z3338="","",CONCATENATE("PRIMARY KEY (""ID""), KEY ""FK_reg_",LOWER(Z3338),"_ID_PAI"" (""ID_PAI""), CONSTRAINT ""FK_reg_",LOWER(Z3338),"_ID_PAI"" FOREIGN KEY (""ID_PAI"") REFERENCES ""reg_",LOWER(Z3338),""" (""ID"")) ENGINE=InnoDB AUTO_INCREMENT=105774 DEFAULT CHARSET=utf8mb4 COLLATE=utf8mb4_0900_ai_ci;"))</f>
        <v>"VL_FORN" decimal(15,6) DEFAULT NULL,</v>
      </c>
      <c r="AB3338" s="190" t="str">
        <f t="shared" si="370"/>
        <v>`reg_1500`.`VL_FORN`,</v>
      </c>
    </row>
    <row r="3339" spans="10:28" ht="14.5" hidden="1" customHeight="1" x14ac:dyDescent="0.3">
      <c r="J3339" s="187" t="str">
        <f t="shared" si="368"/>
        <v>1500</v>
      </c>
      <c r="K3339" s="181">
        <v>16</v>
      </c>
      <c r="L3339" s="289" t="s">
        <v>727</v>
      </c>
      <c r="M3339" s="182" t="s">
        <v>1621</v>
      </c>
      <c r="N3339" s="181" t="s">
        <v>32</v>
      </c>
      <c r="O3339" s="181" t="s">
        <v>28</v>
      </c>
      <c r="P3339" s="181">
        <v>2</v>
      </c>
      <c r="Q3339" s="192" t="str">
        <f t="shared" si="369"/>
        <v>Campo</v>
      </c>
      <c r="R3339" s="192" t="s">
        <v>3606</v>
      </c>
      <c r="S3339" s="191" t="str">
        <f t="shared" si="365"/>
        <v/>
      </c>
      <c r="T3339" s="192" t="str">
        <f t="shared" si="366"/>
        <v>&lt;campo posicao="16"&gt;
&lt;coluna&gt;VL_SERV_NT&lt;/coluna&gt;
&lt;descricao&gt;Valor total dos serviços não-tributados pelo ICMS&lt;/descricao&gt;
&lt;tipo&gt;R&lt;/tipo&gt;
&lt;/campo&gt;</v>
      </c>
      <c r="U3339" s="192" t="str">
        <f t="shared" si="364"/>
        <v>&lt;campo posicao="16"&gt;
&lt;coluna&gt;VL_SERV_NT&lt;/coluna&gt;
&lt;descricao&gt;Valor total dos serviços não-tributados pelo ICMS&lt;/descricao&gt;
&lt;tipo&gt;R&lt;/tipo&gt;
&lt;/campo&gt;</v>
      </c>
      <c r="V3339" s="192" t="str">
        <f t="shared" si="367"/>
        <v>{"Column17", "VL_SERV_NT"},</v>
      </c>
      <c r="W3339" s="191" t="str">
        <f>IF(Q3339="Campo","@Campos(posicao = "&amp;K3339&amp;", tipo = '"&amp;R3339&amp;"')@Column(name = """&amp;L3339&amp;""")"&amp;IF(R3339="D","@Temporal(TemporalType.DATE)","")&amp;"private "&amp;VLOOKUP(TEXT(R3339,"@"),Apoio!A:B,2,0)&amp;" "&amp;SUBSTITUTE(LOWER(LEFT(L3339,1))&amp;RIGHT(PROPER(L3339),LEN(L3339)-1),"_","")&amp;";",IF(ISNUMBER(Q3339),IF(R3339="R","@Entity@Table(name = ""reg_"&amp;LOWER(J3339)&amp;""")@XmlRootElement","")&amp;VLOOKUP(J3339,Blocos!D:I,6,0)&amp;Apoio!$E$1&amp;Y3339,""))</f>
        <v>@Campos(posicao = 16, tipo = 'R')@Column(name = "VL_SERV_NT")private BigDecimal vlServNt;</v>
      </c>
      <c r="X3339" s="190" t="str">
        <f>IF(ISNUMBER(Q3339),COUNTIF(Blocos!G:G,J3339),"")</f>
        <v/>
      </c>
      <c r="Y3339" s="190" t="str">
        <f>IF(OR(X3339=0,X3339=""),"",VLOOKUP(SUMIFS(Blocos!A:A,Blocos!H:H,'EFD REGISTROS e Campos (2)'!X3339,Blocos!G:G,'EFD REGISTROS e Campos (2)'!J3339),Blocos!A:L,12,0))</f>
        <v/>
      </c>
      <c r="Z3339" s="190" t="str">
        <f>IF(ISNUMBER(Q3340),VLOOKUP(J3339,Blocos!D:G,4,0),"")</f>
        <v/>
      </c>
      <c r="AA3339" s="190" t="str">
        <f>IF(ISNUMBER(Q3339),CONCATENATE("CREATE TABLE ""reg_",LOWER(J3339),""" (""ID"" bigint NOT NULL AUTO_INCREMENT,  ""HASHFILE"" varchar(255) DEFAULT NULL, ""ID_PAI"" bigint NOT NULL,"),IF(Q3339="Campo",CONCATENATE("""",L3339,""" ",VLOOKUP(R3339,Apoio!A:C,3,0)),""))&amp;IF(Z3339="","",CONCATENATE("PRIMARY KEY (""ID""), KEY ""FK_reg_",LOWER(Z3339),"_ID_PAI"" (""ID_PAI""), CONSTRAINT ""FK_reg_",LOWER(Z3339),"_ID_PAI"" FOREIGN KEY (""ID_PAI"") REFERENCES ""reg_",LOWER(Z3339),""" (""ID"")) ENGINE=InnoDB AUTO_INCREMENT=105774 DEFAULT CHARSET=utf8mb4 COLLATE=utf8mb4_0900_ai_ci;"))</f>
        <v>"VL_SERV_NT" decimal(15,6) DEFAULT NULL,</v>
      </c>
      <c r="AB3339" s="190" t="str">
        <f t="shared" si="370"/>
        <v>`reg_1500`.`VL_SERV_NT`,</v>
      </c>
    </row>
    <row r="3340" spans="10:28" ht="14.5" hidden="1" customHeight="1" x14ac:dyDescent="0.3">
      <c r="J3340" s="187" t="str">
        <f t="shared" si="368"/>
        <v>1500</v>
      </c>
      <c r="K3340" s="181">
        <v>17</v>
      </c>
      <c r="L3340" s="289" t="s">
        <v>1622</v>
      </c>
      <c r="M3340" s="182" t="s">
        <v>1623</v>
      </c>
      <c r="N3340" s="181" t="s">
        <v>32</v>
      </c>
      <c r="O3340" s="181" t="s">
        <v>28</v>
      </c>
      <c r="P3340" s="181">
        <v>2</v>
      </c>
      <c r="Q3340" s="192" t="str">
        <f t="shared" si="369"/>
        <v>Campo</v>
      </c>
      <c r="R3340" s="192" t="s">
        <v>3606</v>
      </c>
      <c r="S3340" s="191" t="str">
        <f t="shared" si="365"/>
        <v/>
      </c>
      <c r="T3340" s="192" t="str">
        <f t="shared" si="366"/>
        <v>&lt;campo posicao="17"&gt;
&lt;coluna&gt;VL_TERC&lt;/coluna&gt;
&lt;descricao&gt;Valor total cobrado em nome de terceiros&lt;/descricao&gt;
&lt;tipo&gt;R&lt;/tipo&gt;
&lt;/campo&gt;</v>
      </c>
      <c r="U3340" s="192" t="str">
        <f t="shared" si="364"/>
        <v>&lt;campo posicao="17"&gt;
&lt;coluna&gt;VL_TERC&lt;/coluna&gt;
&lt;descricao&gt;Valor total cobrado em nome de terceiros&lt;/descricao&gt;
&lt;tipo&gt;R&lt;/tipo&gt;
&lt;/campo&gt;</v>
      </c>
      <c r="V3340" s="192" t="str">
        <f t="shared" si="367"/>
        <v>{"Column18", "VL_TERC"},</v>
      </c>
      <c r="W3340" s="191" t="str">
        <f>IF(Q3340="Campo","@Campos(posicao = "&amp;K3340&amp;", tipo = '"&amp;R3340&amp;"')@Column(name = """&amp;L3340&amp;""")"&amp;IF(R3340="D","@Temporal(TemporalType.DATE)","")&amp;"private "&amp;VLOOKUP(TEXT(R3340,"@"),Apoio!A:B,2,0)&amp;" "&amp;SUBSTITUTE(LOWER(LEFT(L3340,1))&amp;RIGHT(PROPER(L3340),LEN(L3340)-1),"_","")&amp;";",IF(ISNUMBER(Q3340),IF(R3340="R","@Entity@Table(name = ""reg_"&amp;LOWER(J3340)&amp;""")@XmlRootElement","")&amp;VLOOKUP(J3340,Blocos!D:I,6,0)&amp;Apoio!$E$1&amp;Y3340,""))</f>
        <v>@Campos(posicao = 17, tipo = 'R')@Column(name = "VL_TERC")private BigDecimal vlTerc;</v>
      </c>
      <c r="X3340" s="190" t="str">
        <f>IF(ISNUMBER(Q3340),COUNTIF(Blocos!G:G,J3340),"")</f>
        <v/>
      </c>
      <c r="Y3340" s="190" t="str">
        <f>IF(OR(X3340=0,X3340=""),"",VLOOKUP(SUMIFS(Blocos!A:A,Blocos!H:H,'EFD REGISTROS e Campos (2)'!X3340,Blocos!G:G,'EFD REGISTROS e Campos (2)'!J3340),Blocos!A:L,12,0))</f>
        <v/>
      </c>
      <c r="Z3340" s="190" t="str">
        <f>IF(ISNUMBER(Q3341),VLOOKUP(J3340,Blocos!D:G,4,0),"")</f>
        <v/>
      </c>
      <c r="AA3340" s="190" t="str">
        <f>IF(ISNUMBER(Q3340),CONCATENATE("CREATE TABLE ""reg_",LOWER(J3340),""" (""ID"" bigint NOT NULL AUTO_INCREMENT,  ""HASHFILE"" varchar(255) DEFAULT NULL, ""ID_PAI"" bigint NOT NULL,"),IF(Q3340="Campo",CONCATENATE("""",L3340,""" ",VLOOKUP(R3340,Apoio!A:C,3,0)),""))&amp;IF(Z3340="","",CONCATENATE("PRIMARY KEY (""ID""), KEY ""FK_reg_",LOWER(Z3340),"_ID_PAI"" (""ID_PAI""), CONSTRAINT ""FK_reg_",LOWER(Z3340),"_ID_PAI"" FOREIGN KEY (""ID_PAI"") REFERENCES ""reg_",LOWER(Z3340),""" (""ID"")) ENGINE=InnoDB AUTO_INCREMENT=105774 DEFAULT CHARSET=utf8mb4 COLLATE=utf8mb4_0900_ai_ci;"))</f>
        <v>"VL_TERC" decimal(15,6) DEFAULT NULL,</v>
      </c>
      <c r="AB3340" s="190" t="str">
        <f t="shared" si="370"/>
        <v>`reg_1500`.`VL_TERC`,</v>
      </c>
    </row>
    <row r="3341" spans="10:28" ht="14.5" hidden="1" customHeight="1" x14ac:dyDescent="0.3">
      <c r="J3341" s="187" t="str">
        <f t="shared" si="368"/>
        <v>1500</v>
      </c>
      <c r="K3341" s="181">
        <v>18</v>
      </c>
      <c r="L3341" s="289" t="s">
        <v>640</v>
      </c>
      <c r="M3341" s="182" t="s">
        <v>1624</v>
      </c>
      <c r="N3341" s="181" t="s">
        <v>32</v>
      </c>
      <c r="O3341" s="181" t="s">
        <v>28</v>
      </c>
      <c r="P3341" s="181">
        <v>2</v>
      </c>
      <c r="Q3341" s="192" t="str">
        <f t="shared" si="369"/>
        <v>Campo</v>
      </c>
      <c r="R3341" s="192" t="s">
        <v>3606</v>
      </c>
      <c r="S3341" s="191" t="str">
        <f t="shared" si="365"/>
        <v/>
      </c>
      <c r="T3341" s="192" t="str">
        <f t="shared" si="366"/>
        <v>&lt;campo posicao="18"&gt;
&lt;coluna&gt;VL_DA&lt;/coluna&gt;
&lt;descricao&gt;Valor total de despesas acessórias indicadas no documento fiscal&lt;/descricao&gt;
&lt;tipo&gt;R&lt;/tipo&gt;
&lt;/campo&gt;</v>
      </c>
      <c r="U3341" s="192" t="str">
        <f t="shared" si="364"/>
        <v>&lt;campo posicao="18"&gt;
&lt;coluna&gt;VL_DA&lt;/coluna&gt;
&lt;descricao&gt;Valor total de despesas acessórias indicadas no documento fiscal&lt;/descricao&gt;
&lt;tipo&gt;R&lt;/tipo&gt;
&lt;/campo&gt;</v>
      </c>
      <c r="V3341" s="192" t="str">
        <f t="shared" si="367"/>
        <v>{"Column19", "VL_DA"},</v>
      </c>
      <c r="W3341" s="191" t="str">
        <f>IF(Q3341="Campo","@Campos(posicao = "&amp;K3341&amp;", tipo = '"&amp;R3341&amp;"')@Column(name = """&amp;L3341&amp;""")"&amp;IF(R3341="D","@Temporal(TemporalType.DATE)","")&amp;"private "&amp;VLOOKUP(TEXT(R3341,"@"),Apoio!A:B,2,0)&amp;" "&amp;SUBSTITUTE(LOWER(LEFT(L3341,1))&amp;RIGHT(PROPER(L3341),LEN(L3341)-1),"_","")&amp;";",IF(ISNUMBER(Q3341),IF(R3341="R","@Entity@Table(name = ""reg_"&amp;LOWER(J3341)&amp;""")@XmlRootElement","")&amp;VLOOKUP(J3341,Blocos!D:I,6,0)&amp;Apoio!$E$1&amp;Y3341,""))</f>
        <v>@Campos(posicao = 18, tipo = 'R')@Column(name = "VL_DA")private BigDecimal vlDa;</v>
      </c>
      <c r="X3341" s="190" t="str">
        <f>IF(ISNUMBER(Q3341),COUNTIF(Blocos!G:G,J3341),"")</f>
        <v/>
      </c>
      <c r="Y3341" s="190" t="str">
        <f>IF(OR(X3341=0,X3341=""),"",VLOOKUP(SUMIFS(Blocos!A:A,Blocos!H:H,'EFD REGISTROS e Campos (2)'!X3341,Blocos!G:G,'EFD REGISTROS e Campos (2)'!J3341),Blocos!A:L,12,0))</f>
        <v/>
      </c>
      <c r="Z3341" s="190" t="str">
        <f>IF(ISNUMBER(Q3342),VLOOKUP(J3341,Blocos!D:G,4,0),"")</f>
        <v/>
      </c>
      <c r="AA3341" s="190" t="str">
        <f>IF(ISNUMBER(Q3341),CONCATENATE("CREATE TABLE ""reg_",LOWER(J3341),""" (""ID"" bigint NOT NULL AUTO_INCREMENT,  ""HASHFILE"" varchar(255) DEFAULT NULL, ""ID_PAI"" bigint NOT NULL,"),IF(Q3341="Campo",CONCATENATE("""",L3341,""" ",VLOOKUP(R3341,Apoio!A:C,3,0)),""))&amp;IF(Z3341="","",CONCATENATE("PRIMARY KEY (""ID""), KEY ""FK_reg_",LOWER(Z3341),"_ID_PAI"" (""ID_PAI""), CONSTRAINT ""FK_reg_",LOWER(Z3341),"_ID_PAI"" FOREIGN KEY (""ID_PAI"") REFERENCES ""reg_",LOWER(Z3341),""" (""ID"")) ENGINE=InnoDB AUTO_INCREMENT=105774 DEFAULT CHARSET=utf8mb4 COLLATE=utf8mb4_0900_ai_ci;"))</f>
        <v>"VL_DA" decimal(15,6) DEFAULT NULL,</v>
      </c>
      <c r="AB3341" s="190" t="str">
        <f t="shared" si="370"/>
        <v>`reg_1500`.`VL_DA`,</v>
      </c>
    </row>
    <row r="3342" spans="10:28" ht="14.5" hidden="1" customHeight="1" x14ac:dyDescent="0.3">
      <c r="J3342" s="187" t="str">
        <f t="shared" si="368"/>
        <v>1500</v>
      </c>
      <c r="K3342" s="181">
        <v>19</v>
      </c>
      <c r="L3342" s="289" t="s">
        <v>576</v>
      </c>
      <c r="M3342" s="182" t="s">
        <v>1478</v>
      </c>
      <c r="N3342" s="181" t="s">
        <v>32</v>
      </c>
      <c r="O3342" s="181" t="s">
        <v>28</v>
      </c>
      <c r="P3342" s="181">
        <v>2</v>
      </c>
      <c r="Q3342" s="192" t="str">
        <f t="shared" si="369"/>
        <v>Campo</v>
      </c>
      <c r="R3342" s="192" t="s">
        <v>3606</v>
      </c>
      <c r="S3342" s="191" t="str">
        <f t="shared" si="365"/>
        <v/>
      </c>
      <c r="T3342" s="192" t="str">
        <f t="shared" si="366"/>
        <v>&lt;campo posicao="19"&gt;
&lt;coluna&gt;VL_BC_ICMS&lt;/coluna&gt;
&lt;descricao&gt;Valor acumulado da base de cálculo do ICMS&lt;/descricao&gt;
&lt;tipo&gt;R&lt;/tipo&gt;
&lt;/campo&gt;</v>
      </c>
      <c r="U3342" s="192" t="str">
        <f t="shared" si="364"/>
        <v>&lt;campo posicao="19"&gt;
&lt;coluna&gt;VL_BC_ICMS&lt;/coluna&gt;
&lt;descricao&gt;Valor acumulado da base de cálculo do ICMS&lt;/descricao&gt;
&lt;tipo&gt;R&lt;/tipo&gt;
&lt;/campo&gt;</v>
      </c>
      <c r="V3342" s="192" t="str">
        <f t="shared" si="367"/>
        <v>{"Column20", "VL_BC_ICMS"},</v>
      </c>
      <c r="W3342" s="191" t="str">
        <f>IF(Q3342="Campo","@Campos(posicao = "&amp;K3342&amp;", tipo = '"&amp;R3342&amp;"')@Column(name = """&amp;L3342&amp;""")"&amp;IF(R3342="D","@Temporal(TemporalType.DATE)","")&amp;"private "&amp;VLOOKUP(TEXT(R3342,"@"),Apoio!A:B,2,0)&amp;" "&amp;SUBSTITUTE(LOWER(LEFT(L3342,1))&amp;RIGHT(PROPER(L3342),LEN(L3342)-1),"_","")&amp;";",IF(ISNUMBER(Q3342),IF(R3342="R","@Entity@Table(name = ""reg_"&amp;LOWER(J3342)&amp;""")@XmlRootElement","")&amp;VLOOKUP(J3342,Blocos!D:I,6,0)&amp;Apoio!$E$1&amp;Y3342,""))</f>
        <v>@Campos(posicao = 19, tipo = 'R')@Column(name = "VL_BC_ICMS")private BigDecimal vlBcIcms;</v>
      </c>
      <c r="X3342" s="190" t="str">
        <f>IF(ISNUMBER(Q3342),COUNTIF(Blocos!G:G,J3342),"")</f>
        <v/>
      </c>
      <c r="Y3342" s="190" t="str">
        <f>IF(OR(X3342=0,X3342=""),"",VLOOKUP(SUMIFS(Blocos!A:A,Blocos!H:H,'EFD REGISTROS e Campos (2)'!X3342,Blocos!G:G,'EFD REGISTROS e Campos (2)'!J3342),Blocos!A:L,12,0))</f>
        <v/>
      </c>
      <c r="Z3342" s="190" t="str">
        <f>IF(ISNUMBER(Q3343),VLOOKUP(J3342,Blocos!D:G,4,0),"")</f>
        <v/>
      </c>
      <c r="AA3342" s="190" t="str">
        <f>IF(ISNUMBER(Q3342),CONCATENATE("CREATE TABLE ""reg_",LOWER(J3342),""" (""ID"" bigint NOT NULL AUTO_INCREMENT,  ""HASHFILE"" varchar(255) DEFAULT NULL, ""ID_PAI"" bigint NOT NULL,"),IF(Q3342="Campo",CONCATENATE("""",L3342,""" ",VLOOKUP(R3342,Apoio!A:C,3,0)),""))&amp;IF(Z3342="","",CONCATENATE("PRIMARY KEY (""ID""), KEY ""FK_reg_",LOWER(Z3342),"_ID_PAI"" (""ID_PAI""), CONSTRAINT ""FK_reg_",LOWER(Z3342),"_ID_PAI"" FOREIGN KEY (""ID_PAI"") REFERENCES ""reg_",LOWER(Z3342),""" (""ID"")) ENGINE=InnoDB AUTO_INCREMENT=105774 DEFAULT CHARSET=utf8mb4 COLLATE=utf8mb4_0900_ai_ci;"))</f>
        <v>"VL_BC_ICMS" decimal(15,6) DEFAULT NULL,</v>
      </c>
      <c r="AB3342" s="190" t="str">
        <f t="shared" si="370"/>
        <v>`reg_1500`.`VL_BC_ICMS`,</v>
      </c>
    </row>
    <row r="3343" spans="10:28" ht="14.5" hidden="1" customHeight="1" x14ac:dyDescent="0.3">
      <c r="J3343" s="187" t="str">
        <f t="shared" si="368"/>
        <v>1500</v>
      </c>
      <c r="K3343" s="181">
        <v>20</v>
      </c>
      <c r="L3343" s="289" t="s">
        <v>578</v>
      </c>
      <c r="M3343" s="182" t="s">
        <v>1596</v>
      </c>
      <c r="N3343" s="181" t="s">
        <v>32</v>
      </c>
      <c r="O3343" s="181" t="s">
        <v>28</v>
      </c>
      <c r="P3343" s="181">
        <v>2</v>
      </c>
      <c r="Q3343" s="192" t="str">
        <f t="shared" si="369"/>
        <v>Campo</v>
      </c>
      <c r="R3343" s="192" t="s">
        <v>3606</v>
      </c>
      <c r="S3343" s="191" t="str">
        <f t="shared" si="365"/>
        <v/>
      </c>
      <c r="T3343" s="192" t="str">
        <f t="shared" si="366"/>
        <v>&lt;campo posicao="20"&gt;
&lt;coluna&gt;VL_ICMS&lt;/coluna&gt;
&lt;descricao&gt;Valor acumulado do ICMS&lt;/descricao&gt;
&lt;tipo&gt;R&lt;/tipo&gt;
&lt;/campo&gt;</v>
      </c>
      <c r="U3343" s="192" t="str">
        <f t="shared" ref="U3343:U3406" si="371">S3343&amp;T3343</f>
        <v>&lt;campo posicao="20"&gt;
&lt;coluna&gt;VL_ICMS&lt;/coluna&gt;
&lt;descricao&gt;Valor acumulado do ICMS&lt;/descricao&gt;
&lt;tipo&gt;R&lt;/tipo&gt;
&lt;/campo&gt;</v>
      </c>
      <c r="V3343" s="192" t="str">
        <f t="shared" si="367"/>
        <v>{"Column21", "VL_ICMS"},</v>
      </c>
      <c r="W3343" s="191" t="str">
        <f>IF(Q3343="Campo","@Campos(posicao = "&amp;K3343&amp;", tipo = '"&amp;R3343&amp;"')@Column(name = """&amp;L3343&amp;""")"&amp;IF(R3343="D","@Temporal(TemporalType.DATE)","")&amp;"private "&amp;VLOOKUP(TEXT(R3343,"@"),Apoio!A:B,2,0)&amp;" "&amp;SUBSTITUTE(LOWER(LEFT(L3343,1))&amp;RIGHT(PROPER(L3343),LEN(L3343)-1),"_","")&amp;";",IF(ISNUMBER(Q3343),IF(R3343="R","@Entity@Table(name = ""reg_"&amp;LOWER(J3343)&amp;""")@XmlRootElement","")&amp;VLOOKUP(J3343,Blocos!D:I,6,0)&amp;Apoio!$E$1&amp;Y3343,""))</f>
        <v>@Campos(posicao = 20, tipo = 'R')@Column(name = "VL_ICMS")private BigDecimal vlIcms;</v>
      </c>
      <c r="X3343" s="190" t="str">
        <f>IF(ISNUMBER(Q3343),COUNTIF(Blocos!G:G,J3343),"")</f>
        <v/>
      </c>
      <c r="Y3343" s="190" t="str">
        <f>IF(OR(X3343=0,X3343=""),"",VLOOKUP(SUMIFS(Blocos!A:A,Blocos!H:H,'EFD REGISTROS e Campos (2)'!X3343,Blocos!G:G,'EFD REGISTROS e Campos (2)'!J3343),Blocos!A:L,12,0))</f>
        <v/>
      </c>
      <c r="Z3343" s="190" t="str">
        <f>IF(ISNUMBER(Q3344),VLOOKUP(J3343,Blocos!D:G,4,0),"")</f>
        <v/>
      </c>
      <c r="AA3343" s="190" t="str">
        <f>IF(ISNUMBER(Q3343),CONCATENATE("CREATE TABLE ""reg_",LOWER(J3343),""" (""ID"" bigint NOT NULL AUTO_INCREMENT,  ""HASHFILE"" varchar(255) DEFAULT NULL, ""ID_PAI"" bigint NOT NULL,"),IF(Q3343="Campo",CONCATENATE("""",L3343,""" ",VLOOKUP(R3343,Apoio!A:C,3,0)),""))&amp;IF(Z3343="","",CONCATENATE("PRIMARY KEY (""ID""), KEY ""FK_reg_",LOWER(Z3343),"_ID_PAI"" (""ID_PAI""), CONSTRAINT ""FK_reg_",LOWER(Z3343),"_ID_PAI"" FOREIGN KEY (""ID_PAI"") REFERENCES ""reg_",LOWER(Z3343),""" (""ID"")) ENGINE=InnoDB AUTO_INCREMENT=105774 DEFAULT CHARSET=utf8mb4 COLLATE=utf8mb4_0900_ai_ci;"))</f>
        <v>"VL_ICMS" decimal(15,6) DEFAULT NULL,</v>
      </c>
      <c r="AB3343" s="190" t="str">
        <f t="shared" si="370"/>
        <v>`reg_1500`.`VL_ICMS`,</v>
      </c>
    </row>
    <row r="3344" spans="10:28" ht="14.5" hidden="1" customHeight="1" x14ac:dyDescent="0.3">
      <c r="J3344" s="187" t="str">
        <f t="shared" si="368"/>
        <v>1500</v>
      </c>
      <c r="K3344" s="181">
        <v>21</v>
      </c>
      <c r="L3344" s="289" t="s">
        <v>580</v>
      </c>
      <c r="M3344" s="182" t="s">
        <v>1625</v>
      </c>
      <c r="N3344" s="181" t="s">
        <v>32</v>
      </c>
      <c r="O3344" s="181" t="s">
        <v>28</v>
      </c>
      <c r="P3344" s="181">
        <v>2</v>
      </c>
      <c r="Q3344" s="192" t="str">
        <f t="shared" si="369"/>
        <v>Campo</v>
      </c>
      <c r="R3344" s="192" t="s">
        <v>3606</v>
      </c>
      <c r="S3344" s="191" t="str">
        <f t="shared" si="365"/>
        <v/>
      </c>
      <c r="T3344" s="192" t="str">
        <f t="shared" si="366"/>
        <v>&lt;campo posicao="21"&gt;
&lt;coluna&gt;VL_BC_ICMS_ST&lt;/coluna&gt;
&lt;descricao&gt;Valor acumulado da base de cálculo do ICMS substituição tributária&lt;/descricao&gt;
&lt;tipo&gt;R&lt;/tipo&gt;
&lt;/campo&gt;</v>
      </c>
      <c r="U3344" s="192" t="str">
        <f t="shared" si="371"/>
        <v>&lt;campo posicao="21"&gt;
&lt;coluna&gt;VL_BC_ICMS_ST&lt;/coluna&gt;
&lt;descricao&gt;Valor acumulado da base de cálculo do ICMS substituição tributária&lt;/descricao&gt;
&lt;tipo&gt;R&lt;/tipo&gt;
&lt;/campo&gt;</v>
      </c>
      <c r="V3344" s="192" t="str">
        <f t="shared" si="367"/>
        <v>{"Column22", "VL_BC_ICMS_ST"},</v>
      </c>
      <c r="W3344" s="191" t="str">
        <f>IF(Q3344="Campo","@Campos(posicao = "&amp;K3344&amp;", tipo = '"&amp;R3344&amp;"')@Column(name = """&amp;L3344&amp;""")"&amp;IF(R3344="D","@Temporal(TemporalType.DATE)","")&amp;"private "&amp;VLOOKUP(TEXT(R3344,"@"),Apoio!A:B,2,0)&amp;" "&amp;SUBSTITUTE(LOWER(LEFT(L3344,1))&amp;RIGHT(PROPER(L3344),LEN(L3344)-1),"_","")&amp;";",IF(ISNUMBER(Q3344),IF(R3344="R","@Entity@Table(name = ""reg_"&amp;LOWER(J3344)&amp;""")@XmlRootElement","")&amp;VLOOKUP(J3344,Blocos!D:I,6,0)&amp;Apoio!$E$1&amp;Y3344,""))</f>
        <v>@Campos(posicao = 21, tipo = 'R')@Column(name = "VL_BC_ICMS_ST")private BigDecimal vlBcIcmsSt;</v>
      </c>
      <c r="X3344" s="190" t="str">
        <f>IF(ISNUMBER(Q3344),COUNTIF(Blocos!G:G,J3344),"")</f>
        <v/>
      </c>
      <c r="Y3344" s="190" t="str">
        <f>IF(OR(X3344=0,X3344=""),"",VLOOKUP(SUMIFS(Blocos!A:A,Blocos!H:H,'EFD REGISTROS e Campos (2)'!X3344,Blocos!G:G,'EFD REGISTROS e Campos (2)'!J3344),Blocos!A:L,12,0))</f>
        <v/>
      </c>
      <c r="Z3344" s="190" t="str">
        <f>IF(ISNUMBER(Q3345),VLOOKUP(J3344,Blocos!D:G,4,0),"")</f>
        <v/>
      </c>
      <c r="AA3344" s="190" t="str">
        <f>IF(ISNUMBER(Q3344),CONCATENATE("CREATE TABLE ""reg_",LOWER(J3344),""" (""ID"" bigint NOT NULL AUTO_INCREMENT,  ""HASHFILE"" varchar(255) DEFAULT NULL, ""ID_PAI"" bigint NOT NULL,"),IF(Q3344="Campo",CONCATENATE("""",L3344,""" ",VLOOKUP(R3344,Apoio!A:C,3,0)),""))&amp;IF(Z3344="","",CONCATENATE("PRIMARY KEY (""ID""), KEY ""FK_reg_",LOWER(Z3344),"_ID_PAI"" (""ID_PAI""), CONSTRAINT ""FK_reg_",LOWER(Z3344),"_ID_PAI"" FOREIGN KEY (""ID_PAI"") REFERENCES ""reg_",LOWER(Z3344),""" (""ID"")) ENGINE=InnoDB AUTO_INCREMENT=105774 DEFAULT CHARSET=utf8mb4 COLLATE=utf8mb4_0900_ai_ci;"))</f>
        <v>"VL_BC_ICMS_ST" decimal(15,6) DEFAULT NULL,</v>
      </c>
      <c r="AB3344" s="190" t="str">
        <f t="shared" si="370"/>
        <v>`reg_1500`.`VL_BC_ICMS_ST`,</v>
      </c>
    </row>
    <row r="3345" spans="10:28" ht="14.5" hidden="1" customHeight="1" x14ac:dyDescent="0.3">
      <c r="J3345" s="187" t="str">
        <f t="shared" si="368"/>
        <v>1500</v>
      </c>
      <c r="K3345" s="181">
        <v>22</v>
      </c>
      <c r="L3345" s="289" t="s">
        <v>582</v>
      </c>
      <c r="M3345" s="182" t="s">
        <v>1626</v>
      </c>
      <c r="N3345" s="181" t="s">
        <v>32</v>
      </c>
      <c r="O3345" s="181" t="s">
        <v>28</v>
      </c>
      <c r="P3345" s="181">
        <v>2</v>
      </c>
      <c r="Q3345" s="192" t="str">
        <f t="shared" si="369"/>
        <v>Campo</v>
      </c>
      <c r="R3345" s="192" t="s">
        <v>3606</v>
      </c>
      <c r="S3345" s="191" t="str">
        <f t="shared" si="365"/>
        <v/>
      </c>
      <c r="T3345" s="192" t="str">
        <f t="shared" si="366"/>
        <v>&lt;campo posicao="22"&gt;
&lt;coluna&gt;VL_ICMS_ST&lt;/coluna&gt;
&lt;descricao&gt;Valor acumulado do ICMS retido por substituição tributária&lt;/descricao&gt;
&lt;tipo&gt;R&lt;/tipo&gt;
&lt;/campo&gt;</v>
      </c>
      <c r="U3345" s="192" t="str">
        <f t="shared" si="371"/>
        <v>&lt;campo posicao="22"&gt;
&lt;coluna&gt;VL_ICMS_ST&lt;/coluna&gt;
&lt;descricao&gt;Valor acumulado do ICMS retido por substituição tributária&lt;/descricao&gt;
&lt;tipo&gt;R&lt;/tipo&gt;
&lt;/campo&gt;</v>
      </c>
      <c r="V3345" s="192" t="str">
        <f t="shared" si="367"/>
        <v>{"Column23", "VL_ICMS_ST"},</v>
      </c>
      <c r="W3345" s="191" t="str">
        <f>IF(Q3345="Campo","@Campos(posicao = "&amp;K3345&amp;", tipo = '"&amp;R3345&amp;"')@Column(name = """&amp;L3345&amp;""")"&amp;IF(R3345="D","@Temporal(TemporalType.DATE)","")&amp;"private "&amp;VLOOKUP(TEXT(R3345,"@"),Apoio!A:B,2,0)&amp;" "&amp;SUBSTITUTE(LOWER(LEFT(L3345,1))&amp;RIGHT(PROPER(L3345),LEN(L3345)-1),"_","")&amp;";",IF(ISNUMBER(Q3345),IF(R3345="R","@Entity@Table(name = ""reg_"&amp;LOWER(J3345)&amp;""")@XmlRootElement","")&amp;VLOOKUP(J3345,Blocos!D:I,6,0)&amp;Apoio!$E$1&amp;Y3345,""))</f>
        <v>@Campos(posicao = 22, tipo = 'R')@Column(name = "VL_ICMS_ST")private BigDecimal vlIcmsSt;</v>
      </c>
      <c r="X3345" s="190" t="str">
        <f>IF(ISNUMBER(Q3345),COUNTIF(Blocos!G:G,J3345),"")</f>
        <v/>
      </c>
      <c r="Y3345" s="190" t="str">
        <f>IF(OR(X3345=0,X3345=""),"",VLOOKUP(SUMIFS(Blocos!A:A,Blocos!H:H,'EFD REGISTROS e Campos (2)'!X3345,Blocos!G:G,'EFD REGISTROS e Campos (2)'!J3345),Blocos!A:L,12,0))</f>
        <v/>
      </c>
      <c r="Z3345" s="190" t="str">
        <f>IF(ISNUMBER(Q3346),VLOOKUP(J3345,Blocos!D:G,4,0),"")</f>
        <v/>
      </c>
      <c r="AA3345" s="190" t="str">
        <f>IF(ISNUMBER(Q3345),CONCATENATE("CREATE TABLE ""reg_",LOWER(J3345),""" (""ID"" bigint NOT NULL AUTO_INCREMENT,  ""HASHFILE"" varchar(255) DEFAULT NULL, ""ID_PAI"" bigint NOT NULL,"),IF(Q3345="Campo",CONCATENATE("""",L3345,""" ",VLOOKUP(R3345,Apoio!A:C,3,0)),""))&amp;IF(Z3345="","",CONCATENATE("PRIMARY KEY (""ID""), KEY ""FK_reg_",LOWER(Z3345),"_ID_PAI"" (""ID_PAI""), CONSTRAINT ""FK_reg_",LOWER(Z3345),"_ID_PAI"" FOREIGN KEY (""ID_PAI"") REFERENCES ""reg_",LOWER(Z3345),""" (""ID"")) ENGINE=InnoDB AUTO_INCREMENT=105774 DEFAULT CHARSET=utf8mb4 COLLATE=utf8mb4_0900_ai_ci;"))</f>
        <v>"VL_ICMS_ST" decimal(15,6) DEFAULT NULL,</v>
      </c>
      <c r="AB3345" s="190" t="str">
        <f t="shared" si="370"/>
        <v>`reg_1500`.`VL_ICMS_ST`,</v>
      </c>
    </row>
    <row r="3346" spans="10:28" ht="14.5" hidden="1" customHeight="1" x14ac:dyDescent="0.3">
      <c r="J3346" s="187" t="str">
        <f t="shared" si="368"/>
        <v>1500</v>
      </c>
      <c r="K3346" s="181">
        <v>23</v>
      </c>
      <c r="L3346" s="289" t="s">
        <v>269</v>
      </c>
      <c r="M3346" s="182" t="s">
        <v>616</v>
      </c>
      <c r="N3346" s="181" t="s">
        <v>27</v>
      </c>
      <c r="O3346" s="181">
        <v>6</v>
      </c>
      <c r="P3346" s="181" t="s">
        <v>28</v>
      </c>
      <c r="Q3346" s="192" t="str">
        <f t="shared" si="369"/>
        <v>Campo</v>
      </c>
      <c r="R3346" s="192" t="s">
        <v>27</v>
      </c>
      <c r="S3346" s="191" t="str">
        <f t="shared" si="365"/>
        <v/>
      </c>
      <c r="T3346" s="192" t="str">
        <f t="shared" si="366"/>
        <v>&lt;campo posicao="23"&gt;
&lt;coluna&gt;COD_INF&lt;/coluna&gt;
&lt;descricao&gt;Código da informação complementar do documento fiscal (campo 02 do Registro 0450)&lt;/descricao&gt;
&lt;tipo&gt;C&lt;/tipo&gt;
&lt;/campo&gt;</v>
      </c>
      <c r="U3346" s="192" t="str">
        <f t="shared" si="371"/>
        <v>&lt;campo posicao="23"&gt;
&lt;coluna&gt;COD_INF&lt;/coluna&gt;
&lt;descricao&gt;Código da informação complementar do documento fiscal (campo 02 do Registro 0450)&lt;/descricao&gt;
&lt;tipo&gt;C&lt;/tipo&gt;
&lt;/campo&gt;</v>
      </c>
      <c r="V3346" s="192" t="str">
        <f t="shared" si="367"/>
        <v>{"Column24", "COD_INF"},</v>
      </c>
      <c r="W3346" s="191" t="str">
        <f>IF(Q3346="Campo","@Campos(posicao = "&amp;K3346&amp;", tipo = '"&amp;R3346&amp;"')@Column(name = """&amp;L3346&amp;""")"&amp;IF(R3346="D","@Temporal(TemporalType.DATE)","")&amp;"private "&amp;VLOOKUP(TEXT(R3346,"@"),Apoio!A:B,2,0)&amp;" "&amp;SUBSTITUTE(LOWER(LEFT(L3346,1))&amp;RIGHT(PROPER(L3346),LEN(L3346)-1),"_","")&amp;";",IF(ISNUMBER(Q3346),IF(R3346="R","@Entity@Table(name = ""reg_"&amp;LOWER(J3346)&amp;""")@XmlRootElement","")&amp;VLOOKUP(J3346,Blocos!D:I,6,0)&amp;Apoio!$E$1&amp;Y3346,""))</f>
        <v>@Campos(posicao = 23, tipo = 'C')@Column(name = "COD_INF")private String codInf;</v>
      </c>
      <c r="X3346" s="190" t="str">
        <f>IF(ISNUMBER(Q3346),COUNTIF(Blocos!G:G,J3346),"")</f>
        <v/>
      </c>
      <c r="Y3346" s="190" t="str">
        <f>IF(OR(X3346=0,X3346=""),"",VLOOKUP(SUMIFS(Blocos!A:A,Blocos!H:H,'EFD REGISTROS e Campos (2)'!X3346,Blocos!G:G,'EFD REGISTROS e Campos (2)'!J3346),Blocos!A:L,12,0))</f>
        <v/>
      </c>
      <c r="Z3346" s="190" t="str">
        <f>IF(ISNUMBER(Q3347),VLOOKUP(J3346,Blocos!D:G,4,0),"")</f>
        <v/>
      </c>
      <c r="AA3346" s="190" t="str">
        <f>IF(ISNUMBER(Q3346),CONCATENATE("CREATE TABLE ""reg_",LOWER(J3346),""" (""ID"" bigint NOT NULL AUTO_INCREMENT,  ""HASHFILE"" varchar(255) DEFAULT NULL, ""ID_PAI"" bigint NOT NULL,"),IF(Q3346="Campo",CONCATENATE("""",L3346,""" ",VLOOKUP(R3346,Apoio!A:C,3,0)),""))&amp;IF(Z3346="","",CONCATENATE("PRIMARY KEY (""ID""), KEY ""FK_reg_",LOWER(Z3346),"_ID_PAI"" (""ID_PAI""), CONSTRAINT ""FK_reg_",LOWER(Z3346),"_ID_PAI"" FOREIGN KEY (""ID_PAI"") REFERENCES ""reg_",LOWER(Z3346),""" (""ID"")) ENGINE=InnoDB AUTO_INCREMENT=105774 DEFAULT CHARSET=utf8mb4 COLLATE=utf8mb4_0900_ai_ci;"))</f>
        <v>"COD_INF" varchar(255) DEFAULT NULL,</v>
      </c>
      <c r="AB3346" s="190" t="str">
        <f t="shared" si="370"/>
        <v>`reg_1500`.`COD_INF`,</v>
      </c>
    </row>
    <row r="3347" spans="10:28" ht="14.5" hidden="1" customHeight="1" x14ac:dyDescent="0.3">
      <c r="J3347" s="187" t="str">
        <f t="shared" si="368"/>
        <v>1500</v>
      </c>
      <c r="K3347" s="181">
        <v>24</v>
      </c>
      <c r="L3347" s="289" t="s">
        <v>586</v>
      </c>
      <c r="M3347" s="182" t="s">
        <v>846</v>
      </c>
      <c r="N3347" s="181" t="s">
        <v>32</v>
      </c>
      <c r="O3347" s="181" t="s">
        <v>28</v>
      </c>
      <c r="P3347" s="181">
        <v>2</v>
      </c>
      <c r="Q3347" s="192" t="str">
        <f t="shared" si="369"/>
        <v>Campo</v>
      </c>
      <c r="R3347" s="192" t="s">
        <v>3606</v>
      </c>
      <c r="S3347" s="191" t="str">
        <f t="shared" si="365"/>
        <v/>
      </c>
      <c r="T3347" s="192" t="str">
        <f t="shared" si="366"/>
        <v>&lt;campo posicao="24"&gt;
&lt;coluna&gt;VL_PIS&lt;/coluna&gt;
&lt;descricao&gt;Valor do PIS&lt;/descricao&gt;
&lt;tipo&gt;R&lt;/tipo&gt;
&lt;/campo&gt;</v>
      </c>
      <c r="U3347" s="192" t="str">
        <f t="shared" si="371"/>
        <v>&lt;campo posicao="24"&gt;
&lt;coluna&gt;VL_PIS&lt;/coluna&gt;
&lt;descricao&gt;Valor do PIS&lt;/descricao&gt;
&lt;tipo&gt;R&lt;/tipo&gt;
&lt;/campo&gt;</v>
      </c>
      <c r="V3347" s="192" t="str">
        <f t="shared" si="367"/>
        <v>{"Column25", "VL_PIS"},</v>
      </c>
      <c r="W3347" s="191" t="str">
        <f>IF(Q3347="Campo","@Campos(posicao = "&amp;K3347&amp;", tipo = '"&amp;R3347&amp;"')@Column(name = """&amp;L3347&amp;""")"&amp;IF(R3347="D","@Temporal(TemporalType.DATE)","")&amp;"private "&amp;VLOOKUP(TEXT(R3347,"@"),Apoio!A:B,2,0)&amp;" "&amp;SUBSTITUTE(LOWER(LEFT(L3347,1))&amp;RIGHT(PROPER(L3347),LEN(L3347)-1),"_","")&amp;";",IF(ISNUMBER(Q3347),IF(R3347="R","@Entity@Table(name = ""reg_"&amp;LOWER(J3347)&amp;""")@XmlRootElement","")&amp;VLOOKUP(J3347,Blocos!D:I,6,0)&amp;Apoio!$E$1&amp;Y3347,""))</f>
        <v>@Campos(posicao = 24, tipo = 'R')@Column(name = "VL_PIS")private BigDecimal vlPis;</v>
      </c>
      <c r="X3347" s="190" t="str">
        <f>IF(ISNUMBER(Q3347),COUNTIF(Blocos!G:G,J3347),"")</f>
        <v/>
      </c>
      <c r="Y3347" s="190" t="str">
        <f>IF(OR(X3347=0,X3347=""),"",VLOOKUP(SUMIFS(Blocos!A:A,Blocos!H:H,'EFD REGISTROS e Campos (2)'!X3347,Blocos!G:G,'EFD REGISTROS e Campos (2)'!J3347),Blocos!A:L,12,0))</f>
        <v/>
      </c>
      <c r="Z3347" s="190" t="str">
        <f>IF(ISNUMBER(Q3348),VLOOKUP(J3347,Blocos!D:G,4,0),"")</f>
        <v/>
      </c>
      <c r="AA3347" s="190" t="str">
        <f>IF(ISNUMBER(Q3347),CONCATENATE("CREATE TABLE ""reg_",LOWER(J3347),""" (""ID"" bigint NOT NULL AUTO_INCREMENT,  ""HASHFILE"" varchar(255) DEFAULT NULL, ""ID_PAI"" bigint NOT NULL,"),IF(Q3347="Campo",CONCATENATE("""",L3347,""" ",VLOOKUP(R3347,Apoio!A:C,3,0)),""))&amp;IF(Z3347="","",CONCATENATE("PRIMARY KEY (""ID""), KEY ""FK_reg_",LOWER(Z3347),"_ID_PAI"" (""ID_PAI""), CONSTRAINT ""FK_reg_",LOWER(Z3347),"_ID_PAI"" FOREIGN KEY (""ID_PAI"") REFERENCES ""reg_",LOWER(Z3347),""" (""ID"")) ENGINE=InnoDB AUTO_INCREMENT=105774 DEFAULT CHARSET=utf8mb4 COLLATE=utf8mb4_0900_ai_ci;"))</f>
        <v>"VL_PIS" decimal(15,6) DEFAULT NULL,</v>
      </c>
      <c r="AB3347" s="190" t="str">
        <f t="shared" si="370"/>
        <v>`reg_1500`.`VL_PIS`,</v>
      </c>
    </row>
    <row r="3348" spans="10:28" ht="14.5" hidden="1" customHeight="1" x14ac:dyDescent="0.3">
      <c r="J3348" s="187" t="str">
        <f t="shared" si="368"/>
        <v>1500</v>
      </c>
      <c r="K3348" s="181">
        <v>25</v>
      </c>
      <c r="L3348" s="289" t="s">
        <v>588</v>
      </c>
      <c r="M3348" s="182" t="s">
        <v>857</v>
      </c>
      <c r="N3348" s="181" t="s">
        <v>32</v>
      </c>
      <c r="O3348" s="181" t="s">
        <v>28</v>
      </c>
      <c r="P3348" s="181">
        <v>2</v>
      </c>
      <c r="Q3348" s="192" t="str">
        <f t="shared" si="369"/>
        <v>Campo</v>
      </c>
      <c r="R3348" s="192" t="s">
        <v>3606</v>
      </c>
      <c r="S3348" s="191" t="str">
        <f t="shared" si="365"/>
        <v/>
      </c>
      <c r="T3348" s="192" t="str">
        <f t="shared" si="366"/>
        <v>&lt;campo posicao="25"&gt;
&lt;coluna&gt;VL_COFINS&lt;/coluna&gt;
&lt;descricao&gt;Valor da COFINS&lt;/descricao&gt;
&lt;tipo&gt;R&lt;/tipo&gt;
&lt;/campo&gt;</v>
      </c>
      <c r="U3348" s="192" t="str">
        <f t="shared" si="371"/>
        <v>&lt;campo posicao="25"&gt;
&lt;coluna&gt;VL_COFINS&lt;/coluna&gt;
&lt;descricao&gt;Valor da COFINS&lt;/descricao&gt;
&lt;tipo&gt;R&lt;/tipo&gt;
&lt;/campo&gt;</v>
      </c>
      <c r="V3348" s="192" t="str">
        <f t="shared" si="367"/>
        <v>{"Column26", "VL_COFINS"},</v>
      </c>
      <c r="W3348" s="191" t="str">
        <f>IF(Q3348="Campo","@Campos(posicao = "&amp;K3348&amp;", tipo = '"&amp;R3348&amp;"')@Column(name = """&amp;L3348&amp;""")"&amp;IF(R3348="D","@Temporal(TemporalType.DATE)","")&amp;"private "&amp;VLOOKUP(TEXT(R3348,"@"),Apoio!A:B,2,0)&amp;" "&amp;SUBSTITUTE(LOWER(LEFT(L3348,1))&amp;RIGHT(PROPER(L3348),LEN(L3348)-1),"_","")&amp;";",IF(ISNUMBER(Q3348),IF(R3348="R","@Entity@Table(name = ""reg_"&amp;LOWER(J3348)&amp;""")@XmlRootElement","")&amp;VLOOKUP(J3348,Blocos!D:I,6,0)&amp;Apoio!$E$1&amp;Y3348,""))</f>
        <v>@Campos(posicao = 25, tipo = 'R')@Column(name = "VL_COFINS")private BigDecimal vlCofins;</v>
      </c>
      <c r="X3348" s="190" t="str">
        <f>IF(ISNUMBER(Q3348),COUNTIF(Blocos!G:G,J3348),"")</f>
        <v/>
      </c>
      <c r="Y3348" s="190" t="str">
        <f>IF(OR(X3348=0,X3348=""),"",VLOOKUP(SUMIFS(Blocos!A:A,Blocos!H:H,'EFD REGISTROS e Campos (2)'!X3348,Blocos!G:G,'EFD REGISTROS e Campos (2)'!J3348),Blocos!A:L,12,0))</f>
        <v/>
      </c>
      <c r="Z3348" s="190" t="str">
        <f>IF(ISNUMBER(Q3349),VLOOKUP(J3348,Blocos!D:G,4,0),"")</f>
        <v/>
      </c>
      <c r="AA3348" s="190" t="str">
        <f>IF(ISNUMBER(Q3348),CONCATENATE("CREATE TABLE ""reg_",LOWER(J3348),""" (""ID"" bigint NOT NULL AUTO_INCREMENT,  ""HASHFILE"" varchar(255) DEFAULT NULL, ""ID_PAI"" bigint NOT NULL,"),IF(Q3348="Campo",CONCATENATE("""",L3348,""" ",VLOOKUP(R3348,Apoio!A:C,3,0)),""))&amp;IF(Z3348="","",CONCATENATE("PRIMARY KEY (""ID""), KEY ""FK_reg_",LOWER(Z3348),"_ID_PAI"" (""ID_PAI""), CONSTRAINT ""FK_reg_",LOWER(Z3348),"_ID_PAI"" FOREIGN KEY (""ID_PAI"") REFERENCES ""reg_",LOWER(Z3348),""" (""ID"")) ENGINE=InnoDB AUTO_INCREMENT=105774 DEFAULT CHARSET=utf8mb4 COLLATE=utf8mb4_0900_ai_ci;"))</f>
        <v>"VL_COFINS" decimal(15,6) DEFAULT NULL,</v>
      </c>
      <c r="AB3348" s="190" t="str">
        <f t="shared" si="370"/>
        <v>`reg_1500`.`VL_COFINS`,</v>
      </c>
    </row>
    <row r="3349" spans="10:28" ht="14.5" hidden="1" customHeight="1" x14ac:dyDescent="0.3">
      <c r="J3349" s="187" t="str">
        <f t="shared" si="368"/>
        <v>1500</v>
      </c>
      <c r="K3349" s="196">
        <v>26</v>
      </c>
      <c r="L3349" s="285" t="s">
        <v>1627</v>
      </c>
      <c r="M3349" s="182" t="s">
        <v>1628</v>
      </c>
      <c r="N3349" s="181" t="s">
        <v>27</v>
      </c>
      <c r="O3349" s="196" t="s">
        <v>240</v>
      </c>
      <c r="P3349" s="196" t="s">
        <v>28</v>
      </c>
      <c r="Q3349" s="192" t="str">
        <f t="shared" si="369"/>
        <v>Campo</v>
      </c>
      <c r="R3349" s="192" t="s">
        <v>27</v>
      </c>
      <c r="S3349" s="191" t="str">
        <f t="shared" ref="S3349:S3412" si="372">IFERROR(IF(ISNUMBER(Q3349),CONCATENATE("&lt;/registro&gt;
&lt;registro codigo=""",CONCATENATE(B3349,C3349,D3349,E3349,F3349,G3349,H3349),""" perfil=""",A3349,""" nivel=""",Q3349,"""&gt;"),""),"")</f>
        <v/>
      </c>
      <c r="T3349" s="192" t="str">
        <f t="shared" ref="T3349:T3412" si="373">IF(Q3349="Campo",CONCATENATE("&lt;campo posicao=""",K3349,"""&gt;
&lt;coluna&gt;",SUBSTITUTE(L3349," ",""),"&lt;/coluna&gt;
&lt;descricao&gt;",M3349,"&lt;/descricao&gt;
&lt;tipo&gt;",R3349,"&lt;/tipo&gt;
&lt;/campo&gt;"),"")</f>
        <v>&lt;campo posicao="26"&gt;
&lt;coluna&gt;TP_LIGACAO&lt;/coluna&gt;
&lt;descricao&gt;Código de tipo de Ligação &lt;/descricao&gt;
&lt;tipo&gt;C&lt;/tipo&gt;
&lt;/campo&gt;</v>
      </c>
      <c r="U3349" s="192" t="str">
        <f t="shared" si="371"/>
        <v>&lt;campo posicao="26"&gt;
&lt;coluna&gt;TP_LIGACAO&lt;/coluna&gt;
&lt;descricao&gt;Código de tipo de Ligação &lt;/descricao&gt;
&lt;tipo&gt;C&lt;/tipo&gt;
&lt;/campo&gt;</v>
      </c>
      <c r="V3349" s="192" t="str">
        <f t="shared" ref="V3349:V3412" si="374">IF(ISNUMBER(K3349),CONCATENATE("{""Column",K3349+1,""", """,L3349,"""},",""),"")</f>
        <v>{"Column27", "TP_LIGACAO"},</v>
      </c>
      <c r="W3349" s="191" t="str">
        <f>IF(Q3349="Campo","@Campos(posicao = "&amp;K3349&amp;", tipo = '"&amp;R3349&amp;"')@Column(name = """&amp;L3349&amp;""")"&amp;IF(R3349="D","@Temporal(TemporalType.DATE)","")&amp;"private "&amp;VLOOKUP(TEXT(R3349,"@"),Apoio!A:B,2,0)&amp;" "&amp;SUBSTITUTE(LOWER(LEFT(L3349,1))&amp;RIGHT(PROPER(L3349),LEN(L3349)-1),"_","")&amp;";",IF(ISNUMBER(Q3349),IF(R3349="R","@Entity@Table(name = ""reg_"&amp;LOWER(J3349)&amp;""")@XmlRootElement","")&amp;VLOOKUP(J3349,Blocos!D:I,6,0)&amp;Apoio!$E$1&amp;Y3349,""))</f>
        <v>@Campos(posicao = 26, tipo = 'C')@Column(name = "TP_LIGACAO")private String tpLigacao;</v>
      </c>
      <c r="X3349" s="190" t="str">
        <f>IF(ISNUMBER(Q3349),COUNTIF(Blocos!G:G,J3349),"")</f>
        <v/>
      </c>
      <c r="Y3349" s="190" t="str">
        <f>IF(OR(X3349=0,X3349=""),"",VLOOKUP(SUMIFS(Blocos!A:A,Blocos!H:H,'EFD REGISTROS e Campos (2)'!X3349,Blocos!G:G,'EFD REGISTROS e Campos (2)'!J3349),Blocos!A:L,12,0))</f>
        <v/>
      </c>
      <c r="Z3349" s="190" t="str">
        <f>IF(ISNUMBER(Q3350),VLOOKUP(J3349,Blocos!D:G,4,0),"")</f>
        <v/>
      </c>
      <c r="AA3349" s="190" t="str">
        <f>IF(ISNUMBER(Q3349),CONCATENATE("CREATE TABLE ""reg_",LOWER(J3349),""" (""ID"" bigint NOT NULL AUTO_INCREMENT,  ""HASHFILE"" varchar(255) DEFAULT NULL, ""ID_PAI"" bigint NOT NULL,"),IF(Q3349="Campo",CONCATENATE("""",L3349,""" ",VLOOKUP(R3349,Apoio!A:C,3,0)),""))&amp;IF(Z3349="","",CONCATENATE("PRIMARY KEY (""ID""), KEY ""FK_reg_",LOWER(Z3349),"_ID_PAI"" (""ID_PAI""), CONSTRAINT ""FK_reg_",LOWER(Z3349),"_ID_PAI"" FOREIGN KEY (""ID_PAI"") REFERENCES ""reg_",LOWER(Z3349),""" (""ID"")) ENGINE=InnoDB AUTO_INCREMENT=105774 DEFAULT CHARSET=utf8mb4 COLLATE=utf8mb4_0900_ai_ci;"))</f>
        <v>"TP_LIGACAO" varchar(255) DEFAULT NULL,</v>
      </c>
      <c r="AB3349" s="190" t="str">
        <f t="shared" si="370"/>
        <v>`reg_1500`.`TP_LIGACAO`,</v>
      </c>
    </row>
    <row r="3350" spans="10:28" ht="14.5" hidden="1" customHeight="1" x14ac:dyDescent="0.3">
      <c r="J3350" s="187" t="str">
        <f t="shared" si="368"/>
        <v>1500</v>
      </c>
      <c r="K3350" s="196"/>
      <c r="L3350" s="285"/>
      <c r="M3350" s="182" t="s">
        <v>1629</v>
      </c>
      <c r="N3350" s="196"/>
      <c r="O3350" s="196"/>
      <c r="P3350" s="196"/>
      <c r="Q3350" s="192" t="str">
        <f t="shared" si="369"/>
        <v/>
      </c>
      <c r="S3350" s="191" t="str">
        <f t="shared" si="372"/>
        <v/>
      </c>
      <c r="T3350" s="192" t="str">
        <f t="shared" si="373"/>
        <v/>
      </c>
      <c r="U3350" s="192" t="str">
        <f t="shared" si="371"/>
        <v/>
      </c>
      <c r="V3350" s="192" t="str">
        <f t="shared" si="374"/>
        <v/>
      </c>
      <c r="W3350" s="191" t="str">
        <f>IF(Q3350="Campo","@Campos(posicao = "&amp;K3350&amp;", tipo = '"&amp;R3350&amp;"')@Column(name = """&amp;L3350&amp;""")"&amp;IF(R3350="D","@Temporal(TemporalType.DATE)","")&amp;"private "&amp;VLOOKUP(TEXT(R3350,"@"),Apoio!A:B,2,0)&amp;" "&amp;SUBSTITUTE(LOWER(LEFT(L3350,1))&amp;RIGHT(PROPER(L3350),LEN(L3350)-1),"_","")&amp;";",IF(ISNUMBER(Q3350),IF(R3350="R","@Entity@Table(name = ""reg_"&amp;LOWER(J3350)&amp;""")@XmlRootElement","")&amp;VLOOKUP(J3350,Blocos!D:I,6,0)&amp;Apoio!$E$1&amp;Y3350,""))</f>
        <v/>
      </c>
      <c r="X3350" s="190" t="str">
        <f>IF(ISNUMBER(Q3350),COUNTIF(Blocos!G:G,J3350),"")</f>
        <v/>
      </c>
      <c r="Y3350" s="190" t="str">
        <f>IF(OR(X3350=0,X3350=""),"",VLOOKUP(SUMIFS(Blocos!A:A,Blocos!H:H,'EFD REGISTROS e Campos (2)'!X3350,Blocos!G:G,'EFD REGISTROS e Campos (2)'!J3350),Blocos!A:L,12,0))</f>
        <v/>
      </c>
      <c r="Z3350" s="190" t="str">
        <f>IF(ISNUMBER(Q3351),VLOOKUP(J3350,Blocos!D:G,4,0),"")</f>
        <v/>
      </c>
      <c r="AA3350" s="190" t="str">
        <f>IF(ISNUMBER(Q3350),CONCATENATE("CREATE TABLE ""reg_",LOWER(J3350),""" (""ID"" bigint NOT NULL AUTO_INCREMENT,  ""HASHFILE"" varchar(255) DEFAULT NULL, ""ID_PAI"" bigint NOT NULL,"),IF(Q3350="Campo",CONCATENATE("""",L3350,""" ",VLOOKUP(R3350,Apoio!A:C,3,0)),""))&amp;IF(Z3350="","",CONCATENATE("PRIMARY KEY (""ID""), KEY ""FK_reg_",LOWER(Z3350),"_ID_PAI"" (""ID_PAI""), CONSTRAINT ""FK_reg_",LOWER(Z3350),"_ID_PAI"" FOREIGN KEY (""ID_PAI"") REFERENCES ""reg_",LOWER(Z3350),""" (""ID"")) ENGINE=InnoDB AUTO_INCREMENT=105774 DEFAULT CHARSET=utf8mb4 COLLATE=utf8mb4_0900_ai_ci;"))</f>
        <v/>
      </c>
      <c r="AB3350" s="190" t="str">
        <f t="shared" si="370"/>
        <v/>
      </c>
    </row>
    <row r="3351" spans="10:28" ht="14.5" hidden="1" customHeight="1" x14ac:dyDescent="0.3">
      <c r="J3351" s="187" t="str">
        <f t="shared" si="368"/>
        <v>1500</v>
      </c>
      <c r="K3351" s="196"/>
      <c r="L3351" s="285"/>
      <c r="M3351" s="182" t="s">
        <v>1630</v>
      </c>
      <c r="N3351" s="196"/>
      <c r="O3351" s="196"/>
      <c r="P3351" s="196"/>
      <c r="Q3351" s="192" t="str">
        <f t="shared" si="369"/>
        <v/>
      </c>
      <c r="S3351" s="191" t="str">
        <f t="shared" si="372"/>
        <v/>
      </c>
      <c r="T3351" s="192" t="str">
        <f t="shared" si="373"/>
        <v/>
      </c>
      <c r="U3351" s="192" t="str">
        <f t="shared" si="371"/>
        <v/>
      </c>
      <c r="V3351" s="192" t="str">
        <f t="shared" si="374"/>
        <v/>
      </c>
      <c r="W3351" s="191" t="str">
        <f>IF(Q3351="Campo","@Campos(posicao = "&amp;K3351&amp;", tipo = '"&amp;R3351&amp;"')@Column(name = """&amp;L3351&amp;""")"&amp;IF(R3351="D","@Temporal(TemporalType.DATE)","")&amp;"private "&amp;VLOOKUP(TEXT(R3351,"@"),Apoio!A:B,2,0)&amp;" "&amp;SUBSTITUTE(LOWER(LEFT(L3351,1))&amp;RIGHT(PROPER(L3351),LEN(L3351)-1),"_","")&amp;";",IF(ISNUMBER(Q3351),IF(R3351="R","@Entity@Table(name = ""reg_"&amp;LOWER(J3351)&amp;""")@XmlRootElement","")&amp;VLOOKUP(J3351,Blocos!D:I,6,0)&amp;Apoio!$E$1&amp;Y3351,""))</f>
        <v/>
      </c>
      <c r="X3351" s="190" t="str">
        <f>IF(ISNUMBER(Q3351),COUNTIF(Blocos!G:G,J3351),"")</f>
        <v/>
      </c>
      <c r="Y3351" s="190" t="str">
        <f>IF(OR(X3351=0,X3351=""),"",VLOOKUP(SUMIFS(Blocos!A:A,Blocos!H:H,'EFD REGISTROS e Campos (2)'!X3351,Blocos!G:G,'EFD REGISTROS e Campos (2)'!J3351),Blocos!A:L,12,0))</f>
        <v/>
      </c>
      <c r="Z3351" s="190" t="str">
        <f>IF(ISNUMBER(Q3352),VLOOKUP(J3351,Blocos!D:G,4,0),"")</f>
        <v/>
      </c>
      <c r="AA3351" s="190" t="str">
        <f>IF(ISNUMBER(Q3351),CONCATENATE("CREATE TABLE ""reg_",LOWER(J3351),""" (""ID"" bigint NOT NULL AUTO_INCREMENT,  ""HASHFILE"" varchar(255) DEFAULT NULL, ""ID_PAI"" bigint NOT NULL,"),IF(Q3351="Campo",CONCATENATE("""",L3351,""" ",VLOOKUP(R3351,Apoio!A:C,3,0)),""))&amp;IF(Z3351="","",CONCATENATE("PRIMARY KEY (""ID""), KEY ""FK_reg_",LOWER(Z3351),"_ID_PAI"" (""ID_PAI""), CONSTRAINT ""FK_reg_",LOWER(Z3351),"_ID_PAI"" FOREIGN KEY (""ID_PAI"") REFERENCES ""reg_",LOWER(Z3351),""" (""ID"")) ENGINE=InnoDB AUTO_INCREMENT=105774 DEFAULT CHARSET=utf8mb4 COLLATE=utf8mb4_0900_ai_ci;"))</f>
        <v/>
      </c>
      <c r="AB3351" s="190" t="str">
        <f t="shared" si="370"/>
        <v/>
      </c>
    </row>
    <row r="3352" spans="10:28" ht="14.5" hidden="1" customHeight="1" x14ac:dyDescent="0.3">
      <c r="J3352" s="187" t="str">
        <f t="shared" si="368"/>
        <v>1500</v>
      </c>
      <c r="K3352" s="196"/>
      <c r="L3352" s="285"/>
      <c r="M3352" s="182" t="s">
        <v>1631</v>
      </c>
      <c r="N3352" s="196"/>
      <c r="O3352" s="196"/>
      <c r="P3352" s="196"/>
      <c r="Q3352" s="192" t="str">
        <f t="shared" si="369"/>
        <v/>
      </c>
      <c r="S3352" s="191" t="str">
        <f t="shared" si="372"/>
        <v/>
      </c>
      <c r="T3352" s="192" t="str">
        <f t="shared" si="373"/>
        <v/>
      </c>
      <c r="U3352" s="192" t="str">
        <f t="shared" si="371"/>
        <v/>
      </c>
      <c r="V3352" s="192" t="str">
        <f t="shared" si="374"/>
        <v/>
      </c>
      <c r="W3352" s="191" t="str">
        <f>IF(Q3352="Campo","@Campos(posicao = "&amp;K3352&amp;", tipo = '"&amp;R3352&amp;"')@Column(name = """&amp;L3352&amp;""")"&amp;IF(R3352="D","@Temporal(TemporalType.DATE)","")&amp;"private "&amp;VLOOKUP(TEXT(R3352,"@"),Apoio!A:B,2,0)&amp;" "&amp;SUBSTITUTE(LOWER(LEFT(L3352,1))&amp;RIGHT(PROPER(L3352),LEN(L3352)-1),"_","")&amp;";",IF(ISNUMBER(Q3352),IF(R3352="R","@Entity@Table(name = ""reg_"&amp;LOWER(J3352)&amp;""")@XmlRootElement","")&amp;VLOOKUP(J3352,Blocos!D:I,6,0)&amp;Apoio!$E$1&amp;Y3352,""))</f>
        <v/>
      </c>
      <c r="X3352" s="190" t="str">
        <f>IF(ISNUMBER(Q3352),COUNTIF(Blocos!G:G,J3352),"")</f>
        <v/>
      </c>
      <c r="Y3352" s="190" t="str">
        <f>IF(OR(X3352=0,X3352=""),"",VLOOKUP(SUMIFS(Blocos!A:A,Blocos!H:H,'EFD REGISTROS e Campos (2)'!X3352,Blocos!G:G,'EFD REGISTROS e Campos (2)'!J3352),Blocos!A:L,12,0))</f>
        <v/>
      </c>
      <c r="Z3352" s="190" t="str">
        <f>IF(ISNUMBER(Q3353),VLOOKUP(J3352,Blocos!D:G,4,0),"")</f>
        <v/>
      </c>
      <c r="AA3352" s="190" t="str">
        <f>IF(ISNUMBER(Q3352),CONCATENATE("CREATE TABLE ""reg_",LOWER(J3352),""" (""ID"" bigint NOT NULL AUTO_INCREMENT,  ""HASHFILE"" varchar(255) DEFAULT NULL, ""ID_PAI"" bigint NOT NULL,"),IF(Q3352="Campo",CONCATENATE("""",L3352,""" ",VLOOKUP(R3352,Apoio!A:C,3,0)),""))&amp;IF(Z3352="","",CONCATENATE("PRIMARY KEY (""ID""), KEY ""FK_reg_",LOWER(Z3352),"_ID_PAI"" (""ID_PAI""), CONSTRAINT ""FK_reg_",LOWER(Z3352),"_ID_PAI"" FOREIGN KEY (""ID_PAI"") REFERENCES ""reg_",LOWER(Z3352),""" (""ID"")) ENGINE=InnoDB AUTO_INCREMENT=105774 DEFAULT CHARSET=utf8mb4 COLLATE=utf8mb4_0900_ai_ci;"))</f>
        <v/>
      </c>
      <c r="AB3352" s="190" t="str">
        <f t="shared" si="370"/>
        <v/>
      </c>
    </row>
    <row r="3353" spans="10:28" ht="14.5" hidden="1" customHeight="1" x14ac:dyDescent="0.3">
      <c r="J3353" s="187" t="str">
        <f t="shared" si="368"/>
        <v>1500</v>
      </c>
      <c r="K3353" s="196">
        <v>27</v>
      </c>
      <c r="L3353" s="285" t="s">
        <v>1632</v>
      </c>
      <c r="M3353" s="182" t="s">
        <v>1633</v>
      </c>
      <c r="N3353" s="196" t="s">
        <v>27</v>
      </c>
      <c r="O3353" s="196" t="s">
        <v>54</v>
      </c>
      <c r="P3353" s="196" t="s">
        <v>28</v>
      </c>
      <c r="Q3353" s="192" t="str">
        <f t="shared" si="369"/>
        <v>Campo</v>
      </c>
      <c r="R3353" s="192" t="s">
        <v>27</v>
      </c>
      <c r="S3353" s="191" t="str">
        <f t="shared" si="372"/>
        <v/>
      </c>
      <c r="T3353" s="192" t="str">
        <f t="shared" si="373"/>
        <v>&lt;campo posicao="27"&gt;
&lt;coluna&gt;COD_GRUPO_TENSAO&lt;/coluna&gt;
&lt;descricao&gt;Código de grupo de tensão: &lt;/descricao&gt;
&lt;tipo&gt;C&lt;/tipo&gt;
&lt;/campo&gt;</v>
      </c>
      <c r="U3353" s="192" t="str">
        <f t="shared" si="371"/>
        <v>&lt;campo posicao="27"&gt;
&lt;coluna&gt;COD_GRUPO_TENSAO&lt;/coluna&gt;
&lt;descricao&gt;Código de grupo de tensão: &lt;/descricao&gt;
&lt;tipo&gt;C&lt;/tipo&gt;
&lt;/campo&gt;</v>
      </c>
      <c r="V3353" s="192" t="str">
        <f t="shared" si="374"/>
        <v>{"Column28", "COD_GRUPO_TENSAO"},</v>
      </c>
      <c r="W3353" s="191" t="str">
        <f>IF(Q3353="Campo","@Campos(posicao = "&amp;K3353&amp;", tipo = '"&amp;R3353&amp;"')@Column(name = """&amp;L3353&amp;""")"&amp;IF(R3353="D","@Temporal(TemporalType.DATE)","")&amp;"private "&amp;VLOOKUP(TEXT(R3353,"@"),Apoio!A:B,2,0)&amp;" "&amp;SUBSTITUTE(LOWER(LEFT(L3353,1))&amp;RIGHT(PROPER(L3353),LEN(L3353)-1),"_","")&amp;";",IF(ISNUMBER(Q3353),IF(R3353="R","@Entity@Table(name = ""reg_"&amp;LOWER(J3353)&amp;""")@XmlRootElement","")&amp;VLOOKUP(J3353,Blocos!D:I,6,0)&amp;Apoio!$E$1&amp;Y3353,""))</f>
        <v>@Campos(posicao = 27, tipo = 'C')@Column(name = "COD_GRUPO_TENSAO")private String codGrupoTensao;</v>
      </c>
      <c r="X3353" s="190" t="str">
        <f>IF(ISNUMBER(Q3353),COUNTIF(Blocos!G:G,J3353),"")</f>
        <v/>
      </c>
      <c r="Y3353" s="190" t="str">
        <f>IF(OR(X3353=0,X3353=""),"",VLOOKUP(SUMIFS(Blocos!A:A,Blocos!H:H,'EFD REGISTROS e Campos (2)'!X3353,Blocos!G:G,'EFD REGISTROS e Campos (2)'!J3353),Blocos!A:L,12,0))</f>
        <v/>
      </c>
      <c r="Z3353" s="190" t="str">
        <f>IF(ISNUMBER(Q3354),VLOOKUP(J3353,Blocos!D:G,4,0),"")</f>
        <v/>
      </c>
      <c r="AA3353" s="190" t="str">
        <f>IF(ISNUMBER(Q3353),CONCATENATE("CREATE TABLE ""reg_",LOWER(J3353),""" (""ID"" bigint NOT NULL AUTO_INCREMENT,  ""HASHFILE"" varchar(255) DEFAULT NULL, ""ID_PAI"" bigint NOT NULL,"),IF(Q3353="Campo",CONCATENATE("""",L3353,""" ",VLOOKUP(R3353,Apoio!A:C,3,0)),""))&amp;IF(Z3353="","",CONCATENATE("PRIMARY KEY (""ID""), KEY ""FK_reg_",LOWER(Z3353),"_ID_PAI"" (""ID_PAI""), CONSTRAINT ""FK_reg_",LOWER(Z3353),"_ID_PAI"" FOREIGN KEY (""ID_PAI"") REFERENCES ""reg_",LOWER(Z3353),""" (""ID"")) ENGINE=InnoDB AUTO_INCREMENT=105774 DEFAULT CHARSET=utf8mb4 COLLATE=utf8mb4_0900_ai_ci;"))</f>
        <v>"COD_GRUPO_TENSAO" varchar(255) DEFAULT NULL,</v>
      </c>
      <c r="AB3353" s="190" t="str">
        <f t="shared" si="370"/>
        <v>`reg_1500`.`COD_GRUPO_TENSAO`,</v>
      </c>
    </row>
    <row r="3354" spans="10:28" ht="14.5" hidden="1" customHeight="1" x14ac:dyDescent="0.3">
      <c r="J3354" s="187" t="str">
        <f t="shared" si="368"/>
        <v>1500</v>
      </c>
      <c r="K3354" s="196"/>
      <c r="L3354" s="285"/>
      <c r="M3354" s="182" t="s">
        <v>1634</v>
      </c>
      <c r="N3354" s="196"/>
      <c r="O3354" s="196"/>
      <c r="P3354" s="196"/>
      <c r="Q3354" s="192" t="str">
        <f t="shared" si="369"/>
        <v/>
      </c>
      <c r="S3354" s="191" t="str">
        <f t="shared" si="372"/>
        <v/>
      </c>
      <c r="T3354" s="192" t="str">
        <f t="shared" si="373"/>
        <v/>
      </c>
      <c r="U3354" s="192" t="str">
        <f t="shared" si="371"/>
        <v/>
      </c>
      <c r="V3354" s="192" t="str">
        <f t="shared" si="374"/>
        <v/>
      </c>
      <c r="W3354" s="191" t="str">
        <f>IF(Q3354="Campo","@Campos(posicao = "&amp;K3354&amp;", tipo = '"&amp;R3354&amp;"')@Column(name = """&amp;L3354&amp;""")"&amp;IF(R3354="D","@Temporal(TemporalType.DATE)","")&amp;"private "&amp;VLOOKUP(TEXT(R3354,"@"),Apoio!A:B,2,0)&amp;" "&amp;SUBSTITUTE(LOWER(LEFT(L3354,1))&amp;RIGHT(PROPER(L3354),LEN(L3354)-1),"_","")&amp;";",IF(ISNUMBER(Q3354),IF(R3354="R","@Entity@Table(name = ""reg_"&amp;LOWER(J3354)&amp;""")@XmlRootElement","")&amp;VLOOKUP(J3354,Blocos!D:I,6,0)&amp;Apoio!$E$1&amp;Y3354,""))</f>
        <v/>
      </c>
      <c r="X3354" s="190" t="str">
        <f>IF(ISNUMBER(Q3354),COUNTIF(Blocos!G:G,J3354),"")</f>
        <v/>
      </c>
      <c r="Y3354" s="190" t="str">
        <f>IF(OR(X3354=0,X3354=""),"",VLOOKUP(SUMIFS(Blocos!A:A,Blocos!H:H,'EFD REGISTROS e Campos (2)'!X3354,Blocos!G:G,'EFD REGISTROS e Campos (2)'!J3354),Blocos!A:L,12,0))</f>
        <v/>
      </c>
      <c r="Z3354" s="190" t="str">
        <f>IF(ISNUMBER(Q3355),VLOOKUP(J3354,Blocos!D:G,4,0),"")</f>
        <v/>
      </c>
      <c r="AA3354" s="190" t="str">
        <f>IF(ISNUMBER(Q3354),CONCATENATE("CREATE TABLE ""reg_",LOWER(J3354),""" (""ID"" bigint NOT NULL AUTO_INCREMENT,  ""HASHFILE"" varchar(255) DEFAULT NULL, ""ID_PAI"" bigint NOT NULL,"),IF(Q3354="Campo",CONCATENATE("""",L3354,""" ",VLOOKUP(R3354,Apoio!A:C,3,0)),""))&amp;IF(Z3354="","",CONCATENATE("PRIMARY KEY (""ID""), KEY ""FK_reg_",LOWER(Z3354),"_ID_PAI"" (""ID_PAI""), CONSTRAINT ""FK_reg_",LOWER(Z3354),"_ID_PAI"" FOREIGN KEY (""ID_PAI"") REFERENCES ""reg_",LOWER(Z3354),""" (""ID"")) ENGINE=InnoDB AUTO_INCREMENT=105774 DEFAULT CHARSET=utf8mb4 COLLATE=utf8mb4_0900_ai_ci;"))</f>
        <v/>
      </c>
      <c r="AB3354" s="190" t="str">
        <f t="shared" si="370"/>
        <v/>
      </c>
    </row>
    <row r="3355" spans="10:28" ht="14.5" hidden="1" customHeight="1" x14ac:dyDescent="0.3">
      <c r="J3355" s="187" t="str">
        <f t="shared" si="368"/>
        <v>1500</v>
      </c>
      <c r="K3355" s="196"/>
      <c r="L3355" s="285"/>
      <c r="M3355" s="182" t="s">
        <v>1635</v>
      </c>
      <c r="N3355" s="196"/>
      <c r="O3355" s="196"/>
      <c r="P3355" s="196"/>
      <c r="Q3355" s="192" t="str">
        <f t="shared" si="369"/>
        <v/>
      </c>
      <c r="S3355" s="191" t="str">
        <f t="shared" si="372"/>
        <v/>
      </c>
      <c r="T3355" s="192" t="str">
        <f t="shared" si="373"/>
        <v/>
      </c>
      <c r="U3355" s="192" t="str">
        <f t="shared" si="371"/>
        <v/>
      </c>
      <c r="V3355" s="192" t="str">
        <f t="shared" si="374"/>
        <v/>
      </c>
      <c r="W3355" s="191" t="str">
        <f>IF(Q3355="Campo","@Campos(posicao = "&amp;K3355&amp;", tipo = '"&amp;R3355&amp;"')@Column(name = """&amp;L3355&amp;""")"&amp;IF(R3355="D","@Temporal(TemporalType.DATE)","")&amp;"private "&amp;VLOOKUP(TEXT(R3355,"@"),Apoio!A:B,2,0)&amp;" "&amp;SUBSTITUTE(LOWER(LEFT(L3355,1))&amp;RIGHT(PROPER(L3355),LEN(L3355)-1),"_","")&amp;";",IF(ISNUMBER(Q3355),IF(R3355="R","@Entity@Table(name = ""reg_"&amp;LOWER(J3355)&amp;""")@XmlRootElement","")&amp;VLOOKUP(J3355,Blocos!D:I,6,0)&amp;Apoio!$E$1&amp;Y3355,""))</f>
        <v/>
      </c>
      <c r="X3355" s="190" t="str">
        <f>IF(ISNUMBER(Q3355),COUNTIF(Blocos!G:G,J3355),"")</f>
        <v/>
      </c>
      <c r="Y3355" s="190" t="str">
        <f>IF(OR(X3355=0,X3355=""),"",VLOOKUP(SUMIFS(Blocos!A:A,Blocos!H:H,'EFD REGISTROS e Campos (2)'!X3355,Blocos!G:G,'EFD REGISTROS e Campos (2)'!J3355),Blocos!A:L,12,0))</f>
        <v/>
      </c>
      <c r="Z3355" s="190" t="str">
        <f>IF(ISNUMBER(Q3356),VLOOKUP(J3355,Blocos!D:G,4,0),"")</f>
        <v/>
      </c>
      <c r="AA3355" s="190" t="str">
        <f>IF(ISNUMBER(Q3355),CONCATENATE("CREATE TABLE ""reg_",LOWER(J3355),""" (""ID"" bigint NOT NULL AUTO_INCREMENT,  ""HASHFILE"" varchar(255) DEFAULT NULL, ""ID_PAI"" bigint NOT NULL,"),IF(Q3355="Campo",CONCATENATE("""",L3355,""" ",VLOOKUP(R3355,Apoio!A:C,3,0)),""))&amp;IF(Z3355="","",CONCATENATE("PRIMARY KEY (""ID""), KEY ""FK_reg_",LOWER(Z3355),"_ID_PAI"" (""ID_PAI""), CONSTRAINT ""FK_reg_",LOWER(Z3355),"_ID_PAI"" FOREIGN KEY (""ID_PAI"") REFERENCES ""reg_",LOWER(Z3355),""" (""ID"")) ENGINE=InnoDB AUTO_INCREMENT=105774 DEFAULT CHARSET=utf8mb4 COLLATE=utf8mb4_0900_ai_ci;"))</f>
        <v/>
      </c>
      <c r="AB3355" s="190" t="str">
        <f t="shared" si="370"/>
        <v/>
      </c>
    </row>
    <row r="3356" spans="10:28" ht="14.5" hidden="1" customHeight="1" x14ac:dyDescent="0.3">
      <c r="J3356" s="187" t="str">
        <f t="shared" si="368"/>
        <v>1500</v>
      </c>
      <c r="K3356" s="196"/>
      <c r="L3356" s="285"/>
      <c r="M3356" s="182" t="s">
        <v>1636</v>
      </c>
      <c r="N3356" s="196"/>
      <c r="O3356" s="196"/>
      <c r="P3356" s="196"/>
      <c r="Q3356" s="192" t="str">
        <f t="shared" si="369"/>
        <v/>
      </c>
      <c r="S3356" s="191" t="str">
        <f t="shared" si="372"/>
        <v/>
      </c>
      <c r="T3356" s="192" t="str">
        <f t="shared" si="373"/>
        <v/>
      </c>
      <c r="U3356" s="192" t="str">
        <f t="shared" si="371"/>
        <v/>
      </c>
      <c r="V3356" s="192" t="str">
        <f t="shared" si="374"/>
        <v/>
      </c>
      <c r="W3356" s="191" t="str">
        <f>IF(Q3356="Campo","@Campos(posicao = "&amp;K3356&amp;", tipo = '"&amp;R3356&amp;"')@Column(name = """&amp;L3356&amp;""")"&amp;IF(R3356="D","@Temporal(TemporalType.DATE)","")&amp;"private "&amp;VLOOKUP(TEXT(R3356,"@"),Apoio!A:B,2,0)&amp;" "&amp;SUBSTITUTE(LOWER(LEFT(L3356,1))&amp;RIGHT(PROPER(L3356),LEN(L3356)-1),"_","")&amp;";",IF(ISNUMBER(Q3356),IF(R3356="R","@Entity@Table(name = ""reg_"&amp;LOWER(J3356)&amp;""")@XmlRootElement","")&amp;VLOOKUP(J3356,Blocos!D:I,6,0)&amp;Apoio!$E$1&amp;Y3356,""))</f>
        <v/>
      </c>
      <c r="X3356" s="190" t="str">
        <f>IF(ISNUMBER(Q3356),COUNTIF(Blocos!G:G,J3356),"")</f>
        <v/>
      </c>
      <c r="Y3356" s="190" t="str">
        <f>IF(OR(X3356=0,X3356=""),"",VLOOKUP(SUMIFS(Blocos!A:A,Blocos!H:H,'EFD REGISTROS e Campos (2)'!X3356,Blocos!G:G,'EFD REGISTROS e Campos (2)'!J3356),Blocos!A:L,12,0))</f>
        <v/>
      </c>
      <c r="Z3356" s="190" t="str">
        <f>IF(ISNUMBER(Q3357),VLOOKUP(J3356,Blocos!D:G,4,0),"")</f>
        <v/>
      </c>
      <c r="AA3356" s="190" t="str">
        <f>IF(ISNUMBER(Q3356),CONCATENATE("CREATE TABLE ""reg_",LOWER(J3356),""" (""ID"" bigint NOT NULL AUTO_INCREMENT,  ""HASHFILE"" varchar(255) DEFAULT NULL, ""ID_PAI"" bigint NOT NULL,"),IF(Q3356="Campo",CONCATENATE("""",L3356,""" ",VLOOKUP(R3356,Apoio!A:C,3,0)),""))&amp;IF(Z3356="","",CONCATENATE("PRIMARY KEY (""ID""), KEY ""FK_reg_",LOWER(Z3356),"_ID_PAI"" (""ID_PAI""), CONSTRAINT ""FK_reg_",LOWER(Z3356),"_ID_PAI"" FOREIGN KEY (""ID_PAI"") REFERENCES ""reg_",LOWER(Z3356),""" (""ID"")) ENGINE=InnoDB AUTO_INCREMENT=105774 DEFAULT CHARSET=utf8mb4 COLLATE=utf8mb4_0900_ai_ci;"))</f>
        <v/>
      </c>
      <c r="AB3356" s="190" t="str">
        <f t="shared" si="370"/>
        <v/>
      </c>
    </row>
    <row r="3357" spans="10:28" ht="14.5" hidden="1" customHeight="1" x14ac:dyDescent="0.3">
      <c r="J3357" s="187" t="str">
        <f t="shared" si="368"/>
        <v>1500</v>
      </c>
      <c r="K3357" s="196"/>
      <c r="L3357" s="285"/>
      <c r="M3357" s="182" t="s">
        <v>1637</v>
      </c>
      <c r="N3357" s="196"/>
      <c r="O3357" s="196"/>
      <c r="P3357" s="196"/>
      <c r="Q3357" s="192" t="str">
        <f t="shared" si="369"/>
        <v/>
      </c>
      <c r="S3357" s="191" t="str">
        <f t="shared" si="372"/>
        <v/>
      </c>
      <c r="T3357" s="192" t="str">
        <f t="shared" si="373"/>
        <v/>
      </c>
      <c r="U3357" s="192" t="str">
        <f t="shared" si="371"/>
        <v/>
      </c>
      <c r="V3357" s="192" t="str">
        <f t="shared" si="374"/>
        <v/>
      </c>
      <c r="W3357" s="191" t="str">
        <f>IF(Q3357="Campo","@Campos(posicao = "&amp;K3357&amp;", tipo = '"&amp;R3357&amp;"')@Column(name = """&amp;L3357&amp;""")"&amp;IF(R3357="D","@Temporal(TemporalType.DATE)","")&amp;"private "&amp;VLOOKUP(TEXT(R3357,"@"),Apoio!A:B,2,0)&amp;" "&amp;SUBSTITUTE(LOWER(LEFT(L3357,1))&amp;RIGHT(PROPER(L3357),LEN(L3357)-1),"_","")&amp;";",IF(ISNUMBER(Q3357),IF(R3357="R","@Entity@Table(name = ""reg_"&amp;LOWER(J3357)&amp;""")@XmlRootElement","")&amp;VLOOKUP(J3357,Blocos!D:I,6,0)&amp;Apoio!$E$1&amp;Y3357,""))</f>
        <v/>
      </c>
      <c r="X3357" s="190" t="str">
        <f>IF(ISNUMBER(Q3357),COUNTIF(Blocos!G:G,J3357),"")</f>
        <v/>
      </c>
      <c r="Y3357" s="190" t="str">
        <f>IF(OR(X3357=0,X3357=""),"",VLOOKUP(SUMIFS(Blocos!A:A,Blocos!H:H,'EFD REGISTROS e Campos (2)'!X3357,Blocos!G:G,'EFD REGISTROS e Campos (2)'!J3357),Blocos!A:L,12,0))</f>
        <v/>
      </c>
      <c r="Z3357" s="190" t="str">
        <f>IF(ISNUMBER(Q3358),VLOOKUP(J3357,Blocos!D:G,4,0),"")</f>
        <v/>
      </c>
      <c r="AA3357" s="190" t="str">
        <f>IF(ISNUMBER(Q3357),CONCATENATE("CREATE TABLE ""reg_",LOWER(J3357),""" (""ID"" bigint NOT NULL AUTO_INCREMENT,  ""HASHFILE"" varchar(255) DEFAULT NULL, ""ID_PAI"" bigint NOT NULL,"),IF(Q3357="Campo",CONCATENATE("""",L3357,""" ",VLOOKUP(R3357,Apoio!A:C,3,0)),""))&amp;IF(Z3357="","",CONCATENATE("PRIMARY KEY (""ID""), KEY ""FK_reg_",LOWER(Z3357),"_ID_PAI"" (""ID_PAI""), CONSTRAINT ""FK_reg_",LOWER(Z3357),"_ID_PAI"" FOREIGN KEY (""ID_PAI"") REFERENCES ""reg_",LOWER(Z3357),""" (""ID"")) ENGINE=InnoDB AUTO_INCREMENT=105774 DEFAULT CHARSET=utf8mb4 COLLATE=utf8mb4_0900_ai_ci;"))</f>
        <v/>
      </c>
      <c r="AB3357" s="190" t="str">
        <f t="shared" si="370"/>
        <v/>
      </c>
    </row>
    <row r="3358" spans="10:28" ht="14.5" hidden="1" customHeight="1" x14ac:dyDescent="0.3">
      <c r="J3358" s="187" t="str">
        <f t="shared" si="368"/>
        <v>1500</v>
      </c>
      <c r="K3358" s="196"/>
      <c r="L3358" s="285"/>
      <c r="M3358" s="182" t="s">
        <v>1638</v>
      </c>
      <c r="N3358" s="196"/>
      <c r="O3358" s="196"/>
      <c r="P3358" s="196"/>
      <c r="Q3358" s="192" t="str">
        <f t="shared" si="369"/>
        <v/>
      </c>
      <c r="S3358" s="191" t="str">
        <f t="shared" si="372"/>
        <v/>
      </c>
      <c r="T3358" s="192" t="str">
        <f t="shared" si="373"/>
        <v/>
      </c>
      <c r="U3358" s="192" t="str">
        <f t="shared" si="371"/>
        <v/>
      </c>
      <c r="V3358" s="192" t="str">
        <f t="shared" si="374"/>
        <v/>
      </c>
      <c r="W3358" s="191" t="str">
        <f>IF(Q3358="Campo","@Campos(posicao = "&amp;K3358&amp;", tipo = '"&amp;R3358&amp;"')@Column(name = """&amp;L3358&amp;""")"&amp;IF(R3358="D","@Temporal(TemporalType.DATE)","")&amp;"private "&amp;VLOOKUP(TEXT(R3358,"@"),Apoio!A:B,2,0)&amp;" "&amp;SUBSTITUTE(LOWER(LEFT(L3358,1))&amp;RIGHT(PROPER(L3358),LEN(L3358)-1),"_","")&amp;";",IF(ISNUMBER(Q3358),IF(R3358="R","@Entity@Table(name = ""reg_"&amp;LOWER(J3358)&amp;""")@XmlRootElement","")&amp;VLOOKUP(J3358,Blocos!D:I,6,0)&amp;Apoio!$E$1&amp;Y3358,""))</f>
        <v/>
      </c>
      <c r="X3358" s="190" t="str">
        <f>IF(ISNUMBER(Q3358),COUNTIF(Blocos!G:G,J3358),"")</f>
        <v/>
      </c>
      <c r="Y3358" s="190" t="str">
        <f>IF(OR(X3358=0,X3358=""),"",VLOOKUP(SUMIFS(Blocos!A:A,Blocos!H:H,'EFD REGISTROS e Campos (2)'!X3358,Blocos!G:G,'EFD REGISTROS e Campos (2)'!J3358),Blocos!A:L,12,0))</f>
        <v/>
      </c>
      <c r="Z3358" s="190" t="str">
        <f>IF(ISNUMBER(Q3359),VLOOKUP(J3358,Blocos!D:G,4,0),"")</f>
        <v/>
      </c>
      <c r="AA3358" s="190" t="str">
        <f>IF(ISNUMBER(Q3358),CONCATENATE("CREATE TABLE ""reg_",LOWER(J3358),""" (""ID"" bigint NOT NULL AUTO_INCREMENT,  ""HASHFILE"" varchar(255) DEFAULT NULL, ""ID_PAI"" bigint NOT NULL,"),IF(Q3358="Campo",CONCATENATE("""",L3358,""" ",VLOOKUP(R3358,Apoio!A:C,3,0)),""))&amp;IF(Z3358="","",CONCATENATE("PRIMARY KEY (""ID""), KEY ""FK_reg_",LOWER(Z3358),"_ID_PAI"" (""ID_PAI""), CONSTRAINT ""FK_reg_",LOWER(Z3358),"_ID_PAI"" FOREIGN KEY (""ID_PAI"") REFERENCES ""reg_",LOWER(Z3358),""" (""ID"")) ENGINE=InnoDB AUTO_INCREMENT=105774 DEFAULT CHARSET=utf8mb4 COLLATE=utf8mb4_0900_ai_ci;"))</f>
        <v/>
      </c>
      <c r="AB3358" s="190" t="str">
        <f t="shared" si="370"/>
        <v/>
      </c>
    </row>
    <row r="3359" spans="10:28" ht="14.5" hidden="1" customHeight="1" x14ac:dyDescent="0.3">
      <c r="J3359" s="187" t="str">
        <f t="shared" si="368"/>
        <v>1500</v>
      </c>
      <c r="K3359" s="196"/>
      <c r="L3359" s="285"/>
      <c r="M3359" s="182" t="s">
        <v>1639</v>
      </c>
      <c r="N3359" s="196"/>
      <c r="O3359" s="196"/>
      <c r="P3359" s="196"/>
      <c r="Q3359" s="192" t="str">
        <f t="shared" si="369"/>
        <v/>
      </c>
      <c r="S3359" s="191" t="str">
        <f t="shared" si="372"/>
        <v/>
      </c>
      <c r="T3359" s="192" t="str">
        <f t="shared" si="373"/>
        <v/>
      </c>
      <c r="U3359" s="192" t="str">
        <f t="shared" si="371"/>
        <v/>
      </c>
      <c r="V3359" s="192" t="str">
        <f t="shared" si="374"/>
        <v/>
      </c>
      <c r="W3359" s="191" t="str">
        <f>IF(Q3359="Campo","@Campos(posicao = "&amp;K3359&amp;", tipo = '"&amp;R3359&amp;"')@Column(name = """&amp;L3359&amp;""")"&amp;IF(R3359="D","@Temporal(TemporalType.DATE)","")&amp;"private "&amp;VLOOKUP(TEXT(R3359,"@"),Apoio!A:B,2,0)&amp;" "&amp;SUBSTITUTE(LOWER(LEFT(L3359,1))&amp;RIGHT(PROPER(L3359),LEN(L3359)-1),"_","")&amp;";",IF(ISNUMBER(Q3359),IF(R3359="R","@Entity@Table(name = ""reg_"&amp;LOWER(J3359)&amp;""")@XmlRootElement","")&amp;VLOOKUP(J3359,Blocos!D:I,6,0)&amp;Apoio!$E$1&amp;Y3359,""))</f>
        <v/>
      </c>
      <c r="X3359" s="190" t="str">
        <f>IF(ISNUMBER(Q3359),COUNTIF(Blocos!G:G,J3359),"")</f>
        <v/>
      </c>
      <c r="Y3359" s="190" t="str">
        <f>IF(OR(X3359=0,X3359=""),"",VLOOKUP(SUMIFS(Blocos!A:A,Blocos!H:H,'EFD REGISTROS e Campos (2)'!X3359,Blocos!G:G,'EFD REGISTROS e Campos (2)'!J3359),Blocos!A:L,12,0))</f>
        <v/>
      </c>
      <c r="Z3359" s="190" t="str">
        <f>IF(ISNUMBER(Q3360),VLOOKUP(J3359,Blocos!D:G,4,0),"")</f>
        <v/>
      </c>
      <c r="AA3359" s="190" t="str">
        <f>IF(ISNUMBER(Q3359),CONCATENATE("CREATE TABLE ""reg_",LOWER(J3359),""" (""ID"" bigint NOT NULL AUTO_INCREMENT,  ""HASHFILE"" varchar(255) DEFAULT NULL, ""ID_PAI"" bigint NOT NULL,"),IF(Q3359="Campo",CONCATENATE("""",L3359,""" ",VLOOKUP(R3359,Apoio!A:C,3,0)),""))&amp;IF(Z3359="","",CONCATENATE("PRIMARY KEY (""ID""), KEY ""FK_reg_",LOWER(Z3359),"_ID_PAI"" (""ID_PAI""), CONSTRAINT ""FK_reg_",LOWER(Z3359),"_ID_PAI"" FOREIGN KEY (""ID_PAI"") REFERENCES ""reg_",LOWER(Z3359),""" (""ID"")) ENGINE=InnoDB AUTO_INCREMENT=105774 DEFAULT CHARSET=utf8mb4 COLLATE=utf8mb4_0900_ai_ci;"))</f>
        <v/>
      </c>
      <c r="AB3359" s="190" t="str">
        <f t="shared" si="370"/>
        <v/>
      </c>
    </row>
    <row r="3360" spans="10:28" ht="14.5" hidden="1" customHeight="1" x14ac:dyDescent="0.3">
      <c r="J3360" s="187" t="str">
        <f t="shared" si="368"/>
        <v>1500</v>
      </c>
      <c r="K3360" s="196"/>
      <c r="L3360" s="285"/>
      <c r="M3360" s="182" t="s">
        <v>1640</v>
      </c>
      <c r="N3360" s="196"/>
      <c r="O3360" s="196"/>
      <c r="P3360" s="196"/>
      <c r="Q3360" s="192" t="str">
        <f t="shared" si="369"/>
        <v/>
      </c>
      <c r="S3360" s="191" t="str">
        <f t="shared" si="372"/>
        <v/>
      </c>
      <c r="T3360" s="192" t="str">
        <f t="shared" si="373"/>
        <v/>
      </c>
      <c r="U3360" s="192" t="str">
        <f t="shared" si="371"/>
        <v/>
      </c>
      <c r="V3360" s="192" t="str">
        <f t="shared" si="374"/>
        <v/>
      </c>
      <c r="W3360" s="191" t="str">
        <f>IF(Q3360="Campo","@Campos(posicao = "&amp;K3360&amp;", tipo = '"&amp;R3360&amp;"')@Column(name = """&amp;L3360&amp;""")"&amp;IF(R3360="D","@Temporal(TemporalType.DATE)","")&amp;"private "&amp;VLOOKUP(TEXT(R3360,"@"),Apoio!A:B,2,0)&amp;" "&amp;SUBSTITUTE(LOWER(LEFT(L3360,1))&amp;RIGHT(PROPER(L3360),LEN(L3360)-1),"_","")&amp;";",IF(ISNUMBER(Q3360),IF(R3360="R","@Entity@Table(name = ""reg_"&amp;LOWER(J3360)&amp;""")@XmlRootElement","")&amp;VLOOKUP(J3360,Blocos!D:I,6,0)&amp;Apoio!$E$1&amp;Y3360,""))</f>
        <v/>
      </c>
      <c r="X3360" s="190" t="str">
        <f>IF(ISNUMBER(Q3360),COUNTIF(Blocos!G:G,J3360),"")</f>
        <v/>
      </c>
      <c r="Y3360" s="190" t="str">
        <f>IF(OR(X3360=0,X3360=""),"",VLOOKUP(SUMIFS(Blocos!A:A,Blocos!H:H,'EFD REGISTROS e Campos (2)'!X3360,Blocos!G:G,'EFD REGISTROS e Campos (2)'!J3360),Blocos!A:L,12,0))</f>
        <v/>
      </c>
      <c r="Z3360" s="190" t="str">
        <f>IF(ISNUMBER(Q3361),VLOOKUP(J3360,Blocos!D:G,4,0),"")</f>
        <v/>
      </c>
      <c r="AA3360" s="190" t="str">
        <f>IF(ISNUMBER(Q3360),CONCATENATE("CREATE TABLE ""reg_",LOWER(J3360),""" (""ID"" bigint NOT NULL AUTO_INCREMENT,  ""HASHFILE"" varchar(255) DEFAULT NULL, ""ID_PAI"" bigint NOT NULL,"),IF(Q3360="Campo",CONCATENATE("""",L3360,""" ",VLOOKUP(R3360,Apoio!A:C,3,0)),""))&amp;IF(Z3360="","",CONCATENATE("PRIMARY KEY (""ID""), KEY ""FK_reg_",LOWER(Z3360),"_ID_PAI"" (""ID_PAI""), CONSTRAINT ""FK_reg_",LOWER(Z3360),"_ID_PAI"" FOREIGN KEY (""ID_PAI"") REFERENCES ""reg_",LOWER(Z3360),""" (""ID"")) ENGINE=InnoDB AUTO_INCREMENT=105774 DEFAULT CHARSET=utf8mb4 COLLATE=utf8mb4_0900_ai_ci;"))</f>
        <v/>
      </c>
      <c r="AB3360" s="190" t="str">
        <f t="shared" si="370"/>
        <v/>
      </c>
    </row>
    <row r="3361" spans="1:28" ht="14.5" hidden="1" customHeight="1" x14ac:dyDescent="0.3">
      <c r="J3361" s="187" t="str">
        <f t="shared" si="368"/>
        <v>1500</v>
      </c>
      <c r="K3361" s="196"/>
      <c r="L3361" s="285"/>
      <c r="M3361" s="182" t="s">
        <v>1641</v>
      </c>
      <c r="N3361" s="196"/>
      <c r="O3361" s="196"/>
      <c r="P3361" s="196"/>
      <c r="Q3361" s="192" t="str">
        <f t="shared" si="369"/>
        <v/>
      </c>
      <c r="S3361" s="191" t="str">
        <f t="shared" si="372"/>
        <v/>
      </c>
      <c r="T3361" s="192" t="str">
        <f t="shared" si="373"/>
        <v/>
      </c>
      <c r="U3361" s="192" t="str">
        <f t="shared" si="371"/>
        <v/>
      </c>
      <c r="V3361" s="192" t="str">
        <f t="shared" si="374"/>
        <v/>
      </c>
      <c r="W3361" s="191" t="str">
        <f>IF(Q3361="Campo","@Campos(posicao = "&amp;K3361&amp;", tipo = '"&amp;R3361&amp;"')@Column(name = """&amp;L3361&amp;""")"&amp;IF(R3361="D","@Temporal(TemporalType.DATE)","")&amp;"private "&amp;VLOOKUP(TEXT(R3361,"@"),Apoio!A:B,2,0)&amp;" "&amp;SUBSTITUTE(LOWER(LEFT(L3361,1))&amp;RIGHT(PROPER(L3361),LEN(L3361)-1),"_","")&amp;";",IF(ISNUMBER(Q3361),IF(R3361="R","@Entity@Table(name = ""reg_"&amp;LOWER(J3361)&amp;""")@XmlRootElement","")&amp;VLOOKUP(J3361,Blocos!D:I,6,0)&amp;Apoio!$E$1&amp;Y3361,""))</f>
        <v/>
      </c>
      <c r="X3361" s="190" t="str">
        <f>IF(ISNUMBER(Q3361),COUNTIF(Blocos!G:G,J3361),"")</f>
        <v/>
      </c>
      <c r="Y3361" s="190" t="str">
        <f>IF(OR(X3361=0,X3361=""),"",VLOOKUP(SUMIFS(Blocos!A:A,Blocos!H:H,'EFD REGISTROS e Campos (2)'!X3361,Blocos!G:G,'EFD REGISTROS e Campos (2)'!J3361),Blocos!A:L,12,0))</f>
        <v/>
      </c>
      <c r="Z3361" s="190" t="str">
        <f>IF(ISNUMBER(Q3362),VLOOKUP(J3361,Blocos!D:G,4,0),"")</f>
        <v/>
      </c>
      <c r="AA3361" s="190" t="str">
        <f>IF(ISNUMBER(Q3361),CONCATENATE("CREATE TABLE ""reg_",LOWER(J3361),""" (""ID"" bigint NOT NULL AUTO_INCREMENT,  ""HASHFILE"" varchar(255) DEFAULT NULL, ""ID_PAI"" bigint NOT NULL,"),IF(Q3361="Campo",CONCATENATE("""",L3361,""" ",VLOOKUP(R3361,Apoio!A:C,3,0)),""))&amp;IF(Z3361="","",CONCATENATE("PRIMARY KEY (""ID""), KEY ""FK_reg_",LOWER(Z3361),"_ID_PAI"" (""ID_PAI""), CONSTRAINT ""FK_reg_",LOWER(Z3361),"_ID_PAI"" FOREIGN KEY (""ID_PAI"") REFERENCES ""reg_",LOWER(Z3361),""" (""ID"")) ENGINE=InnoDB AUTO_INCREMENT=105774 DEFAULT CHARSET=utf8mb4 COLLATE=utf8mb4_0900_ai_ci;"))</f>
        <v/>
      </c>
      <c r="AB3361" s="190" t="str">
        <f t="shared" si="370"/>
        <v/>
      </c>
    </row>
    <row r="3362" spans="1:28" ht="14.5" hidden="1" customHeight="1" x14ac:dyDescent="0.3">
      <c r="J3362" s="187" t="str">
        <f t="shared" si="368"/>
        <v>1500</v>
      </c>
      <c r="K3362" s="196"/>
      <c r="L3362" s="285"/>
      <c r="M3362" s="182" t="s">
        <v>1642</v>
      </c>
      <c r="N3362" s="196"/>
      <c r="O3362" s="196"/>
      <c r="P3362" s="196"/>
      <c r="Q3362" s="192" t="str">
        <f t="shared" si="369"/>
        <v/>
      </c>
      <c r="S3362" s="191" t="str">
        <f t="shared" si="372"/>
        <v/>
      </c>
      <c r="T3362" s="192" t="str">
        <f t="shared" si="373"/>
        <v/>
      </c>
      <c r="U3362" s="192" t="str">
        <f t="shared" si="371"/>
        <v/>
      </c>
      <c r="V3362" s="192" t="str">
        <f t="shared" si="374"/>
        <v/>
      </c>
      <c r="W3362" s="191" t="str">
        <f>IF(Q3362="Campo","@Campos(posicao = "&amp;K3362&amp;", tipo = '"&amp;R3362&amp;"')@Column(name = """&amp;L3362&amp;""")"&amp;IF(R3362="D","@Temporal(TemporalType.DATE)","")&amp;"private "&amp;VLOOKUP(TEXT(R3362,"@"),Apoio!A:B,2,0)&amp;" "&amp;SUBSTITUTE(LOWER(LEFT(L3362,1))&amp;RIGHT(PROPER(L3362),LEN(L3362)-1),"_","")&amp;";",IF(ISNUMBER(Q3362),IF(R3362="R","@Entity@Table(name = ""reg_"&amp;LOWER(J3362)&amp;""")@XmlRootElement","")&amp;VLOOKUP(J3362,Blocos!D:I,6,0)&amp;Apoio!$E$1&amp;Y3362,""))</f>
        <v/>
      </c>
      <c r="X3362" s="190" t="str">
        <f>IF(ISNUMBER(Q3362),COUNTIF(Blocos!G:G,J3362),"")</f>
        <v/>
      </c>
      <c r="Y3362" s="190" t="str">
        <f>IF(OR(X3362=0,X3362=""),"",VLOOKUP(SUMIFS(Blocos!A:A,Blocos!H:H,'EFD REGISTROS e Campos (2)'!X3362,Blocos!G:G,'EFD REGISTROS e Campos (2)'!J3362),Blocos!A:L,12,0))</f>
        <v/>
      </c>
      <c r="Z3362" s="190" t="str">
        <f>IF(ISNUMBER(Q3363),VLOOKUP(J3362,Blocos!D:G,4,0),"")</f>
        <v/>
      </c>
      <c r="AA3362" s="190" t="str">
        <f>IF(ISNUMBER(Q3362),CONCATENATE("CREATE TABLE ""reg_",LOWER(J3362),""" (""ID"" bigint NOT NULL AUTO_INCREMENT,  ""HASHFILE"" varchar(255) DEFAULT NULL, ""ID_PAI"" bigint NOT NULL,"),IF(Q3362="Campo",CONCATENATE("""",L3362,""" ",VLOOKUP(R3362,Apoio!A:C,3,0)),""))&amp;IF(Z3362="","",CONCATENATE("PRIMARY KEY (""ID""), KEY ""FK_reg_",LOWER(Z3362),"_ID_PAI"" (""ID_PAI""), CONSTRAINT ""FK_reg_",LOWER(Z3362),"_ID_PAI"" FOREIGN KEY (""ID_PAI"") REFERENCES ""reg_",LOWER(Z3362),""" (""ID"")) ENGINE=InnoDB AUTO_INCREMENT=105774 DEFAULT CHARSET=utf8mb4 COLLATE=utf8mb4_0900_ai_ci;"))</f>
        <v/>
      </c>
      <c r="AB3362" s="190" t="str">
        <f t="shared" si="370"/>
        <v/>
      </c>
    </row>
    <row r="3363" spans="1:28" ht="14.5" hidden="1" customHeight="1" x14ac:dyDescent="0.3">
      <c r="J3363" s="187" t="str">
        <f t="shared" si="368"/>
        <v>1500</v>
      </c>
      <c r="K3363" s="196"/>
      <c r="L3363" s="285"/>
      <c r="M3363" s="182" t="s">
        <v>1643</v>
      </c>
      <c r="N3363" s="196"/>
      <c r="O3363" s="196"/>
      <c r="P3363" s="196"/>
      <c r="Q3363" s="192" t="str">
        <f t="shared" si="369"/>
        <v/>
      </c>
      <c r="S3363" s="191" t="str">
        <f t="shared" si="372"/>
        <v/>
      </c>
      <c r="T3363" s="192" t="str">
        <f t="shared" si="373"/>
        <v/>
      </c>
      <c r="U3363" s="192" t="str">
        <f t="shared" si="371"/>
        <v/>
      </c>
      <c r="V3363" s="192" t="str">
        <f t="shared" si="374"/>
        <v/>
      </c>
      <c r="W3363" s="191" t="str">
        <f>IF(Q3363="Campo","@Campos(posicao = "&amp;K3363&amp;", tipo = '"&amp;R3363&amp;"')@Column(name = """&amp;L3363&amp;""")"&amp;IF(R3363="D","@Temporal(TemporalType.DATE)","")&amp;"private "&amp;VLOOKUP(TEXT(R3363,"@"),Apoio!A:B,2,0)&amp;" "&amp;SUBSTITUTE(LOWER(LEFT(L3363,1))&amp;RIGHT(PROPER(L3363),LEN(L3363)-1),"_","")&amp;";",IF(ISNUMBER(Q3363),IF(R3363="R","@Entity@Table(name = ""reg_"&amp;LOWER(J3363)&amp;""")@XmlRootElement","")&amp;VLOOKUP(J3363,Blocos!D:I,6,0)&amp;Apoio!$E$1&amp;Y3363,""))</f>
        <v/>
      </c>
      <c r="X3363" s="190" t="str">
        <f>IF(ISNUMBER(Q3363),COUNTIF(Blocos!G:G,J3363),"")</f>
        <v/>
      </c>
      <c r="Y3363" s="190" t="str">
        <f>IF(OR(X3363=0,X3363=""),"",VLOOKUP(SUMIFS(Blocos!A:A,Blocos!H:H,'EFD REGISTROS e Campos (2)'!X3363,Blocos!G:G,'EFD REGISTROS e Campos (2)'!J3363),Blocos!A:L,12,0))</f>
        <v/>
      </c>
      <c r="Z3363" s="190" t="str">
        <f>IF(ISNUMBER(Q3364),VLOOKUP(J3363,Blocos!D:G,4,0),"")</f>
        <v/>
      </c>
      <c r="AA3363" s="190" t="str">
        <f>IF(ISNUMBER(Q3363),CONCATENATE("CREATE TABLE ""reg_",LOWER(J3363),""" (""ID"" bigint NOT NULL AUTO_INCREMENT,  ""HASHFILE"" varchar(255) DEFAULT NULL, ""ID_PAI"" bigint NOT NULL,"),IF(Q3363="Campo",CONCATENATE("""",L3363,""" ",VLOOKUP(R3363,Apoio!A:C,3,0)),""))&amp;IF(Z3363="","",CONCATENATE("PRIMARY KEY (""ID""), KEY ""FK_reg_",LOWER(Z3363),"_ID_PAI"" (""ID_PAI""), CONSTRAINT ""FK_reg_",LOWER(Z3363),"_ID_PAI"" FOREIGN KEY (""ID_PAI"") REFERENCES ""reg_",LOWER(Z3363),""" (""ID"")) ENGINE=InnoDB AUTO_INCREMENT=105774 DEFAULT CHARSET=utf8mb4 COLLATE=utf8mb4_0900_ai_ci;"))</f>
        <v/>
      </c>
      <c r="AB3363" s="190" t="str">
        <f t="shared" si="370"/>
        <v/>
      </c>
    </row>
    <row r="3364" spans="1:28" ht="14.5" hidden="1" customHeight="1" x14ac:dyDescent="0.3">
      <c r="J3364" s="187" t="str">
        <f t="shared" si="368"/>
        <v>1500</v>
      </c>
      <c r="K3364" s="196"/>
      <c r="L3364" s="285"/>
      <c r="M3364" s="182" t="s">
        <v>1644</v>
      </c>
      <c r="N3364" s="196"/>
      <c r="O3364" s="196"/>
      <c r="P3364" s="196"/>
      <c r="Q3364" s="192" t="str">
        <f t="shared" si="369"/>
        <v/>
      </c>
      <c r="S3364" s="191" t="str">
        <f t="shared" si="372"/>
        <v/>
      </c>
      <c r="T3364" s="192" t="str">
        <f t="shared" si="373"/>
        <v/>
      </c>
      <c r="U3364" s="192" t="str">
        <f t="shared" si="371"/>
        <v/>
      </c>
      <c r="V3364" s="192" t="str">
        <f t="shared" si="374"/>
        <v/>
      </c>
      <c r="W3364" s="191" t="str">
        <f>IF(Q3364="Campo","@Campos(posicao = "&amp;K3364&amp;", tipo = '"&amp;R3364&amp;"')@Column(name = """&amp;L3364&amp;""")"&amp;IF(R3364="D","@Temporal(TemporalType.DATE)","")&amp;"private "&amp;VLOOKUP(TEXT(R3364,"@"),Apoio!A:B,2,0)&amp;" "&amp;SUBSTITUTE(LOWER(LEFT(L3364,1))&amp;RIGHT(PROPER(L3364),LEN(L3364)-1),"_","")&amp;";",IF(ISNUMBER(Q3364),IF(R3364="R","@Entity@Table(name = ""reg_"&amp;LOWER(J3364)&amp;""")@XmlRootElement","")&amp;VLOOKUP(J3364,Blocos!D:I,6,0)&amp;Apoio!$E$1&amp;Y3364,""))</f>
        <v/>
      </c>
      <c r="X3364" s="190" t="str">
        <f>IF(ISNUMBER(Q3364),COUNTIF(Blocos!G:G,J3364),"")</f>
        <v/>
      </c>
      <c r="Y3364" s="190" t="str">
        <f>IF(OR(X3364=0,X3364=""),"",VLOOKUP(SUMIFS(Blocos!A:A,Blocos!H:H,'EFD REGISTROS e Campos (2)'!X3364,Blocos!G:G,'EFD REGISTROS e Campos (2)'!J3364),Blocos!A:L,12,0))</f>
        <v/>
      </c>
      <c r="Z3364" s="190" t="str">
        <f>IF(ISNUMBER(Q3365),VLOOKUP(J3364,Blocos!D:G,4,0),"")</f>
        <v/>
      </c>
      <c r="AA3364" s="190" t="str">
        <f>IF(ISNUMBER(Q3364),CONCATENATE("CREATE TABLE ""reg_",LOWER(J3364),""" (""ID"" bigint NOT NULL AUTO_INCREMENT,  ""HASHFILE"" varchar(255) DEFAULT NULL, ""ID_PAI"" bigint NOT NULL,"),IF(Q3364="Campo",CONCATENATE("""",L3364,""" ",VLOOKUP(R3364,Apoio!A:C,3,0)),""))&amp;IF(Z3364="","",CONCATENATE("PRIMARY KEY (""ID""), KEY ""FK_reg_",LOWER(Z3364),"_ID_PAI"" (""ID_PAI""), CONSTRAINT ""FK_reg_",LOWER(Z3364),"_ID_PAI"" FOREIGN KEY (""ID_PAI"") REFERENCES ""reg_",LOWER(Z3364),""" (""ID"")) ENGINE=InnoDB AUTO_INCREMENT=105774 DEFAULT CHARSET=utf8mb4 COLLATE=utf8mb4_0900_ai_ci;"))</f>
        <v/>
      </c>
      <c r="AB3364" s="190" t="str">
        <f t="shared" si="370"/>
        <v/>
      </c>
    </row>
    <row r="3365" spans="1:28" ht="14.5" hidden="1" customHeight="1" x14ac:dyDescent="0.3">
      <c r="J3365" s="187" t="str">
        <f t="shared" si="368"/>
        <v>1500</v>
      </c>
      <c r="K3365" s="196"/>
      <c r="L3365" s="285"/>
      <c r="M3365" s="182" t="s">
        <v>1645</v>
      </c>
      <c r="N3365" s="196"/>
      <c r="O3365" s="196"/>
      <c r="P3365" s="196"/>
      <c r="Q3365" s="192" t="str">
        <f t="shared" si="369"/>
        <v/>
      </c>
      <c r="S3365" s="191" t="str">
        <f t="shared" si="372"/>
        <v/>
      </c>
      <c r="T3365" s="192" t="str">
        <f t="shared" si="373"/>
        <v/>
      </c>
      <c r="U3365" s="192" t="str">
        <f t="shared" si="371"/>
        <v/>
      </c>
      <c r="V3365" s="192" t="str">
        <f t="shared" si="374"/>
        <v/>
      </c>
      <c r="W3365" s="191" t="str">
        <f>IF(Q3365="Campo","@Campos(posicao = "&amp;K3365&amp;", tipo = '"&amp;R3365&amp;"')@Column(name = """&amp;L3365&amp;""")"&amp;IF(R3365="D","@Temporal(TemporalType.DATE)","")&amp;"private "&amp;VLOOKUP(TEXT(R3365,"@"),Apoio!A:B,2,0)&amp;" "&amp;SUBSTITUTE(LOWER(LEFT(L3365,1))&amp;RIGHT(PROPER(L3365),LEN(L3365)-1),"_","")&amp;";",IF(ISNUMBER(Q3365),IF(R3365="R","@Entity@Table(name = ""reg_"&amp;LOWER(J3365)&amp;""")@XmlRootElement","")&amp;VLOOKUP(J3365,Blocos!D:I,6,0)&amp;Apoio!$E$1&amp;Y3365,""))</f>
        <v/>
      </c>
      <c r="X3365" s="190" t="str">
        <f>IF(ISNUMBER(Q3365),COUNTIF(Blocos!G:G,J3365),"")</f>
        <v/>
      </c>
      <c r="Y3365" s="190" t="str">
        <f>IF(OR(X3365=0,X3365=""),"",VLOOKUP(SUMIFS(Blocos!A:A,Blocos!H:H,'EFD REGISTROS e Campos (2)'!X3365,Blocos!G:G,'EFD REGISTROS e Campos (2)'!J3365),Blocos!A:L,12,0))</f>
        <v/>
      </c>
      <c r="Z3365" s="190" t="str">
        <f>IF(ISNUMBER(Q3366),VLOOKUP(J3365,Blocos!D:G,4,0),"")</f>
        <v/>
      </c>
      <c r="AA3365" s="190" t="str">
        <f>IF(ISNUMBER(Q3365),CONCATENATE("CREATE TABLE ""reg_",LOWER(J3365),""" (""ID"" bigint NOT NULL AUTO_INCREMENT,  ""HASHFILE"" varchar(255) DEFAULT NULL, ""ID_PAI"" bigint NOT NULL,"),IF(Q3365="Campo",CONCATENATE("""",L3365,""" ",VLOOKUP(R3365,Apoio!A:C,3,0)),""))&amp;IF(Z3365="","",CONCATENATE("PRIMARY KEY (""ID""), KEY ""FK_reg_",LOWER(Z3365),"_ID_PAI"" (""ID_PAI""), CONSTRAINT ""FK_reg_",LOWER(Z3365),"_ID_PAI"" FOREIGN KEY (""ID_PAI"") REFERENCES ""reg_",LOWER(Z3365),""" (""ID"")) ENGINE=InnoDB AUTO_INCREMENT=105774 DEFAULT CHARSET=utf8mb4 COLLATE=utf8mb4_0900_ai_ci;"))</f>
        <v/>
      </c>
      <c r="AB3365" s="190" t="str">
        <f t="shared" si="370"/>
        <v/>
      </c>
    </row>
    <row r="3366" spans="1:28" ht="14.5" hidden="1" customHeight="1" x14ac:dyDescent="0.3">
      <c r="J3366" s="187" t="str">
        <f t="shared" si="368"/>
        <v>1500</v>
      </c>
      <c r="K3366" s="196"/>
      <c r="L3366" s="285"/>
      <c r="M3366" s="182" t="s">
        <v>1646</v>
      </c>
      <c r="N3366" s="196"/>
      <c r="O3366" s="196"/>
      <c r="P3366" s="196"/>
      <c r="Q3366" s="192" t="str">
        <f t="shared" si="369"/>
        <v/>
      </c>
      <c r="S3366" s="191" t="str">
        <f t="shared" si="372"/>
        <v/>
      </c>
      <c r="T3366" s="192" t="str">
        <f t="shared" si="373"/>
        <v/>
      </c>
      <c r="U3366" s="192" t="str">
        <f t="shared" si="371"/>
        <v/>
      </c>
      <c r="V3366" s="192" t="str">
        <f t="shared" si="374"/>
        <v/>
      </c>
      <c r="W3366" s="191" t="str">
        <f>IF(Q3366="Campo","@Campos(posicao = "&amp;K3366&amp;", tipo = '"&amp;R3366&amp;"')@Column(name = """&amp;L3366&amp;""")"&amp;IF(R3366="D","@Temporal(TemporalType.DATE)","")&amp;"private "&amp;VLOOKUP(TEXT(R3366,"@"),Apoio!A:B,2,0)&amp;" "&amp;SUBSTITUTE(LOWER(LEFT(L3366,1))&amp;RIGHT(PROPER(L3366),LEN(L3366)-1),"_","")&amp;";",IF(ISNUMBER(Q3366),IF(R3366="R","@Entity@Table(name = ""reg_"&amp;LOWER(J3366)&amp;""")@XmlRootElement","")&amp;VLOOKUP(J3366,Blocos!D:I,6,0)&amp;Apoio!$E$1&amp;Y3366,""))</f>
        <v/>
      </c>
      <c r="X3366" s="190" t="str">
        <f>IF(ISNUMBER(Q3366),COUNTIF(Blocos!G:G,J3366),"")</f>
        <v/>
      </c>
      <c r="Y3366" s="190" t="str">
        <f>IF(OR(X3366=0,X3366=""),"",VLOOKUP(SUMIFS(Blocos!A:A,Blocos!H:H,'EFD REGISTROS e Campos (2)'!X3366,Blocos!G:G,'EFD REGISTROS e Campos (2)'!J3366),Blocos!A:L,12,0))</f>
        <v/>
      </c>
      <c r="Z3366" s="190" t="str">
        <f>IF(ISNUMBER(Q3367),VLOOKUP(J3366,Blocos!D:G,4,0),"")</f>
        <v/>
      </c>
      <c r="AA3366" s="190" t="str">
        <f>IF(ISNUMBER(Q3366),CONCATENATE("CREATE TABLE ""reg_",LOWER(J3366),""" (""ID"" bigint NOT NULL AUTO_INCREMENT,  ""HASHFILE"" varchar(255) DEFAULT NULL, ""ID_PAI"" bigint NOT NULL,"),IF(Q3366="Campo",CONCATENATE("""",L3366,""" ",VLOOKUP(R3366,Apoio!A:C,3,0)),""))&amp;IF(Z3366="","",CONCATENATE("PRIMARY KEY (""ID""), KEY ""FK_reg_",LOWER(Z3366),"_ID_PAI"" (""ID_PAI""), CONSTRAINT ""FK_reg_",LOWER(Z3366),"_ID_PAI"" FOREIGN KEY (""ID_PAI"") REFERENCES ""reg_",LOWER(Z3366),""" (""ID"")) ENGINE=InnoDB AUTO_INCREMENT=105774 DEFAULT CHARSET=utf8mb4 COLLATE=utf8mb4_0900_ai_ci;"))</f>
        <v/>
      </c>
      <c r="AB3366" s="190" t="str">
        <f t="shared" si="370"/>
        <v/>
      </c>
    </row>
    <row r="3367" spans="1:28" ht="14.5" hidden="1" customHeight="1" x14ac:dyDescent="0.3">
      <c r="J3367" s="187" t="str">
        <f t="shared" si="368"/>
        <v>1500</v>
      </c>
      <c r="K3367" s="196"/>
      <c r="L3367" s="285"/>
      <c r="M3367" s="182" t="s">
        <v>3361</v>
      </c>
      <c r="N3367" s="196"/>
      <c r="O3367" s="196"/>
      <c r="P3367" s="196"/>
      <c r="Q3367" s="192" t="str">
        <f t="shared" si="369"/>
        <v/>
      </c>
      <c r="S3367" s="191" t="str">
        <f t="shared" si="372"/>
        <v/>
      </c>
      <c r="T3367" s="192" t="str">
        <f t="shared" si="373"/>
        <v/>
      </c>
      <c r="U3367" s="192" t="str">
        <f t="shared" si="371"/>
        <v/>
      </c>
      <c r="V3367" s="192" t="str">
        <f t="shared" si="374"/>
        <v/>
      </c>
      <c r="W3367" s="191" t="str">
        <f>IF(Q3367="Campo","@Campos(posicao = "&amp;K3367&amp;", tipo = '"&amp;R3367&amp;"')@Column(name = """&amp;L3367&amp;""")"&amp;IF(R3367="D","@Temporal(TemporalType.DATE)","")&amp;"private "&amp;VLOOKUP(TEXT(R3367,"@"),Apoio!A:B,2,0)&amp;" "&amp;SUBSTITUTE(LOWER(LEFT(L3367,1))&amp;RIGHT(PROPER(L3367),LEN(L3367)-1),"_","")&amp;";",IF(ISNUMBER(Q3367),IF(R3367="R","@Entity@Table(name = ""reg_"&amp;LOWER(J3367)&amp;""")@XmlRootElement","")&amp;VLOOKUP(J3367,Blocos!D:I,6,0)&amp;Apoio!$E$1&amp;Y3367,""))</f>
        <v/>
      </c>
      <c r="X3367" s="190" t="str">
        <f>IF(ISNUMBER(Q3367),COUNTIF(Blocos!G:G,J3367),"")</f>
        <v/>
      </c>
      <c r="Y3367" s="190" t="str">
        <f>IF(OR(X3367=0,X3367=""),"",VLOOKUP(SUMIFS(Blocos!A:A,Blocos!H:H,'EFD REGISTROS e Campos (2)'!X3367,Blocos!G:G,'EFD REGISTROS e Campos (2)'!J3367),Blocos!A:L,12,0))</f>
        <v/>
      </c>
      <c r="Z3367" s="190" t="str">
        <f>IF(ISNUMBER(Q3368),VLOOKUP(J3367,Blocos!D:G,4,0),"")</f>
        <v>1001</v>
      </c>
      <c r="AA3367" s="190" t="str">
        <f>IF(ISNUMBER(Q3367),CONCATENATE("CREATE TABLE ""reg_",LOWER(J3367),""" (""ID"" bigint NOT NULL AUTO_INCREMENT,  ""HASHFILE"" varchar(255) DEFAULT NULL, ""ID_PAI"" bigint NOT NULL,"),IF(Q3367="Campo",CONCATENATE("""",L3367,""" ",VLOOKUP(R3367,Apoio!A:C,3,0)),""))&amp;IF(Z3367="","",CONCATENATE("PRIMARY KEY (""ID""), KEY ""FK_reg_",LOWER(Z3367),"_ID_PAI"" (""ID_PAI""), CONSTRAINT ""FK_reg_",LOWER(Z3367),"_ID_PAI"" FOREIGN KEY (""ID_PAI"") REFERENCES ""reg_",LOWER(Z3367),""" (""ID"")) ENGINE=InnoDB AUTO_INCREMENT=105774 DEFAULT CHARSET=utf8mb4 COLLATE=utf8mb4_0900_ai_ci;"))</f>
        <v>PRIMARY KEY ("ID"), KEY "FK_reg_1001_ID_PAI" ("ID_PAI"), CONSTRAINT "FK_reg_1001_ID_PAI" FOREIGN KEY ("ID_PAI") REFERENCES "reg_1001" ("ID")) ENGINE=InnoDB AUTO_INCREMENT=105774 DEFAULT CHARSET=utf8mb4 COLLATE=utf8mb4_0900_ai_ci;</v>
      </c>
      <c r="AB3367" s="190" t="str">
        <f t="shared" si="370"/>
        <v>FROM `efdicms`.`reg_1500`;"</v>
      </c>
    </row>
    <row r="3368" spans="1:28" ht="14.5" hidden="1" customHeight="1" collapsed="1" x14ac:dyDescent="0.3">
      <c r="A3368" s="180" t="s">
        <v>22</v>
      </c>
      <c r="E3368" s="180" t="s">
        <v>3362</v>
      </c>
      <c r="I3368" s="180" t="s">
        <v>144</v>
      </c>
      <c r="J3368" s="187" t="str">
        <f t="shared" si="368"/>
        <v>1510</v>
      </c>
      <c r="K3368" s="195" t="s">
        <v>3363</v>
      </c>
      <c r="Q3368" s="192">
        <f t="shared" si="369"/>
        <v>3</v>
      </c>
      <c r="S3368" s="191" t="str">
        <f t="shared" si="372"/>
        <v>&lt;/registro&gt;
&lt;registro codigo="1510" perfil="ABC" nivel="3"&gt;</v>
      </c>
      <c r="T3368" s="192" t="str">
        <f t="shared" si="373"/>
        <v/>
      </c>
      <c r="U3368" s="192" t="str">
        <f t="shared" si="371"/>
        <v>&lt;/registro&gt;
&lt;registro codigo="1510" perfil="ABC" nivel="3"&gt;</v>
      </c>
      <c r="V3368" s="192" t="str">
        <f t="shared" si="374"/>
        <v/>
      </c>
      <c r="W3368" s="191" t="str">
        <f>IF(Q3368="Campo","@Campos(posicao = "&amp;K3368&amp;", tipo = '"&amp;R3368&amp;"')@Column(name = """&amp;L3368&amp;""")"&amp;IF(R3368="D","@Temporal(TemporalType.DATE)","")&amp;"private "&amp;VLOOKUP(TEXT(R3368,"@"),Apoio!A:B,2,0)&amp;" "&amp;SUBSTITUTE(LOWER(LEFT(L3368,1))&amp;RIGHT(PROPER(L3368),LEN(L3368)-1),"_","")&amp;";",IF(ISNUMBER(Q3368),IF(R3368="R","@Entity@Table(name = ""reg_"&amp;LOWER(J3368)&amp;""")@XmlRootElement","")&amp;VLOOKUP(J3368,Blocos!D:I,6,0)&amp;Apoio!$E$1&amp;Y3368,""))</f>
        <v>@Registros(nivel = 3) public class Reg1510 implements Serializable { private static final long serialVersionUID = 1L; @Id @GeneratedValue(strategy = GenerationType.IDENTITY) @Basic(optional = false) @Column(name = "ID" ) private Long id;@ManyToOne(fetch = FetchType.LAZY) @JoinColumn(name = "ID_PAI", nullable = false) private Reg1500 idPai; public Reg1500 getIdPai() {return idPai;}public void setIdPai(Object idPai) {this.idPai = (Reg1500) idPai;}public Reg1510() { } public Reg1510(Long id) { this.id = id; } public Reg1510(Long id, Reg1500 idPai, long linha, String hash) { this.id = id; this.idPai = idPai; this.linha = linha; this.hash = hash; }public Long getId() { return id; } public void setId(Long id) { this.id = id; }@Basic(optional = false)@Column(name = "LINHA")private long linha;@Basic(optional = false)@Column(name = "HASH")private String hash;</v>
      </c>
      <c r="X3368" s="190">
        <f>IF(ISNUMBER(Q3368),COUNTIF(Blocos!G:G,J3368),"")</f>
        <v>0</v>
      </c>
      <c r="Y3368" s="190" t="str">
        <f>IF(OR(X3368=0,X3368=""),"",VLOOKUP(SUMIFS(Blocos!A:A,Blocos!H:H,'EFD REGISTROS e Campos (2)'!X3368,Blocos!G:G,'EFD REGISTROS e Campos (2)'!J3368),Blocos!A:L,12,0))</f>
        <v/>
      </c>
      <c r="Z3368" s="190" t="str">
        <f>IF(ISNUMBER(Q3369),VLOOKUP(J3368,Blocos!D:G,4,0),"")</f>
        <v/>
      </c>
      <c r="AA3368" s="190" t="str">
        <f>IF(ISNUMBER(Q3368),CONCATENATE("CREATE TABLE ""reg_",LOWER(J3368),""" (""ID"" bigint NOT NULL AUTO_INCREMENT,  ""HASHFILE"" varchar(255) DEFAULT NULL, ""ID_PAI"" bigint NOT NULL,"),IF(Q3368="Campo",CONCATENATE("""",L3368,""" ",VLOOKUP(R3368,Apoio!A:C,3,0)),""))&amp;IF(Z3368="","",CONCATENATE("PRIMARY KEY (""ID""), KEY ""FK_reg_",LOWER(Z3368),"_ID_PAI"" (""ID_PAI""), CONSTRAINT ""FK_reg_",LOWER(Z3368),"_ID_PAI"" FOREIGN KEY (""ID_PAI"") REFERENCES ""reg_",LOWER(Z3368),""" (""ID"")) ENGINE=InnoDB AUTO_INCREMENT=105774 DEFAULT CHARSET=utf8mb4 COLLATE=utf8mb4_0900_ai_ci;"))</f>
        <v>CREATE TABLE "reg_1510" ("ID" bigint NOT NULL AUTO_INCREMENT,  "HASHFILE" varchar(255) DEFAULT NULL, "ID_PAI" bigint NOT NULL,</v>
      </c>
      <c r="AB3368" s="190" t="str">
        <f t="shared" si="370"/>
        <v/>
      </c>
    </row>
    <row r="3369" spans="1:28" ht="14.5" hidden="1" customHeight="1" x14ac:dyDescent="0.3">
      <c r="J3369" s="187" t="str">
        <f t="shared" si="368"/>
        <v>1510</v>
      </c>
      <c r="K3369" s="181">
        <v>1</v>
      </c>
      <c r="L3369" s="289" t="s">
        <v>25</v>
      </c>
      <c r="M3369" s="182" t="s">
        <v>3364</v>
      </c>
      <c r="N3369" s="181" t="s">
        <v>27</v>
      </c>
      <c r="O3369" s="181">
        <v>4</v>
      </c>
      <c r="P3369" s="181" t="s">
        <v>28</v>
      </c>
      <c r="Q3369" s="192" t="str">
        <f t="shared" si="369"/>
        <v>Campo</v>
      </c>
      <c r="R3369" s="192" t="s">
        <v>27</v>
      </c>
      <c r="S3369" s="191" t="str">
        <f t="shared" si="372"/>
        <v/>
      </c>
      <c r="T3369" s="192" t="str">
        <f t="shared" si="373"/>
        <v>&lt;campo posicao="1"&gt;
&lt;coluna&gt;REG&lt;/coluna&gt;
&lt;descricao&gt;Texto fixo contendo "1510"&lt;/descricao&gt;
&lt;tipo&gt;C&lt;/tipo&gt;
&lt;/campo&gt;</v>
      </c>
      <c r="U3369" s="192" t="str">
        <f t="shared" si="371"/>
        <v>&lt;campo posicao="1"&gt;
&lt;coluna&gt;REG&lt;/coluna&gt;
&lt;descricao&gt;Texto fixo contendo "1510"&lt;/descricao&gt;
&lt;tipo&gt;C&lt;/tipo&gt;
&lt;/campo&gt;</v>
      </c>
      <c r="V3369" s="192" t="str">
        <f t="shared" si="374"/>
        <v>{"Column2", "REG"},</v>
      </c>
      <c r="W3369" s="191" t="str">
        <f>IF(Q3369="Campo","@Campos(posicao = "&amp;K3369&amp;", tipo = '"&amp;R3369&amp;"')@Column(name = """&amp;L3369&amp;""")"&amp;IF(R3369="D","@Temporal(TemporalType.DATE)","")&amp;"private "&amp;VLOOKUP(TEXT(R3369,"@"),Apoio!A:B,2,0)&amp;" "&amp;SUBSTITUTE(LOWER(LEFT(L3369,1))&amp;RIGHT(PROPER(L3369),LEN(L3369)-1),"_","")&amp;";",IF(ISNUMBER(Q3369),IF(R3369="R","@Entity@Table(name = ""reg_"&amp;LOWER(J3369)&amp;""")@XmlRootElement","")&amp;VLOOKUP(J3369,Blocos!D:I,6,0)&amp;Apoio!$E$1&amp;Y3369,""))</f>
        <v>@Campos(posicao = 1, tipo = 'C')@Column(name = "REG")private String reg;</v>
      </c>
      <c r="X3369" s="190" t="str">
        <f>IF(ISNUMBER(Q3369),COUNTIF(Blocos!G:G,J3369),"")</f>
        <v/>
      </c>
      <c r="Y3369" s="190" t="str">
        <f>IF(OR(X3369=0,X3369=""),"",VLOOKUP(SUMIFS(Blocos!A:A,Blocos!H:H,'EFD REGISTROS e Campos (2)'!X3369,Blocos!G:G,'EFD REGISTROS e Campos (2)'!J3369),Blocos!A:L,12,0))</f>
        <v/>
      </c>
      <c r="Z3369" s="190" t="str">
        <f>IF(ISNUMBER(Q3370),VLOOKUP(J3369,Blocos!D:G,4,0),"")</f>
        <v/>
      </c>
      <c r="AA3369" s="190" t="str">
        <f>IF(ISNUMBER(Q3369),CONCATENATE("CREATE TABLE ""reg_",LOWER(J3369),""" (""ID"" bigint NOT NULL AUTO_INCREMENT,  ""HASHFILE"" varchar(255) DEFAULT NULL, ""ID_PAI"" bigint NOT NULL,"),IF(Q3369="Campo",CONCATENATE("""",L3369,""" ",VLOOKUP(R3369,Apoio!A:C,3,0)),""))&amp;IF(Z3369="","",CONCATENATE("PRIMARY KEY (""ID""), KEY ""FK_reg_",LOWER(Z3369),"_ID_PAI"" (""ID_PAI""), CONSTRAINT ""FK_reg_",LOWER(Z3369),"_ID_PAI"" FOREIGN KEY (""ID_PAI"") REFERENCES ""reg_",LOWER(Z3369),""" (""ID"")) ENGINE=InnoDB AUTO_INCREMENT=105774 DEFAULT CHARSET=utf8mb4 COLLATE=utf8mb4_0900_ai_ci;"))</f>
        <v>"REG" varchar(255) DEFAULT NULL,</v>
      </c>
      <c r="AB3369" s="190" t="str">
        <f t="shared" si="370"/>
        <v>USE `efdicms`;SELECT `reg_1510`.`REG`,</v>
      </c>
    </row>
    <row r="3370" spans="1:28" ht="14.5" hidden="1" customHeight="1" x14ac:dyDescent="0.3">
      <c r="J3370" s="187" t="str">
        <f t="shared" si="368"/>
        <v>1510</v>
      </c>
      <c r="K3370" s="181">
        <v>2</v>
      </c>
      <c r="L3370" s="289" t="s">
        <v>799</v>
      </c>
      <c r="M3370" s="182" t="s">
        <v>800</v>
      </c>
      <c r="N3370" s="181" t="s">
        <v>32</v>
      </c>
      <c r="O3370" s="181">
        <v>3</v>
      </c>
      <c r="P3370" s="181" t="s">
        <v>28</v>
      </c>
      <c r="Q3370" s="192" t="str">
        <f t="shared" si="369"/>
        <v>Campo</v>
      </c>
      <c r="R3370" s="192" t="s">
        <v>3607</v>
      </c>
      <c r="S3370" s="191" t="str">
        <f t="shared" si="372"/>
        <v/>
      </c>
      <c r="T3370" s="192" t="str">
        <f t="shared" si="373"/>
        <v>&lt;campo posicao="2"&gt;
&lt;coluna&gt;NUM_ITEM&lt;/coluna&gt;
&lt;descricao&gt;Número sequencial do item no documento fiscal&lt;/descricao&gt;
&lt;tipo&gt;I&lt;/tipo&gt;
&lt;/campo&gt;</v>
      </c>
      <c r="U3370" s="192" t="str">
        <f t="shared" si="371"/>
        <v>&lt;campo posicao="2"&gt;
&lt;coluna&gt;NUM_ITEM&lt;/coluna&gt;
&lt;descricao&gt;Número sequencial do item no documento fiscal&lt;/descricao&gt;
&lt;tipo&gt;I&lt;/tipo&gt;
&lt;/campo&gt;</v>
      </c>
      <c r="V3370" s="192" t="str">
        <f t="shared" si="374"/>
        <v>{"Column3", "NUM_ITEM"},</v>
      </c>
      <c r="W3370" s="191" t="str">
        <f>IF(Q3370="Campo","@Campos(posicao = "&amp;K3370&amp;", tipo = '"&amp;R3370&amp;"')@Column(name = """&amp;L3370&amp;""")"&amp;IF(R3370="D","@Temporal(TemporalType.DATE)","")&amp;"private "&amp;VLOOKUP(TEXT(R3370,"@"),Apoio!A:B,2,0)&amp;" "&amp;SUBSTITUTE(LOWER(LEFT(L3370,1))&amp;RIGHT(PROPER(L3370),LEN(L3370)-1),"_","")&amp;";",IF(ISNUMBER(Q3370),IF(R3370="R","@Entity@Table(name = ""reg_"&amp;LOWER(J3370)&amp;""")@XmlRootElement","")&amp;VLOOKUP(J3370,Blocos!D:I,6,0)&amp;Apoio!$E$1&amp;Y3370,""))</f>
        <v>@Campos(posicao = 2, tipo = 'I')@Column(name = "NUM_ITEM")private int numItem;</v>
      </c>
      <c r="X3370" s="190" t="str">
        <f>IF(ISNUMBER(Q3370),COUNTIF(Blocos!G:G,J3370),"")</f>
        <v/>
      </c>
      <c r="Y3370" s="190" t="str">
        <f>IF(OR(X3370=0,X3370=""),"",VLOOKUP(SUMIFS(Blocos!A:A,Blocos!H:H,'EFD REGISTROS e Campos (2)'!X3370,Blocos!G:G,'EFD REGISTROS e Campos (2)'!J3370),Blocos!A:L,12,0))</f>
        <v/>
      </c>
      <c r="Z3370" s="190" t="str">
        <f>IF(ISNUMBER(Q3371),VLOOKUP(J3370,Blocos!D:G,4,0),"")</f>
        <v/>
      </c>
      <c r="AA3370" s="190" t="str">
        <f>IF(ISNUMBER(Q3370),CONCATENATE("CREATE TABLE ""reg_",LOWER(J3370),""" (""ID"" bigint NOT NULL AUTO_INCREMENT,  ""HASHFILE"" varchar(255) DEFAULT NULL, ""ID_PAI"" bigint NOT NULL,"),IF(Q3370="Campo",CONCATENATE("""",L3370,""" ",VLOOKUP(R3370,Apoio!A:C,3,0)),""))&amp;IF(Z3370="","",CONCATENATE("PRIMARY KEY (""ID""), KEY ""FK_reg_",LOWER(Z3370),"_ID_PAI"" (""ID_PAI""), CONSTRAINT ""FK_reg_",LOWER(Z3370),"_ID_PAI"" FOREIGN KEY (""ID_PAI"") REFERENCES ""reg_",LOWER(Z3370),""" (""ID"")) ENGINE=InnoDB AUTO_INCREMENT=105774 DEFAULT CHARSET=utf8mb4 COLLATE=utf8mb4_0900_ai_ci;"))</f>
        <v>"NUM_ITEM" int DEFAULT NULL,</v>
      </c>
      <c r="AB3370" s="190" t="str">
        <f t="shared" si="370"/>
        <v>`reg_1510`.`NUM_ITEM`,</v>
      </c>
    </row>
    <row r="3371" spans="1:28" ht="14.5" hidden="1" customHeight="1" x14ac:dyDescent="0.3">
      <c r="J3371" s="187" t="str">
        <f t="shared" si="368"/>
        <v>1510</v>
      </c>
      <c r="K3371" s="181">
        <v>3</v>
      </c>
      <c r="L3371" s="289" t="s">
        <v>163</v>
      </c>
      <c r="M3371" s="182" t="s">
        <v>801</v>
      </c>
      <c r="N3371" s="181" t="s">
        <v>27</v>
      </c>
      <c r="O3371" s="181">
        <v>60</v>
      </c>
      <c r="P3371" s="181" t="s">
        <v>28</v>
      </c>
      <c r="Q3371" s="192" t="str">
        <f t="shared" si="369"/>
        <v>Campo</v>
      </c>
      <c r="R3371" s="192" t="s">
        <v>27</v>
      </c>
      <c r="S3371" s="191" t="str">
        <f t="shared" si="372"/>
        <v/>
      </c>
      <c r="T3371" s="192" t="str">
        <f t="shared" si="373"/>
        <v>&lt;campo posicao="3"&gt;
&lt;coluna&gt;COD_ITEM&lt;/coluna&gt;
&lt;descricao&gt;Código do item (campo 02 do Registro 0200)&lt;/descricao&gt;
&lt;tipo&gt;C&lt;/tipo&gt;
&lt;/campo&gt;</v>
      </c>
      <c r="U3371" s="192" t="str">
        <f t="shared" si="371"/>
        <v>&lt;campo posicao="3"&gt;
&lt;coluna&gt;COD_ITEM&lt;/coluna&gt;
&lt;descricao&gt;Código do item (campo 02 do Registro 0200)&lt;/descricao&gt;
&lt;tipo&gt;C&lt;/tipo&gt;
&lt;/campo&gt;</v>
      </c>
      <c r="V3371" s="192" t="str">
        <f t="shared" si="374"/>
        <v>{"Column4", "COD_ITEM"},</v>
      </c>
      <c r="W3371" s="191" t="str">
        <f>IF(Q3371="Campo","@Campos(posicao = "&amp;K3371&amp;", tipo = '"&amp;R3371&amp;"')@Column(name = """&amp;L3371&amp;""")"&amp;IF(R3371="D","@Temporal(TemporalType.DATE)","")&amp;"private "&amp;VLOOKUP(TEXT(R3371,"@"),Apoio!A:B,2,0)&amp;" "&amp;SUBSTITUTE(LOWER(LEFT(L3371,1))&amp;RIGHT(PROPER(L3371),LEN(L3371)-1),"_","")&amp;";",IF(ISNUMBER(Q3371),IF(R3371="R","@Entity@Table(name = ""reg_"&amp;LOWER(J3371)&amp;""")@XmlRootElement","")&amp;VLOOKUP(J3371,Blocos!D:I,6,0)&amp;Apoio!$E$1&amp;Y3371,""))</f>
        <v>@Campos(posicao = 3, tipo = 'C')@Column(name = "COD_ITEM")private String codItem;</v>
      </c>
      <c r="X3371" s="190" t="str">
        <f>IF(ISNUMBER(Q3371),COUNTIF(Blocos!G:G,J3371),"")</f>
        <v/>
      </c>
      <c r="Y3371" s="190" t="str">
        <f>IF(OR(X3371=0,X3371=""),"",VLOOKUP(SUMIFS(Blocos!A:A,Blocos!H:H,'EFD REGISTROS e Campos (2)'!X3371,Blocos!G:G,'EFD REGISTROS e Campos (2)'!J3371),Blocos!A:L,12,0))</f>
        <v/>
      </c>
      <c r="Z3371" s="190" t="str">
        <f>IF(ISNUMBER(Q3372),VLOOKUP(J3371,Blocos!D:G,4,0),"")</f>
        <v/>
      </c>
      <c r="AA3371" s="190" t="str">
        <f>IF(ISNUMBER(Q3371),CONCATENATE("CREATE TABLE ""reg_",LOWER(J3371),""" (""ID"" bigint NOT NULL AUTO_INCREMENT,  ""HASHFILE"" varchar(255) DEFAULT NULL, ""ID_PAI"" bigint NOT NULL,"),IF(Q3371="Campo",CONCATENATE("""",L3371,""" ",VLOOKUP(R3371,Apoio!A:C,3,0)),""))&amp;IF(Z3371="","",CONCATENATE("PRIMARY KEY (""ID""), KEY ""FK_reg_",LOWER(Z3371),"_ID_PAI"" (""ID_PAI""), CONSTRAINT ""FK_reg_",LOWER(Z3371),"_ID_PAI"" FOREIGN KEY (""ID_PAI"") REFERENCES ""reg_",LOWER(Z3371),""" (""ID"")) ENGINE=InnoDB AUTO_INCREMENT=105774 DEFAULT CHARSET=utf8mb4 COLLATE=utf8mb4_0900_ai_ci;"))</f>
        <v>"COD_ITEM" varchar(255) DEFAULT NULL,</v>
      </c>
      <c r="AB3371" s="190" t="str">
        <f t="shared" si="370"/>
        <v>`reg_1510`.`COD_ITEM`,</v>
      </c>
    </row>
    <row r="3372" spans="1:28" ht="14.5" hidden="1" customHeight="1" x14ac:dyDescent="0.3">
      <c r="J3372" s="187" t="str">
        <f t="shared" si="368"/>
        <v>1510</v>
      </c>
      <c r="K3372" s="181">
        <v>4</v>
      </c>
      <c r="L3372" s="289" t="s">
        <v>1680</v>
      </c>
      <c r="M3372" s="182" t="s">
        <v>1681</v>
      </c>
      <c r="N3372" s="181" t="s">
        <v>27</v>
      </c>
      <c r="O3372" s="181" t="s">
        <v>235</v>
      </c>
      <c r="P3372" s="181" t="s">
        <v>28</v>
      </c>
      <c r="Q3372" s="192" t="str">
        <f t="shared" si="369"/>
        <v>Campo</v>
      </c>
      <c r="R3372" s="192" t="s">
        <v>27</v>
      </c>
      <c r="S3372" s="191" t="str">
        <f t="shared" si="372"/>
        <v/>
      </c>
      <c r="T3372" s="192" t="str">
        <f t="shared" si="373"/>
        <v>&lt;campo posicao="4"&gt;
&lt;coluna&gt;COD_CLASS&lt;/coluna&gt;
&lt;descricao&gt;Código de classificação do item de energia elétrica, conforme a Tabela 4.4.1&lt;/descricao&gt;
&lt;tipo&gt;C&lt;/tipo&gt;
&lt;/campo&gt;</v>
      </c>
      <c r="U3372" s="192" t="str">
        <f t="shared" si="371"/>
        <v>&lt;campo posicao="4"&gt;
&lt;coluna&gt;COD_CLASS&lt;/coluna&gt;
&lt;descricao&gt;Código de classificação do item de energia elétrica, conforme a Tabela 4.4.1&lt;/descricao&gt;
&lt;tipo&gt;C&lt;/tipo&gt;
&lt;/campo&gt;</v>
      </c>
      <c r="V3372" s="192" t="str">
        <f t="shared" si="374"/>
        <v>{"Column5", "COD_CLASS"},</v>
      </c>
      <c r="W3372" s="191" t="str">
        <f>IF(Q3372="Campo","@Campos(posicao = "&amp;K3372&amp;", tipo = '"&amp;R3372&amp;"')@Column(name = """&amp;L3372&amp;""")"&amp;IF(R3372="D","@Temporal(TemporalType.DATE)","")&amp;"private "&amp;VLOOKUP(TEXT(R3372,"@"),Apoio!A:B,2,0)&amp;" "&amp;SUBSTITUTE(LOWER(LEFT(L3372,1))&amp;RIGHT(PROPER(L3372),LEN(L3372)-1),"_","")&amp;";",IF(ISNUMBER(Q3372),IF(R3372="R","@Entity@Table(name = ""reg_"&amp;LOWER(J3372)&amp;""")@XmlRootElement","")&amp;VLOOKUP(J3372,Blocos!D:I,6,0)&amp;Apoio!$E$1&amp;Y3372,""))</f>
        <v>@Campos(posicao = 4, tipo = 'C')@Column(name = "COD_CLASS")private String codClass;</v>
      </c>
      <c r="X3372" s="190" t="str">
        <f>IF(ISNUMBER(Q3372),COUNTIF(Blocos!G:G,J3372),"")</f>
        <v/>
      </c>
      <c r="Y3372" s="190" t="str">
        <f>IF(OR(X3372=0,X3372=""),"",VLOOKUP(SUMIFS(Blocos!A:A,Blocos!H:H,'EFD REGISTROS e Campos (2)'!X3372,Blocos!G:G,'EFD REGISTROS e Campos (2)'!J3372),Blocos!A:L,12,0))</f>
        <v/>
      </c>
      <c r="Z3372" s="190" t="str">
        <f>IF(ISNUMBER(Q3373),VLOOKUP(J3372,Blocos!D:G,4,0),"")</f>
        <v/>
      </c>
      <c r="AA3372" s="190" t="str">
        <f>IF(ISNUMBER(Q3372),CONCATENATE("CREATE TABLE ""reg_",LOWER(J3372),""" (""ID"" bigint NOT NULL AUTO_INCREMENT,  ""HASHFILE"" varchar(255) DEFAULT NULL, ""ID_PAI"" bigint NOT NULL,"),IF(Q3372="Campo",CONCATENATE("""",L3372,""" ",VLOOKUP(R3372,Apoio!A:C,3,0)),""))&amp;IF(Z3372="","",CONCATENATE("PRIMARY KEY (""ID""), KEY ""FK_reg_",LOWER(Z3372),"_ID_PAI"" (""ID_PAI""), CONSTRAINT ""FK_reg_",LOWER(Z3372),"_ID_PAI"" FOREIGN KEY (""ID_PAI"") REFERENCES ""reg_",LOWER(Z3372),""" (""ID"")) ENGINE=InnoDB AUTO_INCREMENT=105774 DEFAULT CHARSET=utf8mb4 COLLATE=utf8mb4_0900_ai_ci;"))</f>
        <v>"COD_CLASS" varchar(255) DEFAULT NULL,</v>
      </c>
      <c r="AB3372" s="190" t="str">
        <f t="shared" si="370"/>
        <v>`reg_1510`.`COD_CLASS`,</v>
      </c>
    </row>
    <row r="3373" spans="1:28" ht="14.5" hidden="1" customHeight="1" x14ac:dyDescent="0.3">
      <c r="J3373" s="187" t="str">
        <f t="shared" si="368"/>
        <v>1510</v>
      </c>
      <c r="K3373" s="181">
        <v>5</v>
      </c>
      <c r="L3373" s="289" t="s">
        <v>804</v>
      </c>
      <c r="M3373" s="182" t="s">
        <v>805</v>
      </c>
      <c r="N3373" s="181" t="s">
        <v>32</v>
      </c>
      <c r="O3373" s="181" t="s">
        <v>28</v>
      </c>
      <c r="P3373" s="181">
        <v>3</v>
      </c>
      <c r="Q3373" s="192" t="str">
        <f t="shared" si="369"/>
        <v>Campo</v>
      </c>
      <c r="R3373" s="192" t="s">
        <v>3606</v>
      </c>
      <c r="S3373" s="191" t="str">
        <f t="shared" si="372"/>
        <v/>
      </c>
      <c r="T3373" s="192" t="str">
        <f t="shared" si="373"/>
        <v>&lt;campo posicao="5"&gt;
&lt;coluna&gt;QTD&lt;/coluna&gt;
&lt;descricao&gt;Quantidade do item&lt;/descricao&gt;
&lt;tipo&gt;R&lt;/tipo&gt;
&lt;/campo&gt;</v>
      </c>
      <c r="U3373" s="192" t="str">
        <f t="shared" si="371"/>
        <v>&lt;campo posicao="5"&gt;
&lt;coluna&gt;QTD&lt;/coluna&gt;
&lt;descricao&gt;Quantidade do item&lt;/descricao&gt;
&lt;tipo&gt;R&lt;/tipo&gt;
&lt;/campo&gt;</v>
      </c>
      <c r="V3373" s="192" t="str">
        <f t="shared" si="374"/>
        <v>{"Column6", "QTD"},</v>
      </c>
      <c r="W3373" s="191" t="str">
        <f>IF(Q3373="Campo","@Campos(posicao = "&amp;K3373&amp;", tipo = '"&amp;R3373&amp;"')@Column(name = """&amp;L3373&amp;""")"&amp;IF(R3373="D","@Temporal(TemporalType.DATE)","")&amp;"private "&amp;VLOOKUP(TEXT(R3373,"@"),Apoio!A:B,2,0)&amp;" "&amp;SUBSTITUTE(LOWER(LEFT(L3373,1))&amp;RIGHT(PROPER(L3373),LEN(L3373)-1),"_","")&amp;";",IF(ISNUMBER(Q3373),IF(R3373="R","@Entity@Table(name = ""reg_"&amp;LOWER(J3373)&amp;""")@XmlRootElement","")&amp;VLOOKUP(J3373,Blocos!D:I,6,0)&amp;Apoio!$E$1&amp;Y3373,""))</f>
        <v>@Campos(posicao = 5, tipo = 'R')@Column(name = "QTD")private BigDecimal qtd;</v>
      </c>
      <c r="X3373" s="190" t="str">
        <f>IF(ISNUMBER(Q3373),COUNTIF(Blocos!G:G,J3373),"")</f>
        <v/>
      </c>
      <c r="Y3373" s="190" t="str">
        <f>IF(OR(X3373=0,X3373=""),"",VLOOKUP(SUMIFS(Blocos!A:A,Blocos!H:H,'EFD REGISTROS e Campos (2)'!X3373,Blocos!G:G,'EFD REGISTROS e Campos (2)'!J3373),Blocos!A:L,12,0))</f>
        <v/>
      </c>
      <c r="Z3373" s="190" t="str">
        <f>IF(ISNUMBER(Q3374),VLOOKUP(J3373,Blocos!D:G,4,0),"")</f>
        <v/>
      </c>
      <c r="AA3373" s="190" t="str">
        <f>IF(ISNUMBER(Q3373),CONCATENATE("CREATE TABLE ""reg_",LOWER(J3373),""" (""ID"" bigint NOT NULL AUTO_INCREMENT,  ""HASHFILE"" varchar(255) DEFAULT NULL, ""ID_PAI"" bigint NOT NULL,"),IF(Q3373="Campo",CONCATENATE("""",L3373,""" ",VLOOKUP(R3373,Apoio!A:C,3,0)),""))&amp;IF(Z3373="","",CONCATENATE("PRIMARY KEY (""ID""), KEY ""FK_reg_",LOWER(Z3373),"_ID_PAI"" (""ID_PAI""), CONSTRAINT ""FK_reg_",LOWER(Z3373),"_ID_PAI"" FOREIGN KEY (""ID_PAI"") REFERENCES ""reg_",LOWER(Z3373),""" (""ID"")) ENGINE=InnoDB AUTO_INCREMENT=105774 DEFAULT CHARSET=utf8mb4 COLLATE=utf8mb4_0900_ai_ci;"))</f>
        <v>"QTD" decimal(15,6) DEFAULT NULL,</v>
      </c>
      <c r="AB3373" s="190" t="str">
        <f t="shared" si="370"/>
        <v>`reg_1510`.`QTD`,</v>
      </c>
    </row>
    <row r="3374" spans="1:28" ht="14.5" hidden="1" customHeight="1" x14ac:dyDescent="0.3">
      <c r="J3374" s="187" t="str">
        <f t="shared" si="368"/>
        <v>1510</v>
      </c>
      <c r="K3374" s="181">
        <v>6</v>
      </c>
      <c r="L3374" s="289" t="s">
        <v>156</v>
      </c>
      <c r="M3374" s="182" t="s">
        <v>806</v>
      </c>
      <c r="N3374" s="181" t="s">
        <v>27</v>
      </c>
      <c r="O3374" s="181">
        <v>6</v>
      </c>
      <c r="P3374" s="181" t="s">
        <v>28</v>
      </c>
      <c r="Q3374" s="192" t="str">
        <f t="shared" si="369"/>
        <v>Campo</v>
      </c>
      <c r="R3374" s="192" t="s">
        <v>27</v>
      </c>
      <c r="S3374" s="191" t="str">
        <f t="shared" si="372"/>
        <v/>
      </c>
      <c r="T3374" s="192" t="str">
        <f t="shared" si="373"/>
        <v>&lt;campo posicao="6"&gt;
&lt;coluna&gt;UNID&lt;/coluna&gt;
&lt;descricao&gt;Unidade do item (Campo 02 do registro 0190)&lt;/descricao&gt;
&lt;tipo&gt;C&lt;/tipo&gt;
&lt;/campo&gt;</v>
      </c>
      <c r="U3374" s="192" t="str">
        <f t="shared" si="371"/>
        <v>&lt;campo posicao="6"&gt;
&lt;coluna&gt;UNID&lt;/coluna&gt;
&lt;descricao&gt;Unidade do item (Campo 02 do registro 0190)&lt;/descricao&gt;
&lt;tipo&gt;C&lt;/tipo&gt;
&lt;/campo&gt;</v>
      </c>
      <c r="V3374" s="192" t="str">
        <f t="shared" si="374"/>
        <v>{"Column7", "UNID"},</v>
      </c>
      <c r="W3374" s="191" t="str">
        <f>IF(Q3374="Campo","@Campos(posicao = "&amp;K3374&amp;", tipo = '"&amp;R3374&amp;"')@Column(name = """&amp;L3374&amp;""")"&amp;IF(R3374="D","@Temporal(TemporalType.DATE)","")&amp;"private "&amp;VLOOKUP(TEXT(R3374,"@"),Apoio!A:B,2,0)&amp;" "&amp;SUBSTITUTE(LOWER(LEFT(L3374,1))&amp;RIGHT(PROPER(L3374),LEN(L3374)-1),"_","")&amp;";",IF(ISNUMBER(Q3374),IF(R3374="R","@Entity@Table(name = ""reg_"&amp;LOWER(J3374)&amp;""")@XmlRootElement","")&amp;VLOOKUP(J3374,Blocos!D:I,6,0)&amp;Apoio!$E$1&amp;Y3374,""))</f>
        <v>@Campos(posicao = 6, tipo = 'C')@Column(name = "UNID")private String unid;</v>
      </c>
      <c r="X3374" s="190" t="str">
        <f>IF(ISNUMBER(Q3374),COUNTIF(Blocos!G:G,J3374),"")</f>
        <v/>
      </c>
      <c r="Y3374" s="190" t="str">
        <f>IF(OR(X3374=0,X3374=""),"",VLOOKUP(SUMIFS(Blocos!A:A,Blocos!H:H,'EFD REGISTROS e Campos (2)'!X3374,Blocos!G:G,'EFD REGISTROS e Campos (2)'!J3374),Blocos!A:L,12,0))</f>
        <v/>
      </c>
      <c r="Z3374" s="190" t="str">
        <f>IF(ISNUMBER(Q3375),VLOOKUP(J3374,Blocos!D:G,4,0),"")</f>
        <v/>
      </c>
      <c r="AA3374" s="190" t="str">
        <f>IF(ISNUMBER(Q3374),CONCATENATE("CREATE TABLE ""reg_",LOWER(J3374),""" (""ID"" bigint NOT NULL AUTO_INCREMENT,  ""HASHFILE"" varchar(255) DEFAULT NULL, ""ID_PAI"" bigint NOT NULL,"),IF(Q3374="Campo",CONCATENATE("""",L3374,""" ",VLOOKUP(R3374,Apoio!A:C,3,0)),""))&amp;IF(Z3374="","",CONCATENATE("PRIMARY KEY (""ID""), KEY ""FK_reg_",LOWER(Z3374),"_ID_PAI"" (""ID_PAI""), CONSTRAINT ""FK_reg_",LOWER(Z3374),"_ID_PAI"" FOREIGN KEY (""ID_PAI"") REFERENCES ""reg_",LOWER(Z3374),""" (""ID"")) ENGINE=InnoDB AUTO_INCREMENT=105774 DEFAULT CHARSET=utf8mb4 COLLATE=utf8mb4_0900_ai_ci;"))</f>
        <v>"UNID" varchar(255) DEFAULT NULL,</v>
      </c>
      <c r="AB3374" s="190" t="str">
        <f t="shared" si="370"/>
        <v>`reg_1510`.`UNID`,</v>
      </c>
    </row>
    <row r="3375" spans="1:28" ht="14.5" hidden="1" customHeight="1" x14ac:dyDescent="0.3">
      <c r="J3375" s="187" t="str">
        <f t="shared" si="368"/>
        <v>1510</v>
      </c>
      <c r="K3375" s="181">
        <v>7</v>
      </c>
      <c r="L3375" s="289" t="s">
        <v>807</v>
      </c>
      <c r="M3375" s="182" t="s">
        <v>1682</v>
      </c>
      <c r="N3375" s="181" t="s">
        <v>32</v>
      </c>
      <c r="O3375" s="181" t="s">
        <v>28</v>
      </c>
      <c r="P3375" s="181">
        <v>2</v>
      </c>
      <c r="Q3375" s="192" t="str">
        <f t="shared" si="369"/>
        <v>Campo</v>
      </c>
      <c r="R3375" s="192" t="s">
        <v>3606</v>
      </c>
      <c r="S3375" s="191" t="str">
        <f t="shared" si="372"/>
        <v/>
      </c>
      <c r="T3375" s="192" t="str">
        <f t="shared" si="373"/>
        <v>&lt;campo posicao="7"&gt;
&lt;coluna&gt;VL_ITEM&lt;/coluna&gt;
&lt;descricao&gt;Valor do item&lt;/descricao&gt;
&lt;tipo&gt;R&lt;/tipo&gt;
&lt;/campo&gt;</v>
      </c>
      <c r="U3375" s="192" t="str">
        <f t="shared" si="371"/>
        <v>&lt;campo posicao="7"&gt;
&lt;coluna&gt;VL_ITEM&lt;/coluna&gt;
&lt;descricao&gt;Valor do item&lt;/descricao&gt;
&lt;tipo&gt;R&lt;/tipo&gt;
&lt;/campo&gt;</v>
      </c>
      <c r="V3375" s="192" t="str">
        <f t="shared" si="374"/>
        <v>{"Column8", "VL_ITEM"},</v>
      </c>
      <c r="W3375" s="191" t="str">
        <f>IF(Q3375="Campo","@Campos(posicao = "&amp;K3375&amp;", tipo = '"&amp;R3375&amp;"')@Column(name = """&amp;L3375&amp;""")"&amp;IF(R3375="D","@Temporal(TemporalType.DATE)","")&amp;"private "&amp;VLOOKUP(TEXT(R3375,"@"),Apoio!A:B,2,0)&amp;" "&amp;SUBSTITUTE(LOWER(LEFT(L3375,1))&amp;RIGHT(PROPER(L3375),LEN(L3375)-1),"_","")&amp;";",IF(ISNUMBER(Q3375),IF(R3375="R","@Entity@Table(name = ""reg_"&amp;LOWER(J3375)&amp;""")@XmlRootElement","")&amp;VLOOKUP(J3375,Blocos!D:I,6,0)&amp;Apoio!$E$1&amp;Y3375,""))</f>
        <v>@Campos(posicao = 7, tipo = 'R')@Column(name = "VL_ITEM")private BigDecimal vlItem;</v>
      </c>
      <c r="X3375" s="190" t="str">
        <f>IF(ISNUMBER(Q3375),COUNTIF(Blocos!G:G,J3375),"")</f>
        <v/>
      </c>
      <c r="Y3375" s="190" t="str">
        <f>IF(OR(X3375=0,X3375=""),"",VLOOKUP(SUMIFS(Blocos!A:A,Blocos!H:H,'EFD REGISTROS e Campos (2)'!X3375,Blocos!G:G,'EFD REGISTROS e Campos (2)'!J3375),Blocos!A:L,12,0))</f>
        <v/>
      </c>
      <c r="Z3375" s="190" t="str">
        <f>IF(ISNUMBER(Q3376),VLOOKUP(J3375,Blocos!D:G,4,0),"")</f>
        <v/>
      </c>
      <c r="AA3375" s="190" t="str">
        <f>IF(ISNUMBER(Q3375),CONCATENATE("CREATE TABLE ""reg_",LOWER(J3375),""" (""ID"" bigint NOT NULL AUTO_INCREMENT,  ""HASHFILE"" varchar(255) DEFAULT NULL, ""ID_PAI"" bigint NOT NULL,"),IF(Q3375="Campo",CONCATENATE("""",L3375,""" ",VLOOKUP(R3375,Apoio!A:C,3,0)),""))&amp;IF(Z3375="","",CONCATENATE("PRIMARY KEY (""ID""), KEY ""FK_reg_",LOWER(Z3375),"_ID_PAI"" (""ID_PAI""), CONSTRAINT ""FK_reg_",LOWER(Z3375),"_ID_PAI"" FOREIGN KEY (""ID_PAI"") REFERENCES ""reg_",LOWER(Z3375),""" (""ID"")) ENGINE=InnoDB AUTO_INCREMENT=105774 DEFAULT CHARSET=utf8mb4 COLLATE=utf8mb4_0900_ai_ci;"))</f>
        <v>"VL_ITEM" decimal(15,6) DEFAULT NULL,</v>
      </c>
      <c r="AB3375" s="190" t="str">
        <f t="shared" si="370"/>
        <v>`reg_1510`.`VL_ITEM`,</v>
      </c>
    </row>
    <row r="3376" spans="1:28" ht="14.5" hidden="1" customHeight="1" x14ac:dyDescent="0.3">
      <c r="J3376" s="187" t="str">
        <f t="shared" si="368"/>
        <v>1510</v>
      </c>
      <c r="K3376" s="181">
        <v>8</v>
      </c>
      <c r="L3376" s="289" t="s">
        <v>546</v>
      </c>
      <c r="M3376" s="182" t="s">
        <v>547</v>
      </c>
      <c r="N3376" s="181" t="s">
        <v>32</v>
      </c>
      <c r="O3376" s="181" t="s">
        <v>28</v>
      </c>
      <c r="P3376" s="181">
        <v>2</v>
      </c>
      <c r="Q3376" s="192" t="str">
        <f t="shared" si="369"/>
        <v>Campo</v>
      </c>
      <c r="R3376" s="192" t="s">
        <v>3606</v>
      </c>
      <c r="S3376" s="191" t="str">
        <f t="shared" si="372"/>
        <v/>
      </c>
      <c r="T3376" s="192" t="str">
        <f t="shared" si="373"/>
        <v>&lt;campo posicao="8"&gt;
&lt;coluna&gt;VL_DESC&lt;/coluna&gt;
&lt;descricao&gt;Valor total do desconto&lt;/descricao&gt;
&lt;tipo&gt;R&lt;/tipo&gt;
&lt;/campo&gt;</v>
      </c>
      <c r="U3376" s="192" t="str">
        <f t="shared" si="371"/>
        <v>&lt;campo posicao="8"&gt;
&lt;coluna&gt;VL_DESC&lt;/coluna&gt;
&lt;descricao&gt;Valor total do desconto&lt;/descricao&gt;
&lt;tipo&gt;R&lt;/tipo&gt;
&lt;/campo&gt;</v>
      </c>
      <c r="V3376" s="192" t="str">
        <f t="shared" si="374"/>
        <v>{"Column9", "VL_DESC"},</v>
      </c>
      <c r="W3376" s="191" t="str">
        <f>IF(Q3376="Campo","@Campos(posicao = "&amp;K3376&amp;", tipo = '"&amp;R3376&amp;"')@Column(name = """&amp;L3376&amp;""")"&amp;IF(R3376="D","@Temporal(TemporalType.DATE)","")&amp;"private "&amp;VLOOKUP(TEXT(R3376,"@"),Apoio!A:B,2,0)&amp;" "&amp;SUBSTITUTE(LOWER(LEFT(L3376,1))&amp;RIGHT(PROPER(L3376),LEN(L3376)-1),"_","")&amp;";",IF(ISNUMBER(Q3376),IF(R3376="R","@Entity@Table(name = ""reg_"&amp;LOWER(J3376)&amp;""")@XmlRootElement","")&amp;VLOOKUP(J3376,Blocos!D:I,6,0)&amp;Apoio!$E$1&amp;Y3376,""))</f>
        <v>@Campos(posicao = 8, tipo = 'R')@Column(name = "VL_DESC")private BigDecimal vlDesc;</v>
      </c>
      <c r="X3376" s="190" t="str">
        <f>IF(ISNUMBER(Q3376),COUNTIF(Blocos!G:G,J3376),"")</f>
        <v/>
      </c>
      <c r="Y3376" s="190" t="str">
        <f>IF(OR(X3376=0,X3376=""),"",VLOOKUP(SUMIFS(Blocos!A:A,Blocos!H:H,'EFD REGISTROS e Campos (2)'!X3376,Blocos!G:G,'EFD REGISTROS e Campos (2)'!J3376),Blocos!A:L,12,0))</f>
        <v/>
      </c>
      <c r="Z3376" s="190" t="str">
        <f>IF(ISNUMBER(Q3377),VLOOKUP(J3376,Blocos!D:G,4,0),"")</f>
        <v/>
      </c>
      <c r="AA3376" s="190" t="str">
        <f>IF(ISNUMBER(Q3376),CONCATENATE("CREATE TABLE ""reg_",LOWER(J3376),""" (""ID"" bigint NOT NULL AUTO_INCREMENT,  ""HASHFILE"" varchar(255) DEFAULT NULL, ""ID_PAI"" bigint NOT NULL,"),IF(Q3376="Campo",CONCATENATE("""",L3376,""" ",VLOOKUP(R3376,Apoio!A:C,3,0)),""))&amp;IF(Z3376="","",CONCATENATE("PRIMARY KEY (""ID""), KEY ""FK_reg_",LOWER(Z3376),"_ID_PAI"" (""ID_PAI""), CONSTRAINT ""FK_reg_",LOWER(Z3376),"_ID_PAI"" FOREIGN KEY (""ID_PAI"") REFERENCES ""reg_",LOWER(Z3376),""" (""ID"")) ENGINE=InnoDB AUTO_INCREMENT=105774 DEFAULT CHARSET=utf8mb4 COLLATE=utf8mb4_0900_ai_ci;"))</f>
        <v>"VL_DESC" decimal(15,6) DEFAULT NULL,</v>
      </c>
      <c r="AB3376" s="190" t="str">
        <f t="shared" si="370"/>
        <v>`reg_1510`.`VL_DESC`,</v>
      </c>
    </row>
    <row r="3377" spans="1:28" ht="14.5" hidden="1" customHeight="1" x14ac:dyDescent="0.3">
      <c r="J3377" s="187" t="str">
        <f t="shared" si="368"/>
        <v>1510</v>
      </c>
      <c r="K3377" s="181">
        <v>9</v>
      </c>
      <c r="L3377" s="289" t="s">
        <v>813</v>
      </c>
      <c r="M3377" s="182" t="s">
        <v>1133</v>
      </c>
      <c r="N3377" s="181" t="s">
        <v>27</v>
      </c>
      <c r="O3377" s="181" t="s">
        <v>33</v>
      </c>
      <c r="P3377" s="181" t="s">
        <v>28</v>
      </c>
      <c r="Q3377" s="192" t="str">
        <f t="shared" si="369"/>
        <v>Campo</v>
      </c>
      <c r="R3377" s="192" t="s">
        <v>27</v>
      </c>
      <c r="S3377" s="191" t="str">
        <f t="shared" si="372"/>
        <v/>
      </c>
      <c r="T3377" s="192" t="str">
        <f t="shared" si="373"/>
        <v>&lt;campo posicao="9"&gt;
&lt;coluna&gt;CST_ICMS&lt;/coluna&gt;
&lt;descricao&gt;Código da Situação Tributária, conforme a Tabela indicada no item 4.3.1&lt;/descricao&gt;
&lt;tipo&gt;C&lt;/tipo&gt;
&lt;/campo&gt;</v>
      </c>
      <c r="U3377" s="192" t="str">
        <f t="shared" si="371"/>
        <v>&lt;campo posicao="9"&gt;
&lt;coluna&gt;CST_ICMS&lt;/coluna&gt;
&lt;descricao&gt;Código da Situação Tributária, conforme a Tabela indicada no item 4.3.1&lt;/descricao&gt;
&lt;tipo&gt;C&lt;/tipo&gt;
&lt;/campo&gt;</v>
      </c>
      <c r="V3377" s="192" t="str">
        <f t="shared" si="374"/>
        <v>{"Column10", "CST_ICMS"},</v>
      </c>
      <c r="W3377" s="191" t="str">
        <f>IF(Q3377="Campo","@Campos(posicao = "&amp;K3377&amp;", tipo = '"&amp;R3377&amp;"')@Column(name = """&amp;L3377&amp;""")"&amp;IF(R3377="D","@Temporal(TemporalType.DATE)","")&amp;"private "&amp;VLOOKUP(TEXT(R3377,"@"),Apoio!A:B,2,0)&amp;" "&amp;SUBSTITUTE(LOWER(LEFT(L3377,1))&amp;RIGHT(PROPER(L3377),LEN(L3377)-1),"_","")&amp;";",IF(ISNUMBER(Q3377),IF(R3377="R","@Entity@Table(name = ""reg_"&amp;LOWER(J3377)&amp;""")@XmlRootElement","")&amp;VLOOKUP(J3377,Blocos!D:I,6,0)&amp;Apoio!$E$1&amp;Y3377,""))</f>
        <v>@Campos(posicao = 9, tipo = 'C')@Column(name = "CST_ICMS")private String cstIcms;</v>
      </c>
      <c r="X3377" s="190" t="str">
        <f>IF(ISNUMBER(Q3377),COUNTIF(Blocos!G:G,J3377),"")</f>
        <v/>
      </c>
      <c r="Y3377" s="190" t="str">
        <f>IF(OR(X3377=0,X3377=""),"",VLOOKUP(SUMIFS(Blocos!A:A,Blocos!H:H,'EFD REGISTROS e Campos (2)'!X3377,Blocos!G:G,'EFD REGISTROS e Campos (2)'!J3377),Blocos!A:L,12,0))</f>
        <v/>
      </c>
      <c r="Z3377" s="190" t="str">
        <f>IF(ISNUMBER(Q3378),VLOOKUP(J3377,Blocos!D:G,4,0),"")</f>
        <v/>
      </c>
      <c r="AA3377" s="190" t="str">
        <f>IF(ISNUMBER(Q3377),CONCATENATE("CREATE TABLE ""reg_",LOWER(J3377),""" (""ID"" bigint NOT NULL AUTO_INCREMENT,  ""HASHFILE"" varchar(255) DEFAULT NULL, ""ID_PAI"" bigint NOT NULL,"),IF(Q3377="Campo",CONCATENATE("""",L3377,""" ",VLOOKUP(R3377,Apoio!A:C,3,0)),""))&amp;IF(Z3377="","",CONCATENATE("PRIMARY KEY (""ID""), KEY ""FK_reg_",LOWER(Z3377),"_ID_PAI"" (""ID_PAI""), CONSTRAINT ""FK_reg_",LOWER(Z3377),"_ID_PAI"" FOREIGN KEY (""ID_PAI"") REFERENCES ""reg_",LOWER(Z3377),""" (""ID"")) ENGINE=InnoDB AUTO_INCREMENT=105774 DEFAULT CHARSET=utf8mb4 COLLATE=utf8mb4_0900_ai_ci;"))</f>
        <v>"CST_ICMS" varchar(255) DEFAULT NULL,</v>
      </c>
      <c r="AB3377" s="190" t="str">
        <f t="shared" si="370"/>
        <v>`reg_1510`.`CST_ICMS`,</v>
      </c>
    </row>
    <row r="3378" spans="1:28" ht="14.5" hidden="1" customHeight="1" x14ac:dyDescent="0.3">
      <c r="J3378" s="187" t="str">
        <f t="shared" si="368"/>
        <v>1510</v>
      </c>
      <c r="K3378" s="181">
        <v>10</v>
      </c>
      <c r="L3378" s="289" t="s">
        <v>815</v>
      </c>
      <c r="M3378" s="182" t="s">
        <v>816</v>
      </c>
      <c r="N3378" s="181" t="s">
        <v>27</v>
      </c>
      <c r="O3378" s="181" t="s">
        <v>235</v>
      </c>
      <c r="P3378" s="181" t="s">
        <v>28</v>
      </c>
      <c r="Q3378" s="192" t="str">
        <f t="shared" si="369"/>
        <v>Campo</v>
      </c>
      <c r="R3378" s="192" t="s">
        <v>27</v>
      </c>
      <c r="S3378" s="191" t="str">
        <f t="shared" si="372"/>
        <v/>
      </c>
      <c r="T3378" s="192" t="str">
        <f t="shared" si="373"/>
        <v>&lt;campo posicao="10"&gt;
&lt;coluna&gt;CFOP&lt;/coluna&gt;
&lt;descricao&gt;Código Fiscal de Operação e Prestação&lt;/descricao&gt;
&lt;tipo&gt;C&lt;/tipo&gt;
&lt;/campo&gt;</v>
      </c>
      <c r="U3378" s="192" t="str">
        <f t="shared" si="371"/>
        <v>&lt;campo posicao="10"&gt;
&lt;coluna&gt;CFOP&lt;/coluna&gt;
&lt;descricao&gt;Código Fiscal de Operação e Prestação&lt;/descricao&gt;
&lt;tipo&gt;C&lt;/tipo&gt;
&lt;/campo&gt;</v>
      </c>
      <c r="V3378" s="192" t="str">
        <f t="shared" si="374"/>
        <v>{"Column11", "CFOP"},</v>
      </c>
      <c r="W3378" s="191" t="str">
        <f>IF(Q3378="Campo","@Campos(posicao = "&amp;K3378&amp;", tipo = '"&amp;R3378&amp;"')@Column(name = """&amp;L3378&amp;""")"&amp;IF(R3378="D","@Temporal(TemporalType.DATE)","")&amp;"private "&amp;VLOOKUP(TEXT(R3378,"@"),Apoio!A:B,2,0)&amp;" "&amp;SUBSTITUTE(LOWER(LEFT(L3378,1))&amp;RIGHT(PROPER(L3378),LEN(L3378)-1),"_","")&amp;";",IF(ISNUMBER(Q3378),IF(R3378="R","@Entity@Table(name = ""reg_"&amp;LOWER(J3378)&amp;""")@XmlRootElement","")&amp;VLOOKUP(J3378,Blocos!D:I,6,0)&amp;Apoio!$E$1&amp;Y3378,""))</f>
        <v>@Campos(posicao = 10, tipo = 'C')@Column(name = "CFOP")private String cfop;</v>
      </c>
      <c r="X3378" s="190" t="str">
        <f>IF(ISNUMBER(Q3378),COUNTIF(Blocos!G:G,J3378),"")</f>
        <v/>
      </c>
      <c r="Y3378" s="190" t="str">
        <f>IF(OR(X3378=0,X3378=""),"",VLOOKUP(SUMIFS(Blocos!A:A,Blocos!H:H,'EFD REGISTROS e Campos (2)'!X3378,Blocos!G:G,'EFD REGISTROS e Campos (2)'!J3378),Blocos!A:L,12,0))</f>
        <v/>
      </c>
      <c r="Z3378" s="190" t="str">
        <f>IF(ISNUMBER(Q3379),VLOOKUP(J3378,Blocos!D:G,4,0),"")</f>
        <v/>
      </c>
      <c r="AA3378" s="190" t="str">
        <f>IF(ISNUMBER(Q3378),CONCATENATE("CREATE TABLE ""reg_",LOWER(J3378),""" (""ID"" bigint NOT NULL AUTO_INCREMENT,  ""HASHFILE"" varchar(255) DEFAULT NULL, ""ID_PAI"" bigint NOT NULL,"),IF(Q3378="Campo",CONCATENATE("""",L3378,""" ",VLOOKUP(R3378,Apoio!A:C,3,0)),""))&amp;IF(Z3378="","",CONCATENATE("PRIMARY KEY (""ID""), KEY ""FK_reg_",LOWER(Z3378),"_ID_PAI"" (""ID_PAI""), CONSTRAINT ""FK_reg_",LOWER(Z3378),"_ID_PAI"" FOREIGN KEY (""ID_PAI"") REFERENCES ""reg_",LOWER(Z3378),""" (""ID"")) ENGINE=InnoDB AUTO_INCREMENT=105774 DEFAULT CHARSET=utf8mb4 COLLATE=utf8mb4_0900_ai_ci;"))</f>
        <v>"CFOP" varchar(255) DEFAULT NULL,</v>
      </c>
      <c r="AB3378" s="190" t="str">
        <f t="shared" si="370"/>
        <v>`reg_1510`.`CFOP`,</v>
      </c>
    </row>
    <row r="3379" spans="1:28" ht="14.5" hidden="1" customHeight="1" x14ac:dyDescent="0.3">
      <c r="J3379" s="187" t="str">
        <f t="shared" si="368"/>
        <v>1510</v>
      </c>
      <c r="K3379" s="181">
        <v>11</v>
      </c>
      <c r="L3379" s="289" t="s">
        <v>576</v>
      </c>
      <c r="M3379" s="182" t="s">
        <v>577</v>
      </c>
      <c r="N3379" s="181" t="s">
        <v>32</v>
      </c>
      <c r="O3379" s="181" t="s">
        <v>28</v>
      </c>
      <c r="P3379" s="181">
        <v>2</v>
      </c>
      <c r="Q3379" s="192" t="str">
        <f t="shared" si="369"/>
        <v>Campo</v>
      </c>
      <c r="R3379" s="192" t="s">
        <v>3606</v>
      </c>
      <c r="S3379" s="191" t="str">
        <f t="shared" si="372"/>
        <v/>
      </c>
      <c r="T3379" s="192" t="str">
        <f t="shared" si="373"/>
        <v>&lt;campo posicao="11"&gt;
&lt;coluna&gt;VL_BC_ICMS&lt;/coluna&gt;
&lt;descricao&gt;Valor da base de cálculo do ICMS&lt;/descricao&gt;
&lt;tipo&gt;R&lt;/tipo&gt;
&lt;/campo&gt;</v>
      </c>
      <c r="U3379" s="192" t="str">
        <f t="shared" si="371"/>
        <v>&lt;campo posicao="11"&gt;
&lt;coluna&gt;VL_BC_ICMS&lt;/coluna&gt;
&lt;descricao&gt;Valor da base de cálculo do ICMS&lt;/descricao&gt;
&lt;tipo&gt;R&lt;/tipo&gt;
&lt;/campo&gt;</v>
      </c>
      <c r="V3379" s="192" t="str">
        <f t="shared" si="374"/>
        <v>{"Column12", "VL_BC_ICMS"},</v>
      </c>
      <c r="W3379" s="191" t="str">
        <f>IF(Q3379="Campo","@Campos(posicao = "&amp;K3379&amp;", tipo = '"&amp;R3379&amp;"')@Column(name = """&amp;L3379&amp;""")"&amp;IF(R3379="D","@Temporal(TemporalType.DATE)","")&amp;"private "&amp;VLOOKUP(TEXT(R3379,"@"),Apoio!A:B,2,0)&amp;" "&amp;SUBSTITUTE(LOWER(LEFT(L3379,1))&amp;RIGHT(PROPER(L3379),LEN(L3379)-1),"_","")&amp;";",IF(ISNUMBER(Q3379),IF(R3379="R","@Entity@Table(name = ""reg_"&amp;LOWER(J3379)&amp;""")@XmlRootElement","")&amp;VLOOKUP(J3379,Blocos!D:I,6,0)&amp;Apoio!$E$1&amp;Y3379,""))</f>
        <v>@Campos(posicao = 11, tipo = 'R')@Column(name = "VL_BC_ICMS")private BigDecimal vlBcIcms;</v>
      </c>
      <c r="X3379" s="190" t="str">
        <f>IF(ISNUMBER(Q3379),COUNTIF(Blocos!G:G,J3379),"")</f>
        <v/>
      </c>
      <c r="Y3379" s="190" t="str">
        <f>IF(OR(X3379=0,X3379=""),"",VLOOKUP(SUMIFS(Blocos!A:A,Blocos!H:H,'EFD REGISTROS e Campos (2)'!X3379,Blocos!G:G,'EFD REGISTROS e Campos (2)'!J3379),Blocos!A:L,12,0))</f>
        <v/>
      </c>
      <c r="Z3379" s="190" t="str">
        <f>IF(ISNUMBER(Q3380),VLOOKUP(J3379,Blocos!D:G,4,0),"")</f>
        <v/>
      </c>
      <c r="AA3379" s="190" t="str">
        <f>IF(ISNUMBER(Q3379),CONCATENATE("CREATE TABLE ""reg_",LOWER(J3379),""" (""ID"" bigint NOT NULL AUTO_INCREMENT,  ""HASHFILE"" varchar(255) DEFAULT NULL, ""ID_PAI"" bigint NOT NULL,"),IF(Q3379="Campo",CONCATENATE("""",L3379,""" ",VLOOKUP(R3379,Apoio!A:C,3,0)),""))&amp;IF(Z3379="","",CONCATENATE("PRIMARY KEY (""ID""), KEY ""FK_reg_",LOWER(Z3379),"_ID_PAI"" (""ID_PAI""), CONSTRAINT ""FK_reg_",LOWER(Z3379),"_ID_PAI"" FOREIGN KEY (""ID_PAI"") REFERENCES ""reg_",LOWER(Z3379),""" (""ID"")) ENGINE=InnoDB AUTO_INCREMENT=105774 DEFAULT CHARSET=utf8mb4 COLLATE=utf8mb4_0900_ai_ci;"))</f>
        <v>"VL_BC_ICMS" decimal(15,6) DEFAULT NULL,</v>
      </c>
      <c r="AB3379" s="190" t="str">
        <f t="shared" si="370"/>
        <v>`reg_1510`.`VL_BC_ICMS`,</v>
      </c>
    </row>
    <row r="3380" spans="1:28" ht="14.5" hidden="1" customHeight="1" x14ac:dyDescent="0.3">
      <c r="J3380" s="187" t="str">
        <f t="shared" si="368"/>
        <v>1510</v>
      </c>
      <c r="K3380" s="181">
        <v>12</v>
      </c>
      <c r="L3380" s="289" t="s">
        <v>196</v>
      </c>
      <c r="M3380" s="182" t="s">
        <v>818</v>
      </c>
      <c r="N3380" s="181" t="s">
        <v>32</v>
      </c>
      <c r="O3380" s="181">
        <v>6</v>
      </c>
      <c r="P3380" s="181">
        <v>2</v>
      </c>
      <c r="Q3380" s="192" t="str">
        <f t="shared" si="369"/>
        <v>Campo</v>
      </c>
      <c r="R3380" s="192" t="s">
        <v>3606</v>
      </c>
      <c r="S3380" s="191" t="str">
        <f t="shared" si="372"/>
        <v/>
      </c>
      <c r="T3380" s="192" t="str">
        <f t="shared" si="373"/>
        <v>&lt;campo posicao="12"&gt;
&lt;coluna&gt;ALIQ_ICMS&lt;/coluna&gt;
&lt;descricao&gt;Alíquota do ICMS&lt;/descricao&gt;
&lt;tipo&gt;R&lt;/tipo&gt;
&lt;/campo&gt;</v>
      </c>
      <c r="U3380" s="192" t="str">
        <f t="shared" si="371"/>
        <v>&lt;campo posicao="12"&gt;
&lt;coluna&gt;ALIQ_ICMS&lt;/coluna&gt;
&lt;descricao&gt;Alíquota do ICMS&lt;/descricao&gt;
&lt;tipo&gt;R&lt;/tipo&gt;
&lt;/campo&gt;</v>
      </c>
      <c r="V3380" s="192" t="str">
        <f t="shared" si="374"/>
        <v>{"Column13", "ALIQ_ICMS"},</v>
      </c>
      <c r="W3380" s="191" t="str">
        <f>IF(Q3380="Campo","@Campos(posicao = "&amp;K3380&amp;", tipo = '"&amp;R3380&amp;"')@Column(name = """&amp;L3380&amp;""")"&amp;IF(R3380="D","@Temporal(TemporalType.DATE)","")&amp;"private "&amp;VLOOKUP(TEXT(R3380,"@"),Apoio!A:B,2,0)&amp;" "&amp;SUBSTITUTE(LOWER(LEFT(L3380,1))&amp;RIGHT(PROPER(L3380),LEN(L3380)-1),"_","")&amp;";",IF(ISNUMBER(Q3380),IF(R3380="R","@Entity@Table(name = ""reg_"&amp;LOWER(J3380)&amp;""")@XmlRootElement","")&amp;VLOOKUP(J3380,Blocos!D:I,6,0)&amp;Apoio!$E$1&amp;Y3380,""))</f>
        <v>@Campos(posicao = 12, tipo = 'R')@Column(name = "ALIQ_ICMS")private BigDecimal aliqIcms;</v>
      </c>
      <c r="X3380" s="190" t="str">
        <f>IF(ISNUMBER(Q3380),COUNTIF(Blocos!G:G,J3380),"")</f>
        <v/>
      </c>
      <c r="Y3380" s="190" t="str">
        <f>IF(OR(X3380=0,X3380=""),"",VLOOKUP(SUMIFS(Blocos!A:A,Blocos!H:H,'EFD REGISTROS e Campos (2)'!X3380,Blocos!G:G,'EFD REGISTROS e Campos (2)'!J3380),Blocos!A:L,12,0))</f>
        <v/>
      </c>
      <c r="Z3380" s="190" t="str">
        <f>IF(ISNUMBER(Q3381),VLOOKUP(J3380,Blocos!D:G,4,0),"")</f>
        <v/>
      </c>
      <c r="AA3380" s="190" t="str">
        <f>IF(ISNUMBER(Q3380),CONCATENATE("CREATE TABLE ""reg_",LOWER(J3380),""" (""ID"" bigint NOT NULL AUTO_INCREMENT,  ""HASHFILE"" varchar(255) DEFAULT NULL, ""ID_PAI"" bigint NOT NULL,"),IF(Q3380="Campo",CONCATENATE("""",L3380,""" ",VLOOKUP(R3380,Apoio!A:C,3,0)),""))&amp;IF(Z3380="","",CONCATENATE("PRIMARY KEY (""ID""), KEY ""FK_reg_",LOWER(Z3380),"_ID_PAI"" (""ID_PAI""), CONSTRAINT ""FK_reg_",LOWER(Z3380),"_ID_PAI"" FOREIGN KEY (""ID_PAI"") REFERENCES ""reg_",LOWER(Z3380),""" (""ID"")) ENGINE=InnoDB AUTO_INCREMENT=105774 DEFAULT CHARSET=utf8mb4 COLLATE=utf8mb4_0900_ai_ci;"))</f>
        <v>"ALIQ_ICMS" decimal(15,6) DEFAULT NULL,</v>
      </c>
      <c r="AB3380" s="190" t="str">
        <f t="shared" si="370"/>
        <v>`reg_1510`.`ALIQ_ICMS`,</v>
      </c>
    </row>
    <row r="3381" spans="1:28" ht="14.5" hidden="1" customHeight="1" x14ac:dyDescent="0.3">
      <c r="J3381" s="187" t="str">
        <f t="shared" si="368"/>
        <v>1510</v>
      </c>
      <c r="K3381" s="181">
        <v>13</v>
      </c>
      <c r="L3381" s="289" t="s">
        <v>578</v>
      </c>
      <c r="M3381" s="182" t="s">
        <v>819</v>
      </c>
      <c r="N3381" s="181" t="s">
        <v>32</v>
      </c>
      <c r="O3381" s="181" t="s">
        <v>28</v>
      </c>
      <c r="P3381" s="181">
        <v>2</v>
      </c>
      <c r="Q3381" s="192" t="str">
        <f t="shared" si="369"/>
        <v>Campo</v>
      </c>
      <c r="R3381" s="192" t="s">
        <v>3606</v>
      </c>
      <c r="S3381" s="191" t="str">
        <f t="shared" si="372"/>
        <v/>
      </c>
      <c r="T3381" s="192" t="str">
        <f t="shared" si="373"/>
        <v>&lt;campo posicao="13"&gt;
&lt;coluna&gt;VL_ICMS&lt;/coluna&gt;
&lt;descricao&gt;Valor do ICMS creditado/debitado&lt;/descricao&gt;
&lt;tipo&gt;R&lt;/tipo&gt;
&lt;/campo&gt;</v>
      </c>
      <c r="U3381" s="192" t="str">
        <f t="shared" si="371"/>
        <v>&lt;campo posicao="13"&gt;
&lt;coluna&gt;VL_ICMS&lt;/coluna&gt;
&lt;descricao&gt;Valor do ICMS creditado/debitado&lt;/descricao&gt;
&lt;tipo&gt;R&lt;/tipo&gt;
&lt;/campo&gt;</v>
      </c>
      <c r="V3381" s="192" t="str">
        <f t="shared" si="374"/>
        <v>{"Column14", "VL_ICMS"},</v>
      </c>
      <c r="W3381" s="191" t="str">
        <f>IF(Q3381="Campo","@Campos(posicao = "&amp;K3381&amp;", tipo = '"&amp;R3381&amp;"')@Column(name = """&amp;L3381&amp;""")"&amp;IF(R3381="D","@Temporal(TemporalType.DATE)","")&amp;"private "&amp;VLOOKUP(TEXT(R3381,"@"),Apoio!A:B,2,0)&amp;" "&amp;SUBSTITUTE(LOWER(LEFT(L3381,1))&amp;RIGHT(PROPER(L3381),LEN(L3381)-1),"_","")&amp;";",IF(ISNUMBER(Q3381),IF(R3381="R","@Entity@Table(name = ""reg_"&amp;LOWER(J3381)&amp;""")@XmlRootElement","")&amp;VLOOKUP(J3381,Blocos!D:I,6,0)&amp;Apoio!$E$1&amp;Y3381,""))</f>
        <v>@Campos(posicao = 13, tipo = 'R')@Column(name = "VL_ICMS")private BigDecimal vlIcms;</v>
      </c>
      <c r="X3381" s="190" t="str">
        <f>IF(ISNUMBER(Q3381),COUNTIF(Blocos!G:G,J3381),"")</f>
        <v/>
      </c>
      <c r="Y3381" s="190" t="str">
        <f>IF(OR(X3381=0,X3381=""),"",VLOOKUP(SUMIFS(Blocos!A:A,Blocos!H:H,'EFD REGISTROS e Campos (2)'!X3381,Blocos!G:G,'EFD REGISTROS e Campos (2)'!J3381),Blocos!A:L,12,0))</f>
        <v/>
      </c>
      <c r="Z3381" s="190" t="str">
        <f>IF(ISNUMBER(Q3382),VLOOKUP(J3381,Blocos!D:G,4,0),"")</f>
        <v/>
      </c>
      <c r="AA3381" s="190" t="str">
        <f>IF(ISNUMBER(Q3381),CONCATENATE("CREATE TABLE ""reg_",LOWER(J3381),""" (""ID"" bigint NOT NULL AUTO_INCREMENT,  ""HASHFILE"" varchar(255) DEFAULT NULL, ""ID_PAI"" bigint NOT NULL,"),IF(Q3381="Campo",CONCATENATE("""",L3381,""" ",VLOOKUP(R3381,Apoio!A:C,3,0)),""))&amp;IF(Z3381="","",CONCATENATE("PRIMARY KEY (""ID""), KEY ""FK_reg_",LOWER(Z3381),"_ID_PAI"" (""ID_PAI""), CONSTRAINT ""FK_reg_",LOWER(Z3381),"_ID_PAI"" FOREIGN KEY (""ID_PAI"") REFERENCES ""reg_",LOWER(Z3381),""" (""ID"")) ENGINE=InnoDB AUTO_INCREMENT=105774 DEFAULT CHARSET=utf8mb4 COLLATE=utf8mb4_0900_ai_ci;"))</f>
        <v>"VL_ICMS" decimal(15,6) DEFAULT NULL,</v>
      </c>
      <c r="AB3381" s="190" t="str">
        <f t="shared" si="370"/>
        <v>`reg_1510`.`VL_ICMS`,</v>
      </c>
    </row>
    <row r="3382" spans="1:28" ht="14.5" hidden="1" customHeight="1" x14ac:dyDescent="0.3">
      <c r="J3382" s="187" t="str">
        <f t="shared" si="368"/>
        <v>1510</v>
      </c>
      <c r="K3382" s="181">
        <v>14</v>
      </c>
      <c r="L3382" s="289" t="s">
        <v>580</v>
      </c>
      <c r="M3382" s="182" t="s">
        <v>820</v>
      </c>
      <c r="N3382" s="181" t="s">
        <v>32</v>
      </c>
      <c r="O3382" s="181" t="s">
        <v>28</v>
      </c>
      <c r="P3382" s="181">
        <v>2</v>
      </c>
      <c r="Q3382" s="192" t="str">
        <f t="shared" si="369"/>
        <v>Campo</v>
      </c>
      <c r="R3382" s="192" t="s">
        <v>3606</v>
      </c>
      <c r="S3382" s="191" t="str">
        <f t="shared" si="372"/>
        <v/>
      </c>
      <c r="T3382" s="192" t="str">
        <f t="shared" si="373"/>
        <v>&lt;campo posicao="14"&gt;
&lt;coluna&gt;VL_BC_ICMS_ST&lt;/coluna&gt;
&lt;descricao&gt;Valor da base de cálculo referente à substituição tributária&lt;/descricao&gt;
&lt;tipo&gt;R&lt;/tipo&gt;
&lt;/campo&gt;</v>
      </c>
      <c r="U3382" s="192" t="str">
        <f t="shared" si="371"/>
        <v>&lt;campo posicao="14"&gt;
&lt;coluna&gt;VL_BC_ICMS_ST&lt;/coluna&gt;
&lt;descricao&gt;Valor da base de cálculo referente à substituição tributária&lt;/descricao&gt;
&lt;tipo&gt;R&lt;/tipo&gt;
&lt;/campo&gt;</v>
      </c>
      <c r="V3382" s="192" t="str">
        <f t="shared" si="374"/>
        <v>{"Column15", "VL_BC_ICMS_ST"},</v>
      </c>
      <c r="W3382" s="191" t="str">
        <f>IF(Q3382="Campo","@Campos(posicao = "&amp;K3382&amp;", tipo = '"&amp;R3382&amp;"')@Column(name = """&amp;L3382&amp;""")"&amp;IF(R3382="D","@Temporal(TemporalType.DATE)","")&amp;"private "&amp;VLOOKUP(TEXT(R3382,"@"),Apoio!A:B,2,0)&amp;" "&amp;SUBSTITUTE(LOWER(LEFT(L3382,1))&amp;RIGHT(PROPER(L3382),LEN(L3382)-1),"_","")&amp;";",IF(ISNUMBER(Q3382),IF(R3382="R","@Entity@Table(name = ""reg_"&amp;LOWER(J3382)&amp;""")@XmlRootElement","")&amp;VLOOKUP(J3382,Blocos!D:I,6,0)&amp;Apoio!$E$1&amp;Y3382,""))</f>
        <v>@Campos(posicao = 14, tipo = 'R')@Column(name = "VL_BC_ICMS_ST")private BigDecimal vlBcIcmsSt;</v>
      </c>
      <c r="X3382" s="190" t="str">
        <f>IF(ISNUMBER(Q3382),COUNTIF(Blocos!G:G,J3382),"")</f>
        <v/>
      </c>
      <c r="Y3382" s="190" t="str">
        <f>IF(OR(X3382=0,X3382=""),"",VLOOKUP(SUMIFS(Blocos!A:A,Blocos!H:H,'EFD REGISTROS e Campos (2)'!X3382,Blocos!G:G,'EFD REGISTROS e Campos (2)'!J3382),Blocos!A:L,12,0))</f>
        <v/>
      </c>
      <c r="Z3382" s="190" t="str">
        <f>IF(ISNUMBER(Q3383),VLOOKUP(J3382,Blocos!D:G,4,0),"")</f>
        <v/>
      </c>
      <c r="AA3382" s="190" t="str">
        <f>IF(ISNUMBER(Q3382),CONCATENATE("CREATE TABLE ""reg_",LOWER(J3382),""" (""ID"" bigint NOT NULL AUTO_INCREMENT,  ""HASHFILE"" varchar(255) DEFAULT NULL, ""ID_PAI"" bigint NOT NULL,"),IF(Q3382="Campo",CONCATENATE("""",L3382,""" ",VLOOKUP(R3382,Apoio!A:C,3,0)),""))&amp;IF(Z3382="","",CONCATENATE("PRIMARY KEY (""ID""), KEY ""FK_reg_",LOWER(Z3382),"_ID_PAI"" (""ID_PAI""), CONSTRAINT ""FK_reg_",LOWER(Z3382),"_ID_PAI"" FOREIGN KEY (""ID_PAI"") REFERENCES ""reg_",LOWER(Z3382),""" (""ID"")) ENGINE=InnoDB AUTO_INCREMENT=105774 DEFAULT CHARSET=utf8mb4 COLLATE=utf8mb4_0900_ai_ci;"))</f>
        <v>"VL_BC_ICMS_ST" decimal(15,6) DEFAULT NULL,</v>
      </c>
      <c r="AB3382" s="190" t="str">
        <f t="shared" si="370"/>
        <v>`reg_1510`.`VL_BC_ICMS_ST`,</v>
      </c>
    </row>
    <row r="3383" spans="1:28" ht="14.5" hidden="1" customHeight="1" x14ac:dyDescent="0.3">
      <c r="J3383" s="187" t="str">
        <f t="shared" si="368"/>
        <v>1510</v>
      </c>
      <c r="K3383" s="181">
        <v>15</v>
      </c>
      <c r="L3383" s="289" t="s">
        <v>821</v>
      </c>
      <c r="M3383" s="182" t="s">
        <v>822</v>
      </c>
      <c r="N3383" s="181" t="s">
        <v>32</v>
      </c>
      <c r="O3383" s="181" t="s">
        <v>28</v>
      </c>
      <c r="P3383" s="181">
        <v>2</v>
      </c>
      <c r="Q3383" s="192" t="str">
        <f t="shared" si="369"/>
        <v>Campo</v>
      </c>
      <c r="R3383" s="192" t="s">
        <v>3606</v>
      </c>
      <c r="S3383" s="191" t="str">
        <f t="shared" si="372"/>
        <v/>
      </c>
      <c r="T3383" s="192" t="str">
        <f t="shared" si="373"/>
        <v>&lt;campo posicao="15"&gt;
&lt;coluna&gt;ALIQ_ST&lt;/coluna&gt;
&lt;descricao&gt;Alíquota do ICMS da substituição tributária na unidade da federação de destino&lt;/descricao&gt;
&lt;tipo&gt;R&lt;/tipo&gt;
&lt;/campo&gt;</v>
      </c>
      <c r="U3383" s="192" t="str">
        <f t="shared" si="371"/>
        <v>&lt;campo posicao="15"&gt;
&lt;coluna&gt;ALIQ_ST&lt;/coluna&gt;
&lt;descricao&gt;Alíquota do ICMS da substituição tributária na unidade da federação de destino&lt;/descricao&gt;
&lt;tipo&gt;R&lt;/tipo&gt;
&lt;/campo&gt;</v>
      </c>
      <c r="V3383" s="192" t="str">
        <f t="shared" si="374"/>
        <v>{"Column16", "ALIQ_ST"},</v>
      </c>
      <c r="W3383" s="191" t="str">
        <f>IF(Q3383="Campo","@Campos(posicao = "&amp;K3383&amp;", tipo = '"&amp;R3383&amp;"')@Column(name = """&amp;L3383&amp;""")"&amp;IF(R3383="D","@Temporal(TemporalType.DATE)","")&amp;"private "&amp;VLOOKUP(TEXT(R3383,"@"),Apoio!A:B,2,0)&amp;" "&amp;SUBSTITUTE(LOWER(LEFT(L3383,1))&amp;RIGHT(PROPER(L3383),LEN(L3383)-1),"_","")&amp;";",IF(ISNUMBER(Q3383),IF(R3383="R","@Entity@Table(name = ""reg_"&amp;LOWER(J3383)&amp;""")@XmlRootElement","")&amp;VLOOKUP(J3383,Blocos!D:I,6,0)&amp;Apoio!$E$1&amp;Y3383,""))</f>
        <v>@Campos(posicao = 15, tipo = 'R')@Column(name = "ALIQ_ST")private BigDecimal aliqSt;</v>
      </c>
      <c r="X3383" s="190" t="str">
        <f>IF(ISNUMBER(Q3383),COUNTIF(Blocos!G:G,J3383),"")</f>
        <v/>
      </c>
      <c r="Y3383" s="190" t="str">
        <f>IF(OR(X3383=0,X3383=""),"",VLOOKUP(SUMIFS(Blocos!A:A,Blocos!H:H,'EFD REGISTROS e Campos (2)'!X3383,Blocos!G:G,'EFD REGISTROS e Campos (2)'!J3383),Blocos!A:L,12,0))</f>
        <v/>
      </c>
      <c r="Z3383" s="190" t="str">
        <f>IF(ISNUMBER(Q3384),VLOOKUP(J3383,Blocos!D:G,4,0),"")</f>
        <v/>
      </c>
      <c r="AA3383" s="190" t="str">
        <f>IF(ISNUMBER(Q3383),CONCATENATE("CREATE TABLE ""reg_",LOWER(J3383),""" (""ID"" bigint NOT NULL AUTO_INCREMENT,  ""HASHFILE"" varchar(255) DEFAULT NULL, ""ID_PAI"" bigint NOT NULL,"),IF(Q3383="Campo",CONCATENATE("""",L3383,""" ",VLOOKUP(R3383,Apoio!A:C,3,0)),""))&amp;IF(Z3383="","",CONCATENATE("PRIMARY KEY (""ID""), KEY ""FK_reg_",LOWER(Z3383),"_ID_PAI"" (""ID_PAI""), CONSTRAINT ""FK_reg_",LOWER(Z3383),"_ID_PAI"" FOREIGN KEY (""ID_PAI"") REFERENCES ""reg_",LOWER(Z3383),""" (""ID"")) ENGINE=InnoDB AUTO_INCREMENT=105774 DEFAULT CHARSET=utf8mb4 COLLATE=utf8mb4_0900_ai_ci;"))</f>
        <v>"ALIQ_ST" decimal(15,6) DEFAULT NULL,</v>
      </c>
      <c r="AB3383" s="190" t="str">
        <f t="shared" si="370"/>
        <v>`reg_1510`.`ALIQ_ST`,</v>
      </c>
    </row>
    <row r="3384" spans="1:28" ht="14.5" hidden="1" customHeight="1" x14ac:dyDescent="0.3">
      <c r="J3384" s="187" t="str">
        <f t="shared" si="368"/>
        <v>1510</v>
      </c>
      <c r="K3384" s="181">
        <v>16</v>
      </c>
      <c r="L3384" s="289" t="s">
        <v>582</v>
      </c>
      <c r="M3384" s="182" t="s">
        <v>823</v>
      </c>
      <c r="N3384" s="181" t="s">
        <v>32</v>
      </c>
      <c r="O3384" s="181" t="s">
        <v>28</v>
      </c>
      <c r="P3384" s="181">
        <v>2</v>
      </c>
      <c r="Q3384" s="192" t="str">
        <f t="shared" si="369"/>
        <v>Campo</v>
      </c>
      <c r="R3384" s="192" t="s">
        <v>3606</v>
      </c>
      <c r="S3384" s="191" t="str">
        <f t="shared" si="372"/>
        <v/>
      </c>
      <c r="T3384" s="192" t="str">
        <f t="shared" si="373"/>
        <v>&lt;campo posicao="16"&gt;
&lt;coluna&gt;VL_ICMS_ST&lt;/coluna&gt;
&lt;descricao&gt;Valor do ICMS referente à substituição tributária&lt;/descricao&gt;
&lt;tipo&gt;R&lt;/tipo&gt;
&lt;/campo&gt;</v>
      </c>
      <c r="U3384" s="192" t="str">
        <f t="shared" si="371"/>
        <v>&lt;campo posicao="16"&gt;
&lt;coluna&gt;VL_ICMS_ST&lt;/coluna&gt;
&lt;descricao&gt;Valor do ICMS referente à substituição tributária&lt;/descricao&gt;
&lt;tipo&gt;R&lt;/tipo&gt;
&lt;/campo&gt;</v>
      </c>
      <c r="V3384" s="192" t="str">
        <f t="shared" si="374"/>
        <v>{"Column17", "VL_ICMS_ST"},</v>
      </c>
      <c r="W3384" s="191" t="str">
        <f>IF(Q3384="Campo","@Campos(posicao = "&amp;K3384&amp;", tipo = '"&amp;R3384&amp;"')@Column(name = """&amp;L3384&amp;""")"&amp;IF(R3384="D","@Temporal(TemporalType.DATE)","")&amp;"private "&amp;VLOOKUP(TEXT(R3384,"@"),Apoio!A:B,2,0)&amp;" "&amp;SUBSTITUTE(LOWER(LEFT(L3384,1))&amp;RIGHT(PROPER(L3384),LEN(L3384)-1),"_","")&amp;";",IF(ISNUMBER(Q3384),IF(R3384="R","@Entity@Table(name = ""reg_"&amp;LOWER(J3384)&amp;""")@XmlRootElement","")&amp;VLOOKUP(J3384,Blocos!D:I,6,0)&amp;Apoio!$E$1&amp;Y3384,""))</f>
        <v>@Campos(posicao = 16, tipo = 'R')@Column(name = "VL_ICMS_ST")private BigDecimal vlIcmsSt;</v>
      </c>
      <c r="X3384" s="190" t="str">
        <f>IF(ISNUMBER(Q3384),COUNTIF(Blocos!G:G,J3384),"")</f>
        <v/>
      </c>
      <c r="Y3384" s="190" t="str">
        <f>IF(OR(X3384=0,X3384=""),"",VLOOKUP(SUMIFS(Blocos!A:A,Blocos!H:H,'EFD REGISTROS e Campos (2)'!X3384,Blocos!G:G,'EFD REGISTROS e Campos (2)'!J3384),Blocos!A:L,12,0))</f>
        <v/>
      </c>
      <c r="Z3384" s="190" t="str">
        <f>IF(ISNUMBER(Q3385),VLOOKUP(J3384,Blocos!D:G,4,0),"")</f>
        <v/>
      </c>
      <c r="AA3384" s="190" t="str">
        <f>IF(ISNUMBER(Q3384),CONCATENATE("CREATE TABLE ""reg_",LOWER(J3384),""" (""ID"" bigint NOT NULL AUTO_INCREMENT,  ""HASHFILE"" varchar(255) DEFAULT NULL, ""ID_PAI"" bigint NOT NULL,"),IF(Q3384="Campo",CONCATENATE("""",L3384,""" ",VLOOKUP(R3384,Apoio!A:C,3,0)),""))&amp;IF(Z3384="","",CONCATENATE("PRIMARY KEY (""ID""), KEY ""FK_reg_",LOWER(Z3384),"_ID_PAI"" (""ID_PAI""), CONSTRAINT ""FK_reg_",LOWER(Z3384),"_ID_PAI"" FOREIGN KEY (""ID_PAI"") REFERENCES ""reg_",LOWER(Z3384),""" (""ID"")) ENGINE=InnoDB AUTO_INCREMENT=105774 DEFAULT CHARSET=utf8mb4 COLLATE=utf8mb4_0900_ai_ci;"))</f>
        <v>"VL_ICMS_ST" decimal(15,6) DEFAULT NULL,</v>
      </c>
      <c r="AB3384" s="190" t="str">
        <f t="shared" si="370"/>
        <v>`reg_1510`.`VL_ICMS_ST`,</v>
      </c>
    </row>
    <row r="3385" spans="1:28" ht="14.5" hidden="1" customHeight="1" x14ac:dyDescent="0.3">
      <c r="J3385" s="187" t="str">
        <f t="shared" si="368"/>
        <v>1510</v>
      </c>
      <c r="K3385" s="196">
        <v>17</v>
      </c>
      <c r="L3385" s="285" t="s">
        <v>1683</v>
      </c>
      <c r="M3385" s="182" t="s">
        <v>1684</v>
      </c>
      <c r="N3385" s="196" t="s">
        <v>27</v>
      </c>
      <c r="O3385" s="196" t="s">
        <v>240</v>
      </c>
      <c r="P3385" s="196" t="s">
        <v>28</v>
      </c>
      <c r="Q3385" s="192" t="str">
        <f t="shared" si="369"/>
        <v>Campo</v>
      </c>
      <c r="R3385" s="192" t="s">
        <v>27</v>
      </c>
      <c r="S3385" s="191" t="str">
        <f t="shared" si="372"/>
        <v/>
      </c>
      <c r="T3385" s="192" t="str">
        <f t="shared" si="373"/>
        <v>&lt;campo posicao="17"&gt;
&lt;coluna&gt;IND_REC&lt;/coluna&gt;
&lt;descricao&gt;Indicador do tipo de receita:&lt;/descricao&gt;
&lt;tipo&gt;C&lt;/tipo&gt;
&lt;/campo&gt;</v>
      </c>
      <c r="U3385" s="192" t="str">
        <f t="shared" si="371"/>
        <v>&lt;campo posicao="17"&gt;
&lt;coluna&gt;IND_REC&lt;/coluna&gt;
&lt;descricao&gt;Indicador do tipo de receita:&lt;/descricao&gt;
&lt;tipo&gt;C&lt;/tipo&gt;
&lt;/campo&gt;</v>
      </c>
      <c r="V3385" s="192" t="str">
        <f t="shared" si="374"/>
        <v>{"Column18", "IND_REC"},</v>
      </c>
      <c r="W3385" s="191" t="str">
        <f>IF(Q3385="Campo","@Campos(posicao = "&amp;K3385&amp;", tipo = '"&amp;R3385&amp;"')@Column(name = """&amp;L3385&amp;""")"&amp;IF(R3385="D","@Temporal(TemporalType.DATE)","")&amp;"private "&amp;VLOOKUP(TEXT(R3385,"@"),Apoio!A:B,2,0)&amp;" "&amp;SUBSTITUTE(LOWER(LEFT(L3385,1))&amp;RIGHT(PROPER(L3385),LEN(L3385)-1),"_","")&amp;";",IF(ISNUMBER(Q3385),IF(R3385="R","@Entity@Table(name = ""reg_"&amp;LOWER(J3385)&amp;""")@XmlRootElement","")&amp;VLOOKUP(J3385,Blocos!D:I,6,0)&amp;Apoio!$E$1&amp;Y3385,""))</f>
        <v>@Campos(posicao = 17, tipo = 'C')@Column(name = "IND_REC")private String indRec;</v>
      </c>
      <c r="X3385" s="190" t="str">
        <f>IF(ISNUMBER(Q3385),COUNTIF(Blocos!G:G,J3385),"")</f>
        <v/>
      </c>
      <c r="Y3385" s="190" t="str">
        <f>IF(OR(X3385=0,X3385=""),"",VLOOKUP(SUMIFS(Blocos!A:A,Blocos!H:H,'EFD REGISTROS e Campos (2)'!X3385,Blocos!G:G,'EFD REGISTROS e Campos (2)'!J3385),Blocos!A:L,12,0))</f>
        <v/>
      </c>
      <c r="Z3385" s="190" t="str">
        <f>IF(ISNUMBER(Q3386),VLOOKUP(J3385,Blocos!D:G,4,0),"")</f>
        <v/>
      </c>
      <c r="AA3385" s="190" t="str">
        <f>IF(ISNUMBER(Q3385),CONCATENATE("CREATE TABLE ""reg_",LOWER(J3385),""" (""ID"" bigint NOT NULL AUTO_INCREMENT,  ""HASHFILE"" varchar(255) DEFAULT NULL, ""ID_PAI"" bigint NOT NULL,"),IF(Q3385="Campo",CONCATENATE("""",L3385,""" ",VLOOKUP(R3385,Apoio!A:C,3,0)),""))&amp;IF(Z3385="","",CONCATENATE("PRIMARY KEY (""ID""), KEY ""FK_reg_",LOWER(Z3385),"_ID_PAI"" (""ID_PAI""), CONSTRAINT ""FK_reg_",LOWER(Z3385),"_ID_PAI"" FOREIGN KEY (""ID_PAI"") REFERENCES ""reg_",LOWER(Z3385),""" (""ID"")) ENGINE=InnoDB AUTO_INCREMENT=105774 DEFAULT CHARSET=utf8mb4 COLLATE=utf8mb4_0900_ai_ci;"))</f>
        <v>"IND_REC" varchar(255) DEFAULT NULL,</v>
      </c>
      <c r="AB3385" s="190" t="str">
        <f t="shared" si="370"/>
        <v>`reg_1510`.`IND_REC`,</v>
      </c>
    </row>
    <row r="3386" spans="1:28" ht="14.5" hidden="1" customHeight="1" x14ac:dyDescent="0.3">
      <c r="J3386" s="187" t="str">
        <f t="shared" si="368"/>
        <v>1510</v>
      </c>
      <c r="K3386" s="196"/>
      <c r="L3386" s="285"/>
      <c r="M3386" s="182" t="s">
        <v>1685</v>
      </c>
      <c r="N3386" s="196"/>
      <c r="O3386" s="196"/>
      <c r="P3386" s="196"/>
      <c r="Q3386" s="192" t="str">
        <f t="shared" si="369"/>
        <v/>
      </c>
      <c r="S3386" s="191" t="str">
        <f t="shared" si="372"/>
        <v/>
      </c>
      <c r="T3386" s="192" t="str">
        <f t="shared" si="373"/>
        <v/>
      </c>
      <c r="U3386" s="192" t="str">
        <f t="shared" si="371"/>
        <v/>
      </c>
      <c r="V3386" s="192" t="str">
        <f t="shared" si="374"/>
        <v/>
      </c>
      <c r="W3386" s="191" t="str">
        <f>IF(Q3386="Campo","@Campos(posicao = "&amp;K3386&amp;", tipo = '"&amp;R3386&amp;"')@Column(name = """&amp;L3386&amp;""")"&amp;IF(R3386="D","@Temporal(TemporalType.DATE)","")&amp;"private "&amp;VLOOKUP(TEXT(R3386,"@"),Apoio!A:B,2,0)&amp;" "&amp;SUBSTITUTE(LOWER(LEFT(L3386,1))&amp;RIGHT(PROPER(L3386),LEN(L3386)-1),"_","")&amp;";",IF(ISNUMBER(Q3386),IF(R3386="R","@Entity@Table(name = ""reg_"&amp;LOWER(J3386)&amp;""")@XmlRootElement","")&amp;VLOOKUP(J3386,Blocos!D:I,6,0)&amp;Apoio!$E$1&amp;Y3386,""))</f>
        <v/>
      </c>
      <c r="X3386" s="190" t="str">
        <f>IF(ISNUMBER(Q3386),COUNTIF(Blocos!G:G,J3386),"")</f>
        <v/>
      </c>
      <c r="Y3386" s="190" t="str">
        <f>IF(OR(X3386=0,X3386=""),"",VLOOKUP(SUMIFS(Blocos!A:A,Blocos!H:H,'EFD REGISTROS e Campos (2)'!X3386,Blocos!G:G,'EFD REGISTROS e Campos (2)'!J3386),Blocos!A:L,12,0))</f>
        <v/>
      </c>
      <c r="Z3386" s="190" t="str">
        <f>IF(ISNUMBER(Q3387),VLOOKUP(J3386,Blocos!D:G,4,0),"")</f>
        <v/>
      </c>
      <c r="AA3386" s="190" t="str">
        <f>IF(ISNUMBER(Q3386),CONCATENATE("CREATE TABLE ""reg_",LOWER(J3386),""" (""ID"" bigint NOT NULL AUTO_INCREMENT,  ""HASHFILE"" varchar(255) DEFAULT NULL, ""ID_PAI"" bigint NOT NULL,"),IF(Q3386="Campo",CONCATENATE("""",L3386,""" ",VLOOKUP(R3386,Apoio!A:C,3,0)),""))&amp;IF(Z3386="","",CONCATENATE("PRIMARY KEY (""ID""), KEY ""FK_reg_",LOWER(Z3386),"_ID_PAI"" (""ID_PAI""), CONSTRAINT ""FK_reg_",LOWER(Z3386),"_ID_PAI"" FOREIGN KEY (""ID_PAI"") REFERENCES ""reg_",LOWER(Z3386),""" (""ID"")) ENGINE=InnoDB AUTO_INCREMENT=105774 DEFAULT CHARSET=utf8mb4 COLLATE=utf8mb4_0900_ai_ci;"))</f>
        <v/>
      </c>
      <c r="AB3386" s="190" t="str">
        <f t="shared" si="370"/>
        <v/>
      </c>
    </row>
    <row r="3387" spans="1:28" ht="14.5" hidden="1" customHeight="1" x14ac:dyDescent="0.3">
      <c r="J3387" s="187" t="str">
        <f t="shared" si="368"/>
        <v>1510</v>
      </c>
      <c r="K3387" s="196"/>
      <c r="L3387" s="285"/>
      <c r="M3387" s="182" t="s">
        <v>1686</v>
      </c>
      <c r="N3387" s="196"/>
      <c r="O3387" s="196"/>
      <c r="P3387" s="196"/>
      <c r="Q3387" s="192" t="str">
        <f t="shared" si="369"/>
        <v/>
      </c>
      <c r="S3387" s="191" t="str">
        <f t="shared" si="372"/>
        <v/>
      </c>
      <c r="T3387" s="192" t="str">
        <f t="shared" si="373"/>
        <v/>
      </c>
      <c r="U3387" s="192" t="str">
        <f t="shared" si="371"/>
        <v/>
      </c>
      <c r="V3387" s="192" t="str">
        <f t="shared" si="374"/>
        <v/>
      </c>
      <c r="W3387" s="191" t="str">
        <f>IF(Q3387="Campo","@Campos(posicao = "&amp;K3387&amp;", tipo = '"&amp;R3387&amp;"')@Column(name = """&amp;L3387&amp;""")"&amp;IF(R3387="D","@Temporal(TemporalType.DATE)","")&amp;"private "&amp;VLOOKUP(TEXT(R3387,"@"),Apoio!A:B,2,0)&amp;" "&amp;SUBSTITUTE(LOWER(LEFT(L3387,1))&amp;RIGHT(PROPER(L3387),LEN(L3387)-1),"_","")&amp;";",IF(ISNUMBER(Q3387),IF(R3387="R","@Entity@Table(name = ""reg_"&amp;LOWER(J3387)&amp;""")@XmlRootElement","")&amp;VLOOKUP(J3387,Blocos!D:I,6,0)&amp;Apoio!$E$1&amp;Y3387,""))</f>
        <v/>
      </c>
      <c r="X3387" s="190" t="str">
        <f>IF(ISNUMBER(Q3387),COUNTIF(Blocos!G:G,J3387),"")</f>
        <v/>
      </c>
      <c r="Y3387" s="190" t="str">
        <f>IF(OR(X3387=0,X3387=""),"",VLOOKUP(SUMIFS(Blocos!A:A,Blocos!H:H,'EFD REGISTROS e Campos (2)'!X3387,Blocos!G:G,'EFD REGISTROS e Campos (2)'!J3387),Blocos!A:L,12,0))</f>
        <v/>
      </c>
      <c r="Z3387" s="190" t="str">
        <f>IF(ISNUMBER(Q3388),VLOOKUP(J3387,Blocos!D:G,4,0),"")</f>
        <v/>
      </c>
      <c r="AA3387" s="190" t="str">
        <f>IF(ISNUMBER(Q3387),CONCATENATE("CREATE TABLE ""reg_",LOWER(J3387),""" (""ID"" bigint NOT NULL AUTO_INCREMENT,  ""HASHFILE"" varchar(255) DEFAULT NULL, ""ID_PAI"" bigint NOT NULL,"),IF(Q3387="Campo",CONCATENATE("""",L3387,""" ",VLOOKUP(R3387,Apoio!A:C,3,0)),""))&amp;IF(Z3387="","",CONCATENATE("PRIMARY KEY (""ID""), KEY ""FK_reg_",LOWER(Z3387),"_ID_PAI"" (""ID_PAI""), CONSTRAINT ""FK_reg_",LOWER(Z3387),"_ID_PAI"" FOREIGN KEY (""ID_PAI"") REFERENCES ""reg_",LOWER(Z3387),""" (""ID"")) ENGINE=InnoDB AUTO_INCREMENT=105774 DEFAULT CHARSET=utf8mb4 COLLATE=utf8mb4_0900_ai_ci;"))</f>
        <v/>
      </c>
      <c r="AB3387" s="190" t="str">
        <f t="shared" si="370"/>
        <v/>
      </c>
    </row>
    <row r="3388" spans="1:28" ht="14.5" hidden="1" customHeight="1" x14ac:dyDescent="0.3">
      <c r="J3388" s="187" t="str">
        <f t="shared" si="368"/>
        <v>1510</v>
      </c>
      <c r="K3388" s="181">
        <v>18</v>
      </c>
      <c r="L3388" s="289" t="s">
        <v>129</v>
      </c>
      <c r="M3388" s="182" t="s">
        <v>1687</v>
      </c>
      <c r="N3388" s="181" t="s">
        <v>27</v>
      </c>
      <c r="O3388" s="181">
        <v>60</v>
      </c>
      <c r="P3388" s="181"/>
      <c r="Q3388" s="192" t="str">
        <f t="shared" si="369"/>
        <v>Campo</v>
      </c>
      <c r="R3388" s="192" t="s">
        <v>27</v>
      </c>
      <c r="S3388" s="191" t="str">
        <f t="shared" si="372"/>
        <v/>
      </c>
      <c r="T3388" s="192" t="str">
        <f t="shared" si="373"/>
        <v>&lt;campo posicao="18"&gt;
&lt;coluna&gt;COD_PART&lt;/coluna&gt;
&lt;descricao&gt;Código do participante receptor da receita, terceiro da operação (campo 02 do Registro 0150)&lt;/descricao&gt;
&lt;tipo&gt;C&lt;/tipo&gt;
&lt;/campo&gt;</v>
      </c>
      <c r="U3388" s="192" t="str">
        <f t="shared" si="371"/>
        <v>&lt;campo posicao="18"&gt;
&lt;coluna&gt;COD_PART&lt;/coluna&gt;
&lt;descricao&gt;Código do participante receptor da receita, terceiro da operação (campo 02 do Registro 0150)&lt;/descricao&gt;
&lt;tipo&gt;C&lt;/tipo&gt;
&lt;/campo&gt;</v>
      </c>
      <c r="V3388" s="192" t="str">
        <f t="shared" si="374"/>
        <v>{"Column19", "COD_PART"},</v>
      </c>
      <c r="W3388" s="191" t="str">
        <f>IF(Q3388="Campo","@Campos(posicao = "&amp;K3388&amp;", tipo = '"&amp;R3388&amp;"')@Column(name = """&amp;L3388&amp;""")"&amp;IF(R3388="D","@Temporal(TemporalType.DATE)","")&amp;"private "&amp;VLOOKUP(TEXT(R3388,"@"),Apoio!A:B,2,0)&amp;" "&amp;SUBSTITUTE(LOWER(LEFT(L3388,1))&amp;RIGHT(PROPER(L3388),LEN(L3388)-1),"_","")&amp;";",IF(ISNUMBER(Q3388),IF(R3388="R","@Entity@Table(name = ""reg_"&amp;LOWER(J3388)&amp;""")@XmlRootElement","")&amp;VLOOKUP(J3388,Blocos!D:I,6,0)&amp;Apoio!$E$1&amp;Y3388,""))</f>
        <v>@Campos(posicao = 18, tipo = 'C')@Column(name = "COD_PART")private String codPart;</v>
      </c>
      <c r="X3388" s="190" t="str">
        <f>IF(ISNUMBER(Q3388),COUNTIF(Blocos!G:G,J3388),"")</f>
        <v/>
      </c>
      <c r="Y3388" s="190" t="str">
        <f>IF(OR(X3388=0,X3388=""),"",VLOOKUP(SUMIFS(Blocos!A:A,Blocos!H:H,'EFD REGISTROS e Campos (2)'!X3388,Blocos!G:G,'EFD REGISTROS e Campos (2)'!J3388),Blocos!A:L,12,0))</f>
        <v/>
      </c>
      <c r="Z3388" s="190" t="str">
        <f>IF(ISNUMBER(Q3389),VLOOKUP(J3388,Blocos!D:G,4,0),"")</f>
        <v/>
      </c>
      <c r="AA3388" s="190" t="str">
        <f>IF(ISNUMBER(Q3388),CONCATENATE("CREATE TABLE ""reg_",LOWER(J3388),""" (""ID"" bigint NOT NULL AUTO_INCREMENT,  ""HASHFILE"" varchar(255) DEFAULT NULL, ""ID_PAI"" bigint NOT NULL,"),IF(Q3388="Campo",CONCATENATE("""",L3388,""" ",VLOOKUP(R3388,Apoio!A:C,3,0)),""))&amp;IF(Z3388="","",CONCATENATE("PRIMARY KEY (""ID""), KEY ""FK_reg_",LOWER(Z3388),"_ID_PAI"" (""ID_PAI""), CONSTRAINT ""FK_reg_",LOWER(Z3388),"_ID_PAI"" FOREIGN KEY (""ID_PAI"") REFERENCES ""reg_",LOWER(Z3388),""" (""ID"")) ENGINE=InnoDB AUTO_INCREMENT=105774 DEFAULT CHARSET=utf8mb4 COLLATE=utf8mb4_0900_ai_ci;"))</f>
        <v>"COD_PART" varchar(255) DEFAULT NULL,</v>
      </c>
      <c r="AB3388" s="190" t="str">
        <f t="shared" si="370"/>
        <v>`reg_1510`.`COD_PART`,</v>
      </c>
    </row>
    <row r="3389" spans="1:28" ht="14.5" hidden="1" customHeight="1" x14ac:dyDescent="0.3">
      <c r="J3389" s="187" t="str">
        <f t="shared" si="368"/>
        <v>1510</v>
      </c>
      <c r="K3389" s="181">
        <v>19</v>
      </c>
      <c r="L3389" s="289" t="s">
        <v>586</v>
      </c>
      <c r="M3389" s="182" t="s">
        <v>846</v>
      </c>
      <c r="N3389" s="181" t="s">
        <v>32</v>
      </c>
      <c r="O3389" s="181" t="s">
        <v>28</v>
      </c>
      <c r="P3389" s="181">
        <v>2</v>
      </c>
      <c r="Q3389" s="192" t="str">
        <f t="shared" si="369"/>
        <v>Campo</v>
      </c>
      <c r="R3389" s="192" t="s">
        <v>3606</v>
      </c>
      <c r="S3389" s="191" t="str">
        <f t="shared" si="372"/>
        <v/>
      </c>
      <c r="T3389" s="192" t="str">
        <f t="shared" si="373"/>
        <v>&lt;campo posicao="19"&gt;
&lt;coluna&gt;VL_PIS&lt;/coluna&gt;
&lt;descricao&gt;Valor do PIS&lt;/descricao&gt;
&lt;tipo&gt;R&lt;/tipo&gt;
&lt;/campo&gt;</v>
      </c>
      <c r="U3389" s="192" t="str">
        <f t="shared" si="371"/>
        <v>&lt;campo posicao="19"&gt;
&lt;coluna&gt;VL_PIS&lt;/coluna&gt;
&lt;descricao&gt;Valor do PIS&lt;/descricao&gt;
&lt;tipo&gt;R&lt;/tipo&gt;
&lt;/campo&gt;</v>
      </c>
      <c r="V3389" s="192" t="str">
        <f t="shared" si="374"/>
        <v>{"Column20", "VL_PIS"},</v>
      </c>
      <c r="W3389" s="191" t="str">
        <f>IF(Q3389="Campo","@Campos(posicao = "&amp;K3389&amp;", tipo = '"&amp;R3389&amp;"')@Column(name = """&amp;L3389&amp;""")"&amp;IF(R3389="D","@Temporal(TemporalType.DATE)","")&amp;"private "&amp;VLOOKUP(TEXT(R3389,"@"),Apoio!A:B,2,0)&amp;" "&amp;SUBSTITUTE(LOWER(LEFT(L3389,1))&amp;RIGHT(PROPER(L3389),LEN(L3389)-1),"_","")&amp;";",IF(ISNUMBER(Q3389),IF(R3389="R","@Entity@Table(name = ""reg_"&amp;LOWER(J3389)&amp;""")@XmlRootElement","")&amp;VLOOKUP(J3389,Blocos!D:I,6,0)&amp;Apoio!$E$1&amp;Y3389,""))</f>
        <v>@Campos(posicao = 19, tipo = 'R')@Column(name = "VL_PIS")private BigDecimal vlPis;</v>
      </c>
      <c r="X3389" s="190" t="str">
        <f>IF(ISNUMBER(Q3389),COUNTIF(Blocos!G:G,J3389),"")</f>
        <v/>
      </c>
      <c r="Y3389" s="190" t="str">
        <f>IF(OR(X3389=0,X3389=""),"",VLOOKUP(SUMIFS(Blocos!A:A,Blocos!H:H,'EFD REGISTROS e Campos (2)'!X3389,Blocos!G:G,'EFD REGISTROS e Campos (2)'!J3389),Blocos!A:L,12,0))</f>
        <v/>
      </c>
      <c r="Z3389" s="190" t="str">
        <f>IF(ISNUMBER(Q3390),VLOOKUP(J3389,Blocos!D:G,4,0),"")</f>
        <v/>
      </c>
      <c r="AA3389" s="190" t="str">
        <f>IF(ISNUMBER(Q3389),CONCATENATE("CREATE TABLE ""reg_",LOWER(J3389),""" (""ID"" bigint NOT NULL AUTO_INCREMENT,  ""HASHFILE"" varchar(255) DEFAULT NULL, ""ID_PAI"" bigint NOT NULL,"),IF(Q3389="Campo",CONCATENATE("""",L3389,""" ",VLOOKUP(R3389,Apoio!A:C,3,0)),""))&amp;IF(Z3389="","",CONCATENATE("PRIMARY KEY (""ID""), KEY ""FK_reg_",LOWER(Z3389),"_ID_PAI"" (""ID_PAI""), CONSTRAINT ""FK_reg_",LOWER(Z3389),"_ID_PAI"" FOREIGN KEY (""ID_PAI"") REFERENCES ""reg_",LOWER(Z3389),""" (""ID"")) ENGINE=InnoDB AUTO_INCREMENT=105774 DEFAULT CHARSET=utf8mb4 COLLATE=utf8mb4_0900_ai_ci;"))</f>
        <v>"VL_PIS" decimal(15,6) DEFAULT NULL,</v>
      </c>
      <c r="AB3389" s="190" t="str">
        <f t="shared" si="370"/>
        <v>`reg_1510`.`VL_PIS`,</v>
      </c>
    </row>
    <row r="3390" spans="1:28" ht="14.5" hidden="1" customHeight="1" x14ac:dyDescent="0.3">
      <c r="J3390" s="187" t="str">
        <f t="shared" si="368"/>
        <v>1510</v>
      </c>
      <c r="K3390" s="181">
        <v>20</v>
      </c>
      <c r="L3390" s="289" t="s">
        <v>588</v>
      </c>
      <c r="M3390" s="182" t="s">
        <v>857</v>
      </c>
      <c r="N3390" s="181" t="s">
        <v>32</v>
      </c>
      <c r="O3390" s="181" t="s">
        <v>28</v>
      </c>
      <c r="P3390" s="181">
        <v>2</v>
      </c>
      <c r="Q3390" s="192" t="str">
        <f t="shared" si="369"/>
        <v>Campo</v>
      </c>
      <c r="R3390" s="192" t="s">
        <v>3606</v>
      </c>
      <c r="S3390" s="191" t="str">
        <f t="shared" si="372"/>
        <v/>
      </c>
      <c r="T3390" s="192" t="str">
        <f t="shared" si="373"/>
        <v>&lt;campo posicao="20"&gt;
&lt;coluna&gt;VL_COFINS&lt;/coluna&gt;
&lt;descricao&gt;Valor da COFINS&lt;/descricao&gt;
&lt;tipo&gt;R&lt;/tipo&gt;
&lt;/campo&gt;</v>
      </c>
      <c r="U3390" s="192" t="str">
        <f t="shared" si="371"/>
        <v>&lt;campo posicao="20"&gt;
&lt;coluna&gt;VL_COFINS&lt;/coluna&gt;
&lt;descricao&gt;Valor da COFINS&lt;/descricao&gt;
&lt;tipo&gt;R&lt;/tipo&gt;
&lt;/campo&gt;</v>
      </c>
      <c r="V3390" s="192" t="str">
        <f t="shared" si="374"/>
        <v>{"Column21", "VL_COFINS"},</v>
      </c>
      <c r="W3390" s="191" t="str">
        <f>IF(Q3390="Campo","@Campos(posicao = "&amp;K3390&amp;", tipo = '"&amp;R3390&amp;"')@Column(name = """&amp;L3390&amp;""")"&amp;IF(R3390="D","@Temporal(TemporalType.DATE)","")&amp;"private "&amp;VLOOKUP(TEXT(R3390,"@"),Apoio!A:B,2,0)&amp;" "&amp;SUBSTITUTE(LOWER(LEFT(L3390,1))&amp;RIGHT(PROPER(L3390),LEN(L3390)-1),"_","")&amp;";",IF(ISNUMBER(Q3390),IF(R3390="R","@Entity@Table(name = ""reg_"&amp;LOWER(J3390)&amp;""")@XmlRootElement","")&amp;VLOOKUP(J3390,Blocos!D:I,6,0)&amp;Apoio!$E$1&amp;Y3390,""))</f>
        <v>@Campos(posicao = 20, tipo = 'R')@Column(name = "VL_COFINS")private BigDecimal vlCofins;</v>
      </c>
      <c r="X3390" s="190" t="str">
        <f>IF(ISNUMBER(Q3390),COUNTIF(Blocos!G:G,J3390),"")</f>
        <v/>
      </c>
      <c r="Y3390" s="190" t="str">
        <f>IF(OR(X3390=0,X3390=""),"",VLOOKUP(SUMIFS(Blocos!A:A,Blocos!H:H,'EFD REGISTROS e Campos (2)'!X3390,Blocos!G:G,'EFD REGISTROS e Campos (2)'!J3390),Blocos!A:L,12,0))</f>
        <v/>
      </c>
      <c r="Z3390" s="190" t="str">
        <f>IF(ISNUMBER(Q3391),VLOOKUP(J3390,Blocos!D:G,4,0),"")</f>
        <v/>
      </c>
      <c r="AA3390" s="190" t="str">
        <f>IF(ISNUMBER(Q3390),CONCATENATE("CREATE TABLE ""reg_",LOWER(J3390),""" (""ID"" bigint NOT NULL AUTO_INCREMENT,  ""HASHFILE"" varchar(255) DEFAULT NULL, ""ID_PAI"" bigint NOT NULL,"),IF(Q3390="Campo",CONCATENATE("""",L3390,""" ",VLOOKUP(R3390,Apoio!A:C,3,0)),""))&amp;IF(Z3390="","",CONCATENATE("PRIMARY KEY (""ID""), KEY ""FK_reg_",LOWER(Z3390),"_ID_PAI"" (""ID_PAI""), CONSTRAINT ""FK_reg_",LOWER(Z3390),"_ID_PAI"" FOREIGN KEY (""ID_PAI"") REFERENCES ""reg_",LOWER(Z3390),""" (""ID"")) ENGINE=InnoDB AUTO_INCREMENT=105774 DEFAULT CHARSET=utf8mb4 COLLATE=utf8mb4_0900_ai_ci;"))</f>
        <v>"VL_COFINS" decimal(15,6) DEFAULT NULL,</v>
      </c>
      <c r="AB3390" s="190" t="str">
        <f t="shared" si="370"/>
        <v>`reg_1510`.`VL_COFINS`,</v>
      </c>
    </row>
    <row r="3391" spans="1:28" ht="14.5" hidden="1" customHeight="1" x14ac:dyDescent="0.3">
      <c r="J3391" s="187" t="str">
        <f t="shared" si="368"/>
        <v>1510</v>
      </c>
      <c r="K3391" s="181">
        <v>21</v>
      </c>
      <c r="L3391" s="289" t="s">
        <v>246</v>
      </c>
      <c r="M3391" s="182" t="s">
        <v>858</v>
      </c>
      <c r="N3391" s="181" t="s">
        <v>27</v>
      </c>
      <c r="O3391" s="181" t="s">
        <v>28</v>
      </c>
      <c r="P3391" s="181" t="s">
        <v>28</v>
      </c>
      <c r="Q3391" s="192" t="str">
        <f t="shared" si="369"/>
        <v>Campo</v>
      </c>
      <c r="R3391" s="192" t="s">
        <v>27</v>
      </c>
      <c r="S3391" s="191" t="str">
        <f t="shared" si="372"/>
        <v/>
      </c>
      <c r="T3391" s="192" t="str">
        <f t="shared" si="373"/>
        <v>&lt;campo posicao="21"&gt;
&lt;coluna&gt;COD_CTA&lt;/coluna&gt;
&lt;descricao&gt;Código da conta analítica contábil debitada/creditada&lt;/descricao&gt;
&lt;tipo&gt;C&lt;/tipo&gt;
&lt;/campo&gt;</v>
      </c>
      <c r="U3391" s="192" t="str">
        <f t="shared" si="371"/>
        <v>&lt;campo posicao="21"&gt;
&lt;coluna&gt;COD_CTA&lt;/coluna&gt;
&lt;descricao&gt;Código da conta analítica contábil debitada/creditada&lt;/descricao&gt;
&lt;tipo&gt;C&lt;/tipo&gt;
&lt;/campo&gt;</v>
      </c>
      <c r="V3391" s="192" t="str">
        <f t="shared" si="374"/>
        <v>{"Column22", "COD_CTA"},</v>
      </c>
      <c r="W3391" s="191" t="str">
        <f>IF(Q3391="Campo","@Campos(posicao = "&amp;K3391&amp;", tipo = '"&amp;R3391&amp;"')@Column(name = """&amp;L3391&amp;""")"&amp;IF(R3391="D","@Temporal(TemporalType.DATE)","")&amp;"private "&amp;VLOOKUP(TEXT(R3391,"@"),Apoio!A:B,2,0)&amp;" "&amp;SUBSTITUTE(LOWER(LEFT(L3391,1))&amp;RIGHT(PROPER(L3391),LEN(L3391)-1),"_","")&amp;";",IF(ISNUMBER(Q3391),IF(R3391="R","@Entity@Table(name = ""reg_"&amp;LOWER(J3391)&amp;""")@XmlRootElement","")&amp;VLOOKUP(J3391,Blocos!D:I,6,0)&amp;Apoio!$E$1&amp;Y3391,""))</f>
        <v>@Campos(posicao = 21, tipo = 'C')@Column(name = "COD_CTA")private String codCta;</v>
      </c>
      <c r="X3391" s="190" t="str">
        <f>IF(ISNUMBER(Q3391),COUNTIF(Blocos!G:G,J3391),"")</f>
        <v/>
      </c>
      <c r="Y3391" s="190" t="str">
        <f>IF(OR(X3391=0,X3391=""),"",VLOOKUP(SUMIFS(Blocos!A:A,Blocos!H:H,'EFD REGISTROS e Campos (2)'!X3391,Blocos!G:G,'EFD REGISTROS e Campos (2)'!J3391),Blocos!A:L,12,0))</f>
        <v/>
      </c>
      <c r="Z3391" s="190" t="str">
        <f>IF(ISNUMBER(Q3392),VLOOKUP(J3391,Blocos!D:G,4,0),"")</f>
        <v>1500</v>
      </c>
      <c r="AA3391" s="190" t="str">
        <f>IF(ISNUMBER(Q3391),CONCATENATE("CREATE TABLE ""reg_",LOWER(J3391),""" (""ID"" bigint NOT NULL AUTO_INCREMENT,  ""HASHFILE"" varchar(255) DEFAULT NULL, ""ID_PAI"" bigint NOT NULL,"),IF(Q3391="Campo",CONCATENATE("""",L3391,""" ",VLOOKUP(R3391,Apoio!A:C,3,0)),""))&amp;IF(Z3391="","",CONCATENATE("PRIMARY KEY (""ID""), KEY ""FK_reg_",LOWER(Z3391),"_ID_PAI"" (""ID_PAI""), CONSTRAINT ""FK_reg_",LOWER(Z3391),"_ID_PAI"" FOREIGN KEY (""ID_PAI"") REFERENCES ""reg_",LOWER(Z3391),""" (""ID"")) ENGINE=InnoDB AUTO_INCREMENT=105774 DEFAULT CHARSET=utf8mb4 COLLATE=utf8mb4_0900_ai_ci;"))</f>
        <v>"COD_CTA" varchar(255) DEFAULT NULL,PRIMARY KEY ("ID"), KEY "FK_reg_1500_ID_PAI" ("ID_PAI"), CONSTRAINT "FK_reg_1500_ID_PAI" FOREIGN KEY ("ID_PAI") REFERENCES "reg_1500" ("ID")) ENGINE=InnoDB AUTO_INCREMENT=105774 DEFAULT CHARSET=utf8mb4 COLLATE=utf8mb4_0900_ai_ci;</v>
      </c>
      <c r="AB3391" s="190" t="str">
        <f t="shared" si="370"/>
        <v>`reg_1510`.`COD_CTA`,FROM `efdicms`.`reg_1510`;"</v>
      </c>
    </row>
    <row r="3392" spans="1:28" ht="14.5" hidden="1" customHeight="1" collapsed="1" x14ac:dyDescent="0.3">
      <c r="A3392" s="180" t="s">
        <v>22</v>
      </c>
      <c r="D3392" s="180" t="s">
        <v>3365</v>
      </c>
      <c r="I3392" s="180" t="s">
        <v>108</v>
      </c>
      <c r="J3392" s="187" t="str">
        <f t="shared" ref="J3392:J3455" si="375">IF(A3392="",J3391,CONCATENATE(B3392,C3392,D3392,E3392,F3392,G3392,H3392))</f>
        <v>1600</v>
      </c>
      <c r="K3392" s="195" t="s">
        <v>3366</v>
      </c>
      <c r="Q3392" s="192">
        <f t="shared" si="369"/>
        <v>2</v>
      </c>
      <c r="S3392" s="191" t="str">
        <f t="shared" si="372"/>
        <v>&lt;/registro&gt;
&lt;registro codigo="1600" perfil="ABC" nivel="2"&gt;</v>
      </c>
      <c r="T3392" s="192" t="str">
        <f t="shared" si="373"/>
        <v/>
      </c>
      <c r="U3392" s="192" t="str">
        <f t="shared" si="371"/>
        <v>&lt;/registro&gt;
&lt;registro codigo="1600" perfil="ABC" nivel="2"&gt;</v>
      </c>
      <c r="V3392" s="192" t="str">
        <f t="shared" si="374"/>
        <v/>
      </c>
      <c r="W3392" s="191" t="str">
        <f>IF(Q3392="Campo","@Campos(posicao = "&amp;K3392&amp;", tipo = '"&amp;R3392&amp;"')@Column(name = """&amp;L3392&amp;""")"&amp;IF(R3392="D","@Temporal(TemporalType.DATE)","")&amp;"private "&amp;VLOOKUP(TEXT(R3392,"@"),Apoio!A:B,2,0)&amp;" "&amp;SUBSTITUTE(LOWER(LEFT(L3392,1))&amp;RIGHT(PROPER(L3392),LEN(L3392)-1),"_","")&amp;";",IF(ISNUMBER(Q3392),IF(R3392="R","@Entity@Table(name = ""reg_"&amp;LOWER(J3392)&amp;""")@XmlRootElement","")&amp;VLOOKUP(J3392,Blocos!D:I,6,0)&amp;Apoio!$E$1&amp;Y3392,""))</f>
        <v>@Registros(nivel = 2) public class Reg1600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Reg1600() { } public Reg1600(Long id) { this.id = id; } public Reg1600(Long id, Reg1001 idPai, long linha, String hash) { this.id = id; this.idPai = idPai; this.linha = linha; this.hash = hash; }public Long getId() { return id; } public void setId(Long id) { this.id = id; }@Basic(optional = false)@Column(name = "LINHA")private long linha;@Basic(optional = false)@Column(name = "HASH")private String hash;</v>
      </c>
      <c r="X3392" s="190">
        <f>IF(ISNUMBER(Q3392),COUNTIF(Blocos!G:G,J3392),"")</f>
        <v>0</v>
      </c>
      <c r="Y3392" s="190" t="str">
        <f>IF(OR(X3392=0,X3392=""),"",VLOOKUP(SUMIFS(Blocos!A:A,Blocos!H:H,'EFD REGISTROS e Campos (2)'!X3392,Blocos!G:G,'EFD REGISTROS e Campos (2)'!J3392),Blocos!A:L,12,0))</f>
        <v/>
      </c>
      <c r="Z3392" s="190" t="str">
        <f>IF(ISNUMBER(Q3393),VLOOKUP(J3392,Blocos!D:G,4,0),"")</f>
        <v/>
      </c>
      <c r="AA3392" s="190" t="str">
        <f>IF(ISNUMBER(Q3392),CONCATENATE("CREATE TABLE ""reg_",LOWER(J3392),""" (""ID"" bigint NOT NULL AUTO_INCREMENT,  ""HASHFILE"" varchar(255) DEFAULT NULL, ""ID_PAI"" bigint NOT NULL,"),IF(Q3392="Campo",CONCATENATE("""",L3392,""" ",VLOOKUP(R3392,Apoio!A:C,3,0)),""))&amp;IF(Z3392="","",CONCATENATE("PRIMARY KEY (""ID""), KEY ""FK_reg_",LOWER(Z3392),"_ID_PAI"" (""ID_PAI""), CONSTRAINT ""FK_reg_",LOWER(Z3392),"_ID_PAI"" FOREIGN KEY (""ID_PAI"") REFERENCES ""reg_",LOWER(Z3392),""" (""ID"")) ENGINE=InnoDB AUTO_INCREMENT=105774 DEFAULT CHARSET=utf8mb4 COLLATE=utf8mb4_0900_ai_ci;"))</f>
        <v>CREATE TABLE "reg_1600" ("ID" bigint NOT NULL AUTO_INCREMENT,  "HASHFILE" varchar(255) DEFAULT NULL, "ID_PAI" bigint NOT NULL,</v>
      </c>
      <c r="AB3392" s="190" t="str">
        <f t="shared" si="370"/>
        <v/>
      </c>
    </row>
    <row r="3393" spans="1:28" ht="14.5" hidden="1" customHeight="1" x14ac:dyDescent="0.3">
      <c r="J3393" s="187" t="str">
        <f t="shared" si="375"/>
        <v>1600</v>
      </c>
      <c r="K3393" s="181">
        <v>1</v>
      </c>
      <c r="L3393" s="289" t="s">
        <v>25</v>
      </c>
      <c r="M3393" s="182" t="s">
        <v>3367</v>
      </c>
      <c r="N3393" s="181" t="s">
        <v>27</v>
      </c>
      <c r="O3393" s="205" t="s">
        <v>1799</v>
      </c>
      <c r="P3393" s="181" t="s">
        <v>28</v>
      </c>
      <c r="Q3393" s="192" t="str">
        <f t="shared" si="369"/>
        <v>Campo</v>
      </c>
      <c r="R3393" s="192" t="s">
        <v>27</v>
      </c>
      <c r="S3393" s="191" t="str">
        <f t="shared" si="372"/>
        <v/>
      </c>
      <c r="T3393" s="192" t="str">
        <f t="shared" si="373"/>
        <v>&lt;campo posicao="1"&gt;
&lt;coluna&gt;REG&lt;/coluna&gt;
&lt;descricao&gt;Texto fixo contendo "1600"&lt;/descricao&gt;
&lt;tipo&gt;C&lt;/tipo&gt;
&lt;/campo&gt;</v>
      </c>
      <c r="U3393" s="192" t="str">
        <f t="shared" si="371"/>
        <v>&lt;campo posicao="1"&gt;
&lt;coluna&gt;REG&lt;/coluna&gt;
&lt;descricao&gt;Texto fixo contendo "1600"&lt;/descricao&gt;
&lt;tipo&gt;C&lt;/tipo&gt;
&lt;/campo&gt;</v>
      </c>
      <c r="V3393" s="192" t="str">
        <f t="shared" si="374"/>
        <v>{"Column2", "REG"},</v>
      </c>
      <c r="W3393" s="191" t="str">
        <f>IF(Q3393="Campo","@Campos(posicao = "&amp;K3393&amp;", tipo = '"&amp;R3393&amp;"')@Column(name = """&amp;L3393&amp;""")"&amp;IF(R3393="D","@Temporal(TemporalType.DATE)","")&amp;"private "&amp;VLOOKUP(TEXT(R3393,"@"),Apoio!A:B,2,0)&amp;" "&amp;SUBSTITUTE(LOWER(LEFT(L3393,1))&amp;RIGHT(PROPER(L3393),LEN(L3393)-1),"_","")&amp;";",IF(ISNUMBER(Q3393),IF(R3393="R","@Entity@Table(name = ""reg_"&amp;LOWER(J3393)&amp;""")@XmlRootElement","")&amp;VLOOKUP(J3393,Blocos!D:I,6,0)&amp;Apoio!$E$1&amp;Y3393,""))</f>
        <v>@Campos(posicao = 1, tipo = 'C')@Column(name = "REG")private String reg;</v>
      </c>
      <c r="X3393" s="190" t="str">
        <f>IF(ISNUMBER(Q3393),COUNTIF(Blocos!G:G,J3393),"")</f>
        <v/>
      </c>
      <c r="Y3393" s="190" t="str">
        <f>IF(OR(X3393=0,X3393=""),"",VLOOKUP(SUMIFS(Blocos!A:A,Blocos!H:H,'EFD REGISTROS e Campos (2)'!X3393,Blocos!G:G,'EFD REGISTROS e Campos (2)'!J3393),Blocos!A:L,12,0))</f>
        <v/>
      </c>
      <c r="Z3393" s="190" t="str">
        <f>IF(ISNUMBER(Q3394),VLOOKUP(J3393,Blocos!D:G,4,0),"")</f>
        <v/>
      </c>
      <c r="AA3393" s="190" t="str">
        <f>IF(ISNUMBER(Q3393),CONCATENATE("CREATE TABLE ""reg_",LOWER(J3393),""" (""ID"" bigint NOT NULL AUTO_INCREMENT,  ""HASHFILE"" varchar(255) DEFAULT NULL, ""ID_PAI"" bigint NOT NULL,"),IF(Q3393="Campo",CONCATENATE("""",L3393,""" ",VLOOKUP(R3393,Apoio!A:C,3,0)),""))&amp;IF(Z3393="","",CONCATENATE("PRIMARY KEY (""ID""), KEY ""FK_reg_",LOWER(Z3393),"_ID_PAI"" (""ID_PAI""), CONSTRAINT ""FK_reg_",LOWER(Z3393),"_ID_PAI"" FOREIGN KEY (""ID_PAI"") REFERENCES ""reg_",LOWER(Z3393),""" (""ID"")) ENGINE=InnoDB AUTO_INCREMENT=105774 DEFAULT CHARSET=utf8mb4 COLLATE=utf8mb4_0900_ai_ci;"))</f>
        <v>"REG" varchar(255) DEFAULT NULL,</v>
      </c>
      <c r="AB3393" s="190" t="str">
        <f t="shared" si="370"/>
        <v>USE `efdicms`;SELECT `reg_1600`.`REG`,</v>
      </c>
    </row>
    <row r="3394" spans="1:28" ht="14.5" hidden="1" customHeight="1" x14ac:dyDescent="0.3">
      <c r="J3394" s="187" t="str">
        <f t="shared" si="375"/>
        <v>1600</v>
      </c>
      <c r="K3394" s="181">
        <v>2</v>
      </c>
      <c r="L3394" s="289" t="s">
        <v>129</v>
      </c>
      <c r="M3394" s="182" t="s">
        <v>3677</v>
      </c>
      <c r="N3394" s="181" t="s">
        <v>27</v>
      </c>
      <c r="O3394" s="205" t="s">
        <v>341</v>
      </c>
      <c r="P3394" s="181" t="s">
        <v>28</v>
      </c>
      <c r="Q3394" s="192" t="str">
        <f t="shared" si="369"/>
        <v>Campo</v>
      </c>
      <c r="R3394" s="192" t="s">
        <v>27</v>
      </c>
      <c r="S3394" s="191" t="str">
        <f t="shared" si="372"/>
        <v/>
      </c>
      <c r="T3394" s="192" t="str">
        <f t="shared" si="373"/>
        <v>&lt;campo posicao="2"&gt;
&lt;coluna&gt;COD_PART&lt;/coluna&gt;
&lt;descricao&gt;Código do participante (campo 02 do Registro 0150): identificação da instituição financeira e/ou de pagamento&lt;/descricao&gt;
&lt;tipo&gt;C&lt;/tipo&gt;
&lt;/campo&gt;</v>
      </c>
      <c r="U3394" s="192" t="str">
        <f t="shared" si="371"/>
        <v>&lt;campo posicao="2"&gt;
&lt;coluna&gt;COD_PART&lt;/coluna&gt;
&lt;descricao&gt;Código do participante (campo 02 do Registro 0150): identificação da instituição financeira e/ou de pagamento&lt;/descricao&gt;
&lt;tipo&gt;C&lt;/tipo&gt;
&lt;/campo&gt;</v>
      </c>
      <c r="V3394" s="192" t="str">
        <f t="shared" si="374"/>
        <v>{"Column3", "COD_PART"},</v>
      </c>
      <c r="W3394" s="191" t="str">
        <f>IF(Q3394="Campo","@Campos(posicao = "&amp;K3394&amp;", tipo = '"&amp;R3394&amp;"')@Column(name = """&amp;L3394&amp;""")"&amp;IF(R3394="D","@Temporal(TemporalType.DATE)","")&amp;"private "&amp;VLOOKUP(TEXT(R3394,"@"),Apoio!A:B,2,0)&amp;" "&amp;SUBSTITUTE(LOWER(LEFT(L3394,1))&amp;RIGHT(PROPER(L3394),LEN(L3394)-1),"_","")&amp;";",IF(ISNUMBER(Q3394),IF(R3394="R","@Entity@Table(name = ""reg_"&amp;LOWER(J3394)&amp;""")@XmlRootElement","")&amp;VLOOKUP(J3394,Blocos!D:I,6,0)&amp;Apoio!$E$1&amp;Y3394,""))</f>
        <v>@Campos(posicao = 2, tipo = 'C')@Column(name = "COD_PART")private String codPart;</v>
      </c>
      <c r="X3394" s="190" t="str">
        <f>IF(ISNUMBER(Q3394),COUNTIF(Blocos!G:G,J3394),"")</f>
        <v/>
      </c>
      <c r="Y3394" s="190" t="str">
        <f>IF(OR(X3394=0,X3394=""),"",VLOOKUP(SUMIFS(Blocos!A:A,Blocos!H:H,'EFD REGISTROS e Campos (2)'!X3394,Blocos!G:G,'EFD REGISTROS e Campos (2)'!J3394),Blocos!A:L,12,0))</f>
        <v/>
      </c>
      <c r="Z3394" s="190" t="str">
        <f>IF(ISNUMBER(Q3395),VLOOKUP(J3394,Blocos!D:G,4,0),"")</f>
        <v/>
      </c>
      <c r="AA3394" s="190" t="str">
        <f>IF(ISNUMBER(Q3394),CONCATENATE("CREATE TABLE ""reg_",LOWER(J3394),""" (""ID"" bigint NOT NULL AUTO_INCREMENT,  ""HASHFILE"" varchar(255) DEFAULT NULL, ""ID_PAI"" bigint NOT NULL,"),IF(Q3394="Campo",CONCATENATE("""",L3394,""" ",VLOOKUP(R3394,Apoio!A:C,3,0)),""))&amp;IF(Z3394="","",CONCATENATE("PRIMARY KEY (""ID""), KEY ""FK_reg_",LOWER(Z3394),"_ID_PAI"" (""ID_PAI""), CONSTRAINT ""FK_reg_",LOWER(Z3394),"_ID_PAI"" FOREIGN KEY (""ID_PAI"") REFERENCES ""reg_",LOWER(Z3394),""" (""ID"")) ENGINE=InnoDB AUTO_INCREMENT=105774 DEFAULT CHARSET=utf8mb4 COLLATE=utf8mb4_0900_ai_ci;"))</f>
        <v>"COD_PART" varchar(255) DEFAULT NULL,</v>
      </c>
      <c r="AB3394" s="190" t="str">
        <f t="shared" si="370"/>
        <v>`reg_1600`.`COD_PART`,</v>
      </c>
    </row>
    <row r="3395" spans="1:28" ht="14.5" hidden="1" customHeight="1" x14ac:dyDescent="0.3">
      <c r="J3395" s="187" t="str">
        <f t="shared" si="375"/>
        <v>1600</v>
      </c>
      <c r="K3395" s="181">
        <v>3</v>
      </c>
      <c r="L3395" s="289" t="s">
        <v>3369</v>
      </c>
      <c r="M3395" s="182" t="s">
        <v>3370</v>
      </c>
      <c r="N3395" s="181" t="s">
        <v>32</v>
      </c>
      <c r="O3395" s="181" t="s">
        <v>28</v>
      </c>
      <c r="P3395" s="181">
        <v>2</v>
      </c>
      <c r="Q3395" s="192" t="str">
        <f t="shared" ref="Q3395:Q3458" si="376">IF(B3395&lt;&gt;"",0,IF(C3395&lt;&gt;"",1,IF(D3395&lt;&gt;"",2,IF(E3395&lt;&gt;"",3,IF(F3395&lt;&gt;"",4,IF(G3395&lt;&gt;"",5,IF(H3395&lt;&gt;"",6,IF(ISNUMBER(K3395),"Campo",""))))))))</f>
        <v>Campo</v>
      </c>
      <c r="R3395" s="192" t="s">
        <v>3606</v>
      </c>
      <c r="S3395" s="191" t="str">
        <f t="shared" si="372"/>
        <v/>
      </c>
      <c r="T3395" s="192" t="str">
        <f t="shared" si="373"/>
        <v>&lt;campo posicao="3"&gt;
&lt;coluna&gt;TOT_CREDITO&lt;/coluna&gt;
&lt;descricao&gt;Valor total das operações de crédito realizadas no período&lt;/descricao&gt;
&lt;tipo&gt;R&lt;/tipo&gt;
&lt;/campo&gt;</v>
      </c>
      <c r="U3395" s="192" t="str">
        <f t="shared" si="371"/>
        <v>&lt;campo posicao="3"&gt;
&lt;coluna&gt;TOT_CREDITO&lt;/coluna&gt;
&lt;descricao&gt;Valor total das operações de crédito realizadas no período&lt;/descricao&gt;
&lt;tipo&gt;R&lt;/tipo&gt;
&lt;/campo&gt;</v>
      </c>
      <c r="V3395" s="192" t="str">
        <f t="shared" si="374"/>
        <v>{"Column4", "TOT_CREDITO"},</v>
      </c>
      <c r="W3395" s="191" t="str">
        <f>IF(Q3395="Campo","@Campos(posicao = "&amp;K3395&amp;", tipo = '"&amp;R3395&amp;"')@Column(name = """&amp;L3395&amp;""")"&amp;IF(R3395="D","@Temporal(TemporalType.DATE)","")&amp;"private "&amp;VLOOKUP(TEXT(R3395,"@"),Apoio!A:B,2,0)&amp;" "&amp;SUBSTITUTE(LOWER(LEFT(L3395,1))&amp;RIGHT(PROPER(L3395),LEN(L3395)-1),"_","")&amp;";",IF(ISNUMBER(Q3395),IF(R3395="R","@Entity@Table(name = ""reg_"&amp;LOWER(J3395)&amp;""")@XmlRootElement","")&amp;VLOOKUP(J3395,Blocos!D:I,6,0)&amp;Apoio!$E$1&amp;Y3395,""))</f>
        <v>@Campos(posicao = 3, tipo = 'R')@Column(name = "TOT_CREDITO")private BigDecimal totCredito;</v>
      </c>
      <c r="X3395" s="190" t="str">
        <f>IF(ISNUMBER(Q3395),COUNTIF(Blocos!G:G,J3395),"")</f>
        <v/>
      </c>
      <c r="Y3395" s="190" t="str">
        <f>IF(OR(X3395=0,X3395=""),"",VLOOKUP(SUMIFS(Blocos!A:A,Blocos!H:H,'EFD REGISTROS e Campos (2)'!X3395,Blocos!G:G,'EFD REGISTROS e Campos (2)'!J3395),Blocos!A:L,12,0))</f>
        <v/>
      </c>
      <c r="Z3395" s="190" t="str">
        <f>IF(ISNUMBER(Q3396),VLOOKUP(J3395,Blocos!D:G,4,0),"")</f>
        <v/>
      </c>
      <c r="AA3395" s="190" t="str">
        <f>IF(ISNUMBER(Q3395),CONCATENATE("CREATE TABLE ""reg_",LOWER(J3395),""" (""ID"" bigint NOT NULL AUTO_INCREMENT,  ""HASHFILE"" varchar(255) DEFAULT NULL, ""ID_PAI"" bigint NOT NULL,"),IF(Q3395="Campo",CONCATENATE("""",L3395,""" ",VLOOKUP(R3395,Apoio!A:C,3,0)),""))&amp;IF(Z3395="","",CONCATENATE("PRIMARY KEY (""ID""), KEY ""FK_reg_",LOWER(Z3395),"_ID_PAI"" (""ID_PAI""), CONSTRAINT ""FK_reg_",LOWER(Z3395),"_ID_PAI"" FOREIGN KEY (""ID_PAI"") REFERENCES ""reg_",LOWER(Z3395),""" (""ID"")) ENGINE=InnoDB AUTO_INCREMENT=105774 DEFAULT CHARSET=utf8mb4 COLLATE=utf8mb4_0900_ai_ci;"))</f>
        <v>"TOT_CREDITO" decimal(15,6) DEFAULT NULL,</v>
      </c>
      <c r="AB3395" s="190" t="str">
        <f t="shared" si="370"/>
        <v>`reg_1600`.`TOT_CREDITO`,</v>
      </c>
    </row>
    <row r="3396" spans="1:28" ht="14.5" hidden="1" customHeight="1" x14ac:dyDescent="0.3">
      <c r="J3396" s="187" t="str">
        <f t="shared" si="375"/>
        <v>1600</v>
      </c>
      <c r="K3396" s="181">
        <v>4</v>
      </c>
      <c r="L3396" s="289" t="s">
        <v>3371</v>
      </c>
      <c r="M3396" s="182" t="s">
        <v>3372</v>
      </c>
      <c r="N3396" s="181" t="s">
        <v>32</v>
      </c>
      <c r="O3396" s="181" t="s">
        <v>28</v>
      </c>
      <c r="P3396" s="181">
        <v>2</v>
      </c>
      <c r="Q3396" s="192" t="str">
        <f t="shared" si="376"/>
        <v>Campo</v>
      </c>
      <c r="R3396" s="192" t="s">
        <v>3606</v>
      </c>
      <c r="S3396" s="191" t="str">
        <f t="shared" si="372"/>
        <v/>
      </c>
      <c r="T3396" s="192" t="str">
        <f t="shared" si="373"/>
        <v>&lt;campo posicao="4"&gt;
&lt;coluna&gt;TOT_DEBITO&lt;/coluna&gt;
&lt;descricao&gt;Valor total das operações de débito realizadas no período&lt;/descricao&gt;
&lt;tipo&gt;R&lt;/tipo&gt;
&lt;/campo&gt;</v>
      </c>
      <c r="U3396" s="192" t="str">
        <f t="shared" si="371"/>
        <v>&lt;campo posicao="4"&gt;
&lt;coluna&gt;TOT_DEBITO&lt;/coluna&gt;
&lt;descricao&gt;Valor total das operações de débito realizadas no período&lt;/descricao&gt;
&lt;tipo&gt;R&lt;/tipo&gt;
&lt;/campo&gt;</v>
      </c>
      <c r="V3396" s="192" t="str">
        <f t="shared" si="374"/>
        <v>{"Column5", "TOT_DEBITO"},</v>
      </c>
      <c r="W3396" s="191" t="str">
        <f>IF(Q3396="Campo","@Campos(posicao = "&amp;K3396&amp;", tipo = '"&amp;R3396&amp;"')@Column(name = """&amp;L3396&amp;""")"&amp;IF(R3396="D","@Temporal(TemporalType.DATE)","")&amp;"private "&amp;VLOOKUP(TEXT(R3396,"@"),Apoio!A:B,2,0)&amp;" "&amp;SUBSTITUTE(LOWER(LEFT(L3396,1))&amp;RIGHT(PROPER(L3396),LEN(L3396)-1),"_","")&amp;";",IF(ISNUMBER(Q3396),IF(R3396="R","@Entity@Table(name = ""reg_"&amp;LOWER(J3396)&amp;""")@XmlRootElement","")&amp;VLOOKUP(J3396,Blocos!D:I,6,0)&amp;Apoio!$E$1&amp;Y3396,""))</f>
        <v>@Campos(posicao = 4, tipo = 'R')@Column(name = "TOT_DEBITO")private BigDecimal totDebito;</v>
      </c>
      <c r="X3396" s="190" t="str">
        <f>IF(ISNUMBER(Q3396),COUNTIF(Blocos!G:G,J3396),"")</f>
        <v/>
      </c>
      <c r="Y3396" s="190" t="str">
        <f>IF(OR(X3396=0,X3396=""),"",VLOOKUP(SUMIFS(Blocos!A:A,Blocos!H:H,'EFD REGISTROS e Campos (2)'!X3396,Blocos!G:G,'EFD REGISTROS e Campos (2)'!J3396),Blocos!A:L,12,0))</f>
        <v/>
      </c>
      <c r="Z3396" s="190" t="str">
        <f>IF(ISNUMBER(Q3397),VLOOKUP(J3396,Blocos!D:G,4,0),"")</f>
        <v>1001</v>
      </c>
      <c r="AA3396" s="190" t="str">
        <f>IF(ISNUMBER(Q3396),CONCATENATE("CREATE TABLE ""reg_",LOWER(J3396),""" (""ID"" bigint NOT NULL AUTO_INCREMENT,  ""HASHFILE"" varchar(255) DEFAULT NULL, ""ID_PAI"" bigint NOT NULL,"),IF(Q3396="Campo",CONCATENATE("""",L3396,""" ",VLOOKUP(R3396,Apoio!A:C,3,0)),""))&amp;IF(Z3396="","",CONCATENATE("PRIMARY KEY (""ID""), KEY ""FK_reg_",LOWER(Z3396),"_ID_PAI"" (""ID_PAI""), CONSTRAINT ""FK_reg_",LOWER(Z3396),"_ID_PAI"" FOREIGN KEY (""ID_PAI"") REFERENCES ""reg_",LOWER(Z3396),""" (""ID"")) ENGINE=InnoDB AUTO_INCREMENT=105774 DEFAULT CHARSET=utf8mb4 COLLATE=utf8mb4_0900_ai_ci;"))</f>
        <v>"TOT_DEBITO" decimal(15,6) DEFAULT NULL,PRIMARY KEY ("ID"), KEY "FK_reg_1001_ID_PAI" ("ID_PAI"), CONSTRAINT "FK_reg_1001_ID_PAI" FOREIGN KEY ("ID_PAI") REFERENCES "reg_1001" ("ID")) ENGINE=InnoDB AUTO_INCREMENT=105774 DEFAULT CHARSET=utf8mb4 COLLATE=utf8mb4_0900_ai_ci;</v>
      </c>
      <c r="AB3396" s="190" t="str">
        <f t="shared" ref="AB3396:AB3459" si="377">IF(Q3396="Campo",CONCATENATE(IF(K3396=1,"USE `efdicms`;SELECT ",""),"`reg_",LOWER(J3396),"`.`",L3396,"`,"),"")&amp;IF(J3396&lt;&gt;J3397,CONCATENATE("FROM `efdicms`.`reg_",LOWER(J3396),"`;"""),"")</f>
        <v>`reg_1600`.`TOT_DEBITO`,FROM `efdicms`.`reg_1600`;"</v>
      </c>
    </row>
    <row r="3397" spans="1:28" ht="14.5" hidden="1" customHeight="1" collapsed="1" x14ac:dyDescent="0.3">
      <c r="A3397" s="180" t="s">
        <v>22</v>
      </c>
      <c r="D3397" s="180" t="s">
        <v>3373</v>
      </c>
      <c r="I3397" s="180" t="s">
        <v>108</v>
      </c>
      <c r="J3397" s="187" t="str">
        <f t="shared" si="375"/>
        <v>1601</v>
      </c>
      <c r="K3397" s="263" t="s">
        <v>3374</v>
      </c>
      <c r="Q3397" s="192">
        <f t="shared" si="376"/>
        <v>2</v>
      </c>
      <c r="S3397" s="191" t="str">
        <f t="shared" si="372"/>
        <v>&lt;/registro&gt;
&lt;registro codigo="1601" perfil="ABC" nivel="2"&gt;</v>
      </c>
      <c r="T3397" s="192" t="str">
        <f t="shared" si="373"/>
        <v/>
      </c>
      <c r="U3397" s="192" t="str">
        <f t="shared" si="371"/>
        <v>&lt;/registro&gt;
&lt;registro codigo="1601" perfil="ABC" nivel="2"&gt;</v>
      </c>
      <c r="V3397" s="192" t="str">
        <f t="shared" si="374"/>
        <v/>
      </c>
      <c r="W3397" s="191" t="str">
        <f>IF(Q3397="Campo","@Campos(posicao = "&amp;K3397&amp;", tipo = '"&amp;R3397&amp;"')@Column(name = """&amp;L3397&amp;""")"&amp;IF(R3397="D","@Temporal(TemporalType.DATE)","")&amp;"private "&amp;VLOOKUP(TEXT(R3397,"@"),Apoio!A:B,2,0)&amp;" "&amp;SUBSTITUTE(LOWER(LEFT(L3397,1))&amp;RIGHT(PROPER(L3397),LEN(L3397)-1),"_","")&amp;";",IF(ISNUMBER(Q3397),IF(R3397="R","@Entity@Table(name = ""reg_"&amp;LOWER(J3397)&amp;""")@XmlRootElement","")&amp;VLOOKUP(J3397,Blocos!D:I,6,0)&amp;Apoio!$E$1&amp;Y3397,""))</f>
        <v>@Registros(nivel = 2) public class Reg1601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Reg1601() { } public Reg1601(Long id) { this.id = id; } public Reg1601(Long id, Reg1001 idPai, long linha, String hash) { this.id = id; this.idPai = idPai; this.linha = linha; this.hash = hash; }public Long getId() { return id; } public void setId(Long id) { this.id = id; }@Basic(optional = false)@Column(name = "LINHA")private long linha;@Basic(optional = false)@Column(name = "HASH")private String hash;</v>
      </c>
      <c r="X3397" s="190">
        <f>IF(ISNUMBER(Q3397),COUNTIF(Blocos!G:G,J3397),"")</f>
        <v>0</v>
      </c>
      <c r="Y3397" s="190" t="str">
        <f>IF(OR(X3397=0,X3397=""),"",VLOOKUP(SUMIFS(Blocos!A:A,Blocos!H:H,'EFD REGISTROS e Campos (2)'!X3397,Blocos!G:G,'EFD REGISTROS e Campos (2)'!J3397),Blocos!A:L,12,0))</f>
        <v/>
      </c>
      <c r="Z3397" s="190" t="str">
        <f>IF(ISNUMBER(Q3398),VLOOKUP(J3397,Blocos!D:G,4,0),"")</f>
        <v/>
      </c>
      <c r="AA3397" s="190" t="str">
        <f>IF(ISNUMBER(Q3397),CONCATENATE("CREATE TABLE ""reg_",LOWER(J3397),""" (""ID"" bigint NOT NULL AUTO_INCREMENT,  ""HASHFILE"" varchar(255) DEFAULT NULL, ""ID_PAI"" bigint NOT NULL,"),IF(Q3397="Campo",CONCATENATE("""",L3397,""" ",VLOOKUP(R3397,Apoio!A:C,3,0)),""))&amp;IF(Z3397="","",CONCATENATE("PRIMARY KEY (""ID""), KEY ""FK_reg_",LOWER(Z3397),"_ID_PAI"" (""ID_PAI""), CONSTRAINT ""FK_reg_",LOWER(Z3397),"_ID_PAI"" FOREIGN KEY (""ID_PAI"") REFERENCES ""reg_",LOWER(Z3397),""" (""ID"")) ENGINE=InnoDB AUTO_INCREMENT=105774 DEFAULT CHARSET=utf8mb4 COLLATE=utf8mb4_0900_ai_ci;"))</f>
        <v>CREATE TABLE "reg_1601" ("ID" bigint NOT NULL AUTO_INCREMENT,  "HASHFILE" varchar(255) DEFAULT NULL, "ID_PAI" bigint NOT NULL,</v>
      </c>
      <c r="AB3397" s="190" t="str">
        <f t="shared" si="377"/>
        <v/>
      </c>
    </row>
    <row r="3398" spans="1:28" ht="14.5" hidden="1" customHeight="1" x14ac:dyDescent="0.3">
      <c r="J3398" s="187" t="str">
        <f t="shared" si="375"/>
        <v>1601</v>
      </c>
      <c r="K3398" s="181">
        <v>1</v>
      </c>
      <c r="L3398" s="289" t="s">
        <v>25</v>
      </c>
      <c r="M3398" s="182" t="s">
        <v>3375</v>
      </c>
      <c r="N3398" s="181" t="s">
        <v>27</v>
      </c>
      <c r="O3398" s="205" t="s">
        <v>1799</v>
      </c>
      <c r="P3398" s="181" t="s">
        <v>28</v>
      </c>
      <c r="Q3398" s="192" t="str">
        <f t="shared" si="376"/>
        <v>Campo</v>
      </c>
      <c r="R3398" s="192" t="s">
        <v>27</v>
      </c>
      <c r="S3398" s="191" t="str">
        <f t="shared" si="372"/>
        <v/>
      </c>
      <c r="T3398" s="192" t="str">
        <f t="shared" si="373"/>
        <v>&lt;campo posicao="1"&gt;
&lt;coluna&gt;REG&lt;/coluna&gt;
&lt;descricao&gt;Texto fixo contendo "1601"&lt;/descricao&gt;
&lt;tipo&gt;C&lt;/tipo&gt;
&lt;/campo&gt;</v>
      </c>
      <c r="U3398" s="192" t="str">
        <f t="shared" si="371"/>
        <v>&lt;campo posicao="1"&gt;
&lt;coluna&gt;REG&lt;/coluna&gt;
&lt;descricao&gt;Texto fixo contendo "1601"&lt;/descricao&gt;
&lt;tipo&gt;C&lt;/tipo&gt;
&lt;/campo&gt;</v>
      </c>
      <c r="V3398" s="192" t="str">
        <f t="shared" si="374"/>
        <v>{"Column2", "REG"},</v>
      </c>
      <c r="W3398" s="191" t="str">
        <f>IF(Q3398="Campo","@Campos(posicao = "&amp;K3398&amp;", tipo = '"&amp;R3398&amp;"')@Column(name = """&amp;L3398&amp;""")"&amp;IF(R3398="D","@Temporal(TemporalType.DATE)","")&amp;"private "&amp;VLOOKUP(TEXT(R3398,"@"),Apoio!A:B,2,0)&amp;" "&amp;SUBSTITUTE(LOWER(LEFT(L3398,1))&amp;RIGHT(PROPER(L3398),LEN(L3398)-1),"_","")&amp;";",IF(ISNUMBER(Q3398),IF(R3398="R","@Entity@Table(name = ""reg_"&amp;LOWER(J3398)&amp;""")@XmlRootElement","")&amp;VLOOKUP(J3398,Blocos!D:I,6,0)&amp;Apoio!$E$1&amp;Y3398,""))</f>
        <v>@Campos(posicao = 1, tipo = 'C')@Column(name = "REG")private String reg;</v>
      </c>
      <c r="X3398" s="190" t="str">
        <f>IF(ISNUMBER(Q3398),COUNTIF(Blocos!G:G,J3398),"")</f>
        <v/>
      </c>
      <c r="Y3398" s="190" t="str">
        <f>IF(OR(X3398=0,X3398=""),"",VLOOKUP(SUMIFS(Blocos!A:A,Blocos!H:H,'EFD REGISTROS e Campos (2)'!X3398,Blocos!G:G,'EFD REGISTROS e Campos (2)'!J3398),Blocos!A:L,12,0))</f>
        <v/>
      </c>
      <c r="Z3398" s="190" t="str">
        <f>IF(ISNUMBER(Q3399),VLOOKUP(J3398,Blocos!D:G,4,0),"")</f>
        <v/>
      </c>
      <c r="AA3398" s="190" t="str">
        <f>IF(ISNUMBER(Q3398),CONCATENATE("CREATE TABLE ""reg_",LOWER(J3398),""" (""ID"" bigint NOT NULL AUTO_INCREMENT,  ""HASHFILE"" varchar(255) DEFAULT NULL, ""ID_PAI"" bigint NOT NULL,"),IF(Q3398="Campo",CONCATENATE("""",L3398,""" ",VLOOKUP(R3398,Apoio!A:C,3,0)),""))&amp;IF(Z3398="","",CONCATENATE("PRIMARY KEY (""ID""), KEY ""FK_reg_",LOWER(Z3398),"_ID_PAI"" (""ID_PAI""), CONSTRAINT ""FK_reg_",LOWER(Z3398),"_ID_PAI"" FOREIGN KEY (""ID_PAI"") REFERENCES ""reg_",LOWER(Z3398),""" (""ID"")) ENGINE=InnoDB AUTO_INCREMENT=105774 DEFAULT CHARSET=utf8mb4 COLLATE=utf8mb4_0900_ai_ci;"))</f>
        <v>"REG" varchar(255) DEFAULT NULL,</v>
      </c>
      <c r="AB3398" s="190" t="str">
        <f t="shared" si="377"/>
        <v>USE `efdicms`;SELECT `reg_1601`.`REG`,</v>
      </c>
    </row>
    <row r="3399" spans="1:28" ht="14.5" hidden="1" customHeight="1" x14ac:dyDescent="0.3">
      <c r="J3399" s="187" t="str">
        <f t="shared" si="375"/>
        <v>1601</v>
      </c>
      <c r="K3399" s="181">
        <v>2</v>
      </c>
      <c r="L3399" s="289" t="s">
        <v>3376</v>
      </c>
      <c r="M3399" s="204" t="s">
        <v>3377</v>
      </c>
      <c r="N3399" s="181" t="s">
        <v>27</v>
      </c>
      <c r="O3399" s="205" t="s">
        <v>341</v>
      </c>
      <c r="P3399" s="181" t="s">
        <v>28</v>
      </c>
      <c r="Q3399" s="192" t="str">
        <f t="shared" si="376"/>
        <v>Campo</v>
      </c>
      <c r="R3399" s="192" t="s">
        <v>27</v>
      </c>
      <c r="S3399" s="191" t="str">
        <f t="shared" si="372"/>
        <v/>
      </c>
      <c r="T3399" s="192" t="str">
        <f t="shared" si="373"/>
        <v>&lt;campo posicao="2"&gt;
&lt;coluna&gt;COD_PART_IP&lt;/coluna&gt;
&lt;descricao&gt;Código do participante (campo 02 do Registro 0150):
identificação da instituição que efetuou o pagamento&lt;/descricao&gt;
&lt;tipo&gt;C&lt;/tipo&gt;
&lt;/campo&gt;</v>
      </c>
      <c r="U3399" s="192" t="str">
        <f t="shared" si="371"/>
        <v>&lt;campo posicao="2"&gt;
&lt;coluna&gt;COD_PART_IP&lt;/coluna&gt;
&lt;descricao&gt;Código do participante (campo 02 do Registro 0150):
identificação da instituição que efetuou o pagamento&lt;/descricao&gt;
&lt;tipo&gt;C&lt;/tipo&gt;
&lt;/campo&gt;</v>
      </c>
      <c r="V3399" s="192" t="str">
        <f t="shared" si="374"/>
        <v>{"Column3", "COD_PART_IP"},</v>
      </c>
      <c r="W3399" s="191" t="str">
        <f>IF(Q3399="Campo","@Campos(posicao = "&amp;K3399&amp;", tipo = '"&amp;R3399&amp;"')@Column(name = """&amp;L3399&amp;""")"&amp;IF(R3399="D","@Temporal(TemporalType.DATE)","")&amp;"private "&amp;VLOOKUP(TEXT(R3399,"@"),Apoio!A:B,2,0)&amp;" "&amp;SUBSTITUTE(LOWER(LEFT(L3399,1))&amp;RIGHT(PROPER(L3399),LEN(L3399)-1),"_","")&amp;";",IF(ISNUMBER(Q3399),IF(R3399="R","@Entity@Table(name = ""reg_"&amp;LOWER(J3399)&amp;""")@XmlRootElement","")&amp;VLOOKUP(J3399,Blocos!D:I,6,0)&amp;Apoio!$E$1&amp;Y3399,""))</f>
        <v>@Campos(posicao = 2, tipo = 'C')@Column(name = "COD_PART_IP")private String codPartIp;</v>
      </c>
      <c r="X3399" s="190" t="str">
        <f>IF(ISNUMBER(Q3399),COUNTIF(Blocos!G:G,J3399),"")</f>
        <v/>
      </c>
      <c r="Y3399" s="190" t="str">
        <f>IF(OR(X3399=0,X3399=""),"",VLOOKUP(SUMIFS(Blocos!A:A,Blocos!H:H,'EFD REGISTROS e Campos (2)'!X3399,Blocos!G:G,'EFD REGISTROS e Campos (2)'!J3399),Blocos!A:L,12,0))</f>
        <v/>
      </c>
      <c r="Z3399" s="190" t="str">
        <f>IF(ISNUMBER(Q3400),VLOOKUP(J3399,Blocos!D:G,4,0),"")</f>
        <v/>
      </c>
      <c r="AA3399" s="190" t="str">
        <f>IF(ISNUMBER(Q3399),CONCATENATE("CREATE TABLE ""reg_",LOWER(J3399),""" (""ID"" bigint NOT NULL AUTO_INCREMENT,  ""HASHFILE"" varchar(255) DEFAULT NULL, ""ID_PAI"" bigint NOT NULL,"),IF(Q3399="Campo",CONCATENATE("""",L3399,""" ",VLOOKUP(R3399,Apoio!A:C,3,0)),""))&amp;IF(Z3399="","",CONCATENATE("PRIMARY KEY (""ID""), KEY ""FK_reg_",LOWER(Z3399),"_ID_PAI"" (""ID_PAI""), CONSTRAINT ""FK_reg_",LOWER(Z3399),"_ID_PAI"" FOREIGN KEY (""ID_PAI"") REFERENCES ""reg_",LOWER(Z3399),""" (""ID"")) ENGINE=InnoDB AUTO_INCREMENT=105774 DEFAULT CHARSET=utf8mb4 COLLATE=utf8mb4_0900_ai_ci;"))</f>
        <v>"COD_PART_IP" varchar(255) DEFAULT NULL,</v>
      </c>
      <c r="AB3399" s="190" t="str">
        <f t="shared" si="377"/>
        <v>`reg_1601`.`COD_PART_IP`,</v>
      </c>
    </row>
    <row r="3400" spans="1:28" ht="14.5" hidden="1" customHeight="1" x14ac:dyDescent="0.3">
      <c r="J3400" s="187" t="str">
        <f t="shared" si="375"/>
        <v>1601</v>
      </c>
      <c r="K3400" s="181">
        <v>3</v>
      </c>
      <c r="L3400" s="289" t="s">
        <v>3378</v>
      </c>
      <c r="M3400" s="204" t="s">
        <v>3379</v>
      </c>
      <c r="N3400" s="181" t="s">
        <v>27</v>
      </c>
      <c r="O3400" s="205" t="s">
        <v>341</v>
      </c>
      <c r="P3400" s="181" t="s">
        <v>28</v>
      </c>
      <c r="Q3400" s="192" t="str">
        <f t="shared" si="376"/>
        <v>Campo</v>
      </c>
      <c r="R3400" s="192" t="s">
        <v>27</v>
      </c>
      <c r="S3400" s="191" t="str">
        <f t="shared" si="372"/>
        <v/>
      </c>
      <c r="T3400" s="192" t="str">
        <f t="shared" si="373"/>
        <v>&lt;campo posicao="3"&gt;
&lt;coluna&gt;COD_PART_IT&lt;/coluna&gt;
&lt;descricao&gt;Código do participante (campo 02 do Registro 0150):
identificação do intermediador da transação&lt;/descricao&gt;
&lt;tipo&gt;C&lt;/tipo&gt;
&lt;/campo&gt;</v>
      </c>
      <c r="U3400" s="192" t="str">
        <f t="shared" si="371"/>
        <v>&lt;campo posicao="3"&gt;
&lt;coluna&gt;COD_PART_IT&lt;/coluna&gt;
&lt;descricao&gt;Código do participante (campo 02 do Registro 0150):
identificação do intermediador da transação&lt;/descricao&gt;
&lt;tipo&gt;C&lt;/tipo&gt;
&lt;/campo&gt;</v>
      </c>
      <c r="V3400" s="192" t="str">
        <f t="shared" si="374"/>
        <v>{"Column4", "COD_PART_IT"},</v>
      </c>
      <c r="W3400" s="191" t="str">
        <f>IF(Q3400="Campo","@Campos(posicao = "&amp;K3400&amp;", tipo = '"&amp;R3400&amp;"')@Column(name = """&amp;L3400&amp;""")"&amp;IF(R3400="D","@Temporal(TemporalType.DATE)","")&amp;"private "&amp;VLOOKUP(TEXT(R3400,"@"),Apoio!A:B,2,0)&amp;" "&amp;SUBSTITUTE(LOWER(LEFT(L3400,1))&amp;RIGHT(PROPER(L3400),LEN(L3400)-1),"_","")&amp;";",IF(ISNUMBER(Q3400),IF(R3400="R","@Entity@Table(name = ""reg_"&amp;LOWER(J3400)&amp;""")@XmlRootElement","")&amp;VLOOKUP(J3400,Blocos!D:I,6,0)&amp;Apoio!$E$1&amp;Y3400,""))</f>
        <v>@Campos(posicao = 3, tipo = 'C')@Column(name = "COD_PART_IT")private String codPartIt;</v>
      </c>
      <c r="X3400" s="190" t="str">
        <f>IF(ISNUMBER(Q3400),COUNTIF(Blocos!G:G,J3400),"")</f>
        <v/>
      </c>
      <c r="Y3400" s="190" t="str">
        <f>IF(OR(X3400=0,X3400=""),"",VLOOKUP(SUMIFS(Blocos!A:A,Blocos!H:H,'EFD REGISTROS e Campos (2)'!X3400,Blocos!G:G,'EFD REGISTROS e Campos (2)'!J3400),Blocos!A:L,12,0))</f>
        <v/>
      </c>
      <c r="Z3400" s="190" t="str">
        <f>IF(ISNUMBER(Q3401),VLOOKUP(J3400,Blocos!D:G,4,0),"")</f>
        <v/>
      </c>
      <c r="AA3400" s="190" t="str">
        <f>IF(ISNUMBER(Q3400),CONCATENATE("CREATE TABLE ""reg_",LOWER(J3400),""" (""ID"" bigint NOT NULL AUTO_INCREMENT,  ""HASHFILE"" varchar(255) DEFAULT NULL, ""ID_PAI"" bigint NOT NULL,"),IF(Q3400="Campo",CONCATENATE("""",L3400,""" ",VLOOKUP(R3400,Apoio!A:C,3,0)),""))&amp;IF(Z3400="","",CONCATENATE("PRIMARY KEY (""ID""), KEY ""FK_reg_",LOWER(Z3400),"_ID_PAI"" (""ID_PAI""), CONSTRAINT ""FK_reg_",LOWER(Z3400),"_ID_PAI"" FOREIGN KEY (""ID_PAI"") REFERENCES ""reg_",LOWER(Z3400),""" (""ID"")) ENGINE=InnoDB AUTO_INCREMENT=105774 DEFAULT CHARSET=utf8mb4 COLLATE=utf8mb4_0900_ai_ci;"))</f>
        <v>"COD_PART_IT" varchar(255) DEFAULT NULL,</v>
      </c>
      <c r="AB3400" s="190" t="str">
        <f t="shared" si="377"/>
        <v>`reg_1601`.`COD_PART_IT`,</v>
      </c>
    </row>
    <row r="3401" spans="1:28" ht="14.5" hidden="1" customHeight="1" x14ac:dyDescent="0.3">
      <c r="J3401" s="187" t="str">
        <f t="shared" si="375"/>
        <v>1601</v>
      </c>
      <c r="K3401" s="181">
        <v>4</v>
      </c>
      <c r="L3401" s="289" t="s">
        <v>3380</v>
      </c>
      <c r="M3401" s="204" t="s">
        <v>3381</v>
      </c>
      <c r="N3401" s="181" t="s">
        <v>32</v>
      </c>
      <c r="O3401" s="181" t="s">
        <v>28</v>
      </c>
      <c r="P3401" s="181">
        <v>2</v>
      </c>
      <c r="Q3401" s="192" t="str">
        <f t="shared" si="376"/>
        <v>Campo</v>
      </c>
      <c r="R3401" s="192" t="s">
        <v>3606</v>
      </c>
      <c r="S3401" s="191" t="str">
        <f t="shared" si="372"/>
        <v/>
      </c>
      <c r="T3401" s="192" t="str">
        <f t="shared" si="373"/>
        <v>&lt;campo posicao="4"&gt;
&lt;coluna&gt;TOT_VS&lt;/coluna&gt;
&lt;descricao&gt;Valor total bruto das vendas e/ou prestações de
serviços no campo de incidência do ICMS, incluindo
operações com imunidade do imposto._x000D_&lt;/descricao&gt;
&lt;tipo&gt;R&lt;/tipo&gt;
&lt;/campo&gt;</v>
      </c>
      <c r="U3401" s="192" t="str">
        <f t="shared" si="371"/>
        <v>&lt;campo posicao="4"&gt;
&lt;coluna&gt;TOT_VS&lt;/coluna&gt;
&lt;descricao&gt;Valor total bruto das vendas e/ou prestações de
serviços no campo de incidência do ICMS, incluindo
operações com imunidade do imposto._x000D_&lt;/descricao&gt;
&lt;tipo&gt;R&lt;/tipo&gt;
&lt;/campo&gt;</v>
      </c>
      <c r="V3401" s="192" t="str">
        <f t="shared" si="374"/>
        <v>{"Column5", "TOT_VS"},</v>
      </c>
      <c r="W3401" s="191" t="str">
        <f>IF(Q3401="Campo","@Campos(posicao = "&amp;K3401&amp;", tipo = '"&amp;R3401&amp;"')@Column(name = """&amp;L3401&amp;""")"&amp;IF(R3401="D","@Temporal(TemporalType.DATE)","")&amp;"private "&amp;VLOOKUP(TEXT(R3401,"@"),Apoio!A:B,2,0)&amp;" "&amp;SUBSTITUTE(LOWER(LEFT(L3401,1))&amp;RIGHT(PROPER(L3401),LEN(L3401)-1),"_","")&amp;";",IF(ISNUMBER(Q3401),IF(R3401="R","@Entity@Table(name = ""reg_"&amp;LOWER(J3401)&amp;""")@XmlRootElement","")&amp;VLOOKUP(J3401,Blocos!D:I,6,0)&amp;Apoio!$E$1&amp;Y3401,""))</f>
        <v>@Campos(posicao = 4, tipo = 'R')@Column(name = "TOT_VS")private BigDecimal totVs;</v>
      </c>
      <c r="X3401" s="190" t="str">
        <f>IF(ISNUMBER(Q3401),COUNTIF(Blocos!G:G,J3401),"")</f>
        <v/>
      </c>
      <c r="Y3401" s="190" t="str">
        <f>IF(OR(X3401=0,X3401=""),"",VLOOKUP(SUMIFS(Blocos!A:A,Blocos!H:H,'EFD REGISTROS e Campos (2)'!X3401,Blocos!G:G,'EFD REGISTROS e Campos (2)'!J3401),Blocos!A:L,12,0))</f>
        <v/>
      </c>
      <c r="Z3401" s="190" t="str">
        <f>IF(ISNUMBER(Q3402),VLOOKUP(J3401,Blocos!D:G,4,0),"")</f>
        <v/>
      </c>
      <c r="AA3401" s="190" t="str">
        <f>IF(ISNUMBER(Q3401),CONCATENATE("CREATE TABLE ""reg_",LOWER(J3401),""" (""ID"" bigint NOT NULL AUTO_INCREMENT,  ""HASHFILE"" varchar(255) DEFAULT NULL, ""ID_PAI"" bigint NOT NULL,"),IF(Q3401="Campo",CONCATENATE("""",L3401,""" ",VLOOKUP(R3401,Apoio!A:C,3,0)),""))&amp;IF(Z3401="","",CONCATENATE("PRIMARY KEY (""ID""), KEY ""FK_reg_",LOWER(Z3401),"_ID_PAI"" (""ID_PAI""), CONSTRAINT ""FK_reg_",LOWER(Z3401),"_ID_PAI"" FOREIGN KEY (""ID_PAI"") REFERENCES ""reg_",LOWER(Z3401),""" (""ID"")) ENGINE=InnoDB AUTO_INCREMENT=105774 DEFAULT CHARSET=utf8mb4 COLLATE=utf8mb4_0900_ai_ci;"))</f>
        <v>"TOT_VS" decimal(15,6) DEFAULT NULL,</v>
      </c>
      <c r="AB3401" s="190" t="str">
        <f t="shared" si="377"/>
        <v>`reg_1601`.`TOT_VS`,</v>
      </c>
    </row>
    <row r="3402" spans="1:28" ht="14.5" hidden="1" customHeight="1" x14ac:dyDescent="0.3">
      <c r="J3402" s="187" t="str">
        <f t="shared" si="375"/>
        <v>1601</v>
      </c>
      <c r="K3402" s="181">
        <v>5</v>
      </c>
      <c r="L3402" s="289" t="s">
        <v>3382</v>
      </c>
      <c r="M3402" s="204" t="s">
        <v>3383</v>
      </c>
      <c r="N3402" s="181" t="s">
        <v>32</v>
      </c>
      <c r="O3402" s="181" t="s">
        <v>28</v>
      </c>
      <c r="P3402" s="181">
        <v>2</v>
      </c>
      <c r="Q3402" s="192" t="str">
        <f t="shared" si="376"/>
        <v>Campo</v>
      </c>
      <c r="R3402" s="192" t="s">
        <v>3606</v>
      </c>
      <c r="S3402" s="191" t="str">
        <f t="shared" si="372"/>
        <v/>
      </c>
      <c r="T3402" s="192" t="str">
        <f t="shared" si="373"/>
        <v>&lt;campo posicao="5"&gt;
&lt;coluna&gt;TOT_ISS&lt;/coluna&gt;
&lt;descricao&gt;Valor total bruto das prestações de serviços no campo
de incidência do ISS&lt;/descricao&gt;
&lt;tipo&gt;R&lt;/tipo&gt;
&lt;/campo&gt;</v>
      </c>
      <c r="U3402" s="192" t="str">
        <f t="shared" si="371"/>
        <v>&lt;campo posicao="5"&gt;
&lt;coluna&gt;TOT_ISS&lt;/coluna&gt;
&lt;descricao&gt;Valor total bruto das prestações de serviços no campo
de incidência do ISS&lt;/descricao&gt;
&lt;tipo&gt;R&lt;/tipo&gt;
&lt;/campo&gt;</v>
      </c>
      <c r="V3402" s="192" t="str">
        <f t="shared" si="374"/>
        <v>{"Column6", "TOT_ISS"},</v>
      </c>
      <c r="W3402" s="191" t="str">
        <f>IF(Q3402="Campo","@Campos(posicao = "&amp;K3402&amp;", tipo = '"&amp;R3402&amp;"')@Column(name = """&amp;L3402&amp;""")"&amp;IF(R3402="D","@Temporal(TemporalType.DATE)","")&amp;"private "&amp;VLOOKUP(TEXT(R3402,"@"),Apoio!A:B,2,0)&amp;" "&amp;SUBSTITUTE(LOWER(LEFT(L3402,1))&amp;RIGHT(PROPER(L3402),LEN(L3402)-1),"_","")&amp;";",IF(ISNUMBER(Q3402),IF(R3402="R","@Entity@Table(name = ""reg_"&amp;LOWER(J3402)&amp;""")@XmlRootElement","")&amp;VLOOKUP(J3402,Blocos!D:I,6,0)&amp;Apoio!$E$1&amp;Y3402,""))</f>
        <v>@Campos(posicao = 5, tipo = 'R')@Column(name = "TOT_ISS")private BigDecimal totIss;</v>
      </c>
      <c r="X3402" s="190" t="str">
        <f>IF(ISNUMBER(Q3402),COUNTIF(Blocos!G:G,J3402),"")</f>
        <v/>
      </c>
      <c r="Y3402" s="190" t="str">
        <f>IF(OR(X3402=0,X3402=""),"",VLOOKUP(SUMIFS(Blocos!A:A,Blocos!H:H,'EFD REGISTROS e Campos (2)'!X3402,Blocos!G:G,'EFD REGISTROS e Campos (2)'!J3402),Blocos!A:L,12,0))</f>
        <v/>
      </c>
      <c r="Z3402" s="190" t="str">
        <f>IF(ISNUMBER(Q3403),VLOOKUP(J3402,Blocos!D:G,4,0),"")</f>
        <v/>
      </c>
      <c r="AA3402" s="190" t="str">
        <f>IF(ISNUMBER(Q3402),CONCATENATE("CREATE TABLE ""reg_",LOWER(J3402),""" (""ID"" bigint NOT NULL AUTO_INCREMENT,  ""HASHFILE"" varchar(255) DEFAULT NULL, ""ID_PAI"" bigint NOT NULL,"),IF(Q3402="Campo",CONCATENATE("""",L3402,""" ",VLOOKUP(R3402,Apoio!A:C,3,0)),""))&amp;IF(Z3402="","",CONCATENATE("PRIMARY KEY (""ID""), KEY ""FK_reg_",LOWER(Z3402),"_ID_PAI"" (""ID_PAI""), CONSTRAINT ""FK_reg_",LOWER(Z3402),"_ID_PAI"" FOREIGN KEY (""ID_PAI"") REFERENCES ""reg_",LOWER(Z3402),""" (""ID"")) ENGINE=InnoDB AUTO_INCREMENT=105774 DEFAULT CHARSET=utf8mb4 COLLATE=utf8mb4_0900_ai_ci;"))</f>
        <v>"TOT_ISS" decimal(15,6) DEFAULT NULL,</v>
      </c>
      <c r="AB3402" s="190" t="str">
        <f t="shared" si="377"/>
        <v>`reg_1601`.`TOT_ISS`,</v>
      </c>
    </row>
    <row r="3403" spans="1:28" ht="14.5" hidden="1" customHeight="1" x14ac:dyDescent="0.3">
      <c r="J3403" s="187" t="str">
        <f t="shared" si="375"/>
        <v>1601</v>
      </c>
      <c r="K3403" s="181">
        <v>6</v>
      </c>
      <c r="L3403" s="289" t="s">
        <v>3384</v>
      </c>
      <c r="M3403" s="204" t="s">
        <v>3385</v>
      </c>
      <c r="N3403" s="181" t="s">
        <v>32</v>
      </c>
      <c r="O3403" s="181" t="s">
        <v>28</v>
      </c>
      <c r="P3403" s="181">
        <v>2</v>
      </c>
      <c r="Q3403" s="192" t="str">
        <f t="shared" si="376"/>
        <v>Campo</v>
      </c>
      <c r="R3403" s="192" t="s">
        <v>3606</v>
      </c>
      <c r="S3403" s="191" t="str">
        <f t="shared" si="372"/>
        <v/>
      </c>
      <c r="T3403" s="192" t="str">
        <f t="shared" si="373"/>
        <v>&lt;campo posicao="6"&gt;
&lt;coluna&gt;TOT_OUTROS&lt;/coluna&gt;
&lt;descricao&gt;Valor total de operações deduzido dos valores dos
campos TOT_VS e TOT_ISS.&lt;/descricao&gt;
&lt;tipo&gt;R&lt;/tipo&gt;
&lt;/campo&gt;</v>
      </c>
      <c r="U3403" s="192" t="str">
        <f t="shared" si="371"/>
        <v>&lt;campo posicao="6"&gt;
&lt;coluna&gt;TOT_OUTROS&lt;/coluna&gt;
&lt;descricao&gt;Valor total de operações deduzido dos valores dos
campos TOT_VS e TOT_ISS.&lt;/descricao&gt;
&lt;tipo&gt;R&lt;/tipo&gt;
&lt;/campo&gt;</v>
      </c>
      <c r="V3403" s="192" t="str">
        <f t="shared" si="374"/>
        <v>{"Column7", "TOT_OUTROS"},</v>
      </c>
      <c r="W3403" s="191" t="str">
        <f>IF(Q3403="Campo","@Campos(posicao = "&amp;K3403&amp;", tipo = '"&amp;R3403&amp;"')@Column(name = """&amp;L3403&amp;""")"&amp;IF(R3403="D","@Temporal(TemporalType.DATE)","")&amp;"private "&amp;VLOOKUP(TEXT(R3403,"@"),Apoio!A:B,2,0)&amp;" "&amp;SUBSTITUTE(LOWER(LEFT(L3403,1))&amp;RIGHT(PROPER(L3403),LEN(L3403)-1),"_","")&amp;";",IF(ISNUMBER(Q3403),IF(R3403="R","@Entity@Table(name = ""reg_"&amp;LOWER(J3403)&amp;""")@XmlRootElement","")&amp;VLOOKUP(J3403,Blocos!D:I,6,0)&amp;Apoio!$E$1&amp;Y3403,""))</f>
        <v>@Campos(posicao = 6, tipo = 'R')@Column(name = "TOT_OUTROS")private BigDecimal totOutros;</v>
      </c>
      <c r="X3403" s="190" t="str">
        <f>IF(ISNUMBER(Q3403),COUNTIF(Blocos!G:G,J3403),"")</f>
        <v/>
      </c>
      <c r="Y3403" s="190" t="str">
        <f>IF(OR(X3403=0,X3403=""),"",VLOOKUP(SUMIFS(Blocos!A:A,Blocos!H:H,'EFD REGISTROS e Campos (2)'!X3403,Blocos!G:G,'EFD REGISTROS e Campos (2)'!J3403),Blocos!A:L,12,0))</f>
        <v/>
      </c>
      <c r="Z3403" s="190" t="str">
        <f>IF(ISNUMBER(Q3404),VLOOKUP(J3403,Blocos!D:G,4,0),"")</f>
        <v>1001</v>
      </c>
      <c r="AA3403" s="190" t="str">
        <f>IF(ISNUMBER(Q3403),CONCATENATE("CREATE TABLE ""reg_",LOWER(J3403),""" (""ID"" bigint NOT NULL AUTO_INCREMENT,  ""HASHFILE"" varchar(255) DEFAULT NULL, ""ID_PAI"" bigint NOT NULL,"),IF(Q3403="Campo",CONCATENATE("""",L3403,""" ",VLOOKUP(R3403,Apoio!A:C,3,0)),""))&amp;IF(Z3403="","",CONCATENATE("PRIMARY KEY (""ID""), KEY ""FK_reg_",LOWER(Z3403),"_ID_PAI"" (""ID_PAI""), CONSTRAINT ""FK_reg_",LOWER(Z3403),"_ID_PAI"" FOREIGN KEY (""ID_PAI"") REFERENCES ""reg_",LOWER(Z3403),""" (""ID"")) ENGINE=InnoDB AUTO_INCREMENT=105774 DEFAULT CHARSET=utf8mb4 COLLATE=utf8mb4_0900_ai_ci;"))</f>
        <v>"TOT_OUTROS" decimal(15,6) DEFAULT NULL,PRIMARY KEY ("ID"), KEY "FK_reg_1001_ID_PAI" ("ID_PAI"), CONSTRAINT "FK_reg_1001_ID_PAI" FOREIGN KEY ("ID_PAI") REFERENCES "reg_1001" ("ID")) ENGINE=InnoDB AUTO_INCREMENT=105774 DEFAULT CHARSET=utf8mb4 COLLATE=utf8mb4_0900_ai_ci;</v>
      </c>
      <c r="AB3403" s="190" t="str">
        <f t="shared" si="377"/>
        <v>`reg_1601`.`TOT_OUTROS`,FROM `efdicms`.`reg_1601`;"</v>
      </c>
    </row>
    <row r="3404" spans="1:28" ht="14.5" hidden="1" customHeight="1" collapsed="1" x14ac:dyDescent="0.3">
      <c r="A3404" s="180" t="s">
        <v>22</v>
      </c>
      <c r="D3404" s="180" t="s">
        <v>3386</v>
      </c>
      <c r="I3404" s="180" t="s">
        <v>108</v>
      </c>
      <c r="J3404" s="187" t="str">
        <f t="shared" si="375"/>
        <v>1700</v>
      </c>
      <c r="K3404" s="195" t="s">
        <v>3387</v>
      </c>
      <c r="Q3404" s="192">
        <f t="shared" si="376"/>
        <v>2</v>
      </c>
      <c r="S3404" s="191" t="str">
        <f t="shared" si="372"/>
        <v>&lt;/registro&gt;
&lt;registro codigo="1700" perfil="ABC" nivel="2"&gt;</v>
      </c>
      <c r="T3404" s="192" t="str">
        <f t="shared" si="373"/>
        <v/>
      </c>
      <c r="U3404" s="192" t="str">
        <f t="shared" si="371"/>
        <v>&lt;/registro&gt;
&lt;registro codigo="1700" perfil="ABC" nivel="2"&gt;</v>
      </c>
      <c r="V3404" s="192" t="str">
        <f t="shared" si="374"/>
        <v/>
      </c>
      <c r="W3404" s="191" t="str">
        <f>IF(Q3404="Campo","@Campos(posicao = "&amp;K3404&amp;", tipo = '"&amp;R3404&amp;"')@Column(name = """&amp;L3404&amp;""")"&amp;IF(R3404="D","@Temporal(TemporalType.DATE)","")&amp;"private "&amp;VLOOKUP(TEXT(R3404,"@"),Apoio!A:B,2,0)&amp;" "&amp;SUBSTITUTE(LOWER(LEFT(L3404,1))&amp;RIGHT(PROPER(L3404),LEN(L3404)-1),"_","")&amp;";",IF(ISNUMBER(Q3404),IF(R3404="R","@Entity@Table(name = ""reg_"&amp;LOWER(J3404)&amp;""")@XmlRootElement","")&amp;VLOOKUP(J3404,Blocos!D:I,6,0)&amp;Apoio!$E$1&amp;Y3404,""))</f>
        <v>@Registros(nivel = 2) public class Reg1700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Reg1700() { } public Reg1700(Long id) { this.id = id; } public Reg1700(Long id, Reg1001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List&lt;Reg1710&gt; reg1710;public List&lt;Reg1710&gt; getReg1710() {return reg1710;}public void setReg1710(List&lt;Reg1710&gt; reg1710) {this.reg1710 = reg1710;}</v>
      </c>
      <c r="X3404" s="190">
        <f>IF(ISNUMBER(Q3404),COUNTIF(Blocos!G:G,J3404),"")</f>
        <v>1</v>
      </c>
      <c r="Y3404" s="190" t="str">
        <f>IF(OR(X3404=0,X3404=""),"",VLOOKUP(SUMIFS(Blocos!A:A,Blocos!H:H,'EFD REGISTROS e Campos (2)'!X3404,Blocos!G:G,'EFD REGISTROS e Campos (2)'!J3404),Blocos!A:L,12,0))</f>
        <v>@OneToMany( cascade = CascadeType.ALL, fetch = FetchType.LAZY, mappedBy = "idPai")private  List&lt;Reg1710&gt; reg1710;public List&lt;Reg1710&gt; getReg1710() {return reg1710;}public void setReg1710(List&lt;Reg1710&gt; reg1710) {this.reg1710 = reg1710;}</v>
      </c>
      <c r="Z3404" s="190" t="str">
        <f>IF(ISNUMBER(Q3405),VLOOKUP(J3404,Blocos!D:G,4,0),"")</f>
        <v/>
      </c>
      <c r="AA3404" s="190" t="str">
        <f>IF(ISNUMBER(Q3404),CONCATENATE("CREATE TABLE ""reg_",LOWER(J3404),""" (""ID"" bigint NOT NULL AUTO_INCREMENT,  ""HASHFILE"" varchar(255) DEFAULT NULL, ""ID_PAI"" bigint NOT NULL,"),IF(Q3404="Campo",CONCATENATE("""",L3404,""" ",VLOOKUP(R3404,Apoio!A:C,3,0)),""))&amp;IF(Z3404="","",CONCATENATE("PRIMARY KEY (""ID""), KEY ""FK_reg_",LOWER(Z3404),"_ID_PAI"" (""ID_PAI""), CONSTRAINT ""FK_reg_",LOWER(Z3404),"_ID_PAI"" FOREIGN KEY (""ID_PAI"") REFERENCES ""reg_",LOWER(Z3404),""" (""ID"")) ENGINE=InnoDB AUTO_INCREMENT=105774 DEFAULT CHARSET=utf8mb4 COLLATE=utf8mb4_0900_ai_ci;"))</f>
        <v>CREATE TABLE "reg_1700" ("ID" bigint NOT NULL AUTO_INCREMENT,  "HASHFILE" varchar(255) DEFAULT NULL, "ID_PAI" bigint NOT NULL,</v>
      </c>
      <c r="AB3404" s="190" t="str">
        <f t="shared" si="377"/>
        <v/>
      </c>
    </row>
    <row r="3405" spans="1:28" ht="14.5" hidden="1" customHeight="1" x14ac:dyDescent="0.3">
      <c r="J3405" s="187" t="str">
        <f t="shared" si="375"/>
        <v>1700</v>
      </c>
      <c r="K3405" s="181">
        <v>1</v>
      </c>
      <c r="L3405" s="289" t="s">
        <v>25</v>
      </c>
      <c r="M3405" s="182" t="s">
        <v>3388</v>
      </c>
      <c r="N3405" s="181" t="s">
        <v>27</v>
      </c>
      <c r="O3405" s="181">
        <v>4</v>
      </c>
      <c r="P3405" s="181" t="s">
        <v>28</v>
      </c>
      <c r="Q3405" s="192" t="str">
        <f t="shared" si="376"/>
        <v>Campo</v>
      </c>
      <c r="R3405" s="192" t="s">
        <v>27</v>
      </c>
      <c r="S3405" s="191" t="str">
        <f t="shared" si="372"/>
        <v/>
      </c>
      <c r="T3405" s="192" t="str">
        <f t="shared" si="373"/>
        <v>&lt;campo posicao="1"&gt;
&lt;coluna&gt;REG&lt;/coluna&gt;
&lt;descricao&gt;Texto fixo contendo “1700”.&lt;/descricao&gt;
&lt;tipo&gt;C&lt;/tipo&gt;
&lt;/campo&gt;</v>
      </c>
      <c r="U3405" s="192" t="str">
        <f t="shared" si="371"/>
        <v>&lt;campo posicao="1"&gt;
&lt;coluna&gt;REG&lt;/coluna&gt;
&lt;descricao&gt;Texto fixo contendo “1700”.&lt;/descricao&gt;
&lt;tipo&gt;C&lt;/tipo&gt;
&lt;/campo&gt;</v>
      </c>
      <c r="V3405" s="192" t="str">
        <f t="shared" si="374"/>
        <v>{"Column2", "REG"},</v>
      </c>
      <c r="W3405" s="191" t="str">
        <f>IF(Q3405="Campo","@Campos(posicao = "&amp;K3405&amp;", tipo = '"&amp;R3405&amp;"')@Column(name = """&amp;L3405&amp;""")"&amp;IF(R3405="D","@Temporal(TemporalType.DATE)","")&amp;"private "&amp;VLOOKUP(TEXT(R3405,"@"),Apoio!A:B,2,0)&amp;" "&amp;SUBSTITUTE(LOWER(LEFT(L3405,1))&amp;RIGHT(PROPER(L3405),LEN(L3405)-1),"_","")&amp;";",IF(ISNUMBER(Q3405),IF(R3405="R","@Entity@Table(name = ""reg_"&amp;LOWER(J3405)&amp;""")@XmlRootElement","")&amp;VLOOKUP(J3405,Blocos!D:I,6,0)&amp;Apoio!$E$1&amp;Y3405,""))</f>
        <v>@Campos(posicao = 1, tipo = 'C')@Column(name = "REG")private String reg;</v>
      </c>
      <c r="X3405" s="190" t="str">
        <f>IF(ISNUMBER(Q3405),COUNTIF(Blocos!G:G,J3405),"")</f>
        <v/>
      </c>
      <c r="Y3405" s="190" t="str">
        <f>IF(OR(X3405=0,X3405=""),"",VLOOKUP(SUMIFS(Blocos!A:A,Blocos!H:H,'EFD REGISTROS e Campos (2)'!X3405,Blocos!G:G,'EFD REGISTROS e Campos (2)'!J3405),Blocos!A:L,12,0))</f>
        <v/>
      </c>
      <c r="Z3405" s="190" t="str">
        <f>IF(ISNUMBER(Q3406),VLOOKUP(J3405,Blocos!D:G,4,0),"")</f>
        <v/>
      </c>
      <c r="AA3405" s="190" t="str">
        <f>IF(ISNUMBER(Q3405),CONCATENATE("CREATE TABLE ""reg_",LOWER(J3405),""" (""ID"" bigint NOT NULL AUTO_INCREMENT,  ""HASHFILE"" varchar(255) DEFAULT NULL, ""ID_PAI"" bigint NOT NULL,"),IF(Q3405="Campo",CONCATENATE("""",L3405,""" ",VLOOKUP(R3405,Apoio!A:C,3,0)),""))&amp;IF(Z3405="","",CONCATENATE("PRIMARY KEY (""ID""), KEY ""FK_reg_",LOWER(Z3405),"_ID_PAI"" (""ID_PAI""), CONSTRAINT ""FK_reg_",LOWER(Z3405),"_ID_PAI"" FOREIGN KEY (""ID_PAI"") REFERENCES ""reg_",LOWER(Z3405),""" (""ID"")) ENGINE=InnoDB AUTO_INCREMENT=105774 DEFAULT CHARSET=utf8mb4 COLLATE=utf8mb4_0900_ai_ci;"))</f>
        <v>"REG" varchar(255) DEFAULT NULL,</v>
      </c>
      <c r="AB3405" s="190" t="str">
        <f t="shared" si="377"/>
        <v>USE `efdicms`;SELECT `reg_1700`.`REG`,</v>
      </c>
    </row>
    <row r="3406" spans="1:28" ht="14.5" hidden="1" customHeight="1" x14ac:dyDescent="0.3">
      <c r="J3406" s="187" t="str">
        <f t="shared" si="375"/>
        <v>1700</v>
      </c>
      <c r="K3406" s="196">
        <v>2</v>
      </c>
      <c r="L3406" s="285" t="s">
        <v>3389</v>
      </c>
      <c r="M3406" s="182" t="s">
        <v>3390</v>
      </c>
      <c r="N3406" s="196" t="s">
        <v>27</v>
      </c>
      <c r="O3406" s="196" t="s">
        <v>54</v>
      </c>
      <c r="P3406" s="196" t="s">
        <v>28</v>
      </c>
      <c r="Q3406" s="192" t="str">
        <f t="shared" si="376"/>
        <v>Campo</v>
      </c>
      <c r="R3406" s="192" t="s">
        <v>27</v>
      </c>
      <c r="S3406" s="191" t="str">
        <f t="shared" si="372"/>
        <v/>
      </c>
      <c r="T3406" s="192" t="str">
        <f t="shared" si="373"/>
        <v>&lt;campo posicao="2"&gt;
&lt;coluna&gt;COD_DISP&lt;/coluna&gt;
&lt;descricao&gt;Código dispositivo autorizado:&lt;/descricao&gt;
&lt;tipo&gt;C&lt;/tipo&gt;
&lt;/campo&gt;</v>
      </c>
      <c r="U3406" s="192" t="str">
        <f t="shared" si="371"/>
        <v>&lt;campo posicao="2"&gt;
&lt;coluna&gt;COD_DISP&lt;/coluna&gt;
&lt;descricao&gt;Código dispositivo autorizado:&lt;/descricao&gt;
&lt;tipo&gt;C&lt;/tipo&gt;
&lt;/campo&gt;</v>
      </c>
      <c r="V3406" s="192" t="str">
        <f t="shared" si="374"/>
        <v>{"Column3", "COD_DISP"},</v>
      </c>
      <c r="W3406" s="191" t="str">
        <f>IF(Q3406="Campo","@Campos(posicao = "&amp;K3406&amp;", tipo = '"&amp;R3406&amp;"')@Column(name = """&amp;L3406&amp;""")"&amp;IF(R3406="D","@Temporal(TemporalType.DATE)","")&amp;"private "&amp;VLOOKUP(TEXT(R3406,"@"),Apoio!A:B,2,0)&amp;" "&amp;SUBSTITUTE(LOWER(LEFT(L3406,1))&amp;RIGHT(PROPER(L3406),LEN(L3406)-1),"_","")&amp;";",IF(ISNUMBER(Q3406),IF(R3406="R","@Entity@Table(name = ""reg_"&amp;LOWER(J3406)&amp;""")@XmlRootElement","")&amp;VLOOKUP(J3406,Blocos!D:I,6,0)&amp;Apoio!$E$1&amp;Y3406,""))</f>
        <v>@Campos(posicao = 2, tipo = 'C')@Column(name = "COD_DISP")private String codDisp;</v>
      </c>
      <c r="X3406" s="190" t="str">
        <f>IF(ISNUMBER(Q3406),COUNTIF(Blocos!G:G,J3406),"")</f>
        <v/>
      </c>
      <c r="Y3406" s="190" t="str">
        <f>IF(OR(X3406=0,X3406=""),"",VLOOKUP(SUMIFS(Blocos!A:A,Blocos!H:H,'EFD REGISTROS e Campos (2)'!X3406,Blocos!G:G,'EFD REGISTROS e Campos (2)'!J3406),Blocos!A:L,12,0))</f>
        <v/>
      </c>
      <c r="Z3406" s="190" t="str">
        <f>IF(ISNUMBER(Q3407),VLOOKUP(J3406,Blocos!D:G,4,0),"")</f>
        <v/>
      </c>
      <c r="AA3406" s="190" t="str">
        <f>IF(ISNUMBER(Q3406),CONCATENATE("CREATE TABLE ""reg_",LOWER(J3406),""" (""ID"" bigint NOT NULL AUTO_INCREMENT,  ""HASHFILE"" varchar(255) DEFAULT NULL, ""ID_PAI"" bigint NOT NULL,"),IF(Q3406="Campo",CONCATENATE("""",L3406,""" ",VLOOKUP(R3406,Apoio!A:C,3,0)),""))&amp;IF(Z3406="","",CONCATENATE("PRIMARY KEY (""ID""), KEY ""FK_reg_",LOWER(Z3406),"_ID_PAI"" (""ID_PAI""), CONSTRAINT ""FK_reg_",LOWER(Z3406),"_ID_PAI"" FOREIGN KEY (""ID_PAI"") REFERENCES ""reg_",LOWER(Z3406),""" (""ID"")) ENGINE=InnoDB AUTO_INCREMENT=105774 DEFAULT CHARSET=utf8mb4 COLLATE=utf8mb4_0900_ai_ci;"))</f>
        <v>"COD_DISP" varchar(255) DEFAULT NULL,</v>
      </c>
      <c r="AB3406" s="190" t="str">
        <f t="shared" si="377"/>
        <v>`reg_1700`.`COD_DISP`,</v>
      </c>
    </row>
    <row r="3407" spans="1:28" ht="14.5" hidden="1" customHeight="1" x14ac:dyDescent="0.3">
      <c r="J3407" s="187" t="str">
        <f t="shared" si="375"/>
        <v>1700</v>
      </c>
      <c r="K3407" s="196"/>
      <c r="L3407" s="285"/>
      <c r="M3407" s="182" t="s">
        <v>3391</v>
      </c>
      <c r="N3407" s="196"/>
      <c r="O3407" s="196"/>
      <c r="P3407" s="196"/>
      <c r="Q3407" s="192" t="str">
        <f t="shared" si="376"/>
        <v/>
      </c>
      <c r="S3407" s="191" t="str">
        <f t="shared" si="372"/>
        <v/>
      </c>
      <c r="T3407" s="192" t="str">
        <f t="shared" si="373"/>
        <v/>
      </c>
      <c r="U3407" s="192" t="str">
        <f t="shared" ref="U3407:U3470" si="378">S3407&amp;T3407</f>
        <v/>
      </c>
      <c r="V3407" s="192" t="str">
        <f t="shared" si="374"/>
        <v/>
      </c>
      <c r="W3407" s="191" t="str">
        <f>IF(Q3407="Campo","@Campos(posicao = "&amp;K3407&amp;", tipo = '"&amp;R3407&amp;"')@Column(name = """&amp;L3407&amp;""")"&amp;IF(R3407="D","@Temporal(TemporalType.DATE)","")&amp;"private "&amp;VLOOKUP(TEXT(R3407,"@"),Apoio!A:B,2,0)&amp;" "&amp;SUBSTITUTE(LOWER(LEFT(L3407,1))&amp;RIGHT(PROPER(L3407),LEN(L3407)-1),"_","")&amp;";",IF(ISNUMBER(Q3407),IF(R3407="R","@Entity@Table(name = ""reg_"&amp;LOWER(J3407)&amp;""")@XmlRootElement","")&amp;VLOOKUP(J3407,Blocos!D:I,6,0)&amp;Apoio!$E$1&amp;Y3407,""))</f>
        <v/>
      </c>
      <c r="X3407" s="190" t="str">
        <f>IF(ISNUMBER(Q3407),COUNTIF(Blocos!G:G,J3407),"")</f>
        <v/>
      </c>
      <c r="Y3407" s="190" t="str">
        <f>IF(OR(X3407=0,X3407=""),"",VLOOKUP(SUMIFS(Blocos!A:A,Blocos!H:H,'EFD REGISTROS e Campos (2)'!X3407,Blocos!G:G,'EFD REGISTROS e Campos (2)'!J3407),Blocos!A:L,12,0))</f>
        <v/>
      </c>
      <c r="Z3407" s="190" t="str">
        <f>IF(ISNUMBER(Q3408),VLOOKUP(J3407,Blocos!D:G,4,0),"")</f>
        <v/>
      </c>
      <c r="AA3407" s="190" t="str">
        <f>IF(ISNUMBER(Q3407),CONCATENATE("CREATE TABLE ""reg_",LOWER(J3407),""" (""ID"" bigint NOT NULL AUTO_INCREMENT,  ""HASHFILE"" varchar(255) DEFAULT NULL, ""ID_PAI"" bigint NOT NULL,"),IF(Q3407="Campo",CONCATENATE("""",L3407,""" ",VLOOKUP(R3407,Apoio!A:C,3,0)),""))&amp;IF(Z3407="","",CONCATENATE("PRIMARY KEY (""ID""), KEY ""FK_reg_",LOWER(Z3407),"_ID_PAI"" (""ID_PAI""), CONSTRAINT ""FK_reg_",LOWER(Z3407),"_ID_PAI"" FOREIGN KEY (""ID_PAI"") REFERENCES ""reg_",LOWER(Z3407),""" (""ID"")) ENGINE=InnoDB AUTO_INCREMENT=105774 DEFAULT CHARSET=utf8mb4 COLLATE=utf8mb4_0900_ai_ci;"))</f>
        <v/>
      </c>
      <c r="AB3407" s="190" t="str">
        <f t="shared" si="377"/>
        <v/>
      </c>
    </row>
    <row r="3408" spans="1:28" ht="14.5" hidden="1" customHeight="1" x14ac:dyDescent="0.3">
      <c r="J3408" s="187" t="str">
        <f t="shared" si="375"/>
        <v>1700</v>
      </c>
      <c r="K3408" s="196"/>
      <c r="L3408" s="285"/>
      <c r="M3408" s="182" t="s">
        <v>3392</v>
      </c>
      <c r="N3408" s="196"/>
      <c r="O3408" s="196"/>
      <c r="P3408" s="196"/>
      <c r="Q3408" s="192" t="str">
        <f t="shared" si="376"/>
        <v/>
      </c>
      <c r="S3408" s="191" t="str">
        <f t="shared" si="372"/>
        <v/>
      </c>
      <c r="T3408" s="192" t="str">
        <f t="shared" si="373"/>
        <v/>
      </c>
      <c r="U3408" s="192" t="str">
        <f t="shared" si="378"/>
        <v/>
      </c>
      <c r="V3408" s="192" t="str">
        <f t="shared" si="374"/>
        <v/>
      </c>
      <c r="W3408" s="191" t="str">
        <f>IF(Q3408="Campo","@Campos(posicao = "&amp;K3408&amp;", tipo = '"&amp;R3408&amp;"')@Column(name = """&amp;L3408&amp;""")"&amp;IF(R3408="D","@Temporal(TemporalType.DATE)","")&amp;"private "&amp;VLOOKUP(TEXT(R3408,"@"),Apoio!A:B,2,0)&amp;" "&amp;SUBSTITUTE(LOWER(LEFT(L3408,1))&amp;RIGHT(PROPER(L3408),LEN(L3408)-1),"_","")&amp;";",IF(ISNUMBER(Q3408),IF(R3408="R","@Entity@Table(name = ""reg_"&amp;LOWER(J3408)&amp;""")@XmlRootElement","")&amp;VLOOKUP(J3408,Blocos!D:I,6,0)&amp;Apoio!$E$1&amp;Y3408,""))</f>
        <v/>
      </c>
      <c r="X3408" s="190" t="str">
        <f>IF(ISNUMBER(Q3408),COUNTIF(Blocos!G:G,J3408),"")</f>
        <v/>
      </c>
      <c r="Y3408" s="190" t="str">
        <f>IF(OR(X3408=0,X3408=""),"",VLOOKUP(SUMIFS(Blocos!A:A,Blocos!H:H,'EFD REGISTROS e Campos (2)'!X3408,Blocos!G:G,'EFD REGISTROS e Campos (2)'!J3408),Blocos!A:L,12,0))</f>
        <v/>
      </c>
      <c r="Z3408" s="190" t="str">
        <f>IF(ISNUMBER(Q3409),VLOOKUP(J3408,Blocos!D:G,4,0),"")</f>
        <v/>
      </c>
      <c r="AA3408" s="190" t="str">
        <f>IF(ISNUMBER(Q3408),CONCATENATE("CREATE TABLE ""reg_",LOWER(J3408),""" (""ID"" bigint NOT NULL AUTO_INCREMENT,  ""HASHFILE"" varchar(255) DEFAULT NULL, ""ID_PAI"" bigint NOT NULL,"),IF(Q3408="Campo",CONCATENATE("""",L3408,""" ",VLOOKUP(R3408,Apoio!A:C,3,0)),""))&amp;IF(Z3408="","",CONCATENATE("PRIMARY KEY (""ID""), KEY ""FK_reg_",LOWER(Z3408),"_ID_PAI"" (""ID_PAI""), CONSTRAINT ""FK_reg_",LOWER(Z3408),"_ID_PAI"" FOREIGN KEY (""ID_PAI"") REFERENCES ""reg_",LOWER(Z3408),""" (""ID"")) ENGINE=InnoDB AUTO_INCREMENT=105774 DEFAULT CHARSET=utf8mb4 COLLATE=utf8mb4_0900_ai_ci;"))</f>
        <v/>
      </c>
      <c r="AB3408" s="190" t="str">
        <f t="shared" si="377"/>
        <v/>
      </c>
    </row>
    <row r="3409" spans="1:28" ht="14.5" hidden="1" customHeight="1" x14ac:dyDescent="0.3">
      <c r="J3409" s="187" t="str">
        <f t="shared" si="375"/>
        <v>1700</v>
      </c>
      <c r="K3409" s="196"/>
      <c r="L3409" s="285"/>
      <c r="M3409" s="182" t="s">
        <v>3393</v>
      </c>
      <c r="N3409" s="196"/>
      <c r="O3409" s="196"/>
      <c r="P3409" s="196"/>
      <c r="Q3409" s="192" t="str">
        <f t="shared" si="376"/>
        <v/>
      </c>
      <c r="S3409" s="191" t="str">
        <f t="shared" si="372"/>
        <v/>
      </c>
      <c r="T3409" s="192" t="str">
        <f t="shared" si="373"/>
        <v/>
      </c>
      <c r="U3409" s="192" t="str">
        <f t="shared" si="378"/>
        <v/>
      </c>
      <c r="V3409" s="192" t="str">
        <f t="shared" si="374"/>
        <v/>
      </c>
      <c r="W3409" s="191" t="str">
        <f>IF(Q3409="Campo","@Campos(posicao = "&amp;K3409&amp;", tipo = '"&amp;R3409&amp;"')@Column(name = """&amp;L3409&amp;""")"&amp;IF(R3409="D","@Temporal(TemporalType.DATE)","")&amp;"private "&amp;VLOOKUP(TEXT(R3409,"@"),Apoio!A:B,2,0)&amp;" "&amp;SUBSTITUTE(LOWER(LEFT(L3409,1))&amp;RIGHT(PROPER(L3409),LEN(L3409)-1),"_","")&amp;";",IF(ISNUMBER(Q3409),IF(R3409="R","@Entity@Table(name = ""reg_"&amp;LOWER(J3409)&amp;""")@XmlRootElement","")&amp;VLOOKUP(J3409,Blocos!D:I,6,0)&amp;Apoio!$E$1&amp;Y3409,""))</f>
        <v/>
      </c>
      <c r="X3409" s="190" t="str">
        <f>IF(ISNUMBER(Q3409),COUNTIF(Blocos!G:G,J3409),"")</f>
        <v/>
      </c>
      <c r="Y3409" s="190" t="str">
        <f>IF(OR(X3409=0,X3409=""),"",VLOOKUP(SUMIFS(Blocos!A:A,Blocos!H:H,'EFD REGISTROS e Campos (2)'!X3409,Blocos!G:G,'EFD REGISTROS e Campos (2)'!J3409),Blocos!A:L,12,0))</f>
        <v/>
      </c>
      <c r="Z3409" s="190" t="str">
        <f>IF(ISNUMBER(Q3410),VLOOKUP(J3409,Blocos!D:G,4,0),"")</f>
        <v/>
      </c>
      <c r="AA3409" s="190" t="str">
        <f>IF(ISNUMBER(Q3409),CONCATENATE("CREATE TABLE ""reg_",LOWER(J3409),""" (""ID"" bigint NOT NULL AUTO_INCREMENT,  ""HASHFILE"" varchar(255) DEFAULT NULL, ""ID_PAI"" bigint NOT NULL,"),IF(Q3409="Campo",CONCATENATE("""",L3409,""" ",VLOOKUP(R3409,Apoio!A:C,3,0)),""))&amp;IF(Z3409="","",CONCATENATE("PRIMARY KEY (""ID""), KEY ""FK_reg_",LOWER(Z3409),"_ID_PAI"" (""ID_PAI""), CONSTRAINT ""FK_reg_",LOWER(Z3409),"_ID_PAI"" FOREIGN KEY (""ID_PAI"") REFERENCES ""reg_",LOWER(Z3409),""" (""ID"")) ENGINE=InnoDB AUTO_INCREMENT=105774 DEFAULT CHARSET=utf8mb4 COLLATE=utf8mb4_0900_ai_ci;"))</f>
        <v/>
      </c>
      <c r="AB3409" s="190" t="str">
        <f t="shared" si="377"/>
        <v/>
      </c>
    </row>
    <row r="3410" spans="1:28" ht="14.5" hidden="1" customHeight="1" x14ac:dyDescent="0.3">
      <c r="J3410" s="187" t="str">
        <f t="shared" si="375"/>
        <v>1700</v>
      </c>
      <c r="K3410" s="196"/>
      <c r="L3410" s="285"/>
      <c r="M3410" s="182" t="s">
        <v>3394</v>
      </c>
      <c r="N3410" s="196"/>
      <c r="O3410" s="196"/>
      <c r="P3410" s="196"/>
      <c r="Q3410" s="192" t="str">
        <f t="shared" si="376"/>
        <v/>
      </c>
      <c r="S3410" s="191" t="str">
        <f t="shared" si="372"/>
        <v/>
      </c>
      <c r="T3410" s="192" t="str">
        <f t="shared" si="373"/>
        <v/>
      </c>
      <c r="U3410" s="192" t="str">
        <f t="shared" si="378"/>
        <v/>
      </c>
      <c r="V3410" s="192" t="str">
        <f t="shared" si="374"/>
        <v/>
      </c>
      <c r="W3410" s="191" t="str">
        <f>IF(Q3410="Campo","@Campos(posicao = "&amp;K3410&amp;", tipo = '"&amp;R3410&amp;"')@Column(name = """&amp;L3410&amp;""")"&amp;IF(R3410="D","@Temporal(TemporalType.DATE)","")&amp;"private "&amp;VLOOKUP(TEXT(R3410,"@"),Apoio!A:B,2,0)&amp;" "&amp;SUBSTITUTE(LOWER(LEFT(L3410,1))&amp;RIGHT(PROPER(L3410),LEN(L3410)-1),"_","")&amp;";",IF(ISNUMBER(Q3410),IF(R3410="R","@Entity@Table(name = ""reg_"&amp;LOWER(J3410)&amp;""")@XmlRootElement","")&amp;VLOOKUP(J3410,Blocos!D:I,6,0)&amp;Apoio!$E$1&amp;Y3410,""))</f>
        <v/>
      </c>
      <c r="X3410" s="190" t="str">
        <f>IF(ISNUMBER(Q3410),COUNTIF(Blocos!G:G,J3410),"")</f>
        <v/>
      </c>
      <c r="Y3410" s="190" t="str">
        <f>IF(OR(X3410=0,X3410=""),"",VLOOKUP(SUMIFS(Blocos!A:A,Blocos!H:H,'EFD REGISTROS e Campos (2)'!X3410,Blocos!G:G,'EFD REGISTROS e Campos (2)'!J3410),Blocos!A:L,12,0))</f>
        <v/>
      </c>
      <c r="Z3410" s="190" t="str">
        <f>IF(ISNUMBER(Q3411),VLOOKUP(J3410,Blocos!D:G,4,0),"")</f>
        <v/>
      </c>
      <c r="AA3410" s="190" t="str">
        <f>IF(ISNUMBER(Q3410),CONCATENATE("CREATE TABLE ""reg_",LOWER(J3410),""" (""ID"" bigint NOT NULL AUTO_INCREMENT,  ""HASHFILE"" varchar(255) DEFAULT NULL, ""ID_PAI"" bigint NOT NULL,"),IF(Q3410="Campo",CONCATENATE("""",L3410,""" ",VLOOKUP(R3410,Apoio!A:C,3,0)),""))&amp;IF(Z3410="","",CONCATENATE("PRIMARY KEY (""ID""), KEY ""FK_reg_",LOWER(Z3410),"_ID_PAI"" (""ID_PAI""), CONSTRAINT ""FK_reg_",LOWER(Z3410),"_ID_PAI"" FOREIGN KEY (""ID_PAI"") REFERENCES ""reg_",LOWER(Z3410),""" (""ID"")) ENGINE=InnoDB AUTO_INCREMENT=105774 DEFAULT CHARSET=utf8mb4 COLLATE=utf8mb4_0900_ai_ci;"))</f>
        <v/>
      </c>
      <c r="AB3410" s="190" t="str">
        <f t="shared" si="377"/>
        <v/>
      </c>
    </row>
    <row r="3411" spans="1:28" ht="14.5" hidden="1" customHeight="1" x14ac:dyDescent="0.3">
      <c r="J3411" s="187" t="str">
        <f t="shared" si="375"/>
        <v>1700</v>
      </c>
      <c r="K3411" s="196"/>
      <c r="L3411" s="285"/>
      <c r="M3411" s="182" t="s">
        <v>3395</v>
      </c>
      <c r="N3411" s="196"/>
      <c r="O3411" s="196"/>
      <c r="P3411" s="196"/>
      <c r="Q3411" s="192" t="str">
        <f t="shared" si="376"/>
        <v/>
      </c>
      <c r="S3411" s="191" t="str">
        <f t="shared" si="372"/>
        <v/>
      </c>
      <c r="T3411" s="192" t="str">
        <f t="shared" si="373"/>
        <v/>
      </c>
      <c r="U3411" s="192" t="str">
        <f t="shared" si="378"/>
        <v/>
      </c>
      <c r="V3411" s="192" t="str">
        <f t="shared" si="374"/>
        <v/>
      </c>
      <c r="W3411" s="191" t="str">
        <f>IF(Q3411="Campo","@Campos(posicao = "&amp;K3411&amp;", tipo = '"&amp;R3411&amp;"')@Column(name = """&amp;L3411&amp;""")"&amp;IF(R3411="D","@Temporal(TemporalType.DATE)","")&amp;"private "&amp;VLOOKUP(TEXT(R3411,"@"),Apoio!A:B,2,0)&amp;" "&amp;SUBSTITUTE(LOWER(LEFT(L3411,1))&amp;RIGHT(PROPER(L3411),LEN(L3411)-1),"_","")&amp;";",IF(ISNUMBER(Q3411),IF(R3411="R","@Entity@Table(name = ""reg_"&amp;LOWER(J3411)&amp;""")@XmlRootElement","")&amp;VLOOKUP(J3411,Blocos!D:I,6,0)&amp;Apoio!$E$1&amp;Y3411,""))</f>
        <v/>
      </c>
      <c r="X3411" s="190" t="str">
        <f>IF(ISNUMBER(Q3411),COUNTIF(Blocos!G:G,J3411),"")</f>
        <v/>
      </c>
      <c r="Y3411" s="190" t="str">
        <f>IF(OR(X3411=0,X3411=""),"",VLOOKUP(SUMIFS(Blocos!A:A,Blocos!H:H,'EFD REGISTROS e Campos (2)'!X3411,Blocos!G:G,'EFD REGISTROS e Campos (2)'!J3411),Blocos!A:L,12,0))</f>
        <v/>
      </c>
      <c r="Z3411" s="190" t="str">
        <f>IF(ISNUMBER(Q3412),VLOOKUP(J3411,Blocos!D:G,4,0),"")</f>
        <v/>
      </c>
      <c r="AA3411" s="190" t="str">
        <f>IF(ISNUMBER(Q3411),CONCATENATE("CREATE TABLE ""reg_",LOWER(J3411),""" (""ID"" bigint NOT NULL AUTO_INCREMENT,  ""HASHFILE"" varchar(255) DEFAULT NULL, ""ID_PAI"" bigint NOT NULL,"),IF(Q3411="Campo",CONCATENATE("""",L3411,""" ",VLOOKUP(R3411,Apoio!A:C,3,0)),""))&amp;IF(Z3411="","",CONCATENATE("PRIMARY KEY (""ID""), KEY ""FK_reg_",LOWER(Z3411),"_ID_PAI"" (""ID_PAI""), CONSTRAINT ""FK_reg_",LOWER(Z3411),"_ID_PAI"" FOREIGN KEY (""ID_PAI"") REFERENCES ""reg_",LOWER(Z3411),""" (""ID"")) ENGINE=InnoDB AUTO_INCREMENT=105774 DEFAULT CHARSET=utf8mb4 COLLATE=utf8mb4_0900_ai_ci;"))</f>
        <v/>
      </c>
      <c r="AB3411" s="190" t="str">
        <f t="shared" si="377"/>
        <v/>
      </c>
    </row>
    <row r="3412" spans="1:28" ht="14.5" hidden="1" customHeight="1" x14ac:dyDescent="0.3">
      <c r="J3412" s="187" t="str">
        <f t="shared" si="375"/>
        <v>1700</v>
      </c>
      <c r="K3412" s="196"/>
      <c r="L3412" s="285"/>
      <c r="M3412" s="182" t="s">
        <v>3396</v>
      </c>
      <c r="N3412" s="196"/>
      <c r="O3412" s="196"/>
      <c r="P3412" s="196"/>
      <c r="Q3412" s="192" t="str">
        <f t="shared" si="376"/>
        <v/>
      </c>
      <c r="S3412" s="191" t="str">
        <f t="shared" si="372"/>
        <v/>
      </c>
      <c r="T3412" s="192" t="str">
        <f t="shared" si="373"/>
        <v/>
      </c>
      <c r="U3412" s="192" t="str">
        <f t="shared" si="378"/>
        <v/>
      </c>
      <c r="V3412" s="192" t="str">
        <f t="shared" si="374"/>
        <v/>
      </c>
      <c r="W3412" s="191" t="str">
        <f>IF(Q3412="Campo","@Campos(posicao = "&amp;K3412&amp;", tipo = '"&amp;R3412&amp;"')@Column(name = """&amp;L3412&amp;""")"&amp;IF(R3412="D","@Temporal(TemporalType.DATE)","")&amp;"private "&amp;VLOOKUP(TEXT(R3412,"@"),Apoio!A:B,2,0)&amp;" "&amp;SUBSTITUTE(LOWER(LEFT(L3412,1))&amp;RIGHT(PROPER(L3412),LEN(L3412)-1),"_","")&amp;";",IF(ISNUMBER(Q3412),IF(R3412="R","@Entity@Table(name = ""reg_"&amp;LOWER(J3412)&amp;""")@XmlRootElement","")&amp;VLOOKUP(J3412,Blocos!D:I,6,0)&amp;Apoio!$E$1&amp;Y3412,""))</f>
        <v/>
      </c>
      <c r="X3412" s="190" t="str">
        <f>IF(ISNUMBER(Q3412),COUNTIF(Blocos!G:G,J3412),"")</f>
        <v/>
      </c>
      <c r="Y3412" s="190" t="str">
        <f>IF(OR(X3412=0,X3412=""),"",VLOOKUP(SUMIFS(Blocos!A:A,Blocos!H:H,'EFD REGISTROS e Campos (2)'!X3412,Blocos!G:G,'EFD REGISTROS e Campos (2)'!J3412),Blocos!A:L,12,0))</f>
        <v/>
      </c>
      <c r="Z3412" s="190" t="str">
        <f>IF(ISNUMBER(Q3413),VLOOKUP(J3412,Blocos!D:G,4,0),"")</f>
        <v/>
      </c>
      <c r="AA3412" s="190" t="str">
        <f>IF(ISNUMBER(Q3412),CONCATENATE("CREATE TABLE ""reg_",LOWER(J3412),""" (""ID"" bigint NOT NULL AUTO_INCREMENT,  ""HASHFILE"" varchar(255) DEFAULT NULL, ""ID_PAI"" bigint NOT NULL,"),IF(Q3412="Campo",CONCATENATE("""",L3412,""" ",VLOOKUP(R3412,Apoio!A:C,3,0)),""))&amp;IF(Z3412="","",CONCATENATE("PRIMARY KEY (""ID""), KEY ""FK_reg_",LOWER(Z3412),"_ID_PAI"" (""ID_PAI""), CONSTRAINT ""FK_reg_",LOWER(Z3412),"_ID_PAI"" FOREIGN KEY (""ID_PAI"") REFERENCES ""reg_",LOWER(Z3412),""" (""ID"")) ENGINE=InnoDB AUTO_INCREMENT=105774 DEFAULT CHARSET=utf8mb4 COLLATE=utf8mb4_0900_ai_ci;"))</f>
        <v/>
      </c>
      <c r="AB3412" s="190" t="str">
        <f t="shared" si="377"/>
        <v/>
      </c>
    </row>
    <row r="3413" spans="1:28" ht="14.5" hidden="1" customHeight="1" x14ac:dyDescent="0.3">
      <c r="J3413" s="187" t="str">
        <f t="shared" si="375"/>
        <v>1700</v>
      </c>
      <c r="K3413" s="181">
        <v>3</v>
      </c>
      <c r="L3413" s="289" t="s">
        <v>344</v>
      </c>
      <c r="M3413" s="182" t="s">
        <v>3397</v>
      </c>
      <c r="N3413" s="181" t="s">
        <v>27</v>
      </c>
      <c r="O3413" s="181" t="s">
        <v>54</v>
      </c>
      <c r="P3413" s="181" t="s">
        <v>28</v>
      </c>
      <c r="Q3413" s="192" t="str">
        <f t="shared" si="376"/>
        <v>Campo</v>
      </c>
      <c r="R3413" s="192" t="s">
        <v>27</v>
      </c>
      <c r="S3413" s="191" t="str">
        <f t="shared" ref="S3413:S3476" si="379">IFERROR(IF(ISNUMBER(Q3413),CONCATENATE("&lt;/registro&gt;
&lt;registro codigo=""",CONCATENATE(B3413,C3413,D3413,E3413,F3413,G3413,H3413),""" perfil=""",A3413,""" nivel=""",Q3413,"""&gt;"),""),"")</f>
        <v/>
      </c>
      <c r="T3413" s="192" t="str">
        <f t="shared" ref="T3413:T3476" si="380">IF(Q3413="Campo",CONCATENATE("&lt;campo posicao=""",K3413,"""&gt;
&lt;coluna&gt;",SUBSTITUTE(L3413," ",""),"&lt;/coluna&gt;
&lt;descricao&gt;",M3413,"&lt;/descricao&gt;
&lt;tipo&gt;",R3413,"&lt;/tipo&gt;
&lt;/campo&gt;"),"")</f>
        <v>&lt;campo posicao="3"&gt;
&lt;coluna&gt;COD_MOD&lt;/coluna&gt;
&lt;descricao&gt;Código do modelo do dispositivo autorizado, conforme a Tabela 4.1.1 &lt;/descricao&gt;
&lt;tipo&gt;C&lt;/tipo&gt;
&lt;/campo&gt;</v>
      </c>
      <c r="U3413" s="192" t="str">
        <f t="shared" si="378"/>
        <v>&lt;campo posicao="3"&gt;
&lt;coluna&gt;COD_MOD&lt;/coluna&gt;
&lt;descricao&gt;Código do modelo do dispositivo autorizado, conforme a Tabela 4.1.1 &lt;/descricao&gt;
&lt;tipo&gt;C&lt;/tipo&gt;
&lt;/campo&gt;</v>
      </c>
      <c r="V3413" s="192" t="str">
        <f t="shared" ref="V3413:V3476" si="381">IF(ISNUMBER(K3413),CONCATENATE("{""Column",K3413+1,""", """,L3413,"""},",""),"")</f>
        <v>{"Column4", "COD_MOD"},</v>
      </c>
      <c r="W3413" s="191" t="str">
        <f>IF(Q3413="Campo","@Campos(posicao = "&amp;K3413&amp;", tipo = '"&amp;R3413&amp;"')@Column(name = """&amp;L3413&amp;""")"&amp;IF(R3413="D","@Temporal(TemporalType.DATE)","")&amp;"private "&amp;VLOOKUP(TEXT(R3413,"@"),Apoio!A:B,2,0)&amp;" "&amp;SUBSTITUTE(LOWER(LEFT(L3413,1))&amp;RIGHT(PROPER(L3413),LEN(L3413)-1),"_","")&amp;";",IF(ISNUMBER(Q3413),IF(R3413="R","@Entity@Table(name = ""reg_"&amp;LOWER(J3413)&amp;""")@XmlRootElement","")&amp;VLOOKUP(J3413,Blocos!D:I,6,0)&amp;Apoio!$E$1&amp;Y3413,""))</f>
        <v>@Campos(posicao = 3, tipo = 'C')@Column(name = "COD_MOD")private String codMod;</v>
      </c>
      <c r="X3413" s="190" t="str">
        <f>IF(ISNUMBER(Q3413),COUNTIF(Blocos!G:G,J3413),"")</f>
        <v/>
      </c>
      <c r="Y3413" s="190" t="str">
        <f>IF(OR(X3413=0,X3413=""),"",VLOOKUP(SUMIFS(Blocos!A:A,Blocos!H:H,'EFD REGISTROS e Campos (2)'!X3413,Blocos!G:G,'EFD REGISTROS e Campos (2)'!J3413),Blocos!A:L,12,0))</f>
        <v/>
      </c>
      <c r="Z3413" s="190" t="str">
        <f>IF(ISNUMBER(Q3414),VLOOKUP(J3413,Blocos!D:G,4,0),"")</f>
        <v/>
      </c>
      <c r="AA3413" s="190" t="str">
        <f>IF(ISNUMBER(Q3413),CONCATENATE("CREATE TABLE ""reg_",LOWER(J3413),""" (""ID"" bigint NOT NULL AUTO_INCREMENT,  ""HASHFILE"" varchar(255) DEFAULT NULL, ""ID_PAI"" bigint NOT NULL,"),IF(Q3413="Campo",CONCATENATE("""",L3413,""" ",VLOOKUP(R3413,Apoio!A:C,3,0)),""))&amp;IF(Z3413="","",CONCATENATE("PRIMARY KEY (""ID""), KEY ""FK_reg_",LOWER(Z3413),"_ID_PAI"" (""ID_PAI""), CONSTRAINT ""FK_reg_",LOWER(Z3413),"_ID_PAI"" FOREIGN KEY (""ID_PAI"") REFERENCES ""reg_",LOWER(Z3413),""" (""ID"")) ENGINE=InnoDB AUTO_INCREMENT=105774 DEFAULT CHARSET=utf8mb4 COLLATE=utf8mb4_0900_ai_ci;"))</f>
        <v>"COD_MOD" varchar(255) DEFAULT NULL,</v>
      </c>
      <c r="AB3413" s="190" t="str">
        <f t="shared" si="377"/>
        <v>`reg_1700`.`COD_MOD`,</v>
      </c>
    </row>
    <row r="3414" spans="1:28" ht="14.5" hidden="1" customHeight="1" x14ac:dyDescent="0.3">
      <c r="J3414" s="187" t="str">
        <f t="shared" si="375"/>
        <v>1700</v>
      </c>
      <c r="K3414" s="181">
        <v>4</v>
      </c>
      <c r="L3414" s="289" t="s">
        <v>348</v>
      </c>
      <c r="M3414" s="182" t="s">
        <v>3398</v>
      </c>
      <c r="N3414" s="181" t="s">
        <v>27</v>
      </c>
      <c r="O3414" s="181">
        <v>4</v>
      </c>
      <c r="P3414" s="181" t="s">
        <v>28</v>
      </c>
      <c r="Q3414" s="192" t="str">
        <f t="shared" si="376"/>
        <v>Campo</v>
      </c>
      <c r="R3414" s="192" t="s">
        <v>27</v>
      </c>
      <c r="S3414" s="191" t="str">
        <f t="shared" si="379"/>
        <v/>
      </c>
      <c r="T3414" s="192" t="str">
        <f t="shared" si="380"/>
        <v>&lt;campo posicao="4"&gt;
&lt;coluna&gt;SER&lt;/coluna&gt;
&lt;descricao&gt;Série do dispositivo autorizado&lt;/descricao&gt;
&lt;tipo&gt;C&lt;/tipo&gt;
&lt;/campo&gt;</v>
      </c>
      <c r="U3414" s="192" t="str">
        <f t="shared" si="378"/>
        <v>&lt;campo posicao="4"&gt;
&lt;coluna&gt;SER&lt;/coluna&gt;
&lt;descricao&gt;Série do dispositivo autorizado&lt;/descricao&gt;
&lt;tipo&gt;C&lt;/tipo&gt;
&lt;/campo&gt;</v>
      </c>
      <c r="V3414" s="192" t="str">
        <f t="shared" si="381"/>
        <v>{"Column5", "SER"},</v>
      </c>
      <c r="W3414" s="191" t="str">
        <f>IF(Q3414="Campo","@Campos(posicao = "&amp;K3414&amp;", tipo = '"&amp;R3414&amp;"')@Column(name = """&amp;L3414&amp;""")"&amp;IF(R3414="D","@Temporal(TemporalType.DATE)","")&amp;"private "&amp;VLOOKUP(TEXT(R3414,"@"),Apoio!A:B,2,0)&amp;" "&amp;SUBSTITUTE(LOWER(LEFT(L3414,1))&amp;RIGHT(PROPER(L3414),LEN(L3414)-1),"_","")&amp;";",IF(ISNUMBER(Q3414),IF(R3414="R","@Entity@Table(name = ""reg_"&amp;LOWER(J3414)&amp;""")@XmlRootElement","")&amp;VLOOKUP(J3414,Blocos!D:I,6,0)&amp;Apoio!$E$1&amp;Y3414,""))</f>
        <v>@Campos(posicao = 4, tipo = 'C')@Column(name = "SER")private String ser;</v>
      </c>
      <c r="X3414" s="190" t="str">
        <f>IF(ISNUMBER(Q3414),COUNTIF(Blocos!G:G,J3414),"")</f>
        <v/>
      </c>
      <c r="Y3414" s="190" t="str">
        <f>IF(OR(X3414=0,X3414=""),"",VLOOKUP(SUMIFS(Blocos!A:A,Blocos!H:H,'EFD REGISTROS e Campos (2)'!X3414,Blocos!G:G,'EFD REGISTROS e Campos (2)'!J3414),Blocos!A:L,12,0))</f>
        <v/>
      </c>
      <c r="Z3414" s="190" t="str">
        <f>IF(ISNUMBER(Q3415),VLOOKUP(J3414,Blocos!D:G,4,0),"")</f>
        <v/>
      </c>
      <c r="AA3414" s="190" t="str">
        <f>IF(ISNUMBER(Q3414),CONCATENATE("CREATE TABLE ""reg_",LOWER(J3414),""" (""ID"" bigint NOT NULL AUTO_INCREMENT,  ""HASHFILE"" varchar(255) DEFAULT NULL, ""ID_PAI"" bigint NOT NULL,"),IF(Q3414="Campo",CONCATENATE("""",L3414,""" ",VLOOKUP(R3414,Apoio!A:C,3,0)),""))&amp;IF(Z3414="","",CONCATENATE("PRIMARY KEY (""ID""), KEY ""FK_reg_",LOWER(Z3414),"_ID_PAI"" (""ID_PAI""), CONSTRAINT ""FK_reg_",LOWER(Z3414),"_ID_PAI"" FOREIGN KEY (""ID_PAI"") REFERENCES ""reg_",LOWER(Z3414),""" (""ID"")) ENGINE=InnoDB AUTO_INCREMENT=105774 DEFAULT CHARSET=utf8mb4 COLLATE=utf8mb4_0900_ai_ci;"))</f>
        <v>"SER" varchar(255) DEFAULT NULL,</v>
      </c>
      <c r="AB3414" s="190" t="str">
        <f t="shared" si="377"/>
        <v>`reg_1700`.`SER`,</v>
      </c>
    </row>
    <row r="3415" spans="1:28" ht="14.5" hidden="1" customHeight="1" x14ac:dyDescent="0.3">
      <c r="J3415" s="187" t="str">
        <f t="shared" si="375"/>
        <v>1700</v>
      </c>
      <c r="K3415" s="181">
        <v>5</v>
      </c>
      <c r="L3415" s="289" t="s">
        <v>654</v>
      </c>
      <c r="M3415" s="182" t="s">
        <v>3399</v>
      </c>
      <c r="N3415" s="181" t="s">
        <v>27</v>
      </c>
      <c r="O3415" s="181">
        <v>3</v>
      </c>
      <c r="P3415" s="181" t="s">
        <v>28</v>
      </c>
      <c r="Q3415" s="192" t="str">
        <f t="shared" si="376"/>
        <v>Campo</v>
      </c>
      <c r="R3415" s="192" t="s">
        <v>27</v>
      </c>
      <c r="S3415" s="191" t="str">
        <f t="shared" si="379"/>
        <v/>
      </c>
      <c r="T3415" s="192" t="str">
        <f t="shared" si="380"/>
        <v>&lt;campo posicao="5"&gt;
&lt;coluna&gt;SUB&lt;/coluna&gt;
&lt;descricao&gt;Subsérie do dispositivo autorizado&lt;/descricao&gt;
&lt;tipo&gt;C&lt;/tipo&gt;
&lt;/campo&gt;</v>
      </c>
      <c r="U3415" s="192" t="str">
        <f t="shared" si="378"/>
        <v>&lt;campo posicao="5"&gt;
&lt;coluna&gt;SUB&lt;/coluna&gt;
&lt;descricao&gt;Subsérie do dispositivo autorizado&lt;/descricao&gt;
&lt;tipo&gt;C&lt;/tipo&gt;
&lt;/campo&gt;</v>
      </c>
      <c r="V3415" s="192" t="str">
        <f t="shared" si="381"/>
        <v>{"Column6", "SUB"},</v>
      </c>
      <c r="W3415" s="191" t="str">
        <f>IF(Q3415="Campo","@Campos(posicao = "&amp;K3415&amp;", tipo = '"&amp;R3415&amp;"')@Column(name = """&amp;L3415&amp;""")"&amp;IF(R3415="D","@Temporal(TemporalType.DATE)","")&amp;"private "&amp;VLOOKUP(TEXT(R3415,"@"),Apoio!A:B,2,0)&amp;" "&amp;SUBSTITUTE(LOWER(LEFT(L3415,1))&amp;RIGHT(PROPER(L3415),LEN(L3415)-1),"_","")&amp;";",IF(ISNUMBER(Q3415),IF(R3415="R","@Entity@Table(name = ""reg_"&amp;LOWER(J3415)&amp;""")@XmlRootElement","")&amp;VLOOKUP(J3415,Blocos!D:I,6,0)&amp;Apoio!$E$1&amp;Y3415,""))</f>
        <v>@Campos(posicao = 5, tipo = 'C')@Column(name = "SUB")private String sub;</v>
      </c>
      <c r="X3415" s="190" t="str">
        <f>IF(ISNUMBER(Q3415),COUNTIF(Blocos!G:G,J3415),"")</f>
        <v/>
      </c>
      <c r="Y3415" s="190" t="str">
        <f>IF(OR(X3415=0,X3415=""),"",VLOOKUP(SUMIFS(Blocos!A:A,Blocos!H:H,'EFD REGISTROS e Campos (2)'!X3415,Blocos!G:G,'EFD REGISTROS e Campos (2)'!J3415),Blocos!A:L,12,0))</f>
        <v/>
      </c>
      <c r="Z3415" s="190" t="str">
        <f>IF(ISNUMBER(Q3416),VLOOKUP(J3415,Blocos!D:G,4,0),"")</f>
        <v/>
      </c>
      <c r="AA3415" s="190" t="str">
        <f>IF(ISNUMBER(Q3415),CONCATENATE("CREATE TABLE ""reg_",LOWER(J3415),""" (""ID"" bigint NOT NULL AUTO_INCREMENT,  ""HASHFILE"" varchar(255) DEFAULT NULL, ""ID_PAI"" bigint NOT NULL,"),IF(Q3415="Campo",CONCATENATE("""",L3415,""" ",VLOOKUP(R3415,Apoio!A:C,3,0)),""))&amp;IF(Z3415="","",CONCATENATE("PRIMARY KEY (""ID""), KEY ""FK_reg_",LOWER(Z3415),"_ID_PAI"" (""ID_PAI""), CONSTRAINT ""FK_reg_",LOWER(Z3415),"_ID_PAI"" FOREIGN KEY (""ID_PAI"") REFERENCES ""reg_",LOWER(Z3415),""" (""ID"")) ENGINE=InnoDB AUTO_INCREMENT=105774 DEFAULT CHARSET=utf8mb4 COLLATE=utf8mb4_0900_ai_ci;"))</f>
        <v>"SUB" varchar(255) DEFAULT NULL,</v>
      </c>
      <c r="AB3415" s="190" t="str">
        <f t="shared" si="377"/>
        <v>`reg_1700`.`SUB`,</v>
      </c>
    </row>
    <row r="3416" spans="1:28" ht="14.5" hidden="1" customHeight="1" x14ac:dyDescent="0.3">
      <c r="J3416" s="187" t="str">
        <f t="shared" si="375"/>
        <v>1700</v>
      </c>
      <c r="K3416" s="181">
        <v>6</v>
      </c>
      <c r="L3416" s="289" t="s">
        <v>402</v>
      </c>
      <c r="M3416" s="182" t="s">
        <v>3400</v>
      </c>
      <c r="N3416" s="181" t="s">
        <v>32</v>
      </c>
      <c r="O3416" s="181">
        <v>12</v>
      </c>
      <c r="P3416" s="181" t="s">
        <v>28</v>
      </c>
      <c r="Q3416" s="192" t="str">
        <f t="shared" si="376"/>
        <v>Campo</v>
      </c>
      <c r="R3416" s="192" t="s">
        <v>3607</v>
      </c>
      <c r="S3416" s="191" t="str">
        <f t="shared" si="379"/>
        <v/>
      </c>
      <c r="T3416" s="192" t="str">
        <f t="shared" si="380"/>
        <v>&lt;campo posicao="6"&gt;
&lt;coluna&gt;NUM_DOC_INI&lt;/coluna&gt;
&lt;descricao&gt;Número do dispositivo autorizado (utilizado) inicial&lt;/descricao&gt;
&lt;tipo&gt;I&lt;/tipo&gt;
&lt;/campo&gt;</v>
      </c>
      <c r="U3416" s="192" t="str">
        <f t="shared" si="378"/>
        <v>&lt;campo posicao="6"&gt;
&lt;coluna&gt;NUM_DOC_INI&lt;/coluna&gt;
&lt;descricao&gt;Número do dispositivo autorizado (utilizado) inicial&lt;/descricao&gt;
&lt;tipo&gt;I&lt;/tipo&gt;
&lt;/campo&gt;</v>
      </c>
      <c r="V3416" s="192" t="str">
        <f t="shared" si="381"/>
        <v>{"Column7", "NUM_DOC_INI"},</v>
      </c>
      <c r="W3416" s="191" t="str">
        <f>IF(Q3416="Campo","@Campos(posicao = "&amp;K3416&amp;", tipo = '"&amp;R3416&amp;"')@Column(name = """&amp;L3416&amp;""")"&amp;IF(R3416="D","@Temporal(TemporalType.DATE)","")&amp;"private "&amp;VLOOKUP(TEXT(R3416,"@"),Apoio!A:B,2,0)&amp;" "&amp;SUBSTITUTE(LOWER(LEFT(L3416,1))&amp;RIGHT(PROPER(L3416),LEN(L3416)-1),"_","")&amp;";",IF(ISNUMBER(Q3416),IF(R3416="R","@Entity@Table(name = ""reg_"&amp;LOWER(J3416)&amp;""")@XmlRootElement","")&amp;VLOOKUP(J3416,Blocos!D:I,6,0)&amp;Apoio!$E$1&amp;Y3416,""))</f>
        <v>@Campos(posicao = 6, tipo = 'I')@Column(name = "NUM_DOC_INI")private int numDocIni;</v>
      </c>
      <c r="X3416" s="190" t="str">
        <f>IF(ISNUMBER(Q3416),COUNTIF(Blocos!G:G,J3416),"")</f>
        <v/>
      </c>
      <c r="Y3416" s="190" t="str">
        <f>IF(OR(X3416=0,X3416=""),"",VLOOKUP(SUMIFS(Blocos!A:A,Blocos!H:H,'EFD REGISTROS e Campos (2)'!X3416,Blocos!G:G,'EFD REGISTROS e Campos (2)'!J3416),Blocos!A:L,12,0))</f>
        <v/>
      </c>
      <c r="Z3416" s="190" t="str">
        <f>IF(ISNUMBER(Q3417),VLOOKUP(J3416,Blocos!D:G,4,0),"")</f>
        <v/>
      </c>
      <c r="AA3416" s="190" t="str">
        <f>IF(ISNUMBER(Q3416),CONCATENATE("CREATE TABLE ""reg_",LOWER(J3416),""" (""ID"" bigint NOT NULL AUTO_INCREMENT,  ""HASHFILE"" varchar(255) DEFAULT NULL, ""ID_PAI"" bigint NOT NULL,"),IF(Q3416="Campo",CONCATENATE("""",L3416,""" ",VLOOKUP(R3416,Apoio!A:C,3,0)),""))&amp;IF(Z3416="","",CONCATENATE("PRIMARY KEY (""ID""), KEY ""FK_reg_",LOWER(Z3416),"_ID_PAI"" (""ID_PAI""), CONSTRAINT ""FK_reg_",LOWER(Z3416),"_ID_PAI"" FOREIGN KEY (""ID_PAI"") REFERENCES ""reg_",LOWER(Z3416),""" (""ID"")) ENGINE=InnoDB AUTO_INCREMENT=105774 DEFAULT CHARSET=utf8mb4 COLLATE=utf8mb4_0900_ai_ci;"))</f>
        <v>"NUM_DOC_INI" int DEFAULT NULL,</v>
      </c>
      <c r="AB3416" s="190" t="str">
        <f t="shared" si="377"/>
        <v>`reg_1700`.`NUM_DOC_INI`,</v>
      </c>
    </row>
    <row r="3417" spans="1:28" ht="14.5" hidden="1" customHeight="1" x14ac:dyDescent="0.3">
      <c r="J3417" s="187" t="str">
        <f t="shared" si="375"/>
        <v>1700</v>
      </c>
      <c r="K3417" s="181">
        <v>7</v>
      </c>
      <c r="L3417" s="289" t="s">
        <v>404</v>
      </c>
      <c r="M3417" s="182" t="s">
        <v>3401</v>
      </c>
      <c r="N3417" s="181" t="s">
        <v>32</v>
      </c>
      <c r="O3417" s="181">
        <v>12</v>
      </c>
      <c r="P3417" s="181" t="s">
        <v>28</v>
      </c>
      <c r="Q3417" s="192" t="str">
        <f t="shared" si="376"/>
        <v>Campo</v>
      </c>
      <c r="R3417" s="192" t="s">
        <v>3607</v>
      </c>
      <c r="S3417" s="191" t="str">
        <f t="shared" si="379"/>
        <v/>
      </c>
      <c r="T3417" s="192" t="str">
        <f t="shared" si="380"/>
        <v>&lt;campo posicao="7"&gt;
&lt;coluna&gt;NUM_DOC_FIN&lt;/coluna&gt;
&lt;descricao&gt;Número do dispositivo autorizado (utilizado) final&lt;/descricao&gt;
&lt;tipo&gt;I&lt;/tipo&gt;
&lt;/campo&gt;</v>
      </c>
      <c r="U3417" s="192" t="str">
        <f t="shared" si="378"/>
        <v>&lt;campo posicao="7"&gt;
&lt;coluna&gt;NUM_DOC_FIN&lt;/coluna&gt;
&lt;descricao&gt;Número do dispositivo autorizado (utilizado) final&lt;/descricao&gt;
&lt;tipo&gt;I&lt;/tipo&gt;
&lt;/campo&gt;</v>
      </c>
      <c r="V3417" s="192" t="str">
        <f t="shared" si="381"/>
        <v>{"Column8", "NUM_DOC_FIN"},</v>
      </c>
      <c r="W3417" s="191" t="str">
        <f>IF(Q3417="Campo","@Campos(posicao = "&amp;K3417&amp;", tipo = '"&amp;R3417&amp;"')@Column(name = """&amp;L3417&amp;""")"&amp;IF(R3417="D","@Temporal(TemporalType.DATE)","")&amp;"private "&amp;VLOOKUP(TEXT(R3417,"@"),Apoio!A:B,2,0)&amp;" "&amp;SUBSTITUTE(LOWER(LEFT(L3417,1))&amp;RIGHT(PROPER(L3417),LEN(L3417)-1),"_","")&amp;";",IF(ISNUMBER(Q3417),IF(R3417="R","@Entity@Table(name = ""reg_"&amp;LOWER(J3417)&amp;""")@XmlRootElement","")&amp;VLOOKUP(J3417,Blocos!D:I,6,0)&amp;Apoio!$E$1&amp;Y3417,""))</f>
        <v>@Campos(posicao = 7, tipo = 'I')@Column(name = "NUM_DOC_FIN")private int numDocFin;</v>
      </c>
      <c r="X3417" s="190" t="str">
        <f>IF(ISNUMBER(Q3417),COUNTIF(Blocos!G:G,J3417),"")</f>
        <v/>
      </c>
      <c r="Y3417" s="190" t="str">
        <f>IF(OR(X3417=0,X3417=""),"",VLOOKUP(SUMIFS(Blocos!A:A,Blocos!H:H,'EFD REGISTROS e Campos (2)'!X3417,Blocos!G:G,'EFD REGISTROS e Campos (2)'!J3417),Blocos!A:L,12,0))</f>
        <v/>
      </c>
      <c r="Z3417" s="190" t="str">
        <f>IF(ISNUMBER(Q3418),VLOOKUP(J3417,Blocos!D:G,4,0),"")</f>
        <v/>
      </c>
      <c r="AA3417" s="190" t="str">
        <f>IF(ISNUMBER(Q3417),CONCATENATE("CREATE TABLE ""reg_",LOWER(J3417),""" (""ID"" bigint NOT NULL AUTO_INCREMENT,  ""HASHFILE"" varchar(255) DEFAULT NULL, ""ID_PAI"" bigint NOT NULL,"),IF(Q3417="Campo",CONCATENATE("""",L3417,""" ",VLOOKUP(R3417,Apoio!A:C,3,0)),""))&amp;IF(Z3417="","",CONCATENATE("PRIMARY KEY (""ID""), KEY ""FK_reg_",LOWER(Z3417),"_ID_PAI"" (""ID_PAI""), CONSTRAINT ""FK_reg_",LOWER(Z3417),"_ID_PAI"" FOREIGN KEY (""ID_PAI"") REFERENCES ""reg_",LOWER(Z3417),""" (""ID"")) ENGINE=InnoDB AUTO_INCREMENT=105774 DEFAULT CHARSET=utf8mb4 COLLATE=utf8mb4_0900_ai_ci;"))</f>
        <v>"NUM_DOC_FIN" int DEFAULT NULL,</v>
      </c>
      <c r="AB3417" s="190" t="str">
        <f t="shared" si="377"/>
        <v>`reg_1700`.`NUM_DOC_FIN`,</v>
      </c>
    </row>
    <row r="3418" spans="1:28" ht="14.5" hidden="1" customHeight="1" x14ac:dyDescent="0.3">
      <c r="J3418" s="187" t="str">
        <f t="shared" si="375"/>
        <v>1700</v>
      </c>
      <c r="K3418" s="181">
        <v>8</v>
      </c>
      <c r="L3418" s="289" t="s">
        <v>3402</v>
      </c>
      <c r="M3418" s="182" t="s">
        <v>3403</v>
      </c>
      <c r="N3418" s="181" t="s">
        <v>32</v>
      </c>
      <c r="O3418" s="181">
        <v>60</v>
      </c>
      <c r="P3418" s="181" t="s">
        <v>28</v>
      </c>
      <c r="Q3418" s="192" t="str">
        <f t="shared" si="376"/>
        <v>Campo</v>
      </c>
      <c r="R3418" s="192" t="s">
        <v>3607</v>
      </c>
      <c r="S3418" s="191" t="str">
        <f t="shared" si="379"/>
        <v/>
      </c>
      <c r="T3418" s="192" t="str">
        <f t="shared" si="380"/>
        <v>&lt;campo posicao="8"&gt;
&lt;coluna&gt;NUM_AUT&lt;/coluna&gt;
&lt;descricao&gt;Número da autorização, conforme dispositivo autorizado &lt;/descricao&gt;
&lt;tipo&gt;I&lt;/tipo&gt;
&lt;/campo&gt;</v>
      </c>
      <c r="U3418" s="192" t="str">
        <f t="shared" si="378"/>
        <v>&lt;campo posicao="8"&gt;
&lt;coluna&gt;NUM_AUT&lt;/coluna&gt;
&lt;descricao&gt;Número da autorização, conforme dispositivo autorizado &lt;/descricao&gt;
&lt;tipo&gt;I&lt;/tipo&gt;
&lt;/campo&gt;</v>
      </c>
      <c r="V3418" s="192" t="str">
        <f t="shared" si="381"/>
        <v>{"Column9", "NUM_AUT"},</v>
      </c>
      <c r="W3418" s="191" t="str">
        <f>IF(Q3418="Campo","@Campos(posicao = "&amp;K3418&amp;", tipo = '"&amp;R3418&amp;"')@Column(name = """&amp;L3418&amp;""")"&amp;IF(R3418="D","@Temporal(TemporalType.DATE)","")&amp;"private "&amp;VLOOKUP(TEXT(R3418,"@"),Apoio!A:B,2,0)&amp;" "&amp;SUBSTITUTE(LOWER(LEFT(L3418,1))&amp;RIGHT(PROPER(L3418),LEN(L3418)-1),"_","")&amp;";",IF(ISNUMBER(Q3418),IF(R3418="R","@Entity@Table(name = ""reg_"&amp;LOWER(J3418)&amp;""")@XmlRootElement","")&amp;VLOOKUP(J3418,Blocos!D:I,6,0)&amp;Apoio!$E$1&amp;Y3418,""))</f>
        <v>@Campos(posicao = 8, tipo = 'I')@Column(name = "NUM_AUT")private int numAut;</v>
      </c>
      <c r="X3418" s="190" t="str">
        <f>IF(ISNUMBER(Q3418),COUNTIF(Blocos!G:G,J3418),"")</f>
        <v/>
      </c>
      <c r="Y3418" s="190" t="str">
        <f>IF(OR(X3418=0,X3418=""),"",VLOOKUP(SUMIFS(Blocos!A:A,Blocos!H:H,'EFD REGISTROS e Campos (2)'!X3418,Blocos!G:G,'EFD REGISTROS e Campos (2)'!J3418),Blocos!A:L,12,0))</f>
        <v/>
      </c>
      <c r="Z3418" s="190" t="str">
        <f>IF(ISNUMBER(Q3419),VLOOKUP(J3418,Blocos!D:G,4,0),"")</f>
        <v>1001</v>
      </c>
      <c r="AA3418" s="190" t="str">
        <f>IF(ISNUMBER(Q3418),CONCATENATE("CREATE TABLE ""reg_",LOWER(J3418),""" (""ID"" bigint NOT NULL AUTO_INCREMENT,  ""HASHFILE"" varchar(255) DEFAULT NULL, ""ID_PAI"" bigint NOT NULL,"),IF(Q3418="Campo",CONCATENATE("""",L3418,""" ",VLOOKUP(R3418,Apoio!A:C,3,0)),""))&amp;IF(Z3418="","",CONCATENATE("PRIMARY KEY (""ID""), KEY ""FK_reg_",LOWER(Z3418),"_ID_PAI"" (""ID_PAI""), CONSTRAINT ""FK_reg_",LOWER(Z3418),"_ID_PAI"" FOREIGN KEY (""ID_PAI"") REFERENCES ""reg_",LOWER(Z3418),""" (""ID"")) ENGINE=InnoDB AUTO_INCREMENT=105774 DEFAULT CHARSET=utf8mb4 COLLATE=utf8mb4_0900_ai_ci;"))</f>
        <v>"NUM_AUT" int DEFAULT NULL,PRIMARY KEY ("ID"), KEY "FK_reg_1001_ID_PAI" ("ID_PAI"), CONSTRAINT "FK_reg_1001_ID_PAI" FOREIGN KEY ("ID_PAI") REFERENCES "reg_1001" ("ID")) ENGINE=InnoDB AUTO_INCREMENT=105774 DEFAULT CHARSET=utf8mb4 COLLATE=utf8mb4_0900_ai_ci;</v>
      </c>
      <c r="AB3418" s="190" t="str">
        <f t="shared" si="377"/>
        <v>`reg_1700`.`NUM_AUT`,FROM `efdicms`.`reg_1700`;"</v>
      </c>
    </row>
    <row r="3419" spans="1:28" ht="14.5" hidden="1" customHeight="1" collapsed="1" x14ac:dyDescent="0.3">
      <c r="A3419" s="180" t="s">
        <v>22</v>
      </c>
      <c r="E3419" s="180" t="s">
        <v>3404</v>
      </c>
      <c r="I3419" s="180" t="s">
        <v>144</v>
      </c>
      <c r="J3419" s="187" t="str">
        <f t="shared" si="375"/>
        <v>1710</v>
      </c>
      <c r="K3419" s="195" t="s">
        <v>3405</v>
      </c>
      <c r="Q3419" s="192">
        <f t="shared" si="376"/>
        <v>3</v>
      </c>
      <c r="S3419" s="191" t="str">
        <f t="shared" si="379"/>
        <v>&lt;/registro&gt;
&lt;registro codigo="1710" perfil="ABC" nivel="3"&gt;</v>
      </c>
      <c r="T3419" s="192" t="str">
        <f t="shared" si="380"/>
        <v/>
      </c>
      <c r="U3419" s="192" t="str">
        <f t="shared" si="378"/>
        <v>&lt;/registro&gt;
&lt;registro codigo="1710" perfil="ABC" nivel="3"&gt;</v>
      </c>
      <c r="V3419" s="192" t="str">
        <f t="shared" si="381"/>
        <v/>
      </c>
      <c r="W3419" s="191" t="str">
        <f>IF(Q3419="Campo","@Campos(posicao = "&amp;K3419&amp;", tipo = '"&amp;R3419&amp;"')@Column(name = """&amp;L3419&amp;""")"&amp;IF(R3419="D","@Temporal(TemporalType.DATE)","")&amp;"private "&amp;VLOOKUP(TEXT(R3419,"@"),Apoio!A:B,2,0)&amp;" "&amp;SUBSTITUTE(LOWER(LEFT(L3419,1))&amp;RIGHT(PROPER(L3419),LEN(L3419)-1),"_","")&amp;";",IF(ISNUMBER(Q3419),IF(R3419="R","@Entity@Table(name = ""reg_"&amp;LOWER(J3419)&amp;""")@XmlRootElement","")&amp;VLOOKUP(J3419,Blocos!D:I,6,0)&amp;Apoio!$E$1&amp;Y3419,""))</f>
        <v>@Registros(nivel = 3) public class Reg1710 implements Serializable { private static final long serialVersionUID = 1L; @Id @GeneratedValue(strategy = GenerationType.IDENTITY) @Basic(optional = false) @Column(name = "ID" ) private Long id;@ManyToOne(fetch = FetchType.LAZY) @JoinColumn(name = "ID_PAI", nullable = false) private Reg1700 idPai; public Reg1700 getIdPai() {return idPai;}public void setIdPai(Object idPai) {this.idPai = (Reg1700) idPai;}public Reg1710() { } public Reg1710(Long id) { this.id = id; } public Reg1710(Long id, Reg1700 idPai, long linha, String hash) { this.id = id; this.idPai = idPai; this.linha = linha; this.hash = hash; }public Long getId() { return id; } public void setId(Long id) { this.id = id; }@Basic(optional = false)@Column(name = "LINHA")private long linha;@Basic(optional = false)@Column(name = "HASH")private String hash;</v>
      </c>
      <c r="X3419" s="190">
        <f>IF(ISNUMBER(Q3419),COUNTIF(Blocos!G:G,J3419),"")</f>
        <v>0</v>
      </c>
      <c r="Y3419" s="190" t="str">
        <f>IF(OR(X3419=0,X3419=""),"",VLOOKUP(SUMIFS(Blocos!A:A,Blocos!H:H,'EFD REGISTROS e Campos (2)'!X3419,Blocos!G:G,'EFD REGISTROS e Campos (2)'!J3419),Blocos!A:L,12,0))</f>
        <v/>
      </c>
      <c r="Z3419" s="190" t="str">
        <f>IF(ISNUMBER(Q3420),VLOOKUP(J3419,Blocos!D:G,4,0),"")</f>
        <v/>
      </c>
      <c r="AA3419" s="190" t="str">
        <f>IF(ISNUMBER(Q3419),CONCATENATE("CREATE TABLE ""reg_",LOWER(J3419),""" (""ID"" bigint NOT NULL AUTO_INCREMENT,  ""HASHFILE"" varchar(255) DEFAULT NULL, ""ID_PAI"" bigint NOT NULL,"),IF(Q3419="Campo",CONCATENATE("""",L3419,""" ",VLOOKUP(R3419,Apoio!A:C,3,0)),""))&amp;IF(Z3419="","",CONCATENATE("PRIMARY KEY (""ID""), KEY ""FK_reg_",LOWER(Z3419),"_ID_PAI"" (""ID_PAI""), CONSTRAINT ""FK_reg_",LOWER(Z3419),"_ID_PAI"" FOREIGN KEY (""ID_PAI"") REFERENCES ""reg_",LOWER(Z3419),""" (""ID"")) ENGINE=InnoDB AUTO_INCREMENT=105774 DEFAULT CHARSET=utf8mb4 COLLATE=utf8mb4_0900_ai_ci;"))</f>
        <v>CREATE TABLE "reg_1710" ("ID" bigint NOT NULL AUTO_INCREMENT,  "HASHFILE" varchar(255) DEFAULT NULL, "ID_PAI" bigint NOT NULL,</v>
      </c>
      <c r="AB3419" s="190" t="str">
        <f t="shared" si="377"/>
        <v/>
      </c>
    </row>
    <row r="3420" spans="1:28" ht="14.5" hidden="1" customHeight="1" x14ac:dyDescent="0.3">
      <c r="J3420" s="187" t="str">
        <f t="shared" si="375"/>
        <v>1710</v>
      </c>
      <c r="K3420" s="181">
        <v>1</v>
      </c>
      <c r="L3420" s="289" t="s">
        <v>25</v>
      </c>
      <c r="M3420" s="182" t="s">
        <v>3406</v>
      </c>
      <c r="N3420" s="181" t="s">
        <v>27</v>
      </c>
      <c r="O3420" s="181">
        <v>4</v>
      </c>
      <c r="P3420" s="181" t="s">
        <v>28</v>
      </c>
      <c r="Q3420" s="192" t="str">
        <f t="shared" si="376"/>
        <v>Campo</v>
      </c>
      <c r="R3420" s="192" t="s">
        <v>27</v>
      </c>
      <c r="S3420" s="191" t="str">
        <f t="shared" si="379"/>
        <v/>
      </c>
      <c r="T3420" s="192" t="str">
        <f t="shared" si="380"/>
        <v>&lt;campo posicao="1"&gt;
&lt;coluna&gt;REG&lt;/coluna&gt;
&lt;descricao&gt;Texto fixo contendo “1710”.&lt;/descricao&gt;
&lt;tipo&gt;C&lt;/tipo&gt;
&lt;/campo&gt;</v>
      </c>
      <c r="U3420" s="192" t="str">
        <f t="shared" si="378"/>
        <v>&lt;campo posicao="1"&gt;
&lt;coluna&gt;REG&lt;/coluna&gt;
&lt;descricao&gt;Texto fixo contendo “1710”.&lt;/descricao&gt;
&lt;tipo&gt;C&lt;/tipo&gt;
&lt;/campo&gt;</v>
      </c>
      <c r="V3420" s="192" t="str">
        <f t="shared" si="381"/>
        <v>{"Column2", "REG"},</v>
      </c>
      <c r="W3420" s="191" t="str">
        <f>IF(Q3420="Campo","@Campos(posicao = "&amp;K3420&amp;", tipo = '"&amp;R3420&amp;"')@Column(name = """&amp;L3420&amp;""")"&amp;IF(R3420="D","@Temporal(TemporalType.DATE)","")&amp;"private "&amp;VLOOKUP(TEXT(R3420,"@"),Apoio!A:B,2,0)&amp;" "&amp;SUBSTITUTE(LOWER(LEFT(L3420,1))&amp;RIGHT(PROPER(L3420),LEN(L3420)-1),"_","")&amp;";",IF(ISNUMBER(Q3420),IF(R3420="R","@Entity@Table(name = ""reg_"&amp;LOWER(J3420)&amp;""")@XmlRootElement","")&amp;VLOOKUP(J3420,Blocos!D:I,6,0)&amp;Apoio!$E$1&amp;Y3420,""))</f>
        <v>@Campos(posicao = 1, tipo = 'C')@Column(name = "REG")private String reg;</v>
      </c>
      <c r="X3420" s="190" t="str">
        <f>IF(ISNUMBER(Q3420),COUNTIF(Blocos!G:G,J3420),"")</f>
        <v/>
      </c>
      <c r="Y3420" s="190" t="str">
        <f>IF(OR(X3420=0,X3420=""),"",VLOOKUP(SUMIFS(Blocos!A:A,Blocos!H:H,'EFD REGISTROS e Campos (2)'!X3420,Blocos!G:G,'EFD REGISTROS e Campos (2)'!J3420),Blocos!A:L,12,0))</f>
        <v/>
      </c>
      <c r="Z3420" s="190" t="str">
        <f>IF(ISNUMBER(Q3421),VLOOKUP(J3420,Blocos!D:G,4,0),"")</f>
        <v/>
      </c>
      <c r="AA3420" s="190" t="str">
        <f>IF(ISNUMBER(Q3420),CONCATENATE("CREATE TABLE ""reg_",LOWER(J3420),""" (""ID"" bigint NOT NULL AUTO_INCREMENT,  ""HASHFILE"" varchar(255) DEFAULT NULL, ""ID_PAI"" bigint NOT NULL,"),IF(Q3420="Campo",CONCATENATE("""",L3420,""" ",VLOOKUP(R3420,Apoio!A:C,3,0)),""))&amp;IF(Z3420="","",CONCATENATE("PRIMARY KEY (""ID""), KEY ""FK_reg_",LOWER(Z3420),"_ID_PAI"" (""ID_PAI""), CONSTRAINT ""FK_reg_",LOWER(Z3420),"_ID_PAI"" FOREIGN KEY (""ID_PAI"") REFERENCES ""reg_",LOWER(Z3420),""" (""ID"")) ENGINE=InnoDB AUTO_INCREMENT=105774 DEFAULT CHARSET=utf8mb4 COLLATE=utf8mb4_0900_ai_ci;"))</f>
        <v>"REG" varchar(255) DEFAULT NULL,</v>
      </c>
      <c r="AB3420" s="190" t="str">
        <f t="shared" si="377"/>
        <v>USE `efdicms`;SELECT `reg_1710`.`REG`,</v>
      </c>
    </row>
    <row r="3421" spans="1:28" ht="14.5" hidden="1" customHeight="1" x14ac:dyDescent="0.3">
      <c r="J3421" s="187" t="str">
        <f t="shared" si="375"/>
        <v>1710</v>
      </c>
      <c r="K3421" s="181">
        <v>2</v>
      </c>
      <c r="L3421" s="289" t="s">
        <v>402</v>
      </c>
      <c r="M3421" s="182" t="s">
        <v>3407</v>
      </c>
      <c r="N3421" s="181" t="s">
        <v>32</v>
      </c>
      <c r="O3421" s="181">
        <v>12</v>
      </c>
      <c r="P3421" s="181" t="s">
        <v>28</v>
      </c>
      <c r="Q3421" s="192" t="str">
        <f t="shared" si="376"/>
        <v>Campo</v>
      </c>
      <c r="R3421" s="192" t="s">
        <v>3607</v>
      </c>
      <c r="S3421" s="191" t="str">
        <f t="shared" si="379"/>
        <v/>
      </c>
      <c r="T3421" s="192" t="str">
        <f t="shared" si="380"/>
        <v>&lt;campo posicao="2"&gt;
&lt;coluna&gt;NUM_DOC_INI&lt;/coluna&gt;
&lt;descricao&gt;Número do dispositivo autorizado (inutilizado) inicial &lt;/descricao&gt;
&lt;tipo&gt;I&lt;/tipo&gt;
&lt;/campo&gt;</v>
      </c>
      <c r="U3421" s="192" t="str">
        <f t="shared" si="378"/>
        <v>&lt;campo posicao="2"&gt;
&lt;coluna&gt;NUM_DOC_INI&lt;/coluna&gt;
&lt;descricao&gt;Número do dispositivo autorizado (inutilizado) inicial &lt;/descricao&gt;
&lt;tipo&gt;I&lt;/tipo&gt;
&lt;/campo&gt;</v>
      </c>
      <c r="V3421" s="192" t="str">
        <f t="shared" si="381"/>
        <v>{"Column3", "NUM_DOC_INI"},</v>
      </c>
      <c r="W3421" s="191" t="str">
        <f>IF(Q3421="Campo","@Campos(posicao = "&amp;K3421&amp;", tipo = '"&amp;R3421&amp;"')@Column(name = """&amp;L3421&amp;""")"&amp;IF(R3421="D","@Temporal(TemporalType.DATE)","")&amp;"private "&amp;VLOOKUP(TEXT(R3421,"@"),Apoio!A:B,2,0)&amp;" "&amp;SUBSTITUTE(LOWER(LEFT(L3421,1))&amp;RIGHT(PROPER(L3421),LEN(L3421)-1),"_","")&amp;";",IF(ISNUMBER(Q3421),IF(R3421="R","@Entity@Table(name = ""reg_"&amp;LOWER(J3421)&amp;""")@XmlRootElement","")&amp;VLOOKUP(J3421,Blocos!D:I,6,0)&amp;Apoio!$E$1&amp;Y3421,""))</f>
        <v>@Campos(posicao = 2, tipo = 'I')@Column(name = "NUM_DOC_INI")private int numDocIni;</v>
      </c>
      <c r="X3421" s="190" t="str">
        <f>IF(ISNUMBER(Q3421),COUNTIF(Blocos!G:G,J3421),"")</f>
        <v/>
      </c>
      <c r="Y3421" s="190" t="str">
        <f>IF(OR(X3421=0,X3421=""),"",VLOOKUP(SUMIFS(Blocos!A:A,Blocos!H:H,'EFD REGISTROS e Campos (2)'!X3421,Blocos!G:G,'EFD REGISTROS e Campos (2)'!J3421),Blocos!A:L,12,0))</f>
        <v/>
      </c>
      <c r="Z3421" s="190" t="str">
        <f>IF(ISNUMBER(Q3422),VLOOKUP(J3421,Blocos!D:G,4,0),"")</f>
        <v/>
      </c>
      <c r="AA3421" s="190" t="str">
        <f>IF(ISNUMBER(Q3421),CONCATENATE("CREATE TABLE ""reg_",LOWER(J3421),""" (""ID"" bigint NOT NULL AUTO_INCREMENT,  ""HASHFILE"" varchar(255) DEFAULT NULL, ""ID_PAI"" bigint NOT NULL,"),IF(Q3421="Campo",CONCATENATE("""",L3421,""" ",VLOOKUP(R3421,Apoio!A:C,3,0)),""))&amp;IF(Z3421="","",CONCATENATE("PRIMARY KEY (""ID""), KEY ""FK_reg_",LOWER(Z3421),"_ID_PAI"" (""ID_PAI""), CONSTRAINT ""FK_reg_",LOWER(Z3421),"_ID_PAI"" FOREIGN KEY (""ID_PAI"") REFERENCES ""reg_",LOWER(Z3421),""" (""ID"")) ENGINE=InnoDB AUTO_INCREMENT=105774 DEFAULT CHARSET=utf8mb4 COLLATE=utf8mb4_0900_ai_ci;"))</f>
        <v>"NUM_DOC_INI" int DEFAULT NULL,</v>
      </c>
      <c r="AB3421" s="190" t="str">
        <f t="shared" si="377"/>
        <v>`reg_1710`.`NUM_DOC_INI`,</v>
      </c>
    </row>
    <row r="3422" spans="1:28" ht="14.5" hidden="1" customHeight="1" x14ac:dyDescent="0.3">
      <c r="J3422" s="187" t="str">
        <f t="shared" si="375"/>
        <v>1710</v>
      </c>
      <c r="K3422" s="181">
        <v>3</v>
      </c>
      <c r="L3422" s="289" t="s">
        <v>404</v>
      </c>
      <c r="M3422" s="182" t="s">
        <v>3408</v>
      </c>
      <c r="N3422" s="181" t="s">
        <v>32</v>
      </c>
      <c r="O3422" s="181">
        <v>12</v>
      </c>
      <c r="P3422" s="181" t="s">
        <v>28</v>
      </c>
      <c r="Q3422" s="192" t="str">
        <f t="shared" si="376"/>
        <v>Campo</v>
      </c>
      <c r="R3422" s="192" t="s">
        <v>3607</v>
      </c>
      <c r="S3422" s="191" t="str">
        <f t="shared" si="379"/>
        <v/>
      </c>
      <c r="T3422" s="192" t="str">
        <f t="shared" si="380"/>
        <v>&lt;campo posicao="3"&gt;
&lt;coluna&gt;NUM_DOC_FIN&lt;/coluna&gt;
&lt;descricao&gt;Número do dispositivo autorizado (inutilizado) final&lt;/descricao&gt;
&lt;tipo&gt;I&lt;/tipo&gt;
&lt;/campo&gt;</v>
      </c>
      <c r="U3422" s="192" t="str">
        <f t="shared" si="378"/>
        <v>&lt;campo posicao="3"&gt;
&lt;coluna&gt;NUM_DOC_FIN&lt;/coluna&gt;
&lt;descricao&gt;Número do dispositivo autorizado (inutilizado) final&lt;/descricao&gt;
&lt;tipo&gt;I&lt;/tipo&gt;
&lt;/campo&gt;</v>
      </c>
      <c r="V3422" s="192" t="str">
        <f t="shared" si="381"/>
        <v>{"Column4", "NUM_DOC_FIN"},</v>
      </c>
      <c r="W3422" s="191" t="str">
        <f>IF(Q3422="Campo","@Campos(posicao = "&amp;K3422&amp;", tipo = '"&amp;R3422&amp;"')@Column(name = """&amp;L3422&amp;""")"&amp;IF(R3422="D","@Temporal(TemporalType.DATE)","")&amp;"private "&amp;VLOOKUP(TEXT(R3422,"@"),Apoio!A:B,2,0)&amp;" "&amp;SUBSTITUTE(LOWER(LEFT(L3422,1))&amp;RIGHT(PROPER(L3422),LEN(L3422)-1),"_","")&amp;";",IF(ISNUMBER(Q3422),IF(R3422="R","@Entity@Table(name = ""reg_"&amp;LOWER(J3422)&amp;""")@XmlRootElement","")&amp;VLOOKUP(J3422,Blocos!D:I,6,0)&amp;Apoio!$E$1&amp;Y3422,""))</f>
        <v>@Campos(posicao = 3, tipo = 'I')@Column(name = "NUM_DOC_FIN")private int numDocFin;</v>
      </c>
      <c r="X3422" s="190" t="str">
        <f>IF(ISNUMBER(Q3422),COUNTIF(Blocos!G:G,J3422),"")</f>
        <v/>
      </c>
      <c r="Y3422" s="190" t="str">
        <f>IF(OR(X3422=0,X3422=""),"",VLOOKUP(SUMIFS(Blocos!A:A,Blocos!H:H,'EFD REGISTROS e Campos (2)'!X3422,Blocos!G:G,'EFD REGISTROS e Campos (2)'!J3422),Blocos!A:L,12,0))</f>
        <v/>
      </c>
      <c r="Z3422" s="190" t="str">
        <f>IF(ISNUMBER(Q3423),VLOOKUP(J3422,Blocos!D:G,4,0),"")</f>
        <v>1700</v>
      </c>
      <c r="AA3422" s="190" t="str">
        <f>IF(ISNUMBER(Q3422),CONCATENATE("CREATE TABLE ""reg_",LOWER(J3422),""" (""ID"" bigint NOT NULL AUTO_INCREMENT,  ""HASHFILE"" varchar(255) DEFAULT NULL, ""ID_PAI"" bigint NOT NULL,"),IF(Q3422="Campo",CONCATENATE("""",L3422,""" ",VLOOKUP(R3422,Apoio!A:C,3,0)),""))&amp;IF(Z3422="","",CONCATENATE("PRIMARY KEY (""ID""), KEY ""FK_reg_",LOWER(Z3422),"_ID_PAI"" (""ID_PAI""), CONSTRAINT ""FK_reg_",LOWER(Z3422),"_ID_PAI"" FOREIGN KEY (""ID_PAI"") REFERENCES ""reg_",LOWER(Z3422),""" (""ID"")) ENGINE=InnoDB AUTO_INCREMENT=105774 DEFAULT CHARSET=utf8mb4 COLLATE=utf8mb4_0900_ai_ci;"))</f>
        <v>"NUM_DOC_FIN" int DEFAULT NULL,PRIMARY KEY ("ID"), KEY "FK_reg_1700_ID_PAI" ("ID_PAI"), CONSTRAINT "FK_reg_1700_ID_PAI" FOREIGN KEY ("ID_PAI") REFERENCES "reg_1700" ("ID")) ENGINE=InnoDB AUTO_INCREMENT=105774 DEFAULT CHARSET=utf8mb4 COLLATE=utf8mb4_0900_ai_ci;</v>
      </c>
      <c r="AB3422" s="190" t="str">
        <f t="shared" si="377"/>
        <v>`reg_1710`.`NUM_DOC_FIN`,FROM `efdicms`.`reg_1710`;"</v>
      </c>
    </row>
    <row r="3423" spans="1:28" ht="14.5" hidden="1" customHeight="1" collapsed="1" x14ac:dyDescent="0.3">
      <c r="A3423" s="180" t="s">
        <v>22</v>
      </c>
      <c r="D3423" s="180" t="s">
        <v>3409</v>
      </c>
      <c r="I3423" s="180" t="s">
        <v>8</v>
      </c>
      <c r="J3423" s="187" t="str">
        <f t="shared" si="375"/>
        <v>1800</v>
      </c>
      <c r="K3423" s="195" t="s">
        <v>3410</v>
      </c>
      <c r="Q3423" s="192">
        <f t="shared" si="376"/>
        <v>2</v>
      </c>
      <c r="S3423" s="191" t="str">
        <f t="shared" si="379"/>
        <v>&lt;/registro&gt;
&lt;registro codigo="1800" perfil="ABC" nivel="2"&gt;</v>
      </c>
      <c r="T3423" s="192" t="str">
        <f t="shared" si="380"/>
        <v/>
      </c>
      <c r="U3423" s="192" t="str">
        <f t="shared" si="378"/>
        <v>&lt;/registro&gt;
&lt;registro codigo="1800" perfil="ABC" nivel="2"&gt;</v>
      </c>
      <c r="V3423" s="192" t="str">
        <f t="shared" si="381"/>
        <v/>
      </c>
      <c r="W3423" s="191" t="str">
        <f>IF(Q3423="Campo","@Campos(posicao = "&amp;K3423&amp;", tipo = '"&amp;R3423&amp;"')@Column(name = """&amp;L3423&amp;""")"&amp;IF(R3423="D","@Temporal(TemporalType.DATE)","")&amp;"private "&amp;VLOOKUP(TEXT(R3423,"@"),Apoio!A:B,2,0)&amp;" "&amp;SUBSTITUTE(LOWER(LEFT(L3423,1))&amp;RIGHT(PROPER(L3423),LEN(L3423)-1),"_","")&amp;";",IF(ISNUMBER(Q3423),IF(R3423="R","@Entity@Table(name = ""reg_"&amp;LOWER(J3423)&amp;""")@XmlRootElement","")&amp;VLOOKUP(J3423,Blocos!D:I,6,0)&amp;Apoio!$E$1&amp;Y3423,""))</f>
        <v>@Registros(nivel = 2) public class Reg1800 implements Serializable { private static final long serialVersionUID = 1L; @Id @GeneratedValue(strategy = GenerationType.IDENTITY) @Basic(optional = false) @Column(name = "ID" ) private Long id;@OneToOne(fetch = FetchType.LAZY) @JoinColumn(name = "ID_PAI", nullable = false) private Reg1001 idPai; public Reg1001 getIdPai() {return idPai;}public void setIdPai(Object idPai) {this.idPai = (Reg1001) idPai;}public Reg1800() { } public Reg1800(Long id) { this.id = id; } public Reg1800(Long id, Reg1001 idPai, long linha, String hash) { this.id = id; this.idPai = idPai; this.linha = linha; this.hash = hash; }public Long getId() { return id; } public void setId(Long id) { this.id = id; }@Basic(optional = false)@Column(name = "LINHA")private long linha;@Basic(optional = false)@Column(name = "HASH")private String hash;</v>
      </c>
      <c r="X3423" s="190">
        <f>IF(ISNUMBER(Q3423),COUNTIF(Blocos!G:G,J3423),"")</f>
        <v>0</v>
      </c>
      <c r="Y3423" s="190" t="str">
        <f>IF(OR(X3423=0,X3423=""),"",VLOOKUP(SUMIFS(Blocos!A:A,Blocos!H:H,'EFD REGISTROS e Campos (2)'!X3423,Blocos!G:G,'EFD REGISTROS e Campos (2)'!J3423),Blocos!A:L,12,0))</f>
        <v/>
      </c>
      <c r="Z3423" s="190" t="str">
        <f>IF(ISNUMBER(Q3424),VLOOKUP(J3423,Blocos!D:G,4,0),"")</f>
        <v/>
      </c>
      <c r="AA3423" s="190" t="str">
        <f>IF(ISNUMBER(Q3423),CONCATENATE("CREATE TABLE ""reg_",LOWER(J3423),""" (""ID"" bigint NOT NULL AUTO_INCREMENT,  ""HASHFILE"" varchar(255) DEFAULT NULL, ""ID_PAI"" bigint NOT NULL,"),IF(Q3423="Campo",CONCATENATE("""",L3423,""" ",VLOOKUP(R3423,Apoio!A:C,3,0)),""))&amp;IF(Z3423="","",CONCATENATE("PRIMARY KEY (""ID""), KEY ""FK_reg_",LOWER(Z3423),"_ID_PAI"" (""ID_PAI""), CONSTRAINT ""FK_reg_",LOWER(Z3423),"_ID_PAI"" FOREIGN KEY (""ID_PAI"") REFERENCES ""reg_",LOWER(Z3423),""" (""ID"")) ENGINE=InnoDB AUTO_INCREMENT=105774 DEFAULT CHARSET=utf8mb4 COLLATE=utf8mb4_0900_ai_ci;"))</f>
        <v>CREATE TABLE "reg_1800" ("ID" bigint NOT NULL AUTO_INCREMENT,  "HASHFILE" varchar(255) DEFAULT NULL, "ID_PAI" bigint NOT NULL,</v>
      </c>
      <c r="AB3423" s="190" t="str">
        <f t="shared" si="377"/>
        <v/>
      </c>
    </row>
    <row r="3424" spans="1:28" ht="14.5" hidden="1" customHeight="1" x14ac:dyDescent="0.3">
      <c r="J3424" s="187" t="str">
        <f t="shared" si="375"/>
        <v>1800</v>
      </c>
      <c r="K3424" s="181">
        <v>1</v>
      </c>
      <c r="L3424" s="289" t="s">
        <v>25</v>
      </c>
      <c r="M3424" s="182" t="s">
        <v>3678</v>
      </c>
      <c r="N3424" s="181" t="s">
        <v>27</v>
      </c>
      <c r="O3424" s="181" t="s">
        <v>235</v>
      </c>
      <c r="P3424" s="181" t="s">
        <v>28</v>
      </c>
      <c r="Q3424" s="192" t="str">
        <f t="shared" si="376"/>
        <v>Campo</v>
      </c>
      <c r="R3424" s="192" t="s">
        <v>27</v>
      </c>
      <c r="S3424" s="191" t="str">
        <f t="shared" si="379"/>
        <v/>
      </c>
      <c r="T3424" s="192" t="str">
        <f t="shared" si="380"/>
        <v>&lt;campo posicao="1"&gt;
&lt;coluna&gt;REG&lt;/coluna&gt;
&lt;descricao&gt;Texto fixo contendo “1800”.&lt;/descricao&gt;
&lt;tipo&gt;C&lt;/tipo&gt;
&lt;/campo&gt;</v>
      </c>
      <c r="U3424" s="192" t="str">
        <f t="shared" si="378"/>
        <v>&lt;campo posicao="1"&gt;
&lt;coluna&gt;REG&lt;/coluna&gt;
&lt;descricao&gt;Texto fixo contendo “1800”.&lt;/descricao&gt;
&lt;tipo&gt;C&lt;/tipo&gt;
&lt;/campo&gt;</v>
      </c>
      <c r="V3424" s="192" t="str">
        <f t="shared" si="381"/>
        <v>{"Column2", "REG"},</v>
      </c>
      <c r="W3424" s="191" t="str">
        <f>IF(Q3424="Campo","@Campos(posicao = "&amp;K3424&amp;", tipo = '"&amp;R3424&amp;"')@Column(name = """&amp;L3424&amp;""")"&amp;IF(R3424="D","@Temporal(TemporalType.DATE)","")&amp;"private "&amp;VLOOKUP(TEXT(R3424,"@"),Apoio!A:B,2,0)&amp;" "&amp;SUBSTITUTE(LOWER(LEFT(L3424,1))&amp;RIGHT(PROPER(L3424),LEN(L3424)-1),"_","")&amp;";",IF(ISNUMBER(Q3424),IF(R3424="R","@Entity@Table(name = ""reg_"&amp;LOWER(J3424)&amp;""")@XmlRootElement","")&amp;VLOOKUP(J3424,Blocos!D:I,6,0)&amp;Apoio!$E$1&amp;Y3424,""))</f>
        <v>@Campos(posicao = 1, tipo = 'C')@Column(name = "REG")private String reg;</v>
      </c>
      <c r="X3424" s="190" t="str">
        <f>IF(ISNUMBER(Q3424),COUNTIF(Blocos!G:G,J3424),"")</f>
        <v/>
      </c>
      <c r="Y3424" s="190" t="str">
        <f>IF(OR(X3424=0,X3424=""),"",VLOOKUP(SUMIFS(Blocos!A:A,Blocos!H:H,'EFD REGISTROS e Campos (2)'!X3424,Blocos!G:G,'EFD REGISTROS e Campos (2)'!J3424),Blocos!A:L,12,0))</f>
        <v/>
      </c>
      <c r="Z3424" s="190" t="str">
        <f>IF(ISNUMBER(Q3425),VLOOKUP(J3424,Blocos!D:G,4,0),"")</f>
        <v/>
      </c>
      <c r="AA3424" s="190" t="str">
        <f>IF(ISNUMBER(Q3424),CONCATENATE("CREATE TABLE ""reg_",LOWER(J3424),""" (""ID"" bigint NOT NULL AUTO_INCREMENT,  ""HASHFILE"" varchar(255) DEFAULT NULL, ""ID_PAI"" bigint NOT NULL,"),IF(Q3424="Campo",CONCATENATE("""",L3424,""" ",VLOOKUP(R3424,Apoio!A:C,3,0)),""))&amp;IF(Z3424="","",CONCATENATE("PRIMARY KEY (""ID""), KEY ""FK_reg_",LOWER(Z3424),"_ID_PAI"" (""ID_PAI""), CONSTRAINT ""FK_reg_",LOWER(Z3424),"_ID_PAI"" FOREIGN KEY (""ID_PAI"") REFERENCES ""reg_",LOWER(Z3424),""" (""ID"")) ENGINE=InnoDB AUTO_INCREMENT=105774 DEFAULT CHARSET=utf8mb4 COLLATE=utf8mb4_0900_ai_ci;"))</f>
        <v>"REG" varchar(255) DEFAULT NULL,</v>
      </c>
      <c r="AB3424" s="190" t="str">
        <f t="shared" si="377"/>
        <v>USE `efdicms`;SELECT `reg_1800`.`REG`,</v>
      </c>
    </row>
    <row r="3425" spans="1:28" ht="14.5" hidden="1" customHeight="1" x14ac:dyDescent="0.3">
      <c r="J3425" s="187" t="str">
        <f t="shared" si="375"/>
        <v>1800</v>
      </c>
      <c r="K3425" s="181">
        <v>2</v>
      </c>
      <c r="L3425" s="289" t="s">
        <v>3412</v>
      </c>
      <c r="M3425" s="182" t="s">
        <v>3413</v>
      </c>
      <c r="N3425" s="181" t="s">
        <v>32</v>
      </c>
      <c r="O3425" s="181" t="s">
        <v>28</v>
      </c>
      <c r="P3425" s="181">
        <v>2</v>
      </c>
      <c r="Q3425" s="192" t="str">
        <f t="shared" si="376"/>
        <v>Campo</v>
      </c>
      <c r="R3425" s="192" t="s">
        <v>3606</v>
      </c>
      <c r="S3425" s="191" t="str">
        <f t="shared" si="379"/>
        <v/>
      </c>
      <c r="T3425" s="192" t="str">
        <f t="shared" si="380"/>
        <v>&lt;campo posicao="2"&gt;
&lt;coluna&gt;VL_CARGA&lt;/coluna&gt;
&lt;descricao&gt;Valor das prestações cargas (Tributado)&lt;/descricao&gt;
&lt;tipo&gt;R&lt;/tipo&gt;
&lt;/campo&gt;</v>
      </c>
      <c r="U3425" s="192" t="str">
        <f t="shared" si="378"/>
        <v>&lt;campo posicao="2"&gt;
&lt;coluna&gt;VL_CARGA&lt;/coluna&gt;
&lt;descricao&gt;Valor das prestações cargas (Tributado)&lt;/descricao&gt;
&lt;tipo&gt;R&lt;/tipo&gt;
&lt;/campo&gt;</v>
      </c>
      <c r="V3425" s="192" t="str">
        <f t="shared" si="381"/>
        <v>{"Column3", "VL_CARGA"},</v>
      </c>
      <c r="W3425" s="191" t="str">
        <f>IF(Q3425="Campo","@Campos(posicao = "&amp;K3425&amp;", tipo = '"&amp;R3425&amp;"')@Column(name = """&amp;L3425&amp;""")"&amp;IF(R3425="D","@Temporal(TemporalType.DATE)","")&amp;"private "&amp;VLOOKUP(TEXT(R3425,"@"),Apoio!A:B,2,0)&amp;" "&amp;SUBSTITUTE(LOWER(LEFT(L3425,1))&amp;RIGHT(PROPER(L3425),LEN(L3425)-1),"_","")&amp;";",IF(ISNUMBER(Q3425),IF(R3425="R","@Entity@Table(name = ""reg_"&amp;LOWER(J3425)&amp;""")@XmlRootElement","")&amp;VLOOKUP(J3425,Blocos!D:I,6,0)&amp;Apoio!$E$1&amp;Y3425,""))</f>
        <v>@Campos(posicao = 2, tipo = 'R')@Column(name = "VL_CARGA")private BigDecimal vlCarga;</v>
      </c>
      <c r="X3425" s="190" t="str">
        <f>IF(ISNUMBER(Q3425),COUNTIF(Blocos!G:G,J3425),"")</f>
        <v/>
      </c>
      <c r="Y3425" s="190" t="str">
        <f>IF(OR(X3425=0,X3425=""),"",VLOOKUP(SUMIFS(Blocos!A:A,Blocos!H:H,'EFD REGISTROS e Campos (2)'!X3425,Blocos!G:G,'EFD REGISTROS e Campos (2)'!J3425),Blocos!A:L,12,0))</f>
        <v/>
      </c>
      <c r="Z3425" s="190" t="str">
        <f>IF(ISNUMBER(Q3426),VLOOKUP(J3425,Blocos!D:G,4,0),"")</f>
        <v/>
      </c>
      <c r="AA3425" s="190" t="str">
        <f>IF(ISNUMBER(Q3425),CONCATENATE("CREATE TABLE ""reg_",LOWER(J3425),""" (""ID"" bigint NOT NULL AUTO_INCREMENT,  ""HASHFILE"" varchar(255) DEFAULT NULL, ""ID_PAI"" bigint NOT NULL,"),IF(Q3425="Campo",CONCATENATE("""",L3425,""" ",VLOOKUP(R3425,Apoio!A:C,3,0)),""))&amp;IF(Z3425="","",CONCATENATE("PRIMARY KEY (""ID""), KEY ""FK_reg_",LOWER(Z3425),"_ID_PAI"" (""ID_PAI""), CONSTRAINT ""FK_reg_",LOWER(Z3425),"_ID_PAI"" FOREIGN KEY (""ID_PAI"") REFERENCES ""reg_",LOWER(Z3425),""" (""ID"")) ENGINE=InnoDB AUTO_INCREMENT=105774 DEFAULT CHARSET=utf8mb4 COLLATE=utf8mb4_0900_ai_ci;"))</f>
        <v>"VL_CARGA" decimal(15,6) DEFAULT NULL,</v>
      </c>
      <c r="AB3425" s="190" t="str">
        <f t="shared" si="377"/>
        <v>`reg_1800`.`VL_CARGA`,</v>
      </c>
    </row>
    <row r="3426" spans="1:28" ht="14.5" hidden="1" customHeight="1" x14ac:dyDescent="0.3">
      <c r="J3426" s="187" t="str">
        <f t="shared" si="375"/>
        <v>1800</v>
      </c>
      <c r="K3426" s="181">
        <v>3</v>
      </c>
      <c r="L3426" s="289" t="s">
        <v>3414</v>
      </c>
      <c r="M3426" s="182" t="s">
        <v>3415</v>
      </c>
      <c r="N3426" s="181" t="s">
        <v>32</v>
      </c>
      <c r="O3426" s="181" t="s">
        <v>28</v>
      </c>
      <c r="P3426" s="181">
        <v>2</v>
      </c>
      <c r="Q3426" s="192" t="str">
        <f t="shared" si="376"/>
        <v>Campo</v>
      </c>
      <c r="R3426" s="192" t="s">
        <v>3606</v>
      </c>
      <c r="S3426" s="191" t="str">
        <f t="shared" si="379"/>
        <v/>
      </c>
      <c r="T3426" s="192" t="str">
        <f t="shared" si="380"/>
        <v>&lt;campo posicao="3"&gt;
&lt;coluna&gt;VL_PASS&lt;/coluna&gt;
&lt;descricao&gt;Valor das prestações passageiros/cargas (Não Tributado)&lt;/descricao&gt;
&lt;tipo&gt;R&lt;/tipo&gt;
&lt;/campo&gt;</v>
      </c>
      <c r="U3426" s="192" t="str">
        <f t="shared" si="378"/>
        <v>&lt;campo posicao="3"&gt;
&lt;coluna&gt;VL_PASS&lt;/coluna&gt;
&lt;descricao&gt;Valor das prestações passageiros/cargas (Não Tributado)&lt;/descricao&gt;
&lt;tipo&gt;R&lt;/tipo&gt;
&lt;/campo&gt;</v>
      </c>
      <c r="V3426" s="192" t="str">
        <f t="shared" si="381"/>
        <v>{"Column4", "VL_PASS"},</v>
      </c>
      <c r="W3426" s="191" t="str">
        <f>IF(Q3426="Campo","@Campos(posicao = "&amp;K3426&amp;", tipo = '"&amp;R3426&amp;"')@Column(name = """&amp;L3426&amp;""")"&amp;IF(R3426="D","@Temporal(TemporalType.DATE)","")&amp;"private "&amp;VLOOKUP(TEXT(R3426,"@"),Apoio!A:B,2,0)&amp;" "&amp;SUBSTITUTE(LOWER(LEFT(L3426,1))&amp;RIGHT(PROPER(L3426),LEN(L3426)-1),"_","")&amp;";",IF(ISNUMBER(Q3426),IF(R3426="R","@Entity@Table(name = ""reg_"&amp;LOWER(J3426)&amp;""")@XmlRootElement","")&amp;VLOOKUP(J3426,Blocos!D:I,6,0)&amp;Apoio!$E$1&amp;Y3426,""))</f>
        <v>@Campos(posicao = 3, tipo = 'R')@Column(name = "VL_PASS")private BigDecimal vlPass;</v>
      </c>
      <c r="X3426" s="190" t="str">
        <f>IF(ISNUMBER(Q3426),COUNTIF(Blocos!G:G,J3426),"")</f>
        <v/>
      </c>
      <c r="Y3426" s="190" t="str">
        <f>IF(OR(X3426=0,X3426=""),"",VLOOKUP(SUMIFS(Blocos!A:A,Blocos!H:H,'EFD REGISTROS e Campos (2)'!X3426,Blocos!G:G,'EFD REGISTROS e Campos (2)'!J3426),Blocos!A:L,12,0))</f>
        <v/>
      </c>
      <c r="Z3426" s="190" t="str">
        <f>IF(ISNUMBER(Q3427),VLOOKUP(J3426,Blocos!D:G,4,0),"")</f>
        <v/>
      </c>
      <c r="AA3426" s="190" t="str">
        <f>IF(ISNUMBER(Q3426),CONCATENATE("CREATE TABLE ""reg_",LOWER(J3426),""" (""ID"" bigint NOT NULL AUTO_INCREMENT,  ""HASHFILE"" varchar(255) DEFAULT NULL, ""ID_PAI"" bigint NOT NULL,"),IF(Q3426="Campo",CONCATENATE("""",L3426,""" ",VLOOKUP(R3426,Apoio!A:C,3,0)),""))&amp;IF(Z3426="","",CONCATENATE("PRIMARY KEY (""ID""), KEY ""FK_reg_",LOWER(Z3426),"_ID_PAI"" (""ID_PAI""), CONSTRAINT ""FK_reg_",LOWER(Z3426),"_ID_PAI"" FOREIGN KEY (""ID_PAI"") REFERENCES ""reg_",LOWER(Z3426),""" (""ID"")) ENGINE=InnoDB AUTO_INCREMENT=105774 DEFAULT CHARSET=utf8mb4 COLLATE=utf8mb4_0900_ai_ci;"))</f>
        <v>"VL_PASS" decimal(15,6) DEFAULT NULL,</v>
      </c>
      <c r="AB3426" s="190" t="str">
        <f t="shared" si="377"/>
        <v>`reg_1800`.`VL_PASS`,</v>
      </c>
    </row>
    <row r="3427" spans="1:28" ht="14.5" hidden="1" customHeight="1" x14ac:dyDescent="0.3">
      <c r="J3427" s="187" t="str">
        <f t="shared" si="375"/>
        <v>1800</v>
      </c>
      <c r="K3427" s="181">
        <v>4</v>
      </c>
      <c r="L3427" s="289" t="s">
        <v>3416</v>
      </c>
      <c r="M3427" s="182" t="s">
        <v>3417</v>
      </c>
      <c r="N3427" s="181" t="s">
        <v>32</v>
      </c>
      <c r="O3427" s="181" t="s">
        <v>28</v>
      </c>
      <c r="P3427" s="181">
        <v>2</v>
      </c>
      <c r="Q3427" s="192" t="str">
        <f t="shared" si="376"/>
        <v>Campo</v>
      </c>
      <c r="R3427" s="192" t="s">
        <v>3606</v>
      </c>
      <c r="S3427" s="191" t="str">
        <f t="shared" si="379"/>
        <v/>
      </c>
      <c r="T3427" s="192" t="str">
        <f t="shared" si="380"/>
        <v>&lt;campo posicao="4"&gt;
&lt;coluna&gt;VL_FAT&lt;/coluna&gt;
&lt;descricao&gt;Valor total do faturamento (2+3)&lt;/descricao&gt;
&lt;tipo&gt;R&lt;/tipo&gt;
&lt;/campo&gt;</v>
      </c>
      <c r="U3427" s="192" t="str">
        <f t="shared" si="378"/>
        <v>&lt;campo posicao="4"&gt;
&lt;coluna&gt;VL_FAT&lt;/coluna&gt;
&lt;descricao&gt;Valor total do faturamento (2+3)&lt;/descricao&gt;
&lt;tipo&gt;R&lt;/tipo&gt;
&lt;/campo&gt;</v>
      </c>
      <c r="V3427" s="192" t="str">
        <f t="shared" si="381"/>
        <v>{"Column5", "VL_FAT"},</v>
      </c>
      <c r="W3427" s="191" t="str">
        <f>IF(Q3427="Campo","@Campos(posicao = "&amp;K3427&amp;", tipo = '"&amp;R3427&amp;"')@Column(name = """&amp;L3427&amp;""")"&amp;IF(R3427="D","@Temporal(TemporalType.DATE)","")&amp;"private "&amp;VLOOKUP(TEXT(R3427,"@"),Apoio!A:B,2,0)&amp;" "&amp;SUBSTITUTE(LOWER(LEFT(L3427,1))&amp;RIGHT(PROPER(L3427),LEN(L3427)-1),"_","")&amp;";",IF(ISNUMBER(Q3427),IF(R3427="R","@Entity@Table(name = ""reg_"&amp;LOWER(J3427)&amp;""")@XmlRootElement","")&amp;VLOOKUP(J3427,Blocos!D:I,6,0)&amp;Apoio!$E$1&amp;Y3427,""))</f>
        <v>@Campos(posicao = 4, tipo = 'R')@Column(name = "VL_FAT")private BigDecimal vlFat;</v>
      </c>
      <c r="X3427" s="190" t="str">
        <f>IF(ISNUMBER(Q3427),COUNTIF(Blocos!G:G,J3427),"")</f>
        <v/>
      </c>
      <c r="Y3427" s="190" t="str">
        <f>IF(OR(X3427=0,X3427=""),"",VLOOKUP(SUMIFS(Blocos!A:A,Blocos!H:H,'EFD REGISTROS e Campos (2)'!X3427,Blocos!G:G,'EFD REGISTROS e Campos (2)'!J3427),Blocos!A:L,12,0))</f>
        <v/>
      </c>
      <c r="Z3427" s="190" t="str">
        <f>IF(ISNUMBER(Q3428),VLOOKUP(J3427,Blocos!D:G,4,0),"")</f>
        <v/>
      </c>
      <c r="AA3427" s="190" t="str">
        <f>IF(ISNUMBER(Q3427),CONCATENATE("CREATE TABLE ""reg_",LOWER(J3427),""" (""ID"" bigint NOT NULL AUTO_INCREMENT,  ""HASHFILE"" varchar(255) DEFAULT NULL, ""ID_PAI"" bigint NOT NULL,"),IF(Q3427="Campo",CONCATENATE("""",L3427,""" ",VLOOKUP(R3427,Apoio!A:C,3,0)),""))&amp;IF(Z3427="","",CONCATENATE("PRIMARY KEY (""ID""), KEY ""FK_reg_",LOWER(Z3427),"_ID_PAI"" (""ID_PAI""), CONSTRAINT ""FK_reg_",LOWER(Z3427),"_ID_PAI"" FOREIGN KEY (""ID_PAI"") REFERENCES ""reg_",LOWER(Z3427),""" (""ID"")) ENGINE=InnoDB AUTO_INCREMENT=105774 DEFAULT CHARSET=utf8mb4 COLLATE=utf8mb4_0900_ai_ci;"))</f>
        <v>"VL_FAT" decimal(15,6) DEFAULT NULL,</v>
      </c>
      <c r="AB3427" s="190" t="str">
        <f t="shared" si="377"/>
        <v>`reg_1800`.`VL_FAT`,</v>
      </c>
    </row>
    <row r="3428" spans="1:28" ht="14.5" hidden="1" customHeight="1" x14ac:dyDescent="0.3">
      <c r="J3428" s="187" t="str">
        <f t="shared" si="375"/>
        <v>1800</v>
      </c>
      <c r="K3428" s="181">
        <v>5</v>
      </c>
      <c r="L3428" s="289" t="s">
        <v>3418</v>
      </c>
      <c r="M3428" s="182" t="s">
        <v>3419</v>
      </c>
      <c r="N3428" s="181" t="s">
        <v>32</v>
      </c>
      <c r="O3428" s="181">
        <v>8</v>
      </c>
      <c r="P3428" s="181">
        <v>6</v>
      </c>
      <c r="Q3428" s="192" t="str">
        <f t="shared" si="376"/>
        <v>Campo</v>
      </c>
      <c r="R3428" s="192" t="s">
        <v>3606</v>
      </c>
      <c r="S3428" s="191" t="str">
        <f t="shared" si="379"/>
        <v/>
      </c>
      <c r="T3428" s="192" t="str">
        <f t="shared" si="380"/>
        <v>&lt;campo posicao="5"&gt;
&lt;coluna&gt;IND_RAT&lt;/coluna&gt;
&lt;descricao&gt;Índice para rateio(2 / 4)&lt;/descricao&gt;
&lt;tipo&gt;R&lt;/tipo&gt;
&lt;/campo&gt;</v>
      </c>
      <c r="U3428" s="192" t="str">
        <f t="shared" si="378"/>
        <v>&lt;campo posicao="5"&gt;
&lt;coluna&gt;IND_RAT&lt;/coluna&gt;
&lt;descricao&gt;Índice para rateio(2 / 4)&lt;/descricao&gt;
&lt;tipo&gt;R&lt;/tipo&gt;
&lt;/campo&gt;</v>
      </c>
      <c r="V3428" s="192" t="str">
        <f t="shared" si="381"/>
        <v>{"Column6", "IND_RAT"},</v>
      </c>
      <c r="W3428" s="191" t="str">
        <f>IF(Q3428="Campo","@Campos(posicao = "&amp;K3428&amp;", tipo = '"&amp;R3428&amp;"')@Column(name = """&amp;L3428&amp;""")"&amp;IF(R3428="D","@Temporal(TemporalType.DATE)","")&amp;"private "&amp;VLOOKUP(TEXT(R3428,"@"),Apoio!A:B,2,0)&amp;" "&amp;SUBSTITUTE(LOWER(LEFT(L3428,1))&amp;RIGHT(PROPER(L3428),LEN(L3428)-1),"_","")&amp;";",IF(ISNUMBER(Q3428),IF(R3428="R","@Entity@Table(name = ""reg_"&amp;LOWER(J3428)&amp;""")@XmlRootElement","")&amp;VLOOKUP(J3428,Blocos!D:I,6,0)&amp;Apoio!$E$1&amp;Y3428,""))</f>
        <v>@Campos(posicao = 5, tipo = 'R')@Column(name = "IND_RAT")private BigDecimal indRat;</v>
      </c>
      <c r="X3428" s="190" t="str">
        <f>IF(ISNUMBER(Q3428),COUNTIF(Blocos!G:G,J3428),"")</f>
        <v/>
      </c>
      <c r="Y3428" s="190" t="str">
        <f>IF(OR(X3428=0,X3428=""),"",VLOOKUP(SUMIFS(Blocos!A:A,Blocos!H:H,'EFD REGISTROS e Campos (2)'!X3428,Blocos!G:G,'EFD REGISTROS e Campos (2)'!J3428),Blocos!A:L,12,0))</f>
        <v/>
      </c>
      <c r="Z3428" s="190" t="str">
        <f>IF(ISNUMBER(Q3429),VLOOKUP(J3428,Blocos!D:G,4,0),"")</f>
        <v/>
      </c>
      <c r="AA3428" s="190" t="str">
        <f>IF(ISNUMBER(Q3428),CONCATENATE("CREATE TABLE ""reg_",LOWER(J3428),""" (""ID"" bigint NOT NULL AUTO_INCREMENT,  ""HASHFILE"" varchar(255) DEFAULT NULL, ""ID_PAI"" bigint NOT NULL,"),IF(Q3428="Campo",CONCATENATE("""",L3428,""" ",VLOOKUP(R3428,Apoio!A:C,3,0)),""))&amp;IF(Z3428="","",CONCATENATE("PRIMARY KEY (""ID""), KEY ""FK_reg_",LOWER(Z3428),"_ID_PAI"" (""ID_PAI""), CONSTRAINT ""FK_reg_",LOWER(Z3428),"_ID_PAI"" FOREIGN KEY (""ID_PAI"") REFERENCES ""reg_",LOWER(Z3428),""" (""ID"")) ENGINE=InnoDB AUTO_INCREMENT=105774 DEFAULT CHARSET=utf8mb4 COLLATE=utf8mb4_0900_ai_ci;"))</f>
        <v>"IND_RAT" decimal(15,6) DEFAULT NULL,</v>
      </c>
      <c r="AB3428" s="190" t="str">
        <f t="shared" si="377"/>
        <v>`reg_1800`.`IND_RAT`,</v>
      </c>
    </row>
    <row r="3429" spans="1:28" ht="14.5" hidden="1" customHeight="1" x14ac:dyDescent="0.3">
      <c r="J3429" s="187" t="str">
        <f t="shared" si="375"/>
        <v>1800</v>
      </c>
      <c r="K3429" s="181">
        <v>6</v>
      </c>
      <c r="L3429" s="289" t="s">
        <v>3420</v>
      </c>
      <c r="M3429" s="182" t="s">
        <v>3421</v>
      </c>
      <c r="N3429" s="181" t="s">
        <v>32</v>
      </c>
      <c r="O3429" s="181" t="s">
        <v>28</v>
      </c>
      <c r="P3429" s="181">
        <v>2</v>
      </c>
      <c r="Q3429" s="192" t="str">
        <f t="shared" si="376"/>
        <v>Campo</v>
      </c>
      <c r="R3429" s="192" t="s">
        <v>3606</v>
      </c>
      <c r="S3429" s="191" t="str">
        <f t="shared" si="379"/>
        <v/>
      </c>
      <c r="T3429" s="192" t="str">
        <f t="shared" si="380"/>
        <v>&lt;campo posicao="6"&gt;
&lt;coluna&gt;VL_ICMS_ANT&lt;/coluna&gt;
&lt;descricao&gt;Valor total dos créditos do ICMS&lt;/descricao&gt;
&lt;tipo&gt;R&lt;/tipo&gt;
&lt;/campo&gt;</v>
      </c>
      <c r="U3429" s="192" t="str">
        <f t="shared" si="378"/>
        <v>&lt;campo posicao="6"&gt;
&lt;coluna&gt;VL_ICMS_ANT&lt;/coluna&gt;
&lt;descricao&gt;Valor total dos créditos do ICMS&lt;/descricao&gt;
&lt;tipo&gt;R&lt;/tipo&gt;
&lt;/campo&gt;</v>
      </c>
      <c r="V3429" s="192" t="str">
        <f t="shared" si="381"/>
        <v>{"Column7", "VL_ICMS_ANT"},</v>
      </c>
      <c r="W3429" s="191" t="str">
        <f>IF(Q3429="Campo","@Campos(posicao = "&amp;K3429&amp;", tipo = '"&amp;R3429&amp;"')@Column(name = """&amp;L3429&amp;""")"&amp;IF(R3429="D","@Temporal(TemporalType.DATE)","")&amp;"private "&amp;VLOOKUP(TEXT(R3429,"@"),Apoio!A:B,2,0)&amp;" "&amp;SUBSTITUTE(LOWER(LEFT(L3429,1))&amp;RIGHT(PROPER(L3429),LEN(L3429)-1),"_","")&amp;";",IF(ISNUMBER(Q3429),IF(R3429="R","@Entity@Table(name = ""reg_"&amp;LOWER(J3429)&amp;""")@XmlRootElement","")&amp;VLOOKUP(J3429,Blocos!D:I,6,0)&amp;Apoio!$E$1&amp;Y3429,""))</f>
        <v>@Campos(posicao = 6, tipo = 'R')@Column(name = "VL_ICMS_ANT")private BigDecimal vlIcmsAnt;</v>
      </c>
      <c r="X3429" s="190" t="str">
        <f>IF(ISNUMBER(Q3429),COUNTIF(Blocos!G:G,J3429),"")</f>
        <v/>
      </c>
      <c r="Y3429" s="190" t="str">
        <f>IF(OR(X3429=0,X3429=""),"",VLOOKUP(SUMIFS(Blocos!A:A,Blocos!H:H,'EFD REGISTROS e Campos (2)'!X3429,Blocos!G:G,'EFD REGISTROS e Campos (2)'!J3429),Blocos!A:L,12,0))</f>
        <v/>
      </c>
      <c r="Z3429" s="190" t="str">
        <f>IF(ISNUMBER(Q3430),VLOOKUP(J3429,Blocos!D:G,4,0),"")</f>
        <v/>
      </c>
      <c r="AA3429" s="190" t="str">
        <f>IF(ISNUMBER(Q3429),CONCATENATE("CREATE TABLE ""reg_",LOWER(J3429),""" (""ID"" bigint NOT NULL AUTO_INCREMENT,  ""HASHFILE"" varchar(255) DEFAULT NULL, ""ID_PAI"" bigint NOT NULL,"),IF(Q3429="Campo",CONCATENATE("""",L3429,""" ",VLOOKUP(R3429,Apoio!A:C,3,0)),""))&amp;IF(Z3429="","",CONCATENATE("PRIMARY KEY (""ID""), KEY ""FK_reg_",LOWER(Z3429),"_ID_PAI"" (""ID_PAI""), CONSTRAINT ""FK_reg_",LOWER(Z3429),"_ID_PAI"" FOREIGN KEY (""ID_PAI"") REFERENCES ""reg_",LOWER(Z3429),""" (""ID"")) ENGINE=InnoDB AUTO_INCREMENT=105774 DEFAULT CHARSET=utf8mb4 COLLATE=utf8mb4_0900_ai_ci;"))</f>
        <v>"VL_ICMS_ANT" decimal(15,6) DEFAULT NULL,</v>
      </c>
      <c r="AB3429" s="190" t="str">
        <f t="shared" si="377"/>
        <v>`reg_1800`.`VL_ICMS_ANT`,</v>
      </c>
    </row>
    <row r="3430" spans="1:28" ht="14.5" hidden="1" customHeight="1" x14ac:dyDescent="0.3">
      <c r="J3430" s="187" t="str">
        <f t="shared" si="375"/>
        <v>1800</v>
      </c>
      <c r="K3430" s="181">
        <v>7</v>
      </c>
      <c r="L3430" s="289" t="s">
        <v>576</v>
      </c>
      <c r="M3430" s="182" t="s">
        <v>577</v>
      </c>
      <c r="N3430" s="181" t="s">
        <v>32</v>
      </c>
      <c r="O3430" s="181" t="s">
        <v>28</v>
      </c>
      <c r="P3430" s="181">
        <v>2</v>
      </c>
      <c r="Q3430" s="192" t="str">
        <f t="shared" si="376"/>
        <v>Campo</v>
      </c>
      <c r="R3430" s="192" t="s">
        <v>3606</v>
      </c>
      <c r="S3430" s="191" t="str">
        <f t="shared" si="379"/>
        <v/>
      </c>
      <c r="T3430" s="192" t="str">
        <f t="shared" si="380"/>
        <v>&lt;campo posicao="7"&gt;
&lt;coluna&gt;VL_BC_ICMS&lt;/coluna&gt;
&lt;descricao&gt;Valor da base de cálculo do ICMS&lt;/descricao&gt;
&lt;tipo&gt;R&lt;/tipo&gt;
&lt;/campo&gt;</v>
      </c>
      <c r="U3430" s="192" t="str">
        <f t="shared" si="378"/>
        <v>&lt;campo posicao="7"&gt;
&lt;coluna&gt;VL_BC_ICMS&lt;/coluna&gt;
&lt;descricao&gt;Valor da base de cálculo do ICMS&lt;/descricao&gt;
&lt;tipo&gt;R&lt;/tipo&gt;
&lt;/campo&gt;</v>
      </c>
      <c r="V3430" s="192" t="str">
        <f t="shared" si="381"/>
        <v>{"Column8", "VL_BC_ICMS"},</v>
      </c>
      <c r="W3430" s="191" t="str">
        <f>IF(Q3430="Campo","@Campos(posicao = "&amp;K3430&amp;", tipo = '"&amp;R3430&amp;"')@Column(name = """&amp;L3430&amp;""")"&amp;IF(R3430="D","@Temporal(TemporalType.DATE)","")&amp;"private "&amp;VLOOKUP(TEXT(R3430,"@"),Apoio!A:B,2,0)&amp;" "&amp;SUBSTITUTE(LOWER(LEFT(L3430,1))&amp;RIGHT(PROPER(L3430),LEN(L3430)-1),"_","")&amp;";",IF(ISNUMBER(Q3430),IF(R3430="R","@Entity@Table(name = ""reg_"&amp;LOWER(J3430)&amp;""")@XmlRootElement","")&amp;VLOOKUP(J3430,Blocos!D:I,6,0)&amp;Apoio!$E$1&amp;Y3430,""))</f>
        <v>@Campos(posicao = 7, tipo = 'R')@Column(name = "VL_BC_ICMS")private BigDecimal vlBcIcms;</v>
      </c>
      <c r="X3430" s="190" t="str">
        <f>IF(ISNUMBER(Q3430),COUNTIF(Blocos!G:G,J3430),"")</f>
        <v/>
      </c>
      <c r="Y3430" s="190" t="str">
        <f>IF(OR(X3430=0,X3430=""),"",VLOOKUP(SUMIFS(Blocos!A:A,Blocos!H:H,'EFD REGISTROS e Campos (2)'!X3430,Blocos!G:G,'EFD REGISTROS e Campos (2)'!J3430),Blocos!A:L,12,0))</f>
        <v/>
      </c>
      <c r="Z3430" s="190" t="str">
        <f>IF(ISNUMBER(Q3431),VLOOKUP(J3430,Blocos!D:G,4,0),"")</f>
        <v/>
      </c>
      <c r="AA3430" s="190" t="str">
        <f>IF(ISNUMBER(Q3430),CONCATENATE("CREATE TABLE ""reg_",LOWER(J3430),""" (""ID"" bigint NOT NULL AUTO_INCREMENT,  ""HASHFILE"" varchar(255) DEFAULT NULL, ""ID_PAI"" bigint NOT NULL,"),IF(Q3430="Campo",CONCATENATE("""",L3430,""" ",VLOOKUP(R3430,Apoio!A:C,3,0)),""))&amp;IF(Z3430="","",CONCATENATE("PRIMARY KEY (""ID""), KEY ""FK_reg_",LOWER(Z3430),"_ID_PAI"" (""ID_PAI""), CONSTRAINT ""FK_reg_",LOWER(Z3430),"_ID_PAI"" FOREIGN KEY (""ID_PAI"") REFERENCES ""reg_",LOWER(Z3430),""" (""ID"")) ENGINE=InnoDB AUTO_INCREMENT=105774 DEFAULT CHARSET=utf8mb4 COLLATE=utf8mb4_0900_ai_ci;"))</f>
        <v>"VL_BC_ICMS" decimal(15,6) DEFAULT NULL,</v>
      </c>
      <c r="AB3430" s="190" t="str">
        <f t="shared" si="377"/>
        <v>`reg_1800`.`VL_BC_ICMS`,</v>
      </c>
    </row>
    <row r="3431" spans="1:28" ht="14.5" hidden="1" customHeight="1" x14ac:dyDescent="0.3">
      <c r="J3431" s="187" t="str">
        <f t="shared" si="375"/>
        <v>1800</v>
      </c>
      <c r="K3431" s="181">
        <v>8</v>
      </c>
      <c r="L3431" s="289" t="s">
        <v>3422</v>
      </c>
      <c r="M3431" s="182" t="s">
        <v>3423</v>
      </c>
      <c r="N3431" s="181" t="s">
        <v>32</v>
      </c>
      <c r="O3431" s="181" t="s">
        <v>28</v>
      </c>
      <c r="P3431" s="181">
        <v>2</v>
      </c>
      <c r="Q3431" s="192" t="str">
        <f t="shared" si="376"/>
        <v>Campo</v>
      </c>
      <c r="R3431" s="192" t="s">
        <v>3606</v>
      </c>
      <c r="S3431" s="191" t="str">
        <f t="shared" si="379"/>
        <v/>
      </c>
      <c r="T3431" s="192" t="str">
        <f t="shared" si="380"/>
        <v>&lt;campo posicao="8"&gt;
&lt;coluna&gt;VL_ICMS_APUR&lt;/coluna&gt;
&lt;descricao&gt;Valor do ICMS apurado no cálculo (5 x 6)&lt;/descricao&gt;
&lt;tipo&gt;R&lt;/tipo&gt;
&lt;/campo&gt;</v>
      </c>
      <c r="U3431" s="192" t="str">
        <f t="shared" si="378"/>
        <v>&lt;campo posicao="8"&gt;
&lt;coluna&gt;VL_ICMS_APUR&lt;/coluna&gt;
&lt;descricao&gt;Valor do ICMS apurado no cálculo (5 x 6)&lt;/descricao&gt;
&lt;tipo&gt;R&lt;/tipo&gt;
&lt;/campo&gt;</v>
      </c>
      <c r="V3431" s="192" t="str">
        <f t="shared" si="381"/>
        <v>{"Column9", "VL_ICMS_APUR"},</v>
      </c>
      <c r="W3431" s="191" t="str">
        <f>IF(Q3431="Campo","@Campos(posicao = "&amp;K3431&amp;", tipo = '"&amp;R3431&amp;"')@Column(name = """&amp;L3431&amp;""")"&amp;IF(R3431="D","@Temporal(TemporalType.DATE)","")&amp;"private "&amp;VLOOKUP(TEXT(R3431,"@"),Apoio!A:B,2,0)&amp;" "&amp;SUBSTITUTE(LOWER(LEFT(L3431,1))&amp;RIGHT(PROPER(L3431),LEN(L3431)-1),"_","")&amp;";",IF(ISNUMBER(Q3431),IF(R3431="R","@Entity@Table(name = ""reg_"&amp;LOWER(J3431)&amp;""")@XmlRootElement","")&amp;VLOOKUP(J3431,Blocos!D:I,6,0)&amp;Apoio!$E$1&amp;Y3431,""))</f>
        <v>@Campos(posicao = 8, tipo = 'R')@Column(name = "VL_ICMS_APUR")private BigDecimal vlIcmsApur;</v>
      </c>
      <c r="X3431" s="190" t="str">
        <f>IF(ISNUMBER(Q3431),COUNTIF(Blocos!G:G,J3431),"")</f>
        <v/>
      </c>
      <c r="Y3431" s="190" t="str">
        <f>IF(OR(X3431=0,X3431=""),"",VLOOKUP(SUMIFS(Blocos!A:A,Blocos!H:H,'EFD REGISTROS e Campos (2)'!X3431,Blocos!G:G,'EFD REGISTROS e Campos (2)'!J3431),Blocos!A:L,12,0))</f>
        <v/>
      </c>
      <c r="Z3431" s="190" t="str">
        <f>IF(ISNUMBER(Q3432),VLOOKUP(J3431,Blocos!D:G,4,0),"")</f>
        <v/>
      </c>
      <c r="AA3431" s="190" t="str">
        <f>IF(ISNUMBER(Q3431),CONCATENATE("CREATE TABLE ""reg_",LOWER(J3431),""" (""ID"" bigint NOT NULL AUTO_INCREMENT,  ""HASHFILE"" varchar(255) DEFAULT NULL, ""ID_PAI"" bigint NOT NULL,"),IF(Q3431="Campo",CONCATENATE("""",L3431,""" ",VLOOKUP(R3431,Apoio!A:C,3,0)),""))&amp;IF(Z3431="","",CONCATENATE("PRIMARY KEY (""ID""), KEY ""FK_reg_",LOWER(Z3431),"_ID_PAI"" (""ID_PAI""), CONSTRAINT ""FK_reg_",LOWER(Z3431),"_ID_PAI"" FOREIGN KEY (""ID_PAI"") REFERENCES ""reg_",LOWER(Z3431),""" (""ID"")) ENGINE=InnoDB AUTO_INCREMENT=105774 DEFAULT CHARSET=utf8mb4 COLLATE=utf8mb4_0900_ai_ci;"))</f>
        <v>"VL_ICMS_APUR" decimal(15,6) DEFAULT NULL,</v>
      </c>
      <c r="AB3431" s="190" t="str">
        <f t="shared" si="377"/>
        <v>`reg_1800`.`VL_ICMS_APUR`,</v>
      </c>
    </row>
    <row r="3432" spans="1:28" ht="14.5" hidden="1" customHeight="1" x14ac:dyDescent="0.3">
      <c r="J3432" s="187" t="str">
        <f t="shared" si="375"/>
        <v>1800</v>
      </c>
      <c r="K3432" s="181">
        <v>9</v>
      </c>
      <c r="L3432" s="289" t="s">
        <v>3424</v>
      </c>
      <c r="M3432" s="182" t="s">
        <v>3425</v>
      </c>
      <c r="N3432" s="181" t="s">
        <v>32</v>
      </c>
      <c r="O3432" s="181" t="s">
        <v>28</v>
      </c>
      <c r="P3432" s="181">
        <v>2</v>
      </c>
      <c r="Q3432" s="192" t="str">
        <f t="shared" si="376"/>
        <v>Campo</v>
      </c>
      <c r="R3432" s="192" t="s">
        <v>3606</v>
      </c>
      <c r="S3432" s="191" t="str">
        <f t="shared" si="379"/>
        <v/>
      </c>
      <c r="T3432" s="192" t="str">
        <f t="shared" si="380"/>
        <v>&lt;campo posicao="9"&gt;
&lt;coluna&gt;VL_BC_ICMS_APUR&lt;/coluna&gt;
&lt;descricao&gt;Valor da base de cálculo do ICMS apurada (5 x 7)&lt;/descricao&gt;
&lt;tipo&gt;R&lt;/tipo&gt;
&lt;/campo&gt;</v>
      </c>
      <c r="U3432" s="192" t="str">
        <f t="shared" si="378"/>
        <v>&lt;campo posicao="9"&gt;
&lt;coluna&gt;VL_BC_ICMS_APUR&lt;/coluna&gt;
&lt;descricao&gt;Valor da base de cálculo do ICMS apurada (5 x 7)&lt;/descricao&gt;
&lt;tipo&gt;R&lt;/tipo&gt;
&lt;/campo&gt;</v>
      </c>
      <c r="V3432" s="192" t="str">
        <f t="shared" si="381"/>
        <v>{"Column10", "VL_BC_ICMS_APUR"},</v>
      </c>
      <c r="W3432" s="191" t="str">
        <f>IF(Q3432="Campo","@Campos(posicao = "&amp;K3432&amp;", tipo = '"&amp;R3432&amp;"')@Column(name = """&amp;L3432&amp;""")"&amp;IF(R3432="D","@Temporal(TemporalType.DATE)","")&amp;"private "&amp;VLOOKUP(TEXT(R3432,"@"),Apoio!A:B,2,0)&amp;" "&amp;SUBSTITUTE(LOWER(LEFT(L3432,1))&amp;RIGHT(PROPER(L3432),LEN(L3432)-1),"_","")&amp;";",IF(ISNUMBER(Q3432),IF(R3432="R","@Entity@Table(name = ""reg_"&amp;LOWER(J3432)&amp;""")@XmlRootElement","")&amp;VLOOKUP(J3432,Blocos!D:I,6,0)&amp;Apoio!$E$1&amp;Y3432,""))</f>
        <v>@Campos(posicao = 9, tipo = 'R')@Column(name = "VL_BC_ICMS_APUR")private BigDecimal vlBcIcmsApur;</v>
      </c>
      <c r="X3432" s="190" t="str">
        <f>IF(ISNUMBER(Q3432),COUNTIF(Blocos!G:G,J3432),"")</f>
        <v/>
      </c>
      <c r="Y3432" s="190" t="str">
        <f>IF(OR(X3432=0,X3432=""),"",VLOOKUP(SUMIFS(Blocos!A:A,Blocos!H:H,'EFD REGISTROS e Campos (2)'!X3432,Blocos!G:G,'EFD REGISTROS e Campos (2)'!J3432),Blocos!A:L,12,0))</f>
        <v/>
      </c>
      <c r="Z3432" s="190" t="str">
        <f>IF(ISNUMBER(Q3433),VLOOKUP(J3432,Blocos!D:G,4,0),"")</f>
        <v/>
      </c>
      <c r="AA3432" s="190" t="str">
        <f>IF(ISNUMBER(Q3432),CONCATENATE("CREATE TABLE ""reg_",LOWER(J3432),""" (""ID"" bigint NOT NULL AUTO_INCREMENT,  ""HASHFILE"" varchar(255) DEFAULT NULL, ""ID_PAI"" bigint NOT NULL,"),IF(Q3432="Campo",CONCATENATE("""",L3432,""" ",VLOOKUP(R3432,Apoio!A:C,3,0)),""))&amp;IF(Z3432="","",CONCATENATE("PRIMARY KEY (""ID""), KEY ""FK_reg_",LOWER(Z3432),"_ID_PAI"" (""ID_PAI""), CONSTRAINT ""FK_reg_",LOWER(Z3432),"_ID_PAI"" FOREIGN KEY (""ID_PAI"") REFERENCES ""reg_",LOWER(Z3432),""" (""ID"")) ENGINE=InnoDB AUTO_INCREMENT=105774 DEFAULT CHARSET=utf8mb4 COLLATE=utf8mb4_0900_ai_ci;"))</f>
        <v>"VL_BC_ICMS_APUR" decimal(15,6) DEFAULT NULL,</v>
      </c>
      <c r="AB3432" s="190" t="str">
        <f t="shared" si="377"/>
        <v>`reg_1800`.`VL_BC_ICMS_APUR`,</v>
      </c>
    </row>
    <row r="3433" spans="1:28" ht="14.5" hidden="1" customHeight="1" x14ac:dyDescent="0.3">
      <c r="J3433" s="187" t="str">
        <f t="shared" si="375"/>
        <v>1800</v>
      </c>
      <c r="K3433" s="181">
        <v>10</v>
      </c>
      <c r="L3433" s="289" t="s">
        <v>3426</v>
      </c>
      <c r="M3433" s="182" t="s">
        <v>3427</v>
      </c>
      <c r="N3433" s="181" t="s">
        <v>32</v>
      </c>
      <c r="O3433" s="181" t="s">
        <v>28</v>
      </c>
      <c r="P3433" s="181">
        <v>2</v>
      </c>
      <c r="Q3433" s="192" t="str">
        <f t="shared" si="376"/>
        <v>Campo</v>
      </c>
      <c r="R3433" s="192" t="s">
        <v>3606</v>
      </c>
      <c r="S3433" s="191" t="str">
        <f t="shared" si="379"/>
        <v/>
      </c>
      <c r="T3433" s="192" t="str">
        <f t="shared" si="380"/>
        <v>&lt;campo posicao="10"&gt;
&lt;coluna&gt;VL_DIF&lt;/coluna&gt;
&lt;descricao&gt;Valor da diferença a ser levada a estorno de crédito na apuração (6 - 8)&lt;/descricao&gt;
&lt;tipo&gt;R&lt;/tipo&gt;
&lt;/campo&gt;</v>
      </c>
      <c r="U3433" s="192" t="str">
        <f t="shared" si="378"/>
        <v>&lt;campo posicao="10"&gt;
&lt;coluna&gt;VL_DIF&lt;/coluna&gt;
&lt;descricao&gt;Valor da diferença a ser levada a estorno de crédito na apuração (6 - 8)&lt;/descricao&gt;
&lt;tipo&gt;R&lt;/tipo&gt;
&lt;/campo&gt;</v>
      </c>
      <c r="V3433" s="192" t="str">
        <f t="shared" si="381"/>
        <v>{"Column11", "VL_DIF"},</v>
      </c>
      <c r="W3433" s="191" t="str">
        <f>IF(Q3433="Campo","@Campos(posicao = "&amp;K3433&amp;", tipo = '"&amp;R3433&amp;"')@Column(name = """&amp;L3433&amp;""")"&amp;IF(R3433="D","@Temporal(TemporalType.DATE)","")&amp;"private "&amp;VLOOKUP(TEXT(R3433,"@"),Apoio!A:B,2,0)&amp;" "&amp;SUBSTITUTE(LOWER(LEFT(L3433,1))&amp;RIGHT(PROPER(L3433),LEN(L3433)-1),"_","")&amp;";",IF(ISNUMBER(Q3433),IF(R3433="R","@Entity@Table(name = ""reg_"&amp;LOWER(J3433)&amp;""")@XmlRootElement","")&amp;VLOOKUP(J3433,Blocos!D:I,6,0)&amp;Apoio!$E$1&amp;Y3433,""))</f>
        <v>@Campos(posicao = 10, tipo = 'R')@Column(name = "VL_DIF")private BigDecimal vlDif;</v>
      </c>
      <c r="X3433" s="190" t="str">
        <f>IF(ISNUMBER(Q3433),COUNTIF(Blocos!G:G,J3433),"")</f>
        <v/>
      </c>
      <c r="Y3433" s="190" t="str">
        <f>IF(OR(X3433=0,X3433=""),"",VLOOKUP(SUMIFS(Blocos!A:A,Blocos!H:H,'EFD REGISTROS e Campos (2)'!X3433,Blocos!G:G,'EFD REGISTROS e Campos (2)'!J3433),Blocos!A:L,12,0))</f>
        <v/>
      </c>
      <c r="Z3433" s="190" t="str">
        <f>IF(ISNUMBER(Q3434),VLOOKUP(J3433,Blocos!D:G,4,0),"")</f>
        <v>1001</v>
      </c>
      <c r="AA3433" s="190" t="str">
        <f>IF(ISNUMBER(Q3433),CONCATENATE("CREATE TABLE ""reg_",LOWER(J3433),""" (""ID"" bigint NOT NULL AUTO_INCREMENT,  ""HASHFILE"" varchar(255) DEFAULT NULL, ""ID_PAI"" bigint NOT NULL,"),IF(Q3433="Campo",CONCATENATE("""",L3433,""" ",VLOOKUP(R3433,Apoio!A:C,3,0)),""))&amp;IF(Z3433="","",CONCATENATE("PRIMARY KEY (""ID""), KEY ""FK_reg_",LOWER(Z3433),"_ID_PAI"" (""ID_PAI""), CONSTRAINT ""FK_reg_",LOWER(Z3433),"_ID_PAI"" FOREIGN KEY (""ID_PAI"") REFERENCES ""reg_",LOWER(Z3433),""" (""ID"")) ENGINE=InnoDB AUTO_INCREMENT=105774 DEFAULT CHARSET=utf8mb4 COLLATE=utf8mb4_0900_ai_ci;"))</f>
        <v>"VL_DIF" decimal(15,6) DEFAULT NULL,PRIMARY KEY ("ID"), KEY "FK_reg_1001_ID_PAI" ("ID_PAI"), CONSTRAINT "FK_reg_1001_ID_PAI" FOREIGN KEY ("ID_PAI") REFERENCES "reg_1001" ("ID")) ENGINE=InnoDB AUTO_INCREMENT=105774 DEFAULT CHARSET=utf8mb4 COLLATE=utf8mb4_0900_ai_ci;</v>
      </c>
      <c r="AB3433" s="190" t="str">
        <f t="shared" si="377"/>
        <v>`reg_1800`.`VL_DIF`,FROM `efdicms`.`reg_1800`;"</v>
      </c>
    </row>
    <row r="3434" spans="1:28" ht="14.5" hidden="1" customHeight="1" collapsed="1" x14ac:dyDescent="0.3">
      <c r="A3434" s="180" t="s">
        <v>22</v>
      </c>
      <c r="D3434" s="180" t="s">
        <v>3428</v>
      </c>
      <c r="I3434" s="180" t="s">
        <v>108</v>
      </c>
      <c r="J3434" s="187" t="str">
        <f t="shared" si="375"/>
        <v>1900</v>
      </c>
      <c r="K3434" s="195" t="s">
        <v>3429</v>
      </c>
      <c r="Q3434" s="192">
        <f t="shared" si="376"/>
        <v>2</v>
      </c>
      <c r="S3434" s="191" t="str">
        <f t="shared" si="379"/>
        <v>&lt;/registro&gt;
&lt;registro codigo="1900" perfil="ABC" nivel="2"&gt;</v>
      </c>
      <c r="T3434" s="192" t="str">
        <f t="shared" si="380"/>
        <v/>
      </c>
      <c r="U3434" s="192" t="str">
        <f t="shared" si="378"/>
        <v>&lt;/registro&gt;
&lt;registro codigo="1900" perfil="ABC" nivel="2"&gt;</v>
      </c>
      <c r="V3434" s="192" t="str">
        <f t="shared" si="381"/>
        <v/>
      </c>
      <c r="W3434" s="191" t="str">
        <f>IF(Q3434="Campo","@Campos(posicao = "&amp;K3434&amp;", tipo = '"&amp;R3434&amp;"')@Column(name = """&amp;L3434&amp;""")"&amp;IF(R3434="D","@Temporal(TemporalType.DATE)","")&amp;"private "&amp;VLOOKUP(TEXT(R3434,"@"),Apoio!A:B,2,0)&amp;" "&amp;SUBSTITUTE(LOWER(LEFT(L3434,1))&amp;RIGHT(PROPER(L3434),LEN(L3434)-1),"_","")&amp;";",IF(ISNUMBER(Q3434),IF(R3434="R","@Entity@Table(name = ""reg_"&amp;LOWER(J3434)&amp;""")@XmlRootElement","")&amp;VLOOKUP(J3434,Blocos!D:I,6,0)&amp;Apoio!$E$1&amp;Y3434,""))</f>
        <v>@Registros(nivel = 2) public class Reg1900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Reg1900() { } public Reg1900(Long id) { this.id = id; } public Reg1900(Long id, Reg1001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List&lt;Reg1910&gt; reg1910;public List&lt;Reg1910&gt; getReg1910() {return reg1910;}public void setReg1910(List&lt;Reg1910&gt; reg1910) {this.reg1910 = reg1910;}</v>
      </c>
      <c r="X3434" s="190">
        <f>IF(ISNUMBER(Q3434),COUNTIF(Blocos!G:G,J3434),"")</f>
        <v>1</v>
      </c>
      <c r="Y3434" s="190" t="str">
        <f>IF(OR(X3434=0,X3434=""),"",VLOOKUP(SUMIFS(Blocos!A:A,Blocos!H:H,'EFD REGISTROS e Campos (2)'!X3434,Blocos!G:G,'EFD REGISTROS e Campos (2)'!J3434),Blocos!A:L,12,0))</f>
        <v>@OneToMany( cascade = CascadeType.ALL, fetch = FetchType.LAZY, mappedBy = "idPai")private  List&lt;Reg1910&gt; reg1910;public List&lt;Reg1910&gt; getReg1910() {return reg1910;}public void setReg1910(List&lt;Reg1910&gt; reg1910) {this.reg1910 = reg1910;}</v>
      </c>
      <c r="Z3434" s="190" t="str">
        <f>IF(ISNUMBER(Q3435),VLOOKUP(J3434,Blocos!D:G,4,0),"")</f>
        <v/>
      </c>
      <c r="AA3434" s="190" t="str">
        <f>IF(ISNUMBER(Q3434),CONCATENATE("CREATE TABLE ""reg_",LOWER(J3434),""" (""ID"" bigint NOT NULL AUTO_INCREMENT,  ""HASHFILE"" varchar(255) DEFAULT NULL, ""ID_PAI"" bigint NOT NULL,"),IF(Q3434="Campo",CONCATENATE("""",L3434,""" ",VLOOKUP(R3434,Apoio!A:C,3,0)),""))&amp;IF(Z3434="","",CONCATENATE("PRIMARY KEY (""ID""), KEY ""FK_reg_",LOWER(Z3434),"_ID_PAI"" (""ID_PAI""), CONSTRAINT ""FK_reg_",LOWER(Z3434),"_ID_PAI"" FOREIGN KEY (""ID_PAI"") REFERENCES ""reg_",LOWER(Z3434),""" (""ID"")) ENGINE=InnoDB AUTO_INCREMENT=105774 DEFAULT CHARSET=utf8mb4 COLLATE=utf8mb4_0900_ai_ci;"))</f>
        <v>CREATE TABLE "reg_1900" ("ID" bigint NOT NULL AUTO_INCREMENT,  "HASHFILE" varchar(255) DEFAULT NULL, "ID_PAI" bigint NOT NULL,</v>
      </c>
      <c r="AB3434" s="190" t="str">
        <f t="shared" si="377"/>
        <v/>
      </c>
    </row>
    <row r="3435" spans="1:28" ht="14.5" hidden="1" customHeight="1" x14ac:dyDescent="0.3">
      <c r="J3435" s="187" t="str">
        <f t="shared" si="375"/>
        <v>1900</v>
      </c>
      <c r="K3435" s="181">
        <v>1</v>
      </c>
      <c r="L3435" s="289" t="s">
        <v>25</v>
      </c>
      <c r="M3435" s="182" t="s">
        <v>3430</v>
      </c>
      <c r="N3435" s="181" t="s">
        <v>27</v>
      </c>
      <c r="O3435" s="181">
        <v>4</v>
      </c>
      <c r="P3435" s="181" t="s">
        <v>28</v>
      </c>
      <c r="Q3435" s="192" t="str">
        <f t="shared" si="376"/>
        <v>Campo</v>
      </c>
      <c r="R3435" s="192" t="s">
        <v>27</v>
      </c>
      <c r="S3435" s="191" t="str">
        <f t="shared" si="379"/>
        <v/>
      </c>
      <c r="T3435" s="192" t="str">
        <f t="shared" si="380"/>
        <v>&lt;campo posicao="1"&gt;
&lt;coluna&gt;REG&lt;/coluna&gt;
&lt;descricao&gt;Texto fixo contendo "1900"&lt;/descricao&gt;
&lt;tipo&gt;C&lt;/tipo&gt;
&lt;/campo&gt;</v>
      </c>
      <c r="U3435" s="192" t="str">
        <f t="shared" si="378"/>
        <v>&lt;campo posicao="1"&gt;
&lt;coluna&gt;REG&lt;/coluna&gt;
&lt;descricao&gt;Texto fixo contendo "1900"&lt;/descricao&gt;
&lt;tipo&gt;C&lt;/tipo&gt;
&lt;/campo&gt;</v>
      </c>
      <c r="V3435" s="192" t="str">
        <f t="shared" si="381"/>
        <v>{"Column2", "REG"},</v>
      </c>
      <c r="W3435" s="191" t="str">
        <f>IF(Q3435="Campo","@Campos(posicao = "&amp;K3435&amp;", tipo = '"&amp;R3435&amp;"')@Column(name = """&amp;L3435&amp;""")"&amp;IF(R3435="D","@Temporal(TemporalType.DATE)","")&amp;"private "&amp;VLOOKUP(TEXT(R3435,"@"),Apoio!A:B,2,0)&amp;" "&amp;SUBSTITUTE(LOWER(LEFT(L3435,1))&amp;RIGHT(PROPER(L3435),LEN(L3435)-1),"_","")&amp;";",IF(ISNUMBER(Q3435),IF(R3435="R","@Entity@Table(name = ""reg_"&amp;LOWER(J3435)&amp;""")@XmlRootElement","")&amp;VLOOKUP(J3435,Blocos!D:I,6,0)&amp;Apoio!$E$1&amp;Y3435,""))</f>
        <v>@Campos(posicao = 1, tipo = 'C')@Column(name = "REG")private String reg;</v>
      </c>
      <c r="X3435" s="190" t="str">
        <f>IF(ISNUMBER(Q3435),COUNTIF(Blocos!G:G,J3435),"")</f>
        <v/>
      </c>
      <c r="Y3435" s="190" t="str">
        <f>IF(OR(X3435=0,X3435=""),"",VLOOKUP(SUMIFS(Blocos!A:A,Blocos!H:H,'EFD REGISTROS e Campos (2)'!X3435,Blocos!G:G,'EFD REGISTROS e Campos (2)'!J3435),Blocos!A:L,12,0))</f>
        <v/>
      </c>
      <c r="Z3435" s="190" t="str">
        <f>IF(ISNUMBER(Q3436),VLOOKUP(J3435,Blocos!D:G,4,0),"")</f>
        <v/>
      </c>
      <c r="AA3435" s="190" t="str">
        <f>IF(ISNUMBER(Q3435),CONCATENATE("CREATE TABLE ""reg_",LOWER(J3435),""" (""ID"" bigint NOT NULL AUTO_INCREMENT,  ""HASHFILE"" varchar(255) DEFAULT NULL, ""ID_PAI"" bigint NOT NULL,"),IF(Q3435="Campo",CONCATENATE("""",L3435,""" ",VLOOKUP(R3435,Apoio!A:C,3,0)),""))&amp;IF(Z3435="","",CONCATENATE("PRIMARY KEY (""ID""), KEY ""FK_reg_",LOWER(Z3435),"_ID_PAI"" (""ID_PAI""), CONSTRAINT ""FK_reg_",LOWER(Z3435),"_ID_PAI"" FOREIGN KEY (""ID_PAI"") REFERENCES ""reg_",LOWER(Z3435),""" (""ID"")) ENGINE=InnoDB AUTO_INCREMENT=105774 DEFAULT CHARSET=utf8mb4 COLLATE=utf8mb4_0900_ai_ci;"))</f>
        <v>"REG" varchar(255) DEFAULT NULL,</v>
      </c>
      <c r="AB3435" s="190" t="str">
        <f t="shared" si="377"/>
        <v>USE `efdicms`;SELECT `reg_1900`.`REG`,</v>
      </c>
    </row>
    <row r="3436" spans="1:28" ht="14.5" hidden="1" customHeight="1" x14ac:dyDescent="0.3">
      <c r="J3436" s="187" t="str">
        <f t="shared" si="375"/>
        <v>1900</v>
      </c>
      <c r="K3436" s="196">
        <v>2</v>
      </c>
      <c r="L3436" s="285" t="s">
        <v>3431</v>
      </c>
      <c r="M3436" s="214" t="s">
        <v>3432</v>
      </c>
      <c r="N3436" s="196" t="s">
        <v>27</v>
      </c>
      <c r="O3436" s="196" t="s">
        <v>240</v>
      </c>
      <c r="P3436" s="196" t="s">
        <v>28</v>
      </c>
      <c r="Q3436" s="192" t="str">
        <f t="shared" si="376"/>
        <v>Campo</v>
      </c>
      <c r="R3436" s="192" t="s">
        <v>27</v>
      </c>
      <c r="S3436" s="191" t="str">
        <f t="shared" si="379"/>
        <v/>
      </c>
      <c r="T3436" s="192" t="str">
        <f t="shared" si="380"/>
        <v>&lt;campo posicao="2"&gt;
&lt;coluna&gt;IND_APUR_ICMS&lt;/coluna&gt;
&lt;descricao&gt;Indicador de outra apuração do ICMS:&lt;/descricao&gt;
&lt;tipo&gt;C&lt;/tipo&gt;
&lt;/campo&gt;</v>
      </c>
      <c r="U3436" s="192" t="str">
        <f t="shared" si="378"/>
        <v>&lt;campo posicao="2"&gt;
&lt;coluna&gt;IND_APUR_ICMS&lt;/coluna&gt;
&lt;descricao&gt;Indicador de outra apuração do ICMS:&lt;/descricao&gt;
&lt;tipo&gt;C&lt;/tipo&gt;
&lt;/campo&gt;</v>
      </c>
      <c r="V3436" s="192" t="str">
        <f t="shared" si="381"/>
        <v>{"Column3", "IND_APUR_ICMS"},</v>
      </c>
      <c r="W3436" s="191" t="str">
        <f>IF(Q3436="Campo","@Campos(posicao = "&amp;K3436&amp;", tipo = '"&amp;R3436&amp;"')@Column(name = """&amp;L3436&amp;""")"&amp;IF(R3436="D","@Temporal(TemporalType.DATE)","")&amp;"private "&amp;VLOOKUP(TEXT(R3436,"@"),Apoio!A:B,2,0)&amp;" "&amp;SUBSTITUTE(LOWER(LEFT(L3436,1))&amp;RIGHT(PROPER(L3436),LEN(L3436)-1),"_","")&amp;";",IF(ISNUMBER(Q3436),IF(R3436="R","@Entity@Table(name = ""reg_"&amp;LOWER(J3436)&amp;""")@XmlRootElement","")&amp;VLOOKUP(J3436,Blocos!D:I,6,0)&amp;Apoio!$E$1&amp;Y3436,""))</f>
        <v>@Campos(posicao = 2, tipo = 'C')@Column(name = "IND_APUR_ICMS")private String indApurIcms;</v>
      </c>
      <c r="X3436" s="190" t="str">
        <f>IF(ISNUMBER(Q3436),COUNTIF(Blocos!G:G,J3436),"")</f>
        <v/>
      </c>
      <c r="Y3436" s="190" t="str">
        <f>IF(OR(X3436=0,X3436=""),"",VLOOKUP(SUMIFS(Blocos!A:A,Blocos!H:H,'EFD REGISTROS e Campos (2)'!X3436,Blocos!G:G,'EFD REGISTROS e Campos (2)'!J3436),Blocos!A:L,12,0))</f>
        <v/>
      </c>
      <c r="Z3436" s="190" t="str">
        <f>IF(ISNUMBER(Q3437),VLOOKUP(J3436,Blocos!D:G,4,0),"")</f>
        <v/>
      </c>
      <c r="AA3436" s="190" t="str">
        <f>IF(ISNUMBER(Q3436),CONCATENATE("CREATE TABLE ""reg_",LOWER(J3436),""" (""ID"" bigint NOT NULL AUTO_INCREMENT,  ""HASHFILE"" varchar(255) DEFAULT NULL, ""ID_PAI"" bigint NOT NULL,"),IF(Q3436="Campo",CONCATENATE("""",L3436,""" ",VLOOKUP(R3436,Apoio!A:C,3,0)),""))&amp;IF(Z3436="","",CONCATENATE("PRIMARY KEY (""ID""), KEY ""FK_reg_",LOWER(Z3436),"_ID_PAI"" (""ID_PAI""), CONSTRAINT ""FK_reg_",LOWER(Z3436),"_ID_PAI"" FOREIGN KEY (""ID_PAI"") REFERENCES ""reg_",LOWER(Z3436),""" (""ID"")) ENGINE=InnoDB AUTO_INCREMENT=105774 DEFAULT CHARSET=utf8mb4 COLLATE=utf8mb4_0900_ai_ci;"))</f>
        <v>"IND_APUR_ICMS" varchar(255) DEFAULT NULL,</v>
      </c>
      <c r="AB3436" s="190" t="str">
        <f t="shared" si="377"/>
        <v>`reg_1900`.`IND_APUR_ICMS`,</v>
      </c>
    </row>
    <row r="3437" spans="1:28" ht="14.5" hidden="1" customHeight="1" x14ac:dyDescent="0.3">
      <c r="J3437" s="187" t="str">
        <f t="shared" si="375"/>
        <v>1900</v>
      </c>
      <c r="K3437" s="196"/>
      <c r="L3437" s="285"/>
      <c r="M3437" s="215" t="s">
        <v>3433</v>
      </c>
      <c r="N3437" s="196"/>
      <c r="O3437" s="196"/>
      <c r="P3437" s="196"/>
      <c r="Q3437" s="192" t="str">
        <f t="shared" si="376"/>
        <v/>
      </c>
      <c r="S3437" s="191" t="str">
        <f t="shared" si="379"/>
        <v/>
      </c>
      <c r="T3437" s="192" t="str">
        <f t="shared" si="380"/>
        <v/>
      </c>
      <c r="U3437" s="192" t="str">
        <f t="shared" si="378"/>
        <v/>
      </c>
      <c r="V3437" s="192" t="str">
        <f t="shared" si="381"/>
        <v/>
      </c>
      <c r="W3437" s="191" t="str">
        <f>IF(Q3437="Campo","@Campos(posicao = "&amp;K3437&amp;", tipo = '"&amp;R3437&amp;"')@Column(name = """&amp;L3437&amp;""")"&amp;IF(R3437="D","@Temporal(TemporalType.DATE)","")&amp;"private "&amp;VLOOKUP(TEXT(R3437,"@"),Apoio!A:B,2,0)&amp;" "&amp;SUBSTITUTE(LOWER(LEFT(L3437,1))&amp;RIGHT(PROPER(L3437),LEN(L3437)-1),"_","")&amp;";",IF(ISNUMBER(Q3437),IF(R3437="R","@Entity@Table(name = ""reg_"&amp;LOWER(J3437)&amp;""")@XmlRootElement","")&amp;VLOOKUP(J3437,Blocos!D:I,6,0)&amp;Apoio!$E$1&amp;Y3437,""))</f>
        <v/>
      </c>
      <c r="X3437" s="190" t="str">
        <f>IF(ISNUMBER(Q3437),COUNTIF(Blocos!G:G,J3437),"")</f>
        <v/>
      </c>
      <c r="Y3437" s="190" t="str">
        <f>IF(OR(X3437=0,X3437=""),"",VLOOKUP(SUMIFS(Blocos!A:A,Blocos!H:H,'EFD REGISTROS e Campos (2)'!X3437,Blocos!G:G,'EFD REGISTROS e Campos (2)'!J3437),Blocos!A:L,12,0))</f>
        <v/>
      </c>
      <c r="Z3437" s="190" t="str">
        <f>IF(ISNUMBER(Q3438),VLOOKUP(J3437,Blocos!D:G,4,0),"")</f>
        <v/>
      </c>
      <c r="AA3437" s="190" t="str">
        <f>IF(ISNUMBER(Q3437),CONCATENATE("CREATE TABLE ""reg_",LOWER(J3437),""" (""ID"" bigint NOT NULL AUTO_INCREMENT,  ""HASHFILE"" varchar(255) DEFAULT NULL, ""ID_PAI"" bigint NOT NULL,"),IF(Q3437="Campo",CONCATENATE("""",L3437,""" ",VLOOKUP(R3437,Apoio!A:C,3,0)),""))&amp;IF(Z3437="","",CONCATENATE("PRIMARY KEY (""ID""), KEY ""FK_reg_",LOWER(Z3437),"_ID_PAI"" (""ID_PAI""), CONSTRAINT ""FK_reg_",LOWER(Z3437),"_ID_PAI"" FOREIGN KEY (""ID_PAI"") REFERENCES ""reg_",LOWER(Z3437),""" (""ID"")) ENGINE=InnoDB AUTO_INCREMENT=105774 DEFAULT CHARSET=utf8mb4 COLLATE=utf8mb4_0900_ai_ci;"))</f>
        <v/>
      </c>
      <c r="AB3437" s="190" t="str">
        <f t="shared" si="377"/>
        <v/>
      </c>
    </row>
    <row r="3438" spans="1:28" ht="14.5" hidden="1" customHeight="1" x14ac:dyDescent="0.3">
      <c r="J3438" s="187" t="str">
        <f t="shared" si="375"/>
        <v>1900</v>
      </c>
      <c r="K3438" s="196"/>
      <c r="L3438" s="285"/>
      <c r="M3438" s="215" t="s">
        <v>3434</v>
      </c>
      <c r="N3438" s="196"/>
      <c r="O3438" s="196"/>
      <c r="P3438" s="196"/>
      <c r="Q3438" s="192" t="str">
        <f t="shared" si="376"/>
        <v/>
      </c>
      <c r="S3438" s="191" t="str">
        <f t="shared" si="379"/>
        <v/>
      </c>
      <c r="T3438" s="192" t="str">
        <f t="shared" si="380"/>
        <v/>
      </c>
      <c r="U3438" s="192" t="str">
        <f t="shared" si="378"/>
        <v/>
      </c>
      <c r="V3438" s="192" t="str">
        <f t="shared" si="381"/>
        <v/>
      </c>
      <c r="W3438" s="191" t="str">
        <f>IF(Q3438="Campo","@Campos(posicao = "&amp;K3438&amp;", tipo = '"&amp;R3438&amp;"')@Column(name = """&amp;L3438&amp;""")"&amp;IF(R3438="D","@Temporal(TemporalType.DATE)","")&amp;"private "&amp;VLOOKUP(TEXT(R3438,"@"),Apoio!A:B,2,0)&amp;" "&amp;SUBSTITUTE(LOWER(LEFT(L3438,1))&amp;RIGHT(PROPER(L3438),LEN(L3438)-1),"_","")&amp;";",IF(ISNUMBER(Q3438),IF(R3438="R","@Entity@Table(name = ""reg_"&amp;LOWER(J3438)&amp;""")@XmlRootElement","")&amp;VLOOKUP(J3438,Blocos!D:I,6,0)&amp;Apoio!$E$1&amp;Y3438,""))</f>
        <v/>
      </c>
      <c r="X3438" s="190" t="str">
        <f>IF(ISNUMBER(Q3438),COUNTIF(Blocos!G:G,J3438),"")</f>
        <v/>
      </c>
      <c r="Y3438" s="190" t="str">
        <f>IF(OR(X3438=0,X3438=""),"",VLOOKUP(SUMIFS(Blocos!A:A,Blocos!H:H,'EFD REGISTROS e Campos (2)'!X3438,Blocos!G:G,'EFD REGISTROS e Campos (2)'!J3438),Blocos!A:L,12,0))</f>
        <v/>
      </c>
      <c r="Z3438" s="190" t="str">
        <f>IF(ISNUMBER(Q3439),VLOOKUP(J3438,Blocos!D:G,4,0),"")</f>
        <v/>
      </c>
      <c r="AA3438" s="190" t="str">
        <f>IF(ISNUMBER(Q3438),CONCATENATE("CREATE TABLE ""reg_",LOWER(J3438),""" (""ID"" bigint NOT NULL AUTO_INCREMENT,  ""HASHFILE"" varchar(255) DEFAULT NULL, ""ID_PAI"" bigint NOT NULL,"),IF(Q3438="Campo",CONCATENATE("""",L3438,""" ",VLOOKUP(R3438,Apoio!A:C,3,0)),""))&amp;IF(Z3438="","",CONCATENATE("PRIMARY KEY (""ID""), KEY ""FK_reg_",LOWER(Z3438),"_ID_PAI"" (""ID_PAI""), CONSTRAINT ""FK_reg_",LOWER(Z3438),"_ID_PAI"" FOREIGN KEY (""ID_PAI"") REFERENCES ""reg_",LOWER(Z3438),""" (""ID"")) ENGINE=InnoDB AUTO_INCREMENT=105774 DEFAULT CHARSET=utf8mb4 COLLATE=utf8mb4_0900_ai_ci;"))</f>
        <v/>
      </c>
      <c r="AB3438" s="190" t="str">
        <f t="shared" si="377"/>
        <v/>
      </c>
    </row>
    <row r="3439" spans="1:28" ht="14.5" hidden="1" customHeight="1" x14ac:dyDescent="0.3">
      <c r="J3439" s="187" t="str">
        <f t="shared" si="375"/>
        <v>1900</v>
      </c>
      <c r="K3439" s="196"/>
      <c r="L3439" s="285"/>
      <c r="M3439" s="215" t="s">
        <v>3435</v>
      </c>
      <c r="N3439" s="196"/>
      <c r="O3439" s="196"/>
      <c r="P3439" s="196"/>
      <c r="Q3439" s="192" t="str">
        <f t="shared" si="376"/>
        <v/>
      </c>
      <c r="S3439" s="191" t="str">
        <f t="shared" si="379"/>
        <v/>
      </c>
      <c r="T3439" s="192" t="str">
        <f t="shared" si="380"/>
        <v/>
      </c>
      <c r="U3439" s="192" t="str">
        <f t="shared" si="378"/>
        <v/>
      </c>
      <c r="V3439" s="192" t="str">
        <f t="shared" si="381"/>
        <v/>
      </c>
      <c r="W3439" s="191" t="str">
        <f>IF(Q3439="Campo","@Campos(posicao = "&amp;K3439&amp;", tipo = '"&amp;R3439&amp;"')@Column(name = """&amp;L3439&amp;""")"&amp;IF(R3439="D","@Temporal(TemporalType.DATE)","")&amp;"private "&amp;VLOOKUP(TEXT(R3439,"@"),Apoio!A:B,2,0)&amp;" "&amp;SUBSTITUTE(LOWER(LEFT(L3439,1))&amp;RIGHT(PROPER(L3439),LEN(L3439)-1),"_","")&amp;";",IF(ISNUMBER(Q3439),IF(R3439="R","@Entity@Table(name = ""reg_"&amp;LOWER(J3439)&amp;""")@XmlRootElement","")&amp;VLOOKUP(J3439,Blocos!D:I,6,0)&amp;Apoio!$E$1&amp;Y3439,""))</f>
        <v/>
      </c>
      <c r="X3439" s="190" t="str">
        <f>IF(ISNUMBER(Q3439),COUNTIF(Blocos!G:G,J3439),"")</f>
        <v/>
      </c>
      <c r="Y3439" s="190" t="str">
        <f>IF(OR(X3439=0,X3439=""),"",VLOOKUP(SUMIFS(Blocos!A:A,Blocos!H:H,'EFD REGISTROS e Campos (2)'!X3439,Blocos!G:G,'EFD REGISTROS e Campos (2)'!J3439),Blocos!A:L,12,0))</f>
        <v/>
      </c>
      <c r="Z3439" s="190" t="str">
        <f>IF(ISNUMBER(Q3440),VLOOKUP(J3439,Blocos!D:G,4,0),"")</f>
        <v/>
      </c>
      <c r="AA3439" s="190" t="str">
        <f>IF(ISNUMBER(Q3439),CONCATENATE("CREATE TABLE ""reg_",LOWER(J3439),""" (""ID"" bigint NOT NULL AUTO_INCREMENT,  ""HASHFILE"" varchar(255) DEFAULT NULL, ""ID_PAI"" bigint NOT NULL,"),IF(Q3439="Campo",CONCATENATE("""",L3439,""" ",VLOOKUP(R3439,Apoio!A:C,3,0)),""))&amp;IF(Z3439="","",CONCATENATE("PRIMARY KEY (""ID""), KEY ""FK_reg_",LOWER(Z3439),"_ID_PAI"" (""ID_PAI""), CONSTRAINT ""FK_reg_",LOWER(Z3439),"_ID_PAI"" FOREIGN KEY (""ID_PAI"") REFERENCES ""reg_",LOWER(Z3439),""" (""ID"")) ENGINE=InnoDB AUTO_INCREMENT=105774 DEFAULT CHARSET=utf8mb4 COLLATE=utf8mb4_0900_ai_ci;"))</f>
        <v/>
      </c>
      <c r="AB3439" s="190" t="str">
        <f t="shared" si="377"/>
        <v/>
      </c>
    </row>
    <row r="3440" spans="1:28" ht="14.5" hidden="1" customHeight="1" x14ac:dyDescent="0.3">
      <c r="J3440" s="187" t="str">
        <f t="shared" si="375"/>
        <v>1900</v>
      </c>
      <c r="K3440" s="196"/>
      <c r="L3440" s="285"/>
      <c r="M3440" s="215" t="s">
        <v>3436</v>
      </c>
      <c r="N3440" s="196"/>
      <c r="O3440" s="196"/>
      <c r="P3440" s="196"/>
      <c r="Q3440" s="192" t="str">
        <f t="shared" si="376"/>
        <v/>
      </c>
      <c r="S3440" s="191" t="str">
        <f t="shared" si="379"/>
        <v/>
      </c>
      <c r="T3440" s="192" t="str">
        <f t="shared" si="380"/>
        <v/>
      </c>
      <c r="U3440" s="192" t="str">
        <f t="shared" si="378"/>
        <v/>
      </c>
      <c r="V3440" s="192" t="str">
        <f t="shared" si="381"/>
        <v/>
      </c>
      <c r="W3440" s="191" t="str">
        <f>IF(Q3440="Campo","@Campos(posicao = "&amp;K3440&amp;", tipo = '"&amp;R3440&amp;"')@Column(name = """&amp;L3440&amp;""")"&amp;IF(R3440="D","@Temporal(TemporalType.DATE)","")&amp;"private "&amp;VLOOKUP(TEXT(R3440,"@"),Apoio!A:B,2,0)&amp;" "&amp;SUBSTITUTE(LOWER(LEFT(L3440,1))&amp;RIGHT(PROPER(L3440),LEN(L3440)-1),"_","")&amp;";",IF(ISNUMBER(Q3440),IF(R3440="R","@Entity@Table(name = ""reg_"&amp;LOWER(J3440)&amp;""")@XmlRootElement","")&amp;VLOOKUP(J3440,Blocos!D:I,6,0)&amp;Apoio!$E$1&amp;Y3440,""))</f>
        <v/>
      </c>
      <c r="X3440" s="190" t="str">
        <f>IF(ISNUMBER(Q3440),COUNTIF(Blocos!G:G,J3440),"")</f>
        <v/>
      </c>
      <c r="Y3440" s="190" t="str">
        <f>IF(OR(X3440=0,X3440=""),"",VLOOKUP(SUMIFS(Blocos!A:A,Blocos!H:H,'EFD REGISTROS e Campos (2)'!X3440,Blocos!G:G,'EFD REGISTROS e Campos (2)'!J3440),Blocos!A:L,12,0))</f>
        <v/>
      </c>
      <c r="Z3440" s="190" t="str">
        <f>IF(ISNUMBER(Q3441),VLOOKUP(J3440,Blocos!D:G,4,0),"")</f>
        <v/>
      </c>
      <c r="AA3440" s="190" t="str">
        <f>IF(ISNUMBER(Q3440),CONCATENATE("CREATE TABLE ""reg_",LOWER(J3440),""" (""ID"" bigint NOT NULL AUTO_INCREMENT,  ""HASHFILE"" varchar(255) DEFAULT NULL, ""ID_PAI"" bigint NOT NULL,"),IF(Q3440="Campo",CONCATENATE("""",L3440,""" ",VLOOKUP(R3440,Apoio!A:C,3,0)),""))&amp;IF(Z3440="","",CONCATENATE("PRIMARY KEY (""ID""), KEY ""FK_reg_",LOWER(Z3440),"_ID_PAI"" (""ID_PAI""), CONSTRAINT ""FK_reg_",LOWER(Z3440),"_ID_PAI"" FOREIGN KEY (""ID_PAI"") REFERENCES ""reg_",LOWER(Z3440),""" (""ID"")) ENGINE=InnoDB AUTO_INCREMENT=105774 DEFAULT CHARSET=utf8mb4 COLLATE=utf8mb4_0900_ai_ci;"))</f>
        <v/>
      </c>
      <c r="AB3440" s="190" t="str">
        <f t="shared" si="377"/>
        <v/>
      </c>
    </row>
    <row r="3441" spans="1:28" ht="14.5" hidden="1" customHeight="1" x14ac:dyDescent="0.3">
      <c r="J3441" s="187" t="str">
        <f t="shared" si="375"/>
        <v>1900</v>
      </c>
      <c r="K3441" s="196"/>
      <c r="L3441" s="285"/>
      <c r="M3441" s="215" t="s">
        <v>3437</v>
      </c>
      <c r="N3441" s="196"/>
      <c r="O3441" s="196"/>
      <c r="P3441" s="196"/>
      <c r="Q3441" s="192" t="str">
        <f t="shared" si="376"/>
        <v/>
      </c>
      <c r="S3441" s="191" t="str">
        <f t="shared" si="379"/>
        <v/>
      </c>
      <c r="T3441" s="192" t="str">
        <f t="shared" si="380"/>
        <v/>
      </c>
      <c r="U3441" s="192" t="str">
        <f t="shared" si="378"/>
        <v/>
      </c>
      <c r="V3441" s="192" t="str">
        <f t="shared" si="381"/>
        <v/>
      </c>
      <c r="W3441" s="191" t="str">
        <f>IF(Q3441="Campo","@Campos(posicao = "&amp;K3441&amp;", tipo = '"&amp;R3441&amp;"')@Column(name = """&amp;L3441&amp;""")"&amp;IF(R3441="D","@Temporal(TemporalType.DATE)","")&amp;"private "&amp;VLOOKUP(TEXT(R3441,"@"),Apoio!A:B,2,0)&amp;" "&amp;SUBSTITUTE(LOWER(LEFT(L3441,1))&amp;RIGHT(PROPER(L3441),LEN(L3441)-1),"_","")&amp;";",IF(ISNUMBER(Q3441),IF(R3441="R","@Entity@Table(name = ""reg_"&amp;LOWER(J3441)&amp;""")@XmlRootElement","")&amp;VLOOKUP(J3441,Blocos!D:I,6,0)&amp;Apoio!$E$1&amp;Y3441,""))</f>
        <v/>
      </c>
      <c r="X3441" s="190" t="str">
        <f>IF(ISNUMBER(Q3441),COUNTIF(Blocos!G:G,J3441),"")</f>
        <v/>
      </c>
      <c r="Y3441" s="190" t="str">
        <f>IF(OR(X3441=0,X3441=""),"",VLOOKUP(SUMIFS(Blocos!A:A,Blocos!H:H,'EFD REGISTROS e Campos (2)'!X3441,Blocos!G:G,'EFD REGISTROS e Campos (2)'!J3441),Blocos!A:L,12,0))</f>
        <v/>
      </c>
      <c r="Z3441" s="190" t="str">
        <f>IF(ISNUMBER(Q3442),VLOOKUP(J3441,Blocos!D:G,4,0),"")</f>
        <v/>
      </c>
      <c r="AA3441" s="190" t="str">
        <f>IF(ISNUMBER(Q3441),CONCATENATE("CREATE TABLE ""reg_",LOWER(J3441),""" (""ID"" bigint NOT NULL AUTO_INCREMENT,  ""HASHFILE"" varchar(255) DEFAULT NULL, ""ID_PAI"" bigint NOT NULL,"),IF(Q3441="Campo",CONCATENATE("""",L3441,""" ",VLOOKUP(R3441,Apoio!A:C,3,0)),""))&amp;IF(Z3441="","",CONCATENATE("PRIMARY KEY (""ID""), KEY ""FK_reg_",LOWER(Z3441),"_ID_PAI"" (""ID_PAI""), CONSTRAINT ""FK_reg_",LOWER(Z3441),"_ID_PAI"" FOREIGN KEY (""ID_PAI"") REFERENCES ""reg_",LOWER(Z3441),""" (""ID"")) ENGINE=InnoDB AUTO_INCREMENT=105774 DEFAULT CHARSET=utf8mb4 COLLATE=utf8mb4_0900_ai_ci;"))</f>
        <v/>
      </c>
      <c r="AB3441" s="190" t="str">
        <f t="shared" si="377"/>
        <v/>
      </c>
    </row>
    <row r="3442" spans="1:28" ht="14.5" hidden="1" customHeight="1" x14ac:dyDescent="0.3">
      <c r="J3442" s="187" t="str">
        <f t="shared" si="375"/>
        <v>1900</v>
      </c>
      <c r="K3442" s="196"/>
      <c r="L3442" s="285"/>
      <c r="M3442" s="216" t="s">
        <v>3438</v>
      </c>
      <c r="N3442" s="196"/>
      <c r="O3442" s="196"/>
      <c r="P3442" s="196"/>
      <c r="Q3442" s="192" t="str">
        <f t="shared" si="376"/>
        <v/>
      </c>
      <c r="S3442" s="191" t="str">
        <f t="shared" si="379"/>
        <v/>
      </c>
      <c r="T3442" s="192" t="str">
        <f t="shared" si="380"/>
        <v/>
      </c>
      <c r="U3442" s="192" t="str">
        <f t="shared" si="378"/>
        <v/>
      </c>
      <c r="V3442" s="192" t="str">
        <f t="shared" si="381"/>
        <v/>
      </c>
      <c r="W3442" s="191" t="str">
        <f>IF(Q3442="Campo","@Campos(posicao = "&amp;K3442&amp;", tipo = '"&amp;R3442&amp;"')@Column(name = """&amp;L3442&amp;""")"&amp;IF(R3442="D","@Temporal(TemporalType.DATE)","")&amp;"private "&amp;VLOOKUP(TEXT(R3442,"@"),Apoio!A:B,2,0)&amp;" "&amp;SUBSTITUTE(LOWER(LEFT(L3442,1))&amp;RIGHT(PROPER(L3442),LEN(L3442)-1),"_","")&amp;";",IF(ISNUMBER(Q3442),IF(R3442="R","@Entity@Table(name = ""reg_"&amp;LOWER(J3442)&amp;""")@XmlRootElement","")&amp;VLOOKUP(J3442,Blocos!D:I,6,0)&amp;Apoio!$E$1&amp;Y3442,""))</f>
        <v/>
      </c>
      <c r="X3442" s="190" t="str">
        <f>IF(ISNUMBER(Q3442),COUNTIF(Blocos!G:G,J3442),"")</f>
        <v/>
      </c>
      <c r="Y3442" s="190" t="str">
        <f>IF(OR(X3442=0,X3442=""),"",VLOOKUP(SUMIFS(Blocos!A:A,Blocos!H:H,'EFD REGISTROS e Campos (2)'!X3442,Blocos!G:G,'EFD REGISTROS e Campos (2)'!J3442),Blocos!A:L,12,0))</f>
        <v/>
      </c>
      <c r="Z3442" s="190" t="str">
        <f>IF(ISNUMBER(Q3443),VLOOKUP(J3442,Blocos!D:G,4,0),"")</f>
        <v/>
      </c>
      <c r="AA3442" s="190" t="str">
        <f>IF(ISNUMBER(Q3442),CONCATENATE("CREATE TABLE ""reg_",LOWER(J3442),""" (""ID"" bigint NOT NULL AUTO_INCREMENT,  ""HASHFILE"" varchar(255) DEFAULT NULL, ""ID_PAI"" bigint NOT NULL,"),IF(Q3442="Campo",CONCATENATE("""",L3442,""" ",VLOOKUP(R3442,Apoio!A:C,3,0)),""))&amp;IF(Z3442="","",CONCATENATE("PRIMARY KEY (""ID""), KEY ""FK_reg_",LOWER(Z3442),"_ID_PAI"" (""ID_PAI""), CONSTRAINT ""FK_reg_",LOWER(Z3442),"_ID_PAI"" FOREIGN KEY (""ID_PAI"") REFERENCES ""reg_",LOWER(Z3442),""" (""ID"")) ENGINE=InnoDB AUTO_INCREMENT=105774 DEFAULT CHARSET=utf8mb4 COLLATE=utf8mb4_0900_ai_ci;"))</f>
        <v/>
      </c>
      <c r="AB3442" s="190" t="str">
        <f t="shared" si="377"/>
        <v/>
      </c>
    </row>
    <row r="3443" spans="1:28" ht="14.5" hidden="1" customHeight="1" x14ac:dyDescent="0.3">
      <c r="J3443" s="187" t="str">
        <f t="shared" si="375"/>
        <v>1900</v>
      </c>
      <c r="K3443" s="181">
        <v>3</v>
      </c>
      <c r="L3443" s="289" t="s">
        <v>3439</v>
      </c>
      <c r="M3443" s="182" t="s">
        <v>3440</v>
      </c>
      <c r="N3443" s="181" t="s">
        <v>27</v>
      </c>
      <c r="O3443" s="181" t="s">
        <v>28</v>
      </c>
      <c r="P3443" s="181" t="s">
        <v>28</v>
      </c>
      <c r="Q3443" s="192" t="str">
        <f t="shared" si="376"/>
        <v>Campo</v>
      </c>
      <c r="R3443" s="192" t="s">
        <v>27</v>
      </c>
      <c r="S3443" s="191" t="str">
        <f t="shared" si="379"/>
        <v/>
      </c>
      <c r="T3443" s="192" t="str">
        <f t="shared" si="380"/>
        <v>&lt;campo posicao="3"&gt;
&lt;coluna&gt;DESCR_COMPL_OUT_APUR&lt;/coluna&gt;
&lt;descricao&gt;Descrição complementar de Outra Apuração do ICMS&lt;/descricao&gt;
&lt;tipo&gt;C&lt;/tipo&gt;
&lt;/campo&gt;</v>
      </c>
      <c r="U3443" s="192" t="str">
        <f t="shared" si="378"/>
        <v>&lt;campo posicao="3"&gt;
&lt;coluna&gt;DESCR_COMPL_OUT_APUR&lt;/coluna&gt;
&lt;descricao&gt;Descrição complementar de Outra Apuração do ICMS&lt;/descricao&gt;
&lt;tipo&gt;C&lt;/tipo&gt;
&lt;/campo&gt;</v>
      </c>
      <c r="V3443" s="192" t="str">
        <f t="shared" si="381"/>
        <v>{"Column4", "DESCR_COMPL_OUT_APUR"},</v>
      </c>
      <c r="W3443" s="191" t="str">
        <f>IF(Q3443="Campo","@Campos(posicao = "&amp;K3443&amp;", tipo = '"&amp;R3443&amp;"')@Column(name = """&amp;L3443&amp;""")"&amp;IF(R3443="D","@Temporal(TemporalType.DATE)","")&amp;"private "&amp;VLOOKUP(TEXT(R3443,"@"),Apoio!A:B,2,0)&amp;" "&amp;SUBSTITUTE(LOWER(LEFT(L3443,1))&amp;RIGHT(PROPER(L3443),LEN(L3443)-1),"_","")&amp;";",IF(ISNUMBER(Q3443),IF(R3443="R","@Entity@Table(name = ""reg_"&amp;LOWER(J3443)&amp;""")@XmlRootElement","")&amp;VLOOKUP(J3443,Blocos!D:I,6,0)&amp;Apoio!$E$1&amp;Y3443,""))</f>
        <v>@Campos(posicao = 3, tipo = 'C')@Column(name = "DESCR_COMPL_OUT_APUR")private String descrComplOutApur;</v>
      </c>
      <c r="X3443" s="190" t="str">
        <f>IF(ISNUMBER(Q3443),COUNTIF(Blocos!G:G,J3443),"")</f>
        <v/>
      </c>
      <c r="Y3443" s="190" t="str">
        <f>IF(OR(X3443=0,X3443=""),"",VLOOKUP(SUMIFS(Blocos!A:A,Blocos!H:H,'EFD REGISTROS e Campos (2)'!X3443,Blocos!G:G,'EFD REGISTROS e Campos (2)'!J3443),Blocos!A:L,12,0))</f>
        <v/>
      </c>
      <c r="Z3443" s="190" t="str">
        <f>IF(ISNUMBER(Q3444),VLOOKUP(J3443,Blocos!D:G,4,0),"")</f>
        <v>1001</v>
      </c>
      <c r="AA3443" s="190" t="str">
        <f>IF(ISNUMBER(Q3443),CONCATENATE("CREATE TABLE ""reg_",LOWER(J3443),""" (""ID"" bigint NOT NULL AUTO_INCREMENT,  ""HASHFILE"" varchar(255) DEFAULT NULL, ""ID_PAI"" bigint NOT NULL,"),IF(Q3443="Campo",CONCATENATE("""",L3443,""" ",VLOOKUP(R3443,Apoio!A:C,3,0)),""))&amp;IF(Z3443="","",CONCATENATE("PRIMARY KEY (""ID""), KEY ""FK_reg_",LOWER(Z3443),"_ID_PAI"" (""ID_PAI""), CONSTRAINT ""FK_reg_",LOWER(Z3443),"_ID_PAI"" FOREIGN KEY (""ID_PAI"") REFERENCES ""reg_",LOWER(Z3443),""" (""ID"")) ENGINE=InnoDB AUTO_INCREMENT=105774 DEFAULT CHARSET=utf8mb4 COLLATE=utf8mb4_0900_ai_ci;"))</f>
        <v>"DESCR_COMPL_OUT_APUR" varchar(255) DEFAULT NULL,PRIMARY KEY ("ID"), KEY "FK_reg_1001_ID_PAI" ("ID_PAI"), CONSTRAINT "FK_reg_1001_ID_PAI" FOREIGN KEY ("ID_PAI") REFERENCES "reg_1001" ("ID")) ENGINE=InnoDB AUTO_INCREMENT=105774 DEFAULT CHARSET=utf8mb4 COLLATE=utf8mb4_0900_ai_ci;</v>
      </c>
      <c r="AB3443" s="190" t="str">
        <f t="shared" si="377"/>
        <v>`reg_1900`.`DESCR_COMPL_OUT_APUR`,FROM `efdicms`.`reg_1900`;"</v>
      </c>
    </row>
    <row r="3444" spans="1:28" ht="14.5" hidden="1" customHeight="1" collapsed="1" x14ac:dyDescent="0.3">
      <c r="A3444" s="180" t="s">
        <v>22</v>
      </c>
      <c r="E3444" s="180" t="s">
        <v>3441</v>
      </c>
      <c r="I3444" s="180" t="s">
        <v>144</v>
      </c>
      <c r="J3444" s="187" t="str">
        <f t="shared" si="375"/>
        <v>1910</v>
      </c>
      <c r="K3444" s="195" t="s">
        <v>3442</v>
      </c>
      <c r="Q3444" s="192">
        <f t="shared" si="376"/>
        <v>3</v>
      </c>
      <c r="S3444" s="191" t="str">
        <f t="shared" si="379"/>
        <v>&lt;/registro&gt;
&lt;registro codigo="1910" perfil="ABC" nivel="3"&gt;</v>
      </c>
      <c r="T3444" s="192" t="str">
        <f t="shared" si="380"/>
        <v/>
      </c>
      <c r="U3444" s="192" t="str">
        <f t="shared" si="378"/>
        <v>&lt;/registro&gt;
&lt;registro codigo="1910" perfil="ABC" nivel="3"&gt;</v>
      </c>
      <c r="V3444" s="192" t="str">
        <f t="shared" si="381"/>
        <v/>
      </c>
      <c r="W3444" s="191" t="str">
        <f>IF(Q3444="Campo","@Campos(posicao = "&amp;K3444&amp;", tipo = '"&amp;R3444&amp;"')@Column(name = """&amp;L3444&amp;""")"&amp;IF(R3444="D","@Temporal(TemporalType.DATE)","")&amp;"private "&amp;VLOOKUP(TEXT(R3444,"@"),Apoio!A:B,2,0)&amp;" "&amp;SUBSTITUTE(LOWER(LEFT(L3444,1))&amp;RIGHT(PROPER(L3444),LEN(L3444)-1),"_","")&amp;";",IF(ISNUMBER(Q3444),IF(R3444="R","@Entity@Table(name = ""reg_"&amp;LOWER(J3444)&amp;""")@XmlRootElement","")&amp;VLOOKUP(J3444,Blocos!D:I,6,0)&amp;Apoio!$E$1&amp;Y3444,""))</f>
        <v>@Registros(nivel = 3) public class Reg1910 implements Serializable { private static final long serialVersionUID = 1L; @Id @GeneratedValue(strategy = GenerationType.IDENTITY) @Basic(optional = false) @Column(name = "ID" ) private Long id;@ManyToOne(fetch = FetchType.LAZY) @JoinColumn(name = "ID_PAI", nullable = false) private Reg1900 idPai; public Reg1900 getIdPai() {return idPai;}public void setIdPai(Object idPai) {this.idPai = (Reg1900) idPai;}public Reg1910() { } public Reg1910(Long id) { this.id = id; } public Reg1910(Long id, Reg1900 idPai, long linha, String hash) { this.id = id; this.idPai = idPai; this.linha = linha; this.hash = hash; }public Long getId() { return id; } public void setId(Long id) { this.id = id; }@Basic(optional = false)@Column(name = "LINHA")private long linha;@Basic(optional = false)@Column(name = "HASH")private String hash;@OneToOne(optional = true, cascade = CascadeType.ALL, fetch = FetchType.LAZY, mappedBy = "idPai")private  Reg1920 reg1920;public Reg1920 getReg1920() {return reg1920;}public void setReg1920(Reg1920 reg1920) {this.reg1920 = reg1920;}</v>
      </c>
      <c r="X3444" s="190">
        <f>IF(ISNUMBER(Q3444),COUNTIF(Blocos!G:G,J3444),"")</f>
        <v>1</v>
      </c>
      <c r="Y3444" s="190" t="str">
        <f>IF(OR(X3444=0,X3444=""),"",VLOOKUP(SUMIFS(Blocos!A:A,Blocos!H:H,'EFD REGISTROS e Campos (2)'!X3444,Blocos!G:G,'EFD REGISTROS e Campos (2)'!J3444),Blocos!A:L,12,0))</f>
        <v>@OneToOne(optional = true, cascade = CascadeType.ALL, fetch = FetchType.LAZY, mappedBy = "idPai")private  Reg1920 reg1920;public Reg1920 getReg1920() {return reg1920;}public void setReg1920(Reg1920 reg1920) {this.reg1920 = reg1920;}</v>
      </c>
      <c r="Z3444" s="190" t="str">
        <f>IF(ISNUMBER(Q3445),VLOOKUP(J3444,Blocos!D:G,4,0),"")</f>
        <v/>
      </c>
      <c r="AA3444" s="190" t="str">
        <f>IF(ISNUMBER(Q3444),CONCATENATE("CREATE TABLE ""reg_",LOWER(J3444),""" (""ID"" bigint NOT NULL AUTO_INCREMENT,  ""HASHFILE"" varchar(255) DEFAULT NULL, ""ID_PAI"" bigint NOT NULL,"),IF(Q3444="Campo",CONCATENATE("""",L3444,""" ",VLOOKUP(R3444,Apoio!A:C,3,0)),""))&amp;IF(Z3444="","",CONCATENATE("PRIMARY KEY (""ID""), KEY ""FK_reg_",LOWER(Z3444),"_ID_PAI"" (""ID_PAI""), CONSTRAINT ""FK_reg_",LOWER(Z3444),"_ID_PAI"" FOREIGN KEY (""ID_PAI"") REFERENCES ""reg_",LOWER(Z3444),""" (""ID"")) ENGINE=InnoDB AUTO_INCREMENT=105774 DEFAULT CHARSET=utf8mb4 COLLATE=utf8mb4_0900_ai_ci;"))</f>
        <v>CREATE TABLE "reg_1910" ("ID" bigint NOT NULL AUTO_INCREMENT,  "HASHFILE" varchar(255) DEFAULT NULL, "ID_PAI" bigint NOT NULL,</v>
      </c>
      <c r="AB3444" s="190" t="str">
        <f t="shared" si="377"/>
        <v/>
      </c>
    </row>
    <row r="3445" spans="1:28" ht="14.5" hidden="1" customHeight="1" x14ac:dyDescent="0.3">
      <c r="J3445" s="187" t="str">
        <f t="shared" si="375"/>
        <v>1910</v>
      </c>
      <c r="K3445" s="181">
        <v>1</v>
      </c>
      <c r="L3445" s="289" t="s">
        <v>25</v>
      </c>
      <c r="M3445" s="182" t="s">
        <v>3443</v>
      </c>
      <c r="N3445" s="181" t="s">
        <v>27</v>
      </c>
      <c r="O3445" s="181">
        <v>4</v>
      </c>
      <c r="P3445" s="181" t="s">
        <v>28</v>
      </c>
      <c r="Q3445" s="192" t="str">
        <f t="shared" si="376"/>
        <v>Campo</v>
      </c>
      <c r="R3445" s="192" t="s">
        <v>27</v>
      </c>
      <c r="S3445" s="191" t="str">
        <f t="shared" si="379"/>
        <v/>
      </c>
      <c r="T3445" s="192" t="str">
        <f t="shared" si="380"/>
        <v>&lt;campo posicao="1"&gt;
&lt;coluna&gt;REG&lt;/coluna&gt;
&lt;descricao&gt;Texto fixo contendo "1910"&lt;/descricao&gt;
&lt;tipo&gt;C&lt;/tipo&gt;
&lt;/campo&gt;</v>
      </c>
      <c r="U3445" s="192" t="str">
        <f t="shared" si="378"/>
        <v>&lt;campo posicao="1"&gt;
&lt;coluna&gt;REG&lt;/coluna&gt;
&lt;descricao&gt;Texto fixo contendo "1910"&lt;/descricao&gt;
&lt;tipo&gt;C&lt;/tipo&gt;
&lt;/campo&gt;</v>
      </c>
      <c r="V3445" s="192" t="str">
        <f t="shared" si="381"/>
        <v>{"Column2", "REG"},</v>
      </c>
      <c r="W3445" s="191" t="str">
        <f>IF(Q3445="Campo","@Campos(posicao = "&amp;K3445&amp;", tipo = '"&amp;R3445&amp;"')@Column(name = """&amp;L3445&amp;""")"&amp;IF(R3445="D","@Temporal(TemporalType.DATE)","")&amp;"private "&amp;VLOOKUP(TEXT(R3445,"@"),Apoio!A:B,2,0)&amp;" "&amp;SUBSTITUTE(LOWER(LEFT(L3445,1))&amp;RIGHT(PROPER(L3445),LEN(L3445)-1),"_","")&amp;";",IF(ISNUMBER(Q3445),IF(R3445="R","@Entity@Table(name = ""reg_"&amp;LOWER(J3445)&amp;""")@XmlRootElement","")&amp;VLOOKUP(J3445,Blocos!D:I,6,0)&amp;Apoio!$E$1&amp;Y3445,""))</f>
        <v>@Campos(posicao = 1, tipo = 'C')@Column(name = "REG")private String reg;</v>
      </c>
      <c r="X3445" s="190" t="str">
        <f>IF(ISNUMBER(Q3445),COUNTIF(Blocos!G:G,J3445),"")</f>
        <v/>
      </c>
      <c r="Y3445" s="190" t="str">
        <f>IF(OR(X3445=0,X3445=""),"",VLOOKUP(SUMIFS(Blocos!A:A,Blocos!H:H,'EFD REGISTROS e Campos (2)'!X3445,Blocos!G:G,'EFD REGISTROS e Campos (2)'!J3445),Blocos!A:L,12,0))</f>
        <v/>
      </c>
      <c r="Z3445" s="190" t="str">
        <f>IF(ISNUMBER(Q3446),VLOOKUP(J3445,Blocos!D:G,4,0),"")</f>
        <v/>
      </c>
      <c r="AA3445" s="190" t="str">
        <f>IF(ISNUMBER(Q3445),CONCATENATE("CREATE TABLE ""reg_",LOWER(J3445),""" (""ID"" bigint NOT NULL AUTO_INCREMENT,  ""HASHFILE"" varchar(255) DEFAULT NULL, ""ID_PAI"" bigint NOT NULL,"),IF(Q3445="Campo",CONCATENATE("""",L3445,""" ",VLOOKUP(R3445,Apoio!A:C,3,0)),""))&amp;IF(Z3445="","",CONCATENATE("PRIMARY KEY (""ID""), KEY ""FK_reg_",LOWER(Z3445),"_ID_PAI"" (""ID_PAI""), CONSTRAINT ""FK_reg_",LOWER(Z3445),"_ID_PAI"" FOREIGN KEY (""ID_PAI"") REFERENCES ""reg_",LOWER(Z3445),""" (""ID"")) ENGINE=InnoDB AUTO_INCREMENT=105774 DEFAULT CHARSET=utf8mb4 COLLATE=utf8mb4_0900_ai_ci;"))</f>
        <v>"REG" varchar(255) DEFAULT NULL,</v>
      </c>
      <c r="AB3445" s="190" t="str">
        <f t="shared" si="377"/>
        <v>USE `efdicms`;SELECT `reg_1910`.`REG`,</v>
      </c>
    </row>
    <row r="3446" spans="1:28" ht="14.5" hidden="1" customHeight="1" x14ac:dyDescent="0.3">
      <c r="J3446" s="187" t="str">
        <f t="shared" si="375"/>
        <v>1910</v>
      </c>
      <c r="K3446" s="181">
        <v>2</v>
      </c>
      <c r="L3446" s="289" t="s">
        <v>38</v>
      </c>
      <c r="M3446" s="182" t="s">
        <v>3444</v>
      </c>
      <c r="N3446" s="181" t="s">
        <v>32</v>
      </c>
      <c r="O3446" s="181" t="s">
        <v>40</v>
      </c>
      <c r="P3446" s="181" t="s">
        <v>28</v>
      </c>
      <c r="Q3446" s="192" t="str">
        <f t="shared" si="376"/>
        <v>Campo</v>
      </c>
      <c r="R3446" s="192" t="s">
        <v>3605</v>
      </c>
      <c r="S3446" s="191" t="str">
        <f t="shared" si="379"/>
        <v/>
      </c>
      <c r="T3446" s="192" t="str">
        <f t="shared" si="380"/>
        <v>&lt;campo posicao="2"&gt;
&lt;coluna&gt;DT_INI&lt;/coluna&gt;
&lt;descricao&gt;Data inicial da sub-apuração&lt;/descricao&gt;
&lt;tipo&gt;D&lt;/tipo&gt;
&lt;/campo&gt;</v>
      </c>
      <c r="U3446" s="192" t="str">
        <f t="shared" si="378"/>
        <v>&lt;campo posicao="2"&gt;
&lt;coluna&gt;DT_INI&lt;/coluna&gt;
&lt;descricao&gt;Data inicial da sub-apuração&lt;/descricao&gt;
&lt;tipo&gt;D&lt;/tipo&gt;
&lt;/campo&gt;</v>
      </c>
      <c r="V3446" s="192" t="str">
        <f t="shared" si="381"/>
        <v>{"Column3", "DT_INI"},</v>
      </c>
      <c r="W3446" s="191" t="str">
        <f>IF(Q3446="Campo","@Campos(posicao = "&amp;K3446&amp;", tipo = '"&amp;R3446&amp;"')@Column(name = """&amp;L3446&amp;""")"&amp;IF(R3446="D","@Temporal(TemporalType.DATE)","")&amp;"private "&amp;VLOOKUP(TEXT(R3446,"@"),Apoio!A:B,2,0)&amp;" "&amp;SUBSTITUTE(LOWER(LEFT(L3446,1))&amp;RIGHT(PROPER(L3446),LEN(L3446)-1),"_","")&amp;";",IF(ISNUMBER(Q3446),IF(R3446="R","@Entity@Table(name = ""reg_"&amp;LOWER(J3446)&amp;""")@XmlRootElement","")&amp;VLOOKUP(J3446,Blocos!D:I,6,0)&amp;Apoio!$E$1&amp;Y3446,""))</f>
        <v>@Campos(posicao = 2, tipo = 'D')@Column(name = "DT_INI")@Temporal(TemporalType.DATE)private Date dtIni;</v>
      </c>
      <c r="X3446" s="190" t="str">
        <f>IF(ISNUMBER(Q3446),COUNTIF(Blocos!G:G,J3446),"")</f>
        <v/>
      </c>
      <c r="Y3446" s="190" t="str">
        <f>IF(OR(X3446=0,X3446=""),"",VLOOKUP(SUMIFS(Blocos!A:A,Blocos!H:H,'EFD REGISTROS e Campos (2)'!X3446,Blocos!G:G,'EFD REGISTROS e Campos (2)'!J3446),Blocos!A:L,12,0))</f>
        <v/>
      </c>
      <c r="Z3446" s="190" t="str">
        <f>IF(ISNUMBER(Q3447),VLOOKUP(J3446,Blocos!D:G,4,0),"")</f>
        <v/>
      </c>
      <c r="AA3446" s="190" t="str">
        <f>IF(ISNUMBER(Q3446),CONCATENATE("CREATE TABLE ""reg_",LOWER(J3446),""" (""ID"" bigint NOT NULL AUTO_INCREMENT,  ""HASHFILE"" varchar(255) DEFAULT NULL, ""ID_PAI"" bigint NOT NULL,"),IF(Q3446="Campo",CONCATENATE("""",L3446,""" ",VLOOKUP(R3446,Apoio!A:C,3,0)),""))&amp;IF(Z3446="","",CONCATENATE("PRIMARY KEY (""ID""), KEY ""FK_reg_",LOWER(Z3446),"_ID_PAI"" (""ID_PAI""), CONSTRAINT ""FK_reg_",LOWER(Z3446),"_ID_PAI"" FOREIGN KEY (""ID_PAI"") REFERENCES ""reg_",LOWER(Z3446),""" (""ID"")) ENGINE=InnoDB AUTO_INCREMENT=105774 DEFAULT CHARSET=utf8mb4 COLLATE=utf8mb4_0900_ai_ci;"))</f>
        <v>"DT_INI" date DEFAULT NULL,</v>
      </c>
      <c r="AB3446" s="190" t="str">
        <f t="shared" si="377"/>
        <v>`reg_1910`.`DT_INI`,</v>
      </c>
    </row>
    <row r="3447" spans="1:28" ht="14.5" hidden="1" customHeight="1" x14ac:dyDescent="0.3">
      <c r="J3447" s="187" t="str">
        <f t="shared" si="375"/>
        <v>1910</v>
      </c>
      <c r="K3447" s="181">
        <v>3</v>
      </c>
      <c r="L3447" s="289" t="s">
        <v>41</v>
      </c>
      <c r="M3447" s="182" t="s">
        <v>3445</v>
      </c>
      <c r="N3447" s="181" t="s">
        <v>32</v>
      </c>
      <c r="O3447" s="181" t="s">
        <v>40</v>
      </c>
      <c r="P3447" s="181" t="s">
        <v>28</v>
      </c>
      <c r="Q3447" s="192" t="str">
        <f t="shared" si="376"/>
        <v>Campo</v>
      </c>
      <c r="R3447" s="192" t="s">
        <v>3605</v>
      </c>
      <c r="S3447" s="191" t="str">
        <f t="shared" si="379"/>
        <v/>
      </c>
      <c r="T3447" s="192" t="str">
        <f t="shared" si="380"/>
        <v>&lt;campo posicao="3"&gt;
&lt;coluna&gt;DT_FIN&lt;/coluna&gt;
&lt;descricao&gt;Data final da sub-apuração&lt;/descricao&gt;
&lt;tipo&gt;D&lt;/tipo&gt;
&lt;/campo&gt;</v>
      </c>
      <c r="U3447" s="192" t="str">
        <f t="shared" si="378"/>
        <v>&lt;campo posicao="3"&gt;
&lt;coluna&gt;DT_FIN&lt;/coluna&gt;
&lt;descricao&gt;Data final da sub-apuração&lt;/descricao&gt;
&lt;tipo&gt;D&lt;/tipo&gt;
&lt;/campo&gt;</v>
      </c>
      <c r="V3447" s="192" t="str">
        <f t="shared" si="381"/>
        <v>{"Column4", "DT_FIN"},</v>
      </c>
      <c r="W3447" s="191" t="str">
        <f>IF(Q3447="Campo","@Campos(posicao = "&amp;K3447&amp;", tipo = '"&amp;R3447&amp;"')@Column(name = """&amp;L3447&amp;""")"&amp;IF(R3447="D","@Temporal(TemporalType.DATE)","")&amp;"private "&amp;VLOOKUP(TEXT(R3447,"@"),Apoio!A:B,2,0)&amp;" "&amp;SUBSTITUTE(LOWER(LEFT(L3447,1))&amp;RIGHT(PROPER(L3447),LEN(L3447)-1),"_","")&amp;";",IF(ISNUMBER(Q3447),IF(R3447="R","@Entity@Table(name = ""reg_"&amp;LOWER(J3447)&amp;""")@XmlRootElement","")&amp;VLOOKUP(J3447,Blocos!D:I,6,0)&amp;Apoio!$E$1&amp;Y3447,""))</f>
        <v>@Campos(posicao = 3, tipo = 'D')@Column(name = "DT_FIN")@Temporal(TemporalType.DATE)private Date dtFin;</v>
      </c>
      <c r="X3447" s="190" t="str">
        <f>IF(ISNUMBER(Q3447),COUNTIF(Blocos!G:G,J3447),"")</f>
        <v/>
      </c>
      <c r="Y3447" s="190" t="str">
        <f>IF(OR(X3447=0,X3447=""),"",VLOOKUP(SUMIFS(Blocos!A:A,Blocos!H:H,'EFD REGISTROS e Campos (2)'!X3447,Blocos!G:G,'EFD REGISTROS e Campos (2)'!J3447),Blocos!A:L,12,0))</f>
        <v/>
      </c>
      <c r="Z3447" s="190" t="str">
        <f>IF(ISNUMBER(Q3448),VLOOKUP(J3447,Blocos!D:G,4,0),"")</f>
        <v>1900</v>
      </c>
      <c r="AA3447" s="190" t="str">
        <f>IF(ISNUMBER(Q3447),CONCATENATE("CREATE TABLE ""reg_",LOWER(J3447),""" (""ID"" bigint NOT NULL AUTO_INCREMENT,  ""HASHFILE"" varchar(255) DEFAULT NULL, ""ID_PAI"" bigint NOT NULL,"),IF(Q3447="Campo",CONCATENATE("""",L3447,""" ",VLOOKUP(R3447,Apoio!A:C,3,0)),""))&amp;IF(Z3447="","",CONCATENATE("PRIMARY KEY (""ID""), KEY ""FK_reg_",LOWER(Z3447),"_ID_PAI"" (""ID_PAI""), CONSTRAINT ""FK_reg_",LOWER(Z3447),"_ID_PAI"" FOREIGN KEY (""ID_PAI"") REFERENCES ""reg_",LOWER(Z3447),""" (""ID"")) ENGINE=InnoDB AUTO_INCREMENT=105774 DEFAULT CHARSET=utf8mb4 COLLATE=utf8mb4_0900_ai_ci;"))</f>
        <v>"DT_FIN" date DEFAULT NULL,PRIMARY KEY ("ID"), KEY "FK_reg_1900_ID_PAI" ("ID_PAI"), CONSTRAINT "FK_reg_1900_ID_PAI" FOREIGN KEY ("ID_PAI") REFERENCES "reg_1900" ("ID")) ENGINE=InnoDB AUTO_INCREMENT=105774 DEFAULT CHARSET=utf8mb4 COLLATE=utf8mb4_0900_ai_ci;</v>
      </c>
      <c r="AB3447" s="190" t="str">
        <f t="shared" si="377"/>
        <v>`reg_1910`.`DT_FIN`,FROM `efdicms`.`reg_1910`;"</v>
      </c>
    </row>
    <row r="3448" spans="1:28" ht="14.5" hidden="1" customHeight="1" collapsed="1" x14ac:dyDescent="0.3">
      <c r="A3448" s="180" t="s">
        <v>22</v>
      </c>
      <c r="F3448" s="180" t="s">
        <v>3446</v>
      </c>
      <c r="I3448" s="180" t="s">
        <v>209</v>
      </c>
      <c r="J3448" s="187" t="str">
        <f t="shared" si="375"/>
        <v>1920</v>
      </c>
      <c r="K3448" s="195" t="s">
        <v>3447</v>
      </c>
      <c r="Q3448" s="192">
        <f t="shared" si="376"/>
        <v>4</v>
      </c>
      <c r="S3448" s="191" t="str">
        <f t="shared" si="379"/>
        <v>&lt;/registro&gt;
&lt;registro codigo="1920" perfil="ABC" nivel="4"&gt;</v>
      </c>
      <c r="T3448" s="192" t="str">
        <f t="shared" si="380"/>
        <v/>
      </c>
      <c r="U3448" s="192" t="str">
        <f t="shared" si="378"/>
        <v>&lt;/registro&gt;
&lt;registro codigo="1920" perfil="ABC" nivel="4"&gt;</v>
      </c>
      <c r="V3448" s="192" t="str">
        <f t="shared" si="381"/>
        <v/>
      </c>
      <c r="W3448" s="191" t="str">
        <f>IF(Q3448="Campo","@Campos(posicao = "&amp;K3448&amp;", tipo = '"&amp;R3448&amp;"')@Column(name = """&amp;L3448&amp;""")"&amp;IF(R3448="D","@Temporal(TemporalType.DATE)","")&amp;"private "&amp;VLOOKUP(TEXT(R3448,"@"),Apoio!A:B,2,0)&amp;" "&amp;SUBSTITUTE(LOWER(LEFT(L3448,1))&amp;RIGHT(PROPER(L3448),LEN(L3448)-1),"_","")&amp;";",IF(ISNUMBER(Q3448),IF(R3448="R","@Entity@Table(name = ""reg_"&amp;LOWER(J3448)&amp;""")@XmlRootElement","")&amp;VLOOKUP(J3448,Blocos!D:I,6,0)&amp;Apoio!$E$1&amp;Y3448,""))</f>
        <v>@Registros(nivel = 4) public class Reg1920 implements Serializable { private static final long serialVersionUID = 1L; @Id @GeneratedValue(strategy = GenerationType.IDENTITY) @Basic(optional = false) @Column(name = "ID" ) private Long id;@OneToOne(fetch = FetchType.LAZY) @JoinColumn(name = "ID_PAI", nullable = false) private Reg1910 idPai; public Reg1910 getIdPai() {return idPai;}public void setIdPai(Object idPai) {this.idPai = (Reg1910) idPai;}public Reg1920() { } public Reg1920(Long id) { this.id = id; } public Reg1920(Long id, Reg1910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List&lt;Reg1921&gt; reg1921;public List&lt;Reg1921&gt; getReg1921() {return reg1921;}public void setReg1921(List&lt;Reg1921&gt; reg1921) {this.reg1921 = reg1921;}@OneToMany( cascade = CascadeType.ALL, fetch = FetchType.LAZY, mappedBy = "idPai")private  List&lt;Reg1925&gt; reg1925;public List&lt;Reg1925&gt; getReg1925() {return reg1925;}public void setReg1925(List&lt;Reg1925&gt; reg1925) {this.reg1925 = reg1925;}@OneToMany( cascade = CascadeType.ALL, fetch = FetchType.LAZY, mappedBy = "idPai")private  List&lt;Reg1926&gt; reg1926;public List&lt;Reg1926&gt; getReg1926() {return reg1926;}public void setReg1926(List&lt;Reg1926&gt; reg1926) {this.reg1926 = reg1926;}</v>
      </c>
      <c r="X3448" s="190">
        <f>IF(ISNUMBER(Q3448),COUNTIF(Blocos!G:G,J3448),"")</f>
        <v>3</v>
      </c>
      <c r="Y3448" s="190" t="str">
        <f>IF(OR(X3448=0,X3448=""),"",VLOOKUP(SUMIFS(Blocos!A:A,Blocos!H:H,'EFD REGISTROS e Campos (2)'!X3448,Blocos!G:G,'EFD REGISTROS e Campos (2)'!J3448),Blocos!A:L,12,0))</f>
        <v>@OneToMany( cascade = CascadeType.ALL, fetch = FetchType.LAZY, mappedBy = "idPai")private  List&lt;Reg1921&gt; reg1921;public List&lt;Reg1921&gt; getReg1921() {return reg1921;}public void setReg1921(List&lt;Reg1921&gt; reg1921) {this.reg1921 = reg1921;}@OneToMany( cascade = CascadeType.ALL, fetch = FetchType.LAZY, mappedBy = "idPai")private  List&lt;Reg1925&gt; reg1925;public List&lt;Reg1925&gt; getReg1925() {return reg1925;}public void setReg1925(List&lt;Reg1925&gt; reg1925) {this.reg1925 = reg1925;}@OneToMany( cascade = CascadeType.ALL, fetch = FetchType.LAZY, mappedBy = "idPai")private  List&lt;Reg1926&gt; reg1926;public List&lt;Reg1926&gt; getReg1926() {return reg1926;}public void setReg1926(List&lt;Reg1926&gt; reg1926) {this.reg1926 = reg1926;}</v>
      </c>
      <c r="Z3448" s="190" t="str">
        <f>IF(ISNUMBER(Q3449),VLOOKUP(J3448,Blocos!D:G,4,0),"")</f>
        <v/>
      </c>
      <c r="AA3448" s="190" t="str">
        <f>IF(ISNUMBER(Q3448),CONCATENATE("CREATE TABLE ""reg_",LOWER(J3448),""" (""ID"" bigint NOT NULL AUTO_INCREMENT,  ""HASHFILE"" varchar(255) DEFAULT NULL, ""ID_PAI"" bigint NOT NULL,"),IF(Q3448="Campo",CONCATENATE("""",L3448,""" ",VLOOKUP(R3448,Apoio!A:C,3,0)),""))&amp;IF(Z3448="","",CONCATENATE("PRIMARY KEY (""ID""), KEY ""FK_reg_",LOWER(Z3448),"_ID_PAI"" (""ID_PAI""), CONSTRAINT ""FK_reg_",LOWER(Z3448),"_ID_PAI"" FOREIGN KEY (""ID_PAI"") REFERENCES ""reg_",LOWER(Z3448),""" (""ID"")) ENGINE=InnoDB AUTO_INCREMENT=105774 DEFAULT CHARSET=utf8mb4 COLLATE=utf8mb4_0900_ai_ci;"))</f>
        <v>CREATE TABLE "reg_1920" ("ID" bigint NOT NULL AUTO_INCREMENT,  "HASHFILE" varchar(255) DEFAULT NULL, "ID_PAI" bigint NOT NULL,</v>
      </c>
      <c r="AB3448" s="190" t="str">
        <f t="shared" si="377"/>
        <v/>
      </c>
    </row>
    <row r="3449" spans="1:28" ht="14.5" hidden="1" customHeight="1" x14ac:dyDescent="0.3">
      <c r="J3449" s="187" t="str">
        <f t="shared" si="375"/>
        <v>1920</v>
      </c>
      <c r="K3449" s="181">
        <v>1</v>
      </c>
      <c r="L3449" s="289" t="s">
        <v>25</v>
      </c>
      <c r="M3449" s="182" t="s">
        <v>3448</v>
      </c>
      <c r="N3449" s="181" t="s">
        <v>27</v>
      </c>
      <c r="O3449" s="181">
        <v>4</v>
      </c>
      <c r="P3449" s="181" t="s">
        <v>28</v>
      </c>
      <c r="Q3449" s="192" t="str">
        <f t="shared" si="376"/>
        <v>Campo</v>
      </c>
      <c r="R3449" s="192" t="s">
        <v>27</v>
      </c>
      <c r="S3449" s="191" t="str">
        <f t="shared" si="379"/>
        <v/>
      </c>
      <c r="T3449" s="192" t="str">
        <f t="shared" si="380"/>
        <v>&lt;campo posicao="1"&gt;
&lt;coluna&gt;REG&lt;/coluna&gt;
&lt;descricao&gt;Texto fixo contendo "1920"&lt;/descricao&gt;
&lt;tipo&gt;C&lt;/tipo&gt;
&lt;/campo&gt;</v>
      </c>
      <c r="U3449" s="192" t="str">
        <f t="shared" si="378"/>
        <v>&lt;campo posicao="1"&gt;
&lt;coluna&gt;REG&lt;/coluna&gt;
&lt;descricao&gt;Texto fixo contendo "1920"&lt;/descricao&gt;
&lt;tipo&gt;C&lt;/tipo&gt;
&lt;/campo&gt;</v>
      </c>
      <c r="V3449" s="192" t="str">
        <f t="shared" si="381"/>
        <v>{"Column2", "REG"},</v>
      </c>
      <c r="W3449" s="191" t="str">
        <f>IF(Q3449="Campo","@Campos(posicao = "&amp;K3449&amp;", tipo = '"&amp;R3449&amp;"')@Column(name = """&amp;L3449&amp;""")"&amp;IF(R3449="D","@Temporal(TemporalType.DATE)","")&amp;"private "&amp;VLOOKUP(TEXT(R3449,"@"),Apoio!A:B,2,0)&amp;" "&amp;SUBSTITUTE(LOWER(LEFT(L3449,1))&amp;RIGHT(PROPER(L3449),LEN(L3449)-1),"_","")&amp;";",IF(ISNUMBER(Q3449),IF(R3449="R","@Entity@Table(name = ""reg_"&amp;LOWER(J3449)&amp;""")@XmlRootElement","")&amp;VLOOKUP(J3449,Blocos!D:I,6,0)&amp;Apoio!$E$1&amp;Y3449,""))</f>
        <v>@Campos(posicao = 1, tipo = 'C')@Column(name = "REG")private String reg;</v>
      </c>
      <c r="X3449" s="190" t="str">
        <f>IF(ISNUMBER(Q3449),COUNTIF(Blocos!G:G,J3449),"")</f>
        <v/>
      </c>
      <c r="Y3449" s="190" t="str">
        <f>IF(OR(X3449=0,X3449=""),"",VLOOKUP(SUMIFS(Blocos!A:A,Blocos!H:H,'EFD REGISTROS e Campos (2)'!X3449,Blocos!G:G,'EFD REGISTROS e Campos (2)'!J3449),Blocos!A:L,12,0))</f>
        <v/>
      </c>
      <c r="Z3449" s="190" t="str">
        <f>IF(ISNUMBER(Q3450),VLOOKUP(J3449,Blocos!D:G,4,0),"")</f>
        <v/>
      </c>
      <c r="AA3449" s="190" t="str">
        <f>IF(ISNUMBER(Q3449),CONCATENATE("CREATE TABLE ""reg_",LOWER(J3449),""" (""ID"" bigint NOT NULL AUTO_INCREMENT,  ""HASHFILE"" varchar(255) DEFAULT NULL, ""ID_PAI"" bigint NOT NULL,"),IF(Q3449="Campo",CONCATENATE("""",L3449,""" ",VLOOKUP(R3449,Apoio!A:C,3,0)),""))&amp;IF(Z3449="","",CONCATENATE("PRIMARY KEY (""ID""), KEY ""FK_reg_",LOWER(Z3449),"_ID_PAI"" (""ID_PAI""), CONSTRAINT ""FK_reg_",LOWER(Z3449),"_ID_PAI"" FOREIGN KEY (""ID_PAI"") REFERENCES ""reg_",LOWER(Z3449),""" (""ID"")) ENGINE=InnoDB AUTO_INCREMENT=105774 DEFAULT CHARSET=utf8mb4 COLLATE=utf8mb4_0900_ai_ci;"))</f>
        <v>"REG" varchar(255) DEFAULT NULL,</v>
      </c>
      <c r="AB3449" s="190" t="str">
        <f t="shared" si="377"/>
        <v>USE `efdicms`;SELECT `reg_1920`.`REG`,</v>
      </c>
    </row>
    <row r="3450" spans="1:28" ht="14.5" hidden="1" customHeight="1" x14ac:dyDescent="0.3">
      <c r="J3450" s="187" t="str">
        <f t="shared" si="375"/>
        <v>1920</v>
      </c>
      <c r="K3450" s="217">
        <v>2</v>
      </c>
      <c r="L3450" s="289" t="s">
        <v>3449</v>
      </c>
      <c r="M3450" s="182" t="s">
        <v>3630</v>
      </c>
      <c r="N3450" s="181" t="s">
        <v>32</v>
      </c>
      <c r="O3450" s="181" t="s">
        <v>28</v>
      </c>
      <c r="P3450" s="181">
        <v>2</v>
      </c>
      <c r="Q3450" s="192" t="str">
        <f t="shared" si="376"/>
        <v>Campo</v>
      </c>
      <c r="R3450" s="192" t="s">
        <v>3606</v>
      </c>
      <c r="S3450" s="191" t="str">
        <f t="shared" si="379"/>
        <v/>
      </c>
      <c r="T3450" s="192" t="str">
        <f t="shared" si="380"/>
        <v>&lt;campo posicao="2"&gt;
&lt;coluna&gt;VL_TOT_TRANSF_DEBITOS_OA&lt;/coluna&gt;
&lt;descricao&gt;Valor total dos débitos por "Saídas e prestações com débito do imposto"  &lt;/descricao&gt;
&lt;tipo&gt;R&lt;/tipo&gt;
&lt;/campo&gt;</v>
      </c>
      <c r="U3450" s="192" t="str">
        <f t="shared" si="378"/>
        <v>&lt;campo posicao="2"&gt;
&lt;coluna&gt;VL_TOT_TRANSF_DEBITOS_OA&lt;/coluna&gt;
&lt;descricao&gt;Valor total dos débitos por "Saídas e prestações com débito do imposto"  &lt;/descricao&gt;
&lt;tipo&gt;R&lt;/tipo&gt;
&lt;/campo&gt;</v>
      </c>
      <c r="V3450" s="192" t="str">
        <f t="shared" si="381"/>
        <v>{"Column3", "VL_TOT_TRANSF_DEBITOS_OA"},</v>
      </c>
      <c r="W3450" s="191" t="str">
        <f>IF(Q3450="Campo","@Campos(posicao = "&amp;K3450&amp;", tipo = '"&amp;R3450&amp;"')@Column(name = """&amp;L3450&amp;""")"&amp;IF(R3450="D","@Temporal(TemporalType.DATE)","")&amp;"private "&amp;VLOOKUP(TEXT(R3450,"@"),Apoio!A:B,2,0)&amp;" "&amp;SUBSTITUTE(LOWER(LEFT(L3450,1))&amp;RIGHT(PROPER(L3450),LEN(L3450)-1),"_","")&amp;";",IF(ISNUMBER(Q3450),IF(R3450="R","@Entity@Table(name = ""reg_"&amp;LOWER(J3450)&amp;""")@XmlRootElement","")&amp;VLOOKUP(J3450,Blocos!D:I,6,0)&amp;Apoio!$E$1&amp;Y3450,""))</f>
        <v>@Campos(posicao = 2, tipo = 'R')@Column(name = "VL_TOT_TRANSF_DEBITOS_OA")private BigDecimal vlTotTransfDebitosOa;</v>
      </c>
      <c r="X3450" s="190" t="str">
        <f>IF(ISNUMBER(Q3450),COUNTIF(Blocos!G:G,J3450),"")</f>
        <v/>
      </c>
      <c r="Y3450" s="190" t="str">
        <f>IF(OR(X3450=0,X3450=""),"",VLOOKUP(SUMIFS(Blocos!A:A,Blocos!H:H,'EFD REGISTROS e Campos (2)'!X3450,Blocos!G:G,'EFD REGISTROS e Campos (2)'!J3450),Blocos!A:L,12,0))</f>
        <v/>
      </c>
      <c r="Z3450" s="190" t="str">
        <f>IF(ISNUMBER(Q3451),VLOOKUP(J3450,Blocos!D:G,4,0),"")</f>
        <v/>
      </c>
      <c r="AA3450" s="190" t="str">
        <f>IF(ISNUMBER(Q3450),CONCATENATE("CREATE TABLE ""reg_",LOWER(J3450),""" (""ID"" bigint NOT NULL AUTO_INCREMENT,  ""HASHFILE"" varchar(255) DEFAULT NULL, ""ID_PAI"" bigint NOT NULL,"),IF(Q3450="Campo",CONCATENATE("""",L3450,""" ",VLOOKUP(R3450,Apoio!A:C,3,0)),""))&amp;IF(Z3450="","",CONCATENATE("PRIMARY KEY (""ID""), KEY ""FK_reg_",LOWER(Z3450),"_ID_PAI"" (""ID_PAI""), CONSTRAINT ""FK_reg_",LOWER(Z3450),"_ID_PAI"" FOREIGN KEY (""ID_PAI"") REFERENCES ""reg_",LOWER(Z3450),""" (""ID"")) ENGINE=InnoDB AUTO_INCREMENT=105774 DEFAULT CHARSET=utf8mb4 COLLATE=utf8mb4_0900_ai_ci;"))</f>
        <v>"VL_TOT_TRANSF_DEBITOS_OA" decimal(15,6) DEFAULT NULL,</v>
      </c>
      <c r="AB3450" s="190" t="str">
        <f t="shared" si="377"/>
        <v>`reg_1920`.`VL_TOT_TRANSF_DEBITOS_OA`,</v>
      </c>
    </row>
    <row r="3451" spans="1:28" ht="14.5" hidden="1" customHeight="1" x14ac:dyDescent="0.3">
      <c r="J3451" s="187" t="str">
        <f t="shared" si="375"/>
        <v>1920</v>
      </c>
      <c r="K3451" s="218"/>
      <c r="L3451" s="233" t="s">
        <v>3991</v>
      </c>
      <c r="M3451" s="234" t="s">
        <v>1164</v>
      </c>
      <c r="N3451" s="235" t="s">
        <v>1165</v>
      </c>
      <c r="O3451" s="235"/>
      <c r="P3451" s="236" t="s">
        <v>1166</v>
      </c>
      <c r="Q3451" s="192" t="str">
        <f t="shared" si="376"/>
        <v/>
      </c>
      <c r="S3451" s="191" t="str">
        <f t="shared" si="379"/>
        <v/>
      </c>
      <c r="T3451" s="192" t="str">
        <f t="shared" si="380"/>
        <v/>
      </c>
      <c r="U3451" s="192" t="str">
        <f t="shared" si="378"/>
        <v/>
      </c>
      <c r="V3451" s="192" t="str">
        <f t="shared" si="381"/>
        <v/>
      </c>
      <c r="W3451" s="191" t="str">
        <f>IF(Q3451="Campo","@Campos(posicao = "&amp;K3451&amp;", tipo = '"&amp;R3451&amp;"')@Column(name = """&amp;L3451&amp;""")"&amp;IF(R3451="D","@Temporal(TemporalType.DATE)","")&amp;"private "&amp;VLOOKUP(TEXT(R3451,"@"),Apoio!A:B,2,0)&amp;" "&amp;SUBSTITUTE(LOWER(LEFT(L3451,1))&amp;RIGHT(PROPER(L3451),LEN(L3451)-1),"_","")&amp;";",IF(ISNUMBER(Q3451),IF(R3451="R","@Entity@Table(name = ""reg_"&amp;LOWER(J3451)&amp;""")@XmlRootElement","")&amp;VLOOKUP(J3451,Blocos!D:I,6,0)&amp;Apoio!$E$1&amp;Y3451,""))</f>
        <v/>
      </c>
      <c r="X3451" s="190" t="str">
        <f>IF(ISNUMBER(Q3451),COUNTIF(Blocos!G:G,J3451),"")</f>
        <v/>
      </c>
      <c r="Y3451" s="190" t="str">
        <f>IF(OR(X3451=0,X3451=""),"",VLOOKUP(SUMIFS(Blocos!A:A,Blocos!H:H,'EFD REGISTROS e Campos (2)'!X3451,Blocos!G:G,'EFD REGISTROS e Campos (2)'!J3451),Blocos!A:L,12,0))</f>
        <v/>
      </c>
      <c r="Z3451" s="190" t="str">
        <f>IF(ISNUMBER(Q3452),VLOOKUP(J3451,Blocos!D:G,4,0),"")</f>
        <v/>
      </c>
      <c r="AA3451" s="190" t="str">
        <f>IF(ISNUMBER(Q3451),CONCATENATE("CREATE TABLE ""reg_",LOWER(J3451),""" (""ID"" bigint NOT NULL AUTO_INCREMENT,  ""HASHFILE"" varchar(255) DEFAULT NULL, ""ID_PAI"" bigint NOT NULL,"),IF(Q3451="Campo",CONCATENATE("""",L3451,""" ",VLOOKUP(R3451,Apoio!A:C,3,0)),""))&amp;IF(Z3451="","",CONCATENATE("PRIMARY KEY (""ID""), KEY ""FK_reg_",LOWER(Z3451),"_ID_PAI"" (""ID_PAI""), CONSTRAINT ""FK_reg_",LOWER(Z3451),"_ID_PAI"" FOREIGN KEY (""ID_PAI"") REFERENCES ""reg_",LOWER(Z3451),""" (""ID"")) ENGINE=InnoDB AUTO_INCREMENT=105774 DEFAULT CHARSET=utf8mb4 COLLATE=utf8mb4_0900_ai_ci;"))</f>
        <v/>
      </c>
      <c r="AB3451" s="190" t="str">
        <f t="shared" si="377"/>
        <v/>
      </c>
    </row>
    <row r="3452" spans="1:28" ht="14.5" hidden="1" customHeight="1" x14ac:dyDescent="0.3">
      <c r="I3452" s="248" t="s">
        <v>3451</v>
      </c>
      <c r="J3452" s="187" t="str">
        <f t="shared" si="375"/>
        <v>1920</v>
      </c>
      <c r="K3452" s="240" t="s">
        <v>2160</v>
      </c>
      <c r="L3452" s="237" t="s">
        <v>1254</v>
      </c>
      <c r="M3452" s="184" t="s">
        <v>1255</v>
      </c>
      <c r="N3452" s="238">
        <v>41456</v>
      </c>
      <c r="O3452" s="238"/>
      <c r="P3452" s="238"/>
      <c r="Q3452" s="192" t="str">
        <f t="shared" si="376"/>
        <v/>
      </c>
      <c r="S3452" s="191" t="str">
        <f t="shared" si="379"/>
        <v/>
      </c>
      <c r="T3452" s="192" t="str">
        <f t="shared" si="380"/>
        <v/>
      </c>
      <c r="U3452" s="192" t="str">
        <f t="shared" si="378"/>
        <v/>
      </c>
      <c r="V3452" s="192" t="str">
        <f t="shared" si="381"/>
        <v/>
      </c>
      <c r="W3452" s="191" t="str">
        <f>IF(Q3452="Campo","@Campos(posicao = "&amp;K3452&amp;", tipo = '"&amp;R3452&amp;"')@Column(name = """&amp;L3452&amp;""")"&amp;IF(R3452="D","@Temporal(TemporalType.DATE)","")&amp;"private "&amp;VLOOKUP(TEXT(R3452,"@"),Apoio!A:B,2,0)&amp;" "&amp;SUBSTITUTE(LOWER(LEFT(L3452,1))&amp;RIGHT(PROPER(L3452),LEN(L3452)-1),"_","")&amp;";",IF(ISNUMBER(Q3452),IF(R3452="R","@Entity@Table(name = ""reg_"&amp;LOWER(J3452)&amp;""")@XmlRootElement","")&amp;VLOOKUP(J3452,Blocos!D:I,6,0)&amp;Apoio!$E$1&amp;Y3452,""))</f>
        <v/>
      </c>
      <c r="X3452" s="190" t="str">
        <f>IF(ISNUMBER(Q3452),COUNTIF(Blocos!G:G,J3452),"")</f>
        <v/>
      </c>
      <c r="Y3452" s="190" t="str">
        <f>IF(OR(X3452=0,X3452=""),"",VLOOKUP(SUMIFS(Blocos!A:A,Blocos!H:H,'EFD REGISTROS e Campos (2)'!X3452,Blocos!G:G,'EFD REGISTROS e Campos (2)'!J3452),Blocos!A:L,12,0))</f>
        <v/>
      </c>
      <c r="Z3452" s="190" t="str">
        <f>IF(ISNUMBER(Q3453),VLOOKUP(J3452,Blocos!D:G,4,0),"")</f>
        <v/>
      </c>
      <c r="AA3452" s="190" t="str">
        <f>IF(ISNUMBER(Q3452),CONCATENATE("CREATE TABLE ""reg_",LOWER(J3452),""" (""ID"" bigint NOT NULL AUTO_INCREMENT,  ""HASHFILE"" varchar(255) DEFAULT NULL, ""ID_PAI"" bigint NOT NULL,"),IF(Q3452="Campo",CONCATENATE("""",L3452,""" ",VLOOKUP(R3452,Apoio!A:C,3,0)),""))&amp;IF(Z3452="","",CONCATENATE("PRIMARY KEY (""ID""), KEY ""FK_reg_",LOWER(Z3452),"_ID_PAI"" (""ID_PAI""), CONSTRAINT ""FK_reg_",LOWER(Z3452),"_ID_PAI"" FOREIGN KEY (""ID_PAI"") REFERENCES ""reg_",LOWER(Z3452),""" (""ID"")) ENGINE=InnoDB AUTO_INCREMENT=105774 DEFAULT CHARSET=utf8mb4 COLLATE=utf8mb4_0900_ai_ci;"))</f>
        <v/>
      </c>
      <c r="AB3452" s="190" t="str">
        <f t="shared" si="377"/>
        <v/>
      </c>
    </row>
    <row r="3453" spans="1:28" ht="14.5" hidden="1" customHeight="1" x14ac:dyDescent="0.3">
      <c r="I3453" s="248" t="s">
        <v>3451</v>
      </c>
      <c r="J3453" s="187" t="str">
        <f t="shared" si="375"/>
        <v>1920</v>
      </c>
      <c r="K3453" s="240" t="s">
        <v>2160</v>
      </c>
      <c r="L3453" s="237" t="s">
        <v>1256</v>
      </c>
      <c r="M3453" s="184" t="s">
        <v>1257</v>
      </c>
      <c r="N3453" s="238">
        <v>41640</v>
      </c>
      <c r="O3453" s="238"/>
      <c r="P3453" s="238"/>
      <c r="Q3453" s="192" t="str">
        <f t="shared" si="376"/>
        <v/>
      </c>
      <c r="S3453" s="191" t="str">
        <f t="shared" si="379"/>
        <v/>
      </c>
      <c r="T3453" s="192" t="str">
        <f t="shared" si="380"/>
        <v/>
      </c>
      <c r="U3453" s="192" t="str">
        <f t="shared" si="378"/>
        <v/>
      </c>
      <c r="V3453" s="192" t="str">
        <f t="shared" si="381"/>
        <v/>
      </c>
      <c r="W3453" s="191" t="str">
        <f>IF(Q3453="Campo","@Campos(posicao = "&amp;K3453&amp;", tipo = '"&amp;R3453&amp;"')@Column(name = """&amp;L3453&amp;""")"&amp;IF(R3453="D","@Temporal(TemporalType.DATE)","")&amp;"private "&amp;VLOOKUP(TEXT(R3453,"@"),Apoio!A:B,2,0)&amp;" "&amp;SUBSTITUTE(LOWER(LEFT(L3453,1))&amp;RIGHT(PROPER(L3453),LEN(L3453)-1),"_","")&amp;";",IF(ISNUMBER(Q3453),IF(R3453="R","@Entity@Table(name = ""reg_"&amp;LOWER(J3453)&amp;""")@XmlRootElement","")&amp;VLOOKUP(J3453,Blocos!D:I,6,0)&amp;Apoio!$E$1&amp;Y3453,""))</f>
        <v/>
      </c>
      <c r="X3453" s="190" t="str">
        <f>IF(ISNUMBER(Q3453),COUNTIF(Blocos!G:G,J3453),"")</f>
        <v/>
      </c>
      <c r="Y3453" s="190" t="str">
        <f>IF(OR(X3453=0,X3453=""),"",VLOOKUP(SUMIFS(Blocos!A:A,Blocos!H:H,'EFD REGISTROS e Campos (2)'!X3453,Blocos!G:G,'EFD REGISTROS e Campos (2)'!J3453),Blocos!A:L,12,0))</f>
        <v/>
      </c>
      <c r="Z3453" s="190" t="str">
        <f>IF(ISNUMBER(Q3454),VLOOKUP(J3453,Blocos!D:G,4,0),"")</f>
        <v/>
      </c>
      <c r="AA3453" s="190" t="str">
        <f>IF(ISNUMBER(Q3453),CONCATENATE("CREATE TABLE ""reg_",LOWER(J3453),""" (""ID"" bigint NOT NULL AUTO_INCREMENT,  ""HASHFILE"" varchar(255) DEFAULT NULL, ""ID_PAI"" bigint NOT NULL,"),IF(Q3453="Campo",CONCATENATE("""",L3453,""" ",VLOOKUP(R3453,Apoio!A:C,3,0)),""))&amp;IF(Z3453="","",CONCATENATE("PRIMARY KEY (""ID""), KEY ""FK_reg_",LOWER(Z3453),"_ID_PAI"" (""ID_PAI""), CONSTRAINT ""FK_reg_",LOWER(Z3453),"_ID_PAI"" FOREIGN KEY (""ID_PAI"") REFERENCES ""reg_",LOWER(Z3453),""" (""ID"")) ENGINE=InnoDB AUTO_INCREMENT=105774 DEFAULT CHARSET=utf8mb4 COLLATE=utf8mb4_0900_ai_ci;"))</f>
        <v/>
      </c>
      <c r="AB3453" s="190" t="str">
        <f t="shared" si="377"/>
        <v/>
      </c>
    </row>
    <row r="3454" spans="1:28" ht="14.5" hidden="1" customHeight="1" x14ac:dyDescent="0.3">
      <c r="I3454" s="248"/>
      <c r="J3454" s="187" t="str">
        <f t="shared" si="375"/>
        <v>1920</v>
      </c>
      <c r="K3454" s="240"/>
      <c r="L3454" s="252" t="s">
        <v>1258</v>
      </c>
      <c r="M3454" s="253" t="s">
        <v>1259</v>
      </c>
      <c r="N3454" s="254">
        <v>43435</v>
      </c>
      <c r="O3454" s="254"/>
      <c r="P3454" s="254"/>
      <c r="Q3454" s="192" t="str">
        <f t="shared" si="376"/>
        <v/>
      </c>
      <c r="S3454" s="191" t="str">
        <f t="shared" si="379"/>
        <v/>
      </c>
      <c r="T3454" s="192" t="str">
        <f t="shared" si="380"/>
        <v/>
      </c>
      <c r="U3454" s="192" t="str">
        <f t="shared" si="378"/>
        <v/>
      </c>
      <c r="V3454" s="192" t="str">
        <f t="shared" si="381"/>
        <v/>
      </c>
      <c r="W3454" s="191" t="str">
        <f>IF(Q3454="Campo","@Campos(posicao = "&amp;K3454&amp;", tipo = '"&amp;R3454&amp;"')@Column(name = """&amp;L3454&amp;""")"&amp;IF(R3454="D","@Temporal(TemporalType.DATE)","")&amp;"private "&amp;VLOOKUP(TEXT(R3454,"@"),Apoio!A:B,2,0)&amp;" "&amp;SUBSTITUTE(LOWER(LEFT(L3454,1))&amp;RIGHT(PROPER(L3454),LEN(L3454)-1),"_","")&amp;";",IF(ISNUMBER(Q3454),IF(R3454="R","@Entity@Table(name = ""reg_"&amp;LOWER(J3454)&amp;""")@XmlRootElement","")&amp;VLOOKUP(J3454,Blocos!D:I,6,0)&amp;Apoio!$E$1&amp;Y3454,""))</f>
        <v/>
      </c>
      <c r="X3454" s="190" t="str">
        <f>IF(ISNUMBER(Q3454),COUNTIF(Blocos!G:G,J3454),"")</f>
        <v/>
      </c>
      <c r="Y3454" s="190" t="str">
        <f>IF(OR(X3454=0,X3454=""),"",VLOOKUP(SUMIFS(Blocos!A:A,Blocos!H:H,'EFD REGISTROS e Campos (2)'!X3454,Blocos!G:G,'EFD REGISTROS e Campos (2)'!J3454),Blocos!A:L,12,0))</f>
        <v/>
      </c>
      <c r="Z3454" s="190" t="str">
        <f>IF(ISNUMBER(Q3455),VLOOKUP(J3454,Blocos!D:G,4,0),"")</f>
        <v/>
      </c>
      <c r="AA3454" s="190" t="str">
        <f>IF(ISNUMBER(Q3454),CONCATENATE("CREATE TABLE ""reg_",LOWER(J3454),""" (""ID"" bigint NOT NULL AUTO_INCREMENT,  ""HASHFILE"" varchar(255) DEFAULT NULL, ""ID_PAI"" bigint NOT NULL,"),IF(Q3454="Campo",CONCATENATE("""",L3454,""" ",VLOOKUP(R3454,Apoio!A:C,3,0)),""))&amp;IF(Z3454="","",CONCATENATE("PRIMARY KEY (""ID""), KEY ""FK_reg_",LOWER(Z3454),"_ID_PAI"" (""ID_PAI""), CONSTRAINT ""FK_reg_",LOWER(Z3454),"_ID_PAI"" FOREIGN KEY (""ID_PAI"") REFERENCES ""reg_",LOWER(Z3454),""" (""ID"")) ENGINE=InnoDB AUTO_INCREMENT=105774 DEFAULT CHARSET=utf8mb4 COLLATE=utf8mb4_0900_ai_ci;"))</f>
        <v/>
      </c>
      <c r="AB3454" s="190" t="str">
        <f t="shared" si="377"/>
        <v/>
      </c>
    </row>
    <row r="3455" spans="1:28" ht="14.5" hidden="1" customHeight="1" x14ac:dyDescent="0.3">
      <c r="J3455" s="187" t="str">
        <f t="shared" si="375"/>
        <v>1920</v>
      </c>
      <c r="K3455" s="217">
        <v>3</v>
      </c>
      <c r="L3455" s="289" t="s">
        <v>3452</v>
      </c>
      <c r="M3455" s="182" t="s">
        <v>3611</v>
      </c>
      <c r="N3455" s="181" t="s">
        <v>32</v>
      </c>
      <c r="O3455" s="181" t="s">
        <v>28</v>
      </c>
      <c r="P3455" s="181">
        <v>2</v>
      </c>
      <c r="Q3455" s="192" t="str">
        <f t="shared" si="376"/>
        <v>Campo</v>
      </c>
      <c r="R3455" s="192" t="s">
        <v>3606</v>
      </c>
      <c r="S3455" s="191" t="str">
        <f t="shared" si="379"/>
        <v/>
      </c>
      <c r="T3455" s="192" t="str">
        <f t="shared" si="380"/>
        <v>&lt;campo posicao="3"&gt;
&lt;coluna&gt;VL_TOT_AJ_DEBITOS_OA&lt;/coluna&gt;
&lt;descricao&gt;Valor total de "Ajustes a débito" &lt;/descricao&gt;
&lt;tipo&gt;R&lt;/tipo&gt;
&lt;/campo&gt;</v>
      </c>
      <c r="U3455" s="192" t="str">
        <f t="shared" si="378"/>
        <v>&lt;campo posicao="3"&gt;
&lt;coluna&gt;VL_TOT_AJ_DEBITOS_OA&lt;/coluna&gt;
&lt;descricao&gt;Valor total de "Ajustes a débito" &lt;/descricao&gt;
&lt;tipo&gt;R&lt;/tipo&gt;
&lt;/campo&gt;</v>
      </c>
      <c r="V3455" s="192" t="str">
        <f t="shared" si="381"/>
        <v>{"Column4", "VL_TOT_AJ_DEBITOS_OA"},</v>
      </c>
      <c r="W3455" s="191" t="str">
        <f>IF(Q3455="Campo","@Campos(posicao = "&amp;K3455&amp;", tipo = '"&amp;R3455&amp;"')@Column(name = """&amp;L3455&amp;""")"&amp;IF(R3455="D","@Temporal(TemporalType.DATE)","")&amp;"private "&amp;VLOOKUP(TEXT(R3455,"@"),Apoio!A:B,2,0)&amp;" "&amp;SUBSTITUTE(LOWER(LEFT(L3455,1))&amp;RIGHT(PROPER(L3455),LEN(L3455)-1),"_","")&amp;";",IF(ISNUMBER(Q3455),IF(R3455="R","@Entity@Table(name = ""reg_"&amp;LOWER(J3455)&amp;""")@XmlRootElement","")&amp;VLOOKUP(J3455,Blocos!D:I,6,0)&amp;Apoio!$E$1&amp;Y3455,""))</f>
        <v>@Campos(posicao = 3, tipo = 'R')@Column(name = "VL_TOT_AJ_DEBITOS_OA")private BigDecimal vlTotAjDebitosOa;</v>
      </c>
      <c r="X3455" s="190" t="str">
        <f>IF(ISNUMBER(Q3455),COUNTIF(Blocos!G:G,J3455),"")</f>
        <v/>
      </c>
      <c r="Y3455" s="190" t="str">
        <f>IF(OR(X3455=0,X3455=""),"",VLOOKUP(SUMIFS(Blocos!A:A,Blocos!H:H,'EFD REGISTROS e Campos (2)'!X3455,Blocos!G:G,'EFD REGISTROS e Campos (2)'!J3455),Blocos!A:L,12,0))</f>
        <v/>
      </c>
      <c r="Z3455" s="190" t="str">
        <f>IF(ISNUMBER(Q3456),VLOOKUP(J3455,Blocos!D:G,4,0),"")</f>
        <v/>
      </c>
      <c r="AA3455" s="190" t="str">
        <f>IF(ISNUMBER(Q3455),CONCATENATE("CREATE TABLE ""reg_",LOWER(J3455),""" (""ID"" bigint NOT NULL AUTO_INCREMENT,  ""HASHFILE"" varchar(255) DEFAULT NULL, ""ID_PAI"" bigint NOT NULL,"),IF(Q3455="Campo",CONCATENATE("""",L3455,""" ",VLOOKUP(R3455,Apoio!A:C,3,0)),""))&amp;IF(Z3455="","",CONCATENATE("PRIMARY KEY (""ID""), KEY ""FK_reg_",LOWER(Z3455),"_ID_PAI"" (""ID_PAI""), CONSTRAINT ""FK_reg_",LOWER(Z3455),"_ID_PAI"" FOREIGN KEY (""ID_PAI"") REFERENCES ""reg_",LOWER(Z3455),""" (""ID"")) ENGINE=InnoDB AUTO_INCREMENT=105774 DEFAULT CHARSET=utf8mb4 COLLATE=utf8mb4_0900_ai_ci;"))</f>
        <v>"VL_TOT_AJ_DEBITOS_OA" decimal(15,6) DEFAULT NULL,</v>
      </c>
      <c r="AB3455" s="190" t="str">
        <f t="shared" si="377"/>
        <v>`reg_1920`.`VL_TOT_AJ_DEBITOS_OA`,</v>
      </c>
    </row>
    <row r="3456" spans="1:28" ht="14.5" hidden="1" customHeight="1" x14ac:dyDescent="0.3">
      <c r="J3456" s="187" t="str">
        <f t="shared" ref="J3456:J3519" si="382">IF(A3456="",J3455,CONCATENATE(B3456,C3456,D3456,E3456,F3456,G3456,H3456))</f>
        <v>1920</v>
      </c>
      <c r="K3456" s="218"/>
      <c r="L3456" s="233" t="s">
        <v>3991</v>
      </c>
      <c r="M3456" s="234" t="s">
        <v>1164</v>
      </c>
      <c r="N3456" s="235" t="s">
        <v>1165</v>
      </c>
      <c r="O3456" s="235"/>
      <c r="P3456" s="236" t="s">
        <v>1166</v>
      </c>
      <c r="Q3456" s="192" t="str">
        <f t="shared" si="376"/>
        <v/>
      </c>
      <c r="S3456" s="191" t="str">
        <f t="shared" si="379"/>
        <v/>
      </c>
      <c r="T3456" s="192" t="str">
        <f t="shared" si="380"/>
        <v/>
      </c>
      <c r="U3456" s="192" t="str">
        <f t="shared" si="378"/>
        <v/>
      </c>
      <c r="V3456" s="192" t="str">
        <f t="shared" si="381"/>
        <v/>
      </c>
      <c r="W3456" s="191" t="str">
        <f>IF(Q3456="Campo","@Campos(posicao = "&amp;K3456&amp;", tipo = '"&amp;R3456&amp;"')@Column(name = """&amp;L3456&amp;""")"&amp;IF(R3456="D","@Temporal(TemporalType.DATE)","")&amp;"private "&amp;VLOOKUP(TEXT(R3456,"@"),Apoio!A:B,2,0)&amp;" "&amp;SUBSTITUTE(LOWER(LEFT(L3456,1))&amp;RIGHT(PROPER(L3456),LEN(L3456)-1),"_","")&amp;";",IF(ISNUMBER(Q3456),IF(R3456="R","@Entity@Table(name = ""reg_"&amp;LOWER(J3456)&amp;""")@XmlRootElement","")&amp;VLOOKUP(J3456,Blocos!D:I,6,0)&amp;Apoio!$E$1&amp;Y3456,""))</f>
        <v/>
      </c>
      <c r="X3456" s="190" t="str">
        <f>IF(ISNUMBER(Q3456),COUNTIF(Blocos!G:G,J3456),"")</f>
        <v/>
      </c>
      <c r="Y3456" s="190" t="str">
        <f>IF(OR(X3456=0,X3456=""),"",VLOOKUP(SUMIFS(Blocos!A:A,Blocos!H:H,'EFD REGISTROS e Campos (2)'!X3456,Blocos!G:G,'EFD REGISTROS e Campos (2)'!J3456),Blocos!A:L,12,0))</f>
        <v/>
      </c>
      <c r="Z3456" s="190" t="str">
        <f>IF(ISNUMBER(Q3457),VLOOKUP(J3456,Blocos!D:G,4,0),"")</f>
        <v/>
      </c>
      <c r="AA3456" s="190" t="str">
        <f>IF(ISNUMBER(Q3456),CONCATENATE("CREATE TABLE ""reg_",LOWER(J3456),""" (""ID"" bigint NOT NULL AUTO_INCREMENT,  ""HASHFILE"" varchar(255) DEFAULT NULL, ""ID_PAI"" bigint NOT NULL,"),IF(Q3456="Campo",CONCATENATE("""",L3456,""" ",VLOOKUP(R3456,Apoio!A:C,3,0)),""))&amp;IF(Z3456="","",CONCATENATE("PRIMARY KEY (""ID""), KEY ""FK_reg_",LOWER(Z3456),"_ID_PAI"" (""ID_PAI""), CONSTRAINT ""FK_reg_",LOWER(Z3456),"_ID_PAI"" FOREIGN KEY (""ID_PAI"") REFERENCES ""reg_",LOWER(Z3456),""" (""ID"")) ENGINE=InnoDB AUTO_INCREMENT=105774 DEFAULT CHARSET=utf8mb4 COLLATE=utf8mb4_0900_ai_ci;"))</f>
        <v/>
      </c>
      <c r="AB3456" s="190" t="str">
        <f t="shared" si="377"/>
        <v/>
      </c>
    </row>
    <row r="3457" spans="9:28" ht="14.5" hidden="1" customHeight="1" x14ac:dyDescent="0.3">
      <c r="J3457" s="187" t="str">
        <f t="shared" si="382"/>
        <v>1920</v>
      </c>
      <c r="K3457" s="218"/>
      <c r="L3457" s="237" t="s">
        <v>2165</v>
      </c>
      <c r="M3457" s="184" t="s">
        <v>2166</v>
      </c>
      <c r="N3457" s="238">
        <v>39814</v>
      </c>
      <c r="O3457" s="238"/>
      <c r="P3457" s="238"/>
      <c r="Q3457" s="192" t="str">
        <f t="shared" si="376"/>
        <v/>
      </c>
      <c r="S3457" s="191" t="str">
        <f t="shared" si="379"/>
        <v/>
      </c>
      <c r="T3457" s="192" t="str">
        <f t="shared" si="380"/>
        <v/>
      </c>
      <c r="U3457" s="192" t="str">
        <f t="shared" si="378"/>
        <v/>
      </c>
      <c r="V3457" s="192" t="str">
        <f t="shared" si="381"/>
        <v/>
      </c>
      <c r="W3457" s="191" t="str">
        <f>IF(Q3457="Campo","@Campos(posicao = "&amp;K3457&amp;", tipo = '"&amp;R3457&amp;"')@Column(name = """&amp;L3457&amp;""")"&amp;IF(R3457="D","@Temporal(TemporalType.DATE)","")&amp;"private "&amp;VLOOKUP(TEXT(R3457,"@"),Apoio!A:B,2,0)&amp;" "&amp;SUBSTITUTE(LOWER(LEFT(L3457,1))&amp;RIGHT(PROPER(L3457),LEN(L3457)-1),"_","")&amp;";",IF(ISNUMBER(Q3457),IF(R3457="R","@Entity@Table(name = ""reg_"&amp;LOWER(J3457)&amp;""")@XmlRootElement","")&amp;VLOOKUP(J3457,Blocos!D:I,6,0)&amp;Apoio!$E$1&amp;Y3457,""))</f>
        <v/>
      </c>
      <c r="X3457" s="190" t="str">
        <f>IF(ISNUMBER(Q3457),COUNTIF(Blocos!G:G,J3457),"")</f>
        <v/>
      </c>
      <c r="Y3457" s="190" t="str">
        <f>IF(OR(X3457=0,X3457=""),"",VLOOKUP(SUMIFS(Blocos!A:A,Blocos!H:H,'EFD REGISTROS e Campos (2)'!X3457,Blocos!G:G,'EFD REGISTROS e Campos (2)'!J3457),Blocos!A:L,12,0))</f>
        <v/>
      </c>
      <c r="Z3457" s="190" t="str">
        <f>IF(ISNUMBER(Q3458),VLOOKUP(J3457,Blocos!D:G,4,0),"")</f>
        <v/>
      </c>
      <c r="AA3457" s="190" t="str">
        <f>IF(ISNUMBER(Q3457),CONCATENATE("CREATE TABLE ""reg_",LOWER(J3457),""" (""ID"" bigint NOT NULL AUTO_INCREMENT,  ""HASHFILE"" varchar(255) DEFAULT NULL, ""ID_PAI"" bigint NOT NULL,"),IF(Q3457="Campo",CONCATENATE("""",L3457,""" ",VLOOKUP(R3457,Apoio!A:C,3,0)),""))&amp;IF(Z3457="","",CONCATENATE("PRIMARY KEY (""ID""), KEY ""FK_reg_",LOWER(Z3457),"_ID_PAI"" (""ID_PAI""), CONSTRAINT ""FK_reg_",LOWER(Z3457),"_ID_PAI"" FOREIGN KEY (""ID_PAI"") REFERENCES ""reg_",LOWER(Z3457),""" (""ID"")) ENGINE=InnoDB AUTO_INCREMENT=105774 DEFAULT CHARSET=utf8mb4 COLLATE=utf8mb4_0900_ai_ci;"))</f>
        <v/>
      </c>
      <c r="AB3457" s="190" t="str">
        <f t="shared" si="377"/>
        <v/>
      </c>
    </row>
    <row r="3458" spans="9:28" ht="14.5" hidden="1" customHeight="1" x14ac:dyDescent="0.3">
      <c r="J3458" s="187" t="str">
        <f t="shared" si="382"/>
        <v>1920</v>
      </c>
      <c r="K3458" s="181">
        <v>4</v>
      </c>
      <c r="L3458" s="289" t="s">
        <v>3454</v>
      </c>
      <c r="M3458" s="182" t="s">
        <v>3612</v>
      </c>
      <c r="N3458" s="181" t="s">
        <v>32</v>
      </c>
      <c r="O3458" s="181" t="s">
        <v>28</v>
      </c>
      <c r="P3458" s="181">
        <v>2</v>
      </c>
      <c r="Q3458" s="192" t="str">
        <f t="shared" si="376"/>
        <v>Campo</v>
      </c>
      <c r="R3458" s="192" t="s">
        <v>3606</v>
      </c>
      <c r="S3458" s="191" t="str">
        <f t="shared" si="379"/>
        <v/>
      </c>
      <c r="T3458" s="192" t="str">
        <f t="shared" si="380"/>
        <v>&lt;campo posicao="4"&gt;
&lt;coluna&gt;VL_ESTORNOS_CRED_OA&lt;/coluna&gt;
&lt;descricao&gt;Valor total de Ajustes “Estornos de créditos” &lt;/descricao&gt;
&lt;tipo&gt;R&lt;/tipo&gt;
&lt;/campo&gt;</v>
      </c>
      <c r="U3458" s="192" t="str">
        <f t="shared" si="378"/>
        <v>&lt;campo posicao="4"&gt;
&lt;coluna&gt;VL_ESTORNOS_CRED_OA&lt;/coluna&gt;
&lt;descricao&gt;Valor total de Ajustes “Estornos de créditos” &lt;/descricao&gt;
&lt;tipo&gt;R&lt;/tipo&gt;
&lt;/campo&gt;</v>
      </c>
      <c r="V3458" s="192" t="str">
        <f t="shared" si="381"/>
        <v>{"Column5", "VL_ESTORNOS_CRED_OA"},</v>
      </c>
      <c r="W3458" s="191" t="str">
        <f>IF(Q3458="Campo","@Campos(posicao = "&amp;K3458&amp;", tipo = '"&amp;R3458&amp;"')@Column(name = """&amp;L3458&amp;""")"&amp;IF(R3458="D","@Temporal(TemporalType.DATE)","")&amp;"private "&amp;VLOOKUP(TEXT(R3458,"@"),Apoio!A:B,2,0)&amp;" "&amp;SUBSTITUTE(LOWER(LEFT(L3458,1))&amp;RIGHT(PROPER(L3458),LEN(L3458)-1),"_","")&amp;";",IF(ISNUMBER(Q3458),IF(R3458="R","@Entity@Table(name = ""reg_"&amp;LOWER(J3458)&amp;""")@XmlRootElement","")&amp;VLOOKUP(J3458,Blocos!D:I,6,0)&amp;Apoio!$E$1&amp;Y3458,""))</f>
        <v>@Campos(posicao = 4, tipo = 'R')@Column(name = "VL_ESTORNOS_CRED_OA")private BigDecimal vlEstornosCredOa;</v>
      </c>
      <c r="X3458" s="190" t="str">
        <f>IF(ISNUMBER(Q3458),COUNTIF(Blocos!G:G,J3458),"")</f>
        <v/>
      </c>
      <c r="Y3458" s="190" t="str">
        <f>IF(OR(X3458=0,X3458=""),"",VLOOKUP(SUMIFS(Blocos!A:A,Blocos!H:H,'EFD REGISTROS e Campos (2)'!X3458,Blocos!G:G,'EFD REGISTROS e Campos (2)'!J3458),Blocos!A:L,12,0))</f>
        <v/>
      </c>
      <c r="Z3458" s="190" t="str">
        <f>IF(ISNUMBER(Q3459),VLOOKUP(J3458,Blocos!D:G,4,0),"")</f>
        <v/>
      </c>
      <c r="AA3458" s="190" t="str">
        <f>IF(ISNUMBER(Q3458),CONCATENATE("CREATE TABLE ""reg_",LOWER(J3458),""" (""ID"" bigint NOT NULL AUTO_INCREMENT,  ""HASHFILE"" varchar(255) DEFAULT NULL, ""ID_PAI"" bigint NOT NULL,"),IF(Q3458="Campo",CONCATENATE("""",L3458,""" ",VLOOKUP(R3458,Apoio!A:C,3,0)),""))&amp;IF(Z3458="","",CONCATENATE("PRIMARY KEY (""ID""), KEY ""FK_reg_",LOWER(Z3458),"_ID_PAI"" (""ID_PAI""), CONSTRAINT ""FK_reg_",LOWER(Z3458),"_ID_PAI"" FOREIGN KEY (""ID_PAI"") REFERENCES ""reg_",LOWER(Z3458),""" (""ID"")) ENGINE=InnoDB AUTO_INCREMENT=105774 DEFAULT CHARSET=utf8mb4 COLLATE=utf8mb4_0900_ai_ci;"))</f>
        <v>"VL_ESTORNOS_CRED_OA" decimal(15,6) DEFAULT NULL,</v>
      </c>
      <c r="AB3458" s="190" t="str">
        <f t="shared" si="377"/>
        <v>`reg_1920`.`VL_ESTORNOS_CRED_OA`,</v>
      </c>
    </row>
    <row r="3459" spans="9:28" ht="14.5" hidden="1" customHeight="1" x14ac:dyDescent="0.3">
      <c r="J3459" s="187" t="str">
        <f t="shared" si="382"/>
        <v>1920</v>
      </c>
      <c r="K3459" s="240" t="s">
        <v>2169</v>
      </c>
      <c r="L3459" s="233" t="s">
        <v>3991</v>
      </c>
      <c r="M3459" s="234" t="s">
        <v>1164</v>
      </c>
      <c r="N3459" s="235" t="s">
        <v>1165</v>
      </c>
      <c r="O3459" s="235"/>
      <c r="P3459" s="236" t="s">
        <v>1166</v>
      </c>
      <c r="Q3459" s="192" t="str">
        <f t="shared" ref="Q3459:Q3522" si="383">IF(B3459&lt;&gt;"",0,IF(C3459&lt;&gt;"",1,IF(D3459&lt;&gt;"",2,IF(E3459&lt;&gt;"",3,IF(F3459&lt;&gt;"",4,IF(G3459&lt;&gt;"",5,IF(H3459&lt;&gt;"",6,IF(ISNUMBER(K3459),"Campo",""))))))))</f>
        <v/>
      </c>
      <c r="S3459" s="191" t="str">
        <f t="shared" si="379"/>
        <v/>
      </c>
      <c r="T3459" s="192" t="str">
        <f t="shared" si="380"/>
        <v/>
      </c>
      <c r="U3459" s="192" t="str">
        <f t="shared" si="378"/>
        <v/>
      </c>
      <c r="V3459" s="192" t="str">
        <f t="shared" si="381"/>
        <v/>
      </c>
      <c r="W3459" s="191" t="str">
        <f>IF(Q3459="Campo","@Campos(posicao = "&amp;K3459&amp;", tipo = '"&amp;R3459&amp;"')@Column(name = """&amp;L3459&amp;""")"&amp;IF(R3459="D","@Temporal(TemporalType.DATE)","")&amp;"private "&amp;VLOOKUP(TEXT(R3459,"@"),Apoio!A:B,2,0)&amp;" "&amp;SUBSTITUTE(LOWER(LEFT(L3459,1))&amp;RIGHT(PROPER(L3459),LEN(L3459)-1),"_","")&amp;";",IF(ISNUMBER(Q3459),IF(R3459="R","@Entity@Table(name = ""reg_"&amp;LOWER(J3459)&amp;""")@XmlRootElement","")&amp;VLOOKUP(J3459,Blocos!D:I,6,0)&amp;Apoio!$E$1&amp;Y3459,""))</f>
        <v/>
      </c>
      <c r="X3459" s="190" t="str">
        <f>IF(ISNUMBER(Q3459),COUNTIF(Blocos!G:G,J3459),"")</f>
        <v/>
      </c>
      <c r="Y3459" s="190" t="str">
        <f>IF(OR(X3459=0,X3459=""),"",VLOOKUP(SUMIFS(Blocos!A:A,Blocos!H:H,'EFD REGISTROS e Campos (2)'!X3459,Blocos!G:G,'EFD REGISTROS e Campos (2)'!J3459),Blocos!A:L,12,0))</f>
        <v/>
      </c>
      <c r="Z3459" s="190" t="str">
        <f>IF(ISNUMBER(Q3460),VLOOKUP(J3459,Blocos!D:G,4,0),"")</f>
        <v/>
      </c>
      <c r="AA3459" s="190" t="str">
        <f>IF(ISNUMBER(Q3459),CONCATENATE("CREATE TABLE ""reg_",LOWER(J3459),""" (""ID"" bigint NOT NULL AUTO_INCREMENT,  ""HASHFILE"" varchar(255) DEFAULT NULL, ""ID_PAI"" bigint NOT NULL,"),IF(Q3459="Campo",CONCATENATE("""",L3459,""" ",VLOOKUP(R3459,Apoio!A:C,3,0)),""))&amp;IF(Z3459="","",CONCATENATE("PRIMARY KEY (""ID""), KEY ""FK_reg_",LOWER(Z3459),"_ID_PAI"" (""ID_PAI""), CONSTRAINT ""FK_reg_",LOWER(Z3459),"_ID_PAI"" FOREIGN KEY (""ID_PAI"") REFERENCES ""reg_",LOWER(Z3459),""" (""ID"")) ENGINE=InnoDB AUTO_INCREMENT=105774 DEFAULT CHARSET=utf8mb4 COLLATE=utf8mb4_0900_ai_ci;"))</f>
        <v/>
      </c>
      <c r="AB3459" s="190" t="str">
        <f t="shared" si="377"/>
        <v/>
      </c>
    </row>
    <row r="3460" spans="9:28" ht="14.5" hidden="1" customHeight="1" x14ac:dyDescent="0.3">
      <c r="J3460" s="187" t="str">
        <f t="shared" si="382"/>
        <v>1920</v>
      </c>
      <c r="K3460" s="218"/>
      <c r="L3460" s="237" t="s">
        <v>2170</v>
      </c>
      <c r="M3460" s="184" t="s">
        <v>2171</v>
      </c>
      <c r="N3460" s="238">
        <v>39814</v>
      </c>
      <c r="O3460" s="238"/>
      <c r="P3460" s="250"/>
      <c r="Q3460" s="192" t="str">
        <f t="shared" si="383"/>
        <v/>
      </c>
      <c r="S3460" s="191" t="str">
        <f t="shared" si="379"/>
        <v/>
      </c>
      <c r="T3460" s="192" t="str">
        <f t="shared" si="380"/>
        <v/>
      </c>
      <c r="U3460" s="192" t="str">
        <f t="shared" si="378"/>
        <v/>
      </c>
      <c r="V3460" s="192" t="str">
        <f t="shared" si="381"/>
        <v/>
      </c>
      <c r="W3460" s="191" t="str">
        <f>IF(Q3460="Campo","@Campos(posicao = "&amp;K3460&amp;", tipo = '"&amp;R3460&amp;"')@Column(name = """&amp;L3460&amp;""")"&amp;IF(R3460="D","@Temporal(TemporalType.DATE)","")&amp;"private "&amp;VLOOKUP(TEXT(R3460,"@"),Apoio!A:B,2,0)&amp;" "&amp;SUBSTITUTE(LOWER(LEFT(L3460,1))&amp;RIGHT(PROPER(L3460),LEN(L3460)-1),"_","")&amp;";",IF(ISNUMBER(Q3460),IF(R3460="R","@Entity@Table(name = ""reg_"&amp;LOWER(J3460)&amp;""")@XmlRootElement","")&amp;VLOOKUP(J3460,Blocos!D:I,6,0)&amp;Apoio!$E$1&amp;Y3460,""))</f>
        <v/>
      </c>
      <c r="X3460" s="190" t="str">
        <f>IF(ISNUMBER(Q3460),COUNTIF(Blocos!G:G,J3460),"")</f>
        <v/>
      </c>
      <c r="Y3460" s="190" t="str">
        <f>IF(OR(X3460=0,X3460=""),"",VLOOKUP(SUMIFS(Blocos!A:A,Blocos!H:H,'EFD REGISTROS e Campos (2)'!X3460,Blocos!G:G,'EFD REGISTROS e Campos (2)'!J3460),Blocos!A:L,12,0))</f>
        <v/>
      </c>
      <c r="Z3460" s="190" t="str">
        <f>IF(ISNUMBER(Q3461),VLOOKUP(J3460,Blocos!D:G,4,0),"")</f>
        <v/>
      </c>
      <c r="AA3460" s="190" t="str">
        <f>IF(ISNUMBER(Q3460),CONCATENATE("CREATE TABLE ""reg_",LOWER(J3460),""" (""ID"" bigint NOT NULL AUTO_INCREMENT,  ""HASHFILE"" varchar(255) DEFAULT NULL, ""ID_PAI"" bigint NOT NULL,"),IF(Q3460="Campo",CONCATENATE("""",L3460,""" ",VLOOKUP(R3460,Apoio!A:C,3,0)),""))&amp;IF(Z3460="","",CONCATENATE("PRIMARY KEY (""ID""), KEY ""FK_reg_",LOWER(Z3460),"_ID_PAI"" (""ID_PAI""), CONSTRAINT ""FK_reg_",LOWER(Z3460),"_ID_PAI"" FOREIGN KEY (""ID_PAI"") REFERENCES ""reg_",LOWER(Z3460),""" (""ID"")) ENGINE=InnoDB AUTO_INCREMENT=105774 DEFAULT CHARSET=utf8mb4 COLLATE=utf8mb4_0900_ai_ci;"))</f>
        <v/>
      </c>
      <c r="AB3460" s="190" t="str">
        <f t="shared" ref="AB3460:AB3523" si="384">IF(Q3460="Campo",CONCATENATE(IF(K3460=1,"USE `efdicms`;SELECT ",""),"`reg_",LOWER(J3460),"`.`",L3460,"`,"),"")&amp;IF(J3460&lt;&gt;J3461,CONCATENATE("FROM `efdicms`.`reg_",LOWER(J3460),"`;"""),"")</f>
        <v/>
      </c>
    </row>
    <row r="3461" spans="9:28" ht="14.5" hidden="1" customHeight="1" x14ac:dyDescent="0.3">
      <c r="J3461" s="187" t="str">
        <f t="shared" si="382"/>
        <v>1920</v>
      </c>
      <c r="K3461" s="218"/>
      <c r="L3461" s="237" t="s">
        <v>2172</v>
      </c>
      <c r="M3461" s="184" t="s">
        <v>2173</v>
      </c>
      <c r="N3461" s="238">
        <v>43101</v>
      </c>
      <c r="O3461" s="238"/>
      <c r="P3461" s="251"/>
      <c r="Q3461" s="192" t="str">
        <f t="shared" si="383"/>
        <v/>
      </c>
      <c r="S3461" s="191" t="str">
        <f t="shared" si="379"/>
        <v/>
      </c>
      <c r="T3461" s="192" t="str">
        <f t="shared" si="380"/>
        <v/>
      </c>
      <c r="U3461" s="192" t="str">
        <f t="shared" si="378"/>
        <v/>
      </c>
      <c r="V3461" s="192" t="str">
        <f t="shared" si="381"/>
        <v/>
      </c>
      <c r="W3461" s="191" t="str">
        <f>IF(Q3461="Campo","@Campos(posicao = "&amp;K3461&amp;", tipo = '"&amp;R3461&amp;"')@Column(name = """&amp;L3461&amp;""")"&amp;IF(R3461="D","@Temporal(TemporalType.DATE)","")&amp;"private "&amp;VLOOKUP(TEXT(R3461,"@"),Apoio!A:B,2,0)&amp;" "&amp;SUBSTITUTE(LOWER(LEFT(L3461,1))&amp;RIGHT(PROPER(L3461),LEN(L3461)-1),"_","")&amp;";",IF(ISNUMBER(Q3461),IF(R3461="R","@Entity@Table(name = ""reg_"&amp;LOWER(J3461)&amp;""")@XmlRootElement","")&amp;VLOOKUP(J3461,Blocos!D:I,6,0)&amp;Apoio!$E$1&amp;Y3461,""))</f>
        <v/>
      </c>
      <c r="X3461" s="190" t="str">
        <f>IF(ISNUMBER(Q3461),COUNTIF(Blocos!G:G,J3461),"")</f>
        <v/>
      </c>
      <c r="Y3461" s="190" t="str">
        <f>IF(OR(X3461=0,X3461=""),"",VLOOKUP(SUMIFS(Blocos!A:A,Blocos!H:H,'EFD REGISTROS e Campos (2)'!X3461,Blocos!G:G,'EFD REGISTROS e Campos (2)'!J3461),Blocos!A:L,12,0))</f>
        <v/>
      </c>
      <c r="Z3461" s="190" t="str">
        <f>IF(ISNUMBER(Q3462),VLOOKUP(J3461,Blocos!D:G,4,0),"")</f>
        <v/>
      </c>
      <c r="AA3461" s="190" t="str">
        <f>IF(ISNUMBER(Q3461),CONCATENATE("CREATE TABLE ""reg_",LOWER(J3461),""" (""ID"" bigint NOT NULL AUTO_INCREMENT,  ""HASHFILE"" varchar(255) DEFAULT NULL, ""ID_PAI"" bigint NOT NULL,"),IF(Q3461="Campo",CONCATENATE("""",L3461,""" ",VLOOKUP(R3461,Apoio!A:C,3,0)),""))&amp;IF(Z3461="","",CONCATENATE("PRIMARY KEY (""ID""), KEY ""FK_reg_",LOWER(Z3461),"_ID_PAI"" (""ID_PAI""), CONSTRAINT ""FK_reg_",LOWER(Z3461),"_ID_PAI"" FOREIGN KEY (""ID_PAI"") REFERENCES ""reg_",LOWER(Z3461),""" (""ID"")) ENGINE=InnoDB AUTO_INCREMENT=105774 DEFAULT CHARSET=utf8mb4 COLLATE=utf8mb4_0900_ai_ci;"))</f>
        <v/>
      </c>
      <c r="AB3461" s="190" t="str">
        <f t="shared" si="384"/>
        <v/>
      </c>
    </row>
    <row r="3462" spans="9:28" ht="14.5" hidden="1" customHeight="1" x14ac:dyDescent="0.3">
      <c r="J3462" s="187" t="str">
        <f t="shared" si="382"/>
        <v>1920</v>
      </c>
      <c r="K3462" s="218"/>
      <c r="L3462" s="237" t="s">
        <v>2174</v>
      </c>
      <c r="M3462" s="184" t="s">
        <v>2175</v>
      </c>
      <c r="N3462" s="238">
        <v>39814</v>
      </c>
      <c r="O3462" s="238"/>
      <c r="P3462" s="238"/>
      <c r="Q3462" s="192" t="str">
        <f t="shared" si="383"/>
        <v/>
      </c>
      <c r="S3462" s="191" t="str">
        <f t="shared" si="379"/>
        <v/>
      </c>
      <c r="T3462" s="192" t="str">
        <f t="shared" si="380"/>
        <v/>
      </c>
      <c r="U3462" s="192" t="str">
        <f t="shared" si="378"/>
        <v/>
      </c>
      <c r="V3462" s="192" t="str">
        <f t="shared" si="381"/>
        <v/>
      </c>
      <c r="W3462" s="191" t="str">
        <f>IF(Q3462="Campo","@Campos(posicao = "&amp;K3462&amp;", tipo = '"&amp;R3462&amp;"')@Column(name = """&amp;L3462&amp;""")"&amp;IF(R3462="D","@Temporal(TemporalType.DATE)","")&amp;"private "&amp;VLOOKUP(TEXT(R3462,"@"),Apoio!A:B,2,0)&amp;" "&amp;SUBSTITUTE(LOWER(LEFT(L3462,1))&amp;RIGHT(PROPER(L3462),LEN(L3462)-1),"_","")&amp;";",IF(ISNUMBER(Q3462),IF(R3462="R","@Entity@Table(name = ""reg_"&amp;LOWER(J3462)&amp;""")@XmlRootElement","")&amp;VLOOKUP(J3462,Blocos!D:I,6,0)&amp;Apoio!$E$1&amp;Y3462,""))</f>
        <v/>
      </c>
      <c r="X3462" s="190" t="str">
        <f>IF(ISNUMBER(Q3462),COUNTIF(Blocos!G:G,J3462),"")</f>
        <v/>
      </c>
      <c r="Y3462" s="190" t="str">
        <f>IF(OR(X3462=0,X3462=""),"",VLOOKUP(SUMIFS(Blocos!A:A,Blocos!H:H,'EFD REGISTROS e Campos (2)'!X3462,Blocos!G:G,'EFD REGISTROS e Campos (2)'!J3462),Blocos!A:L,12,0))</f>
        <v/>
      </c>
      <c r="Z3462" s="190" t="str">
        <f>IF(ISNUMBER(Q3463),VLOOKUP(J3462,Blocos!D:G,4,0),"")</f>
        <v/>
      </c>
      <c r="AA3462" s="190" t="str">
        <f>IF(ISNUMBER(Q3462),CONCATENATE("CREATE TABLE ""reg_",LOWER(J3462),""" (""ID"" bigint NOT NULL AUTO_INCREMENT,  ""HASHFILE"" varchar(255) DEFAULT NULL, ""ID_PAI"" bigint NOT NULL,"),IF(Q3462="Campo",CONCATENATE("""",L3462,""" ",VLOOKUP(R3462,Apoio!A:C,3,0)),""))&amp;IF(Z3462="","",CONCATENATE("PRIMARY KEY (""ID""), KEY ""FK_reg_",LOWER(Z3462),"_ID_PAI"" (""ID_PAI""), CONSTRAINT ""FK_reg_",LOWER(Z3462),"_ID_PAI"" FOREIGN KEY (""ID_PAI"") REFERENCES ""reg_",LOWER(Z3462),""" (""ID"")) ENGINE=InnoDB AUTO_INCREMENT=105774 DEFAULT CHARSET=utf8mb4 COLLATE=utf8mb4_0900_ai_ci;"))</f>
        <v/>
      </c>
      <c r="AB3462" s="190" t="str">
        <f t="shared" si="384"/>
        <v/>
      </c>
    </row>
    <row r="3463" spans="9:28" ht="14.5" hidden="1" customHeight="1" x14ac:dyDescent="0.3">
      <c r="J3463" s="187" t="str">
        <f t="shared" si="382"/>
        <v>1920</v>
      </c>
      <c r="K3463" s="217">
        <v>5</v>
      </c>
      <c r="L3463" s="289" t="s">
        <v>3456</v>
      </c>
      <c r="M3463" s="182" t="s">
        <v>3623</v>
      </c>
      <c r="N3463" s="181" t="s">
        <v>32</v>
      </c>
      <c r="O3463" s="181" t="s">
        <v>28</v>
      </c>
      <c r="P3463" s="181">
        <v>2</v>
      </c>
      <c r="Q3463" s="192" t="str">
        <f t="shared" si="383"/>
        <v>Campo</v>
      </c>
      <c r="R3463" s="192" t="s">
        <v>3606</v>
      </c>
      <c r="S3463" s="191" t="str">
        <f t="shared" si="379"/>
        <v/>
      </c>
      <c r="T3463" s="192" t="str">
        <f t="shared" si="380"/>
        <v>&lt;campo posicao="5"&gt;
&lt;coluna&gt;VL_TOT_TRANSF_CREDITOS_OA&lt;/coluna&gt;
&lt;descricao&gt;Valor total dos créditos por "Entradas e aquisições com crédito do imposto" &lt;/descricao&gt;
&lt;tipo&gt;R&lt;/tipo&gt;
&lt;/campo&gt;</v>
      </c>
      <c r="U3463" s="192" t="str">
        <f t="shared" si="378"/>
        <v>&lt;campo posicao="5"&gt;
&lt;coluna&gt;VL_TOT_TRANSF_CREDITOS_OA&lt;/coluna&gt;
&lt;descricao&gt;Valor total dos créditos por "Entradas e aquisições com crédito do imposto" &lt;/descricao&gt;
&lt;tipo&gt;R&lt;/tipo&gt;
&lt;/campo&gt;</v>
      </c>
      <c r="V3463" s="192" t="str">
        <f t="shared" si="381"/>
        <v>{"Column6", "VL_TOT_TRANSF_CREDITOS_OA"},</v>
      </c>
      <c r="W3463" s="191" t="str">
        <f>IF(Q3463="Campo","@Campos(posicao = "&amp;K3463&amp;", tipo = '"&amp;R3463&amp;"')@Column(name = """&amp;L3463&amp;""")"&amp;IF(R3463="D","@Temporal(TemporalType.DATE)","")&amp;"private "&amp;VLOOKUP(TEXT(R3463,"@"),Apoio!A:B,2,0)&amp;" "&amp;SUBSTITUTE(LOWER(LEFT(L3463,1))&amp;RIGHT(PROPER(L3463),LEN(L3463)-1),"_","")&amp;";",IF(ISNUMBER(Q3463),IF(R3463="R","@Entity@Table(name = ""reg_"&amp;LOWER(J3463)&amp;""")@XmlRootElement","")&amp;VLOOKUP(J3463,Blocos!D:I,6,0)&amp;Apoio!$E$1&amp;Y3463,""))</f>
        <v>@Campos(posicao = 5, tipo = 'R')@Column(name = "VL_TOT_TRANSF_CREDITOS_OA")private BigDecimal vlTotTransfCreditosOa;</v>
      </c>
      <c r="X3463" s="190" t="str">
        <f>IF(ISNUMBER(Q3463),COUNTIF(Blocos!G:G,J3463),"")</f>
        <v/>
      </c>
      <c r="Y3463" s="190" t="str">
        <f>IF(OR(X3463=0,X3463=""),"",VLOOKUP(SUMIFS(Blocos!A:A,Blocos!H:H,'EFD REGISTROS e Campos (2)'!X3463,Blocos!G:G,'EFD REGISTROS e Campos (2)'!J3463),Blocos!A:L,12,0))</f>
        <v/>
      </c>
      <c r="Z3463" s="190" t="str">
        <f>IF(ISNUMBER(Q3464),VLOOKUP(J3463,Blocos!D:G,4,0),"")</f>
        <v/>
      </c>
      <c r="AA3463" s="190" t="str">
        <f>IF(ISNUMBER(Q3463),CONCATENATE("CREATE TABLE ""reg_",LOWER(J3463),""" (""ID"" bigint NOT NULL AUTO_INCREMENT,  ""HASHFILE"" varchar(255) DEFAULT NULL, ""ID_PAI"" bigint NOT NULL,"),IF(Q3463="Campo",CONCATENATE("""",L3463,""" ",VLOOKUP(R3463,Apoio!A:C,3,0)),""))&amp;IF(Z3463="","",CONCATENATE("PRIMARY KEY (""ID""), KEY ""FK_reg_",LOWER(Z3463),"_ID_PAI"" (""ID_PAI""), CONSTRAINT ""FK_reg_",LOWER(Z3463),"_ID_PAI"" FOREIGN KEY (""ID_PAI"") REFERENCES ""reg_",LOWER(Z3463),""" (""ID"")) ENGINE=InnoDB AUTO_INCREMENT=105774 DEFAULT CHARSET=utf8mb4 COLLATE=utf8mb4_0900_ai_ci;"))</f>
        <v>"VL_TOT_TRANSF_CREDITOS_OA" decimal(15,6) DEFAULT NULL,</v>
      </c>
      <c r="AB3463" s="190" t="str">
        <f t="shared" si="384"/>
        <v>`reg_1920`.`VL_TOT_TRANSF_CREDITOS_OA`,</v>
      </c>
    </row>
    <row r="3464" spans="9:28" ht="14.5" hidden="1" customHeight="1" x14ac:dyDescent="0.3">
      <c r="J3464" s="187" t="str">
        <f t="shared" si="382"/>
        <v>1920</v>
      </c>
      <c r="K3464" s="218"/>
      <c r="L3464" s="233" t="s">
        <v>3991</v>
      </c>
      <c r="M3464" s="234" t="s">
        <v>1164</v>
      </c>
      <c r="N3464" s="235" t="s">
        <v>1165</v>
      </c>
      <c r="O3464" s="235"/>
      <c r="P3464" s="236" t="s">
        <v>1166</v>
      </c>
      <c r="Q3464" s="192" t="str">
        <f t="shared" si="383"/>
        <v/>
      </c>
      <c r="S3464" s="191" t="str">
        <f t="shared" si="379"/>
        <v/>
      </c>
      <c r="T3464" s="192" t="str">
        <f t="shared" si="380"/>
        <v/>
      </c>
      <c r="U3464" s="192" t="str">
        <f t="shared" si="378"/>
        <v/>
      </c>
      <c r="V3464" s="192" t="str">
        <f t="shared" si="381"/>
        <v/>
      </c>
      <c r="W3464" s="191" t="str">
        <f>IF(Q3464="Campo","@Campos(posicao = "&amp;K3464&amp;", tipo = '"&amp;R3464&amp;"')@Column(name = """&amp;L3464&amp;""")"&amp;IF(R3464="D","@Temporal(TemporalType.DATE)","")&amp;"private "&amp;VLOOKUP(TEXT(R3464,"@"),Apoio!A:B,2,0)&amp;" "&amp;SUBSTITUTE(LOWER(LEFT(L3464,1))&amp;RIGHT(PROPER(L3464),LEN(L3464)-1),"_","")&amp;";",IF(ISNUMBER(Q3464),IF(R3464="R","@Entity@Table(name = ""reg_"&amp;LOWER(J3464)&amp;""")@XmlRootElement","")&amp;VLOOKUP(J3464,Blocos!D:I,6,0)&amp;Apoio!$E$1&amp;Y3464,""))</f>
        <v/>
      </c>
      <c r="X3464" s="190" t="str">
        <f>IF(ISNUMBER(Q3464),COUNTIF(Blocos!G:G,J3464),"")</f>
        <v/>
      </c>
      <c r="Y3464" s="190" t="str">
        <f>IF(OR(X3464=0,X3464=""),"",VLOOKUP(SUMIFS(Blocos!A:A,Blocos!H:H,'EFD REGISTROS e Campos (2)'!X3464,Blocos!G:G,'EFD REGISTROS e Campos (2)'!J3464),Blocos!A:L,12,0))</f>
        <v/>
      </c>
      <c r="Z3464" s="190" t="str">
        <f>IF(ISNUMBER(Q3465),VLOOKUP(J3464,Blocos!D:G,4,0),"")</f>
        <v/>
      </c>
      <c r="AA3464" s="190" t="str">
        <f>IF(ISNUMBER(Q3464),CONCATENATE("CREATE TABLE ""reg_",LOWER(J3464),""" (""ID"" bigint NOT NULL AUTO_INCREMENT,  ""HASHFILE"" varchar(255) DEFAULT NULL, ""ID_PAI"" bigint NOT NULL,"),IF(Q3464="Campo",CONCATENATE("""",L3464,""" ",VLOOKUP(R3464,Apoio!A:C,3,0)),""))&amp;IF(Z3464="","",CONCATENATE("PRIMARY KEY (""ID""), KEY ""FK_reg_",LOWER(Z3464),"_ID_PAI"" (""ID_PAI""), CONSTRAINT ""FK_reg_",LOWER(Z3464),"_ID_PAI"" FOREIGN KEY (""ID_PAI"") REFERENCES ""reg_",LOWER(Z3464),""" (""ID"")) ENGINE=InnoDB AUTO_INCREMENT=105774 DEFAULT CHARSET=utf8mb4 COLLATE=utf8mb4_0900_ai_ci;"))</f>
        <v/>
      </c>
      <c r="AB3464" s="190" t="str">
        <f t="shared" si="384"/>
        <v/>
      </c>
    </row>
    <row r="3465" spans="9:28" ht="14.5" hidden="1" customHeight="1" x14ac:dyDescent="0.3">
      <c r="I3465" s="248" t="s">
        <v>3458</v>
      </c>
      <c r="J3465" s="187" t="str">
        <f t="shared" si="382"/>
        <v>1920</v>
      </c>
      <c r="K3465" s="240" t="s">
        <v>2160</v>
      </c>
      <c r="L3465" s="237" t="s">
        <v>1292</v>
      </c>
      <c r="M3465" s="184" t="s">
        <v>1293</v>
      </c>
      <c r="N3465" s="238">
        <v>41456</v>
      </c>
      <c r="O3465" s="238"/>
      <c r="P3465" s="238"/>
      <c r="Q3465" s="192" t="str">
        <f t="shared" si="383"/>
        <v/>
      </c>
      <c r="S3465" s="191" t="str">
        <f t="shared" si="379"/>
        <v/>
      </c>
      <c r="T3465" s="192" t="str">
        <f t="shared" si="380"/>
        <v/>
      </c>
      <c r="U3465" s="192" t="str">
        <f t="shared" si="378"/>
        <v/>
      </c>
      <c r="V3465" s="192" t="str">
        <f t="shared" si="381"/>
        <v/>
      </c>
      <c r="W3465" s="191" t="str">
        <f>IF(Q3465="Campo","@Campos(posicao = "&amp;K3465&amp;", tipo = '"&amp;R3465&amp;"')@Column(name = """&amp;L3465&amp;""")"&amp;IF(R3465="D","@Temporal(TemporalType.DATE)","")&amp;"private "&amp;VLOOKUP(TEXT(R3465,"@"),Apoio!A:B,2,0)&amp;" "&amp;SUBSTITUTE(LOWER(LEFT(L3465,1))&amp;RIGHT(PROPER(L3465),LEN(L3465)-1),"_","")&amp;";",IF(ISNUMBER(Q3465),IF(R3465="R","@Entity@Table(name = ""reg_"&amp;LOWER(J3465)&amp;""")@XmlRootElement","")&amp;VLOOKUP(J3465,Blocos!D:I,6,0)&amp;Apoio!$E$1&amp;Y3465,""))</f>
        <v/>
      </c>
      <c r="X3465" s="190" t="str">
        <f>IF(ISNUMBER(Q3465),COUNTIF(Blocos!G:G,J3465),"")</f>
        <v/>
      </c>
      <c r="Y3465" s="190" t="str">
        <f>IF(OR(X3465=0,X3465=""),"",VLOOKUP(SUMIFS(Blocos!A:A,Blocos!H:H,'EFD REGISTROS e Campos (2)'!X3465,Blocos!G:G,'EFD REGISTROS e Campos (2)'!J3465),Blocos!A:L,12,0))</f>
        <v/>
      </c>
      <c r="Z3465" s="190" t="str">
        <f>IF(ISNUMBER(Q3466),VLOOKUP(J3465,Blocos!D:G,4,0),"")</f>
        <v/>
      </c>
      <c r="AA3465" s="190" t="str">
        <f>IF(ISNUMBER(Q3465),CONCATENATE("CREATE TABLE ""reg_",LOWER(J3465),""" (""ID"" bigint NOT NULL AUTO_INCREMENT,  ""HASHFILE"" varchar(255) DEFAULT NULL, ""ID_PAI"" bigint NOT NULL,"),IF(Q3465="Campo",CONCATENATE("""",L3465,""" ",VLOOKUP(R3465,Apoio!A:C,3,0)),""))&amp;IF(Z3465="","",CONCATENATE("PRIMARY KEY (""ID""), KEY ""FK_reg_",LOWER(Z3465),"_ID_PAI"" (""ID_PAI""), CONSTRAINT ""FK_reg_",LOWER(Z3465),"_ID_PAI"" FOREIGN KEY (""ID_PAI"") REFERENCES ""reg_",LOWER(Z3465),""" (""ID"")) ENGINE=InnoDB AUTO_INCREMENT=105774 DEFAULT CHARSET=utf8mb4 COLLATE=utf8mb4_0900_ai_ci;"))</f>
        <v/>
      </c>
      <c r="AB3465" s="190" t="str">
        <f t="shared" si="384"/>
        <v/>
      </c>
    </row>
    <row r="3466" spans="9:28" ht="14.5" hidden="1" customHeight="1" x14ac:dyDescent="0.3">
      <c r="I3466" s="248" t="s">
        <v>3458</v>
      </c>
      <c r="J3466" s="187" t="str">
        <f t="shared" si="382"/>
        <v>1920</v>
      </c>
      <c r="K3466" s="240" t="s">
        <v>2160</v>
      </c>
      <c r="L3466" s="237" t="s">
        <v>1294</v>
      </c>
      <c r="M3466" s="184" t="s">
        <v>1295</v>
      </c>
      <c r="N3466" s="238">
        <v>41640</v>
      </c>
      <c r="O3466" s="238"/>
      <c r="P3466" s="238"/>
      <c r="Q3466" s="192" t="str">
        <f t="shared" si="383"/>
        <v/>
      </c>
      <c r="S3466" s="191" t="str">
        <f t="shared" si="379"/>
        <v/>
      </c>
      <c r="T3466" s="192" t="str">
        <f t="shared" si="380"/>
        <v/>
      </c>
      <c r="U3466" s="192" t="str">
        <f t="shared" si="378"/>
        <v/>
      </c>
      <c r="V3466" s="192" t="str">
        <f t="shared" si="381"/>
        <v/>
      </c>
      <c r="W3466" s="191" t="str">
        <f>IF(Q3466="Campo","@Campos(posicao = "&amp;K3466&amp;", tipo = '"&amp;R3466&amp;"')@Column(name = """&amp;L3466&amp;""")"&amp;IF(R3466="D","@Temporal(TemporalType.DATE)","")&amp;"private "&amp;VLOOKUP(TEXT(R3466,"@"),Apoio!A:B,2,0)&amp;" "&amp;SUBSTITUTE(LOWER(LEFT(L3466,1))&amp;RIGHT(PROPER(L3466),LEN(L3466)-1),"_","")&amp;";",IF(ISNUMBER(Q3466),IF(R3466="R","@Entity@Table(name = ""reg_"&amp;LOWER(J3466)&amp;""")@XmlRootElement","")&amp;VLOOKUP(J3466,Blocos!D:I,6,0)&amp;Apoio!$E$1&amp;Y3466,""))</f>
        <v/>
      </c>
      <c r="X3466" s="190" t="str">
        <f>IF(ISNUMBER(Q3466),COUNTIF(Blocos!G:G,J3466),"")</f>
        <v/>
      </c>
      <c r="Y3466" s="190" t="str">
        <f>IF(OR(X3466=0,X3466=""),"",VLOOKUP(SUMIFS(Blocos!A:A,Blocos!H:H,'EFD REGISTROS e Campos (2)'!X3466,Blocos!G:G,'EFD REGISTROS e Campos (2)'!J3466),Blocos!A:L,12,0))</f>
        <v/>
      </c>
      <c r="Z3466" s="190" t="str">
        <f>IF(ISNUMBER(Q3467),VLOOKUP(J3466,Blocos!D:G,4,0),"")</f>
        <v/>
      </c>
      <c r="AA3466" s="190" t="str">
        <f>IF(ISNUMBER(Q3466),CONCATENATE("CREATE TABLE ""reg_",LOWER(J3466),""" (""ID"" bigint NOT NULL AUTO_INCREMENT,  ""HASHFILE"" varchar(255) DEFAULT NULL, ""ID_PAI"" bigint NOT NULL,"),IF(Q3466="Campo",CONCATENATE("""",L3466,""" ",VLOOKUP(R3466,Apoio!A:C,3,0)),""))&amp;IF(Z3466="","",CONCATENATE("PRIMARY KEY (""ID""), KEY ""FK_reg_",LOWER(Z3466),"_ID_PAI"" (""ID_PAI""), CONSTRAINT ""FK_reg_",LOWER(Z3466),"_ID_PAI"" FOREIGN KEY (""ID_PAI"") REFERENCES ""reg_",LOWER(Z3466),""" (""ID"")) ENGINE=InnoDB AUTO_INCREMENT=105774 DEFAULT CHARSET=utf8mb4 COLLATE=utf8mb4_0900_ai_ci;"))</f>
        <v/>
      </c>
      <c r="AB3466" s="190" t="str">
        <f t="shared" si="384"/>
        <v/>
      </c>
    </row>
    <row r="3467" spans="9:28" ht="14.5" hidden="1" customHeight="1" x14ac:dyDescent="0.3">
      <c r="I3467" s="248"/>
      <c r="J3467" s="187" t="str">
        <f t="shared" si="382"/>
        <v>1920</v>
      </c>
      <c r="K3467" s="240"/>
      <c r="L3467" s="237" t="s">
        <v>1296</v>
      </c>
      <c r="M3467" s="184" t="s">
        <v>1297</v>
      </c>
      <c r="N3467" s="238">
        <v>43435</v>
      </c>
      <c r="O3467" s="238"/>
      <c r="P3467" s="249"/>
      <c r="Q3467" s="192" t="str">
        <f t="shared" si="383"/>
        <v/>
      </c>
      <c r="S3467" s="191" t="str">
        <f t="shared" si="379"/>
        <v/>
      </c>
      <c r="T3467" s="192" t="str">
        <f t="shared" si="380"/>
        <v/>
      </c>
      <c r="U3467" s="192" t="str">
        <f t="shared" si="378"/>
        <v/>
      </c>
      <c r="V3467" s="192" t="str">
        <f t="shared" si="381"/>
        <v/>
      </c>
      <c r="W3467" s="191" t="str">
        <f>IF(Q3467="Campo","@Campos(posicao = "&amp;K3467&amp;", tipo = '"&amp;R3467&amp;"')@Column(name = """&amp;L3467&amp;""")"&amp;IF(R3467="D","@Temporal(TemporalType.DATE)","")&amp;"private "&amp;VLOOKUP(TEXT(R3467,"@"),Apoio!A:B,2,0)&amp;" "&amp;SUBSTITUTE(LOWER(LEFT(L3467,1))&amp;RIGHT(PROPER(L3467),LEN(L3467)-1),"_","")&amp;";",IF(ISNUMBER(Q3467),IF(R3467="R","@Entity@Table(name = ""reg_"&amp;LOWER(J3467)&amp;""")@XmlRootElement","")&amp;VLOOKUP(J3467,Blocos!D:I,6,0)&amp;Apoio!$E$1&amp;Y3467,""))</f>
        <v/>
      </c>
      <c r="X3467" s="190" t="str">
        <f>IF(ISNUMBER(Q3467),COUNTIF(Blocos!G:G,J3467),"")</f>
        <v/>
      </c>
      <c r="Y3467" s="190" t="str">
        <f>IF(OR(X3467=0,X3467=""),"",VLOOKUP(SUMIFS(Blocos!A:A,Blocos!H:H,'EFD REGISTROS e Campos (2)'!X3467,Blocos!G:G,'EFD REGISTROS e Campos (2)'!J3467),Blocos!A:L,12,0))</f>
        <v/>
      </c>
      <c r="Z3467" s="190" t="str">
        <f>IF(ISNUMBER(Q3468),VLOOKUP(J3467,Blocos!D:G,4,0),"")</f>
        <v/>
      </c>
      <c r="AA3467" s="190" t="str">
        <f>IF(ISNUMBER(Q3467),CONCATENATE("CREATE TABLE ""reg_",LOWER(J3467),""" (""ID"" bigint NOT NULL AUTO_INCREMENT,  ""HASHFILE"" varchar(255) DEFAULT NULL, ""ID_PAI"" bigint NOT NULL,"),IF(Q3467="Campo",CONCATENATE("""",L3467,""" ",VLOOKUP(R3467,Apoio!A:C,3,0)),""))&amp;IF(Z3467="","",CONCATENATE("PRIMARY KEY (""ID""), KEY ""FK_reg_",LOWER(Z3467),"_ID_PAI"" (""ID_PAI""), CONSTRAINT ""FK_reg_",LOWER(Z3467),"_ID_PAI"" FOREIGN KEY (""ID_PAI"") REFERENCES ""reg_",LOWER(Z3467),""" (""ID"")) ENGINE=InnoDB AUTO_INCREMENT=105774 DEFAULT CHARSET=utf8mb4 COLLATE=utf8mb4_0900_ai_ci;"))</f>
        <v/>
      </c>
      <c r="AB3467" s="190" t="str">
        <f t="shared" si="384"/>
        <v/>
      </c>
    </row>
    <row r="3468" spans="9:28" ht="14.5" hidden="1" customHeight="1" x14ac:dyDescent="0.3">
      <c r="J3468" s="187" t="str">
        <f t="shared" si="382"/>
        <v>1920</v>
      </c>
      <c r="K3468" s="217">
        <v>6</v>
      </c>
      <c r="L3468" s="289" t="s">
        <v>3459</v>
      </c>
      <c r="M3468" s="182" t="s">
        <v>3615</v>
      </c>
      <c r="N3468" s="181" t="s">
        <v>32</v>
      </c>
      <c r="O3468" s="181" t="s">
        <v>28</v>
      </c>
      <c r="P3468" s="181">
        <v>2</v>
      </c>
      <c r="Q3468" s="192" t="str">
        <f t="shared" si="383"/>
        <v>Campo</v>
      </c>
      <c r="R3468" s="192" t="s">
        <v>3606</v>
      </c>
      <c r="S3468" s="191" t="str">
        <f t="shared" si="379"/>
        <v/>
      </c>
      <c r="T3468" s="192" t="str">
        <f t="shared" si="380"/>
        <v>&lt;campo posicao="6"&gt;
&lt;coluna&gt;VL_TOT_AJ_CREDITOS_OA&lt;/coluna&gt;
&lt;descricao&gt;Valor total de "Ajustes a crédito" &lt;/descricao&gt;
&lt;tipo&gt;R&lt;/tipo&gt;
&lt;/campo&gt;</v>
      </c>
      <c r="U3468" s="192" t="str">
        <f t="shared" si="378"/>
        <v>&lt;campo posicao="6"&gt;
&lt;coluna&gt;VL_TOT_AJ_CREDITOS_OA&lt;/coluna&gt;
&lt;descricao&gt;Valor total de "Ajustes a crédito" &lt;/descricao&gt;
&lt;tipo&gt;R&lt;/tipo&gt;
&lt;/campo&gt;</v>
      </c>
      <c r="V3468" s="192" t="str">
        <f t="shared" si="381"/>
        <v>{"Column7", "VL_TOT_AJ_CREDITOS_OA"},</v>
      </c>
      <c r="W3468" s="191" t="str">
        <f>IF(Q3468="Campo","@Campos(posicao = "&amp;K3468&amp;", tipo = '"&amp;R3468&amp;"')@Column(name = """&amp;L3468&amp;""")"&amp;IF(R3468="D","@Temporal(TemporalType.DATE)","")&amp;"private "&amp;VLOOKUP(TEXT(R3468,"@"),Apoio!A:B,2,0)&amp;" "&amp;SUBSTITUTE(LOWER(LEFT(L3468,1))&amp;RIGHT(PROPER(L3468),LEN(L3468)-1),"_","")&amp;";",IF(ISNUMBER(Q3468),IF(R3468="R","@Entity@Table(name = ""reg_"&amp;LOWER(J3468)&amp;""")@XmlRootElement","")&amp;VLOOKUP(J3468,Blocos!D:I,6,0)&amp;Apoio!$E$1&amp;Y3468,""))</f>
        <v>@Campos(posicao = 6, tipo = 'R')@Column(name = "VL_TOT_AJ_CREDITOS_OA")private BigDecimal vlTotAjCreditosOa;</v>
      </c>
      <c r="X3468" s="190" t="str">
        <f>IF(ISNUMBER(Q3468),COUNTIF(Blocos!G:G,J3468),"")</f>
        <v/>
      </c>
      <c r="Y3468" s="190" t="str">
        <f>IF(OR(X3468=0,X3468=""),"",VLOOKUP(SUMIFS(Blocos!A:A,Blocos!H:H,'EFD REGISTROS e Campos (2)'!X3468,Blocos!G:G,'EFD REGISTROS e Campos (2)'!J3468),Blocos!A:L,12,0))</f>
        <v/>
      </c>
      <c r="Z3468" s="190" t="str">
        <f>IF(ISNUMBER(Q3469),VLOOKUP(J3468,Blocos!D:G,4,0),"")</f>
        <v/>
      </c>
      <c r="AA3468" s="190" t="str">
        <f>IF(ISNUMBER(Q3468),CONCATENATE("CREATE TABLE ""reg_",LOWER(J3468),""" (""ID"" bigint NOT NULL AUTO_INCREMENT,  ""HASHFILE"" varchar(255) DEFAULT NULL, ""ID_PAI"" bigint NOT NULL,"),IF(Q3468="Campo",CONCATENATE("""",L3468,""" ",VLOOKUP(R3468,Apoio!A:C,3,0)),""))&amp;IF(Z3468="","",CONCATENATE("PRIMARY KEY (""ID""), KEY ""FK_reg_",LOWER(Z3468),"_ID_PAI"" (""ID_PAI""), CONSTRAINT ""FK_reg_",LOWER(Z3468),"_ID_PAI"" FOREIGN KEY (""ID_PAI"") REFERENCES ""reg_",LOWER(Z3468),""" (""ID"")) ENGINE=InnoDB AUTO_INCREMENT=105774 DEFAULT CHARSET=utf8mb4 COLLATE=utf8mb4_0900_ai_ci;"))</f>
        <v>"VL_TOT_AJ_CREDITOS_OA" decimal(15,6) DEFAULT NULL,</v>
      </c>
      <c r="AB3468" s="190" t="str">
        <f t="shared" si="384"/>
        <v>`reg_1920`.`VL_TOT_AJ_CREDITOS_OA`,</v>
      </c>
    </row>
    <row r="3469" spans="9:28" ht="14.5" hidden="1" customHeight="1" x14ac:dyDescent="0.3">
      <c r="J3469" s="187" t="str">
        <f t="shared" si="382"/>
        <v>1920</v>
      </c>
      <c r="K3469" s="240" t="s">
        <v>2169</v>
      </c>
      <c r="L3469" s="233" t="s">
        <v>3991</v>
      </c>
      <c r="M3469" s="234" t="s">
        <v>1164</v>
      </c>
      <c r="N3469" s="235" t="s">
        <v>1165</v>
      </c>
      <c r="O3469" s="235"/>
      <c r="P3469" s="236" t="s">
        <v>1166</v>
      </c>
      <c r="Q3469" s="192" t="str">
        <f t="shared" si="383"/>
        <v/>
      </c>
      <c r="S3469" s="191" t="str">
        <f t="shared" si="379"/>
        <v/>
      </c>
      <c r="T3469" s="192" t="str">
        <f t="shared" si="380"/>
        <v/>
      </c>
      <c r="U3469" s="192" t="str">
        <f t="shared" si="378"/>
        <v/>
      </c>
      <c r="V3469" s="192" t="str">
        <f t="shared" si="381"/>
        <v/>
      </c>
      <c r="W3469" s="191" t="str">
        <f>IF(Q3469="Campo","@Campos(posicao = "&amp;K3469&amp;", tipo = '"&amp;R3469&amp;"')@Column(name = """&amp;L3469&amp;""")"&amp;IF(R3469="D","@Temporal(TemporalType.DATE)","")&amp;"private "&amp;VLOOKUP(TEXT(R3469,"@"),Apoio!A:B,2,0)&amp;" "&amp;SUBSTITUTE(LOWER(LEFT(L3469,1))&amp;RIGHT(PROPER(L3469),LEN(L3469)-1),"_","")&amp;";",IF(ISNUMBER(Q3469),IF(R3469="R","@Entity@Table(name = ""reg_"&amp;LOWER(J3469)&amp;""")@XmlRootElement","")&amp;VLOOKUP(J3469,Blocos!D:I,6,0)&amp;Apoio!$E$1&amp;Y3469,""))</f>
        <v/>
      </c>
      <c r="X3469" s="190" t="str">
        <f>IF(ISNUMBER(Q3469),COUNTIF(Blocos!G:G,J3469),"")</f>
        <v/>
      </c>
      <c r="Y3469" s="190" t="str">
        <f>IF(OR(X3469=0,X3469=""),"",VLOOKUP(SUMIFS(Blocos!A:A,Blocos!H:H,'EFD REGISTROS e Campos (2)'!X3469,Blocos!G:G,'EFD REGISTROS e Campos (2)'!J3469),Blocos!A:L,12,0))</f>
        <v/>
      </c>
      <c r="Z3469" s="190" t="str">
        <f>IF(ISNUMBER(Q3470),VLOOKUP(J3469,Blocos!D:G,4,0),"")</f>
        <v/>
      </c>
      <c r="AA3469" s="190" t="str">
        <f>IF(ISNUMBER(Q3469),CONCATENATE("CREATE TABLE ""reg_",LOWER(J3469),""" (""ID"" bigint NOT NULL AUTO_INCREMENT,  ""HASHFILE"" varchar(255) DEFAULT NULL, ""ID_PAI"" bigint NOT NULL,"),IF(Q3469="Campo",CONCATENATE("""",L3469,""" ",VLOOKUP(R3469,Apoio!A:C,3,0)),""))&amp;IF(Z3469="","",CONCATENATE("PRIMARY KEY (""ID""), KEY ""FK_reg_",LOWER(Z3469),"_ID_PAI"" (""ID_PAI""), CONSTRAINT ""FK_reg_",LOWER(Z3469),"_ID_PAI"" FOREIGN KEY (""ID_PAI"") REFERENCES ""reg_",LOWER(Z3469),""" (""ID"")) ENGINE=InnoDB AUTO_INCREMENT=105774 DEFAULT CHARSET=utf8mb4 COLLATE=utf8mb4_0900_ai_ci;"))</f>
        <v/>
      </c>
      <c r="AB3469" s="190" t="str">
        <f t="shared" si="384"/>
        <v/>
      </c>
    </row>
    <row r="3470" spans="9:28" ht="14.5" hidden="1" customHeight="1" x14ac:dyDescent="0.3">
      <c r="J3470" s="187" t="str">
        <f t="shared" si="382"/>
        <v>1920</v>
      </c>
      <c r="K3470" s="218"/>
      <c r="L3470" s="237" t="s">
        <v>2183</v>
      </c>
      <c r="M3470" s="184" t="s">
        <v>2184</v>
      </c>
      <c r="N3470" s="238">
        <v>39814</v>
      </c>
      <c r="O3470" s="238"/>
      <c r="P3470" s="250"/>
      <c r="Q3470" s="192" t="str">
        <f t="shared" si="383"/>
        <v/>
      </c>
      <c r="S3470" s="191" t="str">
        <f t="shared" si="379"/>
        <v/>
      </c>
      <c r="T3470" s="192" t="str">
        <f t="shared" si="380"/>
        <v/>
      </c>
      <c r="U3470" s="192" t="str">
        <f t="shared" si="378"/>
        <v/>
      </c>
      <c r="V3470" s="192" t="str">
        <f t="shared" si="381"/>
        <v/>
      </c>
      <c r="W3470" s="191" t="str">
        <f>IF(Q3470="Campo","@Campos(posicao = "&amp;K3470&amp;", tipo = '"&amp;R3470&amp;"')@Column(name = """&amp;L3470&amp;""")"&amp;IF(R3470="D","@Temporal(TemporalType.DATE)","")&amp;"private "&amp;VLOOKUP(TEXT(R3470,"@"),Apoio!A:B,2,0)&amp;" "&amp;SUBSTITUTE(LOWER(LEFT(L3470,1))&amp;RIGHT(PROPER(L3470),LEN(L3470)-1),"_","")&amp;";",IF(ISNUMBER(Q3470),IF(R3470="R","@Entity@Table(name = ""reg_"&amp;LOWER(J3470)&amp;""")@XmlRootElement","")&amp;VLOOKUP(J3470,Blocos!D:I,6,0)&amp;Apoio!$E$1&amp;Y3470,""))</f>
        <v/>
      </c>
      <c r="X3470" s="190" t="str">
        <f>IF(ISNUMBER(Q3470),COUNTIF(Blocos!G:G,J3470),"")</f>
        <v/>
      </c>
      <c r="Y3470" s="190" t="str">
        <f>IF(OR(X3470=0,X3470=""),"",VLOOKUP(SUMIFS(Blocos!A:A,Blocos!H:H,'EFD REGISTROS e Campos (2)'!X3470,Blocos!G:G,'EFD REGISTROS e Campos (2)'!J3470),Blocos!A:L,12,0))</f>
        <v/>
      </c>
      <c r="Z3470" s="190" t="str">
        <f>IF(ISNUMBER(Q3471),VLOOKUP(J3470,Blocos!D:G,4,0),"")</f>
        <v/>
      </c>
      <c r="AA3470" s="190" t="str">
        <f>IF(ISNUMBER(Q3470),CONCATENATE("CREATE TABLE ""reg_",LOWER(J3470),""" (""ID"" bigint NOT NULL AUTO_INCREMENT,  ""HASHFILE"" varchar(255) DEFAULT NULL, ""ID_PAI"" bigint NOT NULL,"),IF(Q3470="Campo",CONCATENATE("""",L3470,""" ",VLOOKUP(R3470,Apoio!A:C,3,0)),""))&amp;IF(Z3470="","",CONCATENATE("PRIMARY KEY (""ID""), KEY ""FK_reg_",LOWER(Z3470),"_ID_PAI"" (""ID_PAI""), CONSTRAINT ""FK_reg_",LOWER(Z3470),"_ID_PAI"" FOREIGN KEY (""ID_PAI"") REFERENCES ""reg_",LOWER(Z3470),""" (""ID"")) ENGINE=InnoDB AUTO_INCREMENT=105774 DEFAULT CHARSET=utf8mb4 COLLATE=utf8mb4_0900_ai_ci;"))</f>
        <v/>
      </c>
      <c r="AB3470" s="190" t="str">
        <f t="shared" si="384"/>
        <v/>
      </c>
    </row>
    <row r="3471" spans="9:28" ht="14.5" hidden="1" customHeight="1" x14ac:dyDescent="0.3">
      <c r="J3471" s="187" t="str">
        <f t="shared" si="382"/>
        <v>1920</v>
      </c>
      <c r="K3471" s="218"/>
      <c r="L3471" s="237" t="s">
        <v>2185</v>
      </c>
      <c r="M3471" s="184" t="s">
        <v>2186</v>
      </c>
      <c r="N3471" s="238">
        <v>39814</v>
      </c>
      <c r="O3471" s="238"/>
      <c r="P3471" s="238"/>
      <c r="Q3471" s="192" t="str">
        <f t="shared" si="383"/>
        <v/>
      </c>
      <c r="S3471" s="191" t="str">
        <f t="shared" si="379"/>
        <v/>
      </c>
      <c r="T3471" s="192" t="str">
        <f t="shared" si="380"/>
        <v/>
      </c>
      <c r="U3471" s="192" t="str">
        <f t="shared" ref="U3471:U3534" si="385">S3471&amp;T3471</f>
        <v/>
      </c>
      <c r="V3471" s="192" t="str">
        <f t="shared" si="381"/>
        <v/>
      </c>
      <c r="W3471" s="191" t="str">
        <f>IF(Q3471="Campo","@Campos(posicao = "&amp;K3471&amp;", tipo = '"&amp;R3471&amp;"')@Column(name = """&amp;L3471&amp;""")"&amp;IF(R3471="D","@Temporal(TemporalType.DATE)","")&amp;"private "&amp;VLOOKUP(TEXT(R3471,"@"),Apoio!A:B,2,0)&amp;" "&amp;SUBSTITUTE(LOWER(LEFT(L3471,1))&amp;RIGHT(PROPER(L3471),LEN(L3471)-1),"_","")&amp;";",IF(ISNUMBER(Q3471),IF(R3471="R","@Entity@Table(name = ""reg_"&amp;LOWER(J3471)&amp;""")@XmlRootElement","")&amp;VLOOKUP(J3471,Blocos!D:I,6,0)&amp;Apoio!$E$1&amp;Y3471,""))</f>
        <v/>
      </c>
      <c r="X3471" s="190" t="str">
        <f>IF(ISNUMBER(Q3471),COUNTIF(Blocos!G:G,J3471),"")</f>
        <v/>
      </c>
      <c r="Y3471" s="190" t="str">
        <f>IF(OR(X3471=0,X3471=""),"",VLOOKUP(SUMIFS(Blocos!A:A,Blocos!H:H,'EFD REGISTROS e Campos (2)'!X3471,Blocos!G:G,'EFD REGISTROS e Campos (2)'!J3471),Blocos!A:L,12,0))</f>
        <v/>
      </c>
      <c r="Z3471" s="190" t="str">
        <f>IF(ISNUMBER(Q3472),VLOOKUP(J3471,Blocos!D:G,4,0),"")</f>
        <v/>
      </c>
      <c r="AA3471" s="190" t="str">
        <f>IF(ISNUMBER(Q3471),CONCATENATE("CREATE TABLE ""reg_",LOWER(J3471),""" (""ID"" bigint NOT NULL AUTO_INCREMENT,  ""HASHFILE"" varchar(255) DEFAULT NULL, ""ID_PAI"" bigint NOT NULL,"),IF(Q3471="Campo",CONCATENATE("""",L3471,""" ",VLOOKUP(R3471,Apoio!A:C,3,0)),""))&amp;IF(Z3471="","",CONCATENATE("PRIMARY KEY (""ID""), KEY ""FK_reg_",LOWER(Z3471),"_ID_PAI"" (""ID_PAI""), CONSTRAINT ""FK_reg_",LOWER(Z3471),"_ID_PAI"" FOREIGN KEY (""ID_PAI"") REFERENCES ""reg_",LOWER(Z3471),""" (""ID"")) ENGINE=InnoDB AUTO_INCREMENT=105774 DEFAULT CHARSET=utf8mb4 COLLATE=utf8mb4_0900_ai_ci;"))</f>
        <v/>
      </c>
      <c r="AB3471" s="190" t="str">
        <f t="shared" si="384"/>
        <v/>
      </c>
    </row>
    <row r="3472" spans="9:28" ht="14.5" hidden="1" customHeight="1" x14ac:dyDescent="0.3">
      <c r="J3472" s="187" t="str">
        <f t="shared" si="382"/>
        <v>1920</v>
      </c>
      <c r="K3472" s="218"/>
      <c r="L3472" s="237" t="s">
        <v>2200</v>
      </c>
      <c r="M3472" s="184" t="s">
        <v>2201</v>
      </c>
      <c r="N3472" s="238">
        <v>39814</v>
      </c>
      <c r="O3472" s="238"/>
      <c r="P3472" s="238"/>
      <c r="Q3472" s="192" t="str">
        <f t="shared" si="383"/>
        <v/>
      </c>
      <c r="S3472" s="191" t="str">
        <f t="shared" si="379"/>
        <v/>
      </c>
      <c r="T3472" s="192" t="str">
        <f t="shared" si="380"/>
        <v/>
      </c>
      <c r="U3472" s="192" t="str">
        <f t="shared" si="385"/>
        <v/>
      </c>
      <c r="V3472" s="192" t="str">
        <f t="shared" si="381"/>
        <v/>
      </c>
      <c r="W3472" s="191" t="str">
        <f>IF(Q3472="Campo","@Campos(posicao = "&amp;K3472&amp;", tipo = '"&amp;R3472&amp;"')@Column(name = """&amp;L3472&amp;""")"&amp;IF(R3472="D","@Temporal(TemporalType.DATE)","")&amp;"private "&amp;VLOOKUP(TEXT(R3472,"@"),Apoio!A:B,2,0)&amp;" "&amp;SUBSTITUTE(LOWER(LEFT(L3472,1))&amp;RIGHT(PROPER(L3472),LEN(L3472)-1),"_","")&amp;";",IF(ISNUMBER(Q3472),IF(R3472="R","@Entity@Table(name = ""reg_"&amp;LOWER(J3472)&amp;""")@XmlRootElement","")&amp;VLOOKUP(J3472,Blocos!D:I,6,0)&amp;Apoio!$E$1&amp;Y3472,""))</f>
        <v/>
      </c>
      <c r="X3472" s="190" t="str">
        <f>IF(ISNUMBER(Q3472),COUNTIF(Blocos!G:G,J3472),"")</f>
        <v/>
      </c>
      <c r="Y3472" s="190" t="str">
        <f>IF(OR(X3472=0,X3472=""),"",VLOOKUP(SUMIFS(Blocos!A:A,Blocos!H:H,'EFD REGISTROS e Campos (2)'!X3472,Blocos!G:G,'EFD REGISTROS e Campos (2)'!J3472),Blocos!A:L,12,0))</f>
        <v/>
      </c>
      <c r="Z3472" s="190" t="str">
        <f>IF(ISNUMBER(Q3473),VLOOKUP(J3472,Blocos!D:G,4,0),"")</f>
        <v/>
      </c>
      <c r="AA3472" s="190" t="str">
        <f>IF(ISNUMBER(Q3472),CONCATENATE("CREATE TABLE ""reg_",LOWER(J3472),""" (""ID"" bigint NOT NULL AUTO_INCREMENT,  ""HASHFILE"" varchar(255) DEFAULT NULL, ""ID_PAI"" bigint NOT NULL,"),IF(Q3472="Campo",CONCATENATE("""",L3472,""" ",VLOOKUP(R3472,Apoio!A:C,3,0)),""))&amp;IF(Z3472="","",CONCATENATE("PRIMARY KEY (""ID""), KEY ""FK_reg_",LOWER(Z3472),"_ID_PAI"" (""ID_PAI""), CONSTRAINT ""FK_reg_",LOWER(Z3472),"_ID_PAI"" FOREIGN KEY (""ID_PAI"") REFERENCES ""reg_",LOWER(Z3472),""" (""ID"")) ENGINE=InnoDB AUTO_INCREMENT=105774 DEFAULT CHARSET=utf8mb4 COLLATE=utf8mb4_0900_ai_ci;"))</f>
        <v/>
      </c>
      <c r="AB3472" s="190" t="str">
        <f t="shared" si="384"/>
        <v/>
      </c>
    </row>
    <row r="3473" spans="1:28" ht="14.5" hidden="1" customHeight="1" x14ac:dyDescent="0.3">
      <c r="J3473" s="187" t="str">
        <f t="shared" si="382"/>
        <v>1920</v>
      </c>
      <c r="K3473" s="217">
        <v>7</v>
      </c>
      <c r="L3473" s="289" t="s">
        <v>3461</v>
      </c>
      <c r="M3473" s="182" t="s">
        <v>3616</v>
      </c>
      <c r="N3473" s="181" t="s">
        <v>32</v>
      </c>
      <c r="O3473" s="181" t="s">
        <v>28</v>
      </c>
      <c r="P3473" s="181">
        <v>2</v>
      </c>
      <c r="Q3473" s="192" t="str">
        <f t="shared" si="383"/>
        <v>Campo</v>
      </c>
      <c r="R3473" s="192" t="s">
        <v>3606</v>
      </c>
      <c r="S3473" s="191" t="str">
        <f t="shared" si="379"/>
        <v/>
      </c>
      <c r="T3473" s="192" t="str">
        <f t="shared" si="380"/>
        <v>&lt;campo posicao="7"&gt;
&lt;coluna&gt;VL_ESTORNOS_DEB_OA&lt;/coluna&gt;
&lt;descricao&gt;Valor total de Ajustes “Estornos de Débitos”&lt;/descricao&gt;
&lt;tipo&gt;R&lt;/tipo&gt;
&lt;/campo&gt;</v>
      </c>
      <c r="U3473" s="192" t="str">
        <f t="shared" si="385"/>
        <v>&lt;campo posicao="7"&gt;
&lt;coluna&gt;VL_ESTORNOS_DEB_OA&lt;/coluna&gt;
&lt;descricao&gt;Valor total de Ajustes “Estornos de Débitos”&lt;/descricao&gt;
&lt;tipo&gt;R&lt;/tipo&gt;
&lt;/campo&gt;</v>
      </c>
      <c r="V3473" s="192" t="str">
        <f t="shared" si="381"/>
        <v>{"Column8", "VL_ESTORNOS_DEB_OA"},</v>
      </c>
      <c r="W3473" s="191" t="str">
        <f>IF(Q3473="Campo","@Campos(posicao = "&amp;K3473&amp;", tipo = '"&amp;R3473&amp;"')@Column(name = """&amp;L3473&amp;""")"&amp;IF(R3473="D","@Temporal(TemporalType.DATE)","")&amp;"private "&amp;VLOOKUP(TEXT(R3473,"@"),Apoio!A:B,2,0)&amp;" "&amp;SUBSTITUTE(LOWER(LEFT(L3473,1))&amp;RIGHT(PROPER(L3473),LEN(L3473)-1),"_","")&amp;";",IF(ISNUMBER(Q3473),IF(R3473="R","@Entity@Table(name = ""reg_"&amp;LOWER(J3473)&amp;""")@XmlRootElement","")&amp;VLOOKUP(J3473,Blocos!D:I,6,0)&amp;Apoio!$E$1&amp;Y3473,""))</f>
        <v>@Campos(posicao = 7, tipo = 'R')@Column(name = "VL_ESTORNOS_DEB_OA")private BigDecimal vlEstornosDebOa;</v>
      </c>
      <c r="X3473" s="190" t="str">
        <f>IF(ISNUMBER(Q3473),COUNTIF(Blocos!G:G,J3473),"")</f>
        <v/>
      </c>
      <c r="Y3473" s="190" t="str">
        <f>IF(OR(X3473=0,X3473=""),"",VLOOKUP(SUMIFS(Blocos!A:A,Blocos!H:H,'EFD REGISTROS e Campos (2)'!X3473,Blocos!G:G,'EFD REGISTROS e Campos (2)'!J3473),Blocos!A:L,12,0))</f>
        <v/>
      </c>
      <c r="Z3473" s="190" t="str">
        <f>IF(ISNUMBER(Q3474),VLOOKUP(J3473,Blocos!D:G,4,0),"")</f>
        <v/>
      </c>
      <c r="AA3473" s="190" t="str">
        <f>IF(ISNUMBER(Q3473),CONCATENATE("CREATE TABLE ""reg_",LOWER(J3473),""" (""ID"" bigint NOT NULL AUTO_INCREMENT,  ""HASHFILE"" varchar(255) DEFAULT NULL, ""ID_PAI"" bigint NOT NULL,"),IF(Q3473="Campo",CONCATENATE("""",L3473,""" ",VLOOKUP(R3473,Apoio!A:C,3,0)),""))&amp;IF(Z3473="","",CONCATENATE("PRIMARY KEY (""ID""), KEY ""FK_reg_",LOWER(Z3473),"_ID_PAI"" (""ID_PAI""), CONSTRAINT ""FK_reg_",LOWER(Z3473),"_ID_PAI"" FOREIGN KEY (""ID_PAI"") REFERENCES ""reg_",LOWER(Z3473),""" (""ID"")) ENGINE=InnoDB AUTO_INCREMENT=105774 DEFAULT CHARSET=utf8mb4 COLLATE=utf8mb4_0900_ai_ci;"))</f>
        <v>"VL_ESTORNOS_DEB_OA" decimal(15,6) DEFAULT NULL,</v>
      </c>
      <c r="AB3473" s="190" t="str">
        <f t="shared" si="384"/>
        <v>`reg_1920`.`VL_ESTORNOS_DEB_OA`,</v>
      </c>
    </row>
    <row r="3474" spans="1:28" ht="14.5" hidden="1" customHeight="1" x14ac:dyDescent="0.3">
      <c r="J3474" s="187" t="str">
        <f t="shared" si="382"/>
        <v>1920</v>
      </c>
      <c r="K3474" s="240"/>
      <c r="L3474" s="233" t="s">
        <v>3991</v>
      </c>
      <c r="M3474" s="234" t="s">
        <v>1164</v>
      </c>
      <c r="N3474" s="235" t="s">
        <v>1165</v>
      </c>
      <c r="O3474" s="235"/>
      <c r="P3474" s="236" t="s">
        <v>1166</v>
      </c>
      <c r="Q3474" s="192" t="str">
        <f t="shared" si="383"/>
        <v/>
      </c>
      <c r="S3474" s="191" t="str">
        <f t="shared" si="379"/>
        <v/>
      </c>
      <c r="T3474" s="192" t="str">
        <f t="shared" si="380"/>
        <v/>
      </c>
      <c r="U3474" s="192" t="str">
        <f t="shared" si="385"/>
        <v/>
      </c>
      <c r="V3474" s="192" t="str">
        <f t="shared" si="381"/>
        <v/>
      </c>
      <c r="W3474" s="191" t="str">
        <f>IF(Q3474="Campo","@Campos(posicao = "&amp;K3474&amp;", tipo = '"&amp;R3474&amp;"')@Column(name = """&amp;L3474&amp;""")"&amp;IF(R3474="D","@Temporal(TemporalType.DATE)","")&amp;"private "&amp;VLOOKUP(TEXT(R3474,"@"),Apoio!A:B,2,0)&amp;" "&amp;SUBSTITUTE(LOWER(LEFT(L3474,1))&amp;RIGHT(PROPER(L3474),LEN(L3474)-1),"_","")&amp;";",IF(ISNUMBER(Q3474),IF(R3474="R","@Entity@Table(name = ""reg_"&amp;LOWER(J3474)&amp;""")@XmlRootElement","")&amp;VLOOKUP(J3474,Blocos!D:I,6,0)&amp;Apoio!$E$1&amp;Y3474,""))</f>
        <v/>
      </c>
      <c r="X3474" s="190" t="str">
        <f>IF(ISNUMBER(Q3474),COUNTIF(Blocos!G:G,J3474),"")</f>
        <v/>
      </c>
      <c r="Y3474" s="190" t="str">
        <f>IF(OR(X3474=0,X3474=""),"",VLOOKUP(SUMIFS(Blocos!A:A,Blocos!H:H,'EFD REGISTROS e Campos (2)'!X3474,Blocos!G:G,'EFD REGISTROS e Campos (2)'!J3474),Blocos!A:L,12,0))</f>
        <v/>
      </c>
      <c r="Z3474" s="190" t="str">
        <f>IF(ISNUMBER(Q3475),VLOOKUP(J3474,Blocos!D:G,4,0),"")</f>
        <v/>
      </c>
      <c r="AA3474" s="190" t="str">
        <f>IF(ISNUMBER(Q3474),CONCATENATE("CREATE TABLE ""reg_",LOWER(J3474),""" (""ID"" bigint NOT NULL AUTO_INCREMENT,  ""HASHFILE"" varchar(255) DEFAULT NULL, ""ID_PAI"" bigint NOT NULL,"),IF(Q3474="Campo",CONCATENATE("""",L3474,""" ",VLOOKUP(R3474,Apoio!A:C,3,0)),""))&amp;IF(Z3474="","",CONCATENATE("PRIMARY KEY (""ID""), KEY ""FK_reg_",LOWER(Z3474),"_ID_PAI"" (""ID_PAI""), CONSTRAINT ""FK_reg_",LOWER(Z3474),"_ID_PAI"" FOREIGN KEY (""ID_PAI"") REFERENCES ""reg_",LOWER(Z3474),""" (""ID"")) ENGINE=InnoDB AUTO_INCREMENT=105774 DEFAULT CHARSET=utf8mb4 COLLATE=utf8mb4_0900_ai_ci;"))</f>
        <v/>
      </c>
      <c r="AB3474" s="190" t="str">
        <f t="shared" si="384"/>
        <v/>
      </c>
    </row>
    <row r="3475" spans="1:28" ht="14.5" hidden="1" customHeight="1" x14ac:dyDescent="0.3">
      <c r="J3475" s="187" t="str">
        <f t="shared" si="382"/>
        <v>1920</v>
      </c>
      <c r="K3475" s="218"/>
      <c r="L3475" s="237" t="s">
        <v>2204</v>
      </c>
      <c r="M3475" s="184" t="s">
        <v>2205</v>
      </c>
      <c r="N3475" s="238">
        <v>39814</v>
      </c>
      <c r="O3475" s="238"/>
      <c r="P3475" s="250"/>
      <c r="Q3475" s="192" t="str">
        <f t="shared" si="383"/>
        <v/>
      </c>
      <c r="S3475" s="191" t="str">
        <f t="shared" si="379"/>
        <v/>
      </c>
      <c r="T3475" s="192" t="str">
        <f t="shared" si="380"/>
        <v/>
      </c>
      <c r="U3475" s="192" t="str">
        <f t="shared" si="385"/>
        <v/>
      </c>
      <c r="V3475" s="192" t="str">
        <f t="shared" si="381"/>
        <v/>
      </c>
      <c r="W3475" s="191" t="str">
        <f>IF(Q3475="Campo","@Campos(posicao = "&amp;K3475&amp;", tipo = '"&amp;R3475&amp;"')@Column(name = """&amp;L3475&amp;""")"&amp;IF(R3475="D","@Temporal(TemporalType.DATE)","")&amp;"private "&amp;VLOOKUP(TEXT(R3475,"@"),Apoio!A:B,2,0)&amp;" "&amp;SUBSTITUTE(LOWER(LEFT(L3475,1))&amp;RIGHT(PROPER(L3475),LEN(L3475)-1),"_","")&amp;";",IF(ISNUMBER(Q3475),IF(R3475="R","@Entity@Table(name = ""reg_"&amp;LOWER(J3475)&amp;""")@XmlRootElement","")&amp;VLOOKUP(J3475,Blocos!D:I,6,0)&amp;Apoio!$E$1&amp;Y3475,""))</f>
        <v/>
      </c>
      <c r="X3475" s="190" t="str">
        <f>IF(ISNUMBER(Q3475),COUNTIF(Blocos!G:G,J3475),"")</f>
        <v/>
      </c>
      <c r="Y3475" s="190" t="str">
        <f>IF(OR(X3475=0,X3475=""),"",VLOOKUP(SUMIFS(Blocos!A:A,Blocos!H:H,'EFD REGISTROS e Campos (2)'!X3475,Blocos!G:G,'EFD REGISTROS e Campos (2)'!J3475),Blocos!A:L,12,0))</f>
        <v/>
      </c>
      <c r="Z3475" s="190" t="str">
        <f>IF(ISNUMBER(Q3476),VLOOKUP(J3475,Blocos!D:G,4,0),"")</f>
        <v/>
      </c>
      <c r="AA3475" s="190" t="str">
        <f>IF(ISNUMBER(Q3475),CONCATENATE("CREATE TABLE ""reg_",LOWER(J3475),""" (""ID"" bigint NOT NULL AUTO_INCREMENT,  ""HASHFILE"" varchar(255) DEFAULT NULL, ""ID_PAI"" bigint NOT NULL,"),IF(Q3475="Campo",CONCATENATE("""",L3475,""" ",VLOOKUP(R3475,Apoio!A:C,3,0)),""))&amp;IF(Z3475="","",CONCATENATE("PRIMARY KEY (""ID""), KEY ""FK_reg_",LOWER(Z3475),"_ID_PAI"" (""ID_PAI""), CONSTRAINT ""FK_reg_",LOWER(Z3475),"_ID_PAI"" FOREIGN KEY (""ID_PAI"") REFERENCES ""reg_",LOWER(Z3475),""" (""ID"")) ENGINE=InnoDB AUTO_INCREMENT=105774 DEFAULT CHARSET=utf8mb4 COLLATE=utf8mb4_0900_ai_ci;"))</f>
        <v/>
      </c>
      <c r="AB3475" s="190" t="str">
        <f t="shared" si="384"/>
        <v/>
      </c>
    </row>
    <row r="3476" spans="1:28" ht="14.5" hidden="1" customHeight="1" x14ac:dyDescent="0.3">
      <c r="J3476" s="187" t="str">
        <f t="shared" si="382"/>
        <v>1920</v>
      </c>
      <c r="K3476" s="218"/>
      <c r="L3476" s="237" t="s">
        <v>2216</v>
      </c>
      <c r="M3476" s="184" t="s">
        <v>2217</v>
      </c>
      <c r="N3476" s="238">
        <v>39814</v>
      </c>
      <c r="O3476" s="238"/>
      <c r="P3476" s="238"/>
      <c r="Q3476" s="192" t="str">
        <f t="shared" si="383"/>
        <v/>
      </c>
      <c r="S3476" s="191" t="str">
        <f t="shared" si="379"/>
        <v/>
      </c>
      <c r="T3476" s="192" t="str">
        <f t="shared" si="380"/>
        <v/>
      </c>
      <c r="U3476" s="192" t="str">
        <f t="shared" si="385"/>
        <v/>
      </c>
      <c r="V3476" s="192" t="str">
        <f t="shared" si="381"/>
        <v/>
      </c>
      <c r="W3476" s="191" t="str">
        <f>IF(Q3476="Campo","@Campos(posicao = "&amp;K3476&amp;", tipo = '"&amp;R3476&amp;"')@Column(name = """&amp;L3476&amp;""")"&amp;IF(R3476="D","@Temporal(TemporalType.DATE)","")&amp;"private "&amp;VLOOKUP(TEXT(R3476,"@"),Apoio!A:B,2,0)&amp;" "&amp;SUBSTITUTE(LOWER(LEFT(L3476,1))&amp;RIGHT(PROPER(L3476),LEN(L3476)-1),"_","")&amp;";",IF(ISNUMBER(Q3476),IF(R3476="R","@Entity@Table(name = ""reg_"&amp;LOWER(J3476)&amp;""")@XmlRootElement","")&amp;VLOOKUP(J3476,Blocos!D:I,6,0)&amp;Apoio!$E$1&amp;Y3476,""))</f>
        <v/>
      </c>
      <c r="X3476" s="190" t="str">
        <f>IF(ISNUMBER(Q3476),COUNTIF(Blocos!G:G,J3476),"")</f>
        <v/>
      </c>
      <c r="Y3476" s="190" t="str">
        <f>IF(OR(X3476=0,X3476=""),"",VLOOKUP(SUMIFS(Blocos!A:A,Blocos!H:H,'EFD REGISTROS e Campos (2)'!X3476,Blocos!G:G,'EFD REGISTROS e Campos (2)'!J3476),Blocos!A:L,12,0))</f>
        <v/>
      </c>
      <c r="Z3476" s="190" t="str">
        <f>IF(ISNUMBER(Q3477),VLOOKUP(J3476,Blocos!D:G,4,0),"")</f>
        <v/>
      </c>
      <c r="AA3476" s="190" t="str">
        <f>IF(ISNUMBER(Q3476),CONCATENATE("CREATE TABLE ""reg_",LOWER(J3476),""" (""ID"" bigint NOT NULL AUTO_INCREMENT,  ""HASHFILE"" varchar(255) DEFAULT NULL, ""ID_PAI"" bigint NOT NULL,"),IF(Q3476="Campo",CONCATENATE("""",L3476,""" ",VLOOKUP(R3476,Apoio!A:C,3,0)),""))&amp;IF(Z3476="","",CONCATENATE("PRIMARY KEY (""ID""), KEY ""FK_reg_",LOWER(Z3476),"_ID_PAI"" (""ID_PAI""), CONSTRAINT ""FK_reg_",LOWER(Z3476),"_ID_PAI"" FOREIGN KEY (""ID_PAI"") REFERENCES ""reg_",LOWER(Z3476),""" (""ID"")) ENGINE=InnoDB AUTO_INCREMENT=105774 DEFAULT CHARSET=utf8mb4 COLLATE=utf8mb4_0900_ai_ci;"))</f>
        <v/>
      </c>
      <c r="AB3476" s="190" t="str">
        <f t="shared" si="384"/>
        <v/>
      </c>
    </row>
    <row r="3477" spans="1:28" ht="14.5" hidden="1" customHeight="1" x14ac:dyDescent="0.3">
      <c r="J3477" s="187" t="str">
        <f t="shared" si="382"/>
        <v>1920</v>
      </c>
      <c r="K3477" s="181">
        <v>8</v>
      </c>
      <c r="L3477" s="289" t="s">
        <v>3463</v>
      </c>
      <c r="M3477" s="182" t="s">
        <v>2219</v>
      </c>
      <c r="N3477" s="181" t="s">
        <v>32</v>
      </c>
      <c r="O3477" s="181" t="s">
        <v>28</v>
      </c>
      <c r="P3477" s="181">
        <v>2</v>
      </c>
      <c r="Q3477" s="192" t="str">
        <f t="shared" si="383"/>
        <v>Campo</v>
      </c>
      <c r="R3477" s="192" t="s">
        <v>3606</v>
      </c>
      <c r="S3477" s="191" t="str">
        <f t="shared" ref="S3477:S3540" si="386">IFERROR(IF(ISNUMBER(Q3477),CONCATENATE("&lt;/registro&gt;
&lt;registro codigo=""",CONCATENATE(B3477,C3477,D3477,E3477,F3477,G3477,H3477),""" perfil=""",A3477,""" nivel=""",Q3477,"""&gt;"),""),"")</f>
        <v/>
      </c>
      <c r="T3477" s="192" t="str">
        <f t="shared" ref="T3477:T3540" si="387">IF(Q3477="Campo",CONCATENATE("&lt;campo posicao=""",K3477,"""&gt;
&lt;coluna&gt;",SUBSTITUTE(L3477," ",""),"&lt;/coluna&gt;
&lt;descricao&gt;",M3477,"&lt;/descricao&gt;
&lt;tipo&gt;",R3477,"&lt;/tipo&gt;
&lt;/campo&gt;"),"")</f>
        <v>&lt;campo posicao="8"&gt;
&lt;coluna&gt;VL_SLD_CREDOR_ANT_OA&lt;/coluna&gt;
&lt;descricao&gt;Valor total de "Saldo credor do período anterior"&lt;/descricao&gt;
&lt;tipo&gt;R&lt;/tipo&gt;
&lt;/campo&gt;</v>
      </c>
      <c r="U3477" s="192" t="str">
        <f t="shared" si="385"/>
        <v>&lt;campo posicao="8"&gt;
&lt;coluna&gt;VL_SLD_CREDOR_ANT_OA&lt;/coluna&gt;
&lt;descricao&gt;Valor total de "Saldo credor do período anterior"&lt;/descricao&gt;
&lt;tipo&gt;R&lt;/tipo&gt;
&lt;/campo&gt;</v>
      </c>
      <c r="V3477" s="192" t="str">
        <f t="shared" ref="V3477:V3540" si="388">IF(ISNUMBER(K3477),CONCATENATE("{""Column",K3477+1,""", """,L3477,"""},",""),"")</f>
        <v>{"Column9", "VL_SLD_CREDOR_ANT_OA"},</v>
      </c>
      <c r="W3477" s="191" t="str">
        <f>IF(Q3477="Campo","@Campos(posicao = "&amp;K3477&amp;", tipo = '"&amp;R3477&amp;"')@Column(name = """&amp;L3477&amp;""")"&amp;IF(R3477="D","@Temporal(TemporalType.DATE)","")&amp;"private "&amp;VLOOKUP(TEXT(R3477,"@"),Apoio!A:B,2,0)&amp;" "&amp;SUBSTITUTE(LOWER(LEFT(L3477,1))&amp;RIGHT(PROPER(L3477),LEN(L3477)-1),"_","")&amp;";",IF(ISNUMBER(Q3477),IF(R3477="R","@Entity@Table(name = ""reg_"&amp;LOWER(J3477)&amp;""")@XmlRootElement","")&amp;VLOOKUP(J3477,Blocos!D:I,6,0)&amp;Apoio!$E$1&amp;Y3477,""))</f>
        <v>@Campos(posicao = 8, tipo = 'R')@Column(name = "VL_SLD_CREDOR_ANT_OA")private BigDecimal vlSldCredorAntOa;</v>
      </c>
      <c r="X3477" s="190" t="str">
        <f>IF(ISNUMBER(Q3477),COUNTIF(Blocos!G:G,J3477),"")</f>
        <v/>
      </c>
      <c r="Y3477" s="190" t="str">
        <f>IF(OR(X3477=0,X3477=""),"",VLOOKUP(SUMIFS(Blocos!A:A,Blocos!H:H,'EFD REGISTROS e Campos (2)'!X3477,Blocos!G:G,'EFD REGISTROS e Campos (2)'!J3477),Blocos!A:L,12,0))</f>
        <v/>
      </c>
      <c r="Z3477" s="190" t="str">
        <f>IF(ISNUMBER(Q3478),VLOOKUP(J3477,Blocos!D:G,4,0),"")</f>
        <v/>
      </c>
      <c r="AA3477" s="190" t="str">
        <f>IF(ISNUMBER(Q3477),CONCATENATE("CREATE TABLE ""reg_",LOWER(J3477),""" (""ID"" bigint NOT NULL AUTO_INCREMENT,  ""HASHFILE"" varchar(255) DEFAULT NULL, ""ID_PAI"" bigint NOT NULL,"),IF(Q3477="Campo",CONCATENATE("""",L3477,""" ",VLOOKUP(R3477,Apoio!A:C,3,0)),""))&amp;IF(Z3477="","",CONCATENATE("PRIMARY KEY (""ID""), KEY ""FK_reg_",LOWER(Z3477),"_ID_PAI"" (""ID_PAI""), CONSTRAINT ""FK_reg_",LOWER(Z3477),"_ID_PAI"" FOREIGN KEY (""ID_PAI"") REFERENCES ""reg_",LOWER(Z3477),""" (""ID"")) ENGINE=InnoDB AUTO_INCREMENT=105774 DEFAULT CHARSET=utf8mb4 COLLATE=utf8mb4_0900_ai_ci;"))</f>
        <v>"VL_SLD_CREDOR_ANT_OA" decimal(15,6) DEFAULT NULL,</v>
      </c>
      <c r="AB3477" s="190" t="str">
        <f t="shared" si="384"/>
        <v>`reg_1920`.`VL_SLD_CREDOR_ANT_OA`,</v>
      </c>
    </row>
    <row r="3478" spans="1:28" ht="14.5" hidden="1" customHeight="1" x14ac:dyDescent="0.3">
      <c r="J3478" s="187" t="str">
        <f t="shared" si="382"/>
        <v>1920</v>
      </c>
      <c r="K3478" s="181">
        <v>9</v>
      </c>
      <c r="L3478" s="289" t="s">
        <v>3464</v>
      </c>
      <c r="M3478" s="182" t="s">
        <v>2221</v>
      </c>
      <c r="N3478" s="181" t="s">
        <v>32</v>
      </c>
      <c r="O3478" s="181" t="s">
        <v>28</v>
      </c>
      <c r="P3478" s="181">
        <v>2</v>
      </c>
      <c r="Q3478" s="192" t="str">
        <f t="shared" si="383"/>
        <v>Campo</v>
      </c>
      <c r="R3478" s="192" t="s">
        <v>3606</v>
      </c>
      <c r="S3478" s="191" t="str">
        <f t="shared" si="386"/>
        <v/>
      </c>
      <c r="T3478" s="192" t="str">
        <f t="shared" si="387"/>
        <v>&lt;campo posicao="9"&gt;
&lt;coluna&gt;VL_SLD_APURADO_OA&lt;/coluna&gt;
&lt;descricao&gt;Valor do saldo devedor apurado&lt;/descricao&gt;
&lt;tipo&gt;R&lt;/tipo&gt;
&lt;/campo&gt;</v>
      </c>
      <c r="U3478" s="192" t="str">
        <f t="shared" si="385"/>
        <v>&lt;campo posicao="9"&gt;
&lt;coluna&gt;VL_SLD_APURADO_OA&lt;/coluna&gt;
&lt;descricao&gt;Valor do saldo devedor apurado&lt;/descricao&gt;
&lt;tipo&gt;R&lt;/tipo&gt;
&lt;/campo&gt;</v>
      </c>
      <c r="V3478" s="192" t="str">
        <f t="shared" si="388"/>
        <v>{"Column10", "VL_SLD_APURADO_OA"},</v>
      </c>
      <c r="W3478" s="191" t="str">
        <f>IF(Q3478="Campo","@Campos(posicao = "&amp;K3478&amp;", tipo = '"&amp;R3478&amp;"')@Column(name = """&amp;L3478&amp;""")"&amp;IF(R3478="D","@Temporal(TemporalType.DATE)","")&amp;"private "&amp;VLOOKUP(TEXT(R3478,"@"),Apoio!A:B,2,0)&amp;" "&amp;SUBSTITUTE(LOWER(LEFT(L3478,1))&amp;RIGHT(PROPER(L3478),LEN(L3478)-1),"_","")&amp;";",IF(ISNUMBER(Q3478),IF(R3478="R","@Entity@Table(name = ""reg_"&amp;LOWER(J3478)&amp;""")@XmlRootElement","")&amp;VLOOKUP(J3478,Blocos!D:I,6,0)&amp;Apoio!$E$1&amp;Y3478,""))</f>
        <v>@Campos(posicao = 9, tipo = 'R')@Column(name = "VL_SLD_APURADO_OA")private BigDecimal vlSldApuradoOa;</v>
      </c>
      <c r="X3478" s="190" t="str">
        <f>IF(ISNUMBER(Q3478),COUNTIF(Blocos!G:G,J3478),"")</f>
        <v/>
      </c>
      <c r="Y3478" s="190" t="str">
        <f>IF(OR(X3478=0,X3478=""),"",VLOOKUP(SUMIFS(Blocos!A:A,Blocos!H:H,'EFD REGISTROS e Campos (2)'!X3478,Blocos!G:G,'EFD REGISTROS e Campos (2)'!J3478),Blocos!A:L,12,0))</f>
        <v/>
      </c>
      <c r="Z3478" s="190" t="str">
        <f>IF(ISNUMBER(Q3479),VLOOKUP(J3478,Blocos!D:G,4,0),"")</f>
        <v/>
      </c>
      <c r="AA3478" s="190" t="str">
        <f>IF(ISNUMBER(Q3478),CONCATENATE("CREATE TABLE ""reg_",LOWER(J3478),""" (""ID"" bigint NOT NULL AUTO_INCREMENT,  ""HASHFILE"" varchar(255) DEFAULT NULL, ""ID_PAI"" bigint NOT NULL,"),IF(Q3478="Campo",CONCATENATE("""",L3478,""" ",VLOOKUP(R3478,Apoio!A:C,3,0)),""))&amp;IF(Z3478="","",CONCATENATE("PRIMARY KEY (""ID""), KEY ""FK_reg_",LOWER(Z3478),"_ID_PAI"" (""ID_PAI""), CONSTRAINT ""FK_reg_",LOWER(Z3478),"_ID_PAI"" FOREIGN KEY (""ID_PAI"") REFERENCES ""reg_",LOWER(Z3478),""" (""ID"")) ENGINE=InnoDB AUTO_INCREMENT=105774 DEFAULT CHARSET=utf8mb4 COLLATE=utf8mb4_0900_ai_ci;"))</f>
        <v>"VL_SLD_APURADO_OA" decimal(15,6) DEFAULT NULL,</v>
      </c>
      <c r="AB3478" s="190" t="str">
        <f t="shared" si="384"/>
        <v>`reg_1920`.`VL_SLD_APURADO_OA`,</v>
      </c>
    </row>
    <row r="3479" spans="1:28" ht="14.5" hidden="1" customHeight="1" x14ac:dyDescent="0.3">
      <c r="J3479" s="187" t="str">
        <f t="shared" si="382"/>
        <v>1920</v>
      </c>
      <c r="K3479" s="217">
        <v>10</v>
      </c>
      <c r="L3479" s="289" t="s">
        <v>2222</v>
      </c>
      <c r="M3479" s="182" t="s">
        <v>3617</v>
      </c>
      <c r="N3479" s="181" t="s">
        <v>32</v>
      </c>
      <c r="O3479" s="181" t="s">
        <v>28</v>
      </c>
      <c r="P3479" s="181">
        <v>2</v>
      </c>
      <c r="Q3479" s="192" t="str">
        <f t="shared" si="383"/>
        <v>Campo</v>
      </c>
      <c r="R3479" s="192" t="s">
        <v>3606</v>
      </c>
      <c r="S3479" s="191" t="str">
        <f t="shared" si="386"/>
        <v/>
      </c>
      <c r="T3479" s="192" t="str">
        <f t="shared" si="387"/>
        <v>&lt;campo posicao="10"&gt;
&lt;coluna&gt;VL_TOT_DED&lt;/coluna&gt;
&lt;descricao&gt;Valor total de "Deduções" &lt;/descricao&gt;
&lt;tipo&gt;R&lt;/tipo&gt;
&lt;/campo&gt;</v>
      </c>
      <c r="U3479" s="192" t="str">
        <f t="shared" si="385"/>
        <v>&lt;campo posicao="10"&gt;
&lt;coluna&gt;VL_TOT_DED&lt;/coluna&gt;
&lt;descricao&gt;Valor total de "Deduções" &lt;/descricao&gt;
&lt;tipo&gt;R&lt;/tipo&gt;
&lt;/campo&gt;</v>
      </c>
      <c r="V3479" s="192" t="str">
        <f t="shared" si="388"/>
        <v>{"Column11", "VL_TOT_DED"},</v>
      </c>
      <c r="W3479" s="191" t="str">
        <f>IF(Q3479="Campo","@Campos(posicao = "&amp;K3479&amp;", tipo = '"&amp;R3479&amp;"')@Column(name = """&amp;L3479&amp;""")"&amp;IF(R3479="D","@Temporal(TemporalType.DATE)","")&amp;"private "&amp;VLOOKUP(TEXT(R3479,"@"),Apoio!A:B,2,0)&amp;" "&amp;SUBSTITUTE(LOWER(LEFT(L3479,1))&amp;RIGHT(PROPER(L3479),LEN(L3479)-1),"_","")&amp;";",IF(ISNUMBER(Q3479),IF(R3479="R","@Entity@Table(name = ""reg_"&amp;LOWER(J3479)&amp;""")@XmlRootElement","")&amp;VLOOKUP(J3479,Blocos!D:I,6,0)&amp;Apoio!$E$1&amp;Y3479,""))</f>
        <v>@Campos(posicao = 10, tipo = 'R')@Column(name = "VL_TOT_DED")private BigDecimal vlTotDed;</v>
      </c>
      <c r="X3479" s="190" t="str">
        <f>IF(ISNUMBER(Q3479),COUNTIF(Blocos!G:G,J3479),"")</f>
        <v/>
      </c>
      <c r="Y3479" s="190" t="str">
        <f>IF(OR(X3479=0,X3479=""),"",VLOOKUP(SUMIFS(Blocos!A:A,Blocos!H:H,'EFD REGISTROS e Campos (2)'!X3479,Blocos!G:G,'EFD REGISTROS e Campos (2)'!J3479),Blocos!A:L,12,0))</f>
        <v/>
      </c>
      <c r="Z3479" s="190" t="str">
        <f>IF(ISNUMBER(Q3480),VLOOKUP(J3479,Blocos!D:G,4,0),"")</f>
        <v/>
      </c>
      <c r="AA3479" s="190" t="str">
        <f>IF(ISNUMBER(Q3479),CONCATENATE("CREATE TABLE ""reg_",LOWER(J3479),""" (""ID"" bigint NOT NULL AUTO_INCREMENT,  ""HASHFILE"" varchar(255) DEFAULT NULL, ""ID_PAI"" bigint NOT NULL,"),IF(Q3479="Campo",CONCATENATE("""",L3479,""" ",VLOOKUP(R3479,Apoio!A:C,3,0)),""))&amp;IF(Z3479="","",CONCATENATE("PRIMARY KEY (""ID""), KEY ""FK_reg_",LOWER(Z3479),"_ID_PAI"" (""ID_PAI""), CONSTRAINT ""FK_reg_",LOWER(Z3479),"_ID_PAI"" FOREIGN KEY (""ID_PAI"") REFERENCES ""reg_",LOWER(Z3479),""" (""ID"")) ENGINE=InnoDB AUTO_INCREMENT=105774 DEFAULT CHARSET=utf8mb4 COLLATE=utf8mb4_0900_ai_ci;"))</f>
        <v>"VL_TOT_DED" decimal(15,6) DEFAULT NULL,</v>
      </c>
      <c r="AB3479" s="190" t="str">
        <f t="shared" si="384"/>
        <v>`reg_1920`.`VL_TOT_DED`,</v>
      </c>
    </row>
    <row r="3480" spans="1:28" ht="14.5" hidden="1" customHeight="1" x14ac:dyDescent="0.3">
      <c r="J3480" s="187" t="str">
        <f t="shared" si="382"/>
        <v>1920</v>
      </c>
      <c r="K3480" s="218"/>
      <c r="L3480" s="233" t="s">
        <v>3991</v>
      </c>
      <c r="M3480" s="234" t="s">
        <v>1164</v>
      </c>
      <c r="N3480" s="235" t="s">
        <v>1165</v>
      </c>
      <c r="O3480" s="235"/>
      <c r="P3480" s="236" t="s">
        <v>1166</v>
      </c>
      <c r="Q3480" s="192" t="str">
        <f t="shared" si="383"/>
        <v/>
      </c>
      <c r="S3480" s="191" t="str">
        <f t="shared" si="386"/>
        <v/>
      </c>
      <c r="T3480" s="192" t="str">
        <f t="shared" si="387"/>
        <v/>
      </c>
      <c r="U3480" s="192" t="str">
        <f t="shared" si="385"/>
        <v/>
      </c>
      <c r="V3480" s="192" t="str">
        <f t="shared" si="388"/>
        <v/>
      </c>
      <c r="W3480" s="191" t="str">
        <f>IF(Q3480="Campo","@Campos(posicao = "&amp;K3480&amp;", tipo = '"&amp;R3480&amp;"')@Column(name = """&amp;L3480&amp;""")"&amp;IF(R3480="D","@Temporal(TemporalType.DATE)","")&amp;"private "&amp;VLOOKUP(TEXT(R3480,"@"),Apoio!A:B,2,0)&amp;" "&amp;SUBSTITUTE(LOWER(LEFT(L3480,1))&amp;RIGHT(PROPER(L3480),LEN(L3480)-1),"_","")&amp;";",IF(ISNUMBER(Q3480),IF(R3480="R","@Entity@Table(name = ""reg_"&amp;LOWER(J3480)&amp;""")@XmlRootElement","")&amp;VLOOKUP(J3480,Blocos!D:I,6,0)&amp;Apoio!$E$1&amp;Y3480,""))</f>
        <v/>
      </c>
      <c r="X3480" s="190" t="str">
        <f>IF(ISNUMBER(Q3480),COUNTIF(Blocos!G:G,J3480),"")</f>
        <v/>
      </c>
      <c r="Y3480" s="190" t="str">
        <f>IF(OR(X3480=0,X3480=""),"",VLOOKUP(SUMIFS(Blocos!A:A,Blocos!H:H,'EFD REGISTROS e Campos (2)'!X3480,Blocos!G:G,'EFD REGISTROS e Campos (2)'!J3480),Blocos!A:L,12,0))</f>
        <v/>
      </c>
      <c r="Z3480" s="190" t="str">
        <f>IF(ISNUMBER(Q3481),VLOOKUP(J3480,Blocos!D:G,4,0),"")</f>
        <v/>
      </c>
      <c r="AA3480" s="190" t="str">
        <f>IF(ISNUMBER(Q3480),CONCATENATE("CREATE TABLE ""reg_",LOWER(J3480),""" (""ID"" bigint NOT NULL AUTO_INCREMENT,  ""HASHFILE"" varchar(255) DEFAULT NULL, ""ID_PAI"" bigint NOT NULL,"),IF(Q3480="Campo",CONCATENATE("""",L3480,""" ",VLOOKUP(R3480,Apoio!A:C,3,0)),""))&amp;IF(Z3480="","",CONCATENATE("PRIMARY KEY (""ID""), KEY ""FK_reg_",LOWER(Z3480),"_ID_PAI"" (""ID_PAI""), CONSTRAINT ""FK_reg_",LOWER(Z3480),"_ID_PAI"" FOREIGN KEY (""ID_PAI"") REFERENCES ""reg_",LOWER(Z3480),""" (""ID"")) ENGINE=InnoDB AUTO_INCREMENT=105774 DEFAULT CHARSET=utf8mb4 COLLATE=utf8mb4_0900_ai_ci;"))</f>
        <v/>
      </c>
      <c r="AB3480" s="190" t="str">
        <f t="shared" si="384"/>
        <v/>
      </c>
    </row>
    <row r="3481" spans="1:28" ht="14.5" hidden="1" customHeight="1" x14ac:dyDescent="0.3">
      <c r="J3481" s="187" t="str">
        <f t="shared" si="382"/>
        <v>1920</v>
      </c>
      <c r="K3481" s="218"/>
      <c r="L3481" s="237" t="s">
        <v>2228</v>
      </c>
      <c r="M3481" s="184" t="s">
        <v>2229</v>
      </c>
      <c r="N3481" s="238">
        <v>41852</v>
      </c>
      <c r="O3481" s="238"/>
      <c r="P3481" s="238"/>
      <c r="Q3481" s="192" t="str">
        <f t="shared" si="383"/>
        <v/>
      </c>
      <c r="S3481" s="191" t="str">
        <f t="shared" si="386"/>
        <v/>
      </c>
      <c r="T3481" s="192" t="str">
        <f t="shared" si="387"/>
        <v/>
      </c>
      <c r="U3481" s="192" t="str">
        <f t="shared" si="385"/>
        <v/>
      </c>
      <c r="V3481" s="192" t="str">
        <f t="shared" si="388"/>
        <v/>
      </c>
      <c r="W3481" s="191" t="str">
        <f>IF(Q3481="Campo","@Campos(posicao = "&amp;K3481&amp;", tipo = '"&amp;R3481&amp;"')@Column(name = """&amp;L3481&amp;""")"&amp;IF(R3481="D","@Temporal(TemporalType.DATE)","")&amp;"private "&amp;VLOOKUP(TEXT(R3481,"@"),Apoio!A:B,2,0)&amp;" "&amp;SUBSTITUTE(LOWER(LEFT(L3481,1))&amp;RIGHT(PROPER(L3481),LEN(L3481)-1),"_","")&amp;";",IF(ISNUMBER(Q3481),IF(R3481="R","@Entity@Table(name = ""reg_"&amp;LOWER(J3481)&amp;""")@XmlRootElement","")&amp;VLOOKUP(J3481,Blocos!D:I,6,0)&amp;Apoio!$E$1&amp;Y3481,""))</f>
        <v/>
      </c>
      <c r="X3481" s="190" t="str">
        <f>IF(ISNUMBER(Q3481),COUNTIF(Blocos!G:G,J3481),"")</f>
        <v/>
      </c>
      <c r="Y3481" s="190" t="str">
        <f>IF(OR(X3481=0,X3481=""),"",VLOOKUP(SUMIFS(Blocos!A:A,Blocos!H:H,'EFD REGISTROS e Campos (2)'!X3481,Blocos!G:G,'EFD REGISTROS e Campos (2)'!J3481),Blocos!A:L,12,0))</f>
        <v/>
      </c>
      <c r="Z3481" s="190" t="str">
        <f>IF(ISNUMBER(Q3482),VLOOKUP(J3481,Blocos!D:G,4,0),"")</f>
        <v/>
      </c>
      <c r="AA3481" s="190" t="str">
        <f>IF(ISNUMBER(Q3481),CONCATENATE("CREATE TABLE ""reg_",LOWER(J3481),""" (""ID"" bigint NOT NULL AUTO_INCREMENT,  ""HASHFILE"" varchar(255) DEFAULT NULL, ""ID_PAI"" bigint NOT NULL,"),IF(Q3481="Campo",CONCATENATE("""",L3481,""" ",VLOOKUP(R3481,Apoio!A:C,3,0)),""))&amp;IF(Z3481="","",CONCATENATE("PRIMARY KEY (""ID""), KEY ""FK_reg_",LOWER(Z3481),"_ID_PAI"" (""ID_PAI""), CONSTRAINT ""FK_reg_",LOWER(Z3481),"_ID_PAI"" FOREIGN KEY (""ID_PAI"") REFERENCES ""reg_",LOWER(Z3481),""" (""ID"")) ENGINE=InnoDB AUTO_INCREMENT=105774 DEFAULT CHARSET=utf8mb4 COLLATE=utf8mb4_0900_ai_ci;"))</f>
        <v/>
      </c>
      <c r="AB3481" s="190" t="str">
        <f t="shared" si="384"/>
        <v/>
      </c>
    </row>
    <row r="3482" spans="1:28" ht="14.5" hidden="1" customHeight="1" x14ac:dyDescent="0.3">
      <c r="J3482" s="187" t="str">
        <f t="shared" si="382"/>
        <v>1920</v>
      </c>
      <c r="K3482" s="218"/>
      <c r="L3482" s="237" t="s">
        <v>2230</v>
      </c>
      <c r="M3482" s="184" t="s">
        <v>2231</v>
      </c>
      <c r="N3482" s="238">
        <v>41852</v>
      </c>
      <c r="O3482" s="238"/>
      <c r="P3482" s="238"/>
      <c r="Q3482" s="192" t="str">
        <f t="shared" si="383"/>
        <v/>
      </c>
      <c r="S3482" s="191" t="str">
        <f t="shared" si="386"/>
        <v/>
      </c>
      <c r="T3482" s="192" t="str">
        <f t="shared" si="387"/>
        <v/>
      </c>
      <c r="U3482" s="192" t="str">
        <f t="shared" si="385"/>
        <v/>
      </c>
      <c r="V3482" s="192" t="str">
        <f t="shared" si="388"/>
        <v/>
      </c>
      <c r="W3482" s="191" t="str">
        <f>IF(Q3482="Campo","@Campos(posicao = "&amp;K3482&amp;", tipo = '"&amp;R3482&amp;"')@Column(name = """&amp;L3482&amp;""")"&amp;IF(R3482="D","@Temporal(TemporalType.DATE)","")&amp;"private "&amp;VLOOKUP(TEXT(R3482,"@"),Apoio!A:B,2,0)&amp;" "&amp;SUBSTITUTE(LOWER(LEFT(L3482,1))&amp;RIGHT(PROPER(L3482),LEN(L3482)-1),"_","")&amp;";",IF(ISNUMBER(Q3482),IF(R3482="R","@Entity@Table(name = ""reg_"&amp;LOWER(J3482)&amp;""")@XmlRootElement","")&amp;VLOOKUP(J3482,Blocos!D:I,6,0)&amp;Apoio!$E$1&amp;Y3482,""))</f>
        <v/>
      </c>
      <c r="X3482" s="190" t="str">
        <f>IF(ISNUMBER(Q3482),COUNTIF(Blocos!G:G,J3482),"")</f>
        <v/>
      </c>
      <c r="Y3482" s="190" t="str">
        <f>IF(OR(X3482=0,X3482=""),"",VLOOKUP(SUMIFS(Blocos!A:A,Blocos!H:H,'EFD REGISTROS e Campos (2)'!X3482,Blocos!G:G,'EFD REGISTROS e Campos (2)'!J3482),Blocos!A:L,12,0))</f>
        <v/>
      </c>
      <c r="Z3482" s="190" t="str">
        <f>IF(ISNUMBER(Q3483),VLOOKUP(J3482,Blocos!D:G,4,0),"")</f>
        <v/>
      </c>
      <c r="AA3482" s="190" t="str">
        <f>IF(ISNUMBER(Q3482),CONCATENATE("CREATE TABLE ""reg_",LOWER(J3482),""" (""ID"" bigint NOT NULL AUTO_INCREMENT,  ""HASHFILE"" varchar(255) DEFAULT NULL, ""ID_PAI"" bigint NOT NULL,"),IF(Q3482="Campo",CONCATENATE("""",L3482,""" ",VLOOKUP(R3482,Apoio!A:C,3,0)),""))&amp;IF(Z3482="","",CONCATENATE("PRIMARY KEY (""ID""), KEY ""FK_reg_",LOWER(Z3482),"_ID_PAI"" (""ID_PAI""), CONSTRAINT ""FK_reg_",LOWER(Z3482),"_ID_PAI"" FOREIGN KEY (""ID_PAI"") REFERENCES ""reg_",LOWER(Z3482),""" (""ID"")) ENGINE=InnoDB AUTO_INCREMENT=105774 DEFAULT CHARSET=utf8mb4 COLLATE=utf8mb4_0900_ai_ci;"))</f>
        <v/>
      </c>
      <c r="AB3482" s="190" t="str">
        <f t="shared" si="384"/>
        <v/>
      </c>
    </row>
    <row r="3483" spans="1:28" ht="14.5" hidden="1" customHeight="1" x14ac:dyDescent="0.3">
      <c r="J3483" s="187" t="str">
        <f t="shared" si="382"/>
        <v>1920</v>
      </c>
      <c r="K3483" s="181">
        <v>11</v>
      </c>
      <c r="L3483" s="289" t="s">
        <v>3466</v>
      </c>
      <c r="M3483" s="182" t="s">
        <v>3467</v>
      </c>
      <c r="N3483" s="181" t="s">
        <v>32</v>
      </c>
      <c r="O3483" s="181" t="s">
        <v>28</v>
      </c>
      <c r="P3483" s="181">
        <v>2</v>
      </c>
      <c r="Q3483" s="192" t="str">
        <f t="shared" si="383"/>
        <v>Campo</v>
      </c>
      <c r="R3483" s="192" t="s">
        <v>3606</v>
      </c>
      <c r="S3483" s="191" t="str">
        <f t="shared" si="386"/>
        <v/>
      </c>
      <c r="T3483" s="192" t="str">
        <f t="shared" si="387"/>
        <v>&lt;campo posicao="11"&gt;
&lt;coluna&gt;VL_ICMS_RECOLHER_OA&lt;/coluna&gt;
&lt;descricao&gt;Valor total de "ICMS a recolher (09-10)&lt;/descricao&gt;
&lt;tipo&gt;R&lt;/tipo&gt;
&lt;/campo&gt;</v>
      </c>
      <c r="U3483" s="192" t="str">
        <f t="shared" si="385"/>
        <v>&lt;campo posicao="11"&gt;
&lt;coluna&gt;VL_ICMS_RECOLHER_OA&lt;/coluna&gt;
&lt;descricao&gt;Valor total de "ICMS a recolher (09-10)&lt;/descricao&gt;
&lt;tipo&gt;R&lt;/tipo&gt;
&lt;/campo&gt;</v>
      </c>
      <c r="V3483" s="192" t="str">
        <f t="shared" si="388"/>
        <v>{"Column12", "VL_ICMS_RECOLHER_OA"},</v>
      </c>
      <c r="W3483" s="191" t="str">
        <f>IF(Q3483="Campo","@Campos(posicao = "&amp;K3483&amp;", tipo = '"&amp;R3483&amp;"')@Column(name = """&amp;L3483&amp;""")"&amp;IF(R3483="D","@Temporal(TemporalType.DATE)","")&amp;"private "&amp;VLOOKUP(TEXT(R3483,"@"),Apoio!A:B,2,0)&amp;" "&amp;SUBSTITUTE(LOWER(LEFT(L3483,1))&amp;RIGHT(PROPER(L3483),LEN(L3483)-1),"_","")&amp;";",IF(ISNUMBER(Q3483),IF(R3483="R","@Entity@Table(name = ""reg_"&amp;LOWER(J3483)&amp;""")@XmlRootElement","")&amp;VLOOKUP(J3483,Blocos!D:I,6,0)&amp;Apoio!$E$1&amp;Y3483,""))</f>
        <v>@Campos(posicao = 11, tipo = 'R')@Column(name = "VL_ICMS_RECOLHER_OA")private BigDecimal vlIcmsRecolherOa;</v>
      </c>
      <c r="X3483" s="190" t="str">
        <f>IF(ISNUMBER(Q3483),COUNTIF(Blocos!G:G,J3483),"")</f>
        <v/>
      </c>
      <c r="Y3483" s="190" t="str">
        <f>IF(OR(X3483=0,X3483=""),"",VLOOKUP(SUMIFS(Blocos!A:A,Blocos!H:H,'EFD REGISTROS e Campos (2)'!X3483,Blocos!G:G,'EFD REGISTROS e Campos (2)'!J3483),Blocos!A:L,12,0))</f>
        <v/>
      </c>
      <c r="Z3483" s="190" t="str">
        <f>IF(ISNUMBER(Q3484),VLOOKUP(J3483,Blocos!D:G,4,0),"")</f>
        <v/>
      </c>
      <c r="AA3483" s="190" t="str">
        <f>IF(ISNUMBER(Q3483),CONCATENATE("CREATE TABLE ""reg_",LOWER(J3483),""" (""ID"" bigint NOT NULL AUTO_INCREMENT,  ""HASHFILE"" varchar(255) DEFAULT NULL, ""ID_PAI"" bigint NOT NULL,"),IF(Q3483="Campo",CONCATENATE("""",L3483,""" ",VLOOKUP(R3483,Apoio!A:C,3,0)),""))&amp;IF(Z3483="","",CONCATENATE("PRIMARY KEY (""ID""), KEY ""FK_reg_",LOWER(Z3483),"_ID_PAI"" (""ID_PAI""), CONSTRAINT ""FK_reg_",LOWER(Z3483),"_ID_PAI"" FOREIGN KEY (""ID_PAI"") REFERENCES ""reg_",LOWER(Z3483),""" (""ID"")) ENGINE=InnoDB AUTO_INCREMENT=105774 DEFAULT CHARSET=utf8mb4 COLLATE=utf8mb4_0900_ai_ci;"))</f>
        <v>"VL_ICMS_RECOLHER_OA" decimal(15,6) DEFAULT NULL,</v>
      </c>
      <c r="AB3483" s="190" t="str">
        <f t="shared" si="384"/>
        <v>`reg_1920`.`VL_ICMS_RECOLHER_OA`,</v>
      </c>
    </row>
    <row r="3484" spans="1:28" ht="14.5" hidden="1" customHeight="1" x14ac:dyDescent="0.3">
      <c r="J3484" s="187" t="str">
        <f t="shared" si="382"/>
        <v>1920</v>
      </c>
      <c r="K3484" s="217">
        <v>12</v>
      </c>
      <c r="L3484" s="289" t="s">
        <v>4005</v>
      </c>
      <c r="M3484" s="182" t="s">
        <v>2241</v>
      </c>
      <c r="N3484" s="181" t="s">
        <v>32</v>
      </c>
      <c r="O3484" s="181" t="s">
        <v>28</v>
      </c>
      <c r="P3484" s="181">
        <v>2</v>
      </c>
      <c r="Q3484" s="192" t="str">
        <f t="shared" si="383"/>
        <v>Campo</v>
      </c>
      <c r="R3484" s="192" t="s">
        <v>3606</v>
      </c>
      <c r="S3484" s="191" t="str">
        <f t="shared" si="386"/>
        <v/>
      </c>
      <c r="T3484" s="192" t="str">
        <f t="shared" si="387"/>
        <v>&lt;campo posicao="12"&gt;
&lt;coluna&gt;VL_SLD_CREDOR_TRANSP_OA&lt;/coluna&gt;
&lt;descricao&gt;Valor total de "Saldo credor a transportar para o período seguinte” &lt;/descricao&gt;
&lt;tipo&gt;R&lt;/tipo&gt;
&lt;/campo&gt;</v>
      </c>
      <c r="U3484" s="192" t="str">
        <f t="shared" si="385"/>
        <v>&lt;campo posicao="12"&gt;
&lt;coluna&gt;VL_SLD_CREDOR_TRANSP_OA&lt;/coluna&gt;
&lt;descricao&gt;Valor total de "Saldo credor a transportar para o período seguinte” &lt;/descricao&gt;
&lt;tipo&gt;R&lt;/tipo&gt;
&lt;/campo&gt;</v>
      </c>
      <c r="V3484" s="192" t="str">
        <f t="shared" si="388"/>
        <v>{"Column13", "VL_SLD_CREDOR_TRANSP_OA"},</v>
      </c>
      <c r="W3484" s="191" t="str">
        <f>IF(Q3484="Campo","@Campos(posicao = "&amp;K3484&amp;", tipo = '"&amp;R3484&amp;"')@Column(name = """&amp;L3484&amp;""")"&amp;IF(R3484="D","@Temporal(TemporalType.DATE)","")&amp;"private "&amp;VLOOKUP(TEXT(R3484,"@"),Apoio!A:B,2,0)&amp;" "&amp;SUBSTITUTE(LOWER(LEFT(L3484,1))&amp;RIGHT(PROPER(L3484),LEN(L3484)-1),"_","")&amp;";",IF(ISNUMBER(Q3484),IF(R3484="R","@Entity@Table(name = ""reg_"&amp;LOWER(J3484)&amp;""")@XmlRootElement","")&amp;VLOOKUP(J3484,Blocos!D:I,6,0)&amp;Apoio!$E$1&amp;Y3484,""))</f>
        <v>@Campos(posicao = 12, tipo = 'R')@Column(name = "VL_SLD_CREDOR_TRANSP_OA")private BigDecimal vlSldCredorTranspOa;</v>
      </c>
      <c r="X3484" s="190" t="str">
        <f>IF(ISNUMBER(Q3484),COUNTIF(Blocos!G:G,J3484),"")</f>
        <v/>
      </c>
      <c r="Y3484" s="190" t="str">
        <f>IF(OR(X3484=0,X3484=""),"",VLOOKUP(SUMIFS(Blocos!A:A,Blocos!H:H,'EFD REGISTROS e Campos (2)'!X3484,Blocos!G:G,'EFD REGISTROS e Campos (2)'!J3484),Blocos!A:L,12,0))</f>
        <v/>
      </c>
      <c r="Z3484" s="190" t="str">
        <f>IF(ISNUMBER(Q3485),VLOOKUP(J3484,Blocos!D:G,4,0),"")</f>
        <v/>
      </c>
      <c r="AA3484" s="190" t="str">
        <f>IF(ISNUMBER(Q3484),CONCATENATE("CREATE TABLE ""reg_",LOWER(J3484),""" (""ID"" bigint NOT NULL AUTO_INCREMENT,  ""HASHFILE"" varchar(255) DEFAULT NULL, ""ID_PAI"" bigint NOT NULL,"),IF(Q3484="Campo",CONCATENATE("""",L3484,""" ",VLOOKUP(R3484,Apoio!A:C,3,0)),""))&amp;IF(Z3484="","",CONCATENATE("PRIMARY KEY (""ID""), KEY ""FK_reg_",LOWER(Z3484),"_ID_PAI"" (""ID_PAI""), CONSTRAINT ""FK_reg_",LOWER(Z3484),"_ID_PAI"" FOREIGN KEY (""ID_PAI"") REFERENCES ""reg_",LOWER(Z3484),""" (""ID"")) ENGINE=InnoDB AUTO_INCREMENT=105774 DEFAULT CHARSET=utf8mb4 COLLATE=utf8mb4_0900_ai_ci;"))</f>
        <v>"VL_SLD_CREDOR_TRANSP_OA" decimal(15,6) DEFAULT NULL,</v>
      </c>
      <c r="AB3484" s="190" t="str">
        <f t="shared" si="384"/>
        <v>`reg_1920`.`VL_SLD_CREDOR_TRANSP_OA`,</v>
      </c>
    </row>
    <row r="3485" spans="1:28" ht="14.5" hidden="1" customHeight="1" x14ac:dyDescent="0.3">
      <c r="J3485" s="187" t="str">
        <f t="shared" si="382"/>
        <v>1920</v>
      </c>
      <c r="K3485" s="219">
        <v>13</v>
      </c>
      <c r="L3485" s="289" t="s">
        <v>3469</v>
      </c>
      <c r="M3485" s="182" t="s">
        <v>2553</v>
      </c>
      <c r="N3485" s="181" t="s">
        <v>32</v>
      </c>
      <c r="O3485" s="181" t="s">
        <v>28</v>
      </c>
      <c r="P3485" s="181">
        <v>2</v>
      </c>
      <c r="Q3485" s="192" t="str">
        <f t="shared" si="383"/>
        <v>Campo</v>
      </c>
      <c r="R3485" s="192" t="s">
        <v>3606</v>
      </c>
      <c r="S3485" s="191" t="str">
        <f t="shared" si="386"/>
        <v/>
      </c>
      <c r="T3485" s="192" t="str">
        <f t="shared" si="387"/>
        <v>&lt;campo posicao="13"&gt;
&lt;coluna&gt;DEB_ESP_OA&lt;/coluna&gt;
&lt;descricao&gt;Valores recolhidos ou a recolher, extra-apuração.&lt;/descricao&gt;
&lt;tipo&gt;R&lt;/tipo&gt;
&lt;/campo&gt;</v>
      </c>
      <c r="U3485" s="192" t="str">
        <f t="shared" si="385"/>
        <v>&lt;campo posicao="13"&gt;
&lt;coluna&gt;DEB_ESP_OA&lt;/coluna&gt;
&lt;descricao&gt;Valores recolhidos ou a recolher, extra-apuração.&lt;/descricao&gt;
&lt;tipo&gt;R&lt;/tipo&gt;
&lt;/campo&gt;</v>
      </c>
      <c r="V3485" s="192" t="str">
        <f t="shared" si="388"/>
        <v>{"Column14", "DEB_ESP_OA"},</v>
      </c>
      <c r="W3485" s="191" t="str">
        <f>IF(Q3485="Campo","@Campos(posicao = "&amp;K3485&amp;", tipo = '"&amp;R3485&amp;"')@Column(name = """&amp;L3485&amp;""")"&amp;IF(R3485="D","@Temporal(TemporalType.DATE)","")&amp;"private "&amp;VLOOKUP(TEXT(R3485,"@"),Apoio!A:B,2,0)&amp;" "&amp;SUBSTITUTE(LOWER(LEFT(L3485,1))&amp;RIGHT(PROPER(L3485),LEN(L3485)-1),"_","")&amp;";",IF(ISNUMBER(Q3485),IF(R3485="R","@Entity@Table(name = ""reg_"&amp;LOWER(J3485)&amp;""")@XmlRootElement","")&amp;VLOOKUP(J3485,Blocos!D:I,6,0)&amp;Apoio!$E$1&amp;Y3485,""))</f>
        <v>@Campos(posicao = 13, tipo = 'R')@Column(name = "DEB_ESP_OA")private BigDecimal debEspOa;</v>
      </c>
      <c r="X3485" s="190" t="str">
        <f>IF(ISNUMBER(Q3485),COUNTIF(Blocos!G:G,J3485),"")</f>
        <v/>
      </c>
      <c r="Y3485" s="190" t="str">
        <f>IF(OR(X3485=0,X3485=""),"",VLOOKUP(SUMIFS(Blocos!A:A,Blocos!H:H,'EFD REGISTROS e Campos (2)'!X3485,Blocos!G:G,'EFD REGISTROS e Campos (2)'!J3485),Blocos!A:L,12,0))</f>
        <v/>
      </c>
      <c r="Z3485" s="190" t="str">
        <f>IF(ISNUMBER(Q3486),VLOOKUP(J3485,Blocos!D:G,4,0),"")</f>
        <v/>
      </c>
      <c r="AA3485" s="190" t="str">
        <f>IF(ISNUMBER(Q3485),CONCATENATE("CREATE TABLE ""reg_",LOWER(J3485),""" (""ID"" bigint NOT NULL AUTO_INCREMENT,  ""HASHFILE"" varchar(255) DEFAULT NULL, ""ID_PAI"" bigint NOT NULL,"),IF(Q3485="Campo",CONCATENATE("""",L3485,""" ",VLOOKUP(R3485,Apoio!A:C,3,0)),""))&amp;IF(Z3485="","",CONCATENATE("PRIMARY KEY (""ID""), KEY ""FK_reg_",LOWER(Z3485),"_ID_PAI"" (""ID_PAI""), CONSTRAINT ""FK_reg_",LOWER(Z3485),"_ID_PAI"" FOREIGN KEY (""ID_PAI"") REFERENCES ""reg_",LOWER(Z3485),""" (""ID"")) ENGINE=InnoDB AUTO_INCREMENT=105774 DEFAULT CHARSET=utf8mb4 COLLATE=utf8mb4_0900_ai_ci;"))</f>
        <v>"DEB_ESP_OA" decimal(15,6) DEFAULT NULL,</v>
      </c>
      <c r="AB3485" s="190" t="str">
        <f t="shared" si="384"/>
        <v>`reg_1920`.`DEB_ESP_OA`,</v>
      </c>
    </row>
    <row r="3486" spans="1:28" ht="14.5" hidden="1" customHeight="1" x14ac:dyDescent="0.3">
      <c r="J3486" s="187" t="str">
        <f t="shared" si="382"/>
        <v>1920</v>
      </c>
      <c r="K3486" s="218"/>
      <c r="L3486" s="233" t="s">
        <v>3991</v>
      </c>
      <c r="M3486" s="234" t="s">
        <v>1164</v>
      </c>
      <c r="N3486" s="235" t="s">
        <v>1165</v>
      </c>
      <c r="O3486" s="235"/>
      <c r="P3486" s="236" t="s">
        <v>1166</v>
      </c>
      <c r="Q3486" s="192" t="str">
        <f t="shared" si="383"/>
        <v/>
      </c>
      <c r="S3486" s="191" t="str">
        <f t="shared" si="386"/>
        <v/>
      </c>
      <c r="T3486" s="192" t="str">
        <f t="shared" si="387"/>
        <v/>
      </c>
      <c r="U3486" s="192" t="str">
        <f t="shared" si="385"/>
        <v/>
      </c>
      <c r="V3486" s="192" t="str">
        <f t="shared" si="388"/>
        <v/>
      </c>
      <c r="W3486" s="191" t="str">
        <f>IF(Q3486="Campo","@Campos(posicao = "&amp;K3486&amp;", tipo = '"&amp;R3486&amp;"')@Column(name = """&amp;L3486&amp;""")"&amp;IF(R3486="D","@Temporal(TemporalType.DATE)","")&amp;"private "&amp;VLOOKUP(TEXT(R3486,"@"),Apoio!A:B,2,0)&amp;" "&amp;SUBSTITUTE(LOWER(LEFT(L3486,1))&amp;RIGHT(PROPER(L3486),LEN(L3486)-1),"_","")&amp;";",IF(ISNUMBER(Q3486),IF(R3486="R","@Entity@Table(name = ""reg_"&amp;LOWER(J3486)&amp;""")@XmlRootElement","")&amp;VLOOKUP(J3486,Blocos!D:I,6,0)&amp;Apoio!$E$1&amp;Y3486,""))</f>
        <v/>
      </c>
      <c r="X3486" s="190" t="str">
        <f>IF(ISNUMBER(Q3486),COUNTIF(Blocos!G:G,J3486),"")</f>
        <v/>
      </c>
      <c r="Y3486" s="190" t="str">
        <f>IF(OR(X3486=0,X3486=""),"",VLOOKUP(SUMIFS(Blocos!A:A,Blocos!H:H,'EFD REGISTROS e Campos (2)'!X3486,Blocos!G:G,'EFD REGISTROS e Campos (2)'!J3486),Blocos!A:L,12,0))</f>
        <v/>
      </c>
      <c r="Z3486" s="190" t="str">
        <f>IF(ISNUMBER(Q3487),VLOOKUP(J3486,Blocos!D:G,4,0),"")</f>
        <v/>
      </c>
      <c r="AA3486" s="190" t="str">
        <f>IF(ISNUMBER(Q3486),CONCATENATE("CREATE TABLE ""reg_",LOWER(J3486),""" (""ID"" bigint NOT NULL AUTO_INCREMENT,  ""HASHFILE"" varchar(255) DEFAULT NULL, ""ID_PAI"" bigint NOT NULL,"),IF(Q3486="Campo",CONCATENATE("""",L3486,""" ",VLOOKUP(R3486,Apoio!A:C,3,0)),""))&amp;IF(Z3486="","",CONCATENATE("PRIMARY KEY (""ID""), KEY ""FK_reg_",LOWER(Z3486),"_ID_PAI"" (""ID_PAI""), CONSTRAINT ""FK_reg_",LOWER(Z3486),"_ID_PAI"" FOREIGN KEY (""ID_PAI"") REFERENCES ""reg_",LOWER(Z3486),""" (""ID"")) ENGINE=InnoDB AUTO_INCREMENT=105774 DEFAULT CHARSET=utf8mb4 COLLATE=utf8mb4_0900_ai_ci;"))</f>
        <v/>
      </c>
      <c r="AB3486" s="190" t="str">
        <f t="shared" si="384"/>
        <v/>
      </c>
    </row>
    <row r="3487" spans="1:28" ht="14.5" hidden="1" customHeight="1" x14ac:dyDescent="0.3">
      <c r="J3487" s="187" t="str">
        <f t="shared" si="382"/>
        <v>1920</v>
      </c>
      <c r="K3487" s="219"/>
      <c r="L3487" s="265" t="s">
        <v>2282</v>
      </c>
      <c r="M3487" s="253" t="s">
        <v>2283</v>
      </c>
      <c r="N3487" s="254">
        <v>39814</v>
      </c>
      <c r="O3487" s="254"/>
      <c r="P3487" s="254"/>
      <c r="Q3487" s="192" t="str">
        <f t="shared" si="383"/>
        <v/>
      </c>
      <c r="S3487" s="191" t="str">
        <f t="shared" si="386"/>
        <v/>
      </c>
      <c r="T3487" s="192" t="str">
        <f t="shared" si="387"/>
        <v/>
      </c>
      <c r="U3487" s="192" t="str">
        <f t="shared" si="385"/>
        <v/>
      </c>
      <c r="V3487" s="192" t="str">
        <f t="shared" si="388"/>
        <v/>
      </c>
      <c r="W3487" s="191" t="str">
        <f>IF(Q3487="Campo","@Campos(posicao = "&amp;K3487&amp;", tipo = '"&amp;R3487&amp;"')@Column(name = """&amp;L3487&amp;""")"&amp;IF(R3487="D","@Temporal(TemporalType.DATE)","")&amp;"private "&amp;VLOOKUP(TEXT(R3487,"@"),Apoio!A:B,2,0)&amp;" "&amp;SUBSTITUTE(LOWER(LEFT(L3487,1))&amp;RIGHT(PROPER(L3487),LEN(L3487)-1),"_","")&amp;";",IF(ISNUMBER(Q3487),IF(R3487="R","@Entity@Table(name = ""reg_"&amp;LOWER(J3487)&amp;""")@XmlRootElement","")&amp;VLOOKUP(J3487,Blocos!D:I,6,0)&amp;Apoio!$E$1&amp;Y3487,""))</f>
        <v/>
      </c>
      <c r="X3487" s="190" t="str">
        <f>IF(ISNUMBER(Q3487),COUNTIF(Blocos!G:G,J3487),"")</f>
        <v/>
      </c>
      <c r="Y3487" s="190" t="str">
        <f>IF(OR(X3487=0,X3487=""),"",VLOOKUP(SUMIFS(Blocos!A:A,Blocos!H:H,'EFD REGISTROS e Campos (2)'!X3487,Blocos!G:G,'EFD REGISTROS e Campos (2)'!J3487),Blocos!A:L,12,0))</f>
        <v/>
      </c>
      <c r="Z3487" s="190" t="str">
        <f>IF(ISNUMBER(Q3488),VLOOKUP(J3487,Blocos!D:G,4,0),"")</f>
        <v>1910</v>
      </c>
      <c r="AA3487" s="190" t="str">
        <f>IF(ISNUMBER(Q3487),CONCATENATE("CREATE TABLE ""reg_",LOWER(J3487),""" (""ID"" bigint NOT NULL AUTO_INCREMENT,  ""HASHFILE"" varchar(255) DEFAULT NULL, ""ID_PAI"" bigint NOT NULL,"),IF(Q3487="Campo",CONCATENATE("""",L3487,""" ",VLOOKUP(R3487,Apoio!A:C,3,0)),""))&amp;IF(Z3487="","",CONCATENATE("PRIMARY KEY (""ID""), KEY ""FK_reg_",LOWER(Z3487),"_ID_PAI"" (""ID_PAI""), CONSTRAINT ""FK_reg_",LOWER(Z3487),"_ID_PAI"" FOREIGN KEY (""ID_PAI"") REFERENCES ""reg_",LOWER(Z3487),""" (""ID"")) ENGINE=InnoDB AUTO_INCREMENT=105774 DEFAULT CHARSET=utf8mb4 COLLATE=utf8mb4_0900_ai_ci;"))</f>
        <v>PRIMARY KEY ("ID"), KEY "FK_reg_1910_ID_PAI" ("ID_PAI"), CONSTRAINT "FK_reg_1910_ID_PAI" FOREIGN KEY ("ID_PAI") REFERENCES "reg_1910" ("ID")) ENGINE=InnoDB AUTO_INCREMENT=105774 DEFAULT CHARSET=utf8mb4 COLLATE=utf8mb4_0900_ai_ci;</v>
      </c>
      <c r="AB3487" s="190" t="str">
        <f t="shared" si="384"/>
        <v>FROM `efdicms`.`reg_1920`;"</v>
      </c>
    </row>
    <row r="3488" spans="1:28" ht="14.5" hidden="1" customHeight="1" collapsed="1" x14ac:dyDescent="0.3">
      <c r="A3488" s="180" t="s">
        <v>22</v>
      </c>
      <c r="G3488" s="180" t="s">
        <v>3471</v>
      </c>
      <c r="I3488" s="180" t="s">
        <v>144</v>
      </c>
      <c r="J3488" s="187" t="str">
        <f t="shared" si="382"/>
        <v>1921</v>
      </c>
      <c r="K3488" s="195" t="s">
        <v>3472</v>
      </c>
      <c r="Q3488" s="192">
        <f t="shared" si="383"/>
        <v>5</v>
      </c>
      <c r="S3488" s="191" t="str">
        <f t="shared" si="386"/>
        <v>&lt;/registro&gt;
&lt;registro codigo="1921" perfil="ABC" nivel="5"&gt;</v>
      </c>
      <c r="T3488" s="192" t="str">
        <f t="shared" si="387"/>
        <v/>
      </c>
      <c r="U3488" s="192" t="str">
        <f t="shared" si="385"/>
        <v>&lt;/registro&gt;
&lt;registro codigo="1921" perfil="ABC" nivel="5"&gt;</v>
      </c>
      <c r="V3488" s="192" t="str">
        <f t="shared" si="388"/>
        <v/>
      </c>
      <c r="W3488" s="191" t="str">
        <f>IF(Q3488="Campo","@Campos(posicao = "&amp;K3488&amp;", tipo = '"&amp;R3488&amp;"')@Column(name = """&amp;L3488&amp;""")"&amp;IF(R3488="D","@Temporal(TemporalType.DATE)","")&amp;"private "&amp;VLOOKUP(TEXT(R3488,"@"),Apoio!A:B,2,0)&amp;" "&amp;SUBSTITUTE(LOWER(LEFT(L3488,1))&amp;RIGHT(PROPER(L3488),LEN(L3488)-1),"_","")&amp;";",IF(ISNUMBER(Q3488),IF(R3488="R","@Entity@Table(name = ""reg_"&amp;LOWER(J3488)&amp;""")@XmlRootElement","")&amp;VLOOKUP(J3488,Blocos!D:I,6,0)&amp;Apoio!$E$1&amp;Y3488,""))</f>
        <v>@Registros(nivel = 5) public class Reg1921 implements Serializable { private static final long serialVersionUID = 1L; @Id @GeneratedValue(strategy = GenerationType.IDENTITY) @Basic(optional = false) @Column(name = "ID" ) private Long id;@ManyToOne(fetch = FetchType.LAZY) @JoinColumn(name = "ID_PAI", nullable = false) private Reg1920 idPai; public Reg1920 getIdPai() {return idPai;}public void setIdPai(Object idPai) {this.idPai = (Reg1920) idPai;}public Reg1921() { } public Reg1921(Long id) { this.id = id; } public Reg1921(Long id, Reg1920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List&lt;Reg1922&gt; reg1922;public List&lt;Reg1922&gt; getReg1922() {return reg1922;}public void setReg1922(List&lt;Reg1922&gt; reg1922) {this.reg1922 = reg1922;}@OneToMany( cascade = CascadeType.ALL, fetch = FetchType.LAZY, mappedBy = "idPai")private  List&lt;Reg1923&gt; reg1923;public List&lt;Reg1923&gt; getReg1923() {return reg1923;}public void setReg1923(List&lt;Reg1923&gt; reg1923) {this.reg1923 = reg1923;}</v>
      </c>
      <c r="X3488" s="190">
        <f>IF(ISNUMBER(Q3488),COUNTIF(Blocos!G:G,J3488),"")</f>
        <v>2</v>
      </c>
      <c r="Y3488" s="190" t="str">
        <f>IF(OR(X3488=0,X3488=""),"",VLOOKUP(SUMIFS(Blocos!A:A,Blocos!H:H,'EFD REGISTROS e Campos (2)'!X3488,Blocos!G:G,'EFD REGISTROS e Campos (2)'!J3488),Blocos!A:L,12,0))</f>
        <v>@OneToMany( cascade = CascadeType.ALL, fetch = FetchType.LAZY, mappedBy = "idPai")private  List&lt;Reg1922&gt; reg1922;public List&lt;Reg1922&gt; getReg1922() {return reg1922;}public void setReg1922(List&lt;Reg1922&gt; reg1922) {this.reg1922 = reg1922;}@OneToMany( cascade = CascadeType.ALL, fetch = FetchType.LAZY, mappedBy = "idPai")private  List&lt;Reg1923&gt; reg1923;public List&lt;Reg1923&gt; getReg1923() {return reg1923;}public void setReg1923(List&lt;Reg1923&gt; reg1923) {this.reg1923 = reg1923;}</v>
      </c>
      <c r="Z3488" s="190" t="str">
        <f>IF(ISNUMBER(Q3489),VLOOKUP(J3488,Blocos!D:G,4,0),"")</f>
        <v/>
      </c>
      <c r="AA3488" s="190" t="str">
        <f>IF(ISNUMBER(Q3488),CONCATENATE("CREATE TABLE ""reg_",LOWER(J3488),""" (""ID"" bigint NOT NULL AUTO_INCREMENT,  ""HASHFILE"" varchar(255) DEFAULT NULL, ""ID_PAI"" bigint NOT NULL,"),IF(Q3488="Campo",CONCATENATE("""",L3488,""" ",VLOOKUP(R3488,Apoio!A:C,3,0)),""))&amp;IF(Z3488="","",CONCATENATE("PRIMARY KEY (""ID""), KEY ""FK_reg_",LOWER(Z3488),"_ID_PAI"" (""ID_PAI""), CONSTRAINT ""FK_reg_",LOWER(Z3488),"_ID_PAI"" FOREIGN KEY (""ID_PAI"") REFERENCES ""reg_",LOWER(Z3488),""" (""ID"")) ENGINE=InnoDB AUTO_INCREMENT=105774 DEFAULT CHARSET=utf8mb4 COLLATE=utf8mb4_0900_ai_ci;"))</f>
        <v>CREATE TABLE "reg_1921" ("ID" bigint NOT NULL AUTO_INCREMENT,  "HASHFILE" varchar(255) DEFAULT NULL, "ID_PAI" bigint NOT NULL,</v>
      </c>
      <c r="AB3488" s="190" t="str">
        <f t="shared" si="384"/>
        <v/>
      </c>
    </row>
    <row r="3489" spans="1:28" ht="14.5" hidden="1" customHeight="1" x14ac:dyDescent="0.3">
      <c r="J3489" s="187" t="str">
        <f t="shared" si="382"/>
        <v>1921</v>
      </c>
      <c r="K3489" s="181">
        <v>1</v>
      </c>
      <c r="L3489" s="289" t="s">
        <v>25</v>
      </c>
      <c r="M3489" s="182" t="s">
        <v>3473</v>
      </c>
      <c r="N3489" s="181" t="s">
        <v>27</v>
      </c>
      <c r="O3489" s="181">
        <v>4</v>
      </c>
      <c r="P3489" s="181" t="s">
        <v>28</v>
      </c>
      <c r="Q3489" s="192" t="str">
        <f t="shared" si="383"/>
        <v>Campo</v>
      </c>
      <c r="R3489" s="192" t="s">
        <v>27</v>
      </c>
      <c r="S3489" s="191" t="str">
        <f t="shared" si="386"/>
        <v/>
      </c>
      <c r="T3489" s="192" t="str">
        <f t="shared" si="387"/>
        <v>&lt;campo posicao="1"&gt;
&lt;coluna&gt;REG&lt;/coluna&gt;
&lt;descricao&gt;Texto fixo contendo "1921"&lt;/descricao&gt;
&lt;tipo&gt;C&lt;/tipo&gt;
&lt;/campo&gt;</v>
      </c>
      <c r="U3489" s="192" t="str">
        <f t="shared" si="385"/>
        <v>&lt;campo posicao="1"&gt;
&lt;coluna&gt;REG&lt;/coluna&gt;
&lt;descricao&gt;Texto fixo contendo "1921"&lt;/descricao&gt;
&lt;tipo&gt;C&lt;/tipo&gt;
&lt;/campo&gt;</v>
      </c>
      <c r="V3489" s="192" t="str">
        <f t="shared" si="388"/>
        <v>{"Column2", "REG"},</v>
      </c>
      <c r="W3489" s="191" t="str">
        <f>IF(Q3489="Campo","@Campos(posicao = "&amp;K3489&amp;", tipo = '"&amp;R3489&amp;"')@Column(name = """&amp;L3489&amp;""")"&amp;IF(R3489="D","@Temporal(TemporalType.DATE)","")&amp;"private "&amp;VLOOKUP(TEXT(R3489,"@"),Apoio!A:B,2,0)&amp;" "&amp;SUBSTITUTE(LOWER(LEFT(L3489,1))&amp;RIGHT(PROPER(L3489),LEN(L3489)-1),"_","")&amp;";",IF(ISNUMBER(Q3489),IF(R3489="R","@Entity@Table(name = ""reg_"&amp;LOWER(J3489)&amp;""")@XmlRootElement","")&amp;VLOOKUP(J3489,Blocos!D:I,6,0)&amp;Apoio!$E$1&amp;Y3489,""))</f>
        <v>@Campos(posicao = 1, tipo = 'C')@Column(name = "REG")private String reg;</v>
      </c>
      <c r="X3489" s="190" t="str">
        <f>IF(ISNUMBER(Q3489),COUNTIF(Blocos!G:G,J3489),"")</f>
        <v/>
      </c>
      <c r="Y3489" s="190" t="str">
        <f>IF(OR(X3489=0,X3489=""),"",VLOOKUP(SUMIFS(Blocos!A:A,Blocos!H:H,'EFD REGISTROS e Campos (2)'!X3489,Blocos!G:G,'EFD REGISTROS e Campos (2)'!J3489),Blocos!A:L,12,0))</f>
        <v/>
      </c>
      <c r="Z3489" s="190" t="str">
        <f>IF(ISNUMBER(Q3490),VLOOKUP(J3489,Blocos!D:G,4,0),"")</f>
        <v/>
      </c>
      <c r="AA3489" s="190" t="str">
        <f>IF(ISNUMBER(Q3489),CONCATENATE("CREATE TABLE ""reg_",LOWER(J3489),""" (""ID"" bigint NOT NULL AUTO_INCREMENT,  ""HASHFILE"" varchar(255) DEFAULT NULL, ""ID_PAI"" bigint NOT NULL,"),IF(Q3489="Campo",CONCATENATE("""",L3489,""" ",VLOOKUP(R3489,Apoio!A:C,3,0)),""))&amp;IF(Z3489="","",CONCATENATE("PRIMARY KEY (""ID""), KEY ""FK_reg_",LOWER(Z3489),"_ID_PAI"" (""ID_PAI""), CONSTRAINT ""FK_reg_",LOWER(Z3489),"_ID_PAI"" FOREIGN KEY (""ID_PAI"") REFERENCES ""reg_",LOWER(Z3489),""" (""ID"")) ENGINE=InnoDB AUTO_INCREMENT=105774 DEFAULT CHARSET=utf8mb4 COLLATE=utf8mb4_0900_ai_ci;"))</f>
        <v>"REG" varchar(255) DEFAULT NULL,</v>
      </c>
      <c r="AB3489" s="190" t="str">
        <f t="shared" si="384"/>
        <v>USE `efdicms`;SELECT `reg_1921`.`REG`,</v>
      </c>
    </row>
    <row r="3490" spans="1:28" ht="14.5" hidden="1" customHeight="1" x14ac:dyDescent="0.3">
      <c r="J3490" s="187" t="str">
        <f t="shared" si="382"/>
        <v>1921</v>
      </c>
      <c r="K3490" s="181">
        <v>2</v>
      </c>
      <c r="L3490" s="289" t="s">
        <v>2287</v>
      </c>
      <c r="M3490" s="182" t="s">
        <v>3474</v>
      </c>
      <c r="N3490" s="181" t="s">
        <v>27</v>
      </c>
      <c r="O3490" s="181" t="s">
        <v>40</v>
      </c>
      <c r="P3490" s="181" t="s">
        <v>28</v>
      </c>
      <c r="Q3490" s="192" t="str">
        <f t="shared" si="383"/>
        <v>Campo</v>
      </c>
      <c r="R3490" s="192" t="s">
        <v>27</v>
      </c>
      <c r="S3490" s="191" t="str">
        <f t="shared" si="386"/>
        <v/>
      </c>
      <c r="T3490" s="192" t="str">
        <f t="shared" si="387"/>
        <v>&lt;campo posicao="2"&gt;
&lt;coluna&gt;COD_AJ_APUR&lt;/coluna&gt;
&lt;descricao&gt;Código do ajuste da SUB-APURAÇÃO e dedução, conforme a Tabela indicada no item 5.1.1.&lt;/descricao&gt;
&lt;tipo&gt;C&lt;/tipo&gt;
&lt;/campo&gt;</v>
      </c>
      <c r="U3490" s="192" t="str">
        <f t="shared" si="385"/>
        <v>&lt;campo posicao="2"&gt;
&lt;coluna&gt;COD_AJ_APUR&lt;/coluna&gt;
&lt;descricao&gt;Código do ajuste da SUB-APURAÇÃO e dedução, conforme a Tabela indicada no item 5.1.1.&lt;/descricao&gt;
&lt;tipo&gt;C&lt;/tipo&gt;
&lt;/campo&gt;</v>
      </c>
      <c r="V3490" s="192" t="str">
        <f t="shared" si="388"/>
        <v>{"Column3", "COD_AJ_APUR"},</v>
      </c>
      <c r="W3490" s="191" t="str">
        <f>IF(Q3490="Campo","@Campos(posicao = "&amp;K3490&amp;", tipo = '"&amp;R3490&amp;"')@Column(name = """&amp;L3490&amp;""")"&amp;IF(R3490="D","@Temporal(TemporalType.DATE)","")&amp;"private "&amp;VLOOKUP(TEXT(R3490,"@"),Apoio!A:B,2,0)&amp;" "&amp;SUBSTITUTE(LOWER(LEFT(L3490,1))&amp;RIGHT(PROPER(L3490),LEN(L3490)-1),"_","")&amp;";",IF(ISNUMBER(Q3490),IF(R3490="R","@Entity@Table(name = ""reg_"&amp;LOWER(J3490)&amp;""")@XmlRootElement","")&amp;VLOOKUP(J3490,Blocos!D:I,6,0)&amp;Apoio!$E$1&amp;Y3490,""))</f>
        <v>@Campos(posicao = 2, tipo = 'C')@Column(name = "COD_AJ_APUR")private String codAjApur;</v>
      </c>
      <c r="X3490" s="190" t="str">
        <f>IF(ISNUMBER(Q3490),COUNTIF(Blocos!G:G,J3490),"")</f>
        <v/>
      </c>
      <c r="Y3490" s="190" t="str">
        <f>IF(OR(X3490=0,X3490=""),"",VLOOKUP(SUMIFS(Blocos!A:A,Blocos!H:H,'EFD REGISTROS e Campos (2)'!X3490,Blocos!G:G,'EFD REGISTROS e Campos (2)'!J3490),Blocos!A:L,12,0))</f>
        <v/>
      </c>
      <c r="Z3490" s="190" t="str">
        <f>IF(ISNUMBER(Q3491),VLOOKUP(J3490,Blocos!D:G,4,0),"")</f>
        <v/>
      </c>
      <c r="AA3490" s="190" t="str">
        <f>IF(ISNUMBER(Q3490),CONCATENATE("CREATE TABLE ""reg_",LOWER(J3490),""" (""ID"" bigint NOT NULL AUTO_INCREMENT,  ""HASHFILE"" varchar(255) DEFAULT NULL, ""ID_PAI"" bigint NOT NULL,"),IF(Q3490="Campo",CONCATENATE("""",L3490,""" ",VLOOKUP(R3490,Apoio!A:C,3,0)),""))&amp;IF(Z3490="","",CONCATENATE("PRIMARY KEY (""ID""), KEY ""FK_reg_",LOWER(Z3490),"_ID_PAI"" (""ID_PAI""), CONSTRAINT ""FK_reg_",LOWER(Z3490),"_ID_PAI"" FOREIGN KEY (""ID_PAI"") REFERENCES ""reg_",LOWER(Z3490),""" (""ID"")) ENGINE=InnoDB AUTO_INCREMENT=105774 DEFAULT CHARSET=utf8mb4 COLLATE=utf8mb4_0900_ai_ci;"))</f>
        <v>"COD_AJ_APUR" varchar(255) DEFAULT NULL,</v>
      </c>
      <c r="AB3490" s="190" t="str">
        <f t="shared" si="384"/>
        <v>`reg_1921`.`COD_AJ_APUR`,</v>
      </c>
    </row>
    <row r="3491" spans="1:28" ht="14.5" hidden="1" customHeight="1" x14ac:dyDescent="0.3">
      <c r="J3491" s="187" t="str">
        <f t="shared" si="382"/>
        <v>1921</v>
      </c>
      <c r="K3491" s="181">
        <v>3</v>
      </c>
      <c r="L3491" s="289" t="s">
        <v>1445</v>
      </c>
      <c r="M3491" s="182" t="s">
        <v>2349</v>
      </c>
      <c r="N3491" s="181" t="s">
        <v>27</v>
      </c>
      <c r="O3491" s="181" t="s">
        <v>28</v>
      </c>
      <c r="P3491" s="181" t="s">
        <v>28</v>
      </c>
      <c r="Q3491" s="192" t="str">
        <f t="shared" si="383"/>
        <v>Campo</v>
      </c>
      <c r="R3491" s="192" t="s">
        <v>27</v>
      </c>
      <c r="S3491" s="191" t="str">
        <f t="shared" si="386"/>
        <v/>
      </c>
      <c r="T3491" s="192" t="str">
        <f t="shared" si="387"/>
        <v>&lt;campo posicao="3"&gt;
&lt;coluna&gt;DESCR_COMPL_AJ&lt;/coluna&gt;
&lt;descricao&gt;Descrição complementar do ajuste da apuração.&lt;/descricao&gt;
&lt;tipo&gt;C&lt;/tipo&gt;
&lt;/campo&gt;</v>
      </c>
      <c r="U3491" s="192" t="str">
        <f t="shared" si="385"/>
        <v>&lt;campo posicao="3"&gt;
&lt;coluna&gt;DESCR_COMPL_AJ&lt;/coluna&gt;
&lt;descricao&gt;Descrição complementar do ajuste da apuração.&lt;/descricao&gt;
&lt;tipo&gt;C&lt;/tipo&gt;
&lt;/campo&gt;</v>
      </c>
      <c r="V3491" s="192" t="str">
        <f t="shared" si="388"/>
        <v>{"Column4", "DESCR_COMPL_AJ"},</v>
      </c>
      <c r="W3491" s="191" t="str">
        <f>IF(Q3491="Campo","@Campos(posicao = "&amp;K3491&amp;", tipo = '"&amp;R3491&amp;"')@Column(name = """&amp;L3491&amp;""")"&amp;IF(R3491="D","@Temporal(TemporalType.DATE)","")&amp;"private "&amp;VLOOKUP(TEXT(R3491,"@"),Apoio!A:B,2,0)&amp;" "&amp;SUBSTITUTE(LOWER(LEFT(L3491,1))&amp;RIGHT(PROPER(L3491),LEN(L3491)-1),"_","")&amp;";",IF(ISNUMBER(Q3491),IF(R3491="R","@Entity@Table(name = ""reg_"&amp;LOWER(J3491)&amp;""")@XmlRootElement","")&amp;VLOOKUP(J3491,Blocos!D:I,6,0)&amp;Apoio!$E$1&amp;Y3491,""))</f>
        <v>@Campos(posicao = 3, tipo = 'C')@Column(name = "DESCR_COMPL_AJ")private String descrComplAj;</v>
      </c>
      <c r="X3491" s="190" t="str">
        <f>IF(ISNUMBER(Q3491),COUNTIF(Blocos!G:G,J3491),"")</f>
        <v/>
      </c>
      <c r="Y3491" s="190" t="str">
        <f>IF(OR(X3491=0,X3491=""),"",VLOOKUP(SUMIFS(Blocos!A:A,Blocos!H:H,'EFD REGISTROS e Campos (2)'!X3491,Blocos!G:G,'EFD REGISTROS e Campos (2)'!J3491),Blocos!A:L,12,0))</f>
        <v/>
      </c>
      <c r="Z3491" s="190" t="str">
        <f>IF(ISNUMBER(Q3492),VLOOKUP(J3491,Blocos!D:G,4,0),"")</f>
        <v/>
      </c>
      <c r="AA3491" s="190" t="str">
        <f>IF(ISNUMBER(Q3491),CONCATENATE("CREATE TABLE ""reg_",LOWER(J3491),""" (""ID"" bigint NOT NULL AUTO_INCREMENT,  ""HASHFILE"" varchar(255) DEFAULT NULL, ""ID_PAI"" bigint NOT NULL,"),IF(Q3491="Campo",CONCATENATE("""",L3491,""" ",VLOOKUP(R3491,Apoio!A:C,3,0)),""))&amp;IF(Z3491="","",CONCATENATE("PRIMARY KEY (""ID""), KEY ""FK_reg_",LOWER(Z3491),"_ID_PAI"" (""ID_PAI""), CONSTRAINT ""FK_reg_",LOWER(Z3491),"_ID_PAI"" FOREIGN KEY (""ID_PAI"") REFERENCES ""reg_",LOWER(Z3491),""" (""ID"")) ENGINE=InnoDB AUTO_INCREMENT=105774 DEFAULT CHARSET=utf8mb4 COLLATE=utf8mb4_0900_ai_ci;"))</f>
        <v>"DESCR_COMPL_AJ" varchar(255) DEFAULT NULL,</v>
      </c>
      <c r="AB3491" s="190" t="str">
        <f t="shared" si="384"/>
        <v>`reg_1921`.`DESCR_COMPL_AJ`,</v>
      </c>
    </row>
    <row r="3492" spans="1:28" ht="14.5" hidden="1" customHeight="1" x14ac:dyDescent="0.3">
      <c r="J3492" s="187" t="str">
        <f t="shared" si="382"/>
        <v>1921</v>
      </c>
      <c r="K3492" s="181">
        <v>4</v>
      </c>
      <c r="L3492" s="289" t="s">
        <v>2350</v>
      </c>
      <c r="M3492" s="182" t="s">
        <v>2351</v>
      </c>
      <c r="N3492" s="181" t="s">
        <v>32</v>
      </c>
      <c r="O3492" s="181" t="s">
        <v>28</v>
      </c>
      <c r="P3492" s="181">
        <v>2</v>
      </c>
      <c r="Q3492" s="192" t="str">
        <f t="shared" si="383"/>
        <v>Campo</v>
      </c>
      <c r="R3492" s="192" t="s">
        <v>3606</v>
      </c>
      <c r="S3492" s="191" t="str">
        <f t="shared" si="386"/>
        <v/>
      </c>
      <c r="T3492" s="192" t="str">
        <f t="shared" si="387"/>
        <v>&lt;campo posicao="4"&gt;
&lt;coluna&gt;VL_AJ_APUR&lt;/coluna&gt;
&lt;descricao&gt;Valor do ajuste da apuração&lt;/descricao&gt;
&lt;tipo&gt;R&lt;/tipo&gt;
&lt;/campo&gt;</v>
      </c>
      <c r="U3492" s="192" t="str">
        <f t="shared" si="385"/>
        <v>&lt;campo posicao="4"&gt;
&lt;coluna&gt;VL_AJ_APUR&lt;/coluna&gt;
&lt;descricao&gt;Valor do ajuste da apuração&lt;/descricao&gt;
&lt;tipo&gt;R&lt;/tipo&gt;
&lt;/campo&gt;</v>
      </c>
      <c r="V3492" s="192" t="str">
        <f t="shared" si="388"/>
        <v>{"Column5", "VL_AJ_APUR"},</v>
      </c>
      <c r="W3492" s="191" t="str">
        <f>IF(Q3492="Campo","@Campos(posicao = "&amp;K3492&amp;", tipo = '"&amp;R3492&amp;"')@Column(name = """&amp;L3492&amp;""")"&amp;IF(R3492="D","@Temporal(TemporalType.DATE)","")&amp;"private "&amp;VLOOKUP(TEXT(R3492,"@"),Apoio!A:B,2,0)&amp;" "&amp;SUBSTITUTE(LOWER(LEFT(L3492,1))&amp;RIGHT(PROPER(L3492),LEN(L3492)-1),"_","")&amp;";",IF(ISNUMBER(Q3492),IF(R3492="R","@Entity@Table(name = ""reg_"&amp;LOWER(J3492)&amp;""")@XmlRootElement","")&amp;VLOOKUP(J3492,Blocos!D:I,6,0)&amp;Apoio!$E$1&amp;Y3492,""))</f>
        <v>@Campos(posicao = 4, tipo = 'R')@Column(name = "VL_AJ_APUR")private BigDecimal vlAjApur;</v>
      </c>
      <c r="X3492" s="190" t="str">
        <f>IF(ISNUMBER(Q3492),COUNTIF(Blocos!G:G,J3492),"")</f>
        <v/>
      </c>
      <c r="Y3492" s="190" t="str">
        <f>IF(OR(X3492=0,X3492=""),"",VLOOKUP(SUMIFS(Blocos!A:A,Blocos!H:H,'EFD REGISTROS e Campos (2)'!X3492,Blocos!G:G,'EFD REGISTROS e Campos (2)'!J3492),Blocos!A:L,12,0))</f>
        <v/>
      </c>
      <c r="Z3492" s="190" t="str">
        <f>IF(ISNUMBER(Q3493),VLOOKUP(J3492,Blocos!D:G,4,0),"")</f>
        <v>1920</v>
      </c>
      <c r="AA3492" s="190" t="str">
        <f>IF(ISNUMBER(Q3492),CONCATENATE("CREATE TABLE ""reg_",LOWER(J3492),""" (""ID"" bigint NOT NULL AUTO_INCREMENT,  ""HASHFILE"" varchar(255) DEFAULT NULL, ""ID_PAI"" bigint NOT NULL,"),IF(Q3492="Campo",CONCATENATE("""",L3492,""" ",VLOOKUP(R3492,Apoio!A:C,3,0)),""))&amp;IF(Z3492="","",CONCATENATE("PRIMARY KEY (""ID""), KEY ""FK_reg_",LOWER(Z3492),"_ID_PAI"" (""ID_PAI""), CONSTRAINT ""FK_reg_",LOWER(Z3492),"_ID_PAI"" FOREIGN KEY (""ID_PAI"") REFERENCES ""reg_",LOWER(Z3492),""" (""ID"")) ENGINE=InnoDB AUTO_INCREMENT=105774 DEFAULT CHARSET=utf8mb4 COLLATE=utf8mb4_0900_ai_ci;"))</f>
        <v>"VL_AJ_APUR" decimal(15,6) DEFAULT NULL,PRIMARY KEY ("ID"), KEY "FK_reg_1920_ID_PAI" ("ID_PAI"), CONSTRAINT "FK_reg_1920_ID_PAI" FOREIGN KEY ("ID_PAI") REFERENCES "reg_1920" ("ID")) ENGINE=InnoDB AUTO_INCREMENT=105774 DEFAULT CHARSET=utf8mb4 COLLATE=utf8mb4_0900_ai_ci;</v>
      </c>
      <c r="AB3492" s="190" t="str">
        <f t="shared" si="384"/>
        <v>`reg_1921`.`VL_AJ_APUR`,FROM `efdicms`.`reg_1921`;"</v>
      </c>
    </row>
    <row r="3493" spans="1:28" ht="14.5" hidden="1" customHeight="1" collapsed="1" x14ac:dyDescent="0.3">
      <c r="A3493" s="180" t="s">
        <v>22</v>
      </c>
      <c r="H3493" s="180" t="s">
        <v>3475</v>
      </c>
      <c r="I3493" s="180" t="s">
        <v>144</v>
      </c>
      <c r="J3493" s="187" t="str">
        <f t="shared" si="382"/>
        <v>1922</v>
      </c>
      <c r="K3493" s="195" t="s">
        <v>3476</v>
      </c>
      <c r="Q3493" s="192">
        <f t="shared" si="383"/>
        <v>6</v>
      </c>
      <c r="S3493" s="191" t="str">
        <f t="shared" si="386"/>
        <v>&lt;/registro&gt;
&lt;registro codigo="1922" perfil="ABC" nivel="6"&gt;</v>
      </c>
      <c r="T3493" s="192" t="str">
        <f t="shared" si="387"/>
        <v/>
      </c>
      <c r="U3493" s="192" t="str">
        <f t="shared" si="385"/>
        <v>&lt;/registro&gt;
&lt;registro codigo="1922" perfil="ABC" nivel="6"&gt;</v>
      </c>
      <c r="V3493" s="192" t="str">
        <f t="shared" si="388"/>
        <v/>
      </c>
      <c r="W3493" s="191" t="str">
        <f>IF(Q3493="Campo","@Campos(posicao = "&amp;K3493&amp;", tipo = '"&amp;R3493&amp;"')@Column(name = """&amp;L3493&amp;""")"&amp;IF(R3493="D","@Temporal(TemporalType.DATE)","")&amp;"private "&amp;VLOOKUP(TEXT(R3493,"@"),Apoio!A:B,2,0)&amp;" "&amp;SUBSTITUTE(LOWER(LEFT(L3493,1))&amp;RIGHT(PROPER(L3493),LEN(L3493)-1),"_","")&amp;";",IF(ISNUMBER(Q3493),IF(R3493="R","@Entity@Table(name = ""reg_"&amp;LOWER(J3493)&amp;""")@XmlRootElement","")&amp;VLOOKUP(J3493,Blocos!D:I,6,0)&amp;Apoio!$E$1&amp;Y3493,""))</f>
        <v>@Registros(nivel = 6) public class Reg1922 implements Serializable { private static final long serialVersionUID = 1L; @Id @GeneratedValue(strategy = GenerationType.IDENTITY) @Basic(optional = false) @Column(name = "ID" ) private Long id;@ManyToOne(fetch = FetchType.LAZY) @JoinColumn(name = "ID_PAI", nullable = false) private Reg1921 idPai; public Reg1921 getIdPai() {return idPai;}public void setIdPai(Object idPai) {this.idPai = (Reg1921) idPai;}public Reg1922() { } public Reg1922(Long id) { this.id = id; } public Reg1922(Long id, Reg1921 idPai, long linha, String hash) { this.id = id; this.idPai = idPai; this.linha = linha; this.hash = hash; }public Long getId() { return id; } public void setId(Long id) { this.id = id; }@Basic(optional = false)@Column(name = "LINHA")private long linha;@Basic(optional = false)@Column(name = "HASH")private String hash;</v>
      </c>
      <c r="X3493" s="190">
        <f>IF(ISNUMBER(Q3493),COUNTIF(Blocos!G:G,J3493),"")</f>
        <v>0</v>
      </c>
      <c r="Y3493" s="190" t="str">
        <f>IF(OR(X3493=0,X3493=""),"",VLOOKUP(SUMIFS(Blocos!A:A,Blocos!H:H,'EFD REGISTROS e Campos (2)'!X3493,Blocos!G:G,'EFD REGISTROS e Campos (2)'!J3493),Blocos!A:L,12,0))</f>
        <v/>
      </c>
      <c r="Z3493" s="190" t="str">
        <f>IF(ISNUMBER(Q3494),VLOOKUP(J3493,Blocos!D:G,4,0),"")</f>
        <v/>
      </c>
      <c r="AA3493" s="190" t="str">
        <f>IF(ISNUMBER(Q3493),CONCATENATE("CREATE TABLE ""reg_",LOWER(J3493),""" (""ID"" bigint NOT NULL AUTO_INCREMENT,  ""HASHFILE"" varchar(255) DEFAULT NULL, ""ID_PAI"" bigint NOT NULL,"),IF(Q3493="Campo",CONCATENATE("""",L3493,""" ",VLOOKUP(R3493,Apoio!A:C,3,0)),""))&amp;IF(Z3493="","",CONCATENATE("PRIMARY KEY (""ID""), KEY ""FK_reg_",LOWER(Z3493),"_ID_PAI"" (""ID_PAI""), CONSTRAINT ""FK_reg_",LOWER(Z3493),"_ID_PAI"" FOREIGN KEY (""ID_PAI"") REFERENCES ""reg_",LOWER(Z3493),""" (""ID"")) ENGINE=InnoDB AUTO_INCREMENT=105774 DEFAULT CHARSET=utf8mb4 COLLATE=utf8mb4_0900_ai_ci;"))</f>
        <v>CREATE TABLE "reg_1922" ("ID" bigint NOT NULL AUTO_INCREMENT,  "HASHFILE" varchar(255) DEFAULT NULL, "ID_PAI" bigint NOT NULL,</v>
      </c>
      <c r="AB3493" s="190" t="str">
        <f t="shared" si="384"/>
        <v/>
      </c>
    </row>
    <row r="3494" spans="1:28" ht="14.5" hidden="1" customHeight="1" x14ac:dyDescent="0.3">
      <c r="J3494" s="187" t="str">
        <f t="shared" si="382"/>
        <v>1922</v>
      </c>
      <c r="K3494" s="181">
        <v>1</v>
      </c>
      <c r="L3494" s="289" t="s">
        <v>25</v>
      </c>
      <c r="M3494" s="182" t="s">
        <v>3477</v>
      </c>
      <c r="N3494" s="181" t="s">
        <v>27</v>
      </c>
      <c r="O3494" s="181">
        <v>4</v>
      </c>
      <c r="P3494" s="181" t="s">
        <v>28</v>
      </c>
      <c r="Q3494" s="192" t="str">
        <f t="shared" si="383"/>
        <v>Campo</v>
      </c>
      <c r="R3494" s="192" t="s">
        <v>27</v>
      </c>
      <c r="S3494" s="191" t="str">
        <f t="shared" si="386"/>
        <v/>
      </c>
      <c r="T3494" s="192" t="str">
        <f t="shared" si="387"/>
        <v>&lt;campo posicao="1"&gt;
&lt;coluna&gt;REG&lt;/coluna&gt;
&lt;descricao&gt;Texto fixo contendo "1922"&lt;/descricao&gt;
&lt;tipo&gt;C&lt;/tipo&gt;
&lt;/campo&gt;</v>
      </c>
      <c r="U3494" s="192" t="str">
        <f t="shared" si="385"/>
        <v>&lt;campo posicao="1"&gt;
&lt;coluna&gt;REG&lt;/coluna&gt;
&lt;descricao&gt;Texto fixo contendo "1922"&lt;/descricao&gt;
&lt;tipo&gt;C&lt;/tipo&gt;
&lt;/campo&gt;</v>
      </c>
      <c r="V3494" s="192" t="str">
        <f t="shared" si="388"/>
        <v>{"Column2", "REG"},</v>
      </c>
      <c r="W3494" s="191" t="str">
        <f>IF(Q3494="Campo","@Campos(posicao = "&amp;K3494&amp;", tipo = '"&amp;R3494&amp;"')@Column(name = """&amp;L3494&amp;""")"&amp;IF(R3494="D","@Temporal(TemporalType.DATE)","")&amp;"private "&amp;VLOOKUP(TEXT(R3494,"@"),Apoio!A:B,2,0)&amp;" "&amp;SUBSTITUTE(LOWER(LEFT(L3494,1))&amp;RIGHT(PROPER(L3494),LEN(L3494)-1),"_","")&amp;";",IF(ISNUMBER(Q3494),IF(R3494="R","@Entity@Table(name = ""reg_"&amp;LOWER(J3494)&amp;""")@XmlRootElement","")&amp;VLOOKUP(J3494,Blocos!D:I,6,0)&amp;Apoio!$E$1&amp;Y3494,""))</f>
        <v>@Campos(posicao = 1, tipo = 'C')@Column(name = "REG")private String reg;</v>
      </c>
      <c r="X3494" s="190" t="str">
        <f>IF(ISNUMBER(Q3494),COUNTIF(Blocos!G:G,J3494),"")</f>
        <v/>
      </c>
      <c r="Y3494" s="190" t="str">
        <f>IF(OR(X3494=0,X3494=""),"",VLOOKUP(SUMIFS(Blocos!A:A,Blocos!H:H,'EFD REGISTROS e Campos (2)'!X3494,Blocos!G:G,'EFD REGISTROS e Campos (2)'!J3494),Blocos!A:L,12,0))</f>
        <v/>
      </c>
      <c r="Z3494" s="190" t="str">
        <f>IF(ISNUMBER(Q3495),VLOOKUP(J3494,Blocos!D:G,4,0),"")</f>
        <v/>
      </c>
      <c r="AA3494" s="190" t="str">
        <f>IF(ISNUMBER(Q3494),CONCATENATE("CREATE TABLE ""reg_",LOWER(J3494),""" (""ID"" bigint NOT NULL AUTO_INCREMENT,  ""HASHFILE"" varchar(255) DEFAULT NULL, ""ID_PAI"" bigint NOT NULL,"),IF(Q3494="Campo",CONCATENATE("""",L3494,""" ",VLOOKUP(R3494,Apoio!A:C,3,0)),""))&amp;IF(Z3494="","",CONCATENATE("PRIMARY KEY (""ID""), KEY ""FK_reg_",LOWER(Z3494),"_ID_PAI"" (""ID_PAI""), CONSTRAINT ""FK_reg_",LOWER(Z3494),"_ID_PAI"" FOREIGN KEY (""ID_PAI"") REFERENCES ""reg_",LOWER(Z3494),""" (""ID"")) ENGINE=InnoDB AUTO_INCREMENT=105774 DEFAULT CHARSET=utf8mb4 COLLATE=utf8mb4_0900_ai_ci;"))</f>
        <v>"REG" varchar(255) DEFAULT NULL,</v>
      </c>
      <c r="AB3494" s="190" t="str">
        <f t="shared" si="384"/>
        <v>USE `efdicms`;SELECT `reg_1922`.`REG`,</v>
      </c>
    </row>
    <row r="3495" spans="1:28" ht="14.5" hidden="1" customHeight="1" x14ac:dyDescent="0.3">
      <c r="J3495" s="187" t="str">
        <f t="shared" si="382"/>
        <v>1922</v>
      </c>
      <c r="K3495" s="181">
        <v>2</v>
      </c>
      <c r="L3495" s="289" t="s">
        <v>636</v>
      </c>
      <c r="M3495" s="182" t="s">
        <v>982</v>
      </c>
      <c r="N3495" s="181" t="s">
        <v>27</v>
      </c>
      <c r="O3495" s="181" t="s">
        <v>28</v>
      </c>
      <c r="P3495" s="181" t="s">
        <v>28</v>
      </c>
      <c r="Q3495" s="192" t="str">
        <f t="shared" si="383"/>
        <v>Campo</v>
      </c>
      <c r="R3495" s="192" t="s">
        <v>27</v>
      </c>
      <c r="S3495" s="191" t="str">
        <f t="shared" si="386"/>
        <v/>
      </c>
      <c r="T3495" s="192" t="str">
        <f t="shared" si="387"/>
        <v>&lt;campo posicao="2"&gt;
&lt;coluna&gt;NUM_DA&lt;/coluna&gt;
&lt;descricao&gt;Número do documento de arrecadação estadual, se houver&lt;/descricao&gt;
&lt;tipo&gt;C&lt;/tipo&gt;
&lt;/campo&gt;</v>
      </c>
      <c r="U3495" s="192" t="str">
        <f t="shared" si="385"/>
        <v>&lt;campo posicao="2"&gt;
&lt;coluna&gt;NUM_DA&lt;/coluna&gt;
&lt;descricao&gt;Número do documento de arrecadação estadual, se houver&lt;/descricao&gt;
&lt;tipo&gt;C&lt;/tipo&gt;
&lt;/campo&gt;</v>
      </c>
      <c r="V3495" s="192" t="str">
        <f t="shared" si="388"/>
        <v>{"Column3", "NUM_DA"},</v>
      </c>
      <c r="W3495" s="191" t="str">
        <f>IF(Q3495="Campo","@Campos(posicao = "&amp;K3495&amp;", tipo = '"&amp;R3495&amp;"')@Column(name = """&amp;L3495&amp;""")"&amp;IF(R3495="D","@Temporal(TemporalType.DATE)","")&amp;"private "&amp;VLOOKUP(TEXT(R3495,"@"),Apoio!A:B,2,0)&amp;" "&amp;SUBSTITUTE(LOWER(LEFT(L3495,1))&amp;RIGHT(PROPER(L3495),LEN(L3495)-1),"_","")&amp;";",IF(ISNUMBER(Q3495),IF(R3495="R","@Entity@Table(name = ""reg_"&amp;LOWER(J3495)&amp;""")@XmlRootElement","")&amp;VLOOKUP(J3495,Blocos!D:I,6,0)&amp;Apoio!$E$1&amp;Y3495,""))</f>
        <v>@Campos(posicao = 2, tipo = 'C')@Column(name = "NUM_DA")private String numDa;</v>
      </c>
      <c r="X3495" s="190" t="str">
        <f>IF(ISNUMBER(Q3495),COUNTIF(Blocos!G:G,J3495),"")</f>
        <v/>
      </c>
      <c r="Y3495" s="190" t="str">
        <f>IF(OR(X3495=0,X3495=""),"",VLOOKUP(SUMIFS(Blocos!A:A,Blocos!H:H,'EFD REGISTROS e Campos (2)'!X3495,Blocos!G:G,'EFD REGISTROS e Campos (2)'!J3495),Blocos!A:L,12,0))</f>
        <v/>
      </c>
      <c r="Z3495" s="190" t="str">
        <f>IF(ISNUMBER(Q3496),VLOOKUP(J3495,Blocos!D:G,4,0),"")</f>
        <v/>
      </c>
      <c r="AA3495" s="190" t="str">
        <f>IF(ISNUMBER(Q3495),CONCATENATE("CREATE TABLE ""reg_",LOWER(J3495),""" (""ID"" bigint NOT NULL AUTO_INCREMENT,  ""HASHFILE"" varchar(255) DEFAULT NULL, ""ID_PAI"" bigint NOT NULL,"),IF(Q3495="Campo",CONCATENATE("""",L3495,""" ",VLOOKUP(R3495,Apoio!A:C,3,0)),""))&amp;IF(Z3495="","",CONCATENATE("PRIMARY KEY (""ID""), KEY ""FK_reg_",LOWER(Z3495),"_ID_PAI"" (""ID_PAI""), CONSTRAINT ""FK_reg_",LOWER(Z3495),"_ID_PAI"" FOREIGN KEY (""ID_PAI"") REFERENCES ""reg_",LOWER(Z3495),""" (""ID"")) ENGINE=InnoDB AUTO_INCREMENT=105774 DEFAULT CHARSET=utf8mb4 COLLATE=utf8mb4_0900_ai_ci;"))</f>
        <v>"NUM_DA" varchar(255) DEFAULT NULL,</v>
      </c>
      <c r="AB3495" s="190" t="str">
        <f t="shared" si="384"/>
        <v>`reg_1922`.`NUM_DA`,</v>
      </c>
    </row>
    <row r="3496" spans="1:28" ht="14.5" hidden="1" customHeight="1" x14ac:dyDescent="0.3">
      <c r="J3496" s="187" t="str">
        <f t="shared" si="382"/>
        <v>1922</v>
      </c>
      <c r="K3496" s="181">
        <v>3</v>
      </c>
      <c r="L3496" s="289" t="s">
        <v>455</v>
      </c>
      <c r="M3496" s="182" t="s">
        <v>456</v>
      </c>
      <c r="N3496" s="181" t="s">
        <v>27</v>
      </c>
      <c r="O3496" s="181">
        <v>15</v>
      </c>
      <c r="P3496" s="181" t="s">
        <v>28</v>
      </c>
      <c r="Q3496" s="192" t="str">
        <f t="shared" si="383"/>
        <v>Campo</v>
      </c>
      <c r="R3496" s="192" t="s">
        <v>27</v>
      </c>
      <c r="S3496" s="191" t="str">
        <f t="shared" si="386"/>
        <v/>
      </c>
      <c r="T3496" s="192" t="str">
        <f t="shared" si="387"/>
        <v>&lt;campo posicao="3"&gt;
&lt;coluna&gt;NUM_PROC&lt;/coluna&gt;
&lt;descricao&gt;Número do processo ao qual o ajuste está vinculado, se houver&lt;/descricao&gt;
&lt;tipo&gt;C&lt;/tipo&gt;
&lt;/campo&gt;</v>
      </c>
      <c r="U3496" s="192" t="str">
        <f t="shared" si="385"/>
        <v>&lt;campo posicao="3"&gt;
&lt;coluna&gt;NUM_PROC&lt;/coluna&gt;
&lt;descricao&gt;Número do processo ao qual o ajuste está vinculado, se houver&lt;/descricao&gt;
&lt;tipo&gt;C&lt;/tipo&gt;
&lt;/campo&gt;</v>
      </c>
      <c r="V3496" s="192" t="str">
        <f t="shared" si="388"/>
        <v>{"Column4", "NUM_PROC"},</v>
      </c>
      <c r="W3496" s="191" t="str">
        <f>IF(Q3496="Campo","@Campos(posicao = "&amp;K3496&amp;", tipo = '"&amp;R3496&amp;"')@Column(name = """&amp;L3496&amp;""")"&amp;IF(R3496="D","@Temporal(TemporalType.DATE)","")&amp;"private "&amp;VLOOKUP(TEXT(R3496,"@"),Apoio!A:B,2,0)&amp;" "&amp;SUBSTITUTE(LOWER(LEFT(L3496,1))&amp;RIGHT(PROPER(L3496),LEN(L3496)-1),"_","")&amp;";",IF(ISNUMBER(Q3496),IF(R3496="R","@Entity@Table(name = ""reg_"&amp;LOWER(J3496)&amp;""")@XmlRootElement","")&amp;VLOOKUP(J3496,Blocos!D:I,6,0)&amp;Apoio!$E$1&amp;Y3496,""))</f>
        <v>@Campos(posicao = 3, tipo = 'C')@Column(name = "NUM_PROC")private String numProc;</v>
      </c>
      <c r="X3496" s="190" t="str">
        <f>IF(ISNUMBER(Q3496),COUNTIF(Blocos!G:G,J3496),"")</f>
        <v/>
      </c>
      <c r="Y3496" s="190" t="str">
        <f>IF(OR(X3496=0,X3496=""),"",VLOOKUP(SUMIFS(Blocos!A:A,Blocos!H:H,'EFD REGISTROS e Campos (2)'!X3496,Blocos!G:G,'EFD REGISTROS e Campos (2)'!J3496),Blocos!A:L,12,0))</f>
        <v/>
      </c>
      <c r="Z3496" s="190" t="str">
        <f>IF(ISNUMBER(Q3497),VLOOKUP(J3496,Blocos!D:G,4,0),"")</f>
        <v/>
      </c>
      <c r="AA3496" s="190" t="str">
        <f>IF(ISNUMBER(Q3496),CONCATENATE("CREATE TABLE ""reg_",LOWER(J3496),""" (""ID"" bigint NOT NULL AUTO_INCREMENT,  ""HASHFILE"" varchar(255) DEFAULT NULL, ""ID_PAI"" bigint NOT NULL,"),IF(Q3496="Campo",CONCATENATE("""",L3496,""" ",VLOOKUP(R3496,Apoio!A:C,3,0)),""))&amp;IF(Z3496="","",CONCATENATE("PRIMARY KEY (""ID""), KEY ""FK_reg_",LOWER(Z3496),"_ID_PAI"" (""ID_PAI""), CONSTRAINT ""FK_reg_",LOWER(Z3496),"_ID_PAI"" FOREIGN KEY (""ID_PAI"") REFERENCES ""reg_",LOWER(Z3496),""" (""ID"")) ENGINE=InnoDB AUTO_INCREMENT=105774 DEFAULT CHARSET=utf8mb4 COLLATE=utf8mb4_0900_ai_ci;"))</f>
        <v>"NUM_PROC" varchar(255) DEFAULT NULL,</v>
      </c>
      <c r="AB3496" s="190" t="str">
        <f t="shared" si="384"/>
        <v>`reg_1922`.`NUM_PROC`,</v>
      </c>
    </row>
    <row r="3497" spans="1:28" ht="14.5" hidden="1" customHeight="1" x14ac:dyDescent="0.3">
      <c r="J3497" s="187" t="str">
        <f t="shared" si="382"/>
        <v>1922</v>
      </c>
      <c r="K3497" s="196">
        <v>4</v>
      </c>
      <c r="L3497" s="285" t="s">
        <v>457</v>
      </c>
      <c r="M3497" s="182" t="s">
        <v>458</v>
      </c>
      <c r="N3497" s="196" t="s">
        <v>27</v>
      </c>
      <c r="O3497" s="196" t="s">
        <v>240</v>
      </c>
      <c r="P3497" s="196" t="s">
        <v>28</v>
      </c>
      <c r="Q3497" s="192" t="str">
        <f t="shared" si="383"/>
        <v>Campo</v>
      </c>
      <c r="R3497" s="192" t="s">
        <v>27</v>
      </c>
      <c r="S3497" s="191" t="str">
        <f t="shared" si="386"/>
        <v/>
      </c>
      <c r="T3497" s="192" t="str">
        <f t="shared" si="387"/>
        <v>&lt;campo posicao="4"&gt;
&lt;coluna&gt;IND_PROC&lt;/coluna&gt;
&lt;descricao&gt;Indicador da origem do processo:&lt;/descricao&gt;
&lt;tipo&gt;C&lt;/tipo&gt;
&lt;/campo&gt;</v>
      </c>
      <c r="U3497" s="192" t="str">
        <f t="shared" si="385"/>
        <v>&lt;campo posicao="4"&gt;
&lt;coluna&gt;IND_PROC&lt;/coluna&gt;
&lt;descricao&gt;Indicador da origem do processo:&lt;/descricao&gt;
&lt;tipo&gt;C&lt;/tipo&gt;
&lt;/campo&gt;</v>
      </c>
      <c r="V3497" s="192" t="str">
        <f t="shared" si="388"/>
        <v>{"Column5", "IND_PROC"},</v>
      </c>
      <c r="W3497" s="191" t="str">
        <f>IF(Q3497="Campo","@Campos(posicao = "&amp;K3497&amp;", tipo = '"&amp;R3497&amp;"')@Column(name = """&amp;L3497&amp;""")"&amp;IF(R3497="D","@Temporal(TemporalType.DATE)","")&amp;"private "&amp;VLOOKUP(TEXT(R3497,"@"),Apoio!A:B,2,0)&amp;" "&amp;SUBSTITUTE(LOWER(LEFT(L3497,1))&amp;RIGHT(PROPER(L3497),LEN(L3497)-1),"_","")&amp;";",IF(ISNUMBER(Q3497),IF(R3497="R","@Entity@Table(name = ""reg_"&amp;LOWER(J3497)&amp;""")@XmlRootElement","")&amp;VLOOKUP(J3497,Blocos!D:I,6,0)&amp;Apoio!$E$1&amp;Y3497,""))</f>
        <v>@Campos(posicao = 4, tipo = 'C')@Column(name = "IND_PROC")private String indProc;</v>
      </c>
      <c r="X3497" s="190" t="str">
        <f>IF(ISNUMBER(Q3497),COUNTIF(Blocos!G:G,J3497),"")</f>
        <v/>
      </c>
      <c r="Y3497" s="190" t="str">
        <f>IF(OR(X3497=0,X3497=""),"",VLOOKUP(SUMIFS(Blocos!A:A,Blocos!H:H,'EFD REGISTROS e Campos (2)'!X3497,Blocos!G:G,'EFD REGISTROS e Campos (2)'!J3497),Blocos!A:L,12,0))</f>
        <v/>
      </c>
      <c r="Z3497" s="190" t="str">
        <f>IF(ISNUMBER(Q3498),VLOOKUP(J3497,Blocos!D:G,4,0),"")</f>
        <v/>
      </c>
      <c r="AA3497" s="190" t="str">
        <f>IF(ISNUMBER(Q3497),CONCATENATE("CREATE TABLE ""reg_",LOWER(J3497),""" (""ID"" bigint NOT NULL AUTO_INCREMENT,  ""HASHFILE"" varchar(255) DEFAULT NULL, ""ID_PAI"" bigint NOT NULL,"),IF(Q3497="Campo",CONCATENATE("""",L3497,""" ",VLOOKUP(R3497,Apoio!A:C,3,0)),""))&amp;IF(Z3497="","",CONCATENATE("PRIMARY KEY (""ID""), KEY ""FK_reg_",LOWER(Z3497),"_ID_PAI"" (""ID_PAI""), CONSTRAINT ""FK_reg_",LOWER(Z3497),"_ID_PAI"" FOREIGN KEY (""ID_PAI"") REFERENCES ""reg_",LOWER(Z3497),""" (""ID"")) ENGINE=InnoDB AUTO_INCREMENT=105774 DEFAULT CHARSET=utf8mb4 COLLATE=utf8mb4_0900_ai_ci;"))</f>
        <v>"IND_PROC" varchar(255) DEFAULT NULL,</v>
      </c>
      <c r="AB3497" s="190" t="str">
        <f t="shared" si="384"/>
        <v>`reg_1922`.`IND_PROC`,</v>
      </c>
    </row>
    <row r="3498" spans="1:28" ht="14.5" hidden="1" customHeight="1" x14ac:dyDescent="0.3">
      <c r="J3498" s="187" t="str">
        <f t="shared" si="382"/>
        <v>1922</v>
      </c>
      <c r="K3498" s="196"/>
      <c r="L3498" s="285"/>
      <c r="M3498" s="182" t="s">
        <v>2395</v>
      </c>
      <c r="N3498" s="196"/>
      <c r="O3498" s="196"/>
      <c r="P3498" s="196"/>
      <c r="Q3498" s="192" t="str">
        <f t="shared" si="383"/>
        <v/>
      </c>
      <c r="S3498" s="191" t="str">
        <f t="shared" si="386"/>
        <v/>
      </c>
      <c r="T3498" s="192" t="str">
        <f t="shared" si="387"/>
        <v/>
      </c>
      <c r="U3498" s="192" t="str">
        <f t="shared" si="385"/>
        <v/>
      </c>
      <c r="V3498" s="192" t="str">
        <f t="shared" si="388"/>
        <v/>
      </c>
      <c r="W3498" s="191" t="str">
        <f>IF(Q3498="Campo","@Campos(posicao = "&amp;K3498&amp;", tipo = '"&amp;R3498&amp;"')@Column(name = """&amp;L3498&amp;""")"&amp;IF(R3498="D","@Temporal(TemporalType.DATE)","")&amp;"private "&amp;VLOOKUP(TEXT(R3498,"@"),Apoio!A:B,2,0)&amp;" "&amp;SUBSTITUTE(LOWER(LEFT(L3498,1))&amp;RIGHT(PROPER(L3498),LEN(L3498)-1),"_","")&amp;";",IF(ISNUMBER(Q3498),IF(R3498="R","@Entity@Table(name = ""reg_"&amp;LOWER(J3498)&amp;""")@XmlRootElement","")&amp;VLOOKUP(J3498,Blocos!D:I,6,0)&amp;Apoio!$E$1&amp;Y3498,""))</f>
        <v/>
      </c>
      <c r="X3498" s="190" t="str">
        <f>IF(ISNUMBER(Q3498),COUNTIF(Blocos!G:G,J3498),"")</f>
        <v/>
      </c>
      <c r="Y3498" s="190" t="str">
        <f>IF(OR(X3498=0,X3498=""),"",VLOOKUP(SUMIFS(Blocos!A:A,Blocos!H:H,'EFD REGISTROS e Campos (2)'!X3498,Blocos!G:G,'EFD REGISTROS e Campos (2)'!J3498),Blocos!A:L,12,0))</f>
        <v/>
      </c>
      <c r="Z3498" s="190" t="str">
        <f>IF(ISNUMBER(Q3499),VLOOKUP(J3498,Blocos!D:G,4,0),"")</f>
        <v/>
      </c>
      <c r="AA3498" s="190" t="str">
        <f>IF(ISNUMBER(Q3498),CONCATENATE("CREATE TABLE ""reg_",LOWER(J3498),""" (""ID"" bigint NOT NULL AUTO_INCREMENT,  ""HASHFILE"" varchar(255) DEFAULT NULL, ""ID_PAI"" bigint NOT NULL,"),IF(Q3498="Campo",CONCATENATE("""",L3498,""" ",VLOOKUP(R3498,Apoio!A:C,3,0)),""))&amp;IF(Z3498="","",CONCATENATE("PRIMARY KEY (""ID""), KEY ""FK_reg_",LOWER(Z3498),"_ID_PAI"" (""ID_PAI""), CONSTRAINT ""FK_reg_",LOWER(Z3498),"_ID_PAI"" FOREIGN KEY (""ID_PAI"") REFERENCES ""reg_",LOWER(Z3498),""" (""ID"")) ENGINE=InnoDB AUTO_INCREMENT=105774 DEFAULT CHARSET=utf8mb4 COLLATE=utf8mb4_0900_ai_ci;"))</f>
        <v/>
      </c>
      <c r="AB3498" s="190" t="str">
        <f t="shared" si="384"/>
        <v/>
      </c>
    </row>
    <row r="3499" spans="1:28" ht="14.5" hidden="1" customHeight="1" x14ac:dyDescent="0.3">
      <c r="J3499" s="187" t="str">
        <f t="shared" si="382"/>
        <v>1922</v>
      </c>
      <c r="K3499" s="196"/>
      <c r="L3499" s="285"/>
      <c r="M3499" s="182" t="s">
        <v>460</v>
      </c>
      <c r="N3499" s="196"/>
      <c r="O3499" s="196"/>
      <c r="P3499" s="196"/>
      <c r="Q3499" s="192" t="str">
        <f t="shared" si="383"/>
        <v/>
      </c>
      <c r="S3499" s="191" t="str">
        <f t="shared" si="386"/>
        <v/>
      </c>
      <c r="T3499" s="192" t="str">
        <f t="shared" si="387"/>
        <v/>
      </c>
      <c r="U3499" s="192" t="str">
        <f t="shared" si="385"/>
        <v/>
      </c>
      <c r="V3499" s="192" t="str">
        <f t="shared" si="388"/>
        <v/>
      </c>
      <c r="W3499" s="191" t="str">
        <f>IF(Q3499="Campo","@Campos(posicao = "&amp;K3499&amp;", tipo = '"&amp;R3499&amp;"')@Column(name = """&amp;L3499&amp;""")"&amp;IF(R3499="D","@Temporal(TemporalType.DATE)","")&amp;"private "&amp;VLOOKUP(TEXT(R3499,"@"),Apoio!A:B,2,0)&amp;" "&amp;SUBSTITUTE(LOWER(LEFT(L3499,1))&amp;RIGHT(PROPER(L3499),LEN(L3499)-1),"_","")&amp;";",IF(ISNUMBER(Q3499),IF(R3499="R","@Entity@Table(name = ""reg_"&amp;LOWER(J3499)&amp;""")@XmlRootElement","")&amp;VLOOKUP(J3499,Blocos!D:I,6,0)&amp;Apoio!$E$1&amp;Y3499,""))</f>
        <v/>
      </c>
      <c r="X3499" s="190" t="str">
        <f>IF(ISNUMBER(Q3499),COUNTIF(Blocos!G:G,J3499),"")</f>
        <v/>
      </c>
      <c r="Y3499" s="190" t="str">
        <f>IF(OR(X3499=0,X3499=""),"",VLOOKUP(SUMIFS(Blocos!A:A,Blocos!H:H,'EFD REGISTROS e Campos (2)'!X3499,Blocos!G:G,'EFD REGISTROS e Campos (2)'!J3499),Blocos!A:L,12,0))</f>
        <v/>
      </c>
      <c r="Z3499" s="190" t="str">
        <f>IF(ISNUMBER(Q3500),VLOOKUP(J3499,Blocos!D:G,4,0),"")</f>
        <v/>
      </c>
      <c r="AA3499" s="190" t="str">
        <f>IF(ISNUMBER(Q3499),CONCATENATE("CREATE TABLE ""reg_",LOWER(J3499),""" (""ID"" bigint NOT NULL AUTO_INCREMENT,  ""HASHFILE"" varchar(255) DEFAULT NULL, ""ID_PAI"" bigint NOT NULL,"),IF(Q3499="Campo",CONCATENATE("""",L3499,""" ",VLOOKUP(R3499,Apoio!A:C,3,0)),""))&amp;IF(Z3499="","",CONCATENATE("PRIMARY KEY (""ID""), KEY ""FK_reg_",LOWER(Z3499),"_ID_PAI"" (""ID_PAI""), CONSTRAINT ""FK_reg_",LOWER(Z3499),"_ID_PAI"" FOREIGN KEY (""ID_PAI"") REFERENCES ""reg_",LOWER(Z3499),""" (""ID"")) ENGINE=InnoDB AUTO_INCREMENT=105774 DEFAULT CHARSET=utf8mb4 COLLATE=utf8mb4_0900_ai_ci;"))</f>
        <v/>
      </c>
      <c r="AB3499" s="190" t="str">
        <f t="shared" si="384"/>
        <v/>
      </c>
    </row>
    <row r="3500" spans="1:28" ht="14.5" hidden="1" customHeight="1" x14ac:dyDescent="0.3">
      <c r="J3500" s="187" t="str">
        <f t="shared" si="382"/>
        <v>1922</v>
      </c>
      <c r="K3500" s="196"/>
      <c r="L3500" s="285"/>
      <c r="M3500" s="182" t="s">
        <v>461</v>
      </c>
      <c r="N3500" s="196"/>
      <c r="O3500" s="196"/>
      <c r="P3500" s="196"/>
      <c r="Q3500" s="192" t="str">
        <f t="shared" si="383"/>
        <v/>
      </c>
      <c r="S3500" s="191" t="str">
        <f t="shared" si="386"/>
        <v/>
      </c>
      <c r="T3500" s="192" t="str">
        <f t="shared" si="387"/>
        <v/>
      </c>
      <c r="U3500" s="192" t="str">
        <f t="shared" si="385"/>
        <v/>
      </c>
      <c r="V3500" s="192" t="str">
        <f t="shared" si="388"/>
        <v/>
      </c>
      <c r="W3500" s="191" t="str">
        <f>IF(Q3500="Campo","@Campos(posicao = "&amp;K3500&amp;", tipo = '"&amp;R3500&amp;"')@Column(name = """&amp;L3500&amp;""")"&amp;IF(R3500="D","@Temporal(TemporalType.DATE)","")&amp;"private "&amp;VLOOKUP(TEXT(R3500,"@"),Apoio!A:B,2,0)&amp;" "&amp;SUBSTITUTE(LOWER(LEFT(L3500,1))&amp;RIGHT(PROPER(L3500),LEN(L3500)-1),"_","")&amp;";",IF(ISNUMBER(Q3500),IF(R3500="R","@Entity@Table(name = ""reg_"&amp;LOWER(J3500)&amp;""")@XmlRootElement","")&amp;VLOOKUP(J3500,Blocos!D:I,6,0)&amp;Apoio!$E$1&amp;Y3500,""))</f>
        <v/>
      </c>
      <c r="X3500" s="190" t="str">
        <f>IF(ISNUMBER(Q3500),COUNTIF(Blocos!G:G,J3500),"")</f>
        <v/>
      </c>
      <c r="Y3500" s="190" t="str">
        <f>IF(OR(X3500=0,X3500=""),"",VLOOKUP(SUMIFS(Blocos!A:A,Blocos!H:H,'EFD REGISTROS e Campos (2)'!X3500,Blocos!G:G,'EFD REGISTROS e Campos (2)'!J3500),Blocos!A:L,12,0))</f>
        <v/>
      </c>
      <c r="Z3500" s="190" t="str">
        <f>IF(ISNUMBER(Q3501),VLOOKUP(J3500,Blocos!D:G,4,0),"")</f>
        <v/>
      </c>
      <c r="AA3500" s="190" t="str">
        <f>IF(ISNUMBER(Q3500),CONCATENATE("CREATE TABLE ""reg_",LOWER(J3500),""" (""ID"" bigint NOT NULL AUTO_INCREMENT,  ""HASHFILE"" varchar(255) DEFAULT NULL, ""ID_PAI"" bigint NOT NULL,"),IF(Q3500="Campo",CONCATENATE("""",L3500,""" ",VLOOKUP(R3500,Apoio!A:C,3,0)),""))&amp;IF(Z3500="","",CONCATENATE("PRIMARY KEY (""ID""), KEY ""FK_reg_",LOWER(Z3500),"_ID_PAI"" (""ID_PAI""), CONSTRAINT ""FK_reg_",LOWER(Z3500),"_ID_PAI"" FOREIGN KEY (""ID_PAI"") REFERENCES ""reg_",LOWER(Z3500),""" (""ID"")) ENGINE=InnoDB AUTO_INCREMENT=105774 DEFAULT CHARSET=utf8mb4 COLLATE=utf8mb4_0900_ai_ci;"))</f>
        <v/>
      </c>
      <c r="AB3500" s="190" t="str">
        <f t="shared" si="384"/>
        <v/>
      </c>
    </row>
    <row r="3501" spans="1:28" ht="14.5" hidden="1" customHeight="1" x14ac:dyDescent="0.3">
      <c r="J3501" s="187" t="str">
        <f t="shared" si="382"/>
        <v>1922</v>
      </c>
      <c r="K3501" s="196"/>
      <c r="L3501" s="285"/>
      <c r="M3501" s="182" t="s">
        <v>452</v>
      </c>
      <c r="N3501" s="196"/>
      <c r="O3501" s="196"/>
      <c r="P3501" s="196"/>
      <c r="Q3501" s="192" t="str">
        <f t="shared" si="383"/>
        <v/>
      </c>
      <c r="S3501" s="191" t="str">
        <f t="shared" si="386"/>
        <v/>
      </c>
      <c r="T3501" s="192" t="str">
        <f t="shared" si="387"/>
        <v/>
      </c>
      <c r="U3501" s="192" t="str">
        <f t="shared" si="385"/>
        <v/>
      </c>
      <c r="V3501" s="192" t="str">
        <f t="shared" si="388"/>
        <v/>
      </c>
      <c r="W3501" s="191" t="str">
        <f>IF(Q3501="Campo","@Campos(posicao = "&amp;K3501&amp;", tipo = '"&amp;R3501&amp;"')@Column(name = """&amp;L3501&amp;""")"&amp;IF(R3501="D","@Temporal(TemporalType.DATE)","")&amp;"private "&amp;VLOOKUP(TEXT(R3501,"@"),Apoio!A:B,2,0)&amp;" "&amp;SUBSTITUTE(LOWER(LEFT(L3501,1))&amp;RIGHT(PROPER(L3501),LEN(L3501)-1),"_","")&amp;";",IF(ISNUMBER(Q3501),IF(R3501="R","@Entity@Table(name = ""reg_"&amp;LOWER(J3501)&amp;""")@XmlRootElement","")&amp;VLOOKUP(J3501,Blocos!D:I,6,0)&amp;Apoio!$E$1&amp;Y3501,""))</f>
        <v/>
      </c>
      <c r="X3501" s="190" t="str">
        <f>IF(ISNUMBER(Q3501),COUNTIF(Blocos!G:G,J3501),"")</f>
        <v/>
      </c>
      <c r="Y3501" s="190" t="str">
        <f>IF(OR(X3501=0,X3501=""),"",VLOOKUP(SUMIFS(Blocos!A:A,Blocos!H:H,'EFD REGISTROS e Campos (2)'!X3501,Blocos!G:G,'EFD REGISTROS e Campos (2)'!J3501),Blocos!A:L,12,0))</f>
        <v/>
      </c>
      <c r="Z3501" s="190" t="str">
        <f>IF(ISNUMBER(Q3502),VLOOKUP(J3501,Blocos!D:G,4,0),"")</f>
        <v/>
      </c>
      <c r="AA3501" s="190" t="str">
        <f>IF(ISNUMBER(Q3501),CONCATENATE("CREATE TABLE ""reg_",LOWER(J3501),""" (""ID"" bigint NOT NULL AUTO_INCREMENT,  ""HASHFILE"" varchar(255) DEFAULT NULL, ""ID_PAI"" bigint NOT NULL,"),IF(Q3501="Campo",CONCATENATE("""",L3501,""" ",VLOOKUP(R3501,Apoio!A:C,3,0)),""))&amp;IF(Z3501="","",CONCATENATE("PRIMARY KEY (""ID""), KEY ""FK_reg_",LOWER(Z3501),"_ID_PAI"" (""ID_PAI""), CONSTRAINT ""FK_reg_",LOWER(Z3501),"_ID_PAI"" FOREIGN KEY (""ID_PAI"") REFERENCES ""reg_",LOWER(Z3501),""" (""ID"")) ENGINE=InnoDB AUTO_INCREMENT=105774 DEFAULT CHARSET=utf8mb4 COLLATE=utf8mb4_0900_ai_ci;"))</f>
        <v/>
      </c>
      <c r="AB3501" s="190" t="str">
        <f t="shared" si="384"/>
        <v/>
      </c>
    </row>
    <row r="3502" spans="1:28" ht="14.5" hidden="1" customHeight="1" x14ac:dyDescent="0.3">
      <c r="J3502" s="187" t="str">
        <f t="shared" si="382"/>
        <v>1922</v>
      </c>
      <c r="K3502" s="181">
        <v>5</v>
      </c>
      <c r="L3502" s="289" t="s">
        <v>462</v>
      </c>
      <c r="M3502" s="182" t="s">
        <v>2356</v>
      </c>
      <c r="N3502" s="181" t="s">
        <v>27</v>
      </c>
      <c r="O3502" s="181" t="s">
        <v>28</v>
      </c>
      <c r="P3502" s="181" t="s">
        <v>28</v>
      </c>
      <c r="Q3502" s="192" t="str">
        <f t="shared" si="383"/>
        <v>Campo</v>
      </c>
      <c r="R3502" s="192" t="s">
        <v>27</v>
      </c>
      <c r="S3502" s="191" t="str">
        <f t="shared" si="386"/>
        <v/>
      </c>
      <c r="T3502" s="192" t="str">
        <f t="shared" si="387"/>
        <v>&lt;campo posicao="5"&gt;
&lt;coluna&gt;PROC&lt;/coluna&gt;
&lt;descricao&gt;Descrição resumida do processo que embasou o lançamento&lt;/descricao&gt;
&lt;tipo&gt;C&lt;/tipo&gt;
&lt;/campo&gt;</v>
      </c>
      <c r="U3502" s="192" t="str">
        <f t="shared" si="385"/>
        <v>&lt;campo posicao="5"&gt;
&lt;coluna&gt;PROC&lt;/coluna&gt;
&lt;descricao&gt;Descrição resumida do processo que embasou o lançamento&lt;/descricao&gt;
&lt;tipo&gt;C&lt;/tipo&gt;
&lt;/campo&gt;</v>
      </c>
      <c r="V3502" s="192" t="str">
        <f t="shared" si="388"/>
        <v>{"Column6", "PROC"},</v>
      </c>
      <c r="W3502" s="191" t="str">
        <f>IF(Q3502="Campo","@Campos(posicao = "&amp;K3502&amp;", tipo = '"&amp;R3502&amp;"')@Column(name = """&amp;L3502&amp;""")"&amp;IF(R3502="D","@Temporal(TemporalType.DATE)","")&amp;"private "&amp;VLOOKUP(TEXT(R3502,"@"),Apoio!A:B,2,0)&amp;" "&amp;SUBSTITUTE(LOWER(LEFT(L3502,1))&amp;RIGHT(PROPER(L3502),LEN(L3502)-1),"_","")&amp;";",IF(ISNUMBER(Q3502),IF(R3502="R","@Entity@Table(name = ""reg_"&amp;LOWER(J3502)&amp;""")@XmlRootElement","")&amp;VLOOKUP(J3502,Blocos!D:I,6,0)&amp;Apoio!$E$1&amp;Y3502,""))</f>
        <v>@Campos(posicao = 5, tipo = 'C')@Column(name = "PROC")private String proc;</v>
      </c>
      <c r="X3502" s="190" t="str">
        <f>IF(ISNUMBER(Q3502),COUNTIF(Blocos!G:G,J3502),"")</f>
        <v/>
      </c>
      <c r="Y3502" s="190" t="str">
        <f>IF(OR(X3502=0,X3502=""),"",VLOOKUP(SUMIFS(Blocos!A:A,Blocos!H:H,'EFD REGISTROS e Campos (2)'!X3502,Blocos!G:G,'EFD REGISTROS e Campos (2)'!J3502),Blocos!A:L,12,0))</f>
        <v/>
      </c>
      <c r="Z3502" s="190" t="str">
        <f>IF(ISNUMBER(Q3503),VLOOKUP(J3502,Blocos!D:G,4,0),"")</f>
        <v/>
      </c>
      <c r="AA3502" s="190" t="str">
        <f>IF(ISNUMBER(Q3502),CONCATENATE("CREATE TABLE ""reg_",LOWER(J3502),""" (""ID"" bigint NOT NULL AUTO_INCREMENT,  ""HASHFILE"" varchar(255) DEFAULT NULL, ""ID_PAI"" bigint NOT NULL,"),IF(Q3502="Campo",CONCATENATE("""",L3502,""" ",VLOOKUP(R3502,Apoio!A:C,3,0)),""))&amp;IF(Z3502="","",CONCATENATE("PRIMARY KEY (""ID""), KEY ""FK_reg_",LOWER(Z3502),"_ID_PAI"" (""ID_PAI""), CONSTRAINT ""FK_reg_",LOWER(Z3502),"_ID_PAI"" FOREIGN KEY (""ID_PAI"") REFERENCES ""reg_",LOWER(Z3502),""" (""ID"")) ENGINE=InnoDB AUTO_INCREMENT=105774 DEFAULT CHARSET=utf8mb4 COLLATE=utf8mb4_0900_ai_ci;"))</f>
        <v>"PROC" varchar(255) DEFAULT NULL,</v>
      </c>
      <c r="AB3502" s="190" t="str">
        <f t="shared" si="384"/>
        <v>`reg_1922`.`PROC`,</v>
      </c>
    </row>
    <row r="3503" spans="1:28" ht="14.5" hidden="1" customHeight="1" x14ac:dyDescent="0.3">
      <c r="J3503" s="187" t="str">
        <f t="shared" si="382"/>
        <v>1922</v>
      </c>
      <c r="K3503" s="181">
        <v>6</v>
      </c>
      <c r="L3503" s="289" t="s">
        <v>617</v>
      </c>
      <c r="M3503" s="182" t="s">
        <v>2357</v>
      </c>
      <c r="N3503" s="181" t="s">
        <v>27</v>
      </c>
      <c r="O3503" s="181" t="s">
        <v>28</v>
      </c>
      <c r="P3503" s="181" t="s">
        <v>28</v>
      </c>
      <c r="Q3503" s="192" t="str">
        <f t="shared" si="383"/>
        <v>Campo</v>
      </c>
      <c r="R3503" s="192" t="s">
        <v>27</v>
      </c>
      <c r="S3503" s="191" t="str">
        <f t="shared" si="386"/>
        <v/>
      </c>
      <c r="T3503" s="192" t="str">
        <f t="shared" si="387"/>
        <v>&lt;campo posicao="6"&gt;
&lt;coluna&gt;TXT_COMPL&lt;/coluna&gt;
&lt;descricao&gt;Descrição complementar&lt;/descricao&gt;
&lt;tipo&gt;C&lt;/tipo&gt;
&lt;/campo&gt;</v>
      </c>
      <c r="U3503" s="192" t="str">
        <f t="shared" si="385"/>
        <v>&lt;campo posicao="6"&gt;
&lt;coluna&gt;TXT_COMPL&lt;/coluna&gt;
&lt;descricao&gt;Descrição complementar&lt;/descricao&gt;
&lt;tipo&gt;C&lt;/tipo&gt;
&lt;/campo&gt;</v>
      </c>
      <c r="V3503" s="192" t="str">
        <f t="shared" si="388"/>
        <v>{"Column7", "TXT_COMPL"},</v>
      </c>
      <c r="W3503" s="191" t="str">
        <f>IF(Q3503="Campo","@Campos(posicao = "&amp;K3503&amp;", tipo = '"&amp;R3503&amp;"')@Column(name = """&amp;L3503&amp;""")"&amp;IF(R3503="D","@Temporal(TemporalType.DATE)","")&amp;"private "&amp;VLOOKUP(TEXT(R3503,"@"),Apoio!A:B,2,0)&amp;" "&amp;SUBSTITUTE(LOWER(LEFT(L3503,1))&amp;RIGHT(PROPER(L3503),LEN(L3503)-1),"_","")&amp;";",IF(ISNUMBER(Q3503),IF(R3503="R","@Entity@Table(name = ""reg_"&amp;LOWER(J3503)&amp;""")@XmlRootElement","")&amp;VLOOKUP(J3503,Blocos!D:I,6,0)&amp;Apoio!$E$1&amp;Y3503,""))</f>
        <v>@Campos(posicao = 6, tipo = 'C')@Column(name = "TXT_COMPL")private String txtCompl;</v>
      </c>
      <c r="X3503" s="190" t="str">
        <f>IF(ISNUMBER(Q3503),COUNTIF(Blocos!G:G,J3503),"")</f>
        <v/>
      </c>
      <c r="Y3503" s="190" t="str">
        <f>IF(OR(X3503=0,X3503=""),"",VLOOKUP(SUMIFS(Blocos!A:A,Blocos!H:H,'EFD REGISTROS e Campos (2)'!X3503,Blocos!G:G,'EFD REGISTROS e Campos (2)'!J3503),Blocos!A:L,12,0))</f>
        <v/>
      </c>
      <c r="Z3503" s="190" t="str">
        <f>IF(ISNUMBER(Q3504),VLOOKUP(J3503,Blocos!D:G,4,0),"")</f>
        <v>1921</v>
      </c>
      <c r="AA3503" s="190" t="str">
        <f>IF(ISNUMBER(Q3503),CONCATENATE("CREATE TABLE ""reg_",LOWER(J3503),""" (""ID"" bigint NOT NULL AUTO_INCREMENT,  ""HASHFILE"" varchar(255) DEFAULT NULL, ""ID_PAI"" bigint NOT NULL,"),IF(Q3503="Campo",CONCATENATE("""",L3503,""" ",VLOOKUP(R3503,Apoio!A:C,3,0)),""))&amp;IF(Z3503="","",CONCATENATE("PRIMARY KEY (""ID""), KEY ""FK_reg_",LOWER(Z3503),"_ID_PAI"" (""ID_PAI""), CONSTRAINT ""FK_reg_",LOWER(Z3503),"_ID_PAI"" FOREIGN KEY (""ID_PAI"") REFERENCES ""reg_",LOWER(Z3503),""" (""ID"")) ENGINE=InnoDB AUTO_INCREMENT=105774 DEFAULT CHARSET=utf8mb4 COLLATE=utf8mb4_0900_ai_ci;"))</f>
        <v>"TXT_COMPL" varchar(255) DEFAULT NULL,PRIMARY KEY ("ID"), KEY "FK_reg_1921_ID_PAI" ("ID_PAI"), CONSTRAINT "FK_reg_1921_ID_PAI" FOREIGN KEY ("ID_PAI") REFERENCES "reg_1921" ("ID")) ENGINE=InnoDB AUTO_INCREMENT=105774 DEFAULT CHARSET=utf8mb4 COLLATE=utf8mb4_0900_ai_ci;</v>
      </c>
      <c r="AB3503" s="190" t="str">
        <f t="shared" si="384"/>
        <v>`reg_1922`.`TXT_COMPL`,FROM `efdicms`.`reg_1922`;"</v>
      </c>
    </row>
    <row r="3504" spans="1:28" ht="14.5" hidden="1" customHeight="1" collapsed="1" x14ac:dyDescent="0.3">
      <c r="A3504" s="180" t="s">
        <v>22</v>
      </c>
      <c r="H3504" s="180" t="s">
        <v>3478</v>
      </c>
      <c r="I3504" s="180" t="s">
        <v>144</v>
      </c>
      <c r="J3504" s="187" t="str">
        <f t="shared" si="382"/>
        <v>1923</v>
      </c>
      <c r="K3504" s="195" t="s">
        <v>3479</v>
      </c>
      <c r="Q3504" s="192">
        <f t="shared" si="383"/>
        <v>6</v>
      </c>
      <c r="S3504" s="191" t="str">
        <f t="shared" si="386"/>
        <v>&lt;/registro&gt;
&lt;registro codigo="1923" perfil="ABC" nivel="6"&gt;</v>
      </c>
      <c r="T3504" s="192" t="str">
        <f t="shared" si="387"/>
        <v/>
      </c>
      <c r="U3504" s="192" t="str">
        <f t="shared" si="385"/>
        <v>&lt;/registro&gt;
&lt;registro codigo="1923" perfil="ABC" nivel="6"&gt;</v>
      </c>
      <c r="V3504" s="192" t="str">
        <f t="shared" si="388"/>
        <v/>
      </c>
      <c r="W3504" s="191" t="str">
        <f>IF(Q3504="Campo","@Campos(posicao = "&amp;K3504&amp;", tipo = '"&amp;R3504&amp;"')@Column(name = """&amp;L3504&amp;""")"&amp;IF(R3504="D","@Temporal(TemporalType.DATE)","")&amp;"private "&amp;VLOOKUP(TEXT(R3504,"@"),Apoio!A:B,2,0)&amp;" "&amp;SUBSTITUTE(LOWER(LEFT(L3504,1))&amp;RIGHT(PROPER(L3504),LEN(L3504)-1),"_","")&amp;";",IF(ISNUMBER(Q3504),IF(R3504="R","@Entity@Table(name = ""reg_"&amp;LOWER(J3504)&amp;""")@XmlRootElement","")&amp;VLOOKUP(J3504,Blocos!D:I,6,0)&amp;Apoio!$E$1&amp;Y3504,""))</f>
        <v>@Registros(nivel = 6) public class Reg1923 implements Serializable { private static final long serialVersionUID = 1L; @Id @GeneratedValue(strategy = GenerationType.IDENTITY) @Basic(optional = false) @Column(name = "ID" ) private Long id;@ManyToOne(fetch = FetchType.LAZY) @JoinColumn(name = "ID_PAI", nullable = false) private Reg1921 idPai; public Reg1921 getIdPai() {return idPai;}public void setIdPai(Object idPai) {this.idPai = (Reg1921) idPai;}public Reg1923() { } public Reg1923(Long id) { this.id = id; } public Reg1923(Long id, Reg1921 idPai, long linha, String hash) { this.id = id; this.idPai = idPai; this.linha = linha; this.hash = hash; }public Long getId() { return id; } public void setId(Long id) { this.id = id; }@Basic(optional = false)@Column(name = "LINHA")private long linha;@Basic(optional = false)@Column(name = "HASH")private String hash;</v>
      </c>
      <c r="X3504" s="190">
        <f>IF(ISNUMBER(Q3504),COUNTIF(Blocos!G:G,J3504),"")</f>
        <v>0</v>
      </c>
      <c r="Y3504" s="190" t="str">
        <f>IF(OR(X3504=0,X3504=""),"",VLOOKUP(SUMIFS(Blocos!A:A,Blocos!H:H,'EFD REGISTROS e Campos (2)'!X3504,Blocos!G:G,'EFD REGISTROS e Campos (2)'!J3504),Blocos!A:L,12,0))</f>
        <v/>
      </c>
      <c r="Z3504" s="190" t="str">
        <f>IF(ISNUMBER(Q3505),VLOOKUP(J3504,Blocos!D:G,4,0),"")</f>
        <v/>
      </c>
      <c r="AA3504" s="190" t="str">
        <f>IF(ISNUMBER(Q3504),CONCATENATE("CREATE TABLE ""reg_",LOWER(J3504),""" (""ID"" bigint NOT NULL AUTO_INCREMENT,  ""HASHFILE"" varchar(255) DEFAULT NULL, ""ID_PAI"" bigint NOT NULL,"),IF(Q3504="Campo",CONCATENATE("""",L3504,""" ",VLOOKUP(R3504,Apoio!A:C,3,0)),""))&amp;IF(Z3504="","",CONCATENATE("PRIMARY KEY (""ID""), KEY ""FK_reg_",LOWER(Z3504),"_ID_PAI"" (""ID_PAI""), CONSTRAINT ""FK_reg_",LOWER(Z3504),"_ID_PAI"" FOREIGN KEY (""ID_PAI"") REFERENCES ""reg_",LOWER(Z3504),""" (""ID"")) ENGINE=InnoDB AUTO_INCREMENT=105774 DEFAULT CHARSET=utf8mb4 COLLATE=utf8mb4_0900_ai_ci;"))</f>
        <v>CREATE TABLE "reg_1923" ("ID" bigint NOT NULL AUTO_INCREMENT,  "HASHFILE" varchar(255) DEFAULT NULL, "ID_PAI" bigint NOT NULL,</v>
      </c>
      <c r="AB3504" s="190" t="str">
        <f t="shared" si="384"/>
        <v/>
      </c>
    </row>
    <row r="3505" spans="1:28" ht="14.5" hidden="1" customHeight="1" x14ac:dyDescent="0.3">
      <c r="J3505" s="187" t="str">
        <f t="shared" si="382"/>
        <v>1923</v>
      </c>
      <c r="K3505" s="181">
        <v>1</v>
      </c>
      <c r="L3505" s="289" t="s">
        <v>25</v>
      </c>
      <c r="M3505" s="182" t="s">
        <v>3480</v>
      </c>
      <c r="N3505" s="181" t="s">
        <v>27</v>
      </c>
      <c r="O3505" s="181">
        <v>4</v>
      </c>
      <c r="P3505" s="181" t="s">
        <v>28</v>
      </c>
      <c r="Q3505" s="192" t="str">
        <f t="shared" si="383"/>
        <v>Campo</v>
      </c>
      <c r="R3505" s="192" t="s">
        <v>27</v>
      </c>
      <c r="S3505" s="191" t="str">
        <f t="shared" si="386"/>
        <v/>
      </c>
      <c r="T3505" s="192" t="str">
        <f t="shared" si="387"/>
        <v>&lt;campo posicao="1"&gt;
&lt;coluna&gt;REG&lt;/coluna&gt;
&lt;descricao&gt;Texto fixo contendo "1923"&lt;/descricao&gt;
&lt;tipo&gt;C&lt;/tipo&gt;
&lt;/campo&gt;</v>
      </c>
      <c r="U3505" s="192" t="str">
        <f t="shared" si="385"/>
        <v>&lt;campo posicao="1"&gt;
&lt;coluna&gt;REG&lt;/coluna&gt;
&lt;descricao&gt;Texto fixo contendo "1923"&lt;/descricao&gt;
&lt;tipo&gt;C&lt;/tipo&gt;
&lt;/campo&gt;</v>
      </c>
      <c r="V3505" s="192" t="str">
        <f t="shared" si="388"/>
        <v>{"Column2", "REG"},</v>
      </c>
      <c r="W3505" s="191" t="str">
        <f>IF(Q3505="Campo","@Campos(posicao = "&amp;K3505&amp;", tipo = '"&amp;R3505&amp;"')@Column(name = """&amp;L3505&amp;""")"&amp;IF(R3505="D","@Temporal(TemporalType.DATE)","")&amp;"private "&amp;VLOOKUP(TEXT(R3505,"@"),Apoio!A:B,2,0)&amp;" "&amp;SUBSTITUTE(LOWER(LEFT(L3505,1))&amp;RIGHT(PROPER(L3505),LEN(L3505)-1),"_","")&amp;";",IF(ISNUMBER(Q3505),IF(R3505="R","@Entity@Table(name = ""reg_"&amp;LOWER(J3505)&amp;""")@XmlRootElement","")&amp;VLOOKUP(J3505,Blocos!D:I,6,0)&amp;Apoio!$E$1&amp;Y3505,""))</f>
        <v>@Campos(posicao = 1, tipo = 'C')@Column(name = "REG")private String reg;</v>
      </c>
      <c r="X3505" s="190" t="str">
        <f>IF(ISNUMBER(Q3505),COUNTIF(Blocos!G:G,J3505),"")</f>
        <v/>
      </c>
      <c r="Y3505" s="190" t="str">
        <f>IF(OR(X3505=0,X3505=""),"",VLOOKUP(SUMIFS(Blocos!A:A,Blocos!H:H,'EFD REGISTROS e Campos (2)'!X3505,Blocos!G:G,'EFD REGISTROS e Campos (2)'!J3505),Blocos!A:L,12,0))</f>
        <v/>
      </c>
      <c r="Z3505" s="190" t="str">
        <f>IF(ISNUMBER(Q3506),VLOOKUP(J3505,Blocos!D:G,4,0),"")</f>
        <v/>
      </c>
      <c r="AA3505" s="190" t="str">
        <f>IF(ISNUMBER(Q3505),CONCATENATE("CREATE TABLE ""reg_",LOWER(J3505),""" (""ID"" bigint NOT NULL AUTO_INCREMENT,  ""HASHFILE"" varchar(255) DEFAULT NULL, ""ID_PAI"" bigint NOT NULL,"),IF(Q3505="Campo",CONCATENATE("""",L3505,""" ",VLOOKUP(R3505,Apoio!A:C,3,0)),""))&amp;IF(Z3505="","",CONCATENATE("PRIMARY KEY (""ID""), KEY ""FK_reg_",LOWER(Z3505),"_ID_PAI"" (""ID_PAI""), CONSTRAINT ""FK_reg_",LOWER(Z3505),"_ID_PAI"" FOREIGN KEY (""ID_PAI"") REFERENCES ""reg_",LOWER(Z3505),""" (""ID"")) ENGINE=InnoDB AUTO_INCREMENT=105774 DEFAULT CHARSET=utf8mb4 COLLATE=utf8mb4_0900_ai_ci;"))</f>
        <v>"REG" varchar(255) DEFAULT NULL,</v>
      </c>
      <c r="AB3505" s="190" t="str">
        <f t="shared" si="384"/>
        <v>USE `efdicms`;SELECT `reg_1923`.`REG`,</v>
      </c>
    </row>
    <row r="3506" spans="1:28" ht="14.5" hidden="1" customHeight="1" x14ac:dyDescent="0.3">
      <c r="J3506" s="187" t="str">
        <f t="shared" si="382"/>
        <v>1923</v>
      </c>
      <c r="K3506" s="196">
        <v>2</v>
      </c>
      <c r="L3506" s="285" t="s">
        <v>129</v>
      </c>
      <c r="M3506" s="182" t="s">
        <v>340</v>
      </c>
      <c r="N3506" s="196" t="s">
        <v>27</v>
      </c>
      <c r="O3506" s="196">
        <v>60</v>
      </c>
      <c r="P3506" s="196" t="s">
        <v>28</v>
      </c>
      <c r="Q3506" s="192" t="str">
        <f t="shared" si="383"/>
        <v>Campo</v>
      </c>
      <c r="R3506" s="192" t="s">
        <v>27</v>
      </c>
      <c r="S3506" s="191" t="str">
        <f t="shared" si="386"/>
        <v/>
      </c>
      <c r="T3506" s="192" t="str">
        <f t="shared" si="387"/>
        <v>&lt;campo posicao="2"&gt;
&lt;coluna&gt;COD_PART&lt;/coluna&gt;
&lt;descricao&gt;Código do participante (campo 02 do Registro 0150):&lt;/descricao&gt;
&lt;tipo&gt;C&lt;/tipo&gt;
&lt;/campo&gt;</v>
      </c>
      <c r="U3506" s="192" t="str">
        <f t="shared" si="385"/>
        <v>&lt;campo posicao="2"&gt;
&lt;coluna&gt;COD_PART&lt;/coluna&gt;
&lt;descricao&gt;Código do participante (campo 02 do Registro 0150):&lt;/descricao&gt;
&lt;tipo&gt;C&lt;/tipo&gt;
&lt;/campo&gt;</v>
      </c>
      <c r="V3506" s="192" t="str">
        <f t="shared" si="388"/>
        <v>{"Column3", "COD_PART"},</v>
      </c>
      <c r="W3506" s="191" t="str">
        <f>IF(Q3506="Campo","@Campos(posicao = "&amp;K3506&amp;", tipo = '"&amp;R3506&amp;"')@Column(name = """&amp;L3506&amp;""")"&amp;IF(R3506="D","@Temporal(TemporalType.DATE)","")&amp;"private "&amp;VLOOKUP(TEXT(R3506,"@"),Apoio!A:B,2,0)&amp;" "&amp;SUBSTITUTE(LOWER(LEFT(L3506,1))&amp;RIGHT(PROPER(L3506),LEN(L3506)-1),"_","")&amp;";",IF(ISNUMBER(Q3506),IF(R3506="R","@Entity@Table(name = ""reg_"&amp;LOWER(J3506)&amp;""")@XmlRootElement","")&amp;VLOOKUP(J3506,Blocos!D:I,6,0)&amp;Apoio!$E$1&amp;Y3506,""))</f>
        <v>@Campos(posicao = 2, tipo = 'C')@Column(name = "COD_PART")private String codPart;</v>
      </c>
      <c r="X3506" s="190" t="str">
        <f>IF(ISNUMBER(Q3506),COUNTIF(Blocos!G:G,J3506),"")</f>
        <v/>
      </c>
      <c r="Y3506" s="190" t="str">
        <f>IF(OR(X3506=0,X3506=""),"",VLOOKUP(SUMIFS(Blocos!A:A,Blocos!H:H,'EFD REGISTROS e Campos (2)'!X3506,Blocos!G:G,'EFD REGISTROS e Campos (2)'!J3506),Blocos!A:L,12,0))</f>
        <v/>
      </c>
      <c r="Z3506" s="190" t="str">
        <f>IF(ISNUMBER(Q3507),VLOOKUP(J3506,Blocos!D:G,4,0),"")</f>
        <v/>
      </c>
      <c r="AA3506" s="190" t="str">
        <f>IF(ISNUMBER(Q3506),CONCATENATE("CREATE TABLE ""reg_",LOWER(J3506),""" (""ID"" bigint NOT NULL AUTO_INCREMENT,  ""HASHFILE"" varchar(255) DEFAULT NULL, ""ID_PAI"" bigint NOT NULL,"),IF(Q3506="Campo",CONCATENATE("""",L3506,""" ",VLOOKUP(R3506,Apoio!A:C,3,0)),""))&amp;IF(Z3506="","",CONCATENATE("PRIMARY KEY (""ID""), KEY ""FK_reg_",LOWER(Z3506),"_ID_PAI"" (""ID_PAI""), CONSTRAINT ""FK_reg_",LOWER(Z3506),"_ID_PAI"" FOREIGN KEY (""ID_PAI"") REFERENCES ""reg_",LOWER(Z3506),""" (""ID"")) ENGINE=InnoDB AUTO_INCREMENT=105774 DEFAULT CHARSET=utf8mb4 COLLATE=utf8mb4_0900_ai_ci;"))</f>
        <v>"COD_PART" varchar(255) DEFAULT NULL,</v>
      </c>
      <c r="AB3506" s="190" t="str">
        <f t="shared" si="384"/>
        <v>`reg_1923`.`COD_PART`,</v>
      </c>
    </row>
    <row r="3507" spans="1:28" ht="14.5" hidden="1" customHeight="1" x14ac:dyDescent="0.3">
      <c r="J3507" s="187" t="str">
        <f t="shared" si="382"/>
        <v>1923</v>
      </c>
      <c r="K3507" s="196"/>
      <c r="L3507" s="285"/>
      <c r="M3507" s="182" t="s">
        <v>532</v>
      </c>
      <c r="N3507" s="196"/>
      <c r="O3507" s="196"/>
      <c r="P3507" s="196"/>
      <c r="Q3507" s="192" t="str">
        <f t="shared" si="383"/>
        <v/>
      </c>
      <c r="S3507" s="191" t="str">
        <f t="shared" si="386"/>
        <v/>
      </c>
      <c r="T3507" s="192" t="str">
        <f t="shared" si="387"/>
        <v/>
      </c>
      <c r="U3507" s="192" t="str">
        <f t="shared" si="385"/>
        <v/>
      </c>
      <c r="V3507" s="192" t="str">
        <f t="shared" si="388"/>
        <v/>
      </c>
      <c r="W3507" s="191" t="str">
        <f>IF(Q3507="Campo","@Campos(posicao = "&amp;K3507&amp;", tipo = '"&amp;R3507&amp;"')@Column(name = """&amp;L3507&amp;""")"&amp;IF(R3507="D","@Temporal(TemporalType.DATE)","")&amp;"private "&amp;VLOOKUP(TEXT(R3507,"@"),Apoio!A:B,2,0)&amp;" "&amp;SUBSTITUTE(LOWER(LEFT(L3507,1))&amp;RIGHT(PROPER(L3507),LEN(L3507)-1),"_","")&amp;";",IF(ISNUMBER(Q3507),IF(R3507="R","@Entity@Table(name = ""reg_"&amp;LOWER(J3507)&amp;""")@XmlRootElement","")&amp;VLOOKUP(J3507,Blocos!D:I,6,0)&amp;Apoio!$E$1&amp;Y3507,""))</f>
        <v/>
      </c>
      <c r="X3507" s="190" t="str">
        <f>IF(ISNUMBER(Q3507),COUNTIF(Blocos!G:G,J3507),"")</f>
        <v/>
      </c>
      <c r="Y3507" s="190" t="str">
        <f>IF(OR(X3507=0,X3507=""),"",VLOOKUP(SUMIFS(Blocos!A:A,Blocos!H:H,'EFD REGISTROS e Campos (2)'!X3507,Blocos!G:G,'EFD REGISTROS e Campos (2)'!J3507),Blocos!A:L,12,0))</f>
        <v/>
      </c>
      <c r="Z3507" s="190" t="str">
        <f>IF(ISNUMBER(Q3508),VLOOKUP(J3507,Blocos!D:G,4,0),"")</f>
        <v/>
      </c>
      <c r="AA3507" s="190" t="str">
        <f>IF(ISNUMBER(Q3507),CONCATENATE("CREATE TABLE ""reg_",LOWER(J3507),""" (""ID"" bigint NOT NULL AUTO_INCREMENT,  ""HASHFILE"" varchar(255) DEFAULT NULL, ""ID_PAI"" bigint NOT NULL,"),IF(Q3507="Campo",CONCATENATE("""",L3507,""" ",VLOOKUP(R3507,Apoio!A:C,3,0)),""))&amp;IF(Z3507="","",CONCATENATE("PRIMARY KEY (""ID""), KEY ""FK_reg_",LOWER(Z3507),"_ID_PAI"" (""ID_PAI""), CONSTRAINT ""FK_reg_",LOWER(Z3507),"_ID_PAI"" FOREIGN KEY (""ID_PAI"") REFERENCES ""reg_",LOWER(Z3507),""" (""ID"")) ENGINE=InnoDB AUTO_INCREMENT=105774 DEFAULT CHARSET=utf8mb4 COLLATE=utf8mb4_0900_ai_ci;"))</f>
        <v/>
      </c>
      <c r="AB3507" s="190" t="str">
        <f t="shared" si="384"/>
        <v/>
      </c>
    </row>
    <row r="3508" spans="1:28" ht="14.5" hidden="1" customHeight="1" x14ac:dyDescent="0.3">
      <c r="J3508" s="187" t="str">
        <f t="shared" si="382"/>
        <v>1923</v>
      </c>
      <c r="K3508" s="196"/>
      <c r="L3508" s="285"/>
      <c r="M3508" s="182" t="s">
        <v>533</v>
      </c>
      <c r="N3508" s="196"/>
      <c r="O3508" s="196"/>
      <c r="P3508" s="196"/>
      <c r="Q3508" s="192" t="str">
        <f t="shared" si="383"/>
        <v/>
      </c>
      <c r="S3508" s="191" t="str">
        <f t="shared" si="386"/>
        <v/>
      </c>
      <c r="T3508" s="192" t="str">
        <f t="shared" si="387"/>
        <v/>
      </c>
      <c r="U3508" s="192" t="str">
        <f t="shared" si="385"/>
        <v/>
      </c>
      <c r="V3508" s="192" t="str">
        <f t="shared" si="388"/>
        <v/>
      </c>
      <c r="W3508" s="191" t="str">
        <f>IF(Q3508="Campo","@Campos(posicao = "&amp;K3508&amp;", tipo = '"&amp;R3508&amp;"')@Column(name = """&amp;L3508&amp;""")"&amp;IF(R3508="D","@Temporal(TemporalType.DATE)","")&amp;"private "&amp;VLOOKUP(TEXT(R3508,"@"),Apoio!A:B,2,0)&amp;" "&amp;SUBSTITUTE(LOWER(LEFT(L3508,1))&amp;RIGHT(PROPER(L3508),LEN(L3508)-1),"_","")&amp;";",IF(ISNUMBER(Q3508),IF(R3508="R","@Entity@Table(name = ""reg_"&amp;LOWER(J3508)&amp;""")@XmlRootElement","")&amp;VLOOKUP(J3508,Blocos!D:I,6,0)&amp;Apoio!$E$1&amp;Y3508,""))</f>
        <v/>
      </c>
      <c r="X3508" s="190" t="str">
        <f>IF(ISNUMBER(Q3508),COUNTIF(Blocos!G:G,J3508),"")</f>
        <v/>
      </c>
      <c r="Y3508" s="190" t="str">
        <f>IF(OR(X3508=0,X3508=""),"",VLOOKUP(SUMIFS(Blocos!A:A,Blocos!H:H,'EFD REGISTROS e Campos (2)'!X3508,Blocos!G:G,'EFD REGISTROS e Campos (2)'!J3508),Blocos!A:L,12,0))</f>
        <v/>
      </c>
      <c r="Z3508" s="190" t="str">
        <f>IF(ISNUMBER(Q3509),VLOOKUP(J3508,Blocos!D:G,4,0),"")</f>
        <v/>
      </c>
      <c r="AA3508" s="190" t="str">
        <f>IF(ISNUMBER(Q3508),CONCATENATE("CREATE TABLE ""reg_",LOWER(J3508),""" (""ID"" bigint NOT NULL AUTO_INCREMENT,  ""HASHFILE"" varchar(255) DEFAULT NULL, ""ID_PAI"" bigint NOT NULL,"),IF(Q3508="Campo",CONCATENATE("""",L3508,""" ",VLOOKUP(R3508,Apoio!A:C,3,0)),""))&amp;IF(Z3508="","",CONCATENATE("PRIMARY KEY (""ID""), KEY ""FK_reg_",LOWER(Z3508),"_ID_PAI"" (""ID_PAI""), CONSTRAINT ""FK_reg_",LOWER(Z3508),"_ID_PAI"" FOREIGN KEY (""ID_PAI"") REFERENCES ""reg_",LOWER(Z3508),""" (""ID"")) ENGINE=InnoDB AUTO_INCREMENT=105774 DEFAULT CHARSET=utf8mb4 COLLATE=utf8mb4_0900_ai_ci;"))</f>
        <v/>
      </c>
      <c r="AB3508" s="190" t="str">
        <f t="shared" si="384"/>
        <v/>
      </c>
    </row>
    <row r="3509" spans="1:28" ht="14.5" hidden="1" customHeight="1" x14ac:dyDescent="0.3">
      <c r="J3509" s="187" t="str">
        <f t="shared" si="382"/>
        <v>1923</v>
      </c>
      <c r="K3509" s="181">
        <v>3</v>
      </c>
      <c r="L3509" s="289" t="s">
        <v>344</v>
      </c>
      <c r="M3509" s="182" t="s">
        <v>534</v>
      </c>
      <c r="N3509" s="181" t="s">
        <v>27</v>
      </c>
      <c r="O3509" s="181" t="s">
        <v>54</v>
      </c>
      <c r="P3509" s="181" t="s">
        <v>28</v>
      </c>
      <c r="Q3509" s="192" t="str">
        <f t="shared" si="383"/>
        <v>Campo</v>
      </c>
      <c r="R3509" s="192" t="s">
        <v>27</v>
      </c>
      <c r="S3509" s="191" t="str">
        <f t="shared" si="386"/>
        <v/>
      </c>
      <c r="T3509" s="192" t="str">
        <f t="shared" si="387"/>
        <v>&lt;campo posicao="3"&gt;
&lt;coluna&gt;COD_MOD&lt;/coluna&gt;
&lt;descricao&gt;Código do modelo do documento fiscal, conforme a Tabela 4.1.1 &lt;/descricao&gt;
&lt;tipo&gt;C&lt;/tipo&gt;
&lt;/campo&gt;</v>
      </c>
      <c r="U3509" s="192" t="str">
        <f t="shared" si="385"/>
        <v>&lt;campo posicao="3"&gt;
&lt;coluna&gt;COD_MOD&lt;/coluna&gt;
&lt;descricao&gt;Código do modelo do documento fiscal, conforme a Tabela 4.1.1 &lt;/descricao&gt;
&lt;tipo&gt;C&lt;/tipo&gt;
&lt;/campo&gt;</v>
      </c>
      <c r="V3509" s="192" t="str">
        <f t="shared" si="388"/>
        <v>{"Column4", "COD_MOD"},</v>
      </c>
      <c r="W3509" s="191" t="str">
        <f>IF(Q3509="Campo","@Campos(posicao = "&amp;K3509&amp;", tipo = '"&amp;R3509&amp;"')@Column(name = """&amp;L3509&amp;""")"&amp;IF(R3509="D","@Temporal(TemporalType.DATE)","")&amp;"private "&amp;VLOOKUP(TEXT(R3509,"@"),Apoio!A:B,2,0)&amp;" "&amp;SUBSTITUTE(LOWER(LEFT(L3509,1))&amp;RIGHT(PROPER(L3509),LEN(L3509)-1),"_","")&amp;";",IF(ISNUMBER(Q3509),IF(R3509="R","@Entity@Table(name = ""reg_"&amp;LOWER(J3509)&amp;""")@XmlRootElement","")&amp;VLOOKUP(J3509,Blocos!D:I,6,0)&amp;Apoio!$E$1&amp;Y3509,""))</f>
        <v>@Campos(posicao = 3, tipo = 'C')@Column(name = "COD_MOD")private String codMod;</v>
      </c>
      <c r="X3509" s="190" t="str">
        <f>IF(ISNUMBER(Q3509),COUNTIF(Blocos!G:G,J3509),"")</f>
        <v/>
      </c>
      <c r="Y3509" s="190" t="str">
        <f>IF(OR(X3509=0,X3509=""),"",VLOOKUP(SUMIFS(Blocos!A:A,Blocos!H:H,'EFD REGISTROS e Campos (2)'!X3509,Blocos!G:G,'EFD REGISTROS e Campos (2)'!J3509),Blocos!A:L,12,0))</f>
        <v/>
      </c>
      <c r="Z3509" s="190" t="str">
        <f>IF(ISNUMBER(Q3510),VLOOKUP(J3509,Blocos!D:G,4,0),"")</f>
        <v/>
      </c>
      <c r="AA3509" s="190" t="str">
        <f>IF(ISNUMBER(Q3509),CONCATENATE("CREATE TABLE ""reg_",LOWER(J3509),""" (""ID"" bigint NOT NULL AUTO_INCREMENT,  ""HASHFILE"" varchar(255) DEFAULT NULL, ""ID_PAI"" bigint NOT NULL,"),IF(Q3509="Campo",CONCATENATE("""",L3509,""" ",VLOOKUP(R3509,Apoio!A:C,3,0)),""))&amp;IF(Z3509="","",CONCATENATE("PRIMARY KEY (""ID""), KEY ""FK_reg_",LOWER(Z3509),"_ID_PAI"" (""ID_PAI""), CONSTRAINT ""FK_reg_",LOWER(Z3509),"_ID_PAI"" FOREIGN KEY (""ID_PAI"") REFERENCES ""reg_",LOWER(Z3509),""" (""ID"")) ENGINE=InnoDB AUTO_INCREMENT=105774 DEFAULT CHARSET=utf8mb4 COLLATE=utf8mb4_0900_ai_ci;"))</f>
        <v>"COD_MOD" varchar(255) DEFAULT NULL,</v>
      </c>
      <c r="AB3509" s="190" t="str">
        <f t="shared" si="384"/>
        <v>`reg_1923`.`COD_MOD`,</v>
      </c>
    </row>
    <row r="3510" spans="1:28" ht="14.5" hidden="1" customHeight="1" x14ac:dyDescent="0.3">
      <c r="J3510" s="187" t="str">
        <f t="shared" si="382"/>
        <v>1923</v>
      </c>
      <c r="K3510" s="181">
        <v>4</v>
      </c>
      <c r="L3510" s="289" t="s">
        <v>348</v>
      </c>
      <c r="M3510" s="182" t="s">
        <v>349</v>
      </c>
      <c r="N3510" s="181" t="s">
        <v>27</v>
      </c>
      <c r="O3510" s="181">
        <v>4</v>
      </c>
      <c r="P3510" s="181" t="s">
        <v>28</v>
      </c>
      <c r="Q3510" s="192" t="str">
        <f t="shared" si="383"/>
        <v>Campo</v>
      </c>
      <c r="R3510" s="192" t="s">
        <v>27</v>
      </c>
      <c r="S3510" s="191" t="str">
        <f t="shared" si="386"/>
        <v/>
      </c>
      <c r="T3510" s="192" t="str">
        <f t="shared" si="387"/>
        <v>&lt;campo posicao="4"&gt;
&lt;coluna&gt;SER&lt;/coluna&gt;
&lt;descricao&gt;Série do documento fiscal&lt;/descricao&gt;
&lt;tipo&gt;C&lt;/tipo&gt;
&lt;/campo&gt;</v>
      </c>
      <c r="U3510" s="192" t="str">
        <f t="shared" si="385"/>
        <v>&lt;campo posicao="4"&gt;
&lt;coluna&gt;SER&lt;/coluna&gt;
&lt;descricao&gt;Série do documento fiscal&lt;/descricao&gt;
&lt;tipo&gt;C&lt;/tipo&gt;
&lt;/campo&gt;</v>
      </c>
      <c r="V3510" s="192" t="str">
        <f t="shared" si="388"/>
        <v>{"Column5", "SER"},</v>
      </c>
      <c r="W3510" s="191" t="str">
        <f>IF(Q3510="Campo","@Campos(posicao = "&amp;K3510&amp;", tipo = '"&amp;R3510&amp;"')@Column(name = """&amp;L3510&amp;""")"&amp;IF(R3510="D","@Temporal(TemporalType.DATE)","")&amp;"private "&amp;VLOOKUP(TEXT(R3510,"@"),Apoio!A:B,2,0)&amp;" "&amp;SUBSTITUTE(LOWER(LEFT(L3510,1))&amp;RIGHT(PROPER(L3510),LEN(L3510)-1),"_","")&amp;";",IF(ISNUMBER(Q3510),IF(R3510="R","@Entity@Table(name = ""reg_"&amp;LOWER(J3510)&amp;""")@XmlRootElement","")&amp;VLOOKUP(J3510,Blocos!D:I,6,0)&amp;Apoio!$E$1&amp;Y3510,""))</f>
        <v>@Campos(posicao = 4, tipo = 'C')@Column(name = "SER")private String ser;</v>
      </c>
      <c r="X3510" s="190" t="str">
        <f>IF(ISNUMBER(Q3510),COUNTIF(Blocos!G:G,J3510),"")</f>
        <v/>
      </c>
      <c r="Y3510" s="190" t="str">
        <f>IF(OR(X3510=0,X3510=""),"",VLOOKUP(SUMIFS(Blocos!A:A,Blocos!H:H,'EFD REGISTROS e Campos (2)'!X3510,Blocos!G:G,'EFD REGISTROS e Campos (2)'!J3510),Blocos!A:L,12,0))</f>
        <v/>
      </c>
      <c r="Z3510" s="190" t="str">
        <f>IF(ISNUMBER(Q3511),VLOOKUP(J3510,Blocos!D:G,4,0),"")</f>
        <v/>
      </c>
      <c r="AA3510" s="190" t="str">
        <f>IF(ISNUMBER(Q3510),CONCATENATE("CREATE TABLE ""reg_",LOWER(J3510),""" (""ID"" bigint NOT NULL AUTO_INCREMENT,  ""HASHFILE"" varchar(255) DEFAULT NULL, ""ID_PAI"" bigint NOT NULL,"),IF(Q3510="Campo",CONCATENATE("""",L3510,""" ",VLOOKUP(R3510,Apoio!A:C,3,0)),""))&amp;IF(Z3510="","",CONCATENATE("PRIMARY KEY (""ID""), KEY ""FK_reg_",LOWER(Z3510),"_ID_PAI"" (""ID_PAI""), CONSTRAINT ""FK_reg_",LOWER(Z3510),"_ID_PAI"" FOREIGN KEY (""ID_PAI"") REFERENCES ""reg_",LOWER(Z3510),""" (""ID"")) ENGINE=InnoDB AUTO_INCREMENT=105774 DEFAULT CHARSET=utf8mb4 COLLATE=utf8mb4_0900_ai_ci;"))</f>
        <v>"SER" varchar(255) DEFAULT NULL,</v>
      </c>
      <c r="AB3510" s="190" t="str">
        <f t="shared" si="384"/>
        <v>`reg_1923`.`SER`,</v>
      </c>
    </row>
    <row r="3511" spans="1:28" ht="14.5" hidden="1" customHeight="1" x14ac:dyDescent="0.3">
      <c r="J3511" s="187" t="str">
        <f t="shared" si="382"/>
        <v>1923</v>
      </c>
      <c r="K3511" s="181">
        <v>5</v>
      </c>
      <c r="L3511" s="289" t="s">
        <v>654</v>
      </c>
      <c r="M3511" s="182" t="s">
        <v>2361</v>
      </c>
      <c r="N3511" s="181" t="s">
        <v>32</v>
      </c>
      <c r="O3511" s="181">
        <v>3</v>
      </c>
      <c r="P3511" s="181" t="s">
        <v>28</v>
      </c>
      <c r="Q3511" s="192" t="str">
        <f t="shared" si="383"/>
        <v>Campo</v>
      </c>
      <c r="R3511" s="192" t="s">
        <v>3607</v>
      </c>
      <c r="S3511" s="191" t="str">
        <f t="shared" si="386"/>
        <v/>
      </c>
      <c r="T3511" s="192" t="str">
        <f t="shared" si="387"/>
        <v>&lt;campo posicao="5"&gt;
&lt;coluna&gt;SUB&lt;/coluna&gt;
&lt;descricao&gt;Subserie do documento fiscal&lt;/descricao&gt;
&lt;tipo&gt;I&lt;/tipo&gt;
&lt;/campo&gt;</v>
      </c>
      <c r="U3511" s="192" t="str">
        <f t="shared" si="385"/>
        <v>&lt;campo posicao="5"&gt;
&lt;coluna&gt;SUB&lt;/coluna&gt;
&lt;descricao&gt;Subserie do documento fiscal&lt;/descricao&gt;
&lt;tipo&gt;I&lt;/tipo&gt;
&lt;/campo&gt;</v>
      </c>
      <c r="V3511" s="192" t="str">
        <f t="shared" si="388"/>
        <v>{"Column6", "SUB"},</v>
      </c>
      <c r="W3511" s="191" t="str">
        <f>IF(Q3511="Campo","@Campos(posicao = "&amp;K3511&amp;", tipo = '"&amp;R3511&amp;"')@Column(name = """&amp;L3511&amp;""")"&amp;IF(R3511="D","@Temporal(TemporalType.DATE)","")&amp;"private "&amp;VLOOKUP(TEXT(R3511,"@"),Apoio!A:B,2,0)&amp;" "&amp;SUBSTITUTE(LOWER(LEFT(L3511,1))&amp;RIGHT(PROPER(L3511),LEN(L3511)-1),"_","")&amp;";",IF(ISNUMBER(Q3511),IF(R3511="R","@Entity@Table(name = ""reg_"&amp;LOWER(J3511)&amp;""")@XmlRootElement","")&amp;VLOOKUP(J3511,Blocos!D:I,6,0)&amp;Apoio!$E$1&amp;Y3511,""))</f>
        <v>@Campos(posicao = 5, tipo = 'I')@Column(name = "SUB")private int sub;</v>
      </c>
      <c r="X3511" s="190" t="str">
        <f>IF(ISNUMBER(Q3511),COUNTIF(Blocos!G:G,J3511),"")</f>
        <v/>
      </c>
      <c r="Y3511" s="190" t="str">
        <f>IF(OR(X3511=0,X3511=""),"",VLOOKUP(SUMIFS(Blocos!A:A,Blocos!H:H,'EFD REGISTROS e Campos (2)'!X3511,Blocos!G:G,'EFD REGISTROS e Campos (2)'!J3511),Blocos!A:L,12,0))</f>
        <v/>
      </c>
      <c r="Z3511" s="190" t="str">
        <f>IF(ISNUMBER(Q3512),VLOOKUP(J3511,Blocos!D:G,4,0),"")</f>
        <v/>
      </c>
      <c r="AA3511" s="190" t="str">
        <f>IF(ISNUMBER(Q3511),CONCATENATE("CREATE TABLE ""reg_",LOWER(J3511),""" (""ID"" bigint NOT NULL AUTO_INCREMENT,  ""HASHFILE"" varchar(255) DEFAULT NULL, ""ID_PAI"" bigint NOT NULL,"),IF(Q3511="Campo",CONCATENATE("""",L3511,""" ",VLOOKUP(R3511,Apoio!A:C,3,0)),""))&amp;IF(Z3511="","",CONCATENATE("PRIMARY KEY (""ID""), KEY ""FK_reg_",LOWER(Z3511),"_ID_PAI"" (""ID_PAI""), CONSTRAINT ""FK_reg_",LOWER(Z3511),"_ID_PAI"" FOREIGN KEY (""ID_PAI"") REFERENCES ""reg_",LOWER(Z3511),""" (""ID"")) ENGINE=InnoDB AUTO_INCREMENT=105774 DEFAULT CHARSET=utf8mb4 COLLATE=utf8mb4_0900_ai_ci;"))</f>
        <v>"SUB" int DEFAULT NULL,</v>
      </c>
      <c r="AB3511" s="190" t="str">
        <f t="shared" si="384"/>
        <v>`reg_1923`.`SUB`,</v>
      </c>
    </row>
    <row r="3512" spans="1:28" ht="14.5" hidden="1" customHeight="1" x14ac:dyDescent="0.3">
      <c r="J3512" s="187" t="str">
        <f t="shared" si="382"/>
        <v>1923</v>
      </c>
      <c r="K3512" s="181">
        <v>6</v>
      </c>
      <c r="L3512" s="289" t="s">
        <v>351</v>
      </c>
      <c r="M3512" s="182" t="s">
        <v>352</v>
      </c>
      <c r="N3512" s="181" t="s">
        <v>32</v>
      </c>
      <c r="O3512" s="181">
        <v>9</v>
      </c>
      <c r="P3512" s="181" t="s">
        <v>28</v>
      </c>
      <c r="Q3512" s="192" t="str">
        <f t="shared" si="383"/>
        <v>Campo</v>
      </c>
      <c r="R3512" s="192" t="s">
        <v>3607</v>
      </c>
      <c r="S3512" s="191" t="str">
        <f t="shared" si="386"/>
        <v/>
      </c>
      <c r="T3512" s="192" t="str">
        <f t="shared" si="387"/>
        <v>&lt;campo posicao="6"&gt;
&lt;coluna&gt;NUM_DOC&lt;/coluna&gt;
&lt;descricao&gt;Número do documento fiscal&lt;/descricao&gt;
&lt;tipo&gt;I&lt;/tipo&gt;
&lt;/campo&gt;</v>
      </c>
      <c r="U3512" s="192" t="str">
        <f t="shared" si="385"/>
        <v>&lt;campo posicao="6"&gt;
&lt;coluna&gt;NUM_DOC&lt;/coluna&gt;
&lt;descricao&gt;Número do documento fiscal&lt;/descricao&gt;
&lt;tipo&gt;I&lt;/tipo&gt;
&lt;/campo&gt;</v>
      </c>
      <c r="V3512" s="192" t="str">
        <f t="shared" si="388"/>
        <v>{"Column7", "NUM_DOC"},</v>
      </c>
      <c r="W3512" s="191" t="str">
        <f>IF(Q3512="Campo","@Campos(posicao = "&amp;K3512&amp;", tipo = '"&amp;R3512&amp;"')@Column(name = """&amp;L3512&amp;""")"&amp;IF(R3512="D","@Temporal(TemporalType.DATE)","")&amp;"private "&amp;VLOOKUP(TEXT(R3512,"@"),Apoio!A:B,2,0)&amp;" "&amp;SUBSTITUTE(LOWER(LEFT(L3512,1))&amp;RIGHT(PROPER(L3512),LEN(L3512)-1),"_","")&amp;";",IF(ISNUMBER(Q3512),IF(R3512="R","@Entity@Table(name = ""reg_"&amp;LOWER(J3512)&amp;""")@XmlRootElement","")&amp;VLOOKUP(J3512,Blocos!D:I,6,0)&amp;Apoio!$E$1&amp;Y3512,""))</f>
        <v>@Campos(posicao = 6, tipo = 'I')@Column(name = "NUM_DOC")private int numDoc;</v>
      </c>
      <c r="X3512" s="190" t="str">
        <f>IF(ISNUMBER(Q3512),COUNTIF(Blocos!G:G,J3512),"")</f>
        <v/>
      </c>
      <c r="Y3512" s="190" t="str">
        <f>IF(OR(X3512=0,X3512=""),"",VLOOKUP(SUMIFS(Blocos!A:A,Blocos!H:H,'EFD REGISTROS e Campos (2)'!X3512,Blocos!G:G,'EFD REGISTROS e Campos (2)'!J3512),Blocos!A:L,12,0))</f>
        <v/>
      </c>
      <c r="Z3512" s="190" t="str">
        <f>IF(ISNUMBER(Q3513),VLOOKUP(J3512,Blocos!D:G,4,0),"")</f>
        <v/>
      </c>
      <c r="AA3512" s="190" t="str">
        <f>IF(ISNUMBER(Q3512),CONCATENATE("CREATE TABLE ""reg_",LOWER(J3512),""" (""ID"" bigint NOT NULL AUTO_INCREMENT,  ""HASHFILE"" varchar(255) DEFAULT NULL, ""ID_PAI"" bigint NOT NULL,"),IF(Q3512="Campo",CONCATENATE("""",L3512,""" ",VLOOKUP(R3512,Apoio!A:C,3,0)),""))&amp;IF(Z3512="","",CONCATENATE("PRIMARY KEY (""ID""), KEY ""FK_reg_",LOWER(Z3512),"_ID_PAI"" (""ID_PAI""), CONSTRAINT ""FK_reg_",LOWER(Z3512),"_ID_PAI"" FOREIGN KEY (""ID_PAI"") REFERENCES ""reg_",LOWER(Z3512),""" (""ID"")) ENGINE=InnoDB AUTO_INCREMENT=105774 DEFAULT CHARSET=utf8mb4 COLLATE=utf8mb4_0900_ai_ci;"))</f>
        <v>"NUM_DOC" int DEFAULT NULL,</v>
      </c>
      <c r="AB3512" s="190" t="str">
        <f t="shared" si="384"/>
        <v>`reg_1923`.`NUM_DOC`,</v>
      </c>
    </row>
    <row r="3513" spans="1:28" ht="14.5" hidden="1" customHeight="1" x14ac:dyDescent="0.3">
      <c r="J3513" s="187" t="str">
        <f t="shared" si="382"/>
        <v>1923</v>
      </c>
      <c r="K3513" s="181">
        <v>7</v>
      </c>
      <c r="L3513" s="289" t="s">
        <v>357</v>
      </c>
      <c r="M3513" s="182" t="s">
        <v>667</v>
      </c>
      <c r="N3513" s="181" t="s">
        <v>32</v>
      </c>
      <c r="O3513" s="181" t="s">
        <v>40</v>
      </c>
      <c r="P3513" s="181" t="s">
        <v>28</v>
      </c>
      <c r="Q3513" s="192" t="str">
        <f t="shared" si="383"/>
        <v>Campo</v>
      </c>
      <c r="R3513" s="192" t="s">
        <v>3605</v>
      </c>
      <c r="S3513" s="191" t="str">
        <f t="shared" si="386"/>
        <v/>
      </c>
      <c r="T3513" s="192" t="str">
        <f t="shared" si="387"/>
        <v>&lt;campo posicao="7"&gt;
&lt;coluna&gt;DT_DOC&lt;/coluna&gt;
&lt;descricao&gt;Data da emissão do documento fiscal&lt;/descricao&gt;
&lt;tipo&gt;D&lt;/tipo&gt;
&lt;/campo&gt;</v>
      </c>
      <c r="U3513" s="192" t="str">
        <f t="shared" si="385"/>
        <v>&lt;campo posicao="7"&gt;
&lt;coluna&gt;DT_DOC&lt;/coluna&gt;
&lt;descricao&gt;Data da emissão do documento fiscal&lt;/descricao&gt;
&lt;tipo&gt;D&lt;/tipo&gt;
&lt;/campo&gt;</v>
      </c>
      <c r="V3513" s="192" t="str">
        <f t="shared" si="388"/>
        <v>{"Column8", "DT_DOC"},</v>
      </c>
      <c r="W3513" s="191" t="str">
        <f>IF(Q3513="Campo","@Campos(posicao = "&amp;K3513&amp;", tipo = '"&amp;R3513&amp;"')@Column(name = """&amp;L3513&amp;""")"&amp;IF(R3513="D","@Temporal(TemporalType.DATE)","")&amp;"private "&amp;VLOOKUP(TEXT(R3513,"@"),Apoio!A:B,2,0)&amp;" "&amp;SUBSTITUTE(LOWER(LEFT(L3513,1))&amp;RIGHT(PROPER(L3513),LEN(L3513)-1),"_","")&amp;";",IF(ISNUMBER(Q3513),IF(R3513="R","@Entity@Table(name = ""reg_"&amp;LOWER(J3513)&amp;""")@XmlRootElement","")&amp;VLOOKUP(J3513,Blocos!D:I,6,0)&amp;Apoio!$E$1&amp;Y3513,""))</f>
        <v>@Campos(posicao = 7, tipo = 'D')@Column(name = "DT_DOC")@Temporal(TemporalType.DATE)private Date dtDoc;</v>
      </c>
      <c r="X3513" s="190" t="str">
        <f>IF(ISNUMBER(Q3513),COUNTIF(Blocos!G:G,J3513),"")</f>
        <v/>
      </c>
      <c r="Y3513" s="190" t="str">
        <f>IF(OR(X3513=0,X3513=""),"",VLOOKUP(SUMIFS(Blocos!A:A,Blocos!H:H,'EFD REGISTROS e Campos (2)'!X3513,Blocos!G:G,'EFD REGISTROS e Campos (2)'!J3513),Blocos!A:L,12,0))</f>
        <v/>
      </c>
      <c r="Z3513" s="190" t="str">
        <f>IF(ISNUMBER(Q3514),VLOOKUP(J3513,Blocos!D:G,4,0),"")</f>
        <v/>
      </c>
      <c r="AA3513" s="190" t="str">
        <f>IF(ISNUMBER(Q3513),CONCATENATE("CREATE TABLE ""reg_",LOWER(J3513),""" (""ID"" bigint NOT NULL AUTO_INCREMENT,  ""HASHFILE"" varchar(255) DEFAULT NULL, ""ID_PAI"" bigint NOT NULL,"),IF(Q3513="Campo",CONCATENATE("""",L3513,""" ",VLOOKUP(R3513,Apoio!A:C,3,0)),""))&amp;IF(Z3513="","",CONCATENATE("PRIMARY KEY (""ID""), KEY ""FK_reg_",LOWER(Z3513),"_ID_PAI"" (""ID_PAI""), CONSTRAINT ""FK_reg_",LOWER(Z3513),"_ID_PAI"" FOREIGN KEY (""ID_PAI"") REFERENCES ""reg_",LOWER(Z3513),""" (""ID"")) ENGINE=InnoDB AUTO_INCREMENT=105774 DEFAULT CHARSET=utf8mb4 COLLATE=utf8mb4_0900_ai_ci;"))</f>
        <v>"DT_DOC" date DEFAULT NULL,</v>
      </c>
      <c r="AB3513" s="190" t="str">
        <f t="shared" si="384"/>
        <v>`reg_1923`.`DT_DOC`,</v>
      </c>
    </row>
    <row r="3514" spans="1:28" ht="14.5" hidden="1" customHeight="1" x14ac:dyDescent="0.3">
      <c r="J3514" s="187" t="str">
        <f t="shared" si="382"/>
        <v>1923</v>
      </c>
      <c r="K3514" s="181">
        <v>8</v>
      </c>
      <c r="L3514" s="289" t="s">
        <v>163</v>
      </c>
      <c r="M3514" s="182" t="s">
        <v>801</v>
      </c>
      <c r="N3514" s="181" t="s">
        <v>27</v>
      </c>
      <c r="O3514" s="181">
        <v>60</v>
      </c>
      <c r="P3514" s="181" t="s">
        <v>28</v>
      </c>
      <c r="Q3514" s="192" t="str">
        <f t="shared" si="383"/>
        <v>Campo</v>
      </c>
      <c r="R3514" s="192" t="s">
        <v>27</v>
      </c>
      <c r="S3514" s="191" t="str">
        <f t="shared" si="386"/>
        <v/>
      </c>
      <c r="T3514" s="192" t="str">
        <f t="shared" si="387"/>
        <v>&lt;campo posicao="8"&gt;
&lt;coluna&gt;COD_ITEM&lt;/coluna&gt;
&lt;descricao&gt;Código do item (campo 02 do Registro 0200)&lt;/descricao&gt;
&lt;tipo&gt;C&lt;/tipo&gt;
&lt;/campo&gt;</v>
      </c>
      <c r="U3514" s="192" t="str">
        <f t="shared" si="385"/>
        <v>&lt;campo posicao="8"&gt;
&lt;coluna&gt;COD_ITEM&lt;/coluna&gt;
&lt;descricao&gt;Código do item (campo 02 do Registro 0200)&lt;/descricao&gt;
&lt;tipo&gt;C&lt;/tipo&gt;
&lt;/campo&gt;</v>
      </c>
      <c r="V3514" s="192" t="str">
        <f t="shared" si="388"/>
        <v>{"Column9", "COD_ITEM"},</v>
      </c>
      <c r="W3514" s="191" t="str">
        <f>IF(Q3514="Campo","@Campos(posicao = "&amp;K3514&amp;", tipo = '"&amp;R3514&amp;"')@Column(name = """&amp;L3514&amp;""")"&amp;IF(R3514="D","@Temporal(TemporalType.DATE)","")&amp;"private "&amp;VLOOKUP(TEXT(R3514,"@"),Apoio!A:B,2,0)&amp;" "&amp;SUBSTITUTE(LOWER(LEFT(L3514,1))&amp;RIGHT(PROPER(L3514),LEN(L3514)-1),"_","")&amp;";",IF(ISNUMBER(Q3514),IF(R3514="R","@Entity@Table(name = ""reg_"&amp;LOWER(J3514)&amp;""")@XmlRootElement","")&amp;VLOOKUP(J3514,Blocos!D:I,6,0)&amp;Apoio!$E$1&amp;Y3514,""))</f>
        <v>@Campos(posicao = 8, tipo = 'C')@Column(name = "COD_ITEM")private String codItem;</v>
      </c>
      <c r="X3514" s="190" t="str">
        <f>IF(ISNUMBER(Q3514),COUNTIF(Blocos!G:G,J3514),"")</f>
        <v/>
      </c>
      <c r="Y3514" s="190" t="str">
        <f>IF(OR(X3514=0,X3514=""),"",VLOOKUP(SUMIFS(Blocos!A:A,Blocos!H:H,'EFD REGISTROS e Campos (2)'!X3514,Blocos!G:G,'EFD REGISTROS e Campos (2)'!J3514),Blocos!A:L,12,0))</f>
        <v/>
      </c>
      <c r="Z3514" s="190" t="str">
        <f>IF(ISNUMBER(Q3515),VLOOKUP(J3514,Blocos!D:G,4,0),"")</f>
        <v/>
      </c>
      <c r="AA3514" s="190" t="str">
        <f>IF(ISNUMBER(Q3514),CONCATENATE("CREATE TABLE ""reg_",LOWER(J3514),""" (""ID"" bigint NOT NULL AUTO_INCREMENT,  ""HASHFILE"" varchar(255) DEFAULT NULL, ""ID_PAI"" bigint NOT NULL,"),IF(Q3514="Campo",CONCATENATE("""",L3514,""" ",VLOOKUP(R3514,Apoio!A:C,3,0)),""))&amp;IF(Z3514="","",CONCATENATE("PRIMARY KEY (""ID""), KEY ""FK_reg_",LOWER(Z3514),"_ID_PAI"" (""ID_PAI""), CONSTRAINT ""FK_reg_",LOWER(Z3514),"_ID_PAI"" FOREIGN KEY (""ID_PAI"") REFERENCES ""reg_",LOWER(Z3514),""" (""ID"")) ENGINE=InnoDB AUTO_INCREMENT=105774 DEFAULT CHARSET=utf8mb4 COLLATE=utf8mb4_0900_ai_ci;"))</f>
        <v>"COD_ITEM" varchar(255) DEFAULT NULL,</v>
      </c>
      <c r="AB3514" s="190" t="str">
        <f t="shared" si="384"/>
        <v>`reg_1923`.`COD_ITEM`,</v>
      </c>
    </row>
    <row r="3515" spans="1:28" ht="14.5" hidden="1" customHeight="1" x14ac:dyDescent="0.3">
      <c r="J3515" s="187" t="str">
        <f t="shared" si="382"/>
        <v>1923</v>
      </c>
      <c r="K3515" s="181">
        <v>9</v>
      </c>
      <c r="L3515" s="289" t="s">
        <v>2362</v>
      </c>
      <c r="M3515" s="182" t="s">
        <v>2363</v>
      </c>
      <c r="N3515" s="181" t="s">
        <v>32</v>
      </c>
      <c r="O3515" s="181" t="s">
        <v>28</v>
      </c>
      <c r="P3515" s="181">
        <v>2</v>
      </c>
      <c r="Q3515" s="192" t="str">
        <f t="shared" si="383"/>
        <v>Campo</v>
      </c>
      <c r="R3515" s="192" t="s">
        <v>3606</v>
      </c>
      <c r="S3515" s="191" t="str">
        <f t="shared" si="386"/>
        <v/>
      </c>
      <c r="T3515" s="192" t="str">
        <f t="shared" si="387"/>
        <v>&lt;campo posicao="9"&gt;
&lt;coluna&gt;VL_AJ_ITEM&lt;/coluna&gt;
&lt;descricao&gt;Valor do ajuste para a operação/item&lt;/descricao&gt;
&lt;tipo&gt;R&lt;/tipo&gt;
&lt;/campo&gt;</v>
      </c>
      <c r="U3515" s="192" t="str">
        <f t="shared" si="385"/>
        <v>&lt;campo posicao="9"&gt;
&lt;coluna&gt;VL_AJ_ITEM&lt;/coluna&gt;
&lt;descricao&gt;Valor do ajuste para a operação/item&lt;/descricao&gt;
&lt;tipo&gt;R&lt;/tipo&gt;
&lt;/campo&gt;</v>
      </c>
      <c r="V3515" s="192" t="str">
        <f t="shared" si="388"/>
        <v>{"Column10", "VL_AJ_ITEM"},</v>
      </c>
      <c r="W3515" s="191" t="str">
        <f>IF(Q3515="Campo","@Campos(posicao = "&amp;K3515&amp;", tipo = '"&amp;R3515&amp;"')@Column(name = """&amp;L3515&amp;""")"&amp;IF(R3515="D","@Temporal(TemporalType.DATE)","")&amp;"private "&amp;VLOOKUP(TEXT(R3515,"@"),Apoio!A:B,2,0)&amp;" "&amp;SUBSTITUTE(LOWER(LEFT(L3515,1))&amp;RIGHT(PROPER(L3515),LEN(L3515)-1),"_","")&amp;";",IF(ISNUMBER(Q3515),IF(R3515="R","@Entity@Table(name = ""reg_"&amp;LOWER(J3515)&amp;""")@XmlRootElement","")&amp;VLOOKUP(J3515,Blocos!D:I,6,0)&amp;Apoio!$E$1&amp;Y3515,""))</f>
        <v>@Campos(posicao = 9, tipo = 'R')@Column(name = "VL_AJ_ITEM")private BigDecimal vlAjItem;</v>
      </c>
      <c r="X3515" s="190" t="str">
        <f>IF(ISNUMBER(Q3515),COUNTIF(Blocos!G:G,J3515),"")</f>
        <v/>
      </c>
      <c r="Y3515" s="190" t="str">
        <f>IF(OR(X3515=0,X3515=""),"",VLOOKUP(SUMIFS(Blocos!A:A,Blocos!H:H,'EFD REGISTROS e Campos (2)'!X3515,Blocos!G:G,'EFD REGISTROS e Campos (2)'!J3515),Blocos!A:L,12,0))</f>
        <v/>
      </c>
      <c r="Z3515" s="190" t="str">
        <f>IF(ISNUMBER(Q3516),VLOOKUP(J3515,Blocos!D:G,4,0),"")</f>
        <v/>
      </c>
      <c r="AA3515" s="190" t="str">
        <f>IF(ISNUMBER(Q3515),CONCATENATE("CREATE TABLE ""reg_",LOWER(J3515),""" (""ID"" bigint NOT NULL AUTO_INCREMENT,  ""HASHFILE"" varchar(255) DEFAULT NULL, ""ID_PAI"" bigint NOT NULL,"),IF(Q3515="Campo",CONCATENATE("""",L3515,""" ",VLOOKUP(R3515,Apoio!A:C,3,0)),""))&amp;IF(Z3515="","",CONCATENATE("PRIMARY KEY (""ID""), KEY ""FK_reg_",LOWER(Z3515),"_ID_PAI"" (""ID_PAI""), CONSTRAINT ""FK_reg_",LOWER(Z3515),"_ID_PAI"" FOREIGN KEY (""ID_PAI"") REFERENCES ""reg_",LOWER(Z3515),""" (""ID"")) ENGINE=InnoDB AUTO_INCREMENT=105774 DEFAULT CHARSET=utf8mb4 COLLATE=utf8mb4_0900_ai_ci;"))</f>
        <v>"VL_AJ_ITEM" decimal(15,6) DEFAULT NULL,</v>
      </c>
      <c r="AB3515" s="190" t="str">
        <f t="shared" si="384"/>
        <v>`reg_1923`.`VL_AJ_ITEM`,</v>
      </c>
    </row>
    <row r="3516" spans="1:28" ht="14.5" hidden="1" customHeight="1" x14ac:dyDescent="0.3">
      <c r="J3516" s="187" t="str">
        <f t="shared" si="382"/>
        <v>1923</v>
      </c>
      <c r="K3516" s="181">
        <v>10</v>
      </c>
      <c r="L3516" s="289" t="s">
        <v>657</v>
      </c>
      <c r="M3516" s="182" t="s">
        <v>658</v>
      </c>
      <c r="N3516" s="181" t="s">
        <v>27</v>
      </c>
      <c r="O3516" s="181" t="s">
        <v>356</v>
      </c>
      <c r="P3516" s="181" t="s">
        <v>28</v>
      </c>
      <c r="Q3516" s="192" t="str">
        <f t="shared" si="383"/>
        <v>Campo</v>
      </c>
      <c r="R3516" s="192" t="s">
        <v>27</v>
      </c>
      <c r="S3516" s="191" t="str">
        <f t="shared" si="386"/>
        <v/>
      </c>
      <c r="T3516" s="192" t="str">
        <f t="shared" si="387"/>
        <v>&lt;campo posicao="10"&gt;
&lt;coluna&gt;CHV_DOCe&lt;/coluna&gt;
&lt;descricao&gt;Chave do Documento Eletrônico (a partir de 01/01/2017)&lt;/descricao&gt;
&lt;tipo&gt;C&lt;/tipo&gt;
&lt;/campo&gt;</v>
      </c>
      <c r="U3516" s="192" t="str">
        <f t="shared" si="385"/>
        <v>&lt;campo posicao="10"&gt;
&lt;coluna&gt;CHV_DOCe&lt;/coluna&gt;
&lt;descricao&gt;Chave do Documento Eletrônico (a partir de 01/01/2017)&lt;/descricao&gt;
&lt;tipo&gt;C&lt;/tipo&gt;
&lt;/campo&gt;</v>
      </c>
      <c r="V3516" s="192" t="str">
        <f t="shared" si="388"/>
        <v>{"Column11", "CHV_DOCe"},</v>
      </c>
      <c r="W3516" s="191" t="str">
        <f>IF(Q3516="Campo","@Campos(posicao = "&amp;K3516&amp;", tipo = '"&amp;R3516&amp;"')@Column(name = """&amp;L3516&amp;""")"&amp;IF(R3516="D","@Temporal(TemporalType.DATE)","")&amp;"private "&amp;VLOOKUP(TEXT(R3516,"@"),Apoio!A:B,2,0)&amp;" "&amp;SUBSTITUTE(LOWER(LEFT(L3516,1))&amp;RIGHT(PROPER(L3516),LEN(L3516)-1),"_","")&amp;";",IF(ISNUMBER(Q3516),IF(R3516="R","@Entity@Table(name = ""reg_"&amp;LOWER(J3516)&amp;""")@XmlRootElement","")&amp;VLOOKUP(J3516,Blocos!D:I,6,0)&amp;Apoio!$E$1&amp;Y3516,""))</f>
        <v>@Campos(posicao = 10, tipo = 'C')@Column(name = "CHV_DOCe")private String chvDoce;</v>
      </c>
      <c r="X3516" s="190" t="str">
        <f>IF(ISNUMBER(Q3516),COUNTIF(Blocos!G:G,J3516),"")</f>
        <v/>
      </c>
      <c r="Y3516" s="190" t="str">
        <f>IF(OR(X3516=0,X3516=""),"",VLOOKUP(SUMIFS(Blocos!A:A,Blocos!H:H,'EFD REGISTROS e Campos (2)'!X3516,Blocos!G:G,'EFD REGISTROS e Campos (2)'!J3516),Blocos!A:L,12,0))</f>
        <v/>
      </c>
      <c r="Z3516" s="190" t="str">
        <f>IF(ISNUMBER(Q3517),VLOOKUP(J3516,Blocos!D:G,4,0),"")</f>
        <v>1921</v>
      </c>
      <c r="AA3516" s="190" t="str">
        <f>IF(ISNUMBER(Q3516),CONCATENATE("CREATE TABLE ""reg_",LOWER(J3516),""" (""ID"" bigint NOT NULL AUTO_INCREMENT,  ""HASHFILE"" varchar(255) DEFAULT NULL, ""ID_PAI"" bigint NOT NULL,"),IF(Q3516="Campo",CONCATENATE("""",L3516,""" ",VLOOKUP(R3516,Apoio!A:C,3,0)),""))&amp;IF(Z3516="","",CONCATENATE("PRIMARY KEY (""ID""), KEY ""FK_reg_",LOWER(Z3516),"_ID_PAI"" (""ID_PAI""), CONSTRAINT ""FK_reg_",LOWER(Z3516),"_ID_PAI"" FOREIGN KEY (""ID_PAI"") REFERENCES ""reg_",LOWER(Z3516),""" (""ID"")) ENGINE=InnoDB AUTO_INCREMENT=105774 DEFAULT CHARSET=utf8mb4 COLLATE=utf8mb4_0900_ai_ci;"))</f>
        <v>"CHV_DOCe" varchar(255) DEFAULT NULL,PRIMARY KEY ("ID"), KEY "FK_reg_1921_ID_PAI" ("ID_PAI"), CONSTRAINT "FK_reg_1921_ID_PAI" FOREIGN KEY ("ID_PAI") REFERENCES "reg_1921" ("ID")) ENGINE=InnoDB AUTO_INCREMENT=105774 DEFAULT CHARSET=utf8mb4 COLLATE=utf8mb4_0900_ai_ci;</v>
      </c>
      <c r="AB3516" s="190" t="str">
        <f t="shared" si="384"/>
        <v>`reg_1923`.`CHV_DOCe`,FROM `efdicms`.`reg_1923`;"</v>
      </c>
    </row>
    <row r="3517" spans="1:28" ht="14.5" hidden="1" customHeight="1" collapsed="1" x14ac:dyDescent="0.3">
      <c r="A3517" s="180" t="s">
        <v>22</v>
      </c>
      <c r="G3517" s="180" t="s">
        <v>3481</v>
      </c>
      <c r="I3517" s="180" t="s">
        <v>144</v>
      </c>
      <c r="J3517" s="187" t="str">
        <f t="shared" si="382"/>
        <v>1925</v>
      </c>
      <c r="K3517" s="195" t="s">
        <v>3482</v>
      </c>
      <c r="Q3517" s="192">
        <f t="shared" si="383"/>
        <v>5</v>
      </c>
      <c r="S3517" s="191" t="str">
        <f t="shared" si="386"/>
        <v>&lt;/registro&gt;
&lt;registro codigo="1925" perfil="ABC" nivel="5"&gt;</v>
      </c>
      <c r="T3517" s="192" t="str">
        <f t="shared" si="387"/>
        <v/>
      </c>
      <c r="U3517" s="192" t="str">
        <f t="shared" si="385"/>
        <v>&lt;/registro&gt;
&lt;registro codigo="1925" perfil="ABC" nivel="5"&gt;</v>
      </c>
      <c r="V3517" s="192" t="str">
        <f t="shared" si="388"/>
        <v/>
      </c>
      <c r="W3517" s="191" t="str">
        <f>IF(Q3517="Campo","@Campos(posicao = "&amp;K3517&amp;", tipo = '"&amp;R3517&amp;"')@Column(name = """&amp;L3517&amp;""")"&amp;IF(R3517="D","@Temporal(TemporalType.DATE)","")&amp;"private "&amp;VLOOKUP(TEXT(R3517,"@"),Apoio!A:B,2,0)&amp;" "&amp;SUBSTITUTE(LOWER(LEFT(L3517,1))&amp;RIGHT(PROPER(L3517),LEN(L3517)-1),"_","")&amp;";",IF(ISNUMBER(Q3517),IF(R3517="R","@Entity@Table(name = ""reg_"&amp;LOWER(J3517)&amp;""")@XmlRootElement","")&amp;VLOOKUP(J3517,Blocos!D:I,6,0)&amp;Apoio!$E$1&amp;Y3517,""))</f>
        <v>@Registros(nivel = 5) public class Reg1925 implements Serializable { private static final long serialVersionUID = 1L; @Id @GeneratedValue(strategy = GenerationType.IDENTITY) @Basic(optional = false) @Column(name = "ID" ) private Long id;@ManyToOne(fetch = FetchType.LAZY) @JoinColumn(name = "ID_PAI", nullable = false) private Reg1920 idPai; public Reg1920 getIdPai() {return idPai;}public void setIdPai(Object idPai) {this.idPai = (Reg1920) idPai;}public Reg1925() { } public Reg1925(Long id) { this.id = id; } public Reg1925(Long id, Reg1920 idPai, long linha, String hash) { this.id = id; this.idPai = idPai; this.linha = linha; this.hash = hash; }public Long getId() { return id; } public void setId(Long id) { this.id = id; }@Basic(optional = false)@Column(name = "LINHA")private long linha;@Basic(optional = false)@Column(name = "HASH")private String hash;</v>
      </c>
      <c r="X3517" s="190">
        <f>IF(ISNUMBER(Q3517),COUNTIF(Blocos!G:G,J3517),"")</f>
        <v>0</v>
      </c>
      <c r="Y3517" s="190" t="str">
        <f>IF(OR(X3517=0,X3517=""),"",VLOOKUP(SUMIFS(Blocos!A:A,Blocos!H:H,'EFD REGISTROS e Campos (2)'!X3517,Blocos!G:G,'EFD REGISTROS e Campos (2)'!J3517),Blocos!A:L,12,0))</f>
        <v/>
      </c>
      <c r="Z3517" s="190" t="str">
        <f>IF(ISNUMBER(Q3518),VLOOKUP(J3517,Blocos!D:G,4,0),"")</f>
        <v/>
      </c>
      <c r="AA3517" s="190" t="str">
        <f>IF(ISNUMBER(Q3517),CONCATENATE("CREATE TABLE ""reg_",LOWER(J3517),""" (""ID"" bigint NOT NULL AUTO_INCREMENT,  ""HASHFILE"" varchar(255) DEFAULT NULL, ""ID_PAI"" bigint NOT NULL,"),IF(Q3517="Campo",CONCATENATE("""",L3517,""" ",VLOOKUP(R3517,Apoio!A:C,3,0)),""))&amp;IF(Z3517="","",CONCATENATE("PRIMARY KEY (""ID""), KEY ""FK_reg_",LOWER(Z3517),"_ID_PAI"" (""ID_PAI""), CONSTRAINT ""FK_reg_",LOWER(Z3517),"_ID_PAI"" FOREIGN KEY (""ID_PAI"") REFERENCES ""reg_",LOWER(Z3517),""" (""ID"")) ENGINE=InnoDB AUTO_INCREMENT=105774 DEFAULT CHARSET=utf8mb4 COLLATE=utf8mb4_0900_ai_ci;"))</f>
        <v>CREATE TABLE "reg_1925" ("ID" bigint NOT NULL AUTO_INCREMENT,  "HASHFILE" varchar(255) DEFAULT NULL, "ID_PAI" bigint NOT NULL,</v>
      </c>
      <c r="AB3517" s="190" t="str">
        <f t="shared" si="384"/>
        <v/>
      </c>
    </row>
    <row r="3518" spans="1:28" ht="14.5" hidden="1" customHeight="1" x14ac:dyDescent="0.3">
      <c r="J3518" s="187" t="str">
        <f t="shared" si="382"/>
        <v>1925</v>
      </c>
      <c r="K3518" s="181">
        <v>1</v>
      </c>
      <c r="L3518" s="289" t="s">
        <v>25</v>
      </c>
      <c r="M3518" s="182" t="s">
        <v>3483</v>
      </c>
      <c r="N3518" s="181" t="s">
        <v>27</v>
      </c>
      <c r="O3518" s="181">
        <v>4</v>
      </c>
      <c r="P3518" s="181" t="s">
        <v>28</v>
      </c>
      <c r="Q3518" s="192" t="str">
        <f t="shared" si="383"/>
        <v>Campo</v>
      </c>
      <c r="R3518" s="192" t="s">
        <v>27</v>
      </c>
      <c r="S3518" s="191" t="str">
        <f t="shared" si="386"/>
        <v/>
      </c>
      <c r="T3518" s="192" t="str">
        <f t="shared" si="387"/>
        <v>&lt;campo posicao="1"&gt;
&lt;coluna&gt;REG&lt;/coluna&gt;
&lt;descricao&gt;Texto fixo contendo "1925"&lt;/descricao&gt;
&lt;tipo&gt;C&lt;/tipo&gt;
&lt;/campo&gt;</v>
      </c>
      <c r="U3518" s="192" t="str">
        <f t="shared" si="385"/>
        <v>&lt;campo posicao="1"&gt;
&lt;coluna&gt;REG&lt;/coluna&gt;
&lt;descricao&gt;Texto fixo contendo "1925"&lt;/descricao&gt;
&lt;tipo&gt;C&lt;/tipo&gt;
&lt;/campo&gt;</v>
      </c>
      <c r="V3518" s="192" t="str">
        <f t="shared" si="388"/>
        <v>{"Column2", "REG"},</v>
      </c>
      <c r="W3518" s="191" t="str">
        <f>IF(Q3518="Campo","@Campos(posicao = "&amp;K3518&amp;", tipo = '"&amp;R3518&amp;"')@Column(name = """&amp;L3518&amp;""")"&amp;IF(R3518="D","@Temporal(TemporalType.DATE)","")&amp;"private "&amp;VLOOKUP(TEXT(R3518,"@"),Apoio!A:B,2,0)&amp;" "&amp;SUBSTITUTE(LOWER(LEFT(L3518,1))&amp;RIGHT(PROPER(L3518),LEN(L3518)-1),"_","")&amp;";",IF(ISNUMBER(Q3518),IF(R3518="R","@Entity@Table(name = ""reg_"&amp;LOWER(J3518)&amp;""")@XmlRootElement","")&amp;VLOOKUP(J3518,Blocos!D:I,6,0)&amp;Apoio!$E$1&amp;Y3518,""))</f>
        <v>@Campos(posicao = 1, tipo = 'C')@Column(name = "REG")private String reg;</v>
      </c>
      <c r="X3518" s="190" t="str">
        <f>IF(ISNUMBER(Q3518),COUNTIF(Blocos!G:G,J3518),"")</f>
        <v/>
      </c>
      <c r="Y3518" s="190" t="str">
        <f>IF(OR(X3518=0,X3518=""),"",VLOOKUP(SUMIFS(Blocos!A:A,Blocos!H:H,'EFD REGISTROS e Campos (2)'!X3518,Blocos!G:G,'EFD REGISTROS e Campos (2)'!J3518),Blocos!A:L,12,0))</f>
        <v/>
      </c>
      <c r="Z3518" s="190" t="str">
        <f>IF(ISNUMBER(Q3519),VLOOKUP(J3518,Blocos!D:G,4,0),"")</f>
        <v/>
      </c>
      <c r="AA3518" s="190" t="str">
        <f>IF(ISNUMBER(Q3518),CONCATENATE("CREATE TABLE ""reg_",LOWER(J3518),""" (""ID"" bigint NOT NULL AUTO_INCREMENT,  ""HASHFILE"" varchar(255) DEFAULT NULL, ""ID_PAI"" bigint NOT NULL,"),IF(Q3518="Campo",CONCATENATE("""",L3518,""" ",VLOOKUP(R3518,Apoio!A:C,3,0)),""))&amp;IF(Z3518="","",CONCATENATE("PRIMARY KEY (""ID""), KEY ""FK_reg_",LOWER(Z3518),"_ID_PAI"" (""ID_PAI""), CONSTRAINT ""FK_reg_",LOWER(Z3518),"_ID_PAI"" FOREIGN KEY (""ID_PAI"") REFERENCES ""reg_",LOWER(Z3518),""" (""ID"")) ENGINE=InnoDB AUTO_INCREMENT=105774 DEFAULT CHARSET=utf8mb4 COLLATE=utf8mb4_0900_ai_ci;"))</f>
        <v>"REG" varchar(255) DEFAULT NULL,</v>
      </c>
      <c r="AB3518" s="190" t="str">
        <f t="shared" si="384"/>
        <v>USE `efdicms`;SELECT `reg_1925`.`REG`,</v>
      </c>
    </row>
    <row r="3519" spans="1:28" ht="14.5" hidden="1" customHeight="1" x14ac:dyDescent="0.3">
      <c r="J3519" s="187" t="str">
        <f t="shared" si="382"/>
        <v>1925</v>
      </c>
      <c r="K3519" s="181">
        <v>2</v>
      </c>
      <c r="L3519" s="289" t="s">
        <v>2367</v>
      </c>
      <c r="M3519" s="182" t="s">
        <v>2368</v>
      </c>
      <c r="N3519" s="181" t="s">
        <v>27</v>
      </c>
      <c r="O3519" s="181" t="s">
        <v>40</v>
      </c>
      <c r="P3519" s="181" t="s">
        <v>28</v>
      </c>
      <c r="Q3519" s="192" t="str">
        <f t="shared" si="383"/>
        <v>Campo</v>
      </c>
      <c r="R3519" s="192" t="s">
        <v>27</v>
      </c>
      <c r="S3519" s="191" t="str">
        <f t="shared" si="386"/>
        <v/>
      </c>
      <c r="T3519" s="192" t="str">
        <f t="shared" si="387"/>
        <v>&lt;campo posicao="2"&gt;
&lt;coluna&gt;COD_INF_ADIC&lt;/coluna&gt;
&lt;descricao&gt;Código da informação adicional conforme tabela a ser definida pelas SEFAZ, conforme tabela definida no item 5.2.&lt;/descricao&gt;
&lt;tipo&gt;C&lt;/tipo&gt;
&lt;/campo&gt;</v>
      </c>
      <c r="U3519" s="192" t="str">
        <f t="shared" si="385"/>
        <v>&lt;campo posicao="2"&gt;
&lt;coluna&gt;COD_INF_ADIC&lt;/coluna&gt;
&lt;descricao&gt;Código da informação adicional conforme tabela a ser definida pelas SEFAZ, conforme tabela definida no item 5.2.&lt;/descricao&gt;
&lt;tipo&gt;C&lt;/tipo&gt;
&lt;/campo&gt;</v>
      </c>
      <c r="V3519" s="192" t="str">
        <f t="shared" si="388"/>
        <v>{"Column3", "COD_INF_ADIC"},</v>
      </c>
      <c r="W3519" s="191" t="str">
        <f>IF(Q3519="Campo","@Campos(posicao = "&amp;K3519&amp;", tipo = '"&amp;R3519&amp;"')@Column(name = """&amp;L3519&amp;""")"&amp;IF(R3519="D","@Temporal(TemporalType.DATE)","")&amp;"private "&amp;VLOOKUP(TEXT(R3519,"@"),Apoio!A:B,2,0)&amp;" "&amp;SUBSTITUTE(LOWER(LEFT(L3519,1))&amp;RIGHT(PROPER(L3519),LEN(L3519)-1),"_","")&amp;";",IF(ISNUMBER(Q3519),IF(R3519="R","@Entity@Table(name = ""reg_"&amp;LOWER(J3519)&amp;""")@XmlRootElement","")&amp;VLOOKUP(J3519,Blocos!D:I,6,0)&amp;Apoio!$E$1&amp;Y3519,""))</f>
        <v>@Campos(posicao = 2, tipo = 'C')@Column(name = "COD_INF_ADIC")private String codInfAdic;</v>
      </c>
      <c r="X3519" s="190" t="str">
        <f>IF(ISNUMBER(Q3519),COUNTIF(Blocos!G:G,J3519),"")</f>
        <v/>
      </c>
      <c r="Y3519" s="190" t="str">
        <f>IF(OR(X3519=0,X3519=""),"",VLOOKUP(SUMIFS(Blocos!A:A,Blocos!H:H,'EFD REGISTROS e Campos (2)'!X3519,Blocos!G:G,'EFD REGISTROS e Campos (2)'!J3519),Blocos!A:L,12,0))</f>
        <v/>
      </c>
      <c r="Z3519" s="190" t="str">
        <f>IF(ISNUMBER(Q3520),VLOOKUP(J3519,Blocos!D:G,4,0),"")</f>
        <v/>
      </c>
      <c r="AA3519" s="190" t="str">
        <f>IF(ISNUMBER(Q3519),CONCATENATE("CREATE TABLE ""reg_",LOWER(J3519),""" (""ID"" bigint NOT NULL AUTO_INCREMENT,  ""HASHFILE"" varchar(255) DEFAULT NULL, ""ID_PAI"" bigint NOT NULL,"),IF(Q3519="Campo",CONCATENATE("""",L3519,""" ",VLOOKUP(R3519,Apoio!A:C,3,0)),""))&amp;IF(Z3519="","",CONCATENATE("PRIMARY KEY (""ID""), KEY ""FK_reg_",LOWER(Z3519),"_ID_PAI"" (""ID_PAI""), CONSTRAINT ""FK_reg_",LOWER(Z3519),"_ID_PAI"" FOREIGN KEY (""ID_PAI"") REFERENCES ""reg_",LOWER(Z3519),""" (""ID"")) ENGINE=InnoDB AUTO_INCREMENT=105774 DEFAULT CHARSET=utf8mb4 COLLATE=utf8mb4_0900_ai_ci;"))</f>
        <v>"COD_INF_ADIC" varchar(255) DEFAULT NULL,</v>
      </c>
      <c r="AB3519" s="190" t="str">
        <f t="shared" si="384"/>
        <v>`reg_1925`.`COD_INF_ADIC`,</v>
      </c>
    </row>
    <row r="3520" spans="1:28" ht="14.5" hidden="1" customHeight="1" x14ac:dyDescent="0.3">
      <c r="J3520" s="187" t="str">
        <f t="shared" ref="J3520:J3583" si="389">IF(A3520="",J3519,CONCATENATE(B3520,C3520,D3520,E3520,F3520,G3520,H3520))</f>
        <v>1925</v>
      </c>
      <c r="K3520" s="181">
        <v>3</v>
      </c>
      <c r="L3520" s="289" t="s">
        <v>2382</v>
      </c>
      <c r="M3520" s="182" t="s">
        <v>2383</v>
      </c>
      <c r="N3520" s="181" t="s">
        <v>32</v>
      </c>
      <c r="O3520" s="181" t="s">
        <v>28</v>
      </c>
      <c r="P3520" s="181">
        <v>2</v>
      </c>
      <c r="Q3520" s="192" t="str">
        <f t="shared" si="383"/>
        <v>Campo</v>
      </c>
      <c r="R3520" s="192" t="s">
        <v>3606</v>
      </c>
      <c r="S3520" s="191" t="str">
        <f t="shared" si="386"/>
        <v/>
      </c>
      <c r="T3520" s="192" t="str">
        <f t="shared" si="387"/>
        <v>&lt;campo posicao="3"&gt;
&lt;coluna&gt;VL_INF_ADIC&lt;/coluna&gt;
&lt;descricao&gt;Valor referente à informação adicional&lt;/descricao&gt;
&lt;tipo&gt;R&lt;/tipo&gt;
&lt;/campo&gt;</v>
      </c>
      <c r="U3520" s="192" t="str">
        <f t="shared" si="385"/>
        <v>&lt;campo posicao="3"&gt;
&lt;coluna&gt;VL_INF_ADIC&lt;/coluna&gt;
&lt;descricao&gt;Valor referente à informação adicional&lt;/descricao&gt;
&lt;tipo&gt;R&lt;/tipo&gt;
&lt;/campo&gt;</v>
      </c>
      <c r="V3520" s="192" t="str">
        <f t="shared" si="388"/>
        <v>{"Column4", "VL_INF_ADIC"},</v>
      </c>
      <c r="W3520" s="191" t="str">
        <f>IF(Q3520="Campo","@Campos(posicao = "&amp;K3520&amp;", tipo = '"&amp;R3520&amp;"')@Column(name = """&amp;L3520&amp;""")"&amp;IF(R3520="D","@Temporal(TemporalType.DATE)","")&amp;"private "&amp;VLOOKUP(TEXT(R3520,"@"),Apoio!A:B,2,0)&amp;" "&amp;SUBSTITUTE(LOWER(LEFT(L3520,1))&amp;RIGHT(PROPER(L3520),LEN(L3520)-1),"_","")&amp;";",IF(ISNUMBER(Q3520),IF(R3520="R","@Entity@Table(name = ""reg_"&amp;LOWER(J3520)&amp;""")@XmlRootElement","")&amp;VLOOKUP(J3520,Blocos!D:I,6,0)&amp;Apoio!$E$1&amp;Y3520,""))</f>
        <v>@Campos(posicao = 3, tipo = 'R')@Column(name = "VL_INF_ADIC")private BigDecimal vlInfAdic;</v>
      </c>
      <c r="X3520" s="190" t="str">
        <f>IF(ISNUMBER(Q3520),COUNTIF(Blocos!G:G,J3520),"")</f>
        <v/>
      </c>
      <c r="Y3520" s="190" t="str">
        <f>IF(OR(X3520=0,X3520=""),"",VLOOKUP(SUMIFS(Blocos!A:A,Blocos!H:H,'EFD REGISTROS e Campos (2)'!X3520,Blocos!G:G,'EFD REGISTROS e Campos (2)'!J3520),Blocos!A:L,12,0))</f>
        <v/>
      </c>
      <c r="Z3520" s="190" t="str">
        <f>IF(ISNUMBER(Q3521),VLOOKUP(J3520,Blocos!D:G,4,0),"")</f>
        <v/>
      </c>
      <c r="AA3520" s="190" t="str">
        <f>IF(ISNUMBER(Q3520),CONCATENATE("CREATE TABLE ""reg_",LOWER(J3520),""" (""ID"" bigint NOT NULL AUTO_INCREMENT,  ""HASHFILE"" varchar(255) DEFAULT NULL, ""ID_PAI"" bigint NOT NULL,"),IF(Q3520="Campo",CONCATENATE("""",L3520,""" ",VLOOKUP(R3520,Apoio!A:C,3,0)),""))&amp;IF(Z3520="","",CONCATENATE("PRIMARY KEY (""ID""), KEY ""FK_reg_",LOWER(Z3520),"_ID_PAI"" (""ID_PAI""), CONSTRAINT ""FK_reg_",LOWER(Z3520),"_ID_PAI"" FOREIGN KEY (""ID_PAI"") REFERENCES ""reg_",LOWER(Z3520),""" (""ID"")) ENGINE=InnoDB AUTO_INCREMENT=105774 DEFAULT CHARSET=utf8mb4 COLLATE=utf8mb4_0900_ai_ci;"))</f>
        <v>"VL_INF_ADIC" decimal(15,6) DEFAULT NULL,</v>
      </c>
      <c r="AB3520" s="190" t="str">
        <f t="shared" si="384"/>
        <v>`reg_1925`.`VL_INF_ADIC`,</v>
      </c>
    </row>
    <row r="3521" spans="1:28" ht="14.5" hidden="1" customHeight="1" x14ac:dyDescent="0.3">
      <c r="J3521" s="187" t="str">
        <f t="shared" si="389"/>
        <v>1925</v>
      </c>
      <c r="K3521" s="181">
        <v>4</v>
      </c>
      <c r="L3521" s="289" t="s">
        <v>1445</v>
      </c>
      <c r="M3521" s="182" t="s">
        <v>2384</v>
      </c>
      <c r="N3521" s="181" t="s">
        <v>27</v>
      </c>
      <c r="O3521" s="181" t="s">
        <v>28</v>
      </c>
      <c r="P3521" s="181" t="s">
        <v>28</v>
      </c>
      <c r="Q3521" s="192" t="str">
        <f t="shared" si="383"/>
        <v>Campo</v>
      </c>
      <c r="R3521" s="192" t="s">
        <v>27</v>
      </c>
      <c r="S3521" s="191" t="str">
        <f t="shared" si="386"/>
        <v/>
      </c>
      <c r="T3521" s="192" t="str">
        <f t="shared" si="387"/>
        <v>&lt;campo posicao="4"&gt;
&lt;coluna&gt;DESCR_COMPL_AJ&lt;/coluna&gt;
&lt;descricao&gt;Descrição complementar do ajuste&lt;/descricao&gt;
&lt;tipo&gt;C&lt;/tipo&gt;
&lt;/campo&gt;</v>
      </c>
      <c r="U3521" s="192" t="str">
        <f t="shared" si="385"/>
        <v>&lt;campo posicao="4"&gt;
&lt;coluna&gt;DESCR_COMPL_AJ&lt;/coluna&gt;
&lt;descricao&gt;Descrição complementar do ajuste&lt;/descricao&gt;
&lt;tipo&gt;C&lt;/tipo&gt;
&lt;/campo&gt;</v>
      </c>
      <c r="V3521" s="192" t="str">
        <f t="shared" si="388"/>
        <v>{"Column5", "DESCR_COMPL_AJ"},</v>
      </c>
      <c r="W3521" s="191" t="str">
        <f>IF(Q3521="Campo","@Campos(posicao = "&amp;K3521&amp;", tipo = '"&amp;R3521&amp;"')@Column(name = """&amp;L3521&amp;""")"&amp;IF(R3521="D","@Temporal(TemporalType.DATE)","")&amp;"private "&amp;VLOOKUP(TEXT(R3521,"@"),Apoio!A:B,2,0)&amp;" "&amp;SUBSTITUTE(LOWER(LEFT(L3521,1))&amp;RIGHT(PROPER(L3521),LEN(L3521)-1),"_","")&amp;";",IF(ISNUMBER(Q3521),IF(R3521="R","@Entity@Table(name = ""reg_"&amp;LOWER(J3521)&amp;""")@XmlRootElement","")&amp;VLOOKUP(J3521,Blocos!D:I,6,0)&amp;Apoio!$E$1&amp;Y3521,""))</f>
        <v>@Campos(posicao = 4, tipo = 'C')@Column(name = "DESCR_COMPL_AJ")private String descrComplAj;</v>
      </c>
      <c r="X3521" s="190" t="str">
        <f>IF(ISNUMBER(Q3521),COUNTIF(Blocos!G:G,J3521),"")</f>
        <v/>
      </c>
      <c r="Y3521" s="190" t="str">
        <f>IF(OR(X3521=0,X3521=""),"",VLOOKUP(SUMIFS(Blocos!A:A,Blocos!H:H,'EFD REGISTROS e Campos (2)'!X3521,Blocos!G:G,'EFD REGISTROS e Campos (2)'!J3521),Blocos!A:L,12,0))</f>
        <v/>
      </c>
      <c r="Z3521" s="190" t="str">
        <f>IF(ISNUMBER(Q3522),VLOOKUP(J3521,Blocos!D:G,4,0),"")</f>
        <v>1920</v>
      </c>
      <c r="AA3521" s="190" t="str">
        <f>IF(ISNUMBER(Q3521),CONCATENATE("CREATE TABLE ""reg_",LOWER(J3521),""" (""ID"" bigint NOT NULL AUTO_INCREMENT,  ""HASHFILE"" varchar(255) DEFAULT NULL, ""ID_PAI"" bigint NOT NULL,"),IF(Q3521="Campo",CONCATENATE("""",L3521,""" ",VLOOKUP(R3521,Apoio!A:C,3,0)),""))&amp;IF(Z3521="","",CONCATENATE("PRIMARY KEY (""ID""), KEY ""FK_reg_",LOWER(Z3521),"_ID_PAI"" (""ID_PAI""), CONSTRAINT ""FK_reg_",LOWER(Z3521),"_ID_PAI"" FOREIGN KEY (""ID_PAI"") REFERENCES ""reg_",LOWER(Z3521),""" (""ID"")) ENGINE=InnoDB AUTO_INCREMENT=105774 DEFAULT CHARSET=utf8mb4 COLLATE=utf8mb4_0900_ai_ci;"))</f>
        <v>"DESCR_COMPL_AJ" varchar(255) DEFAULT NULL,PRIMARY KEY ("ID"), KEY "FK_reg_1920_ID_PAI" ("ID_PAI"), CONSTRAINT "FK_reg_1920_ID_PAI" FOREIGN KEY ("ID_PAI") REFERENCES "reg_1920" ("ID")) ENGINE=InnoDB AUTO_INCREMENT=105774 DEFAULT CHARSET=utf8mb4 COLLATE=utf8mb4_0900_ai_ci;</v>
      </c>
      <c r="AB3521" s="190" t="str">
        <f t="shared" si="384"/>
        <v>`reg_1925`.`DESCR_COMPL_AJ`,FROM `efdicms`.`reg_1925`;"</v>
      </c>
    </row>
    <row r="3522" spans="1:28" ht="14.5" hidden="1" customHeight="1" collapsed="1" x14ac:dyDescent="0.3">
      <c r="A3522" s="180" t="s">
        <v>22</v>
      </c>
      <c r="G3522" s="180" t="s">
        <v>3484</v>
      </c>
      <c r="I3522" s="180" t="s">
        <v>144</v>
      </c>
      <c r="J3522" s="187" t="str">
        <f t="shared" si="389"/>
        <v>1926</v>
      </c>
      <c r="K3522" s="195" t="s">
        <v>3485</v>
      </c>
      <c r="Q3522" s="192">
        <f t="shared" si="383"/>
        <v>5</v>
      </c>
      <c r="S3522" s="191" t="str">
        <f t="shared" si="386"/>
        <v>&lt;/registro&gt;
&lt;registro codigo="1926" perfil="ABC" nivel="5"&gt;</v>
      </c>
      <c r="T3522" s="192" t="str">
        <f t="shared" si="387"/>
        <v/>
      </c>
      <c r="U3522" s="192" t="str">
        <f t="shared" si="385"/>
        <v>&lt;/registro&gt;
&lt;registro codigo="1926" perfil="ABC" nivel="5"&gt;</v>
      </c>
      <c r="V3522" s="192" t="str">
        <f t="shared" si="388"/>
        <v/>
      </c>
      <c r="W3522" s="191" t="str">
        <f>IF(Q3522="Campo","@Campos(posicao = "&amp;K3522&amp;", tipo = '"&amp;R3522&amp;"')@Column(name = """&amp;L3522&amp;""")"&amp;IF(R3522="D","@Temporal(TemporalType.DATE)","")&amp;"private "&amp;VLOOKUP(TEXT(R3522,"@"),Apoio!A:B,2,0)&amp;" "&amp;SUBSTITUTE(LOWER(LEFT(L3522,1))&amp;RIGHT(PROPER(L3522),LEN(L3522)-1),"_","")&amp;";",IF(ISNUMBER(Q3522),IF(R3522="R","@Entity@Table(name = ""reg_"&amp;LOWER(J3522)&amp;""")@XmlRootElement","")&amp;VLOOKUP(J3522,Blocos!D:I,6,0)&amp;Apoio!$E$1&amp;Y3522,""))</f>
        <v>@Registros(nivel = 5) public class Reg1926 implements Serializable { private static final long serialVersionUID = 1L; @Id @GeneratedValue(strategy = GenerationType.IDENTITY) @Basic(optional = false) @Column(name = "ID" ) private Long id;@ManyToOne(fetch = FetchType.LAZY) @JoinColumn(name = "ID_PAI", nullable = false) private Reg1920 idPai; public Reg1920 getIdPai() {return idPai;}public void setIdPai(Object idPai) {this.idPai = (Reg1920) idPai;}public Reg1926() { } public Reg1926(Long id) { this.id = id; } public Reg1926(Long id, Reg1920 idPai, long linha, String hash) { this.id = id; this.idPai = idPai; this.linha = linha; this.hash = hash; }public Long getId() { return id; } public void setId(Long id) { this.id = id; }@Basic(optional = false)@Column(name = "LINHA")private long linha;@Basic(optional = false)@Column(name = "HASH")private String hash;</v>
      </c>
      <c r="X3522" s="190">
        <f>IF(ISNUMBER(Q3522),COUNTIF(Blocos!G:G,J3522),"")</f>
        <v>0</v>
      </c>
      <c r="Y3522" s="190" t="str">
        <f>IF(OR(X3522=0,X3522=""),"",VLOOKUP(SUMIFS(Blocos!A:A,Blocos!H:H,'EFD REGISTROS e Campos (2)'!X3522,Blocos!G:G,'EFD REGISTROS e Campos (2)'!J3522),Blocos!A:L,12,0))</f>
        <v/>
      </c>
      <c r="Z3522" s="190" t="str">
        <f>IF(ISNUMBER(Q3523),VLOOKUP(J3522,Blocos!D:G,4,0),"")</f>
        <v/>
      </c>
      <c r="AA3522" s="190" t="str">
        <f>IF(ISNUMBER(Q3522),CONCATENATE("CREATE TABLE ""reg_",LOWER(J3522),""" (""ID"" bigint NOT NULL AUTO_INCREMENT,  ""HASHFILE"" varchar(255) DEFAULT NULL, ""ID_PAI"" bigint NOT NULL,"),IF(Q3522="Campo",CONCATENATE("""",L3522,""" ",VLOOKUP(R3522,Apoio!A:C,3,0)),""))&amp;IF(Z3522="","",CONCATENATE("PRIMARY KEY (""ID""), KEY ""FK_reg_",LOWER(Z3522),"_ID_PAI"" (""ID_PAI""), CONSTRAINT ""FK_reg_",LOWER(Z3522),"_ID_PAI"" FOREIGN KEY (""ID_PAI"") REFERENCES ""reg_",LOWER(Z3522),""" (""ID"")) ENGINE=InnoDB AUTO_INCREMENT=105774 DEFAULT CHARSET=utf8mb4 COLLATE=utf8mb4_0900_ai_ci;"))</f>
        <v>CREATE TABLE "reg_1926" ("ID" bigint NOT NULL AUTO_INCREMENT,  "HASHFILE" varchar(255) DEFAULT NULL, "ID_PAI" bigint NOT NULL,</v>
      </c>
      <c r="AB3522" s="190" t="str">
        <f t="shared" si="384"/>
        <v/>
      </c>
    </row>
    <row r="3523" spans="1:28" ht="14.5" hidden="1" customHeight="1" x14ac:dyDescent="0.3">
      <c r="J3523" s="187" t="str">
        <f t="shared" si="389"/>
        <v>1926</v>
      </c>
      <c r="K3523" s="181">
        <v>1</v>
      </c>
      <c r="L3523" s="289" t="s">
        <v>25</v>
      </c>
      <c r="M3523" s="182" t="s">
        <v>3486</v>
      </c>
      <c r="N3523" s="181" t="s">
        <v>27</v>
      </c>
      <c r="O3523" s="181">
        <v>4</v>
      </c>
      <c r="P3523" s="181" t="s">
        <v>28</v>
      </c>
      <c r="Q3523" s="192" t="str">
        <f t="shared" ref="Q3523:Q3586" si="390">IF(B3523&lt;&gt;"",0,IF(C3523&lt;&gt;"",1,IF(D3523&lt;&gt;"",2,IF(E3523&lt;&gt;"",3,IF(F3523&lt;&gt;"",4,IF(G3523&lt;&gt;"",5,IF(H3523&lt;&gt;"",6,IF(ISNUMBER(K3523),"Campo",""))))))))</f>
        <v>Campo</v>
      </c>
      <c r="R3523" s="192" t="s">
        <v>27</v>
      </c>
      <c r="S3523" s="191" t="str">
        <f t="shared" si="386"/>
        <v/>
      </c>
      <c r="T3523" s="192" t="str">
        <f t="shared" si="387"/>
        <v>&lt;campo posicao="1"&gt;
&lt;coluna&gt;REG&lt;/coluna&gt;
&lt;descricao&gt;Texto fixo contendo "1926"&lt;/descricao&gt;
&lt;tipo&gt;C&lt;/tipo&gt;
&lt;/campo&gt;</v>
      </c>
      <c r="U3523" s="192" t="str">
        <f t="shared" si="385"/>
        <v>&lt;campo posicao="1"&gt;
&lt;coluna&gt;REG&lt;/coluna&gt;
&lt;descricao&gt;Texto fixo contendo "1926"&lt;/descricao&gt;
&lt;tipo&gt;C&lt;/tipo&gt;
&lt;/campo&gt;</v>
      </c>
      <c r="V3523" s="192" t="str">
        <f t="shared" si="388"/>
        <v>{"Column2", "REG"},</v>
      </c>
      <c r="W3523" s="191" t="str">
        <f>IF(Q3523="Campo","@Campos(posicao = "&amp;K3523&amp;", tipo = '"&amp;R3523&amp;"')@Column(name = """&amp;L3523&amp;""")"&amp;IF(R3523="D","@Temporal(TemporalType.DATE)","")&amp;"private "&amp;VLOOKUP(TEXT(R3523,"@"),Apoio!A:B,2,0)&amp;" "&amp;SUBSTITUTE(LOWER(LEFT(L3523,1))&amp;RIGHT(PROPER(L3523),LEN(L3523)-1),"_","")&amp;";",IF(ISNUMBER(Q3523),IF(R3523="R","@Entity@Table(name = ""reg_"&amp;LOWER(J3523)&amp;""")@XmlRootElement","")&amp;VLOOKUP(J3523,Blocos!D:I,6,0)&amp;Apoio!$E$1&amp;Y3523,""))</f>
        <v>@Campos(posicao = 1, tipo = 'C')@Column(name = "REG")private String reg;</v>
      </c>
      <c r="X3523" s="190" t="str">
        <f>IF(ISNUMBER(Q3523),COUNTIF(Blocos!G:G,J3523),"")</f>
        <v/>
      </c>
      <c r="Y3523" s="190" t="str">
        <f>IF(OR(X3523=0,X3523=""),"",VLOOKUP(SUMIFS(Blocos!A:A,Blocos!H:H,'EFD REGISTROS e Campos (2)'!X3523,Blocos!G:G,'EFD REGISTROS e Campos (2)'!J3523),Blocos!A:L,12,0))</f>
        <v/>
      </c>
      <c r="Z3523" s="190" t="str">
        <f>IF(ISNUMBER(Q3524),VLOOKUP(J3523,Blocos!D:G,4,0),"")</f>
        <v/>
      </c>
      <c r="AA3523" s="190" t="str">
        <f>IF(ISNUMBER(Q3523),CONCATENATE("CREATE TABLE ""reg_",LOWER(J3523),""" (""ID"" bigint NOT NULL AUTO_INCREMENT,  ""HASHFILE"" varchar(255) DEFAULT NULL, ""ID_PAI"" bigint NOT NULL,"),IF(Q3523="Campo",CONCATENATE("""",L3523,""" ",VLOOKUP(R3523,Apoio!A:C,3,0)),""))&amp;IF(Z3523="","",CONCATENATE("PRIMARY KEY (""ID""), KEY ""FK_reg_",LOWER(Z3523),"_ID_PAI"" (""ID_PAI""), CONSTRAINT ""FK_reg_",LOWER(Z3523),"_ID_PAI"" FOREIGN KEY (""ID_PAI"") REFERENCES ""reg_",LOWER(Z3523),""" (""ID"")) ENGINE=InnoDB AUTO_INCREMENT=105774 DEFAULT CHARSET=utf8mb4 COLLATE=utf8mb4_0900_ai_ci;"))</f>
        <v>"REG" varchar(255) DEFAULT NULL,</v>
      </c>
      <c r="AB3523" s="190" t="str">
        <f t="shared" si="384"/>
        <v>USE `efdicms`;SELECT `reg_1926`.`REG`,</v>
      </c>
    </row>
    <row r="3524" spans="1:28" ht="14.5" hidden="1" customHeight="1" x14ac:dyDescent="0.3">
      <c r="J3524" s="187" t="str">
        <f t="shared" si="389"/>
        <v>1926</v>
      </c>
      <c r="K3524" s="181">
        <v>2</v>
      </c>
      <c r="L3524" s="289" t="s">
        <v>2388</v>
      </c>
      <c r="M3524" s="182" t="s">
        <v>2389</v>
      </c>
      <c r="N3524" s="181" t="s">
        <v>27</v>
      </c>
      <c r="O3524" s="181" t="s">
        <v>33</v>
      </c>
      <c r="P3524" s="181" t="s">
        <v>28</v>
      </c>
      <c r="Q3524" s="192" t="str">
        <f t="shared" si="390"/>
        <v>Campo</v>
      </c>
      <c r="R3524" s="192" t="s">
        <v>27</v>
      </c>
      <c r="S3524" s="191" t="str">
        <f t="shared" si="386"/>
        <v/>
      </c>
      <c r="T3524" s="192" t="str">
        <f t="shared" si="387"/>
        <v>&lt;campo posicao="2"&gt;
&lt;coluna&gt;COD_OR&lt;/coluna&gt;
&lt;descricao&gt;Código da obrigação a recolher, conforme a Tabela 5.4&lt;/descricao&gt;
&lt;tipo&gt;C&lt;/tipo&gt;
&lt;/campo&gt;</v>
      </c>
      <c r="U3524" s="192" t="str">
        <f t="shared" si="385"/>
        <v>&lt;campo posicao="2"&gt;
&lt;coluna&gt;COD_OR&lt;/coluna&gt;
&lt;descricao&gt;Código da obrigação a recolher, conforme a Tabela 5.4&lt;/descricao&gt;
&lt;tipo&gt;C&lt;/tipo&gt;
&lt;/campo&gt;</v>
      </c>
      <c r="V3524" s="192" t="str">
        <f t="shared" si="388"/>
        <v>{"Column3", "COD_OR"},</v>
      </c>
      <c r="W3524" s="191" t="str">
        <f>IF(Q3524="Campo","@Campos(posicao = "&amp;K3524&amp;", tipo = '"&amp;R3524&amp;"')@Column(name = """&amp;L3524&amp;""")"&amp;IF(R3524="D","@Temporal(TemporalType.DATE)","")&amp;"private "&amp;VLOOKUP(TEXT(R3524,"@"),Apoio!A:B,2,0)&amp;" "&amp;SUBSTITUTE(LOWER(LEFT(L3524,1))&amp;RIGHT(PROPER(L3524),LEN(L3524)-1),"_","")&amp;";",IF(ISNUMBER(Q3524),IF(R3524="R","@Entity@Table(name = ""reg_"&amp;LOWER(J3524)&amp;""")@XmlRootElement","")&amp;VLOOKUP(J3524,Blocos!D:I,6,0)&amp;Apoio!$E$1&amp;Y3524,""))</f>
        <v>@Campos(posicao = 2, tipo = 'C')@Column(name = "COD_OR")private String codOr;</v>
      </c>
      <c r="X3524" s="190" t="str">
        <f>IF(ISNUMBER(Q3524),COUNTIF(Blocos!G:G,J3524),"")</f>
        <v/>
      </c>
      <c r="Y3524" s="190" t="str">
        <f>IF(OR(X3524=0,X3524=""),"",VLOOKUP(SUMIFS(Blocos!A:A,Blocos!H:H,'EFD REGISTROS e Campos (2)'!X3524,Blocos!G:G,'EFD REGISTROS e Campos (2)'!J3524),Blocos!A:L,12,0))</f>
        <v/>
      </c>
      <c r="Z3524" s="190" t="str">
        <f>IF(ISNUMBER(Q3525),VLOOKUP(J3524,Blocos!D:G,4,0),"")</f>
        <v/>
      </c>
      <c r="AA3524" s="190" t="str">
        <f>IF(ISNUMBER(Q3524),CONCATENATE("CREATE TABLE ""reg_",LOWER(J3524),""" (""ID"" bigint NOT NULL AUTO_INCREMENT,  ""HASHFILE"" varchar(255) DEFAULT NULL, ""ID_PAI"" bigint NOT NULL,"),IF(Q3524="Campo",CONCATENATE("""",L3524,""" ",VLOOKUP(R3524,Apoio!A:C,3,0)),""))&amp;IF(Z3524="","",CONCATENATE("PRIMARY KEY (""ID""), KEY ""FK_reg_",LOWER(Z3524),"_ID_PAI"" (""ID_PAI""), CONSTRAINT ""FK_reg_",LOWER(Z3524),"_ID_PAI"" FOREIGN KEY (""ID_PAI"") REFERENCES ""reg_",LOWER(Z3524),""" (""ID"")) ENGINE=InnoDB AUTO_INCREMENT=105774 DEFAULT CHARSET=utf8mb4 COLLATE=utf8mb4_0900_ai_ci;"))</f>
        <v>"COD_OR" varchar(255) DEFAULT NULL,</v>
      </c>
      <c r="AB3524" s="190" t="str">
        <f t="shared" ref="AB3524:AB3587" si="391">IF(Q3524="Campo",CONCATENATE(IF(K3524=1,"USE `efdicms`;SELECT ",""),"`reg_",LOWER(J3524),"`.`",L3524,"`,"),"")&amp;IF(J3524&lt;&gt;J3525,CONCATENATE("FROM `efdicms`.`reg_",LOWER(J3524),"`;"""),"")</f>
        <v>`reg_1926`.`COD_OR`,</v>
      </c>
    </row>
    <row r="3525" spans="1:28" ht="14.5" hidden="1" customHeight="1" x14ac:dyDescent="0.3">
      <c r="J3525" s="187" t="str">
        <f t="shared" si="389"/>
        <v>1926</v>
      </c>
      <c r="K3525" s="181">
        <v>3</v>
      </c>
      <c r="L3525" s="289" t="s">
        <v>499</v>
      </c>
      <c r="M3525" s="182" t="s">
        <v>2390</v>
      </c>
      <c r="N3525" s="181" t="s">
        <v>32</v>
      </c>
      <c r="O3525" s="181" t="s">
        <v>28</v>
      </c>
      <c r="P3525" s="181">
        <v>2</v>
      </c>
      <c r="Q3525" s="192" t="str">
        <f t="shared" si="390"/>
        <v>Campo</v>
      </c>
      <c r="R3525" s="192" t="s">
        <v>3606</v>
      </c>
      <c r="S3525" s="191" t="str">
        <f t="shared" si="386"/>
        <v/>
      </c>
      <c r="T3525" s="192" t="str">
        <f t="shared" si="387"/>
        <v>&lt;campo posicao="3"&gt;
&lt;coluna&gt;VL_OR&lt;/coluna&gt;
&lt;descricao&gt;Valor da obrigação a recolher&lt;/descricao&gt;
&lt;tipo&gt;R&lt;/tipo&gt;
&lt;/campo&gt;</v>
      </c>
      <c r="U3525" s="192" t="str">
        <f t="shared" si="385"/>
        <v>&lt;campo posicao="3"&gt;
&lt;coluna&gt;VL_OR&lt;/coluna&gt;
&lt;descricao&gt;Valor da obrigação a recolher&lt;/descricao&gt;
&lt;tipo&gt;R&lt;/tipo&gt;
&lt;/campo&gt;</v>
      </c>
      <c r="V3525" s="192" t="str">
        <f t="shared" si="388"/>
        <v>{"Column4", "VL_OR"},</v>
      </c>
      <c r="W3525" s="191" t="str">
        <f>IF(Q3525="Campo","@Campos(posicao = "&amp;K3525&amp;", tipo = '"&amp;R3525&amp;"')@Column(name = """&amp;L3525&amp;""")"&amp;IF(R3525="D","@Temporal(TemporalType.DATE)","")&amp;"private "&amp;VLOOKUP(TEXT(R3525,"@"),Apoio!A:B,2,0)&amp;" "&amp;SUBSTITUTE(LOWER(LEFT(L3525,1))&amp;RIGHT(PROPER(L3525),LEN(L3525)-1),"_","")&amp;";",IF(ISNUMBER(Q3525),IF(R3525="R","@Entity@Table(name = ""reg_"&amp;LOWER(J3525)&amp;""")@XmlRootElement","")&amp;VLOOKUP(J3525,Blocos!D:I,6,0)&amp;Apoio!$E$1&amp;Y3525,""))</f>
        <v>@Campos(posicao = 3, tipo = 'R')@Column(name = "VL_OR")private BigDecimal vlOr;</v>
      </c>
      <c r="X3525" s="190" t="str">
        <f>IF(ISNUMBER(Q3525),COUNTIF(Blocos!G:G,J3525),"")</f>
        <v/>
      </c>
      <c r="Y3525" s="190" t="str">
        <f>IF(OR(X3525=0,X3525=""),"",VLOOKUP(SUMIFS(Blocos!A:A,Blocos!H:H,'EFD REGISTROS e Campos (2)'!X3525,Blocos!G:G,'EFD REGISTROS e Campos (2)'!J3525),Blocos!A:L,12,0))</f>
        <v/>
      </c>
      <c r="Z3525" s="190" t="str">
        <f>IF(ISNUMBER(Q3526),VLOOKUP(J3525,Blocos!D:G,4,0),"")</f>
        <v/>
      </c>
      <c r="AA3525" s="190" t="str">
        <f>IF(ISNUMBER(Q3525),CONCATENATE("CREATE TABLE ""reg_",LOWER(J3525),""" (""ID"" bigint NOT NULL AUTO_INCREMENT,  ""HASHFILE"" varchar(255) DEFAULT NULL, ""ID_PAI"" bigint NOT NULL,"),IF(Q3525="Campo",CONCATENATE("""",L3525,""" ",VLOOKUP(R3525,Apoio!A:C,3,0)),""))&amp;IF(Z3525="","",CONCATENATE("PRIMARY KEY (""ID""), KEY ""FK_reg_",LOWER(Z3525),"_ID_PAI"" (""ID_PAI""), CONSTRAINT ""FK_reg_",LOWER(Z3525),"_ID_PAI"" FOREIGN KEY (""ID_PAI"") REFERENCES ""reg_",LOWER(Z3525),""" (""ID"")) ENGINE=InnoDB AUTO_INCREMENT=105774 DEFAULT CHARSET=utf8mb4 COLLATE=utf8mb4_0900_ai_ci;"))</f>
        <v>"VL_OR" decimal(15,6) DEFAULT NULL,</v>
      </c>
      <c r="AB3525" s="190" t="str">
        <f t="shared" si="391"/>
        <v>`reg_1926`.`VL_OR`,</v>
      </c>
    </row>
    <row r="3526" spans="1:28" ht="14.5" hidden="1" customHeight="1" x14ac:dyDescent="0.3">
      <c r="J3526" s="187" t="str">
        <f t="shared" si="389"/>
        <v>1926</v>
      </c>
      <c r="K3526" s="181">
        <v>4</v>
      </c>
      <c r="L3526" s="289" t="s">
        <v>642</v>
      </c>
      <c r="M3526" s="182" t="s">
        <v>2391</v>
      </c>
      <c r="N3526" s="181" t="s">
        <v>32</v>
      </c>
      <c r="O3526" s="181" t="s">
        <v>40</v>
      </c>
      <c r="P3526" s="181" t="s">
        <v>28</v>
      </c>
      <c r="Q3526" s="192" t="str">
        <f t="shared" si="390"/>
        <v>Campo</v>
      </c>
      <c r="R3526" s="192" t="s">
        <v>3605</v>
      </c>
      <c r="S3526" s="191" t="str">
        <f t="shared" si="386"/>
        <v/>
      </c>
      <c r="T3526" s="192" t="str">
        <f t="shared" si="387"/>
        <v>&lt;campo posicao="4"&gt;
&lt;coluna&gt;DT_VCTO&lt;/coluna&gt;
&lt;descricao&gt;Data de vencimento da obrigação&lt;/descricao&gt;
&lt;tipo&gt;D&lt;/tipo&gt;
&lt;/campo&gt;</v>
      </c>
      <c r="U3526" s="192" t="str">
        <f t="shared" si="385"/>
        <v>&lt;campo posicao="4"&gt;
&lt;coluna&gt;DT_VCTO&lt;/coluna&gt;
&lt;descricao&gt;Data de vencimento da obrigação&lt;/descricao&gt;
&lt;tipo&gt;D&lt;/tipo&gt;
&lt;/campo&gt;</v>
      </c>
      <c r="V3526" s="192" t="str">
        <f t="shared" si="388"/>
        <v>{"Column5", "DT_VCTO"},</v>
      </c>
      <c r="W3526" s="191" t="str">
        <f>IF(Q3526="Campo","@Campos(posicao = "&amp;K3526&amp;", tipo = '"&amp;R3526&amp;"')@Column(name = """&amp;L3526&amp;""")"&amp;IF(R3526="D","@Temporal(TemporalType.DATE)","")&amp;"private "&amp;VLOOKUP(TEXT(R3526,"@"),Apoio!A:B,2,0)&amp;" "&amp;SUBSTITUTE(LOWER(LEFT(L3526,1))&amp;RIGHT(PROPER(L3526),LEN(L3526)-1),"_","")&amp;";",IF(ISNUMBER(Q3526),IF(R3526="R","@Entity@Table(name = ""reg_"&amp;LOWER(J3526)&amp;""")@XmlRootElement","")&amp;VLOOKUP(J3526,Blocos!D:I,6,0)&amp;Apoio!$E$1&amp;Y3526,""))</f>
        <v>@Campos(posicao = 4, tipo = 'D')@Column(name = "DT_VCTO")@Temporal(TemporalType.DATE)private Date dtVcto;</v>
      </c>
      <c r="X3526" s="190" t="str">
        <f>IF(ISNUMBER(Q3526),COUNTIF(Blocos!G:G,J3526),"")</f>
        <v/>
      </c>
      <c r="Y3526" s="190" t="str">
        <f>IF(OR(X3526=0,X3526=""),"",VLOOKUP(SUMIFS(Blocos!A:A,Blocos!H:H,'EFD REGISTROS e Campos (2)'!X3526,Blocos!G:G,'EFD REGISTROS e Campos (2)'!J3526),Blocos!A:L,12,0))</f>
        <v/>
      </c>
      <c r="Z3526" s="190" t="str">
        <f>IF(ISNUMBER(Q3527),VLOOKUP(J3526,Blocos!D:G,4,0),"")</f>
        <v/>
      </c>
      <c r="AA3526" s="190" t="str">
        <f>IF(ISNUMBER(Q3526),CONCATENATE("CREATE TABLE ""reg_",LOWER(J3526),""" (""ID"" bigint NOT NULL AUTO_INCREMENT,  ""HASHFILE"" varchar(255) DEFAULT NULL, ""ID_PAI"" bigint NOT NULL,"),IF(Q3526="Campo",CONCATENATE("""",L3526,""" ",VLOOKUP(R3526,Apoio!A:C,3,0)),""))&amp;IF(Z3526="","",CONCATENATE("PRIMARY KEY (""ID""), KEY ""FK_reg_",LOWER(Z3526),"_ID_PAI"" (""ID_PAI""), CONSTRAINT ""FK_reg_",LOWER(Z3526),"_ID_PAI"" FOREIGN KEY (""ID_PAI"") REFERENCES ""reg_",LOWER(Z3526),""" (""ID"")) ENGINE=InnoDB AUTO_INCREMENT=105774 DEFAULT CHARSET=utf8mb4 COLLATE=utf8mb4_0900_ai_ci;"))</f>
        <v>"DT_VCTO" date DEFAULT NULL,</v>
      </c>
      <c r="AB3526" s="190" t="str">
        <f t="shared" si="391"/>
        <v>`reg_1926`.`DT_VCTO`,</v>
      </c>
    </row>
    <row r="3527" spans="1:28" ht="14.5" hidden="1" customHeight="1" x14ac:dyDescent="0.3">
      <c r="J3527" s="187" t="str">
        <f t="shared" si="389"/>
        <v>1926</v>
      </c>
      <c r="K3527" s="181">
        <v>5</v>
      </c>
      <c r="L3527" s="289" t="s">
        <v>2392</v>
      </c>
      <c r="M3527" s="182" t="s">
        <v>2393</v>
      </c>
      <c r="N3527" s="181" t="s">
        <v>27</v>
      </c>
      <c r="O3527" s="181" t="s">
        <v>28</v>
      </c>
      <c r="P3527" s="181" t="s">
        <v>28</v>
      </c>
      <c r="Q3527" s="192" t="str">
        <f t="shared" si="390"/>
        <v>Campo</v>
      </c>
      <c r="R3527" s="192" t="s">
        <v>27</v>
      </c>
      <c r="S3527" s="191" t="str">
        <f t="shared" si="386"/>
        <v/>
      </c>
      <c r="T3527" s="192" t="str">
        <f t="shared" si="387"/>
        <v>&lt;campo posicao="5"&gt;
&lt;coluna&gt;COD_REC&lt;/coluna&gt;
&lt;descricao&gt;Código de receita referente à obrigação, próprio da unidade da federação, conforme legislação estadual,&lt;/descricao&gt;
&lt;tipo&gt;C&lt;/tipo&gt;
&lt;/campo&gt;</v>
      </c>
      <c r="U3527" s="192" t="str">
        <f t="shared" si="385"/>
        <v>&lt;campo posicao="5"&gt;
&lt;coluna&gt;COD_REC&lt;/coluna&gt;
&lt;descricao&gt;Código de receita referente à obrigação, próprio da unidade da federação, conforme legislação estadual,&lt;/descricao&gt;
&lt;tipo&gt;C&lt;/tipo&gt;
&lt;/campo&gt;</v>
      </c>
      <c r="V3527" s="192" t="str">
        <f t="shared" si="388"/>
        <v>{"Column6", "COD_REC"},</v>
      </c>
      <c r="W3527" s="191" t="str">
        <f>IF(Q3527="Campo","@Campos(posicao = "&amp;K3527&amp;", tipo = '"&amp;R3527&amp;"')@Column(name = """&amp;L3527&amp;""")"&amp;IF(R3527="D","@Temporal(TemporalType.DATE)","")&amp;"private "&amp;VLOOKUP(TEXT(R3527,"@"),Apoio!A:B,2,0)&amp;" "&amp;SUBSTITUTE(LOWER(LEFT(L3527,1))&amp;RIGHT(PROPER(L3527),LEN(L3527)-1),"_","")&amp;";",IF(ISNUMBER(Q3527),IF(R3527="R","@Entity@Table(name = ""reg_"&amp;LOWER(J3527)&amp;""")@XmlRootElement","")&amp;VLOOKUP(J3527,Blocos!D:I,6,0)&amp;Apoio!$E$1&amp;Y3527,""))</f>
        <v>@Campos(posicao = 5, tipo = 'C')@Column(name = "COD_REC")private String codRec;</v>
      </c>
      <c r="X3527" s="190" t="str">
        <f>IF(ISNUMBER(Q3527),COUNTIF(Blocos!G:G,J3527),"")</f>
        <v/>
      </c>
      <c r="Y3527" s="190" t="str">
        <f>IF(OR(X3527=0,X3527=""),"",VLOOKUP(SUMIFS(Blocos!A:A,Blocos!H:H,'EFD REGISTROS e Campos (2)'!X3527,Blocos!G:G,'EFD REGISTROS e Campos (2)'!J3527),Blocos!A:L,12,0))</f>
        <v/>
      </c>
      <c r="Z3527" s="190" t="str">
        <f>IF(ISNUMBER(Q3528),VLOOKUP(J3527,Blocos!D:G,4,0),"")</f>
        <v/>
      </c>
      <c r="AA3527" s="190" t="str">
        <f>IF(ISNUMBER(Q3527),CONCATENATE("CREATE TABLE ""reg_",LOWER(J3527),""" (""ID"" bigint NOT NULL AUTO_INCREMENT,  ""HASHFILE"" varchar(255) DEFAULT NULL, ""ID_PAI"" bigint NOT NULL,"),IF(Q3527="Campo",CONCATENATE("""",L3527,""" ",VLOOKUP(R3527,Apoio!A:C,3,0)),""))&amp;IF(Z3527="","",CONCATENATE("PRIMARY KEY (""ID""), KEY ""FK_reg_",LOWER(Z3527),"_ID_PAI"" (""ID_PAI""), CONSTRAINT ""FK_reg_",LOWER(Z3527),"_ID_PAI"" FOREIGN KEY (""ID_PAI"") REFERENCES ""reg_",LOWER(Z3527),""" (""ID"")) ENGINE=InnoDB AUTO_INCREMENT=105774 DEFAULT CHARSET=utf8mb4 COLLATE=utf8mb4_0900_ai_ci;"))</f>
        <v>"COD_REC" varchar(255) DEFAULT NULL,</v>
      </c>
      <c r="AB3527" s="190" t="str">
        <f t="shared" si="391"/>
        <v>`reg_1926`.`COD_REC`,</v>
      </c>
    </row>
    <row r="3528" spans="1:28" ht="14.5" hidden="1" customHeight="1" x14ac:dyDescent="0.3">
      <c r="J3528" s="187" t="str">
        <f t="shared" si="389"/>
        <v>1926</v>
      </c>
      <c r="K3528" s="181">
        <v>6</v>
      </c>
      <c r="L3528" s="289" t="s">
        <v>455</v>
      </c>
      <c r="M3528" s="182" t="s">
        <v>2394</v>
      </c>
      <c r="N3528" s="181" t="s">
        <v>27</v>
      </c>
      <c r="O3528" s="181">
        <v>15</v>
      </c>
      <c r="P3528" s="181" t="s">
        <v>28</v>
      </c>
      <c r="Q3528" s="192" t="str">
        <f t="shared" si="390"/>
        <v>Campo</v>
      </c>
      <c r="R3528" s="192" t="s">
        <v>27</v>
      </c>
      <c r="S3528" s="191" t="str">
        <f t="shared" si="386"/>
        <v/>
      </c>
      <c r="T3528" s="192" t="str">
        <f t="shared" si="387"/>
        <v>&lt;campo posicao="6"&gt;
&lt;coluna&gt;NUM_PROC&lt;/coluna&gt;
&lt;descricao&gt;Número do processo ou auto de infração ao qual a obrigação está vinculada, se houver.&lt;/descricao&gt;
&lt;tipo&gt;C&lt;/tipo&gt;
&lt;/campo&gt;</v>
      </c>
      <c r="U3528" s="192" t="str">
        <f t="shared" si="385"/>
        <v>&lt;campo posicao="6"&gt;
&lt;coluna&gt;NUM_PROC&lt;/coluna&gt;
&lt;descricao&gt;Número do processo ou auto de infração ao qual a obrigação está vinculada, se houver.&lt;/descricao&gt;
&lt;tipo&gt;C&lt;/tipo&gt;
&lt;/campo&gt;</v>
      </c>
      <c r="V3528" s="192" t="str">
        <f t="shared" si="388"/>
        <v>{"Column7", "NUM_PROC"},</v>
      </c>
      <c r="W3528" s="191" t="str">
        <f>IF(Q3528="Campo","@Campos(posicao = "&amp;K3528&amp;", tipo = '"&amp;R3528&amp;"')@Column(name = """&amp;L3528&amp;""")"&amp;IF(R3528="D","@Temporal(TemporalType.DATE)","")&amp;"private "&amp;VLOOKUP(TEXT(R3528,"@"),Apoio!A:B,2,0)&amp;" "&amp;SUBSTITUTE(LOWER(LEFT(L3528,1))&amp;RIGHT(PROPER(L3528),LEN(L3528)-1),"_","")&amp;";",IF(ISNUMBER(Q3528),IF(R3528="R","@Entity@Table(name = ""reg_"&amp;LOWER(J3528)&amp;""")@XmlRootElement","")&amp;VLOOKUP(J3528,Blocos!D:I,6,0)&amp;Apoio!$E$1&amp;Y3528,""))</f>
        <v>@Campos(posicao = 6, tipo = 'C')@Column(name = "NUM_PROC")private String numProc;</v>
      </c>
      <c r="X3528" s="190" t="str">
        <f>IF(ISNUMBER(Q3528),COUNTIF(Blocos!G:G,J3528),"")</f>
        <v/>
      </c>
      <c r="Y3528" s="190" t="str">
        <f>IF(OR(X3528=0,X3528=""),"",VLOOKUP(SUMIFS(Blocos!A:A,Blocos!H:H,'EFD REGISTROS e Campos (2)'!X3528,Blocos!G:G,'EFD REGISTROS e Campos (2)'!J3528),Blocos!A:L,12,0))</f>
        <v/>
      </c>
      <c r="Z3528" s="190" t="str">
        <f>IF(ISNUMBER(Q3529),VLOOKUP(J3528,Blocos!D:G,4,0),"")</f>
        <v/>
      </c>
      <c r="AA3528" s="190" t="str">
        <f>IF(ISNUMBER(Q3528),CONCATENATE("CREATE TABLE ""reg_",LOWER(J3528),""" (""ID"" bigint NOT NULL AUTO_INCREMENT,  ""HASHFILE"" varchar(255) DEFAULT NULL, ""ID_PAI"" bigint NOT NULL,"),IF(Q3528="Campo",CONCATENATE("""",L3528,""" ",VLOOKUP(R3528,Apoio!A:C,3,0)),""))&amp;IF(Z3528="","",CONCATENATE("PRIMARY KEY (""ID""), KEY ""FK_reg_",LOWER(Z3528),"_ID_PAI"" (""ID_PAI""), CONSTRAINT ""FK_reg_",LOWER(Z3528),"_ID_PAI"" FOREIGN KEY (""ID_PAI"") REFERENCES ""reg_",LOWER(Z3528),""" (""ID"")) ENGINE=InnoDB AUTO_INCREMENT=105774 DEFAULT CHARSET=utf8mb4 COLLATE=utf8mb4_0900_ai_ci;"))</f>
        <v>"NUM_PROC" varchar(255) DEFAULT NULL,</v>
      </c>
      <c r="AB3528" s="190" t="str">
        <f t="shared" si="391"/>
        <v>`reg_1926`.`NUM_PROC`,</v>
      </c>
    </row>
    <row r="3529" spans="1:28" ht="14.5" hidden="1" customHeight="1" x14ac:dyDescent="0.3">
      <c r="J3529" s="187" t="str">
        <f t="shared" si="389"/>
        <v>1926</v>
      </c>
      <c r="K3529" s="196">
        <v>7</v>
      </c>
      <c r="L3529" s="285" t="s">
        <v>457</v>
      </c>
      <c r="M3529" s="182" t="s">
        <v>458</v>
      </c>
      <c r="N3529" s="196" t="s">
        <v>27</v>
      </c>
      <c r="O3529" s="196" t="s">
        <v>240</v>
      </c>
      <c r="P3529" s="196" t="s">
        <v>28</v>
      </c>
      <c r="Q3529" s="192" t="str">
        <f t="shared" si="390"/>
        <v>Campo</v>
      </c>
      <c r="R3529" s="192" t="s">
        <v>27</v>
      </c>
      <c r="S3529" s="191" t="str">
        <f t="shared" si="386"/>
        <v/>
      </c>
      <c r="T3529" s="192" t="str">
        <f t="shared" si="387"/>
        <v>&lt;campo posicao="7"&gt;
&lt;coluna&gt;IND_PROC&lt;/coluna&gt;
&lt;descricao&gt;Indicador da origem do processo:&lt;/descricao&gt;
&lt;tipo&gt;C&lt;/tipo&gt;
&lt;/campo&gt;</v>
      </c>
      <c r="U3529" s="192" t="str">
        <f t="shared" si="385"/>
        <v>&lt;campo posicao="7"&gt;
&lt;coluna&gt;IND_PROC&lt;/coluna&gt;
&lt;descricao&gt;Indicador da origem do processo:&lt;/descricao&gt;
&lt;tipo&gt;C&lt;/tipo&gt;
&lt;/campo&gt;</v>
      </c>
      <c r="V3529" s="192" t="str">
        <f t="shared" si="388"/>
        <v>{"Column8", "IND_PROC"},</v>
      </c>
      <c r="W3529" s="191" t="str">
        <f>IF(Q3529="Campo","@Campos(posicao = "&amp;K3529&amp;", tipo = '"&amp;R3529&amp;"')@Column(name = """&amp;L3529&amp;""")"&amp;IF(R3529="D","@Temporal(TemporalType.DATE)","")&amp;"private "&amp;VLOOKUP(TEXT(R3529,"@"),Apoio!A:B,2,0)&amp;" "&amp;SUBSTITUTE(LOWER(LEFT(L3529,1))&amp;RIGHT(PROPER(L3529),LEN(L3529)-1),"_","")&amp;";",IF(ISNUMBER(Q3529),IF(R3529="R","@Entity@Table(name = ""reg_"&amp;LOWER(J3529)&amp;""")@XmlRootElement","")&amp;VLOOKUP(J3529,Blocos!D:I,6,0)&amp;Apoio!$E$1&amp;Y3529,""))</f>
        <v>@Campos(posicao = 7, tipo = 'C')@Column(name = "IND_PROC")private String indProc;</v>
      </c>
      <c r="X3529" s="190" t="str">
        <f>IF(ISNUMBER(Q3529),COUNTIF(Blocos!G:G,J3529),"")</f>
        <v/>
      </c>
      <c r="Y3529" s="190" t="str">
        <f>IF(OR(X3529=0,X3529=""),"",VLOOKUP(SUMIFS(Blocos!A:A,Blocos!H:H,'EFD REGISTROS e Campos (2)'!X3529,Blocos!G:G,'EFD REGISTROS e Campos (2)'!J3529),Blocos!A:L,12,0))</f>
        <v/>
      </c>
      <c r="Z3529" s="190" t="str">
        <f>IF(ISNUMBER(Q3530),VLOOKUP(J3529,Blocos!D:G,4,0),"")</f>
        <v/>
      </c>
      <c r="AA3529" s="190" t="str">
        <f>IF(ISNUMBER(Q3529),CONCATENATE("CREATE TABLE ""reg_",LOWER(J3529),""" (""ID"" bigint NOT NULL AUTO_INCREMENT,  ""HASHFILE"" varchar(255) DEFAULT NULL, ""ID_PAI"" bigint NOT NULL,"),IF(Q3529="Campo",CONCATENATE("""",L3529,""" ",VLOOKUP(R3529,Apoio!A:C,3,0)),""))&amp;IF(Z3529="","",CONCATENATE("PRIMARY KEY (""ID""), KEY ""FK_reg_",LOWER(Z3529),"_ID_PAI"" (""ID_PAI""), CONSTRAINT ""FK_reg_",LOWER(Z3529),"_ID_PAI"" FOREIGN KEY (""ID_PAI"") REFERENCES ""reg_",LOWER(Z3529),""" (""ID"")) ENGINE=InnoDB AUTO_INCREMENT=105774 DEFAULT CHARSET=utf8mb4 COLLATE=utf8mb4_0900_ai_ci;"))</f>
        <v>"IND_PROC" varchar(255) DEFAULT NULL,</v>
      </c>
      <c r="AB3529" s="190" t="str">
        <f t="shared" si="391"/>
        <v>`reg_1926`.`IND_PROC`,</v>
      </c>
    </row>
    <row r="3530" spans="1:28" ht="14.5" hidden="1" customHeight="1" x14ac:dyDescent="0.3">
      <c r="J3530" s="187" t="str">
        <f t="shared" si="389"/>
        <v>1926</v>
      </c>
      <c r="K3530" s="196"/>
      <c r="L3530" s="285"/>
      <c r="M3530" s="182" t="s">
        <v>2395</v>
      </c>
      <c r="N3530" s="196"/>
      <c r="O3530" s="196"/>
      <c r="P3530" s="196"/>
      <c r="Q3530" s="192" t="str">
        <f t="shared" si="390"/>
        <v/>
      </c>
      <c r="S3530" s="191" t="str">
        <f t="shared" si="386"/>
        <v/>
      </c>
      <c r="T3530" s="192" t="str">
        <f t="shared" si="387"/>
        <v/>
      </c>
      <c r="U3530" s="192" t="str">
        <f t="shared" si="385"/>
        <v/>
      </c>
      <c r="V3530" s="192" t="str">
        <f t="shared" si="388"/>
        <v/>
      </c>
      <c r="W3530" s="191" t="str">
        <f>IF(Q3530="Campo","@Campos(posicao = "&amp;K3530&amp;", tipo = '"&amp;R3530&amp;"')@Column(name = """&amp;L3530&amp;""")"&amp;IF(R3530="D","@Temporal(TemporalType.DATE)","")&amp;"private "&amp;VLOOKUP(TEXT(R3530,"@"),Apoio!A:B,2,0)&amp;" "&amp;SUBSTITUTE(LOWER(LEFT(L3530,1))&amp;RIGHT(PROPER(L3530),LEN(L3530)-1),"_","")&amp;";",IF(ISNUMBER(Q3530),IF(R3530="R","@Entity@Table(name = ""reg_"&amp;LOWER(J3530)&amp;""")@XmlRootElement","")&amp;VLOOKUP(J3530,Blocos!D:I,6,0)&amp;Apoio!$E$1&amp;Y3530,""))</f>
        <v/>
      </c>
      <c r="X3530" s="190" t="str">
        <f>IF(ISNUMBER(Q3530),COUNTIF(Blocos!G:G,J3530),"")</f>
        <v/>
      </c>
      <c r="Y3530" s="190" t="str">
        <f>IF(OR(X3530=0,X3530=""),"",VLOOKUP(SUMIFS(Blocos!A:A,Blocos!H:H,'EFD REGISTROS e Campos (2)'!X3530,Blocos!G:G,'EFD REGISTROS e Campos (2)'!J3530),Blocos!A:L,12,0))</f>
        <v/>
      </c>
      <c r="Z3530" s="190" t="str">
        <f>IF(ISNUMBER(Q3531),VLOOKUP(J3530,Blocos!D:G,4,0),"")</f>
        <v/>
      </c>
      <c r="AA3530" s="190" t="str">
        <f>IF(ISNUMBER(Q3530),CONCATENATE("CREATE TABLE ""reg_",LOWER(J3530),""" (""ID"" bigint NOT NULL AUTO_INCREMENT,  ""HASHFILE"" varchar(255) DEFAULT NULL, ""ID_PAI"" bigint NOT NULL,"),IF(Q3530="Campo",CONCATENATE("""",L3530,""" ",VLOOKUP(R3530,Apoio!A:C,3,0)),""))&amp;IF(Z3530="","",CONCATENATE("PRIMARY KEY (""ID""), KEY ""FK_reg_",LOWER(Z3530),"_ID_PAI"" (""ID_PAI""), CONSTRAINT ""FK_reg_",LOWER(Z3530),"_ID_PAI"" FOREIGN KEY (""ID_PAI"") REFERENCES ""reg_",LOWER(Z3530),""" (""ID"")) ENGINE=InnoDB AUTO_INCREMENT=105774 DEFAULT CHARSET=utf8mb4 COLLATE=utf8mb4_0900_ai_ci;"))</f>
        <v/>
      </c>
      <c r="AB3530" s="190" t="str">
        <f t="shared" si="391"/>
        <v/>
      </c>
    </row>
    <row r="3531" spans="1:28" ht="14.5" hidden="1" customHeight="1" x14ac:dyDescent="0.3">
      <c r="J3531" s="187" t="str">
        <f t="shared" si="389"/>
        <v>1926</v>
      </c>
      <c r="K3531" s="196"/>
      <c r="L3531" s="285"/>
      <c r="M3531" s="182" t="s">
        <v>460</v>
      </c>
      <c r="N3531" s="196"/>
      <c r="O3531" s="196"/>
      <c r="P3531" s="196"/>
      <c r="Q3531" s="192" t="str">
        <f t="shared" si="390"/>
        <v/>
      </c>
      <c r="S3531" s="191" t="str">
        <f t="shared" si="386"/>
        <v/>
      </c>
      <c r="T3531" s="192" t="str">
        <f t="shared" si="387"/>
        <v/>
      </c>
      <c r="U3531" s="192" t="str">
        <f t="shared" si="385"/>
        <v/>
      </c>
      <c r="V3531" s="192" t="str">
        <f t="shared" si="388"/>
        <v/>
      </c>
      <c r="W3531" s="191" t="str">
        <f>IF(Q3531="Campo","@Campos(posicao = "&amp;K3531&amp;", tipo = '"&amp;R3531&amp;"')@Column(name = """&amp;L3531&amp;""")"&amp;IF(R3531="D","@Temporal(TemporalType.DATE)","")&amp;"private "&amp;VLOOKUP(TEXT(R3531,"@"),Apoio!A:B,2,0)&amp;" "&amp;SUBSTITUTE(LOWER(LEFT(L3531,1))&amp;RIGHT(PROPER(L3531),LEN(L3531)-1),"_","")&amp;";",IF(ISNUMBER(Q3531),IF(R3531="R","@Entity@Table(name = ""reg_"&amp;LOWER(J3531)&amp;""")@XmlRootElement","")&amp;VLOOKUP(J3531,Blocos!D:I,6,0)&amp;Apoio!$E$1&amp;Y3531,""))</f>
        <v/>
      </c>
      <c r="X3531" s="190" t="str">
        <f>IF(ISNUMBER(Q3531),COUNTIF(Blocos!G:G,J3531),"")</f>
        <v/>
      </c>
      <c r="Y3531" s="190" t="str">
        <f>IF(OR(X3531=0,X3531=""),"",VLOOKUP(SUMIFS(Blocos!A:A,Blocos!H:H,'EFD REGISTROS e Campos (2)'!X3531,Blocos!G:G,'EFD REGISTROS e Campos (2)'!J3531),Blocos!A:L,12,0))</f>
        <v/>
      </c>
      <c r="Z3531" s="190" t="str">
        <f>IF(ISNUMBER(Q3532),VLOOKUP(J3531,Blocos!D:G,4,0),"")</f>
        <v/>
      </c>
      <c r="AA3531" s="190" t="str">
        <f>IF(ISNUMBER(Q3531),CONCATENATE("CREATE TABLE ""reg_",LOWER(J3531),""" (""ID"" bigint NOT NULL AUTO_INCREMENT,  ""HASHFILE"" varchar(255) DEFAULT NULL, ""ID_PAI"" bigint NOT NULL,"),IF(Q3531="Campo",CONCATENATE("""",L3531,""" ",VLOOKUP(R3531,Apoio!A:C,3,0)),""))&amp;IF(Z3531="","",CONCATENATE("PRIMARY KEY (""ID""), KEY ""FK_reg_",LOWER(Z3531),"_ID_PAI"" (""ID_PAI""), CONSTRAINT ""FK_reg_",LOWER(Z3531),"_ID_PAI"" FOREIGN KEY (""ID_PAI"") REFERENCES ""reg_",LOWER(Z3531),""" (""ID"")) ENGINE=InnoDB AUTO_INCREMENT=105774 DEFAULT CHARSET=utf8mb4 COLLATE=utf8mb4_0900_ai_ci;"))</f>
        <v/>
      </c>
      <c r="AB3531" s="190" t="str">
        <f t="shared" si="391"/>
        <v/>
      </c>
    </row>
    <row r="3532" spans="1:28" ht="14.5" hidden="1" customHeight="1" x14ac:dyDescent="0.3">
      <c r="J3532" s="187" t="str">
        <f t="shared" si="389"/>
        <v>1926</v>
      </c>
      <c r="K3532" s="196"/>
      <c r="L3532" s="285"/>
      <c r="M3532" s="182" t="s">
        <v>461</v>
      </c>
      <c r="N3532" s="196"/>
      <c r="O3532" s="196"/>
      <c r="P3532" s="196"/>
      <c r="Q3532" s="192" t="str">
        <f t="shared" si="390"/>
        <v/>
      </c>
      <c r="S3532" s="191" t="str">
        <f t="shared" si="386"/>
        <v/>
      </c>
      <c r="T3532" s="192" t="str">
        <f t="shared" si="387"/>
        <v/>
      </c>
      <c r="U3532" s="192" t="str">
        <f t="shared" si="385"/>
        <v/>
      </c>
      <c r="V3532" s="192" t="str">
        <f t="shared" si="388"/>
        <v/>
      </c>
      <c r="W3532" s="191" t="str">
        <f>IF(Q3532="Campo","@Campos(posicao = "&amp;K3532&amp;", tipo = '"&amp;R3532&amp;"')@Column(name = """&amp;L3532&amp;""")"&amp;IF(R3532="D","@Temporal(TemporalType.DATE)","")&amp;"private "&amp;VLOOKUP(TEXT(R3532,"@"),Apoio!A:B,2,0)&amp;" "&amp;SUBSTITUTE(LOWER(LEFT(L3532,1))&amp;RIGHT(PROPER(L3532),LEN(L3532)-1),"_","")&amp;";",IF(ISNUMBER(Q3532),IF(R3532="R","@Entity@Table(name = ""reg_"&amp;LOWER(J3532)&amp;""")@XmlRootElement","")&amp;VLOOKUP(J3532,Blocos!D:I,6,0)&amp;Apoio!$E$1&amp;Y3532,""))</f>
        <v/>
      </c>
      <c r="X3532" s="190" t="str">
        <f>IF(ISNUMBER(Q3532),COUNTIF(Blocos!G:G,J3532),"")</f>
        <v/>
      </c>
      <c r="Y3532" s="190" t="str">
        <f>IF(OR(X3532=0,X3532=""),"",VLOOKUP(SUMIFS(Blocos!A:A,Blocos!H:H,'EFD REGISTROS e Campos (2)'!X3532,Blocos!G:G,'EFD REGISTROS e Campos (2)'!J3532),Blocos!A:L,12,0))</f>
        <v/>
      </c>
      <c r="Z3532" s="190" t="str">
        <f>IF(ISNUMBER(Q3533),VLOOKUP(J3532,Blocos!D:G,4,0),"")</f>
        <v/>
      </c>
      <c r="AA3532" s="190" t="str">
        <f>IF(ISNUMBER(Q3532),CONCATENATE("CREATE TABLE ""reg_",LOWER(J3532),""" (""ID"" bigint NOT NULL AUTO_INCREMENT,  ""HASHFILE"" varchar(255) DEFAULT NULL, ""ID_PAI"" bigint NOT NULL,"),IF(Q3532="Campo",CONCATENATE("""",L3532,""" ",VLOOKUP(R3532,Apoio!A:C,3,0)),""))&amp;IF(Z3532="","",CONCATENATE("PRIMARY KEY (""ID""), KEY ""FK_reg_",LOWER(Z3532),"_ID_PAI"" (""ID_PAI""), CONSTRAINT ""FK_reg_",LOWER(Z3532),"_ID_PAI"" FOREIGN KEY (""ID_PAI"") REFERENCES ""reg_",LOWER(Z3532),""" (""ID"")) ENGINE=InnoDB AUTO_INCREMENT=105774 DEFAULT CHARSET=utf8mb4 COLLATE=utf8mb4_0900_ai_ci;"))</f>
        <v/>
      </c>
      <c r="AB3532" s="190" t="str">
        <f t="shared" si="391"/>
        <v/>
      </c>
    </row>
    <row r="3533" spans="1:28" ht="14.5" hidden="1" customHeight="1" x14ac:dyDescent="0.3">
      <c r="J3533" s="187" t="str">
        <f t="shared" si="389"/>
        <v>1926</v>
      </c>
      <c r="K3533" s="196"/>
      <c r="L3533" s="285"/>
      <c r="M3533" s="182" t="s">
        <v>452</v>
      </c>
      <c r="N3533" s="196"/>
      <c r="O3533" s="196"/>
      <c r="P3533" s="196"/>
      <c r="Q3533" s="192" t="str">
        <f t="shared" si="390"/>
        <v/>
      </c>
      <c r="S3533" s="191" t="str">
        <f t="shared" si="386"/>
        <v/>
      </c>
      <c r="T3533" s="192" t="str">
        <f t="shared" si="387"/>
        <v/>
      </c>
      <c r="U3533" s="192" t="str">
        <f t="shared" si="385"/>
        <v/>
      </c>
      <c r="V3533" s="192" t="str">
        <f t="shared" si="388"/>
        <v/>
      </c>
      <c r="W3533" s="191" t="str">
        <f>IF(Q3533="Campo","@Campos(posicao = "&amp;K3533&amp;", tipo = '"&amp;R3533&amp;"')@Column(name = """&amp;L3533&amp;""")"&amp;IF(R3533="D","@Temporal(TemporalType.DATE)","")&amp;"private "&amp;VLOOKUP(TEXT(R3533,"@"),Apoio!A:B,2,0)&amp;" "&amp;SUBSTITUTE(LOWER(LEFT(L3533,1))&amp;RIGHT(PROPER(L3533),LEN(L3533)-1),"_","")&amp;";",IF(ISNUMBER(Q3533),IF(R3533="R","@Entity@Table(name = ""reg_"&amp;LOWER(J3533)&amp;""")@XmlRootElement","")&amp;VLOOKUP(J3533,Blocos!D:I,6,0)&amp;Apoio!$E$1&amp;Y3533,""))</f>
        <v/>
      </c>
      <c r="X3533" s="190" t="str">
        <f>IF(ISNUMBER(Q3533),COUNTIF(Blocos!G:G,J3533),"")</f>
        <v/>
      </c>
      <c r="Y3533" s="190" t="str">
        <f>IF(OR(X3533=0,X3533=""),"",VLOOKUP(SUMIFS(Blocos!A:A,Blocos!H:H,'EFD REGISTROS e Campos (2)'!X3533,Blocos!G:G,'EFD REGISTROS e Campos (2)'!J3533),Blocos!A:L,12,0))</f>
        <v/>
      </c>
      <c r="Z3533" s="190" t="str">
        <f>IF(ISNUMBER(Q3534),VLOOKUP(J3533,Blocos!D:G,4,0),"")</f>
        <v/>
      </c>
      <c r="AA3533" s="190" t="str">
        <f>IF(ISNUMBER(Q3533),CONCATENATE("CREATE TABLE ""reg_",LOWER(J3533),""" (""ID"" bigint NOT NULL AUTO_INCREMENT,  ""HASHFILE"" varchar(255) DEFAULT NULL, ""ID_PAI"" bigint NOT NULL,"),IF(Q3533="Campo",CONCATENATE("""",L3533,""" ",VLOOKUP(R3533,Apoio!A:C,3,0)),""))&amp;IF(Z3533="","",CONCATENATE("PRIMARY KEY (""ID""), KEY ""FK_reg_",LOWER(Z3533),"_ID_PAI"" (""ID_PAI""), CONSTRAINT ""FK_reg_",LOWER(Z3533),"_ID_PAI"" FOREIGN KEY (""ID_PAI"") REFERENCES ""reg_",LOWER(Z3533),""" (""ID"")) ENGINE=InnoDB AUTO_INCREMENT=105774 DEFAULT CHARSET=utf8mb4 COLLATE=utf8mb4_0900_ai_ci;"))</f>
        <v/>
      </c>
      <c r="AB3533" s="190" t="str">
        <f t="shared" si="391"/>
        <v/>
      </c>
    </row>
    <row r="3534" spans="1:28" ht="14.5" hidden="1" customHeight="1" x14ac:dyDescent="0.3">
      <c r="J3534" s="187" t="str">
        <f t="shared" si="389"/>
        <v>1926</v>
      </c>
      <c r="K3534" s="181">
        <v>8</v>
      </c>
      <c r="L3534" s="289" t="s">
        <v>462</v>
      </c>
      <c r="M3534" s="182" t="s">
        <v>2356</v>
      </c>
      <c r="N3534" s="181" t="s">
        <v>27</v>
      </c>
      <c r="O3534" s="181" t="s">
        <v>28</v>
      </c>
      <c r="P3534" s="181" t="s">
        <v>28</v>
      </c>
      <c r="Q3534" s="192" t="str">
        <f t="shared" si="390"/>
        <v>Campo</v>
      </c>
      <c r="R3534" s="192" t="s">
        <v>27</v>
      </c>
      <c r="S3534" s="191" t="str">
        <f t="shared" si="386"/>
        <v/>
      </c>
      <c r="T3534" s="192" t="str">
        <f t="shared" si="387"/>
        <v>&lt;campo posicao="8"&gt;
&lt;coluna&gt;PROC&lt;/coluna&gt;
&lt;descricao&gt;Descrição resumida do processo que embasou o lançamento&lt;/descricao&gt;
&lt;tipo&gt;C&lt;/tipo&gt;
&lt;/campo&gt;</v>
      </c>
      <c r="U3534" s="192" t="str">
        <f t="shared" si="385"/>
        <v>&lt;campo posicao="8"&gt;
&lt;coluna&gt;PROC&lt;/coluna&gt;
&lt;descricao&gt;Descrição resumida do processo que embasou o lançamento&lt;/descricao&gt;
&lt;tipo&gt;C&lt;/tipo&gt;
&lt;/campo&gt;</v>
      </c>
      <c r="V3534" s="192" t="str">
        <f t="shared" si="388"/>
        <v>{"Column9", "PROC"},</v>
      </c>
      <c r="W3534" s="191" t="str">
        <f>IF(Q3534="Campo","@Campos(posicao = "&amp;K3534&amp;", tipo = '"&amp;R3534&amp;"')@Column(name = """&amp;L3534&amp;""")"&amp;IF(R3534="D","@Temporal(TemporalType.DATE)","")&amp;"private "&amp;VLOOKUP(TEXT(R3534,"@"),Apoio!A:B,2,0)&amp;" "&amp;SUBSTITUTE(LOWER(LEFT(L3534,1))&amp;RIGHT(PROPER(L3534),LEN(L3534)-1),"_","")&amp;";",IF(ISNUMBER(Q3534),IF(R3534="R","@Entity@Table(name = ""reg_"&amp;LOWER(J3534)&amp;""")@XmlRootElement","")&amp;VLOOKUP(J3534,Blocos!D:I,6,0)&amp;Apoio!$E$1&amp;Y3534,""))</f>
        <v>@Campos(posicao = 8, tipo = 'C')@Column(name = "PROC")private String proc;</v>
      </c>
      <c r="X3534" s="190" t="str">
        <f>IF(ISNUMBER(Q3534),COUNTIF(Blocos!G:G,J3534),"")</f>
        <v/>
      </c>
      <c r="Y3534" s="190" t="str">
        <f>IF(OR(X3534=0,X3534=""),"",VLOOKUP(SUMIFS(Blocos!A:A,Blocos!H:H,'EFD REGISTROS e Campos (2)'!X3534,Blocos!G:G,'EFD REGISTROS e Campos (2)'!J3534),Blocos!A:L,12,0))</f>
        <v/>
      </c>
      <c r="Z3534" s="190" t="str">
        <f>IF(ISNUMBER(Q3535),VLOOKUP(J3534,Blocos!D:G,4,0),"")</f>
        <v/>
      </c>
      <c r="AA3534" s="190" t="str">
        <f>IF(ISNUMBER(Q3534),CONCATENATE("CREATE TABLE ""reg_",LOWER(J3534),""" (""ID"" bigint NOT NULL AUTO_INCREMENT,  ""HASHFILE"" varchar(255) DEFAULT NULL, ""ID_PAI"" bigint NOT NULL,"),IF(Q3534="Campo",CONCATENATE("""",L3534,""" ",VLOOKUP(R3534,Apoio!A:C,3,0)),""))&amp;IF(Z3534="","",CONCATENATE("PRIMARY KEY (""ID""), KEY ""FK_reg_",LOWER(Z3534),"_ID_PAI"" (""ID_PAI""), CONSTRAINT ""FK_reg_",LOWER(Z3534),"_ID_PAI"" FOREIGN KEY (""ID_PAI"") REFERENCES ""reg_",LOWER(Z3534),""" (""ID"")) ENGINE=InnoDB AUTO_INCREMENT=105774 DEFAULT CHARSET=utf8mb4 COLLATE=utf8mb4_0900_ai_ci;"))</f>
        <v>"PROC" varchar(255) DEFAULT NULL,</v>
      </c>
      <c r="AB3534" s="190" t="str">
        <f t="shared" si="391"/>
        <v>`reg_1926`.`PROC`,</v>
      </c>
    </row>
    <row r="3535" spans="1:28" ht="14.5" hidden="1" customHeight="1" x14ac:dyDescent="0.3">
      <c r="J3535" s="187" t="str">
        <f t="shared" si="389"/>
        <v>1926</v>
      </c>
      <c r="K3535" s="181">
        <v>9</v>
      </c>
      <c r="L3535" s="289" t="s">
        <v>617</v>
      </c>
      <c r="M3535" s="182" t="s">
        <v>3487</v>
      </c>
      <c r="N3535" s="181" t="s">
        <v>27</v>
      </c>
      <c r="O3535" s="181" t="s">
        <v>28</v>
      </c>
      <c r="P3535" s="181" t="s">
        <v>28</v>
      </c>
      <c r="Q3535" s="192" t="str">
        <f t="shared" si="390"/>
        <v>Campo</v>
      </c>
      <c r="R3535" s="192" t="s">
        <v>27</v>
      </c>
      <c r="S3535" s="191" t="str">
        <f t="shared" si="386"/>
        <v/>
      </c>
      <c r="T3535" s="192" t="str">
        <f t="shared" si="387"/>
        <v>&lt;campo posicao="9"&gt;
&lt;coluna&gt;TXT_COMPL&lt;/coluna&gt;
&lt;descricao&gt;Descrição complementar das obrigações a recolher.&lt;/descricao&gt;
&lt;tipo&gt;C&lt;/tipo&gt;
&lt;/campo&gt;</v>
      </c>
      <c r="U3535" s="192" t="str">
        <f t="shared" ref="U3535:U3598" si="392">S3535&amp;T3535</f>
        <v>&lt;campo posicao="9"&gt;
&lt;coluna&gt;TXT_COMPL&lt;/coluna&gt;
&lt;descricao&gt;Descrição complementar das obrigações a recolher.&lt;/descricao&gt;
&lt;tipo&gt;C&lt;/tipo&gt;
&lt;/campo&gt;</v>
      </c>
      <c r="V3535" s="192" t="str">
        <f t="shared" si="388"/>
        <v>{"Column10", "TXT_COMPL"},</v>
      </c>
      <c r="W3535" s="191" t="str">
        <f>IF(Q3535="Campo","@Campos(posicao = "&amp;K3535&amp;", tipo = '"&amp;R3535&amp;"')@Column(name = """&amp;L3535&amp;""")"&amp;IF(R3535="D","@Temporal(TemporalType.DATE)","")&amp;"private "&amp;VLOOKUP(TEXT(R3535,"@"),Apoio!A:B,2,0)&amp;" "&amp;SUBSTITUTE(LOWER(LEFT(L3535,1))&amp;RIGHT(PROPER(L3535),LEN(L3535)-1),"_","")&amp;";",IF(ISNUMBER(Q3535),IF(R3535="R","@Entity@Table(name = ""reg_"&amp;LOWER(J3535)&amp;""")@XmlRootElement","")&amp;VLOOKUP(J3535,Blocos!D:I,6,0)&amp;Apoio!$E$1&amp;Y3535,""))</f>
        <v>@Campos(posicao = 9, tipo = 'C')@Column(name = "TXT_COMPL")private String txtCompl;</v>
      </c>
      <c r="X3535" s="190" t="str">
        <f>IF(ISNUMBER(Q3535),COUNTIF(Blocos!G:G,J3535),"")</f>
        <v/>
      </c>
      <c r="Y3535" s="190" t="str">
        <f>IF(OR(X3535=0,X3535=""),"",VLOOKUP(SUMIFS(Blocos!A:A,Blocos!H:H,'EFD REGISTROS e Campos (2)'!X3535,Blocos!G:G,'EFD REGISTROS e Campos (2)'!J3535),Blocos!A:L,12,0))</f>
        <v/>
      </c>
      <c r="Z3535" s="190" t="str">
        <f>IF(ISNUMBER(Q3536),VLOOKUP(J3535,Blocos!D:G,4,0),"")</f>
        <v/>
      </c>
      <c r="AA3535" s="190" t="str">
        <f>IF(ISNUMBER(Q3535),CONCATENATE("CREATE TABLE ""reg_",LOWER(J3535),""" (""ID"" bigint NOT NULL AUTO_INCREMENT,  ""HASHFILE"" varchar(255) DEFAULT NULL, ""ID_PAI"" bigint NOT NULL,"),IF(Q3535="Campo",CONCATENATE("""",L3535,""" ",VLOOKUP(R3535,Apoio!A:C,3,0)),""))&amp;IF(Z3535="","",CONCATENATE("PRIMARY KEY (""ID""), KEY ""FK_reg_",LOWER(Z3535),"_ID_PAI"" (""ID_PAI""), CONSTRAINT ""FK_reg_",LOWER(Z3535),"_ID_PAI"" FOREIGN KEY (""ID_PAI"") REFERENCES ""reg_",LOWER(Z3535),""" (""ID"")) ENGINE=InnoDB AUTO_INCREMENT=105774 DEFAULT CHARSET=utf8mb4 COLLATE=utf8mb4_0900_ai_ci;"))</f>
        <v>"TXT_COMPL" varchar(255) DEFAULT NULL,</v>
      </c>
      <c r="AB3535" s="190" t="str">
        <f t="shared" si="391"/>
        <v>`reg_1926`.`TXT_COMPL`,</v>
      </c>
    </row>
    <row r="3536" spans="1:28" ht="14.5" hidden="1" customHeight="1" x14ac:dyDescent="0.3">
      <c r="J3536" s="187" t="str">
        <f t="shared" si="389"/>
        <v>1926</v>
      </c>
      <c r="K3536" s="181">
        <v>10</v>
      </c>
      <c r="L3536" s="289" t="s">
        <v>3639</v>
      </c>
      <c r="M3536" s="182" t="s">
        <v>2398</v>
      </c>
      <c r="N3536" s="181" t="s">
        <v>27</v>
      </c>
      <c r="O3536" s="181" t="s">
        <v>790</v>
      </c>
      <c r="P3536" s="181" t="s">
        <v>28</v>
      </c>
      <c r="Q3536" s="192" t="str">
        <f t="shared" si="390"/>
        <v>Campo</v>
      </c>
      <c r="R3536" s="192" t="s">
        <v>27</v>
      </c>
      <c r="S3536" s="191" t="str">
        <f t="shared" si="386"/>
        <v/>
      </c>
      <c r="T3536" s="192" t="str">
        <f t="shared" si="387"/>
        <v>&lt;campo posicao="10"&gt;
&lt;coluna&gt;MES_REF&lt;/coluna&gt;
&lt;descricao&gt;Informe o mês de referência no formato “mmaaaa”&lt;/descricao&gt;
&lt;tipo&gt;C&lt;/tipo&gt;
&lt;/campo&gt;</v>
      </c>
      <c r="U3536" s="192" t="str">
        <f t="shared" si="392"/>
        <v>&lt;campo posicao="10"&gt;
&lt;coluna&gt;MES_REF&lt;/coluna&gt;
&lt;descricao&gt;Informe o mês de referência no formato “mmaaaa”&lt;/descricao&gt;
&lt;tipo&gt;C&lt;/tipo&gt;
&lt;/campo&gt;</v>
      </c>
      <c r="V3536" s="192" t="str">
        <f t="shared" si="388"/>
        <v>{"Column11", "MES_REF"},</v>
      </c>
      <c r="W3536" s="191" t="str">
        <f>IF(Q3536="Campo","@Campos(posicao = "&amp;K3536&amp;", tipo = '"&amp;R3536&amp;"')@Column(name = """&amp;L3536&amp;""")"&amp;IF(R3536="D","@Temporal(TemporalType.DATE)","")&amp;"private "&amp;VLOOKUP(TEXT(R3536,"@"),Apoio!A:B,2,0)&amp;" "&amp;SUBSTITUTE(LOWER(LEFT(L3536,1))&amp;RIGHT(PROPER(L3536),LEN(L3536)-1),"_","")&amp;";",IF(ISNUMBER(Q3536),IF(R3536="R","@Entity@Table(name = ""reg_"&amp;LOWER(J3536)&amp;""")@XmlRootElement","")&amp;VLOOKUP(J3536,Blocos!D:I,6,0)&amp;Apoio!$E$1&amp;Y3536,""))</f>
        <v>@Campos(posicao = 10, tipo = 'C')@Column(name = "MES_REF")private String mesRef;</v>
      </c>
      <c r="X3536" s="190" t="str">
        <f>IF(ISNUMBER(Q3536),COUNTIF(Blocos!G:G,J3536),"")</f>
        <v/>
      </c>
      <c r="Y3536" s="190" t="str">
        <f>IF(OR(X3536=0,X3536=""),"",VLOOKUP(SUMIFS(Blocos!A:A,Blocos!H:H,'EFD REGISTROS e Campos (2)'!X3536,Blocos!G:G,'EFD REGISTROS e Campos (2)'!J3536),Blocos!A:L,12,0))</f>
        <v/>
      </c>
      <c r="Z3536" s="190" t="str">
        <f>IF(ISNUMBER(Q3537),VLOOKUP(J3536,Blocos!D:G,4,0),"")</f>
        <v>1920</v>
      </c>
      <c r="AA3536" s="190" t="str">
        <f>IF(ISNUMBER(Q3536),CONCATENATE("CREATE TABLE ""reg_",LOWER(J3536),""" (""ID"" bigint NOT NULL AUTO_INCREMENT,  ""HASHFILE"" varchar(255) DEFAULT NULL, ""ID_PAI"" bigint NOT NULL,"),IF(Q3536="Campo",CONCATENATE("""",L3536,""" ",VLOOKUP(R3536,Apoio!A:C,3,0)),""))&amp;IF(Z3536="","",CONCATENATE("PRIMARY KEY (""ID""), KEY ""FK_reg_",LOWER(Z3536),"_ID_PAI"" (""ID_PAI""), CONSTRAINT ""FK_reg_",LOWER(Z3536),"_ID_PAI"" FOREIGN KEY (""ID_PAI"") REFERENCES ""reg_",LOWER(Z3536),""" (""ID"")) ENGINE=InnoDB AUTO_INCREMENT=105774 DEFAULT CHARSET=utf8mb4 COLLATE=utf8mb4_0900_ai_ci;"))</f>
        <v>"MES_REF" varchar(255) DEFAULT NULL,PRIMARY KEY ("ID"), KEY "FK_reg_1920_ID_PAI" ("ID_PAI"), CONSTRAINT "FK_reg_1920_ID_PAI" FOREIGN KEY ("ID_PAI") REFERENCES "reg_1920" ("ID")) ENGINE=InnoDB AUTO_INCREMENT=105774 DEFAULT CHARSET=utf8mb4 COLLATE=utf8mb4_0900_ai_ci;</v>
      </c>
      <c r="AB3536" s="190" t="str">
        <f t="shared" si="391"/>
        <v>`reg_1926`.`MES_REF`,FROM `efdicms`.`reg_1926`;"</v>
      </c>
    </row>
    <row r="3537" spans="1:28" ht="14.5" hidden="1" customHeight="1" collapsed="1" x14ac:dyDescent="0.3">
      <c r="A3537" s="180" t="s">
        <v>22</v>
      </c>
      <c r="D3537" s="180" t="s">
        <v>3489</v>
      </c>
      <c r="I3537" s="180" t="s">
        <v>144</v>
      </c>
      <c r="J3537" s="187" t="str">
        <f t="shared" si="389"/>
        <v>1960</v>
      </c>
      <c r="K3537" s="195" t="s">
        <v>3679</v>
      </c>
      <c r="Q3537" s="192">
        <f t="shared" si="390"/>
        <v>2</v>
      </c>
      <c r="S3537" s="191" t="str">
        <f t="shared" si="386"/>
        <v>&lt;/registro&gt;
&lt;registro codigo="1960" perfil="ABC" nivel="2"&gt;</v>
      </c>
      <c r="T3537" s="192" t="str">
        <f t="shared" si="387"/>
        <v/>
      </c>
      <c r="U3537" s="192" t="str">
        <f t="shared" si="392"/>
        <v>&lt;/registro&gt;
&lt;registro codigo="1960" perfil="ABC" nivel="2"&gt;</v>
      </c>
      <c r="V3537" s="192" t="str">
        <f t="shared" si="388"/>
        <v/>
      </c>
      <c r="W3537" s="191" t="str">
        <f>IF(Q3537="Campo","@Campos(posicao = "&amp;K3537&amp;", tipo = '"&amp;R3537&amp;"')@Column(name = """&amp;L3537&amp;""")"&amp;IF(R3537="D","@Temporal(TemporalType.DATE)","")&amp;"private "&amp;VLOOKUP(TEXT(R3537,"@"),Apoio!A:B,2,0)&amp;" "&amp;SUBSTITUTE(LOWER(LEFT(L3537,1))&amp;RIGHT(PROPER(L3537),LEN(L3537)-1),"_","")&amp;";",IF(ISNUMBER(Q3537),IF(R3537="R","@Entity@Table(name = ""reg_"&amp;LOWER(J3537)&amp;""")@XmlRootElement","")&amp;VLOOKUP(J3537,Blocos!D:I,6,0)&amp;Apoio!$E$1&amp;Y3537,""))</f>
        <v>@Registros(nivel = 2) public class Reg1960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Reg1960() { } public Reg1960(Long id) { this.id = id; } public Reg1960(Long id, Reg1001 idPai, long linha, String hash) { this.id = id; this.idPai = idPai; this.linha = linha; this.hash = hash; }public Long getId() { return id; } public void setId(Long id) { this.id = id; }@Basic(optional = false)@Column(name = "LINHA")private long linha;@Basic(optional = false)@Column(name = "HASH")private String hash;</v>
      </c>
      <c r="X3537" s="190">
        <f>IF(ISNUMBER(Q3537),COUNTIF(Blocos!G:G,J3537),"")</f>
        <v>0</v>
      </c>
      <c r="Y3537" s="190" t="str">
        <f>IF(OR(X3537=0,X3537=""),"",VLOOKUP(SUMIFS(Blocos!A:A,Blocos!H:H,'EFD REGISTROS e Campos (2)'!X3537,Blocos!G:G,'EFD REGISTROS e Campos (2)'!J3537),Blocos!A:L,12,0))</f>
        <v/>
      </c>
      <c r="Z3537" s="190" t="str">
        <f>IF(ISNUMBER(Q3538),VLOOKUP(J3537,Blocos!D:G,4,0),"")</f>
        <v/>
      </c>
      <c r="AA3537" s="190" t="str">
        <f>IF(ISNUMBER(Q3537),CONCATENATE("CREATE TABLE ""reg_",LOWER(J3537),""" (""ID"" bigint NOT NULL AUTO_INCREMENT,  ""HASHFILE"" varchar(255) DEFAULT NULL, ""ID_PAI"" bigint NOT NULL,"),IF(Q3537="Campo",CONCATENATE("""",L3537,""" ",VLOOKUP(R3537,Apoio!A:C,3,0)),""))&amp;IF(Z3537="","",CONCATENATE("PRIMARY KEY (""ID""), KEY ""FK_reg_",LOWER(Z3537),"_ID_PAI"" (""ID_PAI""), CONSTRAINT ""FK_reg_",LOWER(Z3537),"_ID_PAI"" FOREIGN KEY (""ID_PAI"") REFERENCES ""reg_",LOWER(Z3537),""" (""ID"")) ENGINE=InnoDB AUTO_INCREMENT=105774 DEFAULT CHARSET=utf8mb4 COLLATE=utf8mb4_0900_ai_ci;"))</f>
        <v>CREATE TABLE "reg_1960" ("ID" bigint NOT NULL AUTO_INCREMENT,  "HASHFILE" varchar(255) DEFAULT NULL, "ID_PAI" bigint NOT NULL,</v>
      </c>
      <c r="AB3537" s="190" t="str">
        <f t="shared" si="391"/>
        <v/>
      </c>
    </row>
    <row r="3538" spans="1:28" ht="14.5" hidden="1" customHeight="1" x14ac:dyDescent="0.3">
      <c r="J3538" s="187" t="str">
        <f t="shared" si="389"/>
        <v>1960</v>
      </c>
      <c r="K3538" s="181">
        <v>1</v>
      </c>
      <c r="L3538" s="289" t="s">
        <v>25</v>
      </c>
      <c r="M3538" s="182" t="s">
        <v>3491</v>
      </c>
      <c r="N3538" s="181" t="s">
        <v>27</v>
      </c>
      <c r="O3538" s="207" t="s">
        <v>1799</v>
      </c>
      <c r="P3538" s="181" t="s">
        <v>28</v>
      </c>
      <c r="Q3538" s="192" t="str">
        <f t="shared" si="390"/>
        <v>Campo</v>
      </c>
      <c r="R3538" s="192" t="s">
        <v>27</v>
      </c>
      <c r="S3538" s="191" t="str">
        <f t="shared" si="386"/>
        <v/>
      </c>
      <c r="T3538" s="192" t="str">
        <f t="shared" si="387"/>
        <v>&lt;campo posicao="1"&gt;
&lt;coluna&gt;REG&lt;/coluna&gt;
&lt;descricao&gt;Texto fixo contendo "1960"&lt;/descricao&gt;
&lt;tipo&gt;C&lt;/tipo&gt;
&lt;/campo&gt;</v>
      </c>
      <c r="U3538" s="192" t="str">
        <f t="shared" si="392"/>
        <v>&lt;campo posicao="1"&gt;
&lt;coluna&gt;REG&lt;/coluna&gt;
&lt;descricao&gt;Texto fixo contendo "1960"&lt;/descricao&gt;
&lt;tipo&gt;C&lt;/tipo&gt;
&lt;/campo&gt;</v>
      </c>
      <c r="V3538" s="192" t="str">
        <f t="shared" si="388"/>
        <v>{"Column2", "REG"},</v>
      </c>
      <c r="W3538" s="191" t="str">
        <f>IF(Q3538="Campo","@Campos(posicao = "&amp;K3538&amp;", tipo = '"&amp;R3538&amp;"')@Column(name = """&amp;L3538&amp;""")"&amp;IF(R3538="D","@Temporal(TemporalType.DATE)","")&amp;"private "&amp;VLOOKUP(TEXT(R3538,"@"),Apoio!A:B,2,0)&amp;" "&amp;SUBSTITUTE(LOWER(LEFT(L3538,1))&amp;RIGHT(PROPER(L3538),LEN(L3538)-1),"_","")&amp;";",IF(ISNUMBER(Q3538),IF(R3538="R","@Entity@Table(name = ""reg_"&amp;LOWER(J3538)&amp;""")@XmlRootElement","")&amp;VLOOKUP(J3538,Blocos!D:I,6,0)&amp;Apoio!$E$1&amp;Y3538,""))</f>
        <v>@Campos(posicao = 1, tipo = 'C')@Column(name = "REG")private String reg;</v>
      </c>
      <c r="X3538" s="190" t="str">
        <f>IF(ISNUMBER(Q3538),COUNTIF(Blocos!G:G,J3538),"")</f>
        <v/>
      </c>
      <c r="Y3538" s="190" t="str">
        <f>IF(OR(X3538=0,X3538=""),"",VLOOKUP(SUMIFS(Blocos!A:A,Blocos!H:H,'EFD REGISTROS e Campos (2)'!X3538,Blocos!G:G,'EFD REGISTROS e Campos (2)'!J3538),Blocos!A:L,12,0))</f>
        <v/>
      </c>
      <c r="Z3538" s="190" t="str">
        <f>IF(ISNUMBER(Q3539),VLOOKUP(J3538,Blocos!D:G,4,0),"")</f>
        <v/>
      </c>
      <c r="AA3538" s="190" t="str">
        <f>IF(ISNUMBER(Q3538),CONCATENATE("CREATE TABLE ""reg_",LOWER(J3538),""" (""ID"" bigint NOT NULL AUTO_INCREMENT,  ""HASHFILE"" varchar(255) DEFAULT NULL, ""ID_PAI"" bigint NOT NULL,"),IF(Q3538="Campo",CONCATENATE("""",L3538,""" ",VLOOKUP(R3538,Apoio!A:C,3,0)),""))&amp;IF(Z3538="","",CONCATENATE("PRIMARY KEY (""ID""), KEY ""FK_reg_",LOWER(Z3538),"_ID_PAI"" (""ID_PAI""), CONSTRAINT ""FK_reg_",LOWER(Z3538),"_ID_PAI"" FOREIGN KEY (""ID_PAI"") REFERENCES ""reg_",LOWER(Z3538),""" (""ID"")) ENGINE=InnoDB AUTO_INCREMENT=105774 DEFAULT CHARSET=utf8mb4 COLLATE=utf8mb4_0900_ai_ci;"))</f>
        <v>"REG" varchar(255) DEFAULT NULL,</v>
      </c>
      <c r="AB3538" s="190" t="str">
        <f t="shared" si="391"/>
        <v>USE `efdicms`;SELECT `reg_1960`.`REG`,</v>
      </c>
    </row>
    <row r="3539" spans="1:28" ht="14.5" hidden="1" customHeight="1" x14ac:dyDescent="0.3">
      <c r="J3539" s="187" t="str">
        <f t="shared" si="389"/>
        <v>1960</v>
      </c>
      <c r="K3539" s="181">
        <v>2</v>
      </c>
      <c r="L3539" s="289" t="s">
        <v>3492</v>
      </c>
      <c r="M3539" s="182" t="s">
        <v>3493</v>
      </c>
      <c r="N3539" s="181" t="s">
        <v>32</v>
      </c>
      <c r="O3539" s="181" t="s">
        <v>54</v>
      </c>
      <c r="P3539" s="181" t="s">
        <v>28</v>
      </c>
      <c r="Q3539" s="192" t="str">
        <f t="shared" si="390"/>
        <v>Campo</v>
      </c>
      <c r="R3539" s="192" t="s">
        <v>3607</v>
      </c>
      <c r="S3539" s="191" t="str">
        <f t="shared" si="386"/>
        <v/>
      </c>
      <c r="T3539" s="192" t="str">
        <f t="shared" si="387"/>
        <v>&lt;campo posicao="2"&gt;
&lt;coluna&gt;IND_AP&lt;/coluna&gt;
&lt;descricao&gt;Indicador da sub-apuração por tipo de benefício (conforme tabela 4.7.1)&lt;/descricao&gt;
&lt;tipo&gt;I&lt;/tipo&gt;
&lt;/campo&gt;</v>
      </c>
      <c r="U3539" s="192" t="str">
        <f t="shared" si="392"/>
        <v>&lt;campo posicao="2"&gt;
&lt;coluna&gt;IND_AP&lt;/coluna&gt;
&lt;descricao&gt;Indicador da sub-apuração por tipo de benefício (conforme tabela 4.7.1)&lt;/descricao&gt;
&lt;tipo&gt;I&lt;/tipo&gt;
&lt;/campo&gt;</v>
      </c>
      <c r="V3539" s="192" t="str">
        <f t="shared" si="388"/>
        <v>{"Column3", "IND_AP"},</v>
      </c>
      <c r="W3539" s="191" t="str">
        <f>IF(Q3539="Campo","@Campos(posicao = "&amp;K3539&amp;", tipo = '"&amp;R3539&amp;"')@Column(name = """&amp;L3539&amp;""")"&amp;IF(R3539="D","@Temporal(TemporalType.DATE)","")&amp;"private "&amp;VLOOKUP(TEXT(R3539,"@"),Apoio!A:B,2,0)&amp;" "&amp;SUBSTITUTE(LOWER(LEFT(L3539,1))&amp;RIGHT(PROPER(L3539),LEN(L3539)-1),"_","")&amp;";",IF(ISNUMBER(Q3539),IF(R3539="R","@Entity@Table(name = ""reg_"&amp;LOWER(J3539)&amp;""")@XmlRootElement","")&amp;VLOOKUP(J3539,Blocos!D:I,6,0)&amp;Apoio!$E$1&amp;Y3539,""))</f>
        <v>@Campos(posicao = 2, tipo = 'I')@Column(name = "IND_AP")private int indAp;</v>
      </c>
      <c r="X3539" s="190" t="str">
        <f>IF(ISNUMBER(Q3539),COUNTIF(Blocos!G:G,J3539),"")</f>
        <v/>
      </c>
      <c r="Y3539" s="190" t="str">
        <f>IF(OR(X3539=0,X3539=""),"",VLOOKUP(SUMIFS(Blocos!A:A,Blocos!H:H,'EFD REGISTROS e Campos (2)'!X3539,Blocos!G:G,'EFD REGISTROS e Campos (2)'!J3539),Blocos!A:L,12,0))</f>
        <v/>
      </c>
      <c r="Z3539" s="190" t="str">
        <f>IF(ISNUMBER(Q3540),VLOOKUP(J3539,Blocos!D:G,4,0),"")</f>
        <v/>
      </c>
      <c r="AA3539" s="190" t="str">
        <f>IF(ISNUMBER(Q3539),CONCATENATE("CREATE TABLE ""reg_",LOWER(J3539),""" (""ID"" bigint NOT NULL AUTO_INCREMENT,  ""HASHFILE"" varchar(255) DEFAULT NULL, ""ID_PAI"" bigint NOT NULL,"),IF(Q3539="Campo",CONCATENATE("""",L3539,""" ",VLOOKUP(R3539,Apoio!A:C,3,0)),""))&amp;IF(Z3539="","",CONCATENATE("PRIMARY KEY (""ID""), KEY ""FK_reg_",LOWER(Z3539),"_ID_PAI"" (""ID_PAI""), CONSTRAINT ""FK_reg_",LOWER(Z3539),"_ID_PAI"" FOREIGN KEY (""ID_PAI"") REFERENCES ""reg_",LOWER(Z3539),""" (""ID"")) ENGINE=InnoDB AUTO_INCREMENT=105774 DEFAULT CHARSET=utf8mb4 COLLATE=utf8mb4_0900_ai_ci;"))</f>
        <v>"IND_AP" int DEFAULT NULL,</v>
      </c>
      <c r="AB3539" s="190" t="str">
        <f t="shared" si="391"/>
        <v>`reg_1960`.`IND_AP`,</v>
      </c>
    </row>
    <row r="3540" spans="1:28" ht="14.5" hidden="1" customHeight="1" x14ac:dyDescent="0.3">
      <c r="J3540" s="187" t="str">
        <f t="shared" si="389"/>
        <v>1960</v>
      </c>
      <c r="K3540" s="181">
        <v>3</v>
      </c>
      <c r="L3540" s="289" t="s">
        <v>3494</v>
      </c>
      <c r="M3540" s="182" t="s">
        <v>3495</v>
      </c>
      <c r="N3540" s="181" t="s">
        <v>32</v>
      </c>
      <c r="O3540" s="181" t="s">
        <v>28</v>
      </c>
      <c r="P3540" s="207" t="s">
        <v>3496</v>
      </c>
      <c r="Q3540" s="192" t="str">
        <f t="shared" si="390"/>
        <v>Campo</v>
      </c>
      <c r="R3540" s="192" t="s">
        <v>3606</v>
      </c>
      <c r="S3540" s="191" t="str">
        <f t="shared" si="386"/>
        <v/>
      </c>
      <c r="T3540" s="192" t="str">
        <f t="shared" si="387"/>
        <v>&lt;campo posicao="3"&gt;
&lt;coluna&gt;G1_01&lt;/coluna&gt;
&lt;descricao&gt;Percentual de crédito presumido&lt;/descricao&gt;
&lt;tipo&gt;R&lt;/tipo&gt;
&lt;/campo&gt;</v>
      </c>
      <c r="U3540" s="192" t="str">
        <f t="shared" si="392"/>
        <v>&lt;campo posicao="3"&gt;
&lt;coluna&gt;G1_01&lt;/coluna&gt;
&lt;descricao&gt;Percentual de crédito presumido&lt;/descricao&gt;
&lt;tipo&gt;R&lt;/tipo&gt;
&lt;/campo&gt;</v>
      </c>
      <c r="V3540" s="192" t="str">
        <f t="shared" si="388"/>
        <v>{"Column4", "G1_01"},</v>
      </c>
      <c r="W3540" s="191" t="str">
        <f>IF(Q3540="Campo","@Campos(posicao = "&amp;K3540&amp;", tipo = '"&amp;R3540&amp;"')@Column(name = """&amp;L3540&amp;""")"&amp;IF(R3540="D","@Temporal(TemporalType.DATE)","")&amp;"private "&amp;VLOOKUP(TEXT(R3540,"@"),Apoio!A:B,2,0)&amp;" "&amp;SUBSTITUTE(LOWER(LEFT(L3540,1))&amp;RIGHT(PROPER(L3540),LEN(L3540)-1),"_","")&amp;";",IF(ISNUMBER(Q3540),IF(R3540="R","@Entity@Table(name = ""reg_"&amp;LOWER(J3540)&amp;""")@XmlRootElement","")&amp;VLOOKUP(J3540,Blocos!D:I,6,0)&amp;Apoio!$E$1&amp;Y3540,""))</f>
        <v>@Campos(posicao = 3, tipo = 'R')@Column(name = "G1_01")private BigDecimal g101;</v>
      </c>
      <c r="X3540" s="190" t="str">
        <f>IF(ISNUMBER(Q3540),COUNTIF(Blocos!G:G,J3540),"")</f>
        <v/>
      </c>
      <c r="Y3540" s="190" t="str">
        <f>IF(OR(X3540=0,X3540=""),"",VLOOKUP(SUMIFS(Blocos!A:A,Blocos!H:H,'EFD REGISTROS e Campos (2)'!X3540,Blocos!G:G,'EFD REGISTROS e Campos (2)'!J3540),Blocos!A:L,12,0))</f>
        <v/>
      </c>
      <c r="Z3540" s="190" t="str">
        <f>IF(ISNUMBER(Q3541),VLOOKUP(J3540,Blocos!D:G,4,0),"")</f>
        <v/>
      </c>
      <c r="AA3540" s="190" t="str">
        <f>IF(ISNUMBER(Q3540),CONCATENATE("CREATE TABLE ""reg_",LOWER(J3540),""" (""ID"" bigint NOT NULL AUTO_INCREMENT,  ""HASHFILE"" varchar(255) DEFAULT NULL, ""ID_PAI"" bigint NOT NULL,"),IF(Q3540="Campo",CONCATENATE("""",L3540,""" ",VLOOKUP(R3540,Apoio!A:C,3,0)),""))&amp;IF(Z3540="","",CONCATENATE("PRIMARY KEY (""ID""), KEY ""FK_reg_",LOWER(Z3540),"_ID_PAI"" (""ID_PAI""), CONSTRAINT ""FK_reg_",LOWER(Z3540),"_ID_PAI"" FOREIGN KEY (""ID_PAI"") REFERENCES ""reg_",LOWER(Z3540),""" (""ID"")) ENGINE=InnoDB AUTO_INCREMENT=105774 DEFAULT CHARSET=utf8mb4 COLLATE=utf8mb4_0900_ai_ci;"))</f>
        <v>"G1_01" decimal(15,6) DEFAULT NULL,</v>
      </c>
      <c r="AB3540" s="190" t="str">
        <f t="shared" si="391"/>
        <v>`reg_1960`.`G1_01`,</v>
      </c>
    </row>
    <row r="3541" spans="1:28" ht="14.5" hidden="1" customHeight="1" x14ac:dyDescent="0.3">
      <c r="J3541" s="187" t="str">
        <f t="shared" si="389"/>
        <v>1960</v>
      </c>
      <c r="K3541" s="181">
        <v>4</v>
      </c>
      <c r="L3541" s="289" t="s">
        <v>3497</v>
      </c>
      <c r="M3541" s="182" t="s">
        <v>3498</v>
      </c>
      <c r="N3541" s="181" t="s">
        <v>32</v>
      </c>
      <c r="O3541" s="181" t="s">
        <v>28</v>
      </c>
      <c r="P3541" s="207" t="s">
        <v>3496</v>
      </c>
      <c r="Q3541" s="192" t="str">
        <f t="shared" si="390"/>
        <v>Campo</v>
      </c>
      <c r="R3541" s="192" t="s">
        <v>3606</v>
      </c>
      <c r="S3541" s="191" t="str">
        <f t="shared" ref="S3541:S3602" si="393">IFERROR(IF(ISNUMBER(Q3541),CONCATENATE("&lt;/registro&gt;
&lt;registro codigo=""",CONCATENATE(B3541,C3541,D3541,E3541,F3541,G3541,H3541),""" perfil=""",A3541,""" nivel=""",Q3541,"""&gt;"),""),"")</f>
        <v/>
      </c>
      <c r="T3541" s="192" t="str">
        <f t="shared" ref="T3541:T3602" si="394">IF(Q3541="Campo",CONCATENATE("&lt;campo posicao=""",K3541,"""&gt;
&lt;coluna&gt;",SUBSTITUTE(L3541," ",""),"&lt;/coluna&gt;
&lt;descricao&gt;",M3541,"&lt;/descricao&gt;
&lt;tipo&gt;",R3541,"&lt;/tipo&gt;
&lt;/campo&gt;"),"")</f>
        <v>&lt;campo posicao="4"&gt;
&lt;coluna&gt;G1_02&lt;/coluna&gt;
&lt;descricao&gt;Saídas não incentivadas de PI&lt;/descricao&gt;
&lt;tipo&gt;R&lt;/tipo&gt;
&lt;/campo&gt;</v>
      </c>
      <c r="U3541" s="192" t="str">
        <f t="shared" si="392"/>
        <v>&lt;campo posicao="4"&gt;
&lt;coluna&gt;G1_02&lt;/coluna&gt;
&lt;descricao&gt;Saídas não incentivadas de PI&lt;/descricao&gt;
&lt;tipo&gt;R&lt;/tipo&gt;
&lt;/campo&gt;</v>
      </c>
      <c r="V3541" s="192" t="str">
        <f t="shared" ref="V3541:V3601" si="395">IF(ISNUMBER(K3541),CONCATENATE("{""Column",K3541+1,""", """,L3541,"""},",""),"")</f>
        <v>{"Column5", "G1_02"},</v>
      </c>
      <c r="W3541" s="191" t="str">
        <f>IF(Q3541="Campo","@Campos(posicao = "&amp;K3541&amp;", tipo = '"&amp;R3541&amp;"')@Column(name = """&amp;L3541&amp;""")"&amp;IF(R3541="D","@Temporal(TemporalType.DATE)","")&amp;"private "&amp;VLOOKUP(TEXT(R3541,"@"),Apoio!A:B,2,0)&amp;" "&amp;SUBSTITUTE(LOWER(LEFT(L3541,1))&amp;RIGHT(PROPER(L3541),LEN(L3541)-1),"_","")&amp;";",IF(ISNUMBER(Q3541),IF(R3541="R","@Entity@Table(name = ""reg_"&amp;LOWER(J3541)&amp;""")@XmlRootElement","")&amp;VLOOKUP(J3541,Blocos!D:I,6,0)&amp;Apoio!$E$1&amp;Y3541,""))</f>
        <v>@Campos(posicao = 4, tipo = 'R')@Column(name = "G1_02")private BigDecimal g102;</v>
      </c>
      <c r="X3541" s="190" t="str">
        <f>IF(ISNUMBER(Q3541),COUNTIF(Blocos!G:G,J3541),"")</f>
        <v/>
      </c>
      <c r="Y3541" s="190" t="str">
        <f>IF(OR(X3541=0,X3541=""),"",VLOOKUP(SUMIFS(Blocos!A:A,Blocos!H:H,'EFD REGISTROS e Campos (2)'!X3541,Blocos!G:G,'EFD REGISTROS e Campos (2)'!J3541),Blocos!A:L,12,0))</f>
        <v/>
      </c>
      <c r="Z3541" s="190" t="str">
        <f>IF(ISNUMBER(Q3542),VLOOKUP(J3541,Blocos!D:G,4,0),"")</f>
        <v/>
      </c>
      <c r="AA3541" s="190" t="str">
        <f>IF(ISNUMBER(Q3541),CONCATENATE("CREATE TABLE ""reg_",LOWER(J3541),""" (""ID"" bigint NOT NULL AUTO_INCREMENT,  ""HASHFILE"" varchar(255) DEFAULT NULL, ""ID_PAI"" bigint NOT NULL,"),IF(Q3541="Campo",CONCATENATE("""",L3541,""" ",VLOOKUP(R3541,Apoio!A:C,3,0)),""))&amp;IF(Z3541="","",CONCATENATE("PRIMARY KEY (""ID""), KEY ""FK_reg_",LOWER(Z3541),"_ID_PAI"" (""ID_PAI""), CONSTRAINT ""FK_reg_",LOWER(Z3541),"_ID_PAI"" FOREIGN KEY (""ID_PAI"") REFERENCES ""reg_",LOWER(Z3541),""" (""ID"")) ENGINE=InnoDB AUTO_INCREMENT=105774 DEFAULT CHARSET=utf8mb4 COLLATE=utf8mb4_0900_ai_ci;"))</f>
        <v>"G1_02" decimal(15,6) DEFAULT NULL,</v>
      </c>
      <c r="AB3541" s="190" t="str">
        <f t="shared" si="391"/>
        <v>`reg_1960`.`G1_02`,</v>
      </c>
    </row>
    <row r="3542" spans="1:28" ht="14.5" hidden="1" customHeight="1" x14ac:dyDescent="0.3">
      <c r="J3542" s="187" t="str">
        <f t="shared" si="389"/>
        <v>1960</v>
      </c>
      <c r="K3542" s="181">
        <v>5</v>
      </c>
      <c r="L3542" s="289" t="s">
        <v>3499</v>
      </c>
      <c r="M3542" s="182" t="s">
        <v>3500</v>
      </c>
      <c r="N3542" s="181" t="s">
        <v>32</v>
      </c>
      <c r="O3542" s="181" t="s">
        <v>28</v>
      </c>
      <c r="P3542" s="207" t="s">
        <v>3496</v>
      </c>
      <c r="Q3542" s="192" t="str">
        <f t="shared" si="390"/>
        <v>Campo</v>
      </c>
      <c r="R3542" s="192" t="s">
        <v>3606</v>
      </c>
      <c r="S3542" s="191" t="str">
        <f t="shared" si="393"/>
        <v/>
      </c>
      <c r="T3542" s="192" t="str">
        <f t="shared" si="394"/>
        <v>&lt;campo posicao="5"&gt;
&lt;coluna&gt;G1_03&lt;/coluna&gt;
&lt;descricao&gt;Saídas incentivadas de PI&lt;/descricao&gt;
&lt;tipo&gt;R&lt;/tipo&gt;
&lt;/campo&gt;</v>
      </c>
      <c r="U3542" s="192" t="str">
        <f t="shared" si="392"/>
        <v>&lt;campo posicao="5"&gt;
&lt;coluna&gt;G1_03&lt;/coluna&gt;
&lt;descricao&gt;Saídas incentivadas de PI&lt;/descricao&gt;
&lt;tipo&gt;R&lt;/tipo&gt;
&lt;/campo&gt;</v>
      </c>
      <c r="V3542" s="192" t="str">
        <f t="shared" si="395"/>
        <v>{"Column6", "G1_03"},</v>
      </c>
      <c r="W3542" s="191" t="str">
        <f>IF(Q3542="Campo","@Campos(posicao = "&amp;K3542&amp;", tipo = '"&amp;R3542&amp;"')@Column(name = """&amp;L3542&amp;""")"&amp;IF(R3542="D","@Temporal(TemporalType.DATE)","")&amp;"private "&amp;VLOOKUP(TEXT(R3542,"@"),Apoio!A:B,2,0)&amp;" "&amp;SUBSTITUTE(LOWER(LEFT(L3542,1))&amp;RIGHT(PROPER(L3542),LEN(L3542)-1),"_","")&amp;";",IF(ISNUMBER(Q3542),IF(R3542="R","@Entity@Table(name = ""reg_"&amp;LOWER(J3542)&amp;""")@XmlRootElement","")&amp;VLOOKUP(J3542,Blocos!D:I,6,0)&amp;Apoio!$E$1&amp;Y3542,""))</f>
        <v>@Campos(posicao = 5, tipo = 'R')@Column(name = "G1_03")private BigDecimal g103;</v>
      </c>
      <c r="X3542" s="190" t="str">
        <f>IF(ISNUMBER(Q3542),COUNTIF(Blocos!G:G,J3542),"")</f>
        <v/>
      </c>
      <c r="Y3542" s="190" t="str">
        <f>IF(OR(X3542=0,X3542=""),"",VLOOKUP(SUMIFS(Blocos!A:A,Blocos!H:H,'EFD REGISTROS e Campos (2)'!X3542,Blocos!G:G,'EFD REGISTROS e Campos (2)'!J3542),Blocos!A:L,12,0))</f>
        <v/>
      </c>
      <c r="Z3542" s="190" t="str">
        <f>IF(ISNUMBER(Q3543),VLOOKUP(J3542,Blocos!D:G,4,0),"")</f>
        <v/>
      </c>
      <c r="AA3542" s="190" t="str">
        <f>IF(ISNUMBER(Q3542),CONCATENATE("CREATE TABLE ""reg_",LOWER(J3542),""" (""ID"" bigint NOT NULL AUTO_INCREMENT,  ""HASHFILE"" varchar(255) DEFAULT NULL, ""ID_PAI"" bigint NOT NULL,"),IF(Q3542="Campo",CONCATENATE("""",L3542,""" ",VLOOKUP(R3542,Apoio!A:C,3,0)),""))&amp;IF(Z3542="","",CONCATENATE("PRIMARY KEY (""ID""), KEY ""FK_reg_",LOWER(Z3542),"_ID_PAI"" (""ID_PAI""), CONSTRAINT ""FK_reg_",LOWER(Z3542),"_ID_PAI"" FOREIGN KEY (""ID_PAI"") REFERENCES ""reg_",LOWER(Z3542),""" (""ID"")) ENGINE=InnoDB AUTO_INCREMENT=105774 DEFAULT CHARSET=utf8mb4 COLLATE=utf8mb4_0900_ai_ci;"))</f>
        <v>"G1_03" decimal(15,6) DEFAULT NULL,</v>
      </c>
      <c r="AB3542" s="190" t="str">
        <f t="shared" si="391"/>
        <v>`reg_1960`.`G1_03`,</v>
      </c>
    </row>
    <row r="3543" spans="1:28" ht="14.5" hidden="1" customHeight="1" x14ac:dyDescent="0.3">
      <c r="J3543" s="187" t="str">
        <f t="shared" si="389"/>
        <v>1960</v>
      </c>
      <c r="K3543" s="181">
        <v>6</v>
      </c>
      <c r="L3543" s="289" t="s">
        <v>3501</v>
      </c>
      <c r="M3543" s="182" t="s">
        <v>3502</v>
      </c>
      <c r="N3543" s="181" t="s">
        <v>32</v>
      </c>
      <c r="O3543" s="181" t="s">
        <v>28</v>
      </c>
      <c r="P3543" s="207" t="s">
        <v>3496</v>
      </c>
      <c r="Q3543" s="192" t="str">
        <f t="shared" si="390"/>
        <v>Campo</v>
      </c>
      <c r="R3543" s="192" t="s">
        <v>3606</v>
      </c>
      <c r="S3543" s="191" t="str">
        <f t="shared" si="393"/>
        <v/>
      </c>
      <c r="T3543" s="192" t="str">
        <f t="shared" si="394"/>
        <v>&lt;campo posicao="6"&gt;
&lt;coluna&gt;G1_04&lt;/coluna&gt;
&lt;descricao&gt;Saídas incentivadas de PI para fora do Nordeste&lt;/descricao&gt;
&lt;tipo&gt;R&lt;/tipo&gt;
&lt;/campo&gt;</v>
      </c>
      <c r="U3543" s="192" t="str">
        <f t="shared" si="392"/>
        <v>&lt;campo posicao="6"&gt;
&lt;coluna&gt;G1_04&lt;/coluna&gt;
&lt;descricao&gt;Saídas incentivadas de PI para fora do Nordeste&lt;/descricao&gt;
&lt;tipo&gt;R&lt;/tipo&gt;
&lt;/campo&gt;</v>
      </c>
      <c r="V3543" s="192" t="str">
        <f t="shared" si="395"/>
        <v>{"Column7", "G1_04"},</v>
      </c>
      <c r="W3543" s="191" t="str">
        <f>IF(Q3543="Campo","@Campos(posicao = "&amp;K3543&amp;", tipo = '"&amp;R3543&amp;"')@Column(name = """&amp;L3543&amp;""")"&amp;IF(R3543="D","@Temporal(TemporalType.DATE)","")&amp;"private "&amp;VLOOKUP(TEXT(R3543,"@"),Apoio!A:B,2,0)&amp;" "&amp;SUBSTITUTE(LOWER(LEFT(L3543,1))&amp;RIGHT(PROPER(L3543),LEN(L3543)-1),"_","")&amp;";",IF(ISNUMBER(Q3543),IF(R3543="R","@Entity@Table(name = ""reg_"&amp;LOWER(J3543)&amp;""")@XmlRootElement","")&amp;VLOOKUP(J3543,Blocos!D:I,6,0)&amp;Apoio!$E$1&amp;Y3543,""))</f>
        <v>@Campos(posicao = 6, tipo = 'R')@Column(name = "G1_04")private BigDecimal g104;</v>
      </c>
      <c r="X3543" s="190" t="str">
        <f>IF(ISNUMBER(Q3543),COUNTIF(Blocos!G:G,J3543),"")</f>
        <v/>
      </c>
      <c r="Y3543" s="190" t="str">
        <f>IF(OR(X3543=0,X3543=""),"",VLOOKUP(SUMIFS(Blocos!A:A,Blocos!H:H,'EFD REGISTROS e Campos (2)'!X3543,Blocos!G:G,'EFD REGISTROS e Campos (2)'!J3543),Blocos!A:L,12,0))</f>
        <v/>
      </c>
      <c r="Z3543" s="190" t="str">
        <f>IF(ISNUMBER(Q3544),VLOOKUP(J3543,Blocos!D:G,4,0),"")</f>
        <v/>
      </c>
      <c r="AA3543" s="190" t="str">
        <f>IF(ISNUMBER(Q3543),CONCATENATE("CREATE TABLE ""reg_",LOWER(J3543),""" (""ID"" bigint NOT NULL AUTO_INCREMENT,  ""HASHFILE"" varchar(255) DEFAULT NULL, ""ID_PAI"" bigint NOT NULL,"),IF(Q3543="Campo",CONCATENATE("""",L3543,""" ",VLOOKUP(R3543,Apoio!A:C,3,0)),""))&amp;IF(Z3543="","",CONCATENATE("PRIMARY KEY (""ID""), KEY ""FK_reg_",LOWER(Z3543),"_ID_PAI"" (""ID_PAI""), CONSTRAINT ""FK_reg_",LOWER(Z3543),"_ID_PAI"" FOREIGN KEY (""ID_PAI"") REFERENCES ""reg_",LOWER(Z3543),""" (""ID"")) ENGINE=InnoDB AUTO_INCREMENT=105774 DEFAULT CHARSET=utf8mb4 COLLATE=utf8mb4_0900_ai_ci;"))</f>
        <v>"G1_04" decimal(15,6) DEFAULT NULL,</v>
      </c>
      <c r="AB3543" s="190" t="str">
        <f t="shared" si="391"/>
        <v>`reg_1960`.`G1_04`,</v>
      </c>
    </row>
    <row r="3544" spans="1:28" ht="14.5" hidden="1" customHeight="1" x14ac:dyDescent="0.3">
      <c r="J3544" s="187" t="str">
        <f t="shared" si="389"/>
        <v>1960</v>
      </c>
      <c r="K3544" s="181">
        <v>7</v>
      </c>
      <c r="L3544" s="289" t="s">
        <v>3503</v>
      </c>
      <c r="M3544" s="182" t="s">
        <v>3504</v>
      </c>
      <c r="N3544" s="181" t="s">
        <v>32</v>
      </c>
      <c r="O3544" s="181" t="s">
        <v>28</v>
      </c>
      <c r="P3544" s="207" t="s">
        <v>3496</v>
      </c>
      <c r="Q3544" s="192" t="str">
        <f t="shared" si="390"/>
        <v>Campo</v>
      </c>
      <c r="R3544" s="192" t="s">
        <v>3606</v>
      </c>
      <c r="S3544" s="191" t="str">
        <f t="shared" si="393"/>
        <v/>
      </c>
      <c r="T3544" s="192" t="str">
        <f t="shared" si="394"/>
        <v>&lt;campo posicao="7"&gt;
&lt;coluna&gt;G1_05&lt;/coluna&gt;
&lt;descricao&gt;Saldo devedor do ICMS antes das deduções do incentivo&lt;/descricao&gt;
&lt;tipo&gt;R&lt;/tipo&gt;
&lt;/campo&gt;</v>
      </c>
      <c r="U3544" s="192" t="str">
        <f t="shared" si="392"/>
        <v>&lt;campo posicao="7"&gt;
&lt;coluna&gt;G1_05&lt;/coluna&gt;
&lt;descricao&gt;Saldo devedor do ICMS antes das deduções do incentivo&lt;/descricao&gt;
&lt;tipo&gt;R&lt;/tipo&gt;
&lt;/campo&gt;</v>
      </c>
      <c r="V3544" s="192" t="str">
        <f t="shared" si="395"/>
        <v>{"Column8", "G1_05"},</v>
      </c>
      <c r="W3544" s="191" t="str">
        <f>IF(Q3544="Campo","@Campos(posicao = "&amp;K3544&amp;", tipo = '"&amp;R3544&amp;"')@Column(name = """&amp;L3544&amp;""")"&amp;IF(R3544="D","@Temporal(TemporalType.DATE)","")&amp;"private "&amp;VLOOKUP(TEXT(R3544,"@"),Apoio!A:B,2,0)&amp;" "&amp;SUBSTITUTE(LOWER(LEFT(L3544,1))&amp;RIGHT(PROPER(L3544),LEN(L3544)-1),"_","")&amp;";",IF(ISNUMBER(Q3544),IF(R3544="R","@Entity@Table(name = ""reg_"&amp;LOWER(J3544)&amp;""")@XmlRootElement","")&amp;VLOOKUP(J3544,Blocos!D:I,6,0)&amp;Apoio!$E$1&amp;Y3544,""))</f>
        <v>@Campos(posicao = 7, tipo = 'R')@Column(name = "G1_05")private BigDecimal g105;</v>
      </c>
      <c r="X3544" s="190" t="str">
        <f>IF(ISNUMBER(Q3544),COUNTIF(Blocos!G:G,J3544),"")</f>
        <v/>
      </c>
      <c r="Y3544" s="190" t="str">
        <f>IF(OR(X3544=0,X3544=""),"",VLOOKUP(SUMIFS(Blocos!A:A,Blocos!H:H,'EFD REGISTROS e Campos (2)'!X3544,Blocos!G:G,'EFD REGISTROS e Campos (2)'!J3544),Blocos!A:L,12,0))</f>
        <v/>
      </c>
      <c r="Z3544" s="190" t="str">
        <f>IF(ISNUMBER(Q3545),VLOOKUP(J3544,Blocos!D:G,4,0),"")</f>
        <v/>
      </c>
      <c r="AA3544" s="190" t="str">
        <f>IF(ISNUMBER(Q3544),CONCATENATE("CREATE TABLE ""reg_",LOWER(J3544),""" (""ID"" bigint NOT NULL AUTO_INCREMENT,  ""HASHFILE"" varchar(255) DEFAULT NULL, ""ID_PAI"" bigint NOT NULL,"),IF(Q3544="Campo",CONCATENATE("""",L3544,""" ",VLOOKUP(R3544,Apoio!A:C,3,0)),""))&amp;IF(Z3544="","",CONCATENATE("PRIMARY KEY (""ID""), KEY ""FK_reg_",LOWER(Z3544),"_ID_PAI"" (""ID_PAI""), CONSTRAINT ""FK_reg_",LOWER(Z3544),"_ID_PAI"" FOREIGN KEY (""ID_PAI"") REFERENCES ""reg_",LOWER(Z3544),""" (""ID"")) ENGINE=InnoDB AUTO_INCREMENT=105774 DEFAULT CHARSET=utf8mb4 COLLATE=utf8mb4_0900_ai_ci;"))</f>
        <v>"G1_05" decimal(15,6) DEFAULT NULL,</v>
      </c>
      <c r="AB3544" s="190" t="str">
        <f t="shared" si="391"/>
        <v>`reg_1960`.`G1_05`,</v>
      </c>
    </row>
    <row r="3545" spans="1:28" ht="14.5" hidden="1" customHeight="1" x14ac:dyDescent="0.3">
      <c r="J3545" s="187" t="str">
        <f t="shared" si="389"/>
        <v>1960</v>
      </c>
      <c r="K3545" s="181">
        <v>8</v>
      </c>
      <c r="L3545" s="289" t="s">
        <v>3505</v>
      </c>
      <c r="M3545" s="182" t="s">
        <v>3506</v>
      </c>
      <c r="N3545" s="181" t="s">
        <v>32</v>
      </c>
      <c r="O3545" s="181" t="s">
        <v>28</v>
      </c>
      <c r="P3545" s="207" t="s">
        <v>3496</v>
      </c>
      <c r="Q3545" s="192" t="str">
        <f t="shared" si="390"/>
        <v>Campo</v>
      </c>
      <c r="R3545" s="192" t="s">
        <v>3606</v>
      </c>
      <c r="S3545" s="191" t="str">
        <f t="shared" si="393"/>
        <v/>
      </c>
      <c r="T3545" s="192" t="str">
        <f t="shared" si="394"/>
        <v>&lt;campo posicao="8"&gt;
&lt;coluna&gt;G1_06&lt;/coluna&gt;
&lt;descricao&gt;Saldo devedor do ICMS relativo à faixa incentivada de PI&lt;/descricao&gt;
&lt;tipo&gt;R&lt;/tipo&gt;
&lt;/campo&gt;</v>
      </c>
      <c r="U3545" s="192" t="str">
        <f t="shared" si="392"/>
        <v>&lt;campo posicao="8"&gt;
&lt;coluna&gt;G1_06&lt;/coluna&gt;
&lt;descricao&gt;Saldo devedor do ICMS relativo à faixa incentivada de PI&lt;/descricao&gt;
&lt;tipo&gt;R&lt;/tipo&gt;
&lt;/campo&gt;</v>
      </c>
      <c r="V3545" s="192" t="str">
        <f t="shared" si="395"/>
        <v>{"Column9", "G1_06"},</v>
      </c>
      <c r="W3545" s="191" t="str">
        <f>IF(Q3545="Campo","@Campos(posicao = "&amp;K3545&amp;", tipo = '"&amp;R3545&amp;"')@Column(name = """&amp;L3545&amp;""")"&amp;IF(R3545="D","@Temporal(TemporalType.DATE)","")&amp;"private "&amp;VLOOKUP(TEXT(R3545,"@"),Apoio!A:B,2,0)&amp;" "&amp;SUBSTITUTE(LOWER(LEFT(L3545,1))&amp;RIGHT(PROPER(L3545),LEN(L3545)-1),"_","")&amp;";",IF(ISNUMBER(Q3545),IF(R3545="R","@Entity@Table(name = ""reg_"&amp;LOWER(J3545)&amp;""")@XmlRootElement","")&amp;VLOOKUP(J3545,Blocos!D:I,6,0)&amp;Apoio!$E$1&amp;Y3545,""))</f>
        <v>@Campos(posicao = 8, tipo = 'R')@Column(name = "G1_06")private BigDecimal g106;</v>
      </c>
      <c r="X3545" s="190" t="str">
        <f>IF(ISNUMBER(Q3545),COUNTIF(Blocos!G:G,J3545),"")</f>
        <v/>
      </c>
      <c r="Y3545" s="190" t="str">
        <f>IF(OR(X3545=0,X3545=""),"",VLOOKUP(SUMIFS(Blocos!A:A,Blocos!H:H,'EFD REGISTROS e Campos (2)'!X3545,Blocos!G:G,'EFD REGISTROS e Campos (2)'!J3545),Blocos!A:L,12,0))</f>
        <v/>
      </c>
      <c r="Z3545" s="190" t="str">
        <f>IF(ISNUMBER(Q3546),VLOOKUP(J3545,Blocos!D:G,4,0),"")</f>
        <v/>
      </c>
      <c r="AA3545" s="190" t="str">
        <f>IF(ISNUMBER(Q3545),CONCATENATE("CREATE TABLE ""reg_",LOWER(J3545),""" (""ID"" bigint NOT NULL AUTO_INCREMENT,  ""HASHFILE"" varchar(255) DEFAULT NULL, ""ID_PAI"" bigint NOT NULL,"),IF(Q3545="Campo",CONCATENATE("""",L3545,""" ",VLOOKUP(R3545,Apoio!A:C,3,0)),""))&amp;IF(Z3545="","",CONCATENATE("PRIMARY KEY (""ID""), KEY ""FK_reg_",LOWER(Z3545),"_ID_PAI"" (""ID_PAI""), CONSTRAINT ""FK_reg_",LOWER(Z3545),"_ID_PAI"" FOREIGN KEY (""ID_PAI"") REFERENCES ""reg_",LOWER(Z3545),""" (""ID"")) ENGINE=InnoDB AUTO_INCREMENT=105774 DEFAULT CHARSET=utf8mb4 COLLATE=utf8mb4_0900_ai_ci;"))</f>
        <v>"G1_06" decimal(15,6) DEFAULT NULL,</v>
      </c>
      <c r="AB3545" s="190" t="str">
        <f t="shared" si="391"/>
        <v>`reg_1960`.`G1_06`,</v>
      </c>
    </row>
    <row r="3546" spans="1:28" ht="14.5" hidden="1" customHeight="1" x14ac:dyDescent="0.3">
      <c r="J3546" s="187" t="str">
        <f t="shared" si="389"/>
        <v>1960</v>
      </c>
      <c r="K3546" s="181">
        <v>9</v>
      </c>
      <c r="L3546" s="289" t="s">
        <v>3507</v>
      </c>
      <c r="M3546" s="182" t="s">
        <v>3508</v>
      </c>
      <c r="N3546" s="181" t="s">
        <v>32</v>
      </c>
      <c r="O3546" s="181" t="s">
        <v>28</v>
      </c>
      <c r="P3546" s="207" t="s">
        <v>3496</v>
      </c>
      <c r="Q3546" s="192" t="str">
        <f t="shared" si="390"/>
        <v>Campo</v>
      </c>
      <c r="R3546" s="192" t="s">
        <v>3606</v>
      </c>
      <c r="S3546" s="191" t="str">
        <f t="shared" si="393"/>
        <v/>
      </c>
      <c r="T3546" s="192" t="str">
        <f t="shared" si="394"/>
        <v>&lt;campo posicao="9"&gt;
&lt;coluna&gt;G1_07&lt;/coluna&gt;
&lt;descricao&gt;Crédito presumido nas saídas incentivadas de PI para fora do Nordeste&lt;/descricao&gt;
&lt;tipo&gt;R&lt;/tipo&gt;
&lt;/campo&gt;</v>
      </c>
      <c r="U3546" s="192" t="str">
        <f t="shared" si="392"/>
        <v>&lt;campo posicao="9"&gt;
&lt;coluna&gt;G1_07&lt;/coluna&gt;
&lt;descricao&gt;Crédito presumido nas saídas incentivadas de PI para fora do Nordeste&lt;/descricao&gt;
&lt;tipo&gt;R&lt;/tipo&gt;
&lt;/campo&gt;</v>
      </c>
      <c r="V3546" s="192" t="str">
        <f t="shared" si="395"/>
        <v>{"Column10", "G1_07"},</v>
      </c>
      <c r="W3546" s="191" t="str">
        <f>IF(Q3546="Campo","@Campos(posicao = "&amp;K3546&amp;", tipo = '"&amp;R3546&amp;"')@Column(name = """&amp;L3546&amp;""")"&amp;IF(R3546="D","@Temporal(TemporalType.DATE)","")&amp;"private "&amp;VLOOKUP(TEXT(R3546,"@"),Apoio!A:B,2,0)&amp;" "&amp;SUBSTITUTE(LOWER(LEFT(L3546,1))&amp;RIGHT(PROPER(L3546),LEN(L3546)-1),"_","")&amp;";",IF(ISNUMBER(Q3546),IF(R3546="R","@Entity@Table(name = ""reg_"&amp;LOWER(J3546)&amp;""")@XmlRootElement","")&amp;VLOOKUP(J3546,Blocos!D:I,6,0)&amp;Apoio!$E$1&amp;Y3546,""))</f>
        <v>@Campos(posicao = 9, tipo = 'R')@Column(name = "G1_07")private BigDecimal g107;</v>
      </c>
      <c r="X3546" s="190" t="str">
        <f>IF(ISNUMBER(Q3546),COUNTIF(Blocos!G:G,J3546),"")</f>
        <v/>
      </c>
      <c r="Y3546" s="190" t="str">
        <f>IF(OR(X3546=0,X3546=""),"",VLOOKUP(SUMIFS(Blocos!A:A,Blocos!H:H,'EFD REGISTROS e Campos (2)'!X3546,Blocos!G:G,'EFD REGISTROS e Campos (2)'!J3546),Blocos!A:L,12,0))</f>
        <v/>
      </c>
      <c r="Z3546" s="190" t="str">
        <f>IF(ISNUMBER(Q3547),VLOOKUP(J3546,Blocos!D:G,4,0),"")</f>
        <v/>
      </c>
      <c r="AA3546" s="190" t="str">
        <f>IF(ISNUMBER(Q3546),CONCATENATE("CREATE TABLE ""reg_",LOWER(J3546),""" (""ID"" bigint NOT NULL AUTO_INCREMENT,  ""HASHFILE"" varchar(255) DEFAULT NULL, ""ID_PAI"" bigint NOT NULL,"),IF(Q3546="Campo",CONCATENATE("""",L3546,""" ",VLOOKUP(R3546,Apoio!A:C,3,0)),""))&amp;IF(Z3546="","",CONCATENATE("PRIMARY KEY (""ID""), KEY ""FK_reg_",LOWER(Z3546),"_ID_PAI"" (""ID_PAI""), CONSTRAINT ""FK_reg_",LOWER(Z3546),"_ID_PAI"" FOREIGN KEY (""ID_PAI"") REFERENCES ""reg_",LOWER(Z3546),""" (""ID"")) ENGINE=InnoDB AUTO_INCREMENT=105774 DEFAULT CHARSET=utf8mb4 COLLATE=utf8mb4_0900_ai_ci;"))</f>
        <v>"G1_07" decimal(15,6) DEFAULT NULL,</v>
      </c>
      <c r="AB3546" s="190" t="str">
        <f t="shared" si="391"/>
        <v>`reg_1960`.`G1_07`,</v>
      </c>
    </row>
    <row r="3547" spans="1:28" ht="14.5" hidden="1" customHeight="1" x14ac:dyDescent="0.3">
      <c r="J3547" s="187" t="str">
        <f t="shared" si="389"/>
        <v>1960</v>
      </c>
      <c r="K3547" s="181">
        <v>10</v>
      </c>
      <c r="L3547" s="289" t="s">
        <v>3509</v>
      </c>
      <c r="M3547" s="182" t="s">
        <v>3510</v>
      </c>
      <c r="N3547" s="181" t="s">
        <v>32</v>
      </c>
      <c r="O3547" s="181" t="s">
        <v>28</v>
      </c>
      <c r="P3547" s="207" t="s">
        <v>3496</v>
      </c>
      <c r="Q3547" s="192" t="str">
        <f t="shared" si="390"/>
        <v>Campo</v>
      </c>
      <c r="R3547" s="192" t="s">
        <v>3606</v>
      </c>
      <c r="S3547" s="191" t="str">
        <f t="shared" si="393"/>
        <v/>
      </c>
      <c r="T3547" s="192" t="str">
        <f t="shared" si="394"/>
        <v>&lt;campo posicao="10"&gt;
&lt;coluna&gt;G1_08&lt;/coluna&gt;
&lt;descricao&gt;Saldo devedor relativo à faixa incentivada de PI após o crédito presumido nas saídas para fora do Nordeste&lt;/descricao&gt;
&lt;tipo&gt;R&lt;/tipo&gt;
&lt;/campo&gt;</v>
      </c>
      <c r="U3547" s="192" t="str">
        <f t="shared" si="392"/>
        <v>&lt;campo posicao="10"&gt;
&lt;coluna&gt;G1_08&lt;/coluna&gt;
&lt;descricao&gt;Saldo devedor relativo à faixa incentivada de PI após o crédito presumido nas saídas para fora do Nordeste&lt;/descricao&gt;
&lt;tipo&gt;R&lt;/tipo&gt;
&lt;/campo&gt;</v>
      </c>
      <c r="V3547" s="192" t="str">
        <f t="shared" si="395"/>
        <v>{"Column11", "G1_08"},</v>
      </c>
      <c r="W3547" s="191" t="str">
        <f>IF(Q3547="Campo","@Campos(posicao = "&amp;K3547&amp;", tipo = '"&amp;R3547&amp;"')@Column(name = """&amp;L3547&amp;""")"&amp;IF(R3547="D","@Temporal(TemporalType.DATE)","")&amp;"private "&amp;VLOOKUP(TEXT(R3547,"@"),Apoio!A:B,2,0)&amp;" "&amp;SUBSTITUTE(LOWER(LEFT(L3547,1))&amp;RIGHT(PROPER(L3547),LEN(L3547)-1),"_","")&amp;";",IF(ISNUMBER(Q3547),IF(R3547="R","@Entity@Table(name = ""reg_"&amp;LOWER(J3547)&amp;""")@XmlRootElement","")&amp;VLOOKUP(J3547,Blocos!D:I,6,0)&amp;Apoio!$E$1&amp;Y3547,""))</f>
        <v>@Campos(posicao = 10, tipo = 'R')@Column(name = "G1_08")private BigDecimal g108;</v>
      </c>
      <c r="X3547" s="190" t="str">
        <f>IF(ISNUMBER(Q3547),COUNTIF(Blocos!G:G,J3547),"")</f>
        <v/>
      </c>
      <c r="Y3547" s="190" t="str">
        <f>IF(OR(X3547=0,X3547=""),"",VLOOKUP(SUMIFS(Blocos!A:A,Blocos!H:H,'EFD REGISTROS e Campos (2)'!X3547,Blocos!G:G,'EFD REGISTROS e Campos (2)'!J3547),Blocos!A:L,12,0))</f>
        <v/>
      </c>
      <c r="Z3547" s="190" t="str">
        <f>IF(ISNUMBER(Q3548),VLOOKUP(J3547,Blocos!D:G,4,0),"")</f>
        <v/>
      </c>
      <c r="AA3547" s="190" t="str">
        <f>IF(ISNUMBER(Q3547),CONCATENATE("CREATE TABLE ""reg_",LOWER(J3547),""" (""ID"" bigint NOT NULL AUTO_INCREMENT,  ""HASHFILE"" varchar(255) DEFAULT NULL, ""ID_PAI"" bigint NOT NULL,"),IF(Q3547="Campo",CONCATENATE("""",L3547,""" ",VLOOKUP(R3547,Apoio!A:C,3,0)),""))&amp;IF(Z3547="","",CONCATENATE("PRIMARY KEY (""ID""), KEY ""FK_reg_",LOWER(Z3547),"_ID_PAI"" (""ID_PAI""), CONSTRAINT ""FK_reg_",LOWER(Z3547),"_ID_PAI"" FOREIGN KEY (""ID_PAI"") REFERENCES ""reg_",LOWER(Z3547),""" (""ID"")) ENGINE=InnoDB AUTO_INCREMENT=105774 DEFAULT CHARSET=utf8mb4 COLLATE=utf8mb4_0900_ai_ci;"))</f>
        <v>"G1_08" decimal(15,6) DEFAULT NULL,</v>
      </c>
      <c r="AB3547" s="190" t="str">
        <f t="shared" si="391"/>
        <v>`reg_1960`.`G1_08`,</v>
      </c>
    </row>
    <row r="3548" spans="1:28" ht="14.5" hidden="1" customHeight="1" x14ac:dyDescent="0.3">
      <c r="J3548" s="187" t="str">
        <f t="shared" si="389"/>
        <v>1960</v>
      </c>
      <c r="K3548" s="181">
        <v>11</v>
      </c>
      <c r="L3548" s="289" t="s">
        <v>3511</v>
      </c>
      <c r="M3548" s="182" t="s">
        <v>3512</v>
      </c>
      <c r="N3548" s="181" t="s">
        <v>32</v>
      </c>
      <c r="O3548" s="181" t="s">
        <v>28</v>
      </c>
      <c r="P3548" s="207" t="s">
        <v>3496</v>
      </c>
      <c r="Q3548" s="192" t="str">
        <f t="shared" si="390"/>
        <v>Campo</v>
      </c>
      <c r="R3548" s="192" t="s">
        <v>3606</v>
      </c>
      <c r="S3548" s="191" t="str">
        <f t="shared" si="393"/>
        <v/>
      </c>
      <c r="T3548" s="192" t="str">
        <f t="shared" si="394"/>
        <v>&lt;campo posicao="11"&gt;
&lt;coluna&gt;G1_09&lt;/coluna&gt;
&lt;descricao&gt;Crédito Presumido &lt;/descricao&gt;
&lt;tipo&gt;R&lt;/tipo&gt;
&lt;/campo&gt;</v>
      </c>
      <c r="U3548" s="192" t="str">
        <f t="shared" si="392"/>
        <v>&lt;campo posicao="11"&gt;
&lt;coluna&gt;G1_09&lt;/coluna&gt;
&lt;descricao&gt;Crédito Presumido &lt;/descricao&gt;
&lt;tipo&gt;R&lt;/tipo&gt;
&lt;/campo&gt;</v>
      </c>
      <c r="V3548" s="192" t="str">
        <f t="shared" si="395"/>
        <v>{"Column12", "G1_09"},</v>
      </c>
      <c r="W3548" s="191" t="str">
        <f>IF(Q3548="Campo","@Campos(posicao = "&amp;K3548&amp;", tipo = '"&amp;R3548&amp;"')@Column(name = """&amp;L3548&amp;""")"&amp;IF(R3548="D","@Temporal(TemporalType.DATE)","")&amp;"private "&amp;VLOOKUP(TEXT(R3548,"@"),Apoio!A:B,2,0)&amp;" "&amp;SUBSTITUTE(LOWER(LEFT(L3548,1))&amp;RIGHT(PROPER(L3548),LEN(L3548)-1),"_","")&amp;";",IF(ISNUMBER(Q3548),IF(R3548="R","@Entity@Table(name = ""reg_"&amp;LOWER(J3548)&amp;""")@XmlRootElement","")&amp;VLOOKUP(J3548,Blocos!D:I,6,0)&amp;Apoio!$E$1&amp;Y3548,""))</f>
        <v>@Campos(posicao = 11, tipo = 'R')@Column(name = "G1_09")private BigDecimal g109;</v>
      </c>
      <c r="X3548" s="190" t="str">
        <f>IF(ISNUMBER(Q3548),COUNTIF(Blocos!G:G,J3548),"")</f>
        <v/>
      </c>
      <c r="Y3548" s="190" t="str">
        <f>IF(OR(X3548=0,X3548=""),"",VLOOKUP(SUMIFS(Blocos!A:A,Blocos!H:H,'EFD REGISTROS e Campos (2)'!X3548,Blocos!G:G,'EFD REGISTROS e Campos (2)'!J3548),Blocos!A:L,12,0))</f>
        <v/>
      </c>
      <c r="Z3548" s="190" t="str">
        <f>IF(ISNUMBER(Q3549),VLOOKUP(J3548,Blocos!D:G,4,0),"")</f>
        <v/>
      </c>
      <c r="AA3548" s="190" t="str">
        <f>IF(ISNUMBER(Q3548),CONCATENATE("CREATE TABLE ""reg_",LOWER(J3548),""" (""ID"" bigint NOT NULL AUTO_INCREMENT,  ""HASHFILE"" varchar(255) DEFAULT NULL, ""ID_PAI"" bigint NOT NULL,"),IF(Q3548="Campo",CONCATENATE("""",L3548,""" ",VLOOKUP(R3548,Apoio!A:C,3,0)),""))&amp;IF(Z3548="","",CONCATENATE("PRIMARY KEY (""ID""), KEY ""FK_reg_",LOWER(Z3548),"_ID_PAI"" (""ID_PAI""), CONSTRAINT ""FK_reg_",LOWER(Z3548),"_ID_PAI"" FOREIGN KEY (""ID_PAI"") REFERENCES ""reg_",LOWER(Z3548),""" (""ID"")) ENGINE=InnoDB AUTO_INCREMENT=105774 DEFAULT CHARSET=utf8mb4 COLLATE=utf8mb4_0900_ai_ci;"))</f>
        <v>"G1_09" decimal(15,6) DEFAULT NULL,</v>
      </c>
      <c r="AB3548" s="190" t="str">
        <f t="shared" si="391"/>
        <v>`reg_1960`.`G1_09`,</v>
      </c>
    </row>
    <row r="3549" spans="1:28" ht="14.5" hidden="1" customHeight="1" x14ac:dyDescent="0.3">
      <c r="J3549" s="187" t="str">
        <f t="shared" si="389"/>
        <v>1960</v>
      </c>
      <c r="K3549" s="181">
        <v>12</v>
      </c>
      <c r="L3549" s="289" t="s">
        <v>3513</v>
      </c>
      <c r="M3549" s="182" t="s">
        <v>3514</v>
      </c>
      <c r="N3549" s="181" t="s">
        <v>32</v>
      </c>
      <c r="O3549" s="181" t="s">
        <v>28</v>
      </c>
      <c r="P3549" s="207" t="s">
        <v>3496</v>
      </c>
      <c r="Q3549" s="192" t="str">
        <f t="shared" si="390"/>
        <v>Campo</v>
      </c>
      <c r="R3549" s="192" t="s">
        <v>3606</v>
      </c>
      <c r="S3549" s="191" t="str">
        <f t="shared" si="393"/>
        <v/>
      </c>
      <c r="T3549" s="192" t="str">
        <f t="shared" si="394"/>
        <v>&lt;campo posicao="12"&gt;
&lt;coluna&gt;G1_10&lt;/coluna&gt;
&lt;descricao&gt;Dedução de incentivo da indústria (crédito presumido)&lt;/descricao&gt;
&lt;tipo&gt;R&lt;/tipo&gt;
&lt;/campo&gt;</v>
      </c>
      <c r="U3549" s="192" t="str">
        <f t="shared" si="392"/>
        <v>&lt;campo posicao="12"&gt;
&lt;coluna&gt;G1_10&lt;/coluna&gt;
&lt;descricao&gt;Dedução de incentivo da indústria (crédito presumido)&lt;/descricao&gt;
&lt;tipo&gt;R&lt;/tipo&gt;
&lt;/campo&gt;</v>
      </c>
      <c r="V3549" s="192" t="str">
        <f t="shared" si="395"/>
        <v>{"Column13", "G1_10"},</v>
      </c>
      <c r="W3549" s="191" t="str">
        <f>IF(Q3549="Campo","@Campos(posicao = "&amp;K3549&amp;", tipo = '"&amp;R3549&amp;"')@Column(name = """&amp;L3549&amp;""")"&amp;IF(R3549="D","@Temporal(TemporalType.DATE)","")&amp;"private "&amp;VLOOKUP(TEXT(R3549,"@"),Apoio!A:B,2,0)&amp;" "&amp;SUBSTITUTE(LOWER(LEFT(L3549,1))&amp;RIGHT(PROPER(L3549),LEN(L3549)-1),"_","")&amp;";",IF(ISNUMBER(Q3549),IF(R3549="R","@Entity@Table(name = ""reg_"&amp;LOWER(J3549)&amp;""")@XmlRootElement","")&amp;VLOOKUP(J3549,Blocos!D:I,6,0)&amp;Apoio!$E$1&amp;Y3549,""))</f>
        <v>@Campos(posicao = 12, tipo = 'R')@Column(name = "G1_10")private BigDecimal g110;</v>
      </c>
      <c r="X3549" s="190" t="str">
        <f>IF(ISNUMBER(Q3549),COUNTIF(Blocos!G:G,J3549),"")</f>
        <v/>
      </c>
      <c r="Y3549" s="190" t="str">
        <f>IF(OR(X3549=0,X3549=""),"",VLOOKUP(SUMIFS(Blocos!A:A,Blocos!H:H,'EFD REGISTROS e Campos (2)'!X3549,Blocos!G:G,'EFD REGISTROS e Campos (2)'!J3549),Blocos!A:L,12,0))</f>
        <v/>
      </c>
      <c r="Z3549" s="190" t="str">
        <f>IF(ISNUMBER(Q3550),VLOOKUP(J3549,Blocos!D:G,4,0),"")</f>
        <v/>
      </c>
      <c r="AA3549" s="190" t="str">
        <f>IF(ISNUMBER(Q3549),CONCATENATE("CREATE TABLE ""reg_",LOWER(J3549),""" (""ID"" bigint NOT NULL AUTO_INCREMENT,  ""HASHFILE"" varchar(255) DEFAULT NULL, ""ID_PAI"" bigint NOT NULL,"),IF(Q3549="Campo",CONCATENATE("""",L3549,""" ",VLOOKUP(R3549,Apoio!A:C,3,0)),""))&amp;IF(Z3549="","",CONCATENATE("PRIMARY KEY (""ID""), KEY ""FK_reg_",LOWER(Z3549),"_ID_PAI"" (""ID_PAI""), CONSTRAINT ""FK_reg_",LOWER(Z3549),"_ID_PAI"" FOREIGN KEY (""ID_PAI"") REFERENCES ""reg_",LOWER(Z3549),""" (""ID"")) ENGINE=InnoDB AUTO_INCREMENT=105774 DEFAULT CHARSET=utf8mb4 COLLATE=utf8mb4_0900_ai_ci;"))</f>
        <v>"G1_10" decimal(15,6) DEFAULT NULL,</v>
      </c>
      <c r="AB3549" s="190" t="str">
        <f t="shared" si="391"/>
        <v>`reg_1960`.`G1_10`,</v>
      </c>
    </row>
    <row r="3550" spans="1:28" ht="14.5" hidden="1" customHeight="1" x14ac:dyDescent="0.3">
      <c r="J3550" s="187" t="str">
        <f t="shared" si="389"/>
        <v>1960</v>
      </c>
      <c r="K3550" s="181">
        <v>13</v>
      </c>
      <c r="L3550" s="289" t="s">
        <v>3515</v>
      </c>
      <c r="M3550" s="182" t="s">
        <v>3516</v>
      </c>
      <c r="N3550" s="181" t="s">
        <v>32</v>
      </c>
      <c r="O3550" s="181" t="s">
        <v>28</v>
      </c>
      <c r="P3550" s="207" t="s">
        <v>3496</v>
      </c>
      <c r="Q3550" s="192" t="str">
        <f t="shared" si="390"/>
        <v>Campo</v>
      </c>
      <c r="R3550" s="192" t="s">
        <v>3606</v>
      </c>
      <c r="S3550" s="191" t="str">
        <f t="shared" si="393"/>
        <v/>
      </c>
      <c r="T3550" s="192" t="str">
        <f t="shared" si="394"/>
        <v>&lt;campo posicao="13"&gt;
&lt;coluna&gt;G1_11&lt;/coluna&gt;
&lt;descricao&gt;Saldo devedor do ICMS após deduções&lt;/descricao&gt;
&lt;tipo&gt;R&lt;/tipo&gt;
&lt;/campo&gt;</v>
      </c>
      <c r="U3550" s="192" t="str">
        <f t="shared" si="392"/>
        <v>&lt;campo posicao="13"&gt;
&lt;coluna&gt;G1_11&lt;/coluna&gt;
&lt;descricao&gt;Saldo devedor do ICMS após deduções&lt;/descricao&gt;
&lt;tipo&gt;R&lt;/tipo&gt;
&lt;/campo&gt;</v>
      </c>
      <c r="V3550" s="192" t="str">
        <f t="shared" si="395"/>
        <v>{"Column14", "G1_11"},</v>
      </c>
      <c r="W3550" s="191" t="str">
        <f>IF(Q3550="Campo","@Campos(posicao = "&amp;K3550&amp;", tipo = '"&amp;R3550&amp;"')@Column(name = """&amp;L3550&amp;""")"&amp;IF(R3550="D","@Temporal(TemporalType.DATE)","")&amp;"private "&amp;VLOOKUP(TEXT(R3550,"@"),Apoio!A:B,2,0)&amp;" "&amp;SUBSTITUTE(LOWER(LEFT(L3550,1))&amp;RIGHT(PROPER(L3550),LEN(L3550)-1),"_","")&amp;";",IF(ISNUMBER(Q3550),IF(R3550="R","@Entity@Table(name = ""reg_"&amp;LOWER(J3550)&amp;""")@XmlRootElement","")&amp;VLOOKUP(J3550,Blocos!D:I,6,0)&amp;Apoio!$E$1&amp;Y3550,""))</f>
        <v>@Campos(posicao = 13, tipo = 'R')@Column(name = "G1_11")private BigDecimal g111;</v>
      </c>
      <c r="X3550" s="190" t="str">
        <f>IF(ISNUMBER(Q3550),COUNTIF(Blocos!G:G,J3550),"")</f>
        <v/>
      </c>
      <c r="Y3550" s="190" t="str">
        <f>IF(OR(X3550=0,X3550=""),"",VLOOKUP(SUMIFS(Blocos!A:A,Blocos!H:H,'EFD REGISTROS e Campos (2)'!X3550,Blocos!G:G,'EFD REGISTROS e Campos (2)'!J3550),Blocos!A:L,12,0))</f>
        <v/>
      </c>
      <c r="Z3550" s="190" t="str">
        <f>IF(ISNUMBER(Q3551),VLOOKUP(J3550,Blocos!D:G,4,0),"")</f>
        <v>1001</v>
      </c>
      <c r="AA3550" s="190" t="str">
        <f>IF(ISNUMBER(Q3550),CONCATENATE("CREATE TABLE ""reg_",LOWER(J3550),""" (""ID"" bigint NOT NULL AUTO_INCREMENT,  ""HASHFILE"" varchar(255) DEFAULT NULL, ""ID_PAI"" bigint NOT NULL,"),IF(Q3550="Campo",CONCATENATE("""",L3550,""" ",VLOOKUP(R3550,Apoio!A:C,3,0)),""))&amp;IF(Z3550="","",CONCATENATE("PRIMARY KEY (""ID""), KEY ""FK_reg_",LOWER(Z3550),"_ID_PAI"" (""ID_PAI""), CONSTRAINT ""FK_reg_",LOWER(Z3550),"_ID_PAI"" FOREIGN KEY (""ID_PAI"") REFERENCES ""reg_",LOWER(Z3550),""" (""ID"")) ENGINE=InnoDB AUTO_INCREMENT=105774 DEFAULT CHARSET=utf8mb4 COLLATE=utf8mb4_0900_ai_ci;"))</f>
        <v>"G1_11" decimal(15,6) DEFAULT NULL,PRIMARY KEY ("ID"), KEY "FK_reg_1001_ID_PAI" ("ID_PAI"), CONSTRAINT "FK_reg_1001_ID_PAI" FOREIGN KEY ("ID_PAI") REFERENCES "reg_1001" ("ID")) ENGINE=InnoDB AUTO_INCREMENT=105774 DEFAULT CHARSET=utf8mb4 COLLATE=utf8mb4_0900_ai_ci;</v>
      </c>
      <c r="AB3550" s="190" t="str">
        <f t="shared" si="391"/>
        <v>`reg_1960`.`G1_11`,FROM `efdicms`.`reg_1960`;"</v>
      </c>
    </row>
    <row r="3551" spans="1:28" ht="14.5" hidden="1" customHeight="1" collapsed="1" x14ac:dyDescent="0.3">
      <c r="A3551" s="180" t="s">
        <v>22</v>
      </c>
      <c r="D3551" s="180" t="s">
        <v>3517</v>
      </c>
      <c r="I3551" s="180" t="s">
        <v>144</v>
      </c>
      <c r="J3551" s="187" t="str">
        <f t="shared" si="389"/>
        <v>1970</v>
      </c>
      <c r="K3551" s="195" t="s">
        <v>3680</v>
      </c>
      <c r="Q3551" s="192">
        <f t="shared" si="390"/>
        <v>2</v>
      </c>
      <c r="S3551" s="191" t="str">
        <f t="shared" si="393"/>
        <v>&lt;/registro&gt;
&lt;registro codigo="1970" perfil="ABC" nivel="2"&gt;</v>
      </c>
      <c r="T3551" s="192" t="str">
        <f t="shared" si="394"/>
        <v/>
      </c>
      <c r="U3551" s="192" t="str">
        <f t="shared" si="392"/>
        <v>&lt;/registro&gt;
&lt;registro codigo="1970" perfil="ABC" nivel="2"&gt;</v>
      </c>
      <c r="V3551" s="192" t="str">
        <f t="shared" si="395"/>
        <v/>
      </c>
      <c r="W3551" s="191" t="str">
        <f>IF(Q3551="Campo","@Campos(posicao = "&amp;K3551&amp;", tipo = '"&amp;R3551&amp;"')@Column(name = """&amp;L3551&amp;""")"&amp;IF(R3551="D","@Temporal(TemporalType.DATE)","")&amp;"private "&amp;VLOOKUP(TEXT(R3551,"@"),Apoio!A:B,2,0)&amp;" "&amp;SUBSTITUTE(LOWER(LEFT(L3551,1))&amp;RIGHT(PROPER(L3551),LEN(L3551)-1),"_","")&amp;";",IF(ISNUMBER(Q3551),IF(R3551="R","@Entity@Table(name = ""reg_"&amp;LOWER(J3551)&amp;""")@XmlRootElement","")&amp;VLOOKUP(J3551,Blocos!D:I,6,0)&amp;Apoio!$E$1&amp;Y3551,""))</f>
        <v>@Registros(nivel = 2) public class Reg1970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Reg1970() { } public Reg1970(Long id) { this.id = id; } public Reg1970(Long id, Reg1001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List&lt;Reg1975&gt; reg1975;public List&lt;Reg1975&gt; getReg1975() {return reg1975;}public void setReg1975(List&lt;Reg1975&gt; reg1975) {this.reg1975 = reg1975;}</v>
      </c>
      <c r="X3551" s="190">
        <f>IF(ISNUMBER(Q3551),COUNTIF(Blocos!G:G,J3551),"")</f>
        <v>1</v>
      </c>
      <c r="Y3551" s="190" t="str">
        <f>IF(OR(X3551=0,X3551=""),"",VLOOKUP(SUMIFS(Blocos!A:A,Blocos!H:H,'EFD REGISTROS e Campos (2)'!X3551,Blocos!G:G,'EFD REGISTROS e Campos (2)'!J3551),Blocos!A:L,12,0))</f>
        <v>@OneToMany( cascade = CascadeType.ALL, fetch = FetchType.LAZY, mappedBy = "idPai")private  List&lt;Reg1975&gt; reg1975;public List&lt;Reg1975&gt; getReg1975() {return reg1975;}public void setReg1975(List&lt;Reg1975&gt; reg1975) {this.reg1975 = reg1975;}</v>
      </c>
      <c r="Z3551" s="190" t="str">
        <f>IF(ISNUMBER(Q3552),VLOOKUP(J3551,Blocos!D:G,4,0),"")</f>
        <v/>
      </c>
      <c r="AA3551" s="190" t="str">
        <f>IF(ISNUMBER(Q3551),CONCATENATE("CREATE TABLE ""reg_",LOWER(J3551),""" (""ID"" bigint NOT NULL AUTO_INCREMENT,  ""HASHFILE"" varchar(255) DEFAULT NULL, ""ID_PAI"" bigint NOT NULL,"),IF(Q3551="Campo",CONCATENATE("""",L3551,""" ",VLOOKUP(R3551,Apoio!A:C,3,0)),""))&amp;IF(Z3551="","",CONCATENATE("PRIMARY KEY (""ID""), KEY ""FK_reg_",LOWER(Z3551),"_ID_PAI"" (""ID_PAI""), CONSTRAINT ""FK_reg_",LOWER(Z3551),"_ID_PAI"" FOREIGN KEY (""ID_PAI"") REFERENCES ""reg_",LOWER(Z3551),""" (""ID"")) ENGINE=InnoDB AUTO_INCREMENT=105774 DEFAULT CHARSET=utf8mb4 COLLATE=utf8mb4_0900_ai_ci;"))</f>
        <v>CREATE TABLE "reg_1970" ("ID" bigint NOT NULL AUTO_INCREMENT,  "HASHFILE" varchar(255) DEFAULT NULL, "ID_PAI" bigint NOT NULL,</v>
      </c>
      <c r="AB3551" s="190" t="str">
        <f t="shared" si="391"/>
        <v/>
      </c>
    </row>
    <row r="3552" spans="1:28" ht="14.5" hidden="1" customHeight="1" x14ac:dyDescent="0.3">
      <c r="J3552" s="187" t="str">
        <f t="shared" si="389"/>
        <v>1970</v>
      </c>
      <c r="K3552" s="181">
        <v>1</v>
      </c>
      <c r="L3552" s="289" t="s">
        <v>25</v>
      </c>
      <c r="M3552" s="182" t="s">
        <v>3519</v>
      </c>
      <c r="N3552" s="181" t="s">
        <v>27</v>
      </c>
      <c r="O3552" s="207" t="s">
        <v>1799</v>
      </c>
      <c r="P3552" s="181" t="s">
        <v>28</v>
      </c>
      <c r="Q3552" s="192" t="str">
        <f t="shared" si="390"/>
        <v>Campo</v>
      </c>
      <c r="R3552" s="192" t="s">
        <v>27</v>
      </c>
      <c r="S3552" s="191" t="str">
        <f t="shared" si="393"/>
        <v/>
      </c>
      <c r="T3552" s="192" t="str">
        <f t="shared" si="394"/>
        <v>&lt;campo posicao="1"&gt;
&lt;coluna&gt;REG&lt;/coluna&gt;
&lt;descricao&gt;Texto fixo contendo "1970"&lt;/descricao&gt;
&lt;tipo&gt;C&lt;/tipo&gt;
&lt;/campo&gt;</v>
      </c>
      <c r="U3552" s="192" t="str">
        <f t="shared" si="392"/>
        <v>&lt;campo posicao="1"&gt;
&lt;coluna&gt;REG&lt;/coluna&gt;
&lt;descricao&gt;Texto fixo contendo "1970"&lt;/descricao&gt;
&lt;tipo&gt;C&lt;/tipo&gt;
&lt;/campo&gt;</v>
      </c>
      <c r="V3552" s="192" t="str">
        <f t="shared" si="395"/>
        <v>{"Column2", "REG"},</v>
      </c>
      <c r="W3552" s="191" t="str">
        <f>IF(Q3552="Campo","@Campos(posicao = "&amp;K3552&amp;", tipo = '"&amp;R3552&amp;"')@Column(name = """&amp;L3552&amp;""")"&amp;IF(R3552="D","@Temporal(TemporalType.DATE)","")&amp;"private "&amp;VLOOKUP(TEXT(R3552,"@"),Apoio!A:B,2,0)&amp;" "&amp;SUBSTITUTE(LOWER(LEFT(L3552,1))&amp;RIGHT(PROPER(L3552),LEN(L3552)-1),"_","")&amp;";",IF(ISNUMBER(Q3552),IF(R3552="R","@Entity@Table(name = ""reg_"&amp;LOWER(J3552)&amp;""")@XmlRootElement","")&amp;VLOOKUP(J3552,Blocos!D:I,6,0)&amp;Apoio!$E$1&amp;Y3552,""))</f>
        <v>@Campos(posicao = 1, tipo = 'C')@Column(name = "REG")private String reg;</v>
      </c>
      <c r="X3552" s="190" t="str">
        <f>IF(ISNUMBER(Q3552),COUNTIF(Blocos!G:G,J3552),"")</f>
        <v/>
      </c>
      <c r="Y3552" s="190" t="str">
        <f>IF(OR(X3552=0,X3552=""),"",VLOOKUP(SUMIFS(Blocos!A:A,Blocos!H:H,'EFD REGISTROS e Campos (2)'!X3552,Blocos!G:G,'EFD REGISTROS e Campos (2)'!J3552),Blocos!A:L,12,0))</f>
        <v/>
      </c>
      <c r="Z3552" s="190" t="str">
        <f>IF(ISNUMBER(Q3553),VLOOKUP(J3552,Blocos!D:G,4,0),"")</f>
        <v/>
      </c>
      <c r="AA3552" s="190" t="str">
        <f>IF(ISNUMBER(Q3552),CONCATENATE("CREATE TABLE ""reg_",LOWER(J3552),""" (""ID"" bigint NOT NULL AUTO_INCREMENT,  ""HASHFILE"" varchar(255) DEFAULT NULL, ""ID_PAI"" bigint NOT NULL,"),IF(Q3552="Campo",CONCATENATE("""",L3552,""" ",VLOOKUP(R3552,Apoio!A:C,3,0)),""))&amp;IF(Z3552="","",CONCATENATE("PRIMARY KEY (""ID""), KEY ""FK_reg_",LOWER(Z3552),"_ID_PAI"" (""ID_PAI""), CONSTRAINT ""FK_reg_",LOWER(Z3552),"_ID_PAI"" FOREIGN KEY (""ID_PAI"") REFERENCES ""reg_",LOWER(Z3552),""" (""ID"")) ENGINE=InnoDB AUTO_INCREMENT=105774 DEFAULT CHARSET=utf8mb4 COLLATE=utf8mb4_0900_ai_ci;"))</f>
        <v>"REG" varchar(255) DEFAULT NULL,</v>
      </c>
      <c r="AB3552" s="190" t="str">
        <f t="shared" si="391"/>
        <v>USE `efdicms`;SELECT `reg_1970`.`REG`,</v>
      </c>
    </row>
    <row r="3553" spans="1:28" ht="14.5" hidden="1" customHeight="1" x14ac:dyDescent="0.3">
      <c r="J3553" s="187" t="str">
        <f t="shared" si="389"/>
        <v>1970</v>
      </c>
      <c r="K3553" s="181">
        <v>2</v>
      </c>
      <c r="L3553" s="289" t="s">
        <v>3492</v>
      </c>
      <c r="M3553" s="182" t="s">
        <v>3493</v>
      </c>
      <c r="N3553" s="181" t="s">
        <v>32</v>
      </c>
      <c r="O3553" s="181" t="s">
        <v>54</v>
      </c>
      <c r="P3553" s="181" t="s">
        <v>28</v>
      </c>
      <c r="Q3553" s="192" t="str">
        <f t="shared" si="390"/>
        <v>Campo</v>
      </c>
      <c r="R3553" s="192" t="s">
        <v>27</v>
      </c>
      <c r="S3553" s="191" t="str">
        <f t="shared" si="393"/>
        <v/>
      </c>
      <c r="T3553" s="192" t="str">
        <f t="shared" si="394"/>
        <v>&lt;campo posicao="2"&gt;
&lt;coluna&gt;IND_AP&lt;/coluna&gt;
&lt;descricao&gt;Indicador da sub-apuração por tipo de benefício (conforme tabela 4.7.1)&lt;/descricao&gt;
&lt;tipo&gt;C&lt;/tipo&gt;
&lt;/campo&gt;</v>
      </c>
      <c r="U3553" s="192" t="str">
        <f t="shared" si="392"/>
        <v>&lt;campo posicao="2"&gt;
&lt;coluna&gt;IND_AP&lt;/coluna&gt;
&lt;descricao&gt;Indicador da sub-apuração por tipo de benefício (conforme tabela 4.7.1)&lt;/descricao&gt;
&lt;tipo&gt;C&lt;/tipo&gt;
&lt;/campo&gt;</v>
      </c>
      <c r="V3553" s="192" t="str">
        <f t="shared" si="395"/>
        <v>{"Column3", "IND_AP"},</v>
      </c>
      <c r="W3553" s="191" t="str">
        <f>IF(Q3553="Campo","@Campos(posicao = "&amp;K3553&amp;", tipo = '"&amp;R3553&amp;"')@Column(name = """&amp;L3553&amp;""")"&amp;IF(R3553="D","@Temporal(TemporalType.DATE)","")&amp;"private "&amp;VLOOKUP(TEXT(R3553,"@"),Apoio!A:B,2,0)&amp;" "&amp;SUBSTITUTE(LOWER(LEFT(L3553,1))&amp;RIGHT(PROPER(L3553),LEN(L3553)-1),"_","")&amp;";",IF(ISNUMBER(Q3553),IF(R3553="R","@Entity@Table(name = ""reg_"&amp;LOWER(J3553)&amp;""")@XmlRootElement","")&amp;VLOOKUP(J3553,Blocos!D:I,6,0)&amp;Apoio!$E$1&amp;Y3553,""))</f>
        <v>@Campos(posicao = 2, tipo = 'C')@Column(name = "IND_AP")private String indAp;</v>
      </c>
      <c r="X3553" s="190" t="str">
        <f>IF(ISNUMBER(Q3553),COUNTIF(Blocos!G:G,J3553),"")</f>
        <v/>
      </c>
      <c r="Y3553" s="190" t="str">
        <f>IF(OR(X3553=0,X3553=""),"",VLOOKUP(SUMIFS(Blocos!A:A,Blocos!H:H,'EFD REGISTROS e Campos (2)'!X3553,Blocos!G:G,'EFD REGISTROS e Campos (2)'!J3553),Blocos!A:L,12,0))</f>
        <v/>
      </c>
      <c r="Z3553" s="190" t="str">
        <f>IF(ISNUMBER(Q3554),VLOOKUP(J3553,Blocos!D:G,4,0),"")</f>
        <v/>
      </c>
      <c r="AA3553" s="190" t="str">
        <f>IF(ISNUMBER(Q3553),CONCATENATE("CREATE TABLE ""reg_",LOWER(J3553),""" (""ID"" bigint NOT NULL AUTO_INCREMENT,  ""HASHFILE"" varchar(255) DEFAULT NULL, ""ID_PAI"" bigint NOT NULL,"),IF(Q3553="Campo",CONCATENATE("""",L3553,""" ",VLOOKUP(R3553,Apoio!A:C,3,0)),""))&amp;IF(Z3553="","",CONCATENATE("PRIMARY KEY (""ID""), KEY ""FK_reg_",LOWER(Z3553),"_ID_PAI"" (""ID_PAI""), CONSTRAINT ""FK_reg_",LOWER(Z3553),"_ID_PAI"" FOREIGN KEY (""ID_PAI"") REFERENCES ""reg_",LOWER(Z3553),""" (""ID"")) ENGINE=InnoDB AUTO_INCREMENT=105774 DEFAULT CHARSET=utf8mb4 COLLATE=utf8mb4_0900_ai_ci;"))</f>
        <v>"IND_AP" varchar(255) DEFAULT NULL,</v>
      </c>
      <c r="AB3553" s="190" t="str">
        <f t="shared" si="391"/>
        <v>`reg_1970`.`IND_AP`,</v>
      </c>
    </row>
    <row r="3554" spans="1:28" ht="14.5" hidden="1" customHeight="1" x14ac:dyDescent="0.3">
      <c r="J3554" s="187" t="str">
        <f t="shared" si="389"/>
        <v>1970</v>
      </c>
      <c r="K3554" s="181">
        <v>3</v>
      </c>
      <c r="L3554" s="289" t="s">
        <v>3520</v>
      </c>
      <c r="M3554" s="182" t="s">
        <v>3521</v>
      </c>
      <c r="N3554" s="181" t="s">
        <v>32</v>
      </c>
      <c r="O3554" s="181" t="s">
        <v>28</v>
      </c>
      <c r="P3554" s="207" t="s">
        <v>3496</v>
      </c>
      <c r="Q3554" s="192" t="str">
        <f t="shared" si="390"/>
        <v>Campo</v>
      </c>
      <c r="R3554" s="192" t="s">
        <v>3606</v>
      </c>
      <c r="S3554" s="191" t="str">
        <f t="shared" si="393"/>
        <v/>
      </c>
      <c r="T3554" s="192" t="str">
        <f t="shared" si="394"/>
        <v>&lt;campo posicao="3"&gt;
&lt;coluna&gt;G3_01&lt;/coluna&gt;
&lt;descricao&gt;Importações com ICMS diferido&lt;/descricao&gt;
&lt;tipo&gt;R&lt;/tipo&gt;
&lt;/campo&gt;</v>
      </c>
      <c r="U3554" s="192" t="str">
        <f t="shared" si="392"/>
        <v>&lt;campo posicao="3"&gt;
&lt;coluna&gt;G3_01&lt;/coluna&gt;
&lt;descricao&gt;Importações com ICMS diferido&lt;/descricao&gt;
&lt;tipo&gt;R&lt;/tipo&gt;
&lt;/campo&gt;</v>
      </c>
      <c r="V3554" s="192" t="str">
        <f t="shared" si="395"/>
        <v>{"Column4", "G3_01"},</v>
      </c>
      <c r="W3554" s="191" t="str">
        <f>IF(Q3554="Campo","@Campos(posicao = "&amp;K3554&amp;", tipo = '"&amp;R3554&amp;"')@Column(name = """&amp;L3554&amp;""")"&amp;IF(R3554="D","@Temporal(TemporalType.DATE)","")&amp;"private "&amp;VLOOKUP(TEXT(R3554,"@"),Apoio!A:B,2,0)&amp;" "&amp;SUBSTITUTE(LOWER(LEFT(L3554,1))&amp;RIGHT(PROPER(L3554),LEN(L3554)-1),"_","")&amp;";",IF(ISNUMBER(Q3554),IF(R3554="R","@Entity@Table(name = ""reg_"&amp;LOWER(J3554)&amp;""")@XmlRootElement","")&amp;VLOOKUP(J3554,Blocos!D:I,6,0)&amp;Apoio!$E$1&amp;Y3554,""))</f>
        <v>@Campos(posicao = 3, tipo = 'R')@Column(name = "G3_01")private BigDecimal g301;</v>
      </c>
      <c r="X3554" s="190" t="str">
        <f>IF(ISNUMBER(Q3554),COUNTIF(Blocos!G:G,J3554),"")</f>
        <v/>
      </c>
      <c r="Y3554" s="190" t="str">
        <f>IF(OR(X3554=0,X3554=""),"",VLOOKUP(SUMIFS(Blocos!A:A,Blocos!H:H,'EFD REGISTROS e Campos (2)'!X3554,Blocos!G:G,'EFD REGISTROS e Campos (2)'!J3554),Blocos!A:L,12,0))</f>
        <v/>
      </c>
      <c r="Z3554" s="190" t="str">
        <f>IF(ISNUMBER(Q3555),VLOOKUP(J3554,Blocos!D:G,4,0),"")</f>
        <v/>
      </c>
      <c r="AA3554" s="190" t="str">
        <f>IF(ISNUMBER(Q3554),CONCATENATE("CREATE TABLE ""reg_",LOWER(J3554),""" (""ID"" bigint NOT NULL AUTO_INCREMENT,  ""HASHFILE"" varchar(255) DEFAULT NULL, ""ID_PAI"" bigint NOT NULL,"),IF(Q3554="Campo",CONCATENATE("""",L3554,""" ",VLOOKUP(R3554,Apoio!A:C,3,0)),""))&amp;IF(Z3554="","",CONCATENATE("PRIMARY KEY (""ID""), KEY ""FK_reg_",LOWER(Z3554),"_ID_PAI"" (""ID_PAI""), CONSTRAINT ""FK_reg_",LOWER(Z3554),"_ID_PAI"" FOREIGN KEY (""ID_PAI"") REFERENCES ""reg_",LOWER(Z3554),""" (""ID"")) ENGINE=InnoDB AUTO_INCREMENT=105774 DEFAULT CHARSET=utf8mb4 COLLATE=utf8mb4_0900_ai_ci;"))</f>
        <v>"G3_01" decimal(15,6) DEFAULT NULL,</v>
      </c>
      <c r="AB3554" s="190" t="str">
        <f t="shared" si="391"/>
        <v>`reg_1970`.`G3_01`,</v>
      </c>
    </row>
    <row r="3555" spans="1:28" ht="14.5" hidden="1" customHeight="1" x14ac:dyDescent="0.3">
      <c r="J3555" s="187" t="str">
        <f t="shared" si="389"/>
        <v>1970</v>
      </c>
      <c r="K3555" s="181">
        <v>4</v>
      </c>
      <c r="L3555" s="289" t="s">
        <v>3522</v>
      </c>
      <c r="M3555" s="182" t="s">
        <v>3523</v>
      </c>
      <c r="N3555" s="181" t="s">
        <v>32</v>
      </c>
      <c r="O3555" s="181" t="s">
        <v>28</v>
      </c>
      <c r="P3555" s="207" t="s">
        <v>3496</v>
      </c>
      <c r="Q3555" s="192" t="str">
        <f t="shared" si="390"/>
        <v>Campo</v>
      </c>
      <c r="R3555" s="192" t="s">
        <v>3606</v>
      </c>
      <c r="S3555" s="191" t="str">
        <f t="shared" si="393"/>
        <v/>
      </c>
      <c r="T3555" s="192" t="str">
        <f t="shared" si="394"/>
        <v>&lt;campo posicao="4"&gt;
&lt;coluna&gt;G3_02&lt;/coluna&gt;
&lt;descricao&gt;ICMS diferido nas importações&lt;/descricao&gt;
&lt;tipo&gt;R&lt;/tipo&gt;
&lt;/campo&gt;</v>
      </c>
      <c r="U3555" s="192" t="str">
        <f t="shared" si="392"/>
        <v>&lt;campo posicao="4"&gt;
&lt;coluna&gt;G3_02&lt;/coluna&gt;
&lt;descricao&gt;ICMS diferido nas importações&lt;/descricao&gt;
&lt;tipo&gt;R&lt;/tipo&gt;
&lt;/campo&gt;</v>
      </c>
      <c r="V3555" s="192" t="str">
        <f t="shared" si="395"/>
        <v>{"Column5", "G3_02"},</v>
      </c>
      <c r="W3555" s="191" t="str">
        <f>IF(Q3555="Campo","@Campos(posicao = "&amp;K3555&amp;", tipo = '"&amp;R3555&amp;"')@Column(name = """&amp;L3555&amp;""")"&amp;IF(R3555="D","@Temporal(TemporalType.DATE)","")&amp;"private "&amp;VLOOKUP(TEXT(R3555,"@"),Apoio!A:B,2,0)&amp;" "&amp;SUBSTITUTE(LOWER(LEFT(L3555,1))&amp;RIGHT(PROPER(L3555),LEN(L3555)-1),"_","")&amp;";",IF(ISNUMBER(Q3555),IF(R3555="R","@Entity@Table(name = ""reg_"&amp;LOWER(J3555)&amp;""")@XmlRootElement","")&amp;VLOOKUP(J3555,Blocos!D:I,6,0)&amp;Apoio!$E$1&amp;Y3555,""))</f>
        <v>@Campos(posicao = 4, tipo = 'R')@Column(name = "G3_02")private BigDecimal g302;</v>
      </c>
      <c r="X3555" s="190" t="str">
        <f>IF(ISNUMBER(Q3555),COUNTIF(Blocos!G:G,J3555),"")</f>
        <v/>
      </c>
      <c r="Y3555" s="190" t="str">
        <f>IF(OR(X3555=0,X3555=""),"",VLOOKUP(SUMIFS(Blocos!A:A,Blocos!H:H,'EFD REGISTROS e Campos (2)'!X3555,Blocos!G:G,'EFD REGISTROS e Campos (2)'!J3555),Blocos!A:L,12,0))</f>
        <v/>
      </c>
      <c r="Z3555" s="190" t="str">
        <f>IF(ISNUMBER(Q3556),VLOOKUP(J3555,Blocos!D:G,4,0),"")</f>
        <v/>
      </c>
      <c r="AA3555" s="190" t="str">
        <f>IF(ISNUMBER(Q3555),CONCATENATE("CREATE TABLE ""reg_",LOWER(J3555),""" (""ID"" bigint NOT NULL AUTO_INCREMENT,  ""HASHFILE"" varchar(255) DEFAULT NULL, ""ID_PAI"" bigint NOT NULL,"),IF(Q3555="Campo",CONCATENATE("""",L3555,""" ",VLOOKUP(R3555,Apoio!A:C,3,0)),""))&amp;IF(Z3555="","",CONCATENATE("PRIMARY KEY (""ID""), KEY ""FK_reg_",LOWER(Z3555),"_ID_PAI"" (""ID_PAI""), CONSTRAINT ""FK_reg_",LOWER(Z3555),"_ID_PAI"" FOREIGN KEY (""ID_PAI"") REFERENCES ""reg_",LOWER(Z3555),""" (""ID"")) ENGINE=InnoDB AUTO_INCREMENT=105774 DEFAULT CHARSET=utf8mb4 COLLATE=utf8mb4_0900_ai_ci;"))</f>
        <v>"G3_02" decimal(15,6) DEFAULT NULL,</v>
      </c>
      <c r="AB3555" s="190" t="str">
        <f t="shared" si="391"/>
        <v>`reg_1970`.`G3_02`,</v>
      </c>
    </row>
    <row r="3556" spans="1:28" ht="14.5" hidden="1" customHeight="1" x14ac:dyDescent="0.3">
      <c r="J3556" s="187" t="str">
        <f t="shared" si="389"/>
        <v>1970</v>
      </c>
      <c r="K3556" s="181">
        <v>5</v>
      </c>
      <c r="L3556" s="289" t="s">
        <v>3524</v>
      </c>
      <c r="M3556" s="182" t="s">
        <v>3498</v>
      </c>
      <c r="N3556" s="181" t="s">
        <v>32</v>
      </c>
      <c r="O3556" s="181" t="s">
        <v>28</v>
      </c>
      <c r="P3556" s="207" t="s">
        <v>3496</v>
      </c>
      <c r="Q3556" s="192" t="str">
        <f t="shared" si="390"/>
        <v>Campo</v>
      </c>
      <c r="R3556" s="192" t="s">
        <v>3606</v>
      </c>
      <c r="S3556" s="191" t="str">
        <f t="shared" si="393"/>
        <v/>
      </c>
      <c r="T3556" s="192" t="str">
        <f t="shared" si="394"/>
        <v>&lt;campo posicao="5"&gt;
&lt;coluna&gt;G3_03&lt;/coluna&gt;
&lt;descricao&gt;Saídas não incentivadas de PI&lt;/descricao&gt;
&lt;tipo&gt;R&lt;/tipo&gt;
&lt;/campo&gt;</v>
      </c>
      <c r="U3556" s="192" t="str">
        <f t="shared" si="392"/>
        <v>&lt;campo posicao="5"&gt;
&lt;coluna&gt;G3_03&lt;/coluna&gt;
&lt;descricao&gt;Saídas não incentivadas de PI&lt;/descricao&gt;
&lt;tipo&gt;R&lt;/tipo&gt;
&lt;/campo&gt;</v>
      </c>
      <c r="V3556" s="192" t="str">
        <f t="shared" si="395"/>
        <v>{"Column6", "G3_03"},</v>
      </c>
      <c r="W3556" s="191" t="str">
        <f>IF(Q3556="Campo","@Campos(posicao = "&amp;K3556&amp;", tipo = '"&amp;R3556&amp;"')@Column(name = """&amp;L3556&amp;""")"&amp;IF(R3556="D","@Temporal(TemporalType.DATE)","")&amp;"private "&amp;VLOOKUP(TEXT(R3556,"@"),Apoio!A:B,2,0)&amp;" "&amp;SUBSTITUTE(LOWER(LEFT(L3556,1))&amp;RIGHT(PROPER(L3556),LEN(L3556)-1),"_","")&amp;";",IF(ISNUMBER(Q3556),IF(R3556="R","@Entity@Table(name = ""reg_"&amp;LOWER(J3556)&amp;""")@XmlRootElement","")&amp;VLOOKUP(J3556,Blocos!D:I,6,0)&amp;Apoio!$E$1&amp;Y3556,""))</f>
        <v>@Campos(posicao = 5, tipo = 'R')@Column(name = "G3_03")private BigDecimal g303;</v>
      </c>
      <c r="X3556" s="190" t="str">
        <f>IF(ISNUMBER(Q3556),COUNTIF(Blocos!G:G,J3556),"")</f>
        <v/>
      </c>
      <c r="Y3556" s="190" t="str">
        <f>IF(OR(X3556=0,X3556=""),"",VLOOKUP(SUMIFS(Blocos!A:A,Blocos!H:H,'EFD REGISTROS e Campos (2)'!X3556,Blocos!G:G,'EFD REGISTROS e Campos (2)'!J3556),Blocos!A:L,12,0))</f>
        <v/>
      </c>
      <c r="Z3556" s="190" t="str">
        <f>IF(ISNUMBER(Q3557),VLOOKUP(J3556,Blocos!D:G,4,0),"")</f>
        <v/>
      </c>
      <c r="AA3556" s="190" t="str">
        <f>IF(ISNUMBER(Q3556),CONCATENATE("CREATE TABLE ""reg_",LOWER(J3556),""" (""ID"" bigint NOT NULL AUTO_INCREMENT,  ""HASHFILE"" varchar(255) DEFAULT NULL, ""ID_PAI"" bigint NOT NULL,"),IF(Q3556="Campo",CONCATENATE("""",L3556,""" ",VLOOKUP(R3556,Apoio!A:C,3,0)),""))&amp;IF(Z3556="","",CONCATENATE("PRIMARY KEY (""ID""), KEY ""FK_reg_",LOWER(Z3556),"_ID_PAI"" (""ID_PAI""), CONSTRAINT ""FK_reg_",LOWER(Z3556),"_ID_PAI"" FOREIGN KEY (""ID_PAI"") REFERENCES ""reg_",LOWER(Z3556),""" (""ID"")) ENGINE=InnoDB AUTO_INCREMENT=105774 DEFAULT CHARSET=utf8mb4 COLLATE=utf8mb4_0900_ai_ci;"))</f>
        <v>"G3_03" decimal(15,6) DEFAULT NULL,</v>
      </c>
      <c r="AB3556" s="190" t="str">
        <f t="shared" si="391"/>
        <v>`reg_1970`.`G3_03`,</v>
      </c>
    </row>
    <row r="3557" spans="1:28" ht="14.5" hidden="1" customHeight="1" x14ac:dyDescent="0.3">
      <c r="J3557" s="187" t="str">
        <f t="shared" si="389"/>
        <v>1970</v>
      </c>
      <c r="K3557" s="181">
        <v>6</v>
      </c>
      <c r="L3557" s="289" t="s">
        <v>3525</v>
      </c>
      <c r="M3557" s="182" t="s">
        <v>3526</v>
      </c>
      <c r="N3557" s="181" t="s">
        <v>32</v>
      </c>
      <c r="O3557" s="181" t="s">
        <v>28</v>
      </c>
      <c r="P3557" s="207" t="s">
        <v>3496</v>
      </c>
      <c r="Q3557" s="192" t="str">
        <f t="shared" si="390"/>
        <v>Campo</v>
      </c>
      <c r="R3557" s="192" t="s">
        <v>3606</v>
      </c>
      <c r="S3557" s="191" t="str">
        <f t="shared" si="393"/>
        <v/>
      </c>
      <c r="T3557" s="192" t="str">
        <f t="shared" si="394"/>
        <v>&lt;campo posicao="6"&gt;
&lt;coluna&gt;G3_04&lt;/coluna&gt;
&lt;descricao&gt;Percentual de incentivo nas saídas para fora do Estado&lt;/descricao&gt;
&lt;tipo&gt;R&lt;/tipo&gt;
&lt;/campo&gt;</v>
      </c>
      <c r="U3557" s="192" t="str">
        <f t="shared" si="392"/>
        <v>&lt;campo posicao="6"&gt;
&lt;coluna&gt;G3_04&lt;/coluna&gt;
&lt;descricao&gt;Percentual de incentivo nas saídas para fora do Estado&lt;/descricao&gt;
&lt;tipo&gt;R&lt;/tipo&gt;
&lt;/campo&gt;</v>
      </c>
      <c r="V3557" s="192" t="str">
        <f t="shared" si="395"/>
        <v>{"Column7", "G3_04"},</v>
      </c>
      <c r="W3557" s="191" t="str">
        <f>IF(Q3557="Campo","@Campos(posicao = "&amp;K3557&amp;", tipo = '"&amp;R3557&amp;"')@Column(name = """&amp;L3557&amp;""")"&amp;IF(R3557="D","@Temporal(TemporalType.DATE)","")&amp;"private "&amp;VLOOKUP(TEXT(R3557,"@"),Apoio!A:B,2,0)&amp;" "&amp;SUBSTITUTE(LOWER(LEFT(L3557,1))&amp;RIGHT(PROPER(L3557),LEN(L3557)-1),"_","")&amp;";",IF(ISNUMBER(Q3557),IF(R3557="R","@Entity@Table(name = ""reg_"&amp;LOWER(J3557)&amp;""")@XmlRootElement","")&amp;VLOOKUP(J3557,Blocos!D:I,6,0)&amp;Apoio!$E$1&amp;Y3557,""))</f>
        <v>@Campos(posicao = 6, tipo = 'R')@Column(name = "G3_04")private BigDecimal g304;</v>
      </c>
      <c r="X3557" s="190" t="str">
        <f>IF(ISNUMBER(Q3557),COUNTIF(Blocos!G:G,J3557),"")</f>
        <v/>
      </c>
      <c r="Y3557" s="190" t="str">
        <f>IF(OR(X3557=0,X3557=""),"",VLOOKUP(SUMIFS(Blocos!A:A,Blocos!H:H,'EFD REGISTROS e Campos (2)'!X3557,Blocos!G:G,'EFD REGISTROS e Campos (2)'!J3557),Blocos!A:L,12,0))</f>
        <v/>
      </c>
      <c r="Z3557" s="190" t="str">
        <f>IF(ISNUMBER(Q3558),VLOOKUP(J3557,Blocos!D:G,4,0),"")</f>
        <v/>
      </c>
      <c r="AA3557" s="190" t="str">
        <f>IF(ISNUMBER(Q3557),CONCATENATE("CREATE TABLE ""reg_",LOWER(J3557),""" (""ID"" bigint NOT NULL AUTO_INCREMENT,  ""HASHFILE"" varchar(255) DEFAULT NULL, ""ID_PAI"" bigint NOT NULL,"),IF(Q3557="Campo",CONCATENATE("""",L3557,""" ",VLOOKUP(R3557,Apoio!A:C,3,0)),""))&amp;IF(Z3557="","",CONCATENATE("PRIMARY KEY (""ID""), KEY ""FK_reg_",LOWER(Z3557),"_ID_PAI"" (""ID_PAI""), CONSTRAINT ""FK_reg_",LOWER(Z3557),"_ID_PAI"" FOREIGN KEY (""ID_PAI"") REFERENCES ""reg_",LOWER(Z3557),""" (""ID"")) ENGINE=InnoDB AUTO_INCREMENT=105774 DEFAULT CHARSET=utf8mb4 COLLATE=utf8mb4_0900_ai_ci;"))</f>
        <v>"G3_04" decimal(15,6) DEFAULT NULL,</v>
      </c>
      <c r="AB3557" s="190" t="str">
        <f t="shared" si="391"/>
        <v>`reg_1970`.`G3_04`,</v>
      </c>
    </row>
    <row r="3558" spans="1:28" ht="14.5" hidden="1" customHeight="1" x14ac:dyDescent="0.3">
      <c r="J3558" s="187" t="str">
        <f t="shared" si="389"/>
        <v>1970</v>
      </c>
      <c r="K3558" s="181">
        <v>7</v>
      </c>
      <c r="L3558" s="289" t="s">
        <v>3527</v>
      </c>
      <c r="M3558" s="182" t="s">
        <v>3528</v>
      </c>
      <c r="N3558" s="181" t="s">
        <v>32</v>
      </c>
      <c r="O3558" s="181" t="s">
        <v>28</v>
      </c>
      <c r="P3558" s="207" t="s">
        <v>3496</v>
      </c>
      <c r="Q3558" s="192" t="str">
        <f t="shared" si="390"/>
        <v>Campo</v>
      </c>
      <c r="R3558" s="192" t="s">
        <v>3606</v>
      </c>
      <c r="S3558" s="191" t="str">
        <f t="shared" si="393"/>
        <v/>
      </c>
      <c r="T3558" s="192" t="str">
        <f t="shared" si="394"/>
        <v>&lt;campo posicao="7"&gt;
&lt;coluna&gt;G3_05&lt;/coluna&gt;
&lt;descricao&gt;Saídas incentivadas de PI  para fora do Estado&lt;/descricao&gt;
&lt;tipo&gt;R&lt;/tipo&gt;
&lt;/campo&gt;</v>
      </c>
      <c r="U3558" s="192" t="str">
        <f t="shared" si="392"/>
        <v>&lt;campo posicao="7"&gt;
&lt;coluna&gt;G3_05&lt;/coluna&gt;
&lt;descricao&gt;Saídas incentivadas de PI  para fora do Estado&lt;/descricao&gt;
&lt;tipo&gt;R&lt;/tipo&gt;
&lt;/campo&gt;</v>
      </c>
      <c r="V3558" s="192" t="str">
        <f t="shared" si="395"/>
        <v>{"Column8", "G3_05"},</v>
      </c>
      <c r="W3558" s="191" t="str">
        <f>IF(Q3558="Campo","@Campos(posicao = "&amp;K3558&amp;", tipo = '"&amp;R3558&amp;"')@Column(name = """&amp;L3558&amp;""")"&amp;IF(R3558="D","@Temporal(TemporalType.DATE)","")&amp;"private "&amp;VLOOKUP(TEXT(R3558,"@"),Apoio!A:B,2,0)&amp;" "&amp;SUBSTITUTE(LOWER(LEFT(L3558,1))&amp;RIGHT(PROPER(L3558),LEN(L3558)-1),"_","")&amp;";",IF(ISNUMBER(Q3558),IF(R3558="R","@Entity@Table(name = ""reg_"&amp;LOWER(J3558)&amp;""")@XmlRootElement","")&amp;VLOOKUP(J3558,Blocos!D:I,6,0)&amp;Apoio!$E$1&amp;Y3558,""))</f>
        <v>@Campos(posicao = 7, tipo = 'R')@Column(name = "G3_05")private BigDecimal g305;</v>
      </c>
      <c r="X3558" s="190" t="str">
        <f>IF(ISNUMBER(Q3558),COUNTIF(Blocos!G:G,J3558),"")</f>
        <v/>
      </c>
      <c r="Y3558" s="190" t="str">
        <f>IF(OR(X3558=0,X3558=""),"",VLOOKUP(SUMIFS(Blocos!A:A,Blocos!H:H,'EFD REGISTROS e Campos (2)'!X3558,Blocos!G:G,'EFD REGISTROS e Campos (2)'!J3558),Blocos!A:L,12,0))</f>
        <v/>
      </c>
      <c r="Z3558" s="190" t="str">
        <f>IF(ISNUMBER(Q3559),VLOOKUP(J3558,Blocos!D:G,4,0),"")</f>
        <v/>
      </c>
      <c r="AA3558" s="190" t="str">
        <f>IF(ISNUMBER(Q3558),CONCATENATE("CREATE TABLE ""reg_",LOWER(J3558),""" (""ID"" bigint NOT NULL AUTO_INCREMENT,  ""HASHFILE"" varchar(255) DEFAULT NULL, ""ID_PAI"" bigint NOT NULL,"),IF(Q3558="Campo",CONCATENATE("""",L3558,""" ",VLOOKUP(R3558,Apoio!A:C,3,0)),""))&amp;IF(Z3558="","",CONCATENATE("PRIMARY KEY (""ID""), KEY ""FK_reg_",LOWER(Z3558),"_ID_PAI"" (""ID_PAI""), CONSTRAINT ""FK_reg_",LOWER(Z3558),"_ID_PAI"" FOREIGN KEY (""ID_PAI"") REFERENCES ""reg_",LOWER(Z3558),""" (""ID"")) ENGINE=InnoDB AUTO_INCREMENT=105774 DEFAULT CHARSET=utf8mb4 COLLATE=utf8mb4_0900_ai_ci;"))</f>
        <v>"G3_05" decimal(15,6) DEFAULT NULL,</v>
      </c>
      <c r="AB3558" s="190" t="str">
        <f t="shared" si="391"/>
        <v>`reg_1970`.`G3_05`,</v>
      </c>
    </row>
    <row r="3559" spans="1:28" ht="14.5" hidden="1" customHeight="1" x14ac:dyDescent="0.3">
      <c r="J3559" s="187" t="str">
        <f t="shared" si="389"/>
        <v>1970</v>
      </c>
      <c r="K3559" s="181">
        <v>8</v>
      </c>
      <c r="L3559" s="289" t="s">
        <v>3529</v>
      </c>
      <c r="M3559" s="182" t="s">
        <v>3530</v>
      </c>
      <c r="N3559" s="181" t="s">
        <v>32</v>
      </c>
      <c r="O3559" s="181" t="s">
        <v>28</v>
      </c>
      <c r="P3559" s="207" t="s">
        <v>3496</v>
      </c>
      <c r="Q3559" s="192" t="str">
        <f t="shared" si="390"/>
        <v>Campo</v>
      </c>
      <c r="R3559" s="192" t="s">
        <v>3606</v>
      </c>
      <c r="S3559" s="191" t="str">
        <f t="shared" si="393"/>
        <v/>
      </c>
      <c r="T3559" s="192" t="str">
        <f t="shared" si="394"/>
        <v>&lt;campo posicao="8"&gt;
&lt;coluna&gt;G3_06&lt;/coluna&gt;
&lt;descricao&gt;ICMS das saídas incentivadas de PI para fora do Estado&lt;/descricao&gt;
&lt;tipo&gt;R&lt;/tipo&gt;
&lt;/campo&gt;</v>
      </c>
      <c r="U3559" s="192" t="str">
        <f t="shared" si="392"/>
        <v>&lt;campo posicao="8"&gt;
&lt;coluna&gt;G3_06&lt;/coluna&gt;
&lt;descricao&gt;ICMS das saídas incentivadas de PI para fora do Estado&lt;/descricao&gt;
&lt;tipo&gt;R&lt;/tipo&gt;
&lt;/campo&gt;</v>
      </c>
      <c r="V3559" s="192" t="str">
        <f t="shared" si="395"/>
        <v>{"Column9", "G3_06"},</v>
      </c>
      <c r="W3559" s="191" t="str">
        <f>IF(Q3559="Campo","@Campos(posicao = "&amp;K3559&amp;", tipo = '"&amp;R3559&amp;"')@Column(name = """&amp;L3559&amp;""")"&amp;IF(R3559="D","@Temporal(TemporalType.DATE)","")&amp;"private "&amp;VLOOKUP(TEXT(R3559,"@"),Apoio!A:B,2,0)&amp;" "&amp;SUBSTITUTE(LOWER(LEFT(L3559,1))&amp;RIGHT(PROPER(L3559),LEN(L3559)-1),"_","")&amp;";",IF(ISNUMBER(Q3559),IF(R3559="R","@Entity@Table(name = ""reg_"&amp;LOWER(J3559)&amp;""")@XmlRootElement","")&amp;VLOOKUP(J3559,Blocos!D:I,6,0)&amp;Apoio!$E$1&amp;Y3559,""))</f>
        <v>@Campos(posicao = 8, tipo = 'R')@Column(name = "G3_06")private BigDecimal g306;</v>
      </c>
      <c r="X3559" s="190" t="str">
        <f>IF(ISNUMBER(Q3559),COUNTIF(Blocos!G:G,J3559),"")</f>
        <v/>
      </c>
      <c r="Y3559" s="190" t="str">
        <f>IF(OR(X3559=0,X3559=""),"",VLOOKUP(SUMIFS(Blocos!A:A,Blocos!H:H,'EFD REGISTROS e Campos (2)'!X3559,Blocos!G:G,'EFD REGISTROS e Campos (2)'!J3559),Blocos!A:L,12,0))</f>
        <v/>
      </c>
      <c r="Z3559" s="190" t="str">
        <f>IF(ISNUMBER(Q3560),VLOOKUP(J3559,Blocos!D:G,4,0),"")</f>
        <v/>
      </c>
      <c r="AA3559" s="190" t="str">
        <f>IF(ISNUMBER(Q3559),CONCATENATE("CREATE TABLE ""reg_",LOWER(J3559),""" (""ID"" bigint NOT NULL AUTO_INCREMENT,  ""HASHFILE"" varchar(255) DEFAULT NULL, ""ID_PAI"" bigint NOT NULL,"),IF(Q3559="Campo",CONCATENATE("""",L3559,""" ",VLOOKUP(R3559,Apoio!A:C,3,0)),""))&amp;IF(Z3559="","",CONCATENATE("PRIMARY KEY (""ID""), KEY ""FK_reg_",LOWER(Z3559),"_ID_PAI"" (""ID_PAI""), CONSTRAINT ""FK_reg_",LOWER(Z3559),"_ID_PAI"" FOREIGN KEY (""ID_PAI"") REFERENCES ""reg_",LOWER(Z3559),""" (""ID"")) ENGINE=InnoDB AUTO_INCREMENT=105774 DEFAULT CHARSET=utf8mb4 COLLATE=utf8mb4_0900_ai_ci;"))</f>
        <v>"G3_06" decimal(15,6) DEFAULT NULL,</v>
      </c>
      <c r="AB3559" s="190" t="str">
        <f t="shared" si="391"/>
        <v>`reg_1970`.`G3_06`,</v>
      </c>
    </row>
    <row r="3560" spans="1:28" ht="14.5" hidden="1" customHeight="1" x14ac:dyDescent="0.3">
      <c r="J3560" s="187" t="str">
        <f t="shared" si="389"/>
        <v>1970</v>
      </c>
      <c r="K3560" s="181">
        <v>9</v>
      </c>
      <c r="L3560" s="289" t="s">
        <v>3531</v>
      </c>
      <c r="M3560" s="182" t="s">
        <v>3532</v>
      </c>
      <c r="N3560" s="181" t="s">
        <v>32</v>
      </c>
      <c r="O3560" s="181" t="s">
        <v>28</v>
      </c>
      <c r="P3560" s="207" t="s">
        <v>3496</v>
      </c>
      <c r="Q3560" s="192" t="str">
        <f t="shared" si="390"/>
        <v>Campo</v>
      </c>
      <c r="R3560" s="192" t="s">
        <v>3606</v>
      </c>
      <c r="S3560" s="191" t="str">
        <f t="shared" si="393"/>
        <v/>
      </c>
      <c r="T3560" s="192" t="str">
        <f t="shared" si="394"/>
        <v>&lt;campo posicao="9"&gt;
&lt;coluna&gt;G3_07&lt;/coluna&gt;
&lt;descricao&gt;Crédito presumido nas saídas para fora do Estado&lt;/descricao&gt;
&lt;tipo&gt;R&lt;/tipo&gt;
&lt;/campo&gt;</v>
      </c>
      <c r="U3560" s="192" t="str">
        <f t="shared" si="392"/>
        <v>&lt;campo posicao="9"&gt;
&lt;coluna&gt;G3_07&lt;/coluna&gt;
&lt;descricao&gt;Crédito presumido nas saídas para fora do Estado&lt;/descricao&gt;
&lt;tipo&gt;R&lt;/tipo&gt;
&lt;/campo&gt;</v>
      </c>
      <c r="V3560" s="192" t="str">
        <f t="shared" si="395"/>
        <v>{"Column10", "G3_07"},</v>
      </c>
      <c r="W3560" s="191" t="str">
        <f>IF(Q3560="Campo","@Campos(posicao = "&amp;K3560&amp;", tipo = '"&amp;R3560&amp;"')@Column(name = """&amp;L3560&amp;""")"&amp;IF(R3560="D","@Temporal(TemporalType.DATE)","")&amp;"private "&amp;VLOOKUP(TEXT(R3560,"@"),Apoio!A:B,2,0)&amp;" "&amp;SUBSTITUTE(LOWER(LEFT(L3560,1))&amp;RIGHT(PROPER(L3560),LEN(L3560)-1),"_","")&amp;";",IF(ISNUMBER(Q3560),IF(R3560="R","@Entity@Table(name = ""reg_"&amp;LOWER(J3560)&amp;""")@XmlRootElement","")&amp;VLOOKUP(J3560,Blocos!D:I,6,0)&amp;Apoio!$E$1&amp;Y3560,""))</f>
        <v>@Campos(posicao = 9, tipo = 'R')@Column(name = "G3_07")private BigDecimal g307;</v>
      </c>
      <c r="X3560" s="190" t="str">
        <f>IF(ISNUMBER(Q3560),COUNTIF(Blocos!G:G,J3560),"")</f>
        <v/>
      </c>
      <c r="Y3560" s="190" t="str">
        <f>IF(OR(X3560=0,X3560=""),"",VLOOKUP(SUMIFS(Blocos!A:A,Blocos!H:H,'EFD REGISTROS e Campos (2)'!X3560,Blocos!G:G,'EFD REGISTROS e Campos (2)'!J3560),Blocos!A:L,12,0))</f>
        <v/>
      </c>
      <c r="Z3560" s="190" t="str">
        <f>IF(ISNUMBER(Q3561),VLOOKUP(J3560,Blocos!D:G,4,0),"")</f>
        <v/>
      </c>
      <c r="AA3560" s="190" t="str">
        <f>IF(ISNUMBER(Q3560),CONCATENATE("CREATE TABLE ""reg_",LOWER(J3560),""" (""ID"" bigint NOT NULL AUTO_INCREMENT,  ""HASHFILE"" varchar(255) DEFAULT NULL, ""ID_PAI"" bigint NOT NULL,"),IF(Q3560="Campo",CONCATENATE("""",L3560,""" ",VLOOKUP(R3560,Apoio!A:C,3,0)),""))&amp;IF(Z3560="","",CONCATENATE("PRIMARY KEY (""ID""), KEY ""FK_reg_",LOWER(Z3560),"_ID_PAI"" (""ID_PAI""), CONSTRAINT ""FK_reg_",LOWER(Z3560),"_ID_PAI"" FOREIGN KEY (""ID_PAI"") REFERENCES ""reg_",LOWER(Z3560),""" (""ID"")) ENGINE=InnoDB AUTO_INCREMENT=105774 DEFAULT CHARSET=utf8mb4 COLLATE=utf8mb4_0900_ai_ci;"))</f>
        <v>"G3_07" decimal(15,6) DEFAULT NULL,</v>
      </c>
      <c r="AB3560" s="190" t="str">
        <f t="shared" si="391"/>
        <v>`reg_1970`.`G3_07`,</v>
      </c>
    </row>
    <row r="3561" spans="1:28" ht="14.5" hidden="1" customHeight="1" x14ac:dyDescent="0.3">
      <c r="J3561" s="187" t="str">
        <f t="shared" si="389"/>
        <v>1970</v>
      </c>
      <c r="K3561" s="181">
        <v>10</v>
      </c>
      <c r="L3561" s="289" t="s">
        <v>3533</v>
      </c>
      <c r="M3561" s="182" t="s">
        <v>3534</v>
      </c>
      <c r="N3561" s="181" t="s">
        <v>32</v>
      </c>
      <c r="O3561" s="181" t="s">
        <v>28</v>
      </c>
      <c r="P3561" s="207" t="s">
        <v>3496</v>
      </c>
      <c r="Q3561" s="192" t="str">
        <f t="shared" si="390"/>
        <v>Campo</v>
      </c>
      <c r="R3561" s="192" t="s">
        <v>3606</v>
      </c>
      <c r="S3561" s="191" t="str">
        <f t="shared" si="393"/>
        <v/>
      </c>
      <c r="T3561" s="192" t="str">
        <f t="shared" si="394"/>
        <v>&lt;campo posicao="10"&gt;
&lt;coluna&gt;G3_T&lt;/coluna&gt;
&lt;descricao&gt;Dedução de incentivo da Importação (crédito presumido)&lt;/descricao&gt;
&lt;tipo&gt;R&lt;/tipo&gt;
&lt;/campo&gt;</v>
      </c>
      <c r="U3561" s="192" t="str">
        <f t="shared" si="392"/>
        <v>&lt;campo posicao="10"&gt;
&lt;coluna&gt;G3_T&lt;/coluna&gt;
&lt;descricao&gt;Dedução de incentivo da Importação (crédito presumido)&lt;/descricao&gt;
&lt;tipo&gt;R&lt;/tipo&gt;
&lt;/campo&gt;</v>
      </c>
      <c r="V3561" s="192" t="str">
        <f t="shared" si="395"/>
        <v>{"Column11", "G3_T"},</v>
      </c>
      <c r="W3561" s="191" t="str">
        <f>IF(Q3561="Campo","@Campos(posicao = "&amp;K3561&amp;", tipo = '"&amp;R3561&amp;"')@Column(name = """&amp;L3561&amp;""")"&amp;IF(R3561="D","@Temporal(TemporalType.DATE)","")&amp;"private "&amp;VLOOKUP(TEXT(R3561,"@"),Apoio!A:B,2,0)&amp;" "&amp;SUBSTITUTE(LOWER(LEFT(L3561,1))&amp;RIGHT(PROPER(L3561),LEN(L3561)-1),"_","")&amp;";",IF(ISNUMBER(Q3561),IF(R3561="R","@Entity@Table(name = ""reg_"&amp;LOWER(J3561)&amp;""")@XmlRootElement","")&amp;VLOOKUP(J3561,Blocos!D:I,6,0)&amp;Apoio!$E$1&amp;Y3561,""))</f>
        <v>@Campos(posicao = 10, tipo = 'R')@Column(name = "G3_T")private BigDecimal g3T;</v>
      </c>
      <c r="X3561" s="190" t="str">
        <f>IF(ISNUMBER(Q3561),COUNTIF(Blocos!G:G,J3561),"")</f>
        <v/>
      </c>
      <c r="Y3561" s="190" t="str">
        <f>IF(OR(X3561=0,X3561=""),"",VLOOKUP(SUMIFS(Blocos!A:A,Blocos!H:H,'EFD REGISTROS e Campos (2)'!X3561,Blocos!G:G,'EFD REGISTROS e Campos (2)'!J3561),Blocos!A:L,12,0))</f>
        <v/>
      </c>
      <c r="Z3561" s="190" t="str">
        <f>IF(ISNUMBER(Q3562),VLOOKUP(J3561,Blocos!D:G,4,0),"")</f>
        <v/>
      </c>
      <c r="AA3561" s="190" t="str">
        <f>IF(ISNUMBER(Q3561),CONCATENATE("CREATE TABLE ""reg_",LOWER(J3561),""" (""ID"" bigint NOT NULL AUTO_INCREMENT,  ""HASHFILE"" varchar(255) DEFAULT NULL, ""ID_PAI"" bigint NOT NULL,"),IF(Q3561="Campo",CONCATENATE("""",L3561,""" ",VLOOKUP(R3561,Apoio!A:C,3,0)),""))&amp;IF(Z3561="","",CONCATENATE("PRIMARY KEY (""ID""), KEY ""FK_reg_",LOWER(Z3561),"_ID_PAI"" (""ID_PAI""), CONSTRAINT ""FK_reg_",LOWER(Z3561),"_ID_PAI"" FOREIGN KEY (""ID_PAI"") REFERENCES ""reg_",LOWER(Z3561),""" (""ID"")) ENGINE=InnoDB AUTO_INCREMENT=105774 DEFAULT CHARSET=utf8mb4 COLLATE=utf8mb4_0900_ai_ci;"))</f>
        <v>"G3_T" decimal(15,6) DEFAULT NULL,</v>
      </c>
      <c r="AB3561" s="190" t="str">
        <f t="shared" si="391"/>
        <v>`reg_1970`.`G3_T`,</v>
      </c>
    </row>
    <row r="3562" spans="1:28" ht="14.5" hidden="1" customHeight="1" x14ac:dyDescent="0.3">
      <c r="J3562" s="187" t="str">
        <f t="shared" si="389"/>
        <v>1970</v>
      </c>
      <c r="K3562" s="181">
        <v>11</v>
      </c>
      <c r="L3562" s="289" t="s">
        <v>3535</v>
      </c>
      <c r="M3562" s="182" t="s">
        <v>3504</v>
      </c>
      <c r="N3562" s="181" t="s">
        <v>32</v>
      </c>
      <c r="O3562" s="181" t="s">
        <v>28</v>
      </c>
      <c r="P3562" s="207" t="s">
        <v>3496</v>
      </c>
      <c r="Q3562" s="192" t="str">
        <f t="shared" si="390"/>
        <v>Campo</v>
      </c>
      <c r="R3562" s="192" t="s">
        <v>3606</v>
      </c>
      <c r="S3562" s="191" t="str">
        <f t="shared" si="393"/>
        <v/>
      </c>
      <c r="T3562" s="192" t="str">
        <f t="shared" si="394"/>
        <v>&lt;campo posicao="11"&gt;
&lt;coluna&gt;G3_08&lt;/coluna&gt;
&lt;descricao&gt;Saldo devedor do ICMS antes das deduções do incentivo&lt;/descricao&gt;
&lt;tipo&gt;R&lt;/tipo&gt;
&lt;/campo&gt;</v>
      </c>
      <c r="U3562" s="192" t="str">
        <f t="shared" si="392"/>
        <v>&lt;campo posicao="11"&gt;
&lt;coluna&gt;G3_08&lt;/coluna&gt;
&lt;descricao&gt;Saldo devedor do ICMS antes das deduções do incentivo&lt;/descricao&gt;
&lt;tipo&gt;R&lt;/tipo&gt;
&lt;/campo&gt;</v>
      </c>
      <c r="V3562" s="192" t="str">
        <f t="shared" si="395"/>
        <v>{"Column12", "G3_08"},</v>
      </c>
      <c r="W3562" s="191" t="str">
        <f>IF(Q3562="Campo","@Campos(posicao = "&amp;K3562&amp;", tipo = '"&amp;R3562&amp;"')@Column(name = """&amp;L3562&amp;""")"&amp;IF(R3562="D","@Temporal(TemporalType.DATE)","")&amp;"private "&amp;VLOOKUP(TEXT(R3562,"@"),Apoio!A:B,2,0)&amp;" "&amp;SUBSTITUTE(LOWER(LEFT(L3562,1))&amp;RIGHT(PROPER(L3562),LEN(L3562)-1),"_","")&amp;";",IF(ISNUMBER(Q3562),IF(R3562="R","@Entity@Table(name = ""reg_"&amp;LOWER(J3562)&amp;""")@XmlRootElement","")&amp;VLOOKUP(J3562,Blocos!D:I,6,0)&amp;Apoio!$E$1&amp;Y3562,""))</f>
        <v>@Campos(posicao = 11, tipo = 'R')@Column(name = "G3_08")private BigDecimal g308;</v>
      </c>
      <c r="X3562" s="190" t="str">
        <f>IF(ISNUMBER(Q3562),COUNTIF(Blocos!G:G,J3562),"")</f>
        <v/>
      </c>
      <c r="Y3562" s="190" t="str">
        <f>IF(OR(X3562=0,X3562=""),"",VLOOKUP(SUMIFS(Blocos!A:A,Blocos!H:H,'EFD REGISTROS e Campos (2)'!X3562,Blocos!G:G,'EFD REGISTROS e Campos (2)'!J3562),Blocos!A:L,12,0))</f>
        <v/>
      </c>
      <c r="Z3562" s="190" t="str">
        <f>IF(ISNUMBER(Q3563),VLOOKUP(J3562,Blocos!D:G,4,0),"")</f>
        <v/>
      </c>
      <c r="AA3562" s="190" t="str">
        <f>IF(ISNUMBER(Q3562),CONCATENATE("CREATE TABLE ""reg_",LOWER(J3562),""" (""ID"" bigint NOT NULL AUTO_INCREMENT,  ""HASHFILE"" varchar(255) DEFAULT NULL, ""ID_PAI"" bigint NOT NULL,"),IF(Q3562="Campo",CONCATENATE("""",L3562,""" ",VLOOKUP(R3562,Apoio!A:C,3,0)),""))&amp;IF(Z3562="","",CONCATENATE("PRIMARY KEY (""ID""), KEY ""FK_reg_",LOWER(Z3562),"_ID_PAI"" (""ID_PAI""), CONSTRAINT ""FK_reg_",LOWER(Z3562),"_ID_PAI"" FOREIGN KEY (""ID_PAI"") REFERENCES ""reg_",LOWER(Z3562),""" (""ID"")) ENGINE=InnoDB AUTO_INCREMENT=105774 DEFAULT CHARSET=utf8mb4 COLLATE=utf8mb4_0900_ai_ci;"))</f>
        <v>"G3_08" decimal(15,6) DEFAULT NULL,</v>
      </c>
      <c r="AB3562" s="190" t="str">
        <f t="shared" si="391"/>
        <v>`reg_1970`.`G3_08`,</v>
      </c>
    </row>
    <row r="3563" spans="1:28" ht="14.5" hidden="1" customHeight="1" x14ac:dyDescent="0.3">
      <c r="J3563" s="187" t="str">
        <f t="shared" si="389"/>
        <v>1970</v>
      </c>
      <c r="K3563" s="181">
        <v>12</v>
      </c>
      <c r="L3563" s="289" t="s">
        <v>3536</v>
      </c>
      <c r="M3563" s="182" t="s">
        <v>3537</v>
      </c>
      <c r="N3563" s="181" t="s">
        <v>32</v>
      </c>
      <c r="O3563" s="181" t="s">
        <v>28</v>
      </c>
      <c r="P3563" s="207" t="s">
        <v>3496</v>
      </c>
      <c r="Q3563" s="192" t="str">
        <f t="shared" si="390"/>
        <v>Campo</v>
      </c>
      <c r="R3563" s="192" t="s">
        <v>3606</v>
      </c>
      <c r="S3563" s="191" t="str">
        <f t="shared" si="393"/>
        <v/>
      </c>
      <c r="T3563" s="192" t="str">
        <f t="shared" si="394"/>
        <v>&lt;campo posicao="12"&gt;
&lt;coluna&gt;G3_09&lt;/coluna&gt;
&lt;descricao&gt;Saldo devedor do ICMS após deduções do incentivo &lt;/descricao&gt;
&lt;tipo&gt;R&lt;/tipo&gt;
&lt;/campo&gt;</v>
      </c>
      <c r="U3563" s="192" t="str">
        <f t="shared" si="392"/>
        <v>&lt;campo posicao="12"&gt;
&lt;coluna&gt;G3_09&lt;/coluna&gt;
&lt;descricao&gt;Saldo devedor do ICMS após deduções do incentivo &lt;/descricao&gt;
&lt;tipo&gt;R&lt;/tipo&gt;
&lt;/campo&gt;</v>
      </c>
      <c r="V3563" s="192" t="str">
        <f t="shared" si="395"/>
        <v>{"Column13", "G3_09"},</v>
      </c>
      <c r="W3563" s="191" t="str">
        <f>IF(Q3563="Campo","@Campos(posicao = "&amp;K3563&amp;", tipo = '"&amp;R3563&amp;"')@Column(name = """&amp;L3563&amp;""")"&amp;IF(R3563="D","@Temporal(TemporalType.DATE)","")&amp;"private "&amp;VLOOKUP(TEXT(R3563,"@"),Apoio!A:B,2,0)&amp;" "&amp;SUBSTITUTE(LOWER(LEFT(L3563,1))&amp;RIGHT(PROPER(L3563),LEN(L3563)-1),"_","")&amp;";",IF(ISNUMBER(Q3563),IF(R3563="R","@Entity@Table(name = ""reg_"&amp;LOWER(J3563)&amp;""")@XmlRootElement","")&amp;VLOOKUP(J3563,Blocos!D:I,6,0)&amp;Apoio!$E$1&amp;Y3563,""))</f>
        <v>@Campos(posicao = 12, tipo = 'R')@Column(name = "G3_09")private BigDecimal g309;</v>
      </c>
      <c r="X3563" s="190" t="str">
        <f>IF(ISNUMBER(Q3563),COUNTIF(Blocos!G:G,J3563),"")</f>
        <v/>
      </c>
      <c r="Y3563" s="190" t="str">
        <f>IF(OR(X3563=0,X3563=""),"",VLOOKUP(SUMIFS(Blocos!A:A,Blocos!H:H,'EFD REGISTROS e Campos (2)'!X3563,Blocos!G:G,'EFD REGISTROS e Campos (2)'!J3563),Blocos!A:L,12,0))</f>
        <v/>
      </c>
      <c r="Z3563" s="190" t="str">
        <f>IF(ISNUMBER(Q3564),VLOOKUP(J3563,Blocos!D:G,4,0),"")</f>
        <v>1001</v>
      </c>
      <c r="AA3563" s="190" t="str">
        <f>IF(ISNUMBER(Q3563),CONCATENATE("CREATE TABLE ""reg_",LOWER(J3563),""" (""ID"" bigint NOT NULL AUTO_INCREMENT,  ""HASHFILE"" varchar(255) DEFAULT NULL, ""ID_PAI"" bigint NOT NULL,"),IF(Q3563="Campo",CONCATENATE("""",L3563,""" ",VLOOKUP(R3563,Apoio!A:C,3,0)),""))&amp;IF(Z3563="","",CONCATENATE("PRIMARY KEY (""ID""), KEY ""FK_reg_",LOWER(Z3563),"_ID_PAI"" (""ID_PAI""), CONSTRAINT ""FK_reg_",LOWER(Z3563),"_ID_PAI"" FOREIGN KEY (""ID_PAI"") REFERENCES ""reg_",LOWER(Z3563),""" (""ID"")) ENGINE=InnoDB AUTO_INCREMENT=105774 DEFAULT CHARSET=utf8mb4 COLLATE=utf8mb4_0900_ai_ci;"))</f>
        <v>"G3_09" decimal(15,6) DEFAULT NULL,PRIMARY KEY ("ID"), KEY "FK_reg_1001_ID_PAI" ("ID_PAI"), CONSTRAINT "FK_reg_1001_ID_PAI" FOREIGN KEY ("ID_PAI") REFERENCES "reg_1001" ("ID")) ENGINE=InnoDB AUTO_INCREMENT=105774 DEFAULT CHARSET=utf8mb4 COLLATE=utf8mb4_0900_ai_ci;</v>
      </c>
      <c r="AB3563" s="190" t="str">
        <f t="shared" si="391"/>
        <v>`reg_1970`.`G3_09`,FROM `efdicms`.`reg_1970`;"</v>
      </c>
    </row>
    <row r="3564" spans="1:28" ht="14.5" hidden="1" customHeight="1" collapsed="1" x14ac:dyDescent="0.3">
      <c r="A3564" s="180" t="s">
        <v>22</v>
      </c>
      <c r="E3564" s="180" t="s">
        <v>3538</v>
      </c>
      <c r="I3564" s="180" t="s">
        <v>3539</v>
      </c>
      <c r="J3564" s="187" t="str">
        <f t="shared" si="389"/>
        <v>1975</v>
      </c>
      <c r="K3564" s="195" t="s">
        <v>3681</v>
      </c>
      <c r="Q3564" s="192">
        <f t="shared" si="390"/>
        <v>3</v>
      </c>
      <c r="S3564" s="191" t="str">
        <f t="shared" si="393"/>
        <v>&lt;/registro&gt;
&lt;registro codigo="1975" perfil="ABC" nivel="3"&gt;</v>
      </c>
      <c r="T3564" s="192" t="str">
        <f t="shared" si="394"/>
        <v/>
      </c>
      <c r="U3564" s="192" t="str">
        <f t="shared" si="392"/>
        <v>&lt;/registro&gt;
&lt;registro codigo="1975" perfil="ABC" nivel="3"&gt;</v>
      </c>
      <c r="V3564" s="192" t="str">
        <f t="shared" si="395"/>
        <v/>
      </c>
      <c r="W3564" s="191" t="str">
        <f>IF(Q3564="Campo","@Campos(posicao = "&amp;K3564&amp;", tipo = '"&amp;R3564&amp;"')@Column(name = """&amp;L3564&amp;""")"&amp;IF(R3564="D","@Temporal(TemporalType.DATE)","")&amp;"private "&amp;VLOOKUP(TEXT(R3564,"@"),Apoio!A:B,2,0)&amp;" "&amp;SUBSTITUTE(LOWER(LEFT(L3564,1))&amp;RIGHT(PROPER(L3564),LEN(L3564)-1),"_","")&amp;";",IF(ISNUMBER(Q3564),IF(R3564="R","@Entity@Table(name = ""reg_"&amp;LOWER(J3564)&amp;""")@XmlRootElement","")&amp;VLOOKUP(J3564,Blocos!D:I,6,0)&amp;Apoio!$E$1&amp;Y3564,""))</f>
        <v>@Registros(nivel = 3) public class Reg1975 implements Serializable { private static final long serialVersionUID = 1L; @Id @GeneratedValue(strategy = GenerationType.IDENTITY) @Basic(optional = false) @Column(name = "ID" ) private Long id;@ManyToOne(fetch = FetchType.LAZY) @JoinColumn(name = "ID_PAI", nullable = false) private Reg1970 idPai; public Reg1970 getIdPai() {return idPai;}public void setIdPai(Object idPai) {this.idPai = (Reg1970) idPai;}public Reg1975() { } public Reg1975(Long id) { this.id = id; } public Reg1975(Long id, Reg1970 idPai, long linha, String hash) { this.id = id; this.idPai = idPai; this.linha = linha; this.hash = hash; }public Long getId() { return id; } public void setId(Long id) { this.id = id; }@Basic(optional = false)@Column(name = "LINHA")private long linha;@Basic(optional = false)@Column(name = "HASH")private String hash;</v>
      </c>
      <c r="X3564" s="190">
        <f>IF(ISNUMBER(Q3564),COUNTIF(Blocos!G:G,J3564),"")</f>
        <v>0</v>
      </c>
      <c r="Y3564" s="190" t="str">
        <f>IF(OR(X3564=0,X3564=""),"",VLOOKUP(SUMIFS(Blocos!A:A,Blocos!H:H,'EFD REGISTROS e Campos (2)'!X3564,Blocos!G:G,'EFD REGISTROS e Campos (2)'!J3564),Blocos!A:L,12,0))</f>
        <v/>
      </c>
      <c r="Z3564" s="190" t="str">
        <f>IF(ISNUMBER(Q3565),VLOOKUP(J3564,Blocos!D:G,4,0),"")</f>
        <v/>
      </c>
      <c r="AA3564" s="190" t="str">
        <f>IF(ISNUMBER(Q3564),CONCATENATE("CREATE TABLE ""reg_",LOWER(J3564),""" (""ID"" bigint NOT NULL AUTO_INCREMENT,  ""HASHFILE"" varchar(255) DEFAULT NULL, ""ID_PAI"" bigint NOT NULL,"),IF(Q3564="Campo",CONCATENATE("""",L3564,""" ",VLOOKUP(R3564,Apoio!A:C,3,0)),""))&amp;IF(Z3564="","",CONCATENATE("PRIMARY KEY (""ID""), KEY ""FK_reg_",LOWER(Z3564),"_ID_PAI"" (""ID_PAI""), CONSTRAINT ""FK_reg_",LOWER(Z3564),"_ID_PAI"" FOREIGN KEY (""ID_PAI"") REFERENCES ""reg_",LOWER(Z3564),""" (""ID"")) ENGINE=InnoDB AUTO_INCREMENT=105774 DEFAULT CHARSET=utf8mb4 COLLATE=utf8mb4_0900_ai_ci;"))</f>
        <v>CREATE TABLE "reg_1975" ("ID" bigint NOT NULL AUTO_INCREMENT,  "HASHFILE" varchar(255) DEFAULT NULL, "ID_PAI" bigint NOT NULL,</v>
      </c>
      <c r="AB3564" s="190" t="str">
        <f t="shared" si="391"/>
        <v/>
      </c>
    </row>
    <row r="3565" spans="1:28" ht="14.5" hidden="1" customHeight="1" x14ac:dyDescent="0.3">
      <c r="J3565" s="187" t="str">
        <f t="shared" si="389"/>
        <v>1975</v>
      </c>
      <c r="K3565" s="181">
        <v>1</v>
      </c>
      <c r="L3565" s="289" t="s">
        <v>25</v>
      </c>
      <c r="M3565" s="182" t="s">
        <v>3541</v>
      </c>
      <c r="N3565" s="181" t="s">
        <v>27</v>
      </c>
      <c r="O3565" s="207" t="s">
        <v>1799</v>
      </c>
      <c r="P3565" s="181" t="s">
        <v>28</v>
      </c>
      <c r="Q3565" s="192" t="str">
        <f t="shared" si="390"/>
        <v>Campo</v>
      </c>
      <c r="R3565" s="192" t="s">
        <v>27</v>
      </c>
      <c r="S3565" s="191" t="str">
        <f t="shared" si="393"/>
        <v/>
      </c>
      <c r="T3565" s="192" t="str">
        <f t="shared" si="394"/>
        <v>&lt;campo posicao="1"&gt;
&lt;coluna&gt;REG&lt;/coluna&gt;
&lt;descricao&gt;Texto fixo contendo "1975"&lt;/descricao&gt;
&lt;tipo&gt;C&lt;/tipo&gt;
&lt;/campo&gt;</v>
      </c>
      <c r="U3565" s="192" t="str">
        <f t="shared" si="392"/>
        <v>&lt;campo posicao="1"&gt;
&lt;coluna&gt;REG&lt;/coluna&gt;
&lt;descricao&gt;Texto fixo contendo "1975"&lt;/descricao&gt;
&lt;tipo&gt;C&lt;/tipo&gt;
&lt;/campo&gt;</v>
      </c>
      <c r="V3565" s="192" t="str">
        <f t="shared" si="395"/>
        <v>{"Column2", "REG"},</v>
      </c>
      <c r="W3565" s="191" t="str">
        <f>IF(Q3565="Campo","@Campos(posicao = "&amp;K3565&amp;", tipo = '"&amp;R3565&amp;"')@Column(name = """&amp;L3565&amp;""")"&amp;IF(R3565="D","@Temporal(TemporalType.DATE)","")&amp;"private "&amp;VLOOKUP(TEXT(R3565,"@"),Apoio!A:B,2,0)&amp;" "&amp;SUBSTITUTE(LOWER(LEFT(L3565,1))&amp;RIGHT(PROPER(L3565),LEN(L3565)-1),"_","")&amp;";",IF(ISNUMBER(Q3565),IF(R3565="R","@Entity@Table(name = ""reg_"&amp;LOWER(J3565)&amp;""")@XmlRootElement","")&amp;VLOOKUP(J3565,Blocos!D:I,6,0)&amp;Apoio!$E$1&amp;Y3565,""))</f>
        <v>@Campos(posicao = 1, tipo = 'C')@Column(name = "REG")private String reg;</v>
      </c>
      <c r="X3565" s="190" t="str">
        <f>IF(ISNUMBER(Q3565),COUNTIF(Blocos!G:G,J3565),"")</f>
        <v/>
      </c>
      <c r="Y3565" s="190" t="str">
        <f>IF(OR(X3565=0,X3565=""),"",VLOOKUP(SUMIFS(Blocos!A:A,Blocos!H:H,'EFD REGISTROS e Campos (2)'!X3565,Blocos!G:G,'EFD REGISTROS e Campos (2)'!J3565),Blocos!A:L,12,0))</f>
        <v/>
      </c>
      <c r="Z3565" s="190" t="str">
        <f>IF(ISNUMBER(Q3566),VLOOKUP(J3565,Blocos!D:G,4,0),"")</f>
        <v/>
      </c>
      <c r="AA3565" s="190" t="str">
        <f>IF(ISNUMBER(Q3565),CONCATENATE("CREATE TABLE ""reg_",LOWER(J3565),""" (""ID"" bigint NOT NULL AUTO_INCREMENT,  ""HASHFILE"" varchar(255) DEFAULT NULL, ""ID_PAI"" bigint NOT NULL,"),IF(Q3565="Campo",CONCATENATE("""",L3565,""" ",VLOOKUP(R3565,Apoio!A:C,3,0)),""))&amp;IF(Z3565="","",CONCATENATE("PRIMARY KEY (""ID""), KEY ""FK_reg_",LOWER(Z3565),"_ID_PAI"" (""ID_PAI""), CONSTRAINT ""FK_reg_",LOWER(Z3565),"_ID_PAI"" FOREIGN KEY (""ID_PAI"") REFERENCES ""reg_",LOWER(Z3565),""" (""ID"")) ENGINE=InnoDB AUTO_INCREMENT=105774 DEFAULT CHARSET=utf8mb4 COLLATE=utf8mb4_0900_ai_ci;"))</f>
        <v>"REG" varchar(255) DEFAULT NULL,</v>
      </c>
      <c r="AB3565" s="190" t="str">
        <f t="shared" si="391"/>
        <v>USE `efdicms`;SELECT `reg_1975`.`REG`,</v>
      </c>
    </row>
    <row r="3566" spans="1:28" ht="14.5" hidden="1" customHeight="1" x14ac:dyDescent="0.3">
      <c r="J3566" s="187" t="str">
        <f t="shared" si="389"/>
        <v>1975</v>
      </c>
      <c r="K3566" s="181">
        <v>2</v>
      </c>
      <c r="L3566" s="289" t="s">
        <v>3542</v>
      </c>
      <c r="M3566" s="182" t="s">
        <v>3543</v>
      </c>
      <c r="N3566" s="181" t="s">
        <v>32</v>
      </c>
      <c r="O3566" s="181" t="s">
        <v>28</v>
      </c>
      <c r="P3566" s="207" t="s">
        <v>363</v>
      </c>
      <c r="Q3566" s="192" t="str">
        <f t="shared" si="390"/>
        <v>Campo</v>
      </c>
      <c r="R3566" s="192" t="s">
        <v>3606</v>
      </c>
      <c r="S3566" s="191" t="str">
        <f t="shared" si="393"/>
        <v/>
      </c>
      <c r="T3566" s="192" t="str">
        <f t="shared" si="394"/>
        <v>&lt;campo posicao="2"&gt;
&lt;coluna&gt;ALIQ_IMP_BASE&lt;/coluna&gt;
&lt;descricao&gt;Alíquota incidente sobre as importações-base&lt;/descricao&gt;
&lt;tipo&gt;R&lt;/tipo&gt;
&lt;/campo&gt;</v>
      </c>
      <c r="U3566" s="192" t="str">
        <f t="shared" si="392"/>
        <v>&lt;campo posicao="2"&gt;
&lt;coluna&gt;ALIQ_IMP_BASE&lt;/coluna&gt;
&lt;descricao&gt;Alíquota incidente sobre as importações-base&lt;/descricao&gt;
&lt;tipo&gt;R&lt;/tipo&gt;
&lt;/campo&gt;</v>
      </c>
      <c r="V3566" s="192" t="str">
        <f t="shared" si="395"/>
        <v>{"Column3", "ALIQ_IMP_BASE"},</v>
      </c>
      <c r="W3566" s="191" t="str">
        <f>IF(Q3566="Campo","@Campos(posicao = "&amp;K3566&amp;", tipo = '"&amp;R3566&amp;"')@Column(name = """&amp;L3566&amp;""")"&amp;IF(R3566="D","@Temporal(TemporalType.DATE)","")&amp;"private "&amp;VLOOKUP(TEXT(R3566,"@"),Apoio!A:B,2,0)&amp;" "&amp;SUBSTITUTE(LOWER(LEFT(L3566,1))&amp;RIGHT(PROPER(L3566),LEN(L3566)-1),"_","")&amp;";",IF(ISNUMBER(Q3566),IF(R3566="R","@Entity@Table(name = ""reg_"&amp;LOWER(J3566)&amp;""")@XmlRootElement","")&amp;VLOOKUP(J3566,Blocos!D:I,6,0)&amp;Apoio!$E$1&amp;Y3566,""))</f>
        <v>@Campos(posicao = 2, tipo = 'R')@Column(name = "ALIQ_IMP_BASE")private BigDecimal aliqImpBase;</v>
      </c>
      <c r="X3566" s="190" t="str">
        <f>IF(ISNUMBER(Q3566),COUNTIF(Blocos!G:G,J3566),"")</f>
        <v/>
      </c>
      <c r="Y3566" s="190" t="str">
        <f>IF(OR(X3566=0,X3566=""),"",VLOOKUP(SUMIFS(Blocos!A:A,Blocos!H:H,'EFD REGISTROS e Campos (2)'!X3566,Blocos!G:G,'EFD REGISTROS e Campos (2)'!J3566),Blocos!A:L,12,0))</f>
        <v/>
      </c>
      <c r="Z3566" s="190" t="str">
        <f>IF(ISNUMBER(Q3567),VLOOKUP(J3566,Blocos!D:G,4,0),"")</f>
        <v/>
      </c>
      <c r="AA3566" s="190" t="str">
        <f>IF(ISNUMBER(Q3566),CONCATENATE("CREATE TABLE ""reg_",LOWER(J3566),""" (""ID"" bigint NOT NULL AUTO_INCREMENT,  ""HASHFILE"" varchar(255) DEFAULT NULL, ""ID_PAI"" bigint NOT NULL,"),IF(Q3566="Campo",CONCATENATE("""",L3566,""" ",VLOOKUP(R3566,Apoio!A:C,3,0)),""))&amp;IF(Z3566="","",CONCATENATE("PRIMARY KEY (""ID""), KEY ""FK_reg_",LOWER(Z3566),"_ID_PAI"" (""ID_PAI""), CONSTRAINT ""FK_reg_",LOWER(Z3566),"_ID_PAI"" FOREIGN KEY (""ID_PAI"") REFERENCES ""reg_",LOWER(Z3566),""" (""ID"")) ENGINE=InnoDB AUTO_INCREMENT=105774 DEFAULT CHARSET=utf8mb4 COLLATE=utf8mb4_0900_ai_ci;"))</f>
        <v>"ALIQ_IMP_BASE" decimal(15,6) DEFAULT NULL,</v>
      </c>
      <c r="AB3566" s="190" t="str">
        <f t="shared" si="391"/>
        <v>`reg_1975`.`ALIQ_IMP_BASE`,</v>
      </c>
    </row>
    <row r="3567" spans="1:28" ht="14.5" hidden="1" customHeight="1" x14ac:dyDescent="0.3">
      <c r="J3567" s="187" t="str">
        <f t="shared" si="389"/>
        <v>1975</v>
      </c>
      <c r="K3567" s="181">
        <v>3</v>
      </c>
      <c r="L3567" s="289" t="s">
        <v>3544</v>
      </c>
      <c r="M3567" s="182" t="s">
        <v>3545</v>
      </c>
      <c r="N3567" s="181" t="s">
        <v>32</v>
      </c>
      <c r="O3567" s="181" t="s">
        <v>28</v>
      </c>
      <c r="P3567" s="207" t="s">
        <v>363</v>
      </c>
      <c r="Q3567" s="192" t="str">
        <f t="shared" si="390"/>
        <v>Campo</v>
      </c>
      <c r="R3567" s="192" t="s">
        <v>3606</v>
      </c>
      <c r="S3567" s="191" t="str">
        <f t="shared" si="393"/>
        <v/>
      </c>
      <c r="T3567" s="192" t="str">
        <f t="shared" si="394"/>
        <v>&lt;campo posicao="3"&gt;
&lt;coluna&gt;G3_10&lt;/coluna&gt;
&lt;descricao&gt;Saídas incentivadas de PI &lt;/descricao&gt;
&lt;tipo&gt;R&lt;/tipo&gt;
&lt;/campo&gt;</v>
      </c>
      <c r="U3567" s="192" t="str">
        <f t="shared" si="392"/>
        <v>&lt;campo posicao="3"&gt;
&lt;coluna&gt;G3_10&lt;/coluna&gt;
&lt;descricao&gt;Saídas incentivadas de PI &lt;/descricao&gt;
&lt;tipo&gt;R&lt;/tipo&gt;
&lt;/campo&gt;</v>
      </c>
      <c r="V3567" s="192" t="str">
        <f t="shared" si="395"/>
        <v>{"Column4", "G3_10"},</v>
      </c>
      <c r="W3567" s="191" t="str">
        <f>IF(Q3567="Campo","@Campos(posicao = "&amp;K3567&amp;", tipo = '"&amp;R3567&amp;"')@Column(name = """&amp;L3567&amp;""")"&amp;IF(R3567="D","@Temporal(TemporalType.DATE)","")&amp;"private "&amp;VLOOKUP(TEXT(R3567,"@"),Apoio!A:B,2,0)&amp;" "&amp;SUBSTITUTE(LOWER(LEFT(L3567,1))&amp;RIGHT(PROPER(L3567),LEN(L3567)-1),"_","")&amp;";",IF(ISNUMBER(Q3567),IF(R3567="R","@Entity@Table(name = ""reg_"&amp;LOWER(J3567)&amp;""")@XmlRootElement","")&amp;VLOOKUP(J3567,Blocos!D:I,6,0)&amp;Apoio!$E$1&amp;Y3567,""))</f>
        <v>@Campos(posicao = 3, tipo = 'R')@Column(name = "G3_10")private BigDecimal g310;</v>
      </c>
      <c r="X3567" s="190" t="str">
        <f>IF(ISNUMBER(Q3567),COUNTIF(Blocos!G:G,J3567),"")</f>
        <v/>
      </c>
      <c r="Y3567" s="190" t="str">
        <f>IF(OR(X3567=0,X3567=""),"",VLOOKUP(SUMIFS(Blocos!A:A,Blocos!H:H,'EFD REGISTROS e Campos (2)'!X3567,Blocos!G:G,'EFD REGISTROS e Campos (2)'!J3567),Blocos!A:L,12,0))</f>
        <v/>
      </c>
      <c r="Z3567" s="190" t="str">
        <f>IF(ISNUMBER(Q3568),VLOOKUP(J3567,Blocos!D:G,4,0),"")</f>
        <v/>
      </c>
      <c r="AA3567" s="190" t="str">
        <f>IF(ISNUMBER(Q3567),CONCATENATE("CREATE TABLE ""reg_",LOWER(J3567),""" (""ID"" bigint NOT NULL AUTO_INCREMENT,  ""HASHFILE"" varchar(255) DEFAULT NULL, ""ID_PAI"" bigint NOT NULL,"),IF(Q3567="Campo",CONCATENATE("""",L3567,""" ",VLOOKUP(R3567,Apoio!A:C,3,0)),""))&amp;IF(Z3567="","",CONCATENATE("PRIMARY KEY (""ID""), KEY ""FK_reg_",LOWER(Z3567),"_ID_PAI"" (""ID_PAI""), CONSTRAINT ""FK_reg_",LOWER(Z3567),"_ID_PAI"" FOREIGN KEY (""ID_PAI"") REFERENCES ""reg_",LOWER(Z3567),""" (""ID"")) ENGINE=InnoDB AUTO_INCREMENT=105774 DEFAULT CHARSET=utf8mb4 COLLATE=utf8mb4_0900_ai_ci;"))</f>
        <v>"G3_10" decimal(15,6) DEFAULT NULL,</v>
      </c>
      <c r="AB3567" s="190" t="str">
        <f t="shared" si="391"/>
        <v>`reg_1975`.`G3_10`,</v>
      </c>
    </row>
    <row r="3568" spans="1:28" ht="14.5" hidden="1" customHeight="1" x14ac:dyDescent="0.3">
      <c r="J3568" s="187" t="str">
        <f t="shared" si="389"/>
        <v>1975</v>
      </c>
      <c r="K3568" s="181">
        <v>4</v>
      </c>
      <c r="L3568" s="289" t="s">
        <v>3546</v>
      </c>
      <c r="M3568" s="182" t="s">
        <v>3547</v>
      </c>
      <c r="N3568" s="181" t="s">
        <v>32</v>
      </c>
      <c r="O3568" s="181" t="s">
        <v>28</v>
      </c>
      <c r="P3568" s="207" t="s">
        <v>363</v>
      </c>
      <c r="Q3568" s="192" t="str">
        <f t="shared" si="390"/>
        <v>Campo</v>
      </c>
      <c r="R3568" s="192" t="s">
        <v>3606</v>
      </c>
      <c r="S3568" s="191" t="str">
        <f t="shared" si="393"/>
        <v/>
      </c>
      <c r="T3568" s="192" t="str">
        <f t="shared" si="394"/>
        <v>&lt;campo posicao="4"&gt;
&lt;coluna&gt;G3_11&lt;/coluna&gt;
&lt;descricao&gt;Importações-base para o crédito presumido&lt;/descricao&gt;
&lt;tipo&gt;R&lt;/tipo&gt;
&lt;/campo&gt;</v>
      </c>
      <c r="U3568" s="192" t="str">
        <f t="shared" si="392"/>
        <v>&lt;campo posicao="4"&gt;
&lt;coluna&gt;G3_11&lt;/coluna&gt;
&lt;descricao&gt;Importações-base para o crédito presumido&lt;/descricao&gt;
&lt;tipo&gt;R&lt;/tipo&gt;
&lt;/campo&gt;</v>
      </c>
      <c r="V3568" s="192" t="str">
        <f t="shared" si="395"/>
        <v>{"Column5", "G3_11"},</v>
      </c>
      <c r="W3568" s="191" t="str">
        <f>IF(Q3568="Campo","@Campos(posicao = "&amp;K3568&amp;", tipo = '"&amp;R3568&amp;"')@Column(name = """&amp;L3568&amp;""")"&amp;IF(R3568="D","@Temporal(TemporalType.DATE)","")&amp;"private "&amp;VLOOKUP(TEXT(R3568,"@"),Apoio!A:B,2,0)&amp;" "&amp;SUBSTITUTE(LOWER(LEFT(L3568,1))&amp;RIGHT(PROPER(L3568),LEN(L3568)-1),"_","")&amp;";",IF(ISNUMBER(Q3568),IF(R3568="R","@Entity@Table(name = ""reg_"&amp;LOWER(J3568)&amp;""")@XmlRootElement","")&amp;VLOOKUP(J3568,Blocos!D:I,6,0)&amp;Apoio!$E$1&amp;Y3568,""))</f>
        <v>@Campos(posicao = 4, tipo = 'R')@Column(name = "G3_11")private BigDecimal g311;</v>
      </c>
      <c r="X3568" s="190" t="str">
        <f>IF(ISNUMBER(Q3568),COUNTIF(Blocos!G:G,J3568),"")</f>
        <v/>
      </c>
      <c r="Y3568" s="190" t="str">
        <f>IF(OR(X3568=0,X3568=""),"",VLOOKUP(SUMIFS(Blocos!A:A,Blocos!H:H,'EFD REGISTROS e Campos (2)'!X3568,Blocos!G:G,'EFD REGISTROS e Campos (2)'!J3568),Blocos!A:L,12,0))</f>
        <v/>
      </c>
      <c r="Z3568" s="190" t="str">
        <f>IF(ISNUMBER(Q3569),VLOOKUP(J3568,Blocos!D:G,4,0),"")</f>
        <v/>
      </c>
      <c r="AA3568" s="190" t="str">
        <f>IF(ISNUMBER(Q3568),CONCATENATE("CREATE TABLE ""reg_",LOWER(J3568),""" (""ID"" bigint NOT NULL AUTO_INCREMENT,  ""HASHFILE"" varchar(255) DEFAULT NULL, ""ID_PAI"" bigint NOT NULL,"),IF(Q3568="Campo",CONCATENATE("""",L3568,""" ",VLOOKUP(R3568,Apoio!A:C,3,0)),""))&amp;IF(Z3568="","",CONCATENATE("PRIMARY KEY (""ID""), KEY ""FK_reg_",LOWER(Z3568),"_ID_PAI"" (""ID_PAI""), CONSTRAINT ""FK_reg_",LOWER(Z3568),"_ID_PAI"" FOREIGN KEY (""ID_PAI"") REFERENCES ""reg_",LOWER(Z3568),""" (""ID"")) ENGINE=InnoDB AUTO_INCREMENT=105774 DEFAULT CHARSET=utf8mb4 COLLATE=utf8mb4_0900_ai_ci;"))</f>
        <v>"G3_11" decimal(15,6) DEFAULT NULL,</v>
      </c>
      <c r="AB3568" s="190" t="str">
        <f t="shared" si="391"/>
        <v>`reg_1975`.`G3_11`,</v>
      </c>
    </row>
    <row r="3569" spans="1:28" ht="14.5" hidden="1" customHeight="1" x14ac:dyDescent="0.3">
      <c r="J3569" s="187" t="str">
        <f t="shared" si="389"/>
        <v>1975</v>
      </c>
      <c r="K3569" s="181">
        <v>5</v>
      </c>
      <c r="L3569" s="289" t="s">
        <v>3548</v>
      </c>
      <c r="M3569" s="182" t="s">
        <v>3549</v>
      </c>
      <c r="N3569" s="181" t="s">
        <v>32</v>
      </c>
      <c r="O3569" s="181" t="s">
        <v>28</v>
      </c>
      <c r="P3569" s="207" t="s">
        <v>363</v>
      </c>
      <c r="Q3569" s="192" t="str">
        <f t="shared" si="390"/>
        <v>Campo</v>
      </c>
      <c r="R3569" s="192" t="s">
        <v>3606</v>
      </c>
      <c r="S3569" s="191" t="str">
        <f t="shared" si="393"/>
        <v/>
      </c>
      <c r="T3569" s="192" t="str">
        <f t="shared" si="394"/>
        <v>&lt;campo posicao="5"&gt;
&lt;coluna&gt;G3_12&lt;/coluna&gt;
&lt;descricao&gt;Crédito presumido nas saídas internas &lt;/descricao&gt;
&lt;tipo&gt;R&lt;/tipo&gt;
&lt;/campo&gt;</v>
      </c>
      <c r="U3569" s="192" t="str">
        <f t="shared" si="392"/>
        <v>&lt;campo posicao="5"&gt;
&lt;coluna&gt;G3_12&lt;/coluna&gt;
&lt;descricao&gt;Crédito presumido nas saídas internas &lt;/descricao&gt;
&lt;tipo&gt;R&lt;/tipo&gt;
&lt;/campo&gt;</v>
      </c>
      <c r="V3569" s="192" t="str">
        <f t="shared" si="395"/>
        <v>{"Column6", "G3_12"},</v>
      </c>
      <c r="W3569" s="191" t="str">
        <f>IF(Q3569="Campo","@Campos(posicao = "&amp;K3569&amp;", tipo = '"&amp;R3569&amp;"')@Column(name = """&amp;L3569&amp;""")"&amp;IF(R3569="D","@Temporal(TemporalType.DATE)","")&amp;"private "&amp;VLOOKUP(TEXT(R3569,"@"),Apoio!A:B,2,0)&amp;" "&amp;SUBSTITUTE(LOWER(LEFT(L3569,1))&amp;RIGHT(PROPER(L3569),LEN(L3569)-1),"_","")&amp;";",IF(ISNUMBER(Q3569),IF(R3569="R","@Entity@Table(name = ""reg_"&amp;LOWER(J3569)&amp;""")@XmlRootElement","")&amp;VLOOKUP(J3569,Blocos!D:I,6,0)&amp;Apoio!$E$1&amp;Y3569,""))</f>
        <v>@Campos(posicao = 5, tipo = 'R')@Column(name = "G3_12")private BigDecimal g312;</v>
      </c>
      <c r="X3569" s="190" t="str">
        <f>IF(ISNUMBER(Q3569),COUNTIF(Blocos!G:G,J3569),"")</f>
        <v/>
      </c>
      <c r="Y3569" s="190" t="str">
        <f>IF(OR(X3569=0,X3569=""),"",VLOOKUP(SUMIFS(Blocos!A:A,Blocos!H:H,'EFD REGISTROS e Campos (2)'!X3569,Blocos!G:G,'EFD REGISTROS e Campos (2)'!J3569),Blocos!A:L,12,0))</f>
        <v/>
      </c>
      <c r="Z3569" s="190" t="str">
        <f>IF(ISNUMBER(Q3570),VLOOKUP(J3569,Blocos!D:G,4,0),"")</f>
        <v>1970</v>
      </c>
      <c r="AA3569" s="190" t="str">
        <f>IF(ISNUMBER(Q3569),CONCATENATE("CREATE TABLE ""reg_",LOWER(J3569),""" (""ID"" bigint NOT NULL AUTO_INCREMENT,  ""HASHFILE"" varchar(255) DEFAULT NULL, ""ID_PAI"" bigint NOT NULL,"),IF(Q3569="Campo",CONCATENATE("""",L3569,""" ",VLOOKUP(R3569,Apoio!A:C,3,0)),""))&amp;IF(Z3569="","",CONCATENATE("PRIMARY KEY (""ID""), KEY ""FK_reg_",LOWER(Z3569),"_ID_PAI"" (""ID_PAI""), CONSTRAINT ""FK_reg_",LOWER(Z3569),"_ID_PAI"" FOREIGN KEY (""ID_PAI"") REFERENCES ""reg_",LOWER(Z3569),""" (""ID"")) ENGINE=InnoDB AUTO_INCREMENT=105774 DEFAULT CHARSET=utf8mb4 COLLATE=utf8mb4_0900_ai_ci;"))</f>
        <v>"G3_12" decimal(15,6) DEFAULT NULL,PRIMARY KEY ("ID"), KEY "FK_reg_1970_ID_PAI" ("ID_PAI"), CONSTRAINT "FK_reg_1970_ID_PAI" FOREIGN KEY ("ID_PAI") REFERENCES "reg_1970" ("ID")) ENGINE=InnoDB AUTO_INCREMENT=105774 DEFAULT CHARSET=utf8mb4 COLLATE=utf8mb4_0900_ai_ci;</v>
      </c>
      <c r="AB3569" s="190" t="str">
        <f t="shared" si="391"/>
        <v>`reg_1975`.`G3_12`,FROM `efdicms`.`reg_1975`;"</v>
      </c>
    </row>
    <row r="3570" spans="1:28" ht="14.5" hidden="1" customHeight="1" collapsed="1" x14ac:dyDescent="0.3">
      <c r="A3570" s="180" t="s">
        <v>22</v>
      </c>
      <c r="D3570" s="180" t="s">
        <v>3550</v>
      </c>
      <c r="I3570" s="180" t="s">
        <v>8</v>
      </c>
      <c r="J3570" s="187" t="str">
        <f t="shared" si="389"/>
        <v>1980</v>
      </c>
      <c r="K3570" s="195" t="s">
        <v>3682</v>
      </c>
      <c r="Q3570" s="192">
        <f t="shared" si="390"/>
        <v>2</v>
      </c>
      <c r="S3570" s="191" t="str">
        <f t="shared" si="393"/>
        <v>&lt;/registro&gt;
&lt;registro codigo="1980" perfil="ABC" nivel="2"&gt;</v>
      </c>
      <c r="T3570" s="192" t="str">
        <f t="shared" si="394"/>
        <v/>
      </c>
      <c r="U3570" s="192" t="str">
        <f t="shared" si="392"/>
        <v>&lt;/registro&gt;
&lt;registro codigo="1980" perfil="ABC" nivel="2"&gt;</v>
      </c>
      <c r="V3570" s="192" t="str">
        <f t="shared" si="395"/>
        <v/>
      </c>
      <c r="W3570" s="191" t="str">
        <f>IF(Q3570="Campo","@Campos(posicao = "&amp;K3570&amp;", tipo = '"&amp;R3570&amp;"')@Column(name = """&amp;L3570&amp;""")"&amp;IF(R3570="D","@Temporal(TemporalType.DATE)","")&amp;"private "&amp;VLOOKUP(TEXT(R3570,"@"),Apoio!A:B,2,0)&amp;" "&amp;SUBSTITUTE(LOWER(LEFT(L3570,1))&amp;RIGHT(PROPER(L3570),LEN(L3570)-1),"_","")&amp;";",IF(ISNUMBER(Q3570),IF(R3570="R","@Entity@Table(name = ""reg_"&amp;LOWER(J3570)&amp;""")@XmlRootElement","")&amp;VLOOKUP(J3570,Blocos!D:I,6,0)&amp;Apoio!$E$1&amp;Y3570,""))</f>
        <v>@Registros(nivel = 2) public class Reg1980 implements Serializable { private static final long serialVersionUID = 1L; @Id @GeneratedValue(strategy = GenerationType.IDENTITY) @Basic(optional = false) @Column(name = "ID" ) private Long id;@OneToOne(fetch = FetchType.LAZY) @JoinColumn(name = "ID_PAI", nullable = false) private Reg1001 idPai; public Reg1001 getIdPai() {return idPai;}public void setIdPai(Object idPai) {this.idPai = (Reg1001) idPai;}public Reg1980() { } public Reg1980(Long id) { this.id = id; } public Reg1980(Long id, Reg1001 idPai, long linha, String hash) { this.id = id; this.idPai = idPai; this.linha = linha; this.hash = hash; }public Long getId() { return id; } public void setId(Long id) { this.id = id; }@Basic(optional = false)@Column(name = "LINHA")private long linha;@Basic(optional = false)@Column(name = "HASH")private String hash;</v>
      </c>
      <c r="X3570" s="190">
        <f>IF(ISNUMBER(Q3570),COUNTIF(Blocos!G:G,J3570),"")</f>
        <v>0</v>
      </c>
      <c r="Y3570" s="190" t="str">
        <f>IF(OR(X3570=0,X3570=""),"",VLOOKUP(SUMIFS(Blocos!A:A,Blocos!H:H,'EFD REGISTROS e Campos (2)'!X3570,Blocos!G:G,'EFD REGISTROS e Campos (2)'!J3570),Blocos!A:L,12,0))</f>
        <v/>
      </c>
      <c r="Z3570" s="190" t="str">
        <f>IF(ISNUMBER(Q3571),VLOOKUP(J3570,Blocos!D:G,4,0),"")</f>
        <v/>
      </c>
      <c r="AA3570" s="190" t="str">
        <f>IF(ISNUMBER(Q3570),CONCATENATE("CREATE TABLE ""reg_",LOWER(J3570),""" (""ID"" bigint NOT NULL AUTO_INCREMENT,  ""HASHFILE"" varchar(255) DEFAULT NULL, ""ID_PAI"" bigint NOT NULL,"),IF(Q3570="Campo",CONCATENATE("""",L3570,""" ",VLOOKUP(R3570,Apoio!A:C,3,0)),""))&amp;IF(Z3570="","",CONCATENATE("PRIMARY KEY (""ID""), KEY ""FK_reg_",LOWER(Z3570),"_ID_PAI"" (""ID_PAI""), CONSTRAINT ""FK_reg_",LOWER(Z3570),"_ID_PAI"" FOREIGN KEY (""ID_PAI"") REFERENCES ""reg_",LOWER(Z3570),""" (""ID"")) ENGINE=InnoDB AUTO_INCREMENT=105774 DEFAULT CHARSET=utf8mb4 COLLATE=utf8mb4_0900_ai_ci;"))</f>
        <v>CREATE TABLE "reg_1980" ("ID" bigint NOT NULL AUTO_INCREMENT,  "HASHFILE" varchar(255) DEFAULT NULL, "ID_PAI" bigint NOT NULL,</v>
      </c>
      <c r="AB3570" s="190" t="str">
        <f t="shared" si="391"/>
        <v/>
      </c>
    </row>
    <row r="3571" spans="1:28" ht="14.5" hidden="1" customHeight="1" x14ac:dyDescent="0.3">
      <c r="J3571" s="187" t="str">
        <f t="shared" si="389"/>
        <v>1980</v>
      </c>
      <c r="K3571" s="181">
        <v>1</v>
      </c>
      <c r="L3571" s="289" t="s">
        <v>25</v>
      </c>
      <c r="M3571" s="182" t="s">
        <v>3552</v>
      </c>
      <c r="N3571" s="181" t="s">
        <v>27</v>
      </c>
      <c r="O3571" s="207" t="s">
        <v>1799</v>
      </c>
      <c r="P3571" s="181" t="s">
        <v>28</v>
      </c>
      <c r="Q3571" s="192" t="str">
        <f t="shared" si="390"/>
        <v>Campo</v>
      </c>
      <c r="R3571" s="192" t="s">
        <v>27</v>
      </c>
      <c r="S3571" s="191" t="str">
        <f t="shared" si="393"/>
        <v/>
      </c>
      <c r="T3571" s="192" t="str">
        <f t="shared" si="394"/>
        <v>&lt;campo posicao="1"&gt;
&lt;coluna&gt;REG&lt;/coluna&gt;
&lt;descricao&gt;Texto fixo contendo "1980"&lt;/descricao&gt;
&lt;tipo&gt;C&lt;/tipo&gt;
&lt;/campo&gt;</v>
      </c>
      <c r="U3571" s="192" t="str">
        <f t="shared" si="392"/>
        <v>&lt;campo posicao="1"&gt;
&lt;coluna&gt;REG&lt;/coluna&gt;
&lt;descricao&gt;Texto fixo contendo "1980"&lt;/descricao&gt;
&lt;tipo&gt;C&lt;/tipo&gt;
&lt;/campo&gt;</v>
      </c>
      <c r="V3571" s="192" t="str">
        <f t="shared" si="395"/>
        <v>{"Column2", "REG"},</v>
      </c>
      <c r="W3571" s="191" t="str">
        <f>IF(Q3571="Campo","@Campos(posicao = "&amp;K3571&amp;", tipo = '"&amp;R3571&amp;"')@Column(name = """&amp;L3571&amp;""")"&amp;IF(R3571="D","@Temporal(TemporalType.DATE)","")&amp;"private "&amp;VLOOKUP(TEXT(R3571,"@"),Apoio!A:B,2,0)&amp;" "&amp;SUBSTITUTE(LOWER(LEFT(L3571,1))&amp;RIGHT(PROPER(L3571),LEN(L3571)-1),"_","")&amp;";",IF(ISNUMBER(Q3571),IF(R3571="R","@Entity@Table(name = ""reg_"&amp;LOWER(J3571)&amp;""")@XmlRootElement","")&amp;VLOOKUP(J3571,Blocos!D:I,6,0)&amp;Apoio!$E$1&amp;Y3571,""))</f>
        <v>@Campos(posicao = 1, tipo = 'C')@Column(name = "REG")private String reg;</v>
      </c>
      <c r="X3571" s="190" t="str">
        <f>IF(ISNUMBER(Q3571),COUNTIF(Blocos!G:G,J3571),"")</f>
        <v/>
      </c>
      <c r="Y3571" s="190" t="str">
        <f>IF(OR(X3571=0,X3571=""),"",VLOOKUP(SUMIFS(Blocos!A:A,Blocos!H:H,'EFD REGISTROS e Campos (2)'!X3571,Blocos!G:G,'EFD REGISTROS e Campos (2)'!J3571),Blocos!A:L,12,0))</f>
        <v/>
      </c>
      <c r="Z3571" s="190" t="str">
        <f>IF(ISNUMBER(Q3572),VLOOKUP(J3571,Blocos!D:G,4,0),"")</f>
        <v/>
      </c>
      <c r="AA3571" s="190" t="str">
        <f>IF(ISNUMBER(Q3571),CONCATENATE("CREATE TABLE ""reg_",LOWER(J3571),""" (""ID"" bigint NOT NULL AUTO_INCREMENT,  ""HASHFILE"" varchar(255) DEFAULT NULL, ""ID_PAI"" bigint NOT NULL,"),IF(Q3571="Campo",CONCATENATE("""",L3571,""" ",VLOOKUP(R3571,Apoio!A:C,3,0)),""))&amp;IF(Z3571="","",CONCATENATE("PRIMARY KEY (""ID""), KEY ""FK_reg_",LOWER(Z3571),"_ID_PAI"" (""ID_PAI""), CONSTRAINT ""FK_reg_",LOWER(Z3571),"_ID_PAI"" FOREIGN KEY (""ID_PAI"") REFERENCES ""reg_",LOWER(Z3571),""" (""ID"")) ENGINE=InnoDB AUTO_INCREMENT=105774 DEFAULT CHARSET=utf8mb4 COLLATE=utf8mb4_0900_ai_ci;"))</f>
        <v>"REG" varchar(255) DEFAULT NULL,</v>
      </c>
      <c r="AB3571" s="190" t="str">
        <f t="shared" si="391"/>
        <v>USE `efdicms`;SELECT `reg_1980`.`REG`,</v>
      </c>
    </row>
    <row r="3572" spans="1:28" ht="14.5" hidden="1" customHeight="1" x14ac:dyDescent="0.3">
      <c r="J3572" s="187" t="str">
        <f t="shared" si="389"/>
        <v>1980</v>
      </c>
      <c r="K3572" s="181">
        <v>2</v>
      </c>
      <c r="L3572" s="289" t="s">
        <v>3492</v>
      </c>
      <c r="M3572" s="182" t="s">
        <v>3493</v>
      </c>
      <c r="N3572" s="181" t="s">
        <v>32</v>
      </c>
      <c r="O3572" s="181" t="s">
        <v>54</v>
      </c>
      <c r="P3572" s="181" t="s">
        <v>28</v>
      </c>
      <c r="Q3572" s="192" t="str">
        <f t="shared" si="390"/>
        <v>Campo</v>
      </c>
      <c r="R3572" s="192" t="s">
        <v>3607</v>
      </c>
      <c r="S3572" s="191" t="str">
        <f t="shared" si="393"/>
        <v/>
      </c>
      <c r="T3572" s="192" t="str">
        <f t="shared" si="394"/>
        <v>&lt;campo posicao="2"&gt;
&lt;coluna&gt;IND_AP&lt;/coluna&gt;
&lt;descricao&gt;Indicador da sub-apuração por tipo de benefício (conforme tabela 4.7.1)&lt;/descricao&gt;
&lt;tipo&gt;I&lt;/tipo&gt;
&lt;/campo&gt;</v>
      </c>
      <c r="U3572" s="192" t="str">
        <f t="shared" si="392"/>
        <v>&lt;campo posicao="2"&gt;
&lt;coluna&gt;IND_AP&lt;/coluna&gt;
&lt;descricao&gt;Indicador da sub-apuração por tipo de benefício (conforme tabela 4.7.1)&lt;/descricao&gt;
&lt;tipo&gt;I&lt;/tipo&gt;
&lt;/campo&gt;</v>
      </c>
      <c r="V3572" s="192" t="str">
        <f t="shared" si="395"/>
        <v>{"Column3", "IND_AP"},</v>
      </c>
      <c r="W3572" s="191" t="str">
        <f>IF(Q3572="Campo","@Campos(posicao = "&amp;K3572&amp;", tipo = '"&amp;R3572&amp;"')@Column(name = """&amp;L3572&amp;""")"&amp;IF(R3572="D","@Temporal(TemporalType.DATE)","")&amp;"private "&amp;VLOOKUP(TEXT(R3572,"@"),Apoio!A:B,2,0)&amp;" "&amp;SUBSTITUTE(LOWER(LEFT(L3572,1))&amp;RIGHT(PROPER(L3572),LEN(L3572)-1),"_","")&amp;";",IF(ISNUMBER(Q3572),IF(R3572="R","@Entity@Table(name = ""reg_"&amp;LOWER(J3572)&amp;""")@XmlRootElement","")&amp;VLOOKUP(J3572,Blocos!D:I,6,0)&amp;Apoio!$E$1&amp;Y3572,""))</f>
        <v>@Campos(posicao = 2, tipo = 'I')@Column(name = "IND_AP")private int indAp;</v>
      </c>
      <c r="X3572" s="190" t="str">
        <f>IF(ISNUMBER(Q3572),COUNTIF(Blocos!G:G,J3572),"")</f>
        <v/>
      </c>
      <c r="Y3572" s="190" t="str">
        <f>IF(OR(X3572=0,X3572=""),"",VLOOKUP(SUMIFS(Blocos!A:A,Blocos!H:H,'EFD REGISTROS e Campos (2)'!X3572,Blocos!G:G,'EFD REGISTROS e Campos (2)'!J3572),Blocos!A:L,12,0))</f>
        <v/>
      </c>
      <c r="Z3572" s="190" t="str">
        <f>IF(ISNUMBER(Q3573),VLOOKUP(J3572,Blocos!D:G,4,0),"")</f>
        <v/>
      </c>
      <c r="AA3572" s="190" t="str">
        <f>IF(ISNUMBER(Q3572),CONCATENATE("CREATE TABLE ""reg_",LOWER(J3572),""" (""ID"" bigint NOT NULL AUTO_INCREMENT,  ""HASHFILE"" varchar(255) DEFAULT NULL, ""ID_PAI"" bigint NOT NULL,"),IF(Q3572="Campo",CONCATENATE("""",L3572,""" ",VLOOKUP(R3572,Apoio!A:C,3,0)),""))&amp;IF(Z3572="","",CONCATENATE("PRIMARY KEY (""ID""), KEY ""FK_reg_",LOWER(Z3572),"_ID_PAI"" (""ID_PAI""), CONSTRAINT ""FK_reg_",LOWER(Z3572),"_ID_PAI"" FOREIGN KEY (""ID_PAI"") REFERENCES ""reg_",LOWER(Z3572),""" (""ID"")) ENGINE=InnoDB AUTO_INCREMENT=105774 DEFAULT CHARSET=utf8mb4 COLLATE=utf8mb4_0900_ai_ci;"))</f>
        <v>"IND_AP" int DEFAULT NULL,</v>
      </c>
      <c r="AB3572" s="190" t="str">
        <f t="shared" si="391"/>
        <v>`reg_1980`.`IND_AP`,</v>
      </c>
    </row>
    <row r="3573" spans="1:28" ht="14.5" hidden="1" customHeight="1" x14ac:dyDescent="0.3">
      <c r="J3573" s="187" t="str">
        <f t="shared" si="389"/>
        <v>1980</v>
      </c>
      <c r="K3573" s="181">
        <v>3</v>
      </c>
      <c r="L3573" s="289" t="s">
        <v>3553</v>
      </c>
      <c r="M3573" s="182" t="s">
        <v>3554</v>
      </c>
      <c r="N3573" s="181" t="s">
        <v>32</v>
      </c>
      <c r="O3573" s="181" t="s">
        <v>28</v>
      </c>
      <c r="P3573" s="207" t="s">
        <v>3496</v>
      </c>
      <c r="Q3573" s="192" t="str">
        <f t="shared" si="390"/>
        <v>Campo</v>
      </c>
      <c r="R3573" s="192" t="s">
        <v>3606</v>
      </c>
      <c r="S3573" s="191" t="str">
        <f t="shared" si="393"/>
        <v/>
      </c>
      <c r="T3573" s="192" t="str">
        <f t="shared" si="394"/>
        <v>&lt;campo posicao="3"&gt;
&lt;coluna&gt;G4_01&lt;/coluna&gt;
&lt;descricao&gt;Entradas (percentual de incentivo)&lt;/descricao&gt;
&lt;tipo&gt;R&lt;/tipo&gt;
&lt;/campo&gt;</v>
      </c>
      <c r="U3573" s="192" t="str">
        <f t="shared" si="392"/>
        <v>&lt;campo posicao="3"&gt;
&lt;coluna&gt;G4_01&lt;/coluna&gt;
&lt;descricao&gt;Entradas (percentual de incentivo)&lt;/descricao&gt;
&lt;tipo&gt;R&lt;/tipo&gt;
&lt;/campo&gt;</v>
      </c>
      <c r="V3573" s="192" t="str">
        <f t="shared" si="395"/>
        <v>{"Column4", "G4_01"},</v>
      </c>
      <c r="W3573" s="191" t="str">
        <f>IF(Q3573="Campo","@Campos(posicao = "&amp;K3573&amp;", tipo = '"&amp;R3573&amp;"')@Column(name = """&amp;L3573&amp;""")"&amp;IF(R3573="D","@Temporal(TemporalType.DATE)","")&amp;"private "&amp;VLOOKUP(TEXT(R3573,"@"),Apoio!A:B,2,0)&amp;" "&amp;SUBSTITUTE(LOWER(LEFT(L3573,1))&amp;RIGHT(PROPER(L3573),LEN(L3573)-1),"_","")&amp;";",IF(ISNUMBER(Q3573),IF(R3573="R","@Entity@Table(name = ""reg_"&amp;LOWER(J3573)&amp;""")@XmlRootElement","")&amp;VLOOKUP(J3573,Blocos!D:I,6,0)&amp;Apoio!$E$1&amp;Y3573,""))</f>
        <v>@Campos(posicao = 3, tipo = 'R')@Column(name = "G4_01")private BigDecimal g401;</v>
      </c>
      <c r="X3573" s="190" t="str">
        <f>IF(ISNUMBER(Q3573),COUNTIF(Blocos!G:G,J3573),"")</f>
        <v/>
      </c>
      <c r="Y3573" s="190" t="str">
        <f>IF(OR(X3573=0,X3573=""),"",VLOOKUP(SUMIFS(Blocos!A:A,Blocos!H:H,'EFD REGISTROS e Campos (2)'!X3573,Blocos!G:G,'EFD REGISTROS e Campos (2)'!J3573),Blocos!A:L,12,0))</f>
        <v/>
      </c>
      <c r="Z3573" s="190" t="str">
        <f>IF(ISNUMBER(Q3574),VLOOKUP(J3573,Blocos!D:G,4,0),"")</f>
        <v/>
      </c>
      <c r="AA3573" s="190" t="str">
        <f>IF(ISNUMBER(Q3573),CONCATENATE("CREATE TABLE ""reg_",LOWER(J3573),""" (""ID"" bigint NOT NULL AUTO_INCREMENT,  ""HASHFILE"" varchar(255) DEFAULT NULL, ""ID_PAI"" bigint NOT NULL,"),IF(Q3573="Campo",CONCATENATE("""",L3573,""" ",VLOOKUP(R3573,Apoio!A:C,3,0)),""))&amp;IF(Z3573="","",CONCATENATE("PRIMARY KEY (""ID""), KEY ""FK_reg_",LOWER(Z3573),"_ID_PAI"" (""ID_PAI""), CONSTRAINT ""FK_reg_",LOWER(Z3573),"_ID_PAI"" FOREIGN KEY (""ID_PAI"") REFERENCES ""reg_",LOWER(Z3573),""" (""ID"")) ENGINE=InnoDB AUTO_INCREMENT=105774 DEFAULT CHARSET=utf8mb4 COLLATE=utf8mb4_0900_ai_ci;"))</f>
        <v>"G4_01" decimal(15,6) DEFAULT NULL,</v>
      </c>
      <c r="AB3573" s="190" t="str">
        <f t="shared" si="391"/>
        <v>`reg_1980`.`G4_01`,</v>
      </c>
    </row>
    <row r="3574" spans="1:28" ht="14.5" hidden="1" customHeight="1" x14ac:dyDescent="0.3">
      <c r="J3574" s="187" t="str">
        <f t="shared" si="389"/>
        <v>1980</v>
      </c>
      <c r="K3574" s="181">
        <v>4</v>
      </c>
      <c r="L3574" s="289" t="s">
        <v>3555</v>
      </c>
      <c r="M3574" s="182" t="s">
        <v>3556</v>
      </c>
      <c r="N3574" s="181" t="s">
        <v>32</v>
      </c>
      <c r="O3574" s="181" t="s">
        <v>28</v>
      </c>
      <c r="P3574" s="207" t="s">
        <v>3496</v>
      </c>
      <c r="Q3574" s="192" t="str">
        <f t="shared" si="390"/>
        <v>Campo</v>
      </c>
      <c r="R3574" s="192" t="s">
        <v>3606</v>
      </c>
      <c r="S3574" s="191" t="str">
        <f t="shared" si="393"/>
        <v/>
      </c>
      <c r="T3574" s="192" t="str">
        <f t="shared" si="394"/>
        <v>&lt;campo posicao="4"&gt;
&lt;coluna&gt;G4_02&lt;/coluna&gt;
&lt;descricao&gt;Entradas não incentivadas de PI&lt;/descricao&gt;
&lt;tipo&gt;R&lt;/tipo&gt;
&lt;/campo&gt;</v>
      </c>
      <c r="U3574" s="192" t="str">
        <f t="shared" si="392"/>
        <v>&lt;campo posicao="4"&gt;
&lt;coluna&gt;G4_02&lt;/coluna&gt;
&lt;descricao&gt;Entradas não incentivadas de PI&lt;/descricao&gt;
&lt;tipo&gt;R&lt;/tipo&gt;
&lt;/campo&gt;</v>
      </c>
      <c r="V3574" s="192" t="str">
        <f t="shared" si="395"/>
        <v>{"Column5", "G4_02"},</v>
      </c>
      <c r="W3574" s="191" t="str">
        <f>IF(Q3574="Campo","@Campos(posicao = "&amp;K3574&amp;", tipo = '"&amp;R3574&amp;"')@Column(name = """&amp;L3574&amp;""")"&amp;IF(R3574="D","@Temporal(TemporalType.DATE)","")&amp;"private "&amp;VLOOKUP(TEXT(R3574,"@"),Apoio!A:B,2,0)&amp;" "&amp;SUBSTITUTE(LOWER(LEFT(L3574,1))&amp;RIGHT(PROPER(L3574),LEN(L3574)-1),"_","")&amp;";",IF(ISNUMBER(Q3574),IF(R3574="R","@Entity@Table(name = ""reg_"&amp;LOWER(J3574)&amp;""")@XmlRootElement","")&amp;VLOOKUP(J3574,Blocos!D:I,6,0)&amp;Apoio!$E$1&amp;Y3574,""))</f>
        <v>@Campos(posicao = 4, tipo = 'R')@Column(name = "G4_02")private BigDecimal g402;</v>
      </c>
      <c r="X3574" s="190" t="str">
        <f>IF(ISNUMBER(Q3574),COUNTIF(Blocos!G:G,J3574),"")</f>
        <v/>
      </c>
      <c r="Y3574" s="190" t="str">
        <f>IF(OR(X3574=0,X3574=""),"",VLOOKUP(SUMIFS(Blocos!A:A,Blocos!H:H,'EFD REGISTROS e Campos (2)'!X3574,Blocos!G:G,'EFD REGISTROS e Campos (2)'!J3574),Blocos!A:L,12,0))</f>
        <v/>
      </c>
      <c r="Z3574" s="190" t="str">
        <f>IF(ISNUMBER(Q3575),VLOOKUP(J3574,Blocos!D:G,4,0),"")</f>
        <v/>
      </c>
      <c r="AA3574" s="190" t="str">
        <f>IF(ISNUMBER(Q3574),CONCATENATE("CREATE TABLE ""reg_",LOWER(J3574),""" (""ID"" bigint NOT NULL AUTO_INCREMENT,  ""HASHFILE"" varchar(255) DEFAULT NULL, ""ID_PAI"" bigint NOT NULL,"),IF(Q3574="Campo",CONCATENATE("""",L3574,""" ",VLOOKUP(R3574,Apoio!A:C,3,0)),""))&amp;IF(Z3574="","",CONCATENATE("PRIMARY KEY (""ID""), KEY ""FK_reg_",LOWER(Z3574),"_ID_PAI"" (""ID_PAI""), CONSTRAINT ""FK_reg_",LOWER(Z3574),"_ID_PAI"" FOREIGN KEY (""ID_PAI"") REFERENCES ""reg_",LOWER(Z3574),""" (""ID"")) ENGINE=InnoDB AUTO_INCREMENT=105774 DEFAULT CHARSET=utf8mb4 COLLATE=utf8mb4_0900_ai_ci;"))</f>
        <v>"G4_02" decimal(15,6) DEFAULT NULL,</v>
      </c>
      <c r="AB3574" s="190" t="str">
        <f t="shared" si="391"/>
        <v>`reg_1980`.`G4_02`,</v>
      </c>
    </row>
    <row r="3575" spans="1:28" ht="14.5" hidden="1" customHeight="1" x14ac:dyDescent="0.3">
      <c r="J3575" s="187" t="str">
        <f t="shared" si="389"/>
        <v>1980</v>
      </c>
      <c r="K3575" s="181">
        <v>5</v>
      </c>
      <c r="L3575" s="289" t="s">
        <v>3557</v>
      </c>
      <c r="M3575" s="182" t="s">
        <v>3558</v>
      </c>
      <c r="N3575" s="181" t="s">
        <v>32</v>
      </c>
      <c r="O3575" s="181" t="s">
        <v>28</v>
      </c>
      <c r="P3575" s="207" t="s">
        <v>3496</v>
      </c>
      <c r="Q3575" s="192" t="str">
        <f t="shared" si="390"/>
        <v>Campo</v>
      </c>
      <c r="R3575" s="192" t="s">
        <v>3606</v>
      </c>
      <c r="S3575" s="191" t="str">
        <f t="shared" si="393"/>
        <v/>
      </c>
      <c r="T3575" s="192" t="str">
        <f t="shared" si="394"/>
        <v>&lt;campo posicao="5"&gt;
&lt;coluna&gt;G4_03&lt;/coluna&gt;
&lt;descricao&gt;Entradas incentivadas de PI&lt;/descricao&gt;
&lt;tipo&gt;R&lt;/tipo&gt;
&lt;/campo&gt;</v>
      </c>
      <c r="U3575" s="192" t="str">
        <f t="shared" si="392"/>
        <v>&lt;campo posicao="5"&gt;
&lt;coluna&gt;G4_03&lt;/coluna&gt;
&lt;descricao&gt;Entradas incentivadas de PI&lt;/descricao&gt;
&lt;tipo&gt;R&lt;/tipo&gt;
&lt;/campo&gt;</v>
      </c>
      <c r="V3575" s="192" t="str">
        <f t="shared" si="395"/>
        <v>{"Column6", "G4_03"},</v>
      </c>
      <c r="W3575" s="191" t="str">
        <f>IF(Q3575="Campo","@Campos(posicao = "&amp;K3575&amp;", tipo = '"&amp;R3575&amp;"')@Column(name = """&amp;L3575&amp;""")"&amp;IF(R3575="D","@Temporal(TemporalType.DATE)","")&amp;"private "&amp;VLOOKUP(TEXT(R3575,"@"),Apoio!A:B,2,0)&amp;" "&amp;SUBSTITUTE(LOWER(LEFT(L3575,1))&amp;RIGHT(PROPER(L3575),LEN(L3575)-1),"_","")&amp;";",IF(ISNUMBER(Q3575),IF(R3575="R","@Entity@Table(name = ""reg_"&amp;LOWER(J3575)&amp;""")@XmlRootElement","")&amp;VLOOKUP(J3575,Blocos!D:I,6,0)&amp;Apoio!$E$1&amp;Y3575,""))</f>
        <v>@Campos(posicao = 5, tipo = 'R')@Column(name = "G4_03")private BigDecimal g403;</v>
      </c>
      <c r="X3575" s="190" t="str">
        <f>IF(ISNUMBER(Q3575),COUNTIF(Blocos!G:G,J3575),"")</f>
        <v/>
      </c>
      <c r="Y3575" s="190" t="str">
        <f>IF(OR(X3575=0,X3575=""),"",VLOOKUP(SUMIFS(Blocos!A:A,Blocos!H:H,'EFD REGISTROS e Campos (2)'!X3575,Blocos!G:G,'EFD REGISTROS e Campos (2)'!J3575),Blocos!A:L,12,0))</f>
        <v/>
      </c>
      <c r="Z3575" s="190" t="str">
        <f>IF(ISNUMBER(Q3576),VLOOKUP(J3575,Blocos!D:G,4,0),"")</f>
        <v/>
      </c>
      <c r="AA3575" s="190" t="str">
        <f>IF(ISNUMBER(Q3575),CONCATENATE("CREATE TABLE ""reg_",LOWER(J3575),""" (""ID"" bigint NOT NULL AUTO_INCREMENT,  ""HASHFILE"" varchar(255) DEFAULT NULL, ""ID_PAI"" bigint NOT NULL,"),IF(Q3575="Campo",CONCATENATE("""",L3575,""" ",VLOOKUP(R3575,Apoio!A:C,3,0)),""))&amp;IF(Z3575="","",CONCATENATE("PRIMARY KEY (""ID""), KEY ""FK_reg_",LOWER(Z3575),"_ID_PAI"" (""ID_PAI""), CONSTRAINT ""FK_reg_",LOWER(Z3575),"_ID_PAI"" FOREIGN KEY (""ID_PAI"") REFERENCES ""reg_",LOWER(Z3575),""" (""ID"")) ENGINE=InnoDB AUTO_INCREMENT=105774 DEFAULT CHARSET=utf8mb4 COLLATE=utf8mb4_0900_ai_ci;"))</f>
        <v>"G4_03" decimal(15,6) DEFAULT NULL,</v>
      </c>
      <c r="AB3575" s="190" t="str">
        <f t="shared" si="391"/>
        <v>`reg_1980`.`G4_03`,</v>
      </c>
    </row>
    <row r="3576" spans="1:28" ht="14.5" hidden="1" customHeight="1" x14ac:dyDescent="0.3">
      <c r="J3576" s="187" t="str">
        <f t="shared" si="389"/>
        <v>1980</v>
      </c>
      <c r="K3576" s="181">
        <v>6</v>
      </c>
      <c r="L3576" s="289" t="s">
        <v>3559</v>
      </c>
      <c r="M3576" s="182" t="s">
        <v>3560</v>
      </c>
      <c r="N3576" s="181" t="s">
        <v>32</v>
      </c>
      <c r="O3576" s="181" t="s">
        <v>28</v>
      </c>
      <c r="P3576" s="207" t="s">
        <v>3496</v>
      </c>
      <c r="Q3576" s="192" t="str">
        <f t="shared" si="390"/>
        <v>Campo</v>
      </c>
      <c r="R3576" s="192" t="s">
        <v>3606</v>
      </c>
      <c r="S3576" s="191" t="str">
        <f t="shared" si="393"/>
        <v/>
      </c>
      <c r="T3576" s="192" t="str">
        <f t="shared" si="394"/>
        <v>&lt;campo posicao="6"&gt;
&lt;coluna&gt;G4_04&lt;/coluna&gt;
&lt;descricao&gt;Saídas (percentual de incentivo)&lt;/descricao&gt;
&lt;tipo&gt;R&lt;/tipo&gt;
&lt;/campo&gt;</v>
      </c>
      <c r="U3576" s="192" t="str">
        <f t="shared" si="392"/>
        <v>&lt;campo posicao="6"&gt;
&lt;coluna&gt;G4_04&lt;/coluna&gt;
&lt;descricao&gt;Saídas (percentual de incentivo)&lt;/descricao&gt;
&lt;tipo&gt;R&lt;/tipo&gt;
&lt;/campo&gt;</v>
      </c>
      <c r="V3576" s="192" t="str">
        <f t="shared" si="395"/>
        <v>{"Column7", "G4_04"},</v>
      </c>
      <c r="W3576" s="191" t="str">
        <f>IF(Q3576="Campo","@Campos(posicao = "&amp;K3576&amp;", tipo = '"&amp;R3576&amp;"')@Column(name = """&amp;L3576&amp;""")"&amp;IF(R3576="D","@Temporal(TemporalType.DATE)","")&amp;"private "&amp;VLOOKUP(TEXT(R3576,"@"),Apoio!A:B,2,0)&amp;" "&amp;SUBSTITUTE(LOWER(LEFT(L3576,1))&amp;RIGHT(PROPER(L3576),LEN(L3576)-1),"_","")&amp;";",IF(ISNUMBER(Q3576),IF(R3576="R","@Entity@Table(name = ""reg_"&amp;LOWER(J3576)&amp;""")@XmlRootElement","")&amp;VLOOKUP(J3576,Blocos!D:I,6,0)&amp;Apoio!$E$1&amp;Y3576,""))</f>
        <v>@Campos(posicao = 6, tipo = 'R')@Column(name = "G4_04")private BigDecimal g404;</v>
      </c>
      <c r="X3576" s="190" t="str">
        <f>IF(ISNUMBER(Q3576),COUNTIF(Blocos!G:G,J3576),"")</f>
        <v/>
      </c>
      <c r="Y3576" s="190" t="str">
        <f>IF(OR(X3576=0,X3576=""),"",VLOOKUP(SUMIFS(Blocos!A:A,Blocos!H:H,'EFD REGISTROS e Campos (2)'!X3576,Blocos!G:G,'EFD REGISTROS e Campos (2)'!J3576),Blocos!A:L,12,0))</f>
        <v/>
      </c>
      <c r="Z3576" s="190" t="str">
        <f>IF(ISNUMBER(Q3577),VLOOKUP(J3576,Blocos!D:G,4,0),"")</f>
        <v/>
      </c>
      <c r="AA3576" s="190" t="str">
        <f>IF(ISNUMBER(Q3576),CONCATENATE("CREATE TABLE ""reg_",LOWER(J3576),""" (""ID"" bigint NOT NULL AUTO_INCREMENT,  ""HASHFILE"" varchar(255) DEFAULT NULL, ""ID_PAI"" bigint NOT NULL,"),IF(Q3576="Campo",CONCATENATE("""",L3576,""" ",VLOOKUP(R3576,Apoio!A:C,3,0)),""))&amp;IF(Z3576="","",CONCATENATE("PRIMARY KEY (""ID""), KEY ""FK_reg_",LOWER(Z3576),"_ID_PAI"" (""ID_PAI""), CONSTRAINT ""FK_reg_",LOWER(Z3576),"_ID_PAI"" FOREIGN KEY (""ID_PAI"") REFERENCES ""reg_",LOWER(Z3576),""" (""ID"")) ENGINE=InnoDB AUTO_INCREMENT=105774 DEFAULT CHARSET=utf8mb4 COLLATE=utf8mb4_0900_ai_ci;"))</f>
        <v>"G4_04" decimal(15,6) DEFAULT NULL,</v>
      </c>
      <c r="AB3576" s="190" t="str">
        <f t="shared" si="391"/>
        <v>`reg_1980`.`G4_04`,</v>
      </c>
    </row>
    <row r="3577" spans="1:28" ht="14.5" hidden="1" customHeight="1" x14ac:dyDescent="0.3">
      <c r="J3577" s="187" t="str">
        <f t="shared" si="389"/>
        <v>1980</v>
      </c>
      <c r="K3577" s="181">
        <v>7</v>
      </c>
      <c r="L3577" s="289" t="s">
        <v>3561</v>
      </c>
      <c r="M3577" s="182" t="s">
        <v>3498</v>
      </c>
      <c r="N3577" s="181" t="s">
        <v>32</v>
      </c>
      <c r="O3577" s="181" t="s">
        <v>28</v>
      </c>
      <c r="P3577" s="207" t="s">
        <v>3496</v>
      </c>
      <c r="Q3577" s="192" t="str">
        <f t="shared" si="390"/>
        <v>Campo</v>
      </c>
      <c r="R3577" s="192" t="s">
        <v>3606</v>
      </c>
      <c r="S3577" s="191" t="str">
        <f t="shared" si="393"/>
        <v/>
      </c>
      <c r="T3577" s="192" t="str">
        <f t="shared" si="394"/>
        <v>&lt;campo posicao="7"&gt;
&lt;coluna&gt;G4_05&lt;/coluna&gt;
&lt;descricao&gt;Saídas não incentivadas de PI&lt;/descricao&gt;
&lt;tipo&gt;R&lt;/tipo&gt;
&lt;/campo&gt;</v>
      </c>
      <c r="U3577" s="192" t="str">
        <f t="shared" si="392"/>
        <v>&lt;campo posicao="7"&gt;
&lt;coluna&gt;G4_05&lt;/coluna&gt;
&lt;descricao&gt;Saídas não incentivadas de PI&lt;/descricao&gt;
&lt;tipo&gt;R&lt;/tipo&gt;
&lt;/campo&gt;</v>
      </c>
      <c r="V3577" s="192" t="str">
        <f t="shared" si="395"/>
        <v>{"Column8", "G4_05"},</v>
      </c>
      <c r="W3577" s="191" t="str">
        <f>IF(Q3577="Campo","@Campos(posicao = "&amp;K3577&amp;", tipo = '"&amp;R3577&amp;"')@Column(name = """&amp;L3577&amp;""")"&amp;IF(R3577="D","@Temporal(TemporalType.DATE)","")&amp;"private "&amp;VLOOKUP(TEXT(R3577,"@"),Apoio!A:B,2,0)&amp;" "&amp;SUBSTITUTE(LOWER(LEFT(L3577,1))&amp;RIGHT(PROPER(L3577),LEN(L3577)-1),"_","")&amp;";",IF(ISNUMBER(Q3577),IF(R3577="R","@Entity@Table(name = ""reg_"&amp;LOWER(J3577)&amp;""")@XmlRootElement","")&amp;VLOOKUP(J3577,Blocos!D:I,6,0)&amp;Apoio!$E$1&amp;Y3577,""))</f>
        <v>@Campos(posicao = 7, tipo = 'R')@Column(name = "G4_05")private BigDecimal g405;</v>
      </c>
      <c r="X3577" s="190" t="str">
        <f>IF(ISNUMBER(Q3577),COUNTIF(Blocos!G:G,J3577),"")</f>
        <v/>
      </c>
      <c r="Y3577" s="190" t="str">
        <f>IF(OR(X3577=0,X3577=""),"",VLOOKUP(SUMIFS(Blocos!A:A,Blocos!H:H,'EFD REGISTROS e Campos (2)'!X3577,Blocos!G:G,'EFD REGISTROS e Campos (2)'!J3577),Blocos!A:L,12,0))</f>
        <v/>
      </c>
      <c r="Z3577" s="190" t="str">
        <f>IF(ISNUMBER(Q3578),VLOOKUP(J3577,Blocos!D:G,4,0),"")</f>
        <v/>
      </c>
      <c r="AA3577" s="190" t="str">
        <f>IF(ISNUMBER(Q3577),CONCATENATE("CREATE TABLE ""reg_",LOWER(J3577),""" (""ID"" bigint NOT NULL AUTO_INCREMENT,  ""HASHFILE"" varchar(255) DEFAULT NULL, ""ID_PAI"" bigint NOT NULL,"),IF(Q3577="Campo",CONCATENATE("""",L3577,""" ",VLOOKUP(R3577,Apoio!A:C,3,0)),""))&amp;IF(Z3577="","",CONCATENATE("PRIMARY KEY (""ID""), KEY ""FK_reg_",LOWER(Z3577),"_ID_PAI"" (""ID_PAI""), CONSTRAINT ""FK_reg_",LOWER(Z3577),"_ID_PAI"" FOREIGN KEY (""ID_PAI"") REFERENCES ""reg_",LOWER(Z3577),""" (""ID"")) ENGINE=InnoDB AUTO_INCREMENT=105774 DEFAULT CHARSET=utf8mb4 COLLATE=utf8mb4_0900_ai_ci;"))</f>
        <v>"G4_05" decimal(15,6) DEFAULT NULL,</v>
      </c>
      <c r="AB3577" s="190" t="str">
        <f t="shared" si="391"/>
        <v>`reg_1980`.`G4_05`,</v>
      </c>
    </row>
    <row r="3578" spans="1:28" ht="14.5" hidden="1" customHeight="1" x14ac:dyDescent="0.3">
      <c r="J3578" s="187" t="str">
        <f t="shared" si="389"/>
        <v>1980</v>
      </c>
      <c r="K3578" s="181">
        <v>8</v>
      </c>
      <c r="L3578" s="289" t="s">
        <v>3562</v>
      </c>
      <c r="M3578" s="182" t="s">
        <v>3500</v>
      </c>
      <c r="N3578" s="181" t="s">
        <v>32</v>
      </c>
      <c r="O3578" s="181" t="s">
        <v>28</v>
      </c>
      <c r="P3578" s="207" t="s">
        <v>3496</v>
      </c>
      <c r="Q3578" s="192" t="str">
        <f t="shared" si="390"/>
        <v>Campo</v>
      </c>
      <c r="R3578" s="192" t="s">
        <v>3606</v>
      </c>
      <c r="S3578" s="191" t="str">
        <f t="shared" si="393"/>
        <v/>
      </c>
      <c r="T3578" s="192" t="str">
        <f t="shared" si="394"/>
        <v>&lt;campo posicao="8"&gt;
&lt;coluna&gt;G4_06&lt;/coluna&gt;
&lt;descricao&gt;Saídas incentivadas de PI&lt;/descricao&gt;
&lt;tipo&gt;R&lt;/tipo&gt;
&lt;/campo&gt;</v>
      </c>
      <c r="U3578" s="192" t="str">
        <f t="shared" si="392"/>
        <v>&lt;campo posicao="8"&gt;
&lt;coluna&gt;G4_06&lt;/coluna&gt;
&lt;descricao&gt;Saídas incentivadas de PI&lt;/descricao&gt;
&lt;tipo&gt;R&lt;/tipo&gt;
&lt;/campo&gt;</v>
      </c>
      <c r="V3578" s="192" t="str">
        <f t="shared" si="395"/>
        <v>{"Column9", "G4_06"},</v>
      </c>
      <c r="W3578" s="191" t="str">
        <f>IF(Q3578="Campo","@Campos(posicao = "&amp;K3578&amp;", tipo = '"&amp;R3578&amp;"')@Column(name = """&amp;L3578&amp;""")"&amp;IF(R3578="D","@Temporal(TemporalType.DATE)","")&amp;"private "&amp;VLOOKUP(TEXT(R3578,"@"),Apoio!A:B,2,0)&amp;" "&amp;SUBSTITUTE(LOWER(LEFT(L3578,1))&amp;RIGHT(PROPER(L3578),LEN(L3578)-1),"_","")&amp;";",IF(ISNUMBER(Q3578),IF(R3578="R","@Entity@Table(name = ""reg_"&amp;LOWER(J3578)&amp;""")@XmlRootElement","")&amp;VLOOKUP(J3578,Blocos!D:I,6,0)&amp;Apoio!$E$1&amp;Y3578,""))</f>
        <v>@Campos(posicao = 8, tipo = 'R')@Column(name = "G4_06")private BigDecimal g406;</v>
      </c>
      <c r="X3578" s="190" t="str">
        <f>IF(ISNUMBER(Q3578),COUNTIF(Blocos!G:G,J3578),"")</f>
        <v/>
      </c>
      <c r="Y3578" s="190" t="str">
        <f>IF(OR(X3578=0,X3578=""),"",VLOOKUP(SUMIFS(Blocos!A:A,Blocos!H:H,'EFD REGISTROS e Campos (2)'!X3578,Blocos!G:G,'EFD REGISTROS e Campos (2)'!J3578),Blocos!A:L,12,0))</f>
        <v/>
      </c>
      <c r="Z3578" s="190" t="str">
        <f>IF(ISNUMBER(Q3579),VLOOKUP(J3578,Blocos!D:G,4,0),"")</f>
        <v/>
      </c>
      <c r="AA3578" s="190" t="str">
        <f>IF(ISNUMBER(Q3578),CONCATENATE("CREATE TABLE ""reg_",LOWER(J3578),""" (""ID"" bigint NOT NULL AUTO_INCREMENT,  ""HASHFILE"" varchar(255) DEFAULT NULL, ""ID_PAI"" bigint NOT NULL,"),IF(Q3578="Campo",CONCATENATE("""",L3578,""" ",VLOOKUP(R3578,Apoio!A:C,3,0)),""))&amp;IF(Z3578="","",CONCATENATE("PRIMARY KEY (""ID""), KEY ""FK_reg_",LOWER(Z3578),"_ID_PAI"" (""ID_PAI""), CONSTRAINT ""FK_reg_",LOWER(Z3578),"_ID_PAI"" FOREIGN KEY (""ID_PAI"") REFERENCES ""reg_",LOWER(Z3578),""" (""ID"")) ENGINE=InnoDB AUTO_INCREMENT=105774 DEFAULT CHARSET=utf8mb4 COLLATE=utf8mb4_0900_ai_ci;"))</f>
        <v>"G4_06" decimal(15,6) DEFAULT NULL,</v>
      </c>
      <c r="AB3578" s="190" t="str">
        <f t="shared" si="391"/>
        <v>`reg_1980`.`G4_06`,</v>
      </c>
    </row>
    <row r="3579" spans="1:28" ht="14.5" hidden="1" customHeight="1" x14ac:dyDescent="0.3">
      <c r="J3579" s="187" t="str">
        <f t="shared" si="389"/>
        <v>1980</v>
      </c>
      <c r="K3579" s="181">
        <v>9</v>
      </c>
      <c r="L3579" s="289" t="s">
        <v>3563</v>
      </c>
      <c r="M3579" s="182" t="s">
        <v>3564</v>
      </c>
      <c r="N3579" s="181" t="s">
        <v>32</v>
      </c>
      <c r="O3579" s="181" t="s">
        <v>28</v>
      </c>
      <c r="P3579" s="207" t="s">
        <v>3496</v>
      </c>
      <c r="Q3579" s="192" t="str">
        <f t="shared" si="390"/>
        <v>Campo</v>
      </c>
      <c r="R3579" s="192" t="s">
        <v>3606</v>
      </c>
      <c r="S3579" s="191" t="str">
        <f t="shared" si="393"/>
        <v/>
      </c>
      <c r="T3579" s="192" t="str">
        <f t="shared" si="394"/>
        <v>&lt;campo posicao="9"&gt;
&lt;coluna&gt;G4_07&lt;/coluna&gt;
&lt;descricao&gt;Saldo devedor do ICMS antes das deduções do incentivo (PI e itens não incentivados)&lt;/descricao&gt;
&lt;tipo&gt;R&lt;/tipo&gt;
&lt;/campo&gt;</v>
      </c>
      <c r="U3579" s="192" t="str">
        <f t="shared" si="392"/>
        <v>&lt;campo posicao="9"&gt;
&lt;coluna&gt;G4_07&lt;/coluna&gt;
&lt;descricao&gt;Saldo devedor do ICMS antes das deduções do incentivo (PI e itens não incentivados)&lt;/descricao&gt;
&lt;tipo&gt;R&lt;/tipo&gt;
&lt;/campo&gt;</v>
      </c>
      <c r="V3579" s="192" t="str">
        <f t="shared" si="395"/>
        <v>{"Column10", "G4_07"},</v>
      </c>
      <c r="W3579" s="191" t="str">
        <f>IF(Q3579="Campo","@Campos(posicao = "&amp;K3579&amp;", tipo = '"&amp;R3579&amp;"')@Column(name = """&amp;L3579&amp;""")"&amp;IF(R3579="D","@Temporal(TemporalType.DATE)","")&amp;"private "&amp;VLOOKUP(TEXT(R3579,"@"),Apoio!A:B,2,0)&amp;" "&amp;SUBSTITUTE(LOWER(LEFT(L3579,1))&amp;RIGHT(PROPER(L3579),LEN(L3579)-1),"_","")&amp;";",IF(ISNUMBER(Q3579),IF(R3579="R","@Entity@Table(name = ""reg_"&amp;LOWER(J3579)&amp;""")@XmlRootElement","")&amp;VLOOKUP(J3579,Blocos!D:I,6,0)&amp;Apoio!$E$1&amp;Y3579,""))</f>
        <v>@Campos(posicao = 9, tipo = 'R')@Column(name = "G4_07")private BigDecimal g407;</v>
      </c>
      <c r="X3579" s="190" t="str">
        <f>IF(ISNUMBER(Q3579),COUNTIF(Blocos!G:G,J3579),"")</f>
        <v/>
      </c>
      <c r="Y3579" s="190" t="str">
        <f>IF(OR(X3579=0,X3579=""),"",VLOOKUP(SUMIFS(Blocos!A:A,Blocos!H:H,'EFD REGISTROS e Campos (2)'!X3579,Blocos!G:G,'EFD REGISTROS e Campos (2)'!J3579),Blocos!A:L,12,0))</f>
        <v/>
      </c>
      <c r="Z3579" s="190" t="str">
        <f>IF(ISNUMBER(Q3580),VLOOKUP(J3579,Blocos!D:G,4,0),"")</f>
        <v/>
      </c>
      <c r="AA3579" s="190" t="str">
        <f>IF(ISNUMBER(Q3579),CONCATENATE("CREATE TABLE ""reg_",LOWER(J3579),""" (""ID"" bigint NOT NULL AUTO_INCREMENT,  ""HASHFILE"" varchar(255) DEFAULT NULL, ""ID_PAI"" bigint NOT NULL,"),IF(Q3579="Campo",CONCATENATE("""",L3579,""" ",VLOOKUP(R3579,Apoio!A:C,3,0)),""))&amp;IF(Z3579="","",CONCATENATE("PRIMARY KEY (""ID""), KEY ""FK_reg_",LOWER(Z3579),"_ID_PAI"" (""ID_PAI""), CONSTRAINT ""FK_reg_",LOWER(Z3579),"_ID_PAI"" FOREIGN KEY (""ID_PAI"") REFERENCES ""reg_",LOWER(Z3579),""" (""ID"")) ENGINE=InnoDB AUTO_INCREMENT=105774 DEFAULT CHARSET=utf8mb4 COLLATE=utf8mb4_0900_ai_ci;"))</f>
        <v>"G4_07" decimal(15,6) DEFAULT NULL,</v>
      </c>
      <c r="AB3579" s="190" t="str">
        <f t="shared" si="391"/>
        <v>`reg_1980`.`G4_07`,</v>
      </c>
    </row>
    <row r="3580" spans="1:28" ht="14.5" hidden="1" customHeight="1" x14ac:dyDescent="0.3">
      <c r="J3580" s="187" t="str">
        <f t="shared" si="389"/>
        <v>1980</v>
      </c>
      <c r="K3580" s="181">
        <v>10</v>
      </c>
      <c r="L3580" s="289" t="s">
        <v>3565</v>
      </c>
      <c r="M3580" s="182" t="s">
        <v>3566</v>
      </c>
      <c r="N3580" s="181" t="s">
        <v>32</v>
      </c>
      <c r="O3580" s="181" t="s">
        <v>28</v>
      </c>
      <c r="P3580" s="207" t="s">
        <v>3496</v>
      </c>
      <c r="Q3580" s="192" t="str">
        <f t="shared" si="390"/>
        <v>Campo</v>
      </c>
      <c r="R3580" s="192" t="s">
        <v>3606</v>
      </c>
      <c r="S3580" s="191" t="str">
        <f t="shared" si="393"/>
        <v/>
      </c>
      <c r="T3580" s="192" t="str">
        <f t="shared" si="394"/>
        <v>&lt;campo posicao="10"&gt;
&lt;coluna&gt;G4_08&lt;/coluna&gt;
&lt;descricao&gt;Crédito presumido nas entradas incentivadas de PI&lt;/descricao&gt;
&lt;tipo&gt;R&lt;/tipo&gt;
&lt;/campo&gt;</v>
      </c>
      <c r="U3580" s="192" t="str">
        <f t="shared" si="392"/>
        <v>&lt;campo posicao="10"&gt;
&lt;coluna&gt;G4_08&lt;/coluna&gt;
&lt;descricao&gt;Crédito presumido nas entradas incentivadas de PI&lt;/descricao&gt;
&lt;tipo&gt;R&lt;/tipo&gt;
&lt;/campo&gt;</v>
      </c>
      <c r="V3580" s="192" t="str">
        <f t="shared" si="395"/>
        <v>{"Column11", "G4_08"},</v>
      </c>
      <c r="W3580" s="191" t="str">
        <f>IF(Q3580="Campo","@Campos(posicao = "&amp;K3580&amp;", tipo = '"&amp;R3580&amp;"')@Column(name = """&amp;L3580&amp;""")"&amp;IF(R3580="D","@Temporal(TemporalType.DATE)","")&amp;"private "&amp;VLOOKUP(TEXT(R3580,"@"),Apoio!A:B,2,0)&amp;" "&amp;SUBSTITUTE(LOWER(LEFT(L3580,1))&amp;RIGHT(PROPER(L3580),LEN(L3580)-1),"_","")&amp;";",IF(ISNUMBER(Q3580),IF(R3580="R","@Entity@Table(name = ""reg_"&amp;LOWER(J3580)&amp;""")@XmlRootElement","")&amp;VLOOKUP(J3580,Blocos!D:I,6,0)&amp;Apoio!$E$1&amp;Y3580,""))</f>
        <v>@Campos(posicao = 10, tipo = 'R')@Column(name = "G4_08")private BigDecimal g408;</v>
      </c>
      <c r="X3580" s="190" t="str">
        <f>IF(ISNUMBER(Q3580),COUNTIF(Blocos!G:G,J3580),"")</f>
        <v/>
      </c>
      <c r="Y3580" s="190" t="str">
        <f>IF(OR(X3580=0,X3580=""),"",VLOOKUP(SUMIFS(Blocos!A:A,Blocos!H:H,'EFD REGISTROS e Campos (2)'!X3580,Blocos!G:G,'EFD REGISTROS e Campos (2)'!J3580),Blocos!A:L,12,0))</f>
        <v/>
      </c>
      <c r="Z3580" s="190" t="str">
        <f>IF(ISNUMBER(Q3581),VLOOKUP(J3580,Blocos!D:G,4,0),"")</f>
        <v/>
      </c>
      <c r="AA3580" s="190" t="str">
        <f>IF(ISNUMBER(Q3580),CONCATENATE("CREATE TABLE ""reg_",LOWER(J3580),""" (""ID"" bigint NOT NULL AUTO_INCREMENT,  ""HASHFILE"" varchar(255) DEFAULT NULL, ""ID_PAI"" bigint NOT NULL,"),IF(Q3580="Campo",CONCATENATE("""",L3580,""" ",VLOOKUP(R3580,Apoio!A:C,3,0)),""))&amp;IF(Z3580="","",CONCATENATE("PRIMARY KEY (""ID""), KEY ""FK_reg_",LOWER(Z3580),"_ID_PAI"" (""ID_PAI""), CONSTRAINT ""FK_reg_",LOWER(Z3580),"_ID_PAI"" FOREIGN KEY (""ID_PAI"") REFERENCES ""reg_",LOWER(Z3580),""" (""ID"")) ENGINE=InnoDB AUTO_INCREMENT=105774 DEFAULT CHARSET=utf8mb4 COLLATE=utf8mb4_0900_ai_ci;"))</f>
        <v>"G4_08" decimal(15,6) DEFAULT NULL,</v>
      </c>
      <c r="AB3580" s="190" t="str">
        <f t="shared" si="391"/>
        <v>`reg_1980`.`G4_08`,</v>
      </c>
    </row>
    <row r="3581" spans="1:28" ht="14.5" hidden="1" customHeight="1" x14ac:dyDescent="0.3">
      <c r="J3581" s="187" t="str">
        <f t="shared" si="389"/>
        <v>1980</v>
      </c>
      <c r="K3581" s="181">
        <v>11</v>
      </c>
      <c r="L3581" s="289" t="s">
        <v>3567</v>
      </c>
      <c r="M3581" s="182" t="s">
        <v>3568</v>
      </c>
      <c r="N3581" s="181" t="s">
        <v>32</v>
      </c>
      <c r="O3581" s="181" t="s">
        <v>28</v>
      </c>
      <c r="P3581" s="207" t="s">
        <v>3496</v>
      </c>
      <c r="Q3581" s="192" t="str">
        <f t="shared" si="390"/>
        <v>Campo</v>
      </c>
      <c r="R3581" s="192" t="s">
        <v>3606</v>
      </c>
      <c r="S3581" s="191" t="str">
        <f t="shared" si="393"/>
        <v/>
      </c>
      <c r="T3581" s="192" t="str">
        <f t="shared" si="394"/>
        <v>&lt;campo posicao="11"&gt;
&lt;coluna&gt;G4_09&lt;/coluna&gt;
&lt;descricao&gt;Crédito presumido nas saídas incentivadas de PI &lt;/descricao&gt;
&lt;tipo&gt;R&lt;/tipo&gt;
&lt;/campo&gt;</v>
      </c>
      <c r="U3581" s="192" t="str">
        <f t="shared" si="392"/>
        <v>&lt;campo posicao="11"&gt;
&lt;coluna&gt;G4_09&lt;/coluna&gt;
&lt;descricao&gt;Crédito presumido nas saídas incentivadas de PI &lt;/descricao&gt;
&lt;tipo&gt;R&lt;/tipo&gt;
&lt;/campo&gt;</v>
      </c>
      <c r="V3581" s="192" t="str">
        <f t="shared" si="395"/>
        <v>{"Column12", "G4_09"},</v>
      </c>
      <c r="W3581" s="191" t="str">
        <f>IF(Q3581="Campo","@Campos(posicao = "&amp;K3581&amp;", tipo = '"&amp;R3581&amp;"')@Column(name = """&amp;L3581&amp;""")"&amp;IF(R3581="D","@Temporal(TemporalType.DATE)","")&amp;"private "&amp;VLOOKUP(TEXT(R3581,"@"),Apoio!A:B,2,0)&amp;" "&amp;SUBSTITUTE(LOWER(LEFT(L3581,1))&amp;RIGHT(PROPER(L3581),LEN(L3581)-1),"_","")&amp;";",IF(ISNUMBER(Q3581),IF(R3581="R","@Entity@Table(name = ""reg_"&amp;LOWER(J3581)&amp;""")@XmlRootElement","")&amp;VLOOKUP(J3581,Blocos!D:I,6,0)&amp;Apoio!$E$1&amp;Y3581,""))</f>
        <v>@Campos(posicao = 11, tipo = 'R')@Column(name = "G4_09")private BigDecimal g409;</v>
      </c>
      <c r="X3581" s="190" t="str">
        <f>IF(ISNUMBER(Q3581),COUNTIF(Blocos!G:G,J3581),"")</f>
        <v/>
      </c>
      <c r="Y3581" s="190" t="str">
        <f>IF(OR(X3581=0,X3581=""),"",VLOOKUP(SUMIFS(Blocos!A:A,Blocos!H:H,'EFD REGISTROS e Campos (2)'!X3581,Blocos!G:G,'EFD REGISTROS e Campos (2)'!J3581),Blocos!A:L,12,0))</f>
        <v/>
      </c>
      <c r="Z3581" s="190" t="str">
        <f>IF(ISNUMBER(Q3582),VLOOKUP(J3581,Blocos!D:G,4,0),"")</f>
        <v/>
      </c>
      <c r="AA3581" s="190" t="str">
        <f>IF(ISNUMBER(Q3581),CONCATENATE("CREATE TABLE ""reg_",LOWER(J3581),""" (""ID"" bigint NOT NULL AUTO_INCREMENT,  ""HASHFILE"" varchar(255) DEFAULT NULL, ""ID_PAI"" bigint NOT NULL,"),IF(Q3581="Campo",CONCATENATE("""",L3581,""" ",VLOOKUP(R3581,Apoio!A:C,3,0)),""))&amp;IF(Z3581="","",CONCATENATE("PRIMARY KEY (""ID""), KEY ""FK_reg_",LOWER(Z3581),"_ID_PAI"" (""ID_PAI""), CONSTRAINT ""FK_reg_",LOWER(Z3581),"_ID_PAI"" FOREIGN KEY (""ID_PAI"") REFERENCES ""reg_",LOWER(Z3581),""" (""ID"")) ENGINE=InnoDB AUTO_INCREMENT=105774 DEFAULT CHARSET=utf8mb4 COLLATE=utf8mb4_0900_ai_ci;"))</f>
        <v>"G4_09" decimal(15,6) DEFAULT NULL,</v>
      </c>
      <c r="AB3581" s="190" t="str">
        <f t="shared" si="391"/>
        <v>`reg_1980`.`G4_09`,</v>
      </c>
    </row>
    <row r="3582" spans="1:28" ht="14.5" hidden="1" customHeight="1" x14ac:dyDescent="0.3">
      <c r="J3582" s="187" t="str">
        <f t="shared" si="389"/>
        <v>1980</v>
      </c>
      <c r="K3582" s="181">
        <v>12</v>
      </c>
      <c r="L3582" s="289" t="s">
        <v>3569</v>
      </c>
      <c r="M3582" s="182" t="s">
        <v>3570</v>
      </c>
      <c r="N3582" s="181" t="s">
        <v>32</v>
      </c>
      <c r="O3582" s="181" t="s">
        <v>28</v>
      </c>
      <c r="P3582" s="207" t="s">
        <v>3496</v>
      </c>
      <c r="Q3582" s="192" t="str">
        <f t="shared" si="390"/>
        <v>Campo</v>
      </c>
      <c r="R3582" s="192" t="s">
        <v>3606</v>
      </c>
      <c r="S3582" s="191" t="str">
        <f t="shared" si="393"/>
        <v/>
      </c>
      <c r="T3582" s="192" t="str">
        <f t="shared" si="394"/>
        <v>&lt;campo posicao="12"&gt;
&lt;coluna&gt;G4_10&lt;/coluna&gt;
&lt;descricao&gt;Dedução de incentivo da Central de Distribuição (entradas/saídas)&lt;/descricao&gt;
&lt;tipo&gt;R&lt;/tipo&gt;
&lt;/campo&gt;</v>
      </c>
      <c r="U3582" s="192" t="str">
        <f t="shared" si="392"/>
        <v>&lt;campo posicao="12"&gt;
&lt;coluna&gt;G4_10&lt;/coluna&gt;
&lt;descricao&gt;Dedução de incentivo da Central de Distribuição (entradas/saídas)&lt;/descricao&gt;
&lt;tipo&gt;R&lt;/tipo&gt;
&lt;/campo&gt;</v>
      </c>
      <c r="V3582" s="192" t="str">
        <f t="shared" si="395"/>
        <v>{"Column13", "G4_10"},</v>
      </c>
      <c r="W3582" s="191" t="str">
        <f>IF(Q3582="Campo","@Campos(posicao = "&amp;K3582&amp;", tipo = '"&amp;R3582&amp;"')@Column(name = """&amp;L3582&amp;""")"&amp;IF(R3582="D","@Temporal(TemporalType.DATE)","")&amp;"private "&amp;VLOOKUP(TEXT(R3582,"@"),Apoio!A:B,2,0)&amp;" "&amp;SUBSTITUTE(LOWER(LEFT(L3582,1))&amp;RIGHT(PROPER(L3582),LEN(L3582)-1),"_","")&amp;";",IF(ISNUMBER(Q3582),IF(R3582="R","@Entity@Table(name = ""reg_"&amp;LOWER(J3582)&amp;""")@XmlRootElement","")&amp;VLOOKUP(J3582,Blocos!D:I,6,0)&amp;Apoio!$E$1&amp;Y3582,""))</f>
        <v>@Campos(posicao = 12, tipo = 'R')@Column(name = "G4_10")private BigDecimal g410;</v>
      </c>
      <c r="X3582" s="190" t="str">
        <f>IF(ISNUMBER(Q3582),COUNTIF(Blocos!G:G,J3582),"")</f>
        <v/>
      </c>
      <c r="Y3582" s="190" t="str">
        <f>IF(OR(X3582=0,X3582=""),"",VLOOKUP(SUMIFS(Blocos!A:A,Blocos!H:H,'EFD REGISTROS e Campos (2)'!X3582,Blocos!G:G,'EFD REGISTROS e Campos (2)'!J3582),Blocos!A:L,12,0))</f>
        <v/>
      </c>
      <c r="Z3582" s="190" t="str">
        <f>IF(ISNUMBER(Q3583),VLOOKUP(J3582,Blocos!D:G,4,0),"")</f>
        <v/>
      </c>
      <c r="AA3582" s="190" t="str">
        <f>IF(ISNUMBER(Q3582),CONCATENATE("CREATE TABLE ""reg_",LOWER(J3582),""" (""ID"" bigint NOT NULL AUTO_INCREMENT,  ""HASHFILE"" varchar(255) DEFAULT NULL, ""ID_PAI"" bigint NOT NULL,"),IF(Q3582="Campo",CONCATENATE("""",L3582,""" ",VLOOKUP(R3582,Apoio!A:C,3,0)),""))&amp;IF(Z3582="","",CONCATENATE("PRIMARY KEY (""ID""), KEY ""FK_reg_",LOWER(Z3582),"_ID_PAI"" (""ID_PAI""), CONSTRAINT ""FK_reg_",LOWER(Z3582),"_ID_PAI"" FOREIGN KEY (""ID_PAI"") REFERENCES ""reg_",LOWER(Z3582),""" (""ID"")) ENGINE=InnoDB AUTO_INCREMENT=105774 DEFAULT CHARSET=utf8mb4 COLLATE=utf8mb4_0900_ai_ci;"))</f>
        <v>"G4_10" decimal(15,6) DEFAULT NULL,</v>
      </c>
      <c r="AB3582" s="190" t="str">
        <f t="shared" si="391"/>
        <v>`reg_1980`.`G4_10`,</v>
      </c>
    </row>
    <row r="3583" spans="1:28" ht="14.5" hidden="1" customHeight="1" x14ac:dyDescent="0.3">
      <c r="J3583" s="187" t="str">
        <f t="shared" si="389"/>
        <v>1980</v>
      </c>
      <c r="K3583" s="181">
        <v>13</v>
      </c>
      <c r="L3583" s="289" t="s">
        <v>3571</v>
      </c>
      <c r="M3583" s="182" t="s">
        <v>3537</v>
      </c>
      <c r="N3583" s="181" t="s">
        <v>32</v>
      </c>
      <c r="O3583" s="181" t="s">
        <v>28</v>
      </c>
      <c r="P3583" s="207" t="s">
        <v>3496</v>
      </c>
      <c r="Q3583" s="192" t="str">
        <f t="shared" si="390"/>
        <v>Campo</v>
      </c>
      <c r="R3583" s="192" t="s">
        <v>3606</v>
      </c>
      <c r="S3583" s="191" t="str">
        <f t="shared" si="393"/>
        <v/>
      </c>
      <c r="T3583" s="192" t="str">
        <f t="shared" si="394"/>
        <v>&lt;campo posicao="13"&gt;
&lt;coluna&gt;G4_11&lt;/coluna&gt;
&lt;descricao&gt;Saldo devedor do ICMS após deduções do incentivo &lt;/descricao&gt;
&lt;tipo&gt;R&lt;/tipo&gt;
&lt;/campo&gt;</v>
      </c>
      <c r="U3583" s="192" t="str">
        <f t="shared" si="392"/>
        <v>&lt;campo posicao="13"&gt;
&lt;coluna&gt;G4_11&lt;/coluna&gt;
&lt;descricao&gt;Saldo devedor do ICMS após deduções do incentivo &lt;/descricao&gt;
&lt;tipo&gt;R&lt;/tipo&gt;
&lt;/campo&gt;</v>
      </c>
      <c r="V3583" s="192" t="str">
        <f t="shared" si="395"/>
        <v>{"Column14", "G4_11"},</v>
      </c>
      <c r="W3583" s="191" t="str">
        <f>IF(Q3583="Campo","@Campos(posicao = "&amp;K3583&amp;", tipo = '"&amp;R3583&amp;"')@Column(name = """&amp;L3583&amp;""")"&amp;IF(R3583="D","@Temporal(TemporalType.DATE)","")&amp;"private "&amp;VLOOKUP(TEXT(R3583,"@"),Apoio!A:B,2,0)&amp;" "&amp;SUBSTITUTE(LOWER(LEFT(L3583,1))&amp;RIGHT(PROPER(L3583),LEN(L3583)-1),"_","")&amp;";",IF(ISNUMBER(Q3583),IF(R3583="R","@Entity@Table(name = ""reg_"&amp;LOWER(J3583)&amp;""")@XmlRootElement","")&amp;VLOOKUP(J3583,Blocos!D:I,6,0)&amp;Apoio!$E$1&amp;Y3583,""))</f>
        <v>@Campos(posicao = 13, tipo = 'R')@Column(name = "G4_11")private BigDecimal g411;</v>
      </c>
      <c r="X3583" s="190" t="str">
        <f>IF(ISNUMBER(Q3583),COUNTIF(Blocos!G:G,J3583),"")</f>
        <v/>
      </c>
      <c r="Y3583" s="190" t="str">
        <f>IF(OR(X3583=0,X3583=""),"",VLOOKUP(SUMIFS(Blocos!A:A,Blocos!H:H,'EFD REGISTROS e Campos (2)'!X3583,Blocos!G:G,'EFD REGISTROS e Campos (2)'!J3583),Blocos!A:L,12,0))</f>
        <v/>
      </c>
      <c r="Z3583" s="190" t="str">
        <f>IF(ISNUMBER(Q3584),VLOOKUP(J3583,Blocos!D:G,4,0),"")</f>
        <v/>
      </c>
      <c r="AA3583" s="190" t="str">
        <f>IF(ISNUMBER(Q3583),CONCATENATE("CREATE TABLE ""reg_",LOWER(J3583),""" (""ID"" bigint NOT NULL AUTO_INCREMENT,  ""HASHFILE"" varchar(255) DEFAULT NULL, ""ID_PAI"" bigint NOT NULL,"),IF(Q3583="Campo",CONCATENATE("""",L3583,""" ",VLOOKUP(R3583,Apoio!A:C,3,0)),""))&amp;IF(Z3583="","",CONCATENATE("PRIMARY KEY (""ID""), KEY ""FK_reg_",LOWER(Z3583),"_ID_PAI"" (""ID_PAI""), CONSTRAINT ""FK_reg_",LOWER(Z3583),"_ID_PAI"" FOREIGN KEY (""ID_PAI"") REFERENCES ""reg_",LOWER(Z3583),""" (""ID"")) ENGINE=InnoDB AUTO_INCREMENT=105774 DEFAULT CHARSET=utf8mb4 COLLATE=utf8mb4_0900_ai_ci;"))</f>
        <v>"G4_11" decimal(15,6) DEFAULT NULL,</v>
      </c>
      <c r="AB3583" s="190" t="str">
        <f t="shared" si="391"/>
        <v>`reg_1980`.`G4_11`,</v>
      </c>
    </row>
    <row r="3584" spans="1:28" ht="14.5" hidden="1" customHeight="1" x14ac:dyDescent="0.3">
      <c r="J3584" s="187" t="str">
        <f t="shared" ref="J3584:J3602" si="396">IF(A3584="",J3583,CONCATENATE(B3584,C3584,D3584,E3584,F3584,G3584,H3584))</f>
        <v>1980</v>
      </c>
      <c r="K3584" s="181">
        <v>14</v>
      </c>
      <c r="L3584" s="289" t="s">
        <v>4006</v>
      </c>
      <c r="M3584" s="182" t="s">
        <v>3573</v>
      </c>
      <c r="N3584" s="181" t="s">
        <v>32</v>
      </c>
      <c r="O3584" s="181" t="s">
        <v>28</v>
      </c>
      <c r="P3584" s="207" t="s">
        <v>3496</v>
      </c>
      <c r="Q3584" s="192" t="str">
        <f t="shared" si="390"/>
        <v>Campo</v>
      </c>
      <c r="R3584" s="192" t="s">
        <v>3606</v>
      </c>
      <c r="S3584" s="191" t="str">
        <f t="shared" si="393"/>
        <v/>
      </c>
      <c r="T3584" s="192" t="str">
        <f t="shared" si="394"/>
        <v>&lt;campo posicao="14"&gt;
&lt;coluna&gt;G4_12&lt;/coluna&gt;
&lt;descricao&gt;Índice de recolhimento da central de distribuição&lt;/descricao&gt;
&lt;tipo&gt;R&lt;/tipo&gt;
&lt;/campo&gt;</v>
      </c>
      <c r="U3584" s="192" t="str">
        <f t="shared" si="392"/>
        <v>&lt;campo posicao="14"&gt;
&lt;coluna&gt;G4_12&lt;/coluna&gt;
&lt;descricao&gt;Índice de recolhimento da central de distribuição&lt;/descricao&gt;
&lt;tipo&gt;R&lt;/tipo&gt;
&lt;/campo&gt;</v>
      </c>
      <c r="V3584" s="192" t="str">
        <f t="shared" si="395"/>
        <v>{"Column15", "G4_12"},</v>
      </c>
      <c r="W3584" s="191" t="str">
        <f>IF(Q3584="Campo","@Campos(posicao = "&amp;K3584&amp;", tipo = '"&amp;R3584&amp;"')@Column(name = """&amp;L3584&amp;""")"&amp;IF(R3584="D","@Temporal(TemporalType.DATE)","")&amp;"private "&amp;VLOOKUP(TEXT(R3584,"@"),Apoio!A:B,2,0)&amp;" "&amp;SUBSTITUTE(LOWER(LEFT(L3584,1))&amp;RIGHT(PROPER(L3584),LEN(L3584)-1),"_","")&amp;";",IF(ISNUMBER(Q3584),IF(R3584="R","@Entity@Table(name = ""reg_"&amp;LOWER(J3584)&amp;""")@XmlRootElement","")&amp;VLOOKUP(J3584,Blocos!D:I,6,0)&amp;Apoio!$E$1&amp;Y3584,""))</f>
        <v>@Campos(posicao = 14, tipo = 'R')@Column(name = "G4_12")private BigDecimal g412;</v>
      </c>
      <c r="X3584" s="190" t="str">
        <f>IF(ISNUMBER(Q3584),COUNTIF(Blocos!G:G,J3584),"")</f>
        <v/>
      </c>
      <c r="Y3584" s="190" t="str">
        <f>IF(OR(X3584=0,X3584=""),"",VLOOKUP(SUMIFS(Blocos!A:A,Blocos!H:H,'EFD REGISTROS e Campos (2)'!X3584,Blocos!G:G,'EFD REGISTROS e Campos (2)'!J3584),Blocos!A:L,12,0))</f>
        <v/>
      </c>
      <c r="Z3584" s="190" t="str">
        <f>IF(ISNUMBER(Q3585),VLOOKUP(J3584,Blocos!D:G,4,0),"")</f>
        <v>1001</v>
      </c>
      <c r="AA3584" s="190" t="str">
        <f>IF(ISNUMBER(Q3584),CONCATENATE("CREATE TABLE ""reg_",LOWER(J3584),""" (""ID"" bigint NOT NULL AUTO_INCREMENT,  ""HASHFILE"" varchar(255) DEFAULT NULL, ""ID_PAI"" bigint NOT NULL,"),IF(Q3584="Campo",CONCATENATE("""",L3584,""" ",VLOOKUP(R3584,Apoio!A:C,3,0)),""))&amp;IF(Z3584="","",CONCATENATE("PRIMARY KEY (""ID""), KEY ""FK_reg_",LOWER(Z3584),"_ID_PAI"" (""ID_PAI""), CONSTRAINT ""FK_reg_",LOWER(Z3584),"_ID_PAI"" FOREIGN KEY (""ID_PAI"") REFERENCES ""reg_",LOWER(Z3584),""" (""ID"")) ENGINE=InnoDB AUTO_INCREMENT=105774 DEFAULT CHARSET=utf8mb4 COLLATE=utf8mb4_0900_ai_ci;"))</f>
        <v>"G4_12" decimal(15,6) DEFAULT NULL,PRIMARY KEY ("ID"), KEY "FK_reg_1001_ID_PAI" ("ID_PAI"), CONSTRAINT "FK_reg_1001_ID_PAI" FOREIGN KEY ("ID_PAI") REFERENCES "reg_1001" ("ID")) ENGINE=InnoDB AUTO_INCREMENT=105774 DEFAULT CHARSET=utf8mb4 COLLATE=utf8mb4_0900_ai_ci;</v>
      </c>
      <c r="AB3584" s="190" t="str">
        <f t="shared" si="391"/>
        <v>`reg_1980`.`G4_12`,FROM `efdicms`.`reg_1980`;"</v>
      </c>
    </row>
    <row r="3585" spans="1:28" ht="14.5" hidden="1" customHeight="1" collapsed="1" x14ac:dyDescent="0.3">
      <c r="A3585" s="180" t="s">
        <v>22</v>
      </c>
      <c r="C3585" s="180" t="s">
        <v>3574</v>
      </c>
      <c r="I3585" s="180" t="s">
        <v>8</v>
      </c>
      <c r="J3585" s="187" t="str">
        <f t="shared" si="396"/>
        <v>1990</v>
      </c>
      <c r="K3585" s="195" t="s">
        <v>3575</v>
      </c>
      <c r="Q3585" s="192">
        <f t="shared" si="390"/>
        <v>1</v>
      </c>
      <c r="S3585" s="191" t="str">
        <f t="shared" si="393"/>
        <v>&lt;/registro&gt;
&lt;registro codigo="1990" perfil="ABC" nivel="1"&gt;</v>
      </c>
      <c r="T3585" s="192" t="str">
        <f t="shared" si="394"/>
        <v/>
      </c>
      <c r="U3585" s="192" t="str">
        <f t="shared" si="392"/>
        <v>&lt;/registro&gt;
&lt;registro codigo="1990" perfil="ABC" nivel="1"&gt;</v>
      </c>
      <c r="V3585" s="192" t="str">
        <f t="shared" si="395"/>
        <v/>
      </c>
      <c r="W3585" s="191" t="str">
        <f>IF(Q3585="Campo","@Campos(posicao = "&amp;K3585&amp;", tipo = '"&amp;R3585&amp;"')@Column(name = """&amp;L3585&amp;""")"&amp;IF(R3585="D","@Temporal(TemporalType.DATE)","")&amp;"private "&amp;VLOOKUP(TEXT(R3585,"@"),Apoio!A:B,2,0)&amp;" "&amp;SUBSTITUTE(LOWER(LEFT(L3585,1))&amp;RIGHT(PROPER(L3585),LEN(L3585)-1),"_","")&amp;";",IF(ISNUMBER(Q3585),IF(R3585="R","@Entity@Table(name = ""reg_"&amp;LOWER(J3585)&amp;""")@XmlRootElement","")&amp;VLOOKUP(J3585,Blocos!D:I,6,0)&amp;Apoio!$E$1&amp;Y3585,""))</f>
        <v>@Registros(nivel = 1) public class Reg1990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Reg1990() { } public Reg1990(Long id) { this.id = id; } public Reg1990(Long id, Reg0000 idPai, long linha, String hash) { this.id = id; this.idPai = idPai; this.linha = linha; this.hash = hash; }public Long getId() { return id; } public void setId(Long id) { this.id = id; }@Basic(optional = false)@Column(name = "LINHA")private long linha;@Basic(optional = false)@Column(name = "HASH")private String hash;</v>
      </c>
      <c r="X3585" s="190">
        <f>IF(ISNUMBER(Q3585),COUNTIF(Blocos!G:G,J3585),"")</f>
        <v>0</v>
      </c>
      <c r="Y3585" s="190" t="str">
        <f>IF(OR(X3585=0,X3585=""),"",VLOOKUP(SUMIFS(Blocos!A:A,Blocos!H:H,'EFD REGISTROS e Campos (2)'!X3585,Blocos!G:G,'EFD REGISTROS e Campos (2)'!J3585),Blocos!A:L,12,0))</f>
        <v/>
      </c>
      <c r="Z3585" s="190" t="str">
        <f>IF(ISNUMBER(Q3586),VLOOKUP(J3585,Blocos!D:G,4,0),"")</f>
        <v/>
      </c>
      <c r="AA3585" s="190" t="str">
        <f>IF(ISNUMBER(Q3585),CONCATENATE("CREATE TABLE ""reg_",LOWER(J3585),""" (""ID"" bigint NOT NULL AUTO_INCREMENT,  ""HASHFILE"" varchar(255) DEFAULT NULL, ""ID_PAI"" bigint NOT NULL,"),IF(Q3585="Campo",CONCATENATE("""",L3585,""" ",VLOOKUP(R3585,Apoio!A:C,3,0)),""))&amp;IF(Z3585="","",CONCATENATE("PRIMARY KEY (""ID""), KEY ""FK_reg_",LOWER(Z3585),"_ID_PAI"" (""ID_PAI""), CONSTRAINT ""FK_reg_",LOWER(Z3585),"_ID_PAI"" FOREIGN KEY (""ID_PAI"") REFERENCES ""reg_",LOWER(Z3585),""" (""ID"")) ENGINE=InnoDB AUTO_INCREMENT=105774 DEFAULT CHARSET=utf8mb4 COLLATE=utf8mb4_0900_ai_ci;"))</f>
        <v>CREATE TABLE "reg_1990" ("ID" bigint NOT NULL AUTO_INCREMENT,  "HASHFILE" varchar(255) DEFAULT NULL, "ID_PAI" bigint NOT NULL,</v>
      </c>
      <c r="AB3585" s="190" t="str">
        <f t="shared" si="391"/>
        <v/>
      </c>
    </row>
    <row r="3586" spans="1:28" ht="14.5" hidden="1" customHeight="1" x14ac:dyDescent="0.3">
      <c r="D3586" s="195"/>
      <c r="J3586" s="187" t="str">
        <f t="shared" si="396"/>
        <v>1990</v>
      </c>
      <c r="K3586" s="181">
        <v>1</v>
      </c>
      <c r="L3586" s="289" t="s">
        <v>25</v>
      </c>
      <c r="M3586" s="182" t="s">
        <v>3576</v>
      </c>
      <c r="N3586" s="181" t="s">
        <v>27</v>
      </c>
      <c r="O3586" s="181">
        <v>4</v>
      </c>
      <c r="P3586" s="181" t="s">
        <v>28</v>
      </c>
      <c r="Q3586" s="192" t="str">
        <f t="shared" si="390"/>
        <v>Campo</v>
      </c>
      <c r="R3586" s="192" t="s">
        <v>27</v>
      </c>
      <c r="S3586" s="191" t="str">
        <f t="shared" si="393"/>
        <v/>
      </c>
      <c r="T3586" s="192" t="str">
        <f t="shared" si="394"/>
        <v>&lt;campo posicao="1"&gt;
&lt;coluna&gt;REG&lt;/coluna&gt;
&lt;descricao&gt;Texto fixo contendo "1990"&lt;/descricao&gt;
&lt;tipo&gt;C&lt;/tipo&gt;
&lt;/campo&gt;</v>
      </c>
      <c r="U3586" s="192" t="str">
        <f t="shared" si="392"/>
        <v>&lt;campo posicao="1"&gt;
&lt;coluna&gt;REG&lt;/coluna&gt;
&lt;descricao&gt;Texto fixo contendo "1990"&lt;/descricao&gt;
&lt;tipo&gt;C&lt;/tipo&gt;
&lt;/campo&gt;</v>
      </c>
      <c r="V3586" s="192" t="str">
        <f t="shared" si="395"/>
        <v>{"Column2", "REG"},</v>
      </c>
      <c r="W3586" s="191" t="str">
        <f>IF(Q3586="Campo","@Campos(posicao = "&amp;K3586&amp;", tipo = '"&amp;R3586&amp;"')@Column(name = """&amp;L3586&amp;""")"&amp;IF(R3586="D","@Temporal(TemporalType.DATE)","")&amp;"private "&amp;VLOOKUP(TEXT(R3586,"@"),Apoio!A:B,2,0)&amp;" "&amp;SUBSTITUTE(LOWER(LEFT(L3586,1))&amp;RIGHT(PROPER(L3586),LEN(L3586)-1),"_","")&amp;";",IF(ISNUMBER(Q3586),IF(R3586="R","@Entity@Table(name = ""reg_"&amp;LOWER(J3586)&amp;""")@XmlRootElement","")&amp;VLOOKUP(J3586,Blocos!D:I,6,0)&amp;Apoio!$E$1&amp;Y3586,""))</f>
        <v>@Campos(posicao = 1, tipo = 'C')@Column(name = "REG")private String reg;</v>
      </c>
      <c r="X3586" s="190" t="str">
        <f>IF(ISNUMBER(Q3586),COUNTIF(Blocos!G:G,J3586),"")</f>
        <v/>
      </c>
      <c r="Y3586" s="190" t="str">
        <f>IF(OR(X3586=0,X3586=""),"",VLOOKUP(SUMIFS(Blocos!A:A,Blocos!H:H,'EFD REGISTROS e Campos (2)'!X3586,Blocos!G:G,'EFD REGISTROS e Campos (2)'!J3586),Blocos!A:L,12,0))</f>
        <v/>
      </c>
      <c r="Z3586" s="190" t="str">
        <f>IF(ISNUMBER(Q3587),VLOOKUP(J3586,Blocos!D:G,4,0),"")</f>
        <v/>
      </c>
      <c r="AA3586" s="190" t="str">
        <f>IF(ISNUMBER(Q3586),CONCATENATE("CREATE TABLE ""reg_",LOWER(J3586),""" (""ID"" bigint NOT NULL AUTO_INCREMENT,  ""HASHFILE"" varchar(255) DEFAULT NULL, ""ID_PAI"" bigint NOT NULL,"),IF(Q3586="Campo",CONCATENATE("""",L3586,""" ",VLOOKUP(R3586,Apoio!A:C,3,0)),""))&amp;IF(Z3586="","",CONCATENATE("PRIMARY KEY (""ID""), KEY ""FK_reg_",LOWER(Z3586),"_ID_PAI"" (""ID_PAI""), CONSTRAINT ""FK_reg_",LOWER(Z3586),"_ID_PAI"" FOREIGN KEY (""ID_PAI"") REFERENCES ""reg_",LOWER(Z3586),""" (""ID"")) ENGINE=InnoDB AUTO_INCREMENT=105774 DEFAULT CHARSET=utf8mb4 COLLATE=utf8mb4_0900_ai_ci;"))</f>
        <v>"REG" varchar(255) DEFAULT NULL,</v>
      </c>
      <c r="AB3586" s="190" t="str">
        <f t="shared" si="391"/>
        <v>USE `efdicms`;SELECT `reg_1990`.`REG`,</v>
      </c>
    </row>
    <row r="3587" spans="1:28" ht="14.5" hidden="1" customHeight="1" x14ac:dyDescent="0.3">
      <c r="D3587" s="195"/>
      <c r="J3587" s="187" t="str">
        <f t="shared" si="396"/>
        <v>1990</v>
      </c>
      <c r="K3587" s="181">
        <v>2</v>
      </c>
      <c r="L3587" s="289" t="s">
        <v>3577</v>
      </c>
      <c r="M3587" s="182" t="s">
        <v>3578</v>
      </c>
      <c r="N3587" s="181" t="s">
        <v>27</v>
      </c>
      <c r="O3587" s="181" t="s">
        <v>28</v>
      </c>
      <c r="P3587" s="181" t="s">
        <v>28</v>
      </c>
      <c r="Q3587" s="192" t="str">
        <f t="shared" ref="Q3587:Q3602" si="397">IF(B3587&lt;&gt;"",0,IF(C3587&lt;&gt;"",1,IF(D3587&lt;&gt;"",2,IF(E3587&lt;&gt;"",3,IF(F3587&lt;&gt;"",4,IF(G3587&lt;&gt;"",5,IF(H3587&lt;&gt;"",6,IF(ISNUMBER(K3587),"Campo",""))))))))</f>
        <v>Campo</v>
      </c>
      <c r="R3587" s="192" t="s">
        <v>3607</v>
      </c>
      <c r="S3587" s="191" t="str">
        <f t="shared" si="393"/>
        <v/>
      </c>
      <c r="T3587" s="192" t="str">
        <f t="shared" si="394"/>
        <v>&lt;campo posicao="2"&gt;
&lt;coluna&gt;QTD_LIN_1&lt;/coluna&gt;
&lt;descricao&gt;Quantidade total de linhas do Bloco 1&lt;/descricao&gt;
&lt;tipo&gt;I&lt;/tipo&gt;
&lt;/campo&gt;</v>
      </c>
      <c r="U3587" s="192" t="str">
        <f t="shared" si="392"/>
        <v>&lt;campo posicao="2"&gt;
&lt;coluna&gt;QTD_LIN_1&lt;/coluna&gt;
&lt;descricao&gt;Quantidade total de linhas do Bloco 1&lt;/descricao&gt;
&lt;tipo&gt;I&lt;/tipo&gt;
&lt;/campo&gt;</v>
      </c>
      <c r="V3587" s="192" t="str">
        <f t="shared" si="395"/>
        <v>{"Column3", "QTD_LIN_1"},</v>
      </c>
      <c r="W3587" s="191" t="str">
        <f>IF(Q3587="Campo","@Campos(posicao = "&amp;K3587&amp;", tipo = '"&amp;R3587&amp;"')@Column(name = """&amp;L3587&amp;""")"&amp;IF(R3587="D","@Temporal(TemporalType.DATE)","")&amp;"private "&amp;VLOOKUP(TEXT(R3587,"@"),Apoio!A:B,2,0)&amp;" "&amp;SUBSTITUTE(LOWER(LEFT(L3587,1))&amp;RIGHT(PROPER(L3587),LEN(L3587)-1),"_","")&amp;";",IF(ISNUMBER(Q3587),IF(R3587="R","@Entity@Table(name = ""reg_"&amp;LOWER(J3587)&amp;""")@XmlRootElement","")&amp;VLOOKUP(J3587,Blocos!D:I,6,0)&amp;Apoio!$E$1&amp;Y3587,""))</f>
        <v>@Campos(posicao = 2, tipo = 'I')@Column(name = "QTD_LIN_1")private int qtdLin1;</v>
      </c>
      <c r="X3587" s="190" t="str">
        <f>IF(ISNUMBER(Q3587),COUNTIF(Blocos!G:G,J3587),"")</f>
        <v/>
      </c>
      <c r="Y3587" s="190" t="str">
        <f>IF(OR(X3587=0,X3587=""),"",VLOOKUP(SUMIFS(Blocos!A:A,Blocos!H:H,'EFD REGISTROS e Campos (2)'!X3587,Blocos!G:G,'EFD REGISTROS e Campos (2)'!J3587),Blocos!A:L,12,0))</f>
        <v/>
      </c>
      <c r="Z3587" s="190" t="str">
        <f>IF(ISNUMBER(Q3588),VLOOKUP(J3587,Blocos!D:G,4,0),"")</f>
        <v>0000</v>
      </c>
      <c r="AA3587" s="190" t="str">
        <f>IF(ISNUMBER(Q3587),CONCATENATE("CREATE TABLE ""reg_",LOWER(J3587),""" (""ID"" bigint NOT NULL AUTO_INCREMENT,  ""HASHFILE"" varchar(255) DEFAULT NULL, ""ID_PAI"" bigint NOT NULL,"),IF(Q3587="Campo",CONCATENATE("""",L3587,""" ",VLOOKUP(R3587,Apoio!A:C,3,0)),""))&amp;IF(Z3587="","",CONCATENATE("PRIMARY KEY (""ID""), KEY ""FK_reg_",LOWER(Z3587),"_ID_PAI"" (""ID_PAI""), CONSTRAINT ""FK_reg_",LOWER(Z3587),"_ID_PAI"" FOREIGN KEY (""ID_PAI"") REFERENCES ""reg_",LOWER(Z3587),""" (""ID"")) ENGINE=InnoDB AUTO_INCREMENT=105774 DEFAULT CHARSET=utf8mb4 COLLATE=utf8mb4_0900_ai_ci;"))</f>
        <v>"QTD_LIN_1" int DEFAULT NULL,PRIMARY KEY ("ID"), KEY "FK_reg_0000_ID_PAI" ("ID_PAI"), CONSTRAINT "FK_reg_0000_ID_PAI" FOREIGN KEY ("ID_PAI") REFERENCES "reg_0000" ("ID")) ENGINE=InnoDB AUTO_INCREMENT=105774 DEFAULT CHARSET=utf8mb4 COLLATE=utf8mb4_0900_ai_ci;</v>
      </c>
      <c r="AB3587" s="190" t="str">
        <f t="shared" si="391"/>
        <v>`reg_1990`.`QTD_LIN_1`,FROM `efdicms`.`reg_1990`;"</v>
      </c>
    </row>
    <row r="3588" spans="1:28" ht="14.5" hidden="1" customHeight="1" collapsed="1" x14ac:dyDescent="0.3">
      <c r="A3588" s="180" t="s">
        <v>22</v>
      </c>
      <c r="C3588" s="180" t="s">
        <v>3579</v>
      </c>
      <c r="I3588" s="180" t="s">
        <v>8</v>
      </c>
      <c r="J3588" s="187" t="str">
        <f t="shared" si="396"/>
        <v>9001</v>
      </c>
      <c r="K3588" s="195" t="s">
        <v>3580</v>
      </c>
      <c r="Q3588" s="192">
        <f t="shared" si="397"/>
        <v>1</v>
      </c>
      <c r="S3588" s="191" t="str">
        <f t="shared" si="393"/>
        <v>&lt;/registro&gt;
&lt;registro codigo="9001" perfil="ABC" nivel="1"&gt;</v>
      </c>
      <c r="T3588" s="192" t="str">
        <f t="shared" si="394"/>
        <v/>
      </c>
      <c r="U3588" s="192" t="str">
        <f t="shared" si="392"/>
        <v>&lt;/registro&gt;
&lt;registro codigo="9001" perfil="ABC" nivel="1"&gt;</v>
      </c>
      <c r="V3588" s="192" t="str">
        <f t="shared" si="395"/>
        <v/>
      </c>
      <c r="W3588" s="191" t="str">
        <f>IF(Q3588="Campo","@Campos(posicao = "&amp;K3588&amp;", tipo = '"&amp;R3588&amp;"')@Column(name = """&amp;L3588&amp;""")"&amp;IF(R3588="D","@Temporal(TemporalType.DATE)","")&amp;"private "&amp;VLOOKUP(TEXT(R3588,"@"),Apoio!A:B,2,0)&amp;" "&amp;SUBSTITUTE(LOWER(LEFT(L3588,1))&amp;RIGHT(PROPER(L3588),LEN(L3588)-1),"_","")&amp;";",IF(ISNUMBER(Q3588),IF(R3588="R","@Entity@Table(name = ""reg_"&amp;LOWER(J3588)&amp;""")@XmlRootElement","")&amp;VLOOKUP(J3588,Blocos!D:I,6,0)&amp;Apoio!$E$1&amp;Y3588,""))</f>
        <v>@Registros(nivel = 1) public class Reg9001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Reg9001() { } public Reg9001(Long id) { this.id = id; } public Reg9001(Long id, Reg0000 idPai, long linha, String hash) { this.id = id; this.idPai = idPai; this.linha = linha; this.hash = hash; }public Long getId() { return id; } public void setId(Long id) { this.id = id; }@Basic(optional = false)@Column(name = "LINHA")private long linha;@Basic(optional = false)@Column(name = "HASH")private String hash;@OneToMany( cascade = CascadeType.ALL, fetch = FetchType.LAZY, mappedBy = "idPai")private  List&lt;Reg9900&gt; reg9900;public List&lt;Reg9900&gt; getReg9900() {return reg9900;}public void setReg9900(List&lt;Reg9900&gt; reg9900) {this.reg9900 = reg9900;}</v>
      </c>
      <c r="X3588" s="190">
        <f>IF(ISNUMBER(Q3588),COUNTIF(Blocos!G:G,J3588),"")</f>
        <v>1</v>
      </c>
      <c r="Y3588" s="190" t="str">
        <f>IF(OR(X3588=0,X3588=""),"",VLOOKUP(SUMIFS(Blocos!A:A,Blocos!H:H,'EFD REGISTROS e Campos (2)'!X3588,Blocos!G:G,'EFD REGISTROS e Campos (2)'!J3588),Blocos!A:L,12,0))</f>
        <v>@OneToMany( cascade = CascadeType.ALL, fetch = FetchType.LAZY, mappedBy = "idPai")private  List&lt;Reg9900&gt; reg9900;public List&lt;Reg9900&gt; getReg9900() {return reg9900;}public void setReg9900(List&lt;Reg9900&gt; reg9900) {this.reg9900 = reg9900;}</v>
      </c>
      <c r="Z3588" s="190" t="str">
        <f>IF(ISNUMBER(Q3589),VLOOKUP(J3588,Blocos!D:G,4,0),"")</f>
        <v/>
      </c>
      <c r="AA3588" s="190" t="str">
        <f>IF(ISNUMBER(Q3588),CONCATENATE("CREATE TABLE ""reg_",LOWER(J3588),""" (""ID"" bigint NOT NULL AUTO_INCREMENT,  ""HASHFILE"" varchar(255) DEFAULT NULL, ""ID_PAI"" bigint NOT NULL,"),IF(Q3588="Campo",CONCATENATE("""",L3588,""" ",VLOOKUP(R3588,Apoio!A:C,3,0)),""))&amp;IF(Z3588="","",CONCATENATE("PRIMARY KEY (""ID""), KEY ""FK_reg_",LOWER(Z3588),"_ID_PAI"" (""ID_PAI""), CONSTRAINT ""FK_reg_",LOWER(Z3588),"_ID_PAI"" FOREIGN KEY (""ID_PAI"") REFERENCES ""reg_",LOWER(Z3588),""" (""ID"")) ENGINE=InnoDB AUTO_INCREMENT=105774 DEFAULT CHARSET=utf8mb4 COLLATE=utf8mb4_0900_ai_ci;"))</f>
        <v>CREATE TABLE "reg_9001" ("ID" bigint NOT NULL AUTO_INCREMENT,  "HASHFILE" varchar(255) DEFAULT NULL, "ID_PAI" bigint NOT NULL,</v>
      </c>
      <c r="AB3588" s="190" t="str">
        <f t="shared" ref="AB3588:AB3602" si="398">IF(Q3588="Campo",CONCATENATE(IF(K3588=1,"USE `efdicms`;SELECT ",""),"`reg_",LOWER(J3588),"`.`",L3588,"`,"),"")&amp;IF(J3588&lt;&gt;J3589,CONCATENATE("FROM `efdicms`.`reg_",LOWER(J3588),"`;"""),"")</f>
        <v/>
      </c>
    </row>
    <row r="3589" spans="1:28" ht="14.5" hidden="1" customHeight="1" x14ac:dyDescent="0.3">
      <c r="J3589" s="187" t="str">
        <f t="shared" si="396"/>
        <v>9001</v>
      </c>
      <c r="K3589" s="181">
        <v>1</v>
      </c>
      <c r="L3589" s="289" t="s">
        <v>25</v>
      </c>
      <c r="M3589" s="182" t="s">
        <v>3581</v>
      </c>
      <c r="N3589" s="181" t="s">
        <v>27</v>
      </c>
      <c r="O3589" s="181">
        <v>4</v>
      </c>
      <c r="P3589" s="181" t="s">
        <v>28</v>
      </c>
      <c r="Q3589" s="192" t="str">
        <f t="shared" si="397"/>
        <v>Campo</v>
      </c>
      <c r="R3589" s="192" t="s">
        <v>27</v>
      </c>
      <c r="S3589" s="191" t="str">
        <f t="shared" si="393"/>
        <v/>
      </c>
      <c r="T3589" s="192" t="str">
        <f t="shared" si="394"/>
        <v>&lt;campo posicao="1"&gt;
&lt;coluna&gt;REG&lt;/coluna&gt;
&lt;descricao&gt;Texto fixo contendo “9001”.&lt;/descricao&gt;
&lt;tipo&gt;C&lt;/tipo&gt;
&lt;/campo&gt;</v>
      </c>
      <c r="U3589" s="192" t="str">
        <f t="shared" si="392"/>
        <v>&lt;campo posicao="1"&gt;
&lt;coluna&gt;REG&lt;/coluna&gt;
&lt;descricao&gt;Texto fixo contendo “9001”.&lt;/descricao&gt;
&lt;tipo&gt;C&lt;/tipo&gt;
&lt;/campo&gt;</v>
      </c>
      <c r="V3589" s="192" t="str">
        <f t="shared" si="395"/>
        <v>{"Column2", "REG"},</v>
      </c>
      <c r="W3589" s="191" t="str">
        <f>IF(Q3589="Campo","@Campos(posicao = "&amp;K3589&amp;", tipo = '"&amp;R3589&amp;"')@Column(name = """&amp;L3589&amp;""")"&amp;IF(R3589="D","@Temporal(TemporalType.DATE)","")&amp;"private "&amp;VLOOKUP(TEXT(R3589,"@"),Apoio!A:B,2,0)&amp;" "&amp;SUBSTITUTE(LOWER(LEFT(L3589,1))&amp;RIGHT(PROPER(L3589),LEN(L3589)-1),"_","")&amp;";",IF(ISNUMBER(Q3589),IF(R3589="R","@Entity@Table(name = ""reg_"&amp;LOWER(J3589)&amp;""")@XmlRootElement","")&amp;VLOOKUP(J3589,Blocos!D:I,6,0)&amp;Apoio!$E$1&amp;Y3589,""))</f>
        <v>@Campos(posicao = 1, tipo = 'C')@Column(name = "REG")private String reg;</v>
      </c>
      <c r="X3589" s="190" t="str">
        <f>IF(ISNUMBER(Q3589),COUNTIF(Blocos!G:G,J3589),"")</f>
        <v/>
      </c>
      <c r="Y3589" s="190" t="str">
        <f>IF(OR(X3589=0,X3589=""),"",VLOOKUP(SUMIFS(Blocos!A:A,Blocos!H:H,'EFD REGISTROS e Campos (2)'!X3589,Blocos!G:G,'EFD REGISTROS e Campos (2)'!J3589),Blocos!A:L,12,0))</f>
        <v/>
      </c>
      <c r="Z3589" s="190" t="str">
        <f>IF(ISNUMBER(Q3590),VLOOKUP(J3589,Blocos!D:G,4,0),"")</f>
        <v/>
      </c>
      <c r="AA3589" s="190" t="str">
        <f>IF(ISNUMBER(Q3589),CONCATENATE("CREATE TABLE ""reg_",LOWER(J3589),""" (""ID"" bigint NOT NULL AUTO_INCREMENT,  ""HASHFILE"" varchar(255) DEFAULT NULL, ""ID_PAI"" bigint NOT NULL,"),IF(Q3589="Campo",CONCATENATE("""",L3589,""" ",VLOOKUP(R3589,Apoio!A:C,3,0)),""))&amp;IF(Z3589="","",CONCATENATE("PRIMARY KEY (""ID""), KEY ""FK_reg_",LOWER(Z3589),"_ID_PAI"" (""ID_PAI""), CONSTRAINT ""FK_reg_",LOWER(Z3589),"_ID_PAI"" FOREIGN KEY (""ID_PAI"") REFERENCES ""reg_",LOWER(Z3589),""" (""ID"")) ENGINE=InnoDB AUTO_INCREMENT=105774 DEFAULT CHARSET=utf8mb4 COLLATE=utf8mb4_0900_ai_ci;"))</f>
        <v>"REG" varchar(255) DEFAULT NULL,</v>
      </c>
      <c r="AB3589" s="190" t="str">
        <f t="shared" si="398"/>
        <v>USE `efdicms`;SELECT `reg_9001`.`REG`,</v>
      </c>
    </row>
    <row r="3590" spans="1:28" ht="14.5" hidden="1" customHeight="1" x14ac:dyDescent="0.3">
      <c r="J3590" s="187" t="str">
        <f t="shared" si="396"/>
        <v>9001</v>
      </c>
      <c r="K3590" s="196">
        <v>2</v>
      </c>
      <c r="L3590" s="285" t="s">
        <v>77</v>
      </c>
      <c r="M3590" s="182" t="s">
        <v>78</v>
      </c>
      <c r="N3590" s="196" t="s">
        <v>27</v>
      </c>
      <c r="O3590" s="196" t="s">
        <v>240</v>
      </c>
      <c r="P3590" s="196" t="s">
        <v>28</v>
      </c>
      <c r="Q3590" s="192" t="str">
        <f t="shared" si="397"/>
        <v>Campo</v>
      </c>
      <c r="R3590" s="192" t="s">
        <v>3607</v>
      </c>
      <c r="S3590" s="191" t="str">
        <f t="shared" si="393"/>
        <v/>
      </c>
      <c r="T3590" s="192" t="str">
        <f t="shared" si="394"/>
        <v>&lt;campo posicao="2"&gt;
&lt;coluna&gt;IND_MOV&lt;/coluna&gt;
&lt;descricao&gt;Indicador de movimento:&lt;/descricao&gt;
&lt;tipo&gt;I&lt;/tipo&gt;
&lt;/campo&gt;</v>
      </c>
      <c r="U3590" s="192" t="str">
        <f t="shared" si="392"/>
        <v>&lt;campo posicao="2"&gt;
&lt;coluna&gt;IND_MOV&lt;/coluna&gt;
&lt;descricao&gt;Indicador de movimento:&lt;/descricao&gt;
&lt;tipo&gt;I&lt;/tipo&gt;
&lt;/campo&gt;</v>
      </c>
      <c r="V3590" s="192" t="str">
        <f t="shared" si="395"/>
        <v>{"Column3", "IND_MOV"},</v>
      </c>
      <c r="W3590" s="191" t="str">
        <f>IF(Q3590="Campo","@Campos(posicao = "&amp;K3590&amp;", tipo = '"&amp;R3590&amp;"')@Column(name = """&amp;L3590&amp;""")"&amp;IF(R3590="D","@Temporal(TemporalType.DATE)","")&amp;"private "&amp;VLOOKUP(TEXT(R3590,"@"),Apoio!A:B,2,0)&amp;" "&amp;SUBSTITUTE(LOWER(LEFT(L3590,1))&amp;RIGHT(PROPER(L3590),LEN(L3590)-1),"_","")&amp;";",IF(ISNUMBER(Q3590),IF(R3590="R","@Entity@Table(name = ""reg_"&amp;LOWER(J3590)&amp;""")@XmlRootElement","")&amp;VLOOKUP(J3590,Blocos!D:I,6,0)&amp;Apoio!$E$1&amp;Y3590,""))</f>
        <v>@Campos(posicao = 2, tipo = 'I')@Column(name = "IND_MOV")private int indMov;</v>
      </c>
      <c r="X3590" s="190" t="str">
        <f>IF(ISNUMBER(Q3590),COUNTIF(Blocos!G:G,J3590),"")</f>
        <v/>
      </c>
      <c r="Y3590" s="190" t="str">
        <f>IF(OR(X3590=0,X3590=""),"",VLOOKUP(SUMIFS(Blocos!A:A,Blocos!H:H,'EFD REGISTROS e Campos (2)'!X3590,Blocos!G:G,'EFD REGISTROS e Campos (2)'!J3590),Blocos!A:L,12,0))</f>
        <v/>
      </c>
      <c r="Z3590" s="190" t="str">
        <f>IF(ISNUMBER(Q3591),VLOOKUP(J3590,Blocos!D:G,4,0),"")</f>
        <v/>
      </c>
      <c r="AA3590" s="190" t="str">
        <f>IF(ISNUMBER(Q3590),CONCATENATE("CREATE TABLE ""reg_",LOWER(J3590),""" (""ID"" bigint NOT NULL AUTO_INCREMENT,  ""HASHFILE"" varchar(255) DEFAULT NULL, ""ID_PAI"" bigint NOT NULL,"),IF(Q3590="Campo",CONCATENATE("""",L3590,""" ",VLOOKUP(R3590,Apoio!A:C,3,0)),""))&amp;IF(Z3590="","",CONCATENATE("PRIMARY KEY (""ID""), KEY ""FK_reg_",LOWER(Z3590),"_ID_PAI"" (""ID_PAI""), CONSTRAINT ""FK_reg_",LOWER(Z3590),"_ID_PAI"" FOREIGN KEY (""ID_PAI"") REFERENCES ""reg_",LOWER(Z3590),""" (""ID"")) ENGINE=InnoDB AUTO_INCREMENT=105774 DEFAULT CHARSET=utf8mb4 COLLATE=utf8mb4_0900_ai_ci;"))</f>
        <v>"IND_MOV" int DEFAULT NULL,</v>
      </c>
      <c r="AB3590" s="190" t="str">
        <f t="shared" si="398"/>
        <v>`reg_9001`.`IND_MOV`,</v>
      </c>
    </row>
    <row r="3591" spans="1:28" ht="14.5" hidden="1" customHeight="1" x14ac:dyDescent="0.3">
      <c r="J3591" s="187" t="str">
        <f t="shared" si="396"/>
        <v>9001</v>
      </c>
      <c r="K3591" s="196"/>
      <c r="L3591" s="285"/>
      <c r="M3591" s="182" t="s">
        <v>79</v>
      </c>
      <c r="N3591" s="196"/>
      <c r="O3591" s="196"/>
      <c r="P3591" s="196"/>
      <c r="Q3591" s="192" t="str">
        <f t="shared" si="397"/>
        <v/>
      </c>
      <c r="S3591" s="191" t="str">
        <f t="shared" si="393"/>
        <v/>
      </c>
      <c r="T3591" s="192" t="str">
        <f t="shared" si="394"/>
        <v/>
      </c>
      <c r="U3591" s="192" t="str">
        <f t="shared" si="392"/>
        <v/>
      </c>
      <c r="V3591" s="192" t="str">
        <f t="shared" si="395"/>
        <v/>
      </c>
      <c r="W3591" s="191" t="str">
        <f>IF(Q3591="Campo","@Campos(posicao = "&amp;K3591&amp;", tipo = '"&amp;R3591&amp;"')@Column(name = """&amp;L3591&amp;""")"&amp;IF(R3591="D","@Temporal(TemporalType.DATE)","")&amp;"private "&amp;VLOOKUP(TEXT(R3591,"@"),Apoio!A:B,2,0)&amp;" "&amp;SUBSTITUTE(LOWER(LEFT(L3591,1))&amp;RIGHT(PROPER(L3591),LEN(L3591)-1),"_","")&amp;";",IF(ISNUMBER(Q3591),IF(R3591="R","@Entity@Table(name = ""reg_"&amp;LOWER(J3591)&amp;""")@XmlRootElement","")&amp;VLOOKUP(J3591,Blocos!D:I,6,0)&amp;Apoio!$E$1&amp;Y3591,""))</f>
        <v/>
      </c>
      <c r="X3591" s="190" t="str">
        <f>IF(ISNUMBER(Q3591),COUNTIF(Blocos!G:G,J3591),"")</f>
        <v/>
      </c>
      <c r="Y3591" s="190" t="str">
        <f>IF(OR(X3591=0,X3591=""),"",VLOOKUP(SUMIFS(Blocos!A:A,Blocos!H:H,'EFD REGISTROS e Campos (2)'!X3591,Blocos!G:G,'EFD REGISTROS e Campos (2)'!J3591),Blocos!A:L,12,0))</f>
        <v/>
      </c>
      <c r="Z3591" s="190" t="str">
        <f>IF(ISNUMBER(Q3592),VLOOKUP(J3591,Blocos!D:G,4,0),"")</f>
        <v/>
      </c>
      <c r="AA3591" s="190" t="str">
        <f>IF(ISNUMBER(Q3591),CONCATENATE("CREATE TABLE ""reg_",LOWER(J3591),""" (""ID"" bigint NOT NULL AUTO_INCREMENT,  ""HASHFILE"" varchar(255) DEFAULT NULL, ""ID_PAI"" bigint NOT NULL,"),IF(Q3591="Campo",CONCATENATE("""",L3591,""" ",VLOOKUP(R3591,Apoio!A:C,3,0)),""))&amp;IF(Z3591="","",CONCATENATE("PRIMARY KEY (""ID""), KEY ""FK_reg_",LOWER(Z3591),"_ID_PAI"" (""ID_PAI""), CONSTRAINT ""FK_reg_",LOWER(Z3591),"_ID_PAI"" FOREIGN KEY (""ID_PAI"") REFERENCES ""reg_",LOWER(Z3591),""" (""ID"")) ENGINE=InnoDB AUTO_INCREMENT=105774 DEFAULT CHARSET=utf8mb4 COLLATE=utf8mb4_0900_ai_ci;"))</f>
        <v/>
      </c>
      <c r="AB3591" s="190" t="str">
        <f t="shared" si="398"/>
        <v/>
      </c>
    </row>
    <row r="3592" spans="1:28" ht="14.5" hidden="1" customHeight="1" x14ac:dyDescent="0.3">
      <c r="J3592" s="187" t="str">
        <f t="shared" si="396"/>
        <v>9001</v>
      </c>
      <c r="K3592" s="196"/>
      <c r="L3592" s="285"/>
      <c r="M3592" s="182" t="s">
        <v>80</v>
      </c>
      <c r="N3592" s="196"/>
      <c r="O3592" s="196"/>
      <c r="P3592" s="196"/>
      <c r="Q3592" s="192" t="str">
        <f t="shared" si="397"/>
        <v/>
      </c>
      <c r="S3592" s="191" t="str">
        <f t="shared" si="393"/>
        <v/>
      </c>
      <c r="T3592" s="192" t="str">
        <f t="shared" si="394"/>
        <v/>
      </c>
      <c r="U3592" s="192" t="str">
        <f t="shared" si="392"/>
        <v/>
      </c>
      <c r="V3592" s="192" t="str">
        <f t="shared" si="395"/>
        <v/>
      </c>
      <c r="W3592" s="191" t="str">
        <f>IF(Q3592="Campo","@Campos(posicao = "&amp;K3592&amp;", tipo = '"&amp;R3592&amp;"')@Column(name = """&amp;L3592&amp;""")"&amp;IF(R3592="D","@Temporal(TemporalType.DATE)","")&amp;"private "&amp;VLOOKUP(TEXT(R3592,"@"),Apoio!A:B,2,0)&amp;" "&amp;SUBSTITUTE(LOWER(LEFT(L3592,1))&amp;RIGHT(PROPER(L3592),LEN(L3592)-1),"_","")&amp;";",IF(ISNUMBER(Q3592),IF(R3592="R","@Entity@Table(name = ""reg_"&amp;LOWER(J3592)&amp;""")@XmlRootElement","")&amp;VLOOKUP(J3592,Blocos!D:I,6,0)&amp;Apoio!$E$1&amp;Y3592,""))</f>
        <v/>
      </c>
      <c r="X3592" s="190" t="str">
        <f>IF(ISNUMBER(Q3592),COUNTIF(Blocos!G:G,J3592),"")</f>
        <v/>
      </c>
      <c r="Y3592" s="190" t="str">
        <f>IF(OR(X3592=0,X3592=""),"",VLOOKUP(SUMIFS(Blocos!A:A,Blocos!H:H,'EFD REGISTROS e Campos (2)'!X3592,Blocos!G:G,'EFD REGISTROS e Campos (2)'!J3592),Blocos!A:L,12,0))</f>
        <v/>
      </c>
      <c r="Z3592" s="190" t="str">
        <f>IF(ISNUMBER(Q3593),VLOOKUP(J3592,Blocos!D:G,4,0),"")</f>
        <v>0000</v>
      </c>
      <c r="AA3592" s="190" t="str">
        <f>IF(ISNUMBER(Q3592),CONCATENATE("CREATE TABLE ""reg_",LOWER(J3592),""" (""ID"" bigint NOT NULL AUTO_INCREMENT,  ""HASHFILE"" varchar(255) DEFAULT NULL, ""ID_PAI"" bigint NOT NULL,"),IF(Q3592="Campo",CONCATENATE("""",L3592,""" ",VLOOKUP(R3592,Apoio!A:C,3,0)),""))&amp;IF(Z3592="","",CONCATENATE("PRIMARY KEY (""ID""), KEY ""FK_reg_",LOWER(Z3592),"_ID_PAI"" (""ID_PAI""), CONSTRAINT ""FK_reg_",LOWER(Z3592),"_ID_PAI"" FOREIGN KEY (""ID_PAI"") REFERENCES ""reg_",LOWER(Z3592),""" (""ID"")) ENGINE=InnoDB AUTO_INCREMENT=105774 DEFAULT CHARSET=utf8mb4 COLLATE=utf8mb4_0900_ai_ci;"))</f>
        <v>PRIMARY KEY ("ID"), KEY "FK_reg_0000_ID_PAI" ("ID_PAI"), CONSTRAINT "FK_reg_0000_ID_PAI" FOREIGN KEY ("ID_PAI") REFERENCES "reg_0000" ("ID")) ENGINE=InnoDB AUTO_INCREMENT=105774 DEFAULT CHARSET=utf8mb4 COLLATE=utf8mb4_0900_ai_ci;</v>
      </c>
      <c r="AB3592" s="190" t="str">
        <f t="shared" si="398"/>
        <v>FROM `efdicms`.`reg_9001`;"</v>
      </c>
    </row>
    <row r="3593" spans="1:28" ht="14.5" hidden="1" customHeight="1" collapsed="1" x14ac:dyDescent="0.3">
      <c r="A3593" s="180" t="s">
        <v>22</v>
      </c>
      <c r="D3593" s="180" t="s">
        <v>3582</v>
      </c>
      <c r="I3593" s="180" t="s">
        <v>108</v>
      </c>
      <c r="J3593" s="187" t="str">
        <f t="shared" si="396"/>
        <v>9900</v>
      </c>
      <c r="K3593" s="195" t="s">
        <v>3583</v>
      </c>
      <c r="Q3593" s="192">
        <f t="shared" si="397"/>
        <v>2</v>
      </c>
      <c r="S3593" s="191" t="str">
        <f t="shared" si="393"/>
        <v>&lt;/registro&gt;
&lt;registro codigo="9900" perfil="ABC" nivel="2"&gt;</v>
      </c>
      <c r="T3593" s="192" t="str">
        <f t="shared" si="394"/>
        <v/>
      </c>
      <c r="U3593" s="192" t="str">
        <f t="shared" si="392"/>
        <v>&lt;/registro&gt;
&lt;registro codigo="9900" perfil="ABC" nivel="2"&gt;</v>
      </c>
      <c r="V3593" s="192" t="str">
        <f t="shared" si="395"/>
        <v/>
      </c>
      <c r="W3593" s="191" t="str">
        <f>IF(Q3593="Campo","@Campos(posicao = "&amp;K3593&amp;", tipo = '"&amp;R3593&amp;"')@Column(name = """&amp;L3593&amp;""")"&amp;IF(R3593="D","@Temporal(TemporalType.DATE)","")&amp;"private "&amp;VLOOKUP(TEXT(R3593,"@"),Apoio!A:B,2,0)&amp;" "&amp;SUBSTITUTE(LOWER(LEFT(L3593,1))&amp;RIGHT(PROPER(L3593),LEN(L3593)-1),"_","")&amp;";",IF(ISNUMBER(Q3593),IF(R3593="R","@Entity@Table(name = ""reg_"&amp;LOWER(J3593)&amp;""")@XmlRootElement","")&amp;VLOOKUP(J3593,Blocos!D:I,6,0)&amp;Apoio!$E$1&amp;Y3593,""))</f>
        <v>@Registros(nivel = 2) public class Reg9900 implements Serializable { private static final long serialVersionUID = 1L; @Id @GeneratedValue(strategy = GenerationType.IDENTITY) @Basic(optional = false) @Column(name = "ID" ) private Long id;@ManyToOne(fetch = FetchType.LAZY) @JoinColumn(name = "ID_PAI", nullable = false) private Reg9001 idPai; public Reg9001 getIdPai() {return idPai;}public void setIdPai(Object idPai) {this.idPai = (Reg9001) idPai;}public Reg9900() { } public Reg9900(Long id) { this.id = id; } public Reg9900(Long id, Reg9001 idPai, long linha, String hash) { this.id = id; this.idPai = idPai; this.linha = linha; this.hash = hash; }public Long getId() { return id; } public void setId(Long id) { this.id = id; }@Basic(optional = false)@Column(name = "LINHA")private long linha;@Basic(optional = false)@Column(name = "HASH")private String hash;</v>
      </c>
      <c r="X3593" s="190">
        <f>IF(ISNUMBER(Q3593),COUNTIF(Blocos!G:G,J3593),"")</f>
        <v>0</v>
      </c>
      <c r="Y3593" s="190" t="str">
        <f>IF(OR(X3593=0,X3593=""),"",VLOOKUP(SUMIFS(Blocos!A:A,Blocos!H:H,'EFD REGISTROS e Campos (2)'!X3593,Blocos!G:G,'EFD REGISTROS e Campos (2)'!J3593),Blocos!A:L,12,0))</f>
        <v/>
      </c>
      <c r="Z3593" s="190" t="str">
        <f>IF(ISNUMBER(Q3594),VLOOKUP(J3593,Blocos!D:G,4,0),"")</f>
        <v/>
      </c>
      <c r="AA3593" s="190" t="str">
        <f>IF(ISNUMBER(Q3593),CONCATENATE("CREATE TABLE ""reg_",LOWER(J3593),""" (""ID"" bigint NOT NULL AUTO_INCREMENT,  ""HASHFILE"" varchar(255) DEFAULT NULL, ""ID_PAI"" bigint NOT NULL,"),IF(Q3593="Campo",CONCATENATE("""",L3593,""" ",VLOOKUP(R3593,Apoio!A:C,3,0)),""))&amp;IF(Z3593="","",CONCATENATE("PRIMARY KEY (""ID""), KEY ""FK_reg_",LOWER(Z3593),"_ID_PAI"" (""ID_PAI""), CONSTRAINT ""FK_reg_",LOWER(Z3593),"_ID_PAI"" FOREIGN KEY (""ID_PAI"") REFERENCES ""reg_",LOWER(Z3593),""" (""ID"")) ENGINE=InnoDB AUTO_INCREMENT=105774 DEFAULT CHARSET=utf8mb4 COLLATE=utf8mb4_0900_ai_ci;"))</f>
        <v>CREATE TABLE "reg_9900" ("ID" bigint NOT NULL AUTO_INCREMENT,  "HASHFILE" varchar(255) DEFAULT NULL, "ID_PAI" bigint NOT NULL,</v>
      </c>
      <c r="AB3593" s="190" t="str">
        <f t="shared" si="398"/>
        <v/>
      </c>
    </row>
    <row r="3594" spans="1:28" ht="14.5" hidden="1" customHeight="1" x14ac:dyDescent="0.3">
      <c r="J3594" s="187" t="str">
        <f t="shared" si="396"/>
        <v>9900</v>
      </c>
      <c r="K3594" s="181">
        <v>1</v>
      </c>
      <c r="L3594" s="289" t="s">
        <v>25</v>
      </c>
      <c r="M3594" s="182" t="s">
        <v>3584</v>
      </c>
      <c r="N3594" s="181" t="s">
        <v>27</v>
      </c>
      <c r="O3594" s="181">
        <v>4</v>
      </c>
      <c r="P3594" s="181" t="s">
        <v>28</v>
      </c>
      <c r="Q3594" s="192" t="str">
        <f t="shared" si="397"/>
        <v>Campo</v>
      </c>
      <c r="R3594" s="192" t="s">
        <v>27</v>
      </c>
      <c r="S3594" s="191" t="str">
        <f t="shared" si="393"/>
        <v/>
      </c>
      <c r="T3594" s="192" t="str">
        <f t="shared" si="394"/>
        <v>&lt;campo posicao="1"&gt;
&lt;coluna&gt;REG&lt;/coluna&gt;
&lt;descricao&gt;Texto fixo contendo “9900”.&lt;/descricao&gt;
&lt;tipo&gt;C&lt;/tipo&gt;
&lt;/campo&gt;</v>
      </c>
      <c r="U3594" s="192" t="str">
        <f t="shared" si="392"/>
        <v>&lt;campo posicao="1"&gt;
&lt;coluna&gt;REG&lt;/coluna&gt;
&lt;descricao&gt;Texto fixo contendo “9900”.&lt;/descricao&gt;
&lt;tipo&gt;C&lt;/tipo&gt;
&lt;/campo&gt;</v>
      </c>
      <c r="V3594" s="192" t="str">
        <f t="shared" si="395"/>
        <v>{"Column2", "REG"},</v>
      </c>
      <c r="W3594" s="191" t="str">
        <f>IF(Q3594="Campo","@Campos(posicao = "&amp;K3594&amp;", tipo = '"&amp;R3594&amp;"')@Column(name = """&amp;L3594&amp;""")"&amp;IF(R3594="D","@Temporal(TemporalType.DATE)","")&amp;"private "&amp;VLOOKUP(TEXT(R3594,"@"),Apoio!A:B,2,0)&amp;" "&amp;SUBSTITUTE(LOWER(LEFT(L3594,1))&amp;RIGHT(PROPER(L3594),LEN(L3594)-1),"_","")&amp;";",IF(ISNUMBER(Q3594),IF(R3594="R","@Entity@Table(name = ""reg_"&amp;LOWER(J3594)&amp;""")@XmlRootElement","")&amp;VLOOKUP(J3594,Blocos!D:I,6,0)&amp;Apoio!$E$1&amp;Y3594,""))</f>
        <v>@Campos(posicao = 1, tipo = 'C')@Column(name = "REG")private String reg;</v>
      </c>
      <c r="X3594" s="190" t="str">
        <f>IF(ISNUMBER(Q3594),COUNTIF(Blocos!G:G,J3594),"")</f>
        <v/>
      </c>
      <c r="Y3594" s="190" t="str">
        <f>IF(OR(X3594=0,X3594=""),"",VLOOKUP(SUMIFS(Blocos!A:A,Blocos!H:H,'EFD REGISTROS e Campos (2)'!X3594,Blocos!G:G,'EFD REGISTROS e Campos (2)'!J3594),Blocos!A:L,12,0))</f>
        <v/>
      </c>
      <c r="Z3594" s="190" t="str">
        <f>IF(ISNUMBER(Q3595),VLOOKUP(J3594,Blocos!D:G,4,0),"")</f>
        <v/>
      </c>
      <c r="AA3594" s="190" t="str">
        <f>IF(ISNUMBER(Q3594),CONCATENATE("CREATE TABLE ""reg_",LOWER(J3594),""" (""ID"" bigint NOT NULL AUTO_INCREMENT,  ""HASHFILE"" varchar(255) DEFAULT NULL, ""ID_PAI"" bigint NOT NULL,"),IF(Q3594="Campo",CONCATENATE("""",L3594,""" ",VLOOKUP(R3594,Apoio!A:C,3,0)),""))&amp;IF(Z3594="","",CONCATENATE("PRIMARY KEY (""ID""), KEY ""FK_reg_",LOWER(Z3594),"_ID_PAI"" (""ID_PAI""), CONSTRAINT ""FK_reg_",LOWER(Z3594),"_ID_PAI"" FOREIGN KEY (""ID_PAI"") REFERENCES ""reg_",LOWER(Z3594),""" (""ID"")) ENGINE=InnoDB AUTO_INCREMENT=105774 DEFAULT CHARSET=utf8mb4 COLLATE=utf8mb4_0900_ai_ci;"))</f>
        <v>"REG" varchar(255) DEFAULT NULL,</v>
      </c>
      <c r="AB3594" s="190" t="str">
        <f t="shared" si="398"/>
        <v>USE `efdicms`;SELECT `reg_9900`.`REG`,</v>
      </c>
    </row>
    <row r="3595" spans="1:28" ht="14.5" hidden="1" customHeight="1" x14ac:dyDescent="0.3">
      <c r="J3595" s="187" t="str">
        <f t="shared" si="396"/>
        <v>9900</v>
      </c>
      <c r="K3595" s="181">
        <v>2</v>
      </c>
      <c r="L3595" s="289" t="s">
        <v>3585</v>
      </c>
      <c r="M3595" s="182" t="s">
        <v>3586</v>
      </c>
      <c r="N3595" s="181" t="s">
        <v>27</v>
      </c>
      <c r="O3595" s="181">
        <v>4</v>
      </c>
      <c r="P3595" s="181" t="s">
        <v>28</v>
      </c>
      <c r="Q3595" s="192" t="str">
        <f t="shared" si="397"/>
        <v>Campo</v>
      </c>
      <c r="R3595" s="192" t="s">
        <v>27</v>
      </c>
      <c r="S3595" s="191" t="str">
        <f t="shared" si="393"/>
        <v/>
      </c>
      <c r="T3595" s="192" t="str">
        <f t="shared" si="394"/>
        <v>&lt;campo posicao="2"&gt;
&lt;coluna&gt;REG_BLC&lt;/coluna&gt;
&lt;descricao&gt;Registro que será totalizado no próximo campo.&lt;/descricao&gt;
&lt;tipo&gt;C&lt;/tipo&gt;
&lt;/campo&gt;</v>
      </c>
      <c r="U3595" s="192" t="str">
        <f t="shared" si="392"/>
        <v>&lt;campo posicao="2"&gt;
&lt;coluna&gt;REG_BLC&lt;/coluna&gt;
&lt;descricao&gt;Registro que será totalizado no próximo campo.&lt;/descricao&gt;
&lt;tipo&gt;C&lt;/tipo&gt;
&lt;/campo&gt;</v>
      </c>
      <c r="V3595" s="192" t="str">
        <f t="shared" si="395"/>
        <v>{"Column3", "REG_BLC"},</v>
      </c>
      <c r="W3595" s="191" t="str">
        <f>IF(Q3595="Campo","@Campos(posicao = "&amp;K3595&amp;", tipo = '"&amp;R3595&amp;"')@Column(name = """&amp;L3595&amp;""")"&amp;IF(R3595="D","@Temporal(TemporalType.DATE)","")&amp;"private "&amp;VLOOKUP(TEXT(R3595,"@"),Apoio!A:B,2,0)&amp;" "&amp;SUBSTITUTE(LOWER(LEFT(L3595,1))&amp;RIGHT(PROPER(L3595),LEN(L3595)-1),"_","")&amp;";",IF(ISNUMBER(Q3595),IF(R3595="R","@Entity@Table(name = ""reg_"&amp;LOWER(J3595)&amp;""")@XmlRootElement","")&amp;VLOOKUP(J3595,Blocos!D:I,6,0)&amp;Apoio!$E$1&amp;Y3595,""))</f>
        <v>@Campos(posicao = 2, tipo = 'C')@Column(name = "REG_BLC")private String regBlc;</v>
      </c>
      <c r="X3595" s="190" t="str">
        <f>IF(ISNUMBER(Q3595),COUNTIF(Blocos!G:G,J3595),"")</f>
        <v/>
      </c>
      <c r="Y3595" s="190" t="str">
        <f>IF(OR(X3595=0,X3595=""),"",VLOOKUP(SUMIFS(Blocos!A:A,Blocos!H:H,'EFD REGISTROS e Campos (2)'!X3595,Blocos!G:G,'EFD REGISTROS e Campos (2)'!J3595),Blocos!A:L,12,0))</f>
        <v/>
      </c>
      <c r="Z3595" s="190" t="str">
        <f>IF(ISNUMBER(Q3596),VLOOKUP(J3595,Blocos!D:G,4,0),"")</f>
        <v/>
      </c>
      <c r="AA3595" s="190" t="str">
        <f>IF(ISNUMBER(Q3595),CONCATENATE("CREATE TABLE ""reg_",LOWER(J3595),""" (""ID"" bigint NOT NULL AUTO_INCREMENT,  ""HASHFILE"" varchar(255) DEFAULT NULL, ""ID_PAI"" bigint NOT NULL,"),IF(Q3595="Campo",CONCATENATE("""",L3595,""" ",VLOOKUP(R3595,Apoio!A:C,3,0)),""))&amp;IF(Z3595="","",CONCATENATE("PRIMARY KEY (""ID""), KEY ""FK_reg_",LOWER(Z3595),"_ID_PAI"" (""ID_PAI""), CONSTRAINT ""FK_reg_",LOWER(Z3595),"_ID_PAI"" FOREIGN KEY (""ID_PAI"") REFERENCES ""reg_",LOWER(Z3595),""" (""ID"")) ENGINE=InnoDB AUTO_INCREMENT=105774 DEFAULT CHARSET=utf8mb4 COLLATE=utf8mb4_0900_ai_ci;"))</f>
        <v>"REG_BLC" varchar(255) DEFAULT NULL,</v>
      </c>
      <c r="AB3595" s="190" t="str">
        <f t="shared" si="398"/>
        <v>`reg_9900`.`REG_BLC`,</v>
      </c>
    </row>
    <row r="3596" spans="1:28" ht="14.5" hidden="1" customHeight="1" x14ac:dyDescent="0.3">
      <c r="J3596" s="187" t="str">
        <f t="shared" si="396"/>
        <v>9900</v>
      </c>
      <c r="K3596" s="181">
        <v>3</v>
      </c>
      <c r="L3596" s="289" t="s">
        <v>3587</v>
      </c>
      <c r="M3596" s="182" t="s">
        <v>3588</v>
      </c>
      <c r="N3596" s="181" t="s">
        <v>32</v>
      </c>
      <c r="O3596" s="181" t="s">
        <v>28</v>
      </c>
      <c r="P3596" s="181" t="s">
        <v>28</v>
      </c>
      <c r="Q3596" s="192" t="str">
        <f t="shared" si="397"/>
        <v>Campo</v>
      </c>
      <c r="R3596" s="192" t="s">
        <v>3607</v>
      </c>
      <c r="S3596" s="191" t="str">
        <f t="shared" si="393"/>
        <v/>
      </c>
      <c r="T3596" s="192" t="str">
        <f t="shared" si="394"/>
        <v>&lt;campo posicao="3"&gt;
&lt;coluna&gt;QTD_REG_BLC&lt;/coluna&gt;
&lt;descricao&gt;Total de registros do tipo informado no campo anterior.&lt;/descricao&gt;
&lt;tipo&gt;I&lt;/tipo&gt;
&lt;/campo&gt;</v>
      </c>
      <c r="U3596" s="192" t="str">
        <f t="shared" si="392"/>
        <v>&lt;campo posicao="3"&gt;
&lt;coluna&gt;QTD_REG_BLC&lt;/coluna&gt;
&lt;descricao&gt;Total de registros do tipo informado no campo anterior.&lt;/descricao&gt;
&lt;tipo&gt;I&lt;/tipo&gt;
&lt;/campo&gt;</v>
      </c>
      <c r="V3596" s="192" t="str">
        <f t="shared" si="395"/>
        <v>{"Column4", "QTD_REG_BLC"},</v>
      </c>
      <c r="W3596" s="191" t="str">
        <f>IF(Q3596="Campo","@Campos(posicao = "&amp;K3596&amp;", tipo = '"&amp;R3596&amp;"')@Column(name = """&amp;L3596&amp;""")"&amp;IF(R3596="D","@Temporal(TemporalType.DATE)","")&amp;"private "&amp;VLOOKUP(TEXT(R3596,"@"),Apoio!A:B,2,0)&amp;" "&amp;SUBSTITUTE(LOWER(LEFT(L3596,1))&amp;RIGHT(PROPER(L3596),LEN(L3596)-1),"_","")&amp;";",IF(ISNUMBER(Q3596),IF(R3596="R","@Entity@Table(name = ""reg_"&amp;LOWER(J3596)&amp;""")@XmlRootElement","")&amp;VLOOKUP(J3596,Blocos!D:I,6,0)&amp;Apoio!$E$1&amp;Y3596,""))</f>
        <v>@Campos(posicao = 3, tipo = 'I')@Column(name = "QTD_REG_BLC")private int qtdRegBlc;</v>
      </c>
      <c r="X3596" s="190" t="str">
        <f>IF(ISNUMBER(Q3596),COUNTIF(Blocos!G:G,J3596),"")</f>
        <v/>
      </c>
      <c r="Y3596" s="190" t="str">
        <f>IF(OR(X3596=0,X3596=""),"",VLOOKUP(SUMIFS(Blocos!A:A,Blocos!H:H,'EFD REGISTROS e Campos (2)'!X3596,Blocos!G:G,'EFD REGISTROS e Campos (2)'!J3596),Blocos!A:L,12,0))</f>
        <v/>
      </c>
      <c r="Z3596" s="190" t="str">
        <f>IF(ISNUMBER(Q3597),VLOOKUP(J3596,Blocos!D:G,4,0),"")</f>
        <v>9001</v>
      </c>
      <c r="AA3596" s="190" t="str">
        <f>IF(ISNUMBER(Q3596),CONCATENATE("CREATE TABLE ""reg_",LOWER(J3596),""" (""ID"" bigint NOT NULL AUTO_INCREMENT,  ""HASHFILE"" varchar(255) DEFAULT NULL, ""ID_PAI"" bigint NOT NULL,"),IF(Q3596="Campo",CONCATENATE("""",L3596,""" ",VLOOKUP(R3596,Apoio!A:C,3,0)),""))&amp;IF(Z3596="","",CONCATENATE("PRIMARY KEY (""ID""), KEY ""FK_reg_",LOWER(Z3596),"_ID_PAI"" (""ID_PAI""), CONSTRAINT ""FK_reg_",LOWER(Z3596),"_ID_PAI"" FOREIGN KEY (""ID_PAI"") REFERENCES ""reg_",LOWER(Z3596),""" (""ID"")) ENGINE=InnoDB AUTO_INCREMENT=105774 DEFAULT CHARSET=utf8mb4 COLLATE=utf8mb4_0900_ai_ci;"))</f>
        <v>"QTD_REG_BLC" int DEFAULT NULL,PRIMARY KEY ("ID"), KEY "FK_reg_9001_ID_PAI" ("ID_PAI"), CONSTRAINT "FK_reg_9001_ID_PAI" FOREIGN KEY ("ID_PAI") REFERENCES "reg_9001" ("ID")) ENGINE=InnoDB AUTO_INCREMENT=105774 DEFAULT CHARSET=utf8mb4 COLLATE=utf8mb4_0900_ai_ci;</v>
      </c>
      <c r="AB3596" s="190" t="str">
        <f t="shared" si="398"/>
        <v>`reg_9900`.`QTD_REG_BLC`,FROM `efdicms`.`reg_9900`;"</v>
      </c>
    </row>
    <row r="3597" spans="1:28" ht="14.5" hidden="1" customHeight="1" collapsed="1" x14ac:dyDescent="0.3">
      <c r="A3597" s="180" t="s">
        <v>22</v>
      </c>
      <c r="C3597" s="180" t="s">
        <v>3589</v>
      </c>
      <c r="I3597" s="180" t="s">
        <v>8</v>
      </c>
      <c r="J3597" s="187" t="str">
        <f t="shared" si="396"/>
        <v>9990</v>
      </c>
      <c r="K3597" s="195" t="s">
        <v>3590</v>
      </c>
      <c r="Q3597" s="192">
        <f t="shared" si="397"/>
        <v>1</v>
      </c>
      <c r="S3597" s="191" t="str">
        <f t="shared" si="393"/>
        <v>&lt;/registro&gt;
&lt;registro codigo="9990" perfil="ABC" nivel="1"&gt;</v>
      </c>
      <c r="T3597" s="192" t="str">
        <f t="shared" si="394"/>
        <v/>
      </c>
      <c r="U3597" s="192" t="str">
        <f t="shared" si="392"/>
        <v>&lt;/registro&gt;
&lt;registro codigo="9990" perfil="ABC" nivel="1"&gt;</v>
      </c>
      <c r="V3597" s="192" t="str">
        <f t="shared" si="395"/>
        <v/>
      </c>
      <c r="W3597" s="191" t="str">
        <f>IF(Q3597="Campo","@Campos(posicao = "&amp;K3597&amp;", tipo = '"&amp;R3597&amp;"')@Column(name = """&amp;L3597&amp;""")"&amp;IF(R3597="D","@Temporal(TemporalType.DATE)","")&amp;"private "&amp;VLOOKUP(TEXT(R3597,"@"),Apoio!A:B,2,0)&amp;" "&amp;SUBSTITUTE(LOWER(LEFT(L3597,1))&amp;RIGHT(PROPER(L3597),LEN(L3597)-1),"_","")&amp;";",IF(ISNUMBER(Q3597),IF(R3597="R","@Entity@Table(name = ""reg_"&amp;LOWER(J3597)&amp;""")@XmlRootElement","")&amp;VLOOKUP(J3597,Blocos!D:I,6,0)&amp;Apoio!$E$1&amp;Y3597,""))</f>
        <v>@Registros(nivel = 1) public class Reg9990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Reg9990() { } public Reg9990(Long id) { this.id = id; } public Reg9990(Long id, Reg0000 idPai, long linha, String hash) { this.id = id; this.idPai = idPai; this.linha = linha; this.hash = hash; }public Long getId() { return id; } public void setId(Long id) { this.id = id; }@Basic(optional = false)@Column(name = "LINHA")private long linha;@Basic(optional = false)@Column(name = "HASH")private String hash;</v>
      </c>
      <c r="X3597" s="190">
        <f>IF(ISNUMBER(Q3597),COUNTIF(Blocos!G:G,J3597),"")</f>
        <v>0</v>
      </c>
      <c r="Y3597" s="190" t="str">
        <f>IF(OR(X3597=0,X3597=""),"",VLOOKUP(SUMIFS(Blocos!A:A,Blocos!H:H,'EFD REGISTROS e Campos (2)'!X3597,Blocos!G:G,'EFD REGISTROS e Campos (2)'!J3597),Blocos!A:L,12,0))</f>
        <v/>
      </c>
      <c r="Z3597" s="190" t="str">
        <f>IF(ISNUMBER(Q3598),VLOOKUP(J3597,Blocos!D:G,4,0),"")</f>
        <v/>
      </c>
      <c r="AA3597" s="190" t="str">
        <f>IF(ISNUMBER(Q3597),CONCATENATE("CREATE TABLE ""reg_",LOWER(J3597),""" (""ID"" bigint NOT NULL AUTO_INCREMENT,  ""HASHFILE"" varchar(255) DEFAULT NULL, ""ID_PAI"" bigint NOT NULL,"),IF(Q3597="Campo",CONCATENATE("""",L3597,""" ",VLOOKUP(R3597,Apoio!A:C,3,0)),""))&amp;IF(Z3597="","",CONCATENATE("PRIMARY KEY (""ID""), KEY ""FK_reg_",LOWER(Z3597),"_ID_PAI"" (""ID_PAI""), CONSTRAINT ""FK_reg_",LOWER(Z3597),"_ID_PAI"" FOREIGN KEY (""ID_PAI"") REFERENCES ""reg_",LOWER(Z3597),""" (""ID"")) ENGINE=InnoDB AUTO_INCREMENT=105774 DEFAULT CHARSET=utf8mb4 COLLATE=utf8mb4_0900_ai_ci;"))</f>
        <v>CREATE TABLE "reg_9990" ("ID" bigint NOT NULL AUTO_INCREMENT,  "HASHFILE" varchar(255) DEFAULT NULL, "ID_PAI" bigint NOT NULL,</v>
      </c>
      <c r="AB3597" s="190" t="str">
        <f t="shared" si="398"/>
        <v/>
      </c>
    </row>
    <row r="3598" spans="1:28" ht="14.5" hidden="1" customHeight="1" x14ac:dyDescent="0.3">
      <c r="J3598" s="187" t="str">
        <f t="shared" si="396"/>
        <v>9990</v>
      </c>
      <c r="K3598" s="181">
        <v>1</v>
      </c>
      <c r="L3598" s="289" t="s">
        <v>25</v>
      </c>
      <c r="M3598" s="182" t="s">
        <v>3591</v>
      </c>
      <c r="N3598" s="181" t="s">
        <v>27</v>
      </c>
      <c r="O3598" s="181">
        <v>4</v>
      </c>
      <c r="P3598" s="181" t="s">
        <v>28</v>
      </c>
      <c r="Q3598" s="192" t="str">
        <f t="shared" si="397"/>
        <v>Campo</v>
      </c>
      <c r="R3598" s="192" t="s">
        <v>27</v>
      </c>
      <c r="S3598" s="191" t="str">
        <f t="shared" si="393"/>
        <v/>
      </c>
      <c r="T3598" s="192" t="str">
        <f t="shared" si="394"/>
        <v>&lt;campo posicao="1"&gt;
&lt;coluna&gt;REG&lt;/coluna&gt;
&lt;descricao&gt;Texto fixo contendo “9990”.&lt;/descricao&gt;
&lt;tipo&gt;C&lt;/tipo&gt;
&lt;/campo&gt;</v>
      </c>
      <c r="U3598" s="192" t="str">
        <f t="shared" si="392"/>
        <v>&lt;campo posicao="1"&gt;
&lt;coluna&gt;REG&lt;/coluna&gt;
&lt;descricao&gt;Texto fixo contendo “9990”.&lt;/descricao&gt;
&lt;tipo&gt;C&lt;/tipo&gt;
&lt;/campo&gt;</v>
      </c>
      <c r="V3598" s="192" t="str">
        <f t="shared" si="395"/>
        <v>{"Column2", "REG"},</v>
      </c>
      <c r="W3598" s="191" t="str">
        <f>IF(Q3598="Campo","@Campos(posicao = "&amp;K3598&amp;", tipo = '"&amp;R3598&amp;"')@Column(name = """&amp;L3598&amp;""")"&amp;IF(R3598="D","@Temporal(TemporalType.DATE)","")&amp;"private "&amp;VLOOKUP(TEXT(R3598,"@"),Apoio!A:B,2,0)&amp;" "&amp;SUBSTITUTE(LOWER(LEFT(L3598,1))&amp;RIGHT(PROPER(L3598),LEN(L3598)-1),"_","")&amp;";",IF(ISNUMBER(Q3598),IF(R3598="R","@Entity@Table(name = ""reg_"&amp;LOWER(J3598)&amp;""")@XmlRootElement","")&amp;VLOOKUP(J3598,Blocos!D:I,6,0)&amp;Apoio!$E$1&amp;Y3598,""))</f>
        <v>@Campos(posicao = 1, tipo = 'C')@Column(name = "REG")private String reg;</v>
      </c>
      <c r="X3598" s="190" t="str">
        <f>IF(ISNUMBER(Q3598),COUNTIF(Blocos!G:G,J3598),"")</f>
        <v/>
      </c>
      <c r="Y3598" s="190" t="str">
        <f>IF(OR(X3598=0,X3598=""),"",VLOOKUP(SUMIFS(Blocos!A:A,Blocos!H:H,'EFD REGISTROS e Campos (2)'!X3598,Blocos!G:G,'EFD REGISTROS e Campos (2)'!J3598),Blocos!A:L,12,0))</f>
        <v/>
      </c>
      <c r="Z3598" s="190" t="str">
        <f>IF(ISNUMBER(Q3599),VLOOKUP(J3598,Blocos!D:G,4,0),"")</f>
        <v/>
      </c>
      <c r="AA3598" s="190" t="str">
        <f>IF(ISNUMBER(Q3598),CONCATENATE("CREATE TABLE ""reg_",LOWER(J3598),""" (""ID"" bigint NOT NULL AUTO_INCREMENT,  ""HASHFILE"" varchar(255) DEFAULT NULL, ""ID_PAI"" bigint NOT NULL,"),IF(Q3598="Campo",CONCATENATE("""",L3598,""" ",VLOOKUP(R3598,Apoio!A:C,3,0)),""))&amp;IF(Z3598="","",CONCATENATE("PRIMARY KEY (""ID""), KEY ""FK_reg_",LOWER(Z3598),"_ID_PAI"" (""ID_PAI""), CONSTRAINT ""FK_reg_",LOWER(Z3598),"_ID_PAI"" FOREIGN KEY (""ID_PAI"") REFERENCES ""reg_",LOWER(Z3598),""" (""ID"")) ENGINE=InnoDB AUTO_INCREMENT=105774 DEFAULT CHARSET=utf8mb4 COLLATE=utf8mb4_0900_ai_ci;"))</f>
        <v>"REG" varchar(255) DEFAULT NULL,</v>
      </c>
      <c r="AB3598" s="190" t="str">
        <f t="shared" si="398"/>
        <v>USE `efdicms`;SELECT `reg_9990`.`REG`,</v>
      </c>
    </row>
    <row r="3599" spans="1:28" ht="14.5" hidden="1" customHeight="1" x14ac:dyDescent="0.3">
      <c r="J3599" s="187" t="str">
        <f t="shared" si="396"/>
        <v>9990</v>
      </c>
      <c r="K3599" s="181">
        <v>2</v>
      </c>
      <c r="L3599" s="289" t="s">
        <v>3592</v>
      </c>
      <c r="M3599" s="182" t="s">
        <v>3593</v>
      </c>
      <c r="N3599" s="181" t="s">
        <v>27</v>
      </c>
      <c r="O3599" s="181" t="s">
        <v>28</v>
      </c>
      <c r="P3599" s="181" t="s">
        <v>28</v>
      </c>
      <c r="Q3599" s="192" t="str">
        <f t="shared" si="397"/>
        <v>Campo</v>
      </c>
      <c r="R3599" s="192" t="s">
        <v>3607</v>
      </c>
      <c r="S3599" s="191" t="str">
        <f t="shared" si="393"/>
        <v/>
      </c>
      <c r="T3599" s="192" t="str">
        <f t="shared" si="394"/>
        <v>&lt;campo posicao="2"&gt;
&lt;coluna&gt;QTD_LIN_9&lt;/coluna&gt;
&lt;descricao&gt;Quantidade total de linhas do Bloco 9.&lt;/descricao&gt;
&lt;tipo&gt;I&lt;/tipo&gt;
&lt;/campo&gt;</v>
      </c>
      <c r="U3599" s="192" t="str">
        <f t="shared" ref="U3599:U3602" si="399">S3599&amp;T3599</f>
        <v>&lt;campo posicao="2"&gt;
&lt;coluna&gt;QTD_LIN_9&lt;/coluna&gt;
&lt;descricao&gt;Quantidade total de linhas do Bloco 9.&lt;/descricao&gt;
&lt;tipo&gt;I&lt;/tipo&gt;
&lt;/campo&gt;</v>
      </c>
      <c r="V3599" s="192" t="str">
        <f t="shared" si="395"/>
        <v>{"Column3", "QTD_LIN_9"},</v>
      </c>
      <c r="W3599" s="191" t="str">
        <f>IF(Q3599="Campo","@Campos(posicao = "&amp;K3599&amp;", tipo = '"&amp;R3599&amp;"')@Column(name = """&amp;L3599&amp;""")"&amp;IF(R3599="D","@Temporal(TemporalType.DATE)","")&amp;"private "&amp;VLOOKUP(TEXT(R3599,"@"),Apoio!A:B,2,0)&amp;" "&amp;SUBSTITUTE(LOWER(LEFT(L3599,1))&amp;RIGHT(PROPER(L3599),LEN(L3599)-1),"_","")&amp;";",IF(ISNUMBER(Q3599),IF(R3599="R","@Entity@Table(name = ""reg_"&amp;LOWER(J3599)&amp;""")@XmlRootElement","")&amp;VLOOKUP(J3599,Blocos!D:I,6,0)&amp;Apoio!$E$1&amp;Y3599,""))</f>
        <v>@Campos(posicao = 2, tipo = 'I')@Column(name = "QTD_LIN_9")private int qtdLin9;</v>
      </c>
      <c r="X3599" s="190" t="str">
        <f>IF(ISNUMBER(Q3599),COUNTIF(Blocos!G:G,J3599),"")</f>
        <v/>
      </c>
      <c r="Y3599" s="190" t="str">
        <f>IF(OR(X3599=0,X3599=""),"",VLOOKUP(SUMIFS(Blocos!A:A,Blocos!H:H,'EFD REGISTROS e Campos (2)'!X3599,Blocos!G:G,'EFD REGISTROS e Campos (2)'!J3599),Blocos!A:L,12,0))</f>
        <v/>
      </c>
      <c r="Z3599" s="190" t="str">
        <f>IF(ISNUMBER(Q3600),VLOOKUP(J3599,Blocos!D:G,4,0),"")</f>
        <v>0000</v>
      </c>
      <c r="AA3599" s="190" t="str">
        <f>IF(ISNUMBER(Q3599),CONCATENATE("CREATE TABLE ""reg_",LOWER(J3599),""" (""ID"" bigint NOT NULL AUTO_INCREMENT,  ""HASHFILE"" varchar(255) DEFAULT NULL, ""ID_PAI"" bigint NOT NULL,"),IF(Q3599="Campo",CONCATENATE("""",L3599,""" ",VLOOKUP(R3599,Apoio!A:C,3,0)),""))&amp;IF(Z3599="","",CONCATENATE("PRIMARY KEY (""ID""), KEY ""FK_reg_",LOWER(Z3599),"_ID_PAI"" (""ID_PAI""), CONSTRAINT ""FK_reg_",LOWER(Z3599),"_ID_PAI"" FOREIGN KEY (""ID_PAI"") REFERENCES ""reg_",LOWER(Z3599),""" (""ID"")) ENGINE=InnoDB AUTO_INCREMENT=105774 DEFAULT CHARSET=utf8mb4 COLLATE=utf8mb4_0900_ai_ci;"))</f>
        <v>"QTD_LIN_9" int DEFAULT NULL,PRIMARY KEY ("ID"), KEY "FK_reg_0000_ID_PAI" ("ID_PAI"), CONSTRAINT "FK_reg_0000_ID_PAI" FOREIGN KEY ("ID_PAI") REFERENCES "reg_0000" ("ID")) ENGINE=InnoDB AUTO_INCREMENT=105774 DEFAULT CHARSET=utf8mb4 COLLATE=utf8mb4_0900_ai_ci;</v>
      </c>
      <c r="AB3599" s="190" t="str">
        <f t="shared" si="398"/>
        <v>`reg_9990`.`QTD_LIN_9`,FROM `efdicms`.`reg_9990`;"</v>
      </c>
    </row>
    <row r="3600" spans="1:28" ht="14.5" hidden="1" customHeight="1" collapsed="1" x14ac:dyDescent="0.3">
      <c r="A3600" s="180" t="s">
        <v>22</v>
      </c>
      <c r="B3600" s="180" t="s">
        <v>3594</v>
      </c>
      <c r="I3600" s="180" t="s">
        <v>8</v>
      </c>
      <c r="J3600" s="187" t="str">
        <f t="shared" si="396"/>
        <v>9999</v>
      </c>
      <c r="K3600" s="195" t="s">
        <v>3595</v>
      </c>
      <c r="Q3600" s="192">
        <f t="shared" si="397"/>
        <v>0</v>
      </c>
      <c r="S3600" s="191" t="str">
        <f t="shared" si="393"/>
        <v>&lt;/registro&gt;
&lt;registro codigo="9999" perfil="ABC" nivel="0"&gt;</v>
      </c>
      <c r="T3600" s="192" t="str">
        <f t="shared" si="394"/>
        <v/>
      </c>
      <c r="U3600" s="192" t="str">
        <f t="shared" si="399"/>
        <v>&lt;/registro&gt;
&lt;registro codigo="9999" perfil="ABC" nivel="0"&gt;</v>
      </c>
      <c r="V3600" s="192" t="str">
        <f t="shared" si="395"/>
        <v/>
      </c>
      <c r="W3600" s="191" t="str">
        <f>IF(Q3600="Campo","@Campos(posicao = "&amp;K3600&amp;", tipo = '"&amp;R3600&amp;"')@Column(name = """&amp;L3600&amp;""")"&amp;IF(R3600="D","@Temporal(TemporalType.DATE)","")&amp;"private "&amp;VLOOKUP(TEXT(R3600,"@"),Apoio!A:B,2,0)&amp;" "&amp;SUBSTITUTE(LOWER(LEFT(L3600,1))&amp;RIGHT(PROPER(L3600),LEN(L3600)-1),"_","")&amp;";",IF(ISNUMBER(Q3600),IF(R3600="R","@Entity@Table(name = ""reg_"&amp;LOWER(J3600)&amp;""")@XmlRootElement","")&amp;VLOOKUP(J3600,Blocos!D:I,6,0)&amp;Apoio!$E$1&amp;Y3600,""))</f>
        <v>@Registros(nivel = 0) public class Reg9999 implements Serializable { private static final long serialVersionUID = 1L; @Id @GeneratedValue(strategy = GenerationType.IDENTITY) @Basic(optional = false) @Column(name = "ID" ) private Long id;@OneToOne(fetch = FetchType.LAZY) @JoinColumn(name = "ID_PAI", nullable = false) private Reg idPai; public Reg getIdPai() {return idPai;}public void setIdPai(Object idPai) {this.idPai = (Reg) idPai;}public Reg9999() { } public Reg9999(Long id) { this.id = id; } public Reg9999(Long id, Reg idPai, long linha, String hash) { this.id = id; this.idPai = idPai; this.linha = linha; this.hash = hash; }public Long getId() { return id; } public void setId(Long id) { this.id = id; }@Basic(optional = false)@Column(name = "LINHA")private long linha;@Basic(optional = false)@Column(name = "HASH")private String hash;</v>
      </c>
      <c r="X3600" s="190">
        <f>IF(ISNUMBER(Q3600),COUNTIF(Blocos!G:G,J3600),"")</f>
        <v>0</v>
      </c>
      <c r="Y3600" s="190" t="str">
        <f>IF(OR(X3600=0,X3600=""),"",VLOOKUP(SUMIFS(Blocos!A:A,Blocos!H:H,'EFD REGISTROS e Campos (2)'!X3600,Blocos!G:G,'EFD REGISTROS e Campos (2)'!J3600),Blocos!A:L,12,0))</f>
        <v/>
      </c>
      <c r="Z3600" s="190" t="str">
        <f>IF(ISNUMBER(Q3601),VLOOKUP(J3600,Blocos!D:G,4,0),"")</f>
        <v/>
      </c>
      <c r="AA3600" s="190" t="str">
        <f>IF(ISNUMBER(Q3600),CONCATENATE("CREATE TABLE ""reg_",LOWER(J3600),""" (""ID"" bigint NOT NULL AUTO_INCREMENT,  ""HASHFILE"" varchar(255) DEFAULT NULL, ""ID_PAI"" bigint NOT NULL,"),IF(Q3600="Campo",CONCATENATE("""",L3600,""" ",VLOOKUP(R3600,Apoio!A:C,3,0)),""))&amp;IF(Z3600="","",CONCATENATE("PRIMARY KEY (""ID""), KEY ""FK_reg_",LOWER(Z3600),"_ID_PAI"" (""ID_PAI""), CONSTRAINT ""FK_reg_",LOWER(Z3600),"_ID_PAI"" FOREIGN KEY (""ID_PAI"") REFERENCES ""reg_",LOWER(Z3600),""" (""ID"")) ENGINE=InnoDB AUTO_INCREMENT=105774 DEFAULT CHARSET=utf8mb4 COLLATE=utf8mb4_0900_ai_ci;"))</f>
        <v>CREATE TABLE "reg_9999" ("ID" bigint NOT NULL AUTO_INCREMENT,  "HASHFILE" varchar(255) DEFAULT NULL, "ID_PAI" bigint NOT NULL,</v>
      </c>
      <c r="AB3600" s="190" t="str">
        <f t="shared" si="398"/>
        <v/>
      </c>
    </row>
    <row r="3601" spans="10:28" ht="14.5" hidden="1" customHeight="1" x14ac:dyDescent="0.3">
      <c r="J3601" s="187" t="str">
        <f t="shared" si="396"/>
        <v>9999</v>
      </c>
      <c r="K3601" s="181">
        <v>1</v>
      </c>
      <c r="L3601" s="289" t="s">
        <v>25</v>
      </c>
      <c r="M3601" s="182" t="s">
        <v>3596</v>
      </c>
      <c r="N3601" s="181" t="s">
        <v>27</v>
      </c>
      <c r="O3601" s="181">
        <v>4</v>
      </c>
      <c r="P3601" s="181" t="s">
        <v>28</v>
      </c>
      <c r="Q3601" s="192" t="str">
        <f t="shared" si="397"/>
        <v>Campo</v>
      </c>
      <c r="R3601" s="192" t="s">
        <v>27</v>
      </c>
      <c r="S3601" s="191" t="str">
        <f t="shared" si="393"/>
        <v/>
      </c>
      <c r="T3601" s="192" t="str">
        <f t="shared" si="394"/>
        <v>&lt;campo posicao="1"&gt;
&lt;coluna&gt;REG&lt;/coluna&gt;
&lt;descricao&gt;Texto fixo contendo “9999”.&lt;/descricao&gt;
&lt;tipo&gt;C&lt;/tipo&gt;
&lt;/campo&gt;</v>
      </c>
      <c r="U3601" s="192" t="str">
        <f t="shared" si="399"/>
        <v>&lt;campo posicao="1"&gt;
&lt;coluna&gt;REG&lt;/coluna&gt;
&lt;descricao&gt;Texto fixo contendo “9999”.&lt;/descricao&gt;
&lt;tipo&gt;C&lt;/tipo&gt;
&lt;/campo&gt;</v>
      </c>
      <c r="V3601" s="192" t="str">
        <f t="shared" si="395"/>
        <v>{"Column2", "REG"},</v>
      </c>
      <c r="W3601" s="191" t="str">
        <f>IF(Q3601="Campo","@Campos(posicao = "&amp;K3601&amp;", tipo = '"&amp;R3601&amp;"')@Column(name = """&amp;L3601&amp;""")"&amp;IF(R3601="D","@Temporal(TemporalType.DATE)","")&amp;"private "&amp;VLOOKUP(TEXT(R3601,"@"),Apoio!A:B,2,0)&amp;" "&amp;SUBSTITUTE(LOWER(LEFT(L3601,1))&amp;RIGHT(PROPER(L3601),LEN(L3601)-1),"_","")&amp;";",IF(ISNUMBER(Q3601),IF(R3601="R","@Entity@Table(name = ""reg_"&amp;LOWER(J3601)&amp;""")@XmlRootElement","")&amp;VLOOKUP(J3601,Blocos!D:I,6,0)&amp;Apoio!$E$1&amp;Y3601,""))</f>
        <v>@Campos(posicao = 1, tipo = 'C')@Column(name = "REG")private String reg;</v>
      </c>
      <c r="X3601" s="190" t="str">
        <f>IF(ISNUMBER(Q3601),COUNTIF(Blocos!G:G,J3601),"")</f>
        <v/>
      </c>
      <c r="Y3601" s="190" t="str">
        <f>IF(OR(X3601=0,X3601=""),"",VLOOKUP(SUMIFS(Blocos!A:A,Blocos!H:H,'EFD REGISTROS e Campos (2)'!X3601,Blocos!G:G,'EFD REGISTROS e Campos (2)'!J3601),Blocos!A:L,12,0))</f>
        <v/>
      </c>
      <c r="Z3601" s="190" t="str">
        <f>IF(ISNUMBER(Q3602),VLOOKUP(J3601,Blocos!D:G,4,0),"")</f>
        <v/>
      </c>
      <c r="AA3601" s="190" t="str">
        <f>IF(ISNUMBER(Q3601),CONCATENATE("CREATE TABLE ""reg_",LOWER(J3601),""" (""ID"" bigint NOT NULL AUTO_INCREMENT,  ""HASHFILE"" varchar(255) DEFAULT NULL, ""ID_PAI"" bigint NOT NULL,"),IF(Q3601="Campo",CONCATENATE("""",L3601,""" ",VLOOKUP(R3601,Apoio!A:C,3,0)),""))&amp;IF(Z3601="","",CONCATENATE("PRIMARY KEY (""ID""), KEY ""FK_reg_",LOWER(Z3601),"_ID_PAI"" (""ID_PAI""), CONSTRAINT ""FK_reg_",LOWER(Z3601),"_ID_PAI"" FOREIGN KEY (""ID_PAI"") REFERENCES ""reg_",LOWER(Z3601),""" (""ID"")) ENGINE=InnoDB AUTO_INCREMENT=105774 DEFAULT CHARSET=utf8mb4 COLLATE=utf8mb4_0900_ai_ci;"))</f>
        <v>"REG" varchar(255) DEFAULT NULL,</v>
      </c>
      <c r="AB3601" s="190" t="str">
        <f t="shared" si="398"/>
        <v>USE `efdicms`;SELECT `reg_9999`.`REG`,</v>
      </c>
    </row>
    <row r="3602" spans="10:28" ht="14.5" hidden="1" customHeight="1" x14ac:dyDescent="0.3">
      <c r="J3602" s="187" t="str">
        <f t="shared" si="396"/>
        <v>9999</v>
      </c>
      <c r="K3602" s="181">
        <v>2</v>
      </c>
      <c r="L3602" s="289" t="s">
        <v>3597</v>
      </c>
      <c r="M3602" s="182" t="s">
        <v>3598</v>
      </c>
      <c r="N3602" s="181" t="s">
        <v>32</v>
      </c>
      <c r="O3602" s="181" t="s">
        <v>28</v>
      </c>
      <c r="P3602" s="181" t="s">
        <v>28</v>
      </c>
      <c r="Q3602" s="192" t="str">
        <f t="shared" si="397"/>
        <v>Campo</v>
      </c>
      <c r="R3602" s="192" t="s">
        <v>3607</v>
      </c>
      <c r="S3602" s="191" t="str">
        <f t="shared" si="393"/>
        <v/>
      </c>
      <c r="T3602" s="192" t="str">
        <f t="shared" si="394"/>
        <v>&lt;campo posicao="2"&gt;
&lt;coluna&gt;QTD_LIN&lt;/coluna&gt;
&lt;descricao&gt;Quantidade total de linhas do arquivo digital.&lt;/descricao&gt;
&lt;tipo&gt;I&lt;/tipo&gt;
&lt;/campo&gt;</v>
      </c>
      <c r="U3602" s="192" t="str">
        <f t="shared" si="399"/>
        <v>&lt;campo posicao="2"&gt;
&lt;coluna&gt;QTD_LIN&lt;/coluna&gt;
&lt;descricao&gt;Quantidade total de linhas do arquivo digital.&lt;/descricao&gt;
&lt;tipo&gt;I&lt;/tipo&gt;
&lt;/campo&gt;</v>
      </c>
      <c r="V3602" s="192" t="str">
        <f t="shared" ref="V3602" si="400">IF(ISNUMBER(K3602),CONCATENATE("{""Column",K3602+1,""", """,L3602,"""},",""),"")</f>
        <v>{"Column3", "QTD_LIN"},</v>
      </c>
      <c r="W3602" s="191" t="str">
        <f>IF(Q3602="Campo","@Campos(posicao = "&amp;K3602&amp;", tipo = '"&amp;R3602&amp;"')@Column(name = """&amp;L3602&amp;""")"&amp;IF(R3602="D","@Temporal(TemporalType.DATE)","")&amp;"private "&amp;VLOOKUP(TEXT(R3602,"@"),Apoio!A:B,2,0)&amp;" "&amp;SUBSTITUTE(LOWER(LEFT(L3602,1))&amp;RIGHT(PROPER(L3602),LEN(L3602)-1),"_","")&amp;";",IF(ISNUMBER(Q3602),IF(R3602="R","@Entity@Table(name = ""reg_"&amp;LOWER(J3602)&amp;""")@XmlRootElement","")&amp;VLOOKUP(J3602,Blocos!D:I,6,0)&amp;Apoio!$E$1&amp;Y3602,""))</f>
        <v>@Campos(posicao = 2, tipo = 'I')@Column(name = "QTD_LIN")private int qtdLin;</v>
      </c>
      <c r="X3602" s="190" t="str">
        <f>IF(ISNUMBER(Q3602),COUNTIF(Blocos!G:G,J3602),"")</f>
        <v/>
      </c>
      <c r="Y3602" s="190" t="str">
        <f>IF(OR(X3602=0,X3602=""),"",VLOOKUP(SUMIFS(Blocos!A:A,Blocos!H:H,'EFD REGISTROS e Campos (2)'!X3602,Blocos!G:G,'EFD REGISTROS e Campos (2)'!J3602),Blocos!A:L,12,0))</f>
        <v/>
      </c>
      <c r="Z3602" s="190" t="str">
        <f>IF(ISNUMBER(Q3603),VLOOKUP(J3602,Blocos!D:G,4,0),"")</f>
        <v/>
      </c>
      <c r="AA3602" s="190" t="str">
        <f>IF(ISNUMBER(Q3602),CONCATENATE("CREATE TABLE ""reg_",LOWER(J3602),""" (""ID"" bigint NOT NULL AUTO_INCREMENT,  ""HASHFILE"" varchar(255) DEFAULT NULL, ""ID_PAI"" bigint NOT NULL,"),IF(Q3602="Campo",CONCATENATE("""",L3602,""" ",VLOOKUP(R3602,Apoio!A:C,3,0)),""))&amp;IF(Z3602="","",CONCATENATE("PRIMARY KEY (""ID""), KEY ""FK_reg_",LOWER(Z3602),"_ID_PAI"" (""ID_PAI""), CONSTRAINT ""FK_reg_",LOWER(Z3602),"_ID_PAI"" FOREIGN KEY (""ID_PAI"") REFERENCES ""reg_",LOWER(Z3602),""" (""ID"")) ENGINE=InnoDB AUTO_INCREMENT=105774 DEFAULT CHARSET=utf8mb4 COLLATE=utf8mb4_0900_ai_ci;"))</f>
        <v>"QTD_LIN" int DEFAULT NULL,</v>
      </c>
      <c r="AB3602" s="190" t="str">
        <f t="shared" si="398"/>
        <v>`reg_9999`.`QTD_LIN`,FROM `efdicms`.`reg_9999`;"</v>
      </c>
    </row>
  </sheetData>
  <autoFilter ref="A2:AB3602">
    <filterColumn colId="9">
      <filters>
        <filter val="C115"/>
      </filters>
    </filterColumn>
    <filterColumn colId="26">
      <customFilters>
        <customFilter operator="notEqual" val=" "/>
      </customFilters>
    </filterColumn>
  </autoFilter>
  <mergeCells count="1">
    <mergeCell ref="B1:H1"/>
  </mergeCells>
  <printOptions gridLines="1"/>
  <pageMargins left="0.31496062992125984" right="0.31496062992125984" top="0.59055118110236227" bottom="0.59055118110236227" header="0.31496062992125984" footer="0.31496062992125984"/>
  <pageSetup paperSize="9" scale="71" fitToHeight="43" orientation="landscape" r:id="rId1"/>
  <headerFooter>
    <oddFooter>Preparado por Carlos Henrique &amp;D&amp;RPágina &amp;P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C3" sqref="C3"/>
    </sheetView>
  </sheetViews>
  <sheetFormatPr defaultRowHeight="14.5" x14ac:dyDescent="0.35"/>
  <cols>
    <col min="3" max="3" width="25.36328125" bestFit="1" customWidth="1"/>
  </cols>
  <sheetData>
    <row r="1" spans="1:5" x14ac:dyDescent="0.35">
      <c r="A1" t="s">
        <v>3683</v>
      </c>
      <c r="B1" t="s">
        <v>15</v>
      </c>
      <c r="C1" t="s">
        <v>4302</v>
      </c>
      <c r="D1" t="s">
        <v>3970</v>
      </c>
      <c r="E1" t="str">
        <f>"@Basic(optional = false)@Column(name = ""LINHA"")private long linha;@Basic(optional = false)@Column(name = ""HASH"")private String hash;"</f>
        <v>@Basic(optional = false)@Column(name = "LINHA")private long linha;@Basic(optional = false)@Column(name = "HASH")private String hash;</v>
      </c>
    </row>
    <row r="2" spans="1:5" x14ac:dyDescent="0.35">
      <c r="A2" t="s">
        <v>27</v>
      </c>
      <c r="B2" t="s">
        <v>3684</v>
      </c>
      <c r="C2" t="s">
        <v>4309</v>
      </c>
    </row>
    <row r="3" spans="1:5" x14ac:dyDescent="0.35">
      <c r="A3" t="s">
        <v>3606</v>
      </c>
      <c r="B3" t="s">
        <v>3685</v>
      </c>
      <c r="C3" t="s">
        <v>4313</v>
      </c>
    </row>
    <row r="4" spans="1:5" x14ac:dyDescent="0.35">
      <c r="A4" t="s">
        <v>3607</v>
      </c>
      <c r="B4" t="s">
        <v>3686</v>
      </c>
      <c r="C4" t="s">
        <v>4308</v>
      </c>
    </row>
    <row r="5" spans="1:5" x14ac:dyDescent="0.35">
      <c r="A5" t="s">
        <v>3605</v>
      </c>
      <c r="B5" t="s">
        <v>3687</v>
      </c>
      <c r="C5" t="s">
        <v>4310</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1"/>
  <sheetViews>
    <sheetView workbookViewId="0">
      <pane ySplit="1" topLeftCell="A2" activePane="bottomLeft" state="frozen"/>
      <selection activeCell="B1" sqref="B1"/>
      <selection pane="bottomLeft" activeCell="J12" sqref="J12"/>
    </sheetView>
  </sheetViews>
  <sheetFormatPr defaultRowHeight="14.5" x14ac:dyDescent="0.35"/>
  <cols>
    <col min="2" max="2" width="8.7265625" style="7"/>
    <col min="3" max="3" width="36.08984375" customWidth="1"/>
    <col min="4" max="4" width="6.6328125" style="7" bestFit="1" customWidth="1"/>
    <col min="5" max="5" width="7.1796875" bestFit="1" customWidth="1"/>
    <col min="6" max="6" width="12.1796875" bestFit="1" customWidth="1"/>
    <col min="7" max="7" width="9" style="7" bestFit="1" customWidth="1"/>
    <col min="9" max="9" width="17.7265625" customWidth="1"/>
    <col min="10" max="10" width="17.81640625" customWidth="1"/>
    <col min="11" max="11" width="11.90625" bestFit="1" customWidth="1"/>
  </cols>
  <sheetData>
    <row r="1" spans="1:15" x14ac:dyDescent="0.35">
      <c r="A1" t="s">
        <v>3973</v>
      </c>
      <c r="B1" s="7" t="s">
        <v>3688</v>
      </c>
      <c r="C1" t="s">
        <v>16</v>
      </c>
      <c r="D1" s="7" t="s">
        <v>3689</v>
      </c>
      <c r="E1" t="s">
        <v>3690</v>
      </c>
      <c r="F1" t="s">
        <v>3691</v>
      </c>
      <c r="G1" s="7" t="s">
        <v>3692</v>
      </c>
      <c r="H1" t="s">
        <v>3972</v>
      </c>
      <c r="I1" t="str">
        <f>"""ID"""</f>
        <v>"ID"</v>
      </c>
      <c r="K1" t="s">
        <v>3693</v>
      </c>
      <c r="L1" t="s">
        <v>3975</v>
      </c>
      <c r="M1" t="s">
        <v>3974</v>
      </c>
      <c r="N1" t="s">
        <v>4302</v>
      </c>
      <c r="O1" t="s">
        <v>4311</v>
      </c>
    </row>
    <row r="2" spans="1:15" x14ac:dyDescent="0.35">
      <c r="A2">
        <f>ROW(A1)</f>
        <v>1</v>
      </c>
      <c r="B2" s="7" t="s">
        <v>7</v>
      </c>
      <c r="C2" t="s">
        <v>3694</v>
      </c>
      <c r="D2" s="7" t="s">
        <v>23</v>
      </c>
      <c r="E2" s="179">
        <v>0</v>
      </c>
      <c r="F2" t="s">
        <v>8</v>
      </c>
      <c r="I2" t="str">
        <f>CONCATENATE("@Registros(nivel = "&amp;E2&amp;") ","public class Reg"&amp;D2&amp;" implements Serializable { ","private static final long serialVersionUID = 1L; ","@Id ","@GeneratedValue(strategy = GenerationType.IDENTITY) ","@Basic(optional = false) ","@Column(name = ",$I$1," ) private Long id;","@"&amp;IF(F2="1","One","Many")&amp;"ToOne(fetch = FetchType.LAZY) ","@JoinColumn(name = ""ID_PAI"", nullable = false) ","private Reg"&amp;G2&amp;" idPai; ","public Reg"&amp;G2&amp;" getIdPai() {return idPai;}","public void setIdPai(Object idPai) {this.idPai = (Reg"&amp;G2&amp;") idPai;}"&amp;M2)</f>
        <v>@Registros(nivel = 0) public class Reg0000 implements Serializable { private static final long serialVersionUID = 1L; @Id @GeneratedValue(strategy = GenerationType.IDENTITY) @Basic(optional = false) @Column(name = "ID" ) private Long id;@OneToOne(fetch = FetchType.LAZY) @JoinColumn(name = "ID_PAI", nullable = false) private Reg idPai; public Reg getIdPai() {return idPai;}public void setIdPai(Object idPai) {this.idPai = (Reg) idPai;}public Reg0000() { } public Reg0000(Long id) { this.id = id; } public Reg0000(Long id, Reg idPai, long linha, String hash) { this.id = id; this.idPai = idPai; this.linha = linha; this.hash = hash; }public Long getId() { return id; } public void setId(Long id) { this.id = id; }</v>
      </c>
      <c r="K2">
        <f>COUNTIF(G:G,D2)</f>
        <v>20</v>
      </c>
      <c r="M2" t="str">
        <f>"public Reg"&amp;D2&amp;"() { } public Reg"&amp;D2&amp;"(Long id) { this.id = id; } public Reg"&amp;D2&amp;"(Long id, Reg"&amp;G2&amp;" idPai, long linha, String hash) { this.id = id; this.idPai = idPai; this.linha = linha; this.hash = hash; }public Long getId() { return id; } public void setId(Long id) { this.id = id; }"</f>
        <v>public Reg0000() { } public Reg0000(Long id) { this.id = id; } public Reg0000(Long id, Reg idPai, long linha, String hash) { this.id = id; this.idPai = idPai; this.linha = linha; this.hash = hash; }public Long getId() { return id; } public void setId(Long id) { this.id = id; }</v>
      </c>
      <c r="N2" t="str">
        <f>CONCATENATE("reg_",LOWER(D2))</f>
        <v>reg_0000</v>
      </c>
      <c r="O2" t="str">
        <f>"DELETE FROM `efdicms`.`reg_"&amp;D2&amp;"` WHERE (`HASHFILE` = @NUMHASH);"</f>
        <v>DELETE FROM `efdicms`.`reg_0000` WHERE (`HASHFILE` = @NUMHASH);</v>
      </c>
    </row>
    <row r="3" spans="1:15" x14ac:dyDescent="0.35">
      <c r="A3">
        <f t="shared" ref="A3:A66" si="0">ROW(A2)</f>
        <v>2</v>
      </c>
      <c r="B3" s="7" t="s">
        <v>7</v>
      </c>
      <c r="C3" t="s">
        <v>3695</v>
      </c>
      <c r="D3" s="7" t="s">
        <v>74</v>
      </c>
      <c r="E3" s="179">
        <v>1</v>
      </c>
      <c r="F3" t="s">
        <v>8</v>
      </c>
      <c r="G3" s="7" t="s">
        <v>23</v>
      </c>
      <c r="H3">
        <f>COUNTIF($G$2:G3,G3)</f>
        <v>1</v>
      </c>
      <c r="I3" t="str">
        <f t="shared" ref="I3:I66" si="1">CONCATENATE("@Registros(nivel = "&amp;E3&amp;") ","public class Reg"&amp;D3&amp;" implements Serializable { ","private static final long serialVersionUID = 1L; ","@Id ","@GeneratedValue(strategy = GenerationType.IDENTITY) ","@Basic(optional = false) ","@Column(name = ",$I$1," ) private Long id;","@"&amp;IF(F3="1","One","Many")&amp;"ToOne(fetch = FetchType.LAZY) ","@JoinColumn(name = ""ID_PAI"", nullable = false) ","private Reg"&amp;G3&amp;" idPai; ","public Reg"&amp;G3&amp;" getIdPai() {return idPai;}","public void setIdPai(Object idPai) {this.idPai = (Reg"&amp;G3&amp;") idPai;}"&amp;M3)</f>
        <v>@Registros(nivel = 1) public class Reg0001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Reg0001() { } public Reg0001(Long id) { this.id = id; } public Reg0001(Long id, Reg0000 idPai, long linha, String hash) { this.id = id; this.idPai = idPai; this.linha = linha; this.hash = hash; }public Long getId() { return id; } public void setId(Long id) { this.id = id; }</v>
      </c>
      <c r="J3" t="str">
        <f>IF(F3="1","@OneToOne(optional = true,","@OneToMany(")&amp;" cascade = CascadeType.ALL, fetch = FetchType.LAZY, mappedBy = ""idPai"")private  "&amp;IF(F3="1","","List&lt;")&amp;"Reg"&amp;D3&amp;IF(F3="1","","&gt;")&amp;" reg"&amp;D3&amp;";public "&amp;IF(F3="1","","List&lt;")&amp;"Reg"&amp;D3&amp;IF(F3="1","","&gt;")&amp;" getReg"&amp;D3&amp;"() {return reg"&amp;D3&amp;";}public void setReg"&amp;D3&amp;"("&amp;IF(F3="1","","List&lt;")&amp;"Reg"&amp;D3&amp;IF(F3="1","","&gt;")&amp;" reg"&amp;D3&amp;") {this.reg"&amp;D3&amp;" = reg"&amp;D3&amp;";}"</f>
        <v>@OneToOne(optional = true, cascade = CascadeType.ALL, fetch = FetchType.LAZY, mappedBy = "idPai")private  Reg0001 reg0001;public Reg0001 getReg0001() {return reg0001;}public void setReg0001(Reg0001 reg0001) {this.reg0001 = reg0001;}</v>
      </c>
      <c r="K3">
        <f>COUNTIF(G:G,D3)</f>
        <v>13</v>
      </c>
      <c r="L3" t="str">
        <f t="shared" ref="L3:L4" si="2">IF(H3=1,J3,CONCATENATE(VLOOKUP(SUMIFS(A:A,G:G,G3,H:H,H3-1),A:L,12,0),J3))</f>
        <v>@OneToOne(optional = true, cascade = CascadeType.ALL, fetch = FetchType.LAZY, mappedBy = "idPai")private  Reg0001 reg0001;public Reg0001 getReg0001() {return reg0001;}public void setReg0001(Reg0001 reg0001) {this.reg0001 = reg0001;}</v>
      </c>
      <c r="M3" t="str">
        <f t="shared" ref="M3:M66" si="3">"public Reg"&amp;D3&amp;"() { } public Reg"&amp;D3&amp;"(Long id) { this.id = id; } public Reg"&amp;D3&amp;"(Long id, Reg"&amp;G3&amp;" idPai, long linha, String hash) { this.id = id; this.idPai = idPai; this.linha = linha; this.hash = hash; }public Long getId() { return id; } public void setId(Long id) { this.id = id; }"</f>
        <v>public Reg0001() { } public Reg0001(Long id) { this.id = id; } public Reg0001(Long id, Reg0000 idPai, long linha, String hash) { this.id = id; this.idPai = idPai; this.linha = linha; this.hash = hash; }public Long getId() { return id; } public void setId(Long id) { this.id = id; }</v>
      </c>
      <c r="N3" t="str">
        <f t="shared" ref="N3:N66" si="4">CONCATENATE("reg_",LOWER(D3))</f>
        <v>reg_0001</v>
      </c>
      <c r="O3" t="str">
        <f t="shared" ref="O3:O66" si="5">"DELETE FROM `efdicms`.`reg_"&amp;D3&amp;"` WHERE (`HASHFILE` = @NUMHASH);"</f>
        <v>DELETE FROM `efdicms`.`reg_0001` WHERE (`HASHFILE` = @NUMHASH);</v>
      </c>
    </row>
    <row r="4" spans="1:15" x14ac:dyDescent="0.35">
      <c r="A4">
        <f t="shared" si="0"/>
        <v>3</v>
      </c>
      <c r="B4" s="7" t="s">
        <v>7</v>
      </c>
      <c r="C4" t="s">
        <v>3696</v>
      </c>
      <c r="D4" s="7" t="s">
        <v>81</v>
      </c>
      <c r="E4" s="179">
        <v>2</v>
      </c>
      <c r="F4" t="s">
        <v>8</v>
      </c>
      <c r="G4" s="7" t="s">
        <v>74</v>
      </c>
      <c r="H4">
        <f>COUNTIF($G$2:G4,G4)</f>
        <v>1</v>
      </c>
      <c r="I4" t="str">
        <f t="shared" si="1"/>
        <v>@Registros(nivel = 2) public class Reg0002 implements Serializable { private static final long serialVersionUID = 1L; @Id @GeneratedValue(strategy = GenerationType.IDENTITY) @Basic(optional = false) @Column(name = "ID" ) private Long id;@OneToOne(fetch = FetchType.LAZY) @JoinColumn(name = "ID_PAI", nullable = false) private Reg0001 idPai; public Reg0001 getIdPai() {return idPai;}public void setIdPai(Object idPai) {this.idPai = (Reg0001) idPai;}public Reg0002() { } public Reg0002(Long id) { this.id = id; } public Reg0002(Long id, Reg0001 idPai, long linha, String hash) { this.id = id; this.idPai = idPai; this.linha = linha; this.hash = hash; }public Long getId() { return id; } public void setId(Long id) { this.id = id; }</v>
      </c>
      <c r="J4" t="str">
        <f t="shared" ref="J4:J67" si="6">IF(F4="1","@OneToOne(optional = true,","@OneToMany(")&amp;" cascade = CascadeType.ALL, fetch = FetchType.LAZY, mappedBy = ""idPai"")private  "&amp;IF(F4="1","","List&lt;")&amp;"Reg"&amp;D4&amp;IF(F4="1","","&gt;")&amp;" reg"&amp;D4&amp;";public "&amp;IF(F4="1","","List&lt;")&amp;"Reg"&amp;D4&amp;IF(F4="1","","&gt;")&amp;" getReg"&amp;D4&amp;"() {return reg"&amp;D4&amp;";}public void setReg"&amp;D4&amp;"("&amp;IF(F4="1","","List&lt;")&amp;"Reg"&amp;D4&amp;IF(F4="1","","&gt;")&amp;" reg"&amp;D4&amp;") {this.reg"&amp;D4&amp;" = reg"&amp;D4&amp;";}"</f>
        <v>@OneToOne(optional = true, cascade = CascadeType.ALL, fetch = FetchType.LAZY, mappedBy = "idPai")private  Reg0002 reg0002;public Reg0002 getReg0002() {return reg0002;}public void setReg0002(Reg0002 reg0002) {this.reg0002 = reg0002;}</v>
      </c>
      <c r="K4">
        <f t="shared" ref="K4:K67" si="7">COUNTIF(G:G,D4)</f>
        <v>0</v>
      </c>
      <c r="L4" t="str">
        <f t="shared" si="2"/>
        <v>@OneToOne(optional = true, cascade = CascadeType.ALL, fetch = FetchType.LAZY, mappedBy = "idPai")private  Reg0002 reg0002;public Reg0002 getReg0002() {return reg0002;}public void setReg0002(Reg0002 reg0002) {this.reg0002 = reg0002;}</v>
      </c>
      <c r="M4" t="str">
        <f t="shared" si="3"/>
        <v>public Reg0002() { } public Reg0002(Long id) { this.id = id; } public Reg0002(Long id, Reg0001 idPai, long linha, String hash) { this.id = id; this.idPai = idPai; this.linha = linha; this.hash = hash; }public Long getId() { return id; } public void setId(Long id) { this.id = id; }</v>
      </c>
      <c r="N4" t="str">
        <f t="shared" si="4"/>
        <v>reg_0002</v>
      </c>
      <c r="O4" t="str">
        <f t="shared" si="5"/>
        <v>DELETE FROM `efdicms`.`reg_0002` WHERE (`HASHFILE` = @NUMHASH);</v>
      </c>
    </row>
    <row r="5" spans="1:15" x14ac:dyDescent="0.35">
      <c r="A5">
        <f t="shared" si="0"/>
        <v>4</v>
      </c>
      <c r="B5" s="7" t="s">
        <v>7</v>
      </c>
      <c r="C5" t="s">
        <v>3697</v>
      </c>
      <c r="D5" s="7" t="s">
        <v>86</v>
      </c>
      <c r="E5" s="179">
        <v>2</v>
      </c>
      <c r="F5" t="s">
        <v>8</v>
      </c>
      <c r="G5" s="7" t="s">
        <v>74</v>
      </c>
      <c r="H5">
        <f>COUNTIF($G$2:G5,G5)</f>
        <v>2</v>
      </c>
      <c r="I5" t="str">
        <f t="shared" si="1"/>
        <v>@Registros(nivel = 2) public class Reg0005 implements Serializable { private static final long serialVersionUID = 1L; @Id @GeneratedValue(strategy = GenerationType.IDENTITY) @Basic(optional = false) @Column(name = "ID" ) private Long id;@OneToOne(fetch = FetchType.LAZY) @JoinColumn(name = "ID_PAI", nullable = false) private Reg0001 idPai; public Reg0001 getIdPai() {return idPai;}public void setIdPai(Object idPai) {this.idPai = (Reg0001) idPai;}public Reg0005() { } public Reg0005(Long id) { this.id = id; } public Reg0005(Long id, Reg0001 idPai, long linha, String hash) { this.id = id; this.idPai = idPai; this.linha = linha; this.hash = hash; }public Long getId() { return id; } public void setId(Long id) { this.id = id; }</v>
      </c>
      <c r="J5" t="str">
        <f t="shared" si="6"/>
        <v>@OneToOne(optional = true, cascade = CascadeType.ALL, fetch = FetchType.LAZY, mappedBy = "idPai")private  Reg0005 reg0005;public Reg0005 getReg0005() {return reg0005;}public void setReg0005(Reg0005 reg0005) {this.reg0005 = reg0005;}</v>
      </c>
      <c r="K5">
        <f t="shared" si="7"/>
        <v>0</v>
      </c>
      <c r="L5" t="str">
        <f>IF(H5=1,J5,CONCATENATE(VLOOKUP(SUMIFS(A:A,G:G,G5,H:H,H5-1),A:L,12,0),J5))</f>
        <v>@OneToOne(optional = true, cascade = CascadeType.ALL, fetch = FetchType.LAZY, mappedBy = "idPai")private  Reg0002 reg0002;public Reg0002 getReg0002() {return reg0002;}public void setReg0002(Reg0002 reg0002) {this.reg0002 = reg0002;}@OneToOne(optional = true, cascade = CascadeType.ALL, fetch = FetchType.LAZY, mappedBy = "idPai")private  Reg0005 reg0005;public Reg0005 getReg0005() {return reg0005;}public void setReg0005(Reg0005 reg0005) {this.reg0005 = reg0005;}</v>
      </c>
      <c r="M5" t="str">
        <f t="shared" si="3"/>
        <v>public Reg0005() { } public Reg0005(Long id) { this.id = id; } public Reg0005(Long id, Reg0001 idPai, long linha, String hash) { this.id = id; this.idPai = idPai; this.linha = linha; this.hash = hash; }public Long getId() { return id; } public void setId(Long id) { this.id = id; }</v>
      </c>
      <c r="N5" t="str">
        <f t="shared" si="4"/>
        <v>reg_0005</v>
      </c>
      <c r="O5" t="str">
        <f t="shared" si="5"/>
        <v>DELETE FROM `efdicms`.`reg_0005` WHERE (`HASHFILE` = @NUMHASH);</v>
      </c>
    </row>
    <row r="6" spans="1:15" x14ac:dyDescent="0.35">
      <c r="A6">
        <f t="shared" si="0"/>
        <v>5</v>
      </c>
      <c r="B6" s="7" t="s">
        <v>7</v>
      </c>
      <c r="C6" t="s">
        <v>3698</v>
      </c>
      <c r="D6" s="7" t="s">
        <v>107</v>
      </c>
      <c r="E6" s="179">
        <v>2</v>
      </c>
      <c r="F6" t="s">
        <v>108</v>
      </c>
      <c r="G6" s="7" t="s">
        <v>74</v>
      </c>
      <c r="H6">
        <f>COUNTIF($G$2:G6,G6)</f>
        <v>3</v>
      </c>
      <c r="I6" t="str">
        <f t="shared" si="1"/>
        <v>@Registros(nivel = 2) public class Reg0015 implements Serializable { private static final long serialVersionUID = 1L; @Id @GeneratedValue(strategy = GenerationType.IDENTITY) @Basic(optional = false) @Column(name = "ID" ) private Long id;@ManyToOne(fetch = FetchType.LAZY) @JoinColumn(name = "ID_PAI", nullable = false) private Reg0001 idPai; public Reg0001 getIdPai() {return idPai;}public void setIdPai(Object idPai) {this.idPai = (Reg0001) idPai;}public Reg0015() { } public Reg0015(Long id) { this.id = id; } public Reg0015(Long id, Reg0001 idPai, long linha, String hash) { this.id = id; this.idPai = idPai; this.linha = linha; this.hash = hash; }public Long getId() { return id; } public void setId(Long id) { this.id = id; }</v>
      </c>
      <c r="J6" t="str">
        <f t="shared" si="6"/>
        <v>@OneToMany( cascade = CascadeType.ALL, fetch = FetchType.LAZY, mappedBy = "idPai")private  List&lt;Reg0015&gt; reg0015;public List&lt;Reg0015&gt; getReg0015() {return reg0015;}public void setReg0015(List&lt;Reg0015&gt; reg0015) {this.reg0015 = reg0015;}</v>
      </c>
      <c r="K6">
        <f t="shared" si="7"/>
        <v>0</v>
      </c>
      <c r="L6" t="str">
        <f t="shared" ref="L6:L69" si="8">IF(H6=1,J6,CONCATENATE(VLOOKUP(SUMIFS(A:A,G:G,G6,H:H,H6-1),A:L,12,0),J6))</f>
        <v>@OneToOne(optional = true, cascade = CascadeType.ALL, fetch = FetchType.LAZY, mappedBy = "idPai")private  Reg0002 reg0002;public Reg0002 getReg0002() {return reg0002;}public void setReg0002(Reg0002 reg0002) {this.reg0002 = reg0002;}@OneToOne(optional = true, cascade = CascadeType.ALL, fetch = FetchType.LAZY, mappedBy = "idPai")private  Reg0005 reg0005;public Reg0005 getReg0005() {return reg0005;}public void setReg0005(Reg0005 reg0005) {this.reg0005 = reg0005;}@OneToMany( cascade = CascadeType.ALL, fetch = FetchType.LAZY, mappedBy = "idPai")private  List&lt;Reg0015&gt; reg0015;public List&lt;Reg0015&gt; getReg0015() {return reg0015;}public void setReg0015(List&lt;Reg0015&gt; reg0015) {this.reg0015 = reg0015;}</v>
      </c>
      <c r="M6" t="str">
        <f t="shared" si="3"/>
        <v>public Reg0015() { } public Reg0015(Long id) { this.id = id; } public Reg0015(Long id, Reg0001 idPai, long linha, String hash) { this.id = id; this.idPai = idPai; this.linha = linha; this.hash = hash; }public Long getId() { return id; } public void setId(Long id) { this.id = id; }</v>
      </c>
      <c r="N6" t="str">
        <f t="shared" si="4"/>
        <v>reg_0015</v>
      </c>
      <c r="O6" t="str">
        <f t="shared" si="5"/>
        <v>DELETE FROM `efdicms`.`reg_0015` WHERE (`HASHFILE` = @NUMHASH);</v>
      </c>
    </row>
    <row r="7" spans="1:15" x14ac:dyDescent="0.35">
      <c r="A7">
        <f t="shared" si="0"/>
        <v>6</v>
      </c>
      <c r="B7" s="7" t="s">
        <v>7</v>
      </c>
      <c r="C7" t="s">
        <v>3699</v>
      </c>
      <c r="D7" s="7" t="s">
        <v>116</v>
      </c>
      <c r="E7" s="179">
        <v>2</v>
      </c>
      <c r="F7" t="s">
        <v>8</v>
      </c>
      <c r="G7" s="7" t="s">
        <v>74</v>
      </c>
      <c r="H7">
        <f>COUNTIF($G$2:G7,G7)</f>
        <v>4</v>
      </c>
      <c r="I7" t="str">
        <f t="shared" si="1"/>
        <v>@Registros(nivel = 2) public class Reg0100 implements Serializable { private static final long serialVersionUID = 1L; @Id @GeneratedValue(strategy = GenerationType.IDENTITY) @Basic(optional = false) @Column(name = "ID" ) private Long id;@OneToOne(fetch = FetchType.LAZY) @JoinColumn(name = "ID_PAI", nullable = false) private Reg0001 idPai; public Reg0001 getIdPai() {return idPai;}public void setIdPai(Object idPai) {this.idPai = (Reg0001) idPai;}public Reg0100() { } public Reg0100(Long id) { this.id = id; } public Reg0100(Long id, Reg0001 idPai, long linha, String hash) { this.id = id; this.idPai = idPai; this.linha = linha; this.hash = hash; }public Long getId() { return id; } public void setId(Long id) { this.id = id; }</v>
      </c>
      <c r="J7" t="str">
        <f t="shared" si="6"/>
        <v>@OneToOne(optional = true, cascade = CascadeType.ALL, fetch = FetchType.LAZY, mappedBy = "idPai")private  Reg0100 reg0100;public Reg0100 getReg0100() {return reg0100;}public void setReg0100(Reg0100 reg0100) {this.reg0100 = reg0100;}</v>
      </c>
      <c r="K7">
        <f t="shared" si="7"/>
        <v>0</v>
      </c>
      <c r="L7" t="str">
        <f t="shared" si="8"/>
        <v>@OneToOne(optional = true, cascade = CascadeType.ALL, fetch = FetchType.LAZY, mappedBy = "idPai")private  Reg0002 reg0002;public Reg0002 getReg0002() {return reg0002;}public void setReg0002(Reg0002 reg0002) {this.reg0002 = reg0002;}@OneToOne(optional = true, cascade = CascadeType.ALL, fetch = FetchType.LAZY, mappedBy = "idPai")private  Reg0005 reg0005;public Reg0005 getReg0005() {return reg0005;}public void setReg0005(Reg0005 reg0005) {this.reg0005 = reg0005;}@OneToMany( cascade = CascadeType.ALL, fetch = FetchType.LAZY, mappedBy = "idPai")private  List&lt;Reg0015&gt; reg0015;public List&lt;Reg0015&gt; getReg0015() {return reg0015;}public void setReg0015(List&lt;Reg0015&gt; reg0015) {this.reg0015 = reg0015;}@OneToOne(optional = true, cascade = CascadeType.ALL, fetch = FetchType.LAZY, mappedBy = "idPai")private  Reg0100 reg0100;public Reg0100 getReg0100() {return reg0100;}public void setReg0100(Reg0100 reg0100) {this.reg0100 = reg0100;}</v>
      </c>
      <c r="M7" t="str">
        <f t="shared" si="3"/>
        <v>public Reg0100() { } public Reg0100(Long id) { this.id = id; } public Reg0100(Long id, Reg0001 idPai, long linha, String hash) { this.id = id; this.idPai = idPai; this.linha = linha; this.hash = hash; }public Long getId() { return id; } public void setId(Long id) { this.id = id; }</v>
      </c>
      <c r="N7" t="str">
        <f t="shared" si="4"/>
        <v>reg_0100</v>
      </c>
      <c r="O7" t="str">
        <f t="shared" si="5"/>
        <v>DELETE FROM `efdicms`.`reg_0100` WHERE (`HASHFILE` = @NUMHASH);</v>
      </c>
    </row>
    <row r="8" spans="1:15" x14ac:dyDescent="0.35">
      <c r="A8">
        <f t="shared" si="0"/>
        <v>7</v>
      </c>
      <c r="B8" s="7" t="s">
        <v>7</v>
      </c>
      <c r="C8" t="s">
        <v>3700</v>
      </c>
      <c r="D8" s="7" t="s">
        <v>126</v>
      </c>
      <c r="E8" s="179">
        <v>2</v>
      </c>
      <c r="F8" t="s">
        <v>108</v>
      </c>
      <c r="G8" s="7" t="s">
        <v>74</v>
      </c>
      <c r="H8">
        <f>COUNTIF($G$2:G8,G8)</f>
        <v>5</v>
      </c>
      <c r="I8" t="str">
        <f t="shared" si="1"/>
        <v>@Registros(nivel = 2) public class Reg0150 implements Serializable { private static final long serialVersionUID = 1L; @Id @GeneratedValue(strategy = GenerationType.IDENTITY) @Basic(optional = false) @Column(name = "ID" ) private Long id;@ManyToOne(fetch = FetchType.LAZY) @JoinColumn(name = "ID_PAI", nullable = false) private Reg0001 idPai; public Reg0001 getIdPai() {return idPai;}public void setIdPai(Object idPai) {this.idPai = (Reg0001) idPai;}public Reg0150() { } public Reg0150(Long id) { this.id = id; } public Reg0150(Long id, Reg0001 idPai, long linha, String hash) { this.id = id; this.idPai = idPai; this.linha = linha; this.hash = hash; }public Long getId() { return id; } public void setId(Long id) { this.id = id; }</v>
      </c>
      <c r="J8" t="str">
        <f t="shared" si="6"/>
        <v>@OneToMany( cascade = CascadeType.ALL, fetch = FetchType.LAZY, mappedBy = "idPai")private  List&lt;Reg0150&gt; reg0150;public List&lt;Reg0150&gt; getReg0150() {return reg0150;}public void setReg0150(List&lt;Reg0150&gt; reg0150) {this.reg0150 = reg0150;}</v>
      </c>
      <c r="K8">
        <f t="shared" si="7"/>
        <v>1</v>
      </c>
      <c r="L8" t="str">
        <f t="shared" si="8"/>
        <v>@OneToOne(optional = true, cascade = CascadeType.ALL, fetch = FetchType.LAZY, mappedBy = "idPai")private  Reg0002 reg0002;public Reg0002 getReg0002() {return reg0002;}public void setReg0002(Reg0002 reg0002) {this.reg0002 = reg0002;}@OneToOne(optional = true, cascade = CascadeType.ALL, fetch = FetchType.LAZY, mappedBy = "idPai")private  Reg0005 reg0005;public Reg0005 getReg0005() {return reg0005;}public void setReg0005(Reg0005 reg0005) {this.reg0005 = reg0005;}@OneToMany( cascade = CascadeType.ALL, fetch = FetchType.LAZY, mappedBy = "idPai")private  List&lt;Reg0015&gt; reg0015;public List&lt;Reg0015&gt; getReg0015() {return reg0015;}public void setReg0015(List&lt;Reg0015&gt; reg0015) {this.reg0015 = reg0015;}@OneToOne(optional = true, cascade = CascadeType.ALL, fetch = FetchType.LAZY, mappedBy = "idPai")private  Reg0100 reg0100;public Reg0100 getReg0100() {return reg0100;}public void setReg0100(Reg0100 reg0100) {this.reg0100 = reg0100;}@OneToMany( cascade = CascadeType.ALL, fetch = FetchType.LAZY, mappedBy = "idPai")private  List&lt;Reg0150&gt; reg0150;public List&lt;Reg0150&gt; getReg0150() {return reg0150;}public void setReg0150(List&lt;Reg0150&gt; reg0150) {this.reg0150 = reg0150;}</v>
      </c>
      <c r="M8" t="str">
        <f t="shared" si="3"/>
        <v>public Reg0150() { } public Reg0150(Long id) { this.id = id; } public Reg0150(Long id, Reg0001 idPai, long linha, String hash) { this.id = id; this.idPai = idPai; this.linha = linha; this.hash = hash; }public Long getId() { return id; } public void setId(Long id) { this.id = id; }</v>
      </c>
      <c r="N8" t="str">
        <f t="shared" si="4"/>
        <v>reg_0150</v>
      </c>
      <c r="O8" t="str">
        <f t="shared" si="5"/>
        <v>DELETE FROM `efdicms`.`reg_0150` WHERE (`HASHFILE` = @NUMHASH);</v>
      </c>
    </row>
    <row r="9" spans="1:15" x14ac:dyDescent="0.35">
      <c r="A9">
        <f t="shared" si="0"/>
        <v>8</v>
      </c>
      <c r="B9" s="7" t="s">
        <v>7</v>
      </c>
      <c r="C9" t="s">
        <v>3701</v>
      </c>
      <c r="D9" s="7" t="s">
        <v>143</v>
      </c>
      <c r="E9" s="179">
        <v>3</v>
      </c>
      <c r="F9" t="s">
        <v>144</v>
      </c>
      <c r="G9" s="7" t="s">
        <v>126</v>
      </c>
      <c r="H9">
        <f>COUNTIF($G$2:G9,G9)</f>
        <v>1</v>
      </c>
      <c r="I9" t="str">
        <f t="shared" si="1"/>
        <v>@Registros(nivel = 3) public class Reg0175 implements Serializable { private static final long serialVersionUID = 1L; @Id @GeneratedValue(strategy = GenerationType.IDENTITY) @Basic(optional = false) @Column(name = "ID" ) private Long id;@ManyToOne(fetch = FetchType.LAZY) @JoinColumn(name = "ID_PAI", nullable = false) private Reg0150 idPai; public Reg0150 getIdPai() {return idPai;}public void setIdPai(Object idPai) {this.idPai = (Reg0150) idPai;}public Reg0175() { } public Reg0175(Long id) { this.id = id; } public Reg0175(Long id, Reg0150 idPai, long linha, String hash) { this.id = id; this.idPai = idPai; this.linha = linha; this.hash = hash; }public Long getId() { return id; } public void setId(Long id) { this.id = id; }</v>
      </c>
      <c r="J9" t="str">
        <f t="shared" si="6"/>
        <v>@OneToMany( cascade = CascadeType.ALL, fetch = FetchType.LAZY, mappedBy = "idPai")private  List&lt;Reg0175&gt; reg0175;public List&lt;Reg0175&gt; getReg0175() {return reg0175;}public void setReg0175(List&lt;Reg0175&gt; reg0175) {this.reg0175 = reg0175;}</v>
      </c>
      <c r="K9">
        <f t="shared" si="7"/>
        <v>0</v>
      </c>
      <c r="L9" t="str">
        <f t="shared" si="8"/>
        <v>@OneToMany( cascade = CascadeType.ALL, fetch = FetchType.LAZY, mappedBy = "idPai")private  List&lt;Reg0175&gt; reg0175;public List&lt;Reg0175&gt; getReg0175() {return reg0175;}public void setReg0175(List&lt;Reg0175&gt; reg0175) {this.reg0175 = reg0175;}</v>
      </c>
      <c r="M9" t="str">
        <f t="shared" si="3"/>
        <v>public Reg0175() { } public Reg0175(Long id) { this.id = id; } public Reg0175(Long id, Reg0150 idPai, long linha, String hash) { this.id = id; this.idPai = idPai; this.linha = linha; this.hash = hash; }public Long getId() { return id; } public void setId(Long id) { this.id = id; }</v>
      </c>
      <c r="N9" t="str">
        <f t="shared" si="4"/>
        <v>reg_0175</v>
      </c>
      <c r="O9" t="str">
        <f t="shared" si="5"/>
        <v>DELETE FROM `efdicms`.`reg_0175` WHERE (`HASHFILE` = @NUMHASH);</v>
      </c>
    </row>
    <row r="10" spans="1:15" x14ac:dyDescent="0.35">
      <c r="A10">
        <f t="shared" si="0"/>
        <v>9</v>
      </c>
      <c r="B10" s="7" t="s">
        <v>7</v>
      </c>
      <c r="C10" t="s">
        <v>3702</v>
      </c>
      <c r="D10" s="7" t="s">
        <v>153</v>
      </c>
      <c r="E10" s="179">
        <v>2</v>
      </c>
      <c r="F10" t="s">
        <v>108</v>
      </c>
      <c r="G10" s="7" t="s">
        <v>74</v>
      </c>
      <c r="H10">
        <f>COUNTIF($G$2:G10,G10)</f>
        <v>6</v>
      </c>
      <c r="I10" t="str">
        <f t="shared" si="1"/>
        <v>@Registros(nivel = 2) public class Reg0190 implements Serializable { private static final long serialVersionUID = 1L; @Id @GeneratedValue(strategy = GenerationType.IDENTITY) @Basic(optional = false) @Column(name = "ID" ) private Long id;@ManyToOne(fetch = FetchType.LAZY) @JoinColumn(name = "ID_PAI", nullable = false) private Reg0001 idPai; public Reg0001 getIdPai() {return idPai;}public void setIdPai(Object idPai) {this.idPai = (Reg0001) idPai;}public Reg0190() { } public Reg0190(Long id) { this.id = id; } public Reg0190(Long id, Reg0001 idPai, long linha, String hash) { this.id = id; this.idPai = idPai; this.linha = linha; this.hash = hash; }public Long getId() { return id; } public void setId(Long id) { this.id = id; }</v>
      </c>
      <c r="J10" t="str">
        <f t="shared" si="6"/>
        <v>@OneToMany( cascade = CascadeType.ALL, fetch = FetchType.LAZY, mappedBy = "idPai")private  List&lt;Reg0190&gt; reg0190;public List&lt;Reg0190&gt; getReg0190() {return reg0190;}public void setReg0190(List&lt;Reg0190&gt; reg0190) {this.reg0190 = reg0190;}</v>
      </c>
      <c r="K10">
        <f t="shared" si="7"/>
        <v>0</v>
      </c>
      <c r="L10" t="str">
        <f t="shared" si="8"/>
        <v>@OneToOne(optional = true, cascade = CascadeType.ALL, fetch = FetchType.LAZY, mappedBy = "idPai")private  Reg0002 reg0002;public Reg0002 getReg0002() {return reg0002;}public void setReg0002(Reg0002 reg0002) {this.reg0002 = reg0002;}@OneToOne(optional = true, cascade = CascadeType.ALL, fetch = FetchType.LAZY, mappedBy = "idPai")private  Reg0005 reg0005;public Reg0005 getReg0005() {return reg0005;}public void setReg0005(Reg0005 reg0005) {this.reg0005 = reg0005;}@OneToMany( cascade = CascadeType.ALL, fetch = FetchType.LAZY, mappedBy = "idPai")private  List&lt;Reg0015&gt; reg0015;public List&lt;Reg0015&gt; getReg0015() {return reg0015;}public void setReg0015(List&lt;Reg0015&gt; reg0015) {this.reg0015 = reg0015;}@OneToOne(optional = true, cascade = CascadeType.ALL, fetch = FetchType.LAZY, mappedBy = "idPai")private  Reg0100 reg0100;public Reg0100 getReg0100() {return reg0100;}public void setReg0100(Reg0100 reg0100) {this.reg0100 = reg0100;}@OneToMany( cascade = CascadeType.ALL, fetch = FetchType.LAZY, mappedBy = "idPai")private  List&lt;Reg0150&gt; reg0150;public List&lt;Reg0150&gt; getReg0150() {return reg0150;}public void setReg0150(List&lt;Reg0150&gt; reg0150) {this.reg0150 = reg0150;}@OneToMany( cascade = CascadeType.ALL, fetch = FetchType.LAZY, mappedBy = "idPai")private  List&lt;Reg0190&gt; reg0190;public List&lt;Reg0190&gt; getReg0190() {return reg0190;}public void setReg0190(List&lt;Reg0190&gt; reg0190) {this.reg0190 = reg0190;}</v>
      </c>
      <c r="M10" t="str">
        <f t="shared" si="3"/>
        <v>public Reg0190() { } public Reg0190(Long id) { this.id = id; } public Reg0190(Long id, Reg0001 idPai, long linha, String hash) { this.id = id; this.idPai = idPai; this.linha = linha; this.hash = hash; }public Long getId() { return id; } public void setId(Long id) { this.id = id; }</v>
      </c>
      <c r="N10" t="str">
        <f t="shared" si="4"/>
        <v>reg_0190</v>
      </c>
      <c r="O10" t="str">
        <f t="shared" si="5"/>
        <v>DELETE FROM `efdicms`.`reg_0190` WHERE (`HASHFILE` = @NUMHASH);</v>
      </c>
    </row>
    <row r="11" spans="1:15" x14ac:dyDescent="0.35">
      <c r="A11">
        <f t="shared" si="0"/>
        <v>10</v>
      </c>
      <c r="B11" s="7" t="s">
        <v>7</v>
      </c>
      <c r="C11" t="s">
        <v>3703</v>
      </c>
      <c r="D11" s="7" t="s">
        <v>160</v>
      </c>
      <c r="E11" s="179">
        <v>2</v>
      </c>
      <c r="F11" t="s">
        <v>108</v>
      </c>
      <c r="G11" s="7" t="s">
        <v>74</v>
      </c>
      <c r="H11">
        <f>COUNTIF($G$2:G11,G11)</f>
        <v>7</v>
      </c>
      <c r="I11" t="str">
        <f t="shared" si="1"/>
        <v>@Registros(nivel = 2) public class Reg0200 implements Serializable { private static final long serialVersionUID = 1L; @Id @GeneratedValue(strategy = GenerationType.IDENTITY) @Basic(optional = false) @Column(name = "ID" ) private Long id;@ManyToOne(fetch = FetchType.LAZY) @JoinColumn(name = "ID_PAI", nullable = false) private Reg0001 idPai; public Reg0001 getIdPai() {return idPai;}public void setIdPai(Object idPai) {this.idPai = (Reg0001) idPai;}public Reg0200() { } public Reg0200(Long id) { this.id = id; } public Reg0200(Long id, Reg0001 idPai, long linha, String hash) { this.id = id; this.idPai = idPai; this.linha = linha; this.hash = hash; }public Long getId() { return id; } public void setId(Long id) { this.id = id; }</v>
      </c>
      <c r="J11" t="str">
        <f t="shared" si="6"/>
        <v>@OneToMany( cascade = CascadeType.ALL, fetch = FetchType.LAZY, mappedBy = "idPai")private  List&lt;Reg0200&gt; reg0200;public List&lt;Reg0200&gt; getReg0200() {return reg0200;}public void setReg0200(List&lt;Reg0200&gt; reg0200) {this.reg0200 = reg0200;}</v>
      </c>
      <c r="K11">
        <f t="shared" si="7"/>
        <v>5</v>
      </c>
      <c r="L11" t="str">
        <f t="shared" si="8"/>
        <v>@OneToOne(optional = true, cascade = CascadeType.ALL, fetch = FetchType.LAZY, mappedBy = "idPai")private  Reg0002 reg0002;public Reg0002 getReg0002() {return reg0002;}public void setReg0002(Reg0002 reg0002) {this.reg0002 = reg0002;}@OneToOne(optional = true, cascade = CascadeType.ALL, fetch = FetchType.LAZY, mappedBy = "idPai")private  Reg0005 reg0005;public Reg0005 getReg0005() {return reg0005;}public void setReg0005(Reg0005 reg0005) {this.reg0005 = reg0005;}@OneToMany( cascade = CascadeType.ALL, fetch = FetchType.LAZY, mappedBy = "idPai")private  List&lt;Reg0015&gt; reg0015;public List&lt;Reg0015&gt; getReg0015() {return reg0015;}public void setReg0015(List&lt;Reg0015&gt; reg0015) {this.reg0015 = reg0015;}@OneToOne(optional = true, cascade = CascadeType.ALL, fetch = FetchType.LAZY, mappedBy = "idPai")private  Reg0100 reg0100;public Reg0100 getReg0100() {return reg0100;}public void setReg0100(Reg0100 reg0100) {this.reg0100 = reg0100;}@OneToMany( cascade = CascadeType.ALL, fetch = FetchType.LAZY, mappedBy = "idPai")private  List&lt;Reg0150&gt; reg0150;public List&lt;Reg0150&gt; getReg0150() {return reg0150;}public void setReg0150(List&lt;Reg0150&gt; reg0150) {this.reg0150 = reg0150;}@OneToMany( cascade = CascadeType.ALL, fetch = FetchType.LAZY, mappedBy = "idPai")private  List&lt;Reg0190&gt; reg0190;public List&lt;Reg0190&gt; getReg0190() {return reg0190;}public void setReg0190(List&lt;Reg0190&gt; reg0190) {this.reg0190 = reg0190;}@OneToMany( cascade = CascadeType.ALL, fetch = FetchType.LAZY, mappedBy = "idPai")private  List&lt;Reg0200&gt; reg0200;public List&lt;Reg0200&gt; getReg0200() {return reg0200;}public void setReg0200(List&lt;Reg0200&gt; reg0200) {this.reg0200 = reg0200;}</v>
      </c>
      <c r="M11" t="str">
        <f t="shared" si="3"/>
        <v>public Reg0200() { } public Reg0200(Long id) { this.id = id; } public Reg0200(Long id, Reg0001 idPai, long linha, String hash) { this.id = id; this.idPai = idPai; this.linha = linha; this.hash = hash; }public Long getId() { return id; } public void setId(Long id) { this.id = id; }</v>
      </c>
      <c r="N11" t="str">
        <f t="shared" si="4"/>
        <v>reg_0200</v>
      </c>
      <c r="O11" t="str">
        <f t="shared" si="5"/>
        <v>DELETE FROM `efdicms`.`reg_0200` WHERE (`HASHFILE` = @NUMHASH);</v>
      </c>
    </row>
    <row r="12" spans="1:15" x14ac:dyDescent="0.35">
      <c r="A12">
        <f t="shared" si="0"/>
        <v>11</v>
      </c>
      <c r="B12" s="7" t="s">
        <v>7</v>
      </c>
      <c r="C12" t="s">
        <v>3704</v>
      </c>
      <c r="D12" s="7" t="s">
        <v>200</v>
      </c>
      <c r="E12" s="179">
        <v>3</v>
      </c>
      <c r="F12" t="s">
        <v>144</v>
      </c>
      <c r="G12" s="7" t="s">
        <v>160</v>
      </c>
      <c r="H12">
        <f>COUNTIF($G$2:G12,G12)</f>
        <v>1</v>
      </c>
      <c r="I12" t="str">
        <f t="shared" si="1"/>
        <v>@Registros(nivel = 3) public class Reg0205 implements Serializable { private static final long serialVersionUID = 1L; @Id @GeneratedValue(strategy = GenerationType.IDENTITY) @Basic(optional = false) @Column(name = "ID" ) private Long id;@ManyToOne(fetch = FetchType.LAZY) @JoinColumn(name = "ID_PAI", nullable = false) private Reg0200 idPai; public Reg0200 getIdPai() {return idPai;}public void setIdPai(Object idPai) {this.idPai = (Reg0200) idPai;}public Reg0205() { } public Reg0205(Long id) { this.id = id; } public Reg0205(Long id, Reg0200 idPai, long linha, String hash) { this.id = id; this.idPai = idPai; this.linha = linha; this.hash = hash; }public Long getId() { return id; } public void setId(Long id) { this.id = id; }</v>
      </c>
      <c r="J12" t="str">
        <f t="shared" si="6"/>
        <v>@OneToMany( cascade = CascadeType.ALL, fetch = FetchType.LAZY, mappedBy = "idPai")private  List&lt;Reg0205&gt; reg0205;public List&lt;Reg0205&gt; getReg0205() {return reg0205;}public void setReg0205(List&lt;Reg0205&gt; reg0205) {this.reg0205 = reg0205;}</v>
      </c>
      <c r="K12">
        <f t="shared" si="7"/>
        <v>0</v>
      </c>
      <c r="L12" t="str">
        <f t="shared" si="8"/>
        <v>@OneToMany( cascade = CascadeType.ALL, fetch = FetchType.LAZY, mappedBy = "idPai")private  List&lt;Reg0205&gt; reg0205;public List&lt;Reg0205&gt; getReg0205() {return reg0205;}public void setReg0205(List&lt;Reg0205&gt; reg0205) {this.reg0205 = reg0205;}</v>
      </c>
      <c r="M12" t="str">
        <f t="shared" si="3"/>
        <v>public Reg0205() { } public Reg0205(Long id) { this.id = id; } public Reg0205(Long id, Reg0200 idPai, long linha, String hash) { this.id = id; this.idPai = idPai; this.linha = linha; this.hash = hash; }public Long getId() { return id; } public void setId(Long id) { this.id = id; }</v>
      </c>
      <c r="N12" t="str">
        <f t="shared" si="4"/>
        <v>reg_0205</v>
      </c>
      <c r="O12" t="str">
        <f t="shared" si="5"/>
        <v>DELETE FROM `efdicms`.`reg_0205` WHERE (`HASHFILE` = @NUMHASH);</v>
      </c>
    </row>
    <row r="13" spans="1:15" x14ac:dyDescent="0.35">
      <c r="A13">
        <f t="shared" si="0"/>
        <v>12</v>
      </c>
      <c r="B13" s="7" t="s">
        <v>7</v>
      </c>
      <c r="C13" t="s">
        <v>3705</v>
      </c>
      <c r="D13" s="7" t="s">
        <v>208</v>
      </c>
      <c r="E13" s="179">
        <v>3</v>
      </c>
      <c r="F13" t="s">
        <v>8</v>
      </c>
      <c r="G13" s="7" t="s">
        <v>160</v>
      </c>
      <c r="H13">
        <f>COUNTIF($G$2:G13,G13)</f>
        <v>2</v>
      </c>
      <c r="I13" t="str">
        <f t="shared" si="1"/>
        <v>@Registros(nivel = 3) public class Reg0206 implements Serializable { private static final long serialVersionUID = 1L; @Id @GeneratedValue(strategy = GenerationType.IDENTITY) @Basic(optional = false) @Column(name = "ID" ) private Long id;@OneToOne(fetch = FetchType.LAZY) @JoinColumn(name = "ID_PAI", nullable = false) private Reg0200 idPai; public Reg0200 getIdPai() {return idPai;}public void setIdPai(Object idPai) {this.idPai = (Reg0200) idPai;}public Reg0206() { } public Reg0206(Long id) { this.id = id; } public Reg0206(Long id, Reg0200 idPai, long linha, String hash) { this.id = id; this.idPai = idPai; this.linha = linha; this.hash = hash; }public Long getId() { return id; } public void setId(Long id) { this.id = id; }</v>
      </c>
      <c r="J13" t="str">
        <f t="shared" si="6"/>
        <v>@OneToOne(optional = true, cascade = CascadeType.ALL, fetch = FetchType.LAZY, mappedBy = "idPai")private  Reg0206 reg0206;public Reg0206 getReg0206() {return reg0206;}public void setReg0206(Reg0206 reg0206) {this.reg0206 = reg0206;}</v>
      </c>
      <c r="K13">
        <f t="shared" si="7"/>
        <v>0</v>
      </c>
      <c r="L13" t="str">
        <f t="shared" si="8"/>
        <v>@OneToMany( cascade = CascadeType.ALL, fetch = FetchType.LAZY, mappedBy = "idPai")private  List&lt;Reg0205&gt; reg0205;public List&lt;Reg0205&gt; getReg0205() {return reg0205;}public void setReg0205(List&lt;Reg0205&gt; reg0205) {this.reg0205 = reg0205;}@OneToOne(optional = true, cascade = CascadeType.ALL, fetch = FetchType.LAZY, mappedBy = "idPai")private  Reg0206 reg0206;public Reg0206 getReg0206() {return reg0206;}public void setReg0206(Reg0206 reg0206) {this.reg0206 = reg0206;}</v>
      </c>
      <c r="M13" t="str">
        <f t="shared" si="3"/>
        <v>public Reg0206() { } public Reg0206(Long id) { this.id = id; } public Reg0206(Long id, Reg0200 idPai, long linha, String hash) { this.id = id; this.idPai = idPai; this.linha = linha; this.hash = hash; }public Long getId() { return id; } public void setId(Long id) { this.id = id; }</v>
      </c>
      <c r="N13" t="str">
        <f t="shared" si="4"/>
        <v>reg_0206</v>
      </c>
      <c r="O13" t="str">
        <f t="shared" si="5"/>
        <v>DELETE FROM `efdicms`.`reg_0206` WHERE (`HASHFILE` = @NUMHASH);</v>
      </c>
    </row>
    <row r="14" spans="1:15" x14ac:dyDescent="0.35">
      <c r="A14">
        <f t="shared" si="0"/>
        <v>13</v>
      </c>
      <c r="B14" s="7" t="s">
        <v>7</v>
      </c>
      <c r="C14" t="s">
        <v>3706</v>
      </c>
      <c r="D14" s="7" t="s">
        <v>214</v>
      </c>
      <c r="E14" s="179">
        <v>3</v>
      </c>
      <c r="F14" t="s">
        <v>144</v>
      </c>
      <c r="G14" s="7" t="s">
        <v>160</v>
      </c>
      <c r="H14">
        <f>COUNTIF($G$2:G14,G14)</f>
        <v>3</v>
      </c>
      <c r="I14" t="str">
        <f t="shared" si="1"/>
        <v>@Registros(nivel = 3) public class Reg0210 implements Serializable { private static final long serialVersionUID = 1L; @Id @GeneratedValue(strategy = GenerationType.IDENTITY) @Basic(optional = false) @Column(name = "ID" ) private Long id;@ManyToOne(fetch = FetchType.LAZY) @JoinColumn(name = "ID_PAI", nullable = false) private Reg0200 idPai; public Reg0200 getIdPai() {return idPai;}public void setIdPai(Object idPai) {this.idPai = (Reg0200) idPai;}public Reg0210() { } public Reg0210(Long id) { this.id = id; } public Reg0210(Long id, Reg0200 idPai, long linha, String hash) { this.id = id; this.idPai = idPai; this.linha = linha; this.hash = hash; }public Long getId() { return id; } public void setId(Long id) { this.id = id; }</v>
      </c>
      <c r="J14" t="str">
        <f t="shared" si="6"/>
        <v>@OneToMany( cascade = CascadeType.ALL, fetch = FetchType.LAZY, mappedBy = "idPai")private  List&lt;Reg0210&gt; reg0210;public List&lt;Reg0210&gt; getReg0210() {return reg0210;}public void setReg0210(List&lt;Reg0210&gt; reg0210) {this.reg0210 = reg0210;}</v>
      </c>
      <c r="K14">
        <f t="shared" si="7"/>
        <v>0</v>
      </c>
      <c r="L14" t="str">
        <f t="shared" si="8"/>
        <v>@OneToMany( cascade = CascadeType.ALL, fetch = FetchType.LAZY, mappedBy = "idPai")private  List&lt;Reg0205&gt; reg0205;public List&lt;Reg0205&gt; getReg0205() {return reg0205;}public void setReg0205(List&lt;Reg0205&gt; reg0205) {this.reg0205 = reg0205;}@OneToOne(optional = true, cascade = CascadeType.ALL, fetch = FetchType.LAZY, mappedBy = "idPai")private  Reg0206 reg0206;public Reg0206 getReg0206() {return reg0206;}public void setReg0206(Reg0206 reg0206) {this.reg0206 = reg0206;}@OneToMany( cascade = CascadeType.ALL, fetch = FetchType.LAZY, mappedBy = "idPai")private  List&lt;Reg0210&gt; reg0210;public List&lt;Reg0210&gt; getReg0210() {return reg0210;}public void setReg0210(List&lt;Reg0210&gt; reg0210) {this.reg0210 = reg0210;}</v>
      </c>
      <c r="M14" t="str">
        <f t="shared" si="3"/>
        <v>public Reg0210() { } public Reg0210(Long id) { this.id = id; } public Reg0210(Long id, Reg0200 idPai, long linha, String hash) { this.id = id; this.idPai = idPai; this.linha = linha; this.hash = hash; }public Long getId() { return id; } public void setId(Long id) { this.id = id; }</v>
      </c>
      <c r="N14" t="str">
        <f t="shared" si="4"/>
        <v>reg_0210</v>
      </c>
      <c r="O14" t="str">
        <f t="shared" si="5"/>
        <v>DELETE FROM `efdicms`.`reg_0210` WHERE (`HASHFILE` = @NUMHASH);</v>
      </c>
    </row>
    <row r="15" spans="1:15" x14ac:dyDescent="0.35">
      <c r="A15">
        <f t="shared" si="0"/>
        <v>14</v>
      </c>
      <c r="B15" s="7" t="s">
        <v>7</v>
      </c>
      <c r="C15" t="s">
        <v>3707</v>
      </c>
      <c r="D15" s="7" t="s">
        <v>223</v>
      </c>
      <c r="E15" s="179">
        <v>3</v>
      </c>
      <c r="F15" t="s">
        <v>144</v>
      </c>
      <c r="G15" s="7" t="s">
        <v>160</v>
      </c>
      <c r="H15">
        <f>COUNTIF($G$2:G15,G15)</f>
        <v>4</v>
      </c>
      <c r="I15" t="str">
        <f t="shared" si="1"/>
        <v>@Registros(nivel = 3) public class Reg0220 implements Serializable { private static final long serialVersionUID = 1L; @Id @GeneratedValue(strategy = GenerationType.IDENTITY) @Basic(optional = false) @Column(name = "ID" ) private Long id;@ManyToOne(fetch = FetchType.LAZY) @JoinColumn(name = "ID_PAI", nullable = false) private Reg0200 idPai; public Reg0200 getIdPai() {return idPai;}public void setIdPai(Object idPai) {this.idPai = (Reg0200) idPai;}public Reg0220() { } public Reg0220(Long id) { this.id = id; } public Reg0220(Long id, Reg0200 idPai, long linha, String hash) { this.id = id; this.idPai = idPai; this.linha = linha; this.hash = hash; }public Long getId() { return id; } public void setId(Long id) { this.id = id; }</v>
      </c>
      <c r="J15" t="str">
        <f t="shared" si="6"/>
        <v>@OneToMany( cascade = CascadeType.ALL, fetch = FetchType.LAZY, mappedBy = "idPai")private  List&lt;Reg0220&gt; reg0220;public List&lt;Reg0220&gt; getReg0220() {return reg0220;}public void setReg0220(List&lt;Reg0220&gt; reg0220) {this.reg0220 = reg0220;}</v>
      </c>
      <c r="K15">
        <f t="shared" si="7"/>
        <v>0</v>
      </c>
      <c r="L15" t="str">
        <f t="shared" si="8"/>
        <v>@OneToMany( cascade = CascadeType.ALL, fetch = FetchType.LAZY, mappedBy = "idPai")private  List&lt;Reg0205&gt; reg0205;public List&lt;Reg0205&gt; getReg0205() {return reg0205;}public void setReg0205(List&lt;Reg0205&gt; reg0205) {this.reg0205 = reg0205;}@OneToOne(optional = true, cascade = CascadeType.ALL, fetch = FetchType.LAZY, mappedBy = "idPai")private  Reg0206 reg0206;public Reg0206 getReg0206() {return reg0206;}public void setReg0206(Reg0206 reg0206) {this.reg0206 = reg0206;}@OneToMany( cascade = CascadeType.ALL, fetch = FetchType.LAZY, mappedBy = "idPai")private  List&lt;Reg0210&gt; reg0210;public List&lt;Reg0210&gt; getReg0210() {return reg0210;}public void setReg0210(List&lt;Reg0210&gt; reg0210) {this.reg0210 = reg0210;}@OneToMany( cascade = CascadeType.ALL, fetch = FetchType.LAZY, mappedBy = "idPai")private  List&lt;Reg0220&gt; reg0220;public List&lt;Reg0220&gt; getReg0220() {return reg0220;}public void setReg0220(List&lt;Reg0220&gt; reg0220) {this.reg0220 = reg0220;}</v>
      </c>
      <c r="M15" t="str">
        <f t="shared" si="3"/>
        <v>public Reg0220() { } public Reg0220(Long id) { this.id = id; } public Reg0220(Long id, Reg0200 idPai, long linha, String hash) { this.id = id; this.idPai = idPai; this.linha = linha; this.hash = hash; }public Long getId() { return id; } public void setId(Long id) { this.id = id; }</v>
      </c>
      <c r="N15" t="str">
        <f t="shared" si="4"/>
        <v>reg_0220</v>
      </c>
      <c r="O15" t="str">
        <f t="shared" si="5"/>
        <v>DELETE FROM `efdicms`.`reg_0220` WHERE (`HASHFILE` = @NUMHASH);</v>
      </c>
    </row>
    <row r="16" spans="1:15" x14ac:dyDescent="0.35">
      <c r="A16">
        <f t="shared" si="0"/>
        <v>15</v>
      </c>
      <c r="B16" s="7" t="s">
        <v>7</v>
      </c>
      <c r="C16" t="s">
        <v>3708</v>
      </c>
      <c r="D16" s="7" t="s">
        <v>3709</v>
      </c>
      <c r="E16" s="179">
        <v>3</v>
      </c>
      <c r="F16" t="s">
        <v>144</v>
      </c>
      <c r="G16" s="7" t="s">
        <v>160</v>
      </c>
      <c r="H16">
        <f>COUNTIF($G$2:G16,G16)</f>
        <v>5</v>
      </c>
      <c r="I16" t="str">
        <f t="shared" si="1"/>
        <v>@Registros(nivel = 3) public class Reg0221 implements Serializable { private static final long serialVersionUID = 1L; @Id @GeneratedValue(strategy = GenerationType.IDENTITY) @Basic(optional = false) @Column(name = "ID" ) private Long id;@ManyToOne(fetch = FetchType.LAZY) @JoinColumn(name = "ID_PAI", nullable = false) private Reg0200 idPai; public Reg0200 getIdPai() {return idPai;}public void setIdPai(Object idPai) {this.idPai = (Reg0200) idPai;}public Reg0221() { } public Reg0221(Long id) { this.id = id; } public Reg0221(Long id, Reg0200 idPai, long linha, String hash) { this.id = id; this.idPai = idPai; this.linha = linha; this.hash = hash; }public Long getId() { return id; } public void setId(Long id) { this.id = id; }</v>
      </c>
      <c r="J16" t="str">
        <f t="shared" si="6"/>
        <v>@OneToMany( cascade = CascadeType.ALL, fetch = FetchType.LAZY, mappedBy = "idPai")private  List&lt;Reg0221&gt; reg0221;public List&lt;Reg0221&gt; getReg0221() {return reg0221;}public void setReg0221(List&lt;Reg0221&gt; reg0221) {this.reg0221 = reg0221;}</v>
      </c>
      <c r="K16">
        <f t="shared" si="7"/>
        <v>0</v>
      </c>
      <c r="L16" t="str">
        <f t="shared" si="8"/>
        <v>@OneToMany( cascade = CascadeType.ALL, fetch = FetchType.LAZY, mappedBy = "idPai")private  List&lt;Reg0205&gt; reg0205;public List&lt;Reg0205&gt; getReg0205() {return reg0205;}public void setReg0205(List&lt;Reg0205&gt; reg0205) {this.reg0205 = reg0205;}@OneToOne(optional = true, cascade = CascadeType.ALL, fetch = FetchType.LAZY, mappedBy = "idPai")private  Reg0206 reg0206;public Reg0206 getReg0206() {return reg0206;}public void setReg0206(Reg0206 reg0206) {this.reg0206 = reg0206;}@OneToMany( cascade = CascadeType.ALL, fetch = FetchType.LAZY, mappedBy = "idPai")private  List&lt;Reg0210&gt; reg0210;public List&lt;Reg0210&gt; getReg0210() {return reg0210;}public void setReg0210(List&lt;Reg0210&gt; reg0210) {this.reg0210 = reg0210;}@OneToMany( cascade = CascadeType.ALL, fetch = FetchType.LAZY, mappedBy = "idPai")private  List&lt;Reg0220&gt; reg0220;public List&lt;Reg0220&gt; getReg0220() {return reg0220;}public void setReg0220(List&lt;Reg0220&gt; reg0220) {this.reg0220 = reg0220;}@OneToMany( cascade = CascadeType.ALL, fetch = FetchType.LAZY, mappedBy = "idPai")private  List&lt;Reg0221&gt; reg0221;public List&lt;Reg0221&gt; getReg0221() {return reg0221;}public void setReg0221(List&lt;Reg0221&gt; reg0221) {this.reg0221 = reg0221;}</v>
      </c>
      <c r="M16" t="str">
        <f t="shared" si="3"/>
        <v>public Reg0221() { } public Reg0221(Long id) { this.id = id; } public Reg0221(Long id, Reg0200 idPai, long linha, String hash) { this.id = id; this.idPai = idPai; this.linha = linha; this.hash = hash; }public Long getId() { return id; } public void setId(Long id) { this.id = id; }</v>
      </c>
      <c r="N16" t="str">
        <f t="shared" si="4"/>
        <v>reg_0221</v>
      </c>
      <c r="O16" t="str">
        <f t="shared" si="5"/>
        <v>DELETE FROM `efdicms`.`reg_0221` WHERE (`HASHFILE` = @NUMHASH);</v>
      </c>
    </row>
    <row r="17" spans="1:15" x14ac:dyDescent="0.35">
      <c r="A17">
        <f t="shared" si="0"/>
        <v>16</v>
      </c>
      <c r="B17" s="7" t="s">
        <v>7</v>
      </c>
      <c r="C17" t="s">
        <v>3710</v>
      </c>
      <c r="D17" s="7" t="s">
        <v>232</v>
      </c>
      <c r="E17" s="179">
        <v>2</v>
      </c>
      <c r="F17" t="s">
        <v>108</v>
      </c>
      <c r="G17" s="7" t="s">
        <v>74</v>
      </c>
      <c r="H17">
        <f>COUNTIF($G$2:G17,G17)</f>
        <v>8</v>
      </c>
      <c r="I17" t="str">
        <f t="shared" si="1"/>
        <v>@Registros(nivel = 2) public class Reg0300 implements Serializable { private static final long serialVersionUID = 1L; @Id @GeneratedValue(strategy = GenerationType.IDENTITY) @Basic(optional = false) @Column(name = "ID" ) private Long id;@ManyToOne(fetch = FetchType.LAZY) @JoinColumn(name = "ID_PAI", nullable = false) private Reg0001 idPai; public Reg0001 getIdPai() {return idPai;}public void setIdPai(Object idPai) {this.idPai = (Reg0001) idPai;}public Reg0300() { } public Reg0300(Long id) { this.id = id; } public Reg0300(Long id, Reg0001 idPai, long linha, String hash) { this.id = id; this.idPai = idPai; this.linha = linha; this.hash = hash; }public Long getId() { return id; } public void setId(Long id) { this.id = id; }</v>
      </c>
      <c r="J17" t="str">
        <f t="shared" si="6"/>
        <v>@OneToMany( cascade = CascadeType.ALL, fetch = FetchType.LAZY, mappedBy = "idPai")private  List&lt;Reg0300&gt; reg0300;public List&lt;Reg0300&gt; getReg0300() {return reg0300;}public void setReg0300(List&lt;Reg0300&gt; reg0300) {this.reg0300 = reg0300;}</v>
      </c>
      <c r="K17">
        <f t="shared" si="7"/>
        <v>1</v>
      </c>
      <c r="L17" t="str">
        <f t="shared" si="8"/>
        <v>@OneToOne(optional = true, cascade = CascadeType.ALL, fetch = FetchType.LAZY, mappedBy = "idPai")private  Reg0002 reg0002;public Reg0002 getReg0002() {return reg0002;}public void setReg0002(Reg0002 reg0002) {this.reg0002 = reg0002;}@OneToOne(optional = true, cascade = CascadeType.ALL, fetch = FetchType.LAZY, mappedBy = "idPai")private  Reg0005 reg0005;public Reg0005 getReg0005() {return reg0005;}public void setReg0005(Reg0005 reg0005) {this.reg0005 = reg0005;}@OneToMany( cascade = CascadeType.ALL, fetch = FetchType.LAZY, mappedBy = "idPai")private  List&lt;Reg0015&gt; reg0015;public List&lt;Reg0015&gt; getReg0015() {return reg0015;}public void setReg0015(List&lt;Reg0015&gt; reg0015) {this.reg0015 = reg0015;}@OneToOne(optional = true, cascade = CascadeType.ALL, fetch = FetchType.LAZY, mappedBy = "idPai")private  Reg0100 reg0100;public Reg0100 getReg0100() {return reg0100;}public void setReg0100(Reg0100 reg0100) {this.reg0100 = reg0100;}@OneToMany( cascade = CascadeType.ALL, fetch = FetchType.LAZY, mappedBy = "idPai")private  List&lt;Reg0150&gt; reg0150;public List&lt;Reg0150&gt; getReg0150() {return reg0150;}public void setReg0150(List&lt;Reg0150&gt; reg0150) {this.reg0150 = reg0150;}@OneToMany( cascade = CascadeType.ALL, fetch = FetchType.LAZY, mappedBy = "idPai")private  List&lt;Reg0190&gt; reg0190;public List&lt;Reg0190&gt; getReg0190() {return reg0190;}public void setReg0190(List&lt;Reg0190&gt; reg0190) {this.reg0190 = reg0190;}@OneToMany( cascade = CascadeType.ALL, fetch = FetchType.LAZY, mappedBy = "idPai")private  List&lt;Reg0200&gt; reg0200;public List&lt;Reg0200&gt; getReg0200() {return reg0200;}public void setReg0200(List&lt;Reg0200&gt; reg0200) {this.reg0200 = reg0200;}@OneToMany( cascade = CascadeType.ALL, fetch = FetchType.LAZY, mappedBy = "idPai")private  List&lt;Reg0300&gt; reg0300;public List&lt;Reg0300&gt; getReg0300() {return reg0300;}public void setReg0300(List&lt;Reg0300&gt; reg0300) {this.reg0300 = reg0300;}</v>
      </c>
      <c r="M17" t="str">
        <f t="shared" si="3"/>
        <v>public Reg0300() { } public Reg0300(Long id) { this.id = id; } public Reg0300(Long id, Reg0001 idPai, long linha, String hash) { this.id = id; this.idPai = idPai; this.linha = linha; this.hash = hash; }public Long getId() { return id; } public void setId(Long id) { this.id = id; }</v>
      </c>
      <c r="N17" t="str">
        <f t="shared" si="4"/>
        <v>reg_0300</v>
      </c>
      <c r="O17" t="str">
        <f t="shared" si="5"/>
        <v>DELETE FROM `efdicms`.`reg_0300` WHERE (`HASHFILE` = @NUMHASH);</v>
      </c>
    </row>
    <row r="18" spans="1:15" x14ac:dyDescent="0.35">
      <c r="A18">
        <f t="shared" si="0"/>
        <v>17</v>
      </c>
      <c r="B18" s="7" t="s">
        <v>7</v>
      </c>
      <c r="C18" t="s">
        <v>3711</v>
      </c>
      <c r="D18" s="7" t="s">
        <v>250</v>
      </c>
      <c r="E18" s="179">
        <v>3</v>
      </c>
      <c r="F18" t="s">
        <v>8</v>
      </c>
      <c r="G18" s="7" t="s">
        <v>232</v>
      </c>
      <c r="H18">
        <f>COUNTIF($G$2:G18,G18)</f>
        <v>1</v>
      </c>
      <c r="I18" t="str">
        <f t="shared" si="1"/>
        <v>@Registros(nivel = 3) public class Reg0305 implements Serializable { private static final long serialVersionUID = 1L; @Id @GeneratedValue(strategy = GenerationType.IDENTITY) @Basic(optional = false) @Column(name = "ID" ) private Long id;@OneToOne(fetch = FetchType.LAZY) @JoinColumn(name = "ID_PAI", nullable = false) private Reg0300 idPai; public Reg0300 getIdPai() {return idPai;}public void setIdPai(Object idPai) {this.idPai = (Reg0300) idPai;}public Reg0305() { } public Reg0305(Long id) { this.id = id; } public Reg0305(Long id, Reg0300 idPai, long linha, String hash) { this.id = id; this.idPai = idPai; this.linha = linha; this.hash = hash; }public Long getId() { return id; } public void setId(Long id) { this.id = id; }</v>
      </c>
      <c r="J18" t="str">
        <f t="shared" si="6"/>
        <v>@OneToOne(optional = true, cascade = CascadeType.ALL, fetch = FetchType.LAZY, mappedBy = "idPai")private  Reg0305 reg0305;public Reg0305 getReg0305() {return reg0305;}public void setReg0305(Reg0305 reg0305) {this.reg0305 = reg0305;}</v>
      </c>
      <c r="K18">
        <f t="shared" si="7"/>
        <v>0</v>
      </c>
      <c r="L18" t="str">
        <f t="shared" si="8"/>
        <v>@OneToOne(optional = true, cascade = CascadeType.ALL, fetch = FetchType.LAZY, mappedBy = "idPai")private  Reg0305 reg0305;public Reg0305 getReg0305() {return reg0305;}public void setReg0305(Reg0305 reg0305) {this.reg0305 = reg0305;}</v>
      </c>
      <c r="M18" t="str">
        <f t="shared" si="3"/>
        <v>public Reg0305() { } public Reg0305(Long id) { this.id = id; } public Reg0305(Long id, Reg0300 idPai, long linha, String hash) { this.id = id; this.idPai = idPai; this.linha = linha; this.hash = hash; }public Long getId() { return id; } public void setId(Long id) { this.id = id; }</v>
      </c>
      <c r="N18" t="str">
        <f t="shared" si="4"/>
        <v>reg_0305</v>
      </c>
      <c r="O18" t="str">
        <f t="shared" si="5"/>
        <v>DELETE FROM `efdicms`.`reg_0305` WHERE (`HASHFILE` = @NUMHASH);</v>
      </c>
    </row>
    <row r="19" spans="1:15" x14ac:dyDescent="0.35">
      <c r="A19">
        <f t="shared" si="0"/>
        <v>18</v>
      </c>
      <c r="B19" s="7" t="s">
        <v>7</v>
      </c>
      <c r="C19" t="s">
        <v>3712</v>
      </c>
      <c r="D19" s="7" t="s">
        <v>259</v>
      </c>
      <c r="E19" s="179">
        <v>2</v>
      </c>
      <c r="F19" t="s">
        <v>108</v>
      </c>
      <c r="G19" s="7" t="s">
        <v>74</v>
      </c>
      <c r="H19">
        <f>COUNTIF($G$2:G19,G19)</f>
        <v>9</v>
      </c>
      <c r="I19" t="str">
        <f t="shared" si="1"/>
        <v>@Registros(nivel = 2) public class Reg0400 implements Serializable { private static final long serialVersionUID = 1L; @Id @GeneratedValue(strategy = GenerationType.IDENTITY) @Basic(optional = false) @Column(name = "ID" ) private Long id;@ManyToOne(fetch = FetchType.LAZY) @JoinColumn(name = "ID_PAI", nullable = false) private Reg0001 idPai; public Reg0001 getIdPai() {return idPai;}public void setIdPai(Object idPai) {this.idPai = (Reg0001) idPai;}public Reg0400() { } public Reg0400(Long id) { this.id = id; } public Reg0400(Long id, Reg0001 idPai, long linha, String hash) { this.id = id; this.idPai = idPai; this.linha = linha; this.hash = hash; }public Long getId() { return id; } public void setId(Long id) { this.id = id; }</v>
      </c>
      <c r="J19" t="str">
        <f t="shared" si="6"/>
        <v>@OneToMany( cascade = CascadeType.ALL, fetch = FetchType.LAZY, mappedBy = "idPai")private  List&lt;Reg0400&gt; reg0400;public List&lt;Reg0400&gt; getReg0400() {return reg0400;}public void setReg0400(List&lt;Reg0400&gt; reg0400) {this.reg0400 = reg0400;}</v>
      </c>
      <c r="K19">
        <f t="shared" si="7"/>
        <v>0</v>
      </c>
      <c r="L19" t="str">
        <f t="shared" si="8"/>
        <v>@OneToOne(optional = true, cascade = CascadeType.ALL, fetch = FetchType.LAZY, mappedBy = "idPai")private  Reg0002 reg0002;public Reg0002 getReg0002() {return reg0002;}public void setReg0002(Reg0002 reg0002) {this.reg0002 = reg0002;}@OneToOne(optional = true, cascade = CascadeType.ALL, fetch = FetchType.LAZY, mappedBy = "idPai")private  Reg0005 reg0005;public Reg0005 getReg0005() {return reg0005;}public void setReg0005(Reg0005 reg0005) {this.reg0005 = reg0005;}@OneToMany( cascade = CascadeType.ALL, fetch = FetchType.LAZY, mappedBy = "idPai")private  List&lt;Reg0015&gt; reg0015;public List&lt;Reg0015&gt; getReg0015() {return reg0015;}public void setReg0015(List&lt;Reg0015&gt; reg0015) {this.reg0015 = reg0015;}@OneToOne(optional = true, cascade = CascadeType.ALL, fetch = FetchType.LAZY, mappedBy = "idPai")private  Reg0100 reg0100;public Reg0100 getReg0100() {return reg0100;}public void setReg0100(Reg0100 reg0100) {this.reg0100 = reg0100;}@OneToMany( cascade = CascadeType.ALL, fetch = FetchType.LAZY, mappedBy = "idPai")private  List&lt;Reg0150&gt; reg0150;public List&lt;Reg0150&gt; getReg0150() {return reg0150;}public void setReg0150(List&lt;Reg0150&gt; reg0150) {this.reg0150 = reg0150;}@OneToMany( cascade = CascadeType.ALL, fetch = FetchType.LAZY, mappedBy = "idPai")private  List&lt;Reg0190&gt; reg0190;public List&lt;Reg0190&gt; getReg0190() {return reg0190;}public void setReg0190(List&lt;Reg0190&gt; reg0190) {this.reg0190 = reg0190;}@OneToMany( cascade = CascadeType.ALL, fetch = FetchType.LAZY, mappedBy = "idPai")private  List&lt;Reg0200&gt; reg0200;public List&lt;Reg0200&gt; getReg0200() {return reg0200;}public void setReg0200(List&lt;Reg0200&gt; reg0200) {this.reg0200 = reg0200;}@OneToMany( cascade = CascadeType.ALL, fetch = FetchType.LAZY, mappedBy = "idPai")private  List&lt;Reg0300&gt; reg0300;public List&lt;Reg0300&gt; getReg0300() {return reg0300;}public void setReg0300(List&lt;Reg0300&gt; reg0300) {this.reg0300 = reg0300;}@OneToMany( cascade = CascadeType.ALL, fetch = FetchType.LAZY, mappedBy = "idPai")private  List&lt;Reg0400&gt; reg0400;public List&lt;Reg0400&gt; getReg0400() {return reg0400;}public void setReg0400(List&lt;Reg0400&gt; reg0400) {this.reg0400 = reg0400;}</v>
      </c>
      <c r="M19" t="str">
        <f t="shared" si="3"/>
        <v>public Reg0400() { } public Reg0400(Long id) { this.id = id; } public Reg0400(Long id, Reg0001 idPai, long linha, String hash) { this.id = id; this.idPai = idPai; this.linha = linha; this.hash = hash; }public Long getId() { return id; } public void setId(Long id) { this.id = id; }</v>
      </c>
      <c r="N19" t="str">
        <f t="shared" si="4"/>
        <v>reg_0400</v>
      </c>
      <c r="O19" t="str">
        <f t="shared" si="5"/>
        <v>DELETE FROM `efdicms`.`reg_0400` WHERE (`HASHFILE` = @NUMHASH);</v>
      </c>
    </row>
    <row r="20" spans="1:15" x14ac:dyDescent="0.35">
      <c r="A20">
        <f t="shared" si="0"/>
        <v>19</v>
      </c>
      <c r="B20" s="7" t="s">
        <v>7</v>
      </c>
      <c r="C20" t="s">
        <v>3713</v>
      </c>
      <c r="D20" s="7" t="s">
        <v>266</v>
      </c>
      <c r="E20" s="179">
        <v>2</v>
      </c>
      <c r="F20" t="s">
        <v>108</v>
      </c>
      <c r="G20" s="7" t="s">
        <v>74</v>
      </c>
      <c r="H20">
        <f>COUNTIF($G$2:G20,G20)</f>
        <v>10</v>
      </c>
      <c r="I20" t="str">
        <f t="shared" si="1"/>
        <v>@Registros(nivel = 2) public class Reg0450 implements Serializable { private static final long serialVersionUID = 1L; @Id @GeneratedValue(strategy = GenerationType.IDENTITY) @Basic(optional = false) @Column(name = "ID" ) private Long id;@ManyToOne(fetch = FetchType.LAZY) @JoinColumn(name = "ID_PAI", nullable = false) private Reg0001 idPai; public Reg0001 getIdPai() {return idPai;}public void setIdPai(Object idPai) {this.idPai = (Reg0001) idPai;}public Reg0450() { } public Reg0450(Long id) { this.id = id; } public Reg0450(Long id, Reg0001 idPai, long linha, String hash) { this.id = id; this.idPai = idPai; this.linha = linha; this.hash = hash; }public Long getId() { return id; } public void setId(Long id) { this.id = id; }</v>
      </c>
      <c r="J20" t="str">
        <f t="shared" si="6"/>
        <v>@OneToMany( cascade = CascadeType.ALL, fetch = FetchType.LAZY, mappedBy = "idPai")private  List&lt;Reg0450&gt; reg0450;public List&lt;Reg0450&gt; getReg0450() {return reg0450;}public void setReg0450(List&lt;Reg0450&gt; reg0450) {this.reg0450 = reg0450;}</v>
      </c>
      <c r="K20">
        <f t="shared" si="7"/>
        <v>0</v>
      </c>
      <c r="L20" t="str">
        <f t="shared" si="8"/>
        <v>@OneToOne(optional = true, cascade = CascadeType.ALL, fetch = FetchType.LAZY, mappedBy = "idPai")private  Reg0002 reg0002;public Reg0002 getReg0002() {return reg0002;}public void setReg0002(Reg0002 reg0002) {this.reg0002 = reg0002;}@OneToOne(optional = true, cascade = CascadeType.ALL, fetch = FetchType.LAZY, mappedBy = "idPai")private  Reg0005 reg0005;public Reg0005 getReg0005() {return reg0005;}public void setReg0005(Reg0005 reg0005) {this.reg0005 = reg0005;}@OneToMany( cascade = CascadeType.ALL, fetch = FetchType.LAZY, mappedBy = "idPai")private  List&lt;Reg0015&gt; reg0015;public List&lt;Reg0015&gt; getReg0015() {return reg0015;}public void setReg0015(List&lt;Reg0015&gt; reg0015) {this.reg0015 = reg0015;}@OneToOne(optional = true, cascade = CascadeType.ALL, fetch = FetchType.LAZY, mappedBy = "idPai")private  Reg0100 reg0100;public Reg0100 getReg0100() {return reg0100;}public void setReg0100(Reg0100 reg0100) {this.reg0100 = reg0100;}@OneToMany( cascade = CascadeType.ALL, fetch = FetchType.LAZY, mappedBy = "idPai")private  List&lt;Reg0150&gt; reg0150;public List&lt;Reg0150&gt; getReg0150() {return reg0150;}public void setReg0150(List&lt;Reg0150&gt; reg0150) {this.reg0150 = reg0150;}@OneToMany( cascade = CascadeType.ALL, fetch = FetchType.LAZY, mappedBy = "idPai")private  List&lt;Reg0190&gt; reg0190;public List&lt;Reg0190&gt; getReg0190() {return reg0190;}public void setReg0190(List&lt;Reg0190&gt; reg0190) {this.reg0190 = reg0190;}@OneToMany( cascade = CascadeType.ALL, fetch = FetchType.LAZY, mappedBy = "idPai")private  List&lt;Reg0200&gt; reg0200;public List&lt;Reg0200&gt; getReg0200() {return reg0200;}public void setReg0200(List&lt;Reg0200&gt; reg0200) {this.reg0200 = reg0200;}@OneToMany( cascade = CascadeType.ALL, fetch = FetchType.LAZY, mappedBy = "idPai")private  List&lt;Reg0300&gt; reg0300;public List&lt;Reg0300&gt; getReg0300() {return reg0300;}public void setReg0300(List&lt;Reg0300&gt; reg0300) {this.reg0300 = reg0300;}@OneToMany( cascade = CascadeType.ALL, fetch = FetchType.LAZY, mappedBy = "idPai")private  List&lt;Reg0400&gt; reg0400;public List&lt;Reg0400&gt; getReg0400() {return reg0400;}public void setReg0400(List&lt;Reg0400&gt; reg0400) {this.reg0400 = reg0400;}@OneToMany( cascade = CascadeType.ALL, fetch = FetchType.LAZY, mappedBy = "idPai")private  List&lt;Reg0450&gt; reg0450;public List&lt;Reg0450&gt; getReg0450() {return reg0450;}public void setReg0450(List&lt;Reg0450&gt; reg0450) {this.reg0450 = reg0450;}</v>
      </c>
      <c r="M20" t="str">
        <f t="shared" si="3"/>
        <v>public Reg0450() { } public Reg0450(Long id) { this.id = id; } public Reg0450(Long id, Reg0001 idPai, long linha, String hash) { this.id = id; this.idPai = idPai; this.linha = linha; this.hash = hash; }public Long getId() { return id; } public void setId(Long id) { this.id = id; }</v>
      </c>
      <c r="N20" t="str">
        <f t="shared" si="4"/>
        <v>reg_0450</v>
      </c>
      <c r="O20" t="str">
        <f t="shared" si="5"/>
        <v>DELETE FROM `efdicms`.`reg_0450` WHERE (`HASHFILE` = @NUMHASH);</v>
      </c>
    </row>
    <row r="21" spans="1:15" x14ac:dyDescent="0.35">
      <c r="A21">
        <f t="shared" si="0"/>
        <v>20</v>
      </c>
      <c r="B21" s="7" t="s">
        <v>7</v>
      </c>
      <c r="C21" t="s">
        <v>3714</v>
      </c>
      <c r="D21" s="7" t="s">
        <v>273</v>
      </c>
      <c r="E21" s="179">
        <v>2</v>
      </c>
      <c r="F21" t="s">
        <v>108</v>
      </c>
      <c r="G21" s="7" t="s">
        <v>74</v>
      </c>
      <c r="H21">
        <f>COUNTIF($G$2:G21,G21)</f>
        <v>11</v>
      </c>
      <c r="I21" t="str">
        <f t="shared" si="1"/>
        <v>@Registros(nivel = 2) public class Reg0460 implements Serializable { private static final long serialVersionUID = 1L; @Id @GeneratedValue(strategy = GenerationType.IDENTITY) @Basic(optional = false) @Column(name = "ID" ) private Long id;@ManyToOne(fetch = FetchType.LAZY) @JoinColumn(name = "ID_PAI", nullable = false) private Reg0001 idPai; public Reg0001 getIdPai() {return idPai;}public void setIdPai(Object idPai) {this.idPai = (Reg0001) idPai;}public Reg0460() { } public Reg0460(Long id) { this.id = id; } public Reg0460(Long id, Reg0001 idPai, long linha, String hash) { this.id = id; this.idPai = idPai; this.linha = linha; this.hash = hash; }public Long getId() { return id; } public void setId(Long id) { this.id = id; }</v>
      </c>
      <c r="J21" t="str">
        <f t="shared" si="6"/>
        <v>@OneToMany( cascade = CascadeType.ALL, fetch = FetchType.LAZY, mappedBy = "idPai")private  List&lt;Reg0460&gt; reg0460;public List&lt;Reg0460&gt; getReg0460() {return reg0460;}public void setReg0460(List&lt;Reg0460&gt; reg0460) {this.reg0460 = reg0460;}</v>
      </c>
      <c r="K21">
        <f t="shared" si="7"/>
        <v>0</v>
      </c>
      <c r="L21" t="str">
        <f t="shared" si="8"/>
        <v>@OneToOne(optional = true, cascade = CascadeType.ALL, fetch = FetchType.LAZY, mappedBy = "idPai")private  Reg0002 reg0002;public Reg0002 getReg0002() {return reg0002;}public void setReg0002(Reg0002 reg0002) {this.reg0002 = reg0002;}@OneToOne(optional = true, cascade = CascadeType.ALL, fetch = FetchType.LAZY, mappedBy = "idPai")private  Reg0005 reg0005;public Reg0005 getReg0005() {return reg0005;}public void setReg0005(Reg0005 reg0005) {this.reg0005 = reg0005;}@OneToMany( cascade = CascadeType.ALL, fetch = FetchType.LAZY, mappedBy = "idPai")private  List&lt;Reg0015&gt; reg0015;public List&lt;Reg0015&gt; getReg0015() {return reg0015;}public void setReg0015(List&lt;Reg0015&gt; reg0015) {this.reg0015 = reg0015;}@OneToOne(optional = true, cascade = CascadeType.ALL, fetch = FetchType.LAZY, mappedBy = "idPai")private  Reg0100 reg0100;public Reg0100 getReg0100() {return reg0100;}public void setReg0100(Reg0100 reg0100) {this.reg0100 = reg0100;}@OneToMany( cascade = CascadeType.ALL, fetch = FetchType.LAZY, mappedBy = "idPai")private  List&lt;Reg0150&gt; reg0150;public List&lt;Reg0150&gt; getReg0150() {return reg0150;}public void setReg0150(List&lt;Reg0150&gt; reg0150) {this.reg0150 = reg0150;}@OneToMany( cascade = CascadeType.ALL, fetch = FetchType.LAZY, mappedBy = "idPai")private  List&lt;Reg0190&gt; reg0190;public List&lt;Reg0190&gt; getReg0190() {return reg0190;}public void setReg0190(List&lt;Reg0190&gt; reg0190) {this.reg0190 = reg0190;}@OneToMany( cascade = CascadeType.ALL, fetch = FetchType.LAZY, mappedBy = "idPai")private  List&lt;Reg0200&gt; reg0200;public List&lt;Reg0200&gt; getReg0200() {return reg0200;}public void setReg0200(List&lt;Reg0200&gt; reg0200) {this.reg0200 = reg0200;}@OneToMany( cascade = CascadeType.ALL, fetch = FetchType.LAZY, mappedBy = "idPai")private  List&lt;Reg0300&gt; reg0300;public List&lt;Reg0300&gt; getReg0300() {return reg0300;}public void setReg0300(List&lt;Reg0300&gt; reg0300) {this.reg0300 = reg0300;}@OneToMany( cascade = CascadeType.ALL, fetch = FetchType.LAZY, mappedBy = "idPai")private  List&lt;Reg0400&gt; reg0400;public List&lt;Reg0400&gt; getReg0400() {return reg0400;}public void setReg0400(List&lt;Reg0400&gt; reg0400) {this.reg0400 = reg0400;}@OneToMany( cascade = CascadeType.ALL, fetch = FetchType.LAZY, mappedBy = "idPai")private  List&lt;Reg0450&gt; reg0450;public List&lt;Reg0450&gt; getReg0450() {return reg0450;}public void setReg0450(List&lt;Reg0450&gt; reg0450) {this.reg0450 = reg0450;}@OneToMany( cascade = CascadeType.ALL, fetch = FetchType.LAZY, mappedBy = "idPai")private  List&lt;Reg0460&gt; reg0460;public List&lt;Reg0460&gt; getReg0460() {return reg0460;}public void setReg0460(List&lt;Reg0460&gt; reg0460) {this.reg0460 = reg0460;}</v>
      </c>
      <c r="M21" t="str">
        <f t="shared" si="3"/>
        <v>public Reg0460() { } public Reg0460(Long id) { this.id = id; } public Reg0460(Long id, Reg0001 idPai, long linha, String hash) { this.id = id; this.idPai = idPai; this.linha = linha; this.hash = hash; }public Long getId() { return id; } public void setId(Long id) { this.id = id; }</v>
      </c>
      <c r="N21" t="str">
        <f t="shared" si="4"/>
        <v>reg_0460</v>
      </c>
      <c r="O21" t="str">
        <f t="shared" si="5"/>
        <v>DELETE FROM `efdicms`.`reg_0460` WHERE (`HASHFILE` = @NUMHASH);</v>
      </c>
    </row>
    <row r="22" spans="1:15" x14ac:dyDescent="0.35">
      <c r="A22">
        <f t="shared" si="0"/>
        <v>21</v>
      </c>
      <c r="B22" s="7" t="s">
        <v>7</v>
      </c>
      <c r="C22" t="s">
        <v>3715</v>
      </c>
      <c r="D22" s="7" t="s">
        <v>279</v>
      </c>
      <c r="E22" s="179">
        <v>2</v>
      </c>
      <c r="F22" t="s">
        <v>108</v>
      </c>
      <c r="G22" s="7" t="s">
        <v>74</v>
      </c>
      <c r="H22">
        <f>COUNTIF($G$2:G22,G22)</f>
        <v>12</v>
      </c>
      <c r="I22" t="str">
        <f t="shared" si="1"/>
        <v>@Registros(nivel = 2) public class Reg0500 implements Serializable { private static final long serialVersionUID = 1L; @Id @GeneratedValue(strategy = GenerationType.IDENTITY) @Basic(optional = false) @Column(name = "ID" ) private Long id;@ManyToOne(fetch = FetchType.LAZY) @JoinColumn(name = "ID_PAI", nullable = false) private Reg0001 idPai; public Reg0001 getIdPai() {return idPai;}public void setIdPai(Object idPai) {this.idPai = (Reg0001) idPai;}public Reg0500() { } public Reg0500(Long id) { this.id = id; } public Reg0500(Long id, Reg0001 idPai, long linha, String hash) { this.id = id; this.idPai = idPai; this.linha = linha; this.hash = hash; }public Long getId() { return id; } public void setId(Long id) { this.id = id; }</v>
      </c>
      <c r="J22" t="str">
        <f t="shared" si="6"/>
        <v>@OneToMany( cascade = CascadeType.ALL, fetch = FetchType.LAZY, mappedBy = "idPai")private  List&lt;Reg0500&gt; reg0500;public List&lt;Reg0500&gt; getReg0500() {return reg0500;}public void setReg0500(List&lt;Reg0500&gt; reg0500) {this.reg0500 = reg0500;}</v>
      </c>
      <c r="K22">
        <f t="shared" si="7"/>
        <v>0</v>
      </c>
      <c r="L22" t="str">
        <f t="shared" si="8"/>
        <v>@OneToOne(optional = true, cascade = CascadeType.ALL, fetch = FetchType.LAZY, mappedBy = "idPai")private  Reg0002 reg0002;public Reg0002 getReg0002() {return reg0002;}public void setReg0002(Reg0002 reg0002) {this.reg0002 = reg0002;}@OneToOne(optional = true, cascade = CascadeType.ALL, fetch = FetchType.LAZY, mappedBy = "idPai")private  Reg0005 reg0005;public Reg0005 getReg0005() {return reg0005;}public void setReg0005(Reg0005 reg0005) {this.reg0005 = reg0005;}@OneToMany( cascade = CascadeType.ALL, fetch = FetchType.LAZY, mappedBy = "idPai")private  List&lt;Reg0015&gt; reg0015;public List&lt;Reg0015&gt; getReg0015() {return reg0015;}public void setReg0015(List&lt;Reg0015&gt; reg0015) {this.reg0015 = reg0015;}@OneToOne(optional = true, cascade = CascadeType.ALL, fetch = FetchType.LAZY, mappedBy = "idPai")private  Reg0100 reg0100;public Reg0100 getReg0100() {return reg0100;}public void setReg0100(Reg0100 reg0100) {this.reg0100 = reg0100;}@OneToMany( cascade = CascadeType.ALL, fetch = FetchType.LAZY, mappedBy = "idPai")private  List&lt;Reg0150&gt; reg0150;public List&lt;Reg0150&gt; getReg0150() {return reg0150;}public void setReg0150(List&lt;Reg0150&gt; reg0150) {this.reg0150 = reg0150;}@OneToMany( cascade = CascadeType.ALL, fetch = FetchType.LAZY, mappedBy = "idPai")private  List&lt;Reg0190&gt; reg0190;public List&lt;Reg0190&gt; getReg0190() {return reg0190;}public void setReg0190(List&lt;Reg0190&gt; reg0190) {this.reg0190 = reg0190;}@OneToMany( cascade = CascadeType.ALL, fetch = FetchType.LAZY, mappedBy = "idPai")private  List&lt;Reg0200&gt; reg0200;public List&lt;Reg0200&gt; getReg0200() {return reg0200;}public void setReg0200(List&lt;Reg0200&gt; reg0200) {this.reg0200 = reg0200;}@OneToMany( cascade = CascadeType.ALL, fetch = FetchType.LAZY, mappedBy = "idPai")private  List&lt;Reg0300&gt; reg0300;public List&lt;Reg0300&gt; getReg0300() {return reg0300;}public void setReg0300(List&lt;Reg0300&gt; reg0300) {this.reg0300 = reg0300;}@OneToMany( cascade = CascadeType.ALL, fetch = FetchType.LAZY, mappedBy = "idPai")private  List&lt;Reg0400&gt; reg0400;public List&lt;Reg0400&gt; getReg0400() {return reg0400;}public void setReg0400(List&lt;Reg0400&gt; reg0400) {this.reg0400 = reg0400;}@OneToMany( cascade = CascadeType.ALL, fetch = FetchType.LAZY, mappedBy = "idPai")private  List&lt;Reg0450&gt; reg0450;public List&lt;Reg0450&gt; getReg0450() {return reg0450;}public void setReg0450(List&lt;Reg0450&gt; reg0450) {this.reg0450 = reg0450;}@OneToMany( cascade = CascadeType.ALL, fetch = FetchType.LAZY, mappedBy = "idPai")private  List&lt;Reg0460&gt; reg0460;public List&lt;Reg0460&gt; getReg0460() {return reg0460;}public void setReg0460(List&lt;Reg0460&gt; reg0460) {this.reg0460 = reg0460;}@OneToMany( cascade = CascadeType.ALL, fetch = FetchType.LAZY, mappedBy = "idPai")private  List&lt;Reg0500&gt; reg0500;public List&lt;Reg0500&gt; getReg0500() {return reg0500;}public void setReg0500(List&lt;Reg0500&gt; reg0500) {this.reg0500 = reg0500;}</v>
      </c>
      <c r="M22" t="str">
        <f t="shared" si="3"/>
        <v>public Reg0500() { } public Reg0500(Long id) { this.id = id; } public Reg0500(Long id, Reg0001 idPai, long linha, String hash) { this.id = id; this.idPai = idPai; this.linha = linha; this.hash = hash; }public Long getId() { return id; } public void setId(Long id) { this.id = id; }</v>
      </c>
      <c r="N22" t="str">
        <f t="shared" si="4"/>
        <v>reg_0500</v>
      </c>
      <c r="O22" t="str">
        <f t="shared" si="5"/>
        <v>DELETE FROM `efdicms`.`reg_0500` WHERE (`HASHFILE` = @NUMHASH);</v>
      </c>
    </row>
    <row r="23" spans="1:15" x14ac:dyDescent="0.35">
      <c r="A23">
        <f t="shared" si="0"/>
        <v>22</v>
      </c>
      <c r="B23" s="7" t="s">
        <v>7</v>
      </c>
      <c r="C23" t="s">
        <v>3716</v>
      </c>
      <c r="D23" s="7" t="s">
        <v>309</v>
      </c>
      <c r="E23" s="179">
        <v>2</v>
      </c>
      <c r="F23" t="s">
        <v>108</v>
      </c>
      <c r="G23" s="7" t="s">
        <v>74</v>
      </c>
      <c r="H23">
        <f>COUNTIF($G$2:G23,G23)</f>
        <v>13</v>
      </c>
      <c r="I23" t="str">
        <f t="shared" si="1"/>
        <v>@Registros(nivel = 2) public class Reg0600 implements Serializable { private static final long serialVersionUID = 1L; @Id @GeneratedValue(strategy = GenerationType.IDENTITY) @Basic(optional = false) @Column(name = "ID" ) private Long id;@ManyToOne(fetch = FetchType.LAZY) @JoinColumn(name = "ID_PAI", nullable = false) private Reg0001 idPai; public Reg0001 getIdPai() {return idPai;}public void setIdPai(Object idPai) {this.idPai = (Reg0001) idPai;}public Reg0600() { } public Reg0600(Long id) { this.id = id; } public Reg0600(Long id, Reg0001 idPai, long linha, String hash) { this.id = id; this.idPai = idPai; this.linha = linha; this.hash = hash; }public Long getId() { return id; } public void setId(Long id) { this.id = id; }</v>
      </c>
      <c r="J23" t="str">
        <f t="shared" si="6"/>
        <v>@OneToMany( cascade = CascadeType.ALL, fetch = FetchType.LAZY, mappedBy = "idPai")private  List&lt;Reg0600&gt; reg0600;public List&lt;Reg0600&gt; getReg0600() {return reg0600;}public void setReg0600(List&lt;Reg0600&gt; reg0600) {this.reg0600 = reg0600;}</v>
      </c>
      <c r="K23">
        <f t="shared" si="7"/>
        <v>0</v>
      </c>
      <c r="L23" t="str">
        <f t="shared" si="8"/>
        <v>@OneToOne(optional = true, cascade = CascadeType.ALL, fetch = FetchType.LAZY, mappedBy = "idPai")private  Reg0002 reg0002;public Reg0002 getReg0002() {return reg0002;}public void setReg0002(Reg0002 reg0002) {this.reg0002 = reg0002;}@OneToOne(optional = true, cascade = CascadeType.ALL, fetch = FetchType.LAZY, mappedBy = "idPai")private  Reg0005 reg0005;public Reg0005 getReg0005() {return reg0005;}public void setReg0005(Reg0005 reg0005) {this.reg0005 = reg0005;}@OneToMany( cascade = CascadeType.ALL, fetch = FetchType.LAZY, mappedBy = "idPai")private  List&lt;Reg0015&gt; reg0015;public List&lt;Reg0015&gt; getReg0015() {return reg0015;}public void setReg0015(List&lt;Reg0015&gt; reg0015) {this.reg0015 = reg0015;}@OneToOne(optional = true, cascade = CascadeType.ALL, fetch = FetchType.LAZY, mappedBy = "idPai")private  Reg0100 reg0100;public Reg0100 getReg0100() {return reg0100;}public void setReg0100(Reg0100 reg0100) {this.reg0100 = reg0100;}@OneToMany( cascade = CascadeType.ALL, fetch = FetchType.LAZY, mappedBy = "idPai")private  List&lt;Reg0150&gt; reg0150;public List&lt;Reg0150&gt; getReg0150() {return reg0150;}public void setReg0150(List&lt;Reg0150&gt; reg0150) {this.reg0150 = reg0150;}@OneToMany( cascade = CascadeType.ALL, fetch = FetchType.LAZY, mappedBy = "idPai")private  List&lt;Reg0190&gt; reg0190;public List&lt;Reg0190&gt; getReg0190() {return reg0190;}public void setReg0190(List&lt;Reg0190&gt; reg0190) {this.reg0190 = reg0190;}@OneToMany( cascade = CascadeType.ALL, fetch = FetchType.LAZY, mappedBy = "idPai")private  List&lt;Reg0200&gt; reg0200;public List&lt;Reg0200&gt; getReg0200() {return reg0200;}public void setReg0200(List&lt;Reg0200&gt; reg0200) {this.reg0200 = reg0200;}@OneToMany( cascade = CascadeType.ALL, fetch = FetchType.LAZY, mappedBy = "idPai")private  List&lt;Reg0300&gt; reg0300;public List&lt;Reg0300&gt; getReg0300() {return reg0300;}public void setReg0300(List&lt;Reg0300&gt; reg0300) {this.reg0300 = reg0300;}@OneToMany( cascade = CascadeType.ALL, fetch = FetchType.LAZY, mappedBy = "idPai")private  List&lt;Reg0400&gt; reg0400;public List&lt;Reg0400&gt; getReg0400() {return reg0400;}public void setReg0400(List&lt;Reg0400&gt; reg0400) {this.reg0400 = reg0400;}@OneToMany( cascade = CascadeType.ALL, fetch = FetchType.LAZY, mappedBy = "idPai")private  List&lt;Reg0450&gt; reg0450;public List&lt;Reg0450&gt; getReg0450() {return reg0450;}public void setReg0450(List&lt;Reg0450&gt; reg0450) {this.reg0450 = reg0450;}@OneToMany( cascade = CascadeType.ALL, fetch = FetchType.LAZY, mappedBy = "idPai")private  List&lt;Reg0460&gt; reg0460;public List&lt;Reg0460&gt; getReg0460() {return reg0460;}public void setReg0460(List&lt;Reg0460&gt; reg0460) {this.reg0460 = reg0460;}@OneToMany( cascade = CascadeType.ALL, fetch = FetchType.LAZY, mappedBy = "idPai")private  List&lt;Reg0500&gt; reg0500;public List&lt;Reg0500&gt; getReg0500() {return reg0500;}public void setReg0500(List&lt;Reg0500&gt; reg0500) {this.reg0500 = reg0500;}@OneToMany( cascade = CascadeType.ALL, fetch = FetchType.LAZY, mappedBy = "idPai")private  List&lt;Reg0600&gt; reg0600;public List&lt;Reg0600&gt; getReg0600() {return reg0600;}public void setReg0600(List&lt;Reg0600&gt; reg0600) {this.reg0600 = reg0600;}</v>
      </c>
      <c r="M23" t="str">
        <f t="shared" si="3"/>
        <v>public Reg0600() { } public Reg0600(Long id) { this.id = id; } public Reg0600(Long id, Reg0001 idPai, long linha, String hash) { this.id = id; this.idPai = idPai; this.linha = linha; this.hash = hash; }public Long getId() { return id; } public void setId(Long id) { this.id = id; }</v>
      </c>
      <c r="N23" t="str">
        <f t="shared" si="4"/>
        <v>reg_0600</v>
      </c>
      <c r="O23" t="str">
        <f t="shared" si="5"/>
        <v>DELETE FROM `efdicms`.`reg_0600` WHERE (`HASHFILE` = @NUMHASH);</v>
      </c>
    </row>
    <row r="24" spans="1:15" x14ac:dyDescent="0.35">
      <c r="A24">
        <f t="shared" si="0"/>
        <v>23</v>
      </c>
      <c r="B24" s="7" t="s">
        <v>7</v>
      </c>
      <c r="C24" t="s">
        <v>3717</v>
      </c>
      <c r="D24" s="7" t="s">
        <v>318</v>
      </c>
      <c r="E24" s="179">
        <v>1</v>
      </c>
      <c r="F24" t="s">
        <v>8</v>
      </c>
      <c r="G24" s="7" t="s">
        <v>23</v>
      </c>
      <c r="H24">
        <f>COUNTIF($G$2:G24,G24)</f>
        <v>2</v>
      </c>
      <c r="I24" t="str">
        <f t="shared" si="1"/>
        <v>@Registros(nivel = 1) public class Reg0990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Reg0990() { } public Reg0990(Long id) { this.id = id; } public Reg0990(Long id, Reg0000 idPai, long linha, String hash) { this.id = id; this.idPai = idPai; this.linha = linha; this.hash = hash; }public Long getId() { return id; } public void setId(Long id) { this.id = id; }</v>
      </c>
      <c r="J24" t="str">
        <f t="shared" si="6"/>
        <v>@OneToOne(optional = true, cascade = CascadeType.ALL, fetch = FetchType.LAZY, mappedBy = "idPai")private  Reg0990 reg0990;public Reg0990 getReg0990() {return reg0990;}public void setReg0990(Reg0990 reg0990) {this.reg0990 = reg0990;}</v>
      </c>
      <c r="K24">
        <f t="shared" si="7"/>
        <v>0</v>
      </c>
      <c r="L24" t="str">
        <f t="shared" si="8"/>
        <v>@OneToOne(optional = true, cascade = CascadeType.ALL, fetch = FetchType.LAZY, mappedBy = "idPai")private  Reg0001 reg0001;public Reg0001 getReg0001() {return reg0001;}public void setReg0001(Reg0001 reg0001) {this.reg0001 = reg0001;}@OneToOne(optional = true, cascade = CascadeType.ALL, fetch = FetchType.LAZY, mappedBy = "idPai")private  Reg0990 reg0990;public Reg0990 getReg0990() {return reg0990;}public void setReg0990(Reg0990 reg0990) {this.reg0990 = reg0990;}</v>
      </c>
      <c r="M24" t="str">
        <f t="shared" si="3"/>
        <v>public Reg0990() { } public Reg0990(Long id) { this.id = id; } public Reg0990(Long id, Reg0000 idPai, long linha, String hash) { this.id = id; this.idPai = idPai; this.linha = linha; this.hash = hash; }public Long getId() { return id; } public void setId(Long id) { this.id = id; }</v>
      </c>
      <c r="N24" t="str">
        <f t="shared" si="4"/>
        <v>reg_0990</v>
      </c>
      <c r="O24" t="str">
        <f t="shared" si="5"/>
        <v>DELETE FROM `efdicms`.`reg_0990` WHERE (`HASHFILE` = @NUMHASH);</v>
      </c>
    </row>
    <row r="25" spans="1:15" x14ac:dyDescent="0.35">
      <c r="A25">
        <f t="shared" si="0"/>
        <v>24</v>
      </c>
      <c r="B25" s="7" t="s">
        <v>1471</v>
      </c>
      <c r="C25" t="s">
        <v>3718</v>
      </c>
      <c r="D25" s="7" t="s">
        <v>324</v>
      </c>
      <c r="E25" s="179">
        <v>1</v>
      </c>
      <c r="F25" t="s">
        <v>8</v>
      </c>
      <c r="G25" s="7" t="s">
        <v>23</v>
      </c>
      <c r="H25">
        <f>COUNTIF($G$2:G25,G25)</f>
        <v>3</v>
      </c>
      <c r="I25" t="str">
        <f t="shared" si="1"/>
        <v>@Registros(nivel = 1) public class RegB001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RegB001() { } public RegB001(Long id) { this.id = id; } public RegB001(Long id, Reg0000 idPai, long linha, String hash) { this.id = id; this.idPai = idPai; this.linha = linha; this.hash = hash; }public Long getId() { return id; } public void setId(Long id) { this.id = id; }</v>
      </c>
      <c r="J25" t="str">
        <f t="shared" si="6"/>
        <v>@OneToOne(optional = true, cascade = CascadeType.ALL, fetch = FetchType.LAZY, mappedBy = "idPai")private  RegB001 regB001;public RegB001 getRegB001() {return regB001;}public void setRegB001(RegB001 regB001) {this.regB001 = regB001;}</v>
      </c>
      <c r="K25">
        <f t="shared" si="7"/>
        <v>8</v>
      </c>
      <c r="L25" t="str">
        <f t="shared" si="8"/>
        <v>@OneToOne(optional = true, cascade = CascadeType.ALL, fetch = FetchType.LAZY, mappedBy = "idPai")private  Reg0001 reg0001;public Reg0001 getReg0001() {return reg0001;}public void setReg0001(Reg0001 reg0001) {this.reg0001 = reg0001;}@OneToOne(optional = true, cascade = CascadeType.ALL, fetch = FetchType.LAZY, mappedBy = "idPai")private  Reg0990 reg0990;public Reg0990 getReg0990() {return reg0990;}public void setReg0990(Reg0990 reg0990) {this.reg0990 = reg0990;}@OneToOne(optional = true, cascade = CascadeType.ALL, fetch = FetchType.LAZY, mappedBy = "idPai")private  RegB001 regB001;public RegB001 getRegB001() {return regB001;}public void setRegB001(RegB001 regB001) {this.regB001 = regB001;}</v>
      </c>
      <c r="M25" t="str">
        <f t="shared" si="3"/>
        <v>public RegB001() { } public RegB001(Long id) { this.id = id; } public RegB001(Long id, Reg0000 idPai, long linha, String hash) { this.id = id; this.idPai = idPai; this.linha = linha; this.hash = hash; }public Long getId() { return id; } public void setId(Long id) { this.id = id; }</v>
      </c>
      <c r="N25" t="str">
        <f t="shared" si="4"/>
        <v>reg_b001</v>
      </c>
      <c r="O25" t="str">
        <f t="shared" si="5"/>
        <v>DELETE FROM `efdicms`.`reg_B001` WHERE (`HASHFILE` = @NUMHASH);</v>
      </c>
    </row>
    <row r="26" spans="1:15" x14ac:dyDescent="0.35">
      <c r="A26">
        <f t="shared" si="0"/>
        <v>25</v>
      </c>
      <c r="B26" s="7" t="s">
        <v>1471</v>
      </c>
      <c r="C26" t="s">
        <v>3719</v>
      </c>
      <c r="D26" s="7" t="s">
        <v>329</v>
      </c>
      <c r="E26" s="179">
        <v>2</v>
      </c>
      <c r="F26" t="s">
        <v>108</v>
      </c>
      <c r="G26" s="7" t="s">
        <v>324</v>
      </c>
      <c r="H26">
        <f>COUNTIF($G$2:G26,G26)</f>
        <v>1</v>
      </c>
      <c r="I26" t="str">
        <f t="shared" si="1"/>
        <v>@Registros(nivel = 2) public class RegB020 implements Serializable { private static final long serialVersionUID = 1L; @Id @GeneratedValue(strategy = GenerationType.IDENTITY) @Basic(optional = false) @Column(name = "ID" ) private Long id;@ManyToOne(fetch = FetchType.LAZY) @JoinColumn(name = "ID_PAI", nullable = false) private RegB001 idPai; public RegB001 getIdPai() {return idPai;}public void setIdPai(Object idPai) {this.idPai = (RegB001) idPai;}public RegB020() { } public RegB020(Long id) { this.id = id; } public RegB020(Long id, RegB001 idPai, long linha, String hash) { this.id = id; this.idPai = idPai; this.linha = linha; this.hash = hash; }public Long getId() { return id; } public void setId(Long id) { this.id = id; }</v>
      </c>
      <c r="J26" t="str">
        <f t="shared" si="6"/>
        <v>@OneToMany( cascade = CascadeType.ALL, fetch = FetchType.LAZY, mappedBy = "idPai")private  List&lt;RegB020&gt; regB020;public List&lt;RegB020&gt; getRegB020() {return regB020;}public void setRegB020(List&lt;RegB020&gt; regB020) {this.regB020 = regB020;}</v>
      </c>
      <c r="K26">
        <f t="shared" si="7"/>
        <v>1</v>
      </c>
      <c r="L26" t="str">
        <f t="shared" si="8"/>
        <v>@OneToMany( cascade = CascadeType.ALL, fetch = FetchType.LAZY, mappedBy = "idPai")private  List&lt;RegB020&gt; regB020;public List&lt;RegB020&gt; getRegB020() {return regB020;}public void setRegB020(List&lt;RegB020&gt; regB020) {this.regB020 = regB020;}</v>
      </c>
      <c r="M26" t="str">
        <f t="shared" si="3"/>
        <v>public RegB020() { } public RegB020(Long id) { this.id = id; } public RegB020(Long id, RegB001 idPai, long linha, String hash) { this.id = id; this.idPai = idPai; this.linha = linha; this.hash = hash; }public Long getId() { return id; } public void setId(Long id) { this.id = id; }</v>
      </c>
      <c r="N26" t="str">
        <f t="shared" si="4"/>
        <v>reg_b020</v>
      </c>
      <c r="O26" t="str">
        <f t="shared" si="5"/>
        <v>DELETE FROM `efdicms`.`reg_B020` WHERE (`HASHFILE` = @NUMHASH);</v>
      </c>
    </row>
    <row r="27" spans="1:15" x14ac:dyDescent="0.35">
      <c r="A27">
        <f t="shared" si="0"/>
        <v>26</v>
      </c>
      <c r="B27" s="7" t="s">
        <v>1471</v>
      </c>
      <c r="C27" t="s">
        <v>3720</v>
      </c>
      <c r="D27" s="7" t="s">
        <v>382</v>
      </c>
      <c r="E27" s="179">
        <v>3</v>
      </c>
      <c r="F27" t="s">
        <v>144</v>
      </c>
      <c r="G27" s="7" t="s">
        <v>329</v>
      </c>
      <c r="H27">
        <f>COUNTIF($G$2:G27,G27)</f>
        <v>1</v>
      </c>
      <c r="I27" t="str">
        <f t="shared" si="1"/>
        <v>@Registros(nivel = 3) public class RegB025 implements Serializable { private static final long serialVersionUID = 1L; @Id @GeneratedValue(strategy = GenerationType.IDENTITY) @Basic(optional = false) @Column(name = "ID" ) private Long id;@ManyToOne(fetch = FetchType.LAZY) @JoinColumn(name = "ID_PAI", nullable = false) private RegB020 idPai; public RegB020 getIdPai() {return idPai;}public void setIdPai(Object idPai) {this.idPai = (RegB020) idPai;}public RegB025() { } public RegB025(Long id) { this.id = id; } public RegB025(Long id, RegB020 idPai, long linha, String hash) { this.id = id; this.idPai = idPai; this.linha = linha; this.hash = hash; }public Long getId() { return id; } public void setId(Long id) { this.id = id; }</v>
      </c>
      <c r="J27" t="str">
        <f t="shared" si="6"/>
        <v>@OneToMany( cascade = CascadeType.ALL, fetch = FetchType.LAZY, mappedBy = "idPai")private  List&lt;RegB025&gt; regB025;public List&lt;RegB025&gt; getRegB025() {return regB025;}public void setRegB025(List&lt;RegB025&gt; regB025) {this.regB025 = regB025;}</v>
      </c>
      <c r="K27">
        <f t="shared" si="7"/>
        <v>0</v>
      </c>
      <c r="L27" t="str">
        <f t="shared" si="8"/>
        <v>@OneToMany( cascade = CascadeType.ALL, fetch = FetchType.LAZY, mappedBy = "idPai")private  List&lt;RegB025&gt; regB025;public List&lt;RegB025&gt; getRegB025() {return regB025;}public void setRegB025(List&lt;RegB025&gt; regB025) {this.regB025 = regB025;}</v>
      </c>
      <c r="M27" t="str">
        <f t="shared" si="3"/>
        <v>public RegB025() { } public RegB025(Long id) { this.id = id; } public RegB025(Long id, RegB020 idPai, long linha, String hash) { this.id = id; this.idPai = idPai; this.linha = linha; this.hash = hash; }public Long getId() { return id; } public void setId(Long id) { this.id = id; }</v>
      </c>
      <c r="N27" t="str">
        <f t="shared" si="4"/>
        <v>reg_b025</v>
      </c>
      <c r="O27" t="str">
        <f t="shared" si="5"/>
        <v>DELETE FROM `efdicms`.`reg_B025` WHERE (`HASHFILE` = @NUMHASH);</v>
      </c>
    </row>
    <row r="28" spans="1:15" x14ac:dyDescent="0.35">
      <c r="A28">
        <f t="shared" si="0"/>
        <v>27</v>
      </c>
      <c r="B28" s="7" t="s">
        <v>1471</v>
      </c>
      <c r="C28" t="s">
        <v>3721</v>
      </c>
      <c r="D28" s="7" t="s">
        <v>397</v>
      </c>
      <c r="E28" s="179">
        <v>2</v>
      </c>
      <c r="F28" t="s">
        <v>108</v>
      </c>
      <c r="G28" s="7" t="s">
        <v>324</v>
      </c>
      <c r="H28">
        <f>COUNTIF($G$2:G28,G28)</f>
        <v>2</v>
      </c>
      <c r="I28" t="str">
        <f t="shared" si="1"/>
        <v>@Registros(nivel = 2) public class RegB030 implements Serializable { private static final long serialVersionUID = 1L; @Id @GeneratedValue(strategy = GenerationType.IDENTITY) @Basic(optional = false) @Column(name = "ID" ) private Long id;@ManyToOne(fetch = FetchType.LAZY) @JoinColumn(name = "ID_PAI", nullable = false) private RegB001 idPai; public RegB001 getIdPai() {return idPai;}public void setIdPai(Object idPai) {this.idPai = (RegB001) idPai;}public RegB030() { } public RegB030(Long id) { this.id = id; } public RegB030(Long id, RegB001 idPai, long linha, String hash) { this.id = id; this.idPai = idPai; this.linha = linha; this.hash = hash; }public Long getId() { return id; } public void setId(Long id) { this.id = id; }</v>
      </c>
      <c r="J28" t="str">
        <f t="shared" si="6"/>
        <v>@OneToMany( cascade = CascadeType.ALL, fetch = FetchType.LAZY, mappedBy = "idPai")private  List&lt;RegB030&gt; regB030;public List&lt;RegB030&gt; getRegB030() {return regB030;}public void setRegB030(List&lt;RegB030&gt; regB030) {this.regB030 = regB030;}</v>
      </c>
      <c r="K28">
        <f t="shared" si="7"/>
        <v>1</v>
      </c>
      <c r="L28" t="str">
        <f t="shared" si="8"/>
        <v>@OneToMany( cascade = CascadeType.ALL, fetch = FetchType.LAZY, mappedBy = "idPai")private  List&lt;RegB020&gt; regB020;public List&lt;RegB020&gt; getRegB020() {return regB020;}public void setRegB020(List&lt;RegB020&gt; regB020) {this.regB020 = regB020;}@OneToMany( cascade = CascadeType.ALL, fetch = FetchType.LAZY, mappedBy = "idPai")private  List&lt;RegB030&gt; regB030;public List&lt;RegB030&gt; getRegB030() {return regB030;}public void setRegB030(List&lt;RegB030&gt; regB030) {this.regB030 = regB030;}</v>
      </c>
      <c r="M28" t="str">
        <f t="shared" si="3"/>
        <v>public RegB030() { } public RegB030(Long id) { this.id = id; } public RegB030(Long id, RegB001 idPai, long linha, String hash) { this.id = id; this.idPai = idPai; this.linha = linha; this.hash = hash; }public Long getId() { return id; } public void setId(Long id) { this.id = id; }</v>
      </c>
      <c r="N28" t="str">
        <f t="shared" si="4"/>
        <v>reg_b030</v>
      </c>
      <c r="O28" t="str">
        <f t="shared" si="5"/>
        <v>DELETE FROM `efdicms`.`reg_B030` WHERE (`HASHFILE` = @NUMHASH);</v>
      </c>
    </row>
    <row r="29" spans="1:15" x14ac:dyDescent="0.35">
      <c r="A29">
        <f t="shared" si="0"/>
        <v>28</v>
      </c>
      <c r="B29" s="7" t="s">
        <v>1471</v>
      </c>
      <c r="C29" t="s">
        <v>3720</v>
      </c>
      <c r="D29" s="7" t="s">
        <v>413</v>
      </c>
      <c r="E29" s="179">
        <v>3</v>
      </c>
      <c r="F29" t="s">
        <v>144</v>
      </c>
      <c r="G29" s="7" t="s">
        <v>397</v>
      </c>
      <c r="H29">
        <f>COUNTIF($G$2:G29,G29)</f>
        <v>1</v>
      </c>
      <c r="I29" t="str">
        <f t="shared" si="1"/>
        <v>@Registros(nivel = 3) public class RegB035 implements Serializable { private static final long serialVersionUID = 1L; @Id @GeneratedValue(strategy = GenerationType.IDENTITY) @Basic(optional = false) @Column(name = "ID" ) private Long id;@ManyToOne(fetch = FetchType.LAZY) @JoinColumn(name = "ID_PAI", nullable = false) private RegB030 idPai; public RegB030 getIdPai() {return idPai;}public void setIdPai(Object idPai) {this.idPai = (RegB030) idPai;}public RegB035() { } public RegB035(Long id) { this.id = id; } public RegB035(Long id, RegB030 idPai, long linha, String hash) { this.id = id; this.idPai = idPai; this.linha = linha; this.hash = hash; }public Long getId() { return id; } public void setId(Long id) { this.id = id; }</v>
      </c>
      <c r="J29" t="str">
        <f t="shared" si="6"/>
        <v>@OneToMany( cascade = CascadeType.ALL, fetch = FetchType.LAZY, mappedBy = "idPai")private  List&lt;RegB035&gt; regB035;public List&lt;RegB035&gt; getRegB035() {return regB035;}public void setRegB035(List&lt;RegB035&gt; regB035) {this.regB035 = regB035;}</v>
      </c>
      <c r="K29">
        <f t="shared" si="7"/>
        <v>0</v>
      </c>
      <c r="L29" t="str">
        <f t="shared" si="8"/>
        <v>@OneToMany( cascade = CascadeType.ALL, fetch = FetchType.LAZY, mappedBy = "idPai")private  List&lt;RegB035&gt; regB035;public List&lt;RegB035&gt; getRegB035() {return regB035;}public void setRegB035(List&lt;RegB035&gt; regB035) {this.regB035 = regB035;}</v>
      </c>
      <c r="M29" t="str">
        <f t="shared" si="3"/>
        <v>public RegB035() { } public RegB035(Long id) { this.id = id; } public RegB035(Long id, RegB030 idPai, long linha, String hash) { this.id = id; this.idPai = idPai; this.linha = linha; this.hash = hash; }public Long getId() { return id; } public void setId(Long id) { this.id = id; }</v>
      </c>
      <c r="N29" t="str">
        <f t="shared" si="4"/>
        <v>reg_b035</v>
      </c>
      <c r="O29" t="str">
        <f t="shared" si="5"/>
        <v>DELETE FROM `efdicms`.`reg_B035` WHERE (`HASHFILE` = @NUMHASH);</v>
      </c>
    </row>
    <row r="30" spans="1:15" x14ac:dyDescent="0.35">
      <c r="A30">
        <f t="shared" si="0"/>
        <v>29</v>
      </c>
      <c r="B30" s="7" t="s">
        <v>1471</v>
      </c>
      <c r="C30" t="s">
        <v>3722</v>
      </c>
      <c r="D30" s="7" t="s">
        <v>416</v>
      </c>
      <c r="E30" s="179">
        <v>2</v>
      </c>
      <c r="F30" t="s">
        <v>108</v>
      </c>
      <c r="G30" s="7" t="s">
        <v>324</v>
      </c>
      <c r="H30">
        <f>COUNTIF($G$2:G30,G30)</f>
        <v>3</v>
      </c>
      <c r="I30" t="str">
        <f t="shared" si="1"/>
        <v>@Registros(nivel = 2) public class RegB350 implements Serializable { private static final long serialVersionUID = 1L; @Id @GeneratedValue(strategy = GenerationType.IDENTITY) @Basic(optional = false) @Column(name = "ID" ) private Long id;@ManyToOne(fetch = FetchType.LAZY) @JoinColumn(name = "ID_PAI", nullable = false) private RegB001 idPai; public RegB001 getIdPai() {return idPai;}public void setIdPai(Object idPai) {this.idPai = (RegB001) idPai;}public RegB350() { } public RegB350(Long id) { this.id = id; } public RegB350(Long id, RegB001 idPai, long linha, String hash) { this.id = id; this.idPai = idPai; this.linha = linha; this.hash = hash; }public Long getId() { return id; } public void setId(Long id) { this.id = id; }</v>
      </c>
      <c r="J30" t="str">
        <f t="shared" si="6"/>
        <v>@OneToMany( cascade = CascadeType.ALL, fetch = FetchType.LAZY, mappedBy = "idPai")private  List&lt;RegB350&gt; regB350;public List&lt;RegB350&gt; getRegB350() {return regB350;}public void setRegB350(List&lt;RegB350&gt; regB350) {this.regB350 = regB350;}</v>
      </c>
      <c r="K30">
        <f t="shared" si="7"/>
        <v>0</v>
      </c>
      <c r="L30" t="str">
        <f t="shared" si="8"/>
        <v>@OneToMany( cascade = CascadeType.ALL, fetch = FetchType.LAZY, mappedBy = "idPai")private  List&lt;RegB020&gt; regB020;public List&lt;RegB020&gt; getRegB020() {return regB020;}public void setRegB020(List&lt;RegB020&gt; regB020) {this.regB020 = regB020;}@OneToMany( cascade = CascadeType.ALL, fetch = FetchType.LAZY, mappedBy = "idPai")private  List&lt;RegB030&gt; regB030;public List&lt;RegB030&gt; getRegB030() {return regB030;}public void setRegB030(List&lt;RegB030&gt; regB030) {this.regB030 = regB030;}@OneToMany( cascade = CascadeType.ALL, fetch = FetchType.LAZY, mappedBy = "idPai")private  List&lt;RegB350&gt; regB350;public List&lt;RegB350&gt; getRegB350() {return regB350;}public void setRegB350(List&lt;RegB350&gt; regB350) {this.regB350 = regB350;}</v>
      </c>
      <c r="M30" t="str">
        <f t="shared" si="3"/>
        <v>public RegB350() { } public RegB350(Long id) { this.id = id; } public RegB350(Long id, RegB001 idPai, long linha, String hash) { this.id = id; this.idPai = idPai; this.linha = linha; this.hash = hash; }public Long getId() { return id; } public void setId(Long id) { this.id = id; }</v>
      </c>
      <c r="N30" t="str">
        <f t="shared" si="4"/>
        <v>reg_b350</v>
      </c>
      <c r="O30" t="str">
        <f t="shared" si="5"/>
        <v>DELETE FROM `efdicms`.`reg_B350` WHERE (`HASHFILE` = @NUMHASH);</v>
      </c>
    </row>
    <row r="31" spans="1:15" x14ac:dyDescent="0.35">
      <c r="A31">
        <f t="shared" si="0"/>
        <v>30</v>
      </c>
      <c r="B31" s="7" t="s">
        <v>1471</v>
      </c>
      <c r="C31" t="s">
        <v>3723</v>
      </c>
      <c r="D31" s="7" t="s">
        <v>429</v>
      </c>
      <c r="E31" s="179">
        <v>2</v>
      </c>
      <c r="F31" t="s">
        <v>108</v>
      </c>
      <c r="G31" s="7" t="s">
        <v>324</v>
      </c>
      <c r="H31">
        <f>COUNTIF($G$2:G31,G31)</f>
        <v>4</v>
      </c>
      <c r="I31" t="str">
        <f t="shared" si="1"/>
        <v>@Registros(nivel = 2) public class RegB420 implements Serializable { private static final long serialVersionUID = 1L; @Id @GeneratedValue(strategy = GenerationType.IDENTITY) @Basic(optional = false) @Column(name = "ID" ) private Long id;@ManyToOne(fetch = FetchType.LAZY) @JoinColumn(name = "ID_PAI", nullable = false) private RegB001 idPai; public RegB001 getIdPai() {return idPai;}public void setIdPai(Object idPai) {this.idPai = (RegB001) idPai;}public RegB420() { } public RegB420(Long id) { this.id = id; } public RegB420(Long id, RegB001 idPai, long linha, String hash) { this.id = id; this.idPai = idPai; this.linha = linha; this.hash = hash; }public Long getId() { return id; } public void setId(Long id) { this.id = id; }</v>
      </c>
      <c r="J31" t="str">
        <f t="shared" si="6"/>
        <v>@OneToMany( cascade = CascadeType.ALL, fetch = FetchType.LAZY, mappedBy = "idPai")private  List&lt;RegB420&gt; regB420;public List&lt;RegB420&gt; getRegB420() {return regB420;}public void setRegB420(List&lt;RegB420&gt; regB420) {this.regB420 = regB420;}</v>
      </c>
      <c r="K31">
        <f t="shared" si="7"/>
        <v>0</v>
      </c>
      <c r="L31" t="str">
        <f t="shared" si="8"/>
        <v>@OneToMany( cascade = CascadeType.ALL, fetch = FetchType.LAZY, mappedBy = "idPai")private  List&lt;RegB020&gt; regB020;public List&lt;RegB020&gt; getRegB020() {return regB020;}public void setRegB020(List&lt;RegB020&gt; regB020) {this.regB020 = regB020;}@OneToMany( cascade = CascadeType.ALL, fetch = FetchType.LAZY, mappedBy = "idPai")private  List&lt;RegB030&gt; regB030;public List&lt;RegB030&gt; getRegB030() {return regB030;}public void setRegB030(List&lt;RegB030&gt; regB030) {this.regB030 = regB030;}@OneToMany( cascade = CascadeType.ALL, fetch = FetchType.LAZY, mappedBy = "idPai")private  List&lt;RegB350&gt; regB350;public List&lt;RegB350&gt; getRegB350() {return regB350;}public void setRegB350(List&lt;RegB350&gt; regB350) {this.regB350 = regB350;}@OneToMany( cascade = CascadeType.ALL, fetch = FetchType.LAZY, mappedBy = "idPai")private  List&lt;RegB420&gt; regB420;public List&lt;RegB420&gt; getRegB420() {return regB420;}public void setRegB420(List&lt;RegB420&gt; regB420) {this.regB420 = regB420;}</v>
      </c>
      <c r="M31" t="str">
        <f t="shared" si="3"/>
        <v>public RegB420() { } public RegB420(Long id) { this.id = id; } public RegB420(Long id, RegB001 idPai, long linha, String hash) { this.id = id; this.idPai = idPai; this.linha = linha; this.hash = hash; }public Long getId() { return id; } public void setId(Long id) { this.id = id; }</v>
      </c>
      <c r="N31" t="str">
        <f t="shared" si="4"/>
        <v>reg_b420</v>
      </c>
      <c r="O31" t="str">
        <f t="shared" si="5"/>
        <v>DELETE FROM `efdicms`.`reg_B420` WHERE (`HASHFILE` = @NUMHASH);</v>
      </c>
    </row>
    <row r="32" spans="1:15" x14ac:dyDescent="0.35">
      <c r="A32">
        <f t="shared" si="0"/>
        <v>31</v>
      </c>
      <c r="B32" s="7" t="s">
        <v>1471</v>
      </c>
      <c r="C32" t="s">
        <v>3724</v>
      </c>
      <c r="D32" s="7" t="s">
        <v>436</v>
      </c>
      <c r="E32" s="179">
        <v>2</v>
      </c>
      <c r="F32" t="s">
        <v>108</v>
      </c>
      <c r="G32" s="7" t="s">
        <v>324</v>
      </c>
      <c r="H32">
        <f>COUNTIF($G$2:G32,G32)</f>
        <v>5</v>
      </c>
      <c r="I32" t="str">
        <f t="shared" si="1"/>
        <v>@Registros(nivel = 2) public class RegB440 implements Serializable { private static final long serialVersionUID = 1L; @Id @GeneratedValue(strategy = GenerationType.IDENTITY) @Basic(optional = false) @Column(name = "ID" ) private Long id;@ManyToOne(fetch = FetchType.LAZY) @JoinColumn(name = "ID_PAI", nullable = false) private RegB001 idPai; public RegB001 getIdPai() {return idPai;}public void setIdPai(Object idPai) {this.idPai = (RegB001) idPai;}public RegB440() { } public RegB440(Long id) { this.id = id; } public RegB440(Long id, RegB001 idPai, long linha, String hash) { this.id = id; this.idPai = idPai; this.linha = linha; this.hash = hash; }public Long getId() { return id; } public void setId(Long id) { this.id = id; }</v>
      </c>
      <c r="J32" t="str">
        <f t="shared" si="6"/>
        <v>@OneToMany( cascade = CascadeType.ALL, fetch = FetchType.LAZY, mappedBy = "idPai")private  List&lt;RegB440&gt; regB440;public List&lt;RegB440&gt; getRegB440() {return regB440;}public void setRegB440(List&lt;RegB440&gt; regB440) {this.regB440 = regB440;}</v>
      </c>
      <c r="K32">
        <f t="shared" si="7"/>
        <v>0</v>
      </c>
      <c r="L32" t="str">
        <f t="shared" si="8"/>
        <v>@OneToMany( cascade = CascadeType.ALL, fetch = FetchType.LAZY, mappedBy = "idPai")private  List&lt;RegB020&gt; regB020;public List&lt;RegB020&gt; getRegB020() {return regB020;}public void setRegB020(List&lt;RegB020&gt; regB020) {this.regB020 = regB020;}@OneToMany( cascade = CascadeType.ALL, fetch = FetchType.LAZY, mappedBy = "idPai")private  List&lt;RegB030&gt; regB030;public List&lt;RegB030&gt; getRegB030() {return regB030;}public void setRegB030(List&lt;RegB030&gt; regB030) {this.regB030 = regB030;}@OneToMany( cascade = CascadeType.ALL, fetch = FetchType.LAZY, mappedBy = "idPai")private  List&lt;RegB350&gt; regB350;public List&lt;RegB350&gt; getRegB350() {return regB350;}public void setRegB350(List&lt;RegB350&gt; regB350) {this.regB350 = regB350;}@OneToMany( cascade = CascadeType.ALL, fetch = FetchType.LAZY, mappedBy = "idPai")private  List&lt;RegB420&gt; regB420;public List&lt;RegB420&gt; getRegB420() {return regB420;}public void setRegB420(List&lt;RegB420&gt; regB420) {this.regB420 = regB420;}@OneToMany( cascade = CascadeType.ALL, fetch = FetchType.LAZY, mappedBy = "idPai")private  List&lt;RegB440&gt; regB440;public List&lt;RegB440&gt; getRegB440() {return regB440;}public void setRegB440(List&lt;RegB440&gt; regB440) {this.regB440 = regB440;}</v>
      </c>
      <c r="M32" t="str">
        <f t="shared" si="3"/>
        <v>public RegB440() { } public RegB440(Long id) { this.id = id; } public RegB440(Long id, RegB001 idPai, long linha, String hash) { this.id = id; this.idPai = idPai; this.linha = linha; this.hash = hash; }public Long getId() { return id; } public void setId(Long id) { this.id = id; }</v>
      </c>
      <c r="N32" t="str">
        <f t="shared" si="4"/>
        <v>reg_b440</v>
      </c>
      <c r="O32" t="str">
        <f t="shared" si="5"/>
        <v>DELETE FROM `efdicms`.`reg_B440` WHERE (`HASHFILE` = @NUMHASH);</v>
      </c>
    </row>
    <row r="33" spans="1:15" x14ac:dyDescent="0.35">
      <c r="A33">
        <f t="shared" si="0"/>
        <v>32</v>
      </c>
      <c r="B33" s="7" t="s">
        <v>1471</v>
      </c>
      <c r="C33" t="s">
        <v>3725</v>
      </c>
      <c r="D33" s="7" t="s">
        <v>445</v>
      </c>
      <c r="E33" s="179">
        <v>2</v>
      </c>
      <c r="F33" t="s">
        <v>108</v>
      </c>
      <c r="G33" s="7" t="s">
        <v>324</v>
      </c>
      <c r="H33">
        <f>COUNTIF($G$2:G33,G33)</f>
        <v>6</v>
      </c>
      <c r="I33" t="str">
        <f t="shared" si="1"/>
        <v>@Registros(nivel = 2) public class RegB460 implements Serializable { private static final long serialVersionUID = 1L; @Id @GeneratedValue(strategy = GenerationType.IDENTITY) @Basic(optional = false) @Column(name = "ID" ) private Long id;@ManyToOne(fetch = FetchType.LAZY) @JoinColumn(name = "ID_PAI", nullable = false) private RegB001 idPai; public RegB001 getIdPai() {return idPai;}public void setIdPai(Object idPai) {this.idPai = (RegB001) idPai;}public RegB460() { } public RegB460(Long id) { this.id = id; } public RegB460(Long id, RegB001 idPai, long linha, String hash) { this.id = id; this.idPai = idPai; this.linha = linha; this.hash = hash; }public Long getId() { return id; } public void setId(Long id) { this.id = id; }</v>
      </c>
      <c r="J33" t="str">
        <f t="shared" si="6"/>
        <v>@OneToMany( cascade = CascadeType.ALL, fetch = FetchType.LAZY, mappedBy = "idPai")private  List&lt;RegB460&gt; regB460;public List&lt;RegB460&gt; getRegB460() {return regB460;}public void setRegB460(List&lt;RegB460&gt; regB460) {this.regB460 = regB460;}</v>
      </c>
      <c r="K33">
        <f t="shared" si="7"/>
        <v>0</v>
      </c>
      <c r="L33" t="str">
        <f t="shared" si="8"/>
        <v>@OneToMany( cascade = CascadeType.ALL, fetch = FetchType.LAZY, mappedBy = "idPai")private  List&lt;RegB020&gt; regB020;public List&lt;RegB020&gt; getRegB020() {return regB020;}public void setRegB020(List&lt;RegB020&gt; regB020) {this.regB020 = regB020;}@OneToMany( cascade = CascadeType.ALL, fetch = FetchType.LAZY, mappedBy = "idPai")private  List&lt;RegB030&gt; regB030;public List&lt;RegB030&gt; getRegB030() {return regB030;}public void setRegB030(List&lt;RegB030&gt; regB030) {this.regB030 = regB030;}@OneToMany( cascade = CascadeType.ALL, fetch = FetchType.LAZY, mappedBy = "idPai")private  List&lt;RegB350&gt; regB350;public List&lt;RegB350&gt; getRegB350() {return regB350;}public void setRegB350(List&lt;RegB350&gt; regB350) {this.regB350 = regB350;}@OneToMany( cascade = CascadeType.ALL, fetch = FetchType.LAZY, mappedBy = "idPai")private  List&lt;RegB420&gt; regB420;public List&lt;RegB420&gt; getRegB420() {return regB420;}public void setRegB420(List&lt;RegB420&gt; regB420) {this.regB420 = regB420;}@OneToMany( cascade = CascadeType.ALL, fetch = FetchType.LAZY, mappedBy = "idPai")private  List&lt;RegB440&gt; regB440;public List&lt;RegB440&gt; getRegB440() {return regB440;}public void setRegB440(List&lt;RegB440&gt; regB440) {this.regB440 = regB440;}@OneToMany( cascade = CascadeType.ALL, fetch = FetchType.LAZY, mappedBy = "idPai")private  List&lt;RegB460&gt; regB460;public List&lt;RegB460&gt; getRegB460() {return regB460;}public void setRegB460(List&lt;RegB460&gt; regB460) {this.regB460 = regB460;}</v>
      </c>
      <c r="M33" t="str">
        <f t="shared" si="3"/>
        <v>public RegB460() { } public RegB460(Long id) { this.id = id; } public RegB460(Long id, RegB001 idPai, long linha, String hash) { this.id = id; this.idPai = idPai; this.linha = linha; this.hash = hash; }public Long getId() { return id; } public void setId(Long id) { this.id = id; }</v>
      </c>
      <c r="N33" t="str">
        <f t="shared" si="4"/>
        <v>reg_b460</v>
      </c>
      <c r="O33" t="str">
        <f t="shared" si="5"/>
        <v>DELETE FROM `efdicms`.`reg_B460` WHERE (`HASHFILE` = @NUMHASH);</v>
      </c>
    </row>
    <row r="34" spans="1:15" x14ac:dyDescent="0.35">
      <c r="A34">
        <f t="shared" si="0"/>
        <v>33</v>
      </c>
      <c r="B34" s="7" t="s">
        <v>1471</v>
      </c>
      <c r="C34" t="s">
        <v>3726</v>
      </c>
      <c r="D34" s="7" t="s">
        <v>469</v>
      </c>
      <c r="E34" s="179">
        <v>2</v>
      </c>
      <c r="F34" t="s">
        <v>8</v>
      </c>
      <c r="G34" s="7" t="s">
        <v>324</v>
      </c>
      <c r="H34">
        <f>COUNTIF($G$2:G34,G34)</f>
        <v>7</v>
      </c>
      <c r="I34" t="str">
        <f t="shared" si="1"/>
        <v>@Registros(nivel = 2) public class RegB470 implements Serializable { private static final long serialVersionUID = 1L; @Id @GeneratedValue(strategy = GenerationType.IDENTITY) @Basic(optional = false) @Column(name = "ID" ) private Long id;@OneToOne(fetch = FetchType.LAZY) @JoinColumn(name = "ID_PAI", nullable = false) private RegB001 idPai; public RegB001 getIdPai() {return idPai;}public void setIdPai(Object idPai) {this.idPai = (RegB001) idPai;}public RegB470() { } public RegB470(Long id) { this.id = id; } public RegB470(Long id, RegB001 idPai, long linha, String hash) { this.id = id; this.idPai = idPai; this.linha = linha; this.hash = hash; }public Long getId() { return id; } public void setId(Long id) { this.id = id; }</v>
      </c>
      <c r="J34" t="str">
        <f t="shared" si="6"/>
        <v>@OneToOne(optional = true, cascade = CascadeType.ALL, fetch = FetchType.LAZY, mappedBy = "idPai")private  RegB470 regB470;public RegB470 getRegB470() {return regB470;}public void setRegB470(RegB470 regB470) {this.regB470 = regB470;}</v>
      </c>
      <c r="K34">
        <f t="shared" si="7"/>
        <v>0</v>
      </c>
      <c r="L34" t="str">
        <f t="shared" si="8"/>
        <v>@OneToMany( cascade = CascadeType.ALL, fetch = FetchType.LAZY, mappedBy = "idPai")private  List&lt;RegB020&gt; regB020;public List&lt;RegB020&gt; getRegB020() {return regB020;}public void setRegB020(List&lt;RegB020&gt; regB020) {this.regB020 = regB020;}@OneToMany( cascade = CascadeType.ALL, fetch = FetchType.LAZY, mappedBy = "idPai")private  List&lt;RegB030&gt; regB030;public List&lt;RegB030&gt; getRegB030() {return regB030;}public void setRegB030(List&lt;RegB030&gt; regB030) {this.regB030 = regB030;}@OneToMany( cascade = CascadeType.ALL, fetch = FetchType.LAZY, mappedBy = "idPai")private  List&lt;RegB350&gt; regB350;public List&lt;RegB350&gt; getRegB350() {return regB350;}public void setRegB350(List&lt;RegB350&gt; regB350) {this.regB350 = regB350;}@OneToMany( cascade = CascadeType.ALL, fetch = FetchType.LAZY, mappedBy = "idPai")private  List&lt;RegB420&gt; regB420;public List&lt;RegB420&gt; getRegB420() {return regB420;}public void setRegB420(List&lt;RegB420&gt; regB420) {this.regB420 = regB420;}@OneToMany( cascade = CascadeType.ALL, fetch = FetchType.LAZY, mappedBy = "idPai")private  List&lt;RegB440&gt; regB440;public List&lt;RegB440&gt; getRegB440() {return regB440;}public void setRegB440(List&lt;RegB440&gt; regB440) {this.regB440 = regB440;}@OneToMany( cascade = CascadeType.ALL, fetch = FetchType.LAZY, mappedBy = "idPai")private  List&lt;RegB460&gt; regB460;public List&lt;RegB460&gt; getRegB460() {return regB460;}public void setRegB460(List&lt;RegB460&gt; regB460) {this.regB460 = regB460;}@OneToOne(optional = true, cascade = CascadeType.ALL, fetch = FetchType.LAZY, mappedBy = "idPai")private  RegB470 regB470;public RegB470 getRegB470() {return regB470;}public void setRegB470(RegB470 regB470) {this.regB470 = regB470;}</v>
      </c>
      <c r="M34" t="str">
        <f t="shared" si="3"/>
        <v>public RegB470() { } public RegB470(Long id) { this.id = id; } public RegB470(Long id, RegB001 idPai, long linha, String hash) { this.id = id; this.idPai = idPai; this.linha = linha; this.hash = hash; }public Long getId() { return id; } public void setId(Long id) { this.id = id; }</v>
      </c>
      <c r="N34" t="str">
        <f t="shared" si="4"/>
        <v>reg_b470</v>
      </c>
      <c r="O34" t="str">
        <f t="shared" si="5"/>
        <v>DELETE FROM `efdicms`.`reg_B470` WHERE (`HASHFILE` = @NUMHASH);</v>
      </c>
    </row>
    <row r="35" spans="1:15" x14ac:dyDescent="0.35">
      <c r="A35">
        <f t="shared" si="0"/>
        <v>34</v>
      </c>
      <c r="B35" s="7" t="s">
        <v>1471</v>
      </c>
      <c r="C35" t="s">
        <v>3727</v>
      </c>
      <c r="D35" s="7" t="s">
        <v>492</v>
      </c>
      <c r="E35" s="179">
        <v>2</v>
      </c>
      <c r="F35" t="s">
        <v>8</v>
      </c>
      <c r="G35" s="7" t="s">
        <v>324</v>
      </c>
      <c r="H35">
        <f>COUNTIF($G$2:G35,G35)</f>
        <v>8</v>
      </c>
      <c r="I35" t="str">
        <f t="shared" si="1"/>
        <v>@Registros(nivel = 2) public class RegB500 implements Serializable { private static final long serialVersionUID = 1L; @Id @GeneratedValue(strategy = GenerationType.IDENTITY) @Basic(optional = false) @Column(name = "ID" ) private Long id;@OneToOne(fetch = FetchType.LAZY) @JoinColumn(name = "ID_PAI", nullable = false) private RegB001 idPai; public RegB001 getIdPai() {return idPai;}public void setIdPai(Object idPai) {this.idPai = (RegB001) idPai;}public RegB500() { } public RegB500(Long id) { this.id = id; } public RegB500(Long id, RegB001 idPai, long linha, String hash) { this.id = id; this.idPai = idPai; this.linha = linha; this.hash = hash; }public Long getId() { return id; } public void setId(Long id) { this.id = id; }</v>
      </c>
      <c r="J35" t="str">
        <f t="shared" si="6"/>
        <v>@OneToOne(optional = true, cascade = CascadeType.ALL, fetch = FetchType.LAZY, mappedBy = "idPai")private  RegB500 regB500;public RegB500 getRegB500() {return regB500;}public void setRegB500(RegB500 regB500) {this.regB500 = regB500;}</v>
      </c>
      <c r="K35">
        <f t="shared" si="7"/>
        <v>1</v>
      </c>
      <c r="L35" t="str">
        <f t="shared" si="8"/>
        <v>@OneToMany( cascade = CascadeType.ALL, fetch = FetchType.LAZY, mappedBy = "idPai")private  List&lt;RegB020&gt; regB020;public List&lt;RegB020&gt; getRegB020() {return regB020;}public void setRegB020(List&lt;RegB020&gt; regB020) {this.regB020 = regB020;}@OneToMany( cascade = CascadeType.ALL, fetch = FetchType.LAZY, mappedBy = "idPai")private  List&lt;RegB030&gt; regB030;public List&lt;RegB030&gt; getRegB030() {return regB030;}public void setRegB030(List&lt;RegB030&gt; regB030) {this.regB030 = regB030;}@OneToMany( cascade = CascadeType.ALL, fetch = FetchType.LAZY, mappedBy = "idPai")private  List&lt;RegB350&gt; regB350;public List&lt;RegB350&gt; getRegB350() {return regB350;}public void setRegB350(List&lt;RegB350&gt; regB350) {this.regB350 = regB350;}@OneToMany( cascade = CascadeType.ALL, fetch = FetchType.LAZY, mappedBy = "idPai")private  List&lt;RegB420&gt; regB420;public List&lt;RegB420&gt; getRegB420() {return regB420;}public void setRegB420(List&lt;RegB420&gt; regB420) {this.regB420 = regB420;}@OneToMany( cascade = CascadeType.ALL, fetch = FetchType.LAZY, mappedBy = "idPai")private  List&lt;RegB440&gt; regB440;public List&lt;RegB440&gt; getRegB440() {return regB440;}public void setRegB440(List&lt;RegB440&gt; regB440) {this.regB440 = regB440;}@OneToMany( cascade = CascadeType.ALL, fetch = FetchType.LAZY, mappedBy = "idPai")private  List&lt;RegB460&gt; regB460;public List&lt;RegB460&gt; getRegB460() {return regB460;}public void setRegB460(List&lt;RegB460&gt; regB460) {this.regB460 = regB460;}@OneToOne(optional = true, cascade = CascadeType.ALL, fetch = FetchType.LAZY, mappedBy = "idPai")private  RegB470 regB470;public RegB470 getRegB470() {return regB470;}public void setRegB470(RegB470 regB470) {this.regB470 = regB470;}@OneToOne(optional = true, cascade = CascadeType.ALL, fetch = FetchType.LAZY, mappedBy = "idPai")private  RegB500 regB500;public RegB500 getRegB500() {return regB500;}public void setRegB500(RegB500 regB500) {this.regB500 = regB500;}</v>
      </c>
      <c r="M35" t="str">
        <f t="shared" si="3"/>
        <v>public RegB500() { } public RegB500(Long id) { this.id = id; } public RegB500(Long id, RegB001 idPai, long linha, String hash) { this.id = id; this.idPai = idPai; this.linha = linha; this.hash = hash; }public Long getId() { return id; } public void setId(Long id) { this.id = id; }</v>
      </c>
      <c r="N35" t="str">
        <f t="shared" si="4"/>
        <v>reg_b500</v>
      </c>
      <c r="O35" t="str">
        <f t="shared" si="5"/>
        <v>DELETE FROM `efdicms`.`reg_B500` WHERE (`HASHFILE` = @NUMHASH);</v>
      </c>
    </row>
    <row r="36" spans="1:15" x14ac:dyDescent="0.35">
      <c r="A36">
        <f t="shared" si="0"/>
        <v>35</v>
      </c>
      <c r="B36" s="7" t="s">
        <v>1471</v>
      </c>
      <c r="C36" t="s">
        <v>3728</v>
      </c>
      <c r="D36" s="7" t="s">
        <v>501</v>
      </c>
      <c r="E36" s="179">
        <v>3</v>
      </c>
      <c r="F36" t="s">
        <v>108</v>
      </c>
      <c r="G36" s="7" t="s">
        <v>492</v>
      </c>
      <c r="H36">
        <f>COUNTIF($G$2:G36,G36)</f>
        <v>1</v>
      </c>
      <c r="I36" t="str">
        <f t="shared" si="1"/>
        <v>@Registros(nivel = 3) public class RegB510 implements Serializable { private static final long serialVersionUID = 1L; @Id @GeneratedValue(strategy = GenerationType.IDENTITY) @Basic(optional = false) @Column(name = "ID" ) private Long id;@ManyToOne(fetch = FetchType.LAZY) @JoinColumn(name = "ID_PAI", nullable = false) private RegB500 idPai; public RegB500 getIdPai() {return idPai;}public void setIdPai(Object idPai) {this.idPai = (RegB500) idPai;}public RegB510() { } public RegB510(Long id) { this.id = id; } public RegB510(Long id, RegB500 idPai, long linha, String hash) { this.id = id; this.idPai = idPai; this.linha = linha; this.hash = hash; }public Long getId() { return id; } public void setId(Long id) { this.id = id; }</v>
      </c>
      <c r="J36" t="str">
        <f t="shared" si="6"/>
        <v>@OneToMany( cascade = CascadeType.ALL, fetch = FetchType.LAZY, mappedBy = "idPai")private  List&lt;RegB510&gt; regB510;public List&lt;RegB510&gt; getRegB510() {return regB510;}public void setRegB510(List&lt;RegB510&gt; regB510) {this.regB510 = regB510;}</v>
      </c>
      <c r="K36">
        <f t="shared" si="7"/>
        <v>0</v>
      </c>
      <c r="L36" t="str">
        <f t="shared" si="8"/>
        <v>@OneToMany( cascade = CascadeType.ALL, fetch = FetchType.LAZY, mappedBy = "idPai")private  List&lt;RegB510&gt; regB510;public List&lt;RegB510&gt; getRegB510() {return regB510;}public void setRegB510(List&lt;RegB510&gt; regB510) {this.regB510 = regB510;}</v>
      </c>
      <c r="M36" t="str">
        <f t="shared" si="3"/>
        <v>public RegB510() { } public RegB510(Long id) { this.id = id; } public RegB510(Long id, RegB500 idPai, long linha, String hash) { this.id = id; this.idPai = idPai; this.linha = linha; this.hash = hash; }public Long getId() { return id; } public void setId(Long id) { this.id = id; }</v>
      </c>
      <c r="N36" t="str">
        <f t="shared" si="4"/>
        <v>reg_b510</v>
      </c>
      <c r="O36" t="str">
        <f t="shared" si="5"/>
        <v>DELETE FROM `efdicms`.`reg_B510` WHERE (`HASHFILE` = @NUMHASH);</v>
      </c>
    </row>
    <row r="37" spans="1:15" x14ac:dyDescent="0.35">
      <c r="A37">
        <f t="shared" si="0"/>
        <v>36</v>
      </c>
      <c r="B37" s="7" t="s">
        <v>1471</v>
      </c>
      <c r="C37" t="s">
        <v>3729</v>
      </c>
      <c r="D37" s="7" t="s">
        <v>519</v>
      </c>
      <c r="E37" s="179">
        <v>1</v>
      </c>
      <c r="F37" t="s">
        <v>8</v>
      </c>
      <c r="G37" s="7" t="s">
        <v>23</v>
      </c>
      <c r="H37">
        <f>COUNTIF($G$2:G37,G37)</f>
        <v>4</v>
      </c>
      <c r="I37" t="str">
        <f t="shared" si="1"/>
        <v>@Registros(nivel = 1) public class RegB990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RegB990() { } public RegB990(Long id) { this.id = id; } public RegB990(Long id, Reg0000 idPai, long linha, String hash) { this.id = id; this.idPai = idPai; this.linha = linha; this.hash = hash; }public Long getId() { return id; } public void setId(Long id) { this.id = id; }</v>
      </c>
      <c r="J37" t="str">
        <f t="shared" si="6"/>
        <v>@OneToOne(optional = true, cascade = CascadeType.ALL, fetch = FetchType.LAZY, mappedBy = "idPai")private  RegB990 regB990;public RegB990 getRegB990() {return regB990;}public void setRegB990(RegB990 regB990) {this.regB990 = regB990;}</v>
      </c>
      <c r="K37">
        <f t="shared" si="7"/>
        <v>0</v>
      </c>
      <c r="L37" t="str">
        <f t="shared" si="8"/>
        <v>@OneToOne(optional = true, cascade = CascadeType.ALL, fetch = FetchType.LAZY, mappedBy = "idPai")private  Reg0001 reg0001;public Reg0001 getReg0001() {return reg0001;}public void setReg0001(Reg0001 reg0001) {this.reg0001 = reg0001;}@OneToOne(optional = true, cascade = CascadeType.ALL, fetch = FetchType.LAZY, mappedBy = "idPai")private  Reg0990 reg0990;public Reg0990 getReg0990() {return reg0990;}public void setReg0990(Reg0990 reg0990) {this.reg0990 = reg0990;}@OneToOne(optional = true, cascade = CascadeType.ALL, fetch = FetchType.LAZY, mappedBy = "idPai")private  RegB001 regB001;public RegB001 getRegB001() {return regB001;}public void setRegB001(RegB001 regB001) {this.regB001 = regB001;}@OneToOne(optional = true, cascade = CascadeType.ALL, fetch = FetchType.LAZY, mappedBy = "idPai")private  RegB990 regB990;public RegB990 getRegB990() {return regB990;}public void setRegB990(RegB990 regB990) {this.regB990 = regB990;}</v>
      </c>
      <c r="M37" t="str">
        <f t="shared" si="3"/>
        <v>public RegB990() { } public RegB990(Long id) { this.id = id; } public RegB990(Long id, Reg0000 idPai, long linha, String hash) { this.id = id; this.idPai = idPai; this.linha = linha; this.hash = hash; }public Long getId() { return id; } public void setId(Long id) { this.id = id; }</v>
      </c>
      <c r="N37" t="str">
        <f t="shared" si="4"/>
        <v>reg_b990</v>
      </c>
      <c r="O37" t="str">
        <f t="shared" si="5"/>
        <v>DELETE FROM `efdicms`.`reg_B990` WHERE (`HASHFILE` = @NUMHASH);</v>
      </c>
    </row>
    <row r="38" spans="1:15" x14ac:dyDescent="0.35">
      <c r="A38">
        <f t="shared" si="0"/>
        <v>37</v>
      </c>
      <c r="B38" s="7" t="s">
        <v>27</v>
      </c>
      <c r="C38" t="s">
        <v>3730</v>
      </c>
      <c r="D38" s="7" t="s">
        <v>524</v>
      </c>
      <c r="E38" s="179">
        <v>1</v>
      </c>
      <c r="F38" t="s">
        <v>8</v>
      </c>
      <c r="G38" s="7" t="s">
        <v>23</v>
      </c>
      <c r="H38">
        <f>COUNTIF($G$2:G38,G38)</f>
        <v>5</v>
      </c>
      <c r="I38" t="str">
        <f t="shared" si="1"/>
        <v>@Registros(nivel = 1) public class RegC001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RegC001() { } public RegC001(Long id) { this.id = id; } public RegC001(Long id, Reg0000 idPai, long linha, String hash) { this.id = id; this.idPai = idPai; this.linha = linha; this.hash = hash; }public Long getId() { return id; } public void setId(Long id) { this.id = id; }</v>
      </c>
      <c r="J38" t="str">
        <f t="shared" si="6"/>
        <v>@OneToOne(optional = true, cascade = CascadeType.ALL, fetch = FetchType.LAZY, mappedBy = "idPai")private  RegC001 regC001;public RegC001 getRegC001() {return regC001;}public void setRegC001(RegC001 regC001) {this.regC001 = regC001;}</v>
      </c>
      <c r="K38">
        <f t="shared" si="7"/>
        <v>10</v>
      </c>
      <c r="L38" t="str">
        <f t="shared" si="8"/>
        <v>@OneToOne(optional = true, cascade = CascadeType.ALL, fetch = FetchType.LAZY, mappedBy = "idPai")private  Reg0001 reg0001;public Reg0001 getReg0001() {return reg0001;}public void setReg0001(Reg0001 reg0001) {this.reg0001 = reg0001;}@OneToOne(optional = true, cascade = CascadeType.ALL, fetch = FetchType.LAZY, mappedBy = "idPai")private  Reg0990 reg0990;public Reg0990 getReg0990() {return reg0990;}public void setReg0990(Reg0990 reg0990) {this.reg0990 = reg0990;}@OneToOne(optional = true, cascade = CascadeType.ALL, fetch = FetchType.LAZY, mappedBy = "idPai")private  RegB001 regB001;public RegB001 getRegB001() {return regB001;}public void setRegB001(RegB001 regB001) {this.regB001 = regB001;}@OneToOne(optional = true, cascade = CascadeType.ALL, fetch = FetchType.LAZY, mappedBy = "idPai")private  RegB990 regB990;public RegB990 getRegB990() {return regB990;}public void setRegB990(RegB990 regB990) {this.regB990 = regB990;}@OneToOne(optional = true, cascade = CascadeType.ALL, fetch = FetchType.LAZY, mappedBy = "idPai")private  RegC001 regC001;public RegC001 getRegC001() {return regC001;}public void setRegC001(RegC001 regC001) {this.regC001 = regC001;}</v>
      </c>
      <c r="M38" t="str">
        <f t="shared" si="3"/>
        <v>public RegC001() { } public RegC001(Long id) { this.id = id; } public RegC001(Long id, Reg0000 idPai, long linha, String hash) { this.id = id; this.idPai = idPai; this.linha = linha; this.hash = hash; }public Long getId() { return id; } public void setId(Long id) { this.id = id; }</v>
      </c>
      <c r="N38" t="str">
        <f t="shared" si="4"/>
        <v>reg_c001</v>
      </c>
      <c r="O38" t="str">
        <f t="shared" si="5"/>
        <v>DELETE FROM `efdicms`.`reg_C001` WHERE (`HASHFILE` = @NUMHASH);</v>
      </c>
    </row>
    <row r="39" spans="1:15" x14ac:dyDescent="0.35">
      <c r="A39">
        <f t="shared" si="0"/>
        <v>38</v>
      </c>
      <c r="B39" s="7" t="s">
        <v>27</v>
      </c>
      <c r="C39" t="s">
        <v>3731</v>
      </c>
      <c r="D39" s="7" t="s">
        <v>527</v>
      </c>
      <c r="E39" s="179">
        <v>2</v>
      </c>
      <c r="F39" t="s">
        <v>108</v>
      </c>
      <c r="G39" s="7" t="s">
        <v>524</v>
      </c>
      <c r="H39">
        <f>COUNTIF($G$2:G39,G39)</f>
        <v>1</v>
      </c>
      <c r="I39" t="str">
        <f t="shared" si="1"/>
        <v>@Registros(nivel = 2) public class RegC100 implements Serializable { private static final long serialVersionUID = 1L; @Id @GeneratedValue(strategy = GenerationType.IDENTITY) @Basic(optional = false) @Column(name = "ID" ) private Long id;@ManyToOne(fetch = FetchType.LAZY) @JoinColumn(name = "ID_PAI", nullable = false) private RegC001 idPai; public RegC001 getIdPai() {return idPai;}public void setIdPai(Object idPai) {this.idPai = (RegC001) idPai;}public RegC100() { } public RegC100(Long id) { this.id = id; } public RegC100(Long id, RegC001 idPai, long linha, String hash) { this.id = id; this.idPai = idPai; this.linha = linha; this.hash = hash; }public Long getId() { return id; } public void setId(Long id) { this.id = id; }</v>
      </c>
      <c r="J39" t="str">
        <f t="shared" si="6"/>
        <v>@OneToMany( cascade = CascadeType.ALL, fetch = FetchType.LAZY, mappedBy = "idPai")private  List&lt;RegC100&gt; regC100;public List&lt;RegC100&gt; getRegC100() {return regC100;}public void setRegC100(List&lt;RegC100&gt; regC100) {this.regC100 = regC100;}</v>
      </c>
      <c r="K39">
        <f t="shared" si="7"/>
        <v>13</v>
      </c>
      <c r="L39" t="str">
        <f t="shared" si="8"/>
        <v>@OneToMany( cascade = CascadeType.ALL, fetch = FetchType.LAZY, mappedBy = "idPai")private  List&lt;RegC100&gt; regC100;public List&lt;RegC100&gt; getRegC100() {return regC100;}public void setRegC100(List&lt;RegC100&gt; regC100) {this.regC100 = regC100;}</v>
      </c>
      <c r="M39" t="str">
        <f t="shared" si="3"/>
        <v>public RegC100() { } public RegC100(Long id) { this.id = id; } public RegC100(Long id, RegC001 idPai, long linha, String hash) { this.id = id; this.idPai = idPai; this.linha = linha; this.hash = hash; }public Long getId() { return id; } public void setId(Long id) { this.id = id; }</v>
      </c>
      <c r="N39" t="str">
        <f t="shared" si="4"/>
        <v>reg_c100</v>
      </c>
      <c r="O39" t="str">
        <f t="shared" si="5"/>
        <v>DELETE FROM `efdicms`.`reg_C100` WHERE (`HASHFILE` = @NUMHASH);</v>
      </c>
    </row>
    <row r="40" spans="1:15" x14ac:dyDescent="0.35">
      <c r="A40">
        <f t="shared" si="0"/>
        <v>39</v>
      </c>
      <c r="B40" s="7" t="s">
        <v>27</v>
      </c>
      <c r="C40" t="s">
        <v>3732</v>
      </c>
      <c r="D40" s="7" t="s">
        <v>594</v>
      </c>
      <c r="E40" s="179">
        <v>3</v>
      </c>
      <c r="F40" t="s">
        <v>8</v>
      </c>
      <c r="G40" s="7" t="s">
        <v>527</v>
      </c>
      <c r="H40">
        <f>COUNTIF($G$2:G40,G40)</f>
        <v>1</v>
      </c>
      <c r="I40" t="str">
        <f t="shared" si="1"/>
        <v>@Registros(nivel = 3) public class RegC101 implements Serializable { private static final long serialVersionUID = 1L; @Id @GeneratedValue(strategy = GenerationType.IDENTITY) @Basic(optional = false) @Column(name = "ID" ) private Long id;@OneToOne(fetch = FetchType.LAZY) @JoinColumn(name = "ID_PAI", nullable = false) private RegC100 idPai; public RegC100 getIdPai() {return idPai;}public void setIdPai(Object idPai) {this.idPai = (RegC100) idPai;}public RegC101() { } public RegC101(Long id) { this.id = id; } public RegC101(Long id, RegC100 idPai, long linha, String hash) { this.id = id; this.idPai = idPai; this.linha = linha; this.hash = hash; }public Long getId() { return id; } public void setId(Long id) { this.id = id; }</v>
      </c>
      <c r="J40" t="str">
        <f t="shared" si="6"/>
        <v>@OneToOne(optional = true, cascade = CascadeType.ALL, fetch = FetchType.LAZY, mappedBy = "idPai")private  RegC101 regC101;public RegC101 getRegC101() {return regC101;}public void setRegC101(RegC101 regC101) {this.regC101 = regC101;}</v>
      </c>
      <c r="K40">
        <f t="shared" si="7"/>
        <v>0</v>
      </c>
      <c r="L40" t="str">
        <f t="shared" si="8"/>
        <v>@OneToOne(optional = true, cascade = CascadeType.ALL, fetch = FetchType.LAZY, mappedBy = "idPai")private  RegC101 regC101;public RegC101 getRegC101() {return regC101;}public void setRegC101(RegC101 regC101) {this.regC101 = regC101;}</v>
      </c>
      <c r="M40" t="str">
        <f t="shared" si="3"/>
        <v>public RegC101() { } public RegC101(Long id) { this.id = id; } public RegC101(Long id, RegC100 idPai, long linha, String hash) { this.id = id; this.idPai = idPai; this.linha = linha; this.hash = hash; }public Long getId() { return id; } public void setId(Long id) { this.id = id; }</v>
      </c>
      <c r="N40" t="str">
        <f t="shared" si="4"/>
        <v>reg_c101</v>
      </c>
      <c r="O40" t="str">
        <f t="shared" si="5"/>
        <v>DELETE FROM `efdicms`.`reg_C101` WHERE (`HASHFILE` = @NUMHASH);</v>
      </c>
    </row>
    <row r="41" spans="1:15" x14ac:dyDescent="0.35">
      <c r="A41">
        <f t="shared" si="0"/>
        <v>40</v>
      </c>
      <c r="B41" s="7" t="s">
        <v>27</v>
      </c>
      <c r="C41" t="s">
        <v>3733</v>
      </c>
      <c r="D41" s="7" t="s">
        <v>603</v>
      </c>
      <c r="E41" s="179">
        <v>3</v>
      </c>
      <c r="F41" t="s">
        <v>8</v>
      </c>
      <c r="G41" s="7" t="s">
        <v>527</v>
      </c>
      <c r="H41">
        <f>COUNTIF($G$2:G41,G41)</f>
        <v>2</v>
      </c>
      <c r="I41" t="str">
        <f t="shared" si="1"/>
        <v>@Registros(nivel = 3) public class RegC105 implements Serializable { private static final long serialVersionUID = 1L; @Id @GeneratedValue(strategy = GenerationType.IDENTITY) @Basic(optional = false) @Column(name = "ID" ) private Long id;@OneToOne(fetch = FetchType.LAZY) @JoinColumn(name = "ID_PAI", nullable = false) private RegC100 idPai; public RegC100 getIdPai() {return idPai;}public void setIdPai(Object idPai) {this.idPai = (RegC100) idPai;}public RegC105() { } public RegC105(Long id) { this.id = id; } public RegC105(Long id, RegC100 idPai, long linha, String hash) { this.id = id; this.idPai = idPai; this.linha = linha; this.hash = hash; }public Long getId() { return id; } public void setId(Long id) { this.id = id; }</v>
      </c>
      <c r="J41" t="str">
        <f t="shared" si="6"/>
        <v>@OneToOne(optional = true, cascade = CascadeType.ALL, fetch = FetchType.LAZY, mappedBy = "idPai")private  RegC105 regC105;public RegC105 getRegC105() {return regC105;}public void setRegC105(RegC105 regC105) {this.regC105 = regC105;}</v>
      </c>
      <c r="K41">
        <f t="shared" si="7"/>
        <v>0</v>
      </c>
      <c r="L41" t="str">
        <f t="shared" si="8"/>
        <v>@OneToOne(optional = true, cascade = CascadeType.ALL, fetch = FetchType.LAZY, mappedBy = "idPai")private  RegC101 regC101;public RegC101 getRegC101() {return regC101;}public void setRegC101(RegC101 regC101) {this.regC101 = regC101;}@OneToOne(optional = true, cascade = CascadeType.ALL, fetch = FetchType.LAZY, mappedBy = "idPai")private  RegC105 regC105;public RegC105 getRegC105() {return regC105;}public void setRegC105(RegC105 regC105) {this.regC105 = regC105;}</v>
      </c>
      <c r="M41" t="str">
        <f t="shared" si="3"/>
        <v>public RegC105() { } public RegC105(Long id) { this.id = id; } public RegC105(Long id, RegC100 idPai, long linha, String hash) { this.id = id; this.idPai = idPai; this.linha = linha; this.hash = hash; }public Long getId() { return id; } public void setId(Long id) { this.id = id; }</v>
      </c>
      <c r="N41" t="str">
        <f t="shared" si="4"/>
        <v>reg_c105</v>
      </c>
      <c r="O41" t="str">
        <f t="shared" si="5"/>
        <v>DELETE FROM `efdicms`.`reg_C105` WHERE (`HASHFILE` = @NUMHASH);</v>
      </c>
    </row>
    <row r="42" spans="1:15" x14ac:dyDescent="0.35">
      <c r="A42">
        <f t="shared" si="0"/>
        <v>41</v>
      </c>
      <c r="B42" s="7" t="s">
        <v>27</v>
      </c>
      <c r="C42" t="s">
        <v>3734</v>
      </c>
      <c r="D42" s="7" t="s">
        <v>613</v>
      </c>
      <c r="E42" s="179">
        <v>3</v>
      </c>
      <c r="F42" t="s">
        <v>144</v>
      </c>
      <c r="G42" s="7" t="s">
        <v>527</v>
      </c>
      <c r="H42">
        <f>COUNTIF($G$2:G42,G42)</f>
        <v>3</v>
      </c>
      <c r="I42" t="str">
        <f t="shared" si="1"/>
        <v>@Registros(nivel = 3) public class RegC110 implements Serializable { private static final long serialVersionUID = 1L; @Id @GeneratedValue(strategy = GenerationType.IDENTITY) @Basic(optional = false) @Column(name = "ID" ) private Long id;@ManyToOne(fetch = FetchType.LAZY) @JoinColumn(name = "ID_PAI", nullable = false) private RegC100 idPai; public RegC100 getIdPai() {return idPai;}public void setIdPai(Object idPai) {this.idPai = (RegC100) idPai;}public RegC110() { } public RegC110(Long id) { this.id = id; } public RegC110(Long id, RegC100 idPai, long linha, String hash) { this.id = id; this.idPai = idPai; this.linha = linha; this.hash = hash; }public Long getId() { return id; } public void setId(Long id) { this.id = id; }</v>
      </c>
      <c r="J42" t="str">
        <f t="shared" si="6"/>
        <v>@OneToMany( cascade = CascadeType.ALL, fetch = FetchType.LAZY, mappedBy = "idPai")private  List&lt;RegC110&gt; regC110;public List&lt;RegC110&gt; getRegC110() {return regC110;}public void setRegC110(List&lt;RegC110&gt; regC110) {this.regC110 = regC110;}</v>
      </c>
      <c r="K42">
        <f t="shared" si="7"/>
        <v>6</v>
      </c>
      <c r="L42" t="str">
        <f t="shared" si="8"/>
        <v>@OneToOne(optional = true, cascade = CascadeType.ALL, fetch = FetchType.LAZY, mappedBy = "idPai")private  RegC101 regC101;public RegC101 getRegC101() {return regC101;}public void setRegC101(RegC101 regC101) {this.regC101 = regC101;}@OneToOne(optional = true, cascade = CascadeType.ALL, fetch = FetchType.LAZY, mappedBy = "idPai")private  RegC105 regC105;public RegC105 getRegC105() {return regC105;}public void setRegC105(RegC105 regC105) {this.regC105 = regC105;}@OneToMany( cascade = CascadeType.ALL, fetch = FetchType.LAZY, mappedBy = "idPai")private  List&lt;RegC110&gt; regC110;public List&lt;RegC110&gt; getRegC110() {return regC110;}public void setRegC110(List&lt;RegC110&gt; regC110) {this.regC110 = regC110;}</v>
      </c>
      <c r="M42" t="str">
        <f t="shared" si="3"/>
        <v>public RegC110() { } public RegC110(Long id) { this.id = id; } public RegC110(Long id, RegC100 idPai, long linha, String hash) { this.id = id; this.idPai = idPai; this.linha = linha; this.hash = hash; }public Long getId() { return id; } public void setId(Long id) { this.id = id; }</v>
      </c>
      <c r="N42" t="str">
        <f t="shared" si="4"/>
        <v>reg_c110</v>
      </c>
      <c r="O42" t="str">
        <f t="shared" si="5"/>
        <v>DELETE FROM `efdicms`.`reg_C110` WHERE (`HASHFILE` = @NUMHASH);</v>
      </c>
    </row>
    <row r="43" spans="1:15" x14ac:dyDescent="0.35">
      <c r="A43">
        <f t="shared" si="0"/>
        <v>42</v>
      </c>
      <c r="B43" s="7" t="s">
        <v>27</v>
      </c>
      <c r="C43" t="s">
        <v>3735</v>
      </c>
      <c r="D43" s="7" t="s">
        <v>619</v>
      </c>
      <c r="E43" s="179">
        <v>4</v>
      </c>
      <c r="F43" t="s">
        <v>144</v>
      </c>
      <c r="G43" s="7" t="s">
        <v>613</v>
      </c>
      <c r="H43">
        <f>COUNTIF($G$2:G43,G43)</f>
        <v>1</v>
      </c>
      <c r="I43" t="str">
        <f t="shared" si="1"/>
        <v>@Registros(nivel = 4) public class RegC111 implements Serializable { private static final long serialVersionUID = 1L; @Id @GeneratedValue(strategy = GenerationType.IDENTITY) @Basic(optional = false) @Column(name = "ID" ) private Long id;@ManyToOne(fetch = FetchType.LAZY) @JoinColumn(name = "ID_PAI", nullable = false) private RegC110 idPai; public RegC110 getIdPai() {return idPai;}public void setIdPai(Object idPai) {this.idPai = (RegC110) idPai;}public RegC111() { } public RegC111(Long id) { this.id = id; } public RegC111(Long id, RegC110 idPai, long linha, String hash) { this.id = id; this.idPai = idPai; this.linha = linha; this.hash = hash; }public Long getId() { return id; } public void setId(Long id) { this.id = id; }</v>
      </c>
      <c r="J43" t="str">
        <f t="shared" si="6"/>
        <v>@OneToMany( cascade = CascadeType.ALL, fetch = FetchType.LAZY, mappedBy = "idPai")private  List&lt;RegC111&gt; regC111;public List&lt;RegC111&gt; getRegC111() {return regC111;}public void setRegC111(List&lt;RegC111&gt; regC111) {this.regC111 = regC111;}</v>
      </c>
      <c r="K43">
        <f t="shared" si="7"/>
        <v>0</v>
      </c>
      <c r="L43" t="str">
        <f t="shared" si="8"/>
        <v>@OneToMany( cascade = CascadeType.ALL, fetch = FetchType.LAZY, mappedBy = "idPai")private  List&lt;RegC111&gt; regC111;public List&lt;RegC111&gt; getRegC111() {return regC111;}public void setRegC111(List&lt;RegC111&gt; regC111) {this.regC111 = regC111;}</v>
      </c>
      <c r="M43" t="str">
        <f t="shared" si="3"/>
        <v>public RegC111() { } public RegC111(Long id) { this.id = id; } public RegC111(Long id, RegC110 idPai, long linha, String hash) { this.id = id; this.idPai = idPai; this.linha = linha; this.hash = hash; }public Long getId() { return id; } public void setId(Long id) { this.id = id; }</v>
      </c>
      <c r="N43" t="str">
        <f t="shared" si="4"/>
        <v>reg_c111</v>
      </c>
      <c r="O43" t="str">
        <f t="shared" si="5"/>
        <v>DELETE FROM `efdicms`.`reg_C111` WHERE (`HASHFILE` = @NUMHASH);</v>
      </c>
    </row>
    <row r="44" spans="1:15" x14ac:dyDescent="0.35">
      <c r="A44">
        <f t="shared" si="0"/>
        <v>43</v>
      </c>
      <c r="B44" s="7" t="s">
        <v>27</v>
      </c>
      <c r="C44" t="s">
        <v>3736</v>
      </c>
      <c r="D44" s="7" t="s">
        <v>628</v>
      </c>
      <c r="E44" s="179">
        <v>4</v>
      </c>
      <c r="F44" t="s">
        <v>144</v>
      </c>
      <c r="G44" s="7" t="s">
        <v>613</v>
      </c>
      <c r="H44">
        <f>COUNTIF($G$2:G44,G44)</f>
        <v>2</v>
      </c>
      <c r="I44" t="str">
        <f t="shared" si="1"/>
        <v>@Registros(nivel = 4) public class RegC112 implements Serializable { private static final long serialVersionUID = 1L; @Id @GeneratedValue(strategy = GenerationType.IDENTITY) @Basic(optional = false) @Column(name = "ID" ) private Long id;@ManyToOne(fetch = FetchType.LAZY) @JoinColumn(name = "ID_PAI", nullable = false) private RegC110 idPai; public RegC110 getIdPai() {return idPai;}public void setIdPai(Object idPai) {this.idPai = (RegC110) idPai;}public RegC112() { } public RegC112(Long id) { this.id = id; } public RegC112(Long id, RegC110 idPai, long linha, String hash) { this.id = id; this.idPai = idPai; this.linha = linha; this.hash = hash; }public Long getId() { return id; } public void setId(Long id) { this.id = id; }</v>
      </c>
      <c r="J44" t="str">
        <f t="shared" si="6"/>
        <v>@OneToMany( cascade = CascadeType.ALL, fetch = FetchType.LAZY, mappedBy = "idPai")private  List&lt;RegC112&gt; regC112;public List&lt;RegC112&gt; getRegC112() {return regC112;}public void setRegC112(List&lt;RegC112&gt; regC112) {this.regC112 = regC112;}</v>
      </c>
      <c r="K44">
        <f t="shared" si="7"/>
        <v>0</v>
      </c>
      <c r="L44" t="str">
        <f t="shared" si="8"/>
        <v>@OneToMany( cascade = CascadeType.ALL, fetch = FetchType.LAZY, mappedBy = "idPai")private  List&lt;RegC111&gt; regC111;public List&lt;RegC111&gt; getRegC111() {return regC111;}public void setRegC111(List&lt;RegC111&gt; regC111) {this.regC111 = regC111;}@OneToMany( cascade = CascadeType.ALL, fetch = FetchType.LAZY, mappedBy = "idPai")private  List&lt;RegC112&gt; regC112;public List&lt;RegC112&gt; getRegC112() {return regC112;}public void setRegC112(List&lt;RegC112&gt; regC112) {this.regC112 = regC112;}</v>
      </c>
      <c r="M44" t="str">
        <f t="shared" si="3"/>
        <v>public RegC112() { } public RegC112(Long id) { this.id = id; } public RegC112(Long id, RegC110 idPai, long linha, String hash) { this.id = id; this.idPai = idPai; this.linha = linha; this.hash = hash; }public Long getId() { return id; } public void setId(Long id) { this.id = id; }</v>
      </c>
      <c r="N44" t="str">
        <f t="shared" si="4"/>
        <v>reg_c112</v>
      </c>
      <c r="O44" t="str">
        <f t="shared" si="5"/>
        <v>DELETE FROM `efdicms`.`reg_C112` WHERE (`HASHFILE` = @NUMHASH);</v>
      </c>
    </row>
    <row r="45" spans="1:15" x14ac:dyDescent="0.35">
      <c r="A45">
        <f t="shared" si="0"/>
        <v>44</v>
      </c>
      <c r="B45" s="7" t="s">
        <v>27</v>
      </c>
      <c r="C45" t="s">
        <v>3737</v>
      </c>
      <c r="D45" s="7" t="s">
        <v>646</v>
      </c>
      <c r="E45" s="179">
        <v>4</v>
      </c>
      <c r="F45" t="s">
        <v>144</v>
      </c>
      <c r="G45" s="7" t="s">
        <v>613</v>
      </c>
      <c r="H45">
        <f>COUNTIF($G$2:G45,G45)</f>
        <v>3</v>
      </c>
      <c r="I45" t="str">
        <f t="shared" si="1"/>
        <v>@Registros(nivel = 4) public class RegC113 implements Serializable { private static final long serialVersionUID = 1L; @Id @GeneratedValue(strategy = GenerationType.IDENTITY) @Basic(optional = false) @Column(name = "ID" ) private Long id;@ManyToOne(fetch = FetchType.LAZY) @JoinColumn(name = "ID_PAI", nullable = false) private RegC110 idPai; public RegC110 getIdPai() {return idPai;}public void setIdPai(Object idPai) {this.idPai = (RegC110) idPai;}public RegC113() { } public RegC113(Long id) { this.id = id; } public RegC113(Long id, RegC110 idPai, long linha, String hash) { this.id = id; this.idPai = idPai; this.linha = linha; this.hash = hash; }public Long getId() { return id; } public void setId(Long id) { this.id = id; }</v>
      </c>
      <c r="J45" t="str">
        <f t="shared" si="6"/>
        <v>@OneToMany( cascade = CascadeType.ALL, fetch = FetchType.LAZY, mappedBy = "idPai")private  List&lt;RegC113&gt; regC113;public List&lt;RegC113&gt; getRegC113() {return regC113;}public void setRegC113(List&lt;RegC113&gt; regC113) {this.regC113 = regC113;}</v>
      </c>
      <c r="K45">
        <f t="shared" si="7"/>
        <v>0</v>
      </c>
      <c r="L45" t="str">
        <f t="shared" si="8"/>
        <v>@OneToMany( cascade = CascadeType.ALL, fetch = FetchType.LAZY, mappedBy = "idPai")private  List&lt;RegC111&gt; regC111;public List&lt;RegC111&gt; getRegC111() {return regC111;}public void setRegC111(List&lt;RegC111&gt; regC111) {this.regC111 = regC111;}@OneToMany( cascade = CascadeType.ALL, fetch = FetchType.LAZY, mappedBy = "idPai")private  List&lt;RegC112&gt; regC112;public List&lt;RegC112&gt; getRegC112() {return regC112;}public void setRegC112(List&lt;RegC112&gt; regC112) {this.regC112 = regC112;}@OneToMany( cascade = CascadeType.ALL, fetch = FetchType.LAZY, mappedBy = "idPai")private  List&lt;RegC113&gt; regC113;public List&lt;RegC113&gt; getRegC113() {return regC113;}public void setRegC113(List&lt;RegC113&gt; regC113) {this.regC113 = regC113;}</v>
      </c>
      <c r="M45" t="str">
        <f t="shared" si="3"/>
        <v>public RegC113() { } public RegC113(Long id) { this.id = id; } public RegC113(Long id, RegC110 idPai, long linha, String hash) { this.id = id; this.idPai = idPai; this.linha = linha; this.hash = hash; }public Long getId() { return id; } public void setId(Long id) { this.id = id; }</v>
      </c>
      <c r="N45" t="str">
        <f t="shared" si="4"/>
        <v>reg_c113</v>
      </c>
      <c r="O45" t="str">
        <f t="shared" si="5"/>
        <v>DELETE FROM `efdicms`.`reg_C113` WHERE (`HASHFILE` = @NUMHASH);</v>
      </c>
    </row>
    <row r="46" spans="1:15" x14ac:dyDescent="0.35">
      <c r="A46">
        <f t="shared" si="0"/>
        <v>45</v>
      </c>
      <c r="B46" s="7" t="s">
        <v>27</v>
      </c>
      <c r="C46" t="s">
        <v>3738</v>
      </c>
      <c r="D46" s="7" t="s">
        <v>659</v>
      </c>
      <c r="E46" s="179">
        <v>4</v>
      </c>
      <c r="F46" t="s">
        <v>144</v>
      </c>
      <c r="G46" s="7" t="s">
        <v>613</v>
      </c>
      <c r="H46">
        <f>COUNTIF($G$2:G46,G46)</f>
        <v>4</v>
      </c>
      <c r="I46" t="str">
        <f t="shared" si="1"/>
        <v>@Registros(nivel = 4) public class RegC114 implements Serializable { private static final long serialVersionUID = 1L; @Id @GeneratedValue(strategy = GenerationType.IDENTITY) @Basic(optional = false) @Column(name = "ID" ) private Long id;@ManyToOne(fetch = FetchType.LAZY) @JoinColumn(name = "ID_PAI", nullable = false) private RegC110 idPai; public RegC110 getIdPai() {return idPai;}public void setIdPai(Object idPai) {this.idPai = (RegC110) idPai;}public RegC114() { } public RegC114(Long id) { this.id = id; } public RegC114(Long id, RegC110 idPai, long linha, String hash) { this.id = id; this.idPai = idPai; this.linha = linha; this.hash = hash; }public Long getId() { return id; } public void setId(Long id) { this.id = id; }</v>
      </c>
      <c r="J46" t="str">
        <f t="shared" si="6"/>
        <v>@OneToMany( cascade = CascadeType.ALL, fetch = FetchType.LAZY, mappedBy = "idPai")private  List&lt;RegC114&gt; regC114;public List&lt;RegC114&gt; getRegC114() {return regC114;}public void setRegC114(List&lt;RegC114&gt; regC114) {this.regC114 = regC114;}</v>
      </c>
      <c r="K46">
        <f t="shared" si="7"/>
        <v>0</v>
      </c>
      <c r="L46" t="str">
        <f t="shared" si="8"/>
        <v>@OneToMany( cascade = CascadeType.ALL, fetch = FetchType.LAZY, mappedBy = "idPai")private  List&lt;RegC111&gt; regC111;public List&lt;RegC111&gt; getRegC111() {return regC111;}public void setRegC111(List&lt;RegC111&gt; regC111) {this.regC111 = regC111;}@OneToMany( cascade = CascadeType.ALL, fetch = FetchType.LAZY, mappedBy = "idPai")private  List&lt;RegC112&gt; regC112;public List&lt;RegC112&gt; getRegC112() {return regC112;}public void setRegC112(List&lt;RegC112&gt; regC112) {this.regC112 = regC112;}@OneToMany( cascade = CascadeType.ALL, fetch = FetchType.LAZY, mappedBy = "idPai")private  List&lt;RegC113&gt; regC113;public List&lt;RegC113&gt; getRegC113() {return regC113;}public void setRegC113(List&lt;RegC113&gt; regC113) {this.regC113 = regC113;}@OneToMany( cascade = CascadeType.ALL, fetch = FetchType.LAZY, mappedBy = "idPai")private  List&lt;RegC114&gt; regC114;public List&lt;RegC114&gt; getRegC114() {return regC114;}public void setRegC114(List&lt;RegC114&gt; regC114) {this.regC114 = regC114;}</v>
      </c>
      <c r="M46" t="str">
        <f t="shared" si="3"/>
        <v>public RegC114() { } public RegC114(Long id) { this.id = id; } public RegC114(Long id, RegC110 idPai, long linha, String hash) { this.id = id; this.idPai = idPai; this.linha = linha; this.hash = hash; }public Long getId() { return id; } public void setId(Long id) { this.id = id; }</v>
      </c>
      <c r="N46" t="str">
        <f t="shared" si="4"/>
        <v>reg_c114</v>
      </c>
      <c r="O46" t="str">
        <f t="shared" si="5"/>
        <v>DELETE FROM `efdicms`.`reg_C114` WHERE (`HASHFILE` = @NUMHASH);</v>
      </c>
    </row>
    <row r="47" spans="1:15" x14ac:dyDescent="0.35">
      <c r="A47">
        <f t="shared" si="0"/>
        <v>46</v>
      </c>
      <c r="B47" s="7" t="s">
        <v>27</v>
      </c>
      <c r="C47" t="s">
        <v>3739</v>
      </c>
      <c r="D47" s="7" t="s">
        <v>668</v>
      </c>
      <c r="E47" s="179">
        <v>4</v>
      </c>
      <c r="F47" t="s">
        <v>144</v>
      </c>
      <c r="G47" s="7" t="s">
        <v>613</v>
      </c>
      <c r="H47">
        <f>COUNTIF($G$2:G47,G47)</f>
        <v>5</v>
      </c>
      <c r="I47" t="str">
        <f t="shared" si="1"/>
        <v>@Registros(nivel = 4) public class RegC115 implements Serializable { private static final long serialVersionUID = 1L; @Id @GeneratedValue(strategy = GenerationType.IDENTITY) @Basic(optional = false) @Column(name = "ID" ) private Long id;@ManyToOne(fetch = FetchType.LAZY) @JoinColumn(name = "ID_PAI", nullable = false) private RegC110 idPai; public RegC110 getIdPai() {return idPai;}public void setIdPai(Object idPai) {this.idPai = (RegC110) idPai;}public RegC115() { } public RegC115(Long id) { this.id = id; } public RegC115(Long id, RegC110 idPai, long linha, String hash) { this.id = id; this.idPai = idPai; this.linha = linha; this.hash = hash; }public Long getId() { return id; } public void setId(Long id) { this.id = id; }</v>
      </c>
      <c r="J47" t="str">
        <f t="shared" si="6"/>
        <v>@OneToMany( cascade = CascadeType.ALL, fetch = FetchType.LAZY, mappedBy = "idPai")private  List&lt;RegC115&gt; regC115;public List&lt;RegC115&gt; getRegC115() {return regC115;}public void setRegC115(List&lt;RegC115&gt; regC115) {this.regC115 = regC115;}</v>
      </c>
      <c r="K47">
        <f t="shared" si="7"/>
        <v>0</v>
      </c>
      <c r="L47" t="str">
        <f t="shared" si="8"/>
        <v>@OneToMany( cascade = CascadeType.ALL, fetch = FetchType.LAZY, mappedBy = "idPai")private  List&lt;RegC111&gt; regC111;public List&lt;RegC111&gt; getRegC111() {return regC111;}public void setRegC111(List&lt;RegC111&gt; regC111) {this.regC111 = regC111;}@OneToMany( cascade = CascadeType.ALL, fetch = FetchType.LAZY, mappedBy = "idPai")private  List&lt;RegC112&gt; regC112;public List&lt;RegC112&gt; getRegC112() {return regC112;}public void setRegC112(List&lt;RegC112&gt; regC112) {this.regC112 = regC112;}@OneToMany( cascade = CascadeType.ALL, fetch = FetchType.LAZY, mappedBy = "idPai")private  List&lt;RegC113&gt; regC113;public List&lt;RegC113&gt; getRegC113() {return regC113;}public void setRegC113(List&lt;RegC113&gt; regC113) {this.regC113 = regC113;}@OneToMany( cascade = CascadeType.ALL, fetch = FetchType.LAZY, mappedBy = "idPai")private  List&lt;RegC114&gt; regC114;public List&lt;RegC114&gt; getRegC114() {return regC114;}public void setRegC114(List&lt;RegC114&gt; regC114) {this.regC114 = regC114;}@OneToMany( cascade = CascadeType.ALL, fetch = FetchType.LAZY, mappedBy = "idPai")private  List&lt;RegC115&gt; regC115;public List&lt;RegC115&gt; getRegC115() {return regC115;}public void setRegC115(List&lt;RegC115&gt; regC115) {this.regC115 = regC115;}</v>
      </c>
      <c r="M47" t="str">
        <f t="shared" si="3"/>
        <v>public RegC115() { } public RegC115(Long id) { this.id = id; } public RegC115(Long id, RegC110 idPai, long linha, String hash) { this.id = id; this.idPai = idPai; this.linha = linha; this.hash = hash; }public Long getId() { return id; } public void setId(Long id) { this.id = id; }</v>
      </c>
      <c r="N47" t="str">
        <f t="shared" si="4"/>
        <v>reg_c115</v>
      </c>
      <c r="O47" t="str">
        <f t="shared" si="5"/>
        <v>DELETE FROM `efdicms`.`reg_C115` WHERE (`HASHFILE` = @NUMHASH);</v>
      </c>
    </row>
    <row r="48" spans="1:15" x14ac:dyDescent="0.35">
      <c r="A48">
        <f t="shared" si="0"/>
        <v>47</v>
      </c>
      <c r="B48" s="7" t="s">
        <v>27</v>
      </c>
      <c r="C48" t="s">
        <v>3740</v>
      </c>
      <c r="D48" s="7" t="s">
        <v>698</v>
      </c>
      <c r="E48" s="179">
        <v>4</v>
      </c>
      <c r="F48" t="s">
        <v>144</v>
      </c>
      <c r="G48" s="7" t="s">
        <v>613</v>
      </c>
      <c r="H48">
        <f>COUNTIF($G$2:G48,G48)</f>
        <v>6</v>
      </c>
      <c r="I48" t="str">
        <f t="shared" si="1"/>
        <v>@Registros(nivel = 4) public class RegC116 implements Serializable { private static final long serialVersionUID = 1L; @Id @GeneratedValue(strategy = GenerationType.IDENTITY) @Basic(optional = false) @Column(name = "ID" ) private Long id;@ManyToOne(fetch = FetchType.LAZY) @JoinColumn(name = "ID_PAI", nullable = false) private RegC110 idPai; public RegC110 getIdPai() {return idPai;}public void setIdPai(Object idPai) {this.idPai = (RegC110) idPai;}public RegC116() { } public RegC116(Long id) { this.id = id; } public RegC116(Long id, RegC110 idPai, long linha, String hash) { this.id = id; this.idPai = idPai; this.linha = linha; this.hash = hash; }public Long getId() { return id; } public void setId(Long id) { this.id = id; }</v>
      </c>
      <c r="J48" t="str">
        <f t="shared" si="6"/>
        <v>@OneToMany( cascade = CascadeType.ALL, fetch = FetchType.LAZY, mappedBy = "idPai")private  List&lt;RegC116&gt; regC116;public List&lt;RegC116&gt; getRegC116() {return regC116;}public void setRegC116(List&lt;RegC116&gt; regC116) {this.regC116 = regC116;}</v>
      </c>
      <c r="K48">
        <f t="shared" si="7"/>
        <v>0</v>
      </c>
      <c r="L48" t="str">
        <f t="shared" si="8"/>
        <v>@OneToMany( cascade = CascadeType.ALL, fetch = FetchType.LAZY, mappedBy = "idPai")private  List&lt;RegC111&gt; regC111;public List&lt;RegC111&gt; getRegC111() {return regC111;}public void setRegC111(List&lt;RegC111&gt; regC111) {this.regC111 = regC111;}@OneToMany( cascade = CascadeType.ALL, fetch = FetchType.LAZY, mappedBy = "idPai")private  List&lt;RegC112&gt; regC112;public List&lt;RegC112&gt; getRegC112() {return regC112;}public void setRegC112(List&lt;RegC112&gt; regC112) {this.regC112 = regC112;}@OneToMany( cascade = CascadeType.ALL, fetch = FetchType.LAZY, mappedBy = "idPai")private  List&lt;RegC113&gt; regC113;public List&lt;RegC113&gt; getRegC113() {return regC113;}public void setRegC113(List&lt;RegC113&gt; regC113) {this.regC113 = regC113;}@OneToMany( cascade = CascadeType.ALL, fetch = FetchType.LAZY, mappedBy = "idPai")private  List&lt;RegC114&gt; regC114;public List&lt;RegC114&gt; getRegC114() {return regC114;}public void setRegC114(List&lt;RegC114&gt; regC114) {this.regC114 = regC114;}@OneToMany( cascade = CascadeType.ALL, fetch = FetchType.LAZY, mappedBy = "idPai")private  List&lt;RegC115&gt; regC115;public List&lt;RegC115&gt; getRegC115() {return regC115;}public void setRegC115(List&lt;RegC115&gt; regC115) {this.regC115 = regC115;}@OneToMany( cascade = CascadeType.ALL, fetch = FetchType.LAZY, mappedBy = "idPai")private  List&lt;RegC116&gt; regC116;public List&lt;RegC116&gt; getRegC116() {return regC116;}public void setRegC116(List&lt;RegC116&gt; regC116) {this.regC116 = regC116;}</v>
      </c>
      <c r="M48" t="str">
        <f t="shared" si="3"/>
        <v>public RegC116() { } public RegC116(Long id) { this.id = id; } public RegC116(Long id, RegC110 idPai, long linha, String hash) { this.id = id; this.idPai = idPai; this.linha = linha; this.hash = hash; }public Long getId() { return id; } public void setId(Long id) { this.id = id; }</v>
      </c>
      <c r="N48" t="str">
        <f t="shared" si="4"/>
        <v>reg_c116</v>
      </c>
      <c r="O48" t="str">
        <f t="shared" si="5"/>
        <v>DELETE FROM `efdicms`.`reg_C116` WHERE (`HASHFILE` = @NUMHASH);</v>
      </c>
    </row>
    <row r="49" spans="1:15" x14ac:dyDescent="0.35">
      <c r="A49">
        <f t="shared" si="0"/>
        <v>48</v>
      </c>
      <c r="B49" s="7" t="s">
        <v>27</v>
      </c>
      <c r="C49" t="s">
        <v>3741</v>
      </c>
      <c r="D49" s="7" t="s">
        <v>708</v>
      </c>
      <c r="E49" s="179">
        <v>3</v>
      </c>
      <c r="F49" t="s">
        <v>144</v>
      </c>
      <c r="G49" s="7" t="s">
        <v>527</v>
      </c>
      <c r="H49">
        <f>COUNTIF($G$2:G49,G49)</f>
        <v>4</v>
      </c>
      <c r="I49" t="str">
        <f t="shared" si="1"/>
        <v>@Registros(nivel = 3) public class RegC120 implements Serializable { private static final long serialVersionUID = 1L; @Id @GeneratedValue(strategy = GenerationType.IDENTITY) @Basic(optional = false) @Column(name = "ID" ) private Long id;@ManyToOne(fetch = FetchType.LAZY) @JoinColumn(name = "ID_PAI", nullable = false) private RegC100 idPai; public RegC100 getIdPai() {return idPai;}public void setIdPai(Object idPai) {this.idPai = (RegC100) idPai;}public RegC120() { } public RegC120(Long id) { this.id = id; } public RegC120(Long id, RegC100 idPai, long linha, String hash) { this.id = id; this.idPai = idPai; this.linha = linha; this.hash = hash; }public Long getId() { return id; } public void setId(Long id) { this.id = id; }</v>
      </c>
      <c r="J49" t="str">
        <f t="shared" si="6"/>
        <v>@OneToMany( cascade = CascadeType.ALL, fetch = FetchType.LAZY, mappedBy = "idPai")private  List&lt;RegC120&gt; regC120;public List&lt;RegC120&gt; getRegC120() {return regC120;}public void setRegC120(List&lt;RegC120&gt; regC120) {this.regC120 = regC120;}</v>
      </c>
      <c r="K49">
        <f t="shared" si="7"/>
        <v>0</v>
      </c>
      <c r="L49" t="str">
        <f t="shared" si="8"/>
        <v>@OneToOne(optional = true, cascade = CascadeType.ALL, fetch = FetchType.LAZY, mappedBy = "idPai")private  RegC101 regC101;public RegC101 getRegC101() {return regC101;}public void setRegC101(RegC101 regC101) {this.regC101 = regC101;}@OneToOne(optional = true, cascade = CascadeType.ALL, fetch = FetchType.LAZY, mappedBy = "idPai")private  RegC105 regC105;public RegC105 getRegC105() {return regC105;}public void setRegC105(RegC105 regC105) {this.regC105 = regC105;}@OneToMany( cascade = CascadeType.ALL, fetch = FetchType.LAZY, mappedBy = "idPai")private  List&lt;RegC110&gt; regC110;public List&lt;RegC110&gt; getRegC110() {return regC110;}public void setRegC110(List&lt;RegC110&gt; regC110) {this.regC110 = regC110;}@OneToMany( cascade = CascadeType.ALL, fetch = FetchType.LAZY, mappedBy = "idPai")private  List&lt;RegC120&gt; regC120;public List&lt;RegC120&gt; getRegC120() {return regC120;}public void setRegC120(List&lt;RegC120&gt; regC120) {this.regC120 = regC120;}</v>
      </c>
      <c r="M49" t="str">
        <f t="shared" si="3"/>
        <v>public RegC120() { } public RegC120(Long id) { this.id = id; } public RegC120(Long id, RegC100 idPai, long linha, String hash) { this.id = id; this.idPai = idPai; this.linha = linha; this.hash = hash; }public Long getId() { return id; } public void setId(Long id) { this.id = id; }</v>
      </c>
      <c r="N49" t="str">
        <f t="shared" si="4"/>
        <v>reg_c120</v>
      </c>
      <c r="O49" t="str">
        <f t="shared" si="5"/>
        <v>DELETE FROM `efdicms`.`reg_C120` WHERE (`HASHFILE` = @NUMHASH);</v>
      </c>
    </row>
    <row r="50" spans="1:15" x14ac:dyDescent="0.35">
      <c r="A50">
        <f t="shared" si="0"/>
        <v>49</v>
      </c>
      <c r="B50" s="7" t="s">
        <v>27</v>
      </c>
      <c r="C50" t="s">
        <v>3742</v>
      </c>
      <c r="D50" s="7" t="s">
        <v>724</v>
      </c>
      <c r="E50" s="179">
        <v>3</v>
      </c>
      <c r="F50" t="s">
        <v>8</v>
      </c>
      <c r="G50" s="7" t="s">
        <v>527</v>
      </c>
      <c r="H50">
        <f>COUNTIF($G$2:G50,G50)</f>
        <v>5</v>
      </c>
      <c r="I50" t="str">
        <f t="shared" si="1"/>
        <v>@Registros(nivel = 3) public class RegC130 implements Serializable { private static final long serialVersionUID = 1L; @Id @GeneratedValue(strategy = GenerationType.IDENTITY) @Basic(optional = false) @Column(name = "ID" ) private Long id;@OneToOne(fetch = FetchType.LAZY) @JoinColumn(name = "ID_PAI", nullable = false) private RegC100 idPai; public RegC100 getIdPai() {return idPai;}public void setIdPai(Object idPai) {this.idPai = (RegC100) idPai;}public RegC130() { } public RegC130(Long id) { this.id = id; } public RegC130(Long id, RegC100 idPai, long linha, String hash) { this.id = id; this.idPai = idPai; this.linha = linha; this.hash = hash; }public Long getId() { return id; } public void setId(Long id) { this.id = id; }</v>
      </c>
      <c r="J50" t="str">
        <f t="shared" si="6"/>
        <v>@OneToOne(optional = true, cascade = CascadeType.ALL, fetch = FetchType.LAZY, mappedBy = "idPai")private  RegC130 regC130;public RegC130 getRegC130() {return regC130;}public void setRegC130(RegC130 regC130) {this.regC130 = regC130;}</v>
      </c>
      <c r="K50">
        <f t="shared" si="7"/>
        <v>0</v>
      </c>
      <c r="L50" t="str">
        <f t="shared" si="8"/>
        <v>@OneToOne(optional = true, cascade = CascadeType.ALL, fetch = FetchType.LAZY, mappedBy = "idPai")private  RegC101 regC101;public RegC101 getRegC101() {return regC101;}public void setRegC101(RegC101 regC101) {this.regC101 = regC101;}@OneToOne(optional = true, cascade = CascadeType.ALL, fetch = FetchType.LAZY, mappedBy = "idPai")private  RegC105 regC105;public RegC105 getRegC105() {return regC105;}public void setRegC105(RegC105 regC105) {this.regC105 = regC105;}@OneToMany( cascade = CascadeType.ALL, fetch = FetchType.LAZY, mappedBy = "idPai")private  List&lt;RegC110&gt; regC110;public List&lt;RegC110&gt; getRegC110() {return regC110;}public void setRegC110(List&lt;RegC110&gt; regC110) {this.regC110 = regC110;}@OneToMany( cascade = CascadeType.ALL, fetch = FetchType.LAZY, mappedBy = "idPai")private  List&lt;RegC120&gt; regC120;public List&lt;RegC120&gt; getRegC120() {return regC120;}public void setRegC120(List&lt;RegC120&gt; regC120) {this.regC120 = regC120;}@OneToOne(optional = true, cascade = CascadeType.ALL, fetch = FetchType.LAZY, mappedBy = "idPai")private  RegC130 regC130;public RegC130 getRegC130() {return regC130;}public void setRegC130(RegC130 regC130) {this.regC130 = regC130;}</v>
      </c>
      <c r="M50" t="str">
        <f t="shared" si="3"/>
        <v>public RegC130() { } public RegC130(Long id) { this.id = id; } public RegC130(Long id, RegC100 idPai, long linha, String hash) { this.id = id; this.idPai = idPai; this.linha = linha; this.hash = hash; }public Long getId() { return id; } public void setId(Long id) { this.id = id; }</v>
      </c>
      <c r="N50" t="str">
        <f t="shared" si="4"/>
        <v>reg_c130</v>
      </c>
      <c r="O50" t="str">
        <f t="shared" si="5"/>
        <v>DELETE FROM `efdicms`.`reg_C130` WHERE (`HASHFILE` = @NUMHASH);</v>
      </c>
    </row>
    <row r="51" spans="1:15" x14ac:dyDescent="0.35">
      <c r="A51">
        <f t="shared" si="0"/>
        <v>50</v>
      </c>
      <c r="B51" s="7" t="s">
        <v>27</v>
      </c>
      <c r="C51" t="s">
        <v>3743</v>
      </c>
      <c r="D51" s="7" t="s">
        <v>741</v>
      </c>
      <c r="E51" s="179">
        <v>3</v>
      </c>
      <c r="F51" t="s">
        <v>8</v>
      </c>
      <c r="G51" s="7" t="s">
        <v>527</v>
      </c>
      <c r="H51">
        <f>COUNTIF($G$2:G51,G51)</f>
        <v>6</v>
      </c>
      <c r="I51" t="str">
        <f t="shared" si="1"/>
        <v>@Registros(nivel = 3) public class RegC140 implements Serializable { private static final long serialVersionUID = 1L; @Id @GeneratedValue(strategy = GenerationType.IDENTITY) @Basic(optional = false) @Column(name = "ID" ) private Long id;@OneToOne(fetch = FetchType.LAZY) @JoinColumn(name = "ID_PAI", nullable = false) private RegC100 idPai; public RegC100 getIdPai() {return idPai;}public void setIdPai(Object idPai) {this.idPai = (RegC100) idPai;}public RegC140() { } public RegC140(Long id) { this.id = id; } public RegC140(Long id, RegC100 idPai, long linha, String hash) { this.id = id; this.idPai = idPai; this.linha = linha; this.hash = hash; }public Long getId() { return id; } public void setId(Long id) { this.id = id; }</v>
      </c>
      <c r="J51" t="str">
        <f t="shared" si="6"/>
        <v>@OneToOne(optional = true, cascade = CascadeType.ALL, fetch = FetchType.LAZY, mappedBy = "idPai")private  RegC140 regC140;public RegC140 getRegC140() {return regC140;}public void setRegC140(RegC140 regC140) {this.regC140 = regC140;}</v>
      </c>
      <c r="K51">
        <f t="shared" si="7"/>
        <v>1</v>
      </c>
      <c r="L51" t="str">
        <f t="shared" si="8"/>
        <v>@OneToOne(optional = true, cascade = CascadeType.ALL, fetch = FetchType.LAZY, mappedBy = "idPai")private  RegC101 regC101;public RegC101 getRegC101() {return regC101;}public void setRegC101(RegC101 regC101) {this.regC101 = regC101;}@OneToOne(optional = true, cascade = CascadeType.ALL, fetch = FetchType.LAZY, mappedBy = "idPai")private  RegC105 regC105;public RegC105 getRegC105() {return regC105;}public void setRegC105(RegC105 regC105) {this.regC105 = regC105;}@OneToMany( cascade = CascadeType.ALL, fetch = FetchType.LAZY, mappedBy = "idPai")private  List&lt;RegC110&gt; regC110;public List&lt;RegC110&gt; getRegC110() {return regC110;}public void setRegC110(List&lt;RegC110&gt; regC110) {this.regC110 = regC110;}@OneToMany( cascade = CascadeType.ALL, fetch = FetchType.LAZY, mappedBy = "idPai")private  List&lt;RegC120&gt; regC120;public List&lt;RegC120&gt; getRegC120() {return regC120;}public void setRegC120(List&lt;RegC120&gt; regC120) {this.regC120 = regC120;}@OneToOne(optional = true, cascade = CascadeType.ALL, fetch = FetchType.LAZY, mappedBy = "idPai")private  RegC130 regC130;public RegC130 getRegC130() {return regC130;}public void setRegC130(RegC130 regC130) {this.regC130 = regC130;}@OneToOne(optional = true, cascade = CascadeType.ALL, fetch = FetchType.LAZY, mappedBy = "idPai")private  RegC140 regC140;public RegC140 getRegC140() {return regC140;}public void setRegC140(RegC140 regC140) {this.regC140 = regC140;}</v>
      </c>
      <c r="M51" t="str">
        <f t="shared" si="3"/>
        <v>public RegC140() { } public RegC140(Long id) { this.id = id; } public RegC140(Long id, RegC100 idPai, long linha, String hash) { this.id = id; this.idPai = idPai; this.linha = linha; this.hash = hash; }public Long getId() { return id; } public void setId(Long id) { this.id = id; }</v>
      </c>
      <c r="N51" t="str">
        <f t="shared" si="4"/>
        <v>reg_c140</v>
      </c>
      <c r="O51" t="str">
        <f t="shared" si="5"/>
        <v>DELETE FROM `efdicms`.`reg_C140` WHERE (`HASHFILE` = @NUMHASH);</v>
      </c>
    </row>
    <row r="52" spans="1:15" x14ac:dyDescent="0.35">
      <c r="A52">
        <f t="shared" si="0"/>
        <v>51</v>
      </c>
      <c r="B52" s="7" t="s">
        <v>27</v>
      </c>
      <c r="C52" t="s">
        <v>3744</v>
      </c>
      <c r="D52" s="7" t="s">
        <v>759</v>
      </c>
      <c r="E52" s="179">
        <v>4</v>
      </c>
      <c r="F52" t="s">
        <v>144</v>
      </c>
      <c r="G52" s="7" t="s">
        <v>741</v>
      </c>
      <c r="H52">
        <f>COUNTIF($G$2:G52,G52)</f>
        <v>1</v>
      </c>
      <c r="I52" t="str">
        <f t="shared" si="1"/>
        <v>@Registros(nivel = 4) public class RegC141 implements Serializable { private static final long serialVersionUID = 1L; @Id @GeneratedValue(strategy = GenerationType.IDENTITY) @Basic(optional = false) @Column(name = "ID" ) private Long id;@ManyToOne(fetch = FetchType.LAZY) @JoinColumn(name = "ID_PAI", nullable = false) private RegC140 idPai; public RegC140 getIdPai() {return idPai;}public void setIdPai(Object idPai) {this.idPai = (RegC140) idPai;}public RegC141() { } public RegC141(Long id) { this.id = id; } public RegC141(Long id, RegC140 idPai, long linha, String hash) { this.id = id; this.idPai = idPai; this.linha = linha; this.hash = hash; }public Long getId() { return id; } public void setId(Long id) { this.id = id; }</v>
      </c>
      <c r="J52" t="str">
        <f t="shared" si="6"/>
        <v>@OneToMany( cascade = CascadeType.ALL, fetch = FetchType.LAZY, mappedBy = "idPai")private  List&lt;RegC141&gt; regC141;public List&lt;RegC141&gt; getRegC141() {return regC141;}public void setRegC141(List&lt;RegC141&gt; regC141) {this.regC141 = regC141;}</v>
      </c>
      <c r="K52">
        <f t="shared" si="7"/>
        <v>0</v>
      </c>
      <c r="L52" t="str">
        <f t="shared" si="8"/>
        <v>@OneToMany( cascade = CascadeType.ALL, fetch = FetchType.LAZY, mappedBy = "idPai")private  List&lt;RegC141&gt; regC141;public List&lt;RegC141&gt; getRegC141() {return regC141;}public void setRegC141(List&lt;RegC141&gt; regC141) {this.regC141 = regC141;}</v>
      </c>
      <c r="M52" t="str">
        <f t="shared" si="3"/>
        <v>public RegC141() { } public RegC141(Long id) { this.id = id; } public RegC141(Long id, RegC140 idPai, long linha, String hash) { this.id = id; this.idPai = idPai; this.linha = linha; this.hash = hash; }public Long getId() { return id; } public void setId(Long id) { this.id = id; }</v>
      </c>
      <c r="N52" t="str">
        <f t="shared" si="4"/>
        <v>reg_c141</v>
      </c>
      <c r="O52" t="str">
        <f t="shared" si="5"/>
        <v>DELETE FROM `efdicms`.`reg_C141` WHERE (`HASHFILE` = @NUMHASH);</v>
      </c>
    </row>
    <row r="53" spans="1:15" x14ac:dyDescent="0.35">
      <c r="A53">
        <f t="shared" si="0"/>
        <v>52</v>
      </c>
      <c r="B53" s="7" t="s">
        <v>27</v>
      </c>
      <c r="C53" t="s">
        <v>3745</v>
      </c>
      <c r="D53" s="7" t="s">
        <v>767</v>
      </c>
      <c r="E53" s="179">
        <v>3</v>
      </c>
      <c r="F53" t="s">
        <v>8</v>
      </c>
      <c r="G53" s="7" t="s">
        <v>527</v>
      </c>
      <c r="H53">
        <f>COUNTIF($G$2:G53,G53)</f>
        <v>7</v>
      </c>
      <c r="I53" t="str">
        <f t="shared" si="1"/>
        <v>@Registros(nivel = 3) public class RegC160 implements Serializable { private static final long serialVersionUID = 1L; @Id @GeneratedValue(strategy = GenerationType.IDENTITY) @Basic(optional = false) @Column(name = "ID" ) private Long id;@OneToOne(fetch = FetchType.LAZY) @JoinColumn(name = "ID_PAI", nullable = false) private RegC100 idPai; public RegC100 getIdPai() {return idPai;}public void setIdPai(Object idPai) {this.idPai = (RegC100) idPai;}public RegC160() { } public RegC160(Long id) { this.id = id; } public RegC160(Long id, RegC100 idPai, long linha, String hash) { this.id = id; this.idPai = idPai; this.linha = linha; this.hash = hash; }public Long getId() { return id; } public void setId(Long id) { this.id = id; }</v>
      </c>
      <c r="J53" t="str">
        <f t="shared" si="6"/>
        <v>@OneToOne(optional = true, cascade = CascadeType.ALL, fetch = FetchType.LAZY, mappedBy = "idPai")private  RegC160 regC160;public RegC160 getRegC160() {return regC160;}public void setRegC160(RegC160 regC160) {this.regC160 = regC160;}</v>
      </c>
      <c r="K53">
        <f t="shared" si="7"/>
        <v>0</v>
      </c>
      <c r="L53" t="str">
        <f t="shared" si="8"/>
        <v>@OneToOne(optional = true, cascade = CascadeType.ALL, fetch = FetchType.LAZY, mappedBy = "idPai")private  RegC101 regC101;public RegC101 getRegC101() {return regC101;}public void setRegC101(RegC101 regC101) {this.regC101 = regC101;}@OneToOne(optional = true, cascade = CascadeType.ALL, fetch = FetchType.LAZY, mappedBy = "idPai")private  RegC105 regC105;public RegC105 getRegC105() {return regC105;}public void setRegC105(RegC105 regC105) {this.regC105 = regC105;}@OneToMany( cascade = CascadeType.ALL, fetch = FetchType.LAZY, mappedBy = "idPai")private  List&lt;RegC110&gt; regC110;public List&lt;RegC110&gt; getRegC110() {return regC110;}public void setRegC110(List&lt;RegC110&gt; regC110) {this.regC110 = regC110;}@OneToMany( cascade = CascadeType.ALL, fetch = FetchType.LAZY, mappedBy = "idPai")private  List&lt;RegC120&gt; regC120;public List&lt;RegC120&gt; getRegC120() {return regC120;}public void setRegC120(List&lt;RegC120&gt; regC120) {this.regC120 = regC120;}@OneToOne(optional = true, cascade = CascadeType.ALL, fetch = FetchType.LAZY, mappedBy = "idPai")private  RegC130 regC130;public RegC130 getRegC130() {return regC130;}public void setRegC130(RegC130 regC130) {this.regC130 = regC130;}@OneToOne(optional = true, cascade = CascadeType.ALL, fetch = FetchType.LAZY, mappedBy = "idPai")private  RegC140 regC140;public RegC140 getRegC140() {return regC140;}public void setRegC140(RegC140 regC140) {this.regC140 = regC140;}@OneToOne(optional = true, cascade = CascadeType.ALL, fetch = FetchType.LAZY, mappedBy = "idPai")private  RegC160 regC160;public RegC160 getRegC160() {return regC160;}public void setRegC160(RegC160 regC160) {this.regC160 = regC160;}</v>
      </c>
      <c r="M53" t="str">
        <f t="shared" si="3"/>
        <v>public RegC160() { } public RegC160(Long id) { this.id = id; } public RegC160(Long id, RegC100 idPai, long linha, String hash) { this.id = id; this.idPai = idPai; this.linha = linha; this.hash = hash; }public Long getId() { return id; } public void setId(Long id) { this.id = id; }</v>
      </c>
      <c r="N53" t="str">
        <f t="shared" si="4"/>
        <v>reg_c160</v>
      </c>
      <c r="O53" t="str">
        <f t="shared" si="5"/>
        <v>DELETE FROM `efdicms`.`reg_C160` WHERE (`HASHFILE` = @NUMHASH);</v>
      </c>
    </row>
    <row r="54" spans="1:15" x14ac:dyDescent="0.35">
      <c r="A54">
        <f t="shared" si="0"/>
        <v>53</v>
      </c>
      <c r="B54" s="7" t="s">
        <v>27</v>
      </c>
      <c r="C54" t="s">
        <v>3746</v>
      </c>
      <c r="D54" s="7" t="s">
        <v>781</v>
      </c>
      <c r="E54" s="179">
        <v>3</v>
      </c>
      <c r="F54" t="s">
        <v>144</v>
      </c>
      <c r="G54" s="7" t="s">
        <v>527</v>
      </c>
      <c r="H54">
        <f>COUNTIF($G$2:G54,G54)</f>
        <v>8</v>
      </c>
      <c r="I54" t="str">
        <f t="shared" si="1"/>
        <v>@Registros(nivel = 3) public class RegC165 implements Serializable { private static final long serialVersionUID = 1L; @Id @GeneratedValue(strategy = GenerationType.IDENTITY) @Basic(optional = false) @Column(name = "ID" ) private Long id;@ManyToOne(fetch = FetchType.LAZY) @JoinColumn(name = "ID_PAI", nullable = false) private RegC100 idPai; public RegC100 getIdPai() {return idPai;}public void setIdPai(Object idPai) {this.idPai = (RegC100) idPai;}public RegC165() { } public RegC165(Long id) { this.id = id; } public RegC165(Long id, RegC100 idPai, long linha, String hash) { this.id = id; this.idPai = idPai; this.linha = linha; this.hash = hash; }public Long getId() { return id; } public void setId(Long id) { this.id = id; }</v>
      </c>
      <c r="J54" t="str">
        <f t="shared" si="6"/>
        <v>@OneToMany( cascade = CascadeType.ALL, fetch = FetchType.LAZY, mappedBy = "idPai")private  List&lt;RegC165&gt; regC165;public List&lt;RegC165&gt; getRegC165() {return regC165;}public void setRegC165(List&lt;RegC165&gt; regC165) {this.regC165 = regC165;}</v>
      </c>
      <c r="K54">
        <f t="shared" si="7"/>
        <v>0</v>
      </c>
      <c r="L54" t="str">
        <f t="shared" si="8"/>
        <v>@OneToOne(optional = true, cascade = CascadeType.ALL, fetch = FetchType.LAZY, mappedBy = "idPai")private  RegC101 regC101;public RegC101 getRegC101() {return regC101;}public void setRegC101(RegC101 regC101) {this.regC101 = regC101;}@OneToOne(optional = true, cascade = CascadeType.ALL, fetch = FetchType.LAZY, mappedBy = "idPai")private  RegC105 regC105;public RegC105 getRegC105() {return regC105;}public void setRegC105(RegC105 regC105) {this.regC105 = regC105;}@OneToMany( cascade = CascadeType.ALL, fetch = FetchType.LAZY, mappedBy = "idPai")private  List&lt;RegC110&gt; regC110;public List&lt;RegC110&gt; getRegC110() {return regC110;}public void setRegC110(List&lt;RegC110&gt; regC110) {this.regC110 = regC110;}@OneToMany( cascade = CascadeType.ALL, fetch = FetchType.LAZY, mappedBy = "idPai")private  List&lt;RegC120&gt; regC120;public List&lt;RegC120&gt; getRegC120() {return regC120;}public void setRegC120(List&lt;RegC120&gt; regC120) {this.regC120 = regC120;}@OneToOne(optional = true, cascade = CascadeType.ALL, fetch = FetchType.LAZY, mappedBy = "idPai")private  RegC130 regC130;public RegC130 getRegC130() {return regC130;}public void setRegC130(RegC130 regC130) {this.regC130 = regC130;}@OneToOne(optional = true, cascade = CascadeType.ALL, fetch = FetchType.LAZY, mappedBy = "idPai")private  RegC140 regC140;public RegC140 getRegC140() {return regC140;}public void setRegC140(RegC140 regC140) {this.regC140 = regC140;}@OneToOne(optional = true, cascade = CascadeType.ALL, fetch = FetchType.LAZY, mappedBy = "idPai")private  RegC160 regC160;public RegC160 getRegC160() {return regC160;}public void setRegC160(RegC160 regC160) {this.regC160 = regC160;}@OneToMany( cascade = CascadeType.ALL, fetch = FetchType.LAZY, mappedBy = "idPai")private  List&lt;RegC165&gt; regC165;public List&lt;RegC165&gt; getRegC165() {return regC165;}public void setRegC165(List&lt;RegC165&gt; regC165) {this.regC165 = regC165;}</v>
      </c>
      <c r="M54" t="str">
        <f t="shared" si="3"/>
        <v>public RegC165() { } public RegC165(Long id) { this.id = id; } public RegC165(Long id, RegC100 idPai, long linha, String hash) { this.id = id; this.idPai = idPai; this.linha = linha; this.hash = hash; }public Long getId() { return id; } public void setId(Long id) { this.id = id; }</v>
      </c>
      <c r="N54" t="str">
        <f t="shared" si="4"/>
        <v>reg_c165</v>
      </c>
      <c r="O54" t="str">
        <f t="shared" si="5"/>
        <v>DELETE FROM `efdicms`.`reg_C165` WHERE (`HASHFILE` = @NUMHASH);</v>
      </c>
    </row>
    <row r="55" spans="1:15" x14ac:dyDescent="0.35">
      <c r="A55">
        <f t="shared" si="0"/>
        <v>54</v>
      </c>
      <c r="B55" s="7" t="s">
        <v>27</v>
      </c>
      <c r="C55" t="s">
        <v>3747</v>
      </c>
      <c r="D55" s="7" t="s">
        <v>796</v>
      </c>
      <c r="E55" s="179">
        <v>3</v>
      </c>
      <c r="F55" t="s">
        <v>144</v>
      </c>
      <c r="G55" s="7" t="s">
        <v>527</v>
      </c>
      <c r="H55">
        <f>COUNTIF($G$2:G55,G55)</f>
        <v>9</v>
      </c>
      <c r="I55" t="str">
        <f t="shared" si="1"/>
        <v>@Registros(nivel = 3) public class RegC170 implements Serializable { private static final long serialVersionUID = 1L; @Id @GeneratedValue(strategy = GenerationType.IDENTITY) @Basic(optional = false) @Column(name = "ID" ) private Long id;@ManyToOne(fetch = FetchType.LAZY) @JoinColumn(name = "ID_PAI", nullable = false) private RegC100 idPai; public RegC100 getIdPai() {return idPai;}public void setIdPai(Object idPai) {this.idPai = (RegC100) idPai;}public RegC170() { } public RegC170(Long id) { this.id = id; } public RegC170(Long id, RegC100 idPai, long linha, String hash) { this.id = id; this.idPai = idPai; this.linha = linha; this.hash = hash; }public Long getId() { return id; } public void setId(Long id) { this.id = id; }</v>
      </c>
      <c r="J55" t="str">
        <f t="shared" si="6"/>
        <v>@OneToMany( cascade = CascadeType.ALL, fetch = FetchType.LAZY, mappedBy = "idPai")private  List&lt;RegC170&gt; regC170;public List&lt;RegC170&gt; getRegC170() {return regC170;}public void setRegC170(List&lt;RegC170&gt; regC170) {this.regC170 = regC170;}</v>
      </c>
      <c r="K55">
        <f t="shared" si="7"/>
        <v>11</v>
      </c>
      <c r="L55" t="str">
        <f t="shared" si="8"/>
        <v>@OneToOne(optional = true, cascade = CascadeType.ALL, fetch = FetchType.LAZY, mappedBy = "idPai")private  RegC101 regC101;public RegC101 getRegC101() {return regC101;}public void setRegC101(RegC101 regC101) {this.regC101 = regC101;}@OneToOne(optional = true, cascade = CascadeType.ALL, fetch = FetchType.LAZY, mappedBy = "idPai")private  RegC105 regC105;public RegC105 getRegC105() {return regC105;}public void setRegC105(RegC105 regC105) {this.regC105 = regC105;}@OneToMany( cascade = CascadeType.ALL, fetch = FetchType.LAZY, mappedBy = "idPai")private  List&lt;RegC110&gt; regC110;public List&lt;RegC110&gt; getRegC110() {return regC110;}public void setRegC110(List&lt;RegC110&gt; regC110) {this.regC110 = regC110;}@OneToMany( cascade = CascadeType.ALL, fetch = FetchType.LAZY, mappedBy = "idPai")private  List&lt;RegC120&gt; regC120;public List&lt;RegC120&gt; getRegC120() {return regC120;}public void setRegC120(List&lt;RegC120&gt; regC120) {this.regC120 = regC120;}@OneToOne(optional = true, cascade = CascadeType.ALL, fetch = FetchType.LAZY, mappedBy = "idPai")private  RegC130 regC130;public RegC130 getRegC130() {return regC130;}public void setRegC130(RegC130 regC130) {this.regC130 = regC130;}@OneToOne(optional = true, cascade = CascadeType.ALL, fetch = FetchType.LAZY, mappedBy = "idPai")private  RegC140 regC140;public RegC140 getRegC140() {return regC140;}public void setRegC140(RegC140 regC140) {this.regC140 = regC140;}@OneToOne(optional = true, cascade = CascadeType.ALL, fetch = FetchType.LAZY, mappedBy = "idPai")private  RegC160 regC160;public RegC160 getRegC160() {return regC160;}public void setRegC160(RegC160 regC160) {this.regC160 = regC160;}@OneToMany( cascade = CascadeType.ALL, fetch = FetchType.LAZY, mappedBy = "idPai")private  List&lt;RegC165&gt; regC165;public List&lt;RegC165&gt; getRegC165() {return regC165;}public void setRegC165(List&lt;RegC165&gt; regC165) {this.regC165 = regC165;}@OneToMany( cascade = CascadeType.ALL, fetch = FetchType.LAZY, mappedBy = "idPai")private  List&lt;RegC170&gt; regC170;public List&lt;RegC170&gt; getRegC170() {return regC170;}public void setRegC170(List&lt;RegC170&gt; regC170) {this.regC170 = regC170;}</v>
      </c>
      <c r="M55" t="str">
        <f t="shared" si="3"/>
        <v>public RegC170() { } public RegC170(Long id) { this.id = id; } public RegC170(Long id, RegC100 idPai, long linha, String hash) { this.id = id; this.idPai = idPai; this.linha = linha; this.hash = hash; }public Long getId() { return id; } public void setId(Long id) { this.id = id; }</v>
      </c>
      <c r="N55" t="str">
        <f t="shared" si="4"/>
        <v>reg_c170</v>
      </c>
      <c r="O55" t="str">
        <f t="shared" si="5"/>
        <v>DELETE FROM `efdicms`.`reg_C170` WHERE (`HASHFILE` = @NUMHASH);</v>
      </c>
    </row>
    <row r="56" spans="1:15" x14ac:dyDescent="0.35">
      <c r="A56">
        <f t="shared" si="0"/>
        <v>55</v>
      </c>
      <c r="B56" s="7" t="s">
        <v>27</v>
      </c>
      <c r="C56" t="s">
        <v>3748</v>
      </c>
      <c r="D56" s="7" t="s">
        <v>860</v>
      </c>
      <c r="E56" s="179">
        <v>4</v>
      </c>
      <c r="F56" t="s">
        <v>144</v>
      </c>
      <c r="G56" s="7" t="s">
        <v>796</v>
      </c>
      <c r="H56">
        <f>COUNTIF($G$2:G56,G56)</f>
        <v>1</v>
      </c>
      <c r="I56" t="str">
        <f t="shared" si="1"/>
        <v>@Registros(nivel = 4) public class RegC171 implements Serializable { private static final long serialVersionUID = 1L; @Id @GeneratedValue(strategy = GenerationType.IDENTITY) @Basic(optional = false) @Column(name = "ID" ) private Long id;@ManyToOne(fetch = FetchType.LAZY) @JoinColumn(name = "ID_PAI", nullable = false) private RegC170 idPai; public RegC170 getIdPai() {return idPai;}public void setIdPai(Object idPai) {this.idPai = (RegC170) idPai;}public RegC171() { } public RegC171(Long id) { this.id = id; } public RegC171(Long id, RegC170 idPai, long linha, String hash) { this.id = id; this.idPai = idPai; this.linha = linha; this.hash = hash; }public Long getId() { return id; } public void setId(Long id) { this.id = id; }</v>
      </c>
      <c r="J56" t="str">
        <f t="shared" si="6"/>
        <v>@OneToMany( cascade = CascadeType.ALL, fetch = FetchType.LAZY, mappedBy = "idPai")private  List&lt;RegC171&gt; regC171;public List&lt;RegC171&gt; getRegC171() {return regC171;}public void setRegC171(List&lt;RegC171&gt; regC171) {this.regC171 = regC171;}</v>
      </c>
      <c r="K56">
        <f t="shared" si="7"/>
        <v>0</v>
      </c>
      <c r="L56" t="str">
        <f t="shared" si="8"/>
        <v>@OneToMany( cascade = CascadeType.ALL, fetch = FetchType.LAZY, mappedBy = "idPai")private  List&lt;RegC171&gt; regC171;public List&lt;RegC171&gt; getRegC171() {return regC171;}public void setRegC171(List&lt;RegC171&gt; regC171) {this.regC171 = regC171;}</v>
      </c>
      <c r="M56" t="str">
        <f t="shared" si="3"/>
        <v>public RegC171() { } public RegC171(Long id) { this.id = id; } public RegC171(Long id, RegC170 idPai, long linha, String hash) { this.id = id; this.idPai = idPai; this.linha = linha; this.hash = hash; }public Long getId() { return id; } public void setId(Long id) { this.id = id; }</v>
      </c>
      <c r="N56" t="str">
        <f t="shared" si="4"/>
        <v>reg_c171</v>
      </c>
      <c r="O56" t="str">
        <f t="shared" si="5"/>
        <v>DELETE FROM `efdicms`.`reg_C171` WHERE (`HASHFILE` = @NUMHASH);</v>
      </c>
    </row>
    <row r="57" spans="1:15" x14ac:dyDescent="0.35">
      <c r="A57">
        <f t="shared" si="0"/>
        <v>56</v>
      </c>
      <c r="B57" s="7" t="s">
        <v>27</v>
      </c>
      <c r="C57" t="s">
        <v>3749</v>
      </c>
      <c r="D57" s="7" t="s">
        <v>868</v>
      </c>
      <c r="E57" s="179">
        <v>4</v>
      </c>
      <c r="F57" t="s">
        <v>8</v>
      </c>
      <c r="G57" s="7" t="s">
        <v>796</v>
      </c>
      <c r="H57">
        <f>COUNTIF($G$2:G57,G57)</f>
        <v>2</v>
      </c>
      <c r="I57" t="str">
        <f t="shared" si="1"/>
        <v>@Registros(nivel = 4) public class RegC172 implements Serializable { private static final long serialVersionUID = 1L; @Id @GeneratedValue(strategy = GenerationType.IDENTITY) @Basic(optional = false) @Column(name = "ID" ) private Long id;@OneToOne(fetch = FetchType.LAZY) @JoinColumn(name = "ID_PAI", nullable = false) private RegC170 idPai; public RegC170 getIdPai() {return idPai;}public void setIdPai(Object idPai) {this.idPai = (RegC170) idPai;}public RegC172() { } public RegC172(Long id) { this.id = id; } public RegC172(Long id, RegC170 idPai, long linha, String hash) { this.id = id; this.idPai = idPai; this.linha = linha; this.hash = hash; }public Long getId() { return id; } public void setId(Long id) { this.id = id; }</v>
      </c>
      <c r="J57" t="str">
        <f t="shared" si="6"/>
        <v>@OneToOne(optional = true, cascade = CascadeType.ALL, fetch = FetchType.LAZY, mappedBy = "idPai")private  RegC172 regC172;public RegC172 getRegC172() {return regC172;}public void setRegC172(RegC172 regC172) {this.regC172 = regC172;}</v>
      </c>
      <c r="K57">
        <f t="shared" si="7"/>
        <v>0</v>
      </c>
      <c r="L57" t="str">
        <f t="shared" si="8"/>
        <v>@OneToMany( cascade = CascadeType.ALL, fetch = FetchType.LAZY, mappedBy = "idPai")private  List&lt;RegC171&gt; regC171;public List&lt;RegC171&gt; getRegC171() {return regC171;}public void setRegC171(List&lt;RegC171&gt; regC171) {this.regC171 = regC171;}@OneToOne(optional = true, cascade = CascadeType.ALL, fetch = FetchType.LAZY, mappedBy = "idPai")private  RegC172 regC172;public RegC172 getRegC172() {return regC172;}public void setRegC172(RegC172 regC172) {this.regC172 = regC172;}</v>
      </c>
      <c r="M57" t="str">
        <f t="shared" si="3"/>
        <v>public RegC172() { } public RegC172(Long id) { this.id = id; } public RegC172(Long id, RegC170 idPai, long linha, String hash) { this.id = id; this.idPai = idPai; this.linha = linha; this.hash = hash; }public Long getId() { return id; } public void setId(Long id) { this.id = id; }</v>
      </c>
      <c r="N57" t="str">
        <f t="shared" si="4"/>
        <v>reg_c172</v>
      </c>
      <c r="O57" t="str">
        <f t="shared" si="5"/>
        <v>DELETE FROM `efdicms`.`reg_C172` WHERE (`HASHFILE` = @NUMHASH);</v>
      </c>
    </row>
    <row r="58" spans="1:15" x14ac:dyDescent="0.35">
      <c r="A58">
        <f t="shared" si="0"/>
        <v>57</v>
      </c>
      <c r="B58" s="7" t="s">
        <v>27</v>
      </c>
      <c r="C58" t="s">
        <v>3750</v>
      </c>
      <c r="D58" s="7" t="s">
        <v>873</v>
      </c>
      <c r="E58" s="179">
        <v>4</v>
      </c>
      <c r="F58" t="s">
        <v>144</v>
      </c>
      <c r="G58" s="7" t="s">
        <v>796</v>
      </c>
      <c r="H58">
        <f>COUNTIF($G$2:G58,G58)</f>
        <v>3</v>
      </c>
      <c r="I58" t="str">
        <f t="shared" si="1"/>
        <v>@Registros(nivel = 4) public class RegC173 implements Serializable { private static final long serialVersionUID = 1L; @Id @GeneratedValue(strategy = GenerationType.IDENTITY) @Basic(optional = false) @Column(name = "ID" ) private Long id;@ManyToOne(fetch = FetchType.LAZY) @JoinColumn(name = "ID_PAI", nullable = false) private RegC170 idPai; public RegC170 getIdPai() {return idPai;}public void setIdPai(Object idPai) {this.idPai = (RegC170) idPai;}public RegC173() { } public RegC173(Long id) { this.id = id; } public RegC173(Long id, RegC170 idPai, long linha, String hash) { this.id = id; this.idPai = idPai; this.linha = linha; this.hash = hash; }public Long getId() { return id; } public void setId(Long id) { this.id = id; }</v>
      </c>
      <c r="J58" t="str">
        <f t="shared" si="6"/>
        <v>@OneToMany( cascade = CascadeType.ALL, fetch = FetchType.LAZY, mappedBy = "idPai")private  List&lt;RegC173&gt; regC173;public List&lt;RegC173&gt; getRegC173() {return regC173;}public void setRegC173(List&lt;RegC173&gt; regC173) {this.regC173 = regC173;}</v>
      </c>
      <c r="K58">
        <f t="shared" si="7"/>
        <v>0</v>
      </c>
      <c r="L58" t="str">
        <f t="shared" si="8"/>
        <v>@OneToMany( cascade = CascadeType.ALL, fetch = FetchType.LAZY, mappedBy = "idPai")private  List&lt;RegC171&gt; regC171;public List&lt;RegC171&gt; getRegC171() {return regC171;}public void setRegC171(List&lt;RegC171&gt; regC171) {this.regC171 = regC171;}@OneToOne(optional = true, cascade = CascadeType.ALL, fetch = FetchType.LAZY, mappedBy = "idPai")private  RegC172 regC172;public RegC172 getRegC172() {return regC172;}public void setRegC172(RegC172 regC172) {this.regC172 = regC172;}@OneToMany( cascade = CascadeType.ALL, fetch = FetchType.LAZY, mappedBy = "idPai")private  List&lt;RegC173&gt; regC173;public List&lt;RegC173&gt; getRegC173() {return regC173;}public void setRegC173(List&lt;RegC173&gt; regC173) {this.regC173 = regC173;}</v>
      </c>
      <c r="M58" t="str">
        <f t="shared" si="3"/>
        <v>public RegC173() { } public RegC173(Long id) { this.id = id; } public RegC173(Long id, RegC170 idPai, long linha, String hash) { this.id = id; this.idPai = idPai; this.linha = linha; this.hash = hash; }public Long getId() { return id; } public void setId(Long id) { this.id = id; }</v>
      </c>
      <c r="N58" t="str">
        <f t="shared" si="4"/>
        <v>reg_c173</v>
      </c>
      <c r="O58" t="str">
        <f t="shared" si="5"/>
        <v>DELETE FROM `efdicms`.`reg_C173` WHERE (`HASHFILE` = @NUMHASH);</v>
      </c>
    </row>
    <row r="59" spans="1:15" x14ac:dyDescent="0.35">
      <c r="A59">
        <f t="shared" si="0"/>
        <v>58</v>
      </c>
      <c r="B59" s="7" t="s">
        <v>27</v>
      </c>
      <c r="C59" t="s">
        <v>3751</v>
      </c>
      <c r="D59" s="7" t="s">
        <v>899</v>
      </c>
      <c r="E59" s="179">
        <v>4</v>
      </c>
      <c r="F59" t="s">
        <v>144</v>
      </c>
      <c r="G59" s="7" t="s">
        <v>796</v>
      </c>
      <c r="H59">
        <f>COUNTIF($G$2:G59,G59)</f>
        <v>4</v>
      </c>
      <c r="I59" t="str">
        <f t="shared" si="1"/>
        <v>@Registros(nivel = 4) public class RegC174 implements Serializable { private static final long serialVersionUID = 1L; @Id @GeneratedValue(strategy = GenerationType.IDENTITY) @Basic(optional = false) @Column(name = "ID" ) private Long id;@ManyToOne(fetch = FetchType.LAZY) @JoinColumn(name = "ID_PAI", nullable = false) private RegC170 idPai; public RegC170 getIdPai() {return idPai;}public void setIdPai(Object idPai) {this.idPai = (RegC170) idPai;}public RegC174() { } public RegC174(Long id) { this.id = id; } public RegC174(Long id, RegC170 idPai, long linha, String hash) { this.id = id; this.idPai = idPai; this.linha = linha; this.hash = hash; }public Long getId() { return id; } public void setId(Long id) { this.id = id; }</v>
      </c>
      <c r="J59" t="str">
        <f t="shared" si="6"/>
        <v>@OneToMany( cascade = CascadeType.ALL, fetch = FetchType.LAZY, mappedBy = "idPai")private  List&lt;RegC174&gt; regC174;public List&lt;RegC174&gt; getRegC174() {return regC174;}public void setRegC174(List&lt;RegC174&gt; regC174) {this.regC174 = regC174;}</v>
      </c>
      <c r="K59">
        <f t="shared" si="7"/>
        <v>0</v>
      </c>
      <c r="L59" t="str">
        <f t="shared" si="8"/>
        <v>@OneToMany( cascade = CascadeType.ALL, fetch = FetchType.LAZY, mappedBy = "idPai")private  List&lt;RegC171&gt; regC171;public List&lt;RegC171&gt; getRegC171() {return regC171;}public void setRegC171(List&lt;RegC171&gt; regC171) {this.regC171 = regC171;}@OneToOne(optional = true, cascade = CascadeType.ALL, fetch = FetchType.LAZY, mappedBy = "idPai")private  RegC172 regC172;public RegC172 getRegC172() {return regC172;}public void setRegC172(RegC172 regC172) {this.regC172 = regC172;}@OneToMany( cascade = CascadeType.ALL, fetch = FetchType.LAZY, mappedBy = "idPai")private  List&lt;RegC173&gt; regC173;public List&lt;RegC173&gt; getRegC173() {return regC173;}public void setRegC173(List&lt;RegC173&gt; regC173) {this.regC173 = regC173;}@OneToMany( cascade = CascadeType.ALL, fetch = FetchType.LAZY, mappedBy = "idPai")private  List&lt;RegC174&gt; regC174;public List&lt;RegC174&gt; getRegC174() {return regC174;}public void setRegC174(List&lt;RegC174&gt; regC174) {this.regC174 = regC174;}</v>
      </c>
      <c r="M59" t="str">
        <f t="shared" si="3"/>
        <v>public RegC174() { } public RegC174(Long id) { this.id = id; } public RegC174(Long id, RegC170 idPai, long linha, String hash) { this.id = id; this.idPai = idPai; this.linha = linha; this.hash = hash; }public Long getId() { return id; } public void setId(Long id) { this.id = id; }</v>
      </c>
      <c r="N59" t="str">
        <f t="shared" si="4"/>
        <v>reg_c174</v>
      </c>
      <c r="O59" t="str">
        <f t="shared" si="5"/>
        <v>DELETE FROM `efdicms`.`reg_C174` WHERE (`HASHFILE` = @NUMHASH);</v>
      </c>
    </row>
    <row r="60" spans="1:15" x14ac:dyDescent="0.35">
      <c r="A60">
        <f t="shared" si="0"/>
        <v>59</v>
      </c>
      <c r="B60" s="7" t="s">
        <v>27</v>
      </c>
      <c r="C60" t="s">
        <v>3752</v>
      </c>
      <c r="D60" s="7" t="s">
        <v>909</v>
      </c>
      <c r="E60" s="179">
        <v>4</v>
      </c>
      <c r="F60" t="s">
        <v>144</v>
      </c>
      <c r="G60" s="7" t="s">
        <v>796</v>
      </c>
      <c r="H60">
        <f>COUNTIF($G$2:G60,G60)</f>
        <v>5</v>
      </c>
      <c r="I60" t="str">
        <f t="shared" si="1"/>
        <v>@Registros(nivel = 4) public class RegC175 implements Serializable { private static final long serialVersionUID = 1L; @Id @GeneratedValue(strategy = GenerationType.IDENTITY) @Basic(optional = false) @Column(name = "ID" ) private Long id;@ManyToOne(fetch = FetchType.LAZY) @JoinColumn(name = "ID_PAI", nullable = false) private RegC170 idPai; public RegC170 getIdPai() {return idPai;}public void setIdPai(Object idPai) {this.idPai = (RegC170) idPai;}public RegC175() { } public RegC175(Long id) { this.id = id; } public RegC175(Long id, RegC170 idPai, long linha, String hash) { this.id = id; this.idPai = idPai; this.linha = linha; this.hash = hash; }public Long getId() { return id; } public void setId(Long id) { this.id = id; }</v>
      </c>
      <c r="J60" t="str">
        <f t="shared" si="6"/>
        <v>@OneToMany( cascade = CascadeType.ALL, fetch = FetchType.LAZY, mappedBy = "idPai")private  List&lt;RegC175&gt; regC175;public List&lt;RegC175&gt; getRegC175() {return regC175;}public void setRegC175(List&lt;RegC175&gt; regC175) {this.regC175 = regC175;}</v>
      </c>
      <c r="K60">
        <f t="shared" si="7"/>
        <v>0</v>
      </c>
      <c r="L60" t="str">
        <f t="shared" si="8"/>
        <v>@OneToMany( cascade = CascadeType.ALL, fetch = FetchType.LAZY, mappedBy = "idPai")private  List&lt;RegC171&gt; regC171;public List&lt;RegC171&gt; getRegC171() {return regC171;}public void setRegC171(List&lt;RegC171&gt; regC171) {this.regC171 = regC171;}@OneToOne(optional = true, cascade = CascadeType.ALL, fetch = FetchType.LAZY, mappedBy = "idPai")private  RegC172 regC172;public RegC172 getRegC172() {return regC172;}public void setRegC172(RegC172 regC172) {this.regC172 = regC172;}@OneToMany( cascade = CascadeType.ALL, fetch = FetchType.LAZY, mappedBy = "idPai")private  List&lt;RegC173&gt; regC173;public List&lt;RegC173&gt; getRegC173() {return regC173;}public void setRegC173(List&lt;RegC173&gt; regC173) {this.regC173 = regC173;}@OneToMany( cascade = CascadeType.ALL, fetch = FetchType.LAZY, mappedBy = "idPai")private  List&lt;RegC174&gt; regC174;public List&lt;RegC174&gt; getRegC174() {return regC174;}public void setRegC174(List&lt;RegC174&gt; regC174) {this.regC174 = regC174;}@OneToMany( cascade = CascadeType.ALL, fetch = FetchType.LAZY, mappedBy = "idPai")private  List&lt;RegC175&gt; regC175;public List&lt;RegC175&gt; getRegC175() {return regC175;}public void setRegC175(List&lt;RegC175&gt; regC175) {this.regC175 = regC175;}</v>
      </c>
      <c r="M60" t="str">
        <f t="shared" si="3"/>
        <v>public RegC175() { } public RegC175(Long id) { this.id = id; } public RegC175(Long id, RegC170 idPai, long linha, String hash) { this.id = id; this.idPai = idPai; this.linha = linha; this.hash = hash; }public Long getId() { return id; } public void setId(Long id) { this.id = id; }</v>
      </c>
      <c r="N60" t="str">
        <f t="shared" si="4"/>
        <v>reg_c175</v>
      </c>
      <c r="O60" t="str">
        <f t="shared" si="5"/>
        <v>DELETE FROM `efdicms`.`reg_C175` WHERE (`HASHFILE` = @NUMHASH);</v>
      </c>
    </row>
    <row r="61" spans="1:15" x14ac:dyDescent="0.35">
      <c r="A61">
        <f t="shared" si="0"/>
        <v>60</v>
      </c>
      <c r="B61" s="7" t="s">
        <v>27</v>
      </c>
      <c r="C61" t="s">
        <v>3753</v>
      </c>
      <c r="D61" s="7" t="s">
        <v>922</v>
      </c>
      <c r="E61" s="179">
        <v>4</v>
      </c>
      <c r="F61" t="s">
        <v>144</v>
      </c>
      <c r="G61" s="7" t="s">
        <v>796</v>
      </c>
      <c r="H61">
        <f>COUNTIF($G$2:G61,G61)</f>
        <v>6</v>
      </c>
      <c r="I61" t="str">
        <f t="shared" si="1"/>
        <v>@Registros(nivel = 4) public class RegC176 implements Serializable { private static final long serialVersionUID = 1L; @Id @GeneratedValue(strategy = GenerationType.IDENTITY) @Basic(optional = false) @Column(name = "ID" ) private Long id;@ManyToOne(fetch = FetchType.LAZY) @JoinColumn(name = "ID_PAI", nullable = false) private RegC170 idPai; public RegC170 getIdPai() {return idPai;}public void setIdPai(Object idPai) {this.idPai = (RegC170) idPai;}public RegC176() { } public RegC176(Long id) { this.id = id; } public RegC176(Long id, RegC170 idPai, long linha, String hash) { this.id = id; this.idPai = idPai; this.linha = linha; this.hash = hash; }public Long getId() { return id; } public void setId(Long id) { this.id = id; }</v>
      </c>
      <c r="J61" t="str">
        <f t="shared" si="6"/>
        <v>@OneToMany( cascade = CascadeType.ALL, fetch = FetchType.LAZY, mappedBy = "idPai")private  List&lt;RegC176&gt; regC176;public List&lt;RegC176&gt; getRegC176() {return regC176;}public void setRegC176(List&lt;RegC176&gt; regC176) {this.regC176 = regC176;}</v>
      </c>
      <c r="K61">
        <f t="shared" si="7"/>
        <v>0</v>
      </c>
      <c r="L61" t="str">
        <f t="shared" si="8"/>
        <v>@OneToMany( cascade = CascadeType.ALL, fetch = FetchType.LAZY, mappedBy = "idPai")private  List&lt;RegC171&gt; regC171;public List&lt;RegC171&gt; getRegC171() {return regC171;}public void setRegC171(List&lt;RegC171&gt; regC171) {this.regC171 = regC171;}@OneToOne(optional = true, cascade = CascadeType.ALL, fetch = FetchType.LAZY, mappedBy = "idPai")private  RegC172 regC172;public RegC172 getRegC172() {return regC172;}public void setRegC172(RegC172 regC172) {this.regC172 = regC172;}@OneToMany( cascade = CascadeType.ALL, fetch = FetchType.LAZY, mappedBy = "idPai")private  List&lt;RegC173&gt; regC173;public List&lt;RegC173&gt; getRegC173() {return regC173;}public void setRegC173(List&lt;RegC173&gt; regC173) {this.regC173 = regC173;}@OneToMany( cascade = CascadeType.ALL, fetch = FetchType.LAZY, mappedBy = "idPai")private  List&lt;RegC174&gt; regC174;public List&lt;RegC174&gt; getRegC174() {return regC174;}public void setRegC174(List&lt;RegC174&gt; regC174) {this.regC174 = regC174;}@OneToMany( cascade = CascadeType.ALL, fetch = FetchType.LAZY, mappedBy = "idPai")private  List&lt;RegC175&gt; regC175;public List&lt;RegC175&gt; getRegC175() {return regC175;}public void setRegC175(List&lt;RegC175&gt; regC175) {this.regC175 = regC175;}@OneToMany( cascade = CascadeType.ALL, fetch = FetchType.LAZY, mappedBy = "idPai")private  List&lt;RegC176&gt; regC176;public List&lt;RegC176&gt; getRegC176() {return regC176;}public void setRegC176(List&lt;RegC176&gt; regC176) {this.regC176 = regC176;}</v>
      </c>
      <c r="M61" t="str">
        <f t="shared" si="3"/>
        <v>public RegC176() { } public RegC176(Long id) { this.id = id; } public RegC176(Long id, RegC170 idPai, long linha, String hash) { this.id = id; this.idPai = idPai; this.linha = linha; this.hash = hash; }public Long getId() { return id; } public void setId(Long id) { this.id = id; }</v>
      </c>
      <c r="N61" t="str">
        <f t="shared" si="4"/>
        <v>reg_c176</v>
      </c>
      <c r="O61" t="str">
        <f t="shared" si="5"/>
        <v>DELETE FROM `efdicms`.`reg_C176` WHERE (`HASHFILE` = @NUMHASH);</v>
      </c>
    </row>
    <row r="62" spans="1:15" x14ac:dyDescent="0.35">
      <c r="A62">
        <f t="shared" si="0"/>
        <v>61</v>
      </c>
      <c r="B62" s="7" t="s">
        <v>27</v>
      </c>
      <c r="C62" t="s">
        <v>3754</v>
      </c>
      <c r="D62" s="7" t="s">
        <v>985</v>
      </c>
      <c r="E62" s="179">
        <v>4</v>
      </c>
      <c r="F62" t="s">
        <v>8</v>
      </c>
      <c r="G62" s="7" t="s">
        <v>796</v>
      </c>
      <c r="H62">
        <f>COUNTIF($G$2:G62,G62)</f>
        <v>7</v>
      </c>
      <c r="I62" t="str">
        <f t="shared" si="1"/>
        <v>@Registros(nivel = 4) public class RegC177 implements Serializable { private static final long serialVersionUID = 1L; @Id @GeneratedValue(strategy = GenerationType.IDENTITY) @Basic(optional = false) @Column(name = "ID" ) private Long id;@OneToOne(fetch = FetchType.LAZY) @JoinColumn(name = "ID_PAI", nullable = false) private RegC170 idPai; public RegC170 getIdPai() {return idPai;}public void setIdPai(Object idPai) {this.idPai = (RegC170) idPai;}public RegC177() { } public RegC177(Long id) { this.id = id; } public RegC177(Long id, RegC170 idPai, long linha, String hash) { this.id = id; this.idPai = idPai; this.linha = linha; this.hash = hash; }public Long getId() { return id; } public void setId(Long id) { this.id = id; }</v>
      </c>
      <c r="J62" t="str">
        <f t="shared" si="6"/>
        <v>@OneToOne(optional = true, cascade = CascadeType.ALL, fetch = FetchType.LAZY, mappedBy = "idPai")private  RegC177 regC177;public RegC177 getRegC177() {return regC177;}public void setRegC177(RegC177 regC177) {this.regC177 = regC177;}</v>
      </c>
      <c r="K62">
        <f t="shared" si="7"/>
        <v>0</v>
      </c>
      <c r="L62" t="str">
        <f t="shared" si="8"/>
        <v>@OneToMany( cascade = CascadeType.ALL, fetch = FetchType.LAZY, mappedBy = "idPai")private  List&lt;RegC171&gt; regC171;public List&lt;RegC171&gt; getRegC171() {return regC171;}public void setRegC171(List&lt;RegC171&gt; regC171) {this.regC171 = regC171;}@OneToOne(optional = true, cascade = CascadeType.ALL, fetch = FetchType.LAZY, mappedBy = "idPai")private  RegC172 regC172;public RegC172 getRegC172() {return regC172;}public void setRegC172(RegC172 regC172) {this.regC172 = regC172;}@OneToMany( cascade = CascadeType.ALL, fetch = FetchType.LAZY, mappedBy = "idPai")private  List&lt;RegC173&gt; regC173;public List&lt;RegC173&gt; getRegC173() {return regC173;}public void setRegC173(List&lt;RegC173&gt; regC173) {this.regC173 = regC173;}@OneToMany( cascade = CascadeType.ALL, fetch = FetchType.LAZY, mappedBy = "idPai")private  List&lt;RegC174&gt; regC174;public List&lt;RegC174&gt; getRegC174() {return regC174;}public void setRegC174(List&lt;RegC174&gt; regC174) {this.regC174 = regC174;}@OneToMany( cascade = CascadeType.ALL, fetch = FetchType.LAZY, mappedBy = "idPai")private  List&lt;RegC175&gt; regC175;public List&lt;RegC175&gt; getRegC175() {return regC175;}public void setRegC175(List&lt;RegC175&gt; regC175) {this.regC175 = regC175;}@OneToMany( cascade = CascadeType.ALL, fetch = FetchType.LAZY, mappedBy = "idPai")private  List&lt;RegC176&gt; regC176;public List&lt;RegC176&gt; getRegC176() {return regC176;}public void setRegC176(List&lt;RegC176&gt; regC176) {this.regC176 = regC176;}@OneToOne(optional = true, cascade = CascadeType.ALL, fetch = FetchType.LAZY, mappedBy = "idPai")private  RegC177 regC177;public RegC177 getRegC177() {return regC177;}public void setRegC177(RegC177 regC177) {this.regC177 = regC177;}</v>
      </c>
      <c r="M62" t="str">
        <f t="shared" si="3"/>
        <v>public RegC177() { } public RegC177(Long id) { this.id = id; } public RegC177(Long id, RegC170 idPai, long linha, String hash) { this.id = id; this.idPai = idPai; this.linha = linha; this.hash = hash; }public Long getId() { return id; } public void setId(Long id) { this.id = id; }</v>
      </c>
      <c r="N62" t="str">
        <f t="shared" si="4"/>
        <v>reg_c177</v>
      </c>
      <c r="O62" t="str">
        <f t="shared" si="5"/>
        <v>DELETE FROM `efdicms`.`reg_C177` WHERE (`HASHFILE` = @NUMHASH);</v>
      </c>
    </row>
    <row r="63" spans="1:15" x14ac:dyDescent="0.35">
      <c r="A63">
        <f t="shared" si="0"/>
        <v>62</v>
      </c>
      <c r="B63" s="7" t="s">
        <v>27</v>
      </c>
      <c r="C63" t="s">
        <v>3755</v>
      </c>
      <c r="D63" s="7" t="s">
        <v>995</v>
      </c>
      <c r="E63" s="179">
        <v>4</v>
      </c>
      <c r="F63" t="s">
        <v>8</v>
      </c>
      <c r="G63" s="7" t="s">
        <v>796</v>
      </c>
      <c r="H63">
        <f>COUNTIF($G$2:G63,G63)</f>
        <v>8</v>
      </c>
      <c r="I63" t="str">
        <f t="shared" si="1"/>
        <v>@Registros(nivel = 4) public class RegC178 implements Serializable { private static final long serialVersionUID = 1L; @Id @GeneratedValue(strategy = GenerationType.IDENTITY) @Basic(optional = false) @Column(name = "ID" ) private Long id;@OneToOne(fetch = FetchType.LAZY) @JoinColumn(name = "ID_PAI", nullable = false) private RegC170 idPai; public RegC170 getIdPai() {return idPai;}public void setIdPai(Object idPai) {this.idPai = (RegC170) idPai;}public RegC178() { } public RegC178(Long id) { this.id = id; } public RegC178(Long id, RegC170 idPai, long linha, String hash) { this.id = id; this.idPai = idPai; this.linha = linha; this.hash = hash; }public Long getId() { return id; } public void setId(Long id) { this.id = id; }</v>
      </c>
      <c r="J63" t="str">
        <f t="shared" si="6"/>
        <v>@OneToOne(optional = true, cascade = CascadeType.ALL, fetch = FetchType.LAZY, mappedBy = "idPai")private  RegC178 regC178;public RegC178 getRegC178() {return regC178;}public void setRegC178(RegC178 regC178) {this.regC178 = regC178;}</v>
      </c>
      <c r="K63">
        <f t="shared" si="7"/>
        <v>0</v>
      </c>
      <c r="L63" t="str">
        <f t="shared" si="8"/>
        <v>@OneToMany( cascade = CascadeType.ALL, fetch = FetchType.LAZY, mappedBy = "idPai")private  List&lt;RegC171&gt; regC171;public List&lt;RegC171&gt; getRegC171() {return regC171;}public void setRegC171(List&lt;RegC171&gt; regC171) {this.regC171 = regC171;}@OneToOne(optional = true, cascade = CascadeType.ALL, fetch = FetchType.LAZY, mappedBy = "idPai")private  RegC172 regC172;public RegC172 getRegC172() {return regC172;}public void setRegC172(RegC172 regC172) {this.regC172 = regC172;}@OneToMany( cascade = CascadeType.ALL, fetch = FetchType.LAZY, mappedBy = "idPai")private  List&lt;RegC173&gt; regC173;public List&lt;RegC173&gt; getRegC173() {return regC173;}public void setRegC173(List&lt;RegC173&gt; regC173) {this.regC173 = regC173;}@OneToMany( cascade = CascadeType.ALL, fetch = FetchType.LAZY, mappedBy = "idPai")private  List&lt;RegC174&gt; regC174;public List&lt;RegC174&gt; getRegC174() {return regC174;}public void setRegC174(List&lt;RegC174&gt; regC174) {this.regC174 = regC174;}@OneToMany( cascade = CascadeType.ALL, fetch = FetchType.LAZY, mappedBy = "idPai")private  List&lt;RegC175&gt; regC175;public List&lt;RegC175&gt; getRegC175() {return regC175;}public void setRegC175(List&lt;RegC175&gt; regC175) {this.regC175 = regC175;}@OneToMany( cascade = CascadeType.ALL, fetch = FetchType.LAZY, mappedBy = "idPai")private  List&lt;RegC176&gt; regC176;public List&lt;RegC176&gt; getRegC176() {return regC176;}public void setRegC176(List&lt;RegC176&gt; regC176) {this.regC176 = regC176;}@OneToOne(optional = true, cascade = CascadeType.ALL, fetch = FetchType.LAZY, mappedBy = "idPai")private  RegC177 regC177;public RegC177 getRegC177() {return regC177;}public void setRegC177(RegC177 regC177) {this.regC177 = regC177;}@OneToOne(optional = true, cascade = CascadeType.ALL, fetch = FetchType.LAZY, mappedBy = "idPai")private  RegC178 regC178;public RegC178 getRegC178() {return regC178;}public void setRegC178(RegC178 regC178) {this.regC178 = regC178;}</v>
      </c>
      <c r="M63" t="str">
        <f t="shared" si="3"/>
        <v>public RegC178() { } public RegC178(Long id) { this.id = id; } public RegC178(Long id, RegC170 idPai, long linha, String hash) { this.id = id; this.idPai = idPai; this.linha = linha; this.hash = hash; }public Long getId() { return id; } public void setId(Long id) { this.id = id; }</v>
      </c>
      <c r="N63" t="str">
        <f t="shared" si="4"/>
        <v>reg_c178</v>
      </c>
      <c r="O63" t="str">
        <f t="shared" si="5"/>
        <v>DELETE FROM `efdicms`.`reg_C178` WHERE (`HASHFILE` = @NUMHASH);</v>
      </c>
    </row>
    <row r="64" spans="1:15" x14ac:dyDescent="0.35">
      <c r="A64">
        <f t="shared" si="0"/>
        <v>63</v>
      </c>
      <c r="B64" s="7" t="s">
        <v>27</v>
      </c>
      <c r="C64" t="s">
        <v>3756</v>
      </c>
      <c r="D64" s="7" t="s">
        <v>1004</v>
      </c>
      <c r="E64" s="179">
        <v>4</v>
      </c>
      <c r="F64" t="s">
        <v>8</v>
      </c>
      <c r="G64" s="7" t="s">
        <v>796</v>
      </c>
      <c r="H64">
        <f>COUNTIF($G$2:G64,G64)</f>
        <v>9</v>
      </c>
      <c r="I64" t="str">
        <f t="shared" si="1"/>
        <v>@Registros(nivel = 4) public class RegC179 implements Serializable { private static final long serialVersionUID = 1L; @Id @GeneratedValue(strategy = GenerationType.IDENTITY) @Basic(optional = false) @Column(name = "ID" ) private Long id;@OneToOne(fetch = FetchType.LAZY) @JoinColumn(name = "ID_PAI", nullable = false) private RegC170 idPai; public RegC170 getIdPai() {return idPai;}public void setIdPai(Object idPai) {this.idPai = (RegC170) idPai;}public RegC179() { } public RegC179(Long id) { this.id = id; } public RegC179(Long id, RegC170 idPai, long linha, String hash) { this.id = id; this.idPai = idPai; this.linha = linha; this.hash = hash; }public Long getId() { return id; } public void setId(Long id) { this.id = id; }</v>
      </c>
      <c r="J64" t="str">
        <f t="shared" si="6"/>
        <v>@OneToOne(optional = true, cascade = CascadeType.ALL, fetch = FetchType.LAZY, mappedBy = "idPai")private  RegC179 regC179;public RegC179 getRegC179() {return regC179;}public void setRegC179(RegC179 regC179) {this.regC179 = regC179;}</v>
      </c>
      <c r="K64">
        <f t="shared" si="7"/>
        <v>0</v>
      </c>
      <c r="L64" t="str">
        <f t="shared" si="8"/>
        <v>@OneToMany( cascade = CascadeType.ALL, fetch = FetchType.LAZY, mappedBy = "idPai")private  List&lt;RegC171&gt; regC171;public List&lt;RegC171&gt; getRegC171() {return regC171;}public void setRegC171(List&lt;RegC171&gt; regC171) {this.regC171 = regC171;}@OneToOne(optional = true, cascade = CascadeType.ALL, fetch = FetchType.LAZY, mappedBy = "idPai")private  RegC172 regC172;public RegC172 getRegC172() {return regC172;}public void setRegC172(RegC172 regC172) {this.regC172 = regC172;}@OneToMany( cascade = CascadeType.ALL, fetch = FetchType.LAZY, mappedBy = "idPai")private  List&lt;RegC173&gt; regC173;public List&lt;RegC173&gt; getRegC173() {return regC173;}public void setRegC173(List&lt;RegC173&gt; regC173) {this.regC173 = regC173;}@OneToMany( cascade = CascadeType.ALL, fetch = FetchType.LAZY, mappedBy = "idPai")private  List&lt;RegC174&gt; regC174;public List&lt;RegC174&gt; getRegC174() {return regC174;}public void setRegC174(List&lt;RegC174&gt; regC174) {this.regC174 = regC174;}@OneToMany( cascade = CascadeType.ALL, fetch = FetchType.LAZY, mappedBy = "idPai")private  List&lt;RegC175&gt; regC175;public List&lt;RegC175&gt; getRegC175() {return regC175;}public void setRegC175(List&lt;RegC175&gt; regC175) {this.regC175 = regC175;}@OneToMany( cascade = CascadeType.ALL, fetch = FetchType.LAZY, mappedBy = "idPai")private  List&lt;RegC176&gt; regC176;public List&lt;RegC176&gt; getRegC176() {return regC176;}public void setRegC176(List&lt;RegC176&gt; regC176) {this.regC176 = regC176;}@OneToOne(optional = true, cascade = CascadeType.ALL, fetch = FetchType.LAZY, mappedBy = "idPai")private  RegC177 regC177;public RegC177 getRegC177() {return regC177;}public void setRegC177(RegC177 regC177) {this.regC177 = regC177;}@OneToOne(optional = true, cascade = CascadeType.ALL, fetch = FetchType.LAZY, mappedBy = "idPai")private  RegC178 regC178;public RegC178 getRegC178() {return regC178;}public void setRegC178(RegC178 regC178) {this.regC178 = regC178;}@OneToOne(optional = true, cascade = CascadeType.ALL, fetch = FetchType.LAZY, mappedBy = "idPai")private  RegC179 regC179;public RegC179 getRegC179() {return regC179;}public void setRegC179(RegC179 regC179) {this.regC179 = regC179;}</v>
      </c>
      <c r="M64" t="str">
        <f t="shared" si="3"/>
        <v>public RegC179() { } public RegC179(Long id) { this.id = id; } public RegC179(Long id, RegC170 idPai, long linha, String hash) { this.id = id; this.idPai = idPai; this.linha = linha; this.hash = hash; }public Long getId() { return id; } public void setId(Long id) { this.id = id; }</v>
      </c>
      <c r="N64" t="str">
        <f t="shared" si="4"/>
        <v>reg_c179</v>
      </c>
      <c r="O64" t="str">
        <f t="shared" si="5"/>
        <v>DELETE FROM `efdicms`.`reg_C179` WHERE (`HASHFILE` = @NUMHASH);</v>
      </c>
    </row>
    <row r="65" spans="1:15" x14ac:dyDescent="0.35">
      <c r="A65">
        <f t="shared" si="0"/>
        <v>64</v>
      </c>
      <c r="B65" s="7" t="s">
        <v>27</v>
      </c>
      <c r="C65" t="s">
        <v>3757</v>
      </c>
      <c r="D65" s="7" t="s">
        <v>1018</v>
      </c>
      <c r="E65" s="179">
        <v>4</v>
      </c>
      <c r="F65" t="s">
        <v>8</v>
      </c>
      <c r="G65" s="7" t="s">
        <v>796</v>
      </c>
      <c r="H65">
        <f>COUNTIF($G$2:G65,G65)</f>
        <v>10</v>
      </c>
      <c r="I65" t="str">
        <f t="shared" si="1"/>
        <v>@Registros(nivel = 4) public class RegC180 implements Serializable { private static final long serialVersionUID = 1L; @Id @GeneratedValue(strategy = GenerationType.IDENTITY) @Basic(optional = false) @Column(name = "ID" ) private Long id;@OneToOne(fetch = FetchType.LAZY) @JoinColumn(name = "ID_PAI", nullable = false) private RegC170 idPai; public RegC170 getIdPai() {return idPai;}public void setIdPai(Object idPai) {this.idPai = (RegC170) idPai;}public RegC180() { } public RegC180(Long id) { this.id = id; } public RegC180(Long id, RegC170 idPai, long linha, String hash) { this.id = id; this.idPai = idPai; this.linha = linha; this.hash = hash; }public Long getId() { return id; } public void setId(Long id) { this.id = id; }</v>
      </c>
      <c r="J65" t="str">
        <f t="shared" si="6"/>
        <v>@OneToOne(optional = true, cascade = CascadeType.ALL, fetch = FetchType.LAZY, mappedBy = "idPai")private  RegC180 regC180;public RegC180 getRegC180() {return regC180;}public void setRegC180(RegC180 regC180) {this.regC180 = regC180;}</v>
      </c>
      <c r="K65">
        <f t="shared" si="7"/>
        <v>0</v>
      </c>
      <c r="L65" t="str">
        <f t="shared" si="8"/>
        <v>@OneToMany( cascade = CascadeType.ALL, fetch = FetchType.LAZY, mappedBy = "idPai")private  List&lt;RegC171&gt; regC171;public List&lt;RegC171&gt; getRegC171() {return regC171;}public void setRegC171(List&lt;RegC171&gt; regC171) {this.regC171 = regC171;}@OneToOne(optional = true, cascade = CascadeType.ALL, fetch = FetchType.LAZY, mappedBy = "idPai")private  RegC172 regC172;public RegC172 getRegC172() {return regC172;}public void setRegC172(RegC172 regC172) {this.regC172 = regC172;}@OneToMany( cascade = CascadeType.ALL, fetch = FetchType.LAZY, mappedBy = "idPai")private  List&lt;RegC173&gt; regC173;public List&lt;RegC173&gt; getRegC173() {return regC173;}public void setRegC173(List&lt;RegC173&gt; regC173) {this.regC173 = regC173;}@OneToMany( cascade = CascadeType.ALL, fetch = FetchType.LAZY, mappedBy = "idPai")private  List&lt;RegC174&gt; regC174;public List&lt;RegC174&gt; getRegC174() {return regC174;}public void setRegC174(List&lt;RegC174&gt; regC174) {this.regC174 = regC174;}@OneToMany( cascade = CascadeType.ALL, fetch = FetchType.LAZY, mappedBy = "idPai")private  List&lt;RegC175&gt; regC175;public List&lt;RegC175&gt; getRegC175() {return regC175;}public void setRegC175(List&lt;RegC175&gt; regC175) {this.regC175 = regC175;}@OneToMany( cascade = CascadeType.ALL, fetch = FetchType.LAZY, mappedBy = "idPai")private  List&lt;RegC176&gt; regC176;public List&lt;RegC176&gt; getRegC176() {return regC176;}public void setRegC176(List&lt;RegC176&gt; regC176) {this.regC176 = regC176;}@OneToOne(optional = true, cascade = CascadeType.ALL, fetch = FetchType.LAZY, mappedBy = "idPai")private  RegC177 regC177;public RegC177 getRegC177() {return regC177;}public void setRegC177(RegC177 regC177) {this.regC177 = regC177;}@OneToOne(optional = true, cascade = CascadeType.ALL, fetch = FetchType.LAZY, mappedBy = "idPai")private  RegC178 regC178;public RegC178 getRegC178() {return regC178;}public void setRegC178(RegC178 regC178) {this.regC178 = regC178;}@OneToOne(optional = true, cascade = CascadeType.ALL, fetch = FetchType.LAZY, mappedBy = "idPai")private  RegC179 regC179;public RegC179 getRegC179() {return regC179;}public void setRegC179(RegC179 regC179) {this.regC179 = regC179;}@OneToOne(optional = true, cascade = CascadeType.ALL, fetch = FetchType.LAZY, mappedBy = "idPai")private  RegC180 regC180;public RegC180 getRegC180() {return regC180;}public void setRegC180(RegC180 regC180) {this.regC180 = regC180;}</v>
      </c>
      <c r="M65" t="str">
        <f t="shared" si="3"/>
        <v>public RegC180() { } public RegC180(Long id) { this.id = id; } public RegC180(Long id, RegC170 idPai, long linha, String hash) { this.id = id; this.idPai = idPai; this.linha = linha; this.hash = hash; }public Long getId() { return id; } public void setId(Long id) { this.id = id; }</v>
      </c>
      <c r="N65" t="str">
        <f t="shared" si="4"/>
        <v>reg_c180</v>
      </c>
      <c r="O65" t="str">
        <f t="shared" si="5"/>
        <v>DELETE FROM `efdicms`.`reg_C180` WHERE (`HASHFILE` = @NUMHASH);</v>
      </c>
    </row>
    <row r="66" spans="1:15" x14ac:dyDescent="0.35">
      <c r="A66">
        <f t="shared" si="0"/>
        <v>65</v>
      </c>
      <c r="B66" s="7" t="s">
        <v>27</v>
      </c>
      <c r="C66" t="s">
        <v>3758</v>
      </c>
      <c r="D66" s="7" t="s">
        <v>1039</v>
      </c>
      <c r="E66" s="179">
        <v>4</v>
      </c>
      <c r="F66" t="s">
        <v>144</v>
      </c>
      <c r="G66" s="7" t="s">
        <v>796</v>
      </c>
      <c r="H66">
        <f>COUNTIF($G$2:G66,G66)</f>
        <v>11</v>
      </c>
      <c r="I66" t="str">
        <f t="shared" si="1"/>
        <v>@Registros(nivel = 4) public class RegC181 implements Serializable { private static final long serialVersionUID = 1L; @Id @GeneratedValue(strategy = GenerationType.IDENTITY) @Basic(optional = false) @Column(name = "ID" ) private Long id;@ManyToOne(fetch = FetchType.LAZY) @JoinColumn(name = "ID_PAI", nullable = false) private RegC170 idPai; public RegC170 getIdPai() {return idPai;}public void setIdPai(Object idPai) {this.idPai = (RegC170) idPai;}public RegC181() { } public RegC181(Long id) { this.id = id; } public RegC181(Long id, RegC170 idPai, long linha, String hash) { this.id = id; this.idPai = idPai; this.linha = linha; this.hash = hash; }public Long getId() { return id; } public void setId(Long id) { this.id = id; }</v>
      </c>
      <c r="J66" t="str">
        <f t="shared" si="6"/>
        <v>@OneToMany( cascade = CascadeType.ALL, fetch = FetchType.LAZY, mappedBy = "idPai")private  List&lt;RegC181&gt; regC181;public List&lt;RegC181&gt; getRegC181() {return regC181;}public void setRegC181(List&lt;RegC181&gt; regC181) {this.regC181 = regC181;}</v>
      </c>
      <c r="K66">
        <f t="shared" si="7"/>
        <v>0</v>
      </c>
      <c r="L66" t="str">
        <f t="shared" si="8"/>
        <v>@OneToMany( cascade = CascadeType.ALL, fetch = FetchType.LAZY, mappedBy = "idPai")private  List&lt;RegC171&gt; regC171;public List&lt;RegC171&gt; getRegC171() {return regC171;}public void setRegC171(List&lt;RegC171&gt; regC171) {this.regC171 = regC171;}@OneToOne(optional = true, cascade = CascadeType.ALL, fetch = FetchType.LAZY, mappedBy = "idPai")private  RegC172 regC172;public RegC172 getRegC172() {return regC172;}public void setRegC172(RegC172 regC172) {this.regC172 = regC172;}@OneToMany( cascade = CascadeType.ALL, fetch = FetchType.LAZY, mappedBy = "idPai")private  List&lt;RegC173&gt; regC173;public List&lt;RegC173&gt; getRegC173() {return regC173;}public void setRegC173(List&lt;RegC173&gt; regC173) {this.regC173 = regC173;}@OneToMany( cascade = CascadeType.ALL, fetch = FetchType.LAZY, mappedBy = "idPai")private  List&lt;RegC174&gt; regC174;public List&lt;RegC174&gt; getRegC174() {return regC174;}public void setRegC174(List&lt;RegC174&gt; regC174) {this.regC174 = regC174;}@OneToMany( cascade = CascadeType.ALL, fetch = FetchType.LAZY, mappedBy = "idPai")private  List&lt;RegC175&gt; regC175;public List&lt;RegC175&gt; getRegC175() {return regC175;}public void setRegC175(List&lt;RegC175&gt; regC175) {this.regC175 = regC175;}@OneToMany( cascade = CascadeType.ALL, fetch = FetchType.LAZY, mappedBy = "idPai")private  List&lt;RegC176&gt; regC176;public List&lt;RegC176&gt; getRegC176() {return regC176;}public void setRegC176(List&lt;RegC176&gt; regC176) {this.regC176 = regC176;}@OneToOne(optional = true, cascade = CascadeType.ALL, fetch = FetchType.LAZY, mappedBy = "idPai")private  RegC177 regC177;public RegC177 getRegC177() {return regC177;}public void setRegC177(RegC177 regC177) {this.regC177 = regC177;}@OneToOne(optional = true, cascade = CascadeType.ALL, fetch = FetchType.LAZY, mappedBy = "idPai")private  RegC178 regC178;public RegC178 getRegC178() {return regC178;}public void setRegC178(RegC178 regC178) {this.regC178 = regC178;}@OneToOne(optional = true, cascade = CascadeType.ALL, fetch = FetchType.LAZY, mappedBy = "idPai")private  RegC179 regC179;public RegC179 getRegC179() {return regC179;}public void setRegC179(RegC179 regC179) {this.regC179 = regC179;}@OneToOne(optional = true, cascade = CascadeType.ALL, fetch = FetchType.LAZY, mappedBy = "idPai")private  RegC180 regC180;public RegC180 getRegC180() {return regC180;}public void setRegC180(RegC180 regC180) {this.regC180 = regC180;}@OneToMany( cascade = CascadeType.ALL, fetch = FetchType.LAZY, mappedBy = "idPai")private  List&lt;RegC181&gt; regC181;public List&lt;RegC181&gt; getRegC181() {return regC181;}public void setRegC181(List&lt;RegC181&gt; regC181) {this.regC181 = regC181;}</v>
      </c>
      <c r="M66" t="str">
        <f t="shared" si="3"/>
        <v>public RegC181() { } public RegC181(Long id) { this.id = id; } public RegC181(Long id, RegC170 idPai, long linha, String hash) { this.id = id; this.idPai = idPai; this.linha = linha; this.hash = hash; }public Long getId() { return id; } public void setId(Long id) { this.id = id; }</v>
      </c>
      <c r="N66" t="str">
        <f t="shared" si="4"/>
        <v>reg_c181</v>
      </c>
      <c r="O66" t="str">
        <f t="shared" si="5"/>
        <v>DELETE FROM `efdicms`.`reg_C181` WHERE (`HASHFILE` = @NUMHASH);</v>
      </c>
    </row>
    <row r="67" spans="1:15" x14ac:dyDescent="0.35">
      <c r="A67">
        <f t="shared" ref="A67:A130" si="9">ROW(A66)</f>
        <v>66</v>
      </c>
      <c r="B67" s="7" t="s">
        <v>27</v>
      </c>
      <c r="C67" t="s">
        <v>3759</v>
      </c>
      <c r="D67" s="7" t="s">
        <v>1079</v>
      </c>
      <c r="E67" s="179">
        <v>3</v>
      </c>
      <c r="F67" t="s">
        <v>144</v>
      </c>
      <c r="G67" s="7" t="s">
        <v>527</v>
      </c>
      <c r="H67">
        <f>COUNTIF($G$2:G67,G67)</f>
        <v>10</v>
      </c>
      <c r="I67" t="str">
        <f t="shared" ref="I67:I130" si="10">CONCATENATE("@Registros(nivel = "&amp;E67&amp;") ","public class Reg"&amp;D67&amp;" implements Serializable { ","private static final long serialVersionUID = 1L; ","@Id ","@GeneratedValue(strategy = GenerationType.IDENTITY) ","@Basic(optional = false) ","@Column(name = ",$I$1," ) private Long id;","@"&amp;IF(F67="1","One","Many")&amp;"ToOne(fetch = FetchType.LAZY) ","@JoinColumn(name = ""ID_PAI"", nullable = false) ","private Reg"&amp;G67&amp;" idPai; ","public Reg"&amp;G67&amp;" getIdPai() {return idPai;}","public void setIdPai(Object idPai) {this.idPai = (Reg"&amp;G67&amp;") idPai;}"&amp;M67)</f>
        <v>@Registros(nivel = 3) public class RegC185 implements Serializable { private static final long serialVersionUID = 1L; @Id @GeneratedValue(strategy = GenerationType.IDENTITY) @Basic(optional = false) @Column(name = "ID" ) private Long id;@ManyToOne(fetch = FetchType.LAZY) @JoinColumn(name = "ID_PAI", nullable = false) private RegC100 idPai; public RegC100 getIdPai() {return idPai;}public void setIdPai(Object idPai) {this.idPai = (RegC100) idPai;}public RegC185() { } public RegC185(Long id) { this.id = id; } public RegC185(Long id, RegC100 idPai, long linha, String hash) { this.id = id; this.idPai = idPai; this.linha = linha; this.hash = hash; }public Long getId() { return id; } public void setId(Long id) { this.id = id; }</v>
      </c>
      <c r="J67" t="str">
        <f t="shared" si="6"/>
        <v>@OneToMany( cascade = CascadeType.ALL, fetch = FetchType.LAZY, mappedBy = "idPai")private  List&lt;RegC185&gt; regC185;public List&lt;RegC185&gt; getRegC185() {return regC185;}public void setRegC185(List&lt;RegC185&gt; regC185) {this.regC185 = regC185;}</v>
      </c>
      <c r="K67">
        <f t="shared" si="7"/>
        <v>0</v>
      </c>
      <c r="L67" t="str">
        <f t="shared" si="8"/>
        <v>@OneToOne(optional = true, cascade = CascadeType.ALL, fetch = FetchType.LAZY, mappedBy = "idPai")private  RegC101 regC101;public RegC101 getRegC101() {return regC101;}public void setRegC101(RegC101 regC101) {this.regC101 = regC101;}@OneToOne(optional = true, cascade = CascadeType.ALL, fetch = FetchType.LAZY, mappedBy = "idPai")private  RegC105 regC105;public RegC105 getRegC105() {return regC105;}public void setRegC105(RegC105 regC105) {this.regC105 = regC105;}@OneToMany( cascade = CascadeType.ALL, fetch = FetchType.LAZY, mappedBy = "idPai")private  List&lt;RegC110&gt; regC110;public List&lt;RegC110&gt; getRegC110() {return regC110;}public void setRegC110(List&lt;RegC110&gt; regC110) {this.regC110 = regC110;}@OneToMany( cascade = CascadeType.ALL, fetch = FetchType.LAZY, mappedBy = "idPai")private  List&lt;RegC120&gt; regC120;public List&lt;RegC120&gt; getRegC120() {return regC120;}public void setRegC120(List&lt;RegC120&gt; regC120) {this.regC120 = regC120;}@OneToOne(optional = true, cascade = CascadeType.ALL, fetch = FetchType.LAZY, mappedBy = "idPai")private  RegC130 regC130;public RegC130 getRegC130() {return regC130;}public void setRegC130(RegC130 regC130) {this.regC130 = regC130;}@OneToOne(optional = true, cascade = CascadeType.ALL, fetch = FetchType.LAZY, mappedBy = "idPai")private  RegC140 regC140;public RegC140 getRegC140() {return regC140;}public void setRegC140(RegC140 regC140) {this.regC140 = regC140;}@OneToOne(optional = true, cascade = CascadeType.ALL, fetch = FetchType.LAZY, mappedBy = "idPai")private  RegC160 regC160;public RegC160 getRegC160() {return regC160;}public void setRegC160(RegC160 regC160) {this.regC160 = regC160;}@OneToMany( cascade = CascadeType.ALL, fetch = FetchType.LAZY, mappedBy = "idPai")private  List&lt;RegC165&gt; regC165;public List&lt;RegC165&gt; getRegC165() {return regC165;}public void setRegC165(List&lt;RegC165&gt; regC165) {this.regC165 = regC165;}@OneToMany( cascade = CascadeType.ALL, fetch = FetchType.LAZY, mappedBy = "idPai")private  List&lt;RegC170&gt; regC170;public List&lt;RegC170&gt; getRegC170() {return regC170;}public void setRegC170(List&lt;RegC170&gt; regC170) {this.regC170 = regC170;}@OneToMany( cascade = CascadeType.ALL, fetch = FetchType.LAZY, mappedBy = "idPai")private  List&lt;RegC185&gt; regC185;public List&lt;RegC185&gt; getRegC185() {return regC185;}public void setRegC185(List&lt;RegC185&gt; regC185) {this.regC185 = regC185;}</v>
      </c>
      <c r="M67" t="str">
        <f t="shared" ref="M67:M130" si="11">"public Reg"&amp;D67&amp;"() { } public Reg"&amp;D67&amp;"(Long id) { this.id = id; } public Reg"&amp;D67&amp;"(Long id, Reg"&amp;G67&amp;" idPai, long linha, String hash) { this.id = id; this.idPai = idPai; this.linha = linha; this.hash = hash; }public Long getId() { return id; } public void setId(Long id) { this.id = id; }"</f>
        <v>public RegC185() { } public RegC185(Long id) { this.id = id; } public RegC185(Long id, RegC100 idPai, long linha, String hash) { this.id = id; this.idPai = idPai; this.linha = linha; this.hash = hash; }public Long getId() { return id; } public void setId(Long id) { this.id = id; }</v>
      </c>
      <c r="N67" t="str">
        <f t="shared" ref="N67:N130" si="12">CONCATENATE("reg_",LOWER(D67))</f>
        <v>reg_c185</v>
      </c>
      <c r="O67" t="str">
        <f t="shared" ref="O67:O130" si="13">"DELETE FROM `efdicms`.`reg_"&amp;D67&amp;"` WHERE (`HASHFILE` = @NUMHASH);"</f>
        <v>DELETE FROM `efdicms`.`reg_C185` WHERE (`HASHFILE` = @NUMHASH);</v>
      </c>
    </row>
    <row r="68" spans="1:15" x14ac:dyDescent="0.35">
      <c r="A68">
        <f t="shared" si="9"/>
        <v>67</v>
      </c>
      <c r="B68" s="7" t="s">
        <v>27</v>
      </c>
      <c r="C68" t="s">
        <v>3760</v>
      </c>
      <c r="D68" s="7" t="s">
        <v>1099</v>
      </c>
      <c r="E68" s="179">
        <v>3</v>
      </c>
      <c r="F68" t="s">
        <v>144</v>
      </c>
      <c r="G68" s="7" t="s">
        <v>527</v>
      </c>
      <c r="H68">
        <f>COUNTIF($G$2:G68,G68)</f>
        <v>11</v>
      </c>
      <c r="I68" t="str">
        <f t="shared" si="10"/>
        <v>@Registros(nivel = 3) public class RegC186 implements Serializable { private static final long serialVersionUID = 1L; @Id @GeneratedValue(strategy = GenerationType.IDENTITY) @Basic(optional = false) @Column(name = "ID" ) private Long id;@ManyToOne(fetch = FetchType.LAZY) @JoinColumn(name = "ID_PAI", nullable = false) private RegC100 idPai; public RegC100 getIdPai() {return idPai;}public void setIdPai(Object idPai) {this.idPai = (RegC100) idPai;}public RegC186() { } public RegC186(Long id) { this.id = id; } public RegC186(Long id, RegC100 idPai, long linha, String hash) { this.id = id; this.idPai = idPai; this.linha = linha; this.hash = hash; }public Long getId() { return id; } public void setId(Long id) { this.id = id; }</v>
      </c>
      <c r="J68" t="str">
        <f t="shared" ref="J68:J131" si="14">IF(F68="1","@OneToOne(optional = true,","@OneToMany(")&amp;" cascade = CascadeType.ALL, fetch = FetchType.LAZY, mappedBy = ""idPai"")private  "&amp;IF(F68="1","","List&lt;")&amp;"Reg"&amp;D68&amp;IF(F68="1","","&gt;")&amp;" reg"&amp;D68&amp;";public "&amp;IF(F68="1","","List&lt;")&amp;"Reg"&amp;D68&amp;IF(F68="1","","&gt;")&amp;" getReg"&amp;D68&amp;"() {return reg"&amp;D68&amp;";}public void setReg"&amp;D68&amp;"("&amp;IF(F68="1","","List&lt;")&amp;"Reg"&amp;D68&amp;IF(F68="1","","&gt;")&amp;" reg"&amp;D68&amp;") {this.reg"&amp;D68&amp;" = reg"&amp;D68&amp;";}"</f>
        <v>@OneToMany( cascade = CascadeType.ALL, fetch = FetchType.LAZY, mappedBy = "idPai")private  List&lt;RegC186&gt; regC186;public List&lt;RegC186&gt; getRegC186() {return regC186;}public void setRegC186(List&lt;RegC186&gt; regC186) {this.regC186 = regC186;}</v>
      </c>
      <c r="K68">
        <f t="shared" ref="K68:K131" si="15">COUNTIF(G:G,D68)</f>
        <v>0</v>
      </c>
      <c r="L68" t="str">
        <f t="shared" si="8"/>
        <v>@OneToOne(optional = true, cascade = CascadeType.ALL, fetch = FetchType.LAZY, mappedBy = "idPai")private  RegC101 regC101;public RegC101 getRegC101() {return regC101;}public void setRegC101(RegC101 regC101) {this.regC101 = regC101;}@OneToOne(optional = true, cascade = CascadeType.ALL, fetch = FetchType.LAZY, mappedBy = "idPai")private  RegC105 regC105;public RegC105 getRegC105() {return regC105;}public void setRegC105(RegC105 regC105) {this.regC105 = regC105;}@OneToMany( cascade = CascadeType.ALL, fetch = FetchType.LAZY, mappedBy = "idPai")private  List&lt;RegC110&gt; regC110;public List&lt;RegC110&gt; getRegC110() {return regC110;}public void setRegC110(List&lt;RegC110&gt; regC110) {this.regC110 = regC110;}@OneToMany( cascade = CascadeType.ALL, fetch = FetchType.LAZY, mappedBy = "idPai")private  List&lt;RegC120&gt; regC120;public List&lt;RegC120&gt; getRegC120() {return regC120;}public void setRegC120(List&lt;RegC120&gt; regC120) {this.regC120 = regC120;}@OneToOne(optional = true, cascade = CascadeType.ALL, fetch = FetchType.LAZY, mappedBy = "idPai")private  RegC130 regC130;public RegC130 getRegC130() {return regC130;}public void setRegC130(RegC130 regC130) {this.regC130 = regC130;}@OneToOne(optional = true, cascade = CascadeType.ALL, fetch = FetchType.LAZY, mappedBy = "idPai")private  RegC140 regC140;public RegC140 getRegC140() {return regC140;}public void setRegC140(RegC140 regC140) {this.regC140 = regC140;}@OneToOne(optional = true, cascade = CascadeType.ALL, fetch = FetchType.LAZY, mappedBy = "idPai")private  RegC160 regC160;public RegC160 getRegC160() {return regC160;}public void setRegC160(RegC160 regC160) {this.regC160 = regC160;}@OneToMany( cascade = CascadeType.ALL, fetch = FetchType.LAZY, mappedBy = "idPai")private  List&lt;RegC165&gt; regC165;public List&lt;RegC165&gt; getRegC165() {return regC165;}public void setRegC165(List&lt;RegC165&gt; regC165) {this.regC165 = regC165;}@OneToMany( cascade = CascadeType.ALL, fetch = FetchType.LAZY, mappedBy = "idPai")private  List&lt;RegC170&gt; regC170;public List&lt;RegC170&gt; getRegC170() {return regC170;}public void setRegC170(List&lt;RegC170&gt; regC170) {this.regC170 = regC170;}@OneToMany( cascade = CascadeType.ALL, fetch = FetchType.LAZY, mappedBy = "idPai")private  List&lt;RegC185&gt; regC185;public List&lt;RegC185&gt; getRegC185() {return regC185;}public void setRegC185(List&lt;RegC185&gt; regC185) {this.regC185 = regC185;}@OneToMany( cascade = CascadeType.ALL, fetch = FetchType.LAZY, mappedBy = "idPai")private  List&lt;RegC186&gt; regC186;public List&lt;RegC186&gt; getRegC186() {return regC186;}public void setRegC186(List&lt;RegC186&gt; regC186) {this.regC186 = regC186;}</v>
      </c>
      <c r="M68" t="str">
        <f t="shared" si="11"/>
        <v>public RegC186() { } public RegC186(Long id) { this.id = id; } public RegC186(Long id, RegC100 idPai, long linha, String hash) { this.id = id; this.idPai = idPai; this.linha = linha; this.hash = hash; }public Long getId() { return id; } public void setId(Long id) { this.id = id; }</v>
      </c>
      <c r="N68" t="str">
        <f t="shared" si="12"/>
        <v>reg_c186</v>
      </c>
      <c r="O68" t="str">
        <f t="shared" si="13"/>
        <v>DELETE FROM `efdicms`.`reg_C186` WHERE (`HASHFILE` = @NUMHASH);</v>
      </c>
    </row>
    <row r="69" spans="1:15" x14ac:dyDescent="0.35">
      <c r="A69">
        <f t="shared" si="9"/>
        <v>68</v>
      </c>
      <c r="B69" s="7" t="s">
        <v>27</v>
      </c>
      <c r="C69" t="s">
        <v>3761</v>
      </c>
      <c r="D69" s="7" t="s">
        <v>1130</v>
      </c>
      <c r="E69" s="179">
        <v>3</v>
      </c>
      <c r="F69" t="s">
        <v>144</v>
      </c>
      <c r="G69" s="7" t="s">
        <v>527</v>
      </c>
      <c r="H69">
        <f>COUNTIF($G$2:G69,G69)</f>
        <v>12</v>
      </c>
      <c r="I69" t="str">
        <f t="shared" si="10"/>
        <v>@Registros(nivel = 3) public class RegC190 implements Serializable { private static final long serialVersionUID = 1L; @Id @GeneratedValue(strategy = GenerationType.IDENTITY) @Basic(optional = false) @Column(name = "ID" ) private Long id;@ManyToOne(fetch = FetchType.LAZY) @JoinColumn(name = "ID_PAI", nullable = false) private RegC100 idPai; public RegC100 getIdPai() {return idPai;}public void setIdPai(Object idPai) {this.idPai = (RegC100) idPai;}public RegC190() { } public RegC190(Long id) { this.id = id; } public RegC190(Long id, RegC100 idPai, long linha, String hash) { this.id = id; this.idPai = idPai; this.linha = linha; this.hash = hash; }public Long getId() { return id; } public void setId(Long id) { this.id = id; }</v>
      </c>
      <c r="J69" t="str">
        <f t="shared" si="14"/>
        <v>@OneToMany( cascade = CascadeType.ALL, fetch = FetchType.LAZY, mappedBy = "idPai")private  List&lt;RegC190&gt; regC190;public List&lt;RegC190&gt; getRegC190() {return regC190;}public void setRegC190(List&lt;RegC190&gt; regC190) {this.regC190 = regC190;}</v>
      </c>
      <c r="K69">
        <f t="shared" si="15"/>
        <v>1</v>
      </c>
      <c r="L69" t="str">
        <f t="shared" si="8"/>
        <v>@OneToOne(optional = true, cascade = CascadeType.ALL, fetch = FetchType.LAZY, mappedBy = "idPai")private  RegC101 regC101;public RegC101 getRegC101() {return regC101;}public void setRegC101(RegC101 regC101) {this.regC101 = regC101;}@OneToOne(optional = true, cascade = CascadeType.ALL, fetch = FetchType.LAZY, mappedBy = "idPai")private  RegC105 regC105;public RegC105 getRegC105() {return regC105;}public void setRegC105(RegC105 regC105) {this.regC105 = regC105;}@OneToMany( cascade = CascadeType.ALL, fetch = FetchType.LAZY, mappedBy = "idPai")private  List&lt;RegC110&gt; regC110;public List&lt;RegC110&gt; getRegC110() {return regC110;}public void setRegC110(List&lt;RegC110&gt; regC110) {this.regC110 = regC110;}@OneToMany( cascade = CascadeType.ALL, fetch = FetchType.LAZY, mappedBy = "idPai")private  List&lt;RegC120&gt; regC120;public List&lt;RegC120&gt; getRegC120() {return regC120;}public void setRegC120(List&lt;RegC120&gt; regC120) {this.regC120 = regC120;}@OneToOne(optional = true, cascade = CascadeType.ALL, fetch = FetchType.LAZY, mappedBy = "idPai")private  RegC130 regC130;public RegC130 getRegC130() {return regC130;}public void setRegC130(RegC130 regC130) {this.regC130 = regC130;}@OneToOne(optional = true, cascade = CascadeType.ALL, fetch = FetchType.LAZY, mappedBy = "idPai")private  RegC140 regC140;public RegC140 getRegC140() {return regC140;}public void setRegC140(RegC140 regC140) {this.regC140 = regC140;}@OneToOne(optional = true, cascade = CascadeType.ALL, fetch = FetchType.LAZY, mappedBy = "idPai")private  RegC160 regC160;public RegC160 getRegC160() {return regC160;}public void setRegC160(RegC160 regC160) {this.regC160 = regC160;}@OneToMany( cascade = CascadeType.ALL, fetch = FetchType.LAZY, mappedBy = "idPai")private  List&lt;RegC165&gt; regC165;public List&lt;RegC165&gt; getRegC165() {return regC165;}public void setRegC165(List&lt;RegC165&gt; regC165) {this.regC165 = regC165;}@OneToMany( cascade = CascadeType.ALL, fetch = FetchType.LAZY, mappedBy = "idPai")private  List&lt;RegC170&gt; regC170;public List&lt;RegC170&gt; getRegC170() {return regC170;}public void setRegC170(List&lt;RegC170&gt; regC170) {this.regC170 = regC170;}@OneToMany( cascade = CascadeType.ALL, fetch = FetchType.LAZY, mappedBy = "idPai")private  List&lt;RegC185&gt; regC185;public List&lt;RegC185&gt; getRegC185() {return regC185;}public void setRegC185(List&lt;RegC185&gt; regC185) {this.regC185 = regC185;}@OneToMany( cascade = CascadeType.ALL, fetch = FetchType.LAZY, mappedBy = "idPai")private  List&lt;RegC186&gt; regC186;public List&lt;RegC186&gt; getRegC186() {return regC186;}public void setRegC186(List&lt;RegC186&gt; regC186) {this.regC186 = regC186;}@OneToMany( cascade = CascadeType.ALL, fetch = FetchType.LAZY, mappedBy = "idPai")private  List&lt;RegC190&gt; regC190;public List&lt;RegC190&gt; getRegC190() {return regC190;}public void setRegC190(List&lt;RegC190&gt; regC190) {this.regC190 = regC190;}</v>
      </c>
      <c r="M69" t="str">
        <f t="shared" si="11"/>
        <v>public RegC190() { } public RegC190(Long id) { this.id = id; } public RegC190(Long id, RegC100 idPai, long linha, String hash) { this.id = id; this.idPai = idPai; this.linha = linha; this.hash = hash; }public Long getId() { return id; } public void setId(Long id) { this.id = id; }</v>
      </c>
      <c r="N69" t="str">
        <f t="shared" si="12"/>
        <v>reg_c190</v>
      </c>
      <c r="O69" t="str">
        <f t="shared" si="13"/>
        <v>DELETE FROM `efdicms`.`reg_C190` WHERE (`HASHFILE` = @NUMHASH);</v>
      </c>
    </row>
    <row r="70" spans="1:15" x14ac:dyDescent="0.35">
      <c r="A70">
        <f t="shared" si="9"/>
        <v>69</v>
      </c>
      <c r="B70" s="7" t="s">
        <v>27</v>
      </c>
      <c r="C70" t="s">
        <v>3762</v>
      </c>
      <c r="D70" s="7" t="s">
        <v>1144</v>
      </c>
      <c r="E70" s="179">
        <v>4</v>
      </c>
      <c r="F70" t="s">
        <v>8</v>
      </c>
      <c r="G70" s="7" t="s">
        <v>1130</v>
      </c>
      <c r="H70">
        <f>COUNTIF($G$2:G70,G70)</f>
        <v>1</v>
      </c>
      <c r="I70" t="str">
        <f t="shared" si="10"/>
        <v>@Registros(nivel = 4) public class RegC191 implements Serializable { private static final long serialVersionUID = 1L; @Id @GeneratedValue(strategy = GenerationType.IDENTITY) @Basic(optional = false) @Column(name = "ID" ) private Long id;@OneToOne(fetch = FetchType.LAZY) @JoinColumn(name = "ID_PAI", nullable = false) private RegC190 idPai; public RegC190 getIdPai() {return idPai;}public void setIdPai(Object idPai) {this.idPai = (RegC190) idPai;}public RegC191() { } public RegC191(Long id) { this.id = id; } public RegC191(Long id, RegC190 idPai, long linha, String hash) { this.id = id; this.idPai = idPai; this.linha = linha; this.hash = hash; }public Long getId() { return id; } public void setId(Long id) { this.id = id; }</v>
      </c>
      <c r="J70" t="str">
        <f t="shared" si="14"/>
        <v>@OneToOne(optional = true, cascade = CascadeType.ALL, fetch = FetchType.LAZY, mappedBy = "idPai")private  RegC191 regC191;public RegC191 getRegC191() {return regC191;}public void setRegC191(RegC191 regC191) {this.regC191 = regC191;}</v>
      </c>
      <c r="K70">
        <f t="shared" si="15"/>
        <v>0</v>
      </c>
      <c r="L70" t="str">
        <f t="shared" ref="L70:L133" si="16">IF(H70=1,J70,CONCATENATE(VLOOKUP(SUMIFS(A:A,G:G,G70,H:H,H70-1),A:L,12,0),J70))</f>
        <v>@OneToOne(optional = true, cascade = CascadeType.ALL, fetch = FetchType.LAZY, mappedBy = "idPai")private  RegC191 regC191;public RegC191 getRegC191() {return regC191;}public void setRegC191(RegC191 regC191) {this.regC191 = regC191;}</v>
      </c>
      <c r="M70" t="str">
        <f t="shared" si="11"/>
        <v>public RegC191() { } public RegC191(Long id) { this.id = id; } public RegC191(Long id, RegC190 idPai, long linha, String hash) { this.id = id; this.idPai = idPai; this.linha = linha; this.hash = hash; }public Long getId() { return id; } public void setId(Long id) { this.id = id; }</v>
      </c>
      <c r="N70" t="str">
        <f t="shared" si="12"/>
        <v>reg_c191</v>
      </c>
      <c r="O70" t="str">
        <f t="shared" si="13"/>
        <v>DELETE FROM `efdicms`.`reg_C191` WHERE (`HASHFILE` = @NUMHASH);</v>
      </c>
    </row>
    <row r="71" spans="1:15" x14ac:dyDescent="0.35">
      <c r="A71">
        <f t="shared" si="9"/>
        <v>70</v>
      </c>
      <c r="B71" s="7" t="s">
        <v>27</v>
      </c>
      <c r="C71" t="s">
        <v>3763</v>
      </c>
      <c r="D71" s="7" t="s">
        <v>1153</v>
      </c>
      <c r="E71" s="179">
        <v>3</v>
      </c>
      <c r="F71" t="s">
        <v>144</v>
      </c>
      <c r="G71" s="7" t="s">
        <v>527</v>
      </c>
      <c r="H71">
        <f>COUNTIF($G$2:G71,G71)</f>
        <v>13</v>
      </c>
      <c r="I71" t="str">
        <f t="shared" si="10"/>
        <v>@Registros(nivel = 3) public class RegC195 implements Serializable { private static final long serialVersionUID = 1L; @Id @GeneratedValue(strategy = GenerationType.IDENTITY) @Basic(optional = false) @Column(name = "ID" ) private Long id;@ManyToOne(fetch = FetchType.LAZY) @JoinColumn(name = "ID_PAI", nullable = false) private RegC100 idPai; public RegC100 getIdPai() {return idPai;}public void setIdPai(Object idPai) {this.idPai = (RegC100) idPai;}public RegC195() { } public RegC195(Long id) { this.id = id; } public RegC195(Long id, RegC100 idPai, long linha, String hash) { this.id = id; this.idPai = idPai; this.linha = linha; this.hash = hash; }public Long getId() { return id; } public void setId(Long id) { this.id = id; }</v>
      </c>
      <c r="J71" t="str">
        <f t="shared" si="14"/>
        <v>@OneToMany( cascade = CascadeType.ALL, fetch = FetchType.LAZY, mappedBy = "idPai")private  List&lt;RegC195&gt; regC195;public List&lt;RegC195&gt; getRegC195() {return regC195;}public void setRegC195(List&lt;RegC195&gt; regC195) {this.regC195 = regC195;}</v>
      </c>
      <c r="K71">
        <f t="shared" si="15"/>
        <v>1</v>
      </c>
      <c r="L71" t="str">
        <f t="shared" si="16"/>
        <v>@OneToOne(optional = true, cascade = CascadeType.ALL, fetch = FetchType.LAZY, mappedBy = "idPai")private  RegC101 regC101;public RegC101 getRegC101() {return regC101;}public void setRegC101(RegC101 regC101) {this.regC101 = regC101;}@OneToOne(optional = true, cascade = CascadeType.ALL, fetch = FetchType.LAZY, mappedBy = "idPai")private  RegC105 regC105;public RegC105 getRegC105() {return regC105;}public void setRegC105(RegC105 regC105) {this.regC105 = regC105;}@OneToMany( cascade = CascadeType.ALL, fetch = FetchType.LAZY, mappedBy = "idPai")private  List&lt;RegC110&gt; regC110;public List&lt;RegC110&gt; getRegC110() {return regC110;}public void setRegC110(List&lt;RegC110&gt; regC110) {this.regC110 = regC110;}@OneToMany( cascade = CascadeType.ALL, fetch = FetchType.LAZY, mappedBy = "idPai")private  List&lt;RegC120&gt; regC120;public List&lt;RegC120&gt; getRegC120() {return regC120;}public void setRegC120(List&lt;RegC120&gt; regC120) {this.regC120 = regC120;}@OneToOne(optional = true, cascade = CascadeType.ALL, fetch = FetchType.LAZY, mappedBy = "idPai")private  RegC130 regC130;public RegC130 getRegC130() {return regC130;}public void setRegC130(RegC130 regC130) {this.regC130 = regC130;}@OneToOne(optional = true, cascade = CascadeType.ALL, fetch = FetchType.LAZY, mappedBy = "idPai")private  RegC140 regC140;public RegC140 getRegC140() {return regC140;}public void setRegC140(RegC140 regC140) {this.regC140 = regC140;}@OneToOne(optional = true, cascade = CascadeType.ALL, fetch = FetchType.LAZY, mappedBy = "idPai")private  RegC160 regC160;public RegC160 getRegC160() {return regC160;}public void setRegC160(RegC160 regC160) {this.regC160 = regC160;}@OneToMany( cascade = CascadeType.ALL, fetch = FetchType.LAZY, mappedBy = "idPai")private  List&lt;RegC165&gt; regC165;public List&lt;RegC165&gt; getRegC165() {return regC165;}public void setRegC165(List&lt;RegC165&gt; regC165) {this.regC165 = regC165;}@OneToMany( cascade = CascadeType.ALL, fetch = FetchType.LAZY, mappedBy = "idPai")private  List&lt;RegC170&gt; regC170;public List&lt;RegC170&gt; getRegC170() {return regC170;}public void setRegC170(List&lt;RegC170&gt; regC170) {this.regC170 = regC170;}@OneToMany( cascade = CascadeType.ALL, fetch = FetchType.LAZY, mappedBy = "idPai")private  List&lt;RegC185&gt; regC185;public List&lt;RegC185&gt; getRegC185() {return regC185;}public void setRegC185(List&lt;RegC185&gt; regC185) {this.regC185 = regC185;}@OneToMany( cascade = CascadeType.ALL, fetch = FetchType.LAZY, mappedBy = "idPai")private  List&lt;RegC186&gt; regC186;public List&lt;RegC186&gt; getRegC186() {return regC186;}public void setRegC186(List&lt;RegC186&gt; regC186) {this.regC186 = regC186;}@OneToMany( cascade = CascadeType.ALL, fetch = FetchType.LAZY, mappedBy = "idPai")private  List&lt;RegC190&gt; regC190;public List&lt;RegC190&gt; getRegC190() {return regC190;}public void setRegC190(List&lt;RegC190&gt; regC190) {this.regC190 = regC190;}@OneToMany( cascade = CascadeType.ALL, fetch = FetchType.LAZY, mappedBy = "idPai")private  List&lt;RegC195&gt; regC195;public List&lt;RegC195&gt; getRegC195() {return regC195;}public void setRegC195(List&lt;RegC195&gt; regC195) {this.regC195 = regC195;}</v>
      </c>
      <c r="M71" t="str">
        <f t="shared" si="11"/>
        <v>public RegC195() { } public RegC195(Long id) { this.id = id; } public RegC195(Long id, RegC100 idPai, long linha, String hash) { this.id = id; this.idPai = idPai; this.linha = linha; this.hash = hash; }public Long getId() { return id; } public void setId(Long id) { this.id = id; }</v>
      </c>
      <c r="N71" t="str">
        <f t="shared" si="12"/>
        <v>reg_c195</v>
      </c>
      <c r="O71" t="str">
        <f t="shared" si="13"/>
        <v>DELETE FROM `efdicms`.`reg_C195` WHERE (`HASHFILE` = @NUMHASH);</v>
      </c>
    </row>
    <row r="72" spans="1:15" x14ac:dyDescent="0.35">
      <c r="A72">
        <f t="shared" si="9"/>
        <v>71</v>
      </c>
      <c r="B72" s="7" t="s">
        <v>27</v>
      </c>
      <c r="C72" t="s">
        <v>3764</v>
      </c>
      <c r="D72" s="7" t="s">
        <v>1157</v>
      </c>
      <c r="E72" s="179">
        <v>4</v>
      </c>
      <c r="F72" t="s">
        <v>144</v>
      </c>
      <c r="G72" s="7" t="s">
        <v>1153</v>
      </c>
      <c r="H72">
        <f>COUNTIF($G$2:G72,G72)</f>
        <v>1</v>
      </c>
      <c r="I72" t="str">
        <f t="shared" si="10"/>
        <v>@Registros(nivel = 4) public class RegC197 implements Serializable { private static final long serialVersionUID = 1L; @Id @GeneratedValue(strategy = GenerationType.IDENTITY) @Basic(optional = false) @Column(name = "ID" ) private Long id;@ManyToOne(fetch = FetchType.LAZY) @JoinColumn(name = "ID_PAI", nullable = false) private RegC195 idPai; public RegC195 getIdPai() {return idPai;}public void setIdPai(Object idPai) {this.idPai = (RegC195) idPai;}public RegC197() { } public RegC197(Long id) { this.id = id; } public RegC197(Long id, RegC195 idPai, long linha, String hash) { this.id = id; this.idPai = idPai; this.linha = linha; this.hash = hash; }public Long getId() { return id; } public void setId(Long id) { this.id = id; }</v>
      </c>
      <c r="J72" t="str">
        <f t="shared" si="14"/>
        <v>@OneToMany( cascade = CascadeType.ALL, fetch = FetchType.LAZY, mappedBy = "idPai")private  List&lt;RegC197&gt; regC197;public List&lt;RegC197&gt; getRegC197() {return regC197;}public void setRegC197(List&lt;RegC197&gt; regC197) {this.regC197 = regC197;}</v>
      </c>
      <c r="K72">
        <f t="shared" si="15"/>
        <v>0</v>
      </c>
      <c r="L72" t="str">
        <f t="shared" si="16"/>
        <v>@OneToMany( cascade = CascadeType.ALL, fetch = FetchType.LAZY, mappedBy = "idPai")private  List&lt;RegC197&gt; regC197;public List&lt;RegC197&gt; getRegC197() {return regC197;}public void setRegC197(List&lt;RegC197&gt; regC197) {this.regC197 = regC197;}</v>
      </c>
      <c r="M72" t="str">
        <f t="shared" si="11"/>
        <v>public RegC197() { } public RegC197(Long id) { this.id = id; } public RegC197(Long id, RegC195 idPai, long linha, String hash) { this.id = id; this.idPai = idPai; this.linha = linha; this.hash = hash; }public Long getId() { return id; } public void setId(Long id) { this.id = id; }</v>
      </c>
      <c r="N72" t="str">
        <f t="shared" si="12"/>
        <v>reg_c197</v>
      </c>
      <c r="O72" t="str">
        <f t="shared" si="13"/>
        <v>DELETE FROM `efdicms`.`reg_C197` WHERE (`HASHFILE` = @NUMHASH);</v>
      </c>
    </row>
    <row r="73" spans="1:15" x14ac:dyDescent="0.35">
      <c r="A73">
        <f t="shared" si="9"/>
        <v>72</v>
      </c>
      <c r="B73" s="7" t="s">
        <v>27</v>
      </c>
      <c r="C73" t="s">
        <v>3765</v>
      </c>
      <c r="D73" s="7" t="s">
        <v>1452</v>
      </c>
      <c r="E73" s="179">
        <v>2</v>
      </c>
      <c r="F73" t="s">
        <v>108</v>
      </c>
      <c r="G73" s="7" t="s">
        <v>524</v>
      </c>
      <c r="H73">
        <f>COUNTIF($G$2:G73,G73)</f>
        <v>2</v>
      </c>
      <c r="I73" t="str">
        <f t="shared" si="10"/>
        <v>@Registros(nivel = 2) public class RegC300 implements Serializable { private static final long serialVersionUID = 1L; @Id @GeneratedValue(strategy = GenerationType.IDENTITY) @Basic(optional = false) @Column(name = "ID" ) private Long id;@ManyToOne(fetch = FetchType.LAZY) @JoinColumn(name = "ID_PAI", nullable = false) private RegC001 idPai; public RegC001 getIdPai() {return idPai;}public void setIdPai(Object idPai) {this.idPai = (RegC001) idPai;}public RegC300() { } public RegC300(Long id) { this.id = id; } public RegC300(Long id, RegC001 idPai, long linha, String hash) { this.id = id; this.idPai = idPai; this.linha = linha; this.hash = hash; }public Long getId() { return id; } public void setId(Long id) { this.id = id; }</v>
      </c>
      <c r="J73" t="str">
        <f t="shared" si="14"/>
        <v>@OneToMany( cascade = CascadeType.ALL, fetch = FetchType.LAZY, mappedBy = "idPai")private  List&lt;RegC300&gt; regC300;public List&lt;RegC300&gt; getRegC300() {return regC300;}public void setRegC300(List&lt;RegC300&gt; regC300) {this.regC300 = regC300;}</v>
      </c>
      <c r="K73">
        <f t="shared" si="15"/>
        <v>2</v>
      </c>
      <c r="L73" t="str">
        <f t="shared" si="16"/>
        <v>@OneToMany( cascade = CascadeType.ALL, fetch = FetchType.LAZY, mappedBy = "idPai")private  List&lt;RegC100&gt; regC100;public List&lt;RegC100&gt; getRegC100() {return regC100;}public void setRegC100(List&lt;RegC100&gt; regC100) {this.regC100 = regC100;}@OneToMany( cascade = CascadeType.ALL, fetch = FetchType.LAZY, mappedBy = "idPai")private  List&lt;RegC300&gt; regC300;public List&lt;RegC300&gt; getRegC300() {return regC300;}public void setRegC300(List&lt;RegC300&gt; regC300) {this.regC300 = regC300;}</v>
      </c>
      <c r="M73" t="str">
        <f t="shared" si="11"/>
        <v>public RegC300() { } public RegC300(Long id) { this.id = id; } public RegC300(Long id, RegC001 idPai, long linha, String hash) { this.id = id; this.idPai = idPai; this.linha = linha; this.hash = hash; }public Long getId() { return id; } public void setId(Long id) { this.id = id; }</v>
      </c>
      <c r="N73" t="str">
        <f t="shared" si="12"/>
        <v>reg_c300</v>
      </c>
      <c r="O73" t="str">
        <f t="shared" si="13"/>
        <v>DELETE FROM `efdicms`.`reg_C300` WHERE (`HASHFILE` = @NUMHASH);</v>
      </c>
    </row>
    <row r="74" spans="1:15" x14ac:dyDescent="0.35">
      <c r="A74">
        <f t="shared" si="9"/>
        <v>73</v>
      </c>
      <c r="B74" s="7" t="s">
        <v>27</v>
      </c>
      <c r="C74" t="s">
        <v>3766</v>
      </c>
      <c r="D74" s="7" t="s">
        <v>1459</v>
      </c>
      <c r="E74" s="179">
        <v>3</v>
      </c>
      <c r="F74" t="s">
        <v>144</v>
      </c>
      <c r="G74" s="7" t="s">
        <v>1452</v>
      </c>
      <c r="H74">
        <f>COUNTIF($G$2:G74,G74)</f>
        <v>1</v>
      </c>
      <c r="I74" t="str">
        <f t="shared" si="10"/>
        <v>@Registros(nivel = 3) public class RegC310 implements Serializable { private static final long serialVersionUID = 1L; @Id @GeneratedValue(strategy = GenerationType.IDENTITY) @Basic(optional = false) @Column(name = "ID" ) private Long id;@ManyToOne(fetch = FetchType.LAZY) @JoinColumn(name = "ID_PAI", nullable = false) private RegC300 idPai; public RegC300 getIdPai() {return idPai;}public void setIdPai(Object idPai) {this.idPai = (RegC300) idPai;}public RegC310() { } public RegC310(Long id) { this.id = id; } public RegC310(Long id, RegC300 idPai, long linha, String hash) { this.id = id; this.idPai = idPai; this.linha = linha; this.hash = hash; }public Long getId() { return id; } public void setId(Long id) { this.id = id; }</v>
      </c>
      <c r="J74" t="str">
        <f t="shared" si="14"/>
        <v>@OneToMany( cascade = CascadeType.ALL, fetch = FetchType.LAZY, mappedBy = "idPai")private  List&lt;RegC310&gt; regC310;public List&lt;RegC310&gt; getRegC310() {return regC310;}public void setRegC310(List&lt;RegC310&gt; regC310) {this.regC310 = regC310;}</v>
      </c>
      <c r="K74">
        <f t="shared" si="15"/>
        <v>0</v>
      </c>
      <c r="L74" t="str">
        <f t="shared" si="16"/>
        <v>@OneToMany( cascade = CascadeType.ALL, fetch = FetchType.LAZY, mappedBy = "idPai")private  List&lt;RegC310&gt; regC310;public List&lt;RegC310&gt; getRegC310() {return regC310;}public void setRegC310(List&lt;RegC310&gt; regC310) {this.regC310 = regC310;}</v>
      </c>
      <c r="M74" t="str">
        <f t="shared" si="11"/>
        <v>public RegC310() { } public RegC310(Long id) { this.id = id; } public RegC310(Long id, RegC300 idPai, long linha, String hash) { this.id = id; this.idPai = idPai; this.linha = linha; this.hash = hash; }public Long getId() { return id; } public void setId(Long id) { this.id = id; }</v>
      </c>
      <c r="N74" t="str">
        <f t="shared" si="12"/>
        <v>reg_c310</v>
      </c>
      <c r="O74" t="str">
        <f t="shared" si="13"/>
        <v>DELETE FROM `efdicms`.`reg_C310` WHERE (`HASHFILE` = @NUMHASH);</v>
      </c>
    </row>
    <row r="75" spans="1:15" x14ac:dyDescent="0.35">
      <c r="A75">
        <f t="shared" si="9"/>
        <v>74</v>
      </c>
      <c r="B75" s="7" t="s">
        <v>27</v>
      </c>
      <c r="C75" t="s">
        <v>3767</v>
      </c>
      <c r="D75" s="7" t="s">
        <v>1464</v>
      </c>
      <c r="E75" s="179">
        <v>3</v>
      </c>
      <c r="F75" t="s">
        <v>144</v>
      </c>
      <c r="G75" s="7" t="s">
        <v>1452</v>
      </c>
      <c r="H75">
        <f>COUNTIF($G$2:G75,G75)</f>
        <v>2</v>
      </c>
      <c r="I75" t="str">
        <f t="shared" si="10"/>
        <v>@Registros(nivel = 3) public class RegC320 implements Serializable { private static final long serialVersionUID = 1L; @Id @GeneratedValue(strategy = GenerationType.IDENTITY) @Basic(optional = false) @Column(name = "ID" ) private Long id;@ManyToOne(fetch = FetchType.LAZY) @JoinColumn(name = "ID_PAI", nullable = false) private RegC300 idPai; public RegC300 getIdPai() {return idPai;}public void setIdPai(Object idPai) {this.idPai = (RegC300) idPai;}public RegC320() { } public RegC320(Long id) { this.id = id; } public RegC320(Long id, RegC300 idPai, long linha, String hash) { this.id = id; this.idPai = idPai; this.linha = linha; this.hash = hash; }public Long getId() { return id; } public void setId(Long id) { this.id = id; }</v>
      </c>
      <c r="J75" t="str">
        <f t="shared" si="14"/>
        <v>@OneToMany( cascade = CascadeType.ALL, fetch = FetchType.LAZY, mappedBy = "idPai")private  List&lt;RegC320&gt; regC320;public List&lt;RegC320&gt; getRegC320() {return regC320;}public void setRegC320(List&lt;RegC320&gt; regC320) {this.regC320 = regC320;}</v>
      </c>
      <c r="K75">
        <f t="shared" si="15"/>
        <v>1</v>
      </c>
      <c r="L75" t="str">
        <f t="shared" si="16"/>
        <v>@OneToMany( cascade = CascadeType.ALL, fetch = FetchType.LAZY, mappedBy = "idPai")private  List&lt;RegC310&gt; regC310;public List&lt;RegC310&gt; getRegC310() {return regC310;}public void setRegC310(List&lt;RegC310&gt; regC310) {this.regC310 = regC310;}@OneToMany( cascade = CascadeType.ALL, fetch = FetchType.LAZY, mappedBy = "idPai")private  List&lt;RegC320&gt; regC320;public List&lt;RegC320&gt; getRegC320() {return regC320;}public void setRegC320(List&lt;RegC320&gt; regC320) {this.regC320 = regC320;}</v>
      </c>
      <c r="M75" t="str">
        <f t="shared" si="11"/>
        <v>public RegC320() { } public RegC320(Long id) { this.id = id; } public RegC320(Long id, RegC300 idPai, long linha, String hash) { this.id = id; this.idPai = idPai; this.linha = linha; this.hash = hash; }public Long getId() { return id; } public void setId(Long id) { this.id = id; }</v>
      </c>
      <c r="N75" t="str">
        <f t="shared" si="12"/>
        <v>reg_c320</v>
      </c>
      <c r="O75" t="str">
        <f t="shared" si="13"/>
        <v>DELETE FROM `efdicms`.`reg_C320` WHERE (`HASHFILE` = @NUMHASH);</v>
      </c>
    </row>
    <row r="76" spans="1:15" x14ac:dyDescent="0.35">
      <c r="A76">
        <f t="shared" si="9"/>
        <v>75</v>
      </c>
      <c r="B76" s="7" t="s">
        <v>27</v>
      </c>
      <c r="C76" t="s">
        <v>3768</v>
      </c>
      <c r="D76" s="7" t="s">
        <v>1472</v>
      </c>
      <c r="E76" s="179">
        <v>4</v>
      </c>
      <c r="F76" t="s">
        <v>144</v>
      </c>
      <c r="G76" s="7" t="s">
        <v>1464</v>
      </c>
      <c r="H76">
        <f>COUNTIF($G$2:G76,G76)</f>
        <v>1</v>
      </c>
      <c r="I76" t="str">
        <f t="shared" si="10"/>
        <v>@Registros(nivel = 4) public class RegC321 implements Serializable { private static final long serialVersionUID = 1L; @Id @GeneratedValue(strategy = GenerationType.IDENTITY) @Basic(optional = false) @Column(name = "ID" ) private Long id;@ManyToOne(fetch = FetchType.LAZY) @JoinColumn(name = "ID_PAI", nullable = false) private RegC320 idPai; public RegC320 getIdPai() {return idPai;}public void setIdPai(Object idPai) {this.idPai = (RegC320) idPai;}public RegC321() { } public RegC321(Long id) { this.id = id; } public RegC321(Long id, RegC320 idPai, long linha, String hash) { this.id = id; this.idPai = idPai; this.linha = linha; this.hash = hash; }public Long getId() { return id; } public void setId(Long id) { this.id = id; }</v>
      </c>
      <c r="J76" t="str">
        <f t="shared" si="14"/>
        <v>@OneToMany( cascade = CascadeType.ALL, fetch = FetchType.LAZY, mappedBy = "idPai")private  List&lt;RegC321&gt; regC321;public List&lt;RegC321&gt; getRegC321() {return regC321;}public void setRegC321(List&lt;RegC321&gt; regC321) {this.regC321 = regC321;}</v>
      </c>
      <c r="K76">
        <f t="shared" si="15"/>
        <v>1</v>
      </c>
      <c r="L76" t="str">
        <f t="shared" si="16"/>
        <v>@OneToMany( cascade = CascadeType.ALL, fetch = FetchType.LAZY, mappedBy = "idPai")private  List&lt;RegC321&gt; regC321;public List&lt;RegC321&gt; getRegC321() {return regC321;}public void setRegC321(List&lt;RegC321&gt; regC321) {this.regC321 = regC321;}</v>
      </c>
      <c r="M76" t="str">
        <f t="shared" si="11"/>
        <v>public RegC321() { } public RegC321(Long id) { this.id = id; } public RegC321(Long id, RegC320 idPai, long linha, String hash) { this.id = id; this.idPai = idPai; this.linha = linha; this.hash = hash; }public Long getId() { return id; } public void setId(Long id) { this.id = id; }</v>
      </c>
      <c r="N76" t="str">
        <f t="shared" si="12"/>
        <v>reg_c321</v>
      </c>
      <c r="O76" t="str">
        <f t="shared" si="13"/>
        <v>DELETE FROM `efdicms`.`reg_C321` WHERE (`HASHFILE` = @NUMHASH);</v>
      </c>
    </row>
    <row r="77" spans="1:15" x14ac:dyDescent="0.35">
      <c r="A77">
        <f t="shared" si="9"/>
        <v>76</v>
      </c>
      <c r="B77" s="7" t="s">
        <v>27</v>
      </c>
      <c r="C77" t="s">
        <v>3769</v>
      </c>
      <c r="D77" s="7" t="s">
        <v>1483</v>
      </c>
      <c r="E77" s="179">
        <v>5</v>
      </c>
      <c r="F77" t="s">
        <v>8</v>
      </c>
      <c r="G77" s="7" t="s">
        <v>1472</v>
      </c>
      <c r="H77">
        <f>COUNTIF($G$2:G77,G77)</f>
        <v>1</v>
      </c>
      <c r="I77" t="str">
        <f t="shared" si="10"/>
        <v>@Registros(nivel = 5) public class RegC330 implements Serializable { private static final long serialVersionUID = 1L; @Id @GeneratedValue(strategy = GenerationType.IDENTITY) @Basic(optional = false) @Column(name = "ID" ) private Long id;@OneToOne(fetch = FetchType.LAZY) @JoinColumn(name = "ID_PAI", nullable = false) private RegC321 idPai; public RegC321 getIdPai() {return idPai;}public void setIdPai(Object idPai) {this.idPai = (RegC321) idPai;}public RegC330() { } public RegC330(Long id) { this.id = id; } public RegC330(Long id, RegC321 idPai, long linha, String hash) { this.id = id; this.idPai = idPai; this.linha = linha; this.hash = hash; }public Long getId() { return id; } public void setId(Long id) { this.id = id; }</v>
      </c>
      <c r="J77" t="str">
        <f t="shared" si="14"/>
        <v>@OneToOne(optional = true, cascade = CascadeType.ALL, fetch = FetchType.LAZY, mappedBy = "idPai")private  RegC330 regC330;public RegC330 getRegC330() {return regC330;}public void setRegC330(RegC330 regC330) {this.regC330 = regC330;}</v>
      </c>
      <c r="K77">
        <f t="shared" si="15"/>
        <v>0</v>
      </c>
      <c r="L77" t="str">
        <f t="shared" si="16"/>
        <v>@OneToOne(optional = true, cascade = CascadeType.ALL, fetch = FetchType.LAZY, mappedBy = "idPai")private  RegC330 regC330;public RegC330 getRegC330() {return regC330;}public void setRegC330(RegC330 regC330) {this.regC330 = regC330;}</v>
      </c>
      <c r="M77" t="str">
        <f t="shared" si="11"/>
        <v>public RegC330() { } public RegC330(Long id) { this.id = id; } public RegC330(Long id, RegC321 idPai, long linha, String hash) { this.id = id; this.idPai = idPai; this.linha = linha; this.hash = hash; }public Long getId() { return id; } public void setId(Long id) { this.id = id; }</v>
      </c>
      <c r="N77" t="str">
        <f t="shared" si="12"/>
        <v>reg_c330</v>
      </c>
      <c r="O77" t="str">
        <f t="shared" si="13"/>
        <v>DELETE FROM `efdicms`.`reg_C330` WHERE (`HASHFILE` = @NUMHASH);</v>
      </c>
    </row>
    <row r="78" spans="1:15" x14ac:dyDescent="0.35">
      <c r="A78">
        <f t="shared" si="9"/>
        <v>77</v>
      </c>
      <c r="B78" s="7" t="s">
        <v>27</v>
      </c>
      <c r="C78" t="s">
        <v>3770</v>
      </c>
      <c r="D78" s="7" t="s">
        <v>1498</v>
      </c>
      <c r="E78" s="179">
        <v>2</v>
      </c>
      <c r="F78" t="s">
        <v>108</v>
      </c>
      <c r="G78" s="7" t="s">
        <v>524</v>
      </c>
      <c r="H78">
        <f>COUNTIF($G$2:G78,G78)</f>
        <v>3</v>
      </c>
      <c r="I78" t="str">
        <f t="shared" si="10"/>
        <v>@Registros(nivel = 2) public class RegC350 implements Serializable { private static final long serialVersionUID = 1L; @Id @GeneratedValue(strategy = GenerationType.IDENTITY) @Basic(optional = false) @Column(name = "ID" ) private Long id;@ManyToOne(fetch = FetchType.LAZY) @JoinColumn(name = "ID_PAI", nullable = false) private RegC001 idPai; public RegC001 getIdPai() {return idPai;}public void setIdPai(Object idPai) {this.idPai = (RegC001) idPai;}public RegC350() { } public RegC350(Long id) { this.id = id; } public RegC350(Long id, RegC001 idPai, long linha, String hash) { this.id = id; this.idPai = idPai; this.linha = linha; this.hash = hash; }public Long getId() { return id; } public void setId(Long id) { this.id = id; }</v>
      </c>
      <c r="J78" t="str">
        <f t="shared" si="14"/>
        <v>@OneToMany( cascade = CascadeType.ALL, fetch = FetchType.LAZY, mappedBy = "idPai")private  List&lt;RegC350&gt; regC350;public List&lt;RegC350&gt; getRegC350() {return regC350;}public void setRegC350(List&lt;RegC350&gt; regC350) {this.regC350 = regC350;}</v>
      </c>
      <c r="K78">
        <f t="shared" si="15"/>
        <v>2</v>
      </c>
      <c r="L78" t="str">
        <f t="shared" si="16"/>
        <v>@OneToMany( cascade = CascadeType.ALL, fetch = FetchType.LAZY, mappedBy = "idPai")private  List&lt;RegC100&gt; regC100;public List&lt;RegC100&gt; getRegC100() {return regC100;}public void setRegC100(List&lt;RegC100&gt; regC100) {this.regC100 = regC100;}@OneToMany( cascade = CascadeType.ALL, fetch = FetchType.LAZY, mappedBy = "idPai")private  List&lt;RegC300&gt; regC300;public List&lt;RegC300&gt; getRegC300() {return regC300;}public void setRegC300(List&lt;RegC300&gt; regC300) {this.regC300 = regC300;}@OneToMany( cascade = CascadeType.ALL, fetch = FetchType.LAZY, mappedBy = "idPai")private  List&lt;RegC350&gt; regC350;public List&lt;RegC350&gt; getRegC350() {return regC350;}public void setRegC350(List&lt;RegC350&gt; regC350) {this.regC350 = regC350;}</v>
      </c>
      <c r="M78" t="str">
        <f t="shared" si="11"/>
        <v>public RegC350() { } public RegC350(Long id) { this.id = id; } public RegC350(Long id, RegC001 idPai, long linha, String hash) { this.id = id; this.idPai = idPai; this.linha = linha; this.hash = hash; }public Long getId() { return id; } public void setId(Long id) { this.id = id; }</v>
      </c>
      <c r="N78" t="str">
        <f t="shared" si="12"/>
        <v>reg_c350</v>
      </c>
      <c r="O78" t="str">
        <f t="shared" si="13"/>
        <v>DELETE FROM `efdicms`.`reg_C350` WHERE (`HASHFILE` = @NUMHASH);</v>
      </c>
    </row>
    <row r="79" spans="1:15" x14ac:dyDescent="0.35">
      <c r="A79">
        <f t="shared" si="9"/>
        <v>78</v>
      </c>
      <c r="B79" s="7" t="s">
        <v>27</v>
      </c>
      <c r="C79" t="s">
        <v>3771</v>
      </c>
      <c r="D79" s="7" t="s">
        <v>1505</v>
      </c>
      <c r="E79" s="179">
        <v>3</v>
      </c>
      <c r="F79" t="s">
        <v>144</v>
      </c>
      <c r="G79" s="7" t="s">
        <v>1498</v>
      </c>
      <c r="H79">
        <f>COUNTIF($G$2:G79,G79)</f>
        <v>1</v>
      </c>
      <c r="I79" t="str">
        <f t="shared" si="10"/>
        <v>@Registros(nivel = 3) public class RegC370 implements Serializable { private static final long serialVersionUID = 1L; @Id @GeneratedValue(strategy = GenerationType.IDENTITY) @Basic(optional = false) @Column(name = "ID" ) private Long id;@ManyToOne(fetch = FetchType.LAZY) @JoinColumn(name = "ID_PAI", nullable = false) private RegC350 idPai; public RegC350 getIdPai() {return idPai;}public void setIdPai(Object idPai) {this.idPai = (RegC350) idPai;}public RegC370() { } public RegC370(Long id) { this.id = id; } public RegC370(Long id, RegC350 idPai, long linha, String hash) { this.id = id; this.idPai = idPai; this.linha = linha; this.hash = hash; }public Long getId() { return id; } public void setId(Long id) { this.id = id; }</v>
      </c>
      <c r="J79" t="str">
        <f t="shared" si="14"/>
        <v>@OneToMany( cascade = CascadeType.ALL, fetch = FetchType.LAZY, mappedBy = "idPai")private  List&lt;RegC370&gt; regC370;public List&lt;RegC370&gt; getRegC370() {return regC370;}public void setRegC370(List&lt;RegC370&gt; regC370) {this.regC370 = regC370;}</v>
      </c>
      <c r="K79">
        <f t="shared" si="15"/>
        <v>1</v>
      </c>
      <c r="L79" t="str">
        <f t="shared" si="16"/>
        <v>@OneToMany( cascade = CascadeType.ALL, fetch = FetchType.LAZY, mappedBy = "idPai")private  List&lt;RegC370&gt; regC370;public List&lt;RegC370&gt; getRegC370() {return regC370;}public void setRegC370(List&lt;RegC370&gt; regC370) {this.regC370 = regC370;}</v>
      </c>
      <c r="M79" t="str">
        <f t="shared" si="11"/>
        <v>public RegC370() { } public RegC370(Long id) { this.id = id; } public RegC370(Long id, RegC350 idPai, long linha, String hash) { this.id = id; this.idPai = idPai; this.linha = linha; this.hash = hash; }public Long getId() { return id; } public void setId(Long id) { this.id = id; }</v>
      </c>
      <c r="N79" t="str">
        <f t="shared" si="12"/>
        <v>reg_c370</v>
      </c>
      <c r="O79" t="str">
        <f t="shared" si="13"/>
        <v>DELETE FROM `efdicms`.`reg_C370` WHERE (`HASHFILE` = @NUMHASH);</v>
      </c>
    </row>
    <row r="80" spans="1:15" x14ac:dyDescent="0.35">
      <c r="A80">
        <f t="shared" si="9"/>
        <v>79</v>
      </c>
      <c r="B80" s="7" t="s">
        <v>27</v>
      </c>
      <c r="C80" t="s">
        <v>3769</v>
      </c>
      <c r="D80" s="7" t="s">
        <v>1512</v>
      </c>
      <c r="E80" s="179">
        <v>4</v>
      </c>
      <c r="F80" t="s">
        <v>8</v>
      </c>
      <c r="G80" s="7" t="s">
        <v>1505</v>
      </c>
      <c r="H80">
        <f>COUNTIF($G$2:G80,G80)</f>
        <v>1</v>
      </c>
      <c r="I80" t="str">
        <f t="shared" si="10"/>
        <v>@Registros(nivel = 4) public class RegC380 implements Serializable { private static final long serialVersionUID = 1L; @Id @GeneratedValue(strategy = GenerationType.IDENTITY) @Basic(optional = false) @Column(name = "ID" ) private Long id;@OneToOne(fetch = FetchType.LAZY) @JoinColumn(name = "ID_PAI", nullable = false) private RegC370 idPai; public RegC370 getIdPai() {return idPai;}public void setIdPai(Object idPai) {this.idPai = (RegC370) idPai;}public RegC380() { } public RegC380(Long id) { this.id = id; } public RegC380(Long id, RegC370 idPai, long linha, String hash) { this.id = id; this.idPai = idPai; this.linha = linha; this.hash = hash; }public Long getId() { return id; } public void setId(Long id) { this.id = id; }</v>
      </c>
      <c r="J80" t="str">
        <f t="shared" si="14"/>
        <v>@OneToOne(optional = true, cascade = CascadeType.ALL, fetch = FetchType.LAZY, mappedBy = "idPai")private  RegC380 regC380;public RegC380 getRegC380() {return regC380;}public void setRegC380(RegC380 regC380) {this.regC380 = regC380;}</v>
      </c>
      <c r="K80">
        <f t="shared" si="15"/>
        <v>0</v>
      </c>
      <c r="L80" t="str">
        <f t="shared" si="16"/>
        <v>@OneToOne(optional = true, cascade = CascadeType.ALL, fetch = FetchType.LAZY, mappedBy = "idPai")private  RegC380 regC380;public RegC380 getRegC380() {return regC380;}public void setRegC380(RegC380 regC380) {this.regC380 = regC380;}</v>
      </c>
      <c r="M80" t="str">
        <f t="shared" si="11"/>
        <v>public RegC380() { } public RegC380(Long id) { this.id = id; } public RegC380(Long id, RegC370 idPai, long linha, String hash) { this.id = id; this.idPai = idPai; this.linha = linha; this.hash = hash; }public Long getId() { return id; } public void setId(Long id) { this.id = id; }</v>
      </c>
      <c r="N80" t="str">
        <f t="shared" si="12"/>
        <v>reg_c380</v>
      </c>
      <c r="O80" t="str">
        <f t="shared" si="13"/>
        <v>DELETE FROM `efdicms`.`reg_C380` WHERE (`HASHFILE` = @NUMHASH);</v>
      </c>
    </row>
    <row r="81" spans="1:15" x14ac:dyDescent="0.35">
      <c r="A81">
        <f t="shared" si="9"/>
        <v>80</v>
      </c>
      <c r="B81" s="7" t="s">
        <v>27</v>
      </c>
      <c r="C81" t="s">
        <v>3767</v>
      </c>
      <c r="D81" s="7" t="s">
        <v>1516</v>
      </c>
      <c r="E81" s="179">
        <v>3</v>
      </c>
      <c r="F81" t="s">
        <v>144</v>
      </c>
      <c r="G81" s="7" t="s">
        <v>1498</v>
      </c>
      <c r="H81">
        <f>COUNTIF($G$2:G81,G81)</f>
        <v>2</v>
      </c>
      <c r="I81" t="str">
        <f t="shared" si="10"/>
        <v>@Registros(nivel = 3) public class RegC390 implements Serializable { private static final long serialVersionUID = 1L; @Id @GeneratedValue(strategy = GenerationType.IDENTITY) @Basic(optional = false) @Column(name = "ID" ) private Long id;@ManyToOne(fetch = FetchType.LAZY) @JoinColumn(name = "ID_PAI", nullable = false) private RegC350 idPai; public RegC350 getIdPai() {return idPai;}public void setIdPai(Object idPai) {this.idPai = (RegC350) idPai;}public RegC390() { } public RegC390(Long id) { this.id = id; } public RegC390(Long id, RegC350 idPai, long linha, String hash) { this.id = id; this.idPai = idPai; this.linha = linha; this.hash = hash; }public Long getId() { return id; } public void setId(Long id) { this.id = id; }</v>
      </c>
      <c r="J81" t="str">
        <f t="shared" si="14"/>
        <v>@OneToMany( cascade = CascadeType.ALL, fetch = FetchType.LAZY, mappedBy = "idPai")private  List&lt;RegC390&gt; regC390;public List&lt;RegC390&gt; getRegC390() {return regC390;}public void setRegC390(List&lt;RegC390&gt; regC390) {this.regC390 = regC390;}</v>
      </c>
      <c r="K81">
        <f t="shared" si="15"/>
        <v>0</v>
      </c>
      <c r="L81" t="str">
        <f t="shared" si="16"/>
        <v>@OneToMany( cascade = CascadeType.ALL, fetch = FetchType.LAZY, mappedBy = "idPai")private  List&lt;RegC370&gt; regC370;public List&lt;RegC370&gt; getRegC370() {return regC370;}public void setRegC370(List&lt;RegC370&gt; regC370) {this.regC370 = regC370;}@OneToMany( cascade = CascadeType.ALL, fetch = FetchType.LAZY, mappedBy = "idPai")private  List&lt;RegC390&gt; regC390;public List&lt;RegC390&gt; getRegC390() {return regC390;}public void setRegC390(List&lt;RegC390&gt; regC390) {this.regC390 = regC390;}</v>
      </c>
      <c r="M81" t="str">
        <f t="shared" si="11"/>
        <v>public RegC390() { } public RegC390(Long id) { this.id = id; } public RegC390(Long id, RegC350 idPai, long linha, String hash) { this.id = id; this.idPai = idPai; this.linha = linha; this.hash = hash; }public Long getId() { return id; } public void setId(Long id) { this.id = id; }</v>
      </c>
      <c r="N81" t="str">
        <f t="shared" si="12"/>
        <v>reg_c390</v>
      </c>
      <c r="O81" t="str">
        <f t="shared" si="13"/>
        <v>DELETE FROM `efdicms`.`reg_C390` WHERE (`HASHFILE` = @NUMHASH);</v>
      </c>
    </row>
    <row r="82" spans="1:15" x14ac:dyDescent="0.35">
      <c r="A82">
        <f t="shared" si="9"/>
        <v>81</v>
      </c>
      <c r="B82" s="7" t="s">
        <v>27</v>
      </c>
      <c r="C82" t="s">
        <v>3772</v>
      </c>
      <c r="D82" s="7" t="s">
        <v>1519</v>
      </c>
      <c r="E82" s="179">
        <v>2</v>
      </c>
      <c r="F82" t="s">
        <v>108</v>
      </c>
      <c r="G82" s="7" t="s">
        <v>524</v>
      </c>
      <c r="H82">
        <f>COUNTIF($G$2:G82,G82)</f>
        <v>4</v>
      </c>
      <c r="I82" t="str">
        <f t="shared" si="10"/>
        <v>@Registros(nivel = 2) public class RegC400 implements Serializable { private static final long serialVersionUID = 1L; @Id @GeneratedValue(strategy = GenerationType.IDENTITY) @Basic(optional = false) @Column(name = "ID" ) private Long id;@ManyToOne(fetch = FetchType.LAZY) @JoinColumn(name = "ID_PAI", nullable = false) private RegC001 idPai; public RegC001 getIdPai() {return idPai;}public void setIdPai(Object idPai) {this.idPai = (RegC001) idPai;}public RegC400() { } public RegC400(Long id) { this.id = id; } public RegC400(Long id, RegC001 idPai, long linha, String hash) { this.id = id; this.idPai = idPai; this.linha = linha; this.hash = hash; }public Long getId() { return id; } public void setId(Long id) { this.id = id; }</v>
      </c>
      <c r="J82" t="str">
        <f t="shared" si="14"/>
        <v>@OneToMany( cascade = CascadeType.ALL, fetch = FetchType.LAZY, mappedBy = "idPai")private  List&lt;RegC400&gt; regC400;public List&lt;RegC400&gt; getRegC400() {return regC400;}public void setRegC400(List&lt;RegC400&gt; regC400) {this.regC400 = regC400;}</v>
      </c>
      <c r="K82">
        <f t="shared" si="15"/>
        <v>1</v>
      </c>
      <c r="L82" t="str">
        <f t="shared" si="16"/>
        <v>@OneToMany( cascade = CascadeType.ALL, fetch = FetchType.LAZY, mappedBy = "idPai")private  List&lt;RegC100&gt; regC100;public List&lt;RegC100&gt; getRegC100() {return regC100;}public void setRegC100(List&lt;RegC100&gt; regC100) {this.regC100 = regC100;}@OneToMany( cascade = CascadeType.ALL, fetch = FetchType.LAZY, mappedBy = "idPai")private  List&lt;RegC300&gt; regC300;public List&lt;RegC300&gt; getRegC300() {return regC300;}public void setRegC300(List&lt;RegC300&gt; regC300) {this.regC300 = regC300;}@OneToMany( cascade = CascadeType.ALL, fetch = FetchType.LAZY, mappedBy = "idPai")private  List&lt;RegC350&gt; regC350;public List&lt;RegC350&gt; getRegC350() {return regC350;}public void setRegC350(List&lt;RegC350&gt; regC350) {this.regC350 = regC350;}@OneToMany( cascade = CascadeType.ALL, fetch = FetchType.LAZY, mappedBy = "idPai")private  List&lt;RegC400&gt; regC400;public List&lt;RegC400&gt; getRegC400() {return regC400;}public void setRegC400(List&lt;RegC400&gt; regC400) {this.regC400 = regC400;}</v>
      </c>
      <c r="M82" t="str">
        <f t="shared" si="11"/>
        <v>public RegC400() { } public RegC400(Long id) { this.id = id; } public RegC400(Long id, RegC001 idPai, long linha, String hash) { this.id = id; this.idPai = idPai; this.linha = linha; this.hash = hash; }public Long getId() { return id; } public void setId(Long id) { this.id = id; }</v>
      </c>
      <c r="N82" t="str">
        <f t="shared" si="12"/>
        <v>reg_c400</v>
      </c>
      <c r="O82" t="str">
        <f t="shared" si="13"/>
        <v>DELETE FROM `efdicms`.`reg_C400` WHERE (`HASHFILE` = @NUMHASH);</v>
      </c>
    </row>
    <row r="83" spans="1:15" x14ac:dyDescent="0.35">
      <c r="A83">
        <f t="shared" si="9"/>
        <v>82</v>
      </c>
      <c r="B83" s="7" t="s">
        <v>27</v>
      </c>
      <c r="C83" t="s">
        <v>3773</v>
      </c>
      <c r="D83" s="7" t="s">
        <v>1524</v>
      </c>
      <c r="E83" s="179">
        <v>3</v>
      </c>
      <c r="F83" t="s">
        <v>144</v>
      </c>
      <c r="G83" s="7" t="s">
        <v>1519</v>
      </c>
      <c r="H83">
        <f>COUNTIF($G$2:G83,G83)</f>
        <v>1</v>
      </c>
      <c r="I83" t="str">
        <f t="shared" si="10"/>
        <v>@Registros(nivel = 3) public class RegC405 implements Serializable { private static final long serialVersionUID = 1L; @Id @GeneratedValue(strategy = GenerationType.IDENTITY) @Basic(optional = false) @Column(name = "ID" ) private Long id;@ManyToOne(fetch = FetchType.LAZY) @JoinColumn(name = "ID_PAI", nullable = false) private RegC400 idPai; public RegC400 getIdPai() {return idPai;}public void setIdPai(Object idPai) {this.idPai = (RegC400) idPai;}public RegC405() { } public RegC405(Long id) { this.id = id; } public RegC405(Long id, RegC400 idPai, long linha, String hash) { this.id = id; this.idPai = idPai; this.linha = linha; this.hash = hash; }public Long getId() { return id; } public void setId(Long id) { this.id = id; }</v>
      </c>
      <c r="J83" t="str">
        <f t="shared" si="14"/>
        <v>@OneToMany( cascade = CascadeType.ALL, fetch = FetchType.LAZY, mappedBy = "idPai")private  List&lt;RegC405&gt; regC405;public List&lt;RegC405&gt; getRegC405() {return regC405;}public void setRegC405(List&lt;RegC405&gt; regC405) {this.regC405 = regC405;}</v>
      </c>
      <c r="K83">
        <f t="shared" si="15"/>
        <v>4</v>
      </c>
      <c r="L83" t="str">
        <f t="shared" si="16"/>
        <v>@OneToMany( cascade = CascadeType.ALL, fetch = FetchType.LAZY, mappedBy = "idPai")private  List&lt;RegC405&gt; regC405;public List&lt;RegC405&gt; getRegC405() {return regC405;}public void setRegC405(List&lt;RegC405&gt; regC405) {this.regC405 = regC405;}</v>
      </c>
      <c r="M83" t="str">
        <f t="shared" si="11"/>
        <v>public RegC405() { } public RegC405(Long id) { this.id = id; } public RegC405(Long id, RegC400 idPai, long linha, String hash) { this.id = id; this.idPai = idPai; this.linha = linha; this.hash = hash; }public Long getId() { return id; } public void setId(Long id) { this.id = id; }</v>
      </c>
      <c r="N83" t="str">
        <f t="shared" si="12"/>
        <v>reg_c405</v>
      </c>
      <c r="O83" t="str">
        <f t="shared" si="13"/>
        <v>DELETE FROM `efdicms`.`reg_C405` WHERE (`HASHFILE` = @NUMHASH);</v>
      </c>
    </row>
    <row r="84" spans="1:15" x14ac:dyDescent="0.35">
      <c r="A84">
        <f t="shared" si="9"/>
        <v>83</v>
      </c>
      <c r="B84" s="7" t="s">
        <v>27</v>
      </c>
      <c r="C84" t="s">
        <v>3774</v>
      </c>
      <c r="D84" s="7" t="s">
        <v>1538</v>
      </c>
      <c r="E84" s="179">
        <v>4</v>
      </c>
      <c r="F84" t="s">
        <v>8</v>
      </c>
      <c r="G84" s="7" t="s">
        <v>1524</v>
      </c>
      <c r="H84">
        <f>COUNTIF($G$2:G84,G84)</f>
        <v>1</v>
      </c>
      <c r="I84" t="str">
        <f t="shared" si="10"/>
        <v>@Registros(nivel = 4) public class RegC410 implements Serializable { private static final long serialVersionUID = 1L; @Id @GeneratedValue(strategy = GenerationType.IDENTITY) @Basic(optional = false) @Column(name = "ID" ) private Long id;@OneToOne(fetch = FetchType.LAZY) @JoinColumn(name = "ID_PAI", nullable = false) private RegC405 idPai; public RegC405 getIdPai() {return idPai;}public void setIdPai(Object idPai) {this.idPai = (RegC405) idPai;}public RegC410() { } public RegC410(Long id) { this.id = id; } public RegC410(Long id, RegC405 idPai, long linha, String hash) { this.id = id; this.idPai = idPai; this.linha = linha; this.hash = hash; }public Long getId() { return id; } public void setId(Long id) { this.id = id; }</v>
      </c>
      <c r="J84" t="str">
        <f t="shared" si="14"/>
        <v>@OneToOne(optional = true, cascade = CascadeType.ALL, fetch = FetchType.LAZY, mappedBy = "idPai")private  RegC410 regC410;public RegC410 getRegC410() {return regC410;}public void setRegC410(RegC410 regC410) {this.regC410 = regC410;}</v>
      </c>
      <c r="K84">
        <f t="shared" si="15"/>
        <v>0</v>
      </c>
      <c r="L84" t="str">
        <f t="shared" si="16"/>
        <v>@OneToOne(optional = true, cascade = CascadeType.ALL, fetch = FetchType.LAZY, mappedBy = "idPai")private  RegC410 regC410;public RegC410 getRegC410() {return regC410;}public void setRegC410(RegC410 regC410) {this.regC410 = regC410;}</v>
      </c>
      <c r="M84" t="str">
        <f t="shared" si="11"/>
        <v>public RegC410() { } public RegC410(Long id) { this.id = id; } public RegC410(Long id, RegC405 idPai, long linha, String hash) { this.id = id; this.idPai = idPai; this.linha = linha; this.hash = hash; }public Long getId() { return id; } public void setId(Long id) { this.id = id; }</v>
      </c>
      <c r="N84" t="str">
        <f t="shared" si="12"/>
        <v>reg_c410</v>
      </c>
      <c r="O84" t="str">
        <f t="shared" si="13"/>
        <v>DELETE FROM `efdicms`.`reg_C410` WHERE (`HASHFILE` = @NUMHASH);</v>
      </c>
    </row>
    <row r="85" spans="1:15" x14ac:dyDescent="0.35">
      <c r="A85">
        <f t="shared" si="9"/>
        <v>84</v>
      </c>
      <c r="B85" s="7" t="s">
        <v>27</v>
      </c>
      <c r="C85" t="s">
        <v>3775</v>
      </c>
      <c r="D85" s="7" t="s">
        <v>1541</v>
      </c>
      <c r="E85" s="179">
        <v>4</v>
      </c>
      <c r="F85" t="s">
        <v>144</v>
      </c>
      <c r="G85" s="7" t="s">
        <v>1524</v>
      </c>
      <c r="H85">
        <f>COUNTIF($G$2:G85,G85)</f>
        <v>2</v>
      </c>
      <c r="I85" t="str">
        <f t="shared" si="10"/>
        <v>@Registros(nivel = 4) public class RegC420 implements Serializable { private static final long serialVersionUID = 1L; @Id @GeneratedValue(strategy = GenerationType.IDENTITY) @Basic(optional = false) @Column(name = "ID" ) private Long id;@ManyToOne(fetch = FetchType.LAZY) @JoinColumn(name = "ID_PAI", nullable = false) private RegC405 idPai; public RegC405 getIdPai() {return idPai;}public void setIdPai(Object idPai) {this.idPai = (RegC405) idPai;}public RegC420() { } public RegC420(Long id) { this.id = id; } public RegC420(Long id, RegC405 idPai, long linha, String hash) { this.id = id; this.idPai = idPai; this.linha = linha; this.hash = hash; }public Long getId() { return id; } public void setId(Long id) { this.id = id; }</v>
      </c>
      <c r="J85" t="str">
        <f t="shared" si="14"/>
        <v>@OneToMany( cascade = CascadeType.ALL, fetch = FetchType.LAZY, mappedBy = "idPai")private  List&lt;RegC420&gt; regC420;public List&lt;RegC420&gt; getRegC420() {return regC420;}public void setRegC420(List&lt;RegC420&gt; regC420) {this.regC420 = regC420;}</v>
      </c>
      <c r="K85">
        <f t="shared" si="15"/>
        <v>1</v>
      </c>
      <c r="L85" t="str">
        <f t="shared" si="16"/>
        <v>@OneToOne(optional = true, cascade = CascadeType.ALL, fetch = FetchType.LAZY, mappedBy = "idPai")private  RegC410 regC410;public RegC410 getRegC410() {return regC410;}public void setRegC410(RegC410 regC410) {this.regC410 = regC410;}@OneToMany( cascade = CascadeType.ALL, fetch = FetchType.LAZY, mappedBy = "idPai")private  List&lt;RegC420&gt; regC420;public List&lt;RegC420&gt; getRegC420() {return regC420;}public void setRegC420(List&lt;RegC420&gt; regC420) {this.regC420 = regC420;}</v>
      </c>
      <c r="M85" t="str">
        <f t="shared" si="11"/>
        <v>public RegC420() { } public RegC420(Long id) { this.id = id; } public RegC420(Long id, RegC405 idPai, long linha, String hash) { this.id = id; this.idPai = idPai; this.linha = linha; this.hash = hash; }public Long getId() { return id; } public void setId(Long id) { this.id = id; }</v>
      </c>
      <c r="N85" t="str">
        <f t="shared" si="12"/>
        <v>reg_c420</v>
      </c>
      <c r="O85" t="str">
        <f t="shared" si="13"/>
        <v>DELETE FROM `efdicms`.`reg_C420` WHERE (`HASHFILE` = @NUMHASH);</v>
      </c>
    </row>
    <row r="86" spans="1:15" x14ac:dyDescent="0.35">
      <c r="A86">
        <f t="shared" si="9"/>
        <v>85</v>
      </c>
      <c r="B86" s="7" t="s">
        <v>27</v>
      </c>
      <c r="C86" t="s">
        <v>3776</v>
      </c>
      <c r="D86" s="7" t="s">
        <v>1552</v>
      </c>
      <c r="E86" s="179">
        <v>5</v>
      </c>
      <c r="F86" t="s">
        <v>144</v>
      </c>
      <c r="G86" s="7" t="s">
        <v>1541</v>
      </c>
      <c r="H86">
        <f>COUNTIF($G$2:G86,G86)</f>
        <v>1</v>
      </c>
      <c r="I86" t="str">
        <f t="shared" si="10"/>
        <v>@Registros(nivel = 5) public class RegC425 implements Serializable { private static final long serialVersionUID = 1L; @Id @GeneratedValue(strategy = GenerationType.IDENTITY) @Basic(optional = false) @Column(name = "ID" ) private Long id;@ManyToOne(fetch = FetchType.LAZY) @JoinColumn(name = "ID_PAI", nullable = false) private RegC420 idPai; public RegC420 getIdPai() {return idPai;}public void setIdPai(Object idPai) {this.idPai = (RegC420) idPai;}public RegC425() { } public RegC425(Long id) { this.id = id; } public RegC425(Long id, RegC420 idPai, long linha, String hash) { this.id = id; this.idPai = idPai; this.linha = linha; this.hash = hash; }public Long getId() { return id; } public void setId(Long id) { this.id = id; }</v>
      </c>
      <c r="J86" t="str">
        <f t="shared" si="14"/>
        <v>@OneToMany( cascade = CascadeType.ALL, fetch = FetchType.LAZY, mappedBy = "idPai")private  List&lt;RegC425&gt; regC425;public List&lt;RegC425&gt; getRegC425() {return regC425;}public void setRegC425(List&lt;RegC425&gt; regC425) {this.regC425 = regC425;}</v>
      </c>
      <c r="K86">
        <f t="shared" si="15"/>
        <v>1</v>
      </c>
      <c r="L86" t="str">
        <f t="shared" si="16"/>
        <v>@OneToMany( cascade = CascadeType.ALL, fetch = FetchType.LAZY, mappedBy = "idPai")private  List&lt;RegC425&gt; regC425;public List&lt;RegC425&gt; getRegC425() {return regC425;}public void setRegC425(List&lt;RegC425&gt; regC425) {this.regC425 = regC425;}</v>
      </c>
      <c r="M86" t="str">
        <f t="shared" si="11"/>
        <v>public RegC425() { } public RegC425(Long id) { this.id = id; } public RegC425(Long id, RegC420 idPai, long linha, String hash) { this.id = id; this.idPai = idPai; this.linha = linha; this.hash = hash; }public Long getId() { return id; } public void setId(Long id) { this.id = id; }</v>
      </c>
      <c r="N86" t="str">
        <f t="shared" si="12"/>
        <v>reg_c425</v>
      </c>
      <c r="O86" t="str">
        <f t="shared" si="13"/>
        <v>DELETE FROM `efdicms`.`reg_C425` WHERE (`HASHFILE` = @NUMHASH);</v>
      </c>
    </row>
    <row r="87" spans="1:15" x14ac:dyDescent="0.35">
      <c r="A87">
        <f t="shared" si="9"/>
        <v>86</v>
      </c>
      <c r="B87" s="7" t="s">
        <v>27</v>
      </c>
      <c r="C87" t="s">
        <v>3777</v>
      </c>
      <c r="D87" s="7" t="s">
        <v>1555</v>
      </c>
      <c r="E87" s="179">
        <v>6</v>
      </c>
      <c r="F87" t="s">
        <v>144</v>
      </c>
      <c r="G87" s="7" t="s">
        <v>1552</v>
      </c>
      <c r="H87">
        <f>COUNTIF($G$2:G87,G87)</f>
        <v>1</v>
      </c>
      <c r="I87" t="str">
        <f t="shared" si="10"/>
        <v>@Registros(nivel = 6) public class RegC430 implements Serializable { private static final long serialVersionUID = 1L; @Id @GeneratedValue(strategy = GenerationType.IDENTITY) @Basic(optional = false) @Column(name = "ID" ) private Long id;@ManyToOne(fetch = FetchType.LAZY) @JoinColumn(name = "ID_PAI", nullable = false) private RegC425 idPai; public RegC425 getIdPai() {return idPai;}public void setIdPai(Object idPai) {this.idPai = (RegC425) idPai;}public RegC430() { } public RegC430(Long id) { this.id = id; } public RegC430(Long id, RegC425 idPai, long linha, String hash) { this.id = id; this.idPai = idPai; this.linha = linha; this.hash = hash; }public Long getId() { return id; } public void setId(Long id) { this.id = id; }</v>
      </c>
      <c r="J87" t="str">
        <f t="shared" si="14"/>
        <v>@OneToMany( cascade = CascadeType.ALL, fetch = FetchType.LAZY, mappedBy = "idPai")private  List&lt;RegC430&gt; regC430;public List&lt;RegC430&gt; getRegC430() {return regC430;}public void setRegC430(List&lt;RegC430&gt; regC430) {this.regC430 = regC430;}</v>
      </c>
      <c r="K87">
        <f t="shared" si="15"/>
        <v>0</v>
      </c>
      <c r="L87" t="str">
        <f t="shared" si="16"/>
        <v>@OneToMany( cascade = CascadeType.ALL, fetch = FetchType.LAZY, mappedBy = "idPai")private  List&lt;RegC430&gt; regC430;public List&lt;RegC430&gt; getRegC430() {return regC430;}public void setRegC430(List&lt;RegC430&gt; regC430) {this.regC430 = regC430;}</v>
      </c>
      <c r="M87" t="str">
        <f t="shared" si="11"/>
        <v>public RegC430() { } public RegC430(Long id) { this.id = id; } public RegC430(Long id, RegC425 idPai, long linha, String hash) { this.id = id; this.idPai = idPai; this.linha = linha; this.hash = hash; }public Long getId() { return id; } public void setId(Long id) { this.id = id; }</v>
      </c>
      <c r="N87" t="str">
        <f t="shared" si="12"/>
        <v>reg_c430</v>
      </c>
      <c r="O87" t="str">
        <f t="shared" si="13"/>
        <v>DELETE FROM `efdicms`.`reg_C430` WHERE (`HASHFILE` = @NUMHASH);</v>
      </c>
    </row>
    <row r="88" spans="1:15" x14ac:dyDescent="0.35">
      <c r="A88">
        <f t="shared" si="9"/>
        <v>87</v>
      </c>
      <c r="B88" s="7" t="s">
        <v>27</v>
      </c>
      <c r="C88" t="s">
        <v>3778</v>
      </c>
      <c r="D88" s="7" t="s">
        <v>1560</v>
      </c>
      <c r="E88" s="179">
        <v>4</v>
      </c>
      <c r="F88" t="s">
        <v>144</v>
      </c>
      <c r="G88" s="7" t="s">
        <v>1524</v>
      </c>
      <c r="H88">
        <f>COUNTIF($G$2:G88,G88)</f>
        <v>3</v>
      </c>
      <c r="I88" t="str">
        <f t="shared" si="10"/>
        <v>@Registros(nivel = 4) public class RegC460 implements Serializable { private static final long serialVersionUID = 1L; @Id @GeneratedValue(strategy = GenerationType.IDENTITY) @Basic(optional = false) @Column(name = "ID" ) private Long id;@ManyToOne(fetch = FetchType.LAZY) @JoinColumn(name = "ID_PAI", nullable = false) private RegC405 idPai; public RegC405 getIdPai() {return idPai;}public void setIdPai(Object idPai) {this.idPai = (RegC405) idPai;}public RegC460() { } public RegC460(Long id) { this.id = id; } public RegC460(Long id, RegC405 idPai, long linha, String hash) { this.id = id; this.idPai = idPai; this.linha = linha; this.hash = hash; }public Long getId() { return id; } public void setId(Long id) { this.id = id; }</v>
      </c>
      <c r="J88" t="str">
        <f t="shared" si="14"/>
        <v>@OneToMany( cascade = CascadeType.ALL, fetch = FetchType.LAZY, mappedBy = "idPai")private  List&lt;RegC460&gt; regC460;public List&lt;RegC460&gt; getRegC460() {return regC460;}public void setRegC460(List&lt;RegC460&gt; regC460) {this.regC460 = regC460;}</v>
      </c>
      <c r="K88">
        <f t="shared" si="15"/>
        <v>2</v>
      </c>
      <c r="L88" t="str">
        <f t="shared" si="16"/>
        <v>@OneToOne(optional = true, cascade = CascadeType.ALL, fetch = FetchType.LAZY, mappedBy = "idPai")private  RegC410 regC410;public RegC410 getRegC410() {return regC410;}public void setRegC410(RegC410 regC410) {this.regC410 = regC410;}@OneToMany( cascade = CascadeType.ALL, fetch = FetchType.LAZY, mappedBy = "idPai")private  List&lt;RegC420&gt; regC420;public List&lt;RegC420&gt; getRegC420() {return regC420;}public void setRegC420(List&lt;RegC420&gt; regC420) {this.regC420 = regC420;}@OneToMany( cascade = CascadeType.ALL, fetch = FetchType.LAZY, mappedBy = "idPai")private  List&lt;RegC460&gt; regC460;public List&lt;RegC460&gt; getRegC460() {return regC460;}public void setRegC460(List&lt;RegC460&gt; regC460) {this.regC460 = regC460;}</v>
      </c>
      <c r="M88" t="str">
        <f t="shared" si="11"/>
        <v>public RegC460() { } public RegC460(Long id) { this.id = id; } public RegC460(Long id, RegC405 idPai, long linha, String hash) { this.id = id; this.idPai = idPai; this.linha = linha; this.hash = hash; }public Long getId() { return id; } public void setId(Long id) { this.id = id; }</v>
      </c>
      <c r="N88" t="str">
        <f t="shared" si="12"/>
        <v>reg_c460</v>
      </c>
      <c r="O88" t="str">
        <f t="shared" si="13"/>
        <v>DELETE FROM `efdicms`.`reg_C460` WHERE (`HASHFILE` = @NUMHASH);</v>
      </c>
    </row>
    <row r="89" spans="1:15" x14ac:dyDescent="0.35">
      <c r="A89">
        <f t="shared" si="9"/>
        <v>88</v>
      </c>
      <c r="B89" s="7" t="s">
        <v>27</v>
      </c>
      <c r="C89" t="s">
        <v>3779</v>
      </c>
      <c r="D89" s="7" t="s">
        <v>1568</v>
      </c>
      <c r="E89" s="179">
        <v>5</v>
      </c>
      <c r="F89" t="s">
        <v>8</v>
      </c>
      <c r="G89" s="7" t="s">
        <v>1560</v>
      </c>
      <c r="H89">
        <f>COUNTIF($G$2:G89,G89)</f>
        <v>1</v>
      </c>
      <c r="I89" t="str">
        <f t="shared" si="10"/>
        <v>@Registros(nivel = 5) public class RegC465 implements Serializable { private static final long serialVersionUID = 1L; @Id @GeneratedValue(strategy = GenerationType.IDENTITY) @Basic(optional = false) @Column(name = "ID" ) private Long id;@OneToOne(fetch = FetchType.LAZY) @JoinColumn(name = "ID_PAI", nullable = false) private RegC460 idPai; public RegC460 getIdPai() {return idPai;}public void setIdPai(Object idPai) {this.idPai = (RegC460) idPai;}public RegC465() { } public RegC465(Long id) { this.id = id; } public RegC465(Long id, RegC460 idPai, long linha, String hash) { this.id = id; this.idPai = idPai; this.linha = linha; this.hash = hash; }public Long getId() { return id; } public void setId(Long id) { this.id = id; }</v>
      </c>
      <c r="J89" t="str">
        <f t="shared" si="14"/>
        <v>@OneToOne(optional = true, cascade = CascadeType.ALL, fetch = FetchType.LAZY, mappedBy = "idPai")private  RegC465 regC465;public RegC465 getRegC465() {return regC465;}public void setRegC465(RegC465 regC465) {this.regC465 = regC465;}</v>
      </c>
      <c r="K89">
        <f t="shared" si="15"/>
        <v>0</v>
      </c>
      <c r="L89" t="str">
        <f t="shared" si="16"/>
        <v>@OneToOne(optional = true, cascade = CascadeType.ALL, fetch = FetchType.LAZY, mappedBy = "idPai")private  RegC465 regC465;public RegC465 getRegC465() {return regC465;}public void setRegC465(RegC465 regC465) {this.regC465 = regC465;}</v>
      </c>
      <c r="M89" t="str">
        <f t="shared" si="11"/>
        <v>public RegC465() { } public RegC465(Long id) { this.id = id; } public RegC465(Long id, RegC460 idPai, long linha, String hash) { this.id = id; this.idPai = idPai; this.linha = linha; this.hash = hash; }public Long getId() { return id; } public void setId(Long id) { this.id = id; }</v>
      </c>
      <c r="N89" t="str">
        <f t="shared" si="12"/>
        <v>reg_c465</v>
      </c>
      <c r="O89" t="str">
        <f t="shared" si="13"/>
        <v>DELETE FROM `efdicms`.`reg_C465` WHERE (`HASHFILE` = @NUMHASH);</v>
      </c>
    </row>
    <row r="90" spans="1:15" x14ac:dyDescent="0.35">
      <c r="A90">
        <f t="shared" si="9"/>
        <v>89</v>
      </c>
      <c r="B90" s="7" t="s">
        <v>27</v>
      </c>
      <c r="C90" t="s">
        <v>3780</v>
      </c>
      <c r="D90" s="7" t="s">
        <v>1573</v>
      </c>
      <c r="E90" s="179">
        <v>5</v>
      </c>
      <c r="F90" t="s">
        <v>144</v>
      </c>
      <c r="G90" s="7" t="s">
        <v>1560</v>
      </c>
      <c r="H90">
        <f>COUNTIF($G$2:G90,G90)</f>
        <v>2</v>
      </c>
      <c r="I90" t="str">
        <f t="shared" si="10"/>
        <v>@Registros(nivel = 5) public class RegC470 implements Serializable { private static final long serialVersionUID = 1L; @Id @GeneratedValue(strategy = GenerationType.IDENTITY) @Basic(optional = false) @Column(name = "ID" ) private Long id;@ManyToOne(fetch = FetchType.LAZY) @JoinColumn(name = "ID_PAI", nullable = false) private RegC460 idPai; public RegC460 getIdPai() {return idPai;}public void setIdPai(Object idPai) {this.idPai = (RegC460) idPai;}public RegC470() { } public RegC470(Long id) { this.id = id; } public RegC470(Long id, RegC460 idPai, long linha, String hash) { this.id = id; this.idPai = idPai; this.linha = linha; this.hash = hash; }public Long getId() { return id; } public void setId(Long id) { this.id = id; }</v>
      </c>
      <c r="J90" t="str">
        <f t="shared" si="14"/>
        <v>@OneToMany( cascade = CascadeType.ALL, fetch = FetchType.LAZY, mappedBy = "idPai")private  List&lt;RegC470&gt; regC470;public List&lt;RegC470&gt; getRegC470() {return regC470;}public void setRegC470(List&lt;RegC470&gt; regC470) {this.regC470 = regC470;}</v>
      </c>
      <c r="K90">
        <f t="shared" si="15"/>
        <v>1</v>
      </c>
      <c r="L90" t="str">
        <f t="shared" si="16"/>
        <v>@OneToOne(optional = true, cascade = CascadeType.ALL, fetch = FetchType.LAZY, mappedBy = "idPai")private  RegC465 regC465;public RegC465 getRegC465() {return regC465;}public void setRegC465(RegC465 regC465) {this.regC465 = regC465;}@OneToMany( cascade = CascadeType.ALL, fetch = FetchType.LAZY, mappedBy = "idPai")private  List&lt;RegC470&gt; regC470;public List&lt;RegC470&gt; getRegC470() {return regC470;}public void setRegC470(List&lt;RegC470&gt; regC470) {this.regC470 = regC470;}</v>
      </c>
      <c r="M90" t="str">
        <f t="shared" si="11"/>
        <v>public RegC470() { } public RegC470(Long id) { this.id = id; } public RegC470(Long id, RegC460 idPai, long linha, String hash) { this.id = id; this.idPai = idPai; this.linha = linha; this.hash = hash; }public Long getId() { return id; } public void setId(Long id) { this.id = id; }</v>
      </c>
      <c r="N90" t="str">
        <f t="shared" si="12"/>
        <v>reg_c470</v>
      </c>
      <c r="O90" t="str">
        <f t="shared" si="13"/>
        <v>DELETE FROM `efdicms`.`reg_C470` WHERE (`HASHFILE` = @NUMHASH);</v>
      </c>
    </row>
    <row r="91" spans="1:15" x14ac:dyDescent="0.35">
      <c r="A91">
        <f t="shared" si="9"/>
        <v>90</v>
      </c>
      <c r="B91" s="7" t="s">
        <v>27</v>
      </c>
      <c r="C91" t="s">
        <v>3777</v>
      </c>
      <c r="D91" s="7" t="s">
        <v>1579</v>
      </c>
      <c r="E91" s="179">
        <v>6</v>
      </c>
      <c r="F91" t="s">
        <v>8</v>
      </c>
      <c r="G91" s="7" t="s">
        <v>1573</v>
      </c>
      <c r="H91">
        <f>COUNTIF($G$2:G91,G91)</f>
        <v>1</v>
      </c>
      <c r="I91" t="str">
        <f t="shared" si="10"/>
        <v>@Registros(nivel = 6) public class RegC480 implements Serializable { private static final long serialVersionUID = 1L; @Id @GeneratedValue(strategy = GenerationType.IDENTITY) @Basic(optional = false) @Column(name = "ID" ) private Long id;@OneToOne(fetch = FetchType.LAZY) @JoinColumn(name = "ID_PAI", nullable = false) private RegC470 idPai; public RegC470 getIdPai() {return idPai;}public void setIdPai(Object idPai) {this.idPai = (RegC470) idPai;}public RegC480() { } public RegC480(Long id) { this.id = id; } public RegC480(Long id, RegC470 idPai, long linha, String hash) { this.id = id; this.idPai = idPai; this.linha = linha; this.hash = hash; }public Long getId() { return id; } public void setId(Long id) { this.id = id; }</v>
      </c>
      <c r="J91" t="str">
        <f t="shared" si="14"/>
        <v>@OneToOne(optional = true, cascade = CascadeType.ALL, fetch = FetchType.LAZY, mappedBy = "idPai")private  RegC480 regC480;public RegC480 getRegC480() {return regC480;}public void setRegC480(RegC480 regC480) {this.regC480 = regC480;}</v>
      </c>
      <c r="K91">
        <f t="shared" si="15"/>
        <v>0</v>
      </c>
      <c r="L91" t="str">
        <f t="shared" si="16"/>
        <v>@OneToOne(optional = true, cascade = CascadeType.ALL, fetch = FetchType.LAZY, mappedBy = "idPai")private  RegC480 regC480;public RegC480 getRegC480() {return regC480;}public void setRegC480(RegC480 regC480) {this.regC480 = regC480;}</v>
      </c>
      <c r="M91" t="str">
        <f t="shared" si="11"/>
        <v>public RegC480() { } public RegC480(Long id) { this.id = id; } public RegC480(Long id, RegC470 idPai, long linha, String hash) { this.id = id; this.idPai = idPai; this.linha = linha; this.hash = hash; }public Long getId() { return id; } public void setId(Long id) { this.id = id; }</v>
      </c>
      <c r="N91" t="str">
        <f t="shared" si="12"/>
        <v>reg_c480</v>
      </c>
      <c r="O91" t="str">
        <f t="shared" si="13"/>
        <v>DELETE FROM `efdicms`.`reg_C480` WHERE (`HASHFILE` = @NUMHASH);</v>
      </c>
    </row>
    <row r="92" spans="1:15" x14ac:dyDescent="0.35">
      <c r="A92">
        <f t="shared" si="9"/>
        <v>91</v>
      </c>
      <c r="B92" s="7" t="s">
        <v>27</v>
      </c>
      <c r="C92" t="s">
        <v>3781</v>
      </c>
      <c r="D92" s="7" t="s">
        <v>1582</v>
      </c>
      <c r="E92" s="179">
        <v>4</v>
      </c>
      <c r="F92" t="s">
        <v>144</v>
      </c>
      <c r="G92" s="7" t="s">
        <v>1524</v>
      </c>
      <c r="H92">
        <f>COUNTIF($G$2:G92,G92)</f>
        <v>4</v>
      </c>
      <c r="I92" t="str">
        <f t="shared" si="10"/>
        <v>@Registros(nivel = 4) public class RegC490 implements Serializable { private static final long serialVersionUID = 1L; @Id @GeneratedValue(strategy = GenerationType.IDENTITY) @Basic(optional = false) @Column(name = "ID" ) private Long id;@ManyToOne(fetch = FetchType.LAZY) @JoinColumn(name = "ID_PAI", nullable = false) private RegC405 idPai; public RegC405 getIdPai() {return idPai;}public void setIdPai(Object idPai) {this.idPai = (RegC405) idPai;}public RegC490() { } public RegC490(Long id) { this.id = id; } public RegC490(Long id, RegC405 idPai, long linha, String hash) { this.id = id; this.idPai = idPai; this.linha = linha; this.hash = hash; }public Long getId() { return id; } public void setId(Long id) { this.id = id; }</v>
      </c>
      <c r="J92" t="str">
        <f t="shared" si="14"/>
        <v>@OneToMany( cascade = CascadeType.ALL, fetch = FetchType.LAZY, mappedBy = "idPai")private  List&lt;RegC490&gt; regC490;public List&lt;RegC490&gt; getRegC490() {return regC490;}public void setRegC490(List&lt;RegC490&gt; regC490) {this.regC490 = regC490;}</v>
      </c>
      <c r="K92">
        <f t="shared" si="15"/>
        <v>0</v>
      </c>
      <c r="L92" t="str">
        <f t="shared" si="16"/>
        <v>@OneToOne(optional = true, cascade = CascadeType.ALL, fetch = FetchType.LAZY, mappedBy = "idPai")private  RegC410 regC410;public RegC410 getRegC410() {return regC410;}public void setRegC410(RegC410 regC410) {this.regC410 = regC410;}@OneToMany( cascade = CascadeType.ALL, fetch = FetchType.LAZY, mappedBy = "idPai")private  List&lt;RegC420&gt; regC420;public List&lt;RegC420&gt; getRegC420() {return regC420;}public void setRegC420(List&lt;RegC420&gt; regC420) {this.regC420 = regC420;}@OneToMany( cascade = CascadeType.ALL, fetch = FetchType.LAZY, mappedBy = "idPai")private  List&lt;RegC460&gt; regC460;public List&lt;RegC460&gt; getRegC460() {return regC460;}public void setRegC460(List&lt;RegC460&gt; regC460) {this.regC460 = regC460;}@OneToMany( cascade = CascadeType.ALL, fetch = FetchType.LAZY, mappedBy = "idPai")private  List&lt;RegC490&gt; regC490;public List&lt;RegC490&gt; getRegC490() {return regC490;}public void setRegC490(List&lt;RegC490&gt; regC490) {this.regC490 = regC490;}</v>
      </c>
      <c r="M92" t="str">
        <f t="shared" si="11"/>
        <v>public RegC490() { } public RegC490(Long id) { this.id = id; } public RegC490(Long id, RegC405 idPai, long linha, String hash) { this.id = id; this.idPai = idPai; this.linha = linha; this.hash = hash; }public Long getId() { return id; } public void setId(Long id) { this.id = id; }</v>
      </c>
      <c r="N92" t="str">
        <f t="shared" si="12"/>
        <v>reg_c490</v>
      </c>
      <c r="O92" t="str">
        <f t="shared" si="13"/>
        <v>DELETE FROM `efdicms`.`reg_C490` WHERE (`HASHFILE` = @NUMHASH);</v>
      </c>
    </row>
    <row r="93" spans="1:15" x14ac:dyDescent="0.35">
      <c r="A93">
        <f t="shared" si="9"/>
        <v>92</v>
      </c>
      <c r="B93" s="7" t="s">
        <v>27</v>
      </c>
      <c r="C93" t="s">
        <v>3782</v>
      </c>
      <c r="D93" s="7" t="s">
        <v>1586</v>
      </c>
      <c r="E93" s="179">
        <v>2</v>
      </c>
      <c r="F93" t="s">
        <v>108</v>
      </c>
      <c r="G93" s="7" t="s">
        <v>524</v>
      </c>
      <c r="H93">
        <f>COUNTIF($G$2:G93,G93)</f>
        <v>5</v>
      </c>
      <c r="I93" t="str">
        <f t="shared" si="10"/>
        <v>@Registros(nivel = 2) public class RegC495 implements Serializable { private static final long serialVersionUID = 1L; @Id @GeneratedValue(strategy = GenerationType.IDENTITY) @Basic(optional = false) @Column(name = "ID" ) private Long id;@ManyToOne(fetch = FetchType.LAZY) @JoinColumn(name = "ID_PAI", nullable = false) private RegC001 idPai; public RegC001 getIdPai() {return idPai;}public void setIdPai(Object idPai) {this.idPai = (RegC001) idPai;}public RegC495() { } public RegC495(Long id) { this.id = id; } public RegC495(Long id, RegC001 idPai, long linha, String hash) { this.id = id; this.idPai = idPai; this.linha = linha; this.hash = hash; }public Long getId() { return id; } public void setId(Long id) { this.id = id; }</v>
      </c>
      <c r="J93" t="str">
        <f t="shared" si="14"/>
        <v>@OneToMany( cascade = CascadeType.ALL, fetch = FetchType.LAZY, mappedBy = "idPai")private  List&lt;RegC495&gt; regC495;public List&lt;RegC495&gt; getRegC495() {return regC495;}public void setRegC495(List&lt;RegC495&gt; regC495) {this.regC495 = regC495;}</v>
      </c>
      <c r="K93">
        <f t="shared" si="15"/>
        <v>0</v>
      </c>
      <c r="L93" t="str">
        <f t="shared" si="16"/>
        <v>@OneToMany( cascade = CascadeType.ALL, fetch = FetchType.LAZY, mappedBy = "idPai")private  List&lt;RegC100&gt; regC100;public List&lt;RegC100&gt; getRegC100() {return regC100;}public void setRegC100(List&lt;RegC100&gt; regC100) {this.regC100 = regC100;}@OneToMany( cascade = CascadeType.ALL, fetch = FetchType.LAZY, mappedBy = "idPai")private  List&lt;RegC300&gt; regC300;public List&lt;RegC300&gt; getRegC300() {return regC300;}public void setRegC300(List&lt;RegC300&gt; regC300) {this.regC300 = regC300;}@OneToMany( cascade = CascadeType.ALL, fetch = FetchType.LAZY, mappedBy = "idPai")private  List&lt;RegC350&gt; regC350;public List&lt;RegC350&gt; getRegC350() {return regC350;}public void setRegC350(List&lt;RegC350&gt; regC350) {this.regC350 = regC350;}@OneToMany( cascade = CascadeType.ALL, fetch = FetchType.LAZY, mappedBy = "idPai")private  List&lt;RegC400&gt; regC400;public List&lt;RegC400&gt; getRegC400() {return regC400;}public void setRegC400(List&lt;RegC400&gt; regC400) {this.regC400 = regC400;}@OneToMany( cascade = CascadeType.ALL, fetch = FetchType.LAZY, mappedBy = "idPai")private  List&lt;RegC495&gt; regC495;public List&lt;RegC495&gt; getRegC495() {return regC495;}public void setRegC495(List&lt;RegC495&gt; regC495) {this.regC495 = regC495;}</v>
      </c>
      <c r="M93" t="str">
        <f t="shared" si="11"/>
        <v>public RegC495() { } public RegC495(Long id) { this.id = id; } public RegC495(Long id, RegC001 idPai, long linha, String hash) { this.id = id; this.idPai = idPai; this.linha = linha; this.hash = hash; }public Long getId() { return id; } public void setId(Long id) { this.id = id; }</v>
      </c>
      <c r="N93" t="str">
        <f t="shared" si="12"/>
        <v>reg_c495</v>
      </c>
      <c r="O93" t="str">
        <f t="shared" si="13"/>
        <v>DELETE FROM `efdicms`.`reg_C495` WHERE (`HASHFILE` = @NUMHASH);</v>
      </c>
    </row>
    <row r="94" spans="1:15" x14ac:dyDescent="0.35">
      <c r="A94">
        <f t="shared" si="9"/>
        <v>93</v>
      </c>
      <c r="B94" s="7" t="s">
        <v>27</v>
      </c>
      <c r="C94" t="s">
        <v>3783</v>
      </c>
      <c r="D94" s="7" t="s">
        <v>1602</v>
      </c>
      <c r="E94" s="179">
        <v>2</v>
      </c>
      <c r="F94" t="s">
        <v>108</v>
      </c>
      <c r="G94" s="7" t="s">
        <v>524</v>
      </c>
      <c r="H94">
        <f>COUNTIF($G$2:G94,G94)</f>
        <v>6</v>
      </c>
      <c r="I94" t="str">
        <f t="shared" si="10"/>
        <v>@Registros(nivel = 2) public class RegC500 implements Serializable { private static final long serialVersionUID = 1L; @Id @GeneratedValue(strategy = GenerationType.IDENTITY) @Basic(optional = false) @Column(name = "ID" ) private Long id;@ManyToOne(fetch = FetchType.LAZY) @JoinColumn(name = "ID_PAI", nullable = false) private RegC001 idPai; public RegC001 getIdPai() {return idPai;}public void setIdPai(Object idPai) {this.idPai = (RegC001) idPai;}public RegC500() { } public RegC500(Long id) { this.id = id; } public RegC500(Long id, RegC001 idPai, long linha, String hash) { this.id = id; this.idPai = idPai; this.linha = linha; this.hash = hash; }public Long getId() { return id; } public void setId(Long id) { this.id = id; }</v>
      </c>
      <c r="J94" t="str">
        <f t="shared" si="14"/>
        <v>@OneToMany( cascade = CascadeType.ALL, fetch = FetchType.LAZY, mappedBy = "idPai")private  List&lt;RegC500&gt; regC500;public List&lt;RegC500&gt; getRegC500() {return regC500;}public void setRegC500(List&lt;RegC500&gt; regC500) {this.regC500 = regC500;}</v>
      </c>
      <c r="K94">
        <f t="shared" si="15"/>
        <v>3</v>
      </c>
      <c r="L94" t="str">
        <f t="shared" si="16"/>
        <v>@OneToMany( cascade = CascadeType.ALL, fetch = FetchType.LAZY, mappedBy = "idPai")private  List&lt;RegC100&gt; regC100;public List&lt;RegC100&gt; getRegC100() {return regC100;}public void setRegC100(List&lt;RegC100&gt; regC100) {this.regC100 = regC100;}@OneToMany( cascade = CascadeType.ALL, fetch = FetchType.LAZY, mappedBy = "idPai")private  List&lt;RegC300&gt; regC300;public List&lt;RegC300&gt; getRegC300() {return regC300;}public void setRegC300(List&lt;RegC300&gt; regC300) {this.regC300 = regC300;}@OneToMany( cascade = CascadeType.ALL, fetch = FetchType.LAZY, mappedBy = "idPai")private  List&lt;RegC350&gt; regC350;public List&lt;RegC350&gt; getRegC350() {return regC350;}public void setRegC350(List&lt;RegC350&gt; regC350) {this.regC350 = regC350;}@OneToMany( cascade = CascadeType.ALL, fetch = FetchType.LAZY, mappedBy = "idPai")private  List&lt;RegC400&gt; regC400;public List&lt;RegC400&gt; getRegC400() {return regC400;}public void setRegC400(List&lt;RegC400&gt; regC400) {this.regC400 = regC400;}@OneToMany( cascade = CascadeType.ALL, fetch = FetchType.LAZY, mappedBy = "idPai")private  List&lt;RegC495&gt; regC495;public List&lt;RegC495&gt; getRegC495() {return regC495;}public void setRegC495(List&lt;RegC495&gt; regC495) {this.regC495 = regC495;}@OneToMany( cascade = CascadeType.ALL, fetch = FetchType.LAZY, mappedBy = "idPai")private  List&lt;RegC500&gt; regC500;public List&lt;RegC500&gt; getRegC500() {return regC500;}public void setRegC500(List&lt;RegC500&gt; regC500) {this.regC500 = regC500;}</v>
      </c>
      <c r="M94" t="str">
        <f t="shared" si="11"/>
        <v>public RegC500() { } public RegC500(Long id) { this.id = id; } public RegC500(Long id, RegC001 idPai, long linha, String hash) { this.id = id; this.idPai = idPai; this.linha = linha; this.hash = hash; }public Long getId() { return id; } public void setId(Long id) { this.id = id; }</v>
      </c>
      <c r="N94" t="str">
        <f t="shared" si="12"/>
        <v>reg_c500</v>
      </c>
      <c r="O94" t="str">
        <f t="shared" si="13"/>
        <v>DELETE FROM `efdicms`.`reg_C500` WHERE (`HASHFILE` = @NUMHASH);</v>
      </c>
    </row>
    <row r="95" spans="1:15" x14ac:dyDescent="0.35">
      <c r="A95">
        <f t="shared" si="9"/>
        <v>94</v>
      </c>
      <c r="B95" s="7" t="s">
        <v>27</v>
      </c>
      <c r="C95" t="s">
        <v>3784</v>
      </c>
      <c r="D95" s="7" t="s">
        <v>1677</v>
      </c>
      <c r="E95" s="179">
        <v>3</v>
      </c>
      <c r="F95" t="s">
        <v>144</v>
      </c>
      <c r="G95" s="7" t="s">
        <v>1602</v>
      </c>
      <c r="H95">
        <f>COUNTIF($G$2:G95,G95)</f>
        <v>1</v>
      </c>
      <c r="I95" t="str">
        <f t="shared" si="10"/>
        <v>@Registros(nivel = 3) public class RegC510 implements Serializable { private static final long serialVersionUID = 1L; @Id @GeneratedValue(strategy = GenerationType.IDENTITY) @Basic(optional = false) @Column(name = "ID" ) private Long id;@ManyToOne(fetch = FetchType.LAZY) @JoinColumn(name = "ID_PAI", nullable = false) private RegC500 idPai; public RegC500 getIdPai() {return idPai;}public void setIdPai(Object idPai) {this.idPai = (RegC500) idPai;}public RegC510() { } public RegC510(Long id) { this.id = id; } public RegC510(Long id, RegC500 idPai, long linha, String hash) { this.id = id; this.idPai = idPai; this.linha = linha; this.hash = hash; }public Long getId() { return id; } public void setId(Long id) { this.id = id; }</v>
      </c>
      <c r="J95" t="str">
        <f t="shared" si="14"/>
        <v>@OneToMany( cascade = CascadeType.ALL, fetch = FetchType.LAZY, mappedBy = "idPai")private  List&lt;RegC510&gt; regC510;public List&lt;RegC510&gt; getRegC510() {return regC510;}public void setRegC510(List&lt;RegC510&gt; regC510) {this.regC510 = regC510;}</v>
      </c>
      <c r="K95">
        <f t="shared" si="15"/>
        <v>0</v>
      </c>
      <c r="L95" t="str">
        <f t="shared" si="16"/>
        <v>@OneToMany( cascade = CascadeType.ALL, fetch = FetchType.LAZY, mappedBy = "idPai")private  List&lt;RegC510&gt; regC510;public List&lt;RegC510&gt; getRegC510() {return regC510;}public void setRegC510(List&lt;RegC510&gt; regC510) {this.regC510 = regC510;}</v>
      </c>
      <c r="M95" t="str">
        <f t="shared" si="11"/>
        <v>public RegC510() { } public RegC510(Long id) { this.id = id; } public RegC510(Long id, RegC500 idPai, long linha, String hash) { this.id = id; this.idPai = idPai; this.linha = linha; this.hash = hash; }public Long getId() { return id; } public void setId(Long id) { this.id = id; }</v>
      </c>
      <c r="N95" t="str">
        <f t="shared" si="12"/>
        <v>reg_c510</v>
      </c>
      <c r="O95" t="str">
        <f t="shared" si="13"/>
        <v>DELETE FROM `efdicms`.`reg_C510` WHERE (`HASHFILE` = @NUMHASH);</v>
      </c>
    </row>
    <row r="96" spans="1:15" x14ac:dyDescent="0.35">
      <c r="A96">
        <f t="shared" si="9"/>
        <v>95</v>
      </c>
      <c r="B96" s="7" t="s">
        <v>27</v>
      </c>
      <c r="C96" t="s">
        <v>3785</v>
      </c>
      <c r="D96" s="7" t="s">
        <v>1689</v>
      </c>
      <c r="E96" s="179">
        <v>3</v>
      </c>
      <c r="F96" t="s">
        <v>144</v>
      </c>
      <c r="G96" s="7" t="s">
        <v>1602</v>
      </c>
      <c r="H96">
        <f>COUNTIF($G$2:G96,G96)</f>
        <v>2</v>
      </c>
      <c r="I96" t="str">
        <f t="shared" si="10"/>
        <v>@Registros(nivel = 3) public class RegC590 implements Serializable { private static final long serialVersionUID = 1L; @Id @GeneratedValue(strategy = GenerationType.IDENTITY) @Basic(optional = false) @Column(name = "ID" ) private Long id;@ManyToOne(fetch = FetchType.LAZY) @JoinColumn(name = "ID_PAI", nullable = false) private RegC500 idPai; public RegC500 getIdPai() {return idPai;}public void setIdPai(Object idPai) {this.idPai = (RegC500) idPai;}public RegC590() { } public RegC590(Long id) { this.id = id; } public RegC590(Long id, RegC500 idPai, long linha, String hash) { this.id = id; this.idPai = idPai; this.linha = linha; this.hash = hash; }public Long getId() { return id; } public void setId(Long id) { this.id = id; }</v>
      </c>
      <c r="J96" t="str">
        <f t="shared" si="14"/>
        <v>@OneToMany( cascade = CascadeType.ALL, fetch = FetchType.LAZY, mappedBy = "idPai")private  List&lt;RegC590&gt; regC590;public List&lt;RegC590&gt; getRegC590() {return regC590;}public void setRegC590(List&lt;RegC590&gt; regC590) {this.regC590 = regC590;}</v>
      </c>
      <c r="K96">
        <f t="shared" si="15"/>
        <v>1</v>
      </c>
      <c r="L96" t="str">
        <f t="shared" si="16"/>
        <v>@OneToMany( cascade = CascadeType.ALL, fetch = FetchType.LAZY, mappedBy = "idPai")private  List&lt;RegC510&gt; regC510;public List&lt;RegC510&gt; getRegC510() {return regC510;}public void setRegC510(List&lt;RegC510&gt; regC510) {this.regC510 = regC510;}@OneToMany( cascade = CascadeType.ALL, fetch = FetchType.LAZY, mappedBy = "idPai")private  List&lt;RegC590&gt; regC590;public List&lt;RegC590&gt; getRegC590() {return regC590;}public void setRegC590(List&lt;RegC590&gt; regC590) {this.regC590 = regC590;}</v>
      </c>
      <c r="M96" t="str">
        <f t="shared" si="11"/>
        <v>public RegC590() { } public RegC590(Long id) { this.id = id; } public RegC590(Long id, RegC500 idPai, long linha, String hash) { this.id = id; this.idPai = idPai; this.linha = linha; this.hash = hash; }public Long getId() { return id; } public void setId(Long id) { this.id = id; }</v>
      </c>
      <c r="N96" t="str">
        <f t="shared" si="12"/>
        <v>reg_c590</v>
      </c>
      <c r="O96" t="str">
        <f t="shared" si="13"/>
        <v>DELETE FROM `efdicms`.`reg_C590` WHERE (`HASHFILE` = @NUMHASH);</v>
      </c>
    </row>
    <row r="97" spans="1:15" x14ac:dyDescent="0.35">
      <c r="A97">
        <f t="shared" si="9"/>
        <v>96</v>
      </c>
      <c r="B97" s="7" t="s">
        <v>27</v>
      </c>
      <c r="C97" t="s">
        <v>3786</v>
      </c>
      <c r="D97" s="7" t="s">
        <v>1696</v>
      </c>
      <c r="E97" s="179">
        <v>4</v>
      </c>
      <c r="F97" t="s">
        <v>8</v>
      </c>
      <c r="G97" s="7" t="s">
        <v>1689</v>
      </c>
      <c r="H97">
        <f>COUNTIF($G$2:G97,G97)</f>
        <v>1</v>
      </c>
      <c r="I97" t="str">
        <f t="shared" si="10"/>
        <v>@Registros(nivel = 4) public class RegC591 implements Serializable { private static final long serialVersionUID = 1L; @Id @GeneratedValue(strategy = GenerationType.IDENTITY) @Basic(optional = false) @Column(name = "ID" ) private Long id;@OneToOne(fetch = FetchType.LAZY) @JoinColumn(name = "ID_PAI", nullable = false) private RegC590 idPai; public RegC590 getIdPai() {return idPai;}public void setIdPai(Object idPai) {this.idPai = (RegC590) idPai;}public RegC591() { } public RegC591(Long id) { this.id = id; } public RegC591(Long id, RegC590 idPai, long linha, String hash) { this.id = id; this.idPai = idPai; this.linha = linha; this.hash = hash; }public Long getId() { return id; } public void setId(Long id) { this.id = id; }</v>
      </c>
      <c r="J97" t="str">
        <f t="shared" si="14"/>
        <v>@OneToOne(optional = true, cascade = CascadeType.ALL, fetch = FetchType.LAZY, mappedBy = "idPai")private  RegC591 regC591;public RegC591 getRegC591() {return regC591;}public void setRegC591(RegC591 regC591) {this.regC591 = regC591;}</v>
      </c>
      <c r="K97">
        <f t="shared" si="15"/>
        <v>0</v>
      </c>
      <c r="L97" t="str">
        <f t="shared" si="16"/>
        <v>@OneToOne(optional = true, cascade = CascadeType.ALL, fetch = FetchType.LAZY, mappedBy = "idPai")private  RegC591 regC591;public RegC591 getRegC591() {return regC591;}public void setRegC591(RegC591 regC591) {this.regC591 = regC591;}</v>
      </c>
      <c r="M97" t="str">
        <f t="shared" si="11"/>
        <v>public RegC591() { } public RegC591(Long id) { this.id = id; } public RegC591(Long id, RegC590 idPai, long linha, String hash) { this.id = id; this.idPai = idPai; this.linha = linha; this.hash = hash; }public Long getId() { return id; } public void setId(Long id) { this.id = id; }</v>
      </c>
      <c r="N97" t="str">
        <f t="shared" si="12"/>
        <v>reg_c591</v>
      </c>
      <c r="O97" t="str">
        <f t="shared" si="13"/>
        <v>DELETE FROM `efdicms`.`reg_C591` WHERE (`HASHFILE` = @NUMHASH);</v>
      </c>
    </row>
    <row r="98" spans="1:15" x14ac:dyDescent="0.35">
      <c r="A98">
        <f t="shared" si="9"/>
        <v>97</v>
      </c>
      <c r="B98" s="7" t="s">
        <v>27</v>
      </c>
      <c r="C98" t="s">
        <v>3787</v>
      </c>
      <c r="D98" s="7" t="s">
        <v>1699</v>
      </c>
      <c r="E98" s="179">
        <v>3</v>
      </c>
      <c r="F98" t="s">
        <v>144</v>
      </c>
      <c r="G98" s="7" t="s">
        <v>1602</v>
      </c>
      <c r="H98">
        <f>COUNTIF($G$2:G98,G98)</f>
        <v>3</v>
      </c>
      <c r="I98" t="str">
        <f t="shared" si="10"/>
        <v>@Registros(nivel = 3) public class RegC595 implements Serializable { private static final long serialVersionUID = 1L; @Id @GeneratedValue(strategy = GenerationType.IDENTITY) @Basic(optional = false) @Column(name = "ID" ) private Long id;@ManyToOne(fetch = FetchType.LAZY) @JoinColumn(name = "ID_PAI", nullable = false) private RegC500 idPai; public RegC500 getIdPai() {return idPai;}public void setIdPai(Object idPai) {this.idPai = (RegC500) idPai;}public RegC595() { } public RegC595(Long id) { this.id = id; } public RegC595(Long id, RegC500 idPai, long linha, String hash) { this.id = id; this.idPai = idPai; this.linha = linha; this.hash = hash; }public Long getId() { return id; } public void setId(Long id) { this.id = id; }</v>
      </c>
      <c r="J98" t="str">
        <f t="shared" si="14"/>
        <v>@OneToMany( cascade = CascadeType.ALL, fetch = FetchType.LAZY, mappedBy = "idPai")private  List&lt;RegC595&gt; regC595;public List&lt;RegC595&gt; getRegC595() {return regC595;}public void setRegC595(List&lt;RegC595&gt; regC595) {this.regC595 = regC595;}</v>
      </c>
      <c r="K98">
        <f t="shared" si="15"/>
        <v>1</v>
      </c>
      <c r="L98" t="str">
        <f t="shared" si="16"/>
        <v>@OneToMany( cascade = CascadeType.ALL, fetch = FetchType.LAZY, mappedBy = "idPai")private  List&lt;RegC510&gt; regC510;public List&lt;RegC510&gt; getRegC510() {return regC510;}public void setRegC510(List&lt;RegC510&gt; regC510) {this.regC510 = regC510;}@OneToMany( cascade = CascadeType.ALL, fetch = FetchType.LAZY, mappedBy = "idPai")private  List&lt;RegC590&gt; regC590;public List&lt;RegC590&gt; getRegC590() {return regC590;}public void setRegC590(List&lt;RegC590&gt; regC590) {this.regC590 = regC590;}@OneToMany( cascade = CascadeType.ALL, fetch = FetchType.LAZY, mappedBy = "idPai")private  List&lt;RegC595&gt; regC595;public List&lt;RegC595&gt; getRegC595() {return regC595;}public void setRegC595(List&lt;RegC595&gt; regC595) {this.regC595 = regC595;}</v>
      </c>
      <c r="M98" t="str">
        <f t="shared" si="11"/>
        <v>public RegC595() { } public RegC595(Long id) { this.id = id; } public RegC595(Long id, RegC500 idPai, long linha, String hash) { this.id = id; this.idPai = idPai; this.linha = linha; this.hash = hash; }public Long getId() { return id; } public void setId(Long id) { this.id = id; }</v>
      </c>
      <c r="N98" t="str">
        <f t="shared" si="12"/>
        <v>reg_c595</v>
      </c>
      <c r="O98" t="str">
        <f t="shared" si="13"/>
        <v>DELETE FROM `efdicms`.`reg_C595` WHERE (`HASHFILE` = @NUMHASH);</v>
      </c>
    </row>
    <row r="99" spans="1:15" x14ac:dyDescent="0.35">
      <c r="A99">
        <f t="shared" si="9"/>
        <v>98</v>
      </c>
      <c r="B99" s="7" t="s">
        <v>27</v>
      </c>
      <c r="C99" t="s">
        <v>3788</v>
      </c>
      <c r="D99" s="7" t="s">
        <v>1702</v>
      </c>
      <c r="E99" s="179">
        <v>4</v>
      </c>
      <c r="F99" t="s">
        <v>144</v>
      </c>
      <c r="G99" s="7" t="s">
        <v>1699</v>
      </c>
      <c r="H99">
        <f>COUNTIF($G$2:G99,G99)</f>
        <v>1</v>
      </c>
      <c r="I99" t="str">
        <f t="shared" si="10"/>
        <v>@Registros(nivel = 4) public class RegC597 implements Serializable { private static final long serialVersionUID = 1L; @Id @GeneratedValue(strategy = GenerationType.IDENTITY) @Basic(optional = false) @Column(name = "ID" ) private Long id;@ManyToOne(fetch = FetchType.LAZY) @JoinColumn(name = "ID_PAI", nullable = false) private RegC595 idPai; public RegC595 getIdPai() {return idPai;}public void setIdPai(Object idPai) {this.idPai = (RegC595) idPai;}public RegC597() { } public RegC597(Long id) { this.id = id; } public RegC597(Long id, RegC595 idPai, long linha, String hash) { this.id = id; this.idPai = idPai; this.linha = linha; this.hash = hash; }public Long getId() { return id; } public void setId(Long id) { this.id = id; }</v>
      </c>
      <c r="J99" t="str">
        <f t="shared" si="14"/>
        <v>@OneToMany( cascade = CascadeType.ALL, fetch = FetchType.LAZY, mappedBy = "idPai")private  List&lt;RegC597&gt; regC597;public List&lt;RegC597&gt; getRegC597() {return regC597;}public void setRegC597(List&lt;RegC597&gt; regC597) {this.regC597 = regC597;}</v>
      </c>
      <c r="K99">
        <f t="shared" si="15"/>
        <v>0</v>
      </c>
      <c r="L99" t="str">
        <f t="shared" si="16"/>
        <v>@OneToMany( cascade = CascadeType.ALL, fetch = FetchType.LAZY, mappedBy = "idPai")private  List&lt;RegC597&gt; regC597;public List&lt;RegC597&gt; getRegC597() {return regC597;}public void setRegC597(List&lt;RegC597&gt; regC597) {this.regC597 = regC597;}</v>
      </c>
      <c r="M99" t="str">
        <f t="shared" si="11"/>
        <v>public RegC597() { } public RegC597(Long id) { this.id = id; } public RegC597(Long id, RegC595 idPai, long linha, String hash) { this.id = id; this.idPai = idPai; this.linha = linha; this.hash = hash; }public Long getId() { return id; } public void setId(Long id) { this.id = id; }</v>
      </c>
      <c r="N99" t="str">
        <f t="shared" si="12"/>
        <v>reg_c597</v>
      </c>
      <c r="O99" t="str">
        <f t="shared" si="13"/>
        <v>DELETE FROM `efdicms`.`reg_C597` WHERE (`HASHFILE` = @NUMHASH);</v>
      </c>
    </row>
    <row r="100" spans="1:15" x14ac:dyDescent="0.35">
      <c r="A100">
        <f t="shared" si="9"/>
        <v>99</v>
      </c>
      <c r="B100" s="7" t="s">
        <v>27</v>
      </c>
      <c r="C100" t="s">
        <v>3789</v>
      </c>
      <c r="D100" s="7" t="s">
        <v>1706</v>
      </c>
      <c r="E100" s="179">
        <v>2</v>
      </c>
      <c r="F100" t="s">
        <v>108</v>
      </c>
      <c r="G100" s="7" t="s">
        <v>524</v>
      </c>
      <c r="H100">
        <f>COUNTIF($G$2:G100,G100)</f>
        <v>7</v>
      </c>
      <c r="I100" t="str">
        <f t="shared" si="10"/>
        <v>@Registros(nivel = 2) public class RegC600 implements Serializable { private static final long serialVersionUID = 1L; @Id @GeneratedValue(strategy = GenerationType.IDENTITY) @Basic(optional = false) @Column(name = "ID" ) private Long id;@ManyToOne(fetch = FetchType.LAZY) @JoinColumn(name = "ID_PAI", nullable = false) private RegC001 idPai; public RegC001 getIdPai() {return idPai;}public void setIdPai(Object idPai) {this.idPai = (RegC001) idPai;}public RegC600() { } public RegC600(Long id) { this.id = id; } public RegC600(Long id, RegC001 idPai, long linha, String hash) { this.id = id; this.idPai = idPai; this.linha = linha; this.hash = hash; }public Long getId() { return id; } public void setId(Long id) { this.id = id; }</v>
      </c>
      <c r="J100" t="str">
        <f t="shared" si="14"/>
        <v>@OneToMany( cascade = CascadeType.ALL, fetch = FetchType.LAZY, mappedBy = "idPai")private  List&lt;RegC600&gt; regC600;public List&lt;RegC600&gt; getRegC600() {return regC600;}public void setRegC600(List&lt;RegC600&gt; regC600) {this.regC600 = regC600;}</v>
      </c>
      <c r="K100">
        <f t="shared" si="15"/>
        <v>3</v>
      </c>
      <c r="L100" t="str">
        <f t="shared" si="16"/>
        <v>@OneToMany( cascade = CascadeType.ALL, fetch = FetchType.LAZY, mappedBy = "idPai")private  List&lt;RegC100&gt; regC100;public List&lt;RegC100&gt; getRegC100() {return regC100;}public void setRegC100(List&lt;RegC100&gt; regC100) {this.regC100 = regC100;}@OneToMany( cascade = CascadeType.ALL, fetch = FetchType.LAZY, mappedBy = "idPai")private  List&lt;RegC300&gt; regC300;public List&lt;RegC300&gt; getRegC300() {return regC300;}public void setRegC300(List&lt;RegC300&gt; regC300) {this.regC300 = regC300;}@OneToMany( cascade = CascadeType.ALL, fetch = FetchType.LAZY, mappedBy = "idPai")private  List&lt;RegC350&gt; regC350;public List&lt;RegC350&gt; getRegC350() {return regC350;}public void setRegC350(List&lt;RegC350&gt; regC350) {this.regC350 = regC350;}@OneToMany( cascade = CascadeType.ALL, fetch = FetchType.LAZY, mappedBy = "idPai")private  List&lt;RegC400&gt; regC400;public List&lt;RegC400&gt; getRegC400() {return regC400;}public void setRegC400(List&lt;RegC400&gt; regC400) {this.regC400 = regC400;}@OneToMany( cascade = CascadeType.ALL, fetch = FetchType.LAZY, mappedBy = "idPai")private  List&lt;RegC495&gt; regC495;public List&lt;RegC495&gt; getRegC495() {return regC495;}public void setRegC495(List&lt;RegC495&gt; regC495) {this.regC495 = regC495;}@OneToMany( cascade = CascadeType.ALL, fetch = FetchType.LAZY, mappedBy = "idPai")private  List&lt;RegC500&gt; regC500;public List&lt;RegC500&gt; getRegC500() {return regC500;}public void setRegC500(List&lt;RegC500&gt; regC500) {this.regC500 = regC500;}@OneToMany( cascade = CascadeType.ALL, fetch = FetchType.LAZY, mappedBy = "idPai")private  List&lt;RegC600&gt; regC600;public List&lt;RegC600&gt; getRegC600() {return regC600;}public void setRegC600(List&lt;RegC600&gt; regC600) {this.regC600 = regC600;}</v>
      </c>
      <c r="M100" t="str">
        <f t="shared" si="11"/>
        <v>public RegC600() { } public RegC600(Long id) { this.id = id; } public RegC600(Long id, RegC001 idPai, long linha, String hash) { this.id = id; this.idPai = idPai; this.linha = linha; this.hash = hash; }public Long getId() { return id; } public void setId(Long id) { this.id = id; }</v>
      </c>
      <c r="N100" t="str">
        <f t="shared" si="12"/>
        <v>reg_c600</v>
      </c>
      <c r="O100" t="str">
        <f t="shared" si="13"/>
        <v>DELETE FROM `efdicms`.`reg_C600` WHERE (`HASHFILE` = @NUMHASH);</v>
      </c>
    </row>
    <row r="101" spans="1:15" x14ac:dyDescent="0.35">
      <c r="A101">
        <f t="shared" si="9"/>
        <v>100</v>
      </c>
      <c r="B101" s="7" t="s">
        <v>27</v>
      </c>
      <c r="C101" t="s">
        <v>3790</v>
      </c>
      <c r="D101" s="7" t="s">
        <v>1721</v>
      </c>
      <c r="E101" s="179">
        <v>3</v>
      </c>
      <c r="F101" t="s">
        <v>144</v>
      </c>
      <c r="G101" s="7" t="s">
        <v>1706</v>
      </c>
      <c r="H101">
        <f>COUNTIF($G$2:G101,G101)</f>
        <v>1</v>
      </c>
      <c r="I101" t="str">
        <f t="shared" si="10"/>
        <v>@Registros(nivel = 3) public class RegC601 implements Serializable { private static final long serialVersionUID = 1L; @Id @GeneratedValue(strategy = GenerationType.IDENTITY) @Basic(optional = false) @Column(name = "ID" ) private Long id;@ManyToOne(fetch = FetchType.LAZY) @JoinColumn(name = "ID_PAI", nullable = false) private RegC600 idPai; public RegC600 getIdPai() {return idPai;}public void setIdPai(Object idPai) {this.idPai = (RegC600) idPai;}public RegC601() { } public RegC601(Long id) { this.id = id; } public RegC601(Long id, RegC600 idPai, long linha, String hash) { this.id = id; this.idPai = idPai; this.linha = linha; this.hash = hash; }public Long getId() { return id; } public void setId(Long id) { this.id = id; }</v>
      </c>
      <c r="J101" t="str">
        <f t="shared" si="14"/>
        <v>@OneToMany( cascade = CascadeType.ALL, fetch = FetchType.LAZY, mappedBy = "idPai")private  List&lt;RegC601&gt; regC601;public List&lt;RegC601&gt; getRegC601() {return regC601;}public void setRegC601(List&lt;RegC601&gt; regC601) {this.regC601 = regC601;}</v>
      </c>
      <c r="K101">
        <f t="shared" si="15"/>
        <v>0</v>
      </c>
      <c r="L101" t="str">
        <f t="shared" si="16"/>
        <v>@OneToMany( cascade = CascadeType.ALL, fetch = FetchType.LAZY, mappedBy = "idPai")private  List&lt;RegC601&gt; regC601;public List&lt;RegC601&gt; getRegC601() {return regC601;}public void setRegC601(List&lt;RegC601&gt; regC601) {this.regC601 = regC601;}</v>
      </c>
      <c r="M101" t="str">
        <f t="shared" si="11"/>
        <v>public RegC601() { } public RegC601(Long id) { this.id = id; } public RegC601(Long id, RegC600 idPai, long linha, String hash) { this.id = id; this.idPai = idPai; this.linha = linha; this.hash = hash; }public Long getId() { return id; } public void setId(Long id) { this.id = id; }</v>
      </c>
      <c r="N101" t="str">
        <f t="shared" si="12"/>
        <v>reg_c601</v>
      </c>
      <c r="O101" t="str">
        <f t="shared" si="13"/>
        <v>DELETE FROM `efdicms`.`reg_C601` WHERE (`HASHFILE` = @NUMHASH);</v>
      </c>
    </row>
    <row r="102" spans="1:15" x14ac:dyDescent="0.35">
      <c r="A102">
        <f t="shared" si="9"/>
        <v>101</v>
      </c>
      <c r="B102" s="7" t="s">
        <v>27</v>
      </c>
      <c r="C102" t="s">
        <v>3791</v>
      </c>
      <c r="D102" s="7" t="s">
        <v>1724</v>
      </c>
      <c r="E102" s="179">
        <v>3</v>
      </c>
      <c r="F102" t="s">
        <v>144</v>
      </c>
      <c r="G102" s="7" t="s">
        <v>1706</v>
      </c>
      <c r="H102">
        <f>COUNTIF($G$2:G102,G102)</f>
        <v>2</v>
      </c>
      <c r="I102" t="str">
        <f t="shared" si="10"/>
        <v>@Registros(nivel = 3) public class RegC610 implements Serializable { private static final long serialVersionUID = 1L; @Id @GeneratedValue(strategy = GenerationType.IDENTITY) @Basic(optional = false) @Column(name = "ID" ) private Long id;@ManyToOne(fetch = FetchType.LAZY) @JoinColumn(name = "ID_PAI", nullable = false) private RegC600 idPai; public RegC600 getIdPai() {return idPai;}public void setIdPai(Object idPai) {this.idPai = (RegC600) idPai;}public RegC610() { } public RegC610(Long id) { this.id = id; } public RegC610(Long id, RegC600 idPai, long linha, String hash) { this.id = id; this.idPai = idPai; this.linha = linha; this.hash = hash; }public Long getId() { return id; } public void setId(Long id) { this.id = id; }</v>
      </c>
      <c r="J102" t="str">
        <f t="shared" si="14"/>
        <v>@OneToMany( cascade = CascadeType.ALL, fetch = FetchType.LAZY, mappedBy = "idPai")private  List&lt;RegC610&gt; regC610;public List&lt;RegC610&gt; getRegC610() {return regC610;}public void setRegC610(List&lt;RegC610&gt; regC610) {this.regC610 = regC610;}</v>
      </c>
      <c r="K102">
        <f t="shared" si="15"/>
        <v>0</v>
      </c>
      <c r="L102" t="str">
        <f t="shared" si="16"/>
        <v>@OneToMany( cascade = CascadeType.ALL, fetch = FetchType.LAZY, mappedBy = "idPai")private  List&lt;RegC601&gt; regC601;public List&lt;RegC601&gt; getRegC601() {return regC601;}public void setRegC601(List&lt;RegC601&gt; regC601) {this.regC601 = regC601;}@OneToMany( cascade = CascadeType.ALL, fetch = FetchType.LAZY, mappedBy = "idPai")private  List&lt;RegC610&gt; regC610;public List&lt;RegC610&gt; getRegC610() {return regC610;}public void setRegC610(List&lt;RegC610&gt; regC610) {this.regC610 = regC610;}</v>
      </c>
      <c r="M102" t="str">
        <f t="shared" si="11"/>
        <v>public RegC610() { } public RegC610(Long id) { this.id = id; } public RegC610(Long id, RegC600 idPai, long linha, String hash) { this.id = id; this.idPai = idPai; this.linha = linha; this.hash = hash; }public Long getId() { return id; } public void setId(Long id) { this.id = id; }</v>
      </c>
      <c r="N102" t="str">
        <f t="shared" si="12"/>
        <v>reg_c610</v>
      </c>
      <c r="O102" t="str">
        <f t="shared" si="13"/>
        <v>DELETE FROM `efdicms`.`reg_C610` WHERE (`HASHFILE` = @NUMHASH);</v>
      </c>
    </row>
    <row r="103" spans="1:15" x14ac:dyDescent="0.35">
      <c r="A103">
        <f t="shared" si="9"/>
        <v>102</v>
      </c>
      <c r="B103" s="7" t="s">
        <v>27</v>
      </c>
      <c r="C103" t="s">
        <v>3792</v>
      </c>
      <c r="D103" s="7" t="s">
        <v>1729</v>
      </c>
      <c r="E103" s="179">
        <v>3</v>
      </c>
      <c r="F103" t="s">
        <v>144</v>
      </c>
      <c r="G103" s="7" t="s">
        <v>1706</v>
      </c>
      <c r="H103">
        <f>COUNTIF($G$2:G103,G103)</f>
        <v>3</v>
      </c>
      <c r="I103" t="str">
        <f t="shared" si="10"/>
        <v>@Registros(nivel = 3) public class RegC690 implements Serializable { private static final long serialVersionUID = 1L; @Id @GeneratedValue(strategy = GenerationType.IDENTITY) @Basic(optional = false) @Column(name = "ID" ) private Long id;@ManyToOne(fetch = FetchType.LAZY) @JoinColumn(name = "ID_PAI", nullable = false) private RegC600 idPai; public RegC600 getIdPai() {return idPai;}public void setIdPai(Object idPai) {this.idPai = (RegC600) idPai;}public RegC690() { } public RegC690(Long id) { this.id = id; } public RegC690(Long id, RegC600 idPai, long linha, String hash) { this.id = id; this.idPai = idPai; this.linha = linha; this.hash = hash; }public Long getId() { return id; } public void setId(Long id) { this.id = id; }</v>
      </c>
      <c r="J103" t="str">
        <f t="shared" si="14"/>
        <v>@OneToMany( cascade = CascadeType.ALL, fetch = FetchType.LAZY, mappedBy = "idPai")private  List&lt;RegC690&gt; regC690;public List&lt;RegC690&gt; getRegC690() {return regC690;}public void setRegC690(List&lt;RegC690&gt; regC690) {this.regC690 = regC690;}</v>
      </c>
      <c r="K103">
        <f t="shared" si="15"/>
        <v>0</v>
      </c>
      <c r="L103" t="str">
        <f t="shared" si="16"/>
        <v>@OneToMany( cascade = CascadeType.ALL, fetch = FetchType.LAZY, mappedBy = "idPai")private  List&lt;RegC601&gt; regC601;public List&lt;RegC601&gt; getRegC601() {return regC601;}public void setRegC601(List&lt;RegC601&gt; regC601) {this.regC601 = regC601;}@OneToMany( cascade = CascadeType.ALL, fetch = FetchType.LAZY, mappedBy = "idPai")private  List&lt;RegC610&gt; regC610;public List&lt;RegC610&gt; getRegC610() {return regC610;}public void setRegC610(List&lt;RegC610&gt; regC610) {this.regC610 = regC610;}@OneToMany( cascade = CascadeType.ALL, fetch = FetchType.LAZY, mappedBy = "idPai")private  List&lt;RegC690&gt; regC690;public List&lt;RegC690&gt; getRegC690() {return regC690;}public void setRegC690(List&lt;RegC690&gt; regC690) {this.regC690 = regC690;}</v>
      </c>
      <c r="M103" t="str">
        <f t="shared" si="11"/>
        <v>public RegC690() { } public RegC690(Long id) { this.id = id; } public RegC690(Long id, RegC600 idPai, long linha, String hash) { this.id = id; this.idPai = idPai; this.linha = linha; this.hash = hash; }public Long getId() { return id; } public void setId(Long id) { this.id = id; }</v>
      </c>
      <c r="N103" t="str">
        <f t="shared" si="12"/>
        <v>reg_c690</v>
      </c>
      <c r="O103" t="str">
        <f t="shared" si="13"/>
        <v>DELETE FROM `efdicms`.`reg_C690` WHERE (`HASHFILE` = @NUMHASH);</v>
      </c>
    </row>
    <row r="104" spans="1:15" x14ac:dyDescent="0.35">
      <c r="A104">
        <f t="shared" si="9"/>
        <v>103</v>
      </c>
      <c r="B104" s="7" t="s">
        <v>27</v>
      </c>
      <c r="C104" t="s">
        <v>3793</v>
      </c>
      <c r="D104" s="7" t="s">
        <v>1736</v>
      </c>
      <c r="E104" s="179">
        <v>2</v>
      </c>
      <c r="F104" t="s">
        <v>108</v>
      </c>
      <c r="G104" s="7" t="s">
        <v>524</v>
      </c>
      <c r="H104">
        <f>COUNTIF($G$2:G104,G104)</f>
        <v>8</v>
      </c>
      <c r="I104" t="str">
        <f t="shared" si="10"/>
        <v>@Registros(nivel = 2) public class RegC700 implements Serializable { private static final long serialVersionUID = 1L; @Id @GeneratedValue(strategy = GenerationType.IDENTITY) @Basic(optional = false) @Column(name = "ID" ) private Long id;@ManyToOne(fetch = FetchType.LAZY) @JoinColumn(name = "ID_PAI", nullable = false) private RegC001 idPai; public RegC001 getIdPai() {return idPai;}public void setIdPai(Object idPai) {this.idPai = (RegC001) idPai;}public RegC700() { } public RegC700(Long id) { this.id = id; } public RegC700(Long id, RegC001 idPai, long linha, String hash) { this.id = id; this.idPai = idPai; this.linha = linha; this.hash = hash; }public Long getId() { return id; } public void setId(Long id) { this.id = id; }</v>
      </c>
      <c r="J104" t="str">
        <f t="shared" si="14"/>
        <v>@OneToMany( cascade = CascadeType.ALL, fetch = FetchType.LAZY, mappedBy = "idPai")private  List&lt;RegC700&gt; regC700;public List&lt;RegC700&gt; getRegC700() {return regC700;}public void setRegC700(List&lt;RegC700&gt; regC700) {this.regC700 = regC700;}</v>
      </c>
      <c r="K104">
        <f t="shared" si="15"/>
        <v>1</v>
      </c>
      <c r="L104" t="str">
        <f t="shared" si="16"/>
        <v>@OneToMany( cascade = CascadeType.ALL, fetch = FetchType.LAZY, mappedBy = "idPai")private  List&lt;RegC100&gt; regC100;public List&lt;RegC100&gt; getRegC100() {return regC100;}public void setRegC100(List&lt;RegC100&gt; regC100) {this.regC100 = regC100;}@OneToMany( cascade = CascadeType.ALL, fetch = FetchType.LAZY, mappedBy = "idPai")private  List&lt;RegC300&gt; regC300;public List&lt;RegC300&gt; getRegC300() {return regC300;}public void setRegC300(List&lt;RegC300&gt; regC300) {this.regC300 = regC300;}@OneToMany( cascade = CascadeType.ALL, fetch = FetchType.LAZY, mappedBy = "idPai")private  List&lt;RegC350&gt; regC350;public List&lt;RegC350&gt; getRegC350() {return regC350;}public void setRegC350(List&lt;RegC350&gt; regC350) {this.regC350 = regC350;}@OneToMany( cascade = CascadeType.ALL, fetch = FetchType.LAZY, mappedBy = "idPai")private  List&lt;RegC400&gt; regC400;public List&lt;RegC400&gt; getRegC400() {return regC400;}public void setRegC400(List&lt;RegC400&gt; regC400) {this.regC400 = regC400;}@OneToMany( cascade = CascadeType.ALL, fetch = FetchType.LAZY, mappedBy = "idPai")private  List&lt;RegC495&gt; regC495;public List&lt;RegC495&gt; getRegC495() {return regC495;}public void setRegC495(List&lt;RegC495&gt; regC495) {this.regC495 = regC495;}@OneToMany( cascade = CascadeType.ALL, fetch = FetchType.LAZY, mappedBy = "idPai")private  List&lt;RegC500&gt; regC500;public List&lt;RegC500&gt; getRegC500() {return regC500;}public void setRegC500(List&lt;RegC500&gt; regC500) {this.regC500 = regC500;}@OneToMany( cascade = CascadeType.ALL, fetch = FetchType.LAZY, mappedBy = "idPai")private  List&lt;RegC600&gt; regC600;public List&lt;RegC600&gt; getRegC600() {return regC600;}public void setRegC600(List&lt;RegC600&gt; regC600) {this.regC600 = regC600;}@OneToMany( cascade = CascadeType.ALL, fetch = FetchType.LAZY, mappedBy = "idPai")private  List&lt;RegC700&gt; regC700;public List&lt;RegC700&gt; getRegC700() {return regC700;}public void setRegC700(List&lt;RegC700&gt; regC700) {this.regC700 = regC700;}</v>
      </c>
      <c r="M104" t="str">
        <f t="shared" si="11"/>
        <v>public RegC700() { } public RegC700(Long id) { this.id = id; } public RegC700(Long id, RegC001 idPai, long linha, String hash) { this.id = id; this.idPai = idPai; this.linha = linha; this.hash = hash; }public Long getId() { return id; } public void setId(Long id) { this.id = id; }</v>
      </c>
      <c r="N104" t="str">
        <f t="shared" si="12"/>
        <v>reg_c700</v>
      </c>
      <c r="O104" t="str">
        <f t="shared" si="13"/>
        <v>DELETE FROM `efdicms`.`reg_C700` WHERE (`HASHFILE` = @NUMHASH);</v>
      </c>
    </row>
    <row r="105" spans="1:15" x14ac:dyDescent="0.35">
      <c r="A105">
        <f t="shared" si="9"/>
        <v>104</v>
      </c>
      <c r="B105" s="7" t="s">
        <v>27</v>
      </c>
      <c r="C105" t="s">
        <v>3794</v>
      </c>
      <c r="D105" s="7" t="s">
        <v>1751</v>
      </c>
      <c r="E105" s="179">
        <v>3</v>
      </c>
      <c r="F105" t="s">
        <v>144</v>
      </c>
      <c r="G105" s="7" t="s">
        <v>1736</v>
      </c>
      <c r="H105">
        <f>COUNTIF($G$2:G105,G105)</f>
        <v>1</v>
      </c>
      <c r="I105" t="str">
        <f t="shared" si="10"/>
        <v>@Registros(nivel = 3) public class RegC790 implements Serializable { private static final long serialVersionUID = 1L; @Id @GeneratedValue(strategy = GenerationType.IDENTITY) @Basic(optional = false) @Column(name = "ID" ) private Long id;@ManyToOne(fetch = FetchType.LAZY) @JoinColumn(name = "ID_PAI", nullable = false) private RegC700 idPai; public RegC700 getIdPai() {return idPai;}public void setIdPai(Object idPai) {this.idPai = (RegC700) idPai;}public RegC790() { } public RegC790(Long id) { this.id = id; } public RegC790(Long id, RegC700 idPai, long linha, String hash) { this.id = id; this.idPai = idPai; this.linha = linha; this.hash = hash; }public Long getId() { return id; } public void setId(Long id) { this.id = id; }</v>
      </c>
      <c r="J105" t="str">
        <f t="shared" si="14"/>
        <v>@OneToMany( cascade = CascadeType.ALL, fetch = FetchType.LAZY, mappedBy = "idPai")private  List&lt;RegC790&gt; regC790;public List&lt;RegC790&gt; getRegC790() {return regC790;}public void setRegC790(List&lt;RegC790&gt; regC790) {this.regC790 = regC790;}</v>
      </c>
      <c r="K105">
        <f t="shared" si="15"/>
        <v>1</v>
      </c>
      <c r="L105" t="str">
        <f t="shared" si="16"/>
        <v>@OneToMany( cascade = CascadeType.ALL, fetch = FetchType.LAZY, mappedBy = "idPai")private  List&lt;RegC790&gt; regC790;public List&lt;RegC790&gt; getRegC790() {return regC790;}public void setRegC790(List&lt;RegC790&gt; regC790) {this.regC790 = regC790;}</v>
      </c>
      <c r="M105" t="str">
        <f t="shared" si="11"/>
        <v>public RegC790() { } public RegC790(Long id) { this.id = id; } public RegC790(Long id, RegC700 idPai, long linha, String hash) { this.id = id; this.idPai = idPai; this.linha = linha; this.hash = hash; }public Long getId() { return id; } public void setId(Long id) { this.id = id; }</v>
      </c>
      <c r="N105" t="str">
        <f t="shared" si="12"/>
        <v>reg_c790</v>
      </c>
      <c r="O105" t="str">
        <f t="shared" si="13"/>
        <v>DELETE FROM `efdicms`.`reg_C790` WHERE (`HASHFILE` = @NUMHASH);</v>
      </c>
    </row>
    <row r="106" spans="1:15" x14ac:dyDescent="0.35">
      <c r="A106">
        <f t="shared" si="9"/>
        <v>105</v>
      </c>
      <c r="B106" s="7" t="s">
        <v>27</v>
      </c>
      <c r="C106" t="s">
        <v>3795</v>
      </c>
      <c r="D106" s="7" t="s">
        <v>1757</v>
      </c>
      <c r="E106" s="179">
        <v>4</v>
      </c>
      <c r="F106" t="s">
        <v>144</v>
      </c>
      <c r="G106" s="7" t="s">
        <v>1751</v>
      </c>
      <c r="H106">
        <f>COUNTIF($G$2:G106,G106)</f>
        <v>1</v>
      </c>
      <c r="I106" t="str">
        <f t="shared" si="10"/>
        <v>@Registros(nivel = 4) public class RegC791 implements Serializable { private static final long serialVersionUID = 1L; @Id @GeneratedValue(strategy = GenerationType.IDENTITY) @Basic(optional = false) @Column(name = "ID" ) private Long id;@ManyToOne(fetch = FetchType.LAZY) @JoinColumn(name = "ID_PAI", nullable = false) private RegC790 idPai; public RegC790 getIdPai() {return idPai;}public void setIdPai(Object idPai) {this.idPai = (RegC790) idPai;}public RegC791() { } public RegC791(Long id) { this.id = id; } public RegC791(Long id, RegC790 idPai, long linha, String hash) { this.id = id; this.idPai = idPai; this.linha = linha; this.hash = hash; }public Long getId() { return id; } public void setId(Long id) { this.id = id; }</v>
      </c>
      <c r="J106" t="str">
        <f t="shared" si="14"/>
        <v>@OneToMany( cascade = CascadeType.ALL, fetch = FetchType.LAZY, mappedBy = "idPai")private  List&lt;RegC791&gt; regC791;public List&lt;RegC791&gt; getRegC791() {return regC791;}public void setRegC791(List&lt;RegC791&gt; regC791) {this.regC791 = regC791;}</v>
      </c>
      <c r="K106">
        <f t="shared" si="15"/>
        <v>0</v>
      </c>
      <c r="L106" t="str">
        <f t="shared" si="16"/>
        <v>@OneToMany( cascade = CascadeType.ALL, fetch = FetchType.LAZY, mappedBy = "idPai")private  List&lt;RegC791&gt; regC791;public List&lt;RegC791&gt; getRegC791() {return regC791;}public void setRegC791(List&lt;RegC791&gt; regC791) {this.regC791 = regC791;}</v>
      </c>
      <c r="M106" t="str">
        <f t="shared" si="11"/>
        <v>public RegC791() { } public RegC791(Long id) { this.id = id; } public RegC791(Long id, RegC790 idPai, long linha, String hash) { this.id = id; this.idPai = idPai; this.linha = linha; this.hash = hash; }public Long getId() { return id; } public void setId(Long id) { this.id = id; }</v>
      </c>
      <c r="N106" t="str">
        <f t="shared" si="12"/>
        <v>reg_c791</v>
      </c>
      <c r="O106" t="str">
        <f t="shared" si="13"/>
        <v>DELETE FROM `efdicms`.`reg_C791` WHERE (`HASHFILE` = @NUMHASH);</v>
      </c>
    </row>
    <row r="107" spans="1:15" x14ac:dyDescent="0.35">
      <c r="A107">
        <f t="shared" si="9"/>
        <v>106</v>
      </c>
      <c r="B107" s="7" t="s">
        <v>27</v>
      </c>
      <c r="C107" t="s">
        <v>3796</v>
      </c>
      <c r="D107" s="7" t="s">
        <v>1761</v>
      </c>
      <c r="E107" s="179">
        <v>2</v>
      </c>
      <c r="F107" t="s">
        <v>108</v>
      </c>
      <c r="G107" s="7" t="s">
        <v>524</v>
      </c>
      <c r="H107">
        <f>COUNTIF($G$2:G107,G107)</f>
        <v>9</v>
      </c>
      <c r="I107" t="str">
        <f t="shared" si="10"/>
        <v>@Registros(nivel = 2) public class RegC800 implements Serializable { private static final long serialVersionUID = 1L; @Id @GeneratedValue(strategy = GenerationType.IDENTITY) @Basic(optional = false) @Column(name = "ID" ) private Long id;@ManyToOne(fetch = FetchType.LAZY) @JoinColumn(name = "ID_PAI", nullable = false) private RegC001 idPai; public RegC001 getIdPai() {return idPai;}public void setIdPai(Object idPai) {this.idPai = (RegC001) idPai;}public RegC800() { } public RegC800(Long id) { this.id = id; } public RegC800(Long id, RegC001 idPai, long linha, String hash) { this.id = id; this.idPai = idPai; this.linha = linha; this.hash = hash; }public Long getId() { return id; } public void setId(Long id) { this.id = id; }</v>
      </c>
      <c r="J107" t="str">
        <f t="shared" si="14"/>
        <v>@OneToMany( cascade = CascadeType.ALL, fetch = FetchType.LAZY, mappedBy = "idPai")private  List&lt;RegC800&gt; regC800;public List&lt;RegC800&gt; getRegC800() {return regC800;}public void setRegC800(List&lt;RegC800&gt; regC800) {this.regC800 = regC800;}</v>
      </c>
      <c r="K107">
        <f t="shared" si="15"/>
        <v>3</v>
      </c>
      <c r="L107" t="str">
        <f t="shared" si="16"/>
        <v>@OneToMany( cascade = CascadeType.ALL, fetch = FetchType.LAZY, mappedBy = "idPai")private  List&lt;RegC100&gt; regC100;public List&lt;RegC100&gt; getRegC100() {return regC100;}public void setRegC100(List&lt;RegC100&gt; regC100) {this.regC100 = regC100;}@OneToMany( cascade = CascadeType.ALL, fetch = FetchType.LAZY, mappedBy = "idPai")private  List&lt;RegC300&gt; regC300;public List&lt;RegC300&gt; getRegC300() {return regC300;}public void setRegC300(List&lt;RegC300&gt; regC300) {this.regC300 = regC300;}@OneToMany( cascade = CascadeType.ALL, fetch = FetchType.LAZY, mappedBy = "idPai")private  List&lt;RegC350&gt; regC350;public List&lt;RegC350&gt; getRegC350() {return regC350;}public void setRegC350(List&lt;RegC350&gt; regC350) {this.regC350 = regC350;}@OneToMany( cascade = CascadeType.ALL, fetch = FetchType.LAZY, mappedBy = "idPai")private  List&lt;RegC400&gt; regC400;public List&lt;RegC400&gt; getRegC400() {return regC400;}public void setRegC400(List&lt;RegC400&gt; regC400) {this.regC400 = regC400;}@OneToMany( cascade = CascadeType.ALL, fetch = FetchType.LAZY, mappedBy = "idPai")private  List&lt;RegC495&gt; regC495;public List&lt;RegC495&gt; getRegC495() {return regC495;}public void setRegC495(List&lt;RegC495&gt; regC495) {this.regC495 = regC495;}@OneToMany( cascade = CascadeType.ALL, fetch = FetchType.LAZY, mappedBy = "idPai")private  List&lt;RegC500&gt; regC500;public List&lt;RegC500&gt; getRegC500() {return regC500;}public void setRegC500(List&lt;RegC500&gt; regC500) {this.regC500 = regC500;}@OneToMany( cascade = CascadeType.ALL, fetch = FetchType.LAZY, mappedBy = "idPai")private  List&lt;RegC600&gt; regC600;public List&lt;RegC600&gt; getRegC600() {return regC600;}public void setRegC600(List&lt;RegC600&gt; regC600) {this.regC600 = regC600;}@OneToMany( cascade = CascadeType.ALL, fetch = FetchType.LAZY, mappedBy = "idPai")private  List&lt;RegC700&gt; regC700;public List&lt;RegC700&gt; getRegC700() {return regC700;}public void setRegC700(List&lt;RegC700&gt; regC700) {this.regC700 = regC700;}@OneToMany( cascade = CascadeType.ALL, fetch = FetchType.LAZY, mappedBy = "idPai")private  List&lt;RegC800&gt; regC800;public List&lt;RegC800&gt; getRegC800() {return regC800;}public void setRegC800(List&lt;RegC800&gt; regC800) {this.regC800 = regC800;}</v>
      </c>
      <c r="M107" t="str">
        <f t="shared" si="11"/>
        <v>public RegC800() { } public RegC800(Long id) { this.id = id; } public RegC800(Long id, RegC001 idPai, long linha, String hash) { this.id = id; this.idPai = idPai; this.linha = linha; this.hash = hash; }public Long getId() { return id; } public void setId(Long id) { this.id = id; }</v>
      </c>
      <c r="N107" t="str">
        <f t="shared" si="12"/>
        <v>reg_c800</v>
      </c>
      <c r="O107" t="str">
        <f t="shared" si="13"/>
        <v>DELETE FROM `efdicms`.`reg_C800` WHERE (`HASHFILE` = @NUMHASH);</v>
      </c>
    </row>
    <row r="108" spans="1:15" x14ac:dyDescent="0.35">
      <c r="A108">
        <f t="shared" si="9"/>
        <v>107</v>
      </c>
      <c r="B108" s="7" t="s">
        <v>27</v>
      </c>
      <c r="C108" t="s">
        <v>3797</v>
      </c>
      <c r="D108" s="7" t="s">
        <v>1772</v>
      </c>
      <c r="E108" s="179">
        <v>3</v>
      </c>
      <c r="F108" t="s">
        <v>144</v>
      </c>
      <c r="G108" s="7" t="s">
        <v>1761</v>
      </c>
      <c r="H108">
        <f>COUNTIF($G$2:G108,G108)</f>
        <v>1</v>
      </c>
      <c r="I108" t="str">
        <f t="shared" si="10"/>
        <v>@Registros(nivel = 3) public class RegC810 implements Serializable { private static final long serialVersionUID = 1L; @Id @GeneratedValue(strategy = GenerationType.IDENTITY) @Basic(optional = false) @Column(name = "ID" ) private Long id;@ManyToOne(fetch = FetchType.LAZY) @JoinColumn(name = "ID_PAI", nullable = false) private RegC800 idPai; public RegC800 getIdPai() {return idPai;}public void setIdPai(Object idPai) {this.idPai = (RegC800) idPai;}public RegC810() { } public RegC810(Long id) { this.id = id; } public RegC810(Long id, RegC800 idPai, long linha, String hash) { this.id = id; this.idPai = idPai; this.linha = linha; this.hash = hash; }public Long getId() { return id; } public void setId(Long id) { this.id = id; }</v>
      </c>
      <c r="J108" t="str">
        <f t="shared" si="14"/>
        <v>@OneToMany( cascade = CascadeType.ALL, fetch = FetchType.LAZY, mappedBy = "idPai")private  List&lt;RegC810&gt; regC810;public List&lt;RegC810&gt; getRegC810() {return regC810;}public void setRegC810(List&lt;RegC810&gt; regC810) {this.regC810 = regC810;}</v>
      </c>
      <c r="K108">
        <f t="shared" si="15"/>
        <v>1</v>
      </c>
      <c r="L108" t="str">
        <f t="shared" si="16"/>
        <v>@OneToMany( cascade = CascadeType.ALL, fetch = FetchType.LAZY, mappedBy = "idPai")private  List&lt;RegC810&gt; regC810;public List&lt;RegC810&gt; getRegC810() {return regC810;}public void setRegC810(List&lt;RegC810&gt; regC810) {this.regC810 = regC810;}</v>
      </c>
      <c r="M108" t="str">
        <f t="shared" si="11"/>
        <v>public RegC810() { } public RegC810(Long id) { this.id = id; } public RegC810(Long id, RegC800 idPai, long linha, String hash) { this.id = id; this.idPai = idPai; this.linha = linha; this.hash = hash; }public Long getId() { return id; } public void setId(Long id) { this.id = id; }</v>
      </c>
      <c r="N108" t="str">
        <f t="shared" si="12"/>
        <v>reg_c810</v>
      </c>
      <c r="O108" t="str">
        <f t="shared" si="13"/>
        <v>DELETE FROM `efdicms`.`reg_C810` WHERE (`HASHFILE` = @NUMHASH);</v>
      </c>
    </row>
    <row r="109" spans="1:15" x14ac:dyDescent="0.35">
      <c r="A109">
        <f t="shared" si="9"/>
        <v>108</v>
      </c>
      <c r="B109" s="7" t="s">
        <v>27</v>
      </c>
      <c r="C109" t="s">
        <v>3798</v>
      </c>
      <c r="D109" s="7" t="s">
        <v>1776</v>
      </c>
      <c r="E109" s="179">
        <v>4</v>
      </c>
      <c r="F109" t="s">
        <v>8</v>
      </c>
      <c r="G109" s="7" t="s">
        <v>1772</v>
      </c>
      <c r="H109">
        <f>COUNTIF($G$2:G109,G109)</f>
        <v>1</v>
      </c>
      <c r="I109" t="str">
        <f t="shared" si="10"/>
        <v>@Registros(nivel = 4) public class RegC815 implements Serializable { private static final long serialVersionUID = 1L; @Id @GeneratedValue(strategy = GenerationType.IDENTITY) @Basic(optional = false) @Column(name = "ID" ) private Long id;@OneToOne(fetch = FetchType.LAZY) @JoinColumn(name = "ID_PAI", nullable = false) private RegC810 idPai; public RegC810 getIdPai() {return idPai;}public void setIdPai(Object idPai) {this.idPai = (RegC810) idPai;}public RegC815() { } public RegC815(Long id) { this.id = id; } public RegC815(Long id, RegC810 idPai, long linha, String hash) { this.id = id; this.idPai = idPai; this.linha = linha; this.hash = hash; }public Long getId() { return id; } public void setId(Long id) { this.id = id; }</v>
      </c>
      <c r="J109" t="str">
        <f t="shared" si="14"/>
        <v>@OneToOne(optional = true, cascade = CascadeType.ALL, fetch = FetchType.LAZY, mappedBy = "idPai")private  RegC815 regC815;public RegC815 getRegC815() {return regC815;}public void setRegC815(RegC815 regC815) {this.regC815 = regC815;}</v>
      </c>
      <c r="K109">
        <f t="shared" si="15"/>
        <v>0</v>
      </c>
      <c r="L109" t="str">
        <f t="shared" si="16"/>
        <v>@OneToOne(optional = true, cascade = CascadeType.ALL, fetch = FetchType.LAZY, mappedBy = "idPai")private  RegC815 regC815;public RegC815 getRegC815() {return regC815;}public void setRegC815(RegC815 regC815) {this.regC815 = regC815;}</v>
      </c>
      <c r="M109" t="str">
        <f t="shared" si="11"/>
        <v>public RegC815() { } public RegC815(Long id) { this.id = id; } public RegC815(Long id, RegC810 idPai, long linha, String hash) { this.id = id; this.idPai = idPai; this.linha = linha; this.hash = hash; }public Long getId() { return id; } public void setId(Long id) { this.id = id; }</v>
      </c>
      <c r="N109" t="str">
        <f t="shared" si="12"/>
        <v>reg_c815</v>
      </c>
      <c r="O109" t="str">
        <f t="shared" si="13"/>
        <v>DELETE FROM `efdicms`.`reg_C815` WHERE (`HASHFILE` = @NUMHASH);</v>
      </c>
    </row>
    <row r="110" spans="1:15" x14ac:dyDescent="0.35">
      <c r="A110">
        <f t="shared" si="9"/>
        <v>109</v>
      </c>
      <c r="B110" s="7" t="s">
        <v>27</v>
      </c>
      <c r="C110" t="s">
        <v>3799</v>
      </c>
      <c r="D110" s="7" t="s">
        <v>1784</v>
      </c>
      <c r="E110" s="179">
        <v>3</v>
      </c>
      <c r="F110" t="s">
        <v>144</v>
      </c>
      <c r="G110" s="7" t="s">
        <v>1761</v>
      </c>
      <c r="H110">
        <f>COUNTIF($G$2:G110,G110)</f>
        <v>2</v>
      </c>
      <c r="I110" t="str">
        <f t="shared" si="10"/>
        <v>@Registros(nivel = 3) public class RegC850 implements Serializable { private static final long serialVersionUID = 1L; @Id @GeneratedValue(strategy = GenerationType.IDENTITY) @Basic(optional = false) @Column(name = "ID" ) private Long id;@ManyToOne(fetch = FetchType.LAZY) @JoinColumn(name = "ID_PAI", nullable = false) private RegC800 idPai; public RegC800 getIdPai() {return idPai;}public void setIdPai(Object idPai) {this.idPai = (RegC800) idPai;}public RegC850() { } public RegC850(Long id) { this.id = id; } public RegC850(Long id, RegC800 idPai, long linha, String hash) { this.id = id; this.idPai = idPai; this.linha = linha; this.hash = hash; }public Long getId() { return id; } public void setId(Long id) { this.id = id; }</v>
      </c>
      <c r="J110" t="str">
        <f t="shared" si="14"/>
        <v>@OneToMany( cascade = CascadeType.ALL, fetch = FetchType.LAZY, mappedBy = "idPai")private  List&lt;RegC850&gt; regC850;public List&lt;RegC850&gt; getRegC850() {return regC850;}public void setRegC850(List&lt;RegC850&gt; regC850) {this.regC850 = regC850;}</v>
      </c>
      <c r="K110">
        <f t="shared" si="15"/>
        <v>0</v>
      </c>
      <c r="L110" t="str">
        <f t="shared" si="16"/>
        <v>@OneToMany( cascade = CascadeType.ALL, fetch = FetchType.LAZY, mappedBy = "idPai")private  List&lt;RegC810&gt; regC810;public List&lt;RegC810&gt; getRegC810() {return regC810;}public void setRegC810(List&lt;RegC810&gt; regC810) {this.regC810 = regC810;}@OneToMany( cascade = CascadeType.ALL, fetch = FetchType.LAZY, mappedBy = "idPai")private  List&lt;RegC850&gt; regC850;public List&lt;RegC850&gt; getRegC850() {return regC850;}public void setRegC850(List&lt;RegC850&gt; regC850) {this.regC850 = regC850;}</v>
      </c>
      <c r="M110" t="str">
        <f t="shared" si="11"/>
        <v>public RegC850() { } public RegC850(Long id) { this.id = id; } public RegC850(Long id, RegC800 idPai, long linha, String hash) { this.id = id; this.idPai = idPai; this.linha = linha; this.hash = hash; }public Long getId() { return id; } public void setId(Long id) { this.id = id; }</v>
      </c>
      <c r="N110" t="str">
        <f t="shared" si="12"/>
        <v>reg_c850</v>
      </c>
      <c r="O110" t="str">
        <f t="shared" si="13"/>
        <v>DELETE FROM `efdicms`.`reg_C850` WHERE (`HASHFILE` = @NUMHASH);</v>
      </c>
    </row>
    <row r="111" spans="1:15" x14ac:dyDescent="0.35">
      <c r="A111">
        <f t="shared" si="9"/>
        <v>110</v>
      </c>
      <c r="B111" s="7" t="s">
        <v>27</v>
      </c>
      <c r="C111" t="s">
        <v>3800</v>
      </c>
      <c r="D111" s="7" t="s">
        <v>3801</v>
      </c>
      <c r="E111" s="179">
        <v>3</v>
      </c>
      <c r="F111" t="s">
        <v>144</v>
      </c>
      <c r="G111" s="7" t="s">
        <v>1761</v>
      </c>
      <c r="H111">
        <f>COUNTIF($G$2:G111,G111)</f>
        <v>3</v>
      </c>
      <c r="I111" t="str">
        <f t="shared" si="10"/>
        <v>@Registros(nivel = 3) public class RegC855 implements Serializable { private static final long serialVersionUID = 1L; @Id @GeneratedValue(strategy = GenerationType.IDENTITY) @Basic(optional = false) @Column(name = "ID" ) private Long id;@ManyToOne(fetch = FetchType.LAZY) @JoinColumn(name = "ID_PAI", nullable = false) private RegC800 idPai; public RegC800 getIdPai() {return idPai;}public void setIdPai(Object idPai) {this.idPai = (RegC800) idPai;}public RegC855() { } public RegC855(Long id) { this.id = id; } public RegC855(Long id, RegC800 idPai, long linha, String hash) { this.id = id; this.idPai = idPai; this.linha = linha; this.hash = hash; }public Long getId() { return id; } public void setId(Long id) { this.id = id; }</v>
      </c>
      <c r="J111" t="str">
        <f t="shared" si="14"/>
        <v>@OneToMany( cascade = CascadeType.ALL, fetch = FetchType.LAZY, mappedBy = "idPai")private  List&lt;RegC855&gt; regC855;public List&lt;RegC855&gt; getRegC855() {return regC855;}public void setRegC855(List&lt;RegC855&gt; regC855) {this.regC855 = regC855;}</v>
      </c>
      <c r="K111">
        <f t="shared" si="15"/>
        <v>1</v>
      </c>
      <c r="L111" t="str">
        <f t="shared" si="16"/>
        <v>@OneToMany( cascade = CascadeType.ALL, fetch = FetchType.LAZY, mappedBy = "idPai")private  List&lt;RegC810&gt; regC810;public List&lt;RegC810&gt; getRegC810() {return regC810;}public void setRegC810(List&lt;RegC810&gt; regC810) {this.regC810 = regC810;}@OneToMany( cascade = CascadeType.ALL, fetch = FetchType.LAZY, mappedBy = "idPai")private  List&lt;RegC850&gt; regC850;public List&lt;RegC850&gt; getRegC850() {return regC850;}public void setRegC850(List&lt;RegC850&gt; regC850) {this.regC850 = regC850;}@OneToMany( cascade = CascadeType.ALL, fetch = FetchType.LAZY, mappedBy = "idPai")private  List&lt;RegC855&gt; regC855;public List&lt;RegC855&gt; getRegC855() {return regC855;}public void setRegC855(List&lt;RegC855&gt; regC855) {this.regC855 = regC855;}</v>
      </c>
      <c r="M111" t="str">
        <f t="shared" si="11"/>
        <v>public RegC855() { } public RegC855(Long id) { this.id = id; } public RegC855(Long id, RegC800 idPai, long linha, String hash) { this.id = id; this.idPai = idPai; this.linha = linha; this.hash = hash; }public Long getId() { return id; } public void setId(Long id) { this.id = id; }</v>
      </c>
      <c r="N111" t="str">
        <f t="shared" si="12"/>
        <v>reg_c855</v>
      </c>
      <c r="O111" t="str">
        <f t="shared" si="13"/>
        <v>DELETE FROM `efdicms`.`reg_C855` WHERE (`HASHFILE` = @NUMHASH);</v>
      </c>
    </row>
    <row r="112" spans="1:15" x14ac:dyDescent="0.35">
      <c r="A112">
        <f t="shared" si="9"/>
        <v>111</v>
      </c>
      <c r="B112" s="7" t="s">
        <v>27</v>
      </c>
      <c r="C112" t="s">
        <v>3788</v>
      </c>
      <c r="D112" s="7" t="s">
        <v>3802</v>
      </c>
      <c r="E112" s="179">
        <v>4</v>
      </c>
      <c r="F112" t="s">
        <v>144</v>
      </c>
      <c r="G112" s="7" t="s">
        <v>3801</v>
      </c>
      <c r="H112">
        <f>COUNTIF($G$2:G112,G112)</f>
        <v>1</v>
      </c>
      <c r="I112" t="str">
        <f t="shared" si="10"/>
        <v>@Registros(nivel = 4) public class RegC857 implements Serializable { private static final long serialVersionUID = 1L; @Id @GeneratedValue(strategy = GenerationType.IDENTITY) @Basic(optional = false) @Column(name = "ID" ) private Long id;@ManyToOne(fetch = FetchType.LAZY) @JoinColumn(name = "ID_PAI", nullable = false) private RegC855 idPai; public RegC855 getIdPai() {return idPai;}public void setIdPai(Object idPai) {this.idPai = (RegC855) idPai;}public RegC857() { } public RegC857(Long id) { this.id = id; } public RegC857(Long id, RegC855 idPai, long linha, String hash) { this.id = id; this.idPai = idPai; this.linha = linha; this.hash = hash; }public Long getId() { return id; } public void setId(Long id) { this.id = id; }</v>
      </c>
      <c r="J112" t="str">
        <f t="shared" si="14"/>
        <v>@OneToMany( cascade = CascadeType.ALL, fetch = FetchType.LAZY, mappedBy = "idPai")private  List&lt;RegC857&gt; regC857;public List&lt;RegC857&gt; getRegC857() {return regC857;}public void setRegC857(List&lt;RegC857&gt; regC857) {this.regC857 = regC857;}</v>
      </c>
      <c r="K112">
        <f t="shared" si="15"/>
        <v>0</v>
      </c>
      <c r="L112" t="str">
        <f t="shared" si="16"/>
        <v>@OneToMany( cascade = CascadeType.ALL, fetch = FetchType.LAZY, mappedBy = "idPai")private  List&lt;RegC857&gt; regC857;public List&lt;RegC857&gt; getRegC857() {return regC857;}public void setRegC857(List&lt;RegC857&gt; regC857) {this.regC857 = regC857;}</v>
      </c>
      <c r="M112" t="str">
        <f t="shared" si="11"/>
        <v>public RegC857() { } public RegC857(Long id) { this.id = id; } public RegC857(Long id, RegC855 idPai, long linha, String hash) { this.id = id; this.idPai = idPai; this.linha = linha; this.hash = hash; }public Long getId() { return id; } public void setId(Long id) { this.id = id; }</v>
      </c>
      <c r="N112" t="str">
        <f t="shared" si="12"/>
        <v>reg_c857</v>
      </c>
      <c r="O112" t="str">
        <f t="shared" si="13"/>
        <v>DELETE FROM `efdicms`.`reg_C857` WHERE (`HASHFILE` = @NUMHASH);</v>
      </c>
    </row>
    <row r="113" spans="1:15" x14ac:dyDescent="0.35">
      <c r="A113">
        <f t="shared" si="9"/>
        <v>112</v>
      </c>
      <c r="B113" s="7" t="s">
        <v>27</v>
      </c>
      <c r="C113" t="s">
        <v>3803</v>
      </c>
      <c r="D113" s="7" t="s">
        <v>1789</v>
      </c>
      <c r="E113" s="179">
        <v>2</v>
      </c>
      <c r="F113" t="s">
        <v>108</v>
      </c>
      <c r="G113" s="7" t="s">
        <v>524</v>
      </c>
      <c r="H113">
        <f>COUNTIF($G$2:G113,G113)</f>
        <v>10</v>
      </c>
      <c r="I113" t="str">
        <f t="shared" si="10"/>
        <v>@Registros(nivel = 2) public class RegC860 implements Serializable { private static final long serialVersionUID = 1L; @Id @GeneratedValue(strategy = GenerationType.IDENTITY) @Basic(optional = false) @Column(name = "ID" ) private Long id;@ManyToOne(fetch = FetchType.LAZY) @JoinColumn(name = "ID_PAI", nullable = false) private RegC001 idPai; public RegC001 getIdPai() {return idPai;}public void setIdPai(Object idPai) {this.idPai = (RegC001) idPai;}public RegC860() { } public RegC860(Long id) { this.id = id; } public RegC860(Long id, RegC001 idPai, long linha, String hash) { this.id = id; this.idPai = idPai; this.linha = linha; this.hash = hash; }public Long getId() { return id; } public void setId(Long id) { this.id = id; }</v>
      </c>
      <c r="J113" t="str">
        <f t="shared" si="14"/>
        <v>@OneToMany( cascade = CascadeType.ALL, fetch = FetchType.LAZY, mappedBy = "idPai")private  List&lt;RegC860&gt; regC860;public List&lt;RegC860&gt; getRegC860() {return regC860;}public void setRegC860(List&lt;RegC860&gt; regC860) {this.regC860 = regC860;}</v>
      </c>
      <c r="K113">
        <f t="shared" si="15"/>
        <v>3</v>
      </c>
      <c r="L113" t="str">
        <f t="shared" si="16"/>
        <v>@OneToMany( cascade = CascadeType.ALL, fetch = FetchType.LAZY, mappedBy = "idPai")private  List&lt;RegC100&gt; regC100;public List&lt;RegC100&gt; getRegC100() {return regC100;}public void setRegC100(List&lt;RegC100&gt; regC100) {this.regC100 = regC100;}@OneToMany( cascade = CascadeType.ALL, fetch = FetchType.LAZY, mappedBy = "idPai")private  List&lt;RegC300&gt; regC300;public List&lt;RegC300&gt; getRegC300() {return regC300;}public void setRegC300(List&lt;RegC300&gt; regC300) {this.regC300 = regC300;}@OneToMany( cascade = CascadeType.ALL, fetch = FetchType.LAZY, mappedBy = "idPai")private  List&lt;RegC350&gt; regC350;public List&lt;RegC350&gt; getRegC350() {return regC350;}public void setRegC350(List&lt;RegC350&gt; regC350) {this.regC350 = regC350;}@OneToMany( cascade = CascadeType.ALL, fetch = FetchType.LAZY, mappedBy = "idPai")private  List&lt;RegC400&gt; regC400;public List&lt;RegC400&gt; getRegC400() {return regC400;}public void setRegC400(List&lt;RegC400&gt; regC400) {this.regC400 = regC400;}@OneToMany( cascade = CascadeType.ALL, fetch = FetchType.LAZY, mappedBy = "idPai")private  List&lt;RegC495&gt; regC495;public List&lt;RegC495&gt; getRegC495() {return regC495;}public void setRegC495(List&lt;RegC495&gt; regC495) {this.regC495 = regC495;}@OneToMany( cascade = CascadeType.ALL, fetch = FetchType.LAZY, mappedBy = "idPai")private  List&lt;RegC500&gt; regC500;public List&lt;RegC500&gt; getRegC500() {return regC500;}public void setRegC500(List&lt;RegC500&gt; regC500) {this.regC500 = regC500;}@OneToMany( cascade = CascadeType.ALL, fetch = FetchType.LAZY, mappedBy = "idPai")private  List&lt;RegC600&gt; regC600;public List&lt;RegC600&gt; getRegC600() {return regC600;}public void setRegC600(List&lt;RegC600&gt; regC600) {this.regC600 = regC600;}@OneToMany( cascade = CascadeType.ALL, fetch = FetchType.LAZY, mappedBy = "idPai")private  List&lt;RegC700&gt; regC700;public List&lt;RegC700&gt; getRegC700() {return regC700;}public void setRegC700(List&lt;RegC700&gt; regC700) {this.regC700 = regC700;}@OneToMany( cascade = CascadeType.ALL, fetch = FetchType.LAZY, mappedBy = "idPai")private  List&lt;RegC800&gt; regC800;public List&lt;RegC800&gt; getRegC800() {return regC800;}public void setRegC800(List&lt;RegC800&gt; regC800) {this.regC800 = regC800;}@OneToMany( cascade = CascadeType.ALL, fetch = FetchType.LAZY, mappedBy = "idPai")private  List&lt;RegC860&gt; regC860;public List&lt;RegC860&gt; getRegC860() {return regC860;}public void setRegC860(List&lt;RegC860&gt; regC860) {this.regC860 = regC860;}</v>
      </c>
      <c r="M113" t="str">
        <f t="shared" si="11"/>
        <v>public RegC860() { } public RegC860(Long id) { this.id = id; } public RegC860(Long id, RegC001 idPai, long linha, String hash) { this.id = id; this.idPai = idPai; this.linha = linha; this.hash = hash; }public Long getId() { return id; } public void setId(Long id) { this.id = id; }</v>
      </c>
      <c r="N113" t="str">
        <f t="shared" si="12"/>
        <v>reg_c860</v>
      </c>
      <c r="O113" t="str">
        <f t="shared" si="13"/>
        <v>DELETE FROM `efdicms`.`reg_C860` WHERE (`HASHFILE` = @NUMHASH);</v>
      </c>
    </row>
    <row r="114" spans="1:15" x14ac:dyDescent="0.35">
      <c r="A114">
        <f t="shared" si="9"/>
        <v>113</v>
      </c>
      <c r="B114" s="7" t="s">
        <v>27</v>
      </c>
      <c r="C114" t="s">
        <v>3797</v>
      </c>
      <c r="D114" s="7" t="s">
        <v>1796</v>
      </c>
      <c r="E114" s="179">
        <v>3</v>
      </c>
      <c r="F114" t="s">
        <v>144</v>
      </c>
      <c r="G114" s="7" t="s">
        <v>1789</v>
      </c>
      <c r="H114">
        <f>COUNTIF($G$2:G114,G114)</f>
        <v>1</v>
      </c>
      <c r="I114" t="str">
        <f t="shared" si="10"/>
        <v>@Registros(nivel = 3) public class RegC870 implements Serializable { private static final long serialVersionUID = 1L; @Id @GeneratedValue(strategy = GenerationType.IDENTITY) @Basic(optional = false) @Column(name = "ID" ) private Long id;@ManyToOne(fetch = FetchType.LAZY) @JoinColumn(name = "ID_PAI", nullable = false) private RegC860 idPai; public RegC860 getIdPai() {return idPai;}public void setIdPai(Object idPai) {this.idPai = (RegC860) idPai;}public RegC870() { } public RegC870(Long id) { this.id = id; } public RegC870(Long id, RegC860 idPai, long linha, String hash) { this.id = id; this.idPai = idPai; this.linha = linha; this.hash = hash; }public Long getId() { return id; } public void setId(Long id) { this.id = id; }</v>
      </c>
      <c r="J114" t="str">
        <f t="shared" si="14"/>
        <v>@OneToMany( cascade = CascadeType.ALL, fetch = FetchType.LAZY, mappedBy = "idPai")private  List&lt;RegC870&gt; regC870;public List&lt;RegC870&gt; getRegC870() {return regC870;}public void setRegC870(List&lt;RegC870&gt; regC870) {this.regC870 = regC870;}</v>
      </c>
      <c r="K114">
        <f t="shared" si="15"/>
        <v>1</v>
      </c>
      <c r="L114" t="str">
        <f t="shared" si="16"/>
        <v>@OneToMany( cascade = CascadeType.ALL, fetch = FetchType.LAZY, mappedBy = "idPai")private  List&lt;RegC870&gt; regC870;public List&lt;RegC870&gt; getRegC870() {return regC870;}public void setRegC870(List&lt;RegC870&gt; regC870) {this.regC870 = regC870;}</v>
      </c>
      <c r="M114" t="str">
        <f t="shared" si="11"/>
        <v>public RegC870() { } public RegC870(Long id) { this.id = id; } public RegC870(Long id, RegC860 idPai, long linha, String hash) { this.id = id; this.idPai = idPai; this.linha = linha; this.hash = hash; }public Long getId() { return id; } public void setId(Long id) { this.id = id; }</v>
      </c>
      <c r="N114" t="str">
        <f t="shared" si="12"/>
        <v>reg_c870</v>
      </c>
      <c r="O114" t="str">
        <f t="shared" si="13"/>
        <v>DELETE FROM `efdicms`.`reg_C870` WHERE (`HASHFILE` = @NUMHASH);</v>
      </c>
    </row>
    <row r="115" spans="1:15" x14ac:dyDescent="0.35">
      <c r="A115">
        <f t="shared" si="9"/>
        <v>114</v>
      </c>
      <c r="B115" s="7" t="s">
        <v>27</v>
      </c>
      <c r="C115" t="s">
        <v>3798</v>
      </c>
      <c r="D115" s="7" t="s">
        <v>1800</v>
      </c>
      <c r="E115" s="179">
        <v>4</v>
      </c>
      <c r="F115" t="s">
        <v>8</v>
      </c>
      <c r="G115" s="7" t="s">
        <v>1796</v>
      </c>
      <c r="H115">
        <f>COUNTIF($G$2:G115,G115)</f>
        <v>1</v>
      </c>
      <c r="I115" t="str">
        <f t="shared" si="10"/>
        <v>@Registros(nivel = 4) public class RegC880 implements Serializable { private static final long serialVersionUID = 1L; @Id @GeneratedValue(strategy = GenerationType.IDENTITY) @Basic(optional = false) @Column(name = "ID" ) private Long id;@OneToOne(fetch = FetchType.LAZY) @JoinColumn(name = "ID_PAI", nullable = false) private RegC870 idPai; public RegC870 getIdPai() {return idPai;}public void setIdPai(Object idPai) {this.idPai = (RegC870) idPai;}public RegC880() { } public RegC880(Long id) { this.id = id; } public RegC880(Long id, RegC870 idPai, long linha, String hash) { this.id = id; this.idPai = idPai; this.linha = linha; this.hash = hash; }public Long getId() { return id; } public void setId(Long id) { this.id = id; }</v>
      </c>
      <c r="J115" t="str">
        <f t="shared" si="14"/>
        <v>@OneToOne(optional = true, cascade = CascadeType.ALL, fetch = FetchType.LAZY, mappedBy = "idPai")private  RegC880 regC880;public RegC880 getRegC880() {return regC880;}public void setRegC880(RegC880 regC880) {this.regC880 = regC880;}</v>
      </c>
      <c r="K115">
        <f t="shared" si="15"/>
        <v>0</v>
      </c>
      <c r="L115" t="str">
        <f t="shared" si="16"/>
        <v>@OneToOne(optional = true, cascade = CascadeType.ALL, fetch = FetchType.LAZY, mappedBy = "idPai")private  RegC880 regC880;public RegC880 getRegC880() {return regC880;}public void setRegC880(RegC880 regC880) {this.regC880 = regC880;}</v>
      </c>
      <c r="M115" t="str">
        <f t="shared" si="11"/>
        <v>public RegC880() { } public RegC880(Long id) { this.id = id; } public RegC880(Long id, RegC870 idPai, long linha, String hash) { this.id = id; this.idPai = idPai; this.linha = linha; this.hash = hash; }public Long getId() { return id; } public void setId(Long id) { this.id = id; }</v>
      </c>
      <c r="N115" t="str">
        <f t="shared" si="12"/>
        <v>reg_c880</v>
      </c>
      <c r="O115" t="str">
        <f t="shared" si="13"/>
        <v>DELETE FROM `efdicms`.`reg_C880` WHERE (`HASHFILE` = @NUMHASH);</v>
      </c>
    </row>
    <row r="116" spans="1:15" x14ac:dyDescent="0.35">
      <c r="A116">
        <f t="shared" si="9"/>
        <v>115</v>
      </c>
      <c r="B116" s="7" t="s">
        <v>27</v>
      </c>
      <c r="C116" t="s">
        <v>3804</v>
      </c>
      <c r="D116" s="7" t="s">
        <v>1803</v>
      </c>
      <c r="E116" s="179">
        <v>3</v>
      </c>
      <c r="F116" t="s">
        <v>144</v>
      </c>
      <c r="G116" s="7" t="s">
        <v>1789</v>
      </c>
      <c r="H116">
        <f>COUNTIF($G$2:G116,G116)</f>
        <v>2</v>
      </c>
      <c r="I116" t="str">
        <f t="shared" si="10"/>
        <v>@Registros(nivel = 3) public class RegC890 implements Serializable { private static final long serialVersionUID = 1L; @Id @GeneratedValue(strategy = GenerationType.IDENTITY) @Basic(optional = false) @Column(name = "ID" ) private Long id;@ManyToOne(fetch = FetchType.LAZY) @JoinColumn(name = "ID_PAI", nullable = false) private RegC860 idPai; public RegC860 getIdPai() {return idPai;}public void setIdPai(Object idPai) {this.idPai = (RegC860) idPai;}public RegC890() { } public RegC890(Long id) { this.id = id; } public RegC890(Long id, RegC860 idPai, long linha, String hash) { this.id = id; this.idPai = idPai; this.linha = linha; this.hash = hash; }public Long getId() { return id; } public void setId(Long id) { this.id = id; }</v>
      </c>
      <c r="J116" t="str">
        <f t="shared" si="14"/>
        <v>@OneToMany( cascade = CascadeType.ALL, fetch = FetchType.LAZY, mappedBy = "idPai")private  List&lt;RegC890&gt; regC890;public List&lt;RegC890&gt; getRegC890() {return regC890;}public void setRegC890(List&lt;RegC890&gt; regC890) {this.regC890 = regC890;}</v>
      </c>
      <c r="K116">
        <f t="shared" si="15"/>
        <v>0</v>
      </c>
      <c r="L116" t="str">
        <f t="shared" si="16"/>
        <v>@OneToMany( cascade = CascadeType.ALL, fetch = FetchType.LAZY, mappedBy = "idPai")private  List&lt;RegC870&gt; regC870;public List&lt;RegC870&gt; getRegC870() {return regC870;}public void setRegC870(List&lt;RegC870&gt; regC870) {this.regC870 = regC870;}@OneToMany( cascade = CascadeType.ALL, fetch = FetchType.LAZY, mappedBy = "idPai")private  List&lt;RegC890&gt; regC890;public List&lt;RegC890&gt; getRegC890() {return regC890;}public void setRegC890(List&lt;RegC890&gt; regC890) {this.regC890 = regC890;}</v>
      </c>
      <c r="M116" t="str">
        <f t="shared" si="11"/>
        <v>public RegC890() { } public RegC890(Long id) { this.id = id; } public RegC890(Long id, RegC860 idPai, long linha, String hash) { this.id = id; this.idPai = idPai; this.linha = linha; this.hash = hash; }public Long getId() { return id; } public void setId(Long id) { this.id = id; }</v>
      </c>
      <c r="N116" t="str">
        <f t="shared" si="12"/>
        <v>reg_c890</v>
      </c>
      <c r="O116" t="str">
        <f t="shared" si="13"/>
        <v>DELETE FROM `efdicms`.`reg_C890` WHERE (`HASHFILE` = @NUMHASH);</v>
      </c>
    </row>
    <row r="117" spans="1:15" x14ac:dyDescent="0.35">
      <c r="A117">
        <f t="shared" si="9"/>
        <v>116</v>
      </c>
      <c r="B117" s="7" t="s">
        <v>27</v>
      </c>
      <c r="C117" t="s">
        <v>3800</v>
      </c>
      <c r="D117" s="7" t="s">
        <v>3805</v>
      </c>
      <c r="E117" s="179">
        <v>3</v>
      </c>
      <c r="F117" t="s">
        <v>144</v>
      </c>
      <c r="G117" s="7" t="s">
        <v>1789</v>
      </c>
      <c r="H117">
        <f>COUNTIF($G$2:G117,G117)</f>
        <v>3</v>
      </c>
      <c r="I117" t="str">
        <f t="shared" si="10"/>
        <v>@Registros(nivel = 3) public class RegC895 implements Serializable { private static final long serialVersionUID = 1L; @Id @GeneratedValue(strategy = GenerationType.IDENTITY) @Basic(optional = false) @Column(name = "ID" ) private Long id;@ManyToOne(fetch = FetchType.LAZY) @JoinColumn(name = "ID_PAI", nullable = false) private RegC860 idPai; public RegC860 getIdPai() {return idPai;}public void setIdPai(Object idPai) {this.idPai = (RegC860) idPai;}public RegC895() { } public RegC895(Long id) { this.id = id; } public RegC895(Long id, RegC860 idPai, long linha, String hash) { this.id = id; this.idPai = idPai; this.linha = linha; this.hash = hash; }public Long getId() { return id; } public void setId(Long id) { this.id = id; }</v>
      </c>
      <c r="J117" t="str">
        <f t="shared" si="14"/>
        <v>@OneToMany( cascade = CascadeType.ALL, fetch = FetchType.LAZY, mappedBy = "idPai")private  List&lt;RegC895&gt; regC895;public List&lt;RegC895&gt; getRegC895() {return regC895;}public void setRegC895(List&lt;RegC895&gt; regC895) {this.regC895 = regC895;}</v>
      </c>
      <c r="K117">
        <f t="shared" si="15"/>
        <v>1</v>
      </c>
      <c r="L117" t="str">
        <f t="shared" si="16"/>
        <v>@OneToMany( cascade = CascadeType.ALL, fetch = FetchType.LAZY, mappedBy = "idPai")private  List&lt;RegC870&gt; regC870;public List&lt;RegC870&gt; getRegC870() {return regC870;}public void setRegC870(List&lt;RegC870&gt; regC870) {this.regC870 = regC870;}@OneToMany( cascade = CascadeType.ALL, fetch = FetchType.LAZY, mappedBy = "idPai")private  List&lt;RegC890&gt; regC890;public List&lt;RegC890&gt; getRegC890() {return regC890;}public void setRegC890(List&lt;RegC890&gt; regC890) {this.regC890 = regC890;}@OneToMany( cascade = CascadeType.ALL, fetch = FetchType.LAZY, mappedBy = "idPai")private  List&lt;RegC895&gt; regC895;public List&lt;RegC895&gt; getRegC895() {return regC895;}public void setRegC895(List&lt;RegC895&gt; regC895) {this.regC895 = regC895;}</v>
      </c>
      <c r="M117" t="str">
        <f t="shared" si="11"/>
        <v>public RegC895() { } public RegC895(Long id) { this.id = id; } public RegC895(Long id, RegC860 idPai, long linha, String hash) { this.id = id; this.idPai = idPai; this.linha = linha; this.hash = hash; }public Long getId() { return id; } public void setId(Long id) { this.id = id; }</v>
      </c>
      <c r="N117" t="str">
        <f t="shared" si="12"/>
        <v>reg_c895</v>
      </c>
      <c r="O117" t="str">
        <f t="shared" si="13"/>
        <v>DELETE FROM `efdicms`.`reg_C895` WHERE (`HASHFILE` = @NUMHASH);</v>
      </c>
    </row>
    <row r="118" spans="1:15" x14ac:dyDescent="0.35">
      <c r="A118">
        <f t="shared" si="9"/>
        <v>117</v>
      </c>
      <c r="B118" s="7" t="s">
        <v>27</v>
      </c>
      <c r="C118" t="s">
        <v>3788</v>
      </c>
      <c r="D118" s="7" t="s">
        <v>3806</v>
      </c>
      <c r="E118" s="179">
        <v>4</v>
      </c>
      <c r="F118" t="s">
        <v>144</v>
      </c>
      <c r="G118" s="7" t="s">
        <v>3805</v>
      </c>
      <c r="H118">
        <f>COUNTIF($G$2:G118,G118)</f>
        <v>1</v>
      </c>
      <c r="I118" t="str">
        <f t="shared" si="10"/>
        <v>@Registros(nivel = 4) public class RegC897 implements Serializable { private static final long serialVersionUID = 1L; @Id @GeneratedValue(strategy = GenerationType.IDENTITY) @Basic(optional = false) @Column(name = "ID" ) private Long id;@ManyToOne(fetch = FetchType.LAZY) @JoinColumn(name = "ID_PAI", nullable = false) private RegC895 idPai; public RegC895 getIdPai() {return idPai;}public void setIdPai(Object idPai) {this.idPai = (RegC895) idPai;}public RegC897() { } public RegC897(Long id) { this.id = id; } public RegC897(Long id, RegC895 idPai, long linha, String hash) { this.id = id; this.idPai = idPai; this.linha = linha; this.hash = hash; }public Long getId() { return id; } public void setId(Long id) { this.id = id; }</v>
      </c>
      <c r="J118" t="str">
        <f t="shared" si="14"/>
        <v>@OneToMany( cascade = CascadeType.ALL, fetch = FetchType.LAZY, mappedBy = "idPai")private  List&lt;RegC897&gt; regC897;public List&lt;RegC897&gt; getRegC897() {return regC897;}public void setRegC897(List&lt;RegC897&gt; regC897) {this.regC897 = regC897;}</v>
      </c>
      <c r="K118">
        <f t="shared" si="15"/>
        <v>0</v>
      </c>
      <c r="L118" t="str">
        <f t="shared" si="16"/>
        <v>@OneToMany( cascade = CascadeType.ALL, fetch = FetchType.LAZY, mappedBy = "idPai")private  List&lt;RegC897&gt; regC897;public List&lt;RegC897&gt; getRegC897() {return regC897;}public void setRegC897(List&lt;RegC897&gt; regC897) {this.regC897 = regC897;}</v>
      </c>
      <c r="M118" t="str">
        <f t="shared" si="11"/>
        <v>public RegC897() { } public RegC897(Long id) { this.id = id; } public RegC897(Long id, RegC895 idPai, long linha, String hash) { this.id = id; this.idPai = idPai; this.linha = linha; this.hash = hash; }public Long getId() { return id; } public void setId(Long id) { this.id = id; }</v>
      </c>
      <c r="N118" t="str">
        <f t="shared" si="12"/>
        <v>reg_c897</v>
      </c>
      <c r="O118" t="str">
        <f t="shared" si="13"/>
        <v>DELETE FROM `efdicms`.`reg_C897` WHERE (`HASHFILE` = @NUMHASH);</v>
      </c>
    </row>
    <row r="119" spans="1:15" x14ac:dyDescent="0.35">
      <c r="A119">
        <f t="shared" si="9"/>
        <v>118</v>
      </c>
      <c r="B119" s="7" t="s">
        <v>27</v>
      </c>
      <c r="C119" t="s">
        <v>3807</v>
      </c>
      <c r="D119" s="7" t="s">
        <v>1808</v>
      </c>
      <c r="E119" s="179">
        <v>1</v>
      </c>
      <c r="F119" t="s">
        <v>8</v>
      </c>
      <c r="G119" s="7" t="s">
        <v>23</v>
      </c>
      <c r="H119">
        <f>COUNTIF($G$2:G119,G119)</f>
        <v>6</v>
      </c>
      <c r="I119" t="str">
        <f t="shared" si="10"/>
        <v>@Registros(nivel = 1) public class RegC990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RegC990() { } public RegC990(Long id) { this.id = id; } public RegC990(Long id, Reg0000 idPai, long linha, String hash) { this.id = id; this.idPai = idPai; this.linha = linha; this.hash = hash; }public Long getId() { return id; } public void setId(Long id) { this.id = id; }</v>
      </c>
      <c r="J119" t="str">
        <f t="shared" si="14"/>
        <v>@OneToOne(optional = true, cascade = CascadeType.ALL, fetch = FetchType.LAZY, mappedBy = "idPai")private  RegC990 regC990;public RegC990 getRegC990() {return regC990;}public void setRegC990(RegC990 regC990) {this.regC990 = regC990;}</v>
      </c>
      <c r="K119">
        <f t="shared" si="15"/>
        <v>0</v>
      </c>
      <c r="L119" t="str">
        <f t="shared" si="16"/>
        <v>@OneToOne(optional = true, cascade = CascadeType.ALL, fetch = FetchType.LAZY, mappedBy = "idPai")private  Reg0001 reg0001;public Reg0001 getReg0001() {return reg0001;}public void setReg0001(Reg0001 reg0001) {this.reg0001 = reg0001;}@OneToOne(optional = true, cascade = CascadeType.ALL, fetch = FetchType.LAZY, mappedBy = "idPai")private  Reg0990 reg0990;public Reg0990 getReg0990() {return reg0990;}public void setReg0990(Reg0990 reg0990) {this.reg0990 = reg0990;}@OneToOne(optional = true, cascade = CascadeType.ALL, fetch = FetchType.LAZY, mappedBy = "idPai")private  RegB001 regB001;public RegB001 getRegB001() {return regB001;}public void setRegB001(RegB001 regB001) {this.regB001 = regB001;}@OneToOne(optional = true, cascade = CascadeType.ALL, fetch = FetchType.LAZY, mappedBy = "idPai")private  RegB990 regB990;public RegB990 getRegB990() {return regB990;}public void setRegB990(RegB990 regB990) {this.regB990 = regB990;}@OneToOne(optional = true, cascade = CascadeType.ALL, fetch = FetchType.LAZY, mappedBy = "idPai")private  RegC001 regC001;public RegC001 getRegC001() {return regC001;}public void setRegC001(RegC001 regC001) {this.regC001 = regC001;}@OneToOne(optional = true, cascade = CascadeType.ALL, fetch = FetchType.LAZY, mappedBy = "idPai")private  RegC990 regC990;public RegC990 getRegC990() {return regC990;}public void setRegC990(RegC990 regC990) {this.regC990 = regC990;}</v>
      </c>
      <c r="M119" t="str">
        <f t="shared" si="11"/>
        <v>public RegC990() { } public RegC990(Long id) { this.id = id; } public RegC990(Long id, Reg0000 idPai, long linha, String hash) { this.id = id; this.idPai = idPai; this.linha = linha; this.hash = hash; }public Long getId() { return id; } public void setId(Long id) { this.id = id; }</v>
      </c>
      <c r="N119" t="str">
        <f t="shared" si="12"/>
        <v>reg_c990</v>
      </c>
      <c r="O119" t="str">
        <f t="shared" si="13"/>
        <v>DELETE FROM `efdicms`.`reg_C990` WHERE (`HASHFILE` = @NUMHASH);</v>
      </c>
    </row>
    <row r="120" spans="1:15" x14ac:dyDescent="0.35">
      <c r="A120">
        <f t="shared" si="9"/>
        <v>119</v>
      </c>
      <c r="B120" s="7" t="s">
        <v>3605</v>
      </c>
      <c r="C120" t="s">
        <v>3808</v>
      </c>
      <c r="D120" s="7" t="s">
        <v>1813</v>
      </c>
      <c r="E120" s="179">
        <v>1</v>
      </c>
      <c r="F120" t="s">
        <v>8</v>
      </c>
      <c r="G120" s="7" t="s">
        <v>23</v>
      </c>
      <c r="H120">
        <f>COUNTIF($G$2:G120,G120)</f>
        <v>7</v>
      </c>
      <c r="I120" t="str">
        <f t="shared" si="10"/>
        <v>@Registros(nivel = 1) public class RegD001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RegD001() { } public RegD001(Long id) { this.id = id; } public RegD001(Long id, Reg0000 idPai, long linha, String hash) { this.id = id; this.idPai = idPai; this.linha = linha; this.hash = hash; }public Long getId() { return id; } public void setId(Long id) { this.id = id; }</v>
      </c>
      <c r="J120" t="str">
        <f t="shared" si="14"/>
        <v>@OneToOne(optional = true, cascade = CascadeType.ALL, fetch = FetchType.LAZY, mappedBy = "idPai")private  RegD001 regD001;public RegD001 getRegD001() {return regD001;}public void setRegD001(RegD001 regD001) {this.regD001 = regD001;}</v>
      </c>
      <c r="K120">
        <f t="shared" si="15"/>
        <v>9</v>
      </c>
      <c r="L120" t="str">
        <f t="shared" si="16"/>
        <v>@OneToOne(optional = true, cascade = CascadeType.ALL, fetch = FetchType.LAZY, mappedBy = "idPai")private  Reg0001 reg0001;public Reg0001 getReg0001() {return reg0001;}public void setReg0001(Reg0001 reg0001) {this.reg0001 = reg0001;}@OneToOne(optional = true, cascade = CascadeType.ALL, fetch = FetchType.LAZY, mappedBy = "idPai")private  Reg0990 reg0990;public Reg0990 getReg0990() {return reg0990;}public void setReg0990(Reg0990 reg0990) {this.reg0990 = reg0990;}@OneToOne(optional = true, cascade = CascadeType.ALL, fetch = FetchType.LAZY, mappedBy = "idPai")private  RegB001 regB001;public RegB001 getRegB001() {return regB001;}public void setRegB001(RegB001 regB001) {this.regB001 = regB001;}@OneToOne(optional = true, cascade = CascadeType.ALL, fetch = FetchType.LAZY, mappedBy = "idPai")private  RegB990 regB990;public RegB990 getRegB990() {return regB990;}public void setRegB990(RegB990 regB990) {this.regB990 = regB990;}@OneToOne(optional = true, cascade = CascadeType.ALL, fetch = FetchType.LAZY, mappedBy = "idPai")private  RegC001 regC001;public RegC001 getRegC001() {return regC001;}public void setRegC001(RegC001 regC001) {this.regC001 = regC001;}@OneToOne(optional = true, cascade = CascadeType.ALL, fetch = FetchType.LAZY, mappedBy = "idPai")private  RegC990 regC990;public RegC990 getRegC990() {return regC990;}public void setRegC990(RegC990 regC990) {this.regC990 = regC990;}@OneToOne(optional = true, cascade = CascadeType.ALL, fetch = FetchType.LAZY, mappedBy = "idPai")private  RegD001 regD001;public RegD001 getRegD001() {return regD001;}public void setRegD001(RegD001 regD001) {this.regD001 = regD001;}</v>
      </c>
      <c r="M120" t="str">
        <f t="shared" si="11"/>
        <v>public RegD001() { } public RegD001(Long id) { this.id = id; } public RegD001(Long id, Reg0000 idPai, long linha, String hash) { this.id = id; this.idPai = idPai; this.linha = linha; this.hash = hash; }public Long getId() { return id; } public void setId(Long id) { this.id = id; }</v>
      </c>
      <c r="N120" t="str">
        <f t="shared" si="12"/>
        <v>reg_d001</v>
      </c>
      <c r="O120" t="str">
        <f t="shared" si="13"/>
        <v>DELETE FROM `efdicms`.`reg_D001` WHERE (`HASHFILE` = @NUMHASH);</v>
      </c>
    </row>
    <row r="121" spans="1:15" x14ac:dyDescent="0.35">
      <c r="A121">
        <f t="shared" si="9"/>
        <v>120</v>
      </c>
      <c r="B121" s="7" t="s">
        <v>3605</v>
      </c>
      <c r="C121" t="s">
        <v>3809</v>
      </c>
      <c r="D121" s="7" t="s">
        <v>1816</v>
      </c>
      <c r="E121" s="179">
        <v>2</v>
      </c>
      <c r="F121" t="s">
        <v>108</v>
      </c>
      <c r="G121" s="7" t="s">
        <v>1813</v>
      </c>
      <c r="H121">
        <f>COUNTIF($G$2:G121,G121)</f>
        <v>1</v>
      </c>
      <c r="I121" t="str">
        <f t="shared" si="10"/>
        <v>@Registros(nivel = 2) public class RegD100 implements Serializable { private static final long serialVersionUID = 1L; @Id @GeneratedValue(strategy = GenerationType.IDENTITY) @Basic(optional = false) @Column(name = "ID" ) private Long id;@ManyToOne(fetch = FetchType.LAZY) @JoinColumn(name = "ID_PAI", nullable = false) private RegD001 idPai; public RegD001 getIdPai() {return idPai;}public void setIdPai(Object idPai) {this.idPai = (RegD001) idPai;}public RegD100() { } public RegD100(Long id) { this.id = id; } public RegD100(Long id, RegD001 idPai, long linha, String hash) { this.id = id; this.idPai = idPai; this.linha = linha; this.hash = hash; }public Long getId() { return id; } public void setId(Long id) { this.id = id; }</v>
      </c>
      <c r="J121" t="str">
        <f t="shared" si="14"/>
        <v>@OneToMany( cascade = CascadeType.ALL, fetch = FetchType.LAZY, mappedBy = "idPai")private  List&lt;RegD100&gt; regD100;public List&lt;RegD100&gt; getRegD100() {return regD100;}public void setRegD100(List&lt;RegD100&gt; regD100) {this.regD100 = regD100;}</v>
      </c>
      <c r="K121">
        <f t="shared" si="15"/>
        <v>10</v>
      </c>
      <c r="L121" t="str">
        <f t="shared" si="16"/>
        <v>@OneToMany( cascade = CascadeType.ALL, fetch = FetchType.LAZY, mappedBy = "idPai")private  List&lt;RegD100&gt; regD100;public List&lt;RegD100&gt; getRegD100() {return regD100;}public void setRegD100(List&lt;RegD100&gt; regD100) {this.regD100 = regD100;}</v>
      </c>
      <c r="M121" t="str">
        <f t="shared" si="11"/>
        <v>public RegD100() { } public RegD100(Long id) { this.id = id; } public RegD100(Long id, RegD001 idPai, long linha, String hash) { this.id = id; this.idPai = idPai; this.linha = linha; this.hash = hash; }public Long getId() { return id; } public void setId(Long id) { this.id = id; }</v>
      </c>
      <c r="N121" t="str">
        <f t="shared" si="12"/>
        <v>reg_d100</v>
      </c>
      <c r="O121" t="str">
        <f t="shared" si="13"/>
        <v>DELETE FROM `efdicms`.`reg_D100` WHERE (`HASHFILE` = @NUMHASH);</v>
      </c>
    </row>
    <row r="122" spans="1:15" x14ac:dyDescent="0.35">
      <c r="A122">
        <f t="shared" si="9"/>
        <v>121</v>
      </c>
      <c r="B122" s="7" t="s">
        <v>3605</v>
      </c>
      <c r="C122" t="s">
        <v>3810</v>
      </c>
      <c r="D122" s="7" t="s">
        <v>1835</v>
      </c>
      <c r="E122" s="179">
        <v>3</v>
      </c>
      <c r="F122" t="s">
        <v>8</v>
      </c>
      <c r="G122" s="7" t="s">
        <v>1816</v>
      </c>
      <c r="H122">
        <f>COUNTIF($G$2:G122,G122)</f>
        <v>1</v>
      </c>
      <c r="I122" t="str">
        <f t="shared" si="10"/>
        <v>@Registros(nivel = 3) public class RegD101 implements Serializable { private static final long serialVersionUID = 1L; @Id @GeneratedValue(strategy = GenerationType.IDENTITY) @Basic(optional = false) @Column(name = "ID" ) private Long id;@OneToOne(fetch = FetchType.LAZY) @JoinColumn(name = "ID_PAI", nullable = false) private RegD100 idPai; public RegD100 getIdPai() {return idPai;}public void setIdPai(Object idPai) {this.idPai = (RegD100) idPai;}public RegD101() { } public RegD101(Long id) { this.id = id; } public RegD101(Long id, RegD100 idPai, long linha, String hash) { this.id = id; this.idPai = idPai; this.linha = linha; this.hash = hash; }public Long getId() { return id; } public void setId(Long id) { this.id = id; }</v>
      </c>
      <c r="J122" t="str">
        <f t="shared" si="14"/>
        <v>@OneToOne(optional = true, cascade = CascadeType.ALL, fetch = FetchType.LAZY, mappedBy = "idPai")private  RegD101 regD101;public RegD101 getRegD101() {return regD101;}public void setRegD101(RegD101 regD101) {this.regD101 = regD101;}</v>
      </c>
      <c r="K122">
        <f t="shared" si="15"/>
        <v>0</v>
      </c>
      <c r="L122" t="str">
        <f t="shared" si="16"/>
        <v>@OneToOne(optional = true, cascade = CascadeType.ALL, fetch = FetchType.LAZY, mappedBy = "idPai")private  RegD101 regD101;public RegD101 getRegD101() {return regD101;}public void setRegD101(RegD101 regD101) {this.regD101 = regD101;}</v>
      </c>
      <c r="M122" t="str">
        <f t="shared" si="11"/>
        <v>public RegD101() { } public RegD101(Long id) { this.id = id; } public RegD101(Long id, RegD100 idPai, long linha, String hash) { this.id = id; this.idPai = idPai; this.linha = linha; this.hash = hash; }public Long getId() { return id; } public void setId(Long id) { this.id = id; }</v>
      </c>
      <c r="N122" t="str">
        <f t="shared" si="12"/>
        <v>reg_d101</v>
      </c>
      <c r="O122" t="str">
        <f t="shared" si="13"/>
        <v>DELETE FROM `efdicms`.`reg_D101` WHERE (`HASHFILE` = @NUMHASH);</v>
      </c>
    </row>
    <row r="123" spans="1:15" x14ac:dyDescent="0.35">
      <c r="A123">
        <f t="shared" si="9"/>
        <v>122</v>
      </c>
      <c r="B123" s="7" t="s">
        <v>3605</v>
      </c>
      <c r="C123" t="s">
        <v>3811</v>
      </c>
      <c r="D123" s="7" t="s">
        <v>1838</v>
      </c>
      <c r="E123" s="179">
        <v>3</v>
      </c>
      <c r="F123" t="s">
        <v>144</v>
      </c>
      <c r="G123" s="7" t="s">
        <v>1816</v>
      </c>
      <c r="H123">
        <f>COUNTIF($G$2:G123,G123)</f>
        <v>2</v>
      </c>
      <c r="I123" t="str">
        <f t="shared" si="10"/>
        <v>@Registros(nivel = 3) public class RegD110 implements Serializable { private static final long serialVersionUID = 1L; @Id @GeneratedValue(strategy = GenerationType.IDENTITY) @Basic(optional = false) @Column(name = "ID" ) private Long id;@ManyToOne(fetch = FetchType.LAZY) @JoinColumn(name = "ID_PAI", nullable = false) private RegD100 idPai; public RegD100 getIdPai() {return idPai;}public void setIdPai(Object idPai) {this.idPai = (RegD100) idPai;}public RegD110() { } public RegD110(Long id) { this.id = id; } public RegD110(Long id, RegD100 idPai, long linha, String hash) { this.id = id; this.idPai = idPai; this.linha = linha; this.hash = hash; }public Long getId() { return id; } public void setId(Long id) { this.id = id; }</v>
      </c>
      <c r="J123" t="str">
        <f t="shared" si="14"/>
        <v>@OneToMany( cascade = CascadeType.ALL, fetch = FetchType.LAZY, mappedBy = "idPai")private  List&lt;RegD110&gt; regD110;public List&lt;RegD110&gt; getRegD110() {return regD110;}public void setRegD110(List&lt;RegD110&gt; regD110) {this.regD110 = regD110;}</v>
      </c>
      <c r="K123">
        <f t="shared" si="15"/>
        <v>1</v>
      </c>
      <c r="L123" t="str">
        <f t="shared" si="16"/>
        <v>@OneToOne(optional = true, cascade = CascadeType.ALL, fetch = FetchType.LAZY, mappedBy = "idPai")private  RegD101 regD101;public RegD101 getRegD101() {return regD101;}public void setRegD101(RegD101 regD101) {this.regD101 = regD101;}@OneToMany( cascade = CascadeType.ALL, fetch = FetchType.LAZY, mappedBy = "idPai")private  List&lt;RegD110&gt; regD110;public List&lt;RegD110&gt; getRegD110() {return regD110;}public void setRegD110(List&lt;RegD110&gt; regD110) {this.regD110 = regD110;}</v>
      </c>
      <c r="M123" t="str">
        <f t="shared" si="11"/>
        <v>public RegD110() { } public RegD110(Long id) { this.id = id; } public RegD110(Long id, RegD100 idPai, long linha, String hash) { this.id = id; this.idPai = idPai; this.linha = linha; this.hash = hash; }public Long getId() { return id; } public void setId(Long id) { this.id = id; }</v>
      </c>
      <c r="N123" t="str">
        <f t="shared" si="12"/>
        <v>reg_d110</v>
      </c>
      <c r="O123" t="str">
        <f t="shared" si="13"/>
        <v>DELETE FROM `efdicms`.`reg_D110` WHERE (`HASHFILE` = @NUMHASH);</v>
      </c>
    </row>
    <row r="124" spans="1:15" x14ac:dyDescent="0.35">
      <c r="A124">
        <f t="shared" si="9"/>
        <v>123</v>
      </c>
      <c r="B124" s="7" t="s">
        <v>3605</v>
      </c>
      <c r="C124" t="s">
        <v>3812</v>
      </c>
      <c r="D124" s="7" t="s">
        <v>1843</v>
      </c>
      <c r="E124" s="179">
        <v>4</v>
      </c>
      <c r="F124" t="s">
        <v>144</v>
      </c>
      <c r="G124" s="7" t="s">
        <v>1838</v>
      </c>
      <c r="H124">
        <f>COUNTIF($G$2:G124,G124)</f>
        <v>1</v>
      </c>
      <c r="I124" t="str">
        <f t="shared" si="10"/>
        <v>@Registros(nivel = 4) public class RegD120 implements Serializable { private static final long serialVersionUID = 1L; @Id @GeneratedValue(strategy = GenerationType.IDENTITY) @Basic(optional = false) @Column(name = "ID" ) private Long id;@ManyToOne(fetch = FetchType.LAZY) @JoinColumn(name = "ID_PAI", nullable = false) private RegD110 idPai; public RegD110 getIdPai() {return idPai;}public void setIdPai(Object idPai) {this.idPai = (RegD110) idPai;}public RegD120() { } public RegD120(Long id) { this.id = id; } public RegD120(Long id, RegD110 idPai, long linha, String hash) { this.id = id; this.idPai = idPai; this.linha = linha; this.hash = hash; }public Long getId() { return id; } public void setId(Long id) { this.id = id; }</v>
      </c>
      <c r="J124" t="str">
        <f t="shared" si="14"/>
        <v>@OneToMany( cascade = CascadeType.ALL, fetch = FetchType.LAZY, mappedBy = "idPai")private  List&lt;RegD120&gt; regD120;public List&lt;RegD120&gt; getRegD120() {return regD120;}public void setRegD120(List&lt;RegD120&gt; regD120) {this.regD120 = regD120;}</v>
      </c>
      <c r="K124">
        <f t="shared" si="15"/>
        <v>0</v>
      </c>
      <c r="L124" t="str">
        <f t="shared" si="16"/>
        <v>@OneToMany( cascade = CascadeType.ALL, fetch = FetchType.LAZY, mappedBy = "idPai")private  List&lt;RegD120&gt; regD120;public List&lt;RegD120&gt; getRegD120() {return regD120;}public void setRegD120(List&lt;RegD120&gt; regD120) {this.regD120 = regD120;}</v>
      </c>
      <c r="M124" t="str">
        <f t="shared" si="11"/>
        <v>public RegD120() { } public RegD120(Long id) { this.id = id; } public RegD120(Long id, RegD110 idPai, long linha, String hash) { this.id = id; this.idPai = idPai; this.linha = linha; this.hash = hash; }public Long getId() { return id; } public void setId(Long id) { this.id = id; }</v>
      </c>
      <c r="N124" t="str">
        <f t="shared" si="12"/>
        <v>reg_d120</v>
      </c>
      <c r="O124" t="str">
        <f t="shared" si="13"/>
        <v>DELETE FROM `efdicms`.`reg_D120` WHERE (`HASHFILE` = @NUMHASH);</v>
      </c>
    </row>
    <row r="125" spans="1:15" x14ac:dyDescent="0.35">
      <c r="A125">
        <f t="shared" si="9"/>
        <v>124</v>
      </c>
      <c r="B125" s="7" t="s">
        <v>3605</v>
      </c>
      <c r="C125" t="s">
        <v>3813</v>
      </c>
      <c r="D125" s="7" t="s">
        <v>1850</v>
      </c>
      <c r="E125" s="179">
        <v>3</v>
      </c>
      <c r="F125" t="s">
        <v>144</v>
      </c>
      <c r="G125" s="7" t="s">
        <v>1816</v>
      </c>
      <c r="H125">
        <f>COUNTIF($G$2:G125,G125)</f>
        <v>3</v>
      </c>
      <c r="I125" t="str">
        <f t="shared" si="10"/>
        <v>@Registros(nivel = 3) public class RegD130 implements Serializable { private static final long serialVersionUID = 1L; @Id @GeneratedValue(strategy = GenerationType.IDENTITY) @Basic(optional = false) @Column(name = "ID" ) private Long id;@ManyToOne(fetch = FetchType.LAZY) @JoinColumn(name = "ID_PAI", nullable = false) private RegD100 idPai; public RegD100 getIdPai() {return idPai;}public void setIdPai(Object idPai) {this.idPai = (RegD100) idPai;}public RegD130() { } public RegD130(Long id) { this.id = id; } public RegD130(Long id, RegD100 idPai, long linha, String hash) { this.id = id; this.idPai = idPai; this.linha = linha; this.hash = hash; }public Long getId() { return id; } public void setId(Long id) { this.id = id; }</v>
      </c>
      <c r="J125" t="str">
        <f t="shared" si="14"/>
        <v>@OneToMany( cascade = CascadeType.ALL, fetch = FetchType.LAZY, mappedBy = "idPai")private  List&lt;RegD130&gt; regD130;public List&lt;RegD130&gt; getRegD130() {return regD130;}public void setRegD130(List&lt;RegD130&gt; regD130) {this.regD130 = regD130;}</v>
      </c>
      <c r="K125">
        <f t="shared" si="15"/>
        <v>0</v>
      </c>
      <c r="L125" t="str">
        <f t="shared" si="16"/>
        <v>@OneToOne(optional = true, cascade = CascadeType.ALL, fetch = FetchType.LAZY, mappedBy = "idPai")private  RegD101 regD101;public RegD101 getRegD101() {return regD101;}public void setRegD101(RegD101 regD101) {this.regD101 = regD101;}@OneToMany( cascade = CascadeType.ALL, fetch = FetchType.LAZY, mappedBy = "idPai")private  List&lt;RegD110&gt; regD110;public List&lt;RegD110&gt; getRegD110() {return regD110;}public void setRegD110(List&lt;RegD110&gt; regD110) {this.regD110 = regD110;}@OneToMany( cascade = CascadeType.ALL, fetch = FetchType.LAZY, mappedBy = "idPai")private  List&lt;RegD130&gt; regD130;public List&lt;RegD130&gt; getRegD130() {return regD130;}public void setRegD130(List&lt;RegD130&gt; regD130) {this.regD130 = regD130;}</v>
      </c>
      <c r="M125" t="str">
        <f t="shared" si="11"/>
        <v>public RegD130() { } public RegD130(Long id) { this.id = id; } public RegD130(Long id, RegD100 idPai, long linha, String hash) { this.id = id; this.idPai = idPai; this.linha = linha; this.hash = hash; }public Long getId() { return id; } public void setId(Long id) { this.id = id; }</v>
      </c>
      <c r="N125" t="str">
        <f t="shared" si="12"/>
        <v>reg_d130</v>
      </c>
      <c r="O125" t="str">
        <f t="shared" si="13"/>
        <v>DELETE FROM `efdicms`.`reg_D130` WHERE (`HASHFILE` = @NUMHASH);</v>
      </c>
    </row>
    <row r="126" spans="1:15" x14ac:dyDescent="0.35">
      <c r="A126">
        <f t="shared" si="9"/>
        <v>125</v>
      </c>
      <c r="B126" s="7" t="s">
        <v>3605</v>
      </c>
      <c r="C126" t="s">
        <v>3814</v>
      </c>
      <c r="D126" s="7" t="s">
        <v>1871</v>
      </c>
      <c r="E126" s="179">
        <v>3</v>
      </c>
      <c r="F126" t="s">
        <v>8</v>
      </c>
      <c r="G126" s="7" t="s">
        <v>1816</v>
      </c>
      <c r="H126">
        <f>COUNTIF($G$2:G126,G126)</f>
        <v>4</v>
      </c>
      <c r="I126" t="str">
        <f t="shared" si="10"/>
        <v>@Registros(nivel = 3) public class RegD140 implements Serializable { private static final long serialVersionUID = 1L; @Id @GeneratedValue(strategy = GenerationType.IDENTITY) @Basic(optional = false) @Column(name = "ID" ) private Long id;@OneToOne(fetch = FetchType.LAZY) @JoinColumn(name = "ID_PAI", nullable = false) private RegD100 idPai; public RegD100 getIdPai() {return idPai;}public void setIdPai(Object idPai) {this.idPai = (RegD100) idPai;}public RegD140() { } public RegD140(Long id) { this.id = id; } public RegD140(Long id, RegD100 idPai, long linha, String hash) { this.id = id; this.idPai = idPai; this.linha = linha; this.hash = hash; }public Long getId() { return id; } public void setId(Long id) { this.id = id; }</v>
      </c>
      <c r="J126" t="str">
        <f t="shared" si="14"/>
        <v>@OneToOne(optional = true, cascade = CascadeType.ALL, fetch = FetchType.LAZY, mappedBy = "idPai")private  RegD140 regD140;public RegD140 getRegD140() {return regD140;}public void setRegD140(RegD140 regD140) {this.regD140 = regD140;}</v>
      </c>
      <c r="K126">
        <f t="shared" si="15"/>
        <v>0</v>
      </c>
      <c r="L126" t="str">
        <f t="shared" si="16"/>
        <v>@OneToOne(optional = true, cascade = CascadeType.ALL, fetch = FetchType.LAZY, mappedBy = "idPai")private  RegD101 regD101;public RegD101 getRegD101() {return regD101;}public void setRegD101(RegD101 regD101) {this.regD101 = regD101;}@OneToMany( cascade = CascadeType.ALL, fetch = FetchType.LAZY, mappedBy = "idPai")private  List&lt;RegD110&gt; regD110;public List&lt;RegD110&gt; getRegD110() {return regD110;}public void setRegD110(List&lt;RegD110&gt; regD110) {this.regD110 = regD110;}@OneToMany( cascade = CascadeType.ALL, fetch = FetchType.LAZY, mappedBy = "idPai")private  List&lt;RegD130&gt; regD130;public List&lt;RegD130&gt; getRegD130() {return regD130;}public void setRegD130(List&lt;RegD130&gt; regD130) {this.regD130 = regD130;}@OneToOne(optional = true, cascade = CascadeType.ALL, fetch = FetchType.LAZY, mappedBy = "idPai")private  RegD140 regD140;public RegD140 getRegD140() {return regD140;}public void setRegD140(RegD140 regD140) {this.regD140 = regD140;}</v>
      </c>
      <c r="M126" t="str">
        <f t="shared" si="11"/>
        <v>public RegD140() { } public RegD140(Long id) { this.id = id; } public RegD140(Long id, RegD100 idPai, long linha, String hash) { this.id = id; this.idPai = idPai; this.linha = linha; this.hash = hash; }public Long getId() { return id; } public void setId(Long id) { this.id = id; }</v>
      </c>
      <c r="N126" t="str">
        <f t="shared" si="12"/>
        <v>reg_d140</v>
      </c>
      <c r="O126" t="str">
        <f t="shared" si="13"/>
        <v>DELETE FROM `efdicms`.`reg_D140` WHERE (`HASHFILE` = @NUMHASH);</v>
      </c>
    </row>
    <row r="127" spans="1:15" x14ac:dyDescent="0.35">
      <c r="A127">
        <f t="shared" si="9"/>
        <v>126</v>
      </c>
      <c r="B127" s="7" t="s">
        <v>3605</v>
      </c>
      <c r="C127" t="s">
        <v>3815</v>
      </c>
      <c r="D127" s="7" t="s">
        <v>1895</v>
      </c>
      <c r="E127" s="179">
        <v>3</v>
      </c>
      <c r="F127" t="s">
        <v>8</v>
      </c>
      <c r="G127" s="7" t="s">
        <v>1816</v>
      </c>
      <c r="H127">
        <f>COUNTIF($G$2:G127,G127)</f>
        <v>5</v>
      </c>
      <c r="I127" t="str">
        <f t="shared" si="10"/>
        <v>@Registros(nivel = 3) public class RegD150 implements Serializable { private static final long serialVersionUID = 1L; @Id @GeneratedValue(strategy = GenerationType.IDENTITY) @Basic(optional = false) @Column(name = "ID" ) private Long id;@OneToOne(fetch = FetchType.LAZY) @JoinColumn(name = "ID_PAI", nullable = false) private RegD100 idPai; public RegD100 getIdPai() {return idPai;}public void setIdPai(Object idPai) {this.idPai = (RegD100) idPai;}public RegD150() { } public RegD150(Long id) { this.id = id; } public RegD150(Long id, RegD100 idPai, long linha, String hash) { this.id = id; this.idPai = idPai; this.linha = linha; this.hash = hash; }public Long getId() { return id; } public void setId(Long id) { this.id = id; }</v>
      </c>
      <c r="J127" t="str">
        <f t="shared" si="14"/>
        <v>@OneToOne(optional = true, cascade = CascadeType.ALL, fetch = FetchType.LAZY, mappedBy = "idPai")private  RegD150 regD150;public RegD150 getRegD150() {return regD150;}public void setRegD150(RegD150 regD150) {this.regD150 = regD150;}</v>
      </c>
      <c r="K127">
        <f t="shared" si="15"/>
        <v>0</v>
      </c>
      <c r="L127" t="str">
        <f t="shared" si="16"/>
        <v>@OneToOne(optional = true, cascade = CascadeType.ALL, fetch = FetchType.LAZY, mappedBy = "idPai")private  RegD101 regD101;public RegD101 getRegD101() {return regD101;}public void setRegD101(RegD101 regD101) {this.regD101 = regD101;}@OneToMany( cascade = CascadeType.ALL, fetch = FetchType.LAZY, mappedBy = "idPai")private  List&lt;RegD110&gt; regD110;public List&lt;RegD110&gt; getRegD110() {return regD110;}public void setRegD110(List&lt;RegD110&gt; regD110) {this.regD110 = regD110;}@OneToMany( cascade = CascadeType.ALL, fetch = FetchType.LAZY, mappedBy = "idPai")private  List&lt;RegD130&gt; regD130;public List&lt;RegD130&gt; getRegD130() {return regD130;}public void setRegD130(List&lt;RegD130&gt; regD130) {this.regD130 = regD130;}@OneToOne(optional = true, cascade = CascadeType.ALL, fetch = FetchType.LAZY, mappedBy = "idPai")private  RegD140 regD140;public RegD140 getRegD140() {return regD140;}public void setRegD140(RegD140 regD140) {this.regD140 = regD140;}@OneToOne(optional = true, cascade = CascadeType.ALL, fetch = FetchType.LAZY, mappedBy = "idPai")private  RegD150 regD150;public RegD150 getRegD150() {return regD150;}public void setRegD150(RegD150 regD150) {this.regD150 = regD150;}</v>
      </c>
      <c r="M127" t="str">
        <f t="shared" si="11"/>
        <v>public RegD150() { } public RegD150(Long id) { this.id = id; } public RegD150(Long id, RegD100 idPai, long linha, String hash) { this.id = id; this.idPai = idPai; this.linha = linha; this.hash = hash; }public Long getId() { return id; } public void setId(Long id) { this.id = id; }</v>
      </c>
      <c r="N127" t="str">
        <f t="shared" si="12"/>
        <v>reg_d150</v>
      </c>
      <c r="O127" t="str">
        <f t="shared" si="13"/>
        <v>DELETE FROM `efdicms`.`reg_D150` WHERE (`HASHFILE` = @NUMHASH);</v>
      </c>
    </row>
    <row r="128" spans="1:15" x14ac:dyDescent="0.35">
      <c r="A128">
        <f t="shared" si="9"/>
        <v>127</v>
      </c>
      <c r="B128" s="7" t="s">
        <v>3605</v>
      </c>
      <c r="C128" t="s">
        <v>3816</v>
      </c>
      <c r="D128" s="7" t="s">
        <v>1914</v>
      </c>
      <c r="E128" s="179">
        <v>3</v>
      </c>
      <c r="F128" t="s">
        <v>144</v>
      </c>
      <c r="G128" s="7" t="s">
        <v>1816</v>
      </c>
      <c r="H128">
        <f>COUNTIF($G$2:G128,G128)</f>
        <v>6</v>
      </c>
      <c r="I128" t="str">
        <f t="shared" si="10"/>
        <v>@Registros(nivel = 3) public class RegD160 implements Serializable { private static final long serialVersionUID = 1L; @Id @GeneratedValue(strategy = GenerationType.IDENTITY) @Basic(optional = false) @Column(name = "ID" ) private Long id;@ManyToOne(fetch = FetchType.LAZY) @JoinColumn(name = "ID_PAI", nullable = false) private RegD100 idPai; public RegD100 getIdPai() {return idPai;}public void setIdPai(Object idPai) {this.idPai = (RegD100) idPai;}public RegD160() { } public RegD160(Long id) { this.id = id; } public RegD160(Long id, RegD100 idPai, long linha, String hash) { this.id = id; this.idPai = idPai; this.linha = linha; this.hash = hash; }public Long getId() { return id; } public void setId(Long id) { this.id = id; }</v>
      </c>
      <c r="J128" t="str">
        <f t="shared" si="14"/>
        <v>@OneToMany( cascade = CascadeType.ALL, fetch = FetchType.LAZY, mappedBy = "idPai")private  List&lt;RegD160&gt; regD160;public List&lt;RegD160&gt; getRegD160() {return regD160;}public void setRegD160(List&lt;RegD160&gt; regD160) {this.regD160 = regD160;}</v>
      </c>
      <c r="K128">
        <f t="shared" si="15"/>
        <v>2</v>
      </c>
      <c r="L128" t="str">
        <f t="shared" si="16"/>
        <v>@OneToOne(optional = true, cascade = CascadeType.ALL, fetch = FetchType.LAZY, mappedBy = "idPai")private  RegD101 regD101;public RegD101 getRegD101() {return regD101;}public void setRegD101(RegD101 regD101) {this.regD101 = regD101;}@OneToMany( cascade = CascadeType.ALL, fetch = FetchType.LAZY, mappedBy = "idPai")private  List&lt;RegD110&gt; regD110;public List&lt;RegD110&gt; getRegD110() {return regD110;}public void setRegD110(List&lt;RegD110&gt; regD110) {this.regD110 = regD110;}@OneToMany( cascade = CascadeType.ALL, fetch = FetchType.LAZY, mappedBy = "idPai")private  List&lt;RegD130&gt; regD130;public List&lt;RegD130&gt; getRegD130() {return regD130;}public void setRegD130(List&lt;RegD130&gt; regD130) {this.regD130 = regD130;}@OneToOne(optional = true, cascade = CascadeType.ALL, fetch = FetchType.LAZY, mappedBy = "idPai")private  RegD140 regD140;public RegD140 getRegD140() {return regD140;}public void setRegD140(RegD140 regD140) {this.regD140 = regD140;}@OneToOne(optional = true, cascade = CascadeType.ALL, fetch = FetchType.LAZY, mappedBy = "idPai")private  RegD150 regD150;public RegD150 getRegD150() {return regD150;}public void setRegD150(RegD150 regD150) {this.regD150 = regD150;}@OneToMany( cascade = CascadeType.ALL, fetch = FetchType.LAZY, mappedBy = "idPai")private  List&lt;RegD160&gt; regD160;public List&lt;RegD160&gt; getRegD160() {return regD160;}public void setRegD160(List&lt;RegD160&gt; regD160) {this.regD160 = regD160;}</v>
      </c>
      <c r="M128" t="str">
        <f t="shared" si="11"/>
        <v>public RegD160() { } public RegD160(Long id) { this.id = id; } public RegD160(Long id, RegD100 idPai, long linha, String hash) { this.id = id; this.idPai = idPai; this.linha = linha; this.hash = hash; }public Long getId() { return id; } public void setId(Long id) { this.id = id; }</v>
      </c>
      <c r="N128" t="str">
        <f t="shared" si="12"/>
        <v>reg_d160</v>
      </c>
      <c r="O128" t="str">
        <f t="shared" si="13"/>
        <v>DELETE FROM `efdicms`.`reg_D160` WHERE (`HASHFILE` = @NUMHASH);</v>
      </c>
    </row>
    <row r="129" spans="1:15" x14ac:dyDescent="0.35">
      <c r="A129">
        <f t="shared" si="9"/>
        <v>128</v>
      </c>
      <c r="B129" s="7" t="s">
        <v>3605</v>
      </c>
      <c r="C129" t="s">
        <v>3817</v>
      </c>
      <c r="D129" s="7" t="s">
        <v>1930</v>
      </c>
      <c r="E129" s="179">
        <v>4</v>
      </c>
      <c r="F129" t="s">
        <v>8</v>
      </c>
      <c r="G129" s="7" t="s">
        <v>1914</v>
      </c>
      <c r="H129">
        <f>COUNTIF($G$2:G129,G129)</f>
        <v>1</v>
      </c>
      <c r="I129" t="str">
        <f t="shared" si="10"/>
        <v>@Registros(nivel = 4) public class RegD161 implements Serializable { private static final long serialVersionUID = 1L; @Id @GeneratedValue(strategy = GenerationType.IDENTITY) @Basic(optional = false) @Column(name = "ID" ) private Long id;@OneToOne(fetch = FetchType.LAZY) @JoinColumn(name = "ID_PAI", nullable = false) private RegD160 idPai; public RegD160 getIdPai() {return idPai;}public void setIdPai(Object idPai) {this.idPai = (RegD160) idPai;}public RegD161() { } public RegD161(Long id) { this.id = id; } public RegD161(Long id, RegD160 idPai, long linha, String hash) { this.id = id; this.idPai = idPai; this.linha = linha; this.hash = hash; }public Long getId() { return id; } public void setId(Long id) { this.id = id; }</v>
      </c>
      <c r="J129" t="str">
        <f t="shared" si="14"/>
        <v>@OneToOne(optional = true, cascade = CascadeType.ALL, fetch = FetchType.LAZY, mappedBy = "idPai")private  RegD161 regD161;public RegD161 getRegD161() {return regD161;}public void setRegD161(RegD161 regD161) {this.regD161 = regD161;}</v>
      </c>
      <c r="K129">
        <f t="shared" si="15"/>
        <v>0</v>
      </c>
      <c r="L129" t="str">
        <f t="shared" si="16"/>
        <v>@OneToOne(optional = true, cascade = CascadeType.ALL, fetch = FetchType.LAZY, mappedBy = "idPai")private  RegD161 regD161;public RegD161 getRegD161() {return regD161;}public void setRegD161(RegD161 regD161) {this.regD161 = regD161;}</v>
      </c>
      <c r="M129" t="str">
        <f t="shared" si="11"/>
        <v>public RegD161() { } public RegD161(Long id) { this.id = id; } public RegD161(Long id, RegD160 idPai, long linha, String hash) { this.id = id; this.idPai = idPai; this.linha = linha; this.hash = hash; }public Long getId() { return id; } public void setId(Long id) { this.id = id; }</v>
      </c>
      <c r="N129" t="str">
        <f t="shared" si="12"/>
        <v>reg_d161</v>
      </c>
      <c r="O129" t="str">
        <f t="shared" si="13"/>
        <v>DELETE FROM `efdicms`.`reg_D161` WHERE (`HASHFILE` = @NUMHASH);</v>
      </c>
    </row>
    <row r="130" spans="1:15" x14ac:dyDescent="0.35">
      <c r="A130">
        <f t="shared" si="9"/>
        <v>129</v>
      </c>
      <c r="B130" s="7" t="s">
        <v>3605</v>
      </c>
      <c r="C130" t="s">
        <v>3818</v>
      </c>
      <c r="D130" s="7" t="s">
        <v>1947</v>
      </c>
      <c r="E130" s="179">
        <v>4</v>
      </c>
      <c r="F130" t="s">
        <v>144</v>
      </c>
      <c r="G130" s="7" t="s">
        <v>1914</v>
      </c>
      <c r="H130">
        <f>COUNTIF($G$2:G130,G130)</f>
        <v>2</v>
      </c>
      <c r="I130" t="str">
        <f t="shared" si="10"/>
        <v>@Registros(nivel = 4) public class RegD162 implements Serializable { private static final long serialVersionUID = 1L; @Id @GeneratedValue(strategy = GenerationType.IDENTITY) @Basic(optional = false) @Column(name = "ID" ) private Long id;@ManyToOne(fetch = FetchType.LAZY) @JoinColumn(name = "ID_PAI", nullable = false) private RegD160 idPai; public RegD160 getIdPai() {return idPai;}public void setIdPai(Object idPai) {this.idPai = (RegD160) idPai;}public RegD162() { } public RegD162(Long id) { this.id = id; } public RegD162(Long id, RegD160 idPai, long linha, String hash) { this.id = id; this.idPai = idPai; this.linha = linha; this.hash = hash; }public Long getId() { return id; } public void setId(Long id) { this.id = id; }</v>
      </c>
      <c r="J130" t="str">
        <f t="shared" si="14"/>
        <v>@OneToMany( cascade = CascadeType.ALL, fetch = FetchType.LAZY, mappedBy = "idPai")private  List&lt;RegD162&gt; regD162;public List&lt;RegD162&gt; getRegD162() {return regD162;}public void setRegD162(List&lt;RegD162&gt; regD162) {this.regD162 = regD162;}</v>
      </c>
      <c r="K130">
        <f t="shared" si="15"/>
        <v>0</v>
      </c>
      <c r="L130" t="str">
        <f t="shared" si="16"/>
        <v>@OneToOne(optional = true, cascade = CascadeType.ALL, fetch = FetchType.LAZY, mappedBy = "idPai")private  RegD161 regD161;public RegD161 getRegD161() {return regD161;}public void setRegD161(RegD161 regD161) {this.regD161 = regD161;}@OneToMany( cascade = CascadeType.ALL, fetch = FetchType.LAZY, mappedBy = "idPai")private  List&lt;RegD162&gt; regD162;public List&lt;RegD162&gt; getRegD162() {return regD162;}public void setRegD162(List&lt;RegD162&gt; regD162) {this.regD162 = regD162;}</v>
      </c>
      <c r="M130" t="str">
        <f t="shared" si="11"/>
        <v>public RegD162() { } public RegD162(Long id) { this.id = id; } public RegD162(Long id, RegD160 idPai, long linha, String hash) { this.id = id; this.idPai = idPai; this.linha = linha; this.hash = hash; }public Long getId() { return id; } public void setId(Long id) { this.id = id; }</v>
      </c>
      <c r="N130" t="str">
        <f t="shared" si="12"/>
        <v>reg_d162</v>
      </c>
      <c r="O130" t="str">
        <f t="shared" si="13"/>
        <v>DELETE FROM `efdicms`.`reg_D162` WHERE (`HASHFILE` = @NUMHASH);</v>
      </c>
    </row>
    <row r="131" spans="1:15" x14ac:dyDescent="0.35">
      <c r="A131">
        <f t="shared" ref="A131:A194" si="17">ROW(A130)</f>
        <v>130</v>
      </c>
      <c r="B131" s="7" t="s">
        <v>3605</v>
      </c>
      <c r="C131" t="s">
        <v>3819</v>
      </c>
      <c r="D131" s="7" t="s">
        <v>1950</v>
      </c>
      <c r="E131" s="179">
        <v>3</v>
      </c>
      <c r="F131" t="s">
        <v>8</v>
      </c>
      <c r="G131" s="7" t="s">
        <v>1816</v>
      </c>
      <c r="H131">
        <f>COUNTIF($G$2:G131,G131)</f>
        <v>7</v>
      </c>
      <c r="I131" t="str">
        <f t="shared" ref="I131:I194" si="18">CONCATENATE("@Registros(nivel = "&amp;E131&amp;") ","public class Reg"&amp;D131&amp;" implements Serializable { ","private static final long serialVersionUID = 1L; ","@Id ","@GeneratedValue(strategy = GenerationType.IDENTITY) ","@Basic(optional = false) ","@Column(name = ",$I$1," ) private Long id;","@"&amp;IF(F131="1","One","Many")&amp;"ToOne(fetch = FetchType.LAZY) ","@JoinColumn(name = ""ID_PAI"", nullable = false) ","private Reg"&amp;G131&amp;" idPai; ","public Reg"&amp;G131&amp;" getIdPai() {return idPai;}","public void setIdPai(Object idPai) {this.idPai = (Reg"&amp;G131&amp;") idPai;}"&amp;M131)</f>
        <v>@Registros(nivel = 3) public class RegD170 implements Serializable { private static final long serialVersionUID = 1L; @Id @GeneratedValue(strategy = GenerationType.IDENTITY) @Basic(optional = false) @Column(name = "ID" ) private Long id;@OneToOne(fetch = FetchType.LAZY) @JoinColumn(name = "ID_PAI", nullable = false) private RegD100 idPai; public RegD100 getIdPai() {return idPai;}public void setIdPai(Object idPai) {this.idPai = (RegD100) idPai;}public RegD170() { } public RegD170(Long id) { this.id = id; } public RegD170(Long id, RegD100 idPai, long linha, String hash) { this.id = id; this.idPai = idPai; this.linha = linha; this.hash = hash; }public Long getId() { return id; } public void setId(Long id) { this.id = id; }</v>
      </c>
      <c r="J131" t="str">
        <f t="shared" si="14"/>
        <v>@OneToOne(optional = true, cascade = CascadeType.ALL, fetch = FetchType.LAZY, mappedBy = "idPai")private  RegD170 regD170;public RegD170 getRegD170() {return regD170;}public void setRegD170(RegD170 regD170) {this.regD170 = regD170;}</v>
      </c>
      <c r="K131">
        <f t="shared" si="15"/>
        <v>0</v>
      </c>
      <c r="L131" t="str">
        <f t="shared" si="16"/>
        <v>@OneToOne(optional = true, cascade = CascadeType.ALL, fetch = FetchType.LAZY, mappedBy = "idPai")private  RegD101 regD101;public RegD101 getRegD101() {return regD101;}public void setRegD101(RegD101 regD101) {this.regD101 = regD101;}@OneToMany( cascade = CascadeType.ALL, fetch = FetchType.LAZY, mappedBy = "idPai")private  List&lt;RegD110&gt; regD110;public List&lt;RegD110&gt; getRegD110() {return regD110;}public void setRegD110(List&lt;RegD110&gt; regD110) {this.regD110 = regD110;}@OneToMany( cascade = CascadeType.ALL, fetch = FetchType.LAZY, mappedBy = "idPai")private  List&lt;RegD130&gt; regD130;public List&lt;RegD130&gt; getRegD130() {return regD130;}public void setRegD130(List&lt;RegD130&gt; regD130) {this.regD130 = regD130;}@OneToOne(optional = true, cascade = CascadeType.ALL, fetch = FetchType.LAZY, mappedBy = "idPai")private  RegD140 regD140;public RegD140 getRegD140() {return regD140;}public void setRegD140(RegD140 regD140) {this.regD140 = regD140;}@OneToOne(optional = true, cascade = CascadeType.ALL, fetch = FetchType.LAZY, mappedBy = "idPai")private  RegD150 regD150;public RegD150 getRegD150() {return regD150;}public void setRegD150(RegD150 regD150) {this.regD150 = regD150;}@OneToMany( cascade = CascadeType.ALL, fetch = FetchType.LAZY, mappedBy = "idPai")private  List&lt;RegD160&gt; regD160;public List&lt;RegD160&gt; getRegD160() {return regD160;}public void setRegD160(List&lt;RegD160&gt; regD160) {this.regD160 = regD160;}@OneToOne(optional = true, cascade = CascadeType.ALL, fetch = FetchType.LAZY, mappedBy = "idPai")private  RegD170 regD170;public RegD170 getRegD170() {return regD170;}public void setRegD170(RegD170 regD170) {this.regD170 = regD170;}</v>
      </c>
      <c r="M131" t="str">
        <f t="shared" ref="M131:M194" si="19">"public Reg"&amp;D131&amp;"() { } public Reg"&amp;D131&amp;"(Long id) { this.id = id; } public Reg"&amp;D131&amp;"(Long id, Reg"&amp;G131&amp;" idPai, long linha, String hash) { this.id = id; this.idPai = idPai; this.linha = linha; this.hash = hash; }public Long getId() { return id; } public void setId(Long id) { this.id = id; }"</f>
        <v>public RegD170() { } public RegD170(Long id) { this.id = id; } public RegD170(Long id, RegD100 idPai, long linha, String hash) { this.id = id; this.idPai = idPai; this.linha = linha; this.hash = hash; }public Long getId() { return id; } public void setId(Long id) { this.id = id; }</v>
      </c>
      <c r="N131" t="str">
        <f t="shared" ref="N131:N194" si="20">CONCATENATE("reg_",LOWER(D131))</f>
        <v>reg_d170</v>
      </c>
      <c r="O131" t="str">
        <f t="shared" ref="O131:O194" si="21">"DELETE FROM `efdicms`.`reg_"&amp;D131&amp;"` WHERE (`HASHFILE` = @NUMHASH);"</f>
        <v>DELETE FROM `efdicms`.`reg_D170` WHERE (`HASHFILE` = @NUMHASH);</v>
      </c>
    </row>
    <row r="132" spans="1:15" x14ac:dyDescent="0.35">
      <c r="A132">
        <f t="shared" si="17"/>
        <v>131</v>
      </c>
      <c r="B132" s="7" t="s">
        <v>3605</v>
      </c>
      <c r="C132" t="s">
        <v>3820</v>
      </c>
      <c r="D132" s="7" t="s">
        <v>1964</v>
      </c>
      <c r="E132" s="179">
        <v>3</v>
      </c>
      <c r="F132" t="s">
        <v>144</v>
      </c>
      <c r="G132" s="7" t="s">
        <v>1816</v>
      </c>
      <c r="H132">
        <f>COUNTIF($G$2:G132,G132)</f>
        <v>8</v>
      </c>
      <c r="I132" t="str">
        <f t="shared" si="18"/>
        <v>@Registros(nivel = 3) public class RegD180 implements Serializable { private static final long serialVersionUID = 1L; @Id @GeneratedValue(strategy = GenerationType.IDENTITY) @Basic(optional = false) @Column(name = "ID" ) private Long id;@ManyToOne(fetch = FetchType.LAZY) @JoinColumn(name = "ID_PAI", nullable = false) private RegD100 idPai; public RegD100 getIdPai() {return idPai;}public void setIdPai(Object idPai) {this.idPai = (RegD100) idPai;}public RegD180() { } public RegD180(Long id) { this.id = id; } public RegD180(Long id, RegD100 idPai, long linha, String hash) { this.id = id; this.idPai = idPai; this.linha = linha; this.hash = hash; }public Long getId() { return id; } public void setId(Long id) { this.id = id; }</v>
      </c>
      <c r="J132" t="str">
        <f t="shared" ref="J132:J195" si="22">IF(F132="1","@OneToOne(optional = true,","@OneToMany(")&amp;" cascade = CascadeType.ALL, fetch = FetchType.LAZY, mappedBy = ""idPai"")private  "&amp;IF(F132="1","","List&lt;")&amp;"Reg"&amp;D132&amp;IF(F132="1","","&gt;")&amp;" reg"&amp;D132&amp;";public "&amp;IF(F132="1","","List&lt;")&amp;"Reg"&amp;D132&amp;IF(F132="1","","&gt;")&amp;" getReg"&amp;D132&amp;"() {return reg"&amp;D132&amp;";}public void setReg"&amp;D132&amp;"("&amp;IF(F132="1","","List&lt;")&amp;"Reg"&amp;D132&amp;IF(F132="1","","&gt;")&amp;" reg"&amp;D132&amp;") {this.reg"&amp;D132&amp;" = reg"&amp;D132&amp;";}"</f>
        <v>@OneToMany( cascade = CascadeType.ALL, fetch = FetchType.LAZY, mappedBy = "idPai")private  List&lt;RegD180&gt; regD180;public List&lt;RegD180&gt; getRegD180() {return regD180;}public void setRegD180(List&lt;RegD180&gt; regD180) {this.regD180 = regD180;}</v>
      </c>
      <c r="K132">
        <f t="shared" ref="K132:K195" si="23">COUNTIF(G:G,D132)</f>
        <v>0</v>
      </c>
      <c r="L132" t="str">
        <f t="shared" si="16"/>
        <v>@OneToOne(optional = true, cascade = CascadeType.ALL, fetch = FetchType.LAZY, mappedBy = "idPai")private  RegD101 regD101;public RegD101 getRegD101() {return regD101;}public void setRegD101(RegD101 regD101) {this.regD101 = regD101;}@OneToMany( cascade = CascadeType.ALL, fetch = FetchType.LAZY, mappedBy = "idPai")private  List&lt;RegD110&gt; regD110;public List&lt;RegD110&gt; getRegD110() {return regD110;}public void setRegD110(List&lt;RegD110&gt; regD110) {this.regD110 = regD110;}@OneToMany( cascade = CascadeType.ALL, fetch = FetchType.LAZY, mappedBy = "idPai")private  List&lt;RegD130&gt; regD130;public List&lt;RegD130&gt; getRegD130() {return regD130;}public void setRegD130(List&lt;RegD130&gt; regD130) {this.regD130 = regD130;}@OneToOne(optional = true, cascade = CascadeType.ALL, fetch = FetchType.LAZY, mappedBy = "idPai")private  RegD140 regD140;public RegD140 getRegD140() {return regD140;}public void setRegD140(RegD140 regD140) {this.regD140 = regD140;}@OneToOne(optional = true, cascade = CascadeType.ALL, fetch = FetchType.LAZY, mappedBy = "idPai")private  RegD150 regD150;public RegD150 getRegD150() {return regD150;}public void setRegD150(RegD150 regD150) {this.regD150 = regD150;}@OneToMany( cascade = CascadeType.ALL, fetch = FetchType.LAZY, mappedBy = "idPai")private  List&lt;RegD160&gt; regD160;public List&lt;RegD160&gt; getRegD160() {return regD160;}public void setRegD160(List&lt;RegD160&gt; regD160) {this.regD160 = regD160;}@OneToOne(optional = true, cascade = CascadeType.ALL, fetch = FetchType.LAZY, mappedBy = "idPai")private  RegD170 regD170;public RegD170 getRegD170() {return regD170;}public void setRegD170(RegD170 regD170) {this.regD170 = regD170;}@OneToMany( cascade = CascadeType.ALL, fetch = FetchType.LAZY, mappedBy = "idPai")private  List&lt;RegD180&gt; regD180;public List&lt;RegD180&gt; getRegD180() {return regD180;}public void setRegD180(List&lt;RegD180&gt; regD180) {this.regD180 = regD180;}</v>
      </c>
      <c r="M132" t="str">
        <f t="shared" si="19"/>
        <v>public RegD180() { } public RegD180(Long id) { this.id = id; } public RegD180(Long id, RegD100 idPai, long linha, String hash) { this.id = id; this.idPai = idPai; this.linha = linha; this.hash = hash; }public Long getId() { return id; } public void setId(Long id) { this.id = id; }</v>
      </c>
      <c r="N132" t="str">
        <f t="shared" si="20"/>
        <v>reg_d180</v>
      </c>
      <c r="O132" t="str">
        <f t="shared" si="21"/>
        <v>DELETE FROM `efdicms`.`reg_D180` WHERE (`HASHFILE` = @NUMHASH);</v>
      </c>
    </row>
    <row r="133" spans="1:15" x14ac:dyDescent="0.35">
      <c r="A133">
        <f t="shared" si="17"/>
        <v>132</v>
      </c>
      <c r="B133" s="7" t="s">
        <v>3605</v>
      </c>
      <c r="C133" t="s">
        <v>3821</v>
      </c>
      <c r="D133" s="7" t="s">
        <v>1981</v>
      </c>
      <c r="E133" s="179">
        <v>3</v>
      </c>
      <c r="F133" t="s">
        <v>144</v>
      </c>
      <c r="G133" s="7" t="s">
        <v>1816</v>
      </c>
      <c r="H133">
        <f>COUNTIF($G$2:G133,G133)</f>
        <v>9</v>
      </c>
      <c r="I133" t="str">
        <f t="shared" si="18"/>
        <v>@Registros(nivel = 3) public class RegD190 implements Serializable { private static final long serialVersionUID = 1L; @Id @GeneratedValue(strategy = GenerationType.IDENTITY) @Basic(optional = false) @Column(name = "ID" ) private Long id;@ManyToOne(fetch = FetchType.LAZY) @JoinColumn(name = "ID_PAI", nullable = false) private RegD100 idPai; public RegD100 getIdPai() {return idPai;}public void setIdPai(Object idPai) {this.idPai = (RegD100) idPai;}public RegD190() { } public RegD190(Long id) { this.id = id; } public RegD190(Long id, RegD100 idPai, long linha, String hash) { this.id = id; this.idPai = idPai; this.linha = linha; this.hash = hash; }public Long getId() { return id; } public void setId(Long id) { this.id = id; }</v>
      </c>
      <c r="J133" t="str">
        <f t="shared" si="22"/>
        <v>@OneToMany( cascade = CascadeType.ALL, fetch = FetchType.LAZY, mappedBy = "idPai")private  List&lt;RegD190&gt; regD190;public List&lt;RegD190&gt; getRegD190() {return regD190;}public void setRegD190(List&lt;RegD190&gt; regD190) {this.regD190 = regD190;}</v>
      </c>
      <c r="K133">
        <f t="shared" si="23"/>
        <v>0</v>
      </c>
      <c r="L133" t="str">
        <f t="shared" si="16"/>
        <v>@OneToOne(optional = true, cascade = CascadeType.ALL, fetch = FetchType.LAZY, mappedBy = "idPai")private  RegD101 regD101;public RegD101 getRegD101() {return regD101;}public void setRegD101(RegD101 regD101) {this.regD101 = regD101;}@OneToMany( cascade = CascadeType.ALL, fetch = FetchType.LAZY, mappedBy = "idPai")private  List&lt;RegD110&gt; regD110;public List&lt;RegD110&gt; getRegD110() {return regD110;}public void setRegD110(List&lt;RegD110&gt; regD110) {this.regD110 = regD110;}@OneToMany( cascade = CascadeType.ALL, fetch = FetchType.LAZY, mappedBy = "idPai")private  List&lt;RegD130&gt; regD130;public List&lt;RegD130&gt; getRegD130() {return regD130;}public void setRegD130(List&lt;RegD130&gt; regD130) {this.regD130 = regD130;}@OneToOne(optional = true, cascade = CascadeType.ALL, fetch = FetchType.LAZY, mappedBy = "idPai")private  RegD140 regD140;public RegD140 getRegD140() {return regD140;}public void setRegD140(RegD140 regD140) {this.regD140 = regD140;}@OneToOne(optional = true, cascade = CascadeType.ALL, fetch = FetchType.LAZY, mappedBy = "idPai")private  RegD150 regD150;public RegD150 getRegD150() {return regD150;}public void setRegD150(RegD150 regD150) {this.regD150 = regD150;}@OneToMany( cascade = CascadeType.ALL, fetch = FetchType.LAZY, mappedBy = "idPai")private  List&lt;RegD160&gt; regD160;public List&lt;RegD160&gt; getRegD160() {return regD160;}public void setRegD160(List&lt;RegD160&gt; regD160) {this.regD160 = regD160;}@OneToOne(optional = true, cascade = CascadeType.ALL, fetch = FetchType.LAZY, mappedBy = "idPai")private  RegD170 regD170;public RegD170 getRegD170() {return regD170;}public void setRegD170(RegD170 regD170) {this.regD170 = regD170;}@OneToMany( cascade = CascadeType.ALL, fetch = FetchType.LAZY, mappedBy = "idPai")private  List&lt;RegD180&gt; regD180;public List&lt;RegD180&gt; getRegD180() {return regD180;}public void setRegD180(List&lt;RegD180&gt; regD180) {this.regD180 = regD180;}@OneToMany( cascade = CascadeType.ALL, fetch = FetchType.LAZY, mappedBy = "idPai")private  List&lt;RegD190&gt; regD190;public List&lt;RegD190&gt; getRegD190() {return regD190;}public void setRegD190(List&lt;RegD190&gt; regD190) {this.regD190 = regD190;}</v>
      </c>
      <c r="M133" t="str">
        <f t="shared" si="19"/>
        <v>public RegD190() { } public RegD190(Long id) { this.id = id; } public RegD190(Long id, RegD100 idPai, long linha, String hash) { this.id = id; this.idPai = idPai; this.linha = linha; this.hash = hash; }public Long getId() { return id; } public void setId(Long id) { this.id = id; }</v>
      </c>
      <c r="N133" t="str">
        <f t="shared" si="20"/>
        <v>reg_d190</v>
      </c>
      <c r="O133" t="str">
        <f t="shared" si="21"/>
        <v>DELETE FROM `efdicms`.`reg_D190` WHERE (`HASHFILE` = @NUMHASH);</v>
      </c>
    </row>
    <row r="134" spans="1:15" x14ac:dyDescent="0.35">
      <c r="A134">
        <f t="shared" si="17"/>
        <v>133</v>
      </c>
      <c r="B134" s="7" t="s">
        <v>3605</v>
      </c>
      <c r="C134" t="s">
        <v>3822</v>
      </c>
      <c r="D134" s="7" t="s">
        <v>1984</v>
      </c>
      <c r="E134" s="179">
        <v>3</v>
      </c>
      <c r="F134" t="s">
        <v>144</v>
      </c>
      <c r="G134" s="7" t="s">
        <v>1816</v>
      </c>
      <c r="H134">
        <f>COUNTIF($G$2:G134,G134)</f>
        <v>10</v>
      </c>
      <c r="I134" t="str">
        <f t="shared" si="18"/>
        <v>@Registros(nivel = 3) public class RegD195 implements Serializable { private static final long serialVersionUID = 1L; @Id @GeneratedValue(strategy = GenerationType.IDENTITY) @Basic(optional = false) @Column(name = "ID" ) private Long id;@ManyToOne(fetch = FetchType.LAZY) @JoinColumn(name = "ID_PAI", nullable = false) private RegD100 idPai; public RegD100 getIdPai() {return idPai;}public void setIdPai(Object idPai) {this.idPai = (RegD100) idPai;}public RegD195() { } public RegD195(Long id) { this.id = id; } public RegD195(Long id, RegD100 idPai, long linha, String hash) { this.id = id; this.idPai = idPai; this.linha = linha; this.hash = hash; }public Long getId() { return id; } public void setId(Long id) { this.id = id; }</v>
      </c>
      <c r="J134" t="str">
        <f t="shared" si="22"/>
        <v>@OneToMany( cascade = CascadeType.ALL, fetch = FetchType.LAZY, mappedBy = "idPai")private  List&lt;RegD195&gt; regD195;public List&lt;RegD195&gt; getRegD195() {return regD195;}public void setRegD195(List&lt;RegD195&gt; regD195) {this.regD195 = regD195;}</v>
      </c>
      <c r="K134">
        <f t="shared" si="23"/>
        <v>1</v>
      </c>
      <c r="L134" t="str">
        <f t="shared" ref="L134:L197" si="24">IF(H134=1,J134,CONCATENATE(VLOOKUP(SUMIFS(A:A,G:G,G134,H:H,H134-1),A:L,12,0),J134))</f>
        <v>@OneToOne(optional = true, cascade = CascadeType.ALL, fetch = FetchType.LAZY, mappedBy = "idPai")private  RegD101 regD101;public RegD101 getRegD101() {return regD101;}public void setRegD101(RegD101 regD101) {this.regD101 = regD101;}@OneToMany( cascade = CascadeType.ALL, fetch = FetchType.LAZY, mappedBy = "idPai")private  List&lt;RegD110&gt; regD110;public List&lt;RegD110&gt; getRegD110() {return regD110;}public void setRegD110(List&lt;RegD110&gt; regD110) {this.regD110 = regD110;}@OneToMany( cascade = CascadeType.ALL, fetch = FetchType.LAZY, mappedBy = "idPai")private  List&lt;RegD130&gt; regD130;public List&lt;RegD130&gt; getRegD130() {return regD130;}public void setRegD130(List&lt;RegD130&gt; regD130) {this.regD130 = regD130;}@OneToOne(optional = true, cascade = CascadeType.ALL, fetch = FetchType.LAZY, mappedBy = "idPai")private  RegD140 regD140;public RegD140 getRegD140() {return regD140;}public void setRegD140(RegD140 regD140) {this.regD140 = regD140;}@OneToOne(optional = true, cascade = CascadeType.ALL, fetch = FetchType.LAZY, mappedBy = "idPai")private  RegD150 regD150;public RegD150 getRegD150() {return regD150;}public void setRegD150(RegD150 regD150) {this.regD150 = regD150;}@OneToMany( cascade = CascadeType.ALL, fetch = FetchType.LAZY, mappedBy = "idPai")private  List&lt;RegD160&gt; regD160;public List&lt;RegD160&gt; getRegD160() {return regD160;}public void setRegD160(List&lt;RegD160&gt; regD160) {this.regD160 = regD160;}@OneToOne(optional = true, cascade = CascadeType.ALL, fetch = FetchType.LAZY, mappedBy = "idPai")private  RegD170 regD170;public RegD170 getRegD170() {return regD170;}public void setRegD170(RegD170 regD170) {this.regD170 = regD170;}@OneToMany( cascade = CascadeType.ALL, fetch = FetchType.LAZY, mappedBy = "idPai")private  List&lt;RegD180&gt; regD180;public List&lt;RegD180&gt; getRegD180() {return regD180;}public void setRegD180(List&lt;RegD180&gt; regD180) {this.regD180 = regD180;}@OneToMany( cascade = CascadeType.ALL, fetch = FetchType.LAZY, mappedBy = "idPai")private  List&lt;RegD190&gt; regD190;public List&lt;RegD190&gt; getRegD190() {return regD190;}public void setRegD190(List&lt;RegD190&gt; regD190) {this.regD190 = regD190;}@OneToMany( cascade = CascadeType.ALL, fetch = FetchType.LAZY, mappedBy = "idPai")private  List&lt;RegD195&gt; regD195;public List&lt;RegD195&gt; getRegD195() {return regD195;}public void setRegD195(List&lt;RegD195&gt; regD195) {this.regD195 = regD195;}</v>
      </c>
      <c r="M134" t="str">
        <f t="shared" si="19"/>
        <v>public RegD195() { } public RegD195(Long id) { this.id = id; } public RegD195(Long id, RegD100 idPai, long linha, String hash) { this.id = id; this.idPai = idPai; this.linha = linha; this.hash = hash; }public Long getId() { return id; } public void setId(Long id) { this.id = id; }</v>
      </c>
      <c r="N134" t="str">
        <f t="shared" si="20"/>
        <v>reg_d195</v>
      </c>
      <c r="O134" t="str">
        <f t="shared" si="21"/>
        <v>DELETE FROM `efdicms`.`reg_D195` WHERE (`HASHFILE` = @NUMHASH);</v>
      </c>
    </row>
    <row r="135" spans="1:15" x14ac:dyDescent="0.35">
      <c r="A135">
        <f t="shared" si="17"/>
        <v>134</v>
      </c>
      <c r="B135" s="7" t="s">
        <v>3605</v>
      </c>
      <c r="C135" t="s">
        <v>3823</v>
      </c>
      <c r="D135" s="7" t="s">
        <v>1987</v>
      </c>
      <c r="E135" s="179">
        <v>4</v>
      </c>
      <c r="F135" t="s">
        <v>144</v>
      </c>
      <c r="G135" s="7" t="s">
        <v>1984</v>
      </c>
      <c r="H135">
        <f>COUNTIF($G$2:G135,G135)</f>
        <v>1</v>
      </c>
      <c r="I135" t="str">
        <f t="shared" si="18"/>
        <v>@Registros(nivel = 4) public class RegD197 implements Serializable { private static final long serialVersionUID = 1L; @Id @GeneratedValue(strategy = GenerationType.IDENTITY) @Basic(optional = false) @Column(name = "ID" ) private Long id;@ManyToOne(fetch = FetchType.LAZY) @JoinColumn(name = "ID_PAI", nullable = false) private RegD195 idPai; public RegD195 getIdPai() {return idPai;}public void setIdPai(Object idPai) {this.idPai = (RegD195) idPai;}public RegD197() { } public RegD197(Long id) { this.id = id; } public RegD197(Long id, RegD195 idPai, long linha, String hash) { this.id = id; this.idPai = idPai; this.linha = linha; this.hash = hash; }public Long getId() { return id; } public void setId(Long id) { this.id = id; }</v>
      </c>
      <c r="J135" t="str">
        <f t="shared" si="22"/>
        <v>@OneToMany( cascade = CascadeType.ALL, fetch = FetchType.LAZY, mappedBy = "idPai")private  List&lt;RegD197&gt; regD197;public List&lt;RegD197&gt; getRegD197() {return regD197;}public void setRegD197(List&lt;RegD197&gt; regD197) {this.regD197 = regD197;}</v>
      </c>
      <c r="K135">
        <f t="shared" si="23"/>
        <v>0</v>
      </c>
      <c r="L135" t="str">
        <f t="shared" si="24"/>
        <v>@OneToMany( cascade = CascadeType.ALL, fetch = FetchType.LAZY, mappedBy = "idPai")private  List&lt;RegD197&gt; regD197;public List&lt;RegD197&gt; getRegD197() {return regD197;}public void setRegD197(List&lt;RegD197&gt; regD197) {this.regD197 = regD197;}</v>
      </c>
      <c r="M135" t="str">
        <f t="shared" si="19"/>
        <v>public RegD197() { } public RegD197(Long id) { this.id = id; } public RegD197(Long id, RegD195 idPai, long linha, String hash) { this.id = id; this.idPai = idPai; this.linha = linha; this.hash = hash; }public Long getId() { return id; } public void setId(Long id) { this.id = id; }</v>
      </c>
      <c r="N135" t="str">
        <f t="shared" si="20"/>
        <v>reg_d197</v>
      </c>
      <c r="O135" t="str">
        <f t="shared" si="21"/>
        <v>DELETE FROM `efdicms`.`reg_D197` WHERE (`HASHFILE` = @NUMHASH);</v>
      </c>
    </row>
    <row r="136" spans="1:15" x14ac:dyDescent="0.35">
      <c r="A136">
        <f t="shared" si="17"/>
        <v>135</v>
      </c>
      <c r="B136" s="7" t="s">
        <v>3605</v>
      </c>
      <c r="C136" t="s">
        <v>3824</v>
      </c>
      <c r="D136" s="7" t="s">
        <v>1990</v>
      </c>
      <c r="E136" s="179">
        <v>2</v>
      </c>
      <c r="F136" t="s">
        <v>108</v>
      </c>
      <c r="G136" s="7" t="s">
        <v>1813</v>
      </c>
      <c r="H136">
        <f>COUNTIF($G$2:G136,G136)</f>
        <v>2</v>
      </c>
      <c r="I136" t="str">
        <f t="shared" si="18"/>
        <v>@Registros(nivel = 2) public class RegD300 implements Serializable { private static final long serialVersionUID = 1L; @Id @GeneratedValue(strategy = GenerationType.IDENTITY) @Basic(optional = false) @Column(name = "ID" ) private Long id;@ManyToOne(fetch = FetchType.LAZY) @JoinColumn(name = "ID_PAI", nullable = false) private RegD001 idPai; public RegD001 getIdPai() {return idPai;}public void setIdPai(Object idPai) {this.idPai = (RegD001) idPai;}public RegD300() { } public RegD300(Long id) { this.id = id; } public RegD300(Long id, RegD001 idPai, long linha, String hash) { this.id = id; this.idPai = idPai; this.linha = linha; this.hash = hash; }public Long getId() { return id; } public void setId(Long id) { this.id = id; }</v>
      </c>
      <c r="J136" t="str">
        <f t="shared" si="22"/>
        <v>@OneToMany( cascade = CascadeType.ALL, fetch = FetchType.LAZY, mappedBy = "idPai")private  List&lt;RegD300&gt; regD300;public List&lt;RegD300&gt; getRegD300() {return regD300;}public void setRegD300(List&lt;RegD300&gt; regD300) {this.regD300 = regD300;}</v>
      </c>
      <c r="K136">
        <f t="shared" si="23"/>
        <v>2</v>
      </c>
      <c r="L136" t="str">
        <f t="shared" si="24"/>
        <v>@OneToMany( cascade = CascadeType.ALL, fetch = FetchType.LAZY, mappedBy = "idPai")private  List&lt;RegD100&gt; regD100;public List&lt;RegD100&gt; getRegD100() {return regD100;}public void setRegD100(List&lt;RegD100&gt; regD100) {this.regD100 = regD100;}@OneToMany( cascade = CascadeType.ALL, fetch = FetchType.LAZY, mappedBy = "idPai")private  List&lt;RegD300&gt; regD300;public List&lt;RegD300&gt; getRegD300() {return regD300;}public void setRegD300(List&lt;RegD300&gt; regD300) {this.regD300 = regD300;}</v>
      </c>
      <c r="M136" t="str">
        <f t="shared" si="19"/>
        <v>public RegD300() { } public RegD300(Long id) { this.id = id; } public RegD300(Long id, RegD001 idPai, long linha, String hash) { this.id = id; this.idPai = idPai; this.linha = linha; this.hash = hash; }public Long getId() { return id; } public void setId(Long id) { this.id = id; }</v>
      </c>
      <c r="N136" t="str">
        <f t="shared" si="20"/>
        <v>reg_d300</v>
      </c>
      <c r="O136" t="str">
        <f t="shared" si="21"/>
        <v>DELETE FROM `efdicms`.`reg_D300` WHERE (`HASHFILE` = @NUMHASH);</v>
      </c>
    </row>
    <row r="137" spans="1:15" x14ac:dyDescent="0.35">
      <c r="A137">
        <f t="shared" si="17"/>
        <v>136</v>
      </c>
      <c r="B137" s="7" t="s">
        <v>3605</v>
      </c>
      <c r="C137" t="s">
        <v>3825</v>
      </c>
      <c r="D137" s="7" t="s">
        <v>2002</v>
      </c>
      <c r="E137" s="179">
        <v>3</v>
      </c>
      <c r="F137" t="s">
        <v>144</v>
      </c>
      <c r="G137" s="7" t="s">
        <v>1990</v>
      </c>
      <c r="H137">
        <f>COUNTIF($G$2:G137,G137)</f>
        <v>1</v>
      </c>
      <c r="I137" t="str">
        <f t="shared" si="18"/>
        <v>@Registros(nivel = 3) public class RegD301 implements Serializable { private static final long serialVersionUID = 1L; @Id @GeneratedValue(strategy = GenerationType.IDENTITY) @Basic(optional = false) @Column(name = "ID" ) private Long id;@ManyToOne(fetch = FetchType.LAZY) @JoinColumn(name = "ID_PAI", nullable = false) private RegD300 idPai; public RegD300 getIdPai() {return idPai;}public void setIdPai(Object idPai) {this.idPai = (RegD300) idPai;}public RegD301() { } public RegD301(Long id) { this.id = id; } public RegD301(Long id, RegD300 idPai, long linha, String hash) { this.id = id; this.idPai = idPai; this.linha = linha; this.hash = hash; }public Long getId() { return id; } public void setId(Long id) { this.id = id; }</v>
      </c>
      <c r="J137" t="str">
        <f t="shared" si="22"/>
        <v>@OneToMany( cascade = CascadeType.ALL, fetch = FetchType.LAZY, mappedBy = "idPai")private  List&lt;RegD301&gt; regD301;public List&lt;RegD301&gt; getRegD301() {return regD301;}public void setRegD301(List&lt;RegD301&gt; regD301) {this.regD301 = regD301;}</v>
      </c>
      <c r="K137">
        <f t="shared" si="23"/>
        <v>0</v>
      </c>
      <c r="L137" t="str">
        <f t="shared" si="24"/>
        <v>@OneToMany( cascade = CascadeType.ALL, fetch = FetchType.LAZY, mappedBy = "idPai")private  List&lt;RegD301&gt; regD301;public List&lt;RegD301&gt; getRegD301() {return regD301;}public void setRegD301(List&lt;RegD301&gt; regD301) {this.regD301 = regD301;}</v>
      </c>
      <c r="M137" t="str">
        <f t="shared" si="19"/>
        <v>public RegD301() { } public RegD301(Long id) { this.id = id; } public RegD301(Long id, RegD300 idPai, long linha, String hash) { this.id = id; this.idPai = idPai; this.linha = linha; this.hash = hash; }public Long getId() { return id; } public void setId(Long id) { this.id = id; }</v>
      </c>
      <c r="N137" t="str">
        <f t="shared" si="20"/>
        <v>reg_d301</v>
      </c>
      <c r="O137" t="str">
        <f t="shared" si="21"/>
        <v>DELETE FROM `efdicms`.`reg_D301` WHERE (`HASHFILE` = @NUMHASH);</v>
      </c>
    </row>
    <row r="138" spans="1:15" x14ac:dyDescent="0.35">
      <c r="A138">
        <f t="shared" si="17"/>
        <v>137</v>
      </c>
      <c r="B138" s="7" t="s">
        <v>3605</v>
      </c>
      <c r="C138" t="s">
        <v>3826</v>
      </c>
      <c r="D138" s="7" t="s">
        <v>2005</v>
      </c>
      <c r="E138" s="179">
        <v>3</v>
      </c>
      <c r="F138" t="s">
        <v>144</v>
      </c>
      <c r="G138" s="7" t="s">
        <v>1990</v>
      </c>
      <c r="H138">
        <f>COUNTIF($G$2:G138,G138)</f>
        <v>2</v>
      </c>
      <c r="I138" t="str">
        <f t="shared" si="18"/>
        <v>@Registros(nivel = 3) public class RegD310 implements Serializable { private static final long serialVersionUID = 1L; @Id @GeneratedValue(strategy = GenerationType.IDENTITY) @Basic(optional = false) @Column(name = "ID" ) private Long id;@ManyToOne(fetch = FetchType.LAZY) @JoinColumn(name = "ID_PAI", nullable = false) private RegD300 idPai; public RegD300 getIdPai() {return idPai;}public void setIdPai(Object idPai) {this.idPai = (RegD300) idPai;}public RegD310() { } public RegD310(Long id) { this.id = id; } public RegD310(Long id, RegD300 idPai, long linha, String hash) { this.id = id; this.idPai = idPai; this.linha = linha; this.hash = hash; }public Long getId() { return id; } public void setId(Long id) { this.id = id; }</v>
      </c>
      <c r="J138" t="str">
        <f t="shared" si="22"/>
        <v>@OneToMany( cascade = CascadeType.ALL, fetch = FetchType.LAZY, mappedBy = "idPai")private  List&lt;RegD310&gt; regD310;public List&lt;RegD310&gt; getRegD310() {return regD310;}public void setRegD310(List&lt;RegD310&gt; regD310) {this.regD310 = regD310;}</v>
      </c>
      <c r="K138">
        <f t="shared" si="23"/>
        <v>0</v>
      </c>
      <c r="L138" t="str">
        <f t="shared" si="24"/>
        <v>@OneToMany( cascade = CascadeType.ALL, fetch = FetchType.LAZY, mappedBy = "idPai")private  List&lt;RegD301&gt; regD301;public List&lt;RegD301&gt; getRegD301() {return regD301;}public void setRegD301(List&lt;RegD301&gt; regD301) {this.regD301 = regD301;}@OneToMany( cascade = CascadeType.ALL, fetch = FetchType.LAZY, mappedBy = "idPai")private  List&lt;RegD310&gt; regD310;public List&lt;RegD310&gt; getRegD310() {return regD310;}public void setRegD310(List&lt;RegD310&gt; regD310) {this.regD310 = regD310;}</v>
      </c>
      <c r="M138" t="str">
        <f t="shared" si="19"/>
        <v>public RegD310() { } public RegD310(Long id) { this.id = id; } public RegD310(Long id, RegD300 idPai, long linha, String hash) { this.id = id; this.idPai = idPai; this.linha = linha; this.hash = hash; }public Long getId() { return id; } public void setId(Long id) { this.id = id; }</v>
      </c>
      <c r="N138" t="str">
        <f t="shared" si="20"/>
        <v>reg_d310</v>
      </c>
      <c r="O138" t="str">
        <f t="shared" si="21"/>
        <v>DELETE FROM `efdicms`.`reg_D310` WHERE (`HASHFILE` = @NUMHASH);</v>
      </c>
    </row>
    <row r="139" spans="1:15" x14ac:dyDescent="0.35">
      <c r="A139">
        <f t="shared" si="17"/>
        <v>138</v>
      </c>
      <c r="B139" s="7" t="s">
        <v>3605</v>
      </c>
      <c r="C139" t="s">
        <v>3827</v>
      </c>
      <c r="D139" s="7" t="s">
        <v>2009</v>
      </c>
      <c r="E139" s="179">
        <v>2</v>
      </c>
      <c r="F139" t="s">
        <v>108</v>
      </c>
      <c r="G139" s="7" t="s">
        <v>1813</v>
      </c>
      <c r="H139">
        <f>COUNTIF($G$2:G139,G139)</f>
        <v>3</v>
      </c>
      <c r="I139" t="str">
        <f t="shared" si="18"/>
        <v>@Registros(nivel = 2) public class RegD350 implements Serializable { private static final long serialVersionUID = 1L; @Id @GeneratedValue(strategy = GenerationType.IDENTITY) @Basic(optional = false) @Column(name = "ID" ) private Long id;@ManyToOne(fetch = FetchType.LAZY) @JoinColumn(name = "ID_PAI", nullable = false) private RegD001 idPai; public RegD001 getIdPai() {return idPai;}public void setIdPai(Object idPai) {this.idPai = (RegD001) idPai;}public RegD350() { } public RegD350(Long id) { this.id = id; } public RegD350(Long id, RegD001 idPai, long linha, String hash) { this.id = id; this.idPai = idPai; this.linha = linha; this.hash = hash; }public Long getId() { return id; } public void setId(Long id) { this.id = id; }</v>
      </c>
      <c r="J139" t="str">
        <f t="shared" si="22"/>
        <v>@OneToMany( cascade = CascadeType.ALL, fetch = FetchType.LAZY, mappedBy = "idPai")private  List&lt;RegD350&gt; regD350;public List&lt;RegD350&gt; getRegD350() {return regD350;}public void setRegD350(List&lt;RegD350&gt; regD350) {this.regD350 = regD350;}</v>
      </c>
      <c r="K139">
        <f t="shared" si="23"/>
        <v>1</v>
      </c>
      <c r="L139" t="str">
        <f t="shared" si="24"/>
        <v>@OneToMany( cascade = CascadeType.ALL, fetch = FetchType.LAZY, mappedBy = "idPai")private  List&lt;RegD100&gt; regD100;public List&lt;RegD100&gt; getRegD100() {return regD100;}public void setRegD100(List&lt;RegD100&gt; regD100) {this.regD100 = regD100;}@OneToMany( cascade = CascadeType.ALL, fetch = FetchType.LAZY, mappedBy = "idPai")private  List&lt;RegD300&gt; regD300;public List&lt;RegD300&gt; getRegD300() {return regD300;}public void setRegD300(List&lt;RegD300&gt; regD300) {this.regD300 = regD300;}@OneToMany( cascade = CascadeType.ALL, fetch = FetchType.LAZY, mappedBy = "idPai")private  List&lt;RegD350&gt; regD350;public List&lt;RegD350&gt; getRegD350() {return regD350;}public void setRegD350(List&lt;RegD350&gt; regD350) {this.regD350 = regD350;}</v>
      </c>
      <c r="M139" t="str">
        <f t="shared" si="19"/>
        <v>public RegD350() { } public RegD350(Long id) { this.id = id; } public RegD350(Long id, RegD001 idPai, long linha, String hash) { this.id = id; this.idPai = idPai; this.linha = linha; this.hash = hash; }public Long getId() { return id; } public void setId(Long id) { this.id = id; }</v>
      </c>
      <c r="N139" t="str">
        <f t="shared" si="20"/>
        <v>reg_d350</v>
      </c>
      <c r="O139" t="str">
        <f t="shared" si="21"/>
        <v>DELETE FROM `efdicms`.`reg_D350` WHERE (`HASHFILE` = @NUMHASH);</v>
      </c>
    </row>
    <row r="140" spans="1:15" x14ac:dyDescent="0.35">
      <c r="A140">
        <f t="shared" si="17"/>
        <v>139</v>
      </c>
      <c r="B140" s="7" t="s">
        <v>3605</v>
      </c>
      <c r="C140" t="s">
        <v>3828</v>
      </c>
      <c r="D140" s="7" t="s">
        <v>2012</v>
      </c>
      <c r="E140" s="179">
        <v>3</v>
      </c>
      <c r="F140" t="s">
        <v>144</v>
      </c>
      <c r="G140" s="7" t="s">
        <v>2009</v>
      </c>
      <c r="H140">
        <f>COUNTIF($G$2:G140,G140)</f>
        <v>1</v>
      </c>
      <c r="I140" t="str">
        <f t="shared" si="18"/>
        <v>@Registros(nivel = 3) public class RegD355 implements Serializable { private static final long serialVersionUID = 1L; @Id @GeneratedValue(strategy = GenerationType.IDENTITY) @Basic(optional = false) @Column(name = "ID" ) private Long id;@ManyToOne(fetch = FetchType.LAZY) @JoinColumn(name = "ID_PAI", nullable = false) private RegD350 idPai; public RegD350 getIdPai() {return idPai;}public void setIdPai(Object idPai) {this.idPai = (RegD350) idPai;}public RegD355() { } public RegD355(Long id) { this.id = id; } public RegD355(Long id, RegD350 idPai, long linha, String hash) { this.id = id; this.idPai = idPai; this.linha = linha; this.hash = hash; }public Long getId() { return id; } public void setId(Long id) { this.id = id; }</v>
      </c>
      <c r="J140" t="str">
        <f t="shared" si="22"/>
        <v>@OneToMany( cascade = CascadeType.ALL, fetch = FetchType.LAZY, mappedBy = "idPai")private  List&lt;RegD355&gt; regD355;public List&lt;RegD355&gt; getRegD355() {return regD355;}public void setRegD355(List&lt;RegD355&gt; regD355) {this.regD355 = regD355;}</v>
      </c>
      <c r="K140">
        <f t="shared" si="23"/>
        <v>3</v>
      </c>
      <c r="L140" t="str">
        <f t="shared" si="24"/>
        <v>@OneToMany( cascade = CascadeType.ALL, fetch = FetchType.LAZY, mappedBy = "idPai")private  List&lt;RegD355&gt; regD355;public List&lt;RegD355&gt; getRegD355() {return regD355;}public void setRegD355(List&lt;RegD355&gt; regD355) {this.regD355 = regD355;}</v>
      </c>
      <c r="M140" t="str">
        <f t="shared" si="19"/>
        <v>public RegD355() { } public RegD355(Long id) { this.id = id; } public RegD355(Long id, RegD350 idPai, long linha, String hash) { this.id = id; this.idPai = idPai; this.linha = linha; this.hash = hash; }public Long getId() { return id; } public void setId(Long id) { this.id = id; }</v>
      </c>
      <c r="N140" t="str">
        <f t="shared" si="20"/>
        <v>reg_d355</v>
      </c>
      <c r="O140" t="str">
        <f t="shared" si="21"/>
        <v>DELETE FROM `efdicms`.`reg_D355` WHERE (`HASHFILE` = @NUMHASH);</v>
      </c>
    </row>
    <row r="141" spans="1:15" x14ac:dyDescent="0.35">
      <c r="A141">
        <f t="shared" si="17"/>
        <v>140</v>
      </c>
      <c r="B141" s="7" t="s">
        <v>3605</v>
      </c>
      <c r="C141" t="s">
        <v>3829</v>
      </c>
      <c r="D141" s="7" t="s">
        <v>2015</v>
      </c>
      <c r="E141" s="179">
        <v>4</v>
      </c>
      <c r="F141" t="s">
        <v>8</v>
      </c>
      <c r="G141" s="7" t="s">
        <v>2012</v>
      </c>
      <c r="H141">
        <f>COUNTIF($G$2:G141,G141)</f>
        <v>1</v>
      </c>
      <c r="I141" t="str">
        <f t="shared" si="18"/>
        <v>@Registros(nivel = 4) public class RegD360 implements Serializable { private static final long serialVersionUID = 1L; @Id @GeneratedValue(strategy = GenerationType.IDENTITY) @Basic(optional = false) @Column(name = "ID" ) private Long id;@OneToOne(fetch = FetchType.LAZY) @JoinColumn(name = "ID_PAI", nullable = false) private RegD355 idPai; public RegD355 getIdPai() {return idPai;}public void setIdPai(Object idPai) {this.idPai = (RegD355) idPai;}public RegD360() { } public RegD360(Long id) { this.id = id; } public RegD360(Long id, RegD355 idPai, long linha, String hash) { this.id = id; this.idPai = idPai; this.linha = linha; this.hash = hash; }public Long getId() { return id; } public void setId(Long id) { this.id = id; }</v>
      </c>
      <c r="J141" t="str">
        <f t="shared" si="22"/>
        <v>@OneToOne(optional = true, cascade = CascadeType.ALL, fetch = FetchType.LAZY, mappedBy = "idPai")private  RegD360 regD360;public RegD360 getRegD360() {return regD360;}public void setRegD360(RegD360 regD360) {this.regD360 = regD360;}</v>
      </c>
      <c r="K141">
        <f t="shared" si="23"/>
        <v>0</v>
      </c>
      <c r="L141" t="str">
        <f t="shared" si="24"/>
        <v>@OneToOne(optional = true, cascade = CascadeType.ALL, fetch = FetchType.LAZY, mappedBy = "idPai")private  RegD360 regD360;public RegD360 getRegD360() {return regD360;}public void setRegD360(RegD360 regD360) {this.regD360 = regD360;}</v>
      </c>
      <c r="M141" t="str">
        <f t="shared" si="19"/>
        <v>public RegD360() { } public RegD360(Long id) { this.id = id; } public RegD360(Long id, RegD355 idPai, long linha, String hash) { this.id = id; this.idPai = idPai; this.linha = linha; this.hash = hash; }public Long getId() { return id; } public void setId(Long id) { this.id = id; }</v>
      </c>
      <c r="N141" t="str">
        <f t="shared" si="20"/>
        <v>reg_d360</v>
      </c>
      <c r="O141" t="str">
        <f t="shared" si="21"/>
        <v>DELETE FROM `efdicms`.`reg_D360` WHERE (`HASHFILE` = @NUMHASH);</v>
      </c>
    </row>
    <row r="142" spans="1:15" x14ac:dyDescent="0.35">
      <c r="A142">
        <f t="shared" si="17"/>
        <v>141</v>
      </c>
      <c r="B142" s="7" t="s">
        <v>3605</v>
      </c>
      <c r="C142" t="s">
        <v>3830</v>
      </c>
      <c r="D142" s="7" t="s">
        <v>2018</v>
      </c>
      <c r="E142" s="179">
        <v>4</v>
      </c>
      <c r="F142" t="s">
        <v>144</v>
      </c>
      <c r="G142" s="7" t="s">
        <v>2012</v>
      </c>
      <c r="H142">
        <f>COUNTIF($G$2:G142,G142)</f>
        <v>2</v>
      </c>
      <c r="I142" t="str">
        <f t="shared" si="18"/>
        <v>@Registros(nivel = 4) public class RegD365 implements Serializable { private static final long serialVersionUID = 1L; @Id @GeneratedValue(strategy = GenerationType.IDENTITY) @Basic(optional = false) @Column(name = "ID" ) private Long id;@ManyToOne(fetch = FetchType.LAZY) @JoinColumn(name = "ID_PAI", nullable = false) private RegD355 idPai; public RegD355 getIdPai() {return idPai;}public void setIdPai(Object idPai) {this.idPai = (RegD355) idPai;}public RegD365() { } public RegD365(Long id) { this.id = id; } public RegD365(Long id, RegD355 idPai, long linha, String hash) { this.id = id; this.idPai = idPai; this.linha = linha; this.hash = hash; }public Long getId() { return id; } public void setId(Long id) { this.id = id; }</v>
      </c>
      <c r="J142" t="str">
        <f t="shared" si="22"/>
        <v>@OneToMany( cascade = CascadeType.ALL, fetch = FetchType.LAZY, mappedBy = "idPai")private  List&lt;RegD365&gt; regD365;public List&lt;RegD365&gt; getRegD365() {return regD365;}public void setRegD365(List&lt;RegD365&gt; regD365) {this.regD365 = regD365;}</v>
      </c>
      <c r="K142">
        <f t="shared" si="23"/>
        <v>1</v>
      </c>
      <c r="L142" t="str">
        <f t="shared" si="24"/>
        <v>@OneToOne(optional = true, cascade = CascadeType.ALL, fetch = FetchType.LAZY, mappedBy = "idPai")private  RegD360 regD360;public RegD360 getRegD360() {return regD360;}public void setRegD360(RegD360 regD360) {this.regD360 = regD360;}@OneToMany( cascade = CascadeType.ALL, fetch = FetchType.LAZY, mappedBy = "idPai")private  List&lt;RegD365&gt; regD365;public List&lt;RegD365&gt; getRegD365() {return regD365;}public void setRegD365(List&lt;RegD365&gt; regD365) {this.regD365 = regD365;}</v>
      </c>
      <c r="M142" t="str">
        <f t="shared" si="19"/>
        <v>public RegD365() { } public RegD365(Long id) { this.id = id; } public RegD365(Long id, RegD355 idPai, long linha, String hash) { this.id = id; this.idPai = idPai; this.linha = linha; this.hash = hash; }public Long getId() { return id; } public void setId(Long id) { this.id = id; }</v>
      </c>
      <c r="N142" t="str">
        <f t="shared" si="20"/>
        <v>reg_d365</v>
      </c>
      <c r="O142" t="str">
        <f t="shared" si="21"/>
        <v>DELETE FROM `efdicms`.`reg_D365` WHERE (`HASHFILE` = @NUMHASH);</v>
      </c>
    </row>
    <row r="143" spans="1:15" x14ac:dyDescent="0.35">
      <c r="A143">
        <f t="shared" si="17"/>
        <v>142</v>
      </c>
      <c r="B143" s="7" t="s">
        <v>3605</v>
      </c>
      <c r="C143" t="s">
        <v>3831</v>
      </c>
      <c r="D143" s="7" t="s">
        <v>2021</v>
      </c>
      <c r="E143" s="179">
        <v>5</v>
      </c>
      <c r="F143" t="s">
        <v>144</v>
      </c>
      <c r="G143" s="7" t="s">
        <v>2018</v>
      </c>
      <c r="H143">
        <f>COUNTIF($G$2:G143,G143)</f>
        <v>1</v>
      </c>
      <c r="I143" t="str">
        <f t="shared" si="18"/>
        <v>@Registros(nivel = 5) public class RegD370 implements Serializable { private static final long serialVersionUID = 1L; @Id @GeneratedValue(strategy = GenerationType.IDENTITY) @Basic(optional = false) @Column(name = "ID" ) private Long id;@ManyToOne(fetch = FetchType.LAZY) @JoinColumn(name = "ID_PAI", nullable = false) private RegD365 idPai; public RegD365 getIdPai() {return idPai;}public void setIdPai(Object idPai) {this.idPai = (RegD365) idPai;}public RegD370() { } public RegD370(Long id) { this.id = id; } public RegD370(Long id, RegD365 idPai, long linha, String hash) { this.id = id; this.idPai = idPai; this.linha = linha; this.hash = hash; }public Long getId() { return id; } public void setId(Long id) { this.id = id; }</v>
      </c>
      <c r="J143" t="str">
        <f t="shared" si="22"/>
        <v>@OneToMany( cascade = CascadeType.ALL, fetch = FetchType.LAZY, mappedBy = "idPai")private  List&lt;RegD370&gt; regD370;public List&lt;RegD370&gt; getRegD370() {return regD370;}public void setRegD370(List&lt;RegD370&gt; regD370) {this.regD370 = regD370;}</v>
      </c>
      <c r="K143">
        <f t="shared" si="23"/>
        <v>0</v>
      </c>
      <c r="L143" t="str">
        <f t="shared" si="24"/>
        <v>@OneToMany( cascade = CascadeType.ALL, fetch = FetchType.LAZY, mappedBy = "idPai")private  List&lt;RegD370&gt; regD370;public List&lt;RegD370&gt; getRegD370() {return regD370;}public void setRegD370(List&lt;RegD370&gt; regD370) {this.regD370 = regD370;}</v>
      </c>
      <c r="M143" t="str">
        <f t="shared" si="19"/>
        <v>public RegD370() { } public RegD370(Long id) { this.id = id; } public RegD370(Long id, RegD365 idPai, long linha, String hash) { this.id = id; this.idPai = idPai; this.linha = linha; this.hash = hash; }public Long getId() { return id; } public void setId(Long id) { this.id = id; }</v>
      </c>
      <c r="N143" t="str">
        <f t="shared" si="20"/>
        <v>reg_d370</v>
      </c>
      <c r="O143" t="str">
        <f t="shared" si="21"/>
        <v>DELETE FROM `efdicms`.`reg_D370` WHERE (`HASHFILE` = @NUMHASH);</v>
      </c>
    </row>
    <row r="144" spans="1:15" x14ac:dyDescent="0.35">
      <c r="A144">
        <f t="shared" si="17"/>
        <v>143</v>
      </c>
      <c r="B144" s="7" t="s">
        <v>3605</v>
      </c>
      <c r="C144" t="s">
        <v>3832</v>
      </c>
      <c r="D144" s="7" t="s">
        <v>2026</v>
      </c>
      <c r="E144" s="179">
        <v>4</v>
      </c>
      <c r="F144" t="s">
        <v>144</v>
      </c>
      <c r="G144" s="7" t="s">
        <v>2012</v>
      </c>
      <c r="H144">
        <f>COUNTIF($G$2:G144,G144)</f>
        <v>3</v>
      </c>
      <c r="I144" t="str">
        <f t="shared" si="18"/>
        <v>@Registros(nivel = 4) public class RegD390 implements Serializable { private static final long serialVersionUID = 1L; @Id @GeneratedValue(strategy = GenerationType.IDENTITY) @Basic(optional = false) @Column(name = "ID" ) private Long id;@ManyToOne(fetch = FetchType.LAZY) @JoinColumn(name = "ID_PAI", nullable = false) private RegD355 idPai; public RegD355 getIdPai() {return idPai;}public void setIdPai(Object idPai) {this.idPai = (RegD355) idPai;}public RegD390() { } public RegD390(Long id) { this.id = id; } public RegD390(Long id, RegD355 idPai, long linha, String hash) { this.id = id; this.idPai = idPai; this.linha = linha; this.hash = hash; }public Long getId() { return id; } public void setId(Long id) { this.id = id; }</v>
      </c>
      <c r="J144" t="str">
        <f t="shared" si="22"/>
        <v>@OneToMany( cascade = CascadeType.ALL, fetch = FetchType.LAZY, mappedBy = "idPai")private  List&lt;RegD390&gt; regD390;public List&lt;RegD390&gt; getRegD390() {return regD390;}public void setRegD390(List&lt;RegD390&gt; regD390) {this.regD390 = regD390;}</v>
      </c>
      <c r="K144">
        <f t="shared" si="23"/>
        <v>0</v>
      </c>
      <c r="L144" t="str">
        <f t="shared" si="24"/>
        <v>@OneToOne(optional = true, cascade = CascadeType.ALL, fetch = FetchType.LAZY, mappedBy = "idPai")private  RegD360 regD360;public RegD360 getRegD360() {return regD360;}public void setRegD360(RegD360 regD360) {this.regD360 = regD360;}@OneToMany( cascade = CascadeType.ALL, fetch = FetchType.LAZY, mappedBy = "idPai")private  List&lt;RegD365&gt; regD365;public List&lt;RegD365&gt; getRegD365() {return regD365;}public void setRegD365(List&lt;RegD365&gt; regD365) {this.regD365 = regD365;}@OneToMany( cascade = CascadeType.ALL, fetch = FetchType.LAZY, mappedBy = "idPai")private  List&lt;RegD390&gt; regD390;public List&lt;RegD390&gt; getRegD390() {return regD390;}public void setRegD390(List&lt;RegD390&gt; regD390) {this.regD390 = regD390;}</v>
      </c>
      <c r="M144" t="str">
        <f t="shared" si="19"/>
        <v>public RegD390() { } public RegD390(Long id) { this.id = id; } public RegD390(Long id, RegD355 idPai, long linha, String hash) { this.id = id; this.idPai = idPai; this.linha = linha; this.hash = hash; }public Long getId() { return id; } public void setId(Long id) { this.id = id; }</v>
      </c>
      <c r="N144" t="str">
        <f t="shared" si="20"/>
        <v>reg_d390</v>
      </c>
      <c r="O144" t="str">
        <f t="shared" si="21"/>
        <v>DELETE FROM `efdicms`.`reg_D390` WHERE (`HASHFILE` = @NUMHASH);</v>
      </c>
    </row>
    <row r="145" spans="1:15" x14ac:dyDescent="0.35">
      <c r="A145">
        <f t="shared" si="17"/>
        <v>144</v>
      </c>
      <c r="B145" s="7" t="s">
        <v>3605</v>
      </c>
      <c r="C145" t="s">
        <v>3833</v>
      </c>
      <c r="D145" s="7" t="s">
        <v>2031</v>
      </c>
      <c r="E145" s="179">
        <v>2</v>
      </c>
      <c r="F145" t="s">
        <v>108</v>
      </c>
      <c r="G145" s="7" t="s">
        <v>1813</v>
      </c>
      <c r="H145">
        <f>COUNTIF($G$2:G145,G145)</f>
        <v>4</v>
      </c>
      <c r="I145" t="str">
        <f t="shared" si="18"/>
        <v>@Registros(nivel = 2) public class RegD400 implements Serializable { private static final long serialVersionUID = 1L; @Id @GeneratedValue(strategy = GenerationType.IDENTITY) @Basic(optional = false) @Column(name = "ID" ) private Long id;@ManyToOne(fetch = FetchType.LAZY) @JoinColumn(name = "ID_PAI", nullable = false) private RegD001 idPai; public RegD001 getIdPai() {return idPai;}public void setIdPai(Object idPai) {this.idPai = (RegD001) idPai;}public RegD400() { } public RegD400(Long id) { this.id = id; } public RegD400(Long id, RegD001 idPai, long linha, String hash) { this.id = id; this.idPai = idPai; this.linha = linha; this.hash = hash; }public Long getId() { return id; } public void setId(Long id) { this.id = id; }</v>
      </c>
      <c r="J145" t="str">
        <f t="shared" si="22"/>
        <v>@OneToMany( cascade = CascadeType.ALL, fetch = FetchType.LAZY, mappedBy = "idPai")private  List&lt;RegD400&gt; regD400;public List&lt;RegD400&gt; getRegD400() {return regD400;}public void setRegD400(List&lt;RegD400&gt; regD400) {this.regD400 = regD400;}</v>
      </c>
      <c r="K145">
        <f t="shared" si="23"/>
        <v>2</v>
      </c>
      <c r="L145" t="str">
        <f t="shared" si="24"/>
        <v>@OneToMany( cascade = CascadeType.ALL, fetch = FetchType.LAZY, mappedBy = "idPai")private  List&lt;RegD100&gt; regD100;public List&lt;RegD100&gt; getRegD100() {return regD100;}public void setRegD100(List&lt;RegD100&gt; regD100) {this.regD100 = regD100;}@OneToMany( cascade = CascadeType.ALL, fetch = FetchType.LAZY, mappedBy = "idPai")private  List&lt;RegD300&gt; regD300;public List&lt;RegD300&gt; getRegD300() {return regD300;}public void setRegD300(List&lt;RegD300&gt; regD300) {this.regD300 = regD300;}@OneToMany( cascade = CascadeType.ALL, fetch = FetchType.LAZY, mappedBy = "idPai")private  List&lt;RegD350&gt; regD350;public List&lt;RegD350&gt; getRegD350() {return regD350;}public void setRegD350(List&lt;RegD350&gt; regD350) {this.regD350 = regD350;}@OneToMany( cascade = CascadeType.ALL, fetch = FetchType.LAZY, mappedBy = "idPai")private  List&lt;RegD400&gt; regD400;public List&lt;RegD400&gt; getRegD400() {return regD400;}public void setRegD400(List&lt;RegD400&gt; regD400) {this.regD400 = regD400;}</v>
      </c>
      <c r="M145" t="str">
        <f t="shared" si="19"/>
        <v>public RegD400() { } public RegD400(Long id) { this.id = id; } public RegD400(Long id, RegD001 idPai, long linha, String hash) { this.id = id; this.idPai = idPai; this.linha = linha; this.hash = hash; }public Long getId() { return id; } public void setId(Long id) { this.id = id; }</v>
      </c>
      <c r="N145" t="str">
        <f t="shared" si="20"/>
        <v>reg_d400</v>
      </c>
      <c r="O145" t="str">
        <f t="shared" si="21"/>
        <v>DELETE FROM `efdicms`.`reg_D400` WHERE (`HASHFILE` = @NUMHASH);</v>
      </c>
    </row>
    <row r="146" spans="1:15" x14ac:dyDescent="0.35">
      <c r="A146">
        <f t="shared" si="17"/>
        <v>145</v>
      </c>
      <c r="B146" s="7" t="s">
        <v>3605</v>
      </c>
      <c r="C146" t="s">
        <v>3834</v>
      </c>
      <c r="D146" s="7" t="s">
        <v>2037</v>
      </c>
      <c r="E146" s="179">
        <v>3</v>
      </c>
      <c r="F146" t="s">
        <v>144</v>
      </c>
      <c r="G146" s="7" t="s">
        <v>2031</v>
      </c>
      <c r="H146">
        <f>COUNTIF($G$2:G146,G146)</f>
        <v>1</v>
      </c>
      <c r="I146" t="str">
        <f t="shared" si="18"/>
        <v>@Registros(nivel = 3) public class RegD410 implements Serializable { private static final long serialVersionUID = 1L; @Id @GeneratedValue(strategy = GenerationType.IDENTITY) @Basic(optional = false) @Column(name = "ID" ) private Long id;@ManyToOne(fetch = FetchType.LAZY) @JoinColumn(name = "ID_PAI", nullable = false) private RegD400 idPai; public RegD400 getIdPai() {return idPai;}public void setIdPai(Object idPai) {this.idPai = (RegD400) idPai;}public RegD410() { } public RegD410(Long id) { this.id = id; } public RegD410(Long id, RegD400 idPai, long linha, String hash) { this.id = id; this.idPai = idPai; this.linha = linha; this.hash = hash; }public Long getId() { return id; } public void setId(Long id) { this.id = id; }</v>
      </c>
      <c r="J146" t="str">
        <f t="shared" si="22"/>
        <v>@OneToMany( cascade = CascadeType.ALL, fetch = FetchType.LAZY, mappedBy = "idPai")private  List&lt;RegD410&gt; regD410;public List&lt;RegD410&gt; getRegD410() {return regD410;}public void setRegD410(List&lt;RegD410&gt; regD410) {this.regD410 = regD410;}</v>
      </c>
      <c r="K146">
        <f t="shared" si="23"/>
        <v>1</v>
      </c>
      <c r="L146" t="str">
        <f t="shared" si="24"/>
        <v>@OneToMany( cascade = CascadeType.ALL, fetch = FetchType.LAZY, mappedBy = "idPai")private  List&lt;RegD410&gt; regD410;public List&lt;RegD410&gt; getRegD410() {return regD410;}public void setRegD410(List&lt;RegD410&gt; regD410) {this.regD410 = regD410;}</v>
      </c>
      <c r="M146" t="str">
        <f t="shared" si="19"/>
        <v>public RegD410() { } public RegD410(Long id) { this.id = id; } public RegD410(Long id, RegD400 idPai, long linha, String hash) { this.id = id; this.idPai = idPai; this.linha = linha; this.hash = hash; }public Long getId() { return id; } public void setId(Long id) { this.id = id; }</v>
      </c>
      <c r="N146" t="str">
        <f t="shared" si="20"/>
        <v>reg_d410</v>
      </c>
      <c r="O146" t="str">
        <f t="shared" si="21"/>
        <v>DELETE FROM `efdicms`.`reg_D410` WHERE (`HASHFILE` = @NUMHASH);</v>
      </c>
    </row>
    <row r="147" spans="1:15" x14ac:dyDescent="0.35">
      <c r="A147">
        <f t="shared" si="17"/>
        <v>146</v>
      </c>
      <c r="B147" s="7" t="s">
        <v>3605</v>
      </c>
      <c r="C147" t="s">
        <v>3835</v>
      </c>
      <c r="D147" s="7" t="s">
        <v>2044</v>
      </c>
      <c r="E147" s="179">
        <v>4</v>
      </c>
      <c r="F147" t="s">
        <v>144</v>
      </c>
      <c r="G147" s="7" t="s">
        <v>2037</v>
      </c>
      <c r="H147">
        <f>COUNTIF($G$2:G147,G147)</f>
        <v>1</v>
      </c>
      <c r="I147" t="str">
        <f t="shared" si="18"/>
        <v>@Registros(nivel = 4) public class RegD411 implements Serializable { private static final long serialVersionUID = 1L; @Id @GeneratedValue(strategy = GenerationType.IDENTITY) @Basic(optional = false) @Column(name = "ID" ) private Long id;@ManyToOne(fetch = FetchType.LAZY) @JoinColumn(name = "ID_PAI", nullable = false) private RegD410 idPai; public RegD410 getIdPai() {return idPai;}public void setIdPai(Object idPai) {this.idPai = (RegD410) idPai;}public RegD411() { } public RegD411(Long id) { this.id = id; } public RegD411(Long id, RegD410 idPai, long linha, String hash) { this.id = id; this.idPai = idPai; this.linha = linha; this.hash = hash; }public Long getId() { return id; } public void setId(Long id) { this.id = id; }</v>
      </c>
      <c r="J147" t="str">
        <f t="shared" si="22"/>
        <v>@OneToMany( cascade = CascadeType.ALL, fetch = FetchType.LAZY, mappedBy = "idPai")private  List&lt;RegD411&gt; regD411;public List&lt;RegD411&gt; getRegD411() {return regD411;}public void setRegD411(List&lt;RegD411&gt; regD411) {this.regD411 = regD411;}</v>
      </c>
      <c r="K147">
        <f t="shared" si="23"/>
        <v>0</v>
      </c>
      <c r="L147" t="str">
        <f t="shared" si="24"/>
        <v>@OneToMany( cascade = CascadeType.ALL, fetch = FetchType.LAZY, mappedBy = "idPai")private  List&lt;RegD411&gt; regD411;public List&lt;RegD411&gt; getRegD411() {return regD411;}public void setRegD411(List&lt;RegD411&gt; regD411) {this.regD411 = regD411;}</v>
      </c>
      <c r="M147" t="str">
        <f t="shared" si="19"/>
        <v>public RegD411() { } public RegD411(Long id) { this.id = id; } public RegD411(Long id, RegD410 idPai, long linha, String hash) { this.id = id; this.idPai = idPai; this.linha = linha; this.hash = hash; }public Long getId() { return id; } public void setId(Long id) { this.id = id; }</v>
      </c>
      <c r="N147" t="str">
        <f t="shared" si="20"/>
        <v>reg_d411</v>
      </c>
      <c r="O147" t="str">
        <f t="shared" si="21"/>
        <v>DELETE FROM `efdicms`.`reg_D411` WHERE (`HASHFILE` = @NUMHASH);</v>
      </c>
    </row>
    <row r="148" spans="1:15" x14ac:dyDescent="0.35">
      <c r="A148">
        <f t="shared" si="17"/>
        <v>147</v>
      </c>
      <c r="B148" s="7" t="s">
        <v>3605</v>
      </c>
      <c r="C148" t="s">
        <v>3836</v>
      </c>
      <c r="D148" s="7" t="s">
        <v>2047</v>
      </c>
      <c r="E148" s="179">
        <v>3</v>
      </c>
      <c r="F148" t="s">
        <v>144</v>
      </c>
      <c r="G148" s="7" t="s">
        <v>2031</v>
      </c>
      <c r="H148">
        <f>COUNTIF($G$2:G148,G148)</f>
        <v>2</v>
      </c>
      <c r="I148" t="str">
        <f t="shared" si="18"/>
        <v>@Registros(nivel = 3) public class RegD420 implements Serializable { private static final long serialVersionUID = 1L; @Id @GeneratedValue(strategy = GenerationType.IDENTITY) @Basic(optional = false) @Column(name = "ID" ) private Long id;@ManyToOne(fetch = FetchType.LAZY) @JoinColumn(name = "ID_PAI", nullable = false) private RegD400 idPai; public RegD400 getIdPai() {return idPai;}public void setIdPai(Object idPai) {this.idPai = (RegD400) idPai;}public RegD420() { } public RegD420(Long id) { this.id = id; } public RegD420(Long id, RegD400 idPai, long linha, String hash) { this.id = id; this.idPai = idPai; this.linha = linha; this.hash = hash; }public Long getId() { return id; } public void setId(Long id) { this.id = id; }</v>
      </c>
      <c r="J148" t="str">
        <f t="shared" si="22"/>
        <v>@OneToMany( cascade = CascadeType.ALL, fetch = FetchType.LAZY, mappedBy = "idPai")private  List&lt;RegD420&gt; regD420;public List&lt;RegD420&gt; getRegD420() {return regD420;}public void setRegD420(List&lt;RegD420&gt; regD420) {this.regD420 = regD420;}</v>
      </c>
      <c r="K148">
        <f t="shared" si="23"/>
        <v>0</v>
      </c>
      <c r="L148" t="str">
        <f t="shared" si="24"/>
        <v>@OneToMany( cascade = CascadeType.ALL, fetch = FetchType.LAZY, mappedBy = "idPai")private  List&lt;RegD410&gt; regD410;public List&lt;RegD410&gt; getRegD410() {return regD410;}public void setRegD410(List&lt;RegD410&gt; regD410) {this.regD410 = regD410;}@OneToMany( cascade = CascadeType.ALL, fetch = FetchType.LAZY, mappedBy = "idPai")private  List&lt;RegD420&gt; regD420;public List&lt;RegD420&gt; getRegD420() {return regD420;}public void setRegD420(List&lt;RegD420&gt; regD420) {this.regD420 = regD420;}</v>
      </c>
      <c r="M148" t="str">
        <f t="shared" si="19"/>
        <v>public RegD420() { } public RegD420(Long id) { this.id = id; } public RegD420(Long id, RegD400 idPai, long linha, String hash) { this.id = id; this.idPai = idPai; this.linha = linha; this.hash = hash; }public Long getId() { return id; } public void setId(Long id) { this.id = id; }</v>
      </c>
      <c r="N148" t="str">
        <f t="shared" si="20"/>
        <v>reg_d420</v>
      </c>
      <c r="O148" t="str">
        <f t="shared" si="21"/>
        <v>DELETE FROM `efdicms`.`reg_D420` WHERE (`HASHFILE` = @NUMHASH);</v>
      </c>
    </row>
    <row r="149" spans="1:15" x14ac:dyDescent="0.35">
      <c r="A149">
        <f t="shared" si="17"/>
        <v>148</v>
      </c>
      <c r="B149" s="7" t="s">
        <v>3605</v>
      </c>
      <c r="C149" t="s">
        <v>3837</v>
      </c>
      <c r="D149" s="7" t="s">
        <v>2050</v>
      </c>
      <c r="E149" s="179">
        <v>2</v>
      </c>
      <c r="F149" t="s">
        <v>108</v>
      </c>
      <c r="G149" s="7" t="s">
        <v>1813</v>
      </c>
      <c r="H149">
        <f>COUNTIF($G$2:G149,G149)</f>
        <v>5</v>
      </c>
      <c r="I149" t="str">
        <f t="shared" si="18"/>
        <v>@Registros(nivel = 2) public class RegD500 implements Serializable { private static final long serialVersionUID = 1L; @Id @GeneratedValue(strategy = GenerationType.IDENTITY) @Basic(optional = false) @Column(name = "ID" ) private Long id;@ManyToOne(fetch = FetchType.LAZY) @JoinColumn(name = "ID_PAI", nullable = false) private RegD001 idPai; public RegD001 getIdPai() {return idPai;}public void setIdPai(Object idPai) {this.idPai = (RegD001) idPai;}public RegD500() { } public RegD500(Long id) { this.id = id; } public RegD500(Long id, RegD001 idPai, long linha, String hash) { this.id = id; this.idPai = idPai; this.linha = linha; this.hash = hash; }public Long getId() { return id; } public void setId(Long id) { this.id = id; }</v>
      </c>
      <c r="J149" t="str">
        <f t="shared" si="22"/>
        <v>@OneToMany( cascade = CascadeType.ALL, fetch = FetchType.LAZY, mappedBy = "idPai")private  List&lt;RegD500&gt; regD500;public List&lt;RegD500&gt; getRegD500() {return regD500;}public void setRegD500(List&lt;RegD500&gt; regD500) {this.regD500 = regD500;}</v>
      </c>
      <c r="K149">
        <f t="shared" si="23"/>
        <v>3</v>
      </c>
      <c r="L149" t="str">
        <f t="shared" si="24"/>
        <v>@OneToMany( cascade = CascadeType.ALL, fetch = FetchType.LAZY, mappedBy = "idPai")private  List&lt;RegD100&gt; regD100;public List&lt;RegD100&gt; getRegD100() {return regD100;}public void setRegD100(List&lt;RegD100&gt; regD100) {this.regD100 = regD100;}@OneToMany( cascade = CascadeType.ALL, fetch = FetchType.LAZY, mappedBy = "idPai")private  List&lt;RegD300&gt; regD300;public List&lt;RegD300&gt; getRegD300() {return regD300;}public void setRegD300(List&lt;RegD300&gt; regD300) {this.regD300 = regD300;}@OneToMany( cascade = CascadeType.ALL, fetch = FetchType.LAZY, mappedBy = "idPai")private  List&lt;RegD350&gt; regD350;public List&lt;RegD350&gt; getRegD350() {return regD350;}public void setRegD350(List&lt;RegD350&gt; regD350) {this.regD350 = regD350;}@OneToMany( cascade = CascadeType.ALL, fetch = FetchType.LAZY, mappedBy = "idPai")private  List&lt;RegD400&gt; regD400;public List&lt;RegD400&gt; getRegD400() {return regD400;}public void setRegD400(List&lt;RegD400&gt; regD400) {this.regD400 = regD400;}@OneToMany( cascade = CascadeType.ALL, fetch = FetchType.LAZY, mappedBy = "idPai")private  List&lt;RegD500&gt; regD500;public List&lt;RegD500&gt; getRegD500() {return regD500;}public void setRegD500(List&lt;RegD500&gt; regD500) {this.regD500 = regD500;}</v>
      </c>
      <c r="M149" t="str">
        <f t="shared" si="19"/>
        <v>public RegD500() { } public RegD500(Long id) { this.id = id; } public RegD500(Long id, RegD001 idPai, long linha, String hash) { this.id = id; this.idPai = idPai; this.linha = linha; this.hash = hash; }public Long getId() { return id; } public void setId(Long id) { this.id = id; }</v>
      </c>
      <c r="N149" t="str">
        <f t="shared" si="20"/>
        <v>reg_d500</v>
      </c>
      <c r="O149" t="str">
        <f t="shared" si="21"/>
        <v>DELETE FROM `efdicms`.`reg_D500` WHERE (`HASHFILE` = @NUMHASH);</v>
      </c>
    </row>
    <row r="150" spans="1:15" x14ac:dyDescent="0.35">
      <c r="A150">
        <f t="shared" si="17"/>
        <v>149</v>
      </c>
      <c r="B150" s="7" t="s">
        <v>3605</v>
      </c>
      <c r="C150" t="s">
        <v>3838</v>
      </c>
      <c r="D150" s="7" t="s">
        <v>2067</v>
      </c>
      <c r="E150" s="179">
        <v>3</v>
      </c>
      <c r="F150" t="s">
        <v>144</v>
      </c>
      <c r="G150" s="7" t="s">
        <v>2050</v>
      </c>
      <c r="H150">
        <f>COUNTIF($G$2:G150,G150)</f>
        <v>1</v>
      </c>
      <c r="I150" t="str">
        <f t="shared" si="18"/>
        <v>@Registros(nivel = 3) public class RegD510 implements Serializable { private static final long serialVersionUID = 1L; @Id @GeneratedValue(strategy = GenerationType.IDENTITY) @Basic(optional = false) @Column(name = "ID" ) private Long id;@ManyToOne(fetch = FetchType.LAZY) @JoinColumn(name = "ID_PAI", nullable = false) private RegD500 idPai; public RegD500 getIdPai() {return idPai;}public void setIdPai(Object idPai) {this.idPai = (RegD500) idPai;}public RegD510() { } public RegD510(Long id) { this.id = id; } public RegD510(Long id, RegD500 idPai, long linha, String hash) { this.id = id; this.idPai = idPai; this.linha = linha; this.hash = hash; }public Long getId() { return id; } public void setId(Long id) { this.id = id; }</v>
      </c>
      <c r="J150" t="str">
        <f t="shared" si="22"/>
        <v>@OneToMany( cascade = CascadeType.ALL, fetch = FetchType.LAZY, mappedBy = "idPai")private  List&lt;RegD510&gt; regD510;public List&lt;RegD510&gt; getRegD510() {return regD510;}public void setRegD510(List&lt;RegD510&gt; regD510) {this.regD510 = regD510;}</v>
      </c>
      <c r="K150">
        <f t="shared" si="23"/>
        <v>0</v>
      </c>
      <c r="L150" t="str">
        <f t="shared" si="24"/>
        <v>@OneToMany( cascade = CascadeType.ALL, fetch = FetchType.LAZY, mappedBy = "idPai")private  List&lt;RegD510&gt; regD510;public List&lt;RegD510&gt; getRegD510() {return regD510;}public void setRegD510(List&lt;RegD510&gt; regD510) {this.regD510 = regD510;}</v>
      </c>
      <c r="M150" t="str">
        <f t="shared" si="19"/>
        <v>public RegD510() { } public RegD510(Long id) { this.id = id; } public RegD510(Long id, RegD500 idPai, long linha, String hash) { this.id = id; this.idPai = idPai; this.linha = linha; this.hash = hash; }public Long getId() { return id; } public void setId(Long id) { this.id = id; }</v>
      </c>
      <c r="N150" t="str">
        <f t="shared" si="20"/>
        <v>reg_d510</v>
      </c>
      <c r="O150" t="str">
        <f t="shared" si="21"/>
        <v>DELETE FROM `efdicms`.`reg_D510` WHERE (`HASHFILE` = @NUMHASH);</v>
      </c>
    </row>
    <row r="151" spans="1:15" x14ac:dyDescent="0.35">
      <c r="A151">
        <f t="shared" si="17"/>
        <v>150</v>
      </c>
      <c r="B151" s="7" t="s">
        <v>3605</v>
      </c>
      <c r="C151" t="s">
        <v>3839</v>
      </c>
      <c r="D151" s="7" t="s">
        <v>2083</v>
      </c>
      <c r="E151" s="179">
        <v>3</v>
      </c>
      <c r="F151" t="s">
        <v>144</v>
      </c>
      <c r="G151" s="7" t="s">
        <v>2050</v>
      </c>
      <c r="H151">
        <f>COUNTIF($G$2:G151,G151)</f>
        <v>2</v>
      </c>
      <c r="I151" t="str">
        <f t="shared" si="18"/>
        <v>@Registros(nivel = 3) public class RegD530 implements Serializable { private static final long serialVersionUID = 1L; @Id @GeneratedValue(strategy = GenerationType.IDENTITY) @Basic(optional = false) @Column(name = "ID" ) private Long id;@ManyToOne(fetch = FetchType.LAZY) @JoinColumn(name = "ID_PAI", nullable = false) private RegD500 idPai; public RegD500 getIdPai() {return idPai;}public void setIdPai(Object idPai) {this.idPai = (RegD500) idPai;}public RegD530() { } public RegD530(Long id) { this.id = id; } public RegD530(Long id, RegD500 idPai, long linha, String hash) { this.id = id; this.idPai = idPai; this.linha = linha; this.hash = hash; }public Long getId() { return id; } public void setId(Long id) { this.id = id; }</v>
      </c>
      <c r="J151" t="str">
        <f t="shared" si="22"/>
        <v>@OneToMany( cascade = CascadeType.ALL, fetch = FetchType.LAZY, mappedBy = "idPai")private  List&lt;RegD530&gt; regD530;public List&lt;RegD530&gt; getRegD530() {return regD530;}public void setRegD530(List&lt;RegD530&gt; regD530) {this.regD530 = regD530;}</v>
      </c>
      <c r="K151">
        <f t="shared" si="23"/>
        <v>0</v>
      </c>
      <c r="L151" t="str">
        <f t="shared" si="24"/>
        <v>@OneToMany( cascade = CascadeType.ALL, fetch = FetchType.LAZY, mappedBy = "idPai")private  List&lt;RegD510&gt; regD510;public List&lt;RegD510&gt; getRegD510() {return regD510;}public void setRegD510(List&lt;RegD510&gt; regD510) {this.regD510 = regD510;}@OneToMany( cascade = CascadeType.ALL, fetch = FetchType.LAZY, mappedBy = "idPai")private  List&lt;RegD530&gt; regD530;public List&lt;RegD530&gt; getRegD530() {return regD530;}public void setRegD530(List&lt;RegD530&gt; regD530) {this.regD530 = regD530;}</v>
      </c>
      <c r="M151" t="str">
        <f t="shared" si="19"/>
        <v>public RegD530() { } public RegD530(Long id) { this.id = id; } public RegD530(Long id, RegD500 idPai, long linha, String hash) { this.id = id; this.idPai = idPai; this.linha = linha; this.hash = hash; }public Long getId() { return id; } public void setId(Long id) { this.id = id; }</v>
      </c>
      <c r="N151" t="str">
        <f t="shared" si="20"/>
        <v>reg_d530</v>
      </c>
      <c r="O151" t="str">
        <f t="shared" si="21"/>
        <v>DELETE FROM `efdicms`.`reg_D530` WHERE (`HASHFILE` = @NUMHASH);</v>
      </c>
    </row>
    <row r="152" spans="1:15" x14ac:dyDescent="0.35">
      <c r="A152">
        <f t="shared" si="17"/>
        <v>151</v>
      </c>
      <c r="B152" s="7" t="s">
        <v>3605</v>
      </c>
      <c r="C152" t="s">
        <v>3840</v>
      </c>
      <c r="D152" s="7" t="s">
        <v>2103</v>
      </c>
      <c r="E152" s="179">
        <v>3</v>
      </c>
      <c r="F152" t="s">
        <v>144</v>
      </c>
      <c r="G152" s="7" t="s">
        <v>2050</v>
      </c>
      <c r="H152">
        <f>COUNTIF($G$2:G152,G152)</f>
        <v>3</v>
      </c>
      <c r="I152" t="str">
        <f t="shared" si="18"/>
        <v>@Registros(nivel = 3) public class RegD590 implements Serializable { private static final long serialVersionUID = 1L; @Id @GeneratedValue(strategy = GenerationType.IDENTITY) @Basic(optional = false) @Column(name = "ID" ) private Long id;@ManyToOne(fetch = FetchType.LAZY) @JoinColumn(name = "ID_PAI", nullable = false) private RegD500 idPai; public RegD500 getIdPai() {return idPai;}public void setIdPai(Object idPai) {this.idPai = (RegD500) idPai;}public RegD590() { } public RegD590(Long id) { this.id = id; } public RegD590(Long id, RegD500 idPai, long linha, String hash) { this.id = id; this.idPai = idPai; this.linha = linha; this.hash = hash; }public Long getId() { return id; } public void setId(Long id) { this.id = id; }</v>
      </c>
      <c r="J152" t="str">
        <f t="shared" si="22"/>
        <v>@OneToMany( cascade = CascadeType.ALL, fetch = FetchType.LAZY, mappedBy = "idPai")private  List&lt;RegD590&gt; regD590;public List&lt;RegD590&gt; getRegD590() {return regD590;}public void setRegD590(List&lt;RegD590&gt; regD590) {this.regD590 = regD590;}</v>
      </c>
      <c r="K152">
        <f t="shared" si="23"/>
        <v>0</v>
      </c>
      <c r="L152" t="str">
        <f t="shared" si="24"/>
        <v>@OneToMany( cascade = CascadeType.ALL, fetch = FetchType.LAZY, mappedBy = "idPai")private  List&lt;RegD510&gt; regD510;public List&lt;RegD510&gt; getRegD510() {return regD510;}public void setRegD510(List&lt;RegD510&gt; regD510) {this.regD510 = regD510;}@OneToMany( cascade = CascadeType.ALL, fetch = FetchType.LAZY, mappedBy = "idPai")private  List&lt;RegD530&gt; regD530;public List&lt;RegD530&gt; getRegD530() {return regD530;}public void setRegD530(List&lt;RegD530&gt; regD530) {this.regD530 = regD530;}@OneToMany( cascade = CascadeType.ALL, fetch = FetchType.LAZY, mappedBy = "idPai")private  List&lt;RegD590&gt; regD590;public List&lt;RegD590&gt; getRegD590() {return regD590;}public void setRegD590(List&lt;RegD590&gt; regD590) {this.regD590 = regD590;}</v>
      </c>
      <c r="M152" t="str">
        <f t="shared" si="19"/>
        <v>public RegD590() { } public RegD590(Long id) { this.id = id; } public RegD590(Long id, RegD500 idPai, long linha, String hash) { this.id = id; this.idPai = idPai; this.linha = linha; this.hash = hash; }public Long getId() { return id; } public void setId(Long id) { this.id = id; }</v>
      </c>
      <c r="N152" t="str">
        <f t="shared" si="20"/>
        <v>reg_d590</v>
      </c>
      <c r="O152" t="str">
        <f t="shared" si="21"/>
        <v>DELETE FROM `efdicms`.`reg_D590` WHERE (`HASHFILE` = @NUMHASH);</v>
      </c>
    </row>
    <row r="153" spans="1:15" x14ac:dyDescent="0.35">
      <c r="A153">
        <f t="shared" si="17"/>
        <v>152</v>
      </c>
      <c r="B153" s="7" t="s">
        <v>3605</v>
      </c>
      <c r="C153" t="s">
        <v>3841</v>
      </c>
      <c r="D153" s="7" t="s">
        <v>2111</v>
      </c>
      <c r="E153" s="179">
        <v>2</v>
      </c>
      <c r="F153" t="s">
        <v>108</v>
      </c>
      <c r="G153" s="7" t="s">
        <v>1813</v>
      </c>
      <c r="H153">
        <f>COUNTIF($G$2:G153,G153)</f>
        <v>6</v>
      </c>
      <c r="I153" t="str">
        <f t="shared" si="18"/>
        <v>@Registros(nivel = 2) public class RegD600 implements Serializable { private static final long serialVersionUID = 1L; @Id @GeneratedValue(strategy = GenerationType.IDENTITY) @Basic(optional = false) @Column(name = "ID" ) private Long id;@ManyToOne(fetch = FetchType.LAZY) @JoinColumn(name = "ID_PAI", nullable = false) private RegD001 idPai; public RegD001 getIdPai() {return idPai;}public void setIdPai(Object idPai) {this.idPai = (RegD001) idPai;}public RegD600() { } public RegD600(Long id) { this.id = id; } public RegD600(Long id, RegD001 idPai, long linha, String hash) { this.id = id; this.idPai = idPai; this.linha = linha; this.hash = hash; }public Long getId() { return id; } public void setId(Long id) { this.id = id; }</v>
      </c>
      <c r="J153" t="str">
        <f t="shared" si="22"/>
        <v>@OneToMany( cascade = CascadeType.ALL, fetch = FetchType.LAZY, mappedBy = "idPai")private  List&lt;RegD600&gt; regD600;public List&lt;RegD600&gt; getRegD600() {return regD600;}public void setRegD600(List&lt;RegD600&gt; regD600) {this.regD600 = regD600;}</v>
      </c>
      <c r="K153">
        <f t="shared" si="23"/>
        <v>2</v>
      </c>
      <c r="L153" t="str">
        <f t="shared" si="24"/>
        <v>@OneToMany( cascade = CascadeType.ALL, fetch = FetchType.LAZY, mappedBy = "idPai")private  List&lt;RegD100&gt; regD100;public List&lt;RegD100&gt; getRegD100() {return regD100;}public void setRegD100(List&lt;RegD100&gt; regD100) {this.regD100 = regD100;}@OneToMany( cascade = CascadeType.ALL, fetch = FetchType.LAZY, mappedBy = "idPai")private  List&lt;RegD300&gt; regD300;public List&lt;RegD300&gt; getRegD300() {return regD300;}public void setRegD300(List&lt;RegD300&gt; regD300) {this.regD300 = regD300;}@OneToMany( cascade = CascadeType.ALL, fetch = FetchType.LAZY, mappedBy = "idPai")private  List&lt;RegD350&gt; regD350;public List&lt;RegD350&gt; getRegD350() {return regD350;}public void setRegD350(List&lt;RegD350&gt; regD350) {this.regD350 = regD350;}@OneToMany( cascade = CascadeType.ALL, fetch = FetchType.LAZY, mappedBy = "idPai")private  List&lt;RegD400&gt; regD400;public List&lt;RegD400&gt; getRegD400() {return regD400;}public void setRegD400(List&lt;RegD400&gt; regD400) {this.regD400 = regD400;}@OneToMany( cascade = CascadeType.ALL, fetch = FetchType.LAZY, mappedBy = "idPai")private  List&lt;RegD500&gt; regD500;public List&lt;RegD500&gt; getRegD500() {return regD500;}public void setRegD500(List&lt;RegD500&gt; regD500) {this.regD500 = regD500;}@OneToMany( cascade = CascadeType.ALL, fetch = FetchType.LAZY, mappedBy = "idPai")private  List&lt;RegD600&gt; regD600;public List&lt;RegD600&gt; getRegD600() {return regD600;}public void setRegD600(List&lt;RegD600&gt; regD600) {this.regD600 = regD600;}</v>
      </c>
      <c r="M153" t="str">
        <f t="shared" si="19"/>
        <v>public RegD600() { } public RegD600(Long id) { this.id = id; } public RegD600(Long id, RegD001 idPai, long linha, String hash) { this.id = id; this.idPai = idPai; this.linha = linha; this.hash = hash; }public Long getId() { return id; } public void setId(Long id) { this.id = id; }</v>
      </c>
      <c r="N153" t="str">
        <f t="shared" si="20"/>
        <v>reg_d600</v>
      </c>
      <c r="O153" t="str">
        <f t="shared" si="21"/>
        <v>DELETE FROM `efdicms`.`reg_D600` WHERE (`HASHFILE` = @NUMHASH);</v>
      </c>
    </row>
    <row r="154" spans="1:15" x14ac:dyDescent="0.35">
      <c r="A154">
        <f t="shared" si="17"/>
        <v>153</v>
      </c>
      <c r="B154" s="7" t="s">
        <v>3605</v>
      </c>
      <c r="C154" t="s">
        <v>3842</v>
      </c>
      <c r="D154" s="7" t="s">
        <v>2118</v>
      </c>
      <c r="E154" s="179">
        <v>3</v>
      </c>
      <c r="F154" t="s">
        <v>144</v>
      </c>
      <c r="G154" s="7" t="s">
        <v>2111</v>
      </c>
      <c r="H154">
        <f>COUNTIF($G$2:G154,G154)</f>
        <v>1</v>
      </c>
      <c r="I154" t="str">
        <f t="shared" si="18"/>
        <v>@Registros(nivel = 3) public class RegD610 implements Serializable { private static final long serialVersionUID = 1L; @Id @GeneratedValue(strategy = GenerationType.IDENTITY) @Basic(optional = false) @Column(name = "ID" ) private Long id;@ManyToOne(fetch = FetchType.LAZY) @JoinColumn(name = "ID_PAI", nullable = false) private RegD600 idPai; public RegD600 getIdPai() {return idPai;}public void setIdPai(Object idPai) {this.idPai = (RegD600) idPai;}public RegD610() { } public RegD610(Long id) { this.id = id; } public RegD610(Long id, RegD600 idPai, long linha, String hash) { this.id = id; this.idPai = idPai; this.linha = linha; this.hash = hash; }public Long getId() { return id; } public void setId(Long id) { this.id = id; }</v>
      </c>
      <c r="J154" t="str">
        <f t="shared" si="22"/>
        <v>@OneToMany( cascade = CascadeType.ALL, fetch = FetchType.LAZY, mappedBy = "idPai")private  List&lt;RegD610&gt; regD610;public List&lt;RegD610&gt; getRegD610() {return regD610;}public void setRegD610(List&lt;RegD610&gt; regD610) {this.regD610 = regD610;}</v>
      </c>
      <c r="K154">
        <f t="shared" si="23"/>
        <v>0</v>
      </c>
      <c r="L154" t="str">
        <f t="shared" si="24"/>
        <v>@OneToMany( cascade = CascadeType.ALL, fetch = FetchType.LAZY, mappedBy = "idPai")private  List&lt;RegD610&gt; regD610;public List&lt;RegD610&gt; getRegD610() {return regD610;}public void setRegD610(List&lt;RegD610&gt; regD610) {this.regD610 = regD610;}</v>
      </c>
      <c r="M154" t="str">
        <f t="shared" si="19"/>
        <v>public RegD610() { } public RegD610(Long id) { this.id = id; } public RegD610(Long id, RegD600 idPai, long linha, String hash) { this.id = id; this.idPai = idPai; this.linha = linha; this.hash = hash; }public Long getId() { return id; } public void setId(Long id) { this.id = id; }</v>
      </c>
      <c r="N154" t="str">
        <f t="shared" si="20"/>
        <v>reg_d610</v>
      </c>
      <c r="O154" t="str">
        <f t="shared" si="21"/>
        <v>DELETE FROM `efdicms`.`reg_D610` WHERE (`HASHFILE` = @NUMHASH);</v>
      </c>
    </row>
    <row r="155" spans="1:15" x14ac:dyDescent="0.35">
      <c r="A155">
        <f t="shared" si="17"/>
        <v>154</v>
      </c>
      <c r="B155" s="7" t="s">
        <v>3605</v>
      </c>
      <c r="C155" t="s">
        <v>3843</v>
      </c>
      <c r="D155" s="7" t="s">
        <v>2122</v>
      </c>
      <c r="E155" s="179">
        <v>3</v>
      </c>
      <c r="F155" t="s">
        <v>144</v>
      </c>
      <c r="G155" s="7" t="s">
        <v>2111</v>
      </c>
      <c r="H155">
        <f>COUNTIF($G$2:G155,G155)</f>
        <v>2</v>
      </c>
      <c r="I155" t="str">
        <f t="shared" si="18"/>
        <v>@Registros(nivel = 3) public class RegD690 implements Serializable { private static final long serialVersionUID = 1L; @Id @GeneratedValue(strategy = GenerationType.IDENTITY) @Basic(optional = false) @Column(name = "ID" ) private Long id;@ManyToOne(fetch = FetchType.LAZY) @JoinColumn(name = "ID_PAI", nullable = false) private RegD600 idPai; public RegD600 getIdPai() {return idPai;}public void setIdPai(Object idPai) {this.idPai = (RegD600) idPai;}public RegD690() { } public RegD690(Long id) { this.id = id; } public RegD690(Long id, RegD600 idPai, long linha, String hash) { this.id = id; this.idPai = idPai; this.linha = linha; this.hash = hash; }public Long getId() { return id; } public void setId(Long id) { this.id = id; }</v>
      </c>
      <c r="J155" t="str">
        <f t="shared" si="22"/>
        <v>@OneToMany( cascade = CascadeType.ALL, fetch = FetchType.LAZY, mappedBy = "idPai")private  List&lt;RegD690&gt; regD690;public List&lt;RegD690&gt; getRegD690() {return regD690;}public void setRegD690(List&lt;RegD690&gt; regD690) {this.regD690 = regD690;}</v>
      </c>
      <c r="K155">
        <f t="shared" si="23"/>
        <v>0</v>
      </c>
      <c r="L155" t="str">
        <f t="shared" si="24"/>
        <v>@OneToMany( cascade = CascadeType.ALL, fetch = FetchType.LAZY, mappedBy = "idPai")private  List&lt;RegD610&gt; regD610;public List&lt;RegD610&gt; getRegD610() {return regD610;}public void setRegD610(List&lt;RegD610&gt; regD610) {this.regD610 = regD610;}@OneToMany( cascade = CascadeType.ALL, fetch = FetchType.LAZY, mappedBy = "idPai")private  List&lt;RegD690&gt; regD690;public List&lt;RegD690&gt; getRegD690() {return regD690;}public void setRegD690(List&lt;RegD690&gt; regD690) {this.regD690 = regD690;}</v>
      </c>
      <c r="M155" t="str">
        <f t="shared" si="19"/>
        <v>public RegD690() { } public RegD690(Long id) { this.id = id; } public RegD690(Long id, RegD600 idPai, long linha, String hash) { this.id = id; this.idPai = idPai; this.linha = linha; this.hash = hash; }public Long getId() { return id; } public void setId(Long id) { this.id = id; }</v>
      </c>
      <c r="N155" t="str">
        <f t="shared" si="20"/>
        <v>reg_d690</v>
      </c>
      <c r="O155" t="str">
        <f t="shared" si="21"/>
        <v>DELETE FROM `efdicms`.`reg_D690` WHERE (`HASHFILE` = @NUMHASH);</v>
      </c>
    </row>
    <row r="156" spans="1:15" x14ac:dyDescent="0.35">
      <c r="A156">
        <f t="shared" si="17"/>
        <v>155</v>
      </c>
      <c r="B156" s="7" t="s">
        <v>3605</v>
      </c>
      <c r="C156" t="s">
        <v>3841</v>
      </c>
      <c r="D156" s="7" t="s">
        <v>2125</v>
      </c>
      <c r="E156" s="179">
        <v>2</v>
      </c>
      <c r="F156" t="s">
        <v>108</v>
      </c>
      <c r="G156" s="7" t="s">
        <v>1813</v>
      </c>
      <c r="H156">
        <f>COUNTIF($G$2:G156,G156)</f>
        <v>7</v>
      </c>
      <c r="I156" t="str">
        <f t="shared" si="18"/>
        <v>@Registros(nivel = 2) public class RegD695 implements Serializable { private static final long serialVersionUID = 1L; @Id @GeneratedValue(strategy = GenerationType.IDENTITY) @Basic(optional = false) @Column(name = "ID" ) private Long id;@ManyToOne(fetch = FetchType.LAZY) @JoinColumn(name = "ID_PAI", nullable = false) private RegD001 idPai; public RegD001 getIdPai() {return idPai;}public void setIdPai(Object idPai) {this.idPai = (RegD001) idPai;}public RegD695() { } public RegD695(Long id) { this.id = id; } public RegD695(Long id, RegD001 idPai, long linha, String hash) { this.id = id; this.idPai = idPai; this.linha = linha; this.hash = hash; }public Long getId() { return id; } public void setId(Long id) { this.id = id; }</v>
      </c>
      <c r="J156" t="str">
        <f t="shared" si="22"/>
        <v>@OneToMany( cascade = CascadeType.ALL, fetch = FetchType.LAZY, mappedBy = "idPai")private  List&lt;RegD695&gt; regD695;public List&lt;RegD695&gt; getRegD695() {return regD695;}public void setRegD695(List&lt;RegD695&gt; regD695) {this.regD695 = regD695;}</v>
      </c>
      <c r="K156">
        <f t="shared" si="23"/>
        <v>1</v>
      </c>
      <c r="L156" t="str">
        <f t="shared" si="24"/>
        <v>@OneToMany( cascade = CascadeType.ALL, fetch = FetchType.LAZY, mappedBy = "idPai")private  List&lt;RegD100&gt; regD100;public List&lt;RegD100&gt; getRegD100() {return regD100;}public void setRegD100(List&lt;RegD100&gt; regD100) {this.regD100 = regD100;}@OneToMany( cascade = CascadeType.ALL, fetch = FetchType.LAZY, mappedBy = "idPai")private  List&lt;RegD300&gt; regD300;public List&lt;RegD300&gt; getRegD300() {return regD300;}public void setRegD300(List&lt;RegD300&gt; regD300) {this.regD300 = regD300;}@OneToMany( cascade = CascadeType.ALL, fetch = FetchType.LAZY, mappedBy = "idPai")private  List&lt;RegD350&gt; regD350;public List&lt;RegD350&gt; getRegD350() {return regD350;}public void setRegD350(List&lt;RegD350&gt; regD350) {this.regD350 = regD350;}@OneToMany( cascade = CascadeType.ALL, fetch = FetchType.LAZY, mappedBy = "idPai")private  List&lt;RegD400&gt; regD400;public List&lt;RegD400&gt; getRegD400() {return regD400;}public void setRegD400(List&lt;RegD400&gt; regD400) {this.regD400 = regD400;}@OneToMany( cascade = CascadeType.ALL, fetch = FetchType.LAZY, mappedBy = "idPai")private  List&lt;RegD500&gt; regD500;public List&lt;RegD500&gt; getRegD500() {return regD500;}public void setRegD500(List&lt;RegD500&gt; regD500) {this.regD500 = regD500;}@OneToMany( cascade = CascadeType.ALL, fetch = FetchType.LAZY, mappedBy = "idPai")private  List&lt;RegD600&gt; regD600;public List&lt;RegD600&gt; getRegD600() {return regD600;}public void setRegD600(List&lt;RegD600&gt; regD600) {this.regD600 = regD600;}@OneToMany( cascade = CascadeType.ALL, fetch = FetchType.LAZY, mappedBy = "idPai")private  List&lt;RegD695&gt; regD695;public List&lt;RegD695&gt; getRegD695() {return regD695;}public void setRegD695(List&lt;RegD695&gt; regD695) {this.regD695 = regD695;}</v>
      </c>
      <c r="M156" t="str">
        <f t="shared" si="19"/>
        <v>public RegD695() { } public RegD695(Long id) { this.id = id; } public RegD695(Long id, RegD001 idPai, long linha, String hash) { this.id = id; this.idPai = idPai; this.linha = linha; this.hash = hash; }public Long getId() { return id; } public void setId(Long id) { this.id = id; }</v>
      </c>
      <c r="N156" t="str">
        <f t="shared" si="20"/>
        <v>reg_d695</v>
      </c>
      <c r="O156" t="str">
        <f t="shared" si="21"/>
        <v>DELETE FROM `efdicms`.`reg_D695` WHERE (`HASHFILE` = @NUMHASH);</v>
      </c>
    </row>
    <row r="157" spans="1:15" x14ac:dyDescent="0.35">
      <c r="A157">
        <f t="shared" si="17"/>
        <v>156</v>
      </c>
      <c r="B157" s="7" t="s">
        <v>3605</v>
      </c>
      <c r="C157" t="s">
        <v>3843</v>
      </c>
      <c r="D157" s="7" t="s">
        <v>2129</v>
      </c>
      <c r="E157" s="179">
        <v>3</v>
      </c>
      <c r="F157" t="s">
        <v>144</v>
      </c>
      <c r="G157" s="7" t="s">
        <v>2125</v>
      </c>
      <c r="H157">
        <f>COUNTIF($G$2:G157,G157)</f>
        <v>1</v>
      </c>
      <c r="I157" t="str">
        <f t="shared" si="18"/>
        <v>@Registros(nivel = 3) public class RegD696 implements Serializable { private static final long serialVersionUID = 1L; @Id @GeneratedValue(strategy = GenerationType.IDENTITY) @Basic(optional = false) @Column(name = "ID" ) private Long id;@ManyToOne(fetch = FetchType.LAZY) @JoinColumn(name = "ID_PAI", nullable = false) private RegD695 idPai; public RegD695 getIdPai() {return idPai;}public void setIdPai(Object idPai) {this.idPai = (RegD695) idPai;}public RegD696() { } public RegD696(Long id) { this.id = id; } public RegD696(Long id, RegD695 idPai, long linha, String hash) { this.id = id; this.idPai = idPai; this.linha = linha; this.hash = hash; }public Long getId() { return id; } public void setId(Long id) { this.id = id; }</v>
      </c>
      <c r="J157" t="str">
        <f t="shared" si="22"/>
        <v>@OneToMany( cascade = CascadeType.ALL, fetch = FetchType.LAZY, mappedBy = "idPai")private  List&lt;RegD696&gt; regD696;public List&lt;RegD696&gt; getRegD696() {return regD696;}public void setRegD696(List&lt;RegD696&gt; regD696) {this.regD696 = regD696;}</v>
      </c>
      <c r="K157">
        <f t="shared" si="23"/>
        <v>1</v>
      </c>
      <c r="L157" t="str">
        <f t="shared" si="24"/>
        <v>@OneToMany( cascade = CascadeType.ALL, fetch = FetchType.LAZY, mappedBy = "idPai")private  List&lt;RegD696&gt; regD696;public List&lt;RegD696&gt; getRegD696() {return regD696;}public void setRegD696(List&lt;RegD696&gt; regD696) {this.regD696 = regD696;}</v>
      </c>
      <c r="M157" t="str">
        <f t="shared" si="19"/>
        <v>public RegD696() { } public RegD696(Long id) { this.id = id; } public RegD696(Long id, RegD695 idPai, long linha, String hash) { this.id = id; this.idPai = idPai; this.linha = linha; this.hash = hash; }public Long getId() { return id; } public void setId(Long id) { this.id = id; }</v>
      </c>
      <c r="N157" t="str">
        <f t="shared" si="20"/>
        <v>reg_d696</v>
      </c>
      <c r="O157" t="str">
        <f t="shared" si="21"/>
        <v>DELETE FROM `efdicms`.`reg_D696` WHERE (`HASHFILE` = @NUMHASH);</v>
      </c>
    </row>
    <row r="158" spans="1:15" x14ac:dyDescent="0.35">
      <c r="A158">
        <f t="shared" si="17"/>
        <v>157</v>
      </c>
      <c r="B158" s="7" t="s">
        <v>3605</v>
      </c>
      <c r="C158" t="s">
        <v>3844</v>
      </c>
      <c r="D158" s="7" t="s">
        <v>2134</v>
      </c>
      <c r="E158" s="179">
        <v>4</v>
      </c>
      <c r="F158" t="s">
        <v>144</v>
      </c>
      <c r="G158" s="7" t="s">
        <v>2129</v>
      </c>
      <c r="H158">
        <f>COUNTIF($G$2:G158,G158)</f>
        <v>1</v>
      </c>
      <c r="I158" t="str">
        <f t="shared" si="18"/>
        <v>@Registros(nivel = 4) public class RegD697 implements Serializable { private static final long serialVersionUID = 1L; @Id @GeneratedValue(strategy = GenerationType.IDENTITY) @Basic(optional = false) @Column(name = "ID" ) private Long id;@ManyToOne(fetch = FetchType.LAZY) @JoinColumn(name = "ID_PAI", nullable = false) private RegD696 idPai; public RegD696 getIdPai() {return idPai;}public void setIdPai(Object idPai) {this.idPai = (RegD696) idPai;}public RegD697() { } public RegD697(Long id) { this.id = id; } public RegD697(Long id, RegD696 idPai, long linha, String hash) { this.id = id; this.idPai = idPai; this.linha = linha; this.hash = hash; }public Long getId() { return id; } public void setId(Long id) { this.id = id; }</v>
      </c>
      <c r="J158" t="str">
        <f t="shared" si="22"/>
        <v>@OneToMany( cascade = CascadeType.ALL, fetch = FetchType.LAZY, mappedBy = "idPai")private  List&lt;RegD697&gt; regD697;public List&lt;RegD697&gt; getRegD697() {return regD697;}public void setRegD697(List&lt;RegD697&gt; regD697) {this.regD697 = regD697;}</v>
      </c>
      <c r="K158">
        <f t="shared" si="23"/>
        <v>0</v>
      </c>
      <c r="L158" t="str">
        <f t="shared" si="24"/>
        <v>@OneToMany( cascade = CascadeType.ALL, fetch = FetchType.LAZY, mappedBy = "idPai")private  List&lt;RegD697&gt; regD697;public List&lt;RegD697&gt; getRegD697() {return regD697;}public void setRegD697(List&lt;RegD697&gt; regD697) {this.regD697 = regD697;}</v>
      </c>
      <c r="M158" t="str">
        <f t="shared" si="19"/>
        <v>public RegD697() { } public RegD697(Long id) { this.id = id; } public RegD697(Long id, RegD696 idPai, long linha, String hash) { this.id = id; this.idPai = idPai; this.linha = linha; this.hash = hash; }public Long getId() { return id; } public void setId(Long id) { this.id = id; }</v>
      </c>
      <c r="N158" t="str">
        <f t="shared" si="20"/>
        <v>reg_d697</v>
      </c>
      <c r="O158" t="str">
        <f t="shared" si="21"/>
        <v>DELETE FROM `efdicms`.`reg_D697` WHERE (`HASHFILE` = @NUMHASH);</v>
      </c>
    </row>
    <row r="159" spans="1:15" x14ac:dyDescent="0.35">
      <c r="A159">
        <f t="shared" si="17"/>
        <v>158</v>
      </c>
      <c r="B159" s="7" t="s">
        <v>3605</v>
      </c>
      <c r="C159" t="s">
        <v>3845</v>
      </c>
      <c r="D159" s="7" t="s">
        <v>3846</v>
      </c>
      <c r="E159" s="179">
        <v>2</v>
      </c>
      <c r="F159" t="s">
        <v>108</v>
      </c>
      <c r="G159" s="7" t="s">
        <v>1813</v>
      </c>
      <c r="H159">
        <f>COUNTIF($G$2:G159,G159)</f>
        <v>8</v>
      </c>
      <c r="I159" t="str">
        <f t="shared" si="18"/>
        <v>@Registros(nivel = 2) public class RegD700 implements Serializable { private static final long serialVersionUID = 1L; @Id @GeneratedValue(strategy = GenerationType.IDENTITY) @Basic(optional = false) @Column(name = "ID" ) private Long id;@ManyToOne(fetch = FetchType.LAZY) @JoinColumn(name = "ID_PAI", nullable = false) private RegD001 idPai; public RegD001 getIdPai() {return idPai;}public void setIdPai(Object idPai) {this.idPai = (RegD001) idPai;}public RegD700() { } public RegD700(Long id) { this.id = id; } public RegD700(Long id, RegD001 idPai, long linha, String hash) { this.id = id; this.idPai = idPai; this.linha = linha; this.hash = hash; }public Long getId() { return id; } public void setId(Long id) { this.id = id; }</v>
      </c>
      <c r="J159" t="str">
        <f t="shared" si="22"/>
        <v>@OneToMany( cascade = CascadeType.ALL, fetch = FetchType.LAZY, mappedBy = "idPai")private  List&lt;RegD700&gt; regD700;public List&lt;RegD700&gt; getRegD700() {return regD700;}public void setRegD700(List&lt;RegD700&gt; regD700) {this.regD700 = regD700;}</v>
      </c>
      <c r="K159">
        <f t="shared" si="23"/>
        <v>2</v>
      </c>
      <c r="L159" t="str">
        <f t="shared" si="24"/>
        <v>@OneToMany( cascade = CascadeType.ALL, fetch = FetchType.LAZY, mappedBy = "idPai")private  List&lt;RegD100&gt; regD100;public List&lt;RegD100&gt; getRegD100() {return regD100;}public void setRegD100(List&lt;RegD100&gt; regD100) {this.regD100 = regD100;}@OneToMany( cascade = CascadeType.ALL, fetch = FetchType.LAZY, mappedBy = "idPai")private  List&lt;RegD300&gt; regD300;public List&lt;RegD300&gt; getRegD300() {return regD300;}public void setRegD300(List&lt;RegD300&gt; regD300) {this.regD300 = regD300;}@OneToMany( cascade = CascadeType.ALL, fetch = FetchType.LAZY, mappedBy = "idPai")private  List&lt;RegD350&gt; regD350;public List&lt;RegD350&gt; getRegD350() {return regD350;}public void setRegD350(List&lt;RegD350&gt; regD350) {this.regD350 = regD350;}@OneToMany( cascade = CascadeType.ALL, fetch = FetchType.LAZY, mappedBy = "idPai")private  List&lt;RegD400&gt; regD400;public List&lt;RegD400&gt; getRegD400() {return regD400;}public void setRegD400(List&lt;RegD400&gt; regD400) {this.regD400 = regD400;}@OneToMany( cascade = CascadeType.ALL, fetch = FetchType.LAZY, mappedBy = "idPai")private  List&lt;RegD500&gt; regD500;public List&lt;RegD500&gt; getRegD500() {return regD500;}public void setRegD500(List&lt;RegD500&gt; regD500) {this.regD500 = regD500;}@OneToMany( cascade = CascadeType.ALL, fetch = FetchType.LAZY, mappedBy = "idPai")private  List&lt;RegD600&gt; regD600;public List&lt;RegD600&gt; getRegD600() {return regD600;}public void setRegD600(List&lt;RegD600&gt; regD600) {this.regD600 = regD600;}@OneToMany( cascade = CascadeType.ALL, fetch = FetchType.LAZY, mappedBy = "idPai")private  List&lt;RegD695&gt; regD695;public List&lt;RegD695&gt; getRegD695() {return regD695;}public void setRegD695(List&lt;RegD695&gt; regD695) {this.regD695 = regD695;}@OneToMany( cascade = CascadeType.ALL, fetch = FetchType.LAZY, mappedBy = "idPai")private  List&lt;RegD700&gt; regD700;public List&lt;RegD700&gt; getRegD700() {return regD700;}public void setRegD700(List&lt;RegD700&gt; regD700) {this.regD700 = regD700;}</v>
      </c>
      <c r="M159" t="str">
        <f t="shared" si="19"/>
        <v>public RegD700() { } public RegD700(Long id) { this.id = id; } public RegD700(Long id, RegD001 idPai, long linha, String hash) { this.id = id; this.idPai = idPai; this.linha = linha; this.hash = hash; }public Long getId() { return id; } public void setId(Long id) { this.id = id; }</v>
      </c>
      <c r="N159" t="str">
        <f t="shared" si="20"/>
        <v>reg_d700</v>
      </c>
      <c r="O159" t="str">
        <f t="shared" si="21"/>
        <v>DELETE FROM `efdicms`.`reg_D700` WHERE (`HASHFILE` = @NUMHASH);</v>
      </c>
    </row>
    <row r="160" spans="1:15" x14ac:dyDescent="0.35">
      <c r="A160">
        <f t="shared" si="17"/>
        <v>159</v>
      </c>
      <c r="B160" s="7" t="s">
        <v>3605</v>
      </c>
      <c r="C160" t="s">
        <v>3847</v>
      </c>
      <c r="D160" s="7" t="s">
        <v>3848</v>
      </c>
      <c r="E160" s="179">
        <v>3</v>
      </c>
      <c r="F160" t="s">
        <v>144</v>
      </c>
      <c r="G160" s="7" t="s">
        <v>3846</v>
      </c>
      <c r="H160">
        <f>COUNTIF($G$2:G160,G160)</f>
        <v>1</v>
      </c>
      <c r="I160" t="str">
        <f t="shared" si="18"/>
        <v>@Registros(nivel = 3) public class RegD730 implements Serializable { private static final long serialVersionUID = 1L; @Id @GeneratedValue(strategy = GenerationType.IDENTITY) @Basic(optional = false) @Column(name = "ID" ) private Long id;@ManyToOne(fetch = FetchType.LAZY) @JoinColumn(name = "ID_PAI", nullable = false) private RegD700 idPai; public RegD700 getIdPai() {return idPai;}public void setIdPai(Object idPai) {this.idPai = (RegD700) idPai;}public RegD730() { } public RegD730(Long id) { this.id = id; } public RegD730(Long id, RegD700 idPai, long linha, String hash) { this.id = id; this.idPai = idPai; this.linha = linha; this.hash = hash; }public Long getId() { return id; } public void setId(Long id) { this.id = id; }</v>
      </c>
      <c r="J160" t="str">
        <f t="shared" si="22"/>
        <v>@OneToMany( cascade = CascadeType.ALL, fetch = FetchType.LAZY, mappedBy = "idPai")private  List&lt;RegD730&gt; regD730;public List&lt;RegD730&gt; getRegD730() {return regD730;}public void setRegD730(List&lt;RegD730&gt; regD730) {this.regD730 = regD730;}</v>
      </c>
      <c r="K160">
        <f t="shared" si="23"/>
        <v>1</v>
      </c>
      <c r="L160" t="str">
        <f t="shared" si="24"/>
        <v>@OneToMany( cascade = CascadeType.ALL, fetch = FetchType.LAZY, mappedBy = "idPai")private  List&lt;RegD730&gt; regD730;public List&lt;RegD730&gt; getRegD730() {return regD730;}public void setRegD730(List&lt;RegD730&gt; regD730) {this.regD730 = regD730;}</v>
      </c>
      <c r="M160" t="str">
        <f t="shared" si="19"/>
        <v>public RegD730() { } public RegD730(Long id) { this.id = id; } public RegD730(Long id, RegD700 idPai, long linha, String hash) { this.id = id; this.idPai = idPai; this.linha = linha; this.hash = hash; }public Long getId() { return id; } public void setId(Long id) { this.id = id; }</v>
      </c>
      <c r="N160" t="str">
        <f t="shared" si="20"/>
        <v>reg_d730</v>
      </c>
      <c r="O160" t="str">
        <f t="shared" si="21"/>
        <v>DELETE FROM `efdicms`.`reg_D730` WHERE (`HASHFILE` = @NUMHASH);</v>
      </c>
    </row>
    <row r="161" spans="1:15" x14ac:dyDescent="0.35">
      <c r="A161">
        <f t="shared" si="17"/>
        <v>160</v>
      </c>
      <c r="B161" s="7" t="s">
        <v>3605</v>
      </c>
      <c r="C161" t="s">
        <v>3849</v>
      </c>
      <c r="D161" s="7" t="s">
        <v>3850</v>
      </c>
      <c r="E161" s="179">
        <v>4</v>
      </c>
      <c r="F161" t="s">
        <v>8</v>
      </c>
      <c r="G161" s="7" t="s">
        <v>3848</v>
      </c>
      <c r="H161">
        <f>COUNTIF($G$2:G161,G161)</f>
        <v>1</v>
      </c>
      <c r="I161" t="str">
        <f t="shared" si="18"/>
        <v>@Registros(nivel = 4) public class RegD731 implements Serializable { private static final long serialVersionUID = 1L; @Id @GeneratedValue(strategy = GenerationType.IDENTITY) @Basic(optional = false) @Column(name = "ID" ) private Long id;@OneToOne(fetch = FetchType.LAZY) @JoinColumn(name = "ID_PAI", nullable = false) private RegD730 idPai; public RegD730 getIdPai() {return idPai;}public void setIdPai(Object idPai) {this.idPai = (RegD730) idPai;}public RegD731() { } public RegD731(Long id) { this.id = id; } public RegD731(Long id, RegD730 idPai, long linha, String hash) { this.id = id; this.idPai = idPai; this.linha = linha; this.hash = hash; }public Long getId() { return id; } public void setId(Long id) { this.id = id; }</v>
      </c>
      <c r="J161" t="str">
        <f t="shared" si="22"/>
        <v>@OneToOne(optional = true, cascade = CascadeType.ALL, fetch = FetchType.LAZY, mappedBy = "idPai")private  RegD731 regD731;public RegD731 getRegD731() {return regD731;}public void setRegD731(RegD731 regD731) {this.regD731 = regD731;}</v>
      </c>
      <c r="K161">
        <f t="shared" si="23"/>
        <v>0</v>
      </c>
      <c r="L161" t="str">
        <f t="shared" si="24"/>
        <v>@OneToOne(optional = true, cascade = CascadeType.ALL, fetch = FetchType.LAZY, mappedBy = "idPai")private  RegD731 regD731;public RegD731 getRegD731() {return regD731;}public void setRegD731(RegD731 regD731) {this.regD731 = regD731;}</v>
      </c>
      <c r="M161" t="str">
        <f t="shared" si="19"/>
        <v>public RegD731() { } public RegD731(Long id) { this.id = id; } public RegD731(Long id, RegD730 idPai, long linha, String hash) { this.id = id; this.idPai = idPai; this.linha = linha; this.hash = hash; }public Long getId() { return id; } public void setId(Long id) { this.id = id; }</v>
      </c>
      <c r="N161" t="str">
        <f t="shared" si="20"/>
        <v>reg_d731</v>
      </c>
      <c r="O161" t="str">
        <f t="shared" si="21"/>
        <v>DELETE FROM `efdicms`.`reg_D731` WHERE (`HASHFILE` = @NUMHASH);</v>
      </c>
    </row>
    <row r="162" spans="1:15" x14ac:dyDescent="0.35">
      <c r="A162">
        <f t="shared" si="17"/>
        <v>161</v>
      </c>
      <c r="B162" s="7" t="s">
        <v>3605</v>
      </c>
      <c r="C162" t="s">
        <v>3851</v>
      </c>
      <c r="D162" s="7" t="s">
        <v>3852</v>
      </c>
      <c r="E162" s="179">
        <v>3</v>
      </c>
      <c r="F162" t="s">
        <v>144</v>
      </c>
      <c r="G162" s="7" t="s">
        <v>3846</v>
      </c>
      <c r="H162">
        <f>COUNTIF($G$2:G162,G162)</f>
        <v>2</v>
      </c>
      <c r="I162" t="str">
        <f t="shared" si="18"/>
        <v>@Registros(nivel = 3) public class RegD735 implements Serializable { private static final long serialVersionUID = 1L; @Id @GeneratedValue(strategy = GenerationType.IDENTITY) @Basic(optional = false) @Column(name = "ID" ) private Long id;@ManyToOne(fetch = FetchType.LAZY) @JoinColumn(name = "ID_PAI", nullable = false) private RegD700 idPai; public RegD700 getIdPai() {return idPai;}public void setIdPai(Object idPai) {this.idPai = (RegD700) idPai;}public RegD735() { } public RegD735(Long id) { this.id = id; } public RegD735(Long id, RegD700 idPai, long linha, String hash) { this.id = id; this.idPai = idPai; this.linha = linha; this.hash = hash; }public Long getId() { return id; } public void setId(Long id) { this.id = id; }</v>
      </c>
      <c r="J162" t="str">
        <f t="shared" si="22"/>
        <v>@OneToMany( cascade = CascadeType.ALL, fetch = FetchType.LAZY, mappedBy = "idPai")private  List&lt;RegD735&gt; regD735;public List&lt;RegD735&gt; getRegD735() {return regD735;}public void setRegD735(List&lt;RegD735&gt; regD735) {this.regD735 = regD735;}</v>
      </c>
      <c r="K162">
        <f t="shared" si="23"/>
        <v>1</v>
      </c>
      <c r="L162" t="str">
        <f t="shared" si="24"/>
        <v>@OneToMany( cascade = CascadeType.ALL, fetch = FetchType.LAZY, mappedBy = "idPai")private  List&lt;RegD730&gt; regD730;public List&lt;RegD730&gt; getRegD730() {return regD730;}public void setRegD730(List&lt;RegD730&gt; regD730) {this.regD730 = regD730;}@OneToMany( cascade = CascadeType.ALL, fetch = FetchType.LAZY, mappedBy = "idPai")private  List&lt;RegD735&gt; regD735;public List&lt;RegD735&gt; getRegD735() {return regD735;}public void setRegD735(List&lt;RegD735&gt; regD735) {this.regD735 = regD735;}</v>
      </c>
      <c r="M162" t="str">
        <f t="shared" si="19"/>
        <v>public RegD735() { } public RegD735(Long id) { this.id = id; } public RegD735(Long id, RegD700 idPai, long linha, String hash) { this.id = id; this.idPai = idPai; this.linha = linha; this.hash = hash; }public Long getId() { return id; } public void setId(Long id) { this.id = id; }</v>
      </c>
      <c r="N162" t="str">
        <f t="shared" si="20"/>
        <v>reg_d735</v>
      </c>
      <c r="O162" t="str">
        <f t="shared" si="21"/>
        <v>DELETE FROM `efdicms`.`reg_D735` WHERE (`HASHFILE` = @NUMHASH);</v>
      </c>
    </row>
    <row r="163" spans="1:15" x14ac:dyDescent="0.35">
      <c r="A163">
        <f t="shared" si="17"/>
        <v>162</v>
      </c>
      <c r="B163" s="7" t="s">
        <v>3605</v>
      </c>
      <c r="C163" t="s">
        <v>3853</v>
      </c>
      <c r="D163" s="7" t="s">
        <v>3854</v>
      </c>
      <c r="E163" s="179">
        <v>4</v>
      </c>
      <c r="F163" t="s">
        <v>144</v>
      </c>
      <c r="G163" s="7" t="s">
        <v>3852</v>
      </c>
      <c r="H163">
        <f>COUNTIF($G$2:G163,G163)</f>
        <v>1</v>
      </c>
      <c r="I163" t="str">
        <f t="shared" si="18"/>
        <v>@Registros(nivel = 4) public class RegD737 implements Serializable { private static final long serialVersionUID = 1L; @Id @GeneratedValue(strategy = GenerationType.IDENTITY) @Basic(optional = false) @Column(name = "ID" ) private Long id;@ManyToOne(fetch = FetchType.LAZY) @JoinColumn(name = "ID_PAI", nullable = false) private RegD735 idPai; public RegD735 getIdPai() {return idPai;}public void setIdPai(Object idPai) {this.idPai = (RegD735) idPai;}public RegD737() { } public RegD737(Long id) { this.id = id; } public RegD737(Long id, RegD735 idPai, long linha, String hash) { this.id = id; this.idPai = idPai; this.linha = linha; this.hash = hash; }public Long getId() { return id; } public void setId(Long id) { this.id = id; }</v>
      </c>
      <c r="J163" t="str">
        <f t="shared" si="22"/>
        <v>@OneToMany( cascade = CascadeType.ALL, fetch = FetchType.LAZY, mappedBy = "idPai")private  List&lt;RegD737&gt; regD737;public List&lt;RegD737&gt; getRegD737() {return regD737;}public void setRegD737(List&lt;RegD737&gt; regD737) {this.regD737 = regD737;}</v>
      </c>
      <c r="K163">
        <f t="shared" si="23"/>
        <v>0</v>
      </c>
      <c r="L163" t="str">
        <f t="shared" si="24"/>
        <v>@OneToMany( cascade = CascadeType.ALL, fetch = FetchType.LAZY, mappedBy = "idPai")private  List&lt;RegD737&gt; regD737;public List&lt;RegD737&gt; getRegD737() {return regD737;}public void setRegD737(List&lt;RegD737&gt; regD737) {this.regD737 = regD737;}</v>
      </c>
      <c r="M163" t="str">
        <f t="shared" si="19"/>
        <v>public RegD737() { } public RegD737(Long id) { this.id = id; } public RegD737(Long id, RegD735 idPai, long linha, String hash) { this.id = id; this.idPai = idPai; this.linha = linha; this.hash = hash; }public Long getId() { return id; } public void setId(Long id) { this.id = id; }</v>
      </c>
      <c r="N163" t="str">
        <f t="shared" si="20"/>
        <v>reg_d737</v>
      </c>
      <c r="O163" t="str">
        <f t="shared" si="21"/>
        <v>DELETE FROM `efdicms`.`reg_D737` WHERE (`HASHFILE` = @NUMHASH);</v>
      </c>
    </row>
    <row r="164" spans="1:15" x14ac:dyDescent="0.35">
      <c r="A164">
        <f t="shared" si="17"/>
        <v>163</v>
      </c>
      <c r="B164" s="7" t="s">
        <v>3605</v>
      </c>
      <c r="C164" t="s">
        <v>3855</v>
      </c>
      <c r="D164" s="7" t="s">
        <v>3856</v>
      </c>
      <c r="E164" s="179">
        <v>2</v>
      </c>
      <c r="F164" t="s">
        <v>144</v>
      </c>
      <c r="G164" s="7" t="s">
        <v>1813</v>
      </c>
      <c r="H164">
        <f>COUNTIF($G$2:G164,G164)</f>
        <v>9</v>
      </c>
      <c r="I164" t="str">
        <f t="shared" si="18"/>
        <v>@Registros(nivel = 2) public class RegD750 implements Serializable { private static final long serialVersionUID = 1L; @Id @GeneratedValue(strategy = GenerationType.IDENTITY) @Basic(optional = false) @Column(name = "ID" ) private Long id;@ManyToOne(fetch = FetchType.LAZY) @JoinColumn(name = "ID_PAI", nullable = false) private RegD001 idPai; public RegD001 getIdPai() {return idPai;}public void setIdPai(Object idPai) {this.idPai = (RegD001) idPai;}public RegD750() { } public RegD750(Long id) { this.id = id; } public RegD750(Long id, RegD001 idPai, long linha, String hash) { this.id = id; this.idPai = idPai; this.linha = linha; this.hash = hash; }public Long getId() { return id; } public void setId(Long id) { this.id = id; }</v>
      </c>
      <c r="J164" t="str">
        <f t="shared" si="22"/>
        <v>@OneToMany( cascade = CascadeType.ALL, fetch = FetchType.LAZY, mappedBy = "idPai")private  List&lt;RegD750&gt; regD750;public List&lt;RegD750&gt; getRegD750() {return regD750;}public void setRegD750(List&lt;RegD750&gt; regD750) {this.regD750 = regD750;}</v>
      </c>
      <c r="K164">
        <f t="shared" si="23"/>
        <v>1</v>
      </c>
      <c r="L164" t="str">
        <f t="shared" si="24"/>
        <v>@OneToMany( cascade = CascadeType.ALL, fetch = FetchType.LAZY, mappedBy = "idPai")private  List&lt;RegD100&gt; regD100;public List&lt;RegD100&gt; getRegD100() {return regD100;}public void setRegD100(List&lt;RegD100&gt; regD100) {this.regD100 = regD100;}@OneToMany( cascade = CascadeType.ALL, fetch = FetchType.LAZY, mappedBy = "idPai")private  List&lt;RegD300&gt; regD300;public List&lt;RegD300&gt; getRegD300() {return regD300;}public void setRegD300(List&lt;RegD300&gt; regD300) {this.regD300 = regD300;}@OneToMany( cascade = CascadeType.ALL, fetch = FetchType.LAZY, mappedBy = "idPai")private  List&lt;RegD350&gt; regD350;public List&lt;RegD350&gt; getRegD350() {return regD350;}public void setRegD350(List&lt;RegD350&gt; regD350) {this.regD350 = regD350;}@OneToMany( cascade = CascadeType.ALL, fetch = FetchType.LAZY, mappedBy = "idPai")private  List&lt;RegD400&gt; regD400;public List&lt;RegD400&gt; getRegD400() {return regD400;}public void setRegD400(List&lt;RegD400&gt; regD400) {this.regD400 = regD400;}@OneToMany( cascade = CascadeType.ALL, fetch = FetchType.LAZY, mappedBy = "idPai")private  List&lt;RegD500&gt; regD500;public List&lt;RegD500&gt; getRegD500() {return regD500;}public void setRegD500(List&lt;RegD500&gt; regD500) {this.regD500 = regD500;}@OneToMany( cascade = CascadeType.ALL, fetch = FetchType.LAZY, mappedBy = "idPai")private  List&lt;RegD600&gt; regD600;public List&lt;RegD600&gt; getRegD600() {return regD600;}public void setRegD600(List&lt;RegD600&gt; regD600) {this.regD600 = regD600;}@OneToMany( cascade = CascadeType.ALL, fetch = FetchType.LAZY, mappedBy = "idPai")private  List&lt;RegD695&gt; regD695;public List&lt;RegD695&gt; getRegD695() {return regD695;}public void setRegD695(List&lt;RegD695&gt; regD695) {this.regD695 = regD695;}@OneToMany( cascade = CascadeType.ALL, fetch = FetchType.LAZY, mappedBy = "idPai")private  List&lt;RegD700&gt; regD700;public List&lt;RegD700&gt; getRegD700() {return regD700;}public void setRegD700(List&lt;RegD700&gt; regD700) {this.regD700 = regD700;}@OneToMany( cascade = CascadeType.ALL, fetch = FetchType.LAZY, mappedBy = "idPai")private  List&lt;RegD750&gt; regD750;public List&lt;RegD750&gt; getRegD750() {return regD750;}public void setRegD750(List&lt;RegD750&gt; regD750) {this.regD750 = regD750;}</v>
      </c>
      <c r="M164" t="str">
        <f t="shared" si="19"/>
        <v>public RegD750() { } public RegD750(Long id) { this.id = id; } public RegD750(Long id, RegD001 idPai, long linha, String hash) { this.id = id; this.idPai = idPai; this.linha = linha; this.hash = hash; }public Long getId() { return id; } public void setId(Long id) { this.id = id; }</v>
      </c>
      <c r="N164" t="str">
        <f t="shared" si="20"/>
        <v>reg_d750</v>
      </c>
      <c r="O164" t="str">
        <f t="shared" si="21"/>
        <v>DELETE FROM `efdicms`.`reg_D750` WHERE (`HASHFILE` = @NUMHASH);</v>
      </c>
    </row>
    <row r="165" spans="1:15" x14ac:dyDescent="0.35">
      <c r="A165">
        <f t="shared" si="17"/>
        <v>164</v>
      </c>
      <c r="B165" s="7" t="s">
        <v>3605</v>
      </c>
      <c r="C165" t="s">
        <v>3857</v>
      </c>
      <c r="D165" s="7" t="s">
        <v>3858</v>
      </c>
      <c r="E165" s="179">
        <v>3</v>
      </c>
      <c r="F165" t="s">
        <v>144</v>
      </c>
      <c r="G165" s="7" t="s">
        <v>3856</v>
      </c>
      <c r="H165">
        <f>COUNTIF($G$2:G165,G165)</f>
        <v>1</v>
      </c>
      <c r="I165" t="str">
        <f t="shared" si="18"/>
        <v>@Registros(nivel = 3) public class RegD760 implements Serializable { private static final long serialVersionUID = 1L; @Id @GeneratedValue(strategy = GenerationType.IDENTITY) @Basic(optional = false) @Column(name = "ID" ) private Long id;@ManyToOne(fetch = FetchType.LAZY) @JoinColumn(name = "ID_PAI", nullable = false) private RegD750 idPai; public RegD750 getIdPai() {return idPai;}public void setIdPai(Object idPai) {this.idPai = (RegD750) idPai;}public RegD760() { } public RegD760(Long id) { this.id = id; } public RegD760(Long id, RegD750 idPai, long linha, String hash) { this.id = id; this.idPai = idPai; this.linha = linha; this.hash = hash; }public Long getId() { return id; } public void setId(Long id) { this.id = id; }</v>
      </c>
      <c r="J165" t="str">
        <f t="shared" si="22"/>
        <v>@OneToMany( cascade = CascadeType.ALL, fetch = FetchType.LAZY, mappedBy = "idPai")private  List&lt;RegD760&gt; regD760;public List&lt;RegD760&gt; getRegD760() {return regD760;}public void setRegD760(List&lt;RegD760&gt; regD760) {this.regD760 = regD760;}</v>
      </c>
      <c r="K165">
        <f t="shared" si="23"/>
        <v>1</v>
      </c>
      <c r="L165" t="str">
        <f t="shared" si="24"/>
        <v>@OneToMany( cascade = CascadeType.ALL, fetch = FetchType.LAZY, mappedBy = "idPai")private  List&lt;RegD760&gt; regD760;public List&lt;RegD760&gt; getRegD760() {return regD760;}public void setRegD760(List&lt;RegD760&gt; regD760) {this.regD760 = regD760;}</v>
      </c>
      <c r="M165" t="str">
        <f t="shared" si="19"/>
        <v>public RegD760() { } public RegD760(Long id) { this.id = id; } public RegD760(Long id, RegD750 idPai, long linha, String hash) { this.id = id; this.idPai = idPai; this.linha = linha; this.hash = hash; }public Long getId() { return id; } public void setId(Long id) { this.id = id; }</v>
      </c>
      <c r="N165" t="str">
        <f t="shared" si="20"/>
        <v>reg_d760</v>
      </c>
      <c r="O165" t="str">
        <f t="shared" si="21"/>
        <v>DELETE FROM `efdicms`.`reg_D760` WHERE (`HASHFILE` = @NUMHASH);</v>
      </c>
    </row>
    <row r="166" spans="1:15" x14ac:dyDescent="0.35">
      <c r="A166">
        <f t="shared" si="17"/>
        <v>165</v>
      </c>
      <c r="B166" s="7" t="s">
        <v>3605</v>
      </c>
      <c r="C166" t="s">
        <v>3859</v>
      </c>
      <c r="D166" s="7" t="s">
        <v>3860</v>
      </c>
      <c r="E166" s="179">
        <v>4</v>
      </c>
      <c r="F166" t="s">
        <v>8</v>
      </c>
      <c r="G166" s="7" t="s">
        <v>3858</v>
      </c>
      <c r="H166">
        <f>COUNTIF($G$2:G166,G166)</f>
        <v>1</v>
      </c>
      <c r="I166" t="str">
        <f t="shared" si="18"/>
        <v>@Registros(nivel = 4) public class RegD761 implements Serializable { private static final long serialVersionUID = 1L; @Id @GeneratedValue(strategy = GenerationType.IDENTITY) @Basic(optional = false) @Column(name = "ID" ) private Long id;@OneToOne(fetch = FetchType.LAZY) @JoinColumn(name = "ID_PAI", nullable = false) private RegD760 idPai; public RegD760 getIdPai() {return idPai;}public void setIdPai(Object idPai) {this.idPai = (RegD760) idPai;}public RegD761() { } public RegD761(Long id) { this.id = id; } public RegD761(Long id, RegD760 idPai, long linha, String hash) { this.id = id; this.idPai = idPai; this.linha = linha; this.hash = hash; }public Long getId() { return id; } public void setId(Long id) { this.id = id; }</v>
      </c>
      <c r="J166" t="str">
        <f t="shared" si="22"/>
        <v>@OneToOne(optional = true, cascade = CascadeType.ALL, fetch = FetchType.LAZY, mappedBy = "idPai")private  RegD761 regD761;public RegD761 getRegD761() {return regD761;}public void setRegD761(RegD761 regD761) {this.regD761 = regD761;}</v>
      </c>
      <c r="K166">
        <f t="shared" si="23"/>
        <v>0</v>
      </c>
      <c r="L166" t="str">
        <f t="shared" si="24"/>
        <v>@OneToOne(optional = true, cascade = CascadeType.ALL, fetch = FetchType.LAZY, mappedBy = "idPai")private  RegD761 regD761;public RegD761 getRegD761() {return regD761;}public void setRegD761(RegD761 regD761) {this.regD761 = regD761;}</v>
      </c>
      <c r="M166" t="str">
        <f t="shared" si="19"/>
        <v>public RegD761() { } public RegD761(Long id) { this.id = id; } public RegD761(Long id, RegD760 idPai, long linha, String hash) { this.id = id; this.idPai = idPai; this.linha = linha; this.hash = hash; }public Long getId() { return id; } public void setId(Long id) { this.id = id; }</v>
      </c>
      <c r="N166" t="str">
        <f t="shared" si="20"/>
        <v>reg_d761</v>
      </c>
      <c r="O166" t="str">
        <f t="shared" si="21"/>
        <v>DELETE FROM `efdicms`.`reg_D761` WHERE (`HASHFILE` = @NUMHASH);</v>
      </c>
    </row>
    <row r="167" spans="1:15" x14ac:dyDescent="0.35">
      <c r="A167">
        <f t="shared" si="17"/>
        <v>166</v>
      </c>
      <c r="B167" s="7" t="s">
        <v>3605</v>
      </c>
      <c r="C167" t="s">
        <v>3861</v>
      </c>
      <c r="D167" s="7" t="s">
        <v>2139</v>
      </c>
      <c r="E167" s="179">
        <v>1</v>
      </c>
      <c r="F167" t="s">
        <v>8</v>
      </c>
      <c r="G167" s="7" t="s">
        <v>23</v>
      </c>
      <c r="H167">
        <f>COUNTIF($G$2:G167,G167)</f>
        <v>8</v>
      </c>
      <c r="I167" t="str">
        <f t="shared" si="18"/>
        <v>@Registros(nivel = 1) public class RegD990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RegD990() { } public RegD990(Long id) { this.id = id; } public RegD990(Long id, Reg0000 idPai, long linha, String hash) { this.id = id; this.idPai = idPai; this.linha = linha; this.hash = hash; }public Long getId() { return id; } public void setId(Long id) { this.id = id; }</v>
      </c>
      <c r="J167" t="str">
        <f t="shared" si="22"/>
        <v>@OneToOne(optional = true, cascade = CascadeType.ALL, fetch = FetchType.LAZY, mappedBy = "idPai")private  RegD990 regD990;public RegD990 getRegD990() {return regD990;}public void setRegD990(RegD990 regD990) {this.regD990 = regD990;}</v>
      </c>
      <c r="K167">
        <f t="shared" si="23"/>
        <v>0</v>
      </c>
      <c r="L167" t="str">
        <f t="shared" si="24"/>
        <v>@OneToOne(optional = true, cascade = CascadeType.ALL, fetch = FetchType.LAZY, mappedBy = "idPai")private  Reg0001 reg0001;public Reg0001 getReg0001() {return reg0001;}public void setReg0001(Reg0001 reg0001) {this.reg0001 = reg0001;}@OneToOne(optional = true, cascade = CascadeType.ALL, fetch = FetchType.LAZY, mappedBy = "idPai")private  Reg0990 reg0990;public Reg0990 getReg0990() {return reg0990;}public void setReg0990(Reg0990 reg0990) {this.reg0990 = reg0990;}@OneToOne(optional = true, cascade = CascadeType.ALL, fetch = FetchType.LAZY, mappedBy = "idPai")private  RegB001 regB001;public RegB001 getRegB001() {return regB001;}public void setRegB001(RegB001 regB001) {this.regB001 = regB001;}@OneToOne(optional = true, cascade = CascadeType.ALL, fetch = FetchType.LAZY, mappedBy = "idPai")private  RegB990 regB990;public RegB990 getRegB990() {return regB990;}public void setRegB990(RegB990 regB990) {this.regB990 = regB990;}@OneToOne(optional = true, cascade = CascadeType.ALL, fetch = FetchType.LAZY, mappedBy = "idPai")private  RegC001 regC001;public RegC001 getRegC001() {return regC001;}public void setRegC001(RegC001 regC001) {this.regC001 = regC001;}@OneToOne(optional = true, cascade = CascadeType.ALL, fetch = FetchType.LAZY, mappedBy = "idPai")private  RegC990 regC990;public RegC990 getRegC990() {return regC990;}public void setRegC990(RegC990 regC990) {this.regC990 = regC990;}@OneToOne(optional = true, cascade = CascadeType.ALL, fetch = FetchType.LAZY, mappedBy = "idPai")private  RegD001 regD001;public RegD001 getRegD001() {return regD001;}public void setRegD001(RegD001 regD001) {this.regD001 = regD001;}@OneToOne(optional = true, cascade = CascadeType.ALL, fetch = FetchType.LAZY, mappedBy = "idPai")private  RegD990 regD990;public RegD990 getRegD990() {return regD990;}public void setRegD990(RegD990 regD990) {this.regD990 = regD990;}</v>
      </c>
      <c r="M167" t="str">
        <f t="shared" si="19"/>
        <v>public RegD990() { } public RegD990(Long id) { this.id = id; } public RegD990(Long id, Reg0000 idPai, long linha, String hash) { this.id = id; this.idPai = idPai; this.linha = linha; this.hash = hash; }public Long getId() { return id; } public void setId(Long id) { this.id = id; }</v>
      </c>
      <c r="N167" t="str">
        <f t="shared" si="20"/>
        <v>reg_d990</v>
      </c>
      <c r="O167" t="str">
        <f t="shared" si="21"/>
        <v>DELETE FROM `efdicms`.`reg_D990` WHERE (`HASHFILE` = @NUMHASH);</v>
      </c>
    </row>
    <row r="168" spans="1:15" x14ac:dyDescent="0.35">
      <c r="A168">
        <f t="shared" si="17"/>
        <v>167</v>
      </c>
      <c r="B168" s="7" t="s">
        <v>3862</v>
      </c>
      <c r="C168" t="s">
        <v>3863</v>
      </c>
      <c r="D168" s="7" t="s">
        <v>2144</v>
      </c>
      <c r="E168" s="179">
        <v>1</v>
      </c>
      <c r="F168" t="s">
        <v>8</v>
      </c>
      <c r="G168" s="7" t="s">
        <v>23</v>
      </c>
      <c r="H168">
        <f>COUNTIF($G$2:G168,G168)</f>
        <v>9</v>
      </c>
      <c r="I168" t="str">
        <f t="shared" si="18"/>
        <v>@Registros(nivel = 1) public class RegE001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RegE001() { } public RegE001(Long id) { this.id = id; } public RegE001(Long id, Reg0000 idPai, long linha, String hash) { this.id = id; this.idPai = idPai; this.linha = linha; this.hash = hash; }public Long getId() { return id; } public void setId(Long id) { this.id = id; }</v>
      </c>
      <c r="J168" t="str">
        <f t="shared" si="22"/>
        <v>@OneToOne(optional = true, cascade = CascadeType.ALL, fetch = FetchType.LAZY, mappedBy = "idPai")private  RegE001 regE001;public RegE001 getRegE001() {return regE001;}public void setRegE001(RegE001 regE001) {this.regE001 = regE001;}</v>
      </c>
      <c r="K168">
        <f t="shared" si="23"/>
        <v>4</v>
      </c>
      <c r="L168" t="str">
        <f t="shared" si="24"/>
        <v>@OneToOne(optional = true, cascade = CascadeType.ALL, fetch = FetchType.LAZY, mappedBy = "idPai")private  Reg0001 reg0001;public Reg0001 getReg0001() {return reg0001;}public void setReg0001(Reg0001 reg0001) {this.reg0001 = reg0001;}@OneToOne(optional = true, cascade = CascadeType.ALL, fetch = FetchType.LAZY, mappedBy = "idPai")private  Reg0990 reg0990;public Reg0990 getReg0990() {return reg0990;}public void setReg0990(Reg0990 reg0990) {this.reg0990 = reg0990;}@OneToOne(optional = true, cascade = CascadeType.ALL, fetch = FetchType.LAZY, mappedBy = "idPai")private  RegB001 regB001;public RegB001 getRegB001() {return regB001;}public void setRegB001(RegB001 regB001) {this.regB001 = regB001;}@OneToOne(optional = true, cascade = CascadeType.ALL, fetch = FetchType.LAZY, mappedBy = "idPai")private  RegB990 regB990;public RegB990 getRegB990() {return regB990;}public void setRegB990(RegB990 regB990) {this.regB990 = regB990;}@OneToOne(optional = true, cascade = CascadeType.ALL, fetch = FetchType.LAZY, mappedBy = "idPai")private  RegC001 regC001;public RegC001 getRegC001() {return regC001;}public void setRegC001(RegC001 regC001) {this.regC001 = regC001;}@OneToOne(optional = true, cascade = CascadeType.ALL, fetch = FetchType.LAZY, mappedBy = "idPai")private  RegC990 regC990;public RegC990 getRegC990() {return regC990;}public void setRegC990(RegC990 regC990) {this.regC990 = regC990;}@OneToOne(optional = true, cascade = CascadeType.ALL, fetch = FetchType.LAZY, mappedBy = "idPai")private  RegD001 regD001;public RegD001 getRegD001() {return regD001;}public void setRegD001(RegD001 regD001) {this.regD001 = regD001;}@OneToOne(optional = true, cascade = CascadeType.ALL, fetch = FetchType.LAZY, mappedBy = "idPai")private  RegD990 regD990;public RegD990 getRegD990() {return regD990;}public void setRegD990(RegD990 regD990) {this.regD990 = regD990;}@OneToOne(optional = true, cascade = CascadeType.ALL, fetch = FetchType.LAZY, mappedBy = "idPai")private  RegE001 regE001;public RegE001 getRegE001() {return regE001;}public void setRegE001(RegE001 regE001) {this.regE001 = regE001;}</v>
      </c>
      <c r="M168" t="str">
        <f t="shared" si="19"/>
        <v>public RegE001() { } public RegE001(Long id) { this.id = id; } public RegE001(Long id, Reg0000 idPai, long linha, String hash) { this.id = id; this.idPai = idPai; this.linha = linha; this.hash = hash; }public Long getId() { return id; } public void setId(Long id) { this.id = id; }</v>
      </c>
      <c r="N168" t="str">
        <f t="shared" si="20"/>
        <v>reg_e001</v>
      </c>
      <c r="O168" t="str">
        <f t="shared" si="21"/>
        <v>DELETE FROM `efdicms`.`reg_E001` WHERE (`HASHFILE` = @NUMHASH);</v>
      </c>
    </row>
    <row r="169" spans="1:15" x14ac:dyDescent="0.35">
      <c r="A169">
        <f t="shared" si="17"/>
        <v>168</v>
      </c>
      <c r="B169" s="7" t="s">
        <v>3862</v>
      </c>
      <c r="C169" t="s">
        <v>3864</v>
      </c>
      <c r="D169" s="7" t="s">
        <v>2147</v>
      </c>
      <c r="E169" s="179">
        <v>2</v>
      </c>
      <c r="F169" t="s">
        <v>108</v>
      </c>
      <c r="G169" s="7" t="s">
        <v>2144</v>
      </c>
      <c r="H169">
        <f>COUNTIF($G$2:G169,G169)</f>
        <v>1</v>
      </c>
      <c r="I169" t="str">
        <f t="shared" si="18"/>
        <v>@Registros(nivel = 2) public class RegE100 implements Serializable { private static final long serialVersionUID = 1L; @Id @GeneratedValue(strategy = GenerationType.IDENTITY) @Basic(optional = false) @Column(name = "ID" ) private Long id;@ManyToOne(fetch = FetchType.LAZY) @JoinColumn(name = "ID_PAI", nullable = false) private RegE001 idPai; public RegE001 getIdPai() {return idPai;}public void setIdPai(Object idPai) {this.idPai = (RegE001) idPai;}public RegE100() { } public RegE100(Long id) { this.id = id; } public RegE100(Long id, RegE001 idPai, long linha, String hash) { this.id = id; this.idPai = idPai; this.linha = linha; this.hash = hash; }public Long getId() { return id; } public void setId(Long id) { this.id = id; }</v>
      </c>
      <c r="J169" t="str">
        <f t="shared" si="22"/>
        <v>@OneToMany( cascade = CascadeType.ALL, fetch = FetchType.LAZY, mappedBy = "idPai")private  List&lt;RegE100&gt; regE100;public List&lt;RegE100&gt; getRegE100() {return regE100;}public void setRegE100(List&lt;RegE100&gt; regE100) {this.regE100 = regE100;}</v>
      </c>
      <c r="K169">
        <f t="shared" si="23"/>
        <v>1</v>
      </c>
      <c r="L169" t="str">
        <f t="shared" si="24"/>
        <v>@OneToMany( cascade = CascadeType.ALL, fetch = FetchType.LAZY, mappedBy = "idPai")private  List&lt;RegE100&gt; regE100;public List&lt;RegE100&gt; getRegE100() {return regE100;}public void setRegE100(List&lt;RegE100&gt; regE100) {this.regE100 = regE100;}</v>
      </c>
      <c r="M169" t="str">
        <f t="shared" si="19"/>
        <v>public RegE100() { } public RegE100(Long id) { this.id = id; } public RegE100(Long id, RegE001 idPai, long linha, String hash) { this.id = id; this.idPai = idPai; this.linha = linha; this.hash = hash; }public Long getId() { return id; } public void setId(Long id) { this.id = id; }</v>
      </c>
      <c r="N169" t="str">
        <f t="shared" si="20"/>
        <v>reg_e100</v>
      </c>
      <c r="O169" t="str">
        <f t="shared" si="21"/>
        <v>DELETE FROM `efdicms`.`reg_E100` WHERE (`HASHFILE` = @NUMHASH);</v>
      </c>
    </row>
    <row r="170" spans="1:15" x14ac:dyDescent="0.35">
      <c r="A170">
        <f t="shared" si="17"/>
        <v>169</v>
      </c>
      <c r="B170" s="7" t="s">
        <v>3862</v>
      </c>
      <c r="C170" t="s">
        <v>3865</v>
      </c>
      <c r="D170" s="7" t="s">
        <v>2152</v>
      </c>
      <c r="E170" s="179">
        <v>3</v>
      </c>
      <c r="F170" t="s">
        <v>8</v>
      </c>
      <c r="G170" s="7" t="s">
        <v>2147</v>
      </c>
      <c r="H170">
        <f>COUNTIF($G$2:G170,G170)</f>
        <v>1</v>
      </c>
      <c r="I170" t="str">
        <f t="shared" si="18"/>
        <v>@Registros(nivel = 3) public class RegE110 implements Serializable { private static final long serialVersionUID = 1L; @Id @GeneratedValue(strategy = GenerationType.IDENTITY) @Basic(optional = false) @Column(name = "ID" ) private Long id;@OneToOne(fetch = FetchType.LAZY) @JoinColumn(name = "ID_PAI", nullable = false) private RegE100 idPai; public RegE100 getIdPai() {return idPai;}public void setIdPai(Object idPai) {this.idPai = (RegE100) idPai;}public RegE110() { } public RegE110(Long id) { this.id = id; } public RegE110(Long id, RegE100 idPai, long linha, String hash) { this.id = id; this.idPai = idPai; this.linha = linha; this.hash = hash; }public Long getId() { return id; } public void setId(Long id) { this.id = id; }</v>
      </c>
      <c r="J170" t="str">
        <f t="shared" si="22"/>
        <v>@OneToOne(optional = true, cascade = CascadeType.ALL, fetch = FetchType.LAZY, mappedBy = "idPai")private  RegE110 regE110;public RegE110 getRegE110() {return regE110;}public void setRegE110(RegE110 regE110) {this.regE110 = regE110;}</v>
      </c>
      <c r="K170">
        <f t="shared" si="23"/>
        <v>3</v>
      </c>
      <c r="L170" t="str">
        <f t="shared" si="24"/>
        <v>@OneToOne(optional = true, cascade = CascadeType.ALL, fetch = FetchType.LAZY, mappedBy = "idPai")private  RegE110 regE110;public RegE110 getRegE110() {return regE110;}public void setRegE110(RegE110 regE110) {this.regE110 = regE110;}</v>
      </c>
      <c r="M170" t="str">
        <f t="shared" si="19"/>
        <v>public RegE110() { } public RegE110(Long id) { this.id = id; } public RegE110(Long id, RegE100 idPai, long linha, String hash) { this.id = id; this.idPai = idPai; this.linha = linha; this.hash = hash; }public Long getId() { return id; } public void setId(Long id) { this.id = id; }</v>
      </c>
      <c r="N170" t="str">
        <f t="shared" si="20"/>
        <v>reg_e110</v>
      </c>
      <c r="O170" t="str">
        <f t="shared" si="21"/>
        <v>DELETE FROM `efdicms`.`reg_E110` WHERE (`HASHFILE` = @NUMHASH);</v>
      </c>
    </row>
    <row r="171" spans="1:15" x14ac:dyDescent="0.35">
      <c r="A171">
        <f t="shared" si="17"/>
        <v>170</v>
      </c>
      <c r="B171" s="7" t="s">
        <v>3862</v>
      </c>
      <c r="C171" t="s">
        <v>3866</v>
      </c>
      <c r="D171" s="7" t="s">
        <v>2284</v>
      </c>
      <c r="E171" s="179">
        <v>4</v>
      </c>
      <c r="F171" t="s">
        <v>144</v>
      </c>
      <c r="G171" s="7" t="s">
        <v>2152</v>
      </c>
      <c r="H171">
        <f>COUNTIF($G$2:G171,G171)</f>
        <v>1</v>
      </c>
      <c r="I171" t="str">
        <f t="shared" si="18"/>
        <v>@Registros(nivel = 4) public class RegE111 implements Serializable { private static final long serialVersionUID = 1L; @Id @GeneratedValue(strategy = GenerationType.IDENTITY) @Basic(optional = false) @Column(name = "ID" ) private Long id;@ManyToOne(fetch = FetchType.LAZY) @JoinColumn(name = "ID_PAI", nullable = false) private RegE110 idPai; public RegE110 getIdPai() {return idPai;}public void setIdPai(Object idPai) {this.idPai = (RegE110) idPai;}public RegE111() { } public RegE111(Long id) { this.id = id; } public RegE111(Long id, RegE110 idPai, long linha, String hash) { this.id = id; this.idPai = idPai; this.linha = linha; this.hash = hash; }public Long getId() { return id; } public void setId(Long id) { this.id = id; }</v>
      </c>
      <c r="J171" t="str">
        <f t="shared" si="22"/>
        <v>@OneToMany( cascade = CascadeType.ALL, fetch = FetchType.LAZY, mappedBy = "idPai")private  List&lt;RegE111&gt; regE111;public List&lt;RegE111&gt; getRegE111() {return regE111;}public void setRegE111(List&lt;RegE111&gt; regE111) {this.regE111 = regE111;}</v>
      </c>
      <c r="K171">
        <f t="shared" si="23"/>
        <v>2</v>
      </c>
      <c r="L171" t="str">
        <f t="shared" si="24"/>
        <v>@OneToMany( cascade = CascadeType.ALL, fetch = FetchType.LAZY, mappedBy = "idPai")private  List&lt;RegE111&gt; regE111;public List&lt;RegE111&gt; getRegE111() {return regE111;}public void setRegE111(List&lt;RegE111&gt; regE111) {this.regE111 = regE111;}</v>
      </c>
      <c r="M171" t="str">
        <f t="shared" si="19"/>
        <v>public RegE111() { } public RegE111(Long id) { this.id = id; } public RegE111(Long id, RegE110 idPai, long linha, String hash) { this.id = id; this.idPai = idPai; this.linha = linha; this.hash = hash; }public Long getId() { return id; } public void setId(Long id) { this.id = id; }</v>
      </c>
      <c r="N171" t="str">
        <f t="shared" si="20"/>
        <v>reg_e111</v>
      </c>
      <c r="O171" t="str">
        <f t="shared" si="21"/>
        <v>DELETE FROM `efdicms`.`reg_E111` WHERE (`HASHFILE` = @NUMHASH);</v>
      </c>
    </row>
    <row r="172" spans="1:15" x14ac:dyDescent="0.35">
      <c r="A172">
        <f t="shared" si="17"/>
        <v>171</v>
      </c>
      <c r="B172" s="7" t="s">
        <v>3862</v>
      </c>
      <c r="C172" t="s">
        <v>3867</v>
      </c>
      <c r="D172" s="7" t="s">
        <v>2352</v>
      </c>
      <c r="E172" s="179">
        <v>5</v>
      </c>
      <c r="F172" t="s">
        <v>144</v>
      </c>
      <c r="G172" s="7" t="s">
        <v>2284</v>
      </c>
      <c r="H172">
        <f>COUNTIF($G$2:G172,G172)</f>
        <v>1</v>
      </c>
      <c r="I172" t="str">
        <f t="shared" si="18"/>
        <v>@Registros(nivel = 5) public class RegE112 implements Serializable { private static final long serialVersionUID = 1L; @Id @GeneratedValue(strategy = GenerationType.IDENTITY) @Basic(optional = false) @Column(name = "ID" ) private Long id;@ManyToOne(fetch = FetchType.LAZY) @JoinColumn(name = "ID_PAI", nullable = false) private RegE111 idPai; public RegE111 getIdPai() {return idPai;}public void setIdPai(Object idPai) {this.idPai = (RegE111) idPai;}public RegE112() { } public RegE112(Long id) { this.id = id; } public RegE112(Long id, RegE111 idPai, long linha, String hash) { this.id = id; this.idPai = idPai; this.linha = linha; this.hash = hash; }public Long getId() { return id; } public void setId(Long id) { this.id = id; }</v>
      </c>
      <c r="J172" t="str">
        <f t="shared" si="22"/>
        <v>@OneToMany( cascade = CascadeType.ALL, fetch = FetchType.LAZY, mappedBy = "idPai")private  List&lt;RegE112&gt; regE112;public List&lt;RegE112&gt; getRegE112() {return regE112;}public void setRegE112(List&lt;RegE112&gt; regE112) {this.regE112 = regE112;}</v>
      </c>
      <c r="K172">
        <f t="shared" si="23"/>
        <v>0</v>
      </c>
      <c r="L172" t="str">
        <f t="shared" si="24"/>
        <v>@OneToMany( cascade = CascadeType.ALL, fetch = FetchType.LAZY, mappedBy = "idPai")private  List&lt;RegE112&gt; regE112;public List&lt;RegE112&gt; getRegE112() {return regE112;}public void setRegE112(List&lt;RegE112&gt; regE112) {this.regE112 = regE112;}</v>
      </c>
      <c r="M172" t="str">
        <f t="shared" si="19"/>
        <v>public RegE112() { } public RegE112(Long id) { this.id = id; } public RegE112(Long id, RegE111 idPai, long linha, String hash) { this.id = id; this.idPai = idPai; this.linha = linha; this.hash = hash; }public Long getId() { return id; } public void setId(Long id) { this.id = id; }</v>
      </c>
      <c r="N172" t="str">
        <f t="shared" si="20"/>
        <v>reg_e112</v>
      </c>
      <c r="O172" t="str">
        <f t="shared" si="21"/>
        <v>DELETE FROM `efdicms`.`reg_E112` WHERE (`HASHFILE` = @NUMHASH);</v>
      </c>
    </row>
    <row r="173" spans="1:15" x14ac:dyDescent="0.35">
      <c r="A173">
        <f t="shared" si="17"/>
        <v>172</v>
      </c>
      <c r="B173" s="7" t="s">
        <v>3862</v>
      </c>
      <c r="C173" t="s">
        <v>3868</v>
      </c>
      <c r="D173" s="7" t="s">
        <v>2358</v>
      </c>
      <c r="E173" s="179">
        <v>5</v>
      </c>
      <c r="F173" t="s">
        <v>144</v>
      </c>
      <c r="G173" s="7" t="s">
        <v>2284</v>
      </c>
      <c r="H173">
        <f>COUNTIF($G$2:G173,G173)</f>
        <v>2</v>
      </c>
      <c r="I173" t="str">
        <f t="shared" si="18"/>
        <v>@Registros(nivel = 5) public class RegE113 implements Serializable { private static final long serialVersionUID = 1L; @Id @GeneratedValue(strategy = GenerationType.IDENTITY) @Basic(optional = false) @Column(name = "ID" ) private Long id;@ManyToOne(fetch = FetchType.LAZY) @JoinColumn(name = "ID_PAI", nullable = false) private RegE111 idPai; public RegE111 getIdPai() {return idPai;}public void setIdPai(Object idPai) {this.idPai = (RegE111) idPai;}public RegE113() { } public RegE113(Long id) { this.id = id; } public RegE113(Long id, RegE111 idPai, long linha, String hash) { this.id = id; this.idPai = idPai; this.linha = linha; this.hash = hash; }public Long getId() { return id; } public void setId(Long id) { this.id = id; }</v>
      </c>
      <c r="J173" t="str">
        <f t="shared" si="22"/>
        <v>@OneToMany( cascade = CascadeType.ALL, fetch = FetchType.LAZY, mappedBy = "idPai")private  List&lt;RegE113&gt; regE113;public List&lt;RegE113&gt; getRegE113() {return regE113;}public void setRegE113(List&lt;RegE113&gt; regE113) {this.regE113 = regE113;}</v>
      </c>
      <c r="K173">
        <f t="shared" si="23"/>
        <v>0</v>
      </c>
      <c r="L173" t="str">
        <f t="shared" si="24"/>
        <v>@OneToMany( cascade = CascadeType.ALL, fetch = FetchType.LAZY, mappedBy = "idPai")private  List&lt;RegE112&gt; regE112;public List&lt;RegE112&gt; getRegE112() {return regE112;}public void setRegE112(List&lt;RegE112&gt; regE112) {this.regE112 = regE112;}@OneToMany( cascade = CascadeType.ALL, fetch = FetchType.LAZY, mappedBy = "idPai")private  List&lt;RegE113&gt; regE113;public List&lt;RegE113&gt; getRegE113() {return regE113;}public void setRegE113(List&lt;RegE113&gt; regE113) {this.regE113 = regE113;}</v>
      </c>
      <c r="M173" t="str">
        <f t="shared" si="19"/>
        <v>public RegE113() { } public RegE113(Long id) { this.id = id; } public RegE113(Long id, RegE111 idPai, long linha, String hash) { this.id = id; this.idPai = idPai; this.linha = linha; this.hash = hash; }public Long getId() { return id; } public void setId(Long id) { this.id = id; }</v>
      </c>
      <c r="N173" t="str">
        <f t="shared" si="20"/>
        <v>reg_e113</v>
      </c>
      <c r="O173" t="str">
        <f t="shared" si="21"/>
        <v>DELETE FROM `efdicms`.`reg_E113` WHERE (`HASHFILE` = @NUMHASH);</v>
      </c>
    </row>
    <row r="174" spans="1:15" x14ac:dyDescent="0.35">
      <c r="A174">
        <f t="shared" si="17"/>
        <v>173</v>
      </c>
      <c r="B174" s="7" t="s">
        <v>3862</v>
      </c>
      <c r="C174" t="s">
        <v>3869</v>
      </c>
      <c r="D174" s="7" t="s">
        <v>2364</v>
      </c>
      <c r="E174" s="179">
        <v>4</v>
      </c>
      <c r="F174" t="s">
        <v>144</v>
      </c>
      <c r="G174" s="7" t="s">
        <v>2152</v>
      </c>
      <c r="H174">
        <f>COUNTIF($G$2:G174,G174)</f>
        <v>2</v>
      </c>
      <c r="I174" t="str">
        <f t="shared" si="18"/>
        <v>@Registros(nivel = 4) public class RegE115 implements Serializable { private static final long serialVersionUID = 1L; @Id @GeneratedValue(strategy = GenerationType.IDENTITY) @Basic(optional = false) @Column(name = "ID" ) private Long id;@ManyToOne(fetch = FetchType.LAZY) @JoinColumn(name = "ID_PAI", nullable = false) private RegE110 idPai; public RegE110 getIdPai() {return idPai;}public void setIdPai(Object idPai) {this.idPai = (RegE110) idPai;}public RegE115() { } public RegE115(Long id) { this.id = id; } public RegE115(Long id, RegE110 idPai, long linha, String hash) { this.id = id; this.idPai = idPai; this.linha = linha; this.hash = hash; }public Long getId() { return id; } public void setId(Long id) { this.id = id; }</v>
      </c>
      <c r="J174" t="str">
        <f t="shared" si="22"/>
        <v>@OneToMany( cascade = CascadeType.ALL, fetch = FetchType.LAZY, mappedBy = "idPai")private  List&lt;RegE115&gt; regE115;public List&lt;RegE115&gt; getRegE115() {return regE115;}public void setRegE115(List&lt;RegE115&gt; regE115) {this.regE115 = regE115;}</v>
      </c>
      <c r="K174">
        <f t="shared" si="23"/>
        <v>0</v>
      </c>
      <c r="L174" t="str">
        <f t="shared" si="24"/>
        <v>@OneToMany( cascade = CascadeType.ALL, fetch = FetchType.LAZY, mappedBy = "idPai")private  List&lt;RegE111&gt; regE111;public List&lt;RegE111&gt; getRegE111() {return regE111;}public void setRegE111(List&lt;RegE111&gt; regE111) {this.regE111 = regE111;}@OneToMany( cascade = CascadeType.ALL, fetch = FetchType.LAZY, mappedBy = "idPai")private  List&lt;RegE115&gt; regE115;public List&lt;RegE115&gt; getRegE115() {return regE115;}public void setRegE115(List&lt;RegE115&gt; regE115) {this.regE115 = regE115;}</v>
      </c>
      <c r="M174" t="str">
        <f t="shared" si="19"/>
        <v>public RegE115() { } public RegE115(Long id) { this.id = id; } public RegE115(Long id, RegE110 idPai, long linha, String hash) { this.id = id; this.idPai = idPai; this.linha = linha; this.hash = hash; }public Long getId() { return id; } public void setId(Long id) { this.id = id; }</v>
      </c>
      <c r="N174" t="str">
        <f t="shared" si="20"/>
        <v>reg_e115</v>
      </c>
      <c r="O174" t="str">
        <f t="shared" si="21"/>
        <v>DELETE FROM `efdicms`.`reg_E115` WHERE (`HASHFILE` = @NUMHASH);</v>
      </c>
    </row>
    <row r="175" spans="1:15" x14ac:dyDescent="0.35">
      <c r="A175">
        <f t="shared" si="17"/>
        <v>174</v>
      </c>
      <c r="B175" s="7" t="s">
        <v>3862</v>
      </c>
      <c r="C175" t="s">
        <v>3870</v>
      </c>
      <c r="D175" s="7" t="s">
        <v>2385</v>
      </c>
      <c r="E175" s="179">
        <v>4</v>
      </c>
      <c r="F175" t="s">
        <v>144</v>
      </c>
      <c r="G175" s="7" t="s">
        <v>2152</v>
      </c>
      <c r="H175">
        <f>COUNTIF($G$2:G175,G175)</f>
        <v>3</v>
      </c>
      <c r="I175" t="str">
        <f t="shared" si="18"/>
        <v>@Registros(nivel = 4) public class RegE116 implements Serializable { private static final long serialVersionUID = 1L; @Id @GeneratedValue(strategy = GenerationType.IDENTITY) @Basic(optional = false) @Column(name = "ID" ) private Long id;@ManyToOne(fetch = FetchType.LAZY) @JoinColumn(name = "ID_PAI", nullable = false) private RegE110 idPai; public RegE110 getIdPai() {return idPai;}public void setIdPai(Object idPai) {this.idPai = (RegE110) idPai;}public RegE116() { } public RegE116(Long id) { this.id = id; } public RegE116(Long id, RegE110 idPai, long linha, String hash) { this.id = id; this.idPai = idPai; this.linha = linha; this.hash = hash; }public Long getId() { return id; } public void setId(Long id) { this.id = id; }</v>
      </c>
      <c r="J175" t="str">
        <f t="shared" si="22"/>
        <v>@OneToMany( cascade = CascadeType.ALL, fetch = FetchType.LAZY, mappedBy = "idPai")private  List&lt;RegE116&gt; regE116;public List&lt;RegE116&gt; getRegE116() {return regE116;}public void setRegE116(List&lt;RegE116&gt; regE116) {this.regE116 = regE116;}</v>
      </c>
      <c r="K175">
        <f t="shared" si="23"/>
        <v>0</v>
      </c>
      <c r="L175" t="str">
        <f t="shared" si="24"/>
        <v>@OneToMany( cascade = CascadeType.ALL, fetch = FetchType.LAZY, mappedBy = "idPai")private  List&lt;RegE111&gt; regE111;public List&lt;RegE111&gt; getRegE111() {return regE111;}public void setRegE111(List&lt;RegE111&gt; regE111) {this.regE111 = regE111;}@OneToMany( cascade = CascadeType.ALL, fetch = FetchType.LAZY, mappedBy = "idPai")private  List&lt;RegE115&gt; regE115;public List&lt;RegE115&gt; getRegE115() {return regE115;}public void setRegE115(List&lt;RegE115&gt; regE115) {this.regE115 = regE115;}@OneToMany( cascade = CascadeType.ALL, fetch = FetchType.LAZY, mappedBy = "idPai")private  List&lt;RegE116&gt; regE116;public List&lt;RegE116&gt; getRegE116() {return regE116;}public void setRegE116(List&lt;RegE116&gt; regE116) {this.regE116 = regE116;}</v>
      </c>
      <c r="M175" t="str">
        <f t="shared" si="19"/>
        <v>public RegE116() { } public RegE116(Long id) { this.id = id; } public RegE116(Long id, RegE110 idPai, long linha, String hash) { this.id = id; this.idPai = idPai; this.linha = linha; this.hash = hash; }public Long getId() { return id; } public void setId(Long id) { this.id = id; }</v>
      </c>
      <c r="N175" t="str">
        <f t="shared" si="20"/>
        <v>reg_e116</v>
      </c>
      <c r="O175" t="str">
        <f t="shared" si="21"/>
        <v>DELETE FROM `efdicms`.`reg_E116` WHERE (`HASHFILE` = @NUMHASH);</v>
      </c>
    </row>
    <row r="176" spans="1:15" x14ac:dyDescent="0.35">
      <c r="A176">
        <f t="shared" si="17"/>
        <v>175</v>
      </c>
      <c r="B176" s="7" t="s">
        <v>3862</v>
      </c>
      <c r="C176" t="s">
        <v>3871</v>
      </c>
      <c r="D176" s="7" t="s">
        <v>2399</v>
      </c>
      <c r="E176" s="179">
        <v>2</v>
      </c>
      <c r="F176" t="s">
        <v>108</v>
      </c>
      <c r="G176" s="7" t="s">
        <v>2144</v>
      </c>
      <c r="H176">
        <f>COUNTIF($G$2:G176,G176)</f>
        <v>2</v>
      </c>
      <c r="I176" t="str">
        <f t="shared" si="18"/>
        <v>@Registros(nivel = 2) public class RegE200 implements Serializable { private static final long serialVersionUID = 1L; @Id @GeneratedValue(strategy = GenerationType.IDENTITY) @Basic(optional = false) @Column(name = "ID" ) private Long id;@ManyToOne(fetch = FetchType.LAZY) @JoinColumn(name = "ID_PAI", nullable = false) private RegE001 idPai; public RegE001 getIdPai() {return idPai;}public void setIdPai(Object idPai) {this.idPai = (RegE001) idPai;}public RegE200() { } public RegE200(Long id) { this.id = id; } public RegE200(Long id, RegE001 idPai, long linha, String hash) { this.id = id; this.idPai = idPai; this.linha = linha; this.hash = hash; }public Long getId() { return id; } public void setId(Long id) { this.id = id; }</v>
      </c>
      <c r="J176" t="str">
        <f t="shared" si="22"/>
        <v>@OneToMany( cascade = CascadeType.ALL, fetch = FetchType.LAZY, mappedBy = "idPai")private  List&lt;RegE200&gt; regE200;public List&lt;RegE200&gt; getRegE200() {return regE200;}public void setRegE200(List&lt;RegE200&gt; regE200) {this.regE200 = regE200;}</v>
      </c>
      <c r="K176">
        <f t="shared" si="23"/>
        <v>1</v>
      </c>
      <c r="L176" t="str">
        <f t="shared" si="24"/>
        <v>@OneToMany( cascade = CascadeType.ALL, fetch = FetchType.LAZY, mappedBy = "idPai")private  List&lt;RegE100&gt; regE100;public List&lt;RegE100&gt; getRegE100() {return regE100;}public void setRegE100(List&lt;RegE100&gt; regE100) {this.regE100 = regE100;}@OneToMany( cascade = CascadeType.ALL, fetch = FetchType.LAZY, mappedBy = "idPai")private  List&lt;RegE200&gt; regE200;public List&lt;RegE200&gt; getRegE200() {return regE200;}public void setRegE200(List&lt;RegE200&gt; regE200) {this.regE200 = regE200;}</v>
      </c>
      <c r="M176" t="str">
        <f t="shared" si="19"/>
        <v>public RegE200() { } public RegE200(Long id) { this.id = id; } public RegE200(Long id, RegE001 idPai, long linha, String hash) { this.id = id; this.idPai = idPai; this.linha = linha; this.hash = hash; }public Long getId() { return id; } public void setId(Long id) { this.id = id; }</v>
      </c>
      <c r="N176" t="str">
        <f t="shared" si="20"/>
        <v>reg_e200</v>
      </c>
      <c r="O176" t="str">
        <f t="shared" si="21"/>
        <v>DELETE FROM `efdicms`.`reg_E200` WHERE (`HASHFILE` = @NUMHASH);</v>
      </c>
    </row>
    <row r="177" spans="1:15" x14ac:dyDescent="0.35">
      <c r="A177">
        <f t="shared" si="17"/>
        <v>176</v>
      </c>
      <c r="B177" s="7" t="s">
        <v>3862</v>
      </c>
      <c r="C177" t="s">
        <v>3872</v>
      </c>
      <c r="D177" s="7" t="s">
        <v>2403</v>
      </c>
      <c r="E177" s="179">
        <v>3</v>
      </c>
      <c r="F177" t="s">
        <v>8</v>
      </c>
      <c r="G177" s="7" t="s">
        <v>2399</v>
      </c>
      <c r="H177">
        <f>COUNTIF($G$2:G177,G177)</f>
        <v>1</v>
      </c>
      <c r="I177" t="str">
        <f t="shared" si="18"/>
        <v>@Registros(nivel = 3) public class RegE210 implements Serializable { private static final long serialVersionUID = 1L; @Id @GeneratedValue(strategy = GenerationType.IDENTITY) @Basic(optional = false) @Column(name = "ID" ) private Long id;@OneToOne(fetch = FetchType.LAZY) @JoinColumn(name = "ID_PAI", nullable = false) private RegE200 idPai; public RegE200 getIdPai() {return idPai;}public void setIdPai(Object idPai) {this.idPai = (RegE200) idPai;}public RegE210() { } public RegE210(Long id) { this.id = id; } public RegE210(Long id, RegE200 idPai, long linha, String hash) { this.id = id; this.idPai = idPai; this.linha = linha; this.hash = hash; }public Long getId() { return id; } public void setId(Long id) { this.id = id; }</v>
      </c>
      <c r="J177" t="str">
        <f t="shared" si="22"/>
        <v>@OneToOne(optional = true, cascade = CascadeType.ALL, fetch = FetchType.LAZY, mappedBy = "idPai")private  RegE210 regE210;public RegE210 getRegE210() {return regE210;}public void setRegE210(RegE210 regE210) {this.regE210 = regE210;}</v>
      </c>
      <c r="K177">
        <f t="shared" si="23"/>
        <v>2</v>
      </c>
      <c r="L177" t="str">
        <f t="shared" si="24"/>
        <v>@OneToOne(optional = true, cascade = CascadeType.ALL, fetch = FetchType.LAZY, mappedBy = "idPai")private  RegE210 regE210;public RegE210 getRegE210() {return regE210;}public void setRegE210(RegE210 regE210) {this.regE210 = regE210;}</v>
      </c>
      <c r="M177" t="str">
        <f t="shared" si="19"/>
        <v>public RegE210() { } public RegE210(Long id) { this.id = id; } public RegE210(Long id, RegE200 idPai, long linha, String hash) { this.id = id; this.idPai = idPai; this.linha = linha; this.hash = hash; }public Long getId() { return id; } public void setId(Long id) { this.id = id; }</v>
      </c>
      <c r="N177" t="str">
        <f t="shared" si="20"/>
        <v>reg_e210</v>
      </c>
      <c r="O177" t="str">
        <f t="shared" si="21"/>
        <v>DELETE FROM `efdicms`.`reg_E210` WHERE (`HASHFILE` = @NUMHASH);</v>
      </c>
    </row>
    <row r="178" spans="1:15" x14ac:dyDescent="0.35">
      <c r="A178">
        <f t="shared" si="17"/>
        <v>177</v>
      </c>
      <c r="B178" s="7" t="s">
        <v>3862</v>
      </c>
      <c r="C178" t="s">
        <v>3873</v>
      </c>
      <c r="D178" s="7" t="s">
        <v>2500</v>
      </c>
      <c r="E178" s="179">
        <v>4</v>
      </c>
      <c r="F178" t="s">
        <v>144</v>
      </c>
      <c r="G178" s="7" t="s">
        <v>2403</v>
      </c>
      <c r="H178">
        <f>COUNTIF($G$2:G178,G178)</f>
        <v>1</v>
      </c>
      <c r="I178" t="str">
        <f t="shared" si="18"/>
        <v>@Registros(nivel = 4) public class RegE220 implements Serializable { private static final long serialVersionUID = 1L; @Id @GeneratedValue(strategy = GenerationType.IDENTITY) @Basic(optional = false) @Column(name = "ID" ) private Long id;@ManyToOne(fetch = FetchType.LAZY) @JoinColumn(name = "ID_PAI", nullable = false) private RegE210 idPai; public RegE210 getIdPai() {return idPai;}public void setIdPai(Object idPai) {this.idPai = (RegE210) idPai;}public RegE220() { } public RegE220(Long id) { this.id = id; } public RegE220(Long id, RegE210 idPai, long linha, String hash) { this.id = id; this.idPai = idPai; this.linha = linha; this.hash = hash; }public Long getId() { return id; } public void setId(Long id) { this.id = id; }</v>
      </c>
      <c r="J178" t="str">
        <f t="shared" si="22"/>
        <v>@OneToMany( cascade = CascadeType.ALL, fetch = FetchType.LAZY, mappedBy = "idPai")private  List&lt;RegE220&gt; regE220;public List&lt;RegE220&gt; getRegE220() {return regE220;}public void setRegE220(List&lt;RegE220&gt; regE220) {this.regE220 = regE220;}</v>
      </c>
      <c r="K178">
        <f t="shared" si="23"/>
        <v>2</v>
      </c>
      <c r="L178" t="str">
        <f t="shared" si="24"/>
        <v>@OneToMany( cascade = CascadeType.ALL, fetch = FetchType.LAZY, mappedBy = "idPai")private  List&lt;RegE220&gt; regE220;public List&lt;RegE220&gt; getRegE220() {return regE220;}public void setRegE220(List&lt;RegE220&gt; regE220) {this.regE220 = regE220;}</v>
      </c>
      <c r="M178" t="str">
        <f t="shared" si="19"/>
        <v>public RegE220() { } public RegE220(Long id) { this.id = id; } public RegE220(Long id, RegE210 idPai, long linha, String hash) { this.id = id; this.idPai = idPai; this.linha = linha; this.hash = hash; }public Long getId() { return id; } public void setId(Long id) { this.id = id; }</v>
      </c>
      <c r="N178" t="str">
        <f t="shared" si="20"/>
        <v>reg_e220</v>
      </c>
      <c r="O178" t="str">
        <f t="shared" si="21"/>
        <v>DELETE FROM `efdicms`.`reg_E220` WHERE (`HASHFILE` = @NUMHASH);</v>
      </c>
    </row>
    <row r="179" spans="1:15" x14ac:dyDescent="0.35">
      <c r="A179">
        <f t="shared" si="17"/>
        <v>178</v>
      </c>
      <c r="B179" s="7" t="s">
        <v>3862</v>
      </c>
      <c r="C179" t="s">
        <v>3874</v>
      </c>
      <c r="D179" s="7" t="s">
        <v>2505</v>
      </c>
      <c r="E179" s="179">
        <v>5</v>
      </c>
      <c r="F179" t="s">
        <v>144</v>
      </c>
      <c r="G179" s="7" t="s">
        <v>2500</v>
      </c>
      <c r="H179">
        <f>COUNTIF($G$2:G179,G179)</f>
        <v>1</v>
      </c>
      <c r="I179" t="str">
        <f t="shared" si="18"/>
        <v>@Registros(nivel = 5) public class RegE230 implements Serializable { private static final long serialVersionUID = 1L; @Id @GeneratedValue(strategy = GenerationType.IDENTITY) @Basic(optional = false) @Column(name = "ID" ) private Long id;@ManyToOne(fetch = FetchType.LAZY) @JoinColumn(name = "ID_PAI", nullable = false) private RegE220 idPai; public RegE220 getIdPai() {return idPai;}public void setIdPai(Object idPai) {this.idPai = (RegE220) idPai;}public RegE230() { } public RegE230(Long id) { this.id = id; } public RegE230(Long id, RegE220 idPai, long linha, String hash) { this.id = id; this.idPai = idPai; this.linha = linha; this.hash = hash; }public Long getId() { return id; } public void setId(Long id) { this.id = id; }</v>
      </c>
      <c r="J179" t="str">
        <f t="shared" si="22"/>
        <v>@OneToMany( cascade = CascadeType.ALL, fetch = FetchType.LAZY, mappedBy = "idPai")private  List&lt;RegE230&gt; regE230;public List&lt;RegE230&gt; getRegE230() {return regE230;}public void setRegE230(List&lt;RegE230&gt; regE230) {this.regE230 = regE230;}</v>
      </c>
      <c r="K179">
        <f t="shared" si="23"/>
        <v>0</v>
      </c>
      <c r="L179" t="str">
        <f t="shared" si="24"/>
        <v>@OneToMany( cascade = CascadeType.ALL, fetch = FetchType.LAZY, mappedBy = "idPai")private  List&lt;RegE230&gt; regE230;public List&lt;RegE230&gt; getRegE230() {return regE230;}public void setRegE230(List&lt;RegE230&gt; regE230) {this.regE230 = regE230;}</v>
      </c>
      <c r="M179" t="str">
        <f t="shared" si="19"/>
        <v>public RegE230() { } public RegE230(Long id) { this.id = id; } public RegE230(Long id, RegE220 idPai, long linha, String hash) { this.id = id; this.idPai = idPai; this.linha = linha; this.hash = hash; }public Long getId() { return id; } public void setId(Long id) { this.id = id; }</v>
      </c>
      <c r="N179" t="str">
        <f t="shared" si="20"/>
        <v>reg_e230</v>
      </c>
      <c r="O179" t="str">
        <f t="shared" si="21"/>
        <v>DELETE FROM `efdicms`.`reg_E230` WHERE (`HASHFILE` = @NUMHASH);</v>
      </c>
    </row>
    <row r="180" spans="1:15" x14ac:dyDescent="0.35">
      <c r="A180">
        <f t="shared" si="17"/>
        <v>179</v>
      </c>
      <c r="B180" s="7" t="s">
        <v>3862</v>
      </c>
      <c r="C180" t="s">
        <v>3875</v>
      </c>
      <c r="D180" s="7" t="s">
        <v>2508</v>
      </c>
      <c r="E180" s="179">
        <v>5</v>
      </c>
      <c r="F180" t="s">
        <v>144</v>
      </c>
      <c r="G180" s="7" t="s">
        <v>2500</v>
      </c>
      <c r="H180">
        <f>COUNTIF($G$2:G180,G180)</f>
        <v>2</v>
      </c>
      <c r="I180" t="str">
        <f t="shared" si="18"/>
        <v>@Registros(nivel = 5) public class RegE240 implements Serializable { private static final long serialVersionUID = 1L; @Id @GeneratedValue(strategy = GenerationType.IDENTITY) @Basic(optional = false) @Column(name = "ID" ) private Long id;@ManyToOne(fetch = FetchType.LAZY) @JoinColumn(name = "ID_PAI", nullable = false) private RegE220 idPai; public RegE220 getIdPai() {return idPai;}public void setIdPai(Object idPai) {this.idPai = (RegE220) idPai;}public RegE240() { } public RegE240(Long id) { this.id = id; } public RegE240(Long id, RegE220 idPai, long linha, String hash) { this.id = id; this.idPai = idPai; this.linha = linha; this.hash = hash; }public Long getId() { return id; } public void setId(Long id) { this.id = id; }</v>
      </c>
      <c r="J180" t="str">
        <f t="shared" si="22"/>
        <v>@OneToMany( cascade = CascadeType.ALL, fetch = FetchType.LAZY, mappedBy = "idPai")private  List&lt;RegE240&gt; regE240;public List&lt;RegE240&gt; getRegE240() {return regE240;}public void setRegE240(List&lt;RegE240&gt; regE240) {this.regE240 = regE240;}</v>
      </c>
      <c r="K180">
        <f t="shared" si="23"/>
        <v>0</v>
      </c>
      <c r="L180" t="str">
        <f t="shared" si="24"/>
        <v>@OneToMany( cascade = CascadeType.ALL, fetch = FetchType.LAZY, mappedBy = "idPai")private  List&lt;RegE230&gt; regE230;public List&lt;RegE230&gt; getRegE230() {return regE230;}public void setRegE230(List&lt;RegE230&gt; regE230) {this.regE230 = regE230;}@OneToMany( cascade = CascadeType.ALL, fetch = FetchType.LAZY, mappedBy = "idPai")private  List&lt;RegE240&gt; regE240;public List&lt;RegE240&gt; getRegE240() {return regE240;}public void setRegE240(List&lt;RegE240&gt; regE240) {this.regE240 = regE240;}</v>
      </c>
      <c r="M180" t="str">
        <f t="shared" si="19"/>
        <v>public RegE240() { } public RegE240(Long id) { this.id = id; } public RegE240(Long id, RegE220 idPai, long linha, String hash) { this.id = id; this.idPai = idPai; this.linha = linha; this.hash = hash; }public Long getId() { return id; } public void setId(Long id) { this.id = id; }</v>
      </c>
      <c r="N180" t="str">
        <f t="shared" si="20"/>
        <v>reg_e240</v>
      </c>
      <c r="O180" t="str">
        <f t="shared" si="21"/>
        <v>DELETE FROM `efdicms`.`reg_E240` WHERE (`HASHFILE` = @NUMHASH);</v>
      </c>
    </row>
    <row r="181" spans="1:15" x14ac:dyDescent="0.35">
      <c r="A181">
        <f t="shared" si="17"/>
        <v>180</v>
      </c>
      <c r="B181" s="7" t="s">
        <v>3862</v>
      </c>
      <c r="C181" t="s">
        <v>3876</v>
      </c>
      <c r="D181" s="7" t="s">
        <v>2511</v>
      </c>
      <c r="E181" s="179">
        <v>4</v>
      </c>
      <c r="F181" t="s">
        <v>144</v>
      </c>
      <c r="G181" s="7" t="s">
        <v>2403</v>
      </c>
      <c r="H181">
        <f>COUNTIF($G$2:G181,G181)</f>
        <v>2</v>
      </c>
      <c r="I181" t="str">
        <f t="shared" si="18"/>
        <v>@Registros(nivel = 4) public class RegE250 implements Serializable { private static final long serialVersionUID = 1L; @Id @GeneratedValue(strategy = GenerationType.IDENTITY) @Basic(optional = false) @Column(name = "ID" ) private Long id;@ManyToOne(fetch = FetchType.LAZY) @JoinColumn(name = "ID_PAI", nullable = false) private RegE210 idPai; public RegE210 getIdPai() {return idPai;}public void setIdPai(Object idPai) {this.idPai = (RegE210) idPai;}public RegE250() { } public RegE250(Long id) { this.id = id; } public RegE250(Long id, RegE210 idPai, long linha, String hash) { this.id = id; this.idPai = idPai; this.linha = linha; this.hash = hash; }public Long getId() { return id; } public void setId(Long id) { this.id = id; }</v>
      </c>
      <c r="J181" t="str">
        <f t="shared" si="22"/>
        <v>@OneToMany( cascade = CascadeType.ALL, fetch = FetchType.LAZY, mappedBy = "idPai")private  List&lt;RegE250&gt; regE250;public List&lt;RegE250&gt; getRegE250() {return regE250;}public void setRegE250(List&lt;RegE250&gt; regE250) {this.regE250 = regE250;}</v>
      </c>
      <c r="K181">
        <f t="shared" si="23"/>
        <v>0</v>
      </c>
      <c r="L181" t="str">
        <f t="shared" si="24"/>
        <v>@OneToMany( cascade = CascadeType.ALL, fetch = FetchType.LAZY, mappedBy = "idPai")private  List&lt;RegE220&gt; regE220;public List&lt;RegE220&gt; getRegE220() {return regE220;}public void setRegE220(List&lt;RegE220&gt; regE220) {this.regE220 = regE220;}@OneToMany( cascade = CascadeType.ALL, fetch = FetchType.LAZY, mappedBy = "idPai")private  List&lt;RegE250&gt; regE250;public List&lt;RegE250&gt; getRegE250() {return regE250;}public void setRegE250(List&lt;RegE250&gt; regE250) {this.regE250 = regE250;}</v>
      </c>
      <c r="M181" t="str">
        <f t="shared" si="19"/>
        <v>public RegE250() { } public RegE250(Long id) { this.id = id; } public RegE250(Long id, RegE210 idPai, long linha, String hash) { this.id = id; this.idPai = idPai; this.linha = linha; this.hash = hash; }public Long getId() { return id; } public void setId(Long id) { this.id = id; }</v>
      </c>
      <c r="N181" t="str">
        <f t="shared" si="20"/>
        <v>reg_e250</v>
      </c>
      <c r="O181" t="str">
        <f t="shared" si="21"/>
        <v>DELETE FROM `efdicms`.`reg_E250` WHERE (`HASHFILE` = @NUMHASH);</v>
      </c>
    </row>
    <row r="182" spans="1:15" x14ac:dyDescent="0.35">
      <c r="A182">
        <f t="shared" si="17"/>
        <v>181</v>
      </c>
      <c r="B182" s="7" t="s">
        <v>3862</v>
      </c>
      <c r="C182" t="s">
        <v>3877</v>
      </c>
      <c r="D182" s="7" t="s">
        <v>2518</v>
      </c>
      <c r="E182" s="179">
        <v>2</v>
      </c>
      <c r="F182" t="s">
        <v>144</v>
      </c>
      <c r="G182" s="7" t="s">
        <v>2144</v>
      </c>
      <c r="H182">
        <f>COUNTIF($G$2:G182,G182)</f>
        <v>3</v>
      </c>
      <c r="I182" t="str">
        <f t="shared" si="18"/>
        <v>@Registros(nivel = 2) public class RegE300 implements Serializable { private static final long serialVersionUID = 1L; @Id @GeneratedValue(strategy = GenerationType.IDENTITY) @Basic(optional = false) @Column(name = "ID" ) private Long id;@ManyToOne(fetch = FetchType.LAZY) @JoinColumn(name = "ID_PAI", nullable = false) private RegE001 idPai; public RegE001 getIdPai() {return idPai;}public void setIdPai(Object idPai) {this.idPai = (RegE001) idPai;}public RegE300() { } public RegE300(Long id) { this.id = id; } public RegE300(Long id, RegE001 idPai, long linha, String hash) { this.id = id; this.idPai = idPai; this.linha = linha; this.hash = hash; }public Long getId() { return id; } public void setId(Long id) { this.id = id; }</v>
      </c>
      <c r="J182" t="str">
        <f t="shared" si="22"/>
        <v>@OneToMany( cascade = CascadeType.ALL, fetch = FetchType.LAZY, mappedBy = "idPai")private  List&lt;RegE300&gt; regE300;public List&lt;RegE300&gt; getRegE300() {return regE300;}public void setRegE300(List&lt;RegE300&gt; regE300) {this.regE300 = regE300;}</v>
      </c>
      <c r="K182">
        <f t="shared" si="23"/>
        <v>1</v>
      </c>
      <c r="L182" t="str">
        <f t="shared" si="24"/>
        <v>@OneToMany( cascade = CascadeType.ALL, fetch = FetchType.LAZY, mappedBy = "idPai")private  List&lt;RegE100&gt; regE100;public List&lt;RegE100&gt; getRegE100() {return regE100;}public void setRegE100(List&lt;RegE100&gt; regE100) {this.regE100 = regE100;}@OneToMany( cascade = CascadeType.ALL, fetch = FetchType.LAZY, mappedBy = "idPai")private  List&lt;RegE200&gt; regE200;public List&lt;RegE200&gt; getRegE200() {return regE200;}public void setRegE200(List&lt;RegE200&gt; regE200) {this.regE200 = regE200;}@OneToMany( cascade = CascadeType.ALL, fetch = FetchType.LAZY, mappedBy = "idPai")private  List&lt;RegE300&gt; regE300;public List&lt;RegE300&gt; getRegE300() {return regE300;}public void setRegE300(List&lt;RegE300&gt; regE300) {this.regE300 = regE300;}</v>
      </c>
      <c r="M182" t="str">
        <f t="shared" si="19"/>
        <v>public RegE300() { } public RegE300(Long id) { this.id = id; } public RegE300(Long id, RegE001 idPai, long linha, String hash) { this.id = id; this.idPai = idPai; this.linha = linha; this.hash = hash; }public Long getId() { return id; } public void setId(Long id) { this.id = id; }</v>
      </c>
      <c r="N182" t="str">
        <f t="shared" si="20"/>
        <v>reg_e300</v>
      </c>
      <c r="O182" t="str">
        <f t="shared" si="21"/>
        <v>DELETE FROM `efdicms`.`reg_E300` WHERE (`HASHFILE` = @NUMHASH);</v>
      </c>
    </row>
    <row r="183" spans="1:15" x14ac:dyDescent="0.35">
      <c r="A183">
        <f t="shared" si="17"/>
        <v>182</v>
      </c>
      <c r="B183" s="7" t="s">
        <v>3862</v>
      </c>
      <c r="C183" t="s">
        <v>3878</v>
      </c>
      <c r="D183" s="7" t="s">
        <v>2524</v>
      </c>
      <c r="E183" s="179">
        <v>3</v>
      </c>
      <c r="F183" t="s">
        <v>8</v>
      </c>
      <c r="G183" s="7" t="s">
        <v>2518</v>
      </c>
      <c r="H183">
        <f>COUNTIF($G$2:G183,G183)</f>
        <v>1</v>
      </c>
      <c r="I183" t="str">
        <f t="shared" si="18"/>
        <v>@Registros(nivel = 3) public class RegE310 implements Serializable { private static final long serialVersionUID = 1L; @Id @GeneratedValue(strategy = GenerationType.IDENTITY) @Basic(optional = false) @Column(name = "ID" ) private Long id;@OneToOne(fetch = FetchType.LAZY) @JoinColumn(name = "ID_PAI", nullable = false) private RegE300 idPai; public RegE300 getIdPai() {return idPai;}public void setIdPai(Object idPai) {this.idPai = (RegE300) idPai;}public RegE310() { } public RegE310(Long id) { this.id = id; } public RegE310(Long id, RegE300 idPai, long linha, String hash) { this.id = id; this.idPai = idPai; this.linha = linha; this.hash = hash; }public Long getId() { return id; } public void setId(Long id) { this.id = id; }</v>
      </c>
      <c r="J183" t="str">
        <f t="shared" si="22"/>
        <v>@OneToOne(optional = true, cascade = CascadeType.ALL, fetch = FetchType.LAZY, mappedBy = "idPai")private  RegE310 regE310;public RegE310 getRegE310() {return regE310;}public void setRegE310(RegE310 regE310) {this.regE310 = regE310;}</v>
      </c>
      <c r="K183">
        <f t="shared" si="23"/>
        <v>2</v>
      </c>
      <c r="L183" t="str">
        <f t="shared" si="24"/>
        <v>@OneToOne(optional = true, cascade = CascadeType.ALL, fetch = FetchType.LAZY, mappedBy = "idPai")private  RegE310 regE310;public RegE310 getRegE310() {return regE310;}public void setRegE310(RegE310 regE310) {this.regE310 = regE310;}</v>
      </c>
      <c r="M183" t="str">
        <f t="shared" si="19"/>
        <v>public RegE310() { } public RegE310(Long id) { this.id = id; } public RegE310(Long id, RegE300 idPai, long linha, String hash) { this.id = id; this.idPai = idPai; this.linha = linha; this.hash = hash; }public Long getId() { return id; } public void setId(Long id) { this.id = id; }</v>
      </c>
      <c r="N183" t="str">
        <f t="shared" si="20"/>
        <v>reg_e310</v>
      </c>
      <c r="O183" t="str">
        <f t="shared" si="21"/>
        <v>DELETE FROM `efdicms`.`reg_E310` WHERE (`HASHFILE` = @NUMHASH);</v>
      </c>
    </row>
    <row r="184" spans="1:15" x14ac:dyDescent="0.35">
      <c r="A184">
        <f t="shared" si="17"/>
        <v>183</v>
      </c>
      <c r="B184" s="7" t="s">
        <v>3862</v>
      </c>
      <c r="C184" t="s">
        <v>3879</v>
      </c>
      <c r="D184" s="7" t="s">
        <v>2636</v>
      </c>
      <c r="E184" s="179">
        <v>4</v>
      </c>
      <c r="F184" t="s">
        <v>144</v>
      </c>
      <c r="G184" s="7" t="s">
        <v>2524</v>
      </c>
      <c r="H184">
        <f>COUNTIF($G$2:G184,G184)</f>
        <v>1</v>
      </c>
      <c r="I184" t="str">
        <f t="shared" si="18"/>
        <v>@Registros(nivel = 4) public class RegE311 implements Serializable { private static final long serialVersionUID = 1L; @Id @GeneratedValue(strategy = GenerationType.IDENTITY) @Basic(optional = false) @Column(name = "ID" ) private Long id;@ManyToOne(fetch = FetchType.LAZY) @JoinColumn(name = "ID_PAI", nullable = false) private RegE310 idPai; public RegE310 getIdPai() {return idPai;}public void setIdPai(Object idPai) {this.idPai = (RegE310) idPai;}public RegE311() { } public RegE311(Long id) { this.id = id; } public RegE311(Long id, RegE310 idPai, long linha, String hash) { this.id = id; this.idPai = idPai; this.linha = linha; this.hash = hash; }public Long getId() { return id; } public void setId(Long id) { this.id = id; }</v>
      </c>
      <c r="J184" t="str">
        <f t="shared" si="22"/>
        <v>@OneToMany( cascade = CascadeType.ALL, fetch = FetchType.LAZY, mappedBy = "idPai")private  List&lt;RegE311&gt; regE311;public List&lt;RegE311&gt; getRegE311() {return regE311;}public void setRegE311(List&lt;RegE311&gt; regE311) {this.regE311 = regE311;}</v>
      </c>
      <c r="K184">
        <f t="shared" si="23"/>
        <v>2</v>
      </c>
      <c r="L184" t="str">
        <f t="shared" si="24"/>
        <v>@OneToMany( cascade = CascadeType.ALL, fetch = FetchType.LAZY, mappedBy = "idPai")private  List&lt;RegE311&gt; regE311;public List&lt;RegE311&gt; getRegE311() {return regE311;}public void setRegE311(List&lt;RegE311&gt; regE311) {this.regE311 = regE311;}</v>
      </c>
      <c r="M184" t="str">
        <f t="shared" si="19"/>
        <v>public RegE311() { } public RegE311(Long id) { this.id = id; } public RegE311(Long id, RegE310 idPai, long linha, String hash) { this.id = id; this.idPai = idPai; this.linha = linha; this.hash = hash; }public Long getId() { return id; } public void setId(Long id) { this.id = id; }</v>
      </c>
      <c r="N184" t="str">
        <f t="shared" si="20"/>
        <v>reg_e311</v>
      </c>
      <c r="O184" t="str">
        <f t="shared" si="21"/>
        <v>DELETE FROM `efdicms`.`reg_E311` WHERE (`HASHFILE` = @NUMHASH);</v>
      </c>
    </row>
    <row r="185" spans="1:15" x14ac:dyDescent="0.35">
      <c r="A185">
        <f t="shared" si="17"/>
        <v>184</v>
      </c>
      <c r="B185" s="7" t="s">
        <v>3862</v>
      </c>
      <c r="C185" t="s">
        <v>3880</v>
      </c>
      <c r="D185" s="7" t="s">
        <v>2639</v>
      </c>
      <c r="E185" s="179">
        <v>5</v>
      </c>
      <c r="F185" t="s">
        <v>144</v>
      </c>
      <c r="G185" s="7" t="s">
        <v>2636</v>
      </c>
      <c r="H185">
        <f>COUNTIF($G$2:G185,G185)</f>
        <v>1</v>
      </c>
      <c r="I185" t="str">
        <f t="shared" si="18"/>
        <v>@Registros(nivel = 5) public class RegE312 implements Serializable { private static final long serialVersionUID = 1L; @Id @GeneratedValue(strategy = GenerationType.IDENTITY) @Basic(optional = false) @Column(name = "ID" ) private Long id;@ManyToOne(fetch = FetchType.LAZY) @JoinColumn(name = "ID_PAI", nullable = false) private RegE311 idPai; public RegE311 getIdPai() {return idPai;}public void setIdPai(Object idPai) {this.idPai = (RegE311) idPai;}public RegE312() { } public RegE312(Long id) { this.id = id; } public RegE312(Long id, RegE311 idPai, long linha, String hash) { this.id = id; this.idPai = idPai; this.linha = linha; this.hash = hash; }public Long getId() { return id; } public void setId(Long id) { this.id = id; }</v>
      </c>
      <c r="J185" t="str">
        <f t="shared" si="22"/>
        <v>@OneToMany( cascade = CascadeType.ALL, fetch = FetchType.LAZY, mappedBy = "idPai")private  List&lt;RegE312&gt; regE312;public List&lt;RegE312&gt; getRegE312() {return regE312;}public void setRegE312(List&lt;RegE312&gt; regE312) {this.regE312 = regE312;}</v>
      </c>
      <c r="K185">
        <f t="shared" si="23"/>
        <v>0</v>
      </c>
      <c r="L185" t="str">
        <f t="shared" si="24"/>
        <v>@OneToMany( cascade = CascadeType.ALL, fetch = FetchType.LAZY, mappedBy = "idPai")private  List&lt;RegE312&gt; regE312;public List&lt;RegE312&gt; getRegE312() {return regE312;}public void setRegE312(List&lt;RegE312&gt; regE312) {this.regE312 = regE312;}</v>
      </c>
      <c r="M185" t="str">
        <f t="shared" si="19"/>
        <v>public RegE312() { } public RegE312(Long id) { this.id = id; } public RegE312(Long id, RegE311 idPai, long linha, String hash) { this.id = id; this.idPai = idPai; this.linha = linha; this.hash = hash; }public Long getId() { return id; } public void setId(Long id) { this.id = id; }</v>
      </c>
      <c r="N185" t="str">
        <f t="shared" si="20"/>
        <v>reg_e312</v>
      </c>
      <c r="O185" t="str">
        <f t="shared" si="21"/>
        <v>DELETE FROM `efdicms`.`reg_E312` WHERE (`HASHFILE` = @NUMHASH);</v>
      </c>
    </row>
    <row r="186" spans="1:15" x14ac:dyDescent="0.35">
      <c r="A186">
        <f t="shared" si="17"/>
        <v>185</v>
      </c>
      <c r="B186" s="7" t="s">
        <v>3862</v>
      </c>
      <c r="C186" t="s">
        <v>3881</v>
      </c>
      <c r="D186" s="7" t="s">
        <v>2642</v>
      </c>
      <c r="E186" s="179">
        <v>5</v>
      </c>
      <c r="F186" t="s">
        <v>144</v>
      </c>
      <c r="G186" s="7" t="s">
        <v>2636</v>
      </c>
      <c r="H186">
        <f>COUNTIF($G$2:G186,G186)</f>
        <v>2</v>
      </c>
      <c r="I186" t="str">
        <f t="shared" si="18"/>
        <v>@Registros(nivel = 5) public class RegE313 implements Serializable { private static final long serialVersionUID = 1L; @Id @GeneratedValue(strategy = GenerationType.IDENTITY) @Basic(optional = false) @Column(name = "ID" ) private Long id;@ManyToOne(fetch = FetchType.LAZY) @JoinColumn(name = "ID_PAI", nullable = false) private RegE311 idPai; public RegE311 getIdPai() {return idPai;}public void setIdPai(Object idPai) {this.idPai = (RegE311) idPai;}public RegE313() { } public RegE313(Long id) { this.id = id; } public RegE313(Long id, RegE311 idPai, long linha, String hash) { this.id = id; this.idPai = idPai; this.linha = linha; this.hash = hash; }public Long getId() { return id; } public void setId(Long id) { this.id = id; }</v>
      </c>
      <c r="J186" t="str">
        <f t="shared" si="22"/>
        <v>@OneToMany( cascade = CascadeType.ALL, fetch = FetchType.LAZY, mappedBy = "idPai")private  List&lt;RegE313&gt; regE313;public List&lt;RegE313&gt; getRegE313() {return regE313;}public void setRegE313(List&lt;RegE313&gt; regE313) {this.regE313 = regE313;}</v>
      </c>
      <c r="K186">
        <f t="shared" si="23"/>
        <v>0</v>
      </c>
      <c r="L186" t="str">
        <f t="shared" si="24"/>
        <v>@OneToMany( cascade = CascadeType.ALL, fetch = FetchType.LAZY, mappedBy = "idPai")private  List&lt;RegE312&gt; regE312;public List&lt;RegE312&gt; getRegE312() {return regE312;}public void setRegE312(List&lt;RegE312&gt; regE312) {this.regE312 = regE312;}@OneToMany( cascade = CascadeType.ALL, fetch = FetchType.LAZY, mappedBy = "idPai")private  List&lt;RegE313&gt; regE313;public List&lt;RegE313&gt; getRegE313() {return regE313;}public void setRegE313(List&lt;RegE313&gt; regE313) {this.regE313 = regE313;}</v>
      </c>
      <c r="M186" t="str">
        <f t="shared" si="19"/>
        <v>public RegE313() { } public RegE313(Long id) { this.id = id; } public RegE313(Long id, RegE311 idPai, long linha, String hash) { this.id = id; this.idPai = idPai; this.linha = linha; this.hash = hash; }public Long getId() { return id; } public void setId(Long id) { this.id = id; }</v>
      </c>
      <c r="N186" t="str">
        <f t="shared" si="20"/>
        <v>reg_e313</v>
      </c>
      <c r="O186" t="str">
        <f t="shared" si="21"/>
        <v>DELETE FROM `efdicms`.`reg_E313` WHERE (`HASHFILE` = @NUMHASH);</v>
      </c>
    </row>
    <row r="187" spans="1:15" x14ac:dyDescent="0.35">
      <c r="A187">
        <f t="shared" si="17"/>
        <v>186</v>
      </c>
      <c r="B187" s="7" t="s">
        <v>3862</v>
      </c>
      <c r="C187" t="s">
        <v>3882</v>
      </c>
      <c r="D187" s="7" t="s">
        <v>2647</v>
      </c>
      <c r="E187" s="179">
        <v>4</v>
      </c>
      <c r="F187" t="s">
        <v>144</v>
      </c>
      <c r="G187" s="7" t="s">
        <v>2524</v>
      </c>
      <c r="H187">
        <f>COUNTIF($G$2:G187,G187)</f>
        <v>2</v>
      </c>
      <c r="I187" t="str">
        <f t="shared" si="18"/>
        <v>@Registros(nivel = 4) public class RegE316 implements Serializable { private static final long serialVersionUID = 1L; @Id @GeneratedValue(strategy = GenerationType.IDENTITY) @Basic(optional = false) @Column(name = "ID" ) private Long id;@ManyToOne(fetch = FetchType.LAZY) @JoinColumn(name = "ID_PAI", nullable = false) private RegE310 idPai; public RegE310 getIdPai() {return idPai;}public void setIdPai(Object idPai) {this.idPai = (RegE310) idPai;}public RegE316() { } public RegE316(Long id) { this.id = id; } public RegE316(Long id, RegE310 idPai, long linha, String hash) { this.id = id; this.idPai = idPai; this.linha = linha; this.hash = hash; }public Long getId() { return id; } public void setId(Long id) { this.id = id; }</v>
      </c>
      <c r="J187" t="str">
        <f t="shared" si="22"/>
        <v>@OneToMany( cascade = CascadeType.ALL, fetch = FetchType.LAZY, mappedBy = "idPai")private  List&lt;RegE316&gt; regE316;public List&lt;RegE316&gt; getRegE316() {return regE316;}public void setRegE316(List&lt;RegE316&gt; regE316) {this.regE316 = regE316;}</v>
      </c>
      <c r="K187">
        <f t="shared" si="23"/>
        <v>0</v>
      </c>
      <c r="L187" t="str">
        <f t="shared" si="24"/>
        <v>@OneToMany( cascade = CascadeType.ALL, fetch = FetchType.LAZY, mappedBy = "idPai")private  List&lt;RegE311&gt; regE311;public List&lt;RegE311&gt; getRegE311() {return regE311;}public void setRegE311(List&lt;RegE311&gt; regE311) {this.regE311 = regE311;}@OneToMany( cascade = CascadeType.ALL, fetch = FetchType.LAZY, mappedBy = "idPai")private  List&lt;RegE316&gt; regE316;public List&lt;RegE316&gt; getRegE316() {return regE316;}public void setRegE316(List&lt;RegE316&gt; regE316) {this.regE316 = regE316;}</v>
      </c>
      <c r="M187" t="str">
        <f t="shared" si="19"/>
        <v>public RegE316() { } public RegE316(Long id) { this.id = id; } public RegE316(Long id, RegE310 idPai, long linha, String hash) { this.id = id; this.idPai = idPai; this.linha = linha; this.hash = hash; }public Long getId() { return id; } public void setId(Long id) { this.id = id; }</v>
      </c>
      <c r="N187" t="str">
        <f t="shared" si="20"/>
        <v>reg_e316</v>
      </c>
      <c r="O187" t="str">
        <f t="shared" si="21"/>
        <v>DELETE FROM `efdicms`.`reg_E316` WHERE (`HASHFILE` = @NUMHASH);</v>
      </c>
    </row>
    <row r="188" spans="1:15" x14ac:dyDescent="0.35">
      <c r="A188">
        <f t="shared" si="17"/>
        <v>187</v>
      </c>
      <c r="B188" s="7" t="s">
        <v>3862</v>
      </c>
      <c r="C188" t="s">
        <v>3883</v>
      </c>
      <c r="D188" s="7" t="s">
        <v>2654</v>
      </c>
      <c r="E188" s="179">
        <v>2</v>
      </c>
      <c r="F188" t="s">
        <v>108</v>
      </c>
      <c r="G188" s="7" t="s">
        <v>2144</v>
      </c>
      <c r="H188">
        <f>COUNTIF($G$2:G188,G188)</f>
        <v>4</v>
      </c>
      <c r="I188" t="str">
        <f t="shared" si="18"/>
        <v>@Registros(nivel = 2) public class RegE500 implements Serializable { private static final long serialVersionUID = 1L; @Id @GeneratedValue(strategy = GenerationType.IDENTITY) @Basic(optional = false) @Column(name = "ID" ) private Long id;@ManyToOne(fetch = FetchType.LAZY) @JoinColumn(name = "ID_PAI", nullable = false) private RegE001 idPai; public RegE001 getIdPai() {return idPai;}public void setIdPai(Object idPai) {this.idPai = (RegE001) idPai;}public RegE500() { } public RegE500(Long id) { this.id = id; } public RegE500(Long id, RegE001 idPai, long linha, String hash) { this.id = id; this.idPai = idPai; this.linha = linha; this.hash = hash; }public Long getId() { return id; } public void setId(Long id) { this.id = id; }</v>
      </c>
      <c r="J188" t="str">
        <f t="shared" si="22"/>
        <v>@OneToMany( cascade = CascadeType.ALL, fetch = FetchType.LAZY, mappedBy = "idPai")private  List&lt;RegE500&gt; regE500;public List&lt;RegE500&gt; getRegE500() {return regE500;}public void setRegE500(List&lt;RegE500&gt; regE500) {this.regE500 = regE500;}</v>
      </c>
      <c r="K188">
        <f t="shared" si="23"/>
        <v>2</v>
      </c>
      <c r="L188" t="str">
        <f t="shared" si="24"/>
        <v>@OneToMany( cascade = CascadeType.ALL, fetch = FetchType.LAZY, mappedBy = "idPai")private  List&lt;RegE100&gt; regE100;public List&lt;RegE100&gt; getRegE100() {return regE100;}public void setRegE100(List&lt;RegE100&gt; regE100) {this.regE100 = regE100;}@OneToMany( cascade = CascadeType.ALL, fetch = FetchType.LAZY, mappedBy = "idPai")private  List&lt;RegE200&gt; regE200;public List&lt;RegE200&gt; getRegE200() {return regE200;}public void setRegE200(List&lt;RegE200&gt; regE200) {this.regE200 = regE200;}@OneToMany( cascade = CascadeType.ALL, fetch = FetchType.LAZY, mappedBy = "idPai")private  List&lt;RegE300&gt; regE300;public List&lt;RegE300&gt; getRegE300() {return regE300;}public void setRegE300(List&lt;RegE300&gt; regE300) {this.regE300 = regE300;}@OneToMany( cascade = CascadeType.ALL, fetch = FetchType.LAZY, mappedBy = "idPai")private  List&lt;RegE500&gt; regE500;public List&lt;RegE500&gt; getRegE500() {return regE500;}public void setRegE500(List&lt;RegE500&gt; regE500) {this.regE500 = regE500;}</v>
      </c>
      <c r="M188" t="str">
        <f t="shared" si="19"/>
        <v>public RegE500() { } public RegE500(Long id) { this.id = id; } public RegE500(Long id, RegE001 idPai, long linha, String hash) { this.id = id; this.idPai = idPai; this.linha = linha; this.hash = hash; }public Long getId() { return id; } public void setId(Long id) { this.id = id; }</v>
      </c>
      <c r="N188" t="str">
        <f t="shared" si="20"/>
        <v>reg_e500</v>
      </c>
      <c r="O188" t="str">
        <f t="shared" si="21"/>
        <v>DELETE FROM `efdicms`.`reg_E500` WHERE (`HASHFILE` = @NUMHASH);</v>
      </c>
    </row>
    <row r="189" spans="1:15" x14ac:dyDescent="0.35">
      <c r="A189">
        <f t="shared" si="17"/>
        <v>188</v>
      </c>
      <c r="B189" s="7" t="s">
        <v>3862</v>
      </c>
      <c r="C189" t="s">
        <v>3884</v>
      </c>
      <c r="D189" s="7" t="s">
        <v>2657</v>
      </c>
      <c r="E189" s="179">
        <v>3</v>
      </c>
      <c r="F189" t="s">
        <v>144</v>
      </c>
      <c r="G189" s="7" t="s">
        <v>2654</v>
      </c>
      <c r="H189">
        <f>COUNTIF($G$2:G189,G189)</f>
        <v>1</v>
      </c>
      <c r="I189" t="str">
        <f t="shared" si="18"/>
        <v>@Registros(nivel = 3) public class RegE510 implements Serializable { private static final long serialVersionUID = 1L; @Id @GeneratedValue(strategy = GenerationType.IDENTITY) @Basic(optional = false) @Column(name = "ID" ) private Long id;@ManyToOne(fetch = FetchType.LAZY) @JoinColumn(name = "ID_PAI", nullable = false) private RegE500 idPai; public RegE500 getIdPai() {return idPai;}public void setIdPai(Object idPai) {this.idPai = (RegE500) idPai;}public RegE510() { } public RegE510(Long id) { this.id = id; } public RegE510(Long id, RegE500 idPai, long linha, String hash) { this.id = id; this.idPai = idPai; this.linha = linha; this.hash = hash; }public Long getId() { return id; } public void setId(Long id) { this.id = id; }</v>
      </c>
      <c r="J189" t="str">
        <f t="shared" si="22"/>
        <v>@OneToMany( cascade = CascadeType.ALL, fetch = FetchType.LAZY, mappedBy = "idPai")private  List&lt;RegE510&gt; regE510;public List&lt;RegE510&gt; getRegE510() {return regE510;}public void setRegE510(List&lt;RegE510&gt; regE510) {this.regE510 = regE510;}</v>
      </c>
      <c r="K189">
        <f t="shared" si="23"/>
        <v>0</v>
      </c>
      <c r="L189" t="str">
        <f t="shared" si="24"/>
        <v>@OneToMany( cascade = CascadeType.ALL, fetch = FetchType.LAZY, mappedBy = "idPai")private  List&lt;RegE510&gt; regE510;public List&lt;RegE510&gt; getRegE510() {return regE510;}public void setRegE510(List&lt;RegE510&gt; regE510) {this.regE510 = regE510;}</v>
      </c>
      <c r="M189" t="str">
        <f t="shared" si="19"/>
        <v>public RegE510() { } public RegE510(Long id) { this.id = id; } public RegE510(Long id, RegE500 idPai, long linha, String hash) { this.id = id; this.idPai = idPai; this.linha = linha; this.hash = hash; }public Long getId() { return id; } public void setId(Long id) { this.id = id; }</v>
      </c>
      <c r="N189" t="str">
        <f t="shared" si="20"/>
        <v>reg_e510</v>
      </c>
      <c r="O189" t="str">
        <f t="shared" si="21"/>
        <v>DELETE FROM `efdicms`.`reg_E510` WHERE (`HASHFILE` = @NUMHASH);</v>
      </c>
    </row>
    <row r="190" spans="1:15" x14ac:dyDescent="0.35">
      <c r="A190">
        <f t="shared" si="17"/>
        <v>189</v>
      </c>
      <c r="B190" s="7" t="s">
        <v>3862</v>
      </c>
      <c r="C190" t="s">
        <v>3885</v>
      </c>
      <c r="D190" s="7" t="s">
        <v>2664</v>
      </c>
      <c r="E190" s="179">
        <v>3</v>
      </c>
      <c r="F190" t="s">
        <v>8</v>
      </c>
      <c r="G190" s="7" t="s">
        <v>2654</v>
      </c>
      <c r="H190">
        <f>COUNTIF($G$2:G190,G190)</f>
        <v>2</v>
      </c>
      <c r="I190" t="str">
        <f t="shared" si="18"/>
        <v>@Registros(nivel = 3) public class RegE520 implements Serializable { private static final long serialVersionUID = 1L; @Id @GeneratedValue(strategy = GenerationType.IDENTITY) @Basic(optional = false) @Column(name = "ID" ) private Long id;@OneToOne(fetch = FetchType.LAZY) @JoinColumn(name = "ID_PAI", nullable = false) private RegE500 idPai; public RegE500 getIdPai() {return idPai;}public void setIdPai(Object idPai) {this.idPai = (RegE500) idPai;}public RegE520() { } public RegE520(Long id) { this.id = id; } public RegE520(Long id, RegE500 idPai, long linha, String hash) { this.id = id; this.idPai = idPai; this.linha = linha; this.hash = hash; }public Long getId() { return id; } public void setId(Long id) { this.id = id; }</v>
      </c>
      <c r="J190" t="str">
        <f t="shared" si="22"/>
        <v>@OneToOne(optional = true, cascade = CascadeType.ALL, fetch = FetchType.LAZY, mappedBy = "idPai")private  RegE520 regE520;public RegE520 getRegE520() {return regE520;}public void setRegE520(RegE520 regE520) {this.regE520 = regE520;}</v>
      </c>
      <c r="K190">
        <f t="shared" si="23"/>
        <v>1</v>
      </c>
      <c r="L190" t="str">
        <f t="shared" si="24"/>
        <v>@OneToMany( cascade = CascadeType.ALL, fetch = FetchType.LAZY, mappedBy = "idPai")private  List&lt;RegE510&gt; regE510;public List&lt;RegE510&gt; getRegE510() {return regE510;}public void setRegE510(List&lt;RegE510&gt; regE510) {this.regE510 = regE510;}@OneToOne(optional = true, cascade = CascadeType.ALL, fetch = FetchType.LAZY, mappedBy = "idPai")private  RegE520 regE520;public RegE520 getRegE520() {return regE520;}public void setRegE520(RegE520 regE520) {this.regE520 = regE520;}</v>
      </c>
      <c r="M190" t="str">
        <f t="shared" si="19"/>
        <v>public RegE520() { } public RegE520(Long id) { this.id = id; } public RegE520(Long id, RegE500 idPai, long linha, String hash) { this.id = id; this.idPai = idPai; this.linha = linha; this.hash = hash; }public Long getId() { return id; } public void setId(Long id) { this.id = id; }</v>
      </c>
      <c r="N190" t="str">
        <f t="shared" si="20"/>
        <v>reg_e520</v>
      </c>
      <c r="O190" t="str">
        <f t="shared" si="21"/>
        <v>DELETE FROM `efdicms`.`reg_E520` WHERE (`HASHFILE` = @NUMHASH);</v>
      </c>
    </row>
    <row r="191" spans="1:15" x14ac:dyDescent="0.35">
      <c r="A191">
        <f t="shared" si="17"/>
        <v>190</v>
      </c>
      <c r="B191" s="7" t="s">
        <v>3862</v>
      </c>
      <c r="C191" t="s">
        <v>3886</v>
      </c>
      <c r="D191" s="7" t="s">
        <v>2681</v>
      </c>
      <c r="E191" s="179">
        <v>4</v>
      </c>
      <c r="F191" t="s">
        <v>144</v>
      </c>
      <c r="G191" s="7" t="s">
        <v>2664</v>
      </c>
      <c r="H191">
        <f>COUNTIF($G$2:G191,G191)</f>
        <v>1</v>
      </c>
      <c r="I191" t="str">
        <f t="shared" si="18"/>
        <v>@Registros(nivel = 4) public class RegE530 implements Serializable { private static final long serialVersionUID = 1L; @Id @GeneratedValue(strategy = GenerationType.IDENTITY) @Basic(optional = false) @Column(name = "ID" ) private Long id;@ManyToOne(fetch = FetchType.LAZY) @JoinColumn(name = "ID_PAI", nullable = false) private RegE520 idPai; public RegE520 getIdPai() {return idPai;}public void setIdPai(Object idPai) {this.idPai = (RegE520) idPai;}public RegE530() { } public RegE530(Long id) { this.id = id; } public RegE530(Long id, RegE520 idPai, long linha, String hash) { this.id = id; this.idPai = idPai; this.linha = linha; this.hash = hash; }public Long getId() { return id; } public void setId(Long id) { this.id = id; }</v>
      </c>
      <c r="J191" t="str">
        <f t="shared" si="22"/>
        <v>@OneToMany( cascade = CascadeType.ALL, fetch = FetchType.LAZY, mappedBy = "idPai")private  List&lt;RegE530&gt; regE530;public List&lt;RegE530&gt; getRegE530() {return regE530;}public void setRegE530(List&lt;RegE530&gt; regE530) {this.regE530 = regE530;}</v>
      </c>
      <c r="K191">
        <f t="shared" si="23"/>
        <v>1</v>
      </c>
      <c r="L191" t="str">
        <f t="shared" si="24"/>
        <v>@OneToMany( cascade = CascadeType.ALL, fetch = FetchType.LAZY, mappedBy = "idPai")private  List&lt;RegE530&gt; regE530;public List&lt;RegE530&gt; getRegE530() {return regE530;}public void setRegE530(List&lt;RegE530&gt; regE530) {this.regE530 = regE530;}</v>
      </c>
      <c r="M191" t="str">
        <f t="shared" si="19"/>
        <v>public RegE530() { } public RegE530(Long id) { this.id = id; } public RegE530(Long id, RegE520 idPai, long linha, String hash) { this.id = id; this.idPai = idPai; this.linha = linha; this.hash = hash; }public Long getId() { return id; } public void setId(Long id) { this.id = id; }</v>
      </c>
      <c r="N191" t="str">
        <f t="shared" si="20"/>
        <v>reg_e530</v>
      </c>
      <c r="O191" t="str">
        <f t="shared" si="21"/>
        <v>DELETE FROM `efdicms`.`reg_E530` WHERE (`HASHFILE` = @NUMHASH);</v>
      </c>
    </row>
    <row r="192" spans="1:15" x14ac:dyDescent="0.35">
      <c r="A192">
        <f t="shared" si="17"/>
        <v>191</v>
      </c>
      <c r="B192" s="7" t="s">
        <v>3862</v>
      </c>
      <c r="C192" t="s">
        <v>3887</v>
      </c>
      <c r="D192" s="7" t="s">
        <v>2700</v>
      </c>
      <c r="E192" s="179">
        <v>5</v>
      </c>
      <c r="F192" t="s">
        <v>144</v>
      </c>
      <c r="G192" s="7" t="s">
        <v>2681</v>
      </c>
      <c r="H192">
        <f>COUNTIF($G$2:G192,G192)</f>
        <v>1</v>
      </c>
      <c r="I192" t="str">
        <f t="shared" si="18"/>
        <v>@Registros(nivel = 5) public class RegE531 implements Serializable { private static final long serialVersionUID = 1L; @Id @GeneratedValue(strategy = GenerationType.IDENTITY) @Basic(optional = false) @Column(name = "ID" ) private Long id;@ManyToOne(fetch = FetchType.LAZY) @JoinColumn(name = "ID_PAI", nullable = false) private RegE530 idPai; public RegE530 getIdPai() {return idPai;}public void setIdPai(Object idPai) {this.idPai = (RegE530) idPai;}public RegE531() { } public RegE531(Long id) { this.id = id; } public RegE531(Long id, RegE530 idPai, long linha, String hash) { this.id = id; this.idPai = idPai; this.linha = linha; this.hash = hash; }public Long getId() { return id; } public void setId(Long id) { this.id = id; }</v>
      </c>
      <c r="J192" t="str">
        <f t="shared" si="22"/>
        <v>@OneToMany( cascade = CascadeType.ALL, fetch = FetchType.LAZY, mappedBy = "idPai")private  List&lt;RegE531&gt; regE531;public List&lt;RegE531&gt; getRegE531() {return regE531;}public void setRegE531(List&lt;RegE531&gt; regE531) {this.regE531 = regE531;}</v>
      </c>
      <c r="K192">
        <f t="shared" si="23"/>
        <v>0</v>
      </c>
      <c r="L192" t="str">
        <f t="shared" si="24"/>
        <v>@OneToMany( cascade = CascadeType.ALL, fetch = FetchType.LAZY, mappedBy = "idPai")private  List&lt;RegE531&gt; regE531;public List&lt;RegE531&gt; getRegE531() {return regE531;}public void setRegE531(List&lt;RegE531&gt; regE531) {this.regE531 = regE531;}</v>
      </c>
      <c r="M192" t="str">
        <f t="shared" si="19"/>
        <v>public RegE531() { } public RegE531(Long id) { this.id = id; } public RegE531(Long id, RegE530 idPai, long linha, String hash) { this.id = id; this.idPai = idPai; this.linha = linha; this.hash = hash; }public Long getId() { return id; } public void setId(Long id) { this.id = id; }</v>
      </c>
      <c r="N192" t="str">
        <f t="shared" si="20"/>
        <v>reg_e531</v>
      </c>
      <c r="O192" t="str">
        <f t="shared" si="21"/>
        <v>DELETE FROM `efdicms`.`reg_E531` WHERE (`HASHFILE` = @NUMHASH);</v>
      </c>
    </row>
    <row r="193" spans="1:15" x14ac:dyDescent="0.35">
      <c r="A193">
        <f t="shared" si="17"/>
        <v>192</v>
      </c>
      <c r="B193" s="7" t="s">
        <v>3862</v>
      </c>
      <c r="C193" t="s">
        <v>3888</v>
      </c>
      <c r="D193" s="7" t="s">
        <v>2704</v>
      </c>
      <c r="E193" s="179">
        <v>1</v>
      </c>
      <c r="F193" t="s">
        <v>8</v>
      </c>
      <c r="G193" s="7" t="s">
        <v>23</v>
      </c>
      <c r="H193">
        <f>COUNTIF($G$2:G193,G193)</f>
        <v>10</v>
      </c>
      <c r="I193" t="str">
        <f t="shared" si="18"/>
        <v>@Registros(nivel = 1) public class RegE990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RegE990() { } public RegE990(Long id) { this.id = id; } public RegE990(Long id, Reg0000 idPai, long linha, String hash) { this.id = id; this.idPai = idPai; this.linha = linha; this.hash = hash; }public Long getId() { return id; } public void setId(Long id) { this.id = id; }</v>
      </c>
      <c r="J193" t="str">
        <f t="shared" si="22"/>
        <v>@OneToOne(optional = true, cascade = CascadeType.ALL, fetch = FetchType.LAZY, mappedBy = "idPai")private  RegE990 regE990;public RegE990 getRegE990() {return regE990;}public void setRegE990(RegE990 regE990) {this.regE990 = regE990;}</v>
      </c>
      <c r="K193">
        <f t="shared" si="23"/>
        <v>0</v>
      </c>
      <c r="L193" t="str">
        <f t="shared" si="24"/>
        <v>@OneToOne(optional = true, cascade = CascadeType.ALL, fetch = FetchType.LAZY, mappedBy = "idPai")private  Reg0001 reg0001;public Reg0001 getReg0001() {return reg0001;}public void setReg0001(Reg0001 reg0001) {this.reg0001 = reg0001;}@OneToOne(optional = true, cascade = CascadeType.ALL, fetch = FetchType.LAZY, mappedBy = "idPai")private  Reg0990 reg0990;public Reg0990 getReg0990() {return reg0990;}public void setReg0990(Reg0990 reg0990) {this.reg0990 = reg0990;}@OneToOne(optional = true, cascade = CascadeType.ALL, fetch = FetchType.LAZY, mappedBy = "idPai")private  RegB001 regB001;public RegB001 getRegB001() {return regB001;}public void setRegB001(RegB001 regB001) {this.regB001 = regB001;}@OneToOne(optional = true, cascade = CascadeType.ALL, fetch = FetchType.LAZY, mappedBy = "idPai")private  RegB990 regB990;public RegB990 getRegB990() {return regB990;}public void setRegB990(RegB990 regB990) {this.regB990 = regB990;}@OneToOne(optional = true, cascade = CascadeType.ALL, fetch = FetchType.LAZY, mappedBy = "idPai")private  RegC001 regC001;public RegC001 getRegC001() {return regC001;}public void setRegC001(RegC001 regC001) {this.regC001 = regC001;}@OneToOne(optional = true, cascade = CascadeType.ALL, fetch = FetchType.LAZY, mappedBy = "idPai")private  RegC990 regC990;public RegC990 getRegC990() {return regC990;}public void setRegC990(RegC990 regC990) {this.regC990 = regC990;}@OneToOne(optional = true, cascade = CascadeType.ALL, fetch = FetchType.LAZY, mappedBy = "idPai")private  RegD001 regD001;public RegD001 getRegD001() {return regD001;}public void setRegD001(RegD001 regD001) {this.regD001 = regD001;}@OneToOne(optional = true, cascade = CascadeType.ALL, fetch = FetchType.LAZY, mappedBy = "idPai")private  RegD990 regD990;public RegD990 getRegD990() {return regD990;}public void setRegD990(RegD990 regD990) {this.regD990 = regD990;}@OneToOne(optional = true, cascade = CascadeType.ALL, fetch = FetchType.LAZY, mappedBy = "idPai")private  RegE001 regE001;public RegE001 getRegE001() {return regE001;}public void setRegE001(RegE001 regE001) {this.regE001 = regE001;}@OneToOne(optional = true, cascade = CascadeType.ALL, fetch = FetchType.LAZY, mappedBy = "idPai")private  RegE990 regE990;public RegE990 getRegE990() {return regE990;}public void setRegE990(RegE990 regE990) {this.regE990 = regE990;}</v>
      </c>
      <c r="M193" t="str">
        <f t="shared" si="19"/>
        <v>public RegE990() { } public RegE990(Long id) { this.id = id; } public RegE990(Long id, Reg0000 idPai, long linha, String hash) { this.id = id; this.idPai = idPai; this.linha = linha; this.hash = hash; }public Long getId() { return id; } public void setId(Long id) { this.id = id; }</v>
      </c>
      <c r="N193" t="str">
        <f t="shared" si="20"/>
        <v>reg_e990</v>
      </c>
      <c r="O193" t="str">
        <f t="shared" si="21"/>
        <v>DELETE FROM `efdicms`.`reg_E990` WHERE (`HASHFILE` = @NUMHASH);</v>
      </c>
    </row>
    <row r="194" spans="1:15" x14ac:dyDescent="0.35">
      <c r="A194">
        <f t="shared" si="17"/>
        <v>193</v>
      </c>
      <c r="B194" s="7" t="s">
        <v>3889</v>
      </c>
      <c r="C194" t="s">
        <v>3890</v>
      </c>
      <c r="D194" s="7" t="s">
        <v>2709</v>
      </c>
      <c r="E194" s="179">
        <v>1</v>
      </c>
      <c r="F194" t="s">
        <v>8</v>
      </c>
      <c r="G194" s="7" t="s">
        <v>23</v>
      </c>
      <c r="H194">
        <f>COUNTIF($G$2:G194,G194)</f>
        <v>11</v>
      </c>
      <c r="I194" t="str">
        <f t="shared" si="18"/>
        <v>@Registros(nivel = 1) public class RegG001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RegG001() { } public RegG001(Long id) { this.id = id; } public RegG001(Long id, Reg0000 idPai, long linha, String hash) { this.id = id; this.idPai = idPai; this.linha = linha; this.hash = hash; }public Long getId() { return id; } public void setId(Long id) { this.id = id; }</v>
      </c>
      <c r="J194" t="str">
        <f t="shared" si="22"/>
        <v>@OneToOne(optional = true, cascade = CascadeType.ALL, fetch = FetchType.LAZY, mappedBy = "idPai")private  RegG001 regG001;public RegG001 getRegG001() {return regG001;}public void setRegG001(RegG001 regG001) {this.regG001 = regG001;}</v>
      </c>
      <c r="K194">
        <f t="shared" si="23"/>
        <v>1</v>
      </c>
      <c r="L194" t="str">
        <f t="shared" si="24"/>
        <v>@OneToOne(optional = true, cascade = CascadeType.ALL, fetch = FetchType.LAZY, mappedBy = "idPai")private  Reg0001 reg0001;public Reg0001 getReg0001() {return reg0001;}public void setReg0001(Reg0001 reg0001) {this.reg0001 = reg0001;}@OneToOne(optional = true, cascade = CascadeType.ALL, fetch = FetchType.LAZY, mappedBy = "idPai")private  Reg0990 reg0990;public Reg0990 getReg0990() {return reg0990;}public void setReg0990(Reg0990 reg0990) {this.reg0990 = reg0990;}@OneToOne(optional = true, cascade = CascadeType.ALL, fetch = FetchType.LAZY, mappedBy = "idPai")private  RegB001 regB001;public RegB001 getRegB001() {return regB001;}public void setRegB001(RegB001 regB001) {this.regB001 = regB001;}@OneToOne(optional = true, cascade = CascadeType.ALL, fetch = FetchType.LAZY, mappedBy = "idPai")private  RegB990 regB990;public RegB990 getRegB990() {return regB990;}public void setRegB990(RegB990 regB990) {this.regB990 = regB990;}@OneToOne(optional = true, cascade = CascadeType.ALL, fetch = FetchType.LAZY, mappedBy = "idPai")private  RegC001 regC001;public RegC001 getRegC001() {return regC001;}public void setRegC001(RegC001 regC001) {this.regC001 = regC001;}@OneToOne(optional = true, cascade = CascadeType.ALL, fetch = FetchType.LAZY, mappedBy = "idPai")private  RegC990 regC990;public RegC990 getRegC990() {return regC990;}public void setRegC990(RegC990 regC990) {this.regC990 = regC990;}@OneToOne(optional = true, cascade = CascadeType.ALL, fetch = FetchType.LAZY, mappedBy = "idPai")private  RegD001 regD001;public RegD001 getRegD001() {return regD001;}public void setRegD001(RegD001 regD001) {this.regD001 = regD001;}@OneToOne(optional = true, cascade = CascadeType.ALL, fetch = FetchType.LAZY, mappedBy = "idPai")private  RegD990 regD990;public RegD990 getRegD990() {return regD990;}public void setRegD990(RegD990 regD990) {this.regD990 = regD990;}@OneToOne(optional = true, cascade = CascadeType.ALL, fetch = FetchType.LAZY, mappedBy = "idPai")private  RegE001 regE001;public RegE001 getRegE001() {return regE001;}public void setRegE001(RegE001 regE001) {this.regE001 = regE001;}@OneToOne(optional = true, cascade = CascadeType.ALL, fetch = FetchType.LAZY, mappedBy = "idPai")private  RegE990 regE990;public RegE990 getRegE990() {return regE990;}public void setRegE990(RegE990 regE990) {this.regE990 = regE990;}@OneToOne(optional = true, cascade = CascadeType.ALL, fetch = FetchType.LAZY, mappedBy = "idPai")private  RegG001 regG001;public RegG001 getRegG001() {return regG001;}public void setRegG001(RegG001 regG001) {this.regG001 = regG001;}</v>
      </c>
      <c r="M194" t="str">
        <f t="shared" si="19"/>
        <v>public RegG001() { } public RegG001(Long id) { this.id = id; } public RegG001(Long id, Reg0000 idPai, long linha, String hash) { this.id = id; this.idPai = idPai; this.linha = linha; this.hash = hash; }public Long getId() { return id; } public void setId(Long id) { this.id = id; }</v>
      </c>
      <c r="N194" t="str">
        <f t="shared" si="20"/>
        <v>reg_g001</v>
      </c>
      <c r="O194" t="str">
        <f t="shared" si="21"/>
        <v>DELETE FROM `efdicms`.`reg_G001` WHERE (`HASHFILE` = @NUMHASH);</v>
      </c>
    </row>
    <row r="195" spans="1:15" x14ac:dyDescent="0.35">
      <c r="A195">
        <f t="shared" ref="A195:A258" si="25">ROW(A194)</f>
        <v>194</v>
      </c>
      <c r="B195" s="7" t="s">
        <v>3889</v>
      </c>
      <c r="C195" t="s">
        <v>3891</v>
      </c>
      <c r="D195" s="7" t="s">
        <v>2716</v>
      </c>
      <c r="E195" s="179">
        <v>2</v>
      </c>
      <c r="F195" t="s">
        <v>108</v>
      </c>
      <c r="G195" s="7" t="s">
        <v>2709</v>
      </c>
      <c r="H195">
        <f>COUNTIF($G$2:G195,G195)</f>
        <v>1</v>
      </c>
      <c r="I195" t="str">
        <f t="shared" ref="I195:I258" si="26">CONCATENATE("@Registros(nivel = "&amp;E195&amp;") ","public class Reg"&amp;D195&amp;" implements Serializable { ","private static final long serialVersionUID = 1L; ","@Id ","@GeneratedValue(strategy = GenerationType.IDENTITY) ","@Basic(optional = false) ","@Column(name = ",$I$1," ) private Long id;","@"&amp;IF(F195="1","One","Many")&amp;"ToOne(fetch = FetchType.LAZY) ","@JoinColumn(name = ""ID_PAI"", nullable = false) ","private Reg"&amp;G195&amp;" idPai; ","public Reg"&amp;G195&amp;" getIdPai() {return idPai;}","public void setIdPai(Object idPai) {this.idPai = (Reg"&amp;G195&amp;") idPai;}"&amp;M195)</f>
        <v>@Registros(nivel = 2) public class RegG110 implements Serializable { private static final long serialVersionUID = 1L; @Id @GeneratedValue(strategy = GenerationType.IDENTITY) @Basic(optional = false) @Column(name = "ID" ) private Long id;@ManyToOne(fetch = FetchType.LAZY) @JoinColumn(name = "ID_PAI", nullable = false) private RegG001 idPai; public RegG001 getIdPai() {return idPai;}public void setIdPai(Object idPai) {this.idPai = (RegG001) idPai;}public RegG110() { } public RegG110(Long id) { this.id = id; } public RegG110(Long id, RegG001 idPai, long linha, String hash) { this.id = id; this.idPai = idPai; this.linha = linha; this.hash = hash; }public Long getId() { return id; } public void setId(Long id) { this.id = id; }</v>
      </c>
      <c r="J195" t="str">
        <f t="shared" si="22"/>
        <v>@OneToMany( cascade = CascadeType.ALL, fetch = FetchType.LAZY, mappedBy = "idPai")private  List&lt;RegG110&gt; regG110;public List&lt;RegG110&gt; getRegG110() {return regG110;}public void setRegG110(List&lt;RegG110&gt; regG110) {this.regG110 = regG110;}</v>
      </c>
      <c r="K195">
        <f t="shared" si="23"/>
        <v>1</v>
      </c>
      <c r="L195" t="str">
        <f t="shared" si="24"/>
        <v>@OneToMany( cascade = CascadeType.ALL, fetch = FetchType.LAZY, mappedBy = "idPai")private  List&lt;RegG110&gt; regG110;public List&lt;RegG110&gt; getRegG110() {return regG110;}public void setRegG110(List&lt;RegG110&gt; regG110) {this.regG110 = regG110;}</v>
      </c>
      <c r="M195" t="str">
        <f t="shared" ref="M195:M258" si="27">"public Reg"&amp;D195&amp;"() { } public Reg"&amp;D195&amp;"(Long id) { this.id = id; } public Reg"&amp;D195&amp;"(Long id, Reg"&amp;G195&amp;" idPai, long linha, String hash) { this.id = id; this.idPai = idPai; this.linha = linha; this.hash = hash; }public Long getId() { return id; } public void setId(Long id) { this.id = id; }"</f>
        <v>public RegG110() { } public RegG110(Long id) { this.id = id; } public RegG110(Long id, RegG001 idPai, long linha, String hash) { this.id = id; this.idPai = idPai; this.linha = linha; this.hash = hash; }public Long getId() { return id; } public void setId(Long id) { this.id = id; }</v>
      </c>
      <c r="N195" t="str">
        <f t="shared" ref="N195:N258" si="28">CONCATENATE("reg_",LOWER(D195))</f>
        <v>reg_g110</v>
      </c>
      <c r="O195" t="str">
        <f t="shared" ref="O195:O258" si="29">"DELETE FROM `efdicms`.`reg_"&amp;D195&amp;"` WHERE (`HASHFILE` = @NUMHASH);"</f>
        <v>DELETE FROM `efdicms`.`reg_G110` WHERE (`HASHFILE` = @NUMHASH);</v>
      </c>
    </row>
    <row r="196" spans="1:15" x14ac:dyDescent="0.35">
      <c r="A196">
        <f t="shared" si="25"/>
        <v>195</v>
      </c>
      <c r="B196" s="7" t="s">
        <v>3889</v>
      </c>
      <c r="C196" t="s">
        <v>3892</v>
      </c>
      <c r="D196" s="7" t="s">
        <v>2737</v>
      </c>
      <c r="E196" s="179">
        <v>3</v>
      </c>
      <c r="F196" t="s">
        <v>144</v>
      </c>
      <c r="G196" s="7" t="s">
        <v>2716</v>
      </c>
      <c r="H196">
        <f>COUNTIF($G$2:G196,G196)</f>
        <v>1</v>
      </c>
      <c r="I196" t="str">
        <f t="shared" si="26"/>
        <v>@Registros(nivel = 3) public class RegG125 implements Serializable { private static final long serialVersionUID = 1L; @Id @GeneratedValue(strategy = GenerationType.IDENTITY) @Basic(optional = false) @Column(name = "ID" ) private Long id;@ManyToOne(fetch = FetchType.LAZY) @JoinColumn(name = "ID_PAI", nullable = false) private RegG110 idPai; public RegG110 getIdPai() {return idPai;}public void setIdPai(Object idPai) {this.idPai = (RegG110) idPai;}public RegG125() { } public RegG125(Long id) { this.id = id; } public RegG125(Long id, RegG110 idPai, long linha, String hash) { this.id = id; this.idPai = idPai; this.linha = linha; this.hash = hash; }public Long getId() { return id; } public void setId(Long id) { this.id = id; }</v>
      </c>
      <c r="J196" t="str">
        <f t="shared" ref="J196:J259" si="30">IF(F196="1","@OneToOne(optional = true,","@OneToMany(")&amp;" cascade = CascadeType.ALL, fetch = FetchType.LAZY, mappedBy = ""idPai"")private  "&amp;IF(F196="1","","List&lt;")&amp;"Reg"&amp;D196&amp;IF(F196="1","","&gt;")&amp;" reg"&amp;D196&amp;";public "&amp;IF(F196="1","","List&lt;")&amp;"Reg"&amp;D196&amp;IF(F196="1","","&gt;")&amp;" getReg"&amp;D196&amp;"() {return reg"&amp;D196&amp;";}public void setReg"&amp;D196&amp;"("&amp;IF(F196="1","","List&lt;")&amp;"Reg"&amp;D196&amp;IF(F196="1","","&gt;")&amp;" reg"&amp;D196&amp;") {this.reg"&amp;D196&amp;" = reg"&amp;D196&amp;";}"</f>
        <v>@OneToMany( cascade = CascadeType.ALL, fetch = FetchType.LAZY, mappedBy = "idPai")private  List&lt;RegG125&gt; regG125;public List&lt;RegG125&gt; getRegG125() {return regG125;}public void setRegG125(List&lt;RegG125&gt; regG125) {this.regG125 = regG125;}</v>
      </c>
      <c r="K196">
        <f t="shared" ref="K196:K259" si="31">COUNTIF(G:G,D196)</f>
        <v>2</v>
      </c>
      <c r="L196" t="str">
        <f t="shared" si="24"/>
        <v>@OneToMany( cascade = CascadeType.ALL, fetch = FetchType.LAZY, mappedBy = "idPai")private  List&lt;RegG125&gt; regG125;public List&lt;RegG125&gt; getRegG125() {return regG125;}public void setRegG125(List&lt;RegG125&gt; regG125) {this.regG125 = regG125;}</v>
      </c>
      <c r="M196" t="str">
        <f t="shared" si="27"/>
        <v>public RegG125() { } public RegG125(Long id) { this.id = id; } public RegG125(Long id, RegG110 idPai, long linha, String hash) { this.id = id; this.idPai = idPai; this.linha = linha; this.hash = hash; }public Long getId() { return id; } public void setId(Long id) { this.id = id; }</v>
      </c>
      <c r="N196" t="str">
        <f t="shared" si="28"/>
        <v>reg_g125</v>
      </c>
      <c r="O196" t="str">
        <f t="shared" si="29"/>
        <v>DELETE FROM `efdicms`.`reg_G125` WHERE (`HASHFILE` = @NUMHASH);</v>
      </c>
    </row>
    <row r="197" spans="1:15" x14ac:dyDescent="0.35">
      <c r="A197">
        <f t="shared" si="25"/>
        <v>196</v>
      </c>
      <c r="B197" s="7" t="s">
        <v>3889</v>
      </c>
      <c r="C197" t="s">
        <v>3893</v>
      </c>
      <c r="D197" s="7" t="s">
        <v>2765</v>
      </c>
      <c r="E197" s="179">
        <v>4</v>
      </c>
      <c r="F197" t="s">
        <v>144</v>
      </c>
      <c r="G197" s="7" t="s">
        <v>2737</v>
      </c>
      <c r="H197">
        <f>COUNTIF($G$2:G197,G197)</f>
        <v>1</v>
      </c>
      <c r="I197" t="str">
        <f t="shared" si="26"/>
        <v>@Registros(nivel = 4) public class RegG126 implements Serializable { private static final long serialVersionUID = 1L; @Id @GeneratedValue(strategy = GenerationType.IDENTITY) @Basic(optional = false) @Column(name = "ID" ) private Long id;@ManyToOne(fetch = FetchType.LAZY) @JoinColumn(name = "ID_PAI", nullable = false) private RegG125 idPai; public RegG125 getIdPai() {return idPai;}public void setIdPai(Object idPai) {this.idPai = (RegG125) idPai;}public RegG126() { } public RegG126(Long id) { this.id = id; } public RegG126(Long id, RegG125 idPai, long linha, String hash) { this.id = id; this.idPai = idPai; this.linha = linha; this.hash = hash; }public Long getId() { return id; } public void setId(Long id) { this.id = id; }</v>
      </c>
      <c r="J197" t="str">
        <f t="shared" si="30"/>
        <v>@OneToMany( cascade = CascadeType.ALL, fetch = FetchType.LAZY, mappedBy = "idPai")private  List&lt;RegG126&gt; regG126;public List&lt;RegG126&gt; getRegG126() {return regG126;}public void setRegG126(List&lt;RegG126&gt; regG126) {this.regG126 = regG126;}</v>
      </c>
      <c r="K197">
        <f t="shared" si="31"/>
        <v>0</v>
      </c>
      <c r="L197" t="str">
        <f t="shared" si="24"/>
        <v>@OneToMany( cascade = CascadeType.ALL, fetch = FetchType.LAZY, mappedBy = "idPai")private  List&lt;RegG126&gt; regG126;public List&lt;RegG126&gt; getRegG126() {return regG126;}public void setRegG126(List&lt;RegG126&gt; regG126) {this.regG126 = regG126;}</v>
      </c>
      <c r="M197" t="str">
        <f t="shared" si="27"/>
        <v>public RegG126() { } public RegG126(Long id) { this.id = id; } public RegG126(Long id, RegG125 idPai, long linha, String hash) { this.id = id; this.idPai = idPai; this.linha = linha; this.hash = hash; }public Long getId() { return id; } public void setId(Long id) { this.id = id; }</v>
      </c>
      <c r="N197" t="str">
        <f t="shared" si="28"/>
        <v>reg_g126</v>
      </c>
      <c r="O197" t="str">
        <f t="shared" si="29"/>
        <v>DELETE FROM `efdicms`.`reg_G126` WHERE (`HASHFILE` = @NUMHASH);</v>
      </c>
    </row>
    <row r="198" spans="1:15" x14ac:dyDescent="0.35">
      <c r="A198">
        <f t="shared" si="25"/>
        <v>197</v>
      </c>
      <c r="B198" s="7" t="s">
        <v>3889</v>
      </c>
      <c r="C198" t="s">
        <v>3894</v>
      </c>
      <c r="D198" s="7" t="s">
        <v>2776</v>
      </c>
      <c r="E198" s="179">
        <v>4</v>
      </c>
      <c r="F198" t="s">
        <v>144</v>
      </c>
      <c r="G198" s="7" t="s">
        <v>2737</v>
      </c>
      <c r="H198">
        <f>COUNTIF($G$2:G198,G198)</f>
        <v>2</v>
      </c>
      <c r="I198" t="str">
        <f t="shared" si="26"/>
        <v>@Registros(nivel = 4) public class RegG130 implements Serializable { private static final long serialVersionUID = 1L; @Id @GeneratedValue(strategy = GenerationType.IDENTITY) @Basic(optional = false) @Column(name = "ID" ) private Long id;@ManyToOne(fetch = FetchType.LAZY) @JoinColumn(name = "ID_PAI", nullable = false) private RegG125 idPai; public RegG125 getIdPai() {return idPai;}public void setIdPai(Object idPai) {this.idPai = (RegG125) idPai;}public RegG130() { } public RegG130(Long id) { this.id = id; } public RegG130(Long id, RegG125 idPai, long linha, String hash) { this.id = id; this.idPai = idPai; this.linha = linha; this.hash = hash; }public Long getId() { return id; } public void setId(Long id) { this.id = id; }</v>
      </c>
      <c r="J198" t="str">
        <f t="shared" si="30"/>
        <v>@OneToMany( cascade = CascadeType.ALL, fetch = FetchType.LAZY, mappedBy = "idPai")private  List&lt;RegG130&gt; regG130;public List&lt;RegG130&gt; getRegG130() {return regG130;}public void setRegG130(List&lt;RegG130&gt; regG130) {this.regG130 = regG130;}</v>
      </c>
      <c r="K198">
        <f t="shared" si="31"/>
        <v>1</v>
      </c>
      <c r="L198" t="str">
        <f t="shared" ref="L198:L261" si="32">IF(H198=1,J198,CONCATENATE(VLOOKUP(SUMIFS(A:A,G:G,G198,H:H,H198-1),A:L,12,0),J198))</f>
        <v>@OneToMany( cascade = CascadeType.ALL, fetch = FetchType.LAZY, mappedBy = "idPai")private  List&lt;RegG126&gt; regG126;public List&lt;RegG126&gt; getRegG126() {return regG126;}public void setRegG126(List&lt;RegG126&gt; regG126) {this.regG126 = regG126;}@OneToMany( cascade = CascadeType.ALL, fetch = FetchType.LAZY, mappedBy = "idPai")private  List&lt;RegG130&gt; regG130;public List&lt;RegG130&gt; getRegG130() {return regG130;}public void setRegG130(List&lt;RegG130&gt; regG130) {this.regG130 = regG130;}</v>
      </c>
      <c r="M198" t="str">
        <f t="shared" si="27"/>
        <v>public RegG130() { } public RegG130(Long id) { this.id = id; } public RegG130(Long id, RegG125 idPai, long linha, String hash) { this.id = id; this.idPai = idPai; this.linha = linha; this.hash = hash; }public Long getId() { return id; } public void setId(Long id) { this.id = id; }</v>
      </c>
      <c r="N198" t="str">
        <f t="shared" si="28"/>
        <v>reg_g130</v>
      </c>
      <c r="O198" t="str">
        <f t="shared" si="29"/>
        <v>DELETE FROM `efdicms`.`reg_G130` WHERE (`HASHFILE` = @NUMHASH);</v>
      </c>
    </row>
    <row r="199" spans="1:15" x14ac:dyDescent="0.35">
      <c r="A199">
        <f t="shared" si="25"/>
        <v>198</v>
      </c>
      <c r="B199" s="7" t="s">
        <v>3889</v>
      </c>
      <c r="C199" t="s">
        <v>3895</v>
      </c>
      <c r="D199" s="7" t="s">
        <v>2785</v>
      </c>
      <c r="E199" s="179">
        <v>5</v>
      </c>
      <c r="F199" t="s">
        <v>144</v>
      </c>
      <c r="G199" s="7" t="s">
        <v>2776</v>
      </c>
      <c r="H199">
        <f>COUNTIF($G$2:G199,G199)</f>
        <v>1</v>
      </c>
      <c r="I199" t="str">
        <f t="shared" si="26"/>
        <v>@Registros(nivel = 5) public class RegG140 implements Serializable { private static final long serialVersionUID = 1L; @Id @GeneratedValue(strategy = GenerationType.IDENTITY) @Basic(optional = false) @Column(name = "ID" ) private Long id;@ManyToOne(fetch = FetchType.LAZY) @JoinColumn(name = "ID_PAI", nullable = false) private RegG130 idPai; public RegG130 getIdPai() {return idPai;}public void setIdPai(Object idPai) {this.idPai = (RegG130) idPai;}public RegG140() { } public RegG140(Long id) { this.id = id; } public RegG140(Long id, RegG130 idPai, long linha, String hash) { this.id = id; this.idPai = idPai; this.linha = linha; this.hash = hash; }public Long getId() { return id; } public void setId(Long id) { this.id = id; }</v>
      </c>
      <c r="J199" t="str">
        <f t="shared" si="30"/>
        <v>@OneToMany( cascade = CascadeType.ALL, fetch = FetchType.LAZY, mappedBy = "idPai")private  List&lt;RegG140&gt; regG140;public List&lt;RegG140&gt; getRegG140() {return regG140;}public void setRegG140(List&lt;RegG140&gt; regG140) {this.regG140 = regG140;}</v>
      </c>
      <c r="K199">
        <f t="shared" si="31"/>
        <v>0</v>
      </c>
      <c r="L199" t="str">
        <f t="shared" si="32"/>
        <v>@OneToMany( cascade = CascadeType.ALL, fetch = FetchType.LAZY, mappedBy = "idPai")private  List&lt;RegG140&gt; regG140;public List&lt;RegG140&gt; getRegG140() {return regG140;}public void setRegG140(List&lt;RegG140&gt; regG140) {this.regG140 = regG140;}</v>
      </c>
      <c r="M199" t="str">
        <f t="shared" si="27"/>
        <v>public RegG140() { } public RegG140(Long id) { this.id = id; } public RegG140(Long id, RegG130 idPai, long linha, String hash) { this.id = id; this.idPai = idPai; this.linha = linha; this.hash = hash; }public Long getId() { return id; } public void setId(Long id) { this.id = id; }</v>
      </c>
      <c r="N199" t="str">
        <f t="shared" si="28"/>
        <v>reg_g140</v>
      </c>
      <c r="O199" t="str">
        <f t="shared" si="29"/>
        <v>DELETE FROM `efdicms`.`reg_G140` WHERE (`HASHFILE` = @NUMHASH);</v>
      </c>
    </row>
    <row r="200" spans="1:15" x14ac:dyDescent="0.35">
      <c r="A200">
        <f t="shared" si="25"/>
        <v>199</v>
      </c>
      <c r="B200" s="7" t="s">
        <v>3889</v>
      </c>
      <c r="C200" t="s">
        <v>3896</v>
      </c>
      <c r="D200" s="7" t="s">
        <v>2799</v>
      </c>
      <c r="E200" s="179">
        <v>1</v>
      </c>
      <c r="F200" t="s">
        <v>8</v>
      </c>
      <c r="G200" s="7" t="s">
        <v>23</v>
      </c>
      <c r="H200">
        <f>COUNTIF($G$2:G200,G200)</f>
        <v>12</v>
      </c>
      <c r="I200" t="str">
        <f t="shared" si="26"/>
        <v>@Registros(nivel = 1) public class RegG990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RegG990() { } public RegG990(Long id) { this.id = id; } public RegG990(Long id, Reg0000 idPai, long linha, String hash) { this.id = id; this.idPai = idPai; this.linha = linha; this.hash = hash; }public Long getId() { return id; } public void setId(Long id) { this.id = id; }</v>
      </c>
      <c r="J200" t="str">
        <f t="shared" si="30"/>
        <v>@OneToOne(optional = true, cascade = CascadeType.ALL, fetch = FetchType.LAZY, mappedBy = "idPai")private  RegG990 regG990;public RegG990 getRegG990() {return regG990;}public void setRegG990(RegG990 regG990) {this.regG990 = regG990;}</v>
      </c>
      <c r="K200">
        <f t="shared" si="31"/>
        <v>0</v>
      </c>
      <c r="L200" t="str">
        <f t="shared" si="32"/>
        <v>@OneToOne(optional = true, cascade = CascadeType.ALL, fetch = FetchType.LAZY, mappedBy = "idPai")private  Reg0001 reg0001;public Reg0001 getReg0001() {return reg0001;}public void setReg0001(Reg0001 reg0001) {this.reg0001 = reg0001;}@OneToOne(optional = true, cascade = CascadeType.ALL, fetch = FetchType.LAZY, mappedBy = "idPai")private  Reg0990 reg0990;public Reg0990 getReg0990() {return reg0990;}public void setReg0990(Reg0990 reg0990) {this.reg0990 = reg0990;}@OneToOne(optional = true, cascade = CascadeType.ALL, fetch = FetchType.LAZY, mappedBy = "idPai")private  RegB001 regB001;public RegB001 getRegB001() {return regB001;}public void setRegB001(RegB001 regB001) {this.regB001 = regB001;}@OneToOne(optional = true, cascade = CascadeType.ALL, fetch = FetchType.LAZY, mappedBy = "idPai")private  RegB990 regB990;public RegB990 getRegB990() {return regB990;}public void setRegB990(RegB990 regB990) {this.regB990 = regB990;}@OneToOne(optional = true, cascade = CascadeType.ALL, fetch = FetchType.LAZY, mappedBy = "idPai")private  RegC001 regC001;public RegC001 getRegC001() {return regC001;}public void setRegC001(RegC001 regC001) {this.regC001 = regC001;}@OneToOne(optional = true, cascade = CascadeType.ALL, fetch = FetchType.LAZY, mappedBy = "idPai")private  RegC990 regC990;public RegC990 getRegC990() {return regC990;}public void setRegC990(RegC990 regC990) {this.regC990 = regC990;}@OneToOne(optional = true, cascade = CascadeType.ALL, fetch = FetchType.LAZY, mappedBy = "idPai")private  RegD001 regD001;public RegD001 getRegD001() {return regD001;}public void setRegD001(RegD001 regD001) {this.regD001 = regD001;}@OneToOne(optional = true, cascade = CascadeType.ALL, fetch = FetchType.LAZY, mappedBy = "idPai")private  RegD990 regD990;public RegD990 getRegD990() {return regD990;}public void setRegD990(RegD990 regD990) {this.regD990 = regD990;}@OneToOne(optional = true, cascade = CascadeType.ALL, fetch = FetchType.LAZY, mappedBy = "idPai")private  RegE001 regE001;public RegE001 getRegE001() {return regE001;}public void setRegE001(RegE001 regE001) {this.regE001 = regE001;}@OneToOne(optional = true, cascade = CascadeType.ALL, fetch = FetchType.LAZY, mappedBy = "idPai")private  RegE990 regE990;public RegE990 getRegE990() {return regE990;}public void setRegE990(RegE990 regE990) {this.regE990 = regE990;}@OneToOne(optional = true, cascade = CascadeType.ALL, fetch = FetchType.LAZY, mappedBy = "idPai")private  RegG001 regG001;public RegG001 getRegG001() {return regG001;}public void setRegG001(RegG001 regG001) {this.regG001 = regG001;}@OneToOne(optional = true, cascade = CascadeType.ALL, fetch = FetchType.LAZY, mappedBy = "idPai")private  RegG990 regG990;public RegG990 getRegG990() {return regG990;}public void setRegG990(RegG990 regG990) {this.regG990 = regG990;}</v>
      </c>
      <c r="M200" t="str">
        <f t="shared" si="27"/>
        <v>public RegG990() { } public RegG990(Long id) { this.id = id; } public RegG990(Long id, Reg0000 idPai, long linha, String hash) { this.id = id; this.idPai = idPai; this.linha = linha; this.hash = hash; }public Long getId() { return id; } public void setId(Long id) { this.id = id; }</v>
      </c>
      <c r="N200" t="str">
        <f t="shared" si="28"/>
        <v>reg_g990</v>
      </c>
      <c r="O200" t="str">
        <f t="shared" si="29"/>
        <v>DELETE FROM `efdicms`.`reg_G990` WHERE (`HASHFILE` = @NUMHASH);</v>
      </c>
    </row>
    <row r="201" spans="1:15" x14ac:dyDescent="0.35">
      <c r="A201">
        <f t="shared" si="25"/>
        <v>200</v>
      </c>
      <c r="B201" s="7" t="s">
        <v>3897</v>
      </c>
      <c r="C201" t="s">
        <v>3898</v>
      </c>
      <c r="D201" s="7" t="s">
        <v>2804</v>
      </c>
      <c r="E201" s="179">
        <v>1</v>
      </c>
      <c r="F201" t="s">
        <v>8</v>
      </c>
      <c r="G201" s="7" t="s">
        <v>23</v>
      </c>
      <c r="H201">
        <f>COUNTIF($G$2:G201,G201)</f>
        <v>13</v>
      </c>
      <c r="I201" t="str">
        <f t="shared" si="26"/>
        <v>@Registros(nivel = 1) public class RegH001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RegH001() { } public RegH001(Long id) { this.id = id; } public RegH001(Long id, Reg0000 idPai, long linha, String hash) { this.id = id; this.idPai = idPai; this.linha = linha; this.hash = hash; }public Long getId() { return id; } public void setId(Long id) { this.id = id; }</v>
      </c>
      <c r="J201" t="str">
        <f t="shared" si="30"/>
        <v>@OneToOne(optional = true, cascade = CascadeType.ALL, fetch = FetchType.LAZY, mappedBy = "idPai")private  RegH001 regH001;public RegH001 getRegH001() {return regH001;}public void setRegH001(RegH001 regH001) {this.regH001 = regH001;}</v>
      </c>
      <c r="K201">
        <f t="shared" si="31"/>
        <v>1</v>
      </c>
      <c r="L201" t="str">
        <f t="shared" si="32"/>
        <v>@OneToOne(optional = true, cascade = CascadeType.ALL, fetch = FetchType.LAZY, mappedBy = "idPai")private  Reg0001 reg0001;public Reg0001 getReg0001() {return reg0001;}public void setReg0001(Reg0001 reg0001) {this.reg0001 = reg0001;}@OneToOne(optional = true, cascade = CascadeType.ALL, fetch = FetchType.LAZY, mappedBy = "idPai")private  Reg0990 reg0990;public Reg0990 getReg0990() {return reg0990;}public void setReg0990(Reg0990 reg0990) {this.reg0990 = reg0990;}@OneToOne(optional = true, cascade = CascadeType.ALL, fetch = FetchType.LAZY, mappedBy = "idPai")private  RegB001 regB001;public RegB001 getRegB001() {return regB001;}public void setRegB001(RegB001 regB001) {this.regB001 = regB001;}@OneToOne(optional = true, cascade = CascadeType.ALL, fetch = FetchType.LAZY, mappedBy = "idPai")private  RegB990 regB990;public RegB990 getRegB990() {return regB990;}public void setRegB990(RegB990 regB990) {this.regB990 = regB990;}@OneToOne(optional = true, cascade = CascadeType.ALL, fetch = FetchType.LAZY, mappedBy = "idPai")private  RegC001 regC001;public RegC001 getRegC001() {return regC001;}public void setRegC001(RegC001 regC001) {this.regC001 = regC001;}@OneToOne(optional = true, cascade = CascadeType.ALL, fetch = FetchType.LAZY, mappedBy = "idPai")private  RegC990 regC990;public RegC990 getRegC990() {return regC990;}public void setRegC990(RegC990 regC990) {this.regC990 = regC990;}@OneToOne(optional = true, cascade = CascadeType.ALL, fetch = FetchType.LAZY, mappedBy = "idPai")private  RegD001 regD001;public RegD001 getRegD001() {return regD001;}public void setRegD001(RegD001 regD001) {this.regD001 = regD001;}@OneToOne(optional = true, cascade = CascadeType.ALL, fetch = FetchType.LAZY, mappedBy = "idPai")private  RegD990 regD990;public RegD990 getRegD990() {return regD990;}public void setRegD990(RegD990 regD990) {this.regD990 = regD990;}@OneToOne(optional = true, cascade = CascadeType.ALL, fetch = FetchType.LAZY, mappedBy = "idPai")private  RegE001 regE001;public RegE001 getRegE001() {return regE001;}public void setRegE001(RegE001 regE001) {this.regE001 = regE001;}@OneToOne(optional = true, cascade = CascadeType.ALL, fetch = FetchType.LAZY, mappedBy = "idPai")private  RegE990 regE990;public RegE990 getRegE990() {return regE990;}public void setRegE990(RegE990 regE990) {this.regE990 = regE990;}@OneToOne(optional = true, cascade = CascadeType.ALL, fetch = FetchType.LAZY, mappedBy = "idPai")private  RegG001 regG001;public RegG001 getRegG001() {return regG001;}public void setRegG001(RegG001 regG001) {this.regG001 = regG001;}@OneToOne(optional = true, cascade = CascadeType.ALL, fetch = FetchType.LAZY, mappedBy = "idPai")private  RegG990 regG990;public RegG990 getRegG990() {return regG990;}public void setRegG990(RegG990 regG990) {this.regG990 = regG990;}@OneToOne(optional = true, cascade = CascadeType.ALL, fetch = FetchType.LAZY, mappedBy = "idPai")private  RegH001 regH001;public RegH001 getRegH001() {return regH001;}public void setRegH001(RegH001 regH001) {this.regH001 = regH001;}</v>
      </c>
      <c r="M201" t="str">
        <f t="shared" si="27"/>
        <v>public RegH001() { } public RegH001(Long id) { this.id = id; } public RegH001(Long id, Reg0000 idPai, long linha, String hash) { this.id = id; this.idPai = idPai; this.linha = linha; this.hash = hash; }public Long getId() { return id; } public void setId(Long id) { this.id = id; }</v>
      </c>
      <c r="N201" t="str">
        <f t="shared" si="28"/>
        <v>reg_h001</v>
      </c>
      <c r="O201" t="str">
        <f t="shared" si="29"/>
        <v>DELETE FROM `efdicms`.`reg_H001` WHERE (`HASHFILE` = @NUMHASH);</v>
      </c>
    </row>
    <row r="202" spans="1:15" x14ac:dyDescent="0.35">
      <c r="A202">
        <f t="shared" si="25"/>
        <v>201</v>
      </c>
      <c r="B202" s="7" t="s">
        <v>3897</v>
      </c>
      <c r="C202" t="s">
        <v>3899</v>
      </c>
      <c r="D202" s="7" t="s">
        <v>2807</v>
      </c>
      <c r="E202" s="179">
        <v>2</v>
      </c>
      <c r="F202" t="s">
        <v>108</v>
      </c>
      <c r="G202" s="7" t="s">
        <v>2804</v>
      </c>
      <c r="H202">
        <f>COUNTIF($G$2:G202,G202)</f>
        <v>1</v>
      </c>
      <c r="I202" t="str">
        <f t="shared" si="26"/>
        <v>@Registros(nivel = 2) public class RegH005 implements Serializable { private static final long serialVersionUID = 1L; @Id @GeneratedValue(strategy = GenerationType.IDENTITY) @Basic(optional = false) @Column(name = "ID" ) private Long id;@ManyToOne(fetch = FetchType.LAZY) @JoinColumn(name = "ID_PAI", nullable = false) private RegH001 idPai; public RegH001 getIdPai() {return idPai;}public void setIdPai(Object idPai) {this.idPai = (RegH001) idPai;}public RegH005() { } public RegH005(Long id) { this.id = id; } public RegH005(Long id, RegH001 idPai, long linha, String hash) { this.id = id; this.idPai = idPai; this.linha = linha; this.hash = hash; }public Long getId() { return id; } public void setId(Long id) { this.id = id; }</v>
      </c>
      <c r="J202" t="str">
        <f t="shared" si="30"/>
        <v>@OneToMany( cascade = CascadeType.ALL, fetch = FetchType.LAZY, mappedBy = "idPai")private  List&lt;RegH005&gt; regH005;public List&lt;RegH005&gt; getRegH005() {return regH005;}public void setRegH005(List&lt;RegH005&gt; regH005) {this.regH005 = regH005;}</v>
      </c>
      <c r="K202">
        <f t="shared" si="31"/>
        <v>1</v>
      </c>
      <c r="L202" t="str">
        <f t="shared" si="32"/>
        <v>@OneToMany( cascade = CascadeType.ALL, fetch = FetchType.LAZY, mappedBy = "idPai")private  List&lt;RegH005&gt; regH005;public List&lt;RegH005&gt; getRegH005() {return regH005;}public void setRegH005(List&lt;RegH005&gt; regH005) {this.regH005 = regH005;}</v>
      </c>
      <c r="M202" t="str">
        <f t="shared" si="27"/>
        <v>public RegH005() { } public RegH005(Long id) { this.id = id; } public RegH005(Long id, RegH001 idPai, long linha, String hash) { this.id = id; this.idPai = idPai; this.linha = linha; this.hash = hash; }public Long getId() { return id; } public void setId(Long id) { this.id = id; }</v>
      </c>
      <c r="N202" t="str">
        <f t="shared" si="28"/>
        <v>reg_h005</v>
      </c>
      <c r="O202" t="str">
        <f t="shared" si="29"/>
        <v>DELETE FROM `efdicms`.`reg_H005` WHERE (`HASHFILE` = @NUMHASH);</v>
      </c>
    </row>
    <row r="203" spans="1:15" x14ac:dyDescent="0.35">
      <c r="A203">
        <f t="shared" si="25"/>
        <v>202</v>
      </c>
      <c r="B203" s="7" t="s">
        <v>3897</v>
      </c>
      <c r="C203" t="s">
        <v>3900</v>
      </c>
      <c r="D203" s="7" t="s">
        <v>2822</v>
      </c>
      <c r="E203" s="179">
        <v>3</v>
      </c>
      <c r="F203" t="s">
        <v>144</v>
      </c>
      <c r="G203" s="7" t="s">
        <v>2807</v>
      </c>
      <c r="H203">
        <f>COUNTIF($G$2:G203,G203)</f>
        <v>1</v>
      </c>
      <c r="I203" t="str">
        <f t="shared" si="26"/>
        <v>@Registros(nivel = 3) public class RegH010 implements Serializable { private static final long serialVersionUID = 1L; @Id @GeneratedValue(strategy = GenerationType.IDENTITY) @Basic(optional = false) @Column(name = "ID" ) private Long id;@ManyToOne(fetch = FetchType.LAZY) @JoinColumn(name = "ID_PAI", nullable = false) private RegH005 idPai; public RegH005 getIdPai() {return idPai;}public void setIdPai(Object idPai) {this.idPai = (RegH005) idPai;}public RegH010() { } public RegH010(Long id) { this.id = id; } public RegH010(Long id, RegH005 idPai, long linha, String hash) { this.id = id; this.idPai = idPai; this.linha = linha; this.hash = hash; }public Long getId() { return id; } public void setId(Long id) { this.id = id; }</v>
      </c>
      <c r="J203" t="str">
        <f t="shared" si="30"/>
        <v>@OneToMany( cascade = CascadeType.ALL, fetch = FetchType.LAZY, mappedBy = "idPai")private  List&lt;RegH010&gt; regH010;public List&lt;RegH010&gt; getRegH010() {return regH010;}public void setRegH010(List&lt;RegH010&gt; regH010) {this.regH010 = regH010;}</v>
      </c>
      <c r="K203">
        <f t="shared" si="31"/>
        <v>2</v>
      </c>
      <c r="L203" t="str">
        <f t="shared" si="32"/>
        <v>@OneToMany( cascade = CascadeType.ALL, fetch = FetchType.LAZY, mappedBy = "idPai")private  List&lt;RegH010&gt; regH010;public List&lt;RegH010&gt; getRegH010() {return regH010;}public void setRegH010(List&lt;RegH010&gt; regH010) {this.regH010 = regH010;}</v>
      </c>
      <c r="M203" t="str">
        <f t="shared" si="27"/>
        <v>public RegH010() { } public RegH010(Long id) { this.id = id; } public RegH010(Long id, RegH005 idPai, long linha, String hash) { this.id = id; this.idPai = idPai; this.linha = linha; this.hash = hash; }public Long getId() { return id; } public void setId(Long id) { this.id = id; }</v>
      </c>
      <c r="N203" t="str">
        <f t="shared" si="28"/>
        <v>reg_h010</v>
      </c>
      <c r="O203" t="str">
        <f t="shared" si="29"/>
        <v>DELETE FROM `efdicms`.`reg_H010` WHERE (`HASHFILE` = @NUMHASH);</v>
      </c>
    </row>
    <row r="204" spans="1:15" x14ac:dyDescent="0.35">
      <c r="A204">
        <f t="shared" si="25"/>
        <v>203</v>
      </c>
      <c r="B204" s="7" t="s">
        <v>3897</v>
      </c>
      <c r="C204" t="s">
        <v>2839</v>
      </c>
      <c r="D204" s="7" t="s">
        <v>2838</v>
      </c>
      <c r="E204" s="179">
        <v>4</v>
      </c>
      <c r="F204" t="s">
        <v>144</v>
      </c>
      <c r="G204" s="7" t="s">
        <v>2822</v>
      </c>
      <c r="H204">
        <f>COUNTIF($G$2:G204,G204)</f>
        <v>1</v>
      </c>
      <c r="I204" t="str">
        <f t="shared" si="26"/>
        <v>@Registros(nivel = 4) public class RegH020 implements Serializable { private static final long serialVersionUID = 1L; @Id @GeneratedValue(strategy = GenerationType.IDENTITY) @Basic(optional = false) @Column(name = "ID" ) private Long id;@ManyToOne(fetch = FetchType.LAZY) @JoinColumn(name = "ID_PAI", nullable = false) private RegH010 idPai; public RegH010 getIdPai() {return idPai;}public void setIdPai(Object idPai) {this.idPai = (RegH010) idPai;}public RegH020() { } public RegH020(Long id) { this.id = id; } public RegH020(Long id, RegH010 idPai, long linha, String hash) { this.id = id; this.idPai = idPai; this.linha = linha; this.hash = hash; }public Long getId() { return id; } public void setId(Long id) { this.id = id; }</v>
      </c>
      <c r="J204" t="str">
        <f t="shared" si="30"/>
        <v>@OneToMany( cascade = CascadeType.ALL, fetch = FetchType.LAZY, mappedBy = "idPai")private  List&lt;RegH020&gt; regH020;public List&lt;RegH020&gt; getRegH020() {return regH020;}public void setRegH020(List&lt;RegH020&gt; regH020) {this.regH020 = regH020;}</v>
      </c>
      <c r="K204">
        <f t="shared" si="31"/>
        <v>0</v>
      </c>
      <c r="L204" t="str">
        <f t="shared" si="32"/>
        <v>@OneToMany( cascade = CascadeType.ALL, fetch = FetchType.LAZY, mappedBy = "idPai")private  List&lt;RegH020&gt; regH020;public List&lt;RegH020&gt; getRegH020() {return regH020;}public void setRegH020(List&lt;RegH020&gt; regH020) {this.regH020 = regH020;}</v>
      </c>
      <c r="M204" t="str">
        <f t="shared" si="27"/>
        <v>public RegH020() { } public RegH020(Long id) { this.id = id; } public RegH020(Long id, RegH010 idPai, long linha, String hash) { this.id = id; this.idPai = idPai; this.linha = linha; this.hash = hash; }public Long getId() { return id; } public void setId(Long id) { this.id = id; }</v>
      </c>
      <c r="N204" t="str">
        <f t="shared" si="28"/>
        <v>reg_h020</v>
      </c>
      <c r="O204" t="str">
        <f t="shared" si="29"/>
        <v>DELETE FROM `efdicms`.`reg_H020` WHERE (`HASHFILE` = @NUMHASH);</v>
      </c>
    </row>
    <row r="205" spans="1:15" x14ac:dyDescent="0.35">
      <c r="A205">
        <f t="shared" si="25"/>
        <v>204</v>
      </c>
      <c r="B205" s="7" t="s">
        <v>3897</v>
      </c>
      <c r="C205" t="s">
        <v>3901</v>
      </c>
      <c r="D205" s="7" t="s">
        <v>2844</v>
      </c>
      <c r="E205" s="179">
        <v>4</v>
      </c>
      <c r="F205" t="s">
        <v>8</v>
      </c>
      <c r="G205" s="7" t="s">
        <v>2822</v>
      </c>
      <c r="H205">
        <f>COUNTIF($G$2:G205,G205)</f>
        <v>2</v>
      </c>
      <c r="I205" t="str">
        <f t="shared" si="26"/>
        <v>@Registros(nivel = 4) public class RegH030 implements Serializable { private static final long serialVersionUID = 1L; @Id @GeneratedValue(strategy = GenerationType.IDENTITY) @Basic(optional = false) @Column(name = "ID" ) private Long id;@OneToOne(fetch = FetchType.LAZY) @JoinColumn(name = "ID_PAI", nullable = false) private RegH010 idPai; public RegH010 getIdPai() {return idPai;}public void setIdPai(Object idPai) {this.idPai = (RegH010) idPai;}public RegH030() { } public RegH030(Long id) { this.id = id; } public RegH030(Long id, RegH010 idPai, long linha, String hash) { this.id = id; this.idPai = idPai; this.linha = linha; this.hash = hash; }public Long getId() { return id; } public void setId(Long id) { this.id = id; }</v>
      </c>
      <c r="J205" t="str">
        <f t="shared" si="30"/>
        <v>@OneToOne(optional = true, cascade = CascadeType.ALL, fetch = FetchType.LAZY, mappedBy = "idPai")private  RegH030 regH030;public RegH030 getRegH030() {return regH030;}public void setRegH030(RegH030 regH030) {this.regH030 = regH030;}</v>
      </c>
      <c r="K205">
        <f t="shared" si="31"/>
        <v>0</v>
      </c>
      <c r="L205" t="str">
        <f t="shared" si="32"/>
        <v>@OneToMany( cascade = CascadeType.ALL, fetch = FetchType.LAZY, mappedBy = "idPai")private  List&lt;RegH020&gt; regH020;public List&lt;RegH020&gt; getRegH020() {return regH020;}public void setRegH020(List&lt;RegH020&gt; regH020) {this.regH020 = regH020;}@OneToOne(optional = true, cascade = CascadeType.ALL, fetch = FetchType.LAZY, mappedBy = "idPai")private  RegH030 regH030;public RegH030 getRegH030() {return regH030;}public void setRegH030(RegH030 regH030) {this.regH030 = regH030;}</v>
      </c>
      <c r="M205" t="str">
        <f t="shared" si="27"/>
        <v>public RegH030() { } public RegH030(Long id) { this.id = id; } public RegH030(Long id, RegH010 idPai, long linha, String hash) { this.id = id; this.idPai = idPai; this.linha = linha; this.hash = hash; }public Long getId() { return id; } public void setId(Long id) { this.id = id; }</v>
      </c>
      <c r="N205" t="str">
        <f t="shared" si="28"/>
        <v>reg_h030</v>
      </c>
      <c r="O205" t="str">
        <f t="shared" si="29"/>
        <v>DELETE FROM `efdicms`.`reg_H030` WHERE (`HASHFILE` = @NUMHASH);</v>
      </c>
    </row>
    <row r="206" spans="1:15" x14ac:dyDescent="0.35">
      <c r="A206">
        <f t="shared" si="25"/>
        <v>205</v>
      </c>
      <c r="B206" s="7" t="s">
        <v>3897</v>
      </c>
      <c r="C206" t="s">
        <v>3902</v>
      </c>
      <c r="D206" s="7" t="s">
        <v>2853</v>
      </c>
      <c r="E206" s="179">
        <v>1</v>
      </c>
      <c r="F206" t="s">
        <v>8</v>
      </c>
      <c r="G206" s="7" t="s">
        <v>23</v>
      </c>
      <c r="H206">
        <f>COUNTIF($G$2:G206,G206)</f>
        <v>14</v>
      </c>
      <c r="I206" t="str">
        <f t="shared" si="26"/>
        <v>@Registros(nivel = 1) public class RegH990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RegH990() { } public RegH990(Long id) { this.id = id; } public RegH990(Long id, Reg0000 idPai, long linha, String hash) { this.id = id; this.idPai = idPai; this.linha = linha; this.hash = hash; }public Long getId() { return id; } public void setId(Long id) { this.id = id; }</v>
      </c>
      <c r="J206" t="str">
        <f t="shared" si="30"/>
        <v>@OneToOne(optional = true, cascade = CascadeType.ALL, fetch = FetchType.LAZY, mappedBy = "idPai")private  RegH990 regH990;public RegH990 getRegH990() {return regH990;}public void setRegH990(RegH990 regH990) {this.regH990 = regH990;}</v>
      </c>
      <c r="K206">
        <f t="shared" si="31"/>
        <v>0</v>
      </c>
      <c r="L206" t="str">
        <f t="shared" si="32"/>
        <v>@OneToOne(optional = true, cascade = CascadeType.ALL, fetch = FetchType.LAZY, mappedBy = "idPai")private  Reg0001 reg0001;public Reg0001 getReg0001() {return reg0001;}public void setReg0001(Reg0001 reg0001) {this.reg0001 = reg0001;}@OneToOne(optional = true, cascade = CascadeType.ALL, fetch = FetchType.LAZY, mappedBy = "idPai")private  Reg0990 reg0990;public Reg0990 getReg0990() {return reg0990;}public void setReg0990(Reg0990 reg0990) {this.reg0990 = reg0990;}@OneToOne(optional = true, cascade = CascadeType.ALL, fetch = FetchType.LAZY, mappedBy = "idPai")private  RegB001 regB001;public RegB001 getRegB001() {return regB001;}public void setRegB001(RegB001 regB001) {this.regB001 = regB001;}@OneToOne(optional = true, cascade = CascadeType.ALL, fetch = FetchType.LAZY, mappedBy = "idPai")private  RegB990 regB990;public RegB990 getRegB990() {return regB990;}public void setRegB990(RegB990 regB990) {this.regB990 = regB990;}@OneToOne(optional = true, cascade = CascadeType.ALL, fetch = FetchType.LAZY, mappedBy = "idPai")private  RegC001 regC001;public RegC001 getRegC001() {return regC001;}public void setRegC001(RegC001 regC001) {this.regC001 = regC001;}@OneToOne(optional = true, cascade = CascadeType.ALL, fetch = FetchType.LAZY, mappedBy = "idPai")private  RegC990 regC990;public RegC990 getRegC990() {return regC990;}public void setRegC990(RegC990 regC990) {this.regC990 = regC990;}@OneToOne(optional = true, cascade = CascadeType.ALL, fetch = FetchType.LAZY, mappedBy = "idPai")private  RegD001 regD001;public RegD001 getRegD001() {return regD001;}public void setRegD001(RegD001 regD001) {this.regD001 = regD001;}@OneToOne(optional = true, cascade = CascadeType.ALL, fetch = FetchType.LAZY, mappedBy = "idPai")private  RegD990 regD990;public RegD990 getRegD990() {return regD990;}public void setRegD990(RegD990 regD990) {this.regD990 = regD990;}@OneToOne(optional = true, cascade = CascadeType.ALL, fetch = FetchType.LAZY, mappedBy = "idPai")private  RegE001 regE001;public RegE001 getRegE001() {return regE001;}public void setRegE001(RegE001 regE001) {this.regE001 = regE001;}@OneToOne(optional = true, cascade = CascadeType.ALL, fetch = FetchType.LAZY, mappedBy = "idPai")private  RegE990 regE990;public RegE990 getRegE990() {return regE990;}public void setRegE990(RegE990 regE990) {this.regE990 = regE990;}@OneToOne(optional = true, cascade = CascadeType.ALL, fetch = FetchType.LAZY, mappedBy = "idPai")private  RegG001 regG001;public RegG001 getRegG001() {return regG001;}public void setRegG001(RegG001 regG001) {this.regG001 = regG001;}@OneToOne(optional = true, cascade = CascadeType.ALL, fetch = FetchType.LAZY, mappedBy = "idPai")private  RegG990 regG990;public RegG990 getRegG990() {return regG990;}public void setRegG990(RegG990 regG990) {this.regG990 = regG990;}@OneToOne(optional = true, cascade = CascadeType.ALL, fetch = FetchType.LAZY, mappedBy = "idPai")private  RegH001 regH001;public RegH001 getRegH001() {return regH001;}public void setRegH001(RegH001 regH001) {this.regH001 = regH001;}@OneToOne(optional = true, cascade = CascadeType.ALL, fetch = FetchType.LAZY, mappedBy = "idPai")private  RegH990 regH990;public RegH990 getRegH990() {return regH990;}public void setRegH990(RegH990 regH990) {this.regH990 = regH990;}</v>
      </c>
      <c r="M206" t="str">
        <f t="shared" si="27"/>
        <v>public RegH990() { } public RegH990(Long id) { this.id = id; } public RegH990(Long id, Reg0000 idPai, long linha, String hash) { this.id = id; this.idPai = idPai; this.linha = linha; this.hash = hash; }public Long getId() { return id; } public void setId(Long id) { this.id = id; }</v>
      </c>
      <c r="N206" t="str">
        <f t="shared" si="28"/>
        <v>reg_h990</v>
      </c>
      <c r="O206" t="str">
        <f t="shared" si="29"/>
        <v>DELETE FROM `efdicms`.`reg_H990` WHERE (`HASHFILE` = @NUMHASH);</v>
      </c>
    </row>
    <row r="207" spans="1:15" x14ac:dyDescent="0.35">
      <c r="A207">
        <f t="shared" si="25"/>
        <v>206</v>
      </c>
      <c r="B207" s="7" t="s">
        <v>3903</v>
      </c>
      <c r="C207" t="s">
        <v>3904</v>
      </c>
      <c r="D207" s="7" t="s">
        <v>2858</v>
      </c>
      <c r="E207" s="179">
        <v>1</v>
      </c>
      <c r="F207" t="s">
        <v>8</v>
      </c>
      <c r="G207" s="7" t="s">
        <v>23</v>
      </c>
      <c r="H207">
        <f>COUNTIF($G$2:G207,G207)</f>
        <v>15</v>
      </c>
      <c r="I207" t="str">
        <f t="shared" si="26"/>
        <v>@Registros(nivel = 1) public class RegK001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RegK001() { } public RegK001(Long id) { this.id = id; } public RegK001(Long id, Reg0000 idPai, long linha, String hash) { this.id = id; this.idPai = idPai; this.linha = linha; this.hash = hash; }public Long getId() { return id; } public void setId(Long id) { this.id = id; }</v>
      </c>
      <c r="J207" t="str">
        <f t="shared" si="30"/>
        <v>@OneToOne(optional = true, cascade = CascadeType.ALL, fetch = FetchType.LAZY, mappedBy = "idPai")private  RegK001 regK001;public RegK001 getRegK001() {return regK001;}public void setRegK001(RegK001 regK001) {this.regK001 = regK001;}</v>
      </c>
      <c r="K207">
        <f t="shared" si="31"/>
        <v>2</v>
      </c>
      <c r="L207" t="str">
        <f t="shared" si="32"/>
        <v>@OneToOne(optional = true, cascade = CascadeType.ALL, fetch = FetchType.LAZY, mappedBy = "idPai")private  Reg0001 reg0001;public Reg0001 getReg0001() {return reg0001;}public void setReg0001(Reg0001 reg0001) {this.reg0001 = reg0001;}@OneToOne(optional = true, cascade = CascadeType.ALL, fetch = FetchType.LAZY, mappedBy = "idPai")private  Reg0990 reg0990;public Reg0990 getReg0990() {return reg0990;}public void setReg0990(Reg0990 reg0990) {this.reg0990 = reg0990;}@OneToOne(optional = true, cascade = CascadeType.ALL, fetch = FetchType.LAZY, mappedBy = "idPai")private  RegB001 regB001;public RegB001 getRegB001() {return regB001;}public void setRegB001(RegB001 regB001) {this.regB001 = regB001;}@OneToOne(optional = true, cascade = CascadeType.ALL, fetch = FetchType.LAZY, mappedBy = "idPai")private  RegB990 regB990;public RegB990 getRegB990() {return regB990;}public void setRegB990(RegB990 regB990) {this.regB990 = regB990;}@OneToOne(optional = true, cascade = CascadeType.ALL, fetch = FetchType.LAZY, mappedBy = "idPai")private  RegC001 regC001;public RegC001 getRegC001() {return regC001;}public void setRegC001(RegC001 regC001) {this.regC001 = regC001;}@OneToOne(optional = true, cascade = CascadeType.ALL, fetch = FetchType.LAZY, mappedBy = "idPai")private  RegC990 regC990;public RegC990 getRegC990() {return regC990;}public void setRegC990(RegC990 regC990) {this.regC990 = regC990;}@OneToOne(optional = true, cascade = CascadeType.ALL, fetch = FetchType.LAZY, mappedBy = "idPai")private  RegD001 regD001;public RegD001 getRegD001() {return regD001;}public void setRegD001(RegD001 regD001) {this.regD001 = regD001;}@OneToOne(optional = true, cascade = CascadeType.ALL, fetch = FetchType.LAZY, mappedBy = "idPai")private  RegD990 regD990;public RegD990 getRegD990() {return regD990;}public void setRegD990(RegD990 regD990) {this.regD990 = regD990;}@OneToOne(optional = true, cascade = CascadeType.ALL, fetch = FetchType.LAZY, mappedBy = "idPai")private  RegE001 regE001;public RegE001 getRegE001() {return regE001;}public void setRegE001(RegE001 regE001) {this.regE001 = regE001;}@OneToOne(optional = true, cascade = CascadeType.ALL, fetch = FetchType.LAZY, mappedBy = "idPai")private  RegE990 regE990;public RegE990 getRegE990() {return regE990;}public void setRegE990(RegE990 regE990) {this.regE990 = regE990;}@OneToOne(optional = true, cascade = CascadeType.ALL, fetch = FetchType.LAZY, mappedBy = "idPai")private  RegG001 regG001;public RegG001 getRegG001() {return regG001;}public void setRegG001(RegG001 regG001) {this.regG001 = regG001;}@OneToOne(optional = true, cascade = CascadeType.ALL, fetch = FetchType.LAZY, mappedBy = "idPai")private  RegG990 regG990;public RegG990 getRegG990() {return regG990;}public void setRegG990(RegG990 regG990) {this.regG990 = regG990;}@OneToOne(optional = true, cascade = CascadeType.ALL, fetch = FetchType.LAZY, mappedBy = "idPai")private  RegH001 regH001;public RegH001 getRegH001() {return regH001;}public void setRegH001(RegH001 regH001) {this.regH001 = regH001;}@OneToOne(optional = true, cascade = CascadeType.ALL, fetch = FetchType.LAZY, mappedBy = "idPai")private  RegH990 regH990;public RegH990 getRegH990() {return regH990;}public void setRegH990(RegH990 regH990) {this.regH990 = regH990;}@OneToOne(optional = true, cascade = CascadeType.ALL, fetch = FetchType.LAZY, mappedBy = "idPai")private  RegK001 regK001;public RegK001 getRegK001() {return regK001;}public void setRegK001(RegK001 regK001) {this.regK001 = regK001;}</v>
      </c>
      <c r="M207" t="str">
        <f t="shared" si="27"/>
        <v>public RegK001() { } public RegK001(Long id) { this.id = id; } public RegK001(Long id, Reg0000 idPai, long linha, String hash) { this.id = id; this.idPai = idPai; this.linha = linha; this.hash = hash; }public Long getId() { return id; } public void setId(Long id) { this.id = id; }</v>
      </c>
      <c r="N207" t="str">
        <f t="shared" si="28"/>
        <v>reg_k001</v>
      </c>
      <c r="O207" t="str">
        <f t="shared" si="29"/>
        <v>DELETE FROM `efdicms`.`reg_K001` WHERE (`HASHFILE` = @NUMHASH);</v>
      </c>
    </row>
    <row r="208" spans="1:15" x14ac:dyDescent="0.35">
      <c r="A208">
        <f t="shared" si="25"/>
        <v>207</v>
      </c>
      <c r="B208" s="7" t="s">
        <v>3903</v>
      </c>
      <c r="C208" t="s">
        <v>3905</v>
      </c>
      <c r="D208" s="7" t="s">
        <v>3906</v>
      </c>
      <c r="E208" s="179">
        <v>2</v>
      </c>
      <c r="F208" t="s">
        <v>8</v>
      </c>
      <c r="G208" s="7" t="s">
        <v>2858</v>
      </c>
      <c r="H208">
        <f>COUNTIF($G$2:G208,G208)</f>
        <v>1</v>
      </c>
      <c r="I208" t="str">
        <f t="shared" si="26"/>
        <v>@Registros(nivel = 2) public class RegK010 implements Serializable { private static final long serialVersionUID = 1L; @Id @GeneratedValue(strategy = GenerationType.IDENTITY) @Basic(optional = false) @Column(name = "ID" ) private Long id;@OneToOne(fetch = FetchType.LAZY) @JoinColumn(name = "ID_PAI", nullable = false) private RegK001 idPai; public RegK001 getIdPai() {return idPai;}public void setIdPai(Object idPai) {this.idPai = (RegK001) idPai;}public RegK010() { } public RegK010(Long id) { this.id = id; } public RegK010(Long id, RegK001 idPai, long linha, String hash) { this.id = id; this.idPai = idPai; this.linha = linha; this.hash = hash; }public Long getId() { return id; } public void setId(Long id) { this.id = id; }</v>
      </c>
      <c r="J208" t="str">
        <f t="shared" si="30"/>
        <v>@OneToOne(optional = true, cascade = CascadeType.ALL, fetch = FetchType.LAZY, mappedBy = "idPai")private  RegK010 regK010;public RegK010 getRegK010() {return regK010;}public void setRegK010(RegK010 regK010) {this.regK010 = regK010;}</v>
      </c>
      <c r="K208">
        <f t="shared" si="31"/>
        <v>0</v>
      </c>
      <c r="L208" t="str">
        <f t="shared" si="32"/>
        <v>@OneToOne(optional = true, cascade = CascadeType.ALL, fetch = FetchType.LAZY, mappedBy = "idPai")private  RegK010 regK010;public RegK010 getRegK010() {return regK010;}public void setRegK010(RegK010 regK010) {this.regK010 = regK010;}</v>
      </c>
      <c r="M208" t="str">
        <f t="shared" si="27"/>
        <v>public RegK010() { } public RegK010(Long id) { this.id = id; } public RegK010(Long id, RegK001 idPai, long linha, String hash) { this.id = id; this.idPai = idPai; this.linha = linha; this.hash = hash; }public Long getId() { return id; } public void setId(Long id) { this.id = id; }</v>
      </c>
      <c r="N208" t="str">
        <f t="shared" si="28"/>
        <v>reg_k010</v>
      </c>
      <c r="O208" t="str">
        <f t="shared" si="29"/>
        <v>DELETE FROM `efdicms`.`reg_K010` WHERE (`HASHFILE` = @NUMHASH);</v>
      </c>
    </row>
    <row r="209" spans="1:15" x14ac:dyDescent="0.35">
      <c r="A209">
        <f t="shared" si="25"/>
        <v>208</v>
      </c>
      <c r="B209" s="7" t="s">
        <v>3903</v>
      </c>
      <c r="C209" t="s">
        <v>3907</v>
      </c>
      <c r="D209" s="7" t="s">
        <v>2861</v>
      </c>
      <c r="E209" s="179">
        <v>2</v>
      </c>
      <c r="F209" t="s">
        <v>108</v>
      </c>
      <c r="G209" s="7" t="s">
        <v>2858</v>
      </c>
      <c r="H209">
        <f>COUNTIF($G$2:G209,G209)</f>
        <v>2</v>
      </c>
      <c r="I209" t="str">
        <f t="shared" si="26"/>
        <v>@Registros(nivel = 2) public class RegK100 implements Serializable { private static final long serialVersionUID = 1L; @Id @GeneratedValue(strategy = GenerationType.IDENTITY) @Basic(optional = false) @Column(name = "ID" ) private Long id;@ManyToOne(fetch = FetchType.LAZY) @JoinColumn(name = "ID_PAI", nullable = false) private RegK001 idPai; public RegK001 getIdPai() {return idPai;}public void setIdPai(Object idPai) {this.idPai = (RegK001) idPai;}public RegK100() { } public RegK100(Long id) { this.id = id; } public RegK100(Long id, RegK001 idPai, long linha, String hash) { this.id = id; this.idPai = idPai; this.linha = linha; this.hash = hash; }public Long getId() { return id; } public void setId(Long id) { this.id = id; }</v>
      </c>
      <c r="J209" t="str">
        <f t="shared" si="30"/>
        <v>@OneToMany( cascade = CascadeType.ALL, fetch = FetchType.LAZY, mappedBy = "idPai")private  List&lt;RegK100&gt; regK100;public List&lt;RegK100&gt; getRegK100() {return regK100;}public void setRegK100(List&lt;RegK100&gt; regK100) {this.regK100 = regK100;}</v>
      </c>
      <c r="K209">
        <f t="shared" si="31"/>
        <v>10</v>
      </c>
      <c r="L209" t="str">
        <f t="shared" si="32"/>
        <v>@OneToOne(optional = true, cascade = CascadeType.ALL, fetch = FetchType.LAZY, mappedBy = "idPai")private  RegK010 regK010;public RegK010 getRegK010() {return regK010;}public void setRegK010(RegK010 regK010) {this.regK010 = regK010;}@OneToMany( cascade = CascadeType.ALL, fetch = FetchType.LAZY, mappedBy = "idPai")private  List&lt;RegK100&gt; regK100;public List&lt;RegK100&gt; getRegK100() {return regK100;}public void setRegK100(List&lt;RegK100&gt; regK100) {this.regK100 = regK100;}</v>
      </c>
      <c r="M209" t="str">
        <f t="shared" si="27"/>
        <v>public RegK100() { } public RegK100(Long id) { this.id = id; } public RegK100(Long id, RegK001 idPai, long linha, String hash) { this.id = id; this.idPai = idPai; this.linha = linha; this.hash = hash; }public Long getId() { return id; } public void setId(Long id) { this.id = id; }</v>
      </c>
      <c r="N209" t="str">
        <f t="shared" si="28"/>
        <v>reg_k100</v>
      </c>
      <c r="O209" t="str">
        <f t="shared" si="29"/>
        <v>DELETE FROM `efdicms`.`reg_K100` WHERE (`HASHFILE` = @NUMHASH);</v>
      </c>
    </row>
    <row r="210" spans="1:15" x14ac:dyDescent="0.35">
      <c r="A210">
        <f t="shared" si="25"/>
        <v>209</v>
      </c>
      <c r="B210" s="7" t="s">
        <v>3903</v>
      </c>
      <c r="C210" t="s">
        <v>3908</v>
      </c>
      <c r="D210" s="7" t="s">
        <v>2864</v>
      </c>
      <c r="E210" s="179">
        <v>3</v>
      </c>
      <c r="F210" t="s">
        <v>144</v>
      </c>
      <c r="G210" s="7" t="s">
        <v>2861</v>
      </c>
      <c r="H210">
        <f>COUNTIF($G$2:G210,G210)</f>
        <v>1</v>
      </c>
      <c r="I210" t="str">
        <f t="shared" si="26"/>
        <v>@Registros(nivel = 3) public class RegK200 implements Serializable { private static final long serialVersionUID = 1L; @Id @GeneratedValue(strategy = GenerationType.IDENTITY) @Basic(optional = false) @Column(name = "ID" ) private Long id;@ManyToOne(fetch = FetchType.LAZY) @JoinColumn(name = "ID_PAI", nullable = false) private RegK100 idPai; public RegK100 getIdPai() {return idPai;}public void setIdPai(Object idPai) {this.idPai = (RegK100) idPai;}public RegK200() { } public RegK200(Long id) { this.id = id; } public RegK200(Long id, RegK100 idPai, long linha, String hash) { this.id = id; this.idPai = idPai; this.linha = linha; this.hash = hash; }public Long getId() { return id; } public void setId(Long id) { this.id = id; }</v>
      </c>
      <c r="J210" t="str">
        <f t="shared" si="30"/>
        <v>@OneToMany( cascade = CascadeType.ALL, fetch = FetchType.LAZY, mappedBy = "idPai")private  List&lt;RegK200&gt; regK200;public List&lt;RegK200&gt; getRegK200() {return regK200;}public void setRegK200(List&lt;RegK200&gt; regK200) {this.regK200 = regK200;}</v>
      </c>
      <c r="K210">
        <f t="shared" si="31"/>
        <v>0</v>
      </c>
      <c r="L210" t="str">
        <f t="shared" si="32"/>
        <v>@OneToMany( cascade = CascadeType.ALL, fetch = FetchType.LAZY, mappedBy = "idPai")private  List&lt;RegK200&gt; regK200;public List&lt;RegK200&gt; getRegK200() {return regK200;}public void setRegK200(List&lt;RegK200&gt; regK200) {this.regK200 = regK200;}</v>
      </c>
      <c r="M210" t="str">
        <f t="shared" si="27"/>
        <v>public RegK200() { } public RegK200(Long id) { this.id = id; } public RegK200(Long id, RegK100 idPai, long linha, String hash) { this.id = id; this.idPai = idPai; this.linha = linha; this.hash = hash; }public Long getId() { return id; } public void setId(Long id) { this.id = id; }</v>
      </c>
      <c r="N210" t="str">
        <f t="shared" si="28"/>
        <v>reg_k200</v>
      </c>
      <c r="O210" t="str">
        <f t="shared" si="29"/>
        <v>DELETE FROM `efdicms`.`reg_K200` WHERE (`HASHFILE` = @NUMHASH);</v>
      </c>
    </row>
    <row r="211" spans="1:15" x14ac:dyDescent="0.35">
      <c r="A211">
        <f t="shared" si="25"/>
        <v>210</v>
      </c>
      <c r="B211" s="7" t="s">
        <v>3903</v>
      </c>
      <c r="C211" t="s">
        <v>3909</v>
      </c>
      <c r="D211" s="7" t="s">
        <v>2875</v>
      </c>
      <c r="E211" s="179">
        <v>3</v>
      </c>
      <c r="F211" t="s">
        <v>144</v>
      </c>
      <c r="G211" s="7" t="s">
        <v>2861</v>
      </c>
      <c r="H211">
        <f>COUNTIF($G$2:G211,G211)</f>
        <v>2</v>
      </c>
      <c r="I211" t="str">
        <f t="shared" si="26"/>
        <v>@Registros(nivel = 3) public class RegK210 implements Serializable { private static final long serialVersionUID = 1L; @Id @GeneratedValue(strategy = GenerationType.IDENTITY) @Basic(optional = false) @Column(name = "ID" ) private Long id;@ManyToOne(fetch = FetchType.LAZY) @JoinColumn(name = "ID_PAI", nullable = false) private RegK100 idPai; public RegK100 getIdPai() {return idPai;}public void setIdPai(Object idPai) {this.idPai = (RegK100) idPai;}public RegK210() { } public RegK210(Long id) { this.id = id; } public RegK210(Long id, RegK100 idPai, long linha, String hash) { this.id = id; this.idPai = idPai; this.linha = linha; this.hash = hash; }public Long getId() { return id; } public void setId(Long id) { this.id = id; }</v>
      </c>
      <c r="J211" t="str">
        <f t="shared" si="30"/>
        <v>@OneToMany( cascade = CascadeType.ALL, fetch = FetchType.LAZY, mappedBy = "idPai")private  List&lt;RegK210&gt; regK210;public List&lt;RegK210&gt; getRegK210() {return regK210;}public void setRegK210(List&lt;RegK210&gt; regK210) {this.regK210 = regK210;}</v>
      </c>
      <c r="K211">
        <f t="shared" si="31"/>
        <v>1</v>
      </c>
      <c r="L211" t="str">
        <f t="shared" si="32"/>
        <v>@OneToMany( cascade = CascadeType.ALL, fetch = FetchType.LAZY, mappedBy = "idPai")private  List&lt;RegK200&gt; regK200;public List&lt;RegK200&gt; getRegK200() {return regK200;}public void setRegK200(List&lt;RegK200&gt; regK200) {this.regK200 = regK200;}@OneToMany( cascade = CascadeType.ALL, fetch = FetchType.LAZY, mappedBy = "idPai")private  List&lt;RegK210&gt; regK210;public List&lt;RegK210&gt; getRegK210() {return regK210;}public void setRegK210(List&lt;RegK210&gt; regK210) {this.regK210 = regK210;}</v>
      </c>
      <c r="M211" t="str">
        <f t="shared" si="27"/>
        <v>public RegK210() { } public RegK210(Long id) { this.id = id; } public RegK210(Long id, RegK100 idPai, long linha, String hash) { this.id = id; this.idPai = idPai; this.linha = linha; this.hash = hash; }public Long getId() { return id; } public void setId(Long id) { this.id = id; }</v>
      </c>
      <c r="N211" t="str">
        <f t="shared" si="28"/>
        <v>reg_k210</v>
      </c>
      <c r="O211" t="str">
        <f t="shared" si="29"/>
        <v>DELETE FROM `efdicms`.`reg_K210` WHERE (`HASHFILE` = @NUMHASH);</v>
      </c>
    </row>
    <row r="212" spans="1:15" x14ac:dyDescent="0.35">
      <c r="A212">
        <f t="shared" si="25"/>
        <v>211</v>
      </c>
      <c r="B212" s="7" t="s">
        <v>3903</v>
      </c>
      <c r="C212" t="s">
        <v>3910</v>
      </c>
      <c r="D212" s="7" t="s">
        <v>2888</v>
      </c>
      <c r="E212" s="179">
        <v>4</v>
      </c>
      <c r="F212" t="s">
        <v>144</v>
      </c>
      <c r="G212" s="7" t="s">
        <v>2875</v>
      </c>
      <c r="H212">
        <f>COUNTIF($G$2:G212,G212)</f>
        <v>1</v>
      </c>
      <c r="I212" t="str">
        <f t="shared" si="26"/>
        <v>@Registros(nivel = 4) public class RegK215 implements Serializable { private static final long serialVersionUID = 1L; @Id @GeneratedValue(strategy = GenerationType.IDENTITY) @Basic(optional = false) @Column(name = "ID" ) private Long id;@ManyToOne(fetch = FetchType.LAZY) @JoinColumn(name = "ID_PAI", nullable = false) private RegK210 idPai; public RegK210 getIdPai() {return idPai;}public void setIdPai(Object idPai) {this.idPai = (RegK210) idPai;}public RegK215() { } public RegK215(Long id) { this.id = id; } public RegK215(Long id, RegK210 idPai, long linha, String hash) { this.id = id; this.idPai = idPai; this.linha = linha; this.hash = hash; }public Long getId() { return id; } public void setId(Long id) { this.id = id; }</v>
      </c>
      <c r="J212" t="str">
        <f t="shared" si="30"/>
        <v>@OneToMany( cascade = CascadeType.ALL, fetch = FetchType.LAZY, mappedBy = "idPai")private  List&lt;RegK215&gt; regK215;public List&lt;RegK215&gt; getRegK215() {return regK215;}public void setRegK215(List&lt;RegK215&gt; regK215) {this.regK215 = regK215;}</v>
      </c>
      <c r="K212">
        <f t="shared" si="31"/>
        <v>0</v>
      </c>
      <c r="L212" t="str">
        <f t="shared" si="32"/>
        <v>@OneToMany( cascade = CascadeType.ALL, fetch = FetchType.LAZY, mappedBy = "idPai")private  List&lt;RegK215&gt; regK215;public List&lt;RegK215&gt; getRegK215() {return regK215;}public void setRegK215(List&lt;RegK215&gt; regK215) {this.regK215 = regK215;}</v>
      </c>
      <c r="M212" t="str">
        <f t="shared" si="27"/>
        <v>public RegK215() { } public RegK215(Long id) { this.id = id; } public RegK215(Long id, RegK210 idPai, long linha, String hash) { this.id = id; this.idPai = idPai; this.linha = linha; this.hash = hash; }public Long getId() { return id; } public void setId(Long id) { this.id = id; }</v>
      </c>
      <c r="N212" t="str">
        <f t="shared" si="28"/>
        <v>reg_k215</v>
      </c>
      <c r="O212" t="str">
        <f t="shared" si="29"/>
        <v>DELETE FROM `efdicms`.`reg_K215` WHERE (`HASHFILE` = @NUMHASH);</v>
      </c>
    </row>
    <row r="213" spans="1:15" x14ac:dyDescent="0.35">
      <c r="A213">
        <f t="shared" si="25"/>
        <v>212</v>
      </c>
      <c r="B213" s="7" t="s">
        <v>3903</v>
      </c>
      <c r="C213" t="s">
        <v>3911</v>
      </c>
      <c r="D213" s="7" t="s">
        <v>2895</v>
      </c>
      <c r="E213" s="179">
        <v>3</v>
      </c>
      <c r="F213" t="s">
        <v>144</v>
      </c>
      <c r="G213" s="7" t="s">
        <v>2861</v>
      </c>
      <c r="H213">
        <f>COUNTIF($G$2:G213,G213)</f>
        <v>3</v>
      </c>
      <c r="I213" t="str">
        <f t="shared" si="26"/>
        <v>@Registros(nivel = 3) public class RegK220 implements Serializable { private static final long serialVersionUID = 1L; @Id @GeneratedValue(strategy = GenerationType.IDENTITY) @Basic(optional = false) @Column(name = "ID" ) private Long id;@ManyToOne(fetch = FetchType.LAZY) @JoinColumn(name = "ID_PAI", nullable = false) private RegK100 idPai; public RegK100 getIdPai() {return idPai;}public void setIdPai(Object idPai) {this.idPai = (RegK100) idPai;}public RegK220() { } public RegK220(Long id) { this.id = id; } public RegK220(Long id, RegK100 idPai, long linha, String hash) { this.id = id; this.idPai = idPai; this.linha = linha; this.hash = hash; }public Long getId() { return id; } public void setId(Long id) { this.id = id; }</v>
      </c>
      <c r="J213" t="str">
        <f t="shared" si="30"/>
        <v>@OneToMany( cascade = CascadeType.ALL, fetch = FetchType.LAZY, mappedBy = "idPai")private  List&lt;RegK220&gt; regK220;public List&lt;RegK220&gt; getRegK220() {return regK220;}public void setRegK220(List&lt;RegK220&gt; regK220) {this.regK220 = regK220;}</v>
      </c>
      <c r="K213">
        <f t="shared" si="31"/>
        <v>0</v>
      </c>
      <c r="L213" t="str">
        <f t="shared" si="32"/>
        <v>@OneToMany( cascade = CascadeType.ALL, fetch = FetchType.LAZY, mappedBy = "idPai")private  List&lt;RegK200&gt; regK200;public List&lt;RegK200&gt; getRegK200() {return regK200;}public void setRegK200(List&lt;RegK200&gt; regK200) {this.regK200 = regK200;}@OneToMany( cascade = CascadeType.ALL, fetch = FetchType.LAZY, mappedBy = "idPai")private  List&lt;RegK210&gt; regK210;public List&lt;RegK210&gt; getRegK210() {return regK210;}public void setRegK210(List&lt;RegK210&gt; regK210) {this.regK210 = regK210;}@OneToMany( cascade = CascadeType.ALL, fetch = FetchType.LAZY, mappedBy = "idPai")private  List&lt;RegK220&gt; regK220;public List&lt;RegK220&gt; getRegK220() {return regK220;}public void setRegK220(List&lt;RegK220&gt; regK220) {this.regK220 = regK220;}</v>
      </c>
      <c r="M213" t="str">
        <f t="shared" si="27"/>
        <v>public RegK220() { } public RegK220(Long id) { this.id = id; } public RegK220(Long id, RegK100 idPai, long linha, String hash) { this.id = id; this.idPai = idPai; this.linha = linha; this.hash = hash; }public Long getId() { return id; } public void setId(Long id) { this.id = id; }</v>
      </c>
      <c r="N213" t="str">
        <f t="shared" si="28"/>
        <v>reg_k220</v>
      </c>
      <c r="O213" t="str">
        <f t="shared" si="29"/>
        <v>DELETE FROM `efdicms`.`reg_K220` WHERE (`HASHFILE` = @NUMHASH);</v>
      </c>
    </row>
    <row r="214" spans="1:15" x14ac:dyDescent="0.35">
      <c r="A214">
        <f t="shared" si="25"/>
        <v>213</v>
      </c>
      <c r="B214" s="7" t="s">
        <v>3903</v>
      </c>
      <c r="C214" t="s">
        <v>3912</v>
      </c>
      <c r="D214" s="7" t="s">
        <v>2904</v>
      </c>
      <c r="E214" s="179">
        <v>3</v>
      </c>
      <c r="F214" t="s">
        <v>144</v>
      </c>
      <c r="G214" s="7" t="s">
        <v>2861</v>
      </c>
      <c r="H214">
        <f>COUNTIF($G$2:G214,G214)</f>
        <v>4</v>
      </c>
      <c r="I214" t="str">
        <f t="shared" si="26"/>
        <v>@Registros(nivel = 3) public class RegK230 implements Serializable { private static final long serialVersionUID = 1L; @Id @GeneratedValue(strategy = GenerationType.IDENTITY) @Basic(optional = false) @Column(name = "ID" ) private Long id;@ManyToOne(fetch = FetchType.LAZY) @JoinColumn(name = "ID_PAI", nullable = false) private RegK100 idPai; public RegK100 getIdPai() {return idPai;}public void setIdPai(Object idPai) {this.idPai = (RegK100) idPai;}public RegK230() { } public RegK230(Long id) { this.id = id; } public RegK230(Long id, RegK100 idPai, long linha, String hash) { this.id = id; this.idPai = idPai; this.linha = linha; this.hash = hash; }public Long getId() { return id; } public void setId(Long id) { this.id = id; }</v>
      </c>
      <c r="J214" t="str">
        <f t="shared" si="30"/>
        <v>@OneToMany( cascade = CascadeType.ALL, fetch = FetchType.LAZY, mappedBy = "idPai")private  List&lt;RegK230&gt; regK230;public List&lt;RegK230&gt; getRegK230() {return regK230;}public void setRegK230(List&lt;RegK230&gt; regK230) {this.regK230 = regK230;}</v>
      </c>
      <c r="K214">
        <f t="shared" si="31"/>
        <v>1</v>
      </c>
      <c r="L214" t="str">
        <f t="shared" si="32"/>
        <v>@OneToMany( cascade = CascadeType.ALL, fetch = FetchType.LAZY, mappedBy = "idPai")private  List&lt;RegK200&gt; regK200;public List&lt;RegK200&gt; getRegK200() {return regK200;}public void setRegK200(List&lt;RegK200&gt; regK200) {this.regK200 = regK200;}@OneToMany( cascade = CascadeType.ALL, fetch = FetchType.LAZY, mappedBy = "idPai")private  List&lt;RegK210&gt; regK210;public List&lt;RegK210&gt; getRegK210() {return regK210;}public void setRegK210(List&lt;RegK210&gt; regK210) {this.regK210 = regK210;}@OneToMany( cascade = CascadeType.ALL, fetch = FetchType.LAZY, mappedBy = "idPai")private  List&lt;RegK220&gt; regK220;public List&lt;RegK220&gt; getRegK220() {return regK220;}public void setRegK220(List&lt;RegK220&gt; regK220) {this.regK220 = regK220;}@OneToMany( cascade = CascadeType.ALL, fetch = FetchType.LAZY, mappedBy = "idPai")private  List&lt;RegK230&gt; regK230;public List&lt;RegK230&gt; getRegK230() {return regK230;}public void setRegK230(List&lt;RegK230&gt; regK230) {this.regK230 = regK230;}</v>
      </c>
      <c r="M214" t="str">
        <f t="shared" si="27"/>
        <v>public RegK230() { } public RegK230(Long id) { this.id = id; } public RegK230(Long id, RegK100 idPai, long linha, String hash) { this.id = id; this.idPai = idPai; this.linha = linha; this.hash = hash; }public Long getId() { return id; } public void setId(Long id) { this.id = id; }</v>
      </c>
      <c r="N214" t="str">
        <f t="shared" si="28"/>
        <v>reg_k230</v>
      </c>
      <c r="O214" t="str">
        <f t="shared" si="29"/>
        <v>DELETE FROM `efdicms`.`reg_K230` WHERE (`HASHFILE` = @NUMHASH);</v>
      </c>
    </row>
    <row r="215" spans="1:15" x14ac:dyDescent="0.35">
      <c r="A215">
        <f t="shared" si="25"/>
        <v>214</v>
      </c>
      <c r="B215" s="7" t="s">
        <v>3903</v>
      </c>
      <c r="C215" t="s">
        <v>3913</v>
      </c>
      <c r="D215" s="7" t="s">
        <v>2916</v>
      </c>
      <c r="E215" s="179">
        <v>4</v>
      </c>
      <c r="F215" t="s">
        <v>144</v>
      </c>
      <c r="G215" s="7" t="s">
        <v>2904</v>
      </c>
      <c r="H215">
        <f>COUNTIF($G$2:G215,G215)</f>
        <v>1</v>
      </c>
      <c r="I215" t="str">
        <f t="shared" si="26"/>
        <v>@Registros(nivel = 4) public class RegK235 implements Serializable { private static final long serialVersionUID = 1L; @Id @GeneratedValue(strategy = GenerationType.IDENTITY) @Basic(optional = false) @Column(name = "ID" ) private Long id;@ManyToOne(fetch = FetchType.LAZY) @JoinColumn(name = "ID_PAI", nullable = false) private RegK230 idPai; public RegK230 getIdPai() {return idPai;}public void setIdPai(Object idPai) {this.idPai = (RegK230) idPai;}public RegK235() { } public RegK235(Long id) { this.id = id; } public RegK235(Long id, RegK230 idPai, long linha, String hash) { this.id = id; this.idPai = idPai; this.linha = linha; this.hash = hash; }public Long getId() { return id; } public void setId(Long id) { this.id = id; }</v>
      </c>
      <c r="J215" t="str">
        <f t="shared" si="30"/>
        <v>@OneToMany( cascade = CascadeType.ALL, fetch = FetchType.LAZY, mappedBy = "idPai")private  List&lt;RegK235&gt; regK235;public List&lt;RegK235&gt; getRegK235() {return regK235;}public void setRegK235(List&lt;RegK235&gt; regK235) {this.regK235 = regK235;}</v>
      </c>
      <c r="K215">
        <f t="shared" si="31"/>
        <v>0</v>
      </c>
      <c r="L215" t="str">
        <f t="shared" si="32"/>
        <v>@OneToMany( cascade = CascadeType.ALL, fetch = FetchType.LAZY, mappedBy = "idPai")private  List&lt;RegK235&gt; regK235;public List&lt;RegK235&gt; getRegK235() {return regK235;}public void setRegK235(List&lt;RegK235&gt; regK235) {this.regK235 = regK235;}</v>
      </c>
      <c r="M215" t="str">
        <f t="shared" si="27"/>
        <v>public RegK235() { } public RegK235(Long id) { this.id = id; } public RegK235(Long id, RegK230 idPai, long linha, String hash) { this.id = id; this.idPai = idPai; this.linha = linha; this.hash = hash; }public Long getId() { return id; } public void setId(Long id) { this.id = id; }</v>
      </c>
      <c r="N215" t="str">
        <f t="shared" si="28"/>
        <v>reg_k235</v>
      </c>
      <c r="O215" t="str">
        <f t="shared" si="29"/>
        <v>DELETE FROM `efdicms`.`reg_K235` WHERE (`HASHFILE` = @NUMHASH);</v>
      </c>
    </row>
    <row r="216" spans="1:15" x14ac:dyDescent="0.35">
      <c r="A216">
        <f t="shared" si="25"/>
        <v>215</v>
      </c>
      <c r="B216" s="7" t="s">
        <v>3903</v>
      </c>
      <c r="C216" t="s">
        <v>3914</v>
      </c>
      <c r="D216" s="7" t="s">
        <v>2924</v>
      </c>
      <c r="E216" s="179">
        <v>3</v>
      </c>
      <c r="F216" t="s">
        <v>144</v>
      </c>
      <c r="G216" s="7" t="s">
        <v>2861</v>
      </c>
      <c r="H216">
        <f>COUNTIF($G$2:G216,G216)</f>
        <v>5</v>
      </c>
      <c r="I216" t="str">
        <f t="shared" si="26"/>
        <v>@Registros(nivel = 3) public class RegK250 implements Serializable { private static final long serialVersionUID = 1L; @Id @GeneratedValue(strategy = GenerationType.IDENTITY) @Basic(optional = false) @Column(name = "ID" ) private Long id;@ManyToOne(fetch = FetchType.LAZY) @JoinColumn(name = "ID_PAI", nullable = false) private RegK100 idPai; public RegK100 getIdPai() {return idPai;}public void setIdPai(Object idPai) {this.idPai = (RegK100) idPai;}public RegK250() { } public RegK250(Long id) { this.id = id; } public RegK250(Long id, RegK100 idPai, long linha, String hash) { this.id = id; this.idPai = idPai; this.linha = linha; this.hash = hash; }public Long getId() { return id; } public void setId(Long id) { this.id = id; }</v>
      </c>
      <c r="J216" t="str">
        <f t="shared" si="30"/>
        <v>@OneToMany( cascade = CascadeType.ALL, fetch = FetchType.LAZY, mappedBy = "idPai")private  List&lt;RegK250&gt; regK250;public List&lt;RegK250&gt; getRegK250() {return regK250;}public void setRegK250(List&lt;RegK250&gt; regK250) {this.regK250 = regK250;}</v>
      </c>
      <c r="K216">
        <f t="shared" si="31"/>
        <v>1</v>
      </c>
      <c r="L216" t="str">
        <f t="shared" si="32"/>
        <v>@OneToMany( cascade = CascadeType.ALL, fetch = FetchType.LAZY, mappedBy = "idPai")private  List&lt;RegK200&gt; regK200;public List&lt;RegK200&gt; getRegK200() {return regK200;}public void setRegK200(List&lt;RegK200&gt; regK200) {this.regK200 = regK200;}@OneToMany( cascade = CascadeType.ALL, fetch = FetchType.LAZY, mappedBy = "idPai")private  List&lt;RegK210&gt; regK210;public List&lt;RegK210&gt; getRegK210() {return regK210;}public void setRegK210(List&lt;RegK210&gt; regK210) {this.regK210 = regK210;}@OneToMany( cascade = CascadeType.ALL, fetch = FetchType.LAZY, mappedBy = "idPai")private  List&lt;RegK220&gt; regK220;public List&lt;RegK220&gt; getRegK220() {return regK220;}public void setRegK220(List&lt;RegK220&gt; regK220) {this.regK220 = regK220;}@OneToMany( cascade = CascadeType.ALL, fetch = FetchType.LAZY, mappedBy = "idPai")private  List&lt;RegK230&gt; regK230;public List&lt;RegK230&gt; getRegK230() {return regK230;}public void setRegK230(List&lt;RegK230&gt; regK230) {this.regK230 = regK230;}@OneToMany( cascade = CascadeType.ALL, fetch = FetchType.LAZY, mappedBy = "idPai")private  List&lt;RegK250&gt; regK250;public List&lt;RegK250&gt; getRegK250() {return regK250;}public void setRegK250(List&lt;RegK250&gt; regK250) {this.regK250 = regK250;}</v>
      </c>
      <c r="M216" t="str">
        <f t="shared" si="27"/>
        <v>public RegK250() { } public RegK250(Long id) { this.id = id; } public RegK250(Long id, RegK100 idPai, long linha, String hash) { this.id = id; this.idPai = idPai; this.linha = linha; this.hash = hash; }public Long getId() { return id; } public void setId(Long id) { this.id = id; }</v>
      </c>
      <c r="N216" t="str">
        <f t="shared" si="28"/>
        <v>reg_k250</v>
      </c>
      <c r="O216" t="str">
        <f t="shared" si="29"/>
        <v>DELETE FROM `efdicms`.`reg_K250` WHERE (`HASHFILE` = @NUMHASH);</v>
      </c>
    </row>
    <row r="217" spans="1:15" x14ac:dyDescent="0.35">
      <c r="A217">
        <f t="shared" si="25"/>
        <v>216</v>
      </c>
      <c r="B217" s="7" t="s">
        <v>3903</v>
      </c>
      <c r="C217" t="s">
        <v>3915</v>
      </c>
      <c r="D217" s="7" t="s">
        <v>2930</v>
      </c>
      <c r="E217" s="179">
        <v>4</v>
      </c>
      <c r="F217" t="s">
        <v>144</v>
      </c>
      <c r="G217" s="7" t="s">
        <v>2924</v>
      </c>
      <c r="H217">
        <f>COUNTIF($G$2:G217,G217)</f>
        <v>1</v>
      </c>
      <c r="I217" t="str">
        <f t="shared" si="26"/>
        <v>@Registros(nivel = 4) public class RegK255 implements Serializable { private static final long serialVersionUID = 1L; @Id @GeneratedValue(strategy = GenerationType.IDENTITY) @Basic(optional = false) @Column(name = "ID" ) private Long id;@ManyToOne(fetch = FetchType.LAZY) @JoinColumn(name = "ID_PAI", nullable = false) private RegK250 idPai; public RegK250 getIdPai() {return idPai;}public void setIdPai(Object idPai) {this.idPai = (RegK250) idPai;}public RegK255() { } public RegK255(Long id) { this.id = id; } public RegK255(Long id, RegK250 idPai, long linha, String hash) { this.id = id; this.idPai = idPai; this.linha = linha; this.hash = hash; }public Long getId() { return id; } public void setId(Long id) { this.id = id; }</v>
      </c>
      <c r="J217" t="str">
        <f t="shared" si="30"/>
        <v>@OneToMany( cascade = CascadeType.ALL, fetch = FetchType.LAZY, mappedBy = "idPai")private  List&lt;RegK255&gt; regK255;public List&lt;RegK255&gt; getRegK255() {return regK255;}public void setRegK255(List&lt;RegK255&gt; regK255) {this.regK255 = regK255;}</v>
      </c>
      <c r="K217">
        <f t="shared" si="31"/>
        <v>0</v>
      </c>
      <c r="L217" t="str">
        <f t="shared" si="32"/>
        <v>@OneToMany( cascade = CascadeType.ALL, fetch = FetchType.LAZY, mappedBy = "idPai")private  List&lt;RegK255&gt; regK255;public List&lt;RegK255&gt; getRegK255() {return regK255;}public void setRegK255(List&lt;RegK255&gt; regK255) {this.regK255 = regK255;}</v>
      </c>
      <c r="M217" t="str">
        <f t="shared" si="27"/>
        <v>public RegK255() { } public RegK255(Long id) { this.id = id; } public RegK255(Long id, RegK250 idPai, long linha, String hash) { this.id = id; this.idPai = idPai; this.linha = linha; this.hash = hash; }public Long getId() { return id; } public void setId(Long id) { this.id = id; }</v>
      </c>
      <c r="N217" t="str">
        <f t="shared" si="28"/>
        <v>reg_k255</v>
      </c>
      <c r="O217" t="str">
        <f t="shared" si="29"/>
        <v>DELETE FROM `efdicms`.`reg_K255` WHERE (`HASHFILE` = @NUMHASH);</v>
      </c>
    </row>
    <row r="218" spans="1:15" x14ac:dyDescent="0.35">
      <c r="A218">
        <f t="shared" si="25"/>
        <v>217</v>
      </c>
      <c r="B218" s="7" t="s">
        <v>3903</v>
      </c>
      <c r="C218" t="s">
        <v>3916</v>
      </c>
      <c r="D218" s="7" t="s">
        <v>2937</v>
      </c>
      <c r="E218" s="179">
        <v>3</v>
      </c>
      <c r="F218" t="s">
        <v>144</v>
      </c>
      <c r="G218" s="7" t="s">
        <v>2861</v>
      </c>
      <c r="H218">
        <f>COUNTIF($G$2:G218,G218)</f>
        <v>6</v>
      </c>
      <c r="I218" t="str">
        <f t="shared" si="26"/>
        <v>@Registros(nivel = 3) public class RegK260 implements Serializable { private static final long serialVersionUID = 1L; @Id @GeneratedValue(strategy = GenerationType.IDENTITY) @Basic(optional = false) @Column(name = "ID" ) private Long id;@ManyToOne(fetch = FetchType.LAZY) @JoinColumn(name = "ID_PAI", nullable = false) private RegK100 idPai; public RegK100 getIdPai() {return idPai;}public void setIdPai(Object idPai) {this.idPai = (RegK100) idPai;}public RegK260() { } public RegK260(Long id) { this.id = id; } public RegK260(Long id, RegK100 idPai, long linha, String hash) { this.id = id; this.idPai = idPai; this.linha = linha; this.hash = hash; }public Long getId() { return id; } public void setId(Long id) { this.id = id; }</v>
      </c>
      <c r="J218" t="str">
        <f t="shared" si="30"/>
        <v>@OneToMany( cascade = CascadeType.ALL, fetch = FetchType.LAZY, mappedBy = "idPai")private  List&lt;RegK260&gt; regK260;public List&lt;RegK260&gt; getRegK260() {return regK260;}public void setRegK260(List&lt;RegK260&gt; regK260) {this.regK260 = regK260;}</v>
      </c>
      <c r="K218">
        <f t="shared" si="31"/>
        <v>1</v>
      </c>
      <c r="L218" t="str">
        <f t="shared" si="32"/>
        <v>@OneToMany( cascade = CascadeType.ALL, fetch = FetchType.LAZY, mappedBy = "idPai")private  List&lt;RegK200&gt; regK200;public List&lt;RegK200&gt; getRegK200() {return regK200;}public void setRegK200(List&lt;RegK200&gt; regK200) {this.regK200 = regK200;}@OneToMany( cascade = CascadeType.ALL, fetch = FetchType.LAZY, mappedBy = "idPai")private  List&lt;RegK210&gt; regK210;public List&lt;RegK210&gt; getRegK210() {return regK210;}public void setRegK210(List&lt;RegK210&gt; regK210) {this.regK210 = regK210;}@OneToMany( cascade = CascadeType.ALL, fetch = FetchType.LAZY, mappedBy = "idPai")private  List&lt;RegK220&gt; regK220;public List&lt;RegK220&gt; getRegK220() {return regK220;}public void setRegK220(List&lt;RegK220&gt; regK220) {this.regK220 = regK220;}@OneToMany( cascade = CascadeType.ALL, fetch = FetchType.LAZY, mappedBy = "idPai")private  List&lt;RegK230&gt; regK230;public List&lt;RegK230&gt; getRegK230() {return regK230;}public void setRegK230(List&lt;RegK230&gt; regK230) {this.regK230 = regK230;}@OneToMany( cascade = CascadeType.ALL, fetch = FetchType.LAZY, mappedBy = "idPai")private  List&lt;RegK250&gt; regK250;public List&lt;RegK250&gt; getRegK250() {return regK250;}public void setRegK250(List&lt;RegK250&gt; regK250) {this.regK250 = regK250;}@OneToMany( cascade = CascadeType.ALL, fetch = FetchType.LAZY, mappedBy = "idPai")private  List&lt;RegK260&gt; regK260;public List&lt;RegK260&gt; getRegK260() {return regK260;}public void setRegK260(List&lt;RegK260&gt; regK260) {this.regK260 = regK260;}</v>
      </c>
      <c r="M218" t="str">
        <f t="shared" si="27"/>
        <v>public RegK260() { } public RegK260(Long id) { this.id = id; } public RegK260(Long id, RegK100 idPai, long linha, String hash) { this.id = id; this.idPai = idPai; this.linha = linha; this.hash = hash; }public Long getId() { return id; } public void setId(Long id) { this.id = id; }</v>
      </c>
      <c r="N218" t="str">
        <f t="shared" si="28"/>
        <v>reg_k260</v>
      </c>
      <c r="O218" t="str">
        <f t="shared" si="29"/>
        <v>DELETE FROM `efdicms`.`reg_K260` WHERE (`HASHFILE` = @NUMHASH);</v>
      </c>
    </row>
    <row r="219" spans="1:15" x14ac:dyDescent="0.35">
      <c r="A219">
        <f t="shared" si="25"/>
        <v>218</v>
      </c>
      <c r="B219" s="7" t="s">
        <v>3903</v>
      </c>
      <c r="C219" t="s">
        <v>3917</v>
      </c>
      <c r="D219" s="7" t="s">
        <v>2950</v>
      </c>
      <c r="E219" s="179">
        <v>4</v>
      </c>
      <c r="F219" t="s">
        <v>144</v>
      </c>
      <c r="G219" s="7" t="s">
        <v>2937</v>
      </c>
      <c r="H219">
        <f>COUNTIF($G$2:G219,G219)</f>
        <v>1</v>
      </c>
      <c r="I219" t="str">
        <f t="shared" si="26"/>
        <v>@Registros(nivel = 4) public class RegK265 implements Serializable { private static final long serialVersionUID = 1L; @Id @GeneratedValue(strategy = GenerationType.IDENTITY) @Basic(optional = false) @Column(name = "ID" ) private Long id;@ManyToOne(fetch = FetchType.LAZY) @JoinColumn(name = "ID_PAI", nullable = false) private RegK260 idPai; public RegK260 getIdPai() {return idPai;}public void setIdPai(Object idPai) {this.idPai = (RegK260) idPai;}public RegK265() { } public RegK265(Long id) { this.id = id; } public RegK265(Long id, RegK260 idPai, long linha, String hash) { this.id = id; this.idPai = idPai; this.linha = linha; this.hash = hash; }public Long getId() { return id; } public void setId(Long id) { this.id = id; }</v>
      </c>
      <c r="J219" t="str">
        <f t="shared" si="30"/>
        <v>@OneToMany( cascade = CascadeType.ALL, fetch = FetchType.LAZY, mappedBy = "idPai")private  List&lt;RegK265&gt; regK265;public List&lt;RegK265&gt; getRegK265() {return regK265;}public void setRegK265(List&lt;RegK265&gt; regK265) {this.regK265 = regK265;}</v>
      </c>
      <c r="K219">
        <f t="shared" si="31"/>
        <v>0</v>
      </c>
      <c r="L219" t="str">
        <f t="shared" si="32"/>
        <v>@OneToMany( cascade = CascadeType.ALL, fetch = FetchType.LAZY, mappedBy = "idPai")private  List&lt;RegK265&gt; regK265;public List&lt;RegK265&gt; getRegK265() {return regK265;}public void setRegK265(List&lt;RegK265&gt; regK265) {this.regK265 = regK265;}</v>
      </c>
      <c r="M219" t="str">
        <f t="shared" si="27"/>
        <v>public RegK265() { } public RegK265(Long id) { this.id = id; } public RegK265(Long id, RegK260 idPai, long linha, String hash) { this.id = id; this.idPai = idPai; this.linha = linha; this.hash = hash; }public Long getId() { return id; } public void setId(Long id) { this.id = id; }</v>
      </c>
      <c r="N219" t="str">
        <f t="shared" si="28"/>
        <v>reg_k265</v>
      </c>
      <c r="O219" t="str">
        <f t="shared" si="29"/>
        <v>DELETE FROM `efdicms`.`reg_K265` WHERE (`HASHFILE` = @NUMHASH);</v>
      </c>
    </row>
    <row r="220" spans="1:15" x14ac:dyDescent="0.35">
      <c r="A220">
        <f t="shared" si="25"/>
        <v>219</v>
      </c>
      <c r="B220" s="7" t="s">
        <v>3903</v>
      </c>
      <c r="C220" t="s">
        <v>3918</v>
      </c>
      <c r="D220" s="7" t="s">
        <v>2957</v>
      </c>
      <c r="E220" s="179">
        <v>3</v>
      </c>
      <c r="F220" t="s">
        <v>144</v>
      </c>
      <c r="G220" s="7" t="s">
        <v>2861</v>
      </c>
      <c r="H220">
        <f>COUNTIF($G$2:G220,G220)</f>
        <v>7</v>
      </c>
      <c r="I220" t="str">
        <f t="shared" si="26"/>
        <v>@Registros(nivel = 3) public class RegK270 implements Serializable { private static final long serialVersionUID = 1L; @Id @GeneratedValue(strategy = GenerationType.IDENTITY) @Basic(optional = false) @Column(name = "ID" ) private Long id;@ManyToOne(fetch = FetchType.LAZY) @JoinColumn(name = "ID_PAI", nullable = false) private RegK100 idPai; public RegK100 getIdPai() {return idPai;}public void setIdPai(Object idPai) {this.idPai = (RegK100) idPai;}public RegK270() { } public RegK270(Long id) { this.id = id; } public RegK270(Long id, RegK100 idPai, long linha, String hash) { this.id = id; this.idPai = idPai; this.linha = linha; this.hash = hash; }public Long getId() { return id; } public void setId(Long id) { this.id = id; }</v>
      </c>
      <c r="J220" t="str">
        <f t="shared" si="30"/>
        <v>@OneToMany( cascade = CascadeType.ALL, fetch = FetchType.LAZY, mappedBy = "idPai")private  List&lt;RegK270&gt; regK270;public List&lt;RegK270&gt; getRegK270() {return regK270;}public void setRegK270(List&lt;RegK270&gt; regK270) {this.regK270 = regK270;}</v>
      </c>
      <c r="K220">
        <f t="shared" si="31"/>
        <v>1</v>
      </c>
      <c r="L220" t="str">
        <f t="shared" si="32"/>
        <v>@OneToMany( cascade = CascadeType.ALL, fetch = FetchType.LAZY, mappedBy = "idPai")private  List&lt;RegK200&gt; regK200;public List&lt;RegK200&gt; getRegK200() {return regK200;}public void setRegK200(List&lt;RegK200&gt; regK200) {this.regK200 = regK200;}@OneToMany( cascade = CascadeType.ALL, fetch = FetchType.LAZY, mappedBy = "idPai")private  List&lt;RegK210&gt; regK210;public List&lt;RegK210&gt; getRegK210() {return regK210;}public void setRegK210(List&lt;RegK210&gt; regK210) {this.regK210 = regK210;}@OneToMany( cascade = CascadeType.ALL, fetch = FetchType.LAZY, mappedBy = "idPai")private  List&lt;RegK220&gt; regK220;public List&lt;RegK220&gt; getRegK220() {return regK220;}public void setRegK220(List&lt;RegK220&gt; regK220) {this.regK220 = regK220;}@OneToMany( cascade = CascadeType.ALL, fetch = FetchType.LAZY, mappedBy = "idPai")private  List&lt;RegK230&gt; regK230;public List&lt;RegK230&gt; getRegK230() {return regK230;}public void setRegK230(List&lt;RegK230&gt; regK230) {this.regK230 = regK230;}@OneToMany( cascade = CascadeType.ALL, fetch = FetchType.LAZY, mappedBy = "idPai")private  List&lt;RegK250&gt; regK250;public List&lt;RegK250&gt; getRegK250() {return regK250;}public void setRegK250(List&lt;RegK250&gt; regK250) {this.regK250 = regK250;}@OneToMany( cascade = CascadeType.ALL, fetch = FetchType.LAZY, mappedBy = "idPai")private  List&lt;RegK260&gt; regK260;public List&lt;RegK260&gt; getRegK260() {return regK260;}public void setRegK260(List&lt;RegK260&gt; regK260) {this.regK260 = regK260;}@OneToMany( cascade = CascadeType.ALL, fetch = FetchType.LAZY, mappedBy = "idPai")private  List&lt;RegK270&gt; regK270;public List&lt;RegK270&gt; getRegK270() {return regK270;}public void setRegK270(List&lt;RegK270&gt; regK270) {this.regK270 = regK270;}</v>
      </c>
      <c r="M220" t="str">
        <f t="shared" si="27"/>
        <v>public RegK270() { } public RegK270(Long id) { this.id = id; } public RegK270(Long id, RegK100 idPai, long linha, String hash) { this.id = id; this.idPai = idPai; this.linha = linha; this.hash = hash; }public Long getId() { return id; } public void setId(Long id) { this.id = id; }</v>
      </c>
      <c r="N220" t="str">
        <f t="shared" si="28"/>
        <v>reg_k270</v>
      </c>
      <c r="O220" t="str">
        <f t="shared" si="29"/>
        <v>DELETE FROM `efdicms`.`reg_K270` WHERE (`HASHFILE` = @NUMHASH);</v>
      </c>
    </row>
    <row r="221" spans="1:15" x14ac:dyDescent="0.35">
      <c r="A221">
        <f t="shared" si="25"/>
        <v>220</v>
      </c>
      <c r="B221" s="7" t="s">
        <v>3903</v>
      </c>
      <c r="C221" t="s">
        <v>3919</v>
      </c>
      <c r="D221" s="7" t="s">
        <v>2980</v>
      </c>
      <c r="E221" s="179">
        <v>4</v>
      </c>
      <c r="F221" t="s">
        <v>144</v>
      </c>
      <c r="G221" s="7" t="s">
        <v>2957</v>
      </c>
      <c r="H221">
        <f>COUNTIF($G$2:G221,G221)</f>
        <v>1</v>
      </c>
      <c r="I221" t="str">
        <f t="shared" si="26"/>
        <v>@Registros(nivel = 4) public class RegK275 implements Serializable { private static final long serialVersionUID = 1L; @Id @GeneratedValue(strategy = GenerationType.IDENTITY) @Basic(optional = false) @Column(name = "ID" ) private Long id;@ManyToOne(fetch = FetchType.LAZY) @JoinColumn(name = "ID_PAI", nullable = false) private RegK270 idPai; public RegK270 getIdPai() {return idPai;}public void setIdPai(Object idPai) {this.idPai = (RegK270) idPai;}public RegK275() { } public RegK275(Long id) { this.id = id; } public RegK275(Long id, RegK270 idPai, long linha, String hash) { this.id = id; this.idPai = idPai; this.linha = linha; this.hash = hash; }public Long getId() { return id; } public void setId(Long id) { this.id = id; }</v>
      </c>
      <c r="J221" t="str">
        <f t="shared" si="30"/>
        <v>@OneToMany( cascade = CascadeType.ALL, fetch = FetchType.LAZY, mappedBy = "idPai")private  List&lt;RegK275&gt; regK275;public List&lt;RegK275&gt; getRegK275() {return regK275;}public void setRegK275(List&lt;RegK275&gt; regK275) {this.regK275 = regK275;}</v>
      </c>
      <c r="K221">
        <f t="shared" si="31"/>
        <v>0</v>
      </c>
      <c r="L221" t="str">
        <f t="shared" si="32"/>
        <v>@OneToMany( cascade = CascadeType.ALL, fetch = FetchType.LAZY, mappedBy = "idPai")private  List&lt;RegK275&gt; regK275;public List&lt;RegK275&gt; getRegK275() {return regK275;}public void setRegK275(List&lt;RegK275&gt; regK275) {this.regK275 = regK275;}</v>
      </c>
      <c r="M221" t="str">
        <f t="shared" si="27"/>
        <v>public RegK275() { } public RegK275(Long id) { this.id = id; } public RegK275(Long id, RegK270 idPai, long linha, String hash) { this.id = id; this.idPai = idPai; this.linha = linha; this.hash = hash; }public Long getId() { return id; } public void setId(Long id) { this.id = id; }</v>
      </c>
      <c r="N221" t="str">
        <f t="shared" si="28"/>
        <v>reg_k275</v>
      </c>
      <c r="O221" t="str">
        <f t="shared" si="29"/>
        <v>DELETE FROM `efdicms`.`reg_K275` WHERE (`HASHFILE` = @NUMHASH);</v>
      </c>
    </row>
    <row r="222" spans="1:15" x14ac:dyDescent="0.35">
      <c r="A222">
        <f t="shared" si="25"/>
        <v>221</v>
      </c>
      <c r="B222" s="7" t="s">
        <v>3903</v>
      </c>
      <c r="C222" t="s">
        <v>3920</v>
      </c>
      <c r="D222" s="7" t="s">
        <v>2984</v>
      </c>
      <c r="E222" s="179">
        <v>3</v>
      </c>
      <c r="F222" t="s">
        <v>144</v>
      </c>
      <c r="G222" s="7" t="s">
        <v>2861</v>
      </c>
      <c r="H222">
        <f>COUNTIF($G$2:G222,G222)</f>
        <v>8</v>
      </c>
      <c r="I222" t="str">
        <f t="shared" si="26"/>
        <v>@Registros(nivel = 3) public class RegK280 implements Serializable { private static final long serialVersionUID = 1L; @Id @GeneratedValue(strategy = GenerationType.IDENTITY) @Basic(optional = false) @Column(name = "ID" ) private Long id;@ManyToOne(fetch = FetchType.LAZY) @JoinColumn(name = "ID_PAI", nullable = false) private RegK100 idPai; public RegK100 getIdPai() {return idPai;}public void setIdPai(Object idPai) {this.idPai = (RegK100) idPai;}public RegK280() { } public RegK280(Long id) { this.id = id; } public RegK280(Long id, RegK100 idPai, long linha, String hash) { this.id = id; this.idPai = idPai; this.linha = linha; this.hash = hash; }public Long getId() { return id; } public void setId(Long id) { this.id = id; }</v>
      </c>
      <c r="J222" t="str">
        <f t="shared" si="30"/>
        <v>@OneToMany( cascade = CascadeType.ALL, fetch = FetchType.LAZY, mappedBy = "idPai")private  List&lt;RegK280&gt; regK280;public List&lt;RegK280&gt; getRegK280() {return regK280;}public void setRegK280(List&lt;RegK280&gt; regK280) {this.regK280 = regK280;}</v>
      </c>
      <c r="K222">
        <f t="shared" si="31"/>
        <v>0</v>
      </c>
      <c r="L222" t="str">
        <f t="shared" si="32"/>
        <v>@OneToMany( cascade = CascadeType.ALL, fetch = FetchType.LAZY, mappedBy = "idPai")private  List&lt;RegK200&gt; regK200;public List&lt;RegK200&gt; getRegK200() {return regK200;}public void setRegK200(List&lt;RegK200&gt; regK200) {this.regK200 = regK200;}@OneToMany( cascade = CascadeType.ALL, fetch = FetchType.LAZY, mappedBy = "idPai")private  List&lt;RegK210&gt; regK210;public List&lt;RegK210&gt; getRegK210() {return regK210;}public void setRegK210(List&lt;RegK210&gt; regK210) {this.regK210 = regK210;}@OneToMany( cascade = CascadeType.ALL, fetch = FetchType.LAZY, mappedBy = "idPai")private  List&lt;RegK220&gt; regK220;public List&lt;RegK220&gt; getRegK220() {return regK220;}public void setRegK220(List&lt;RegK220&gt; regK220) {this.regK220 = regK220;}@OneToMany( cascade = CascadeType.ALL, fetch = FetchType.LAZY, mappedBy = "idPai")private  List&lt;RegK230&gt; regK230;public List&lt;RegK230&gt; getRegK230() {return regK230;}public void setRegK230(List&lt;RegK230&gt; regK230) {this.regK230 = regK230;}@OneToMany( cascade = CascadeType.ALL, fetch = FetchType.LAZY, mappedBy = "idPai")private  List&lt;RegK250&gt; regK250;public List&lt;RegK250&gt; getRegK250() {return regK250;}public void setRegK250(List&lt;RegK250&gt; regK250) {this.regK250 = regK250;}@OneToMany( cascade = CascadeType.ALL, fetch = FetchType.LAZY, mappedBy = "idPai")private  List&lt;RegK260&gt; regK260;public List&lt;RegK260&gt; getRegK260() {return regK260;}public void setRegK260(List&lt;RegK260&gt; regK260) {this.regK260 = regK260;}@OneToMany( cascade = CascadeType.ALL, fetch = FetchType.LAZY, mappedBy = "idPai")private  List&lt;RegK270&gt; regK270;public List&lt;RegK270&gt; getRegK270() {return regK270;}public void setRegK270(List&lt;RegK270&gt; regK270) {this.regK270 = regK270;}@OneToMany( cascade = CascadeType.ALL, fetch = FetchType.LAZY, mappedBy = "idPai")private  List&lt;RegK280&gt; regK280;public List&lt;RegK280&gt; getRegK280() {return regK280;}public void setRegK280(List&lt;RegK280&gt; regK280) {this.regK280 = regK280;}</v>
      </c>
      <c r="M222" t="str">
        <f t="shared" si="27"/>
        <v>public RegK280() { } public RegK280(Long id) { this.id = id; } public RegK280(Long id, RegK100 idPai, long linha, String hash) { this.id = id; this.idPai = idPai; this.linha = linha; this.hash = hash; }public Long getId() { return id; } public void setId(Long id) { this.id = id; }</v>
      </c>
      <c r="N222" t="str">
        <f t="shared" si="28"/>
        <v>reg_k280</v>
      </c>
      <c r="O222" t="str">
        <f t="shared" si="29"/>
        <v>DELETE FROM `efdicms`.`reg_K280` WHERE (`HASHFILE` = @NUMHASH);</v>
      </c>
    </row>
    <row r="223" spans="1:15" x14ac:dyDescent="0.35">
      <c r="A223">
        <f t="shared" si="25"/>
        <v>222</v>
      </c>
      <c r="B223" s="7" t="s">
        <v>3903</v>
      </c>
      <c r="C223" t="s">
        <v>3921</v>
      </c>
      <c r="D223" s="7" t="s">
        <v>2988</v>
      </c>
      <c r="E223" s="179">
        <v>3</v>
      </c>
      <c r="F223" t="s">
        <v>144</v>
      </c>
      <c r="G223" s="7" t="s">
        <v>2861</v>
      </c>
      <c r="H223">
        <f>COUNTIF($G$2:G223,G223)</f>
        <v>9</v>
      </c>
      <c r="I223" t="str">
        <f t="shared" si="26"/>
        <v>@Registros(nivel = 3) public class RegK290 implements Serializable { private static final long serialVersionUID = 1L; @Id @GeneratedValue(strategy = GenerationType.IDENTITY) @Basic(optional = false) @Column(name = "ID" ) private Long id;@ManyToOne(fetch = FetchType.LAZY) @JoinColumn(name = "ID_PAI", nullable = false) private RegK100 idPai; public RegK100 getIdPai() {return idPai;}public void setIdPai(Object idPai) {this.idPai = (RegK100) idPai;}public RegK290() { } public RegK290(Long id) { this.id = id; } public RegK290(Long id, RegK100 idPai, long linha, String hash) { this.id = id; this.idPai = idPai; this.linha = linha; this.hash = hash; }public Long getId() { return id; } public void setId(Long id) { this.id = id; }</v>
      </c>
      <c r="J223" t="str">
        <f t="shared" si="30"/>
        <v>@OneToMany( cascade = CascadeType.ALL, fetch = FetchType.LAZY, mappedBy = "idPai")private  List&lt;RegK290&gt; regK290;public List&lt;RegK290&gt; getRegK290() {return regK290;}public void setRegK290(List&lt;RegK290&gt; regK290) {this.regK290 = regK290;}</v>
      </c>
      <c r="K223">
        <f t="shared" si="31"/>
        <v>2</v>
      </c>
      <c r="L223" t="str">
        <f t="shared" si="32"/>
        <v>@OneToMany( cascade = CascadeType.ALL, fetch = FetchType.LAZY, mappedBy = "idPai")private  List&lt;RegK200&gt; regK200;public List&lt;RegK200&gt; getRegK200() {return regK200;}public void setRegK200(List&lt;RegK200&gt; regK200) {this.regK200 = regK200;}@OneToMany( cascade = CascadeType.ALL, fetch = FetchType.LAZY, mappedBy = "idPai")private  List&lt;RegK210&gt; regK210;public List&lt;RegK210&gt; getRegK210() {return regK210;}public void setRegK210(List&lt;RegK210&gt; regK210) {this.regK210 = regK210;}@OneToMany( cascade = CascadeType.ALL, fetch = FetchType.LAZY, mappedBy = "idPai")private  List&lt;RegK220&gt; regK220;public List&lt;RegK220&gt; getRegK220() {return regK220;}public void setRegK220(List&lt;RegK220&gt; regK220) {this.regK220 = regK220;}@OneToMany( cascade = CascadeType.ALL, fetch = FetchType.LAZY, mappedBy = "idPai")private  List&lt;RegK230&gt; regK230;public List&lt;RegK230&gt; getRegK230() {return regK230;}public void setRegK230(List&lt;RegK230&gt; regK230) {this.regK230 = regK230;}@OneToMany( cascade = CascadeType.ALL, fetch = FetchType.LAZY, mappedBy = "idPai")private  List&lt;RegK250&gt; regK250;public List&lt;RegK250&gt; getRegK250() {return regK250;}public void setRegK250(List&lt;RegK250&gt; regK250) {this.regK250 = regK250;}@OneToMany( cascade = CascadeType.ALL, fetch = FetchType.LAZY, mappedBy = "idPai")private  List&lt;RegK260&gt; regK260;public List&lt;RegK260&gt; getRegK260() {return regK260;}public void setRegK260(List&lt;RegK260&gt; regK260) {this.regK260 = regK260;}@OneToMany( cascade = CascadeType.ALL, fetch = FetchType.LAZY, mappedBy = "idPai")private  List&lt;RegK270&gt; regK270;public List&lt;RegK270&gt; getRegK270() {return regK270;}public void setRegK270(List&lt;RegK270&gt; regK270) {this.regK270 = regK270;}@OneToMany( cascade = CascadeType.ALL, fetch = FetchType.LAZY, mappedBy = "idPai")private  List&lt;RegK280&gt; regK280;public List&lt;RegK280&gt; getRegK280() {return regK280;}public void setRegK280(List&lt;RegK280&gt; regK280) {this.regK280 = regK280;}@OneToMany( cascade = CascadeType.ALL, fetch = FetchType.LAZY, mappedBy = "idPai")private  List&lt;RegK290&gt; regK290;public List&lt;RegK290&gt; getRegK290() {return regK290;}public void setRegK290(List&lt;RegK290&gt; regK290) {this.regK290 = regK290;}</v>
      </c>
      <c r="M223" t="str">
        <f t="shared" si="27"/>
        <v>public RegK290() { } public RegK290(Long id) { this.id = id; } public RegK290(Long id, RegK100 idPai, long linha, String hash) { this.id = id; this.idPai = idPai; this.linha = linha; this.hash = hash; }public Long getId() { return id; } public void setId(Long id) { this.id = id; }</v>
      </c>
      <c r="N223" t="str">
        <f t="shared" si="28"/>
        <v>reg_k290</v>
      </c>
      <c r="O223" t="str">
        <f t="shared" si="29"/>
        <v>DELETE FROM `efdicms`.`reg_K290` WHERE (`HASHFILE` = @NUMHASH);</v>
      </c>
    </row>
    <row r="224" spans="1:15" x14ac:dyDescent="0.35">
      <c r="A224">
        <f t="shared" si="25"/>
        <v>223</v>
      </c>
      <c r="B224" s="7" t="s">
        <v>3903</v>
      </c>
      <c r="C224" t="s">
        <v>3922</v>
      </c>
      <c r="D224" s="7" t="s">
        <v>2991</v>
      </c>
      <c r="E224" s="179">
        <v>4</v>
      </c>
      <c r="F224" t="s">
        <v>144</v>
      </c>
      <c r="G224" s="7" t="s">
        <v>2988</v>
      </c>
      <c r="H224">
        <f>COUNTIF($G$2:G224,G224)</f>
        <v>1</v>
      </c>
      <c r="I224" t="str">
        <f t="shared" si="26"/>
        <v>@Registros(nivel = 4) public class RegK291 implements Serializable { private static final long serialVersionUID = 1L; @Id @GeneratedValue(strategy = GenerationType.IDENTITY) @Basic(optional = false) @Column(name = "ID" ) private Long id;@ManyToOne(fetch = FetchType.LAZY) @JoinColumn(name = "ID_PAI", nullable = false) private RegK290 idPai; public RegK290 getIdPai() {return idPai;}public void setIdPai(Object idPai) {this.idPai = (RegK290) idPai;}public RegK291() { } public RegK291(Long id) { this.id = id; } public RegK291(Long id, RegK290 idPai, long linha, String hash) { this.id = id; this.idPai = idPai; this.linha = linha; this.hash = hash; }public Long getId() { return id; } public void setId(Long id) { this.id = id; }</v>
      </c>
      <c r="J224" t="str">
        <f t="shared" si="30"/>
        <v>@OneToMany( cascade = CascadeType.ALL, fetch = FetchType.LAZY, mappedBy = "idPai")private  List&lt;RegK291&gt; regK291;public List&lt;RegK291&gt; getRegK291() {return regK291;}public void setRegK291(List&lt;RegK291&gt; regK291) {this.regK291 = regK291;}</v>
      </c>
      <c r="K224">
        <f t="shared" si="31"/>
        <v>0</v>
      </c>
      <c r="L224" t="str">
        <f t="shared" si="32"/>
        <v>@OneToMany( cascade = CascadeType.ALL, fetch = FetchType.LAZY, mappedBy = "idPai")private  List&lt;RegK291&gt; regK291;public List&lt;RegK291&gt; getRegK291() {return regK291;}public void setRegK291(List&lt;RegK291&gt; regK291) {this.regK291 = regK291;}</v>
      </c>
      <c r="M224" t="str">
        <f t="shared" si="27"/>
        <v>public RegK291() { } public RegK291(Long id) { this.id = id; } public RegK291(Long id, RegK290 idPai, long linha, String hash) { this.id = id; this.idPai = idPai; this.linha = linha; this.hash = hash; }public Long getId() { return id; } public void setId(Long id) { this.id = id; }</v>
      </c>
      <c r="N224" t="str">
        <f t="shared" si="28"/>
        <v>reg_k291</v>
      </c>
      <c r="O224" t="str">
        <f t="shared" si="29"/>
        <v>DELETE FROM `efdicms`.`reg_K291` WHERE (`HASHFILE` = @NUMHASH);</v>
      </c>
    </row>
    <row r="225" spans="1:15" x14ac:dyDescent="0.35">
      <c r="A225">
        <f t="shared" si="25"/>
        <v>224</v>
      </c>
      <c r="B225" s="7" t="s">
        <v>3903</v>
      </c>
      <c r="C225" t="s">
        <v>3923</v>
      </c>
      <c r="D225" s="7" t="s">
        <v>2994</v>
      </c>
      <c r="E225" s="179">
        <v>4</v>
      </c>
      <c r="F225" t="s">
        <v>144</v>
      </c>
      <c r="G225" s="7" t="s">
        <v>2988</v>
      </c>
      <c r="H225">
        <f>COUNTIF($G$2:G225,G225)</f>
        <v>2</v>
      </c>
      <c r="I225" t="str">
        <f t="shared" si="26"/>
        <v>@Registros(nivel = 4) public class RegK292 implements Serializable { private static final long serialVersionUID = 1L; @Id @GeneratedValue(strategy = GenerationType.IDENTITY) @Basic(optional = false) @Column(name = "ID" ) private Long id;@ManyToOne(fetch = FetchType.LAZY) @JoinColumn(name = "ID_PAI", nullable = false) private RegK290 idPai; public RegK290 getIdPai() {return idPai;}public void setIdPai(Object idPai) {this.idPai = (RegK290) idPai;}public RegK292() { } public RegK292(Long id) { this.id = id; } public RegK292(Long id, RegK290 idPai, long linha, String hash) { this.id = id; this.idPai = idPai; this.linha = linha; this.hash = hash; }public Long getId() { return id; } public void setId(Long id) { this.id = id; }</v>
      </c>
      <c r="J225" t="str">
        <f t="shared" si="30"/>
        <v>@OneToMany( cascade = CascadeType.ALL, fetch = FetchType.LAZY, mappedBy = "idPai")private  List&lt;RegK292&gt; regK292;public List&lt;RegK292&gt; getRegK292() {return regK292;}public void setRegK292(List&lt;RegK292&gt; regK292) {this.regK292 = regK292;}</v>
      </c>
      <c r="K225">
        <f t="shared" si="31"/>
        <v>0</v>
      </c>
      <c r="L225" t="str">
        <f t="shared" si="32"/>
        <v>@OneToMany( cascade = CascadeType.ALL, fetch = FetchType.LAZY, mappedBy = "idPai")private  List&lt;RegK291&gt; regK291;public List&lt;RegK291&gt; getRegK291() {return regK291;}public void setRegK291(List&lt;RegK291&gt; regK291) {this.regK291 = regK291;}@OneToMany( cascade = CascadeType.ALL, fetch = FetchType.LAZY, mappedBy = "idPai")private  List&lt;RegK292&gt; regK292;public List&lt;RegK292&gt; getRegK292() {return regK292;}public void setRegK292(List&lt;RegK292&gt; regK292) {this.regK292 = regK292;}</v>
      </c>
      <c r="M225" t="str">
        <f t="shared" si="27"/>
        <v>public RegK292() { } public RegK292(Long id) { this.id = id; } public RegK292(Long id, RegK290 idPai, long linha, String hash) { this.id = id; this.idPai = idPai; this.linha = linha; this.hash = hash; }public Long getId() { return id; } public void setId(Long id) { this.id = id; }</v>
      </c>
      <c r="N225" t="str">
        <f t="shared" si="28"/>
        <v>reg_k292</v>
      </c>
      <c r="O225" t="str">
        <f t="shared" si="29"/>
        <v>DELETE FROM `efdicms`.`reg_K292` WHERE (`HASHFILE` = @NUMHASH);</v>
      </c>
    </row>
    <row r="226" spans="1:15" x14ac:dyDescent="0.35">
      <c r="A226">
        <f t="shared" si="25"/>
        <v>225</v>
      </c>
      <c r="B226" s="7" t="s">
        <v>3903</v>
      </c>
      <c r="C226" t="s">
        <v>3924</v>
      </c>
      <c r="D226" s="7" t="s">
        <v>2999</v>
      </c>
      <c r="E226" s="179">
        <v>3</v>
      </c>
      <c r="F226" t="s">
        <v>144</v>
      </c>
      <c r="G226" s="7" t="s">
        <v>2861</v>
      </c>
      <c r="H226">
        <f>COUNTIF($G$2:G226,G226)</f>
        <v>10</v>
      </c>
      <c r="I226" t="str">
        <f t="shared" si="26"/>
        <v>@Registros(nivel = 3) public class RegK300 implements Serializable { private static final long serialVersionUID = 1L; @Id @GeneratedValue(strategy = GenerationType.IDENTITY) @Basic(optional = false) @Column(name = "ID" ) private Long id;@ManyToOne(fetch = FetchType.LAZY) @JoinColumn(name = "ID_PAI", nullable = false) private RegK100 idPai; public RegK100 getIdPai() {return idPai;}public void setIdPai(Object idPai) {this.idPai = (RegK100) idPai;}public RegK300() { } public RegK300(Long id) { this.id = id; } public RegK300(Long id, RegK100 idPai, long linha, String hash) { this.id = id; this.idPai = idPai; this.linha = linha; this.hash = hash; }public Long getId() { return id; } public void setId(Long id) { this.id = id; }</v>
      </c>
      <c r="J226" t="str">
        <f t="shared" si="30"/>
        <v>@OneToMany( cascade = CascadeType.ALL, fetch = FetchType.LAZY, mappedBy = "idPai")private  List&lt;RegK300&gt; regK300;public List&lt;RegK300&gt; getRegK300() {return regK300;}public void setRegK300(List&lt;RegK300&gt; regK300) {this.regK300 = regK300;}</v>
      </c>
      <c r="K226">
        <f t="shared" si="31"/>
        <v>2</v>
      </c>
      <c r="L226" t="str">
        <f t="shared" si="32"/>
        <v>@OneToMany( cascade = CascadeType.ALL, fetch = FetchType.LAZY, mappedBy = "idPai")private  List&lt;RegK200&gt; regK200;public List&lt;RegK200&gt; getRegK200() {return regK200;}public void setRegK200(List&lt;RegK200&gt; regK200) {this.regK200 = regK200;}@OneToMany( cascade = CascadeType.ALL, fetch = FetchType.LAZY, mappedBy = "idPai")private  List&lt;RegK210&gt; regK210;public List&lt;RegK210&gt; getRegK210() {return regK210;}public void setRegK210(List&lt;RegK210&gt; regK210) {this.regK210 = regK210;}@OneToMany( cascade = CascadeType.ALL, fetch = FetchType.LAZY, mappedBy = "idPai")private  List&lt;RegK220&gt; regK220;public List&lt;RegK220&gt; getRegK220() {return regK220;}public void setRegK220(List&lt;RegK220&gt; regK220) {this.regK220 = regK220;}@OneToMany( cascade = CascadeType.ALL, fetch = FetchType.LAZY, mappedBy = "idPai")private  List&lt;RegK230&gt; regK230;public List&lt;RegK230&gt; getRegK230() {return regK230;}public void setRegK230(List&lt;RegK230&gt; regK230) {this.regK230 = regK230;}@OneToMany( cascade = CascadeType.ALL, fetch = FetchType.LAZY, mappedBy = "idPai")private  List&lt;RegK250&gt; regK250;public List&lt;RegK250&gt; getRegK250() {return regK250;}public void setRegK250(List&lt;RegK250&gt; regK250) {this.regK250 = regK250;}@OneToMany( cascade = CascadeType.ALL, fetch = FetchType.LAZY, mappedBy = "idPai")private  List&lt;RegK260&gt; regK260;public List&lt;RegK260&gt; getRegK260() {return regK260;}public void setRegK260(List&lt;RegK260&gt; regK260) {this.regK260 = regK260;}@OneToMany( cascade = CascadeType.ALL, fetch = FetchType.LAZY, mappedBy = "idPai")private  List&lt;RegK270&gt; regK270;public List&lt;RegK270&gt; getRegK270() {return regK270;}public void setRegK270(List&lt;RegK270&gt; regK270) {this.regK270 = regK270;}@OneToMany( cascade = CascadeType.ALL, fetch = FetchType.LAZY, mappedBy = "idPai")private  List&lt;RegK280&gt; regK280;public List&lt;RegK280&gt; getRegK280() {return regK280;}public void setRegK280(List&lt;RegK280&gt; regK280) {this.regK280 = regK280;}@OneToMany( cascade = CascadeType.ALL, fetch = FetchType.LAZY, mappedBy = "idPai")private  List&lt;RegK290&gt; regK290;public List&lt;RegK290&gt; getRegK290() {return regK290;}public void setRegK290(List&lt;RegK290&gt; regK290) {this.regK290 = regK290;}@OneToMany( cascade = CascadeType.ALL, fetch = FetchType.LAZY, mappedBy = "idPai")private  List&lt;RegK300&gt; regK300;public List&lt;RegK300&gt; getRegK300() {return regK300;}public void setRegK300(List&lt;RegK300&gt; regK300) {this.regK300 = regK300;}</v>
      </c>
      <c r="M226" t="str">
        <f t="shared" si="27"/>
        <v>public RegK300() { } public RegK300(Long id) { this.id = id; } public RegK300(Long id, RegK100 idPai, long linha, String hash) { this.id = id; this.idPai = idPai; this.linha = linha; this.hash = hash; }public Long getId() { return id; } public void setId(Long id) { this.id = id; }</v>
      </c>
      <c r="N226" t="str">
        <f t="shared" si="28"/>
        <v>reg_k300</v>
      </c>
      <c r="O226" t="str">
        <f t="shared" si="29"/>
        <v>DELETE FROM `efdicms`.`reg_K300` WHERE (`HASHFILE` = @NUMHASH);</v>
      </c>
    </row>
    <row r="227" spans="1:15" x14ac:dyDescent="0.35">
      <c r="A227">
        <f t="shared" si="25"/>
        <v>226</v>
      </c>
      <c r="B227" s="7" t="s">
        <v>3903</v>
      </c>
      <c r="C227" t="s">
        <v>3925</v>
      </c>
      <c r="D227" s="7" t="s">
        <v>3002</v>
      </c>
      <c r="E227" s="179">
        <v>4</v>
      </c>
      <c r="F227" t="s">
        <v>144</v>
      </c>
      <c r="G227" s="7" t="s">
        <v>2999</v>
      </c>
      <c r="H227">
        <f>COUNTIF($G$2:G227,G227)</f>
        <v>1</v>
      </c>
      <c r="I227" t="str">
        <f t="shared" si="26"/>
        <v>@Registros(nivel = 4) public class RegK301 implements Serializable { private static final long serialVersionUID = 1L; @Id @GeneratedValue(strategy = GenerationType.IDENTITY) @Basic(optional = false) @Column(name = "ID" ) private Long id;@ManyToOne(fetch = FetchType.LAZY) @JoinColumn(name = "ID_PAI", nullable = false) private RegK300 idPai; public RegK300 getIdPai() {return idPai;}public void setIdPai(Object idPai) {this.idPai = (RegK300) idPai;}public RegK301() { } public RegK301(Long id) { this.id = id; } public RegK301(Long id, RegK300 idPai, long linha, String hash) { this.id = id; this.idPai = idPai; this.linha = linha; this.hash = hash; }public Long getId() { return id; } public void setId(Long id) { this.id = id; }</v>
      </c>
      <c r="J227" t="str">
        <f t="shared" si="30"/>
        <v>@OneToMany( cascade = CascadeType.ALL, fetch = FetchType.LAZY, mappedBy = "idPai")private  List&lt;RegK301&gt; regK301;public List&lt;RegK301&gt; getRegK301() {return regK301;}public void setRegK301(List&lt;RegK301&gt; regK301) {this.regK301 = regK301;}</v>
      </c>
      <c r="K227">
        <f t="shared" si="31"/>
        <v>0</v>
      </c>
      <c r="L227" t="str">
        <f t="shared" si="32"/>
        <v>@OneToMany( cascade = CascadeType.ALL, fetch = FetchType.LAZY, mappedBy = "idPai")private  List&lt;RegK301&gt; regK301;public List&lt;RegK301&gt; getRegK301() {return regK301;}public void setRegK301(List&lt;RegK301&gt; regK301) {this.regK301 = regK301;}</v>
      </c>
      <c r="M227" t="str">
        <f t="shared" si="27"/>
        <v>public RegK301() { } public RegK301(Long id) { this.id = id; } public RegK301(Long id, RegK300 idPai, long linha, String hash) { this.id = id; this.idPai = idPai; this.linha = linha; this.hash = hash; }public Long getId() { return id; } public void setId(Long id) { this.id = id; }</v>
      </c>
      <c r="N227" t="str">
        <f t="shared" si="28"/>
        <v>reg_k301</v>
      </c>
      <c r="O227" t="str">
        <f t="shared" si="29"/>
        <v>DELETE FROM `efdicms`.`reg_K301` WHERE (`HASHFILE` = @NUMHASH);</v>
      </c>
    </row>
    <row r="228" spans="1:15" x14ac:dyDescent="0.35">
      <c r="A228">
        <f t="shared" si="25"/>
        <v>227</v>
      </c>
      <c r="B228" s="7" t="s">
        <v>3903</v>
      </c>
      <c r="C228" t="s">
        <v>3926</v>
      </c>
      <c r="D228" s="7" t="s">
        <v>3005</v>
      </c>
      <c r="E228" s="179">
        <v>4</v>
      </c>
      <c r="F228" t="s">
        <v>144</v>
      </c>
      <c r="G228" s="7" t="s">
        <v>2999</v>
      </c>
      <c r="H228">
        <f>COUNTIF($G$2:G228,G228)</f>
        <v>2</v>
      </c>
      <c r="I228" t="str">
        <f t="shared" si="26"/>
        <v>@Registros(nivel = 4) public class RegK302 implements Serializable { private static final long serialVersionUID = 1L; @Id @GeneratedValue(strategy = GenerationType.IDENTITY) @Basic(optional = false) @Column(name = "ID" ) private Long id;@ManyToOne(fetch = FetchType.LAZY) @JoinColumn(name = "ID_PAI", nullable = false) private RegK300 idPai; public RegK300 getIdPai() {return idPai;}public void setIdPai(Object idPai) {this.idPai = (RegK300) idPai;}public RegK302() { } public RegK302(Long id) { this.id = id; } public RegK302(Long id, RegK300 idPai, long linha, String hash) { this.id = id; this.idPai = idPai; this.linha = linha; this.hash = hash; }public Long getId() { return id; } public void setId(Long id) { this.id = id; }</v>
      </c>
      <c r="J228" t="str">
        <f t="shared" si="30"/>
        <v>@OneToMany( cascade = CascadeType.ALL, fetch = FetchType.LAZY, mappedBy = "idPai")private  List&lt;RegK302&gt; regK302;public List&lt;RegK302&gt; getRegK302() {return regK302;}public void setRegK302(List&lt;RegK302&gt; regK302) {this.regK302 = regK302;}</v>
      </c>
      <c r="K228">
        <f t="shared" si="31"/>
        <v>0</v>
      </c>
      <c r="L228" t="str">
        <f t="shared" si="32"/>
        <v>@OneToMany( cascade = CascadeType.ALL, fetch = FetchType.LAZY, mappedBy = "idPai")private  List&lt;RegK301&gt; regK301;public List&lt;RegK301&gt; getRegK301() {return regK301;}public void setRegK301(List&lt;RegK301&gt; regK301) {this.regK301 = regK301;}@OneToMany( cascade = CascadeType.ALL, fetch = FetchType.LAZY, mappedBy = "idPai")private  List&lt;RegK302&gt; regK302;public List&lt;RegK302&gt; getRegK302() {return regK302;}public void setRegK302(List&lt;RegK302&gt; regK302) {this.regK302 = regK302;}</v>
      </c>
      <c r="M228" t="str">
        <f t="shared" si="27"/>
        <v>public RegK302() { } public RegK302(Long id) { this.id = id; } public RegK302(Long id, RegK300 idPai, long linha, String hash) { this.id = id; this.idPai = idPai; this.linha = linha; this.hash = hash; }public Long getId() { return id; } public void setId(Long id) { this.id = id; }</v>
      </c>
      <c r="N228" t="str">
        <f t="shared" si="28"/>
        <v>reg_k302</v>
      </c>
      <c r="O228" t="str">
        <f t="shared" si="29"/>
        <v>DELETE FROM `efdicms`.`reg_K302` WHERE (`HASHFILE` = @NUMHASH);</v>
      </c>
    </row>
    <row r="229" spans="1:15" x14ac:dyDescent="0.35">
      <c r="A229">
        <f t="shared" si="25"/>
        <v>228</v>
      </c>
      <c r="B229" s="7" t="s">
        <v>3903</v>
      </c>
      <c r="C229" t="s">
        <v>3927</v>
      </c>
      <c r="D229" s="7" t="s">
        <v>3008</v>
      </c>
      <c r="E229" s="179">
        <v>1</v>
      </c>
      <c r="F229" t="s">
        <v>8</v>
      </c>
      <c r="G229" s="7" t="s">
        <v>23</v>
      </c>
      <c r="H229">
        <f>COUNTIF($G$2:G229,G229)</f>
        <v>16</v>
      </c>
      <c r="I229" t="str">
        <f t="shared" si="26"/>
        <v>@Registros(nivel = 1) public class RegK990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RegK990() { } public RegK990(Long id) { this.id = id; } public RegK990(Long id, Reg0000 idPai, long linha, String hash) { this.id = id; this.idPai = idPai; this.linha = linha; this.hash = hash; }public Long getId() { return id; } public void setId(Long id) { this.id = id; }</v>
      </c>
      <c r="J229" t="str">
        <f t="shared" si="30"/>
        <v>@OneToOne(optional = true, cascade = CascadeType.ALL, fetch = FetchType.LAZY, mappedBy = "idPai")private  RegK990 regK990;public RegK990 getRegK990() {return regK990;}public void setRegK990(RegK990 regK990) {this.regK990 = regK990;}</v>
      </c>
      <c r="K229">
        <f t="shared" si="31"/>
        <v>0</v>
      </c>
      <c r="L229" t="str">
        <f t="shared" si="32"/>
        <v>@OneToOne(optional = true, cascade = CascadeType.ALL, fetch = FetchType.LAZY, mappedBy = "idPai")private  Reg0001 reg0001;public Reg0001 getReg0001() {return reg0001;}public void setReg0001(Reg0001 reg0001) {this.reg0001 = reg0001;}@OneToOne(optional = true, cascade = CascadeType.ALL, fetch = FetchType.LAZY, mappedBy = "idPai")private  Reg0990 reg0990;public Reg0990 getReg0990() {return reg0990;}public void setReg0990(Reg0990 reg0990) {this.reg0990 = reg0990;}@OneToOne(optional = true, cascade = CascadeType.ALL, fetch = FetchType.LAZY, mappedBy = "idPai")private  RegB001 regB001;public RegB001 getRegB001() {return regB001;}public void setRegB001(RegB001 regB001) {this.regB001 = regB001;}@OneToOne(optional = true, cascade = CascadeType.ALL, fetch = FetchType.LAZY, mappedBy = "idPai")private  RegB990 regB990;public RegB990 getRegB990() {return regB990;}public void setRegB990(RegB990 regB990) {this.regB990 = regB990;}@OneToOne(optional = true, cascade = CascadeType.ALL, fetch = FetchType.LAZY, mappedBy = "idPai")private  RegC001 regC001;public RegC001 getRegC001() {return regC001;}public void setRegC001(RegC001 regC001) {this.regC001 = regC001;}@OneToOne(optional = true, cascade = CascadeType.ALL, fetch = FetchType.LAZY, mappedBy = "idPai")private  RegC990 regC990;public RegC990 getRegC990() {return regC990;}public void setRegC990(RegC990 regC990) {this.regC990 = regC990;}@OneToOne(optional = true, cascade = CascadeType.ALL, fetch = FetchType.LAZY, mappedBy = "idPai")private  RegD001 regD001;public RegD001 getRegD001() {return regD001;}public void setRegD001(RegD001 regD001) {this.regD001 = regD001;}@OneToOne(optional = true, cascade = CascadeType.ALL, fetch = FetchType.LAZY, mappedBy = "idPai")private  RegD990 regD990;public RegD990 getRegD990() {return regD990;}public void setRegD990(RegD990 regD990) {this.regD990 = regD990;}@OneToOne(optional = true, cascade = CascadeType.ALL, fetch = FetchType.LAZY, mappedBy = "idPai")private  RegE001 regE001;public RegE001 getRegE001() {return regE001;}public void setRegE001(RegE001 regE001) {this.regE001 = regE001;}@OneToOne(optional = true, cascade = CascadeType.ALL, fetch = FetchType.LAZY, mappedBy = "idPai")private  RegE990 regE990;public RegE990 getRegE990() {return regE990;}public void setRegE990(RegE990 regE990) {this.regE990 = regE990;}@OneToOne(optional = true, cascade = CascadeType.ALL, fetch = FetchType.LAZY, mappedBy = "idPai")private  RegG001 regG001;public RegG001 getRegG001() {return regG001;}public void setRegG001(RegG001 regG001) {this.regG001 = regG001;}@OneToOne(optional = true, cascade = CascadeType.ALL, fetch = FetchType.LAZY, mappedBy = "idPai")private  RegG990 regG990;public RegG990 getRegG990() {return regG990;}public void setRegG990(RegG990 regG990) {this.regG990 = regG990;}@OneToOne(optional = true, cascade = CascadeType.ALL, fetch = FetchType.LAZY, mappedBy = "idPai")private  RegH001 regH001;public RegH001 getRegH001() {return regH001;}public void setRegH001(RegH001 regH001) {this.regH001 = regH001;}@OneToOne(optional = true, cascade = CascadeType.ALL, fetch = FetchType.LAZY, mappedBy = "idPai")private  RegH990 regH990;public RegH990 getRegH990() {return regH990;}public void setRegH990(RegH990 regH990) {this.regH990 = regH990;}@OneToOne(optional = true, cascade = CascadeType.ALL, fetch = FetchType.LAZY, mappedBy = "idPai")private  RegK001 regK001;public RegK001 getRegK001() {return regK001;}public void setRegK001(RegK001 regK001) {this.regK001 = regK001;}@OneToOne(optional = true, cascade = CascadeType.ALL, fetch = FetchType.LAZY, mappedBy = "idPai")private  RegK990 regK990;public RegK990 getRegK990() {return regK990;}public void setRegK990(RegK990 regK990) {this.regK990 = regK990;}</v>
      </c>
      <c r="M229" t="str">
        <f t="shared" si="27"/>
        <v>public RegK990() { } public RegK990(Long id) { this.id = id; } public RegK990(Long id, Reg0000 idPai, long linha, String hash) { this.id = id; this.idPai = idPai; this.linha = linha; this.hash = hash; }public Long getId() { return id; } public void setId(Long id) { this.id = id; }</v>
      </c>
      <c r="N229" t="str">
        <f t="shared" si="28"/>
        <v>reg_k990</v>
      </c>
      <c r="O229" t="str">
        <f t="shared" si="29"/>
        <v>DELETE FROM `efdicms`.`reg_K990` WHERE (`HASHFILE` = @NUMHASH);</v>
      </c>
    </row>
    <row r="230" spans="1:15" x14ac:dyDescent="0.35">
      <c r="A230">
        <f t="shared" si="25"/>
        <v>229</v>
      </c>
      <c r="B230" s="7" t="s">
        <v>8</v>
      </c>
      <c r="C230" t="s">
        <v>3928</v>
      </c>
      <c r="D230" s="7" t="s">
        <v>3012</v>
      </c>
      <c r="E230" s="179">
        <v>1</v>
      </c>
      <c r="F230" t="s">
        <v>8</v>
      </c>
      <c r="G230" s="7" t="s">
        <v>23</v>
      </c>
      <c r="H230">
        <f>COUNTIF($G$2:G230,G230)</f>
        <v>17</v>
      </c>
      <c r="I230" t="str">
        <f t="shared" si="26"/>
        <v>@Registros(nivel = 1) public class Reg1001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Reg1001() { } public Reg1001(Long id) { this.id = id; } public Reg1001(Long id, Reg0000 idPai, long linha, String hash) { this.id = id; this.idPai = idPai; this.linha = linha; this.hash = hash; }public Long getId() { return id; } public void setId(Long id) { this.id = id; }</v>
      </c>
      <c r="J230" t="str">
        <f t="shared" si="30"/>
        <v>@OneToOne(optional = true, cascade = CascadeType.ALL, fetch = FetchType.LAZY, mappedBy = "idPai")private  Reg1001 reg1001;public Reg1001 getReg1001() {return reg1001;}public void setReg1001(Reg1001 reg1001) {this.reg1001 = reg1001;}</v>
      </c>
      <c r="K230">
        <f t="shared" si="31"/>
        <v>17</v>
      </c>
      <c r="L230" t="str">
        <f t="shared" si="32"/>
        <v>@OneToOne(optional = true, cascade = CascadeType.ALL, fetch = FetchType.LAZY, mappedBy = "idPai")private  Reg0001 reg0001;public Reg0001 getReg0001() {return reg0001;}public void setReg0001(Reg0001 reg0001) {this.reg0001 = reg0001;}@OneToOne(optional = true, cascade = CascadeType.ALL, fetch = FetchType.LAZY, mappedBy = "idPai")private  Reg0990 reg0990;public Reg0990 getReg0990() {return reg0990;}public void setReg0990(Reg0990 reg0990) {this.reg0990 = reg0990;}@OneToOne(optional = true, cascade = CascadeType.ALL, fetch = FetchType.LAZY, mappedBy = "idPai")private  RegB001 regB001;public RegB001 getRegB001() {return regB001;}public void setRegB001(RegB001 regB001) {this.regB001 = regB001;}@OneToOne(optional = true, cascade = CascadeType.ALL, fetch = FetchType.LAZY, mappedBy = "idPai")private  RegB990 regB990;public RegB990 getRegB990() {return regB990;}public void setRegB990(RegB990 regB990) {this.regB990 = regB990;}@OneToOne(optional = true, cascade = CascadeType.ALL, fetch = FetchType.LAZY, mappedBy = "idPai")private  RegC001 regC001;public RegC001 getRegC001() {return regC001;}public void setRegC001(RegC001 regC001) {this.regC001 = regC001;}@OneToOne(optional = true, cascade = CascadeType.ALL, fetch = FetchType.LAZY, mappedBy = "idPai")private  RegC990 regC990;public RegC990 getRegC990() {return regC990;}public void setRegC990(RegC990 regC990) {this.regC990 = regC990;}@OneToOne(optional = true, cascade = CascadeType.ALL, fetch = FetchType.LAZY, mappedBy = "idPai")private  RegD001 regD001;public RegD001 getRegD001() {return regD001;}public void setRegD001(RegD001 regD001) {this.regD001 = regD001;}@OneToOne(optional = true, cascade = CascadeType.ALL, fetch = FetchType.LAZY, mappedBy = "idPai")private  RegD990 regD990;public RegD990 getRegD990() {return regD990;}public void setRegD990(RegD990 regD990) {this.regD990 = regD990;}@OneToOne(optional = true, cascade = CascadeType.ALL, fetch = FetchType.LAZY, mappedBy = "idPai")private  RegE001 regE001;public RegE001 getRegE001() {return regE001;}public void setRegE001(RegE001 regE001) {this.regE001 = regE001;}@OneToOne(optional = true, cascade = CascadeType.ALL, fetch = FetchType.LAZY, mappedBy = "idPai")private  RegE990 regE990;public RegE990 getRegE990() {return regE990;}public void setRegE990(RegE990 regE990) {this.regE990 = regE990;}@OneToOne(optional = true, cascade = CascadeType.ALL, fetch = FetchType.LAZY, mappedBy = "idPai")private  RegG001 regG001;public RegG001 getRegG001() {return regG001;}public void setRegG001(RegG001 regG001) {this.regG001 = regG001;}@OneToOne(optional = true, cascade = CascadeType.ALL, fetch = FetchType.LAZY, mappedBy = "idPai")private  RegG990 regG990;public RegG990 getRegG990() {return regG990;}public void setRegG990(RegG990 regG990) {this.regG990 = regG990;}@OneToOne(optional = true, cascade = CascadeType.ALL, fetch = FetchType.LAZY, mappedBy = "idPai")private  RegH001 regH001;public RegH001 getRegH001() {return regH001;}public void setRegH001(RegH001 regH001) {this.regH001 = regH001;}@OneToOne(optional = true, cascade = CascadeType.ALL, fetch = FetchType.LAZY, mappedBy = "idPai")private  RegH990 regH990;public RegH990 getRegH990() {return regH990;}public void setRegH990(RegH990 regH990) {this.regH990 = regH990;}@OneToOne(optional = true, cascade = CascadeType.ALL, fetch = FetchType.LAZY, mappedBy = "idPai")private  RegK001 regK001;public RegK001 getRegK001() {return regK001;}public void setRegK001(RegK001 regK001) {this.regK001 = regK001;}@OneToOne(optional = true, cascade = CascadeType.ALL, fetch = FetchType.LAZY, mappedBy = "idPai")private  RegK990 regK990;public RegK990 getRegK990() {return regK990;}public void setRegK990(RegK990 regK990) {this.regK990 = regK990;}@OneToOne(optional = true, cascade = CascadeType.ALL, fetch = FetchType.LAZY, mappedBy = "idPai")private  Reg1001 reg1001;public Reg1001 getReg1001() {return reg1001;}public void setReg1001(Reg1001 reg1001) {this.reg1001 = reg1001;}</v>
      </c>
      <c r="M230" t="str">
        <f t="shared" si="27"/>
        <v>public Reg1001() { } public Reg1001(Long id) { this.id = id; } public Reg1001(Long id, Reg0000 idPai, long linha, String hash) { this.id = id; this.idPai = idPai; this.linha = linha; this.hash = hash; }public Long getId() { return id; } public void setId(Long id) { this.id = id; }</v>
      </c>
      <c r="N230" t="str">
        <f t="shared" si="28"/>
        <v>reg_1001</v>
      </c>
      <c r="O230" t="str">
        <f t="shared" si="29"/>
        <v>DELETE FROM `efdicms`.`reg_1001` WHERE (`HASHFILE` = @NUMHASH);</v>
      </c>
    </row>
    <row r="231" spans="1:15" x14ac:dyDescent="0.35">
      <c r="A231">
        <f t="shared" si="25"/>
        <v>230</v>
      </c>
      <c r="B231" s="7" t="s">
        <v>8</v>
      </c>
      <c r="C231" t="s">
        <v>3929</v>
      </c>
      <c r="D231" s="7" t="s">
        <v>3015</v>
      </c>
      <c r="E231" s="179">
        <v>2</v>
      </c>
      <c r="F231" t="s">
        <v>8</v>
      </c>
      <c r="G231" s="7" t="s">
        <v>3012</v>
      </c>
      <c r="H231">
        <f>COUNTIF($G$2:G231,G231)</f>
        <v>1</v>
      </c>
      <c r="I231" t="str">
        <f t="shared" si="26"/>
        <v>@Registros(nivel = 2) public class Reg1010 implements Serializable { private static final long serialVersionUID = 1L; @Id @GeneratedValue(strategy = GenerationType.IDENTITY) @Basic(optional = false) @Column(name = "ID" ) private Long id;@OneToOne(fetch = FetchType.LAZY) @JoinColumn(name = "ID_PAI", nullable = false) private Reg1001 idPai; public Reg1001 getIdPai() {return idPai;}public void setIdPai(Object idPai) {this.idPai = (Reg1001) idPai;}public Reg1010() { } public Reg1010(Long id) { this.id = id; } public Reg1010(Long id, Reg1001 idPai, long linha, String hash) { this.id = id; this.idPai = idPai; this.linha = linha; this.hash = hash; }public Long getId() { return id; } public void setId(Long id) { this.id = id; }</v>
      </c>
      <c r="J231" t="str">
        <f t="shared" si="30"/>
        <v>@OneToOne(optional = true, cascade = CascadeType.ALL, fetch = FetchType.LAZY, mappedBy = "idPai")private  Reg1010 reg1010;public Reg1010 getReg1010() {return reg1010;}public void setReg1010(Reg1010 reg1010) {this.reg1010 = reg1010;}</v>
      </c>
      <c r="K231">
        <f t="shared" si="31"/>
        <v>0</v>
      </c>
      <c r="L231" t="str">
        <f t="shared" si="32"/>
        <v>@OneToOne(optional = true, cascade = CascadeType.ALL, fetch = FetchType.LAZY, mappedBy = "idPai")private  Reg1010 reg1010;public Reg1010 getReg1010() {return reg1010;}public void setReg1010(Reg1010 reg1010) {this.reg1010 = reg1010;}</v>
      </c>
      <c r="M231" t="str">
        <f t="shared" si="27"/>
        <v>public Reg1010() { } public Reg1010(Long id) { this.id = id; } public Reg1010(Long id, Reg1001 idPai, long linha, String hash) { this.id = id; this.idPai = idPai; this.linha = linha; this.hash = hash; }public Long getId() { return id; } public void setId(Long id) { this.id = id; }</v>
      </c>
      <c r="N231" t="str">
        <f t="shared" si="28"/>
        <v>reg_1010</v>
      </c>
      <c r="O231" t="str">
        <f t="shared" si="29"/>
        <v>DELETE FROM `efdicms`.`reg_1010` WHERE (`HASHFILE` = @NUMHASH);</v>
      </c>
    </row>
    <row r="232" spans="1:15" x14ac:dyDescent="0.35">
      <c r="A232">
        <f t="shared" si="25"/>
        <v>231</v>
      </c>
      <c r="B232" s="7" t="s">
        <v>8</v>
      </c>
      <c r="C232" t="s">
        <v>3930</v>
      </c>
      <c r="D232" s="7" t="s">
        <v>3079</v>
      </c>
      <c r="E232" s="179">
        <v>2</v>
      </c>
      <c r="F232" t="s">
        <v>108</v>
      </c>
      <c r="G232" s="7" t="s">
        <v>3012</v>
      </c>
      <c r="H232">
        <f>COUNTIF($G$2:G232,G232)</f>
        <v>2</v>
      </c>
      <c r="I232" t="str">
        <f t="shared" si="26"/>
        <v>@Registros(nivel = 2) public class Reg1100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Reg1100() { } public Reg1100(Long id) { this.id = id; } public Reg1100(Long id, Reg1001 idPai, long linha, String hash) { this.id = id; this.idPai = idPai; this.linha = linha; this.hash = hash; }public Long getId() { return id; } public void setId(Long id) { this.id = id; }</v>
      </c>
      <c r="J232" t="str">
        <f t="shared" si="30"/>
        <v>@OneToMany( cascade = CascadeType.ALL, fetch = FetchType.LAZY, mappedBy = "idPai")private  List&lt;Reg1100&gt; reg1100;public List&lt;Reg1100&gt; getReg1100() {return reg1100;}public void setReg1100(List&lt;Reg1100&gt; reg1100) {this.reg1100 = reg1100;}</v>
      </c>
      <c r="K232">
        <f t="shared" si="31"/>
        <v>1</v>
      </c>
      <c r="L232" t="str">
        <f t="shared" si="32"/>
        <v>@OneToOne(optional = true, cascade = CascadeType.ALL, fetch = FetchType.LAZY, mappedBy = "idPai")private  Reg1010 reg1010;public Reg1010 getReg1010() {return reg1010;}public void setReg1010(Reg1010 reg1010) {this.reg1010 = reg1010;}@OneToMany( cascade = CascadeType.ALL, fetch = FetchType.LAZY, mappedBy = "idPai")private  List&lt;Reg1100&gt; reg1100;public List&lt;Reg1100&gt; getReg1100() {return reg1100;}public void setReg1100(List&lt;Reg1100&gt; reg1100) {this.reg1100 = reg1100;}</v>
      </c>
      <c r="M232" t="str">
        <f t="shared" si="27"/>
        <v>public Reg1100() { } public Reg1100(Long id) { this.id = id; } public Reg1100(Long id, Reg1001 idPai, long linha, String hash) { this.id = id; this.idPai = idPai; this.linha = linha; this.hash = hash; }public Long getId() { return id; } public void setId(Long id) { this.id = id; }</v>
      </c>
      <c r="N232" t="str">
        <f t="shared" si="28"/>
        <v>reg_1100</v>
      </c>
      <c r="O232" t="str">
        <f t="shared" si="29"/>
        <v>DELETE FROM `efdicms`.`reg_1100` WHERE (`HASHFILE` = @NUMHASH);</v>
      </c>
    </row>
    <row r="233" spans="1:15" x14ac:dyDescent="0.35">
      <c r="A233">
        <f t="shared" si="25"/>
        <v>232</v>
      </c>
      <c r="B233" s="7" t="s">
        <v>8</v>
      </c>
      <c r="C233" t="s">
        <v>3931</v>
      </c>
      <c r="D233" s="7" t="s">
        <v>3130</v>
      </c>
      <c r="E233" s="179">
        <v>3</v>
      </c>
      <c r="F233" t="s">
        <v>144</v>
      </c>
      <c r="G233" s="7" t="s">
        <v>3079</v>
      </c>
      <c r="H233">
        <f>COUNTIF($G$2:G233,G233)</f>
        <v>1</v>
      </c>
      <c r="I233" t="str">
        <f t="shared" si="26"/>
        <v>@Registros(nivel = 3) public class Reg1105 implements Serializable { private static final long serialVersionUID = 1L; @Id @GeneratedValue(strategy = GenerationType.IDENTITY) @Basic(optional = false) @Column(name = "ID" ) private Long id;@ManyToOne(fetch = FetchType.LAZY) @JoinColumn(name = "ID_PAI", nullable = false) private Reg1100 idPai; public Reg1100 getIdPai() {return idPai;}public void setIdPai(Object idPai) {this.idPai = (Reg1100) idPai;}public Reg1105() { } public Reg1105(Long id) { this.id = id; } public Reg1105(Long id, Reg1100 idPai, long linha, String hash) { this.id = id; this.idPai = idPai; this.linha = linha; this.hash = hash; }public Long getId() { return id; } public void setId(Long id) { this.id = id; }</v>
      </c>
      <c r="J233" t="str">
        <f t="shared" si="30"/>
        <v>@OneToMany( cascade = CascadeType.ALL, fetch = FetchType.LAZY, mappedBy = "idPai")private  List&lt;Reg1105&gt; reg1105;public List&lt;Reg1105&gt; getReg1105() {return reg1105;}public void setReg1105(List&lt;Reg1105&gt; reg1105) {this.reg1105 = reg1105;}</v>
      </c>
      <c r="K233">
        <f t="shared" si="31"/>
        <v>1</v>
      </c>
      <c r="L233" t="str">
        <f t="shared" si="32"/>
        <v>@OneToMany( cascade = CascadeType.ALL, fetch = FetchType.LAZY, mappedBy = "idPai")private  List&lt;Reg1105&gt; reg1105;public List&lt;Reg1105&gt; getReg1105() {return reg1105;}public void setReg1105(List&lt;Reg1105&gt; reg1105) {this.reg1105 = reg1105;}</v>
      </c>
      <c r="M233" t="str">
        <f t="shared" si="27"/>
        <v>public Reg1105() { } public Reg1105(Long id) { this.id = id; } public Reg1105(Long id, Reg1100 idPai, long linha, String hash) { this.id = id; this.idPai = idPai; this.linha = linha; this.hash = hash; }public Long getId() { return id; } public void setId(Long id) { this.id = id; }</v>
      </c>
      <c r="N233" t="str">
        <f t="shared" si="28"/>
        <v>reg_1105</v>
      </c>
      <c r="O233" t="str">
        <f t="shared" si="29"/>
        <v>DELETE FROM `efdicms`.`reg_1105` WHERE (`HASHFILE` = @NUMHASH);</v>
      </c>
    </row>
    <row r="234" spans="1:15" x14ac:dyDescent="0.35">
      <c r="A234">
        <f t="shared" si="25"/>
        <v>233</v>
      </c>
      <c r="B234" s="7" t="s">
        <v>8</v>
      </c>
      <c r="C234" t="s">
        <v>3932</v>
      </c>
      <c r="D234" s="7" t="s">
        <v>3137</v>
      </c>
      <c r="E234" s="179">
        <v>4</v>
      </c>
      <c r="F234" t="s">
        <v>144</v>
      </c>
      <c r="G234" s="7" t="s">
        <v>3130</v>
      </c>
      <c r="H234">
        <f>COUNTIF($G$2:G234,G234)</f>
        <v>1</v>
      </c>
      <c r="I234" t="str">
        <f t="shared" si="26"/>
        <v>@Registros(nivel = 4) public class Reg1110 implements Serializable { private static final long serialVersionUID = 1L; @Id @GeneratedValue(strategy = GenerationType.IDENTITY) @Basic(optional = false) @Column(name = "ID" ) private Long id;@ManyToOne(fetch = FetchType.LAZY) @JoinColumn(name = "ID_PAI", nullable = false) private Reg1105 idPai; public Reg1105 getIdPai() {return idPai;}public void setIdPai(Object idPai) {this.idPai = (Reg1105) idPai;}public Reg1110() { } public Reg1110(Long id) { this.id = id; } public Reg1110(Long id, Reg1105 idPai, long linha, String hash) { this.id = id; this.idPai = idPai; this.linha = linha; this.hash = hash; }public Long getId() { return id; } public void setId(Long id) { this.id = id; }</v>
      </c>
      <c r="J234" t="str">
        <f t="shared" si="30"/>
        <v>@OneToMany( cascade = CascadeType.ALL, fetch = FetchType.LAZY, mappedBy = "idPai")private  List&lt;Reg1110&gt; reg1110;public List&lt;Reg1110&gt; getReg1110() {return reg1110;}public void setReg1110(List&lt;Reg1110&gt; reg1110) {this.reg1110 = reg1110;}</v>
      </c>
      <c r="K234">
        <f t="shared" si="31"/>
        <v>0</v>
      </c>
      <c r="L234" t="str">
        <f t="shared" si="32"/>
        <v>@OneToMany( cascade = CascadeType.ALL, fetch = FetchType.LAZY, mappedBy = "idPai")private  List&lt;Reg1110&gt; reg1110;public List&lt;Reg1110&gt; getReg1110() {return reg1110;}public void setReg1110(List&lt;Reg1110&gt; reg1110) {this.reg1110 = reg1110;}</v>
      </c>
      <c r="M234" t="str">
        <f t="shared" si="27"/>
        <v>public Reg1110() { } public Reg1110(Long id) { this.id = id; } public Reg1110(Long id, Reg1105 idPai, long linha, String hash) { this.id = id; this.idPai = idPai; this.linha = linha; this.hash = hash; }public Long getId() { return id; } public void setId(Long id) { this.id = id; }</v>
      </c>
      <c r="N234" t="str">
        <f t="shared" si="28"/>
        <v>reg_1110</v>
      </c>
      <c r="O234" t="str">
        <f t="shared" si="29"/>
        <v>DELETE FROM `efdicms`.`reg_1110` WHERE (`HASHFILE` = @NUMHASH);</v>
      </c>
    </row>
    <row r="235" spans="1:15" x14ac:dyDescent="0.35">
      <c r="A235">
        <f t="shared" si="25"/>
        <v>234</v>
      </c>
      <c r="B235" s="7" t="s">
        <v>8</v>
      </c>
      <c r="C235" t="s">
        <v>3933</v>
      </c>
      <c r="D235" s="7" t="s">
        <v>3147</v>
      </c>
      <c r="E235" s="179">
        <v>2</v>
      </c>
      <c r="F235" t="s">
        <v>108</v>
      </c>
      <c r="G235" s="7" t="s">
        <v>3012</v>
      </c>
      <c r="H235">
        <f>COUNTIF($G$2:G235,G235)</f>
        <v>3</v>
      </c>
      <c r="I235" t="str">
        <f t="shared" si="26"/>
        <v>@Registros(nivel = 2) public class Reg1200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Reg1200() { } public Reg1200(Long id) { this.id = id; } public Reg1200(Long id, Reg1001 idPai, long linha, String hash) { this.id = id; this.idPai = idPai; this.linha = linha; this.hash = hash; }public Long getId() { return id; } public void setId(Long id) { this.id = id; }</v>
      </c>
      <c r="J235" t="str">
        <f t="shared" si="30"/>
        <v>@OneToMany( cascade = CascadeType.ALL, fetch = FetchType.LAZY, mappedBy = "idPai")private  List&lt;Reg1200&gt; reg1200;public List&lt;Reg1200&gt; getReg1200() {return reg1200;}public void setReg1200(List&lt;Reg1200&gt; reg1200) {this.reg1200 = reg1200;}</v>
      </c>
      <c r="K235">
        <f t="shared" si="31"/>
        <v>1</v>
      </c>
      <c r="L235" t="str">
        <f t="shared" si="32"/>
        <v>@OneToOne(optional = true, cascade = CascadeType.ALL, fetch = FetchType.LAZY, mappedBy = "idPai")private  Reg1010 reg1010;public Reg1010 getReg1010() {return reg1010;}public void setReg1010(Reg1010 reg1010) {this.reg1010 = reg1010;}@OneToMany( cascade = CascadeType.ALL, fetch = FetchType.LAZY, mappedBy = "idPai")private  List&lt;Reg1100&gt; reg1100;public List&lt;Reg1100&gt; getReg1100() {return reg1100;}public void setReg1100(List&lt;Reg1100&gt; reg1100) {this.reg1100 = reg1100;}@OneToMany( cascade = CascadeType.ALL, fetch = FetchType.LAZY, mappedBy = "idPai")private  List&lt;Reg1200&gt; reg1200;public List&lt;Reg1200&gt; getReg1200() {return reg1200;}public void setReg1200(List&lt;Reg1200&gt; reg1200) {this.reg1200 = reg1200;}</v>
      </c>
      <c r="M235" t="str">
        <f t="shared" si="27"/>
        <v>public Reg1200() { } public Reg1200(Long id) { this.id = id; } public Reg1200(Long id, Reg1001 idPai, long linha, String hash) { this.id = id; this.idPai = idPai; this.linha = linha; this.hash = hash; }public Long getId() { return id; } public void setId(Long id) { this.id = id; }</v>
      </c>
      <c r="N235" t="str">
        <f t="shared" si="28"/>
        <v>reg_1200</v>
      </c>
      <c r="O235" t="str">
        <f t="shared" si="29"/>
        <v>DELETE FROM `efdicms`.`reg_1200` WHERE (`HASHFILE` = @NUMHASH);</v>
      </c>
    </row>
    <row r="236" spans="1:15" x14ac:dyDescent="0.35">
      <c r="A236">
        <f t="shared" si="25"/>
        <v>235</v>
      </c>
      <c r="B236" s="7" t="s">
        <v>8</v>
      </c>
      <c r="C236" t="s">
        <v>3934</v>
      </c>
      <c r="D236" s="7" t="s">
        <v>3161</v>
      </c>
      <c r="E236" s="179">
        <v>3</v>
      </c>
      <c r="F236" t="s">
        <v>144</v>
      </c>
      <c r="G236" s="7" t="s">
        <v>3147</v>
      </c>
      <c r="H236">
        <f>COUNTIF($G$2:G236,G236)</f>
        <v>1</v>
      </c>
      <c r="I236" t="str">
        <f t="shared" si="26"/>
        <v>@Registros(nivel = 3) public class Reg1210 implements Serializable { private static final long serialVersionUID = 1L; @Id @GeneratedValue(strategy = GenerationType.IDENTITY) @Basic(optional = false) @Column(name = "ID" ) private Long id;@ManyToOne(fetch = FetchType.LAZY) @JoinColumn(name = "ID_PAI", nullable = false) private Reg1200 idPai; public Reg1200 getIdPai() {return idPai;}public void setIdPai(Object idPai) {this.idPai = (Reg1200) idPai;}public Reg1210() { } public Reg1210(Long id) { this.id = id; } public Reg1210(Long id, Reg1200 idPai, long linha, String hash) { this.id = id; this.idPai = idPai; this.linha = linha; this.hash = hash; }public Long getId() { return id; } public void setId(Long id) { this.id = id; }</v>
      </c>
      <c r="J236" t="str">
        <f t="shared" si="30"/>
        <v>@OneToMany( cascade = CascadeType.ALL, fetch = FetchType.LAZY, mappedBy = "idPai")private  List&lt;Reg1210&gt; reg1210;public List&lt;Reg1210&gt; getReg1210() {return reg1210;}public void setReg1210(List&lt;Reg1210&gt; reg1210) {this.reg1210 = reg1210;}</v>
      </c>
      <c r="K236">
        <f t="shared" si="31"/>
        <v>0</v>
      </c>
      <c r="L236" t="str">
        <f t="shared" si="32"/>
        <v>@OneToMany( cascade = CascadeType.ALL, fetch = FetchType.LAZY, mappedBy = "idPai")private  List&lt;Reg1210&gt; reg1210;public List&lt;Reg1210&gt; getReg1210() {return reg1210;}public void setReg1210(List&lt;Reg1210&gt; reg1210) {this.reg1210 = reg1210;}</v>
      </c>
      <c r="M236" t="str">
        <f t="shared" si="27"/>
        <v>public Reg1210() { } public Reg1210(Long id) { this.id = id; } public Reg1210(Long id, Reg1200 idPai, long linha, String hash) { this.id = id; this.idPai = idPai; this.linha = linha; this.hash = hash; }public Long getId() { return id; } public void setId(Long id) { this.id = id; }</v>
      </c>
      <c r="N236" t="str">
        <f t="shared" si="28"/>
        <v>reg_1210</v>
      </c>
      <c r="O236" t="str">
        <f t="shared" si="29"/>
        <v>DELETE FROM `efdicms`.`reg_1210` WHERE (`HASHFILE` = @NUMHASH);</v>
      </c>
    </row>
    <row r="237" spans="1:15" x14ac:dyDescent="0.35">
      <c r="A237">
        <f t="shared" si="25"/>
        <v>236</v>
      </c>
      <c r="B237" s="7" t="s">
        <v>8</v>
      </c>
      <c r="C237" t="s">
        <v>3935</v>
      </c>
      <c r="D237" s="7" t="s">
        <v>3053</v>
      </c>
      <c r="E237" s="179">
        <v>2</v>
      </c>
      <c r="F237" t="s">
        <v>8</v>
      </c>
      <c r="G237" s="7" t="s">
        <v>3012</v>
      </c>
      <c r="H237">
        <f>COUNTIF($G$2:G237,G237)</f>
        <v>4</v>
      </c>
      <c r="I237" t="str">
        <f t="shared" si="26"/>
        <v>@Registros(nivel = 2) public class Reg1250 implements Serializable { private static final long serialVersionUID = 1L; @Id @GeneratedValue(strategy = GenerationType.IDENTITY) @Basic(optional = false) @Column(name = "ID" ) private Long id;@OneToOne(fetch = FetchType.LAZY) @JoinColumn(name = "ID_PAI", nullable = false) private Reg1001 idPai; public Reg1001 getIdPai() {return idPai;}public void setIdPai(Object idPai) {this.idPai = (Reg1001) idPai;}public Reg1250() { } public Reg1250(Long id) { this.id = id; } public Reg1250(Long id, Reg1001 idPai, long linha, String hash) { this.id = id; this.idPai = idPai; this.linha = linha; this.hash = hash; }public Long getId() { return id; } public void setId(Long id) { this.id = id; }</v>
      </c>
      <c r="J237" t="str">
        <f t="shared" si="30"/>
        <v>@OneToOne(optional = true, cascade = CascadeType.ALL, fetch = FetchType.LAZY, mappedBy = "idPai")private  Reg1250 reg1250;public Reg1250 getReg1250() {return reg1250;}public void setReg1250(Reg1250 reg1250) {this.reg1250 = reg1250;}</v>
      </c>
      <c r="K237">
        <f t="shared" si="31"/>
        <v>1</v>
      </c>
      <c r="L237" t="str">
        <f t="shared" si="32"/>
        <v>@OneToOne(optional = true, cascade = CascadeType.ALL, fetch = FetchType.LAZY, mappedBy = "idPai")private  Reg1010 reg1010;public Reg1010 getReg1010() {return reg1010;}public void setReg1010(Reg1010 reg1010) {this.reg1010 = reg1010;}@OneToMany( cascade = CascadeType.ALL, fetch = FetchType.LAZY, mappedBy = "idPai")private  List&lt;Reg1100&gt; reg1100;public List&lt;Reg1100&gt; getReg1100() {return reg1100;}public void setReg1100(List&lt;Reg1100&gt; reg1100) {this.reg1100 = reg1100;}@OneToMany( cascade = CascadeType.ALL, fetch = FetchType.LAZY, mappedBy = "idPai")private  List&lt;Reg1200&gt; reg1200;public List&lt;Reg1200&gt; getReg1200() {return reg1200;}public void setReg1200(List&lt;Reg1200&gt; reg1200) {this.reg1200 = reg1200;}@OneToOne(optional = true, cascade = CascadeType.ALL, fetch = FetchType.LAZY, mappedBy = "idPai")private  Reg1250 reg1250;public Reg1250 getReg1250() {return reg1250;}public void setReg1250(Reg1250 reg1250) {this.reg1250 = reg1250;}</v>
      </c>
      <c r="M237" t="str">
        <f t="shared" si="27"/>
        <v>public Reg1250() { } public Reg1250(Long id) { this.id = id; } public Reg1250(Long id, Reg1001 idPai, long linha, String hash) { this.id = id; this.idPai = idPai; this.linha = linha; this.hash = hash; }public Long getId() { return id; } public void setId(Long id) { this.id = id; }</v>
      </c>
      <c r="N237" t="str">
        <f t="shared" si="28"/>
        <v>reg_1250</v>
      </c>
      <c r="O237" t="str">
        <f t="shared" si="29"/>
        <v>DELETE FROM `efdicms`.`reg_1250` WHERE (`HASHFILE` = @NUMHASH);</v>
      </c>
    </row>
    <row r="238" spans="1:15" x14ac:dyDescent="0.35">
      <c r="A238">
        <f t="shared" si="25"/>
        <v>237</v>
      </c>
      <c r="B238" s="7" t="s">
        <v>8</v>
      </c>
      <c r="C238" t="s">
        <v>3936</v>
      </c>
      <c r="D238" s="7" t="s">
        <v>3066</v>
      </c>
      <c r="E238" s="179">
        <v>3</v>
      </c>
      <c r="F238" t="s">
        <v>144</v>
      </c>
      <c r="G238" s="7" t="s">
        <v>3053</v>
      </c>
      <c r="H238">
        <f>COUNTIF($G$2:G238,G238)</f>
        <v>1</v>
      </c>
      <c r="I238" t="str">
        <f t="shared" si="26"/>
        <v>@Registros(nivel = 3) public class Reg1255 implements Serializable { private static final long serialVersionUID = 1L; @Id @GeneratedValue(strategy = GenerationType.IDENTITY) @Basic(optional = false) @Column(name = "ID" ) private Long id;@ManyToOne(fetch = FetchType.LAZY) @JoinColumn(name = "ID_PAI", nullable = false) private Reg1250 idPai; public Reg1250 getIdPai() {return idPai;}public void setIdPai(Object idPai) {this.idPai = (Reg1250) idPai;}public Reg1255() { } public Reg1255(Long id) { this.id = id; } public Reg1255(Long id, Reg1250 idPai, long linha, String hash) { this.id = id; this.idPai = idPai; this.linha = linha; this.hash = hash; }public Long getId() { return id; } public void setId(Long id) { this.id = id; }</v>
      </c>
      <c r="J238" t="str">
        <f t="shared" si="30"/>
        <v>@OneToMany( cascade = CascadeType.ALL, fetch = FetchType.LAZY, mappedBy = "idPai")private  List&lt;Reg1255&gt; reg1255;public List&lt;Reg1255&gt; getReg1255() {return reg1255;}public void setReg1255(List&lt;Reg1255&gt; reg1255) {this.reg1255 = reg1255;}</v>
      </c>
      <c r="K238">
        <f t="shared" si="31"/>
        <v>0</v>
      </c>
      <c r="L238" t="str">
        <f t="shared" si="32"/>
        <v>@OneToMany( cascade = CascadeType.ALL, fetch = FetchType.LAZY, mappedBy = "idPai")private  List&lt;Reg1255&gt; reg1255;public List&lt;Reg1255&gt; getReg1255() {return reg1255;}public void setReg1255(List&lt;Reg1255&gt; reg1255) {this.reg1255 = reg1255;}</v>
      </c>
      <c r="M238" t="str">
        <f t="shared" si="27"/>
        <v>public Reg1255() { } public Reg1255(Long id) { this.id = id; } public Reg1255(Long id, Reg1250 idPai, long linha, String hash) { this.id = id; this.idPai = idPai; this.linha = linha; this.hash = hash; }public Long getId() { return id; } public void setId(Long id) { this.id = id; }</v>
      </c>
      <c r="N238" t="str">
        <f t="shared" si="28"/>
        <v>reg_1255</v>
      </c>
      <c r="O238" t="str">
        <f t="shared" si="29"/>
        <v>DELETE FROM `efdicms`.`reg_1255` WHERE (`HASHFILE` = @NUMHASH);</v>
      </c>
    </row>
    <row r="239" spans="1:15" x14ac:dyDescent="0.35">
      <c r="A239">
        <f t="shared" si="25"/>
        <v>238</v>
      </c>
      <c r="B239" s="7" t="s">
        <v>8</v>
      </c>
      <c r="C239" t="s">
        <v>3224</v>
      </c>
      <c r="D239" s="7" t="s">
        <v>3223</v>
      </c>
      <c r="E239" s="179">
        <v>2</v>
      </c>
      <c r="F239" t="s">
        <v>144</v>
      </c>
      <c r="G239" s="7" t="s">
        <v>3012</v>
      </c>
      <c r="H239">
        <f>COUNTIF($G$2:G239,G239)</f>
        <v>5</v>
      </c>
      <c r="I239" t="str">
        <f t="shared" si="26"/>
        <v>@Registros(nivel = 2) public class Reg1300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Reg1300() { } public Reg1300(Long id) { this.id = id; } public Reg1300(Long id, Reg1001 idPai, long linha, String hash) { this.id = id; this.idPai = idPai; this.linha = linha; this.hash = hash; }public Long getId() { return id; } public void setId(Long id) { this.id = id; }</v>
      </c>
      <c r="J239" t="str">
        <f t="shared" si="30"/>
        <v>@OneToMany( cascade = CascadeType.ALL, fetch = FetchType.LAZY, mappedBy = "idPai")private  List&lt;Reg1300&gt; reg1300;public List&lt;Reg1300&gt; getReg1300() {return reg1300;}public void setReg1300(List&lt;Reg1300&gt; reg1300) {this.reg1300 = reg1300;}</v>
      </c>
      <c r="K239">
        <f t="shared" si="31"/>
        <v>1</v>
      </c>
      <c r="L239" t="str">
        <f t="shared" si="32"/>
        <v>@OneToOne(optional = true, cascade = CascadeType.ALL, fetch = FetchType.LAZY, mappedBy = "idPai")private  Reg1010 reg1010;public Reg1010 getReg1010() {return reg1010;}public void setReg1010(Reg1010 reg1010) {this.reg1010 = reg1010;}@OneToMany( cascade = CascadeType.ALL, fetch = FetchType.LAZY, mappedBy = "idPai")private  List&lt;Reg1100&gt; reg1100;public List&lt;Reg1100&gt; getReg1100() {return reg1100;}public void setReg1100(List&lt;Reg1100&gt; reg1100) {this.reg1100 = reg1100;}@OneToMany( cascade = CascadeType.ALL, fetch = FetchType.LAZY, mappedBy = "idPai")private  List&lt;Reg1200&gt; reg1200;public List&lt;Reg1200&gt; getReg1200() {return reg1200;}public void setReg1200(List&lt;Reg1200&gt; reg1200) {this.reg1200 = reg1200;}@OneToOne(optional = true, cascade = CascadeType.ALL, fetch = FetchType.LAZY, mappedBy = "idPai")private  Reg1250 reg1250;public Reg1250 getReg1250() {return reg1250;}public void setReg1250(Reg1250 reg1250) {this.reg1250 = reg1250;}@OneToMany( cascade = CascadeType.ALL, fetch = FetchType.LAZY, mappedBy = "idPai")private  List&lt;Reg1300&gt; reg1300;public List&lt;Reg1300&gt; getReg1300() {return reg1300;}public void setReg1300(List&lt;Reg1300&gt; reg1300) {this.reg1300 = reg1300;}</v>
      </c>
      <c r="M239" t="str">
        <f t="shared" si="27"/>
        <v>public Reg1300() { } public Reg1300(Long id) { this.id = id; } public Reg1300(Long id, Reg1001 idPai, long linha, String hash) { this.id = id; this.idPai = idPai; this.linha = linha; this.hash = hash; }public Long getId() { return id; } public void setId(Long id) { this.id = id; }</v>
      </c>
      <c r="N239" t="str">
        <f t="shared" si="28"/>
        <v>reg_1300</v>
      </c>
      <c r="O239" t="str">
        <f t="shared" si="29"/>
        <v>DELETE FROM `efdicms`.`reg_1300` WHERE (`HASHFILE` = @NUMHASH);</v>
      </c>
    </row>
    <row r="240" spans="1:15" x14ac:dyDescent="0.35">
      <c r="A240">
        <f t="shared" si="25"/>
        <v>239</v>
      </c>
      <c r="B240" s="7" t="s">
        <v>8</v>
      </c>
      <c r="C240" t="s">
        <v>3937</v>
      </c>
      <c r="D240" s="7" t="s">
        <v>3245</v>
      </c>
      <c r="E240" s="179">
        <v>3</v>
      </c>
      <c r="F240" t="s">
        <v>144</v>
      </c>
      <c r="G240" s="7" t="s">
        <v>3223</v>
      </c>
      <c r="H240">
        <f>COUNTIF($G$2:G240,G240)</f>
        <v>1</v>
      </c>
      <c r="I240" t="str">
        <f t="shared" si="26"/>
        <v>@Registros(nivel = 3) public class Reg1310 implements Serializable { private static final long serialVersionUID = 1L; @Id @GeneratedValue(strategy = GenerationType.IDENTITY) @Basic(optional = false) @Column(name = "ID" ) private Long id;@ManyToOne(fetch = FetchType.LAZY) @JoinColumn(name = "ID_PAI", nullable = false) private Reg1300 idPai; public Reg1300 getIdPai() {return idPai;}public void setIdPai(Object idPai) {this.idPai = (Reg1300) idPai;}public Reg1310() { } public Reg1310(Long id) { this.id = id; } public Reg1310(Long id, Reg1300 idPai, long linha, String hash) { this.id = id; this.idPai = idPai; this.linha = linha; this.hash = hash; }public Long getId() { return id; } public void setId(Long id) { this.id = id; }</v>
      </c>
      <c r="J240" t="str">
        <f t="shared" si="30"/>
        <v>@OneToMany( cascade = CascadeType.ALL, fetch = FetchType.LAZY, mappedBy = "idPai")private  List&lt;Reg1310&gt; reg1310;public List&lt;Reg1310&gt; getReg1310() {return reg1310;}public void setReg1310(List&lt;Reg1310&gt; reg1310) {this.reg1310 = reg1310;}</v>
      </c>
      <c r="K240">
        <f t="shared" si="31"/>
        <v>1</v>
      </c>
      <c r="L240" t="str">
        <f t="shared" si="32"/>
        <v>@OneToMany( cascade = CascadeType.ALL, fetch = FetchType.LAZY, mappedBy = "idPai")private  List&lt;Reg1310&gt; reg1310;public List&lt;Reg1310&gt; getReg1310() {return reg1310;}public void setReg1310(List&lt;Reg1310&gt; reg1310) {this.reg1310 = reg1310;}</v>
      </c>
      <c r="M240" t="str">
        <f t="shared" si="27"/>
        <v>public Reg1310() { } public Reg1310(Long id) { this.id = id; } public Reg1310(Long id, Reg1300 idPai, long linha, String hash) { this.id = id; this.idPai = idPai; this.linha = linha; this.hash = hash; }public Long getId() { return id; } public void setId(Long id) { this.id = id; }</v>
      </c>
      <c r="N240" t="str">
        <f t="shared" si="28"/>
        <v>reg_1310</v>
      </c>
      <c r="O240" t="str">
        <f t="shared" si="29"/>
        <v>DELETE FROM `efdicms`.`reg_1310` WHERE (`HASHFILE` = @NUMHASH);</v>
      </c>
    </row>
    <row r="241" spans="1:15" x14ac:dyDescent="0.35">
      <c r="A241">
        <f t="shared" si="25"/>
        <v>240</v>
      </c>
      <c r="B241" s="7" t="s">
        <v>8</v>
      </c>
      <c r="C241" t="s">
        <v>3938</v>
      </c>
      <c r="D241" s="7" t="s">
        <v>3252</v>
      </c>
      <c r="E241" s="179">
        <v>4</v>
      </c>
      <c r="F241" t="s">
        <v>144</v>
      </c>
      <c r="G241" s="7" t="s">
        <v>3245</v>
      </c>
      <c r="H241">
        <f>COUNTIF($G$2:G241,G241)</f>
        <v>1</v>
      </c>
      <c r="I241" t="str">
        <f t="shared" si="26"/>
        <v>@Registros(nivel = 4) public class Reg1320 implements Serializable { private static final long serialVersionUID = 1L; @Id @GeneratedValue(strategy = GenerationType.IDENTITY) @Basic(optional = false) @Column(name = "ID" ) private Long id;@ManyToOne(fetch = FetchType.LAZY) @JoinColumn(name = "ID_PAI", nullable = false) private Reg1310 idPai; public Reg1310 getIdPai() {return idPai;}public void setIdPai(Object idPai) {this.idPai = (Reg1310) idPai;}public Reg1320() { } public Reg1320(Long id) { this.id = id; } public Reg1320(Long id, Reg1310 idPai, long linha, String hash) { this.id = id; this.idPai = idPai; this.linha = linha; this.hash = hash; }public Long getId() { return id; } public void setId(Long id) { this.id = id; }</v>
      </c>
      <c r="J241" t="str">
        <f t="shared" si="30"/>
        <v>@OneToMany( cascade = CascadeType.ALL, fetch = FetchType.LAZY, mappedBy = "idPai")private  List&lt;Reg1320&gt; reg1320;public List&lt;Reg1320&gt; getReg1320() {return reg1320;}public void setReg1320(List&lt;Reg1320&gt; reg1320) {this.reg1320 = reg1320;}</v>
      </c>
      <c r="K241">
        <f t="shared" si="31"/>
        <v>0</v>
      </c>
      <c r="L241" t="str">
        <f t="shared" si="32"/>
        <v>@OneToMany( cascade = CascadeType.ALL, fetch = FetchType.LAZY, mappedBy = "idPai")private  List&lt;Reg1320&gt; reg1320;public List&lt;Reg1320&gt; getReg1320() {return reg1320;}public void setReg1320(List&lt;Reg1320&gt; reg1320) {this.reg1320 = reg1320;}</v>
      </c>
      <c r="M241" t="str">
        <f t="shared" si="27"/>
        <v>public Reg1320() { } public Reg1320(Long id) { this.id = id; } public Reg1320(Long id, Reg1310 idPai, long linha, String hash) { this.id = id; this.idPai = idPai; this.linha = linha; this.hash = hash; }public Long getId() { return id; } public void setId(Long id) { this.id = id; }</v>
      </c>
      <c r="N241" t="str">
        <f t="shared" si="28"/>
        <v>reg_1320</v>
      </c>
      <c r="O241" t="str">
        <f t="shared" si="29"/>
        <v>DELETE FROM `efdicms`.`reg_1320` WHERE (`HASHFILE` = @NUMHASH);</v>
      </c>
    </row>
    <row r="242" spans="1:15" x14ac:dyDescent="0.35">
      <c r="A242">
        <f t="shared" si="25"/>
        <v>241</v>
      </c>
      <c r="B242" s="7" t="s">
        <v>8</v>
      </c>
      <c r="C242" t="s">
        <v>3939</v>
      </c>
      <c r="D242" s="7" t="s">
        <v>3275</v>
      </c>
      <c r="E242" s="179">
        <v>2</v>
      </c>
      <c r="F242" t="s">
        <v>108</v>
      </c>
      <c r="G242" s="7" t="s">
        <v>3012</v>
      </c>
      <c r="H242">
        <f>COUNTIF($G$2:G242,G242)</f>
        <v>6</v>
      </c>
      <c r="I242" t="str">
        <f t="shared" si="26"/>
        <v>@Registros(nivel = 2) public class Reg1350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Reg1350() { } public Reg1350(Long id) { this.id = id; } public Reg1350(Long id, Reg1001 idPai, long linha, String hash) { this.id = id; this.idPai = idPai; this.linha = linha; this.hash = hash; }public Long getId() { return id; } public void setId(Long id) { this.id = id; }</v>
      </c>
      <c r="J242" t="str">
        <f t="shared" si="30"/>
        <v>@OneToMany( cascade = CascadeType.ALL, fetch = FetchType.LAZY, mappedBy = "idPai")private  List&lt;Reg1350&gt; reg1350;public List&lt;Reg1350&gt; getReg1350() {return reg1350;}public void setReg1350(List&lt;Reg1350&gt; reg1350) {this.reg1350 = reg1350;}</v>
      </c>
      <c r="K242">
        <f t="shared" si="31"/>
        <v>2</v>
      </c>
      <c r="L242" t="str">
        <f t="shared" si="32"/>
        <v>@OneToOne(optional = true, cascade = CascadeType.ALL, fetch = FetchType.LAZY, mappedBy = "idPai")private  Reg1010 reg1010;public Reg1010 getReg1010() {return reg1010;}public void setReg1010(Reg1010 reg1010) {this.reg1010 = reg1010;}@OneToMany( cascade = CascadeType.ALL, fetch = FetchType.LAZY, mappedBy = "idPai")private  List&lt;Reg1100&gt; reg1100;public List&lt;Reg1100&gt; getReg1100() {return reg1100;}public void setReg1100(List&lt;Reg1100&gt; reg1100) {this.reg1100 = reg1100;}@OneToMany( cascade = CascadeType.ALL, fetch = FetchType.LAZY, mappedBy = "idPai")private  List&lt;Reg1200&gt; reg1200;public List&lt;Reg1200&gt; getReg1200() {return reg1200;}public void setReg1200(List&lt;Reg1200&gt; reg1200) {this.reg1200 = reg1200;}@OneToOne(optional = true, cascade = CascadeType.ALL, fetch = FetchType.LAZY, mappedBy = "idPai")private  Reg1250 reg1250;public Reg1250 getReg1250() {return reg1250;}public void setReg1250(Reg1250 reg1250) {this.reg1250 = reg1250;}@OneToMany( cascade = CascadeType.ALL, fetch = FetchType.LAZY, mappedBy = "idPai")private  List&lt;Reg1300&gt; reg1300;public List&lt;Reg1300&gt; getReg1300() {return reg1300;}public void setReg1300(List&lt;Reg1300&gt; reg1300) {this.reg1300 = reg1300;}@OneToMany( cascade = CascadeType.ALL, fetch = FetchType.LAZY, mappedBy = "idPai")private  List&lt;Reg1350&gt; reg1350;public List&lt;Reg1350&gt; getReg1350() {return reg1350;}public void setReg1350(List&lt;Reg1350&gt; reg1350) {this.reg1350 = reg1350;}</v>
      </c>
      <c r="M242" t="str">
        <f t="shared" si="27"/>
        <v>public Reg1350() { } public Reg1350(Long id) { this.id = id; } public Reg1350(Long id, Reg1001 idPai, long linha, String hash) { this.id = id; this.idPai = idPai; this.linha = linha; this.hash = hash; }public Long getId() { return id; } public void setId(Long id) { this.id = id; }</v>
      </c>
      <c r="N242" t="str">
        <f t="shared" si="28"/>
        <v>reg_1350</v>
      </c>
      <c r="O242" t="str">
        <f t="shared" si="29"/>
        <v>DELETE FROM `efdicms`.`reg_1350` WHERE (`HASHFILE` = @NUMHASH);</v>
      </c>
    </row>
    <row r="243" spans="1:15" x14ac:dyDescent="0.35">
      <c r="A243">
        <f t="shared" si="25"/>
        <v>242</v>
      </c>
      <c r="B243" s="7" t="s">
        <v>8</v>
      </c>
      <c r="C243" t="s">
        <v>3940</v>
      </c>
      <c r="D243" s="7" t="s">
        <v>3287</v>
      </c>
      <c r="E243" s="179">
        <v>3</v>
      </c>
      <c r="F243" t="s">
        <v>144</v>
      </c>
      <c r="G243" s="7" t="s">
        <v>3275</v>
      </c>
      <c r="H243">
        <f>COUNTIF($G$2:G243,G243)</f>
        <v>1</v>
      </c>
      <c r="I243" t="str">
        <f t="shared" si="26"/>
        <v>@Registros(nivel = 3) public class Reg1360 implements Serializable { private static final long serialVersionUID = 1L; @Id @GeneratedValue(strategy = GenerationType.IDENTITY) @Basic(optional = false) @Column(name = "ID" ) private Long id;@ManyToOne(fetch = FetchType.LAZY) @JoinColumn(name = "ID_PAI", nullable = false) private Reg1350 idPai; public Reg1350 getIdPai() {return idPai;}public void setIdPai(Object idPai) {this.idPai = (Reg1350) idPai;}public Reg1360() { } public Reg1360(Long id) { this.id = id; } public Reg1360(Long id, Reg1350 idPai, long linha, String hash) { this.id = id; this.idPai = idPai; this.linha = linha; this.hash = hash; }public Long getId() { return id; } public void setId(Long id) { this.id = id; }</v>
      </c>
      <c r="J243" t="str">
        <f t="shared" si="30"/>
        <v>@OneToMany( cascade = CascadeType.ALL, fetch = FetchType.LAZY, mappedBy = "idPai")private  List&lt;Reg1360&gt; reg1360;public List&lt;Reg1360&gt; getReg1360() {return reg1360;}public void setReg1360(List&lt;Reg1360&gt; reg1360) {this.reg1360 = reg1360;}</v>
      </c>
      <c r="K243">
        <f t="shared" si="31"/>
        <v>0</v>
      </c>
      <c r="L243" t="str">
        <f t="shared" si="32"/>
        <v>@OneToMany( cascade = CascadeType.ALL, fetch = FetchType.LAZY, mappedBy = "idPai")private  List&lt;Reg1360&gt; reg1360;public List&lt;Reg1360&gt; getReg1360() {return reg1360;}public void setReg1360(List&lt;Reg1360&gt; reg1360) {this.reg1360 = reg1360;}</v>
      </c>
      <c r="M243" t="str">
        <f t="shared" si="27"/>
        <v>public Reg1360() { } public Reg1360(Long id) { this.id = id; } public Reg1360(Long id, Reg1350 idPai, long linha, String hash) { this.id = id; this.idPai = idPai; this.linha = linha; this.hash = hash; }public Long getId() { return id; } public void setId(Long id) { this.id = id; }</v>
      </c>
      <c r="N243" t="str">
        <f t="shared" si="28"/>
        <v>reg_1360</v>
      </c>
      <c r="O243" t="str">
        <f t="shared" si="29"/>
        <v>DELETE FROM `efdicms`.`reg_1360` WHERE (`HASHFILE` = @NUMHASH);</v>
      </c>
    </row>
    <row r="244" spans="1:15" x14ac:dyDescent="0.35">
      <c r="A244">
        <f t="shared" si="25"/>
        <v>243</v>
      </c>
      <c r="B244" s="7" t="s">
        <v>8</v>
      </c>
      <c r="C244" t="s">
        <v>3941</v>
      </c>
      <c r="D244" s="7" t="s">
        <v>3294</v>
      </c>
      <c r="E244" s="179">
        <v>3</v>
      </c>
      <c r="F244" t="s">
        <v>144</v>
      </c>
      <c r="G244" s="7" t="s">
        <v>3275</v>
      </c>
      <c r="H244">
        <f>COUNTIF($G$2:G244,G244)</f>
        <v>2</v>
      </c>
      <c r="I244" t="str">
        <f t="shared" si="26"/>
        <v>@Registros(nivel = 3) public class Reg1370 implements Serializable { private static final long serialVersionUID = 1L; @Id @GeneratedValue(strategy = GenerationType.IDENTITY) @Basic(optional = false) @Column(name = "ID" ) private Long id;@ManyToOne(fetch = FetchType.LAZY) @JoinColumn(name = "ID_PAI", nullable = false) private Reg1350 idPai; public Reg1350 getIdPai() {return idPai;}public void setIdPai(Object idPai) {this.idPai = (Reg1350) idPai;}public Reg1370() { } public Reg1370(Long id) { this.id = id; } public Reg1370(Long id, Reg1350 idPai, long linha, String hash) { this.id = id; this.idPai = idPai; this.linha = linha; this.hash = hash; }public Long getId() { return id; } public void setId(Long id) { this.id = id; }</v>
      </c>
      <c r="J244" t="str">
        <f t="shared" si="30"/>
        <v>@OneToMany( cascade = CascadeType.ALL, fetch = FetchType.LAZY, mappedBy = "idPai")private  List&lt;Reg1370&gt; reg1370;public List&lt;Reg1370&gt; getReg1370() {return reg1370;}public void setReg1370(List&lt;Reg1370&gt; reg1370) {this.reg1370 = reg1370;}</v>
      </c>
      <c r="K244">
        <f t="shared" si="31"/>
        <v>0</v>
      </c>
      <c r="L244" t="str">
        <f t="shared" si="32"/>
        <v>@OneToMany( cascade = CascadeType.ALL, fetch = FetchType.LAZY, mappedBy = "idPai")private  List&lt;Reg1360&gt; reg1360;public List&lt;Reg1360&gt; getReg1360() {return reg1360;}public void setReg1360(List&lt;Reg1360&gt; reg1360) {this.reg1360 = reg1360;}@OneToMany( cascade = CascadeType.ALL, fetch = FetchType.LAZY, mappedBy = "idPai")private  List&lt;Reg1370&gt; reg1370;public List&lt;Reg1370&gt; getReg1370() {return reg1370;}public void setReg1370(List&lt;Reg1370&gt; reg1370) {this.reg1370 = reg1370;}</v>
      </c>
      <c r="M244" t="str">
        <f t="shared" si="27"/>
        <v>public Reg1370() { } public Reg1370(Long id) { this.id = id; } public Reg1370(Long id, Reg1350 idPai, long linha, String hash) { this.id = id; this.idPai = idPai; this.linha = linha; this.hash = hash; }public Long getId() { return id; } public void setId(Long id) { this.id = id; }</v>
      </c>
      <c r="N244" t="str">
        <f t="shared" si="28"/>
        <v>reg_1370</v>
      </c>
      <c r="O244" t="str">
        <f t="shared" si="29"/>
        <v>DELETE FROM `efdicms`.`reg_1370` WHERE (`HASHFILE` = @NUMHASH);</v>
      </c>
    </row>
    <row r="245" spans="1:15" x14ac:dyDescent="0.35">
      <c r="A245">
        <f t="shared" si="25"/>
        <v>244</v>
      </c>
      <c r="B245" s="7" t="s">
        <v>8</v>
      </c>
      <c r="C245" t="s">
        <v>3942</v>
      </c>
      <c r="D245" s="7" t="s">
        <v>3298</v>
      </c>
      <c r="E245" s="179">
        <v>2</v>
      </c>
      <c r="F245" t="s">
        <v>108</v>
      </c>
      <c r="G245" s="7" t="s">
        <v>3012</v>
      </c>
      <c r="H245">
        <f>COUNTIF($G$2:G245,G245)</f>
        <v>7</v>
      </c>
      <c r="I245" t="str">
        <f t="shared" si="26"/>
        <v>@Registros(nivel = 2) public class Reg1390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Reg1390() { } public Reg1390(Long id) { this.id = id; } public Reg1390(Long id, Reg1001 idPai, long linha, String hash) { this.id = id; this.idPai = idPai; this.linha = linha; this.hash = hash; }public Long getId() { return id; } public void setId(Long id) { this.id = id; }</v>
      </c>
      <c r="J245" t="str">
        <f t="shared" si="30"/>
        <v>@OneToMany( cascade = CascadeType.ALL, fetch = FetchType.LAZY, mappedBy = "idPai")private  List&lt;Reg1390&gt; reg1390;public List&lt;Reg1390&gt; getReg1390() {return reg1390;}public void setReg1390(List&lt;Reg1390&gt; reg1390) {this.reg1390 = reg1390;}</v>
      </c>
      <c r="K245">
        <f t="shared" si="31"/>
        <v>1</v>
      </c>
      <c r="L245" t="str">
        <f t="shared" si="32"/>
        <v>@OneToOne(optional = true, cascade = CascadeType.ALL, fetch = FetchType.LAZY, mappedBy = "idPai")private  Reg1010 reg1010;public Reg1010 getReg1010() {return reg1010;}public void setReg1010(Reg1010 reg1010) {this.reg1010 = reg1010;}@OneToMany( cascade = CascadeType.ALL, fetch = FetchType.LAZY, mappedBy = "idPai")private  List&lt;Reg1100&gt; reg1100;public List&lt;Reg1100&gt; getReg1100() {return reg1100;}public void setReg1100(List&lt;Reg1100&gt; reg1100) {this.reg1100 = reg1100;}@OneToMany( cascade = CascadeType.ALL, fetch = FetchType.LAZY, mappedBy = "idPai")private  List&lt;Reg1200&gt; reg1200;public List&lt;Reg1200&gt; getReg1200() {return reg1200;}public void setReg1200(List&lt;Reg1200&gt; reg1200) {this.reg1200 = reg1200;}@OneToOne(optional = true, cascade = CascadeType.ALL, fetch = FetchType.LAZY, mappedBy = "idPai")private  Reg1250 reg1250;public Reg1250 getReg1250() {return reg1250;}public void setReg1250(Reg1250 reg1250) {this.reg1250 = reg1250;}@OneToMany( cascade = CascadeType.ALL, fetch = FetchType.LAZY, mappedBy = "idPai")private  List&lt;Reg1300&gt; reg1300;public List&lt;Reg1300&gt; getReg1300() {return reg1300;}public void setReg1300(List&lt;Reg1300&gt; reg1300) {this.reg1300 = reg1300;}@OneToMany( cascade = CascadeType.ALL, fetch = FetchType.LAZY, mappedBy = "idPai")private  List&lt;Reg1350&gt; reg1350;public List&lt;Reg1350&gt; getReg1350() {return reg1350;}public void setReg1350(List&lt;Reg1350&gt; reg1350) {this.reg1350 = reg1350;}@OneToMany( cascade = CascadeType.ALL, fetch = FetchType.LAZY, mappedBy = "idPai")private  List&lt;Reg1390&gt; reg1390;public List&lt;Reg1390&gt; getReg1390() {return reg1390;}public void setReg1390(List&lt;Reg1390&gt; reg1390) {this.reg1390 = reg1390;}</v>
      </c>
      <c r="M245" t="str">
        <f t="shared" si="27"/>
        <v>public Reg1390() { } public Reg1390(Long id) { this.id = id; } public Reg1390(Long id, Reg1001 idPai, long linha, String hash) { this.id = id; this.idPai = idPai; this.linha = linha; this.hash = hash; }public Long getId() { return id; } public void setId(Long id) { this.id = id; }</v>
      </c>
      <c r="N245" t="str">
        <f t="shared" si="28"/>
        <v>reg_1390</v>
      </c>
      <c r="O245" t="str">
        <f t="shared" si="29"/>
        <v>DELETE FROM `efdicms`.`reg_1390` WHERE (`HASHFILE` = @NUMHASH);</v>
      </c>
    </row>
    <row r="246" spans="1:15" x14ac:dyDescent="0.35">
      <c r="A246">
        <f t="shared" si="25"/>
        <v>245</v>
      </c>
      <c r="B246" s="7" t="s">
        <v>8</v>
      </c>
      <c r="C246" t="s">
        <v>3943</v>
      </c>
      <c r="D246" s="7" t="s">
        <v>3303</v>
      </c>
      <c r="E246" s="179">
        <v>3</v>
      </c>
      <c r="F246" t="s">
        <v>144</v>
      </c>
      <c r="G246" s="7" t="s">
        <v>3298</v>
      </c>
      <c r="H246">
        <f>COUNTIF($G$2:G246,G246)</f>
        <v>1</v>
      </c>
      <c r="I246" t="str">
        <f t="shared" si="26"/>
        <v>@Registros(nivel = 3) public class Reg1391 implements Serializable { private static final long serialVersionUID = 1L; @Id @GeneratedValue(strategy = GenerationType.IDENTITY) @Basic(optional = false) @Column(name = "ID" ) private Long id;@ManyToOne(fetch = FetchType.LAZY) @JoinColumn(name = "ID_PAI", nullable = false) private Reg1390 idPai; public Reg1390 getIdPai() {return idPai;}public void setIdPai(Object idPai) {this.idPai = (Reg1390) idPai;}public Reg1391() { } public Reg1391(Long id) { this.id = id; } public Reg1391(Long id, Reg1390 idPai, long linha, String hash) { this.id = id; this.idPai = idPai; this.linha = linha; this.hash = hash; }public Long getId() { return id; } public void setId(Long id) { this.id = id; }</v>
      </c>
      <c r="J246" t="str">
        <f t="shared" si="30"/>
        <v>@OneToMany( cascade = CascadeType.ALL, fetch = FetchType.LAZY, mappedBy = "idPai")private  List&lt;Reg1391&gt; reg1391;public List&lt;Reg1391&gt; getReg1391() {return reg1391;}public void setReg1391(List&lt;Reg1391&gt; reg1391) {this.reg1391 = reg1391;}</v>
      </c>
      <c r="K246">
        <f t="shared" si="31"/>
        <v>0</v>
      </c>
      <c r="L246" t="str">
        <f t="shared" si="32"/>
        <v>@OneToMany( cascade = CascadeType.ALL, fetch = FetchType.LAZY, mappedBy = "idPai")private  List&lt;Reg1391&gt; reg1391;public List&lt;Reg1391&gt; getReg1391() {return reg1391;}public void setReg1391(List&lt;Reg1391&gt; reg1391) {this.reg1391 = reg1391;}</v>
      </c>
      <c r="M246" t="str">
        <f t="shared" si="27"/>
        <v>public Reg1391() { } public Reg1391(Long id) { this.id = id; } public Reg1391(Long id, Reg1390 idPai, long linha, String hash) { this.id = id; this.idPai = idPai; this.linha = linha; this.hash = hash; }public Long getId() { return id; } public void setId(Long id) { this.id = id; }</v>
      </c>
      <c r="N246" t="str">
        <f t="shared" si="28"/>
        <v>reg_1391</v>
      </c>
      <c r="O246" t="str">
        <f t="shared" si="29"/>
        <v>DELETE FROM `efdicms`.`reg_1391` WHERE (`HASHFILE` = @NUMHASH);</v>
      </c>
    </row>
    <row r="247" spans="1:15" x14ac:dyDescent="0.35">
      <c r="A247">
        <f t="shared" si="25"/>
        <v>246</v>
      </c>
      <c r="B247" s="7" t="s">
        <v>8</v>
      </c>
      <c r="C247" t="s">
        <v>3944</v>
      </c>
      <c r="D247" s="7" t="s">
        <v>3345</v>
      </c>
      <c r="E247" s="179">
        <v>2</v>
      </c>
      <c r="F247" t="s">
        <v>108</v>
      </c>
      <c r="G247" s="7" t="s">
        <v>3012</v>
      </c>
      <c r="H247">
        <f>COUNTIF($G$2:G247,G247)</f>
        <v>8</v>
      </c>
      <c r="I247" t="str">
        <f t="shared" si="26"/>
        <v>@Registros(nivel = 2) public class Reg1400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Reg1400() { } public Reg1400(Long id) { this.id = id; } public Reg1400(Long id, Reg1001 idPai, long linha, String hash) { this.id = id; this.idPai = idPai; this.linha = linha; this.hash = hash; }public Long getId() { return id; } public void setId(Long id) { this.id = id; }</v>
      </c>
      <c r="J247" t="str">
        <f t="shared" si="30"/>
        <v>@OneToMany( cascade = CascadeType.ALL, fetch = FetchType.LAZY, mappedBy = "idPai")private  List&lt;Reg1400&gt; reg1400;public List&lt;Reg1400&gt; getReg1400() {return reg1400;}public void setReg1400(List&lt;Reg1400&gt; reg1400) {this.reg1400 = reg1400;}</v>
      </c>
      <c r="K247">
        <f t="shared" si="31"/>
        <v>0</v>
      </c>
      <c r="L247" t="str">
        <f t="shared" si="32"/>
        <v>@OneToOne(optional = true, cascade = CascadeType.ALL, fetch = FetchType.LAZY, mappedBy = "idPai")private  Reg1010 reg1010;public Reg1010 getReg1010() {return reg1010;}public void setReg1010(Reg1010 reg1010) {this.reg1010 = reg1010;}@OneToMany( cascade = CascadeType.ALL, fetch = FetchType.LAZY, mappedBy = "idPai")private  List&lt;Reg1100&gt; reg1100;public List&lt;Reg1100&gt; getReg1100() {return reg1100;}public void setReg1100(List&lt;Reg1100&gt; reg1100) {this.reg1100 = reg1100;}@OneToMany( cascade = CascadeType.ALL, fetch = FetchType.LAZY, mappedBy = "idPai")private  List&lt;Reg1200&gt; reg1200;public List&lt;Reg1200&gt; getReg1200() {return reg1200;}public void setReg1200(List&lt;Reg1200&gt; reg1200) {this.reg1200 = reg1200;}@OneToOne(optional = true, cascade = CascadeType.ALL, fetch = FetchType.LAZY, mappedBy = "idPai")private  Reg1250 reg1250;public Reg1250 getReg1250() {return reg1250;}public void setReg1250(Reg1250 reg1250) {this.reg1250 = reg1250;}@OneToMany( cascade = CascadeType.ALL, fetch = FetchType.LAZY, mappedBy = "idPai")private  List&lt;Reg1300&gt; reg1300;public List&lt;Reg1300&gt; getReg1300() {return reg1300;}public void setReg1300(List&lt;Reg1300&gt; reg1300) {this.reg1300 = reg1300;}@OneToMany( cascade = CascadeType.ALL, fetch = FetchType.LAZY, mappedBy = "idPai")private  List&lt;Reg1350&gt; reg1350;public List&lt;Reg1350&gt; getReg1350() {return reg1350;}public void setReg1350(List&lt;Reg1350&gt; reg1350) {this.reg1350 = reg1350;}@OneToMany( cascade = CascadeType.ALL, fetch = FetchType.LAZY, mappedBy = "idPai")private  List&lt;Reg1390&gt; reg1390;public List&lt;Reg1390&gt; getReg1390() {return reg1390;}public void setReg1390(List&lt;Reg1390&gt; reg1390) {this.reg1390 = reg1390;}@OneToMany( cascade = CascadeType.ALL, fetch = FetchType.LAZY, mappedBy = "idPai")private  List&lt;Reg1400&gt; reg1400;public List&lt;Reg1400&gt; getReg1400() {return reg1400;}public void setReg1400(List&lt;Reg1400&gt; reg1400) {this.reg1400 = reg1400;}</v>
      </c>
      <c r="M247" t="str">
        <f t="shared" si="27"/>
        <v>public Reg1400() { } public Reg1400(Long id) { this.id = id; } public Reg1400(Long id, Reg1001 idPai, long linha, String hash) { this.id = id; this.idPai = idPai; this.linha = linha; this.hash = hash; }public Long getId() { return id; } public void setId(Long id) { this.id = id; }</v>
      </c>
      <c r="N247" t="str">
        <f t="shared" si="28"/>
        <v>reg_1400</v>
      </c>
      <c r="O247" t="str">
        <f t="shared" si="29"/>
        <v>DELETE FROM `efdicms`.`reg_1400` WHERE (`HASHFILE` = @NUMHASH);</v>
      </c>
    </row>
    <row r="248" spans="1:15" x14ac:dyDescent="0.35">
      <c r="A248">
        <f t="shared" si="25"/>
        <v>247</v>
      </c>
      <c r="B248" s="7" t="s">
        <v>8</v>
      </c>
      <c r="C248" t="s">
        <v>3945</v>
      </c>
      <c r="D248" s="7" t="s">
        <v>3353</v>
      </c>
      <c r="E248" s="179">
        <v>2</v>
      </c>
      <c r="F248" t="s">
        <v>108</v>
      </c>
      <c r="G248" s="7" t="s">
        <v>3012</v>
      </c>
      <c r="H248">
        <f>COUNTIF($G$2:G248,G248)</f>
        <v>9</v>
      </c>
      <c r="I248" t="str">
        <f t="shared" si="26"/>
        <v>@Registros(nivel = 2) public class Reg1500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Reg1500() { } public Reg1500(Long id) { this.id = id; } public Reg1500(Long id, Reg1001 idPai, long linha, String hash) { this.id = id; this.idPai = idPai; this.linha = linha; this.hash = hash; }public Long getId() { return id; } public void setId(Long id) { this.id = id; }</v>
      </c>
      <c r="J248" t="str">
        <f t="shared" si="30"/>
        <v>@OneToMany( cascade = CascadeType.ALL, fetch = FetchType.LAZY, mappedBy = "idPai")private  List&lt;Reg1500&gt; reg1500;public List&lt;Reg1500&gt; getReg1500() {return reg1500;}public void setReg1500(List&lt;Reg1500&gt; reg1500) {this.reg1500 = reg1500;}</v>
      </c>
      <c r="K248">
        <f t="shared" si="31"/>
        <v>1</v>
      </c>
      <c r="L248" t="str">
        <f t="shared" si="32"/>
        <v>@OneToOne(optional = true, cascade = CascadeType.ALL, fetch = FetchType.LAZY, mappedBy = "idPai")private  Reg1010 reg1010;public Reg1010 getReg1010() {return reg1010;}public void setReg1010(Reg1010 reg1010) {this.reg1010 = reg1010;}@OneToMany( cascade = CascadeType.ALL, fetch = FetchType.LAZY, mappedBy = "idPai")private  List&lt;Reg1100&gt; reg1100;public List&lt;Reg1100&gt; getReg1100() {return reg1100;}public void setReg1100(List&lt;Reg1100&gt; reg1100) {this.reg1100 = reg1100;}@OneToMany( cascade = CascadeType.ALL, fetch = FetchType.LAZY, mappedBy = "idPai")private  List&lt;Reg1200&gt; reg1200;public List&lt;Reg1200&gt; getReg1200() {return reg1200;}public void setReg1200(List&lt;Reg1200&gt; reg1200) {this.reg1200 = reg1200;}@OneToOne(optional = true, cascade = CascadeType.ALL, fetch = FetchType.LAZY, mappedBy = "idPai")private  Reg1250 reg1250;public Reg1250 getReg1250() {return reg1250;}public void setReg1250(Reg1250 reg1250) {this.reg1250 = reg1250;}@OneToMany( cascade = CascadeType.ALL, fetch = FetchType.LAZY, mappedBy = "idPai")private  List&lt;Reg1300&gt; reg1300;public List&lt;Reg1300&gt; getReg1300() {return reg1300;}public void setReg1300(List&lt;Reg1300&gt; reg1300) {this.reg1300 = reg1300;}@OneToMany( cascade = CascadeType.ALL, fetch = FetchType.LAZY, mappedBy = "idPai")private  List&lt;Reg1350&gt; reg1350;public List&lt;Reg1350&gt; getReg1350() {return reg1350;}public void setReg1350(List&lt;Reg1350&gt; reg1350) {this.reg1350 = reg1350;}@OneToMany( cascade = CascadeType.ALL, fetch = FetchType.LAZY, mappedBy = "idPai")private  List&lt;Reg1390&gt; reg1390;public List&lt;Reg1390&gt; getReg1390() {return reg1390;}public void setReg1390(List&lt;Reg1390&gt; reg1390) {this.reg1390 = reg1390;}@OneToMany( cascade = CascadeType.ALL, fetch = FetchType.LAZY, mappedBy = "idPai")private  List&lt;Reg1400&gt; reg1400;public List&lt;Reg1400&gt; getReg1400() {return reg1400;}public void setReg1400(List&lt;Reg1400&gt; reg1400) {this.reg1400 = reg1400;}@OneToMany( cascade = CascadeType.ALL, fetch = FetchType.LAZY, mappedBy = "idPai")private  List&lt;Reg1500&gt; reg1500;public List&lt;Reg1500&gt; getReg1500() {return reg1500;}public void setReg1500(List&lt;Reg1500&gt; reg1500) {this.reg1500 = reg1500;}</v>
      </c>
      <c r="M248" t="str">
        <f t="shared" si="27"/>
        <v>public Reg1500() { } public Reg1500(Long id) { this.id = id; } public Reg1500(Long id, Reg1001 idPai, long linha, String hash) { this.id = id; this.idPai = idPai; this.linha = linha; this.hash = hash; }public Long getId() { return id; } public void setId(Long id) { this.id = id; }</v>
      </c>
      <c r="N248" t="str">
        <f t="shared" si="28"/>
        <v>reg_1500</v>
      </c>
      <c r="O248" t="str">
        <f t="shared" si="29"/>
        <v>DELETE FROM `efdicms`.`reg_1500` WHERE (`HASHFILE` = @NUMHASH);</v>
      </c>
    </row>
    <row r="249" spans="1:15" x14ac:dyDescent="0.35">
      <c r="A249">
        <f t="shared" si="25"/>
        <v>248</v>
      </c>
      <c r="B249" s="7" t="s">
        <v>8</v>
      </c>
      <c r="C249" t="s">
        <v>3946</v>
      </c>
      <c r="D249" s="7" t="s">
        <v>3362</v>
      </c>
      <c r="E249" s="179">
        <v>3</v>
      </c>
      <c r="F249" t="s">
        <v>144</v>
      </c>
      <c r="G249" s="7" t="s">
        <v>3353</v>
      </c>
      <c r="H249">
        <f>COUNTIF($G$2:G249,G249)</f>
        <v>1</v>
      </c>
      <c r="I249" t="str">
        <f t="shared" si="26"/>
        <v>@Registros(nivel = 3) public class Reg1510 implements Serializable { private static final long serialVersionUID = 1L; @Id @GeneratedValue(strategy = GenerationType.IDENTITY) @Basic(optional = false) @Column(name = "ID" ) private Long id;@ManyToOne(fetch = FetchType.LAZY) @JoinColumn(name = "ID_PAI", nullable = false) private Reg1500 idPai; public Reg1500 getIdPai() {return idPai;}public void setIdPai(Object idPai) {this.idPai = (Reg1500) idPai;}public Reg1510() { } public Reg1510(Long id) { this.id = id; } public Reg1510(Long id, Reg1500 idPai, long linha, String hash) { this.id = id; this.idPai = idPai; this.linha = linha; this.hash = hash; }public Long getId() { return id; } public void setId(Long id) { this.id = id; }</v>
      </c>
      <c r="J249" t="str">
        <f t="shared" si="30"/>
        <v>@OneToMany( cascade = CascadeType.ALL, fetch = FetchType.LAZY, mappedBy = "idPai")private  List&lt;Reg1510&gt; reg1510;public List&lt;Reg1510&gt; getReg1510() {return reg1510;}public void setReg1510(List&lt;Reg1510&gt; reg1510) {this.reg1510 = reg1510;}</v>
      </c>
      <c r="K249">
        <f t="shared" si="31"/>
        <v>0</v>
      </c>
      <c r="L249" t="str">
        <f t="shared" si="32"/>
        <v>@OneToMany( cascade = CascadeType.ALL, fetch = FetchType.LAZY, mappedBy = "idPai")private  List&lt;Reg1510&gt; reg1510;public List&lt;Reg1510&gt; getReg1510() {return reg1510;}public void setReg1510(List&lt;Reg1510&gt; reg1510) {this.reg1510 = reg1510;}</v>
      </c>
      <c r="M249" t="str">
        <f t="shared" si="27"/>
        <v>public Reg1510() { } public Reg1510(Long id) { this.id = id; } public Reg1510(Long id, Reg1500 idPai, long linha, String hash) { this.id = id; this.idPai = idPai; this.linha = linha; this.hash = hash; }public Long getId() { return id; } public void setId(Long id) { this.id = id; }</v>
      </c>
      <c r="N249" t="str">
        <f t="shared" si="28"/>
        <v>reg_1510</v>
      </c>
      <c r="O249" t="str">
        <f t="shared" si="29"/>
        <v>DELETE FROM `efdicms`.`reg_1510` WHERE (`HASHFILE` = @NUMHASH);</v>
      </c>
    </row>
    <row r="250" spans="1:15" x14ac:dyDescent="0.35">
      <c r="A250">
        <f t="shared" si="25"/>
        <v>249</v>
      </c>
      <c r="B250" s="7" t="s">
        <v>8</v>
      </c>
      <c r="C250" t="s">
        <v>3947</v>
      </c>
      <c r="D250" s="7" t="s">
        <v>3365</v>
      </c>
      <c r="E250" s="179">
        <v>2</v>
      </c>
      <c r="F250" t="s">
        <v>108</v>
      </c>
      <c r="G250" s="7" t="s">
        <v>3012</v>
      </c>
      <c r="H250">
        <f>COUNTIF($G$2:G250,G250)</f>
        <v>10</v>
      </c>
      <c r="I250" t="str">
        <f t="shared" si="26"/>
        <v>@Registros(nivel = 2) public class Reg1600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Reg1600() { } public Reg1600(Long id) { this.id = id; } public Reg1600(Long id, Reg1001 idPai, long linha, String hash) { this.id = id; this.idPai = idPai; this.linha = linha; this.hash = hash; }public Long getId() { return id; } public void setId(Long id) { this.id = id; }</v>
      </c>
      <c r="J250" t="str">
        <f t="shared" si="30"/>
        <v>@OneToMany( cascade = CascadeType.ALL, fetch = FetchType.LAZY, mappedBy = "idPai")private  List&lt;Reg1600&gt; reg1600;public List&lt;Reg1600&gt; getReg1600() {return reg1600;}public void setReg1600(List&lt;Reg1600&gt; reg1600) {this.reg1600 = reg1600;}</v>
      </c>
      <c r="K250">
        <f t="shared" si="31"/>
        <v>0</v>
      </c>
      <c r="L250" t="str">
        <f t="shared" si="32"/>
        <v>@OneToOne(optional = true, cascade = CascadeType.ALL, fetch = FetchType.LAZY, mappedBy = "idPai")private  Reg1010 reg1010;public Reg1010 getReg1010() {return reg1010;}public void setReg1010(Reg1010 reg1010) {this.reg1010 = reg1010;}@OneToMany( cascade = CascadeType.ALL, fetch = FetchType.LAZY, mappedBy = "idPai")private  List&lt;Reg1100&gt; reg1100;public List&lt;Reg1100&gt; getReg1100() {return reg1100;}public void setReg1100(List&lt;Reg1100&gt; reg1100) {this.reg1100 = reg1100;}@OneToMany( cascade = CascadeType.ALL, fetch = FetchType.LAZY, mappedBy = "idPai")private  List&lt;Reg1200&gt; reg1200;public List&lt;Reg1200&gt; getReg1200() {return reg1200;}public void setReg1200(List&lt;Reg1200&gt; reg1200) {this.reg1200 = reg1200;}@OneToOne(optional = true, cascade = CascadeType.ALL, fetch = FetchType.LAZY, mappedBy = "idPai")private  Reg1250 reg1250;public Reg1250 getReg1250() {return reg1250;}public void setReg1250(Reg1250 reg1250) {this.reg1250 = reg1250;}@OneToMany( cascade = CascadeType.ALL, fetch = FetchType.LAZY, mappedBy = "idPai")private  List&lt;Reg1300&gt; reg1300;public List&lt;Reg1300&gt; getReg1300() {return reg1300;}public void setReg1300(List&lt;Reg1300&gt; reg1300) {this.reg1300 = reg1300;}@OneToMany( cascade = CascadeType.ALL, fetch = FetchType.LAZY, mappedBy = "idPai")private  List&lt;Reg1350&gt; reg1350;public List&lt;Reg1350&gt; getReg1350() {return reg1350;}public void setReg1350(List&lt;Reg1350&gt; reg1350) {this.reg1350 = reg1350;}@OneToMany( cascade = CascadeType.ALL, fetch = FetchType.LAZY, mappedBy = "idPai")private  List&lt;Reg1390&gt; reg1390;public List&lt;Reg1390&gt; getReg1390() {return reg1390;}public void setReg1390(List&lt;Reg1390&gt; reg1390) {this.reg1390 = reg1390;}@OneToMany( cascade = CascadeType.ALL, fetch = FetchType.LAZY, mappedBy = "idPai")private  List&lt;Reg1400&gt; reg1400;public List&lt;Reg1400&gt; getReg1400() {return reg1400;}public void setReg1400(List&lt;Reg1400&gt; reg1400) {this.reg1400 = reg1400;}@OneToMany( cascade = CascadeType.ALL, fetch = FetchType.LAZY, mappedBy = "idPai")private  List&lt;Reg1500&gt; reg1500;public List&lt;Reg1500&gt; getReg1500() {return reg1500;}public void setReg1500(List&lt;Reg1500&gt; reg1500) {this.reg1500 = reg1500;}@OneToMany( cascade = CascadeType.ALL, fetch = FetchType.LAZY, mappedBy = "idPai")private  List&lt;Reg1600&gt; reg1600;public List&lt;Reg1600&gt; getReg1600() {return reg1600;}public void setReg1600(List&lt;Reg1600&gt; reg1600) {this.reg1600 = reg1600;}</v>
      </c>
      <c r="M250" t="str">
        <f t="shared" si="27"/>
        <v>public Reg1600() { } public Reg1600(Long id) { this.id = id; } public Reg1600(Long id, Reg1001 idPai, long linha, String hash) { this.id = id; this.idPai = idPai; this.linha = linha; this.hash = hash; }public Long getId() { return id; } public void setId(Long id) { this.id = id; }</v>
      </c>
      <c r="N250" t="str">
        <f t="shared" si="28"/>
        <v>reg_1600</v>
      </c>
      <c r="O250" t="str">
        <f t="shared" si="29"/>
        <v>DELETE FROM `efdicms`.`reg_1600` WHERE (`HASHFILE` = @NUMHASH);</v>
      </c>
    </row>
    <row r="251" spans="1:15" x14ac:dyDescent="0.35">
      <c r="A251">
        <f t="shared" si="25"/>
        <v>250</v>
      </c>
      <c r="B251" s="7" t="s">
        <v>8</v>
      </c>
      <c r="C251" t="s">
        <v>3948</v>
      </c>
      <c r="D251" s="7" t="s">
        <v>3373</v>
      </c>
      <c r="E251" s="179">
        <v>2</v>
      </c>
      <c r="F251" t="s">
        <v>108</v>
      </c>
      <c r="G251" s="7" t="s">
        <v>3012</v>
      </c>
      <c r="H251">
        <f>COUNTIF($G$2:G251,G251)</f>
        <v>11</v>
      </c>
      <c r="I251" t="str">
        <f t="shared" si="26"/>
        <v>@Registros(nivel = 2) public class Reg1601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Reg1601() { } public Reg1601(Long id) { this.id = id; } public Reg1601(Long id, Reg1001 idPai, long linha, String hash) { this.id = id; this.idPai = idPai; this.linha = linha; this.hash = hash; }public Long getId() { return id; } public void setId(Long id) { this.id = id; }</v>
      </c>
      <c r="J251" t="str">
        <f t="shared" si="30"/>
        <v>@OneToMany( cascade = CascadeType.ALL, fetch = FetchType.LAZY, mappedBy = "idPai")private  List&lt;Reg1601&gt; reg1601;public List&lt;Reg1601&gt; getReg1601() {return reg1601;}public void setReg1601(List&lt;Reg1601&gt; reg1601) {this.reg1601 = reg1601;}</v>
      </c>
      <c r="K251">
        <f t="shared" si="31"/>
        <v>0</v>
      </c>
      <c r="L251" t="str">
        <f t="shared" si="32"/>
        <v>@OneToOne(optional = true, cascade = CascadeType.ALL, fetch = FetchType.LAZY, mappedBy = "idPai")private  Reg1010 reg1010;public Reg1010 getReg1010() {return reg1010;}public void setReg1010(Reg1010 reg1010) {this.reg1010 = reg1010;}@OneToMany( cascade = CascadeType.ALL, fetch = FetchType.LAZY, mappedBy = "idPai")private  List&lt;Reg1100&gt; reg1100;public List&lt;Reg1100&gt; getReg1100() {return reg1100;}public void setReg1100(List&lt;Reg1100&gt; reg1100) {this.reg1100 = reg1100;}@OneToMany( cascade = CascadeType.ALL, fetch = FetchType.LAZY, mappedBy = "idPai")private  List&lt;Reg1200&gt; reg1200;public List&lt;Reg1200&gt; getReg1200() {return reg1200;}public void setReg1200(List&lt;Reg1200&gt; reg1200) {this.reg1200 = reg1200;}@OneToOne(optional = true, cascade = CascadeType.ALL, fetch = FetchType.LAZY, mappedBy = "idPai")private  Reg1250 reg1250;public Reg1250 getReg1250() {return reg1250;}public void setReg1250(Reg1250 reg1250) {this.reg1250 = reg1250;}@OneToMany( cascade = CascadeType.ALL, fetch = FetchType.LAZY, mappedBy = "idPai")private  List&lt;Reg1300&gt; reg1300;public List&lt;Reg1300&gt; getReg1300() {return reg1300;}public void setReg1300(List&lt;Reg1300&gt; reg1300) {this.reg1300 = reg1300;}@OneToMany( cascade = CascadeType.ALL, fetch = FetchType.LAZY, mappedBy = "idPai")private  List&lt;Reg1350&gt; reg1350;public List&lt;Reg1350&gt; getReg1350() {return reg1350;}public void setReg1350(List&lt;Reg1350&gt; reg1350) {this.reg1350 = reg1350;}@OneToMany( cascade = CascadeType.ALL, fetch = FetchType.LAZY, mappedBy = "idPai")private  List&lt;Reg1390&gt; reg1390;public List&lt;Reg1390&gt; getReg1390() {return reg1390;}public void setReg1390(List&lt;Reg1390&gt; reg1390) {this.reg1390 = reg1390;}@OneToMany( cascade = CascadeType.ALL, fetch = FetchType.LAZY, mappedBy = "idPai")private  List&lt;Reg1400&gt; reg1400;public List&lt;Reg1400&gt; getReg1400() {return reg1400;}public void setReg1400(List&lt;Reg1400&gt; reg1400) {this.reg1400 = reg1400;}@OneToMany( cascade = CascadeType.ALL, fetch = FetchType.LAZY, mappedBy = "idPai")private  List&lt;Reg1500&gt; reg1500;public List&lt;Reg1500&gt; getReg1500() {return reg1500;}public void setReg1500(List&lt;Reg1500&gt; reg1500) {this.reg1500 = reg1500;}@OneToMany( cascade = CascadeType.ALL, fetch = FetchType.LAZY, mappedBy = "idPai")private  List&lt;Reg1600&gt; reg1600;public List&lt;Reg1600&gt; getReg1600() {return reg1600;}public void setReg1600(List&lt;Reg1600&gt; reg1600) {this.reg1600 = reg1600;}@OneToMany( cascade = CascadeType.ALL, fetch = FetchType.LAZY, mappedBy = "idPai")private  List&lt;Reg1601&gt; reg1601;public List&lt;Reg1601&gt; getReg1601() {return reg1601;}public void setReg1601(List&lt;Reg1601&gt; reg1601) {this.reg1601 = reg1601;}</v>
      </c>
      <c r="M251" t="str">
        <f t="shared" si="27"/>
        <v>public Reg1601() { } public Reg1601(Long id) { this.id = id; } public Reg1601(Long id, Reg1001 idPai, long linha, String hash) { this.id = id; this.idPai = idPai; this.linha = linha; this.hash = hash; }public Long getId() { return id; } public void setId(Long id) { this.id = id; }</v>
      </c>
      <c r="N251" t="str">
        <f t="shared" si="28"/>
        <v>reg_1601</v>
      </c>
      <c r="O251" t="str">
        <f t="shared" si="29"/>
        <v>DELETE FROM `efdicms`.`reg_1601` WHERE (`HASHFILE` = @NUMHASH);</v>
      </c>
    </row>
    <row r="252" spans="1:15" x14ac:dyDescent="0.35">
      <c r="A252">
        <f t="shared" si="25"/>
        <v>251</v>
      </c>
      <c r="B252" s="7" t="s">
        <v>8</v>
      </c>
      <c r="C252" t="s">
        <v>3949</v>
      </c>
      <c r="D252" s="7" t="s">
        <v>3386</v>
      </c>
      <c r="E252" s="179">
        <v>2</v>
      </c>
      <c r="F252" t="s">
        <v>108</v>
      </c>
      <c r="G252" s="7" t="s">
        <v>3012</v>
      </c>
      <c r="H252">
        <f>COUNTIF($G$2:G252,G252)</f>
        <v>12</v>
      </c>
      <c r="I252" t="str">
        <f t="shared" si="26"/>
        <v>@Registros(nivel = 2) public class Reg1700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Reg1700() { } public Reg1700(Long id) { this.id = id; } public Reg1700(Long id, Reg1001 idPai, long linha, String hash) { this.id = id; this.idPai = idPai; this.linha = linha; this.hash = hash; }public Long getId() { return id; } public void setId(Long id) { this.id = id; }</v>
      </c>
      <c r="J252" t="str">
        <f t="shared" si="30"/>
        <v>@OneToMany( cascade = CascadeType.ALL, fetch = FetchType.LAZY, mappedBy = "idPai")private  List&lt;Reg1700&gt; reg1700;public List&lt;Reg1700&gt; getReg1700() {return reg1700;}public void setReg1700(List&lt;Reg1700&gt; reg1700) {this.reg1700 = reg1700;}</v>
      </c>
      <c r="K252">
        <f t="shared" si="31"/>
        <v>1</v>
      </c>
      <c r="L252" t="str">
        <f t="shared" si="32"/>
        <v>@OneToOne(optional = true, cascade = CascadeType.ALL, fetch = FetchType.LAZY, mappedBy = "idPai")private  Reg1010 reg1010;public Reg1010 getReg1010() {return reg1010;}public void setReg1010(Reg1010 reg1010) {this.reg1010 = reg1010;}@OneToMany( cascade = CascadeType.ALL, fetch = FetchType.LAZY, mappedBy = "idPai")private  List&lt;Reg1100&gt; reg1100;public List&lt;Reg1100&gt; getReg1100() {return reg1100;}public void setReg1100(List&lt;Reg1100&gt; reg1100) {this.reg1100 = reg1100;}@OneToMany( cascade = CascadeType.ALL, fetch = FetchType.LAZY, mappedBy = "idPai")private  List&lt;Reg1200&gt; reg1200;public List&lt;Reg1200&gt; getReg1200() {return reg1200;}public void setReg1200(List&lt;Reg1200&gt; reg1200) {this.reg1200 = reg1200;}@OneToOne(optional = true, cascade = CascadeType.ALL, fetch = FetchType.LAZY, mappedBy = "idPai")private  Reg1250 reg1250;public Reg1250 getReg1250() {return reg1250;}public void setReg1250(Reg1250 reg1250) {this.reg1250 = reg1250;}@OneToMany( cascade = CascadeType.ALL, fetch = FetchType.LAZY, mappedBy = "idPai")private  List&lt;Reg1300&gt; reg1300;public List&lt;Reg1300&gt; getReg1300() {return reg1300;}public void setReg1300(List&lt;Reg1300&gt; reg1300) {this.reg1300 = reg1300;}@OneToMany( cascade = CascadeType.ALL, fetch = FetchType.LAZY, mappedBy = "idPai")private  List&lt;Reg1350&gt; reg1350;public List&lt;Reg1350&gt; getReg1350() {return reg1350;}public void setReg1350(List&lt;Reg1350&gt; reg1350) {this.reg1350 = reg1350;}@OneToMany( cascade = CascadeType.ALL, fetch = FetchType.LAZY, mappedBy = "idPai")private  List&lt;Reg1390&gt; reg1390;public List&lt;Reg1390&gt; getReg1390() {return reg1390;}public void setReg1390(List&lt;Reg1390&gt; reg1390) {this.reg1390 = reg1390;}@OneToMany( cascade = CascadeType.ALL, fetch = FetchType.LAZY, mappedBy = "idPai")private  List&lt;Reg1400&gt; reg1400;public List&lt;Reg1400&gt; getReg1400() {return reg1400;}public void setReg1400(List&lt;Reg1400&gt; reg1400) {this.reg1400 = reg1400;}@OneToMany( cascade = CascadeType.ALL, fetch = FetchType.LAZY, mappedBy = "idPai")private  List&lt;Reg1500&gt; reg1500;public List&lt;Reg1500&gt; getReg1500() {return reg1500;}public void setReg1500(List&lt;Reg1500&gt; reg1500) {this.reg1500 = reg1500;}@OneToMany( cascade = CascadeType.ALL, fetch = FetchType.LAZY, mappedBy = "idPai")private  List&lt;Reg1600&gt; reg1600;public List&lt;Reg1600&gt; getReg1600() {return reg1600;}public void setReg1600(List&lt;Reg1600&gt; reg1600) {this.reg1600 = reg1600;}@OneToMany( cascade = CascadeType.ALL, fetch = FetchType.LAZY, mappedBy = "idPai")private  List&lt;Reg1601&gt; reg1601;public List&lt;Reg1601&gt; getReg1601() {return reg1601;}public void setReg1601(List&lt;Reg1601&gt; reg1601) {this.reg1601 = reg1601;}@OneToMany( cascade = CascadeType.ALL, fetch = FetchType.LAZY, mappedBy = "idPai")private  List&lt;Reg1700&gt; reg1700;public List&lt;Reg1700&gt; getReg1700() {return reg1700;}public void setReg1700(List&lt;Reg1700&gt; reg1700) {this.reg1700 = reg1700;}</v>
      </c>
      <c r="M252" t="str">
        <f t="shared" si="27"/>
        <v>public Reg1700() { } public Reg1700(Long id) { this.id = id; } public Reg1700(Long id, Reg1001 idPai, long linha, String hash) { this.id = id; this.idPai = idPai; this.linha = linha; this.hash = hash; }public Long getId() { return id; } public void setId(Long id) { this.id = id; }</v>
      </c>
      <c r="N252" t="str">
        <f t="shared" si="28"/>
        <v>reg_1700</v>
      </c>
      <c r="O252" t="str">
        <f t="shared" si="29"/>
        <v>DELETE FROM `efdicms`.`reg_1700` WHERE (`HASHFILE` = @NUMHASH);</v>
      </c>
    </row>
    <row r="253" spans="1:15" x14ac:dyDescent="0.35">
      <c r="A253">
        <f t="shared" si="25"/>
        <v>252</v>
      </c>
      <c r="B253" s="7" t="s">
        <v>8</v>
      </c>
      <c r="C253" t="s">
        <v>3950</v>
      </c>
      <c r="D253" s="7" t="s">
        <v>3404</v>
      </c>
      <c r="E253" s="179">
        <v>3</v>
      </c>
      <c r="F253" t="s">
        <v>144</v>
      </c>
      <c r="G253" s="7" t="s">
        <v>3386</v>
      </c>
      <c r="H253">
        <f>COUNTIF($G$2:G253,G253)</f>
        <v>1</v>
      </c>
      <c r="I253" t="str">
        <f t="shared" si="26"/>
        <v>@Registros(nivel = 3) public class Reg1710 implements Serializable { private static final long serialVersionUID = 1L; @Id @GeneratedValue(strategy = GenerationType.IDENTITY) @Basic(optional = false) @Column(name = "ID" ) private Long id;@ManyToOne(fetch = FetchType.LAZY) @JoinColumn(name = "ID_PAI", nullable = false) private Reg1700 idPai; public Reg1700 getIdPai() {return idPai;}public void setIdPai(Object idPai) {this.idPai = (Reg1700) idPai;}public Reg1710() { } public Reg1710(Long id) { this.id = id; } public Reg1710(Long id, Reg1700 idPai, long linha, String hash) { this.id = id; this.idPai = idPai; this.linha = linha; this.hash = hash; }public Long getId() { return id; } public void setId(Long id) { this.id = id; }</v>
      </c>
      <c r="J253" t="str">
        <f t="shared" si="30"/>
        <v>@OneToMany( cascade = CascadeType.ALL, fetch = FetchType.LAZY, mappedBy = "idPai")private  List&lt;Reg1710&gt; reg1710;public List&lt;Reg1710&gt; getReg1710() {return reg1710;}public void setReg1710(List&lt;Reg1710&gt; reg1710) {this.reg1710 = reg1710;}</v>
      </c>
      <c r="K253">
        <f t="shared" si="31"/>
        <v>0</v>
      </c>
      <c r="L253" t="str">
        <f t="shared" si="32"/>
        <v>@OneToMany( cascade = CascadeType.ALL, fetch = FetchType.LAZY, mappedBy = "idPai")private  List&lt;Reg1710&gt; reg1710;public List&lt;Reg1710&gt; getReg1710() {return reg1710;}public void setReg1710(List&lt;Reg1710&gt; reg1710) {this.reg1710 = reg1710;}</v>
      </c>
      <c r="M253" t="str">
        <f t="shared" si="27"/>
        <v>public Reg1710() { } public Reg1710(Long id) { this.id = id; } public Reg1710(Long id, Reg1700 idPai, long linha, String hash) { this.id = id; this.idPai = idPai; this.linha = linha; this.hash = hash; }public Long getId() { return id; } public void setId(Long id) { this.id = id; }</v>
      </c>
      <c r="N253" t="str">
        <f t="shared" si="28"/>
        <v>reg_1710</v>
      </c>
      <c r="O253" t="str">
        <f t="shared" si="29"/>
        <v>DELETE FROM `efdicms`.`reg_1710` WHERE (`HASHFILE` = @NUMHASH);</v>
      </c>
    </row>
    <row r="254" spans="1:15" x14ac:dyDescent="0.35">
      <c r="A254">
        <f t="shared" si="25"/>
        <v>253</v>
      </c>
      <c r="B254" s="7" t="s">
        <v>8</v>
      </c>
      <c r="C254" t="s">
        <v>3951</v>
      </c>
      <c r="D254" s="7" t="s">
        <v>3409</v>
      </c>
      <c r="E254" s="179">
        <v>2</v>
      </c>
      <c r="F254" t="s">
        <v>8</v>
      </c>
      <c r="G254" s="7" t="s">
        <v>3012</v>
      </c>
      <c r="H254">
        <f>COUNTIF($G$2:G254,G254)</f>
        <v>13</v>
      </c>
      <c r="I254" t="str">
        <f t="shared" si="26"/>
        <v>@Registros(nivel = 2) public class Reg1800 implements Serializable { private static final long serialVersionUID = 1L; @Id @GeneratedValue(strategy = GenerationType.IDENTITY) @Basic(optional = false) @Column(name = "ID" ) private Long id;@OneToOne(fetch = FetchType.LAZY) @JoinColumn(name = "ID_PAI", nullable = false) private Reg1001 idPai; public Reg1001 getIdPai() {return idPai;}public void setIdPai(Object idPai) {this.idPai = (Reg1001) idPai;}public Reg1800() { } public Reg1800(Long id) { this.id = id; } public Reg1800(Long id, Reg1001 idPai, long linha, String hash) { this.id = id; this.idPai = idPai; this.linha = linha; this.hash = hash; }public Long getId() { return id; } public void setId(Long id) { this.id = id; }</v>
      </c>
      <c r="J254" t="str">
        <f t="shared" si="30"/>
        <v>@OneToOne(optional = true, cascade = CascadeType.ALL, fetch = FetchType.LAZY, mappedBy = "idPai")private  Reg1800 reg1800;public Reg1800 getReg1800() {return reg1800;}public void setReg1800(Reg1800 reg1800) {this.reg1800 = reg1800;}</v>
      </c>
      <c r="K254">
        <f t="shared" si="31"/>
        <v>0</v>
      </c>
      <c r="L254" t="str">
        <f t="shared" si="32"/>
        <v>@OneToOne(optional = true, cascade = CascadeType.ALL, fetch = FetchType.LAZY, mappedBy = "idPai")private  Reg1010 reg1010;public Reg1010 getReg1010() {return reg1010;}public void setReg1010(Reg1010 reg1010) {this.reg1010 = reg1010;}@OneToMany( cascade = CascadeType.ALL, fetch = FetchType.LAZY, mappedBy = "idPai")private  List&lt;Reg1100&gt; reg1100;public List&lt;Reg1100&gt; getReg1100() {return reg1100;}public void setReg1100(List&lt;Reg1100&gt; reg1100) {this.reg1100 = reg1100;}@OneToMany( cascade = CascadeType.ALL, fetch = FetchType.LAZY, mappedBy = "idPai")private  List&lt;Reg1200&gt; reg1200;public List&lt;Reg1200&gt; getReg1200() {return reg1200;}public void setReg1200(List&lt;Reg1200&gt; reg1200) {this.reg1200 = reg1200;}@OneToOne(optional = true, cascade = CascadeType.ALL, fetch = FetchType.LAZY, mappedBy = "idPai")private  Reg1250 reg1250;public Reg1250 getReg1250() {return reg1250;}public void setReg1250(Reg1250 reg1250) {this.reg1250 = reg1250;}@OneToMany( cascade = CascadeType.ALL, fetch = FetchType.LAZY, mappedBy = "idPai")private  List&lt;Reg1300&gt; reg1300;public List&lt;Reg1300&gt; getReg1300() {return reg1300;}public void setReg1300(List&lt;Reg1300&gt; reg1300) {this.reg1300 = reg1300;}@OneToMany( cascade = CascadeType.ALL, fetch = FetchType.LAZY, mappedBy = "idPai")private  List&lt;Reg1350&gt; reg1350;public List&lt;Reg1350&gt; getReg1350() {return reg1350;}public void setReg1350(List&lt;Reg1350&gt; reg1350) {this.reg1350 = reg1350;}@OneToMany( cascade = CascadeType.ALL, fetch = FetchType.LAZY, mappedBy = "idPai")private  List&lt;Reg1390&gt; reg1390;public List&lt;Reg1390&gt; getReg1390() {return reg1390;}public void setReg1390(List&lt;Reg1390&gt; reg1390) {this.reg1390 = reg1390;}@OneToMany( cascade = CascadeType.ALL, fetch = FetchType.LAZY, mappedBy = "idPai")private  List&lt;Reg1400&gt; reg1400;public List&lt;Reg1400&gt; getReg1400() {return reg1400;}public void setReg1400(List&lt;Reg1400&gt; reg1400) {this.reg1400 = reg1400;}@OneToMany( cascade = CascadeType.ALL, fetch = FetchType.LAZY, mappedBy = "idPai")private  List&lt;Reg1500&gt; reg1500;public List&lt;Reg1500&gt; getReg1500() {return reg1500;}public void setReg1500(List&lt;Reg1500&gt; reg1500) {this.reg1500 = reg1500;}@OneToMany( cascade = CascadeType.ALL, fetch = FetchType.LAZY, mappedBy = "idPai")private  List&lt;Reg1600&gt; reg1600;public List&lt;Reg1600&gt; getReg1600() {return reg1600;}public void setReg1600(List&lt;Reg1600&gt; reg1600) {this.reg1600 = reg1600;}@OneToMany( cascade = CascadeType.ALL, fetch = FetchType.LAZY, mappedBy = "idPai")private  List&lt;Reg1601&gt; reg1601;public List&lt;Reg1601&gt; getReg1601() {return reg1601;}public void setReg1601(List&lt;Reg1601&gt; reg1601) {this.reg1601 = reg1601;}@OneToMany( cascade = CascadeType.ALL, fetch = FetchType.LAZY, mappedBy = "idPai")private  List&lt;Reg1700&gt; reg1700;public List&lt;Reg1700&gt; getReg1700() {return reg1700;}public void setReg1700(List&lt;Reg1700&gt; reg1700) {this.reg1700 = reg1700;}@OneToOne(optional = true, cascade = CascadeType.ALL, fetch = FetchType.LAZY, mappedBy = "idPai")private  Reg1800 reg1800;public Reg1800 getReg1800() {return reg1800;}public void setReg1800(Reg1800 reg1800) {this.reg1800 = reg1800;}</v>
      </c>
      <c r="M254" t="str">
        <f t="shared" si="27"/>
        <v>public Reg1800() { } public Reg1800(Long id) { this.id = id; } public Reg1800(Long id, Reg1001 idPai, long linha, String hash) { this.id = id; this.idPai = idPai; this.linha = linha; this.hash = hash; }public Long getId() { return id; } public void setId(Long id) { this.id = id; }</v>
      </c>
      <c r="N254" t="str">
        <f t="shared" si="28"/>
        <v>reg_1800</v>
      </c>
      <c r="O254" t="str">
        <f t="shared" si="29"/>
        <v>DELETE FROM `efdicms`.`reg_1800` WHERE (`HASHFILE` = @NUMHASH);</v>
      </c>
    </row>
    <row r="255" spans="1:15" x14ac:dyDescent="0.35">
      <c r="A255">
        <f t="shared" si="25"/>
        <v>254</v>
      </c>
      <c r="B255" s="7" t="s">
        <v>8</v>
      </c>
      <c r="C255" t="s">
        <v>3952</v>
      </c>
      <c r="D255" s="7" t="s">
        <v>3428</v>
      </c>
      <c r="E255" s="179">
        <v>2</v>
      </c>
      <c r="F255" t="s">
        <v>108</v>
      </c>
      <c r="G255" s="7" t="s">
        <v>3012</v>
      </c>
      <c r="H255">
        <f>COUNTIF($G$2:G255,G255)</f>
        <v>14</v>
      </c>
      <c r="I255" t="str">
        <f t="shared" si="26"/>
        <v>@Registros(nivel = 2) public class Reg1900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Reg1900() { } public Reg1900(Long id) { this.id = id; } public Reg1900(Long id, Reg1001 idPai, long linha, String hash) { this.id = id; this.idPai = idPai; this.linha = linha; this.hash = hash; }public Long getId() { return id; } public void setId(Long id) { this.id = id; }</v>
      </c>
      <c r="J255" t="str">
        <f t="shared" si="30"/>
        <v>@OneToMany( cascade = CascadeType.ALL, fetch = FetchType.LAZY, mappedBy = "idPai")private  List&lt;Reg1900&gt; reg1900;public List&lt;Reg1900&gt; getReg1900() {return reg1900;}public void setReg1900(List&lt;Reg1900&gt; reg1900) {this.reg1900 = reg1900;}</v>
      </c>
      <c r="K255">
        <f t="shared" si="31"/>
        <v>1</v>
      </c>
      <c r="L255" t="str">
        <f t="shared" si="32"/>
        <v>@OneToOne(optional = true, cascade = CascadeType.ALL, fetch = FetchType.LAZY, mappedBy = "idPai")private  Reg1010 reg1010;public Reg1010 getReg1010() {return reg1010;}public void setReg1010(Reg1010 reg1010) {this.reg1010 = reg1010;}@OneToMany( cascade = CascadeType.ALL, fetch = FetchType.LAZY, mappedBy = "idPai")private  List&lt;Reg1100&gt; reg1100;public List&lt;Reg1100&gt; getReg1100() {return reg1100;}public void setReg1100(List&lt;Reg1100&gt; reg1100) {this.reg1100 = reg1100;}@OneToMany( cascade = CascadeType.ALL, fetch = FetchType.LAZY, mappedBy = "idPai")private  List&lt;Reg1200&gt; reg1200;public List&lt;Reg1200&gt; getReg1200() {return reg1200;}public void setReg1200(List&lt;Reg1200&gt; reg1200) {this.reg1200 = reg1200;}@OneToOne(optional = true, cascade = CascadeType.ALL, fetch = FetchType.LAZY, mappedBy = "idPai")private  Reg1250 reg1250;public Reg1250 getReg1250() {return reg1250;}public void setReg1250(Reg1250 reg1250) {this.reg1250 = reg1250;}@OneToMany( cascade = CascadeType.ALL, fetch = FetchType.LAZY, mappedBy = "idPai")private  List&lt;Reg1300&gt; reg1300;public List&lt;Reg1300&gt; getReg1300() {return reg1300;}public void setReg1300(List&lt;Reg1300&gt; reg1300) {this.reg1300 = reg1300;}@OneToMany( cascade = CascadeType.ALL, fetch = FetchType.LAZY, mappedBy = "idPai")private  List&lt;Reg1350&gt; reg1350;public List&lt;Reg1350&gt; getReg1350() {return reg1350;}public void setReg1350(List&lt;Reg1350&gt; reg1350) {this.reg1350 = reg1350;}@OneToMany( cascade = CascadeType.ALL, fetch = FetchType.LAZY, mappedBy = "idPai")private  List&lt;Reg1390&gt; reg1390;public List&lt;Reg1390&gt; getReg1390() {return reg1390;}public void setReg1390(List&lt;Reg1390&gt; reg1390) {this.reg1390 = reg1390;}@OneToMany( cascade = CascadeType.ALL, fetch = FetchType.LAZY, mappedBy = "idPai")private  List&lt;Reg1400&gt; reg1400;public List&lt;Reg1400&gt; getReg1400() {return reg1400;}public void setReg1400(List&lt;Reg1400&gt; reg1400) {this.reg1400 = reg1400;}@OneToMany( cascade = CascadeType.ALL, fetch = FetchType.LAZY, mappedBy = "idPai")private  List&lt;Reg1500&gt; reg1500;public List&lt;Reg1500&gt; getReg1500() {return reg1500;}public void setReg1500(List&lt;Reg1500&gt; reg1500) {this.reg1500 = reg1500;}@OneToMany( cascade = CascadeType.ALL, fetch = FetchType.LAZY, mappedBy = "idPai")private  List&lt;Reg1600&gt; reg1600;public List&lt;Reg1600&gt; getReg1600() {return reg1600;}public void setReg1600(List&lt;Reg1600&gt; reg1600) {this.reg1600 = reg1600;}@OneToMany( cascade = CascadeType.ALL, fetch = FetchType.LAZY, mappedBy = "idPai")private  List&lt;Reg1601&gt; reg1601;public List&lt;Reg1601&gt; getReg1601() {return reg1601;}public void setReg1601(List&lt;Reg1601&gt; reg1601) {this.reg1601 = reg1601;}@OneToMany( cascade = CascadeType.ALL, fetch = FetchType.LAZY, mappedBy = "idPai")private  List&lt;Reg1700&gt; reg1700;public List&lt;Reg1700&gt; getReg1700() {return reg1700;}public void setReg1700(List&lt;Reg1700&gt; reg1700) {this.reg1700 = reg1700;}@OneToOne(optional = true, cascade = CascadeType.ALL, fetch = FetchType.LAZY, mappedBy = "idPai")private  Reg1800 reg1800;public Reg1800 getReg1800() {return reg1800;}public void setReg1800(Reg1800 reg1800) {this.reg1800 = reg1800;}@OneToMany( cascade = CascadeType.ALL, fetch = FetchType.LAZY, mappedBy = "idPai")private  List&lt;Reg1900&gt; reg1900;public List&lt;Reg1900&gt; getReg1900() {return reg1900;}public void setReg1900(List&lt;Reg1900&gt; reg1900) {this.reg1900 = reg1900;}</v>
      </c>
      <c r="M255" t="str">
        <f t="shared" si="27"/>
        <v>public Reg1900() { } public Reg1900(Long id) { this.id = id; } public Reg1900(Long id, Reg1001 idPai, long linha, String hash) { this.id = id; this.idPai = idPai; this.linha = linha; this.hash = hash; }public Long getId() { return id; } public void setId(Long id) { this.id = id; }</v>
      </c>
      <c r="N255" t="str">
        <f t="shared" si="28"/>
        <v>reg_1900</v>
      </c>
      <c r="O255" t="str">
        <f t="shared" si="29"/>
        <v>DELETE FROM `efdicms`.`reg_1900` WHERE (`HASHFILE` = @NUMHASH);</v>
      </c>
    </row>
    <row r="256" spans="1:15" x14ac:dyDescent="0.35">
      <c r="A256">
        <f t="shared" si="25"/>
        <v>255</v>
      </c>
      <c r="B256" s="7" t="s">
        <v>8</v>
      </c>
      <c r="C256" t="s">
        <v>3953</v>
      </c>
      <c r="D256" s="7" t="s">
        <v>3441</v>
      </c>
      <c r="E256" s="179">
        <v>3</v>
      </c>
      <c r="F256" t="s">
        <v>144</v>
      </c>
      <c r="G256" s="7" t="s">
        <v>3428</v>
      </c>
      <c r="H256">
        <f>COUNTIF($G$2:G256,G256)</f>
        <v>1</v>
      </c>
      <c r="I256" t="str">
        <f t="shared" si="26"/>
        <v>@Registros(nivel = 3) public class Reg1910 implements Serializable { private static final long serialVersionUID = 1L; @Id @GeneratedValue(strategy = GenerationType.IDENTITY) @Basic(optional = false) @Column(name = "ID" ) private Long id;@ManyToOne(fetch = FetchType.LAZY) @JoinColumn(name = "ID_PAI", nullable = false) private Reg1900 idPai; public Reg1900 getIdPai() {return idPai;}public void setIdPai(Object idPai) {this.idPai = (Reg1900) idPai;}public Reg1910() { } public Reg1910(Long id) { this.id = id; } public Reg1910(Long id, Reg1900 idPai, long linha, String hash) { this.id = id; this.idPai = idPai; this.linha = linha; this.hash = hash; }public Long getId() { return id; } public void setId(Long id) { this.id = id; }</v>
      </c>
      <c r="J256" t="str">
        <f t="shared" si="30"/>
        <v>@OneToMany( cascade = CascadeType.ALL, fetch = FetchType.LAZY, mappedBy = "idPai")private  List&lt;Reg1910&gt; reg1910;public List&lt;Reg1910&gt; getReg1910() {return reg1910;}public void setReg1910(List&lt;Reg1910&gt; reg1910) {this.reg1910 = reg1910;}</v>
      </c>
      <c r="K256">
        <f t="shared" si="31"/>
        <v>1</v>
      </c>
      <c r="L256" t="str">
        <f t="shared" si="32"/>
        <v>@OneToMany( cascade = CascadeType.ALL, fetch = FetchType.LAZY, mappedBy = "idPai")private  List&lt;Reg1910&gt; reg1910;public List&lt;Reg1910&gt; getReg1910() {return reg1910;}public void setReg1910(List&lt;Reg1910&gt; reg1910) {this.reg1910 = reg1910;}</v>
      </c>
      <c r="M256" t="str">
        <f t="shared" si="27"/>
        <v>public Reg1910() { } public Reg1910(Long id) { this.id = id; } public Reg1910(Long id, Reg1900 idPai, long linha, String hash) { this.id = id; this.idPai = idPai; this.linha = linha; this.hash = hash; }public Long getId() { return id; } public void setId(Long id) { this.id = id; }</v>
      </c>
      <c r="N256" t="str">
        <f t="shared" si="28"/>
        <v>reg_1910</v>
      </c>
      <c r="O256" t="str">
        <f t="shared" si="29"/>
        <v>DELETE FROM `efdicms`.`reg_1910` WHERE (`HASHFILE` = @NUMHASH);</v>
      </c>
    </row>
    <row r="257" spans="1:15" x14ac:dyDescent="0.35">
      <c r="A257">
        <f t="shared" si="25"/>
        <v>256</v>
      </c>
      <c r="B257" s="7" t="s">
        <v>8</v>
      </c>
      <c r="C257" t="s">
        <v>3954</v>
      </c>
      <c r="D257" s="7" t="s">
        <v>3446</v>
      </c>
      <c r="E257" s="179">
        <v>4</v>
      </c>
      <c r="F257" t="s">
        <v>8</v>
      </c>
      <c r="G257" s="7" t="s">
        <v>3441</v>
      </c>
      <c r="H257">
        <f>COUNTIF($G$2:G257,G257)</f>
        <v>1</v>
      </c>
      <c r="I257" t="str">
        <f t="shared" si="26"/>
        <v>@Registros(nivel = 4) public class Reg1920 implements Serializable { private static final long serialVersionUID = 1L; @Id @GeneratedValue(strategy = GenerationType.IDENTITY) @Basic(optional = false) @Column(name = "ID" ) private Long id;@OneToOne(fetch = FetchType.LAZY) @JoinColumn(name = "ID_PAI", nullable = false) private Reg1910 idPai; public Reg1910 getIdPai() {return idPai;}public void setIdPai(Object idPai) {this.idPai = (Reg1910) idPai;}public Reg1920() { } public Reg1920(Long id) { this.id = id; } public Reg1920(Long id, Reg1910 idPai, long linha, String hash) { this.id = id; this.idPai = idPai; this.linha = linha; this.hash = hash; }public Long getId() { return id; } public void setId(Long id) { this.id = id; }</v>
      </c>
      <c r="J257" t="str">
        <f t="shared" si="30"/>
        <v>@OneToOne(optional = true, cascade = CascadeType.ALL, fetch = FetchType.LAZY, mappedBy = "idPai")private  Reg1920 reg1920;public Reg1920 getReg1920() {return reg1920;}public void setReg1920(Reg1920 reg1920) {this.reg1920 = reg1920;}</v>
      </c>
      <c r="K257">
        <f t="shared" si="31"/>
        <v>3</v>
      </c>
      <c r="L257" t="str">
        <f t="shared" si="32"/>
        <v>@OneToOne(optional = true, cascade = CascadeType.ALL, fetch = FetchType.LAZY, mappedBy = "idPai")private  Reg1920 reg1920;public Reg1920 getReg1920() {return reg1920;}public void setReg1920(Reg1920 reg1920) {this.reg1920 = reg1920;}</v>
      </c>
      <c r="M257" t="str">
        <f t="shared" si="27"/>
        <v>public Reg1920() { } public Reg1920(Long id) { this.id = id; } public Reg1920(Long id, Reg1910 idPai, long linha, String hash) { this.id = id; this.idPai = idPai; this.linha = linha; this.hash = hash; }public Long getId() { return id; } public void setId(Long id) { this.id = id; }</v>
      </c>
      <c r="N257" t="str">
        <f t="shared" si="28"/>
        <v>reg_1920</v>
      </c>
      <c r="O257" t="str">
        <f t="shared" si="29"/>
        <v>DELETE FROM `efdicms`.`reg_1920` WHERE (`HASHFILE` = @NUMHASH);</v>
      </c>
    </row>
    <row r="258" spans="1:15" x14ac:dyDescent="0.35">
      <c r="A258">
        <f t="shared" si="25"/>
        <v>257</v>
      </c>
      <c r="B258" s="7" t="s">
        <v>8</v>
      </c>
      <c r="C258" t="s">
        <v>3955</v>
      </c>
      <c r="D258" s="7" t="s">
        <v>3471</v>
      </c>
      <c r="E258" s="179">
        <v>5</v>
      </c>
      <c r="F258" t="s">
        <v>144</v>
      </c>
      <c r="G258" s="7" t="s">
        <v>3446</v>
      </c>
      <c r="H258">
        <f>COUNTIF($G$2:G258,G258)</f>
        <v>1</v>
      </c>
      <c r="I258" t="str">
        <f t="shared" si="26"/>
        <v>@Registros(nivel = 5) public class Reg1921 implements Serializable { private static final long serialVersionUID = 1L; @Id @GeneratedValue(strategy = GenerationType.IDENTITY) @Basic(optional = false) @Column(name = "ID" ) private Long id;@ManyToOne(fetch = FetchType.LAZY) @JoinColumn(name = "ID_PAI", nullable = false) private Reg1920 idPai; public Reg1920 getIdPai() {return idPai;}public void setIdPai(Object idPai) {this.idPai = (Reg1920) idPai;}public Reg1921() { } public Reg1921(Long id) { this.id = id; } public Reg1921(Long id, Reg1920 idPai, long linha, String hash) { this.id = id; this.idPai = idPai; this.linha = linha; this.hash = hash; }public Long getId() { return id; } public void setId(Long id) { this.id = id; }</v>
      </c>
      <c r="J258" t="str">
        <f t="shared" si="30"/>
        <v>@OneToMany( cascade = CascadeType.ALL, fetch = FetchType.LAZY, mappedBy = "idPai")private  List&lt;Reg1921&gt; reg1921;public List&lt;Reg1921&gt; getReg1921() {return reg1921;}public void setReg1921(List&lt;Reg1921&gt; reg1921) {this.reg1921 = reg1921;}</v>
      </c>
      <c r="K258">
        <f t="shared" si="31"/>
        <v>2</v>
      </c>
      <c r="L258" t="str">
        <f t="shared" si="32"/>
        <v>@OneToMany( cascade = CascadeType.ALL, fetch = FetchType.LAZY, mappedBy = "idPai")private  List&lt;Reg1921&gt; reg1921;public List&lt;Reg1921&gt; getReg1921() {return reg1921;}public void setReg1921(List&lt;Reg1921&gt; reg1921) {this.reg1921 = reg1921;}</v>
      </c>
      <c r="M258" t="str">
        <f t="shared" si="27"/>
        <v>public Reg1921() { } public Reg1921(Long id) { this.id = id; } public Reg1921(Long id, Reg1920 idPai, long linha, String hash) { this.id = id; this.idPai = idPai; this.linha = linha; this.hash = hash; }public Long getId() { return id; } public void setId(Long id) { this.id = id; }</v>
      </c>
      <c r="N258" t="str">
        <f t="shared" si="28"/>
        <v>reg_1921</v>
      </c>
      <c r="O258" t="str">
        <f t="shared" si="29"/>
        <v>DELETE FROM `efdicms`.`reg_1921` WHERE (`HASHFILE` = @NUMHASH);</v>
      </c>
    </row>
    <row r="259" spans="1:15" x14ac:dyDescent="0.35">
      <c r="A259">
        <f t="shared" ref="A259:A271" si="33">ROW(A258)</f>
        <v>258</v>
      </c>
      <c r="B259" s="7" t="s">
        <v>8</v>
      </c>
      <c r="C259" t="s">
        <v>3956</v>
      </c>
      <c r="D259" s="7" t="s">
        <v>3475</v>
      </c>
      <c r="E259" s="179">
        <v>6</v>
      </c>
      <c r="F259" t="s">
        <v>144</v>
      </c>
      <c r="G259" s="7" t="s">
        <v>3471</v>
      </c>
      <c r="H259">
        <f>COUNTIF($G$2:G259,G259)</f>
        <v>1</v>
      </c>
      <c r="I259" t="str">
        <f t="shared" ref="I259:I271" si="34">CONCATENATE("@Registros(nivel = "&amp;E259&amp;") ","public class Reg"&amp;D259&amp;" implements Serializable { ","private static final long serialVersionUID = 1L; ","@Id ","@GeneratedValue(strategy = GenerationType.IDENTITY) ","@Basic(optional = false) ","@Column(name = ",$I$1," ) private Long id;","@"&amp;IF(F259="1","One","Many")&amp;"ToOne(fetch = FetchType.LAZY) ","@JoinColumn(name = ""ID_PAI"", nullable = false) ","private Reg"&amp;G259&amp;" idPai; ","public Reg"&amp;G259&amp;" getIdPai() {return idPai;}","public void setIdPai(Object idPai) {this.idPai = (Reg"&amp;G259&amp;") idPai;}"&amp;M259)</f>
        <v>@Registros(nivel = 6) public class Reg1922 implements Serializable { private static final long serialVersionUID = 1L; @Id @GeneratedValue(strategy = GenerationType.IDENTITY) @Basic(optional = false) @Column(name = "ID" ) private Long id;@ManyToOne(fetch = FetchType.LAZY) @JoinColumn(name = "ID_PAI", nullable = false) private Reg1921 idPai; public Reg1921 getIdPai() {return idPai;}public void setIdPai(Object idPai) {this.idPai = (Reg1921) idPai;}public Reg1922() { } public Reg1922(Long id) { this.id = id; } public Reg1922(Long id, Reg1921 idPai, long linha, String hash) { this.id = id; this.idPai = idPai; this.linha = linha; this.hash = hash; }public Long getId() { return id; } public void setId(Long id) { this.id = id; }</v>
      </c>
      <c r="J259" t="str">
        <f t="shared" si="30"/>
        <v>@OneToMany( cascade = CascadeType.ALL, fetch = FetchType.LAZY, mappedBy = "idPai")private  List&lt;Reg1922&gt; reg1922;public List&lt;Reg1922&gt; getReg1922() {return reg1922;}public void setReg1922(List&lt;Reg1922&gt; reg1922) {this.reg1922 = reg1922;}</v>
      </c>
      <c r="K259">
        <f t="shared" si="31"/>
        <v>0</v>
      </c>
      <c r="L259" t="str">
        <f t="shared" si="32"/>
        <v>@OneToMany( cascade = CascadeType.ALL, fetch = FetchType.LAZY, mappedBy = "idPai")private  List&lt;Reg1922&gt; reg1922;public List&lt;Reg1922&gt; getReg1922() {return reg1922;}public void setReg1922(List&lt;Reg1922&gt; reg1922) {this.reg1922 = reg1922;}</v>
      </c>
      <c r="M259" t="str">
        <f t="shared" ref="M259:M271" si="35">"public Reg"&amp;D259&amp;"() { } public Reg"&amp;D259&amp;"(Long id) { this.id = id; } public Reg"&amp;D259&amp;"(Long id, Reg"&amp;G259&amp;" idPai, long linha, String hash) { this.id = id; this.idPai = idPai; this.linha = linha; this.hash = hash; }public Long getId() { return id; } public void setId(Long id) { this.id = id; }"</f>
        <v>public Reg1922() { } public Reg1922(Long id) { this.id = id; } public Reg1922(Long id, Reg1921 idPai, long linha, String hash) { this.id = id; this.idPai = idPai; this.linha = linha; this.hash = hash; }public Long getId() { return id; } public void setId(Long id) { this.id = id; }</v>
      </c>
      <c r="N259" t="str">
        <f t="shared" ref="N259:N271" si="36">CONCATENATE("reg_",LOWER(D259))</f>
        <v>reg_1922</v>
      </c>
      <c r="O259" t="str">
        <f t="shared" ref="O259:O271" si="37">"DELETE FROM `efdicms`.`reg_"&amp;D259&amp;"` WHERE (`HASHFILE` = @NUMHASH);"</f>
        <v>DELETE FROM `efdicms`.`reg_1922` WHERE (`HASHFILE` = @NUMHASH);</v>
      </c>
    </row>
    <row r="260" spans="1:15" x14ac:dyDescent="0.35">
      <c r="A260">
        <f t="shared" si="33"/>
        <v>259</v>
      </c>
      <c r="B260" s="7" t="s">
        <v>8</v>
      </c>
      <c r="C260" t="s">
        <v>3957</v>
      </c>
      <c r="D260" s="7" t="s">
        <v>3478</v>
      </c>
      <c r="E260" s="179">
        <v>6</v>
      </c>
      <c r="F260" t="s">
        <v>144</v>
      </c>
      <c r="G260" s="7" t="s">
        <v>3471</v>
      </c>
      <c r="H260">
        <f>COUNTIF($G$2:G260,G260)</f>
        <v>2</v>
      </c>
      <c r="I260" t="str">
        <f t="shared" si="34"/>
        <v>@Registros(nivel = 6) public class Reg1923 implements Serializable { private static final long serialVersionUID = 1L; @Id @GeneratedValue(strategy = GenerationType.IDENTITY) @Basic(optional = false) @Column(name = "ID" ) private Long id;@ManyToOne(fetch = FetchType.LAZY) @JoinColumn(name = "ID_PAI", nullable = false) private Reg1921 idPai; public Reg1921 getIdPai() {return idPai;}public void setIdPai(Object idPai) {this.idPai = (Reg1921) idPai;}public Reg1923() { } public Reg1923(Long id) { this.id = id; } public Reg1923(Long id, Reg1921 idPai, long linha, String hash) { this.id = id; this.idPai = idPai; this.linha = linha; this.hash = hash; }public Long getId() { return id; } public void setId(Long id) { this.id = id; }</v>
      </c>
      <c r="J260" t="str">
        <f t="shared" ref="J260:J271" si="38">IF(F260="1","@OneToOne(optional = true,","@OneToMany(")&amp;" cascade = CascadeType.ALL, fetch = FetchType.LAZY, mappedBy = ""idPai"")private  "&amp;IF(F260="1","","List&lt;")&amp;"Reg"&amp;D260&amp;IF(F260="1","","&gt;")&amp;" reg"&amp;D260&amp;";public "&amp;IF(F260="1","","List&lt;")&amp;"Reg"&amp;D260&amp;IF(F260="1","","&gt;")&amp;" getReg"&amp;D260&amp;"() {return reg"&amp;D260&amp;";}public void setReg"&amp;D260&amp;"("&amp;IF(F260="1","","List&lt;")&amp;"Reg"&amp;D260&amp;IF(F260="1","","&gt;")&amp;" reg"&amp;D260&amp;") {this.reg"&amp;D260&amp;" = reg"&amp;D260&amp;";}"</f>
        <v>@OneToMany( cascade = CascadeType.ALL, fetch = FetchType.LAZY, mappedBy = "idPai")private  List&lt;Reg1923&gt; reg1923;public List&lt;Reg1923&gt; getReg1923() {return reg1923;}public void setReg1923(List&lt;Reg1923&gt; reg1923) {this.reg1923 = reg1923;}</v>
      </c>
      <c r="K260">
        <f t="shared" ref="K260:K271" si="39">COUNTIF(G:G,D260)</f>
        <v>0</v>
      </c>
      <c r="L260" t="str">
        <f t="shared" si="32"/>
        <v>@OneToMany( cascade = CascadeType.ALL, fetch = FetchType.LAZY, mappedBy = "idPai")private  List&lt;Reg1922&gt; reg1922;public List&lt;Reg1922&gt; getReg1922() {return reg1922;}public void setReg1922(List&lt;Reg1922&gt; reg1922) {this.reg1922 = reg1922;}@OneToMany( cascade = CascadeType.ALL, fetch = FetchType.LAZY, mappedBy = "idPai")private  List&lt;Reg1923&gt; reg1923;public List&lt;Reg1923&gt; getReg1923() {return reg1923;}public void setReg1923(List&lt;Reg1923&gt; reg1923) {this.reg1923 = reg1923;}</v>
      </c>
      <c r="M260" t="str">
        <f t="shared" si="35"/>
        <v>public Reg1923() { } public Reg1923(Long id) { this.id = id; } public Reg1923(Long id, Reg1921 idPai, long linha, String hash) { this.id = id; this.idPai = idPai; this.linha = linha; this.hash = hash; }public Long getId() { return id; } public void setId(Long id) { this.id = id; }</v>
      </c>
      <c r="N260" t="str">
        <f t="shared" si="36"/>
        <v>reg_1923</v>
      </c>
      <c r="O260" t="str">
        <f t="shared" si="37"/>
        <v>DELETE FROM `efdicms`.`reg_1923` WHERE (`HASHFILE` = @NUMHASH);</v>
      </c>
    </row>
    <row r="261" spans="1:15" x14ac:dyDescent="0.35">
      <c r="A261">
        <f t="shared" si="33"/>
        <v>260</v>
      </c>
      <c r="B261" s="7" t="s">
        <v>8</v>
      </c>
      <c r="C261" t="s">
        <v>3958</v>
      </c>
      <c r="D261" s="7" t="s">
        <v>3481</v>
      </c>
      <c r="E261" s="179">
        <v>5</v>
      </c>
      <c r="F261" t="s">
        <v>144</v>
      </c>
      <c r="G261" s="7" t="s">
        <v>3446</v>
      </c>
      <c r="H261">
        <f>COUNTIF($G$2:G261,G261)</f>
        <v>2</v>
      </c>
      <c r="I261" t="str">
        <f t="shared" si="34"/>
        <v>@Registros(nivel = 5) public class Reg1925 implements Serializable { private static final long serialVersionUID = 1L; @Id @GeneratedValue(strategy = GenerationType.IDENTITY) @Basic(optional = false) @Column(name = "ID" ) private Long id;@ManyToOne(fetch = FetchType.LAZY) @JoinColumn(name = "ID_PAI", nullable = false) private Reg1920 idPai; public Reg1920 getIdPai() {return idPai;}public void setIdPai(Object idPai) {this.idPai = (Reg1920) idPai;}public Reg1925() { } public Reg1925(Long id) { this.id = id; } public Reg1925(Long id, Reg1920 idPai, long linha, String hash) { this.id = id; this.idPai = idPai; this.linha = linha; this.hash = hash; }public Long getId() { return id; } public void setId(Long id) { this.id = id; }</v>
      </c>
      <c r="J261" t="str">
        <f t="shared" si="38"/>
        <v>@OneToMany( cascade = CascadeType.ALL, fetch = FetchType.LAZY, mappedBy = "idPai")private  List&lt;Reg1925&gt; reg1925;public List&lt;Reg1925&gt; getReg1925() {return reg1925;}public void setReg1925(List&lt;Reg1925&gt; reg1925) {this.reg1925 = reg1925;}</v>
      </c>
      <c r="K261">
        <f t="shared" si="39"/>
        <v>0</v>
      </c>
      <c r="L261" t="str">
        <f t="shared" si="32"/>
        <v>@OneToMany( cascade = CascadeType.ALL, fetch = FetchType.LAZY, mappedBy = "idPai")private  List&lt;Reg1921&gt; reg1921;public List&lt;Reg1921&gt; getReg1921() {return reg1921;}public void setReg1921(List&lt;Reg1921&gt; reg1921) {this.reg1921 = reg1921;}@OneToMany( cascade = CascadeType.ALL, fetch = FetchType.LAZY, mappedBy = "idPai")private  List&lt;Reg1925&gt; reg1925;public List&lt;Reg1925&gt; getReg1925() {return reg1925;}public void setReg1925(List&lt;Reg1925&gt; reg1925) {this.reg1925 = reg1925;}</v>
      </c>
      <c r="M261" t="str">
        <f t="shared" si="35"/>
        <v>public Reg1925() { } public Reg1925(Long id) { this.id = id; } public Reg1925(Long id, Reg1920 idPai, long linha, String hash) { this.id = id; this.idPai = idPai; this.linha = linha; this.hash = hash; }public Long getId() { return id; } public void setId(Long id) { this.id = id; }</v>
      </c>
      <c r="N261" t="str">
        <f t="shared" si="36"/>
        <v>reg_1925</v>
      </c>
      <c r="O261" t="str">
        <f t="shared" si="37"/>
        <v>DELETE FROM `efdicms`.`reg_1925` WHERE (`HASHFILE` = @NUMHASH);</v>
      </c>
    </row>
    <row r="262" spans="1:15" x14ac:dyDescent="0.35">
      <c r="A262">
        <f t="shared" si="33"/>
        <v>261</v>
      </c>
      <c r="B262" s="7" t="s">
        <v>8</v>
      </c>
      <c r="C262" t="s">
        <v>3959</v>
      </c>
      <c r="D262" s="7" t="s">
        <v>3484</v>
      </c>
      <c r="E262" s="179">
        <v>5</v>
      </c>
      <c r="F262" t="s">
        <v>144</v>
      </c>
      <c r="G262" s="7" t="s">
        <v>3446</v>
      </c>
      <c r="H262">
        <f>COUNTIF($G$2:G262,G262)</f>
        <v>3</v>
      </c>
      <c r="I262" t="str">
        <f t="shared" si="34"/>
        <v>@Registros(nivel = 5) public class Reg1926 implements Serializable { private static final long serialVersionUID = 1L; @Id @GeneratedValue(strategy = GenerationType.IDENTITY) @Basic(optional = false) @Column(name = "ID" ) private Long id;@ManyToOne(fetch = FetchType.LAZY) @JoinColumn(name = "ID_PAI", nullable = false) private Reg1920 idPai; public Reg1920 getIdPai() {return idPai;}public void setIdPai(Object idPai) {this.idPai = (Reg1920) idPai;}public Reg1926() { } public Reg1926(Long id) { this.id = id; } public Reg1926(Long id, Reg1920 idPai, long linha, String hash) { this.id = id; this.idPai = idPai; this.linha = linha; this.hash = hash; }public Long getId() { return id; } public void setId(Long id) { this.id = id; }</v>
      </c>
      <c r="J262" t="str">
        <f t="shared" si="38"/>
        <v>@OneToMany( cascade = CascadeType.ALL, fetch = FetchType.LAZY, mappedBy = "idPai")private  List&lt;Reg1926&gt; reg1926;public List&lt;Reg1926&gt; getReg1926() {return reg1926;}public void setReg1926(List&lt;Reg1926&gt; reg1926) {this.reg1926 = reg1926;}</v>
      </c>
      <c r="K262">
        <f t="shared" si="39"/>
        <v>0</v>
      </c>
      <c r="L262" t="str">
        <f t="shared" ref="L262:L271" si="40">IF(H262=1,J262,CONCATENATE(VLOOKUP(SUMIFS(A:A,G:G,G262,H:H,H262-1),A:L,12,0),J262))</f>
        <v>@OneToMany( cascade = CascadeType.ALL, fetch = FetchType.LAZY, mappedBy = "idPai")private  List&lt;Reg1921&gt; reg1921;public List&lt;Reg1921&gt; getReg1921() {return reg1921;}public void setReg1921(List&lt;Reg1921&gt; reg1921) {this.reg1921 = reg1921;}@OneToMany( cascade = CascadeType.ALL, fetch = FetchType.LAZY, mappedBy = "idPai")private  List&lt;Reg1925&gt; reg1925;public List&lt;Reg1925&gt; getReg1925() {return reg1925;}public void setReg1925(List&lt;Reg1925&gt; reg1925) {this.reg1925 = reg1925;}@OneToMany( cascade = CascadeType.ALL, fetch = FetchType.LAZY, mappedBy = "idPai")private  List&lt;Reg1926&gt; reg1926;public List&lt;Reg1926&gt; getReg1926() {return reg1926;}public void setReg1926(List&lt;Reg1926&gt; reg1926) {this.reg1926 = reg1926;}</v>
      </c>
      <c r="M262" t="str">
        <f t="shared" si="35"/>
        <v>public Reg1926() { } public Reg1926(Long id) { this.id = id; } public Reg1926(Long id, Reg1920 idPai, long linha, String hash) { this.id = id; this.idPai = idPai; this.linha = linha; this.hash = hash; }public Long getId() { return id; } public void setId(Long id) { this.id = id; }</v>
      </c>
      <c r="N262" t="str">
        <f t="shared" si="36"/>
        <v>reg_1926</v>
      </c>
      <c r="O262" t="str">
        <f t="shared" si="37"/>
        <v>DELETE FROM `efdicms`.`reg_1926` WHERE (`HASHFILE` = @NUMHASH);</v>
      </c>
    </row>
    <row r="263" spans="1:15" x14ac:dyDescent="0.35">
      <c r="A263">
        <f t="shared" si="33"/>
        <v>262</v>
      </c>
      <c r="B263" s="7" t="s">
        <v>8</v>
      </c>
      <c r="C263" t="s">
        <v>3960</v>
      </c>
      <c r="D263" s="7" t="s">
        <v>3489</v>
      </c>
      <c r="E263" s="179">
        <v>2</v>
      </c>
      <c r="F263" t="s">
        <v>144</v>
      </c>
      <c r="G263" s="7" t="s">
        <v>3012</v>
      </c>
      <c r="H263">
        <f>COUNTIF($G$2:G263,G263)</f>
        <v>15</v>
      </c>
      <c r="I263" t="str">
        <f t="shared" si="34"/>
        <v>@Registros(nivel = 2) public class Reg1960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Reg1960() { } public Reg1960(Long id) { this.id = id; } public Reg1960(Long id, Reg1001 idPai, long linha, String hash) { this.id = id; this.idPai = idPai; this.linha = linha; this.hash = hash; }public Long getId() { return id; } public void setId(Long id) { this.id = id; }</v>
      </c>
      <c r="J263" t="str">
        <f t="shared" si="38"/>
        <v>@OneToMany( cascade = CascadeType.ALL, fetch = FetchType.LAZY, mappedBy = "idPai")private  List&lt;Reg1960&gt; reg1960;public List&lt;Reg1960&gt; getReg1960() {return reg1960;}public void setReg1960(List&lt;Reg1960&gt; reg1960) {this.reg1960 = reg1960;}</v>
      </c>
      <c r="K263">
        <f t="shared" si="39"/>
        <v>0</v>
      </c>
      <c r="L263" t="str">
        <f t="shared" si="40"/>
        <v>@OneToOne(optional = true, cascade = CascadeType.ALL, fetch = FetchType.LAZY, mappedBy = "idPai")private  Reg1010 reg1010;public Reg1010 getReg1010() {return reg1010;}public void setReg1010(Reg1010 reg1010) {this.reg1010 = reg1010;}@OneToMany( cascade = CascadeType.ALL, fetch = FetchType.LAZY, mappedBy = "idPai")private  List&lt;Reg1100&gt; reg1100;public List&lt;Reg1100&gt; getReg1100() {return reg1100;}public void setReg1100(List&lt;Reg1100&gt; reg1100) {this.reg1100 = reg1100;}@OneToMany( cascade = CascadeType.ALL, fetch = FetchType.LAZY, mappedBy = "idPai")private  List&lt;Reg1200&gt; reg1200;public List&lt;Reg1200&gt; getReg1200() {return reg1200;}public void setReg1200(List&lt;Reg1200&gt; reg1200) {this.reg1200 = reg1200;}@OneToOne(optional = true, cascade = CascadeType.ALL, fetch = FetchType.LAZY, mappedBy = "idPai")private  Reg1250 reg1250;public Reg1250 getReg1250() {return reg1250;}public void setReg1250(Reg1250 reg1250) {this.reg1250 = reg1250;}@OneToMany( cascade = CascadeType.ALL, fetch = FetchType.LAZY, mappedBy = "idPai")private  List&lt;Reg1300&gt; reg1300;public List&lt;Reg1300&gt; getReg1300() {return reg1300;}public void setReg1300(List&lt;Reg1300&gt; reg1300) {this.reg1300 = reg1300;}@OneToMany( cascade = CascadeType.ALL, fetch = FetchType.LAZY, mappedBy = "idPai")private  List&lt;Reg1350&gt; reg1350;public List&lt;Reg1350&gt; getReg1350() {return reg1350;}public void setReg1350(List&lt;Reg1350&gt; reg1350) {this.reg1350 = reg1350;}@OneToMany( cascade = CascadeType.ALL, fetch = FetchType.LAZY, mappedBy = "idPai")private  List&lt;Reg1390&gt; reg1390;public List&lt;Reg1390&gt; getReg1390() {return reg1390;}public void setReg1390(List&lt;Reg1390&gt; reg1390) {this.reg1390 = reg1390;}@OneToMany( cascade = CascadeType.ALL, fetch = FetchType.LAZY, mappedBy = "idPai")private  List&lt;Reg1400&gt; reg1400;public List&lt;Reg1400&gt; getReg1400() {return reg1400;}public void setReg1400(List&lt;Reg1400&gt; reg1400) {this.reg1400 = reg1400;}@OneToMany( cascade = CascadeType.ALL, fetch = FetchType.LAZY, mappedBy = "idPai")private  List&lt;Reg1500&gt; reg1500;public List&lt;Reg1500&gt; getReg1500() {return reg1500;}public void setReg1500(List&lt;Reg1500&gt; reg1500) {this.reg1500 = reg1500;}@OneToMany( cascade = CascadeType.ALL, fetch = FetchType.LAZY, mappedBy = "idPai")private  List&lt;Reg1600&gt; reg1600;public List&lt;Reg1600&gt; getReg1600() {return reg1600;}public void setReg1600(List&lt;Reg1600&gt; reg1600) {this.reg1600 = reg1600;}@OneToMany( cascade = CascadeType.ALL, fetch = FetchType.LAZY, mappedBy = "idPai")private  List&lt;Reg1601&gt; reg1601;public List&lt;Reg1601&gt; getReg1601() {return reg1601;}public void setReg1601(List&lt;Reg1601&gt; reg1601) {this.reg1601 = reg1601;}@OneToMany( cascade = CascadeType.ALL, fetch = FetchType.LAZY, mappedBy = "idPai")private  List&lt;Reg1700&gt; reg1700;public List&lt;Reg1700&gt; getReg1700() {return reg1700;}public void setReg1700(List&lt;Reg1700&gt; reg1700) {this.reg1700 = reg1700;}@OneToOne(optional = true, cascade = CascadeType.ALL, fetch = FetchType.LAZY, mappedBy = "idPai")private  Reg1800 reg1800;public Reg1800 getReg1800() {return reg1800;}public void setReg1800(Reg1800 reg1800) {this.reg1800 = reg1800;}@OneToMany( cascade = CascadeType.ALL, fetch = FetchType.LAZY, mappedBy = "idPai")private  List&lt;Reg1900&gt; reg1900;public List&lt;Reg1900&gt; getReg1900() {return reg1900;}public void setReg1900(List&lt;Reg1900&gt; reg1900) {this.reg1900 = reg1900;}@OneToMany( cascade = CascadeType.ALL, fetch = FetchType.LAZY, mappedBy = "idPai")private  List&lt;Reg1960&gt; reg1960;public List&lt;Reg1960&gt; getReg1960() {return reg1960;}public void setReg1960(List&lt;Reg1960&gt; reg1960) {this.reg1960 = reg1960;}</v>
      </c>
      <c r="M263" t="str">
        <f t="shared" si="35"/>
        <v>public Reg1960() { } public Reg1960(Long id) { this.id = id; } public Reg1960(Long id, Reg1001 idPai, long linha, String hash) { this.id = id; this.idPai = idPai; this.linha = linha; this.hash = hash; }public Long getId() { return id; } public void setId(Long id) { this.id = id; }</v>
      </c>
      <c r="N263" t="str">
        <f t="shared" si="36"/>
        <v>reg_1960</v>
      </c>
      <c r="O263" t="str">
        <f t="shared" si="37"/>
        <v>DELETE FROM `efdicms`.`reg_1960` WHERE (`HASHFILE` = @NUMHASH);</v>
      </c>
    </row>
    <row r="264" spans="1:15" x14ac:dyDescent="0.35">
      <c r="A264">
        <f t="shared" si="33"/>
        <v>263</v>
      </c>
      <c r="B264" s="7" t="s">
        <v>8</v>
      </c>
      <c r="C264" t="s">
        <v>3961</v>
      </c>
      <c r="D264" s="7" t="s">
        <v>3517</v>
      </c>
      <c r="E264" s="179">
        <v>2</v>
      </c>
      <c r="F264" t="s">
        <v>144</v>
      </c>
      <c r="G264" s="7" t="s">
        <v>3012</v>
      </c>
      <c r="H264">
        <f>COUNTIF($G$2:G264,G264)</f>
        <v>16</v>
      </c>
      <c r="I264" t="str">
        <f t="shared" si="34"/>
        <v>@Registros(nivel = 2) public class Reg1970 implements Serializable { private static final long serialVersionUID = 1L; @Id @GeneratedValue(strategy = GenerationType.IDENTITY) @Basic(optional = false) @Column(name = "ID" ) private Long id;@ManyToOne(fetch = FetchType.LAZY) @JoinColumn(name = "ID_PAI", nullable = false) private Reg1001 idPai; public Reg1001 getIdPai() {return idPai;}public void setIdPai(Object idPai) {this.idPai = (Reg1001) idPai;}public Reg1970() { } public Reg1970(Long id) { this.id = id; } public Reg1970(Long id, Reg1001 idPai, long linha, String hash) { this.id = id; this.idPai = idPai; this.linha = linha; this.hash = hash; }public Long getId() { return id; } public void setId(Long id) { this.id = id; }</v>
      </c>
      <c r="J264" t="str">
        <f t="shared" si="38"/>
        <v>@OneToMany( cascade = CascadeType.ALL, fetch = FetchType.LAZY, mappedBy = "idPai")private  List&lt;Reg1970&gt; reg1970;public List&lt;Reg1970&gt; getReg1970() {return reg1970;}public void setReg1970(List&lt;Reg1970&gt; reg1970) {this.reg1970 = reg1970;}</v>
      </c>
      <c r="K264">
        <f t="shared" si="39"/>
        <v>1</v>
      </c>
      <c r="L264" t="str">
        <f t="shared" si="40"/>
        <v>@OneToOne(optional = true, cascade = CascadeType.ALL, fetch = FetchType.LAZY, mappedBy = "idPai")private  Reg1010 reg1010;public Reg1010 getReg1010() {return reg1010;}public void setReg1010(Reg1010 reg1010) {this.reg1010 = reg1010;}@OneToMany( cascade = CascadeType.ALL, fetch = FetchType.LAZY, mappedBy = "idPai")private  List&lt;Reg1100&gt; reg1100;public List&lt;Reg1100&gt; getReg1100() {return reg1100;}public void setReg1100(List&lt;Reg1100&gt; reg1100) {this.reg1100 = reg1100;}@OneToMany( cascade = CascadeType.ALL, fetch = FetchType.LAZY, mappedBy = "idPai")private  List&lt;Reg1200&gt; reg1200;public List&lt;Reg1200&gt; getReg1200() {return reg1200;}public void setReg1200(List&lt;Reg1200&gt; reg1200) {this.reg1200 = reg1200;}@OneToOne(optional = true, cascade = CascadeType.ALL, fetch = FetchType.LAZY, mappedBy = "idPai")private  Reg1250 reg1250;public Reg1250 getReg1250() {return reg1250;}public void setReg1250(Reg1250 reg1250) {this.reg1250 = reg1250;}@OneToMany( cascade = CascadeType.ALL, fetch = FetchType.LAZY, mappedBy = "idPai")private  List&lt;Reg1300&gt; reg1300;public List&lt;Reg1300&gt; getReg1300() {return reg1300;}public void setReg1300(List&lt;Reg1300&gt; reg1300) {this.reg1300 = reg1300;}@OneToMany( cascade = CascadeType.ALL, fetch = FetchType.LAZY, mappedBy = "idPai")private  List&lt;Reg1350&gt; reg1350;public List&lt;Reg1350&gt; getReg1350() {return reg1350;}public void setReg1350(List&lt;Reg1350&gt; reg1350) {this.reg1350 = reg1350;}@OneToMany( cascade = CascadeType.ALL, fetch = FetchType.LAZY, mappedBy = "idPai")private  List&lt;Reg1390&gt; reg1390;public List&lt;Reg1390&gt; getReg1390() {return reg1390;}public void setReg1390(List&lt;Reg1390&gt; reg1390) {this.reg1390 = reg1390;}@OneToMany( cascade = CascadeType.ALL, fetch = FetchType.LAZY, mappedBy = "idPai")private  List&lt;Reg1400&gt; reg1400;public List&lt;Reg1400&gt; getReg1400() {return reg1400;}public void setReg1400(List&lt;Reg1400&gt; reg1400) {this.reg1400 = reg1400;}@OneToMany( cascade = CascadeType.ALL, fetch = FetchType.LAZY, mappedBy = "idPai")private  List&lt;Reg1500&gt; reg1500;public List&lt;Reg1500&gt; getReg1500() {return reg1500;}public void setReg1500(List&lt;Reg1500&gt; reg1500) {this.reg1500 = reg1500;}@OneToMany( cascade = CascadeType.ALL, fetch = FetchType.LAZY, mappedBy = "idPai")private  List&lt;Reg1600&gt; reg1600;public List&lt;Reg1600&gt; getReg1600() {return reg1600;}public void setReg1600(List&lt;Reg1600&gt; reg1600) {this.reg1600 = reg1600;}@OneToMany( cascade = CascadeType.ALL, fetch = FetchType.LAZY, mappedBy = "idPai")private  List&lt;Reg1601&gt; reg1601;public List&lt;Reg1601&gt; getReg1601() {return reg1601;}public void setReg1601(List&lt;Reg1601&gt; reg1601) {this.reg1601 = reg1601;}@OneToMany( cascade = CascadeType.ALL, fetch = FetchType.LAZY, mappedBy = "idPai")private  List&lt;Reg1700&gt; reg1700;public List&lt;Reg1700&gt; getReg1700() {return reg1700;}public void setReg1700(List&lt;Reg1700&gt; reg1700) {this.reg1700 = reg1700;}@OneToOne(optional = true, cascade = CascadeType.ALL, fetch = FetchType.LAZY, mappedBy = "idPai")private  Reg1800 reg1800;public Reg1800 getReg1800() {return reg1800;}public void setReg1800(Reg1800 reg1800) {this.reg1800 = reg1800;}@OneToMany( cascade = CascadeType.ALL, fetch = FetchType.LAZY, mappedBy = "idPai")private  List&lt;Reg1900&gt; reg1900;public List&lt;Reg1900&gt; getReg1900() {return reg1900;}public void setReg1900(List&lt;Reg1900&gt; reg1900) {this.reg1900 = reg1900;}@OneToMany( cascade = CascadeType.ALL, fetch = FetchType.LAZY, mappedBy = "idPai")private  List&lt;Reg1960&gt; reg1960;public List&lt;Reg1960&gt; getReg1960() {return reg1960;}public void setReg1960(List&lt;Reg1960&gt; reg1960) {this.reg1960 = reg1960;}@OneToMany( cascade = CascadeType.ALL, fetch = FetchType.LAZY, mappedBy = "idPai")private  List&lt;Reg1970&gt; reg1970;public List&lt;Reg1970&gt; getReg1970() {return reg1970;}public void setReg1970(List&lt;Reg1970&gt; reg1970) {this.reg1970 = reg1970;}</v>
      </c>
      <c r="M264" t="str">
        <f t="shared" si="35"/>
        <v>public Reg1970() { } public Reg1970(Long id) { this.id = id; } public Reg1970(Long id, Reg1001 idPai, long linha, String hash) { this.id = id; this.idPai = idPai; this.linha = linha; this.hash = hash; }public Long getId() { return id; } public void setId(Long id) { this.id = id; }</v>
      </c>
      <c r="N264" t="str">
        <f t="shared" si="36"/>
        <v>reg_1970</v>
      </c>
      <c r="O264" t="str">
        <f t="shared" si="37"/>
        <v>DELETE FROM `efdicms`.`reg_1970` WHERE (`HASHFILE` = @NUMHASH);</v>
      </c>
    </row>
    <row r="265" spans="1:15" x14ac:dyDescent="0.35">
      <c r="A265">
        <f t="shared" si="33"/>
        <v>264</v>
      </c>
      <c r="B265" s="7" t="s">
        <v>8</v>
      </c>
      <c r="C265" t="s">
        <v>3962</v>
      </c>
      <c r="D265" s="7" t="s">
        <v>3538</v>
      </c>
      <c r="E265" s="179">
        <v>3</v>
      </c>
      <c r="F265" t="s">
        <v>3539</v>
      </c>
      <c r="G265" s="7" t="s">
        <v>3517</v>
      </c>
      <c r="H265">
        <f>COUNTIF($G$2:G265,G265)</f>
        <v>1</v>
      </c>
      <c r="I265" t="str">
        <f t="shared" si="34"/>
        <v>@Registros(nivel = 3) public class Reg1975 implements Serializable { private static final long serialVersionUID = 1L; @Id @GeneratedValue(strategy = GenerationType.IDENTITY) @Basic(optional = false) @Column(name = "ID" ) private Long id;@ManyToOne(fetch = FetchType.LAZY) @JoinColumn(name = "ID_PAI", nullable = false) private Reg1970 idPai; public Reg1970 getIdPai() {return idPai;}public void setIdPai(Object idPai) {this.idPai = (Reg1970) idPai;}public Reg1975() { } public Reg1975(Long id) { this.id = id; } public Reg1975(Long id, Reg1970 idPai, long linha, String hash) { this.id = id; this.idPai = idPai; this.linha = linha; this.hash = hash; }public Long getId() { return id; } public void setId(Long id) { this.id = id; }</v>
      </c>
      <c r="J265" t="str">
        <f t="shared" si="38"/>
        <v>@OneToMany( cascade = CascadeType.ALL, fetch = FetchType.LAZY, mappedBy = "idPai")private  List&lt;Reg1975&gt; reg1975;public List&lt;Reg1975&gt; getReg1975() {return reg1975;}public void setReg1975(List&lt;Reg1975&gt; reg1975) {this.reg1975 = reg1975;}</v>
      </c>
      <c r="K265">
        <f t="shared" si="39"/>
        <v>0</v>
      </c>
      <c r="L265" t="str">
        <f t="shared" si="40"/>
        <v>@OneToMany( cascade = CascadeType.ALL, fetch = FetchType.LAZY, mappedBy = "idPai")private  List&lt;Reg1975&gt; reg1975;public List&lt;Reg1975&gt; getReg1975() {return reg1975;}public void setReg1975(List&lt;Reg1975&gt; reg1975) {this.reg1975 = reg1975;}</v>
      </c>
      <c r="M265" t="str">
        <f t="shared" si="35"/>
        <v>public Reg1975() { } public Reg1975(Long id) { this.id = id; } public Reg1975(Long id, Reg1970 idPai, long linha, String hash) { this.id = id; this.idPai = idPai; this.linha = linha; this.hash = hash; }public Long getId() { return id; } public void setId(Long id) { this.id = id; }</v>
      </c>
      <c r="N265" t="str">
        <f t="shared" si="36"/>
        <v>reg_1975</v>
      </c>
      <c r="O265" t="str">
        <f t="shared" si="37"/>
        <v>DELETE FROM `efdicms`.`reg_1975` WHERE (`HASHFILE` = @NUMHASH);</v>
      </c>
    </row>
    <row r="266" spans="1:15" x14ac:dyDescent="0.35">
      <c r="A266">
        <f t="shared" si="33"/>
        <v>265</v>
      </c>
      <c r="B266" s="7" t="s">
        <v>8</v>
      </c>
      <c r="C266" t="s">
        <v>3963</v>
      </c>
      <c r="D266" s="7" t="s">
        <v>3550</v>
      </c>
      <c r="E266" s="179">
        <v>2</v>
      </c>
      <c r="F266" t="s">
        <v>8</v>
      </c>
      <c r="G266" s="7" t="s">
        <v>3012</v>
      </c>
      <c r="H266">
        <f>COUNTIF($G$2:G266,G266)</f>
        <v>17</v>
      </c>
      <c r="I266" t="str">
        <f t="shared" si="34"/>
        <v>@Registros(nivel = 2) public class Reg1980 implements Serializable { private static final long serialVersionUID = 1L; @Id @GeneratedValue(strategy = GenerationType.IDENTITY) @Basic(optional = false) @Column(name = "ID" ) private Long id;@OneToOne(fetch = FetchType.LAZY) @JoinColumn(name = "ID_PAI", nullable = false) private Reg1001 idPai; public Reg1001 getIdPai() {return idPai;}public void setIdPai(Object idPai) {this.idPai = (Reg1001) idPai;}public Reg1980() { } public Reg1980(Long id) { this.id = id; } public Reg1980(Long id, Reg1001 idPai, long linha, String hash) { this.id = id; this.idPai = idPai; this.linha = linha; this.hash = hash; }public Long getId() { return id; } public void setId(Long id) { this.id = id; }</v>
      </c>
      <c r="J266" t="str">
        <f t="shared" si="38"/>
        <v>@OneToOne(optional = true, cascade = CascadeType.ALL, fetch = FetchType.LAZY, mappedBy = "idPai")private  Reg1980 reg1980;public Reg1980 getReg1980() {return reg1980;}public void setReg1980(Reg1980 reg1980) {this.reg1980 = reg1980;}</v>
      </c>
      <c r="K266">
        <f t="shared" si="39"/>
        <v>0</v>
      </c>
      <c r="L266" t="str">
        <f t="shared" si="40"/>
        <v>@OneToOne(optional = true, cascade = CascadeType.ALL, fetch = FetchType.LAZY, mappedBy = "idPai")private  Reg1010 reg1010;public Reg1010 getReg1010() {return reg1010;}public void setReg1010(Reg1010 reg1010) {this.reg1010 = reg1010;}@OneToMany( cascade = CascadeType.ALL, fetch = FetchType.LAZY, mappedBy = "idPai")private  List&lt;Reg1100&gt; reg1100;public List&lt;Reg1100&gt; getReg1100() {return reg1100;}public void setReg1100(List&lt;Reg1100&gt; reg1100) {this.reg1100 = reg1100;}@OneToMany( cascade = CascadeType.ALL, fetch = FetchType.LAZY, mappedBy = "idPai")private  List&lt;Reg1200&gt; reg1200;public List&lt;Reg1200&gt; getReg1200() {return reg1200;}public void setReg1200(List&lt;Reg1200&gt; reg1200) {this.reg1200 = reg1200;}@OneToOne(optional = true, cascade = CascadeType.ALL, fetch = FetchType.LAZY, mappedBy = "idPai")private  Reg1250 reg1250;public Reg1250 getReg1250() {return reg1250;}public void setReg1250(Reg1250 reg1250) {this.reg1250 = reg1250;}@OneToMany( cascade = CascadeType.ALL, fetch = FetchType.LAZY, mappedBy = "idPai")private  List&lt;Reg1300&gt; reg1300;public List&lt;Reg1300&gt; getReg1300() {return reg1300;}public void setReg1300(List&lt;Reg1300&gt; reg1300) {this.reg1300 = reg1300;}@OneToMany( cascade = CascadeType.ALL, fetch = FetchType.LAZY, mappedBy = "idPai")private  List&lt;Reg1350&gt; reg1350;public List&lt;Reg1350&gt; getReg1350() {return reg1350;}public void setReg1350(List&lt;Reg1350&gt; reg1350) {this.reg1350 = reg1350;}@OneToMany( cascade = CascadeType.ALL, fetch = FetchType.LAZY, mappedBy = "idPai")private  List&lt;Reg1390&gt; reg1390;public List&lt;Reg1390&gt; getReg1390() {return reg1390;}public void setReg1390(List&lt;Reg1390&gt; reg1390) {this.reg1390 = reg1390;}@OneToMany( cascade = CascadeType.ALL, fetch = FetchType.LAZY, mappedBy = "idPai")private  List&lt;Reg1400&gt; reg1400;public List&lt;Reg1400&gt; getReg1400() {return reg1400;}public void setReg1400(List&lt;Reg1400&gt; reg1400) {this.reg1400 = reg1400;}@OneToMany( cascade = CascadeType.ALL, fetch = FetchType.LAZY, mappedBy = "idPai")private  List&lt;Reg1500&gt; reg1500;public List&lt;Reg1500&gt; getReg1500() {return reg1500;}public void setReg1500(List&lt;Reg1500&gt; reg1500) {this.reg1500 = reg1500;}@OneToMany( cascade = CascadeType.ALL, fetch = FetchType.LAZY, mappedBy = "idPai")private  List&lt;Reg1600&gt; reg1600;public List&lt;Reg1600&gt; getReg1600() {return reg1600;}public void setReg1600(List&lt;Reg1600&gt; reg1600) {this.reg1600 = reg1600;}@OneToMany( cascade = CascadeType.ALL, fetch = FetchType.LAZY, mappedBy = "idPai")private  List&lt;Reg1601&gt; reg1601;public List&lt;Reg1601&gt; getReg1601() {return reg1601;}public void setReg1601(List&lt;Reg1601&gt; reg1601) {this.reg1601 = reg1601;}@OneToMany( cascade = CascadeType.ALL, fetch = FetchType.LAZY, mappedBy = "idPai")private  List&lt;Reg1700&gt; reg1700;public List&lt;Reg1700&gt; getReg1700() {return reg1700;}public void setReg1700(List&lt;Reg1700&gt; reg1700) {this.reg1700 = reg1700;}@OneToOne(optional = true, cascade = CascadeType.ALL, fetch = FetchType.LAZY, mappedBy = "idPai")private  Reg1800 reg1800;public Reg1800 getReg1800() {return reg1800;}public void setReg1800(Reg1800 reg1800) {this.reg1800 = reg1800;}@OneToMany( cascade = CascadeType.ALL, fetch = FetchType.LAZY, mappedBy = "idPai")private  List&lt;Reg1900&gt; reg1900;public List&lt;Reg1900&gt; getReg1900() {return reg1900;}public void setReg1900(List&lt;Reg1900&gt; reg1900) {this.reg1900 = reg1900;}@OneToMany( cascade = CascadeType.ALL, fetch = FetchType.LAZY, mappedBy = "idPai")private  List&lt;Reg1960&gt; reg1960;public List&lt;Reg1960&gt; getReg1960() {return reg1960;}public void setReg1960(List&lt;Reg1960&gt; reg1960) {this.reg1960 = reg1960;}@OneToMany( cascade = CascadeType.ALL, fetch = FetchType.LAZY, mappedBy = "idPai")private  List&lt;Reg1970&gt; reg1970;public List&lt;Reg1970&gt; getReg1970() {return reg1970;}public void setReg1970(List&lt;Reg1970&gt; reg1970) {this.reg1970 = reg1970;}@OneToOne(optional = true, cascade = CascadeType.ALL, fetch = FetchType.LAZY, mappedBy = "idPai")private  Reg1980 reg1980;public Reg1980 getReg1980() {return reg1980;}public void setReg1980(Reg1980 reg1980) {this.reg1980 = reg1980;}</v>
      </c>
      <c r="M266" t="str">
        <f t="shared" si="35"/>
        <v>public Reg1980() { } public Reg1980(Long id) { this.id = id; } public Reg1980(Long id, Reg1001 idPai, long linha, String hash) { this.id = id; this.idPai = idPai; this.linha = linha; this.hash = hash; }public Long getId() { return id; } public void setId(Long id) { this.id = id; }</v>
      </c>
      <c r="N266" t="str">
        <f t="shared" si="36"/>
        <v>reg_1980</v>
      </c>
      <c r="O266" t="str">
        <f t="shared" si="37"/>
        <v>DELETE FROM `efdicms`.`reg_1980` WHERE (`HASHFILE` = @NUMHASH);</v>
      </c>
    </row>
    <row r="267" spans="1:15" x14ac:dyDescent="0.35">
      <c r="A267">
        <f t="shared" si="33"/>
        <v>266</v>
      </c>
      <c r="B267" s="7" t="s">
        <v>8</v>
      </c>
      <c r="C267" t="s">
        <v>3964</v>
      </c>
      <c r="D267" s="7" t="s">
        <v>3574</v>
      </c>
      <c r="E267" s="179">
        <v>1</v>
      </c>
      <c r="F267" t="s">
        <v>8</v>
      </c>
      <c r="G267" s="7" t="s">
        <v>23</v>
      </c>
      <c r="H267">
        <f>COUNTIF($G$2:G267,G267)</f>
        <v>18</v>
      </c>
      <c r="I267" t="str">
        <f t="shared" si="34"/>
        <v>@Registros(nivel = 1) public class Reg1990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Reg1990() { } public Reg1990(Long id) { this.id = id; } public Reg1990(Long id, Reg0000 idPai, long linha, String hash) { this.id = id; this.idPai = idPai; this.linha = linha; this.hash = hash; }public Long getId() { return id; } public void setId(Long id) { this.id = id; }</v>
      </c>
      <c r="J267" t="str">
        <f t="shared" si="38"/>
        <v>@OneToOne(optional = true, cascade = CascadeType.ALL, fetch = FetchType.LAZY, mappedBy = "idPai")private  Reg1990 reg1990;public Reg1990 getReg1990() {return reg1990;}public void setReg1990(Reg1990 reg1990) {this.reg1990 = reg1990;}</v>
      </c>
      <c r="K267">
        <f t="shared" si="39"/>
        <v>0</v>
      </c>
      <c r="L267" t="str">
        <f t="shared" si="40"/>
        <v>@OneToOne(optional = true, cascade = CascadeType.ALL, fetch = FetchType.LAZY, mappedBy = "idPai")private  Reg0001 reg0001;public Reg0001 getReg0001() {return reg0001;}public void setReg0001(Reg0001 reg0001) {this.reg0001 = reg0001;}@OneToOne(optional = true, cascade = CascadeType.ALL, fetch = FetchType.LAZY, mappedBy = "idPai")private  Reg0990 reg0990;public Reg0990 getReg0990() {return reg0990;}public void setReg0990(Reg0990 reg0990) {this.reg0990 = reg0990;}@OneToOne(optional = true, cascade = CascadeType.ALL, fetch = FetchType.LAZY, mappedBy = "idPai")private  RegB001 regB001;public RegB001 getRegB001() {return regB001;}public void setRegB001(RegB001 regB001) {this.regB001 = regB001;}@OneToOne(optional = true, cascade = CascadeType.ALL, fetch = FetchType.LAZY, mappedBy = "idPai")private  RegB990 regB990;public RegB990 getRegB990() {return regB990;}public void setRegB990(RegB990 regB990) {this.regB990 = regB990;}@OneToOne(optional = true, cascade = CascadeType.ALL, fetch = FetchType.LAZY, mappedBy = "idPai")private  RegC001 regC001;public RegC001 getRegC001() {return regC001;}public void setRegC001(RegC001 regC001) {this.regC001 = regC001;}@OneToOne(optional = true, cascade = CascadeType.ALL, fetch = FetchType.LAZY, mappedBy = "idPai")private  RegC990 regC990;public RegC990 getRegC990() {return regC990;}public void setRegC990(RegC990 regC990) {this.regC990 = regC990;}@OneToOne(optional = true, cascade = CascadeType.ALL, fetch = FetchType.LAZY, mappedBy = "idPai")private  RegD001 regD001;public RegD001 getRegD001() {return regD001;}public void setRegD001(RegD001 regD001) {this.regD001 = regD001;}@OneToOne(optional = true, cascade = CascadeType.ALL, fetch = FetchType.LAZY, mappedBy = "idPai")private  RegD990 regD990;public RegD990 getRegD990() {return regD990;}public void setRegD990(RegD990 regD990) {this.regD990 = regD990;}@OneToOne(optional = true, cascade = CascadeType.ALL, fetch = FetchType.LAZY, mappedBy = "idPai")private  RegE001 regE001;public RegE001 getRegE001() {return regE001;}public void setRegE001(RegE001 regE001) {this.regE001 = regE001;}@OneToOne(optional = true, cascade = CascadeType.ALL, fetch = FetchType.LAZY, mappedBy = "idPai")private  RegE990 regE990;public RegE990 getRegE990() {return regE990;}public void setRegE990(RegE990 regE990) {this.regE990 = regE990;}@OneToOne(optional = true, cascade = CascadeType.ALL, fetch = FetchType.LAZY, mappedBy = "idPai")private  RegG001 regG001;public RegG001 getRegG001() {return regG001;}public void setRegG001(RegG001 regG001) {this.regG001 = regG001;}@OneToOne(optional = true, cascade = CascadeType.ALL, fetch = FetchType.LAZY, mappedBy = "idPai")private  RegG990 regG990;public RegG990 getRegG990() {return regG990;}public void setRegG990(RegG990 regG990) {this.regG990 = regG990;}@OneToOne(optional = true, cascade = CascadeType.ALL, fetch = FetchType.LAZY, mappedBy = "idPai")private  RegH001 regH001;public RegH001 getRegH001() {return regH001;}public void setRegH001(RegH001 regH001) {this.regH001 = regH001;}@OneToOne(optional = true, cascade = CascadeType.ALL, fetch = FetchType.LAZY, mappedBy = "idPai")private  RegH990 regH990;public RegH990 getRegH990() {return regH990;}public void setRegH990(RegH990 regH990) {this.regH990 = regH990;}@OneToOne(optional = true, cascade = CascadeType.ALL, fetch = FetchType.LAZY, mappedBy = "idPai")private  RegK001 regK001;public RegK001 getRegK001() {return regK001;}public void setRegK001(RegK001 regK001) {this.regK001 = regK001;}@OneToOne(optional = true, cascade = CascadeType.ALL, fetch = FetchType.LAZY, mappedBy = "idPai")private  RegK990 regK990;public RegK990 getRegK990() {return regK990;}public void setRegK990(RegK990 regK990) {this.regK990 = regK990;}@OneToOne(optional = true, cascade = CascadeType.ALL, fetch = FetchType.LAZY, mappedBy = "idPai")private  Reg1001 reg1001;public Reg1001 getReg1001() {return reg1001;}public void setReg1001(Reg1001 reg1001) {this.reg1001 = reg1001;}@OneToOne(optional = true, cascade = CascadeType.ALL, fetch = FetchType.LAZY, mappedBy = "idPai")private  Reg1990 reg1990;public Reg1990 getReg1990() {return reg1990;}public void setReg1990(Reg1990 reg1990) {this.reg1990 = reg1990;}</v>
      </c>
      <c r="M267" t="str">
        <f t="shared" si="35"/>
        <v>public Reg1990() { } public Reg1990(Long id) { this.id = id; } public Reg1990(Long id, Reg0000 idPai, long linha, String hash) { this.id = id; this.idPai = idPai; this.linha = linha; this.hash = hash; }public Long getId() { return id; } public void setId(Long id) { this.id = id; }</v>
      </c>
      <c r="N267" t="str">
        <f t="shared" si="36"/>
        <v>reg_1990</v>
      </c>
      <c r="O267" t="str">
        <f t="shared" si="37"/>
        <v>DELETE FROM `efdicms`.`reg_1990` WHERE (`HASHFILE` = @NUMHASH);</v>
      </c>
    </row>
    <row r="268" spans="1:15" x14ac:dyDescent="0.35">
      <c r="A268">
        <f t="shared" si="33"/>
        <v>267</v>
      </c>
      <c r="B268" s="7" t="s">
        <v>3965</v>
      </c>
      <c r="C268" t="s">
        <v>3966</v>
      </c>
      <c r="D268" s="7" t="s">
        <v>3579</v>
      </c>
      <c r="E268" s="179">
        <v>1</v>
      </c>
      <c r="F268" t="s">
        <v>8</v>
      </c>
      <c r="G268" s="7" t="s">
        <v>23</v>
      </c>
      <c r="H268">
        <f>COUNTIF($G$2:G268,G268)</f>
        <v>19</v>
      </c>
      <c r="I268" t="str">
        <f t="shared" si="34"/>
        <v>@Registros(nivel = 1) public class Reg9001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Reg9001() { } public Reg9001(Long id) { this.id = id; } public Reg9001(Long id, Reg0000 idPai, long linha, String hash) { this.id = id; this.idPai = idPai; this.linha = linha; this.hash = hash; }public Long getId() { return id; } public void setId(Long id) { this.id = id; }</v>
      </c>
      <c r="J268" t="str">
        <f t="shared" si="38"/>
        <v>@OneToOne(optional = true, cascade = CascadeType.ALL, fetch = FetchType.LAZY, mappedBy = "idPai")private  Reg9001 reg9001;public Reg9001 getReg9001() {return reg9001;}public void setReg9001(Reg9001 reg9001) {this.reg9001 = reg9001;}</v>
      </c>
      <c r="K268">
        <f t="shared" si="39"/>
        <v>1</v>
      </c>
      <c r="L268" t="str">
        <f t="shared" si="40"/>
        <v>@OneToOne(optional = true, cascade = CascadeType.ALL, fetch = FetchType.LAZY, mappedBy = "idPai")private  Reg0001 reg0001;public Reg0001 getReg0001() {return reg0001;}public void setReg0001(Reg0001 reg0001) {this.reg0001 = reg0001;}@OneToOne(optional = true, cascade = CascadeType.ALL, fetch = FetchType.LAZY, mappedBy = "idPai")private  Reg0990 reg0990;public Reg0990 getReg0990() {return reg0990;}public void setReg0990(Reg0990 reg0990) {this.reg0990 = reg0990;}@OneToOne(optional = true, cascade = CascadeType.ALL, fetch = FetchType.LAZY, mappedBy = "idPai")private  RegB001 regB001;public RegB001 getRegB001() {return regB001;}public void setRegB001(RegB001 regB001) {this.regB001 = regB001;}@OneToOne(optional = true, cascade = CascadeType.ALL, fetch = FetchType.LAZY, mappedBy = "idPai")private  RegB990 regB990;public RegB990 getRegB990() {return regB990;}public void setRegB990(RegB990 regB990) {this.regB990 = regB990;}@OneToOne(optional = true, cascade = CascadeType.ALL, fetch = FetchType.LAZY, mappedBy = "idPai")private  RegC001 regC001;public RegC001 getRegC001() {return regC001;}public void setRegC001(RegC001 regC001) {this.regC001 = regC001;}@OneToOne(optional = true, cascade = CascadeType.ALL, fetch = FetchType.LAZY, mappedBy = "idPai")private  RegC990 regC990;public RegC990 getRegC990() {return regC990;}public void setRegC990(RegC990 regC990) {this.regC990 = regC990;}@OneToOne(optional = true, cascade = CascadeType.ALL, fetch = FetchType.LAZY, mappedBy = "idPai")private  RegD001 regD001;public RegD001 getRegD001() {return regD001;}public void setRegD001(RegD001 regD001) {this.regD001 = regD001;}@OneToOne(optional = true, cascade = CascadeType.ALL, fetch = FetchType.LAZY, mappedBy = "idPai")private  RegD990 regD990;public RegD990 getRegD990() {return regD990;}public void setRegD990(RegD990 regD990) {this.regD990 = regD990;}@OneToOne(optional = true, cascade = CascadeType.ALL, fetch = FetchType.LAZY, mappedBy = "idPai")private  RegE001 regE001;public RegE001 getRegE001() {return regE001;}public void setRegE001(RegE001 regE001) {this.regE001 = regE001;}@OneToOne(optional = true, cascade = CascadeType.ALL, fetch = FetchType.LAZY, mappedBy = "idPai")private  RegE990 regE990;public RegE990 getRegE990() {return regE990;}public void setRegE990(RegE990 regE990) {this.regE990 = regE990;}@OneToOne(optional = true, cascade = CascadeType.ALL, fetch = FetchType.LAZY, mappedBy = "idPai")private  RegG001 regG001;public RegG001 getRegG001() {return regG001;}public void setRegG001(RegG001 regG001) {this.regG001 = regG001;}@OneToOne(optional = true, cascade = CascadeType.ALL, fetch = FetchType.LAZY, mappedBy = "idPai")private  RegG990 regG990;public RegG990 getRegG990() {return regG990;}public void setRegG990(RegG990 regG990) {this.regG990 = regG990;}@OneToOne(optional = true, cascade = CascadeType.ALL, fetch = FetchType.LAZY, mappedBy = "idPai")private  RegH001 regH001;public RegH001 getRegH001() {return regH001;}public void setRegH001(RegH001 regH001) {this.regH001 = regH001;}@OneToOne(optional = true, cascade = CascadeType.ALL, fetch = FetchType.LAZY, mappedBy = "idPai")private  RegH990 regH990;public RegH990 getRegH990() {return regH990;}public void setRegH990(RegH990 regH990) {this.regH990 = regH990;}@OneToOne(optional = true, cascade = CascadeType.ALL, fetch = FetchType.LAZY, mappedBy = "idPai")private  RegK001 regK001;public RegK001 getRegK001() {return regK001;}public void setRegK001(RegK001 regK001) {this.regK001 = regK001;}@OneToOne(optional = true, cascade = CascadeType.ALL, fetch = FetchType.LAZY, mappedBy = "idPai")private  RegK990 regK990;public RegK990 getRegK990() {return regK990;}public void setRegK990(RegK990 regK990) {this.regK990 = regK990;}@OneToOne(optional = true, cascade = CascadeType.ALL, fetch = FetchType.LAZY, mappedBy = "idPai")private  Reg1001 reg1001;public Reg1001 getReg1001() {return reg1001;}public void setReg1001(Reg1001 reg1001) {this.reg1001 = reg1001;}@OneToOne(optional = true, cascade = CascadeType.ALL, fetch = FetchType.LAZY, mappedBy = "idPai")private  Reg1990 reg1990;public Reg1990 getReg1990() {return reg1990;}public void setReg1990(Reg1990 reg1990) {this.reg1990 = reg1990;}@OneToOne(optional = true, cascade = CascadeType.ALL, fetch = FetchType.LAZY, mappedBy = "idPai")private  Reg9001 reg9001;public Reg9001 getReg9001() {return reg9001;}public void setReg9001(Reg9001 reg9001) {this.reg9001 = reg9001;}</v>
      </c>
      <c r="M268" t="str">
        <f t="shared" si="35"/>
        <v>public Reg9001() { } public Reg9001(Long id) { this.id = id; } public Reg9001(Long id, Reg0000 idPai, long linha, String hash) { this.id = id; this.idPai = idPai; this.linha = linha; this.hash = hash; }public Long getId() { return id; } public void setId(Long id) { this.id = id; }</v>
      </c>
      <c r="N268" t="str">
        <f t="shared" si="36"/>
        <v>reg_9001</v>
      </c>
      <c r="O268" t="str">
        <f t="shared" si="37"/>
        <v>DELETE FROM `efdicms`.`reg_9001` WHERE (`HASHFILE` = @NUMHASH);</v>
      </c>
    </row>
    <row r="269" spans="1:15" x14ac:dyDescent="0.35">
      <c r="A269">
        <f t="shared" si="33"/>
        <v>268</v>
      </c>
      <c r="B269" s="7" t="s">
        <v>3965</v>
      </c>
      <c r="C269" t="s">
        <v>3967</v>
      </c>
      <c r="D269" s="7" t="s">
        <v>3582</v>
      </c>
      <c r="E269" s="179">
        <v>2</v>
      </c>
      <c r="F269" t="s">
        <v>108</v>
      </c>
      <c r="G269" s="7" t="s">
        <v>3579</v>
      </c>
      <c r="H269">
        <f>COUNTIF($G$2:G269,G269)</f>
        <v>1</v>
      </c>
      <c r="I269" t="str">
        <f t="shared" si="34"/>
        <v>@Registros(nivel = 2) public class Reg9900 implements Serializable { private static final long serialVersionUID = 1L; @Id @GeneratedValue(strategy = GenerationType.IDENTITY) @Basic(optional = false) @Column(name = "ID" ) private Long id;@ManyToOne(fetch = FetchType.LAZY) @JoinColumn(name = "ID_PAI", nullable = false) private Reg9001 idPai; public Reg9001 getIdPai() {return idPai;}public void setIdPai(Object idPai) {this.idPai = (Reg9001) idPai;}public Reg9900() { } public Reg9900(Long id) { this.id = id; } public Reg9900(Long id, Reg9001 idPai, long linha, String hash) { this.id = id; this.idPai = idPai; this.linha = linha; this.hash = hash; }public Long getId() { return id; } public void setId(Long id) { this.id = id; }</v>
      </c>
      <c r="J269" t="str">
        <f t="shared" si="38"/>
        <v>@OneToMany( cascade = CascadeType.ALL, fetch = FetchType.LAZY, mappedBy = "idPai")private  List&lt;Reg9900&gt; reg9900;public List&lt;Reg9900&gt; getReg9900() {return reg9900;}public void setReg9900(List&lt;Reg9900&gt; reg9900) {this.reg9900 = reg9900;}</v>
      </c>
      <c r="K269">
        <f t="shared" si="39"/>
        <v>0</v>
      </c>
      <c r="L269" t="str">
        <f t="shared" si="40"/>
        <v>@OneToMany( cascade = CascadeType.ALL, fetch = FetchType.LAZY, mappedBy = "idPai")private  List&lt;Reg9900&gt; reg9900;public List&lt;Reg9900&gt; getReg9900() {return reg9900;}public void setReg9900(List&lt;Reg9900&gt; reg9900) {this.reg9900 = reg9900;}</v>
      </c>
      <c r="M269" t="str">
        <f t="shared" si="35"/>
        <v>public Reg9900() { } public Reg9900(Long id) { this.id = id; } public Reg9900(Long id, Reg9001 idPai, long linha, String hash) { this.id = id; this.idPai = idPai; this.linha = linha; this.hash = hash; }public Long getId() { return id; } public void setId(Long id) { this.id = id; }</v>
      </c>
      <c r="N269" t="str">
        <f t="shared" si="36"/>
        <v>reg_9900</v>
      </c>
      <c r="O269" t="str">
        <f t="shared" si="37"/>
        <v>DELETE FROM `efdicms`.`reg_9900` WHERE (`HASHFILE` = @NUMHASH);</v>
      </c>
    </row>
    <row r="270" spans="1:15" x14ac:dyDescent="0.35">
      <c r="A270">
        <f t="shared" si="33"/>
        <v>269</v>
      </c>
      <c r="B270" s="7" t="s">
        <v>3965</v>
      </c>
      <c r="C270" t="s">
        <v>3968</v>
      </c>
      <c r="D270" s="7" t="s">
        <v>3589</v>
      </c>
      <c r="E270" s="179">
        <v>1</v>
      </c>
      <c r="F270" t="s">
        <v>8</v>
      </c>
      <c r="G270" s="7" t="s">
        <v>23</v>
      </c>
      <c r="H270">
        <f>COUNTIF($G$2:G270,G270)</f>
        <v>20</v>
      </c>
      <c r="I270" t="str">
        <f t="shared" si="34"/>
        <v>@Registros(nivel = 1) public class Reg9990 implements Serializable { private static final long serialVersionUID = 1L; @Id @GeneratedValue(strategy = GenerationType.IDENTITY) @Basic(optional = false) @Column(name = "ID" ) private Long id;@OneToOne(fetch = FetchType.LAZY) @JoinColumn(name = "ID_PAI", nullable = false) private Reg0000 idPai; public Reg0000 getIdPai() {return idPai;}public void setIdPai(Object idPai) {this.idPai = (Reg0000) idPai;}public Reg9990() { } public Reg9990(Long id) { this.id = id; } public Reg9990(Long id, Reg0000 idPai, long linha, String hash) { this.id = id; this.idPai = idPai; this.linha = linha; this.hash = hash; }public Long getId() { return id; } public void setId(Long id) { this.id = id; }</v>
      </c>
      <c r="J270" t="str">
        <f t="shared" si="38"/>
        <v>@OneToOne(optional = true, cascade = CascadeType.ALL, fetch = FetchType.LAZY, mappedBy = "idPai")private  Reg9990 reg9990;public Reg9990 getReg9990() {return reg9990;}public void setReg9990(Reg9990 reg9990) {this.reg9990 = reg9990;}</v>
      </c>
      <c r="K270">
        <f t="shared" si="39"/>
        <v>0</v>
      </c>
      <c r="L270" t="str">
        <f t="shared" si="40"/>
        <v>@OneToOne(optional = true, cascade = CascadeType.ALL, fetch = FetchType.LAZY, mappedBy = "idPai")private  Reg0001 reg0001;public Reg0001 getReg0001() {return reg0001;}public void setReg0001(Reg0001 reg0001) {this.reg0001 = reg0001;}@OneToOne(optional = true, cascade = CascadeType.ALL, fetch = FetchType.LAZY, mappedBy = "idPai")private  Reg0990 reg0990;public Reg0990 getReg0990() {return reg0990;}public void setReg0990(Reg0990 reg0990) {this.reg0990 = reg0990;}@OneToOne(optional = true, cascade = CascadeType.ALL, fetch = FetchType.LAZY, mappedBy = "idPai")private  RegB001 regB001;public RegB001 getRegB001() {return regB001;}public void setRegB001(RegB001 regB001) {this.regB001 = regB001;}@OneToOne(optional = true, cascade = CascadeType.ALL, fetch = FetchType.LAZY, mappedBy = "idPai")private  RegB990 regB990;public RegB990 getRegB990() {return regB990;}public void setRegB990(RegB990 regB990) {this.regB990 = regB990;}@OneToOne(optional = true, cascade = CascadeType.ALL, fetch = FetchType.LAZY, mappedBy = "idPai")private  RegC001 regC001;public RegC001 getRegC001() {return regC001;}public void setRegC001(RegC001 regC001) {this.regC001 = regC001;}@OneToOne(optional = true, cascade = CascadeType.ALL, fetch = FetchType.LAZY, mappedBy = "idPai")private  RegC990 regC990;public RegC990 getRegC990() {return regC990;}public void setRegC990(RegC990 regC990) {this.regC990 = regC990;}@OneToOne(optional = true, cascade = CascadeType.ALL, fetch = FetchType.LAZY, mappedBy = "idPai")private  RegD001 regD001;public RegD001 getRegD001() {return regD001;}public void setRegD001(RegD001 regD001) {this.regD001 = regD001;}@OneToOne(optional = true, cascade = CascadeType.ALL, fetch = FetchType.LAZY, mappedBy = "idPai")private  RegD990 regD990;public RegD990 getRegD990() {return regD990;}public void setRegD990(RegD990 regD990) {this.regD990 = regD990;}@OneToOne(optional = true, cascade = CascadeType.ALL, fetch = FetchType.LAZY, mappedBy = "idPai")private  RegE001 regE001;public RegE001 getRegE001() {return regE001;}public void setRegE001(RegE001 regE001) {this.regE001 = regE001;}@OneToOne(optional = true, cascade = CascadeType.ALL, fetch = FetchType.LAZY, mappedBy = "idPai")private  RegE990 regE990;public RegE990 getRegE990() {return regE990;}public void setRegE990(RegE990 regE990) {this.regE990 = regE990;}@OneToOne(optional = true, cascade = CascadeType.ALL, fetch = FetchType.LAZY, mappedBy = "idPai")private  RegG001 regG001;public RegG001 getRegG001() {return regG001;}public void setRegG001(RegG001 regG001) {this.regG001 = regG001;}@OneToOne(optional = true, cascade = CascadeType.ALL, fetch = FetchType.LAZY, mappedBy = "idPai")private  RegG990 regG990;public RegG990 getRegG990() {return regG990;}public void setRegG990(RegG990 regG990) {this.regG990 = regG990;}@OneToOne(optional = true, cascade = CascadeType.ALL, fetch = FetchType.LAZY, mappedBy = "idPai")private  RegH001 regH001;public RegH001 getRegH001() {return regH001;}public void setRegH001(RegH001 regH001) {this.regH001 = regH001;}@OneToOne(optional = true, cascade = CascadeType.ALL, fetch = FetchType.LAZY, mappedBy = "idPai")private  RegH990 regH990;public RegH990 getRegH990() {return regH990;}public void setRegH990(RegH990 regH990) {this.regH990 = regH990;}@OneToOne(optional = true, cascade = CascadeType.ALL, fetch = FetchType.LAZY, mappedBy = "idPai")private  RegK001 regK001;public RegK001 getRegK001() {return regK001;}public void setRegK001(RegK001 regK001) {this.regK001 = regK001;}@OneToOne(optional = true, cascade = CascadeType.ALL, fetch = FetchType.LAZY, mappedBy = "idPai")private  RegK990 regK990;public RegK990 getRegK990() {return regK990;}public void setRegK990(RegK990 regK990) {this.regK990 = regK990;}@OneToOne(optional = true, cascade = CascadeType.ALL, fetch = FetchType.LAZY, mappedBy = "idPai")private  Reg1001 reg1001;public Reg1001 getReg1001() {return reg1001;}public void setReg1001(Reg1001 reg1001) {this.reg1001 = reg1001;}@OneToOne(optional = true, cascade = CascadeType.ALL, fetch = FetchType.LAZY, mappedBy = "idPai")private  Reg1990 reg1990;public Reg1990 getReg1990() {return reg1990;}public void setReg1990(Reg1990 reg1990) {this.reg1990 = reg1990;}@OneToOne(optional = true, cascade = CascadeType.ALL, fetch = FetchType.LAZY, mappedBy = "idPai")private  Reg9001 reg9001;public Reg9001 getReg9001() {return reg9001;}public void setReg9001(Reg9001 reg9001) {this.reg9001 = reg9001;}@OneToOne(optional = true, cascade = CascadeType.ALL, fetch = FetchType.LAZY, mappedBy = "idPai")private  Reg9990 reg9990;public Reg9990 getReg9990() {return reg9990;}public void setReg9990(Reg9990 reg9990) {this.reg9990 = reg9990;}</v>
      </c>
      <c r="M270" t="str">
        <f t="shared" si="35"/>
        <v>public Reg9990() { } public Reg9990(Long id) { this.id = id; } public Reg9990(Long id, Reg0000 idPai, long linha, String hash) { this.id = id; this.idPai = idPai; this.linha = linha; this.hash = hash; }public Long getId() { return id; } public void setId(Long id) { this.id = id; }</v>
      </c>
      <c r="N270" t="str">
        <f t="shared" si="36"/>
        <v>reg_9990</v>
      </c>
      <c r="O270" t="str">
        <f t="shared" si="37"/>
        <v>DELETE FROM `efdicms`.`reg_9990` WHERE (`HASHFILE` = @NUMHASH);</v>
      </c>
    </row>
    <row r="271" spans="1:15" x14ac:dyDescent="0.35">
      <c r="A271">
        <f t="shared" si="33"/>
        <v>270</v>
      </c>
      <c r="B271" s="7" t="s">
        <v>3965</v>
      </c>
      <c r="C271" t="s">
        <v>3969</v>
      </c>
      <c r="D271" s="7" t="s">
        <v>3594</v>
      </c>
      <c r="E271" s="179">
        <v>0</v>
      </c>
      <c r="F271" t="s">
        <v>8</v>
      </c>
      <c r="H271">
        <f>COUNTIF($G$2:G271,G271)</f>
        <v>20</v>
      </c>
      <c r="I271" t="str">
        <f t="shared" si="34"/>
        <v>@Registros(nivel = 0) public class Reg9999 implements Serializable { private static final long serialVersionUID = 1L; @Id @GeneratedValue(strategy = GenerationType.IDENTITY) @Basic(optional = false) @Column(name = "ID" ) private Long id;@OneToOne(fetch = FetchType.LAZY) @JoinColumn(name = "ID_PAI", nullable = false) private Reg idPai; public Reg getIdPai() {return idPai;}public void setIdPai(Object idPai) {this.idPai = (Reg) idPai;}public Reg9999() { } public Reg9999(Long id) { this.id = id; } public Reg9999(Long id, Reg idPai, long linha, String hash) { this.id = id; this.idPai = idPai; this.linha = linha; this.hash = hash; }public Long getId() { return id; } public void setId(Long id) { this.id = id; }</v>
      </c>
      <c r="J271" t="str">
        <f t="shared" si="38"/>
        <v>@OneToOne(optional = true, cascade = CascadeType.ALL, fetch = FetchType.LAZY, mappedBy = "idPai")private  Reg9999 reg9999;public Reg9999 getReg9999() {return reg9999;}public void setReg9999(Reg9999 reg9999) {this.reg9999 = reg9999;}</v>
      </c>
      <c r="K271">
        <f t="shared" si="39"/>
        <v>0</v>
      </c>
      <c r="L271" t="str">
        <f t="shared" si="40"/>
        <v>@OneToOne(optional = true, cascade = CascadeType.ALL, fetch = FetchType.LAZY, mappedBy = "idPai")private  Reg0001 reg0001;public Reg0001 getReg0001() {return reg0001;}public void setReg0001(Reg0001 reg0001) {this.reg0001 = reg0001;}@OneToOne(optional = true, cascade = CascadeType.ALL, fetch = FetchType.LAZY, mappedBy = "idPai")private  Reg0990 reg0990;public Reg0990 getReg0990() {return reg0990;}public void setReg0990(Reg0990 reg0990) {this.reg0990 = reg0990;}@OneToOne(optional = true, cascade = CascadeType.ALL, fetch = FetchType.LAZY, mappedBy = "idPai")private  RegB001 regB001;public RegB001 getRegB001() {return regB001;}public void setRegB001(RegB001 regB001) {this.regB001 = regB001;}@OneToOne(optional = true, cascade = CascadeType.ALL, fetch = FetchType.LAZY, mappedBy = "idPai")private  RegB990 regB990;public RegB990 getRegB990() {return regB990;}public void setRegB990(RegB990 regB990) {this.regB990 = regB990;}@OneToOne(optional = true, cascade = CascadeType.ALL, fetch = FetchType.LAZY, mappedBy = "idPai")private  RegC001 regC001;public RegC001 getRegC001() {return regC001;}public void setRegC001(RegC001 regC001) {this.regC001 = regC001;}@OneToOne(optional = true, cascade = CascadeType.ALL, fetch = FetchType.LAZY, mappedBy = "idPai")private  RegC990 regC990;public RegC990 getRegC990() {return regC990;}public void setRegC990(RegC990 regC990) {this.regC990 = regC990;}@OneToOne(optional = true, cascade = CascadeType.ALL, fetch = FetchType.LAZY, mappedBy = "idPai")private  RegD001 regD001;public RegD001 getRegD001() {return regD001;}public void setRegD001(RegD001 regD001) {this.regD001 = regD001;}@OneToOne(optional = true, cascade = CascadeType.ALL, fetch = FetchType.LAZY, mappedBy = "idPai")private  RegD990 regD990;public RegD990 getRegD990() {return regD990;}public void setRegD990(RegD990 regD990) {this.regD990 = regD990;}@OneToOne(optional = true, cascade = CascadeType.ALL, fetch = FetchType.LAZY, mappedBy = "idPai")private  RegE001 regE001;public RegE001 getRegE001() {return regE001;}public void setRegE001(RegE001 regE001) {this.regE001 = regE001;}@OneToOne(optional = true, cascade = CascadeType.ALL, fetch = FetchType.LAZY, mappedBy = "idPai")private  RegE990 regE990;public RegE990 getRegE990() {return regE990;}public void setRegE990(RegE990 regE990) {this.regE990 = regE990;}@OneToOne(optional = true, cascade = CascadeType.ALL, fetch = FetchType.LAZY, mappedBy = "idPai")private  RegG001 regG001;public RegG001 getRegG001() {return regG001;}public void setRegG001(RegG001 regG001) {this.regG001 = regG001;}@OneToOne(optional = true, cascade = CascadeType.ALL, fetch = FetchType.LAZY, mappedBy = "idPai")private  RegG990 regG990;public RegG990 getRegG990() {return regG990;}public void setRegG990(RegG990 regG990) {this.regG990 = regG990;}@OneToOne(optional = true, cascade = CascadeType.ALL, fetch = FetchType.LAZY, mappedBy = "idPai")private  RegH001 regH001;public RegH001 getRegH001() {return regH001;}public void setRegH001(RegH001 regH001) {this.regH001 = regH001;}@OneToOne(optional = true, cascade = CascadeType.ALL, fetch = FetchType.LAZY, mappedBy = "idPai")private  RegH990 regH990;public RegH990 getRegH990() {return regH990;}public void setRegH990(RegH990 regH990) {this.regH990 = regH990;}@OneToOne(optional = true, cascade = CascadeType.ALL, fetch = FetchType.LAZY, mappedBy = "idPai")private  RegK001 regK001;public RegK001 getRegK001() {return regK001;}public void setRegK001(RegK001 regK001) {this.regK001 = regK001;}@OneToOne(optional = true, cascade = CascadeType.ALL, fetch = FetchType.LAZY, mappedBy = "idPai")private  RegK990 regK990;public RegK990 getRegK990() {return regK990;}public void setRegK990(RegK990 regK990) {this.regK990 = regK990;}@OneToOne(optional = true, cascade = CascadeType.ALL, fetch = FetchType.LAZY, mappedBy = "idPai")private  Reg1001 reg1001;public Reg1001 getReg1001() {return reg1001;}public void setReg1001(Reg1001 reg1001) {this.reg1001 = reg1001;}@OneToOne(optional = true, cascade = CascadeType.ALL, fetch = FetchType.LAZY, mappedBy = "idPai")private  Reg1990 reg1990;public Reg1990 getReg1990() {return reg1990;}public void setReg1990(Reg1990 reg1990) {this.reg1990 = reg1990;}@OneToOne(optional = true, cascade = CascadeType.ALL, fetch = FetchType.LAZY, mappedBy = "idPai")private  Reg9001 reg9001;public Reg9001 getReg9001() {return reg9001;}public void setReg9001(Reg9001 reg9001) {this.reg9001 = reg9001;}@OneToOne(optional = true, cascade = CascadeType.ALL, fetch = FetchType.LAZY, mappedBy = "idPai")private  Reg9999 reg9999;public Reg9999 getReg9999() {return reg9999;}public void setReg9999(Reg9999 reg9999) {this.reg9999 = reg9999;}</v>
      </c>
      <c r="M271" t="str">
        <f t="shared" si="35"/>
        <v>public Reg9999() { } public Reg9999(Long id) { this.id = id; } public Reg9999(Long id, Reg idPai, long linha, String hash) { this.id = id; this.idPai = idPai; this.linha = linha; this.hash = hash; }public Long getId() { return id; } public void setId(Long id) { this.id = id; }</v>
      </c>
      <c r="N271" t="str">
        <f t="shared" si="36"/>
        <v>reg_9999</v>
      </c>
      <c r="O271" t="str">
        <f t="shared" si="37"/>
        <v>DELETE FROM `efdicms`.`reg_9999` WHERE (`HASHFILE` = @NUMHASH);</v>
      </c>
    </row>
  </sheetData>
  <autoFilter ref="B1:G271"/>
  <pageMargins left="0.511811024" right="0.511811024" top="0.78740157499999996" bottom="0.78740157499999996" header="0.31496062000000002" footer="0.31496062000000002"/>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0"/>
  <sheetViews>
    <sheetView topLeftCell="A82" workbookViewId="0">
      <selection activeCell="F94" sqref="F94"/>
    </sheetView>
  </sheetViews>
  <sheetFormatPr defaultRowHeight="14.5" x14ac:dyDescent="0.35"/>
  <cols>
    <col min="6" max="6" width="11.7265625" bestFit="1" customWidth="1"/>
  </cols>
  <sheetData>
    <row r="1" spans="1:6" x14ac:dyDescent="0.35">
      <c r="A1" t="s">
        <v>4301</v>
      </c>
      <c r="B1" t="s">
        <v>4304</v>
      </c>
      <c r="C1" t="s">
        <v>4305</v>
      </c>
      <c r="E1" t="s">
        <v>4302</v>
      </c>
    </row>
    <row r="2" spans="1:6" x14ac:dyDescent="0.35">
      <c r="A2" s="321" t="s">
        <v>4033</v>
      </c>
      <c r="B2">
        <f>COUNTIF(Blocos!N:N,A2)</f>
        <v>1</v>
      </c>
      <c r="C2">
        <f>COUNTIF('EFD REGISTROS e Campos (2)'!AA:AA,A2)</f>
        <v>0</v>
      </c>
      <c r="E2" t="s">
        <v>4033</v>
      </c>
      <c r="F2" t="b">
        <f>E2=A2</f>
        <v>1</v>
      </c>
    </row>
    <row r="3" spans="1:6" x14ac:dyDescent="0.35">
      <c r="A3" s="321" t="s">
        <v>4034</v>
      </c>
      <c r="B3">
        <f>COUNTIF(Blocos!N:N,A3)</f>
        <v>1</v>
      </c>
      <c r="C3">
        <f>COUNTIF('EFD REGISTROS e Campos (2)'!AA:AA,A3)</f>
        <v>0</v>
      </c>
      <c r="E3" t="s">
        <v>4034</v>
      </c>
      <c r="F3" t="b">
        <f t="shared" ref="F3:F66" si="0">E3=A3</f>
        <v>1</v>
      </c>
    </row>
    <row r="4" spans="1:6" x14ac:dyDescent="0.35">
      <c r="A4" s="321" t="s">
        <v>4035</v>
      </c>
      <c r="B4">
        <f>COUNTIF(Blocos!N:N,A4)</f>
        <v>1</v>
      </c>
      <c r="C4">
        <f>COUNTIF('EFD REGISTROS e Campos (2)'!AA:AA,A4)</f>
        <v>0</v>
      </c>
      <c r="E4" t="s">
        <v>4035</v>
      </c>
      <c r="F4" t="b">
        <f t="shared" si="0"/>
        <v>1</v>
      </c>
    </row>
    <row r="5" spans="1:6" x14ac:dyDescent="0.35">
      <c r="A5" s="321" t="s">
        <v>4036</v>
      </c>
      <c r="B5">
        <f>COUNTIF(Blocos!N:N,A5)</f>
        <v>1</v>
      </c>
      <c r="C5">
        <f>COUNTIF('EFD REGISTROS e Campos (2)'!AA:AA,A5)</f>
        <v>0</v>
      </c>
      <c r="E5" t="s">
        <v>4036</v>
      </c>
      <c r="F5" t="b">
        <f t="shared" si="0"/>
        <v>1</v>
      </c>
    </row>
    <row r="6" spans="1:6" x14ac:dyDescent="0.35">
      <c r="A6" s="321" t="s">
        <v>4037</v>
      </c>
      <c r="B6">
        <f>COUNTIF(Blocos!N:N,A6)</f>
        <v>1</v>
      </c>
      <c r="C6">
        <f>COUNTIF('EFD REGISTROS e Campos (2)'!AA:AA,A6)</f>
        <v>0</v>
      </c>
      <c r="E6" t="s">
        <v>4037</v>
      </c>
      <c r="F6" t="b">
        <f t="shared" si="0"/>
        <v>1</v>
      </c>
    </row>
    <row r="7" spans="1:6" x14ac:dyDescent="0.35">
      <c r="A7" s="321" t="s">
        <v>4038</v>
      </c>
      <c r="B7">
        <f>COUNTIF(Blocos!N:N,A7)</f>
        <v>1</v>
      </c>
      <c r="C7">
        <f>COUNTIF('EFD REGISTROS e Campos (2)'!AA:AA,A7)</f>
        <v>0</v>
      </c>
      <c r="E7" t="s">
        <v>4038</v>
      </c>
      <c r="F7" t="b">
        <f t="shared" si="0"/>
        <v>1</v>
      </c>
    </row>
    <row r="8" spans="1:6" x14ac:dyDescent="0.35">
      <c r="A8" s="321" t="s">
        <v>4039</v>
      </c>
      <c r="B8">
        <f>COUNTIF(Blocos!N:N,A8)</f>
        <v>1</v>
      </c>
      <c r="C8">
        <f>COUNTIF('EFD REGISTROS e Campos (2)'!AA:AA,A8)</f>
        <v>0</v>
      </c>
      <c r="E8" t="s">
        <v>4039</v>
      </c>
      <c r="F8" t="b">
        <f t="shared" si="0"/>
        <v>1</v>
      </c>
    </row>
    <row r="9" spans="1:6" x14ac:dyDescent="0.35">
      <c r="A9" s="321" t="s">
        <v>4040</v>
      </c>
      <c r="B9">
        <f>COUNTIF(Blocos!N:N,A9)</f>
        <v>1</v>
      </c>
      <c r="C9">
        <f>COUNTIF('EFD REGISTROS e Campos (2)'!AA:AA,A9)</f>
        <v>0</v>
      </c>
      <c r="E9" t="s">
        <v>4040</v>
      </c>
      <c r="F9" t="b">
        <f t="shared" si="0"/>
        <v>1</v>
      </c>
    </row>
    <row r="10" spans="1:6" x14ac:dyDescent="0.35">
      <c r="A10" s="321" t="s">
        <v>4041</v>
      </c>
      <c r="B10">
        <f>COUNTIF(Blocos!N:N,A10)</f>
        <v>1</v>
      </c>
      <c r="C10">
        <f>COUNTIF('EFD REGISTROS e Campos (2)'!AA:AA,A10)</f>
        <v>0</v>
      </c>
      <c r="E10" t="s">
        <v>4041</v>
      </c>
      <c r="F10" t="b">
        <f t="shared" si="0"/>
        <v>1</v>
      </c>
    </row>
    <row r="11" spans="1:6" x14ac:dyDescent="0.35">
      <c r="A11" s="321" t="s">
        <v>4042</v>
      </c>
      <c r="B11">
        <f>COUNTIF(Blocos!N:N,A11)</f>
        <v>1</v>
      </c>
      <c r="C11">
        <f>COUNTIF('EFD REGISTROS e Campos (2)'!AA:AA,A11)</f>
        <v>0</v>
      </c>
      <c r="E11" t="s">
        <v>4042</v>
      </c>
      <c r="F11" t="b">
        <f t="shared" si="0"/>
        <v>1</v>
      </c>
    </row>
    <row r="12" spans="1:6" x14ac:dyDescent="0.35">
      <c r="A12" s="321" t="s">
        <v>4043</v>
      </c>
      <c r="B12">
        <f>COUNTIF(Blocos!N:N,A12)</f>
        <v>1</v>
      </c>
      <c r="C12">
        <f>COUNTIF('EFD REGISTROS e Campos (2)'!AA:AA,A12)</f>
        <v>0</v>
      </c>
      <c r="E12" t="s">
        <v>4043</v>
      </c>
      <c r="F12" t="b">
        <f t="shared" si="0"/>
        <v>1</v>
      </c>
    </row>
    <row r="13" spans="1:6" x14ac:dyDescent="0.35">
      <c r="A13" s="321" t="s">
        <v>4044</v>
      </c>
      <c r="B13">
        <f>COUNTIF(Blocos!N:N,A13)</f>
        <v>1</v>
      </c>
      <c r="C13">
        <f>COUNTIF('EFD REGISTROS e Campos (2)'!AA:AA,A13)</f>
        <v>0</v>
      </c>
      <c r="E13" t="s">
        <v>4044</v>
      </c>
      <c r="F13" t="b">
        <f t="shared" si="0"/>
        <v>1</v>
      </c>
    </row>
    <row r="14" spans="1:6" x14ac:dyDescent="0.35">
      <c r="A14" s="321" t="s">
        <v>4045</v>
      </c>
      <c r="B14">
        <f>COUNTIF(Blocos!N:N,A14)</f>
        <v>1</v>
      </c>
      <c r="C14">
        <f>COUNTIF('EFD REGISTROS e Campos (2)'!AA:AA,A14)</f>
        <v>0</v>
      </c>
      <c r="E14" t="s">
        <v>4045</v>
      </c>
      <c r="F14" t="b">
        <f t="shared" si="0"/>
        <v>1</v>
      </c>
    </row>
    <row r="15" spans="1:6" x14ac:dyDescent="0.35">
      <c r="A15" s="321" t="s">
        <v>4046</v>
      </c>
      <c r="B15">
        <f>COUNTIF(Blocos!N:N,A15)</f>
        <v>1</v>
      </c>
      <c r="C15">
        <f>COUNTIF('EFD REGISTROS e Campos (2)'!AA:AA,A15)</f>
        <v>0</v>
      </c>
      <c r="E15" t="s">
        <v>4046</v>
      </c>
      <c r="F15" t="b">
        <f t="shared" si="0"/>
        <v>1</v>
      </c>
    </row>
    <row r="16" spans="1:6" x14ac:dyDescent="0.35">
      <c r="A16" s="321" t="s">
        <v>4047</v>
      </c>
      <c r="B16">
        <f>COUNTIF(Blocos!N:N,A16)</f>
        <v>1</v>
      </c>
      <c r="C16">
        <f>COUNTIF('EFD REGISTROS e Campos (2)'!AA:AA,A16)</f>
        <v>0</v>
      </c>
      <c r="E16" t="s">
        <v>4047</v>
      </c>
      <c r="F16" t="b">
        <f t="shared" si="0"/>
        <v>1</v>
      </c>
    </row>
    <row r="17" spans="1:6" x14ac:dyDescent="0.35">
      <c r="A17" s="321" t="s">
        <v>4048</v>
      </c>
      <c r="B17">
        <f>COUNTIF(Blocos!N:N,A17)</f>
        <v>1</v>
      </c>
      <c r="C17">
        <f>COUNTIF('EFD REGISTROS e Campos (2)'!AA:AA,A17)</f>
        <v>0</v>
      </c>
      <c r="E17" t="s">
        <v>4048</v>
      </c>
      <c r="F17" t="b">
        <f t="shared" si="0"/>
        <v>1</v>
      </c>
    </row>
    <row r="18" spans="1:6" x14ac:dyDescent="0.35">
      <c r="A18" s="321" t="s">
        <v>4049</v>
      </c>
      <c r="B18">
        <f>COUNTIF(Blocos!N:N,A18)</f>
        <v>1</v>
      </c>
      <c r="C18">
        <f>COUNTIF('EFD REGISTROS e Campos (2)'!AA:AA,A18)</f>
        <v>0</v>
      </c>
      <c r="E18" t="s">
        <v>4049</v>
      </c>
      <c r="F18" t="b">
        <f t="shared" si="0"/>
        <v>1</v>
      </c>
    </row>
    <row r="19" spans="1:6" x14ac:dyDescent="0.35">
      <c r="A19" s="321" t="s">
        <v>4050</v>
      </c>
      <c r="B19">
        <f>COUNTIF(Blocos!N:N,A19)</f>
        <v>1</v>
      </c>
      <c r="C19">
        <f>COUNTIF('EFD REGISTROS e Campos (2)'!AA:AA,A19)</f>
        <v>0</v>
      </c>
      <c r="E19" t="s">
        <v>4050</v>
      </c>
      <c r="F19" t="b">
        <f t="shared" si="0"/>
        <v>1</v>
      </c>
    </row>
    <row r="20" spans="1:6" x14ac:dyDescent="0.35">
      <c r="A20" s="321" t="s">
        <v>4051</v>
      </c>
      <c r="B20">
        <f>COUNTIF(Blocos!N:N,A20)</f>
        <v>1</v>
      </c>
      <c r="C20">
        <f>COUNTIF('EFD REGISTROS e Campos (2)'!AA:AA,A20)</f>
        <v>0</v>
      </c>
      <c r="E20" t="s">
        <v>4051</v>
      </c>
      <c r="F20" t="b">
        <f t="shared" si="0"/>
        <v>1</v>
      </c>
    </row>
    <row r="21" spans="1:6" x14ac:dyDescent="0.35">
      <c r="A21" s="321" t="s">
        <v>4052</v>
      </c>
      <c r="B21">
        <f>COUNTIF(Blocos!N:N,A21)</f>
        <v>1</v>
      </c>
      <c r="C21">
        <f>COUNTIF('EFD REGISTROS e Campos (2)'!AA:AA,A21)</f>
        <v>0</v>
      </c>
      <c r="E21" t="s">
        <v>4052</v>
      </c>
      <c r="F21" t="b">
        <f t="shared" si="0"/>
        <v>1</v>
      </c>
    </row>
    <row r="22" spans="1:6" x14ac:dyDescent="0.35">
      <c r="A22" s="321" t="s">
        <v>4053</v>
      </c>
      <c r="B22">
        <f>COUNTIF(Blocos!N:N,A22)</f>
        <v>1</v>
      </c>
      <c r="C22">
        <f>COUNTIF('EFD REGISTROS e Campos (2)'!AA:AA,A22)</f>
        <v>0</v>
      </c>
      <c r="E22" t="s">
        <v>4053</v>
      </c>
      <c r="F22" t="b">
        <f t="shared" si="0"/>
        <v>1</v>
      </c>
    </row>
    <row r="23" spans="1:6" x14ac:dyDescent="0.35">
      <c r="A23" s="321" t="s">
        <v>4054</v>
      </c>
      <c r="B23">
        <f>COUNTIF(Blocos!N:N,A23)</f>
        <v>1</v>
      </c>
      <c r="C23">
        <f>COUNTIF('EFD REGISTROS e Campos (2)'!AA:AA,A23)</f>
        <v>0</v>
      </c>
      <c r="E23" t="s">
        <v>4054</v>
      </c>
      <c r="F23" t="b">
        <f t="shared" si="0"/>
        <v>1</v>
      </c>
    </row>
    <row r="24" spans="1:6" x14ac:dyDescent="0.35">
      <c r="A24" s="321" t="s">
        <v>4097</v>
      </c>
      <c r="B24">
        <f>COUNTIF(Blocos!N:N,A24)</f>
        <v>1</v>
      </c>
      <c r="C24">
        <f>COUNTIF('EFD REGISTROS e Campos (2)'!AA:AA,A24)</f>
        <v>0</v>
      </c>
      <c r="E24" t="s">
        <v>4097</v>
      </c>
      <c r="F24" t="b">
        <f t="shared" si="0"/>
        <v>1</v>
      </c>
    </row>
    <row r="25" spans="1:6" x14ac:dyDescent="0.35">
      <c r="A25" s="321" t="s">
        <v>4098</v>
      </c>
      <c r="B25">
        <f>COUNTIF(Blocos!N:N,A25)</f>
        <v>1</v>
      </c>
      <c r="C25">
        <f>COUNTIF('EFD REGISTROS e Campos (2)'!AA:AA,A25)</f>
        <v>0</v>
      </c>
      <c r="E25" t="s">
        <v>4098</v>
      </c>
      <c r="F25" t="b">
        <f t="shared" si="0"/>
        <v>1</v>
      </c>
    </row>
    <row r="26" spans="1:6" x14ac:dyDescent="0.35">
      <c r="A26" s="321" t="s">
        <v>4099</v>
      </c>
      <c r="B26">
        <f>COUNTIF(Blocos!N:N,A26)</f>
        <v>1</v>
      </c>
      <c r="C26">
        <f>COUNTIF('EFD REGISTROS e Campos (2)'!AA:AA,A26)</f>
        <v>0</v>
      </c>
      <c r="E26" t="s">
        <v>4099</v>
      </c>
      <c r="F26" t="b">
        <f t="shared" si="0"/>
        <v>1</v>
      </c>
    </row>
    <row r="27" spans="1:6" x14ac:dyDescent="0.35">
      <c r="A27" s="321" t="s">
        <v>4100</v>
      </c>
      <c r="B27">
        <f>COUNTIF(Blocos!N:N,A27)</f>
        <v>1</v>
      </c>
      <c r="C27">
        <f>COUNTIF('EFD REGISTROS e Campos (2)'!AA:AA,A27)</f>
        <v>0</v>
      </c>
      <c r="E27" t="s">
        <v>4100</v>
      </c>
      <c r="F27" t="b">
        <f t="shared" si="0"/>
        <v>1</v>
      </c>
    </row>
    <row r="28" spans="1:6" x14ac:dyDescent="0.35">
      <c r="A28" s="321" t="s">
        <v>4101</v>
      </c>
      <c r="B28">
        <f>COUNTIF(Blocos!N:N,A28)</f>
        <v>1</v>
      </c>
      <c r="C28">
        <f>COUNTIF('EFD REGISTROS e Campos (2)'!AA:AA,A28)</f>
        <v>0</v>
      </c>
      <c r="E28" t="s">
        <v>4101</v>
      </c>
      <c r="F28" t="b">
        <f t="shared" si="0"/>
        <v>1</v>
      </c>
    </row>
    <row r="29" spans="1:6" x14ac:dyDescent="0.35">
      <c r="A29" s="321" t="s">
        <v>4102</v>
      </c>
      <c r="B29">
        <f>COUNTIF(Blocos!N:N,A29)</f>
        <v>1</v>
      </c>
      <c r="C29">
        <f>COUNTIF('EFD REGISTROS e Campos (2)'!AA:AA,A29)</f>
        <v>0</v>
      </c>
      <c r="E29" t="s">
        <v>4102</v>
      </c>
      <c r="F29" t="b">
        <f t="shared" si="0"/>
        <v>1</v>
      </c>
    </row>
    <row r="30" spans="1:6" x14ac:dyDescent="0.35">
      <c r="A30" s="321" t="s">
        <v>4103</v>
      </c>
      <c r="B30">
        <f>COUNTIF(Blocos!N:N,A30)</f>
        <v>1</v>
      </c>
      <c r="C30">
        <f>COUNTIF('EFD REGISTROS e Campos (2)'!AA:AA,A30)</f>
        <v>0</v>
      </c>
      <c r="E30" t="s">
        <v>4103</v>
      </c>
      <c r="F30" t="b">
        <f t="shared" si="0"/>
        <v>1</v>
      </c>
    </row>
    <row r="31" spans="1:6" x14ac:dyDescent="0.35">
      <c r="A31" s="321" t="s">
        <v>4104</v>
      </c>
      <c r="B31">
        <f>COUNTIF(Blocos!N:N,A31)</f>
        <v>1</v>
      </c>
      <c r="C31">
        <f>COUNTIF('EFD REGISTROS e Campos (2)'!AA:AA,A31)</f>
        <v>0</v>
      </c>
      <c r="E31" t="s">
        <v>4104</v>
      </c>
      <c r="F31" t="b">
        <f t="shared" si="0"/>
        <v>1</v>
      </c>
    </row>
    <row r="32" spans="1:6" x14ac:dyDescent="0.35">
      <c r="A32" s="321" t="s">
        <v>4105</v>
      </c>
      <c r="B32">
        <f>COUNTIF(Blocos!N:N,A32)</f>
        <v>1</v>
      </c>
      <c r="C32">
        <f>COUNTIF('EFD REGISTROS e Campos (2)'!AA:AA,A32)</f>
        <v>0</v>
      </c>
      <c r="E32" t="s">
        <v>4105</v>
      </c>
      <c r="F32" t="b">
        <f t="shared" si="0"/>
        <v>1</v>
      </c>
    </row>
    <row r="33" spans="1:6" x14ac:dyDescent="0.35">
      <c r="A33" s="321" t="s">
        <v>4106</v>
      </c>
      <c r="B33">
        <f>COUNTIF(Blocos!N:N,A33)</f>
        <v>1</v>
      </c>
      <c r="C33">
        <f>COUNTIF('EFD REGISTROS e Campos (2)'!AA:AA,A33)</f>
        <v>0</v>
      </c>
      <c r="E33" t="s">
        <v>4106</v>
      </c>
      <c r="F33" t="b">
        <f t="shared" si="0"/>
        <v>1</v>
      </c>
    </row>
    <row r="34" spans="1:6" x14ac:dyDescent="0.35">
      <c r="A34" s="321" t="s">
        <v>4107</v>
      </c>
      <c r="B34">
        <f>COUNTIF(Blocos!N:N,A34)</f>
        <v>1</v>
      </c>
      <c r="C34">
        <f>COUNTIF('EFD REGISTROS e Campos (2)'!AA:AA,A34)</f>
        <v>0</v>
      </c>
      <c r="E34" t="s">
        <v>4107</v>
      </c>
      <c r="F34" t="b">
        <f t="shared" si="0"/>
        <v>1</v>
      </c>
    </row>
    <row r="35" spans="1:6" x14ac:dyDescent="0.35">
      <c r="A35" s="321" t="s">
        <v>4108</v>
      </c>
      <c r="B35">
        <f>COUNTIF(Blocos!N:N,A35)</f>
        <v>1</v>
      </c>
      <c r="C35">
        <f>COUNTIF('EFD REGISTROS e Campos (2)'!AA:AA,A35)</f>
        <v>0</v>
      </c>
      <c r="E35" t="s">
        <v>4108</v>
      </c>
      <c r="F35" t="b">
        <f t="shared" si="0"/>
        <v>1</v>
      </c>
    </row>
    <row r="36" spans="1:6" x14ac:dyDescent="0.35">
      <c r="A36" s="321" t="s">
        <v>4109</v>
      </c>
      <c r="B36">
        <f>COUNTIF(Blocos!N:N,A36)</f>
        <v>1</v>
      </c>
      <c r="C36">
        <f>COUNTIF('EFD REGISTROS e Campos (2)'!AA:AA,A36)</f>
        <v>0</v>
      </c>
      <c r="E36" t="s">
        <v>4109</v>
      </c>
      <c r="F36" t="b">
        <f t="shared" si="0"/>
        <v>1</v>
      </c>
    </row>
    <row r="37" spans="1:6" x14ac:dyDescent="0.35">
      <c r="A37" s="321" t="s">
        <v>4110</v>
      </c>
      <c r="B37">
        <f>COUNTIF(Blocos!N:N,A37)</f>
        <v>1</v>
      </c>
      <c r="C37">
        <f>COUNTIF('EFD REGISTROS e Campos (2)'!AA:AA,A37)</f>
        <v>0</v>
      </c>
      <c r="E37" t="s">
        <v>4110</v>
      </c>
      <c r="F37" t="b">
        <f t="shared" si="0"/>
        <v>1</v>
      </c>
    </row>
    <row r="38" spans="1:6" x14ac:dyDescent="0.35">
      <c r="A38" s="321" t="s">
        <v>4111</v>
      </c>
      <c r="B38">
        <f>COUNTIF(Blocos!N:N,A38)</f>
        <v>1</v>
      </c>
      <c r="C38">
        <f>COUNTIF('EFD REGISTROS e Campos (2)'!AA:AA,A38)</f>
        <v>0</v>
      </c>
      <c r="E38" t="s">
        <v>4111</v>
      </c>
      <c r="F38" t="b">
        <f t="shared" si="0"/>
        <v>1</v>
      </c>
    </row>
    <row r="39" spans="1:6" x14ac:dyDescent="0.35">
      <c r="A39" s="321" t="s">
        <v>4112</v>
      </c>
      <c r="B39">
        <f>COUNTIF(Blocos!N:N,A39)</f>
        <v>1</v>
      </c>
      <c r="C39">
        <f>COUNTIF('EFD REGISTROS e Campos (2)'!AA:AA,A39)</f>
        <v>0</v>
      </c>
      <c r="E39" t="s">
        <v>4112</v>
      </c>
      <c r="F39" t="b">
        <f t="shared" si="0"/>
        <v>1</v>
      </c>
    </row>
    <row r="40" spans="1:6" x14ac:dyDescent="0.35">
      <c r="A40" s="321" t="s">
        <v>4113</v>
      </c>
      <c r="B40">
        <f>COUNTIF(Blocos!N:N,A40)</f>
        <v>1</v>
      </c>
      <c r="C40">
        <f>COUNTIF('EFD REGISTROS e Campos (2)'!AA:AA,A40)</f>
        <v>0</v>
      </c>
      <c r="E40" t="s">
        <v>4113</v>
      </c>
      <c r="F40" t="b">
        <f t="shared" si="0"/>
        <v>1</v>
      </c>
    </row>
    <row r="41" spans="1:6" x14ac:dyDescent="0.35">
      <c r="A41" s="321" t="s">
        <v>4114</v>
      </c>
      <c r="B41">
        <f>COUNTIF(Blocos!N:N,A41)</f>
        <v>1</v>
      </c>
      <c r="C41">
        <f>COUNTIF('EFD REGISTROS e Campos (2)'!AA:AA,A41)</f>
        <v>0</v>
      </c>
      <c r="E41" t="s">
        <v>4114</v>
      </c>
      <c r="F41" t="b">
        <f t="shared" si="0"/>
        <v>1</v>
      </c>
    </row>
    <row r="42" spans="1:6" x14ac:dyDescent="0.35">
      <c r="A42" s="321" t="s">
        <v>4115</v>
      </c>
      <c r="B42">
        <f>COUNTIF(Blocos!N:N,A42)</f>
        <v>1</v>
      </c>
      <c r="C42">
        <f>COUNTIF('EFD REGISTROS e Campos (2)'!AA:AA,A42)</f>
        <v>0</v>
      </c>
      <c r="E42" t="s">
        <v>4115</v>
      </c>
      <c r="F42" t="b">
        <f t="shared" si="0"/>
        <v>1</v>
      </c>
    </row>
    <row r="43" spans="1:6" x14ac:dyDescent="0.35">
      <c r="A43" s="321" t="s">
        <v>4116</v>
      </c>
      <c r="B43">
        <f>COUNTIF(Blocos!N:N,A43)</f>
        <v>1</v>
      </c>
      <c r="C43">
        <f>COUNTIF('EFD REGISTROS e Campos (2)'!AA:AA,A43)</f>
        <v>0</v>
      </c>
      <c r="E43" t="s">
        <v>4116</v>
      </c>
      <c r="F43" t="b">
        <f t="shared" si="0"/>
        <v>1</v>
      </c>
    </row>
    <row r="44" spans="1:6" x14ac:dyDescent="0.35">
      <c r="A44" s="321" t="s">
        <v>4117</v>
      </c>
      <c r="B44">
        <f>COUNTIF(Blocos!N:N,A44)</f>
        <v>1</v>
      </c>
      <c r="C44">
        <f>COUNTIF('EFD REGISTROS e Campos (2)'!AA:AA,A44)</f>
        <v>0</v>
      </c>
      <c r="E44" t="s">
        <v>4117</v>
      </c>
      <c r="F44" t="b">
        <f t="shared" si="0"/>
        <v>1</v>
      </c>
    </row>
    <row r="45" spans="1:6" x14ac:dyDescent="0.35">
      <c r="A45" s="321" t="s">
        <v>4118</v>
      </c>
      <c r="B45">
        <f>COUNTIF(Blocos!N:N,A45)</f>
        <v>1</v>
      </c>
      <c r="C45">
        <f>COUNTIF('EFD REGISTROS e Campos (2)'!AA:AA,A45)</f>
        <v>0</v>
      </c>
      <c r="E45" t="s">
        <v>4118</v>
      </c>
      <c r="F45" t="b">
        <f t="shared" si="0"/>
        <v>1</v>
      </c>
    </row>
    <row r="46" spans="1:6" x14ac:dyDescent="0.35">
      <c r="A46" s="321" t="s">
        <v>4119</v>
      </c>
      <c r="B46">
        <f>COUNTIF(Blocos!N:N,A46)</f>
        <v>1</v>
      </c>
      <c r="C46">
        <f>COUNTIF('EFD REGISTROS e Campos (2)'!AA:AA,A46)</f>
        <v>0</v>
      </c>
      <c r="E46" t="s">
        <v>4119</v>
      </c>
      <c r="F46" t="b">
        <f t="shared" si="0"/>
        <v>1</v>
      </c>
    </row>
    <row r="47" spans="1:6" x14ac:dyDescent="0.35">
      <c r="A47" s="321" t="s">
        <v>4120</v>
      </c>
      <c r="B47">
        <f>COUNTIF(Blocos!N:N,A47)</f>
        <v>1</v>
      </c>
      <c r="C47">
        <f>COUNTIF('EFD REGISTROS e Campos (2)'!AA:AA,A47)</f>
        <v>0</v>
      </c>
      <c r="E47" t="s">
        <v>4120</v>
      </c>
      <c r="F47" t="b">
        <f t="shared" si="0"/>
        <v>1</v>
      </c>
    </row>
    <row r="48" spans="1:6" x14ac:dyDescent="0.35">
      <c r="A48" s="321" t="s">
        <v>4121</v>
      </c>
      <c r="B48">
        <f>COUNTIF(Blocos!N:N,A48)</f>
        <v>1</v>
      </c>
      <c r="C48">
        <f>COUNTIF('EFD REGISTROS e Campos (2)'!AA:AA,A48)</f>
        <v>0</v>
      </c>
      <c r="E48" t="s">
        <v>4121</v>
      </c>
      <c r="F48" t="b">
        <f t="shared" si="0"/>
        <v>1</v>
      </c>
    </row>
    <row r="49" spans="1:6" x14ac:dyDescent="0.35">
      <c r="A49" s="321" t="s">
        <v>4122</v>
      </c>
      <c r="B49">
        <f>COUNTIF(Blocos!N:N,A49)</f>
        <v>1</v>
      </c>
      <c r="C49">
        <f>COUNTIF('EFD REGISTROS e Campos (2)'!AA:AA,A49)</f>
        <v>0</v>
      </c>
      <c r="E49" t="s">
        <v>4122</v>
      </c>
      <c r="F49" t="b">
        <f t="shared" si="0"/>
        <v>1</v>
      </c>
    </row>
    <row r="50" spans="1:6" x14ac:dyDescent="0.35">
      <c r="A50" s="321" t="s">
        <v>4123</v>
      </c>
      <c r="B50">
        <f>COUNTIF(Blocos!N:N,A50)</f>
        <v>1</v>
      </c>
      <c r="C50">
        <f>COUNTIF('EFD REGISTROS e Campos (2)'!AA:AA,A50)</f>
        <v>0</v>
      </c>
      <c r="E50" t="s">
        <v>4123</v>
      </c>
      <c r="F50" t="b">
        <f t="shared" si="0"/>
        <v>1</v>
      </c>
    </row>
    <row r="51" spans="1:6" x14ac:dyDescent="0.35">
      <c r="A51" s="321" t="s">
        <v>4124</v>
      </c>
      <c r="B51">
        <f>COUNTIF(Blocos!N:N,A51)</f>
        <v>1</v>
      </c>
      <c r="C51">
        <f>COUNTIF('EFD REGISTROS e Campos (2)'!AA:AA,A51)</f>
        <v>0</v>
      </c>
      <c r="E51" t="s">
        <v>4124</v>
      </c>
      <c r="F51" t="b">
        <f t="shared" si="0"/>
        <v>1</v>
      </c>
    </row>
    <row r="52" spans="1:6" x14ac:dyDescent="0.35">
      <c r="A52" s="321" t="s">
        <v>4125</v>
      </c>
      <c r="B52">
        <f>COUNTIF(Blocos!N:N,A52)</f>
        <v>1</v>
      </c>
      <c r="C52">
        <f>COUNTIF('EFD REGISTROS e Campos (2)'!AA:AA,A52)</f>
        <v>0</v>
      </c>
      <c r="E52" t="s">
        <v>4125</v>
      </c>
      <c r="F52" t="b">
        <f t="shared" si="0"/>
        <v>1</v>
      </c>
    </row>
    <row r="53" spans="1:6" x14ac:dyDescent="0.35">
      <c r="A53" s="321" t="s">
        <v>4126</v>
      </c>
      <c r="B53">
        <f>COUNTIF(Blocos!N:N,A53)</f>
        <v>1</v>
      </c>
      <c r="C53">
        <f>COUNTIF('EFD REGISTROS e Campos (2)'!AA:AA,A53)</f>
        <v>0</v>
      </c>
      <c r="E53" t="s">
        <v>4126</v>
      </c>
      <c r="F53" t="b">
        <f t="shared" si="0"/>
        <v>1</v>
      </c>
    </row>
    <row r="54" spans="1:6" x14ac:dyDescent="0.35">
      <c r="A54" s="321" t="s">
        <v>4127</v>
      </c>
      <c r="B54">
        <f>COUNTIF(Blocos!N:N,A54)</f>
        <v>1</v>
      </c>
      <c r="C54">
        <f>COUNTIF('EFD REGISTROS e Campos (2)'!AA:AA,A54)</f>
        <v>0</v>
      </c>
      <c r="E54" t="s">
        <v>4127</v>
      </c>
      <c r="F54" t="b">
        <f t="shared" si="0"/>
        <v>1</v>
      </c>
    </row>
    <row r="55" spans="1:6" x14ac:dyDescent="0.35">
      <c r="A55" s="321" t="s">
        <v>4128</v>
      </c>
      <c r="B55">
        <f>COUNTIF(Blocos!N:N,A55)</f>
        <v>1</v>
      </c>
      <c r="C55">
        <f>COUNTIF('EFD REGISTROS e Campos (2)'!AA:AA,A55)</f>
        <v>0</v>
      </c>
      <c r="E55" t="s">
        <v>4128</v>
      </c>
      <c r="F55" t="b">
        <f t="shared" si="0"/>
        <v>1</v>
      </c>
    </row>
    <row r="56" spans="1:6" x14ac:dyDescent="0.35">
      <c r="A56" s="321" t="s">
        <v>4129</v>
      </c>
      <c r="B56">
        <f>COUNTIF(Blocos!N:N,A56)</f>
        <v>1</v>
      </c>
      <c r="C56">
        <f>COUNTIF('EFD REGISTROS e Campos (2)'!AA:AA,A56)</f>
        <v>0</v>
      </c>
      <c r="E56" t="s">
        <v>4129</v>
      </c>
      <c r="F56" t="b">
        <f t="shared" si="0"/>
        <v>1</v>
      </c>
    </row>
    <row r="57" spans="1:6" x14ac:dyDescent="0.35">
      <c r="A57" s="321" t="s">
        <v>4130</v>
      </c>
      <c r="B57">
        <f>COUNTIF(Blocos!N:N,A57)</f>
        <v>1</v>
      </c>
      <c r="C57">
        <f>COUNTIF('EFD REGISTROS e Campos (2)'!AA:AA,A57)</f>
        <v>0</v>
      </c>
      <c r="E57" t="s">
        <v>4130</v>
      </c>
      <c r="F57" t="b">
        <f t="shared" si="0"/>
        <v>1</v>
      </c>
    </row>
    <row r="58" spans="1:6" x14ac:dyDescent="0.35">
      <c r="A58" s="321" t="s">
        <v>4131</v>
      </c>
      <c r="B58">
        <f>COUNTIF(Blocos!N:N,A58)</f>
        <v>1</v>
      </c>
      <c r="C58">
        <f>COUNTIF('EFD REGISTROS e Campos (2)'!AA:AA,A58)</f>
        <v>0</v>
      </c>
      <c r="E58" t="s">
        <v>4131</v>
      </c>
      <c r="F58" t="b">
        <f t="shared" si="0"/>
        <v>1</v>
      </c>
    </row>
    <row r="59" spans="1:6" x14ac:dyDescent="0.35">
      <c r="A59" s="321" t="s">
        <v>4132</v>
      </c>
      <c r="B59">
        <f>COUNTIF(Blocos!N:N,A59)</f>
        <v>1</v>
      </c>
      <c r="C59">
        <f>COUNTIF('EFD REGISTROS e Campos (2)'!AA:AA,A59)</f>
        <v>0</v>
      </c>
      <c r="E59" t="s">
        <v>4132</v>
      </c>
      <c r="F59" t="b">
        <f t="shared" si="0"/>
        <v>1</v>
      </c>
    </row>
    <row r="60" spans="1:6" x14ac:dyDescent="0.35">
      <c r="A60" s="321" t="s">
        <v>4133</v>
      </c>
      <c r="B60">
        <f>COUNTIF(Blocos!N:N,A60)</f>
        <v>1</v>
      </c>
      <c r="C60">
        <f>COUNTIF('EFD REGISTROS e Campos (2)'!AA:AA,A60)</f>
        <v>0</v>
      </c>
      <c r="E60" t="s">
        <v>4133</v>
      </c>
      <c r="F60" t="b">
        <f t="shared" si="0"/>
        <v>1</v>
      </c>
    </row>
    <row r="61" spans="1:6" x14ac:dyDescent="0.35">
      <c r="A61" s="321" t="s">
        <v>4134</v>
      </c>
      <c r="B61">
        <f>COUNTIF(Blocos!N:N,A61)</f>
        <v>1</v>
      </c>
      <c r="C61">
        <f>COUNTIF('EFD REGISTROS e Campos (2)'!AA:AA,A61)</f>
        <v>0</v>
      </c>
      <c r="E61" t="s">
        <v>4134</v>
      </c>
      <c r="F61" t="b">
        <f t="shared" si="0"/>
        <v>1</v>
      </c>
    </row>
    <row r="62" spans="1:6" x14ac:dyDescent="0.35">
      <c r="A62" s="321" t="s">
        <v>4135</v>
      </c>
      <c r="B62">
        <f>COUNTIF(Blocos!N:N,A62)</f>
        <v>1</v>
      </c>
      <c r="C62">
        <f>COUNTIF('EFD REGISTROS e Campos (2)'!AA:AA,A62)</f>
        <v>0</v>
      </c>
      <c r="E62" t="s">
        <v>4135</v>
      </c>
      <c r="F62" t="b">
        <f t="shared" si="0"/>
        <v>1</v>
      </c>
    </row>
    <row r="63" spans="1:6" x14ac:dyDescent="0.35">
      <c r="A63" s="321" t="s">
        <v>4136</v>
      </c>
      <c r="B63">
        <f>COUNTIF(Blocos!N:N,A63)</f>
        <v>1</v>
      </c>
      <c r="C63">
        <f>COUNTIF('EFD REGISTROS e Campos (2)'!AA:AA,A63)</f>
        <v>0</v>
      </c>
      <c r="E63" t="s">
        <v>4136</v>
      </c>
      <c r="F63" t="b">
        <f t="shared" si="0"/>
        <v>1</v>
      </c>
    </row>
    <row r="64" spans="1:6" x14ac:dyDescent="0.35">
      <c r="A64" s="321" t="s">
        <v>4137</v>
      </c>
      <c r="B64">
        <f>COUNTIF(Blocos!N:N,A64)</f>
        <v>1</v>
      </c>
      <c r="C64">
        <f>COUNTIF('EFD REGISTROS e Campos (2)'!AA:AA,A64)</f>
        <v>0</v>
      </c>
      <c r="E64" t="s">
        <v>4137</v>
      </c>
      <c r="F64" t="b">
        <f t="shared" si="0"/>
        <v>1</v>
      </c>
    </row>
    <row r="65" spans="1:6" x14ac:dyDescent="0.35">
      <c r="A65" s="321" t="s">
        <v>4138</v>
      </c>
      <c r="B65">
        <f>COUNTIF(Blocos!N:N,A65)</f>
        <v>1</v>
      </c>
      <c r="C65">
        <f>COUNTIF('EFD REGISTROS e Campos (2)'!AA:AA,A65)</f>
        <v>0</v>
      </c>
      <c r="E65" t="s">
        <v>4138</v>
      </c>
      <c r="F65" t="b">
        <f t="shared" si="0"/>
        <v>1</v>
      </c>
    </row>
    <row r="66" spans="1:6" x14ac:dyDescent="0.35">
      <c r="A66" s="321" t="s">
        <v>4139</v>
      </c>
      <c r="B66">
        <f>COUNTIF(Blocos!N:N,A66)</f>
        <v>1</v>
      </c>
      <c r="C66">
        <f>COUNTIF('EFD REGISTROS e Campos (2)'!AA:AA,A66)</f>
        <v>0</v>
      </c>
      <c r="E66" t="s">
        <v>4139</v>
      </c>
      <c r="F66" t="b">
        <f t="shared" si="0"/>
        <v>1</v>
      </c>
    </row>
    <row r="67" spans="1:6" x14ac:dyDescent="0.35">
      <c r="A67" s="321" t="s">
        <v>4140</v>
      </c>
      <c r="B67">
        <f>COUNTIF(Blocos!N:N,A67)</f>
        <v>1</v>
      </c>
      <c r="C67">
        <f>COUNTIF('EFD REGISTROS e Campos (2)'!AA:AA,A67)</f>
        <v>0</v>
      </c>
      <c r="E67" t="s">
        <v>4140</v>
      </c>
      <c r="F67" t="b">
        <f t="shared" ref="F67:F130" si="1">E67=A67</f>
        <v>1</v>
      </c>
    </row>
    <row r="68" spans="1:6" x14ac:dyDescent="0.35">
      <c r="A68" s="321" t="s">
        <v>4141</v>
      </c>
      <c r="B68">
        <f>COUNTIF(Blocos!N:N,A68)</f>
        <v>1</v>
      </c>
      <c r="C68">
        <f>COUNTIF('EFD REGISTROS e Campos (2)'!AA:AA,A68)</f>
        <v>0</v>
      </c>
      <c r="E68" t="s">
        <v>4141</v>
      </c>
      <c r="F68" t="b">
        <f t="shared" si="1"/>
        <v>1</v>
      </c>
    </row>
    <row r="69" spans="1:6" x14ac:dyDescent="0.35">
      <c r="A69" s="321" t="s">
        <v>4142</v>
      </c>
      <c r="B69">
        <f>COUNTIF(Blocos!N:N,A69)</f>
        <v>1</v>
      </c>
      <c r="C69">
        <f>COUNTIF('EFD REGISTROS e Campos (2)'!AA:AA,A69)</f>
        <v>0</v>
      </c>
      <c r="E69" t="s">
        <v>4142</v>
      </c>
      <c r="F69" t="b">
        <f t="shared" si="1"/>
        <v>1</v>
      </c>
    </row>
    <row r="70" spans="1:6" x14ac:dyDescent="0.35">
      <c r="A70" s="321" t="s">
        <v>4143</v>
      </c>
      <c r="B70">
        <f>COUNTIF(Blocos!N:N,A70)</f>
        <v>1</v>
      </c>
      <c r="C70">
        <f>COUNTIF('EFD REGISTROS e Campos (2)'!AA:AA,A70)</f>
        <v>0</v>
      </c>
      <c r="E70" t="s">
        <v>4143</v>
      </c>
      <c r="F70" t="b">
        <f t="shared" si="1"/>
        <v>1</v>
      </c>
    </row>
    <row r="71" spans="1:6" x14ac:dyDescent="0.35">
      <c r="A71" s="321" t="s">
        <v>4144</v>
      </c>
      <c r="B71">
        <f>COUNTIF(Blocos!N:N,A71)</f>
        <v>1</v>
      </c>
      <c r="C71">
        <f>COUNTIF('EFD REGISTROS e Campos (2)'!AA:AA,A71)</f>
        <v>0</v>
      </c>
      <c r="E71" t="s">
        <v>4144</v>
      </c>
      <c r="F71" t="b">
        <f t="shared" si="1"/>
        <v>1</v>
      </c>
    </row>
    <row r="72" spans="1:6" x14ac:dyDescent="0.35">
      <c r="A72" s="321" t="s">
        <v>4145</v>
      </c>
      <c r="B72">
        <f>COUNTIF(Blocos!N:N,A72)</f>
        <v>1</v>
      </c>
      <c r="C72">
        <f>COUNTIF('EFD REGISTROS e Campos (2)'!AA:AA,A72)</f>
        <v>0</v>
      </c>
      <c r="E72" t="s">
        <v>4145</v>
      </c>
      <c r="F72" t="b">
        <f t="shared" si="1"/>
        <v>1</v>
      </c>
    </row>
    <row r="73" spans="1:6" x14ac:dyDescent="0.35">
      <c r="A73" s="321" t="s">
        <v>4146</v>
      </c>
      <c r="B73">
        <f>COUNTIF(Blocos!N:N,A73)</f>
        <v>1</v>
      </c>
      <c r="C73">
        <f>COUNTIF('EFD REGISTROS e Campos (2)'!AA:AA,A73)</f>
        <v>0</v>
      </c>
      <c r="E73" t="s">
        <v>4146</v>
      </c>
      <c r="F73" t="b">
        <f t="shared" si="1"/>
        <v>1</v>
      </c>
    </row>
    <row r="74" spans="1:6" x14ac:dyDescent="0.35">
      <c r="A74" s="321" t="s">
        <v>4147</v>
      </c>
      <c r="B74">
        <f>COUNTIF(Blocos!N:N,A74)</f>
        <v>1</v>
      </c>
      <c r="C74">
        <f>COUNTIF('EFD REGISTROS e Campos (2)'!AA:AA,A74)</f>
        <v>0</v>
      </c>
      <c r="E74" t="s">
        <v>4147</v>
      </c>
      <c r="F74" t="b">
        <f t="shared" si="1"/>
        <v>1</v>
      </c>
    </row>
    <row r="75" spans="1:6" x14ac:dyDescent="0.35">
      <c r="A75" s="321" t="s">
        <v>4148</v>
      </c>
      <c r="B75">
        <f>COUNTIF(Blocos!N:N,A75)</f>
        <v>1</v>
      </c>
      <c r="C75">
        <f>COUNTIF('EFD REGISTROS e Campos (2)'!AA:AA,A75)</f>
        <v>0</v>
      </c>
      <c r="E75" t="s">
        <v>4148</v>
      </c>
      <c r="F75" t="b">
        <f t="shared" si="1"/>
        <v>1</v>
      </c>
    </row>
    <row r="76" spans="1:6" x14ac:dyDescent="0.35">
      <c r="A76" s="321" t="s">
        <v>4149</v>
      </c>
      <c r="B76">
        <f>COUNTIF(Blocos!N:N,A76)</f>
        <v>1</v>
      </c>
      <c r="C76">
        <f>COUNTIF('EFD REGISTROS e Campos (2)'!AA:AA,A76)</f>
        <v>0</v>
      </c>
      <c r="E76" t="s">
        <v>4149</v>
      </c>
      <c r="F76" t="b">
        <f t="shared" si="1"/>
        <v>1</v>
      </c>
    </row>
    <row r="77" spans="1:6" x14ac:dyDescent="0.35">
      <c r="A77" s="321" t="s">
        <v>4150</v>
      </c>
      <c r="B77">
        <f>COUNTIF(Blocos!N:N,A77)</f>
        <v>1</v>
      </c>
      <c r="C77">
        <f>COUNTIF('EFD REGISTROS e Campos (2)'!AA:AA,A77)</f>
        <v>0</v>
      </c>
      <c r="E77" t="s">
        <v>4150</v>
      </c>
      <c r="F77" t="b">
        <f t="shared" si="1"/>
        <v>1</v>
      </c>
    </row>
    <row r="78" spans="1:6" x14ac:dyDescent="0.35">
      <c r="A78" s="321" t="s">
        <v>4151</v>
      </c>
      <c r="B78">
        <f>COUNTIF(Blocos!N:N,A78)</f>
        <v>1</v>
      </c>
      <c r="C78">
        <f>COUNTIF('EFD REGISTROS e Campos (2)'!AA:AA,A78)</f>
        <v>0</v>
      </c>
      <c r="E78" t="s">
        <v>4151</v>
      </c>
      <c r="F78" t="b">
        <f t="shared" si="1"/>
        <v>1</v>
      </c>
    </row>
    <row r="79" spans="1:6" x14ac:dyDescent="0.35">
      <c r="A79" s="321" t="s">
        <v>4152</v>
      </c>
      <c r="B79">
        <f>COUNTIF(Blocos!N:N,A79)</f>
        <v>1</v>
      </c>
      <c r="C79">
        <f>COUNTIF('EFD REGISTROS e Campos (2)'!AA:AA,A79)</f>
        <v>0</v>
      </c>
      <c r="E79" t="s">
        <v>4152</v>
      </c>
      <c r="F79" t="b">
        <f t="shared" si="1"/>
        <v>1</v>
      </c>
    </row>
    <row r="80" spans="1:6" x14ac:dyDescent="0.35">
      <c r="A80" s="321" t="s">
        <v>4153</v>
      </c>
      <c r="B80">
        <f>COUNTIF(Blocos!N:N,A80)</f>
        <v>1</v>
      </c>
      <c r="C80">
        <f>COUNTIF('EFD REGISTROS e Campos (2)'!AA:AA,A80)</f>
        <v>0</v>
      </c>
      <c r="E80" t="s">
        <v>4153</v>
      </c>
      <c r="F80" t="b">
        <f t="shared" si="1"/>
        <v>1</v>
      </c>
    </row>
    <row r="81" spans="1:6" x14ac:dyDescent="0.35">
      <c r="A81" s="321" t="s">
        <v>4154</v>
      </c>
      <c r="B81">
        <f>COUNTIF(Blocos!N:N,A81)</f>
        <v>1</v>
      </c>
      <c r="C81">
        <f>COUNTIF('EFD REGISTROS e Campos (2)'!AA:AA,A81)</f>
        <v>0</v>
      </c>
      <c r="E81" t="s">
        <v>4154</v>
      </c>
      <c r="F81" t="b">
        <f t="shared" si="1"/>
        <v>1</v>
      </c>
    </row>
    <row r="82" spans="1:6" x14ac:dyDescent="0.35">
      <c r="A82" s="321" t="s">
        <v>4155</v>
      </c>
      <c r="B82">
        <f>COUNTIF(Blocos!N:N,A82)</f>
        <v>1</v>
      </c>
      <c r="C82">
        <f>COUNTIF('EFD REGISTROS e Campos (2)'!AA:AA,A82)</f>
        <v>0</v>
      </c>
      <c r="E82" t="s">
        <v>4155</v>
      </c>
      <c r="F82" t="b">
        <f t="shared" si="1"/>
        <v>1</v>
      </c>
    </row>
    <row r="83" spans="1:6" x14ac:dyDescent="0.35">
      <c r="A83" s="321" t="s">
        <v>4156</v>
      </c>
      <c r="B83">
        <f>COUNTIF(Blocos!N:N,A83)</f>
        <v>1</v>
      </c>
      <c r="C83">
        <f>COUNTIF('EFD REGISTROS e Campos (2)'!AA:AA,A83)</f>
        <v>0</v>
      </c>
      <c r="E83" t="s">
        <v>4156</v>
      </c>
      <c r="F83" t="b">
        <f t="shared" si="1"/>
        <v>1</v>
      </c>
    </row>
    <row r="84" spans="1:6" x14ac:dyDescent="0.35">
      <c r="A84" s="321" t="s">
        <v>4157</v>
      </c>
      <c r="B84">
        <f>COUNTIF(Blocos!N:N,A84)</f>
        <v>1</v>
      </c>
      <c r="C84">
        <f>COUNTIF('EFD REGISTROS e Campos (2)'!AA:AA,A84)</f>
        <v>0</v>
      </c>
      <c r="E84" t="s">
        <v>4157</v>
      </c>
      <c r="F84" t="b">
        <f t="shared" si="1"/>
        <v>1</v>
      </c>
    </row>
    <row r="85" spans="1:6" x14ac:dyDescent="0.35">
      <c r="A85" s="321" t="s">
        <v>4158</v>
      </c>
      <c r="B85">
        <f>COUNTIF(Blocos!N:N,A85)</f>
        <v>1</v>
      </c>
      <c r="C85">
        <f>COUNTIF('EFD REGISTROS e Campos (2)'!AA:AA,A85)</f>
        <v>0</v>
      </c>
      <c r="E85" t="s">
        <v>4158</v>
      </c>
      <c r="F85" t="b">
        <f t="shared" si="1"/>
        <v>1</v>
      </c>
    </row>
    <row r="86" spans="1:6" x14ac:dyDescent="0.35">
      <c r="A86" s="321" t="s">
        <v>4159</v>
      </c>
      <c r="B86">
        <f>COUNTIF(Blocos!N:N,A86)</f>
        <v>1</v>
      </c>
      <c r="C86">
        <f>COUNTIF('EFD REGISTROS e Campos (2)'!AA:AA,A86)</f>
        <v>0</v>
      </c>
      <c r="E86" t="s">
        <v>4159</v>
      </c>
      <c r="F86" t="b">
        <f t="shared" si="1"/>
        <v>1</v>
      </c>
    </row>
    <row r="87" spans="1:6" x14ac:dyDescent="0.35">
      <c r="A87" s="321" t="s">
        <v>4160</v>
      </c>
      <c r="B87">
        <f>COUNTIF(Blocos!N:N,A87)</f>
        <v>1</v>
      </c>
      <c r="C87">
        <f>COUNTIF('EFD REGISTROS e Campos (2)'!AA:AA,A87)</f>
        <v>0</v>
      </c>
      <c r="E87" t="s">
        <v>4160</v>
      </c>
      <c r="F87" t="b">
        <f t="shared" si="1"/>
        <v>1</v>
      </c>
    </row>
    <row r="88" spans="1:6" x14ac:dyDescent="0.35">
      <c r="A88" s="321" t="s">
        <v>4161</v>
      </c>
      <c r="B88">
        <f>COUNTIF(Blocos!N:N,A88)</f>
        <v>1</v>
      </c>
      <c r="C88">
        <f>COUNTIF('EFD REGISTROS e Campos (2)'!AA:AA,A88)</f>
        <v>0</v>
      </c>
      <c r="E88" t="s">
        <v>4161</v>
      </c>
      <c r="F88" t="b">
        <f t="shared" si="1"/>
        <v>1</v>
      </c>
    </row>
    <row r="89" spans="1:6" x14ac:dyDescent="0.35">
      <c r="A89" s="321" t="s">
        <v>4162</v>
      </c>
      <c r="B89">
        <f>COUNTIF(Blocos!N:N,A89)</f>
        <v>1</v>
      </c>
      <c r="C89">
        <f>COUNTIF('EFD REGISTROS e Campos (2)'!AA:AA,A89)</f>
        <v>0</v>
      </c>
      <c r="E89" t="s">
        <v>4162</v>
      </c>
      <c r="F89" t="b">
        <f t="shared" si="1"/>
        <v>1</v>
      </c>
    </row>
    <row r="90" spans="1:6" x14ac:dyDescent="0.35">
      <c r="A90" s="321" t="s">
        <v>4163</v>
      </c>
      <c r="B90">
        <f>COUNTIF(Blocos!N:N,A90)</f>
        <v>1</v>
      </c>
      <c r="C90">
        <f>COUNTIF('EFD REGISTROS e Campos (2)'!AA:AA,A90)</f>
        <v>0</v>
      </c>
      <c r="E90" t="s">
        <v>4163</v>
      </c>
      <c r="F90" t="b">
        <f t="shared" si="1"/>
        <v>1</v>
      </c>
    </row>
    <row r="91" spans="1:6" x14ac:dyDescent="0.35">
      <c r="A91" s="321" t="s">
        <v>4164</v>
      </c>
      <c r="B91">
        <f>COUNTIF(Blocos!N:N,A91)</f>
        <v>1</v>
      </c>
      <c r="C91">
        <f>COUNTIF('EFD REGISTROS e Campos (2)'!AA:AA,A91)</f>
        <v>0</v>
      </c>
      <c r="E91" t="s">
        <v>4164</v>
      </c>
      <c r="F91" t="b">
        <f t="shared" si="1"/>
        <v>1</v>
      </c>
    </row>
    <row r="92" spans="1:6" x14ac:dyDescent="0.35">
      <c r="A92" s="321"/>
      <c r="B92">
        <f>COUNTIF(Blocos!N:N,A92)</f>
        <v>0</v>
      </c>
      <c r="C92">
        <f>COUNTIF('EFD REGISTROS e Campos (2)'!AA:AA,A92)</f>
        <v>0</v>
      </c>
      <c r="E92" t="s">
        <v>4306</v>
      </c>
      <c r="F92" t="b">
        <f t="shared" si="1"/>
        <v>0</v>
      </c>
    </row>
    <row r="93" spans="1:6" x14ac:dyDescent="0.35">
      <c r="A93" s="321" t="s">
        <v>4165</v>
      </c>
      <c r="B93">
        <f>COUNTIF(Blocos!N:N,A93)</f>
        <v>1</v>
      </c>
      <c r="C93">
        <f>COUNTIF('EFD REGISTROS e Campos (2)'!AA:AA,A93)</f>
        <v>0</v>
      </c>
      <c r="E93" t="s">
        <v>4165</v>
      </c>
      <c r="F93" t="b">
        <f t="shared" si="1"/>
        <v>1</v>
      </c>
    </row>
    <row r="94" spans="1:6" x14ac:dyDescent="0.35">
      <c r="A94" s="321" t="s">
        <v>4166</v>
      </c>
      <c r="B94">
        <f>COUNTIF(Blocos!N:N,A94)</f>
        <v>1</v>
      </c>
      <c r="C94">
        <f>COUNTIF('EFD REGISTROS e Campos (2)'!AA:AA,A94)</f>
        <v>0</v>
      </c>
      <c r="E94" t="s">
        <v>4166</v>
      </c>
      <c r="F94" t="b">
        <f t="shared" si="1"/>
        <v>1</v>
      </c>
    </row>
    <row r="95" spans="1:6" x14ac:dyDescent="0.35">
      <c r="A95" s="321" t="s">
        <v>4167</v>
      </c>
      <c r="B95">
        <f>COUNTIF(Blocos!N:N,A95)</f>
        <v>1</v>
      </c>
      <c r="C95">
        <f>COUNTIF('EFD REGISTROS e Campos (2)'!AA:AA,A95)</f>
        <v>0</v>
      </c>
      <c r="E95" t="s">
        <v>4167</v>
      </c>
      <c r="F95" t="b">
        <f t="shared" si="1"/>
        <v>1</v>
      </c>
    </row>
    <row r="96" spans="1:6" x14ac:dyDescent="0.35">
      <c r="A96" s="321" t="s">
        <v>4168</v>
      </c>
      <c r="B96">
        <f>COUNTIF(Blocos!N:N,A96)</f>
        <v>1</v>
      </c>
      <c r="C96">
        <f>COUNTIF('EFD REGISTROS e Campos (2)'!AA:AA,A96)</f>
        <v>0</v>
      </c>
      <c r="E96" t="s">
        <v>4168</v>
      </c>
      <c r="F96" t="b">
        <f t="shared" si="1"/>
        <v>1</v>
      </c>
    </row>
    <row r="97" spans="1:6" x14ac:dyDescent="0.35">
      <c r="A97" s="321" t="s">
        <v>4169</v>
      </c>
      <c r="B97">
        <f>COUNTIF(Blocos!N:N,A97)</f>
        <v>1</v>
      </c>
      <c r="C97">
        <f>COUNTIF('EFD REGISTROS e Campos (2)'!AA:AA,A97)</f>
        <v>0</v>
      </c>
      <c r="E97" t="s">
        <v>4169</v>
      </c>
      <c r="F97" t="b">
        <f t="shared" si="1"/>
        <v>1</v>
      </c>
    </row>
    <row r="98" spans="1:6" x14ac:dyDescent="0.35">
      <c r="A98" s="321" t="s">
        <v>4170</v>
      </c>
      <c r="B98">
        <f>COUNTIF(Blocos!N:N,A98)</f>
        <v>1</v>
      </c>
      <c r="C98">
        <f>COUNTIF('EFD REGISTROS e Campos (2)'!AA:AA,A98)</f>
        <v>0</v>
      </c>
      <c r="E98" t="s">
        <v>4170</v>
      </c>
      <c r="F98" t="b">
        <f t="shared" si="1"/>
        <v>1</v>
      </c>
    </row>
    <row r="99" spans="1:6" x14ac:dyDescent="0.35">
      <c r="A99" s="321" t="s">
        <v>4171</v>
      </c>
      <c r="B99">
        <f>COUNTIF(Blocos!N:N,A99)</f>
        <v>1</v>
      </c>
      <c r="C99">
        <f>COUNTIF('EFD REGISTROS e Campos (2)'!AA:AA,A99)</f>
        <v>0</v>
      </c>
      <c r="E99" t="s">
        <v>4171</v>
      </c>
      <c r="F99" t="b">
        <f t="shared" si="1"/>
        <v>1</v>
      </c>
    </row>
    <row r="100" spans="1:6" x14ac:dyDescent="0.35">
      <c r="A100" s="321" t="s">
        <v>4172</v>
      </c>
      <c r="B100">
        <f>COUNTIF(Blocos!N:N,A100)</f>
        <v>1</v>
      </c>
      <c r="C100">
        <f>COUNTIF('EFD REGISTROS e Campos (2)'!AA:AA,A100)</f>
        <v>0</v>
      </c>
      <c r="E100" t="s">
        <v>4172</v>
      </c>
      <c r="F100" t="b">
        <f t="shared" si="1"/>
        <v>1</v>
      </c>
    </row>
    <row r="101" spans="1:6" x14ac:dyDescent="0.35">
      <c r="A101" s="321" t="s">
        <v>4173</v>
      </c>
      <c r="B101">
        <f>COUNTIF(Blocos!N:N,A101)</f>
        <v>1</v>
      </c>
      <c r="C101">
        <f>COUNTIF('EFD REGISTROS e Campos (2)'!AA:AA,A101)</f>
        <v>0</v>
      </c>
      <c r="E101" t="s">
        <v>4173</v>
      </c>
      <c r="F101" t="b">
        <f t="shared" si="1"/>
        <v>1</v>
      </c>
    </row>
    <row r="102" spans="1:6" x14ac:dyDescent="0.35">
      <c r="A102" s="321" t="s">
        <v>4174</v>
      </c>
      <c r="B102">
        <f>COUNTIF(Blocos!N:N,A102)</f>
        <v>1</v>
      </c>
      <c r="C102">
        <f>COUNTIF('EFD REGISTROS e Campos (2)'!AA:AA,A102)</f>
        <v>0</v>
      </c>
      <c r="E102" t="s">
        <v>4174</v>
      </c>
      <c r="F102" t="b">
        <f t="shared" si="1"/>
        <v>1</v>
      </c>
    </row>
    <row r="103" spans="1:6" x14ac:dyDescent="0.35">
      <c r="A103" s="321" t="s">
        <v>4175</v>
      </c>
      <c r="B103">
        <f>COUNTIF(Blocos!N:N,A103)</f>
        <v>1</v>
      </c>
      <c r="C103">
        <f>COUNTIF('EFD REGISTROS e Campos (2)'!AA:AA,A103)</f>
        <v>0</v>
      </c>
      <c r="E103" t="s">
        <v>4175</v>
      </c>
      <c r="F103" t="b">
        <f t="shared" si="1"/>
        <v>1</v>
      </c>
    </row>
    <row r="104" spans="1:6" x14ac:dyDescent="0.35">
      <c r="A104" s="321" t="s">
        <v>4176</v>
      </c>
      <c r="B104">
        <f>COUNTIF(Blocos!N:N,A104)</f>
        <v>1</v>
      </c>
      <c r="C104">
        <f>COUNTIF('EFD REGISTROS e Campos (2)'!AA:AA,A104)</f>
        <v>0</v>
      </c>
      <c r="E104" t="s">
        <v>4176</v>
      </c>
      <c r="F104" t="b">
        <f t="shared" si="1"/>
        <v>1</v>
      </c>
    </row>
    <row r="105" spans="1:6" x14ac:dyDescent="0.35">
      <c r="A105" s="321" t="s">
        <v>4177</v>
      </c>
      <c r="B105">
        <f>COUNTIF(Blocos!N:N,A105)</f>
        <v>1</v>
      </c>
      <c r="C105">
        <f>COUNTIF('EFD REGISTROS e Campos (2)'!AA:AA,A105)</f>
        <v>0</v>
      </c>
      <c r="E105" t="s">
        <v>4177</v>
      </c>
      <c r="F105" t="b">
        <f t="shared" si="1"/>
        <v>1</v>
      </c>
    </row>
    <row r="106" spans="1:6" x14ac:dyDescent="0.35">
      <c r="A106" s="321" t="s">
        <v>4178</v>
      </c>
      <c r="B106">
        <f>COUNTIF(Blocos!N:N,A106)</f>
        <v>1</v>
      </c>
      <c r="C106">
        <f>COUNTIF('EFD REGISTROS e Campos (2)'!AA:AA,A106)</f>
        <v>0</v>
      </c>
      <c r="E106" t="s">
        <v>4178</v>
      </c>
      <c r="F106" t="b">
        <f t="shared" si="1"/>
        <v>1</v>
      </c>
    </row>
    <row r="107" spans="1:6" x14ac:dyDescent="0.35">
      <c r="A107" s="321" t="s">
        <v>4179</v>
      </c>
      <c r="B107">
        <f>COUNTIF(Blocos!N:N,A107)</f>
        <v>1</v>
      </c>
      <c r="C107">
        <f>COUNTIF('EFD REGISTROS e Campos (2)'!AA:AA,A107)</f>
        <v>0</v>
      </c>
      <c r="E107" t="s">
        <v>4179</v>
      </c>
      <c r="F107" t="b">
        <f t="shared" si="1"/>
        <v>1</v>
      </c>
    </row>
    <row r="108" spans="1:6" x14ac:dyDescent="0.35">
      <c r="A108" s="321" t="s">
        <v>4180</v>
      </c>
      <c r="B108">
        <f>COUNTIF(Blocos!N:N,A108)</f>
        <v>1</v>
      </c>
      <c r="C108">
        <f>COUNTIF('EFD REGISTROS e Campos (2)'!AA:AA,A108)</f>
        <v>0</v>
      </c>
      <c r="E108" t="s">
        <v>4180</v>
      </c>
      <c r="F108" t="b">
        <f t="shared" si="1"/>
        <v>1</v>
      </c>
    </row>
    <row r="109" spans="1:6" x14ac:dyDescent="0.35">
      <c r="A109" s="321" t="s">
        <v>4181</v>
      </c>
      <c r="B109">
        <f>COUNTIF(Blocos!N:N,A109)</f>
        <v>1</v>
      </c>
      <c r="C109">
        <f>COUNTIF('EFD REGISTROS e Campos (2)'!AA:AA,A109)</f>
        <v>0</v>
      </c>
      <c r="E109" t="s">
        <v>4181</v>
      </c>
      <c r="F109" t="b">
        <f t="shared" si="1"/>
        <v>1</v>
      </c>
    </row>
    <row r="110" spans="1:6" x14ac:dyDescent="0.35">
      <c r="A110" s="321" t="s">
        <v>4182</v>
      </c>
      <c r="B110">
        <f>COUNTIF(Blocos!N:N,A110)</f>
        <v>1</v>
      </c>
      <c r="C110">
        <f>COUNTIF('EFD REGISTROS e Campos (2)'!AA:AA,A110)</f>
        <v>0</v>
      </c>
      <c r="E110" t="s">
        <v>4182</v>
      </c>
      <c r="F110" t="b">
        <f t="shared" si="1"/>
        <v>1</v>
      </c>
    </row>
    <row r="111" spans="1:6" x14ac:dyDescent="0.35">
      <c r="A111" s="321" t="s">
        <v>4183</v>
      </c>
      <c r="B111">
        <f>COUNTIF(Blocos!N:N,A111)</f>
        <v>1</v>
      </c>
      <c r="C111">
        <f>COUNTIF('EFD REGISTROS e Campos (2)'!AA:AA,A111)</f>
        <v>0</v>
      </c>
      <c r="E111" t="s">
        <v>4183</v>
      </c>
      <c r="F111" t="b">
        <f t="shared" si="1"/>
        <v>1</v>
      </c>
    </row>
    <row r="112" spans="1:6" x14ac:dyDescent="0.35">
      <c r="A112" s="321" t="s">
        <v>4184</v>
      </c>
      <c r="B112">
        <f>COUNTIF(Blocos!N:N,A112)</f>
        <v>1</v>
      </c>
      <c r="C112">
        <f>COUNTIF('EFD REGISTROS e Campos (2)'!AA:AA,A112)</f>
        <v>0</v>
      </c>
      <c r="E112" t="s">
        <v>4184</v>
      </c>
      <c r="F112" t="b">
        <f t="shared" si="1"/>
        <v>1</v>
      </c>
    </row>
    <row r="113" spans="1:6" x14ac:dyDescent="0.35">
      <c r="A113" s="321" t="s">
        <v>4185</v>
      </c>
      <c r="B113">
        <f>COUNTIF(Blocos!N:N,A113)</f>
        <v>1</v>
      </c>
      <c r="C113">
        <f>COUNTIF('EFD REGISTROS e Campos (2)'!AA:AA,A113)</f>
        <v>0</v>
      </c>
      <c r="E113" t="s">
        <v>4185</v>
      </c>
      <c r="F113" t="b">
        <f t="shared" si="1"/>
        <v>1</v>
      </c>
    </row>
    <row r="114" spans="1:6" x14ac:dyDescent="0.35">
      <c r="A114" s="321" t="s">
        <v>4186</v>
      </c>
      <c r="B114">
        <f>COUNTIF(Blocos!N:N,A114)</f>
        <v>1</v>
      </c>
      <c r="C114">
        <f>COUNTIF('EFD REGISTROS e Campos (2)'!AA:AA,A114)</f>
        <v>0</v>
      </c>
      <c r="E114" t="s">
        <v>4186</v>
      </c>
      <c r="F114" t="b">
        <f t="shared" si="1"/>
        <v>1</v>
      </c>
    </row>
    <row r="115" spans="1:6" x14ac:dyDescent="0.35">
      <c r="A115" s="321" t="s">
        <v>4187</v>
      </c>
      <c r="B115">
        <f>COUNTIF(Blocos!N:N,A115)</f>
        <v>1</v>
      </c>
      <c r="C115">
        <f>COUNTIF('EFD REGISTROS e Campos (2)'!AA:AA,A115)</f>
        <v>0</v>
      </c>
      <c r="E115" t="s">
        <v>4187</v>
      </c>
      <c r="F115" t="b">
        <f t="shared" si="1"/>
        <v>1</v>
      </c>
    </row>
    <row r="116" spans="1:6" x14ac:dyDescent="0.35">
      <c r="A116" s="321" t="s">
        <v>4188</v>
      </c>
      <c r="B116">
        <f>COUNTIF(Blocos!N:N,A116)</f>
        <v>1</v>
      </c>
      <c r="C116">
        <f>COUNTIF('EFD REGISTROS e Campos (2)'!AA:AA,A116)</f>
        <v>0</v>
      </c>
      <c r="E116" t="s">
        <v>4188</v>
      </c>
      <c r="F116" t="b">
        <f t="shared" si="1"/>
        <v>1</v>
      </c>
    </row>
    <row r="117" spans="1:6" x14ac:dyDescent="0.35">
      <c r="A117" s="321" t="s">
        <v>4189</v>
      </c>
      <c r="B117">
        <f>COUNTIF(Blocos!N:N,A117)</f>
        <v>1</v>
      </c>
      <c r="C117">
        <f>COUNTIF('EFD REGISTROS e Campos (2)'!AA:AA,A117)</f>
        <v>0</v>
      </c>
      <c r="E117" t="s">
        <v>4189</v>
      </c>
      <c r="F117" t="b">
        <f t="shared" si="1"/>
        <v>1</v>
      </c>
    </row>
    <row r="118" spans="1:6" x14ac:dyDescent="0.35">
      <c r="A118" s="321" t="s">
        <v>4190</v>
      </c>
      <c r="B118">
        <f>COUNTIF(Blocos!N:N,A118)</f>
        <v>1</v>
      </c>
      <c r="C118">
        <f>COUNTIF('EFD REGISTROS e Campos (2)'!AA:AA,A118)</f>
        <v>0</v>
      </c>
      <c r="E118" t="s">
        <v>4190</v>
      </c>
      <c r="F118" t="b">
        <f t="shared" si="1"/>
        <v>1</v>
      </c>
    </row>
    <row r="119" spans="1:6" x14ac:dyDescent="0.35">
      <c r="A119" s="321" t="s">
        <v>4191</v>
      </c>
      <c r="B119">
        <f>COUNTIF(Blocos!N:N,A119)</f>
        <v>1</v>
      </c>
      <c r="C119">
        <f>COUNTIF('EFD REGISTROS e Campos (2)'!AA:AA,A119)</f>
        <v>0</v>
      </c>
      <c r="E119" t="s">
        <v>4191</v>
      </c>
      <c r="F119" t="b">
        <f t="shared" si="1"/>
        <v>1</v>
      </c>
    </row>
    <row r="120" spans="1:6" x14ac:dyDescent="0.35">
      <c r="A120" s="321" t="s">
        <v>4192</v>
      </c>
      <c r="B120">
        <f>COUNTIF(Blocos!N:N,A120)</f>
        <v>1</v>
      </c>
      <c r="C120">
        <f>COUNTIF('EFD REGISTROS e Campos (2)'!AA:AA,A120)</f>
        <v>0</v>
      </c>
      <c r="E120" t="s">
        <v>4192</v>
      </c>
      <c r="F120" t="b">
        <f t="shared" si="1"/>
        <v>1</v>
      </c>
    </row>
    <row r="121" spans="1:6" x14ac:dyDescent="0.35">
      <c r="A121" s="321" t="s">
        <v>4193</v>
      </c>
      <c r="B121">
        <f>COUNTIF(Blocos!N:N,A121)</f>
        <v>1</v>
      </c>
      <c r="C121">
        <f>COUNTIF('EFD REGISTROS e Campos (2)'!AA:AA,A121)</f>
        <v>0</v>
      </c>
      <c r="E121" t="s">
        <v>4193</v>
      </c>
      <c r="F121" t="b">
        <f t="shared" si="1"/>
        <v>1</v>
      </c>
    </row>
    <row r="122" spans="1:6" x14ac:dyDescent="0.35">
      <c r="A122" s="321" t="s">
        <v>4194</v>
      </c>
      <c r="B122">
        <f>COUNTIF(Blocos!N:N,A122)</f>
        <v>1</v>
      </c>
      <c r="C122">
        <f>COUNTIF('EFD REGISTROS e Campos (2)'!AA:AA,A122)</f>
        <v>0</v>
      </c>
      <c r="E122" t="s">
        <v>4194</v>
      </c>
      <c r="F122" t="b">
        <f t="shared" si="1"/>
        <v>1</v>
      </c>
    </row>
    <row r="123" spans="1:6" x14ac:dyDescent="0.35">
      <c r="A123" s="321" t="s">
        <v>4195</v>
      </c>
      <c r="B123">
        <f>COUNTIF(Blocos!N:N,A123)</f>
        <v>1</v>
      </c>
      <c r="C123">
        <f>COUNTIF('EFD REGISTROS e Campos (2)'!AA:AA,A123)</f>
        <v>0</v>
      </c>
      <c r="E123" t="s">
        <v>4195</v>
      </c>
      <c r="F123" t="b">
        <f t="shared" si="1"/>
        <v>1</v>
      </c>
    </row>
    <row r="124" spans="1:6" x14ac:dyDescent="0.35">
      <c r="A124" s="321" t="s">
        <v>4196</v>
      </c>
      <c r="B124">
        <f>COUNTIF(Blocos!N:N,A124)</f>
        <v>1</v>
      </c>
      <c r="C124">
        <f>COUNTIF('EFD REGISTROS e Campos (2)'!AA:AA,A124)</f>
        <v>0</v>
      </c>
      <c r="E124" t="s">
        <v>4196</v>
      </c>
      <c r="F124" t="b">
        <f t="shared" si="1"/>
        <v>1</v>
      </c>
    </row>
    <row r="125" spans="1:6" x14ac:dyDescent="0.35">
      <c r="A125" s="321" t="s">
        <v>4197</v>
      </c>
      <c r="B125">
        <f>COUNTIF(Blocos!N:N,A125)</f>
        <v>1</v>
      </c>
      <c r="C125">
        <f>COUNTIF('EFD REGISTROS e Campos (2)'!AA:AA,A125)</f>
        <v>0</v>
      </c>
      <c r="E125" t="s">
        <v>4197</v>
      </c>
      <c r="F125" t="b">
        <f t="shared" si="1"/>
        <v>1</v>
      </c>
    </row>
    <row r="126" spans="1:6" x14ac:dyDescent="0.35">
      <c r="A126" s="321" t="s">
        <v>4198</v>
      </c>
      <c r="B126">
        <f>COUNTIF(Blocos!N:N,A126)</f>
        <v>1</v>
      </c>
      <c r="C126">
        <f>COUNTIF('EFD REGISTROS e Campos (2)'!AA:AA,A126)</f>
        <v>0</v>
      </c>
      <c r="E126" t="s">
        <v>4198</v>
      </c>
      <c r="F126" t="b">
        <f t="shared" si="1"/>
        <v>1</v>
      </c>
    </row>
    <row r="127" spans="1:6" x14ac:dyDescent="0.35">
      <c r="A127" s="321" t="s">
        <v>4199</v>
      </c>
      <c r="B127">
        <f>COUNTIF(Blocos!N:N,A127)</f>
        <v>1</v>
      </c>
      <c r="C127">
        <f>COUNTIF('EFD REGISTROS e Campos (2)'!AA:AA,A127)</f>
        <v>0</v>
      </c>
      <c r="E127" t="s">
        <v>4199</v>
      </c>
      <c r="F127" t="b">
        <f t="shared" si="1"/>
        <v>1</v>
      </c>
    </row>
    <row r="128" spans="1:6" x14ac:dyDescent="0.35">
      <c r="A128" s="321" t="s">
        <v>4200</v>
      </c>
      <c r="B128">
        <f>COUNTIF(Blocos!N:N,A128)</f>
        <v>1</v>
      </c>
      <c r="C128">
        <f>COUNTIF('EFD REGISTROS e Campos (2)'!AA:AA,A128)</f>
        <v>0</v>
      </c>
      <c r="E128" t="s">
        <v>4200</v>
      </c>
      <c r="F128" t="b">
        <f t="shared" si="1"/>
        <v>1</v>
      </c>
    </row>
    <row r="129" spans="1:6" x14ac:dyDescent="0.35">
      <c r="A129" s="321" t="s">
        <v>4201</v>
      </c>
      <c r="B129">
        <f>COUNTIF(Blocos!N:N,A129)</f>
        <v>1</v>
      </c>
      <c r="C129">
        <f>COUNTIF('EFD REGISTROS e Campos (2)'!AA:AA,A129)</f>
        <v>0</v>
      </c>
      <c r="E129" t="s">
        <v>4201</v>
      </c>
      <c r="F129" t="b">
        <f t="shared" si="1"/>
        <v>1</v>
      </c>
    </row>
    <row r="130" spans="1:6" x14ac:dyDescent="0.35">
      <c r="A130" s="321" t="s">
        <v>4202</v>
      </c>
      <c r="B130">
        <f>COUNTIF(Blocos!N:N,A130)</f>
        <v>1</v>
      </c>
      <c r="C130">
        <f>COUNTIF('EFD REGISTROS e Campos (2)'!AA:AA,A130)</f>
        <v>0</v>
      </c>
      <c r="E130" t="s">
        <v>4202</v>
      </c>
      <c r="F130" t="b">
        <f t="shared" si="1"/>
        <v>1</v>
      </c>
    </row>
    <row r="131" spans="1:6" x14ac:dyDescent="0.35">
      <c r="A131" s="321" t="s">
        <v>4203</v>
      </c>
      <c r="B131">
        <f>COUNTIF(Blocos!N:N,A131)</f>
        <v>1</v>
      </c>
      <c r="C131">
        <f>COUNTIF('EFD REGISTROS e Campos (2)'!AA:AA,A131)</f>
        <v>0</v>
      </c>
      <c r="E131" t="s">
        <v>4203</v>
      </c>
      <c r="F131" t="b">
        <f t="shared" ref="F131:F194" si="2">E131=A131</f>
        <v>1</v>
      </c>
    </row>
    <row r="132" spans="1:6" x14ac:dyDescent="0.35">
      <c r="A132" s="321" t="s">
        <v>4204</v>
      </c>
      <c r="B132">
        <f>COUNTIF(Blocos!N:N,A132)</f>
        <v>1</v>
      </c>
      <c r="C132">
        <f>COUNTIF('EFD REGISTROS e Campos (2)'!AA:AA,A132)</f>
        <v>0</v>
      </c>
      <c r="E132" t="s">
        <v>4204</v>
      </c>
      <c r="F132" t="b">
        <f t="shared" si="2"/>
        <v>1</v>
      </c>
    </row>
    <row r="133" spans="1:6" x14ac:dyDescent="0.35">
      <c r="A133" s="321" t="s">
        <v>4205</v>
      </c>
      <c r="B133">
        <f>COUNTIF(Blocos!N:N,A133)</f>
        <v>1</v>
      </c>
      <c r="C133">
        <f>COUNTIF('EFD REGISTROS e Campos (2)'!AA:AA,A133)</f>
        <v>0</v>
      </c>
      <c r="E133" t="s">
        <v>4205</v>
      </c>
      <c r="F133" t="b">
        <f t="shared" si="2"/>
        <v>1</v>
      </c>
    </row>
    <row r="134" spans="1:6" x14ac:dyDescent="0.35">
      <c r="A134" s="321" t="s">
        <v>4206</v>
      </c>
      <c r="B134">
        <f>COUNTIF(Blocos!N:N,A134)</f>
        <v>1</v>
      </c>
      <c r="C134">
        <f>COUNTIF('EFD REGISTROS e Campos (2)'!AA:AA,A134)</f>
        <v>0</v>
      </c>
      <c r="E134" t="s">
        <v>4206</v>
      </c>
      <c r="F134" t="b">
        <f t="shared" si="2"/>
        <v>1</v>
      </c>
    </row>
    <row r="135" spans="1:6" x14ac:dyDescent="0.35">
      <c r="A135" s="321" t="s">
        <v>4207</v>
      </c>
      <c r="B135">
        <f>COUNTIF(Blocos!N:N,A135)</f>
        <v>1</v>
      </c>
      <c r="C135">
        <f>COUNTIF('EFD REGISTROS e Campos (2)'!AA:AA,A135)</f>
        <v>0</v>
      </c>
      <c r="E135" t="s">
        <v>4207</v>
      </c>
      <c r="F135" t="b">
        <f t="shared" si="2"/>
        <v>1</v>
      </c>
    </row>
    <row r="136" spans="1:6" x14ac:dyDescent="0.35">
      <c r="A136" s="321" t="s">
        <v>4208</v>
      </c>
      <c r="B136">
        <f>COUNTIF(Blocos!N:N,A136)</f>
        <v>1</v>
      </c>
      <c r="C136">
        <f>COUNTIF('EFD REGISTROS e Campos (2)'!AA:AA,A136)</f>
        <v>0</v>
      </c>
      <c r="E136" t="s">
        <v>4208</v>
      </c>
      <c r="F136" t="b">
        <f t="shared" si="2"/>
        <v>1</v>
      </c>
    </row>
    <row r="137" spans="1:6" x14ac:dyDescent="0.35">
      <c r="A137" s="321" t="s">
        <v>4209</v>
      </c>
      <c r="B137">
        <f>COUNTIF(Blocos!N:N,A137)</f>
        <v>1</v>
      </c>
      <c r="C137">
        <f>COUNTIF('EFD REGISTROS e Campos (2)'!AA:AA,A137)</f>
        <v>0</v>
      </c>
      <c r="E137" t="s">
        <v>4209</v>
      </c>
      <c r="F137" t="b">
        <f t="shared" si="2"/>
        <v>1</v>
      </c>
    </row>
    <row r="138" spans="1:6" x14ac:dyDescent="0.35">
      <c r="A138" s="321" t="s">
        <v>4210</v>
      </c>
      <c r="B138">
        <f>COUNTIF(Blocos!N:N,A138)</f>
        <v>1</v>
      </c>
      <c r="C138">
        <f>COUNTIF('EFD REGISTROS e Campos (2)'!AA:AA,A138)</f>
        <v>0</v>
      </c>
      <c r="E138" t="s">
        <v>4210</v>
      </c>
      <c r="F138" t="b">
        <f t="shared" si="2"/>
        <v>1</v>
      </c>
    </row>
    <row r="139" spans="1:6" x14ac:dyDescent="0.35">
      <c r="A139" s="321" t="s">
        <v>4211</v>
      </c>
      <c r="B139">
        <f>COUNTIF(Blocos!N:N,A139)</f>
        <v>1</v>
      </c>
      <c r="C139">
        <f>COUNTIF('EFD REGISTROS e Campos (2)'!AA:AA,A139)</f>
        <v>0</v>
      </c>
      <c r="E139" t="s">
        <v>4211</v>
      </c>
      <c r="F139" t="b">
        <f t="shared" si="2"/>
        <v>1</v>
      </c>
    </row>
    <row r="140" spans="1:6" x14ac:dyDescent="0.35">
      <c r="A140" s="321" t="s">
        <v>4212</v>
      </c>
      <c r="B140">
        <f>COUNTIF(Blocos!N:N,A140)</f>
        <v>1</v>
      </c>
      <c r="C140">
        <f>COUNTIF('EFD REGISTROS e Campos (2)'!AA:AA,A140)</f>
        <v>0</v>
      </c>
      <c r="E140" t="s">
        <v>4212</v>
      </c>
      <c r="F140" t="b">
        <f t="shared" si="2"/>
        <v>1</v>
      </c>
    </row>
    <row r="141" spans="1:6" x14ac:dyDescent="0.35">
      <c r="A141" s="321" t="s">
        <v>4213</v>
      </c>
      <c r="B141">
        <f>COUNTIF(Blocos!N:N,A141)</f>
        <v>1</v>
      </c>
      <c r="C141">
        <f>COUNTIF('EFD REGISTROS e Campos (2)'!AA:AA,A141)</f>
        <v>0</v>
      </c>
      <c r="E141" t="s">
        <v>4213</v>
      </c>
      <c r="F141" t="b">
        <f t="shared" si="2"/>
        <v>1</v>
      </c>
    </row>
    <row r="142" spans="1:6" x14ac:dyDescent="0.35">
      <c r="A142" s="321" t="s">
        <v>4214</v>
      </c>
      <c r="B142">
        <f>COUNTIF(Blocos!N:N,A142)</f>
        <v>1</v>
      </c>
      <c r="C142">
        <f>COUNTIF('EFD REGISTROS e Campos (2)'!AA:AA,A142)</f>
        <v>0</v>
      </c>
      <c r="E142" t="s">
        <v>4214</v>
      </c>
      <c r="F142" t="b">
        <f t="shared" si="2"/>
        <v>1</v>
      </c>
    </row>
    <row r="143" spans="1:6" x14ac:dyDescent="0.35">
      <c r="A143" s="321" t="s">
        <v>4215</v>
      </c>
      <c r="B143">
        <f>COUNTIF(Blocos!N:N,A143)</f>
        <v>1</v>
      </c>
      <c r="C143">
        <f>COUNTIF('EFD REGISTROS e Campos (2)'!AA:AA,A143)</f>
        <v>0</v>
      </c>
      <c r="E143" t="s">
        <v>4215</v>
      </c>
      <c r="F143" t="b">
        <f t="shared" si="2"/>
        <v>1</v>
      </c>
    </row>
    <row r="144" spans="1:6" x14ac:dyDescent="0.35">
      <c r="A144" s="321" t="s">
        <v>4216</v>
      </c>
      <c r="B144">
        <f>COUNTIF(Blocos!N:N,A144)</f>
        <v>1</v>
      </c>
      <c r="C144">
        <f>COUNTIF('EFD REGISTROS e Campos (2)'!AA:AA,A144)</f>
        <v>0</v>
      </c>
      <c r="E144" t="s">
        <v>4216</v>
      </c>
      <c r="F144" t="b">
        <f t="shared" si="2"/>
        <v>1</v>
      </c>
    </row>
    <row r="145" spans="1:6" x14ac:dyDescent="0.35">
      <c r="A145" s="321" t="s">
        <v>4217</v>
      </c>
      <c r="B145">
        <f>COUNTIF(Blocos!N:N,A145)</f>
        <v>1</v>
      </c>
      <c r="C145">
        <f>COUNTIF('EFD REGISTROS e Campos (2)'!AA:AA,A145)</f>
        <v>0</v>
      </c>
      <c r="E145" t="s">
        <v>4217</v>
      </c>
      <c r="F145" t="b">
        <f t="shared" si="2"/>
        <v>1</v>
      </c>
    </row>
    <row r="146" spans="1:6" x14ac:dyDescent="0.35">
      <c r="A146" s="321" t="s">
        <v>4218</v>
      </c>
      <c r="B146">
        <f>COUNTIF(Blocos!N:N,A146)</f>
        <v>1</v>
      </c>
      <c r="C146">
        <f>COUNTIF('EFD REGISTROS e Campos (2)'!AA:AA,A146)</f>
        <v>0</v>
      </c>
      <c r="E146" t="s">
        <v>4218</v>
      </c>
      <c r="F146" t="b">
        <f t="shared" si="2"/>
        <v>1</v>
      </c>
    </row>
    <row r="147" spans="1:6" x14ac:dyDescent="0.35">
      <c r="A147" s="321" t="s">
        <v>4219</v>
      </c>
      <c r="B147">
        <f>COUNTIF(Blocos!N:N,A147)</f>
        <v>1</v>
      </c>
      <c r="C147">
        <f>COUNTIF('EFD REGISTROS e Campos (2)'!AA:AA,A147)</f>
        <v>0</v>
      </c>
      <c r="E147" t="s">
        <v>4219</v>
      </c>
      <c r="F147" t="b">
        <f t="shared" si="2"/>
        <v>1</v>
      </c>
    </row>
    <row r="148" spans="1:6" x14ac:dyDescent="0.35">
      <c r="A148" s="321" t="s">
        <v>4220</v>
      </c>
      <c r="B148">
        <f>COUNTIF(Blocos!N:N,A148)</f>
        <v>1</v>
      </c>
      <c r="C148">
        <f>COUNTIF('EFD REGISTROS e Campos (2)'!AA:AA,A148)</f>
        <v>0</v>
      </c>
      <c r="E148" t="s">
        <v>4220</v>
      </c>
      <c r="F148" t="b">
        <f t="shared" si="2"/>
        <v>1</v>
      </c>
    </row>
    <row r="149" spans="1:6" x14ac:dyDescent="0.35">
      <c r="A149" s="321" t="s">
        <v>4221</v>
      </c>
      <c r="B149">
        <f>COUNTIF(Blocos!N:N,A149)</f>
        <v>1</v>
      </c>
      <c r="C149">
        <f>COUNTIF('EFD REGISTROS e Campos (2)'!AA:AA,A149)</f>
        <v>0</v>
      </c>
      <c r="E149" t="s">
        <v>4221</v>
      </c>
      <c r="F149" t="b">
        <f t="shared" si="2"/>
        <v>1</v>
      </c>
    </row>
    <row r="150" spans="1:6" x14ac:dyDescent="0.35">
      <c r="A150" s="321" t="s">
        <v>4222</v>
      </c>
      <c r="B150">
        <f>COUNTIF(Blocos!N:N,A150)</f>
        <v>1</v>
      </c>
      <c r="C150">
        <f>COUNTIF('EFD REGISTROS e Campos (2)'!AA:AA,A150)</f>
        <v>0</v>
      </c>
      <c r="E150" t="s">
        <v>4222</v>
      </c>
      <c r="F150" t="b">
        <f t="shared" si="2"/>
        <v>1</v>
      </c>
    </row>
    <row r="151" spans="1:6" x14ac:dyDescent="0.35">
      <c r="A151" s="321" t="s">
        <v>4223</v>
      </c>
      <c r="B151">
        <f>COUNTIF(Blocos!N:N,A151)</f>
        <v>1</v>
      </c>
      <c r="C151">
        <f>COUNTIF('EFD REGISTROS e Campos (2)'!AA:AA,A151)</f>
        <v>0</v>
      </c>
      <c r="E151" t="s">
        <v>4223</v>
      </c>
      <c r="F151" t="b">
        <f t="shared" si="2"/>
        <v>1</v>
      </c>
    </row>
    <row r="152" spans="1:6" x14ac:dyDescent="0.35">
      <c r="A152" s="321" t="s">
        <v>4224</v>
      </c>
      <c r="B152">
        <f>COUNTIF(Blocos!N:N,A152)</f>
        <v>1</v>
      </c>
      <c r="C152">
        <f>COUNTIF('EFD REGISTROS e Campos (2)'!AA:AA,A152)</f>
        <v>0</v>
      </c>
      <c r="E152" t="s">
        <v>4224</v>
      </c>
      <c r="F152" t="b">
        <f t="shared" si="2"/>
        <v>1</v>
      </c>
    </row>
    <row r="153" spans="1:6" x14ac:dyDescent="0.35">
      <c r="A153" s="321" t="s">
        <v>4225</v>
      </c>
      <c r="B153">
        <f>COUNTIF(Blocos!N:N,A153)</f>
        <v>1</v>
      </c>
      <c r="C153">
        <f>COUNTIF('EFD REGISTROS e Campos (2)'!AA:AA,A153)</f>
        <v>0</v>
      </c>
      <c r="E153" t="s">
        <v>4225</v>
      </c>
      <c r="F153" t="b">
        <f t="shared" si="2"/>
        <v>1</v>
      </c>
    </row>
    <row r="154" spans="1:6" x14ac:dyDescent="0.35">
      <c r="A154" s="321" t="s">
        <v>4226</v>
      </c>
      <c r="B154">
        <f>COUNTIF(Blocos!N:N,A154)</f>
        <v>1</v>
      </c>
      <c r="C154">
        <f>COUNTIF('EFD REGISTROS e Campos (2)'!AA:AA,A154)</f>
        <v>0</v>
      </c>
      <c r="E154" t="s">
        <v>4226</v>
      </c>
      <c r="F154" t="b">
        <f t="shared" si="2"/>
        <v>1</v>
      </c>
    </row>
    <row r="155" spans="1:6" x14ac:dyDescent="0.35">
      <c r="A155" s="321" t="s">
        <v>4227</v>
      </c>
      <c r="B155">
        <f>COUNTIF(Blocos!N:N,A155)</f>
        <v>1</v>
      </c>
      <c r="C155">
        <f>COUNTIF('EFD REGISTROS e Campos (2)'!AA:AA,A155)</f>
        <v>0</v>
      </c>
      <c r="E155" t="s">
        <v>4227</v>
      </c>
      <c r="F155" t="b">
        <f t="shared" si="2"/>
        <v>1</v>
      </c>
    </row>
    <row r="156" spans="1:6" x14ac:dyDescent="0.35">
      <c r="A156" s="321" t="s">
        <v>4228</v>
      </c>
      <c r="B156">
        <f>COUNTIF(Blocos!N:N,A156)</f>
        <v>1</v>
      </c>
      <c r="C156">
        <f>COUNTIF('EFD REGISTROS e Campos (2)'!AA:AA,A156)</f>
        <v>0</v>
      </c>
      <c r="E156" t="s">
        <v>4228</v>
      </c>
      <c r="F156" t="b">
        <f t="shared" si="2"/>
        <v>1</v>
      </c>
    </row>
    <row r="157" spans="1:6" x14ac:dyDescent="0.35">
      <c r="A157" s="321" t="s">
        <v>4229</v>
      </c>
      <c r="B157">
        <f>COUNTIF(Blocos!N:N,A157)</f>
        <v>1</v>
      </c>
      <c r="C157">
        <f>COUNTIF('EFD REGISTROS e Campos (2)'!AA:AA,A157)</f>
        <v>0</v>
      </c>
      <c r="E157" t="s">
        <v>4229</v>
      </c>
      <c r="F157" t="b">
        <f t="shared" si="2"/>
        <v>1</v>
      </c>
    </row>
    <row r="158" spans="1:6" x14ac:dyDescent="0.35">
      <c r="A158" s="321" t="s">
        <v>4230</v>
      </c>
      <c r="B158">
        <f>COUNTIF(Blocos!N:N,A158)</f>
        <v>1</v>
      </c>
      <c r="C158">
        <f>COUNTIF('EFD REGISTROS e Campos (2)'!AA:AA,A158)</f>
        <v>0</v>
      </c>
      <c r="E158" t="s">
        <v>4230</v>
      </c>
      <c r="F158" t="b">
        <f t="shared" si="2"/>
        <v>1</v>
      </c>
    </row>
    <row r="159" spans="1:6" x14ac:dyDescent="0.35">
      <c r="A159" s="321" t="s">
        <v>4231</v>
      </c>
      <c r="B159">
        <f>COUNTIF(Blocos!N:N,A159)</f>
        <v>1</v>
      </c>
      <c r="C159">
        <f>COUNTIF('EFD REGISTROS e Campos (2)'!AA:AA,A159)</f>
        <v>0</v>
      </c>
      <c r="E159" t="s">
        <v>4231</v>
      </c>
      <c r="F159" t="b">
        <f t="shared" si="2"/>
        <v>1</v>
      </c>
    </row>
    <row r="160" spans="1:6" x14ac:dyDescent="0.35">
      <c r="A160" s="321" t="s">
        <v>4232</v>
      </c>
      <c r="B160">
        <f>COUNTIF(Blocos!N:N,A160)</f>
        <v>1</v>
      </c>
      <c r="C160">
        <f>COUNTIF('EFD REGISTROS e Campos (2)'!AA:AA,A160)</f>
        <v>0</v>
      </c>
      <c r="E160" t="s">
        <v>4232</v>
      </c>
      <c r="F160" t="b">
        <f t="shared" si="2"/>
        <v>1</v>
      </c>
    </row>
    <row r="161" spans="1:6" x14ac:dyDescent="0.35">
      <c r="A161" s="321" t="s">
        <v>4233</v>
      </c>
      <c r="B161">
        <f>COUNTIF(Blocos!N:N,A161)</f>
        <v>1</v>
      </c>
      <c r="C161">
        <f>COUNTIF('EFD REGISTROS e Campos (2)'!AA:AA,A161)</f>
        <v>0</v>
      </c>
      <c r="E161" t="s">
        <v>4233</v>
      </c>
      <c r="F161" t="b">
        <f t="shared" si="2"/>
        <v>1</v>
      </c>
    </row>
    <row r="162" spans="1:6" x14ac:dyDescent="0.35">
      <c r="A162" s="321" t="s">
        <v>4234</v>
      </c>
      <c r="B162">
        <f>COUNTIF(Blocos!N:N,A162)</f>
        <v>1</v>
      </c>
      <c r="C162">
        <f>COUNTIF('EFD REGISTROS e Campos (2)'!AA:AA,A162)</f>
        <v>0</v>
      </c>
      <c r="E162" t="s">
        <v>4234</v>
      </c>
      <c r="F162" t="b">
        <f t="shared" si="2"/>
        <v>1</v>
      </c>
    </row>
    <row r="163" spans="1:6" x14ac:dyDescent="0.35">
      <c r="A163" s="321" t="s">
        <v>4235</v>
      </c>
      <c r="B163">
        <f>COUNTIF(Blocos!N:N,A163)</f>
        <v>1</v>
      </c>
      <c r="C163">
        <f>COUNTIF('EFD REGISTROS e Campos (2)'!AA:AA,A163)</f>
        <v>0</v>
      </c>
      <c r="E163" t="s">
        <v>4235</v>
      </c>
      <c r="F163" t="b">
        <f t="shared" si="2"/>
        <v>1</v>
      </c>
    </row>
    <row r="164" spans="1:6" x14ac:dyDescent="0.35">
      <c r="A164" s="321" t="s">
        <v>4236</v>
      </c>
      <c r="B164">
        <f>COUNTIF(Blocos!N:N,A164)</f>
        <v>1</v>
      </c>
      <c r="C164">
        <f>COUNTIF('EFD REGISTROS e Campos (2)'!AA:AA,A164)</f>
        <v>0</v>
      </c>
      <c r="E164" t="s">
        <v>4236</v>
      </c>
      <c r="F164" t="b">
        <f t="shared" si="2"/>
        <v>1</v>
      </c>
    </row>
    <row r="165" spans="1:6" x14ac:dyDescent="0.35">
      <c r="A165" s="321" t="s">
        <v>4237</v>
      </c>
      <c r="B165">
        <f>COUNTIF(Blocos!N:N,A165)</f>
        <v>1</v>
      </c>
      <c r="C165">
        <f>COUNTIF('EFD REGISTROS e Campos (2)'!AA:AA,A165)</f>
        <v>0</v>
      </c>
      <c r="E165" t="s">
        <v>4237</v>
      </c>
      <c r="F165" t="b">
        <f t="shared" si="2"/>
        <v>1</v>
      </c>
    </row>
    <row r="166" spans="1:6" x14ac:dyDescent="0.35">
      <c r="A166" s="321" t="s">
        <v>4238</v>
      </c>
      <c r="B166">
        <f>COUNTIF(Blocos!N:N,A166)</f>
        <v>1</v>
      </c>
      <c r="C166">
        <f>COUNTIF('EFD REGISTROS e Campos (2)'!AA:AA,A166)</f>
        <v>0</v>
      </c>
      <c r="E166" t="s">
        <v>4238</v>
      </c>
      <c r="F166" t="b">
        <f t="shared" si="2"/>
        <v>1</v>
      </c>
    </row>
    <row r="167" spans="1:6" x14ac:dyDescent="0.35">
      <c r="A167" s="321" t="s">
        <v>4239</v>
      </c>
      <c r="B167">
        <f>COUNTIF(Blocos!N:N,A167)</f>
        <v>1</v>
      </c>
      <c r="C167">
        <f>COUNTIF('EFD REGISTROS e Campos (2)'!AA:AA,A167)</f>
        <v>0</v>
      </c>
      <c r="E167" t="s">
        <v>4239</v>
      </c>
      <c r="F167" t="b">
        <f t="shared" si="2"/>
        <v>1</v>
      </c>
    </row>
    <row r="168" spans="1:6" x14ac:dyDescent="0.35">
      <c r="A168" s="321" t="s">
        <v>4240</v>
      </c>
      <c r="B168">
        <f>COUNTIF(Blocos!N:N,A168)</f>
        <v>1</v>
      </c>
      <c r="C168">
        <f>COUNTIF('EFD REGISTROS e Campos (2)'!AA:AA,A168)</f>
        <v>0</v>
      </c>
      <c r="E168" t="s">
        <v>4240</v>
      </c>
      <c r="F168" t="b">
        <f t="shared" si="2"/>
        <v>1</v>
      </c>
    </row>
    <row r="169" spans="1:6" x14ac:dyDescent="0.35">
      <c r="A169" s="321" t="s">
        <v>4241</v>
      </c>
      <c r="B169">
        <f>COUNTIF(Blocos!N:N,A169)</f>
        <v>1</v>
      </c>
      <c r="C169">
        <f>COUNTIF('EFD REGISTROS e Campos (2)'!AA:AA,A169)</f>
        <v>0</v>
      </c>
      <c r="E169" t="s">
        <v>4241</v>
      </c>
      <c r="F169" t="b">
        <f t="shared" si="2"/>
        <v>1</v>
      </c>
    </row>
    <row r="170" spans="1:6" x14ac:dyDescent="0.35">
      <c r="A170" s="321" t="s">
        <v>4242</v>
      </c>
      <c r="B170">
        <f>COUNTIF(Blocos!N:N,A170)</f>
        <v>1</v>
      </c>
      <c r="C170">
        <f>COUNTIF('EFD REGISTROS e Campos (2)'!AA:AA,A170)</f>
        <v>0</v>
      </c>
      <c r="E170" t="s">
        <v>4242</v>
      </c>
      <c r="F170" t="b">
        <f t="shared" si="2"/>
        <v>1</v>
      </c>
    </row>
    <row r="171" spans="1:6" x14ac:dyDescent="0.35">
      <c r="A171" s="321" t="s">
        <v>4243</v>
      </c>
      <c r="B171">
        <f>COUNTIF(Blocos!N:N,A171)</f>
        <v>1</v>
      </c>
      <c r="C171">
        <f>COUNTIF('EFD REGISTROS e Campos (2)'!AA:AA,A171)</f>
        <v>0</v>
      </c>
      <c r="E171" t="s">
        <v>4243</v>
      </c>
      <c r="F171" t="b">
        <f t="shared" si="2"/>
        <v>1</v>
      </c>
    </row>
    <row r="172" spans="1:6" x14ac:dyDescent="0.35">
      <c r="A172" s="321" t="s">
        <v>4244</v>
      </c>
      <c r="B172">
        <f>COUNTIF(Blocos!N:N,A172)</f>
        <v>1</v>
      </c>
      <c r="C172">
        <f>COUNTIF('EFD REGISTROS e Campos (2)'!AA:AA,A172)</f>
        <v>0</v>
      </c>
      <c r="E172" t="s">
        <v>4244</v>
      </c>
      <c r="F172" t="b">
        <f t="shared" si="2"/>
        <v>1</v>
      </c>
    </row>
    <row r="173" spans="1:6" x14ac:dyDescent="0.35">
      <c r="A173" s="321" t="s">
        <v>4245</v>
      </c>
      <c r="B173">
        <f>COUNTIF(Blocos!N:N,A173)</f>
        <v>1</v>
      </c>
      <c r="C173">
        <f>COUNTIF('EFD REGISTROS e Campos (2)'!AA:AA,A173)</f>
        <v>0</v>
      </c>
      <c r="E173" t="s">
        <v>4245</v>
      </c>
      <c r="F173" t="b">
        <f t="shared" si="2"/>
        <v>1</v>
      </c>
    </row>
    <row r="174" spans="1:6" x14ac:dyDescent="0.35">
      <c r="A174" s="321" t="s">
        <v>4246</v>
      </c>
      <c r="B174">
        <f>COUNTIF(Blocos!N:N,A174)</f>
        <v>1</v>
      </c>
      <c r="C174">
        <f>COUNTIF('EFD REGISTROS e Campos (2)'!AA:AA,A174)</f>
        <v>0</v>
      </c>
      <c r="E174" t="s">
        <v>4246</v>
      </c>
      <c r="F174" t="b">
        <f t="shared" si="2"/>
        <v>1</v>
      </c>
    </row>
    <row r="175" spans="1:6" x14ac:dyDescent="0.35">
      <c r="A175" s="321" t="s">
        <v>4247</v>
      </c>
      <c r="B175">
        <f>COUNTIF(Blocos!N:N,A175)</f>
        <v>1</v>
      </c>
      <c r="C175">
        <f>COUNTIF('EFD REGISTROS e Campos (2)'!AA:AA,A175)</f>
        <v>0</v>
      </c>
      <c r="E175" t="s">
        <v>4247</v>
      </c>
      <c r="F175" t="b">
        <f t="shared" si="2"/>
        <v>1</v>
      </c>
    </row>
    <row r="176" spans="1:6" x14ac:dyDescent="0.35">
      <c r="A176" s="321" t="s">
        <v>4248</v>
      </c>
      <c r="B176">
        <f>COUNTIF(Blocos!N:N,A176)</f>
        <v>1</v>
      </c>
      <c r="C176">
        <f>COUNTIF('EFD REGISTROS e Campos (2)'!AA:AA,A176)</f>
        <v>0</v>
      </c>
      <c r="E176" t="s">
        <v>4248</v>
      </c>
      <c r="F176" t="b">
        <f t="shared" si="2"/>
        <v>1</v>
      </c>
    </row>
    <row r="177" spans="1:6" x14ac:dyDescent="0.35">
      <c r="A177" s="321" t="s">
        <v>4249</v>
      </c>
      <c r="B177">
        <f>COUNTIF(Blocos!N:N,A177)</f>
        <v>1</v>
      </c>
      <c r="C177">
        <f>COUNTIF('EFD REGISTROS e Campos (2)'!AA:AA,A177)</f>
        <v>0</v>
      </c>
      <c r="E177" t="s">
        <v>4249</v>
      </c>
      <c r="F177" t="b">
        <f t="shared" si="2"/>
        <v>1</v>
      </c>
    </row>
    <row r="178" spans="1:6" x14ac:dyDescent="0.35">
      <c r="A178" s="321" t="s">
        <v>4250</v>
      </c>
      <c r="B178">
        <f>COUNTIF(Blocos!N:N,A178)</f>
        <v>1</v>
      </c>
      <c r="C178">
        <f>COUNTIF('EFD REGISTROS e Campos (2)'!AA:AA,A178)</f>
        <v>0</v>
      </c>
      <c r="E178" t="s">
        <v>4250</v>
      </c>
      <c r="F178" t="b">
        <f t="shared" si="2"/>
        <v>1</v>
      </c>
    </row>
    <row r="179" spans="1:6" x14ac:dyDescent="0.35">
      <c r="A179" s="321" t="s">
        <v>4251</v>
      </c>
      <c r="B179">
        <f>COUNTIF(Blocos!N:N,A179)</f>
        <v>1</v>
      </c>
      <c r="C179">
        <f>COUNTIF('EFD REGISTROS e Campos (2)'!AA:AA,A179)</f>
        <v>0</v>
      </c>
      <c r="E179" t="s">
        <v>4251</v>
      </c>
      <c r="F179" t="b">
        <f t="shared" si="2"/>
        <v>1</v>
      </c>
    </row>
    <row r="180" spans="1:6" x14ac:dyDescent="0.35">
      <c r="A180" s="321" t="s">
        <v>4252</v>
      </c>
      <c r="B180">
        <f>COUNTIF(Blocos!N:N,A180)</f>
        <v>1</v>
      </c>
      <c r="C180">
        <f>COUNTIF('EFD REGISTROS e Campos (2)'!AA:AA,A180)</f>
        <v>0</v>
      </c>
      <c r="E180" t="s">
        <v>4252</v>
      </c>
      <c r="F180" t="b">
        <f t="shared" si="2"/>
        <v>1</v>
      </c>
    </row>
    <row r="181" spans="1:6" x14ac:dyDescent="0.35">
      <c r="A181" s="321" t="s">
        <v>4253</v>
      </c>
      <c r="B181">
        <f>COUNTIF(Blocos!N:N,A181)</f>
        <v>1</v>
      </c>
      <c r="C181">
        <f>COUNTIF('EFD REGISTROS e Campos (2)'!AA:AA,A181)</f>
        <v>0</v>
      </c>
      <c r="E181" t="s">
        <v>4253</v>
      </c>
      <c r="F181" t="b">
        <f t="shared" si="2"/>
        <v>1</v>
      </c>
    </row>
    <row r="182" spans="1:6" x14ac:dyDescent="0.35">
      <c r="A182" s="321" t="s">
        <v>4254</v>
      </c>
      <c r="B182">
        <f>COUNTIF(Blocos!N:N,A182)</f>
        <v>1</v>
      </c>
      <c r="C182">
        <f>COUNTIF('EFD REGISTROS e Campos (2)'!AA:AA,A182)</f>
        <v>0</v>
      </c>
      <c r="E182" t="s">
        <v>4254</v>
      </c>
      <c r="F182" t="b">
        <f t="shared" si="2"/>
        <v>1</v>
      </c>
    </row>
    <row r="183" spans="1:6" x14ac:dyDescent="0.35">
      <c r="A183" s="321" t="s">
        <v>4255</v>
      </c>
      <c r="B183">
        <f>COUNTIF(Blocos!N:N,A183)</f>
        <v>1</v>
      </c>
      <c r="C183">
        <f>COUNTIF('EFD REGISTROS e Campos (2)'!AA:AA,A183)</f>
        <v>0</v>
      </c>
      <c r="E183" t="s">
        <v>4255</v>
      </c>
      <c r="F183" t="b">
        <f t="shared" si="2"/>
        <v>1</v>
      </c>
    </row>
    <row r="184" spans="1:6" x14ac:dyDescent="0.35">
      <c r="A184" s="321" t="s">
        <v>4256</v>
      </c>
      <c r="B184">
        <f>COUNTIF(Blocos!N:N,A184)</f>
        <v>1</v>
      </c>
      <c r="C184">
        <f>COUNTIF('EFD REGISTROS e Campos (2)'!AA:AA,A184)</f>
        <v>0</v>
      </c>
      <c r="E184" t="s">
        <v>4256</v>
      </c>
      <c r="F184" t="b">
        <f t="shared" si="2"/>
        <v>1</v>
      </c>
    </row>
    <row r="185" spans="1:6" x14ac:dyDescent="0.35">
      <c r="A185" s="321" t="s">
        <v>4257</v>
      </c>
      <c r="B185">
        <f>COUNTIF(Blocos!N:N,A185)</f>
        <v>1</v>
      </c>
      <c r="C185">
        <f>COUNTIF('EFD REGISTROS e Campos (2)'!AA:AA,A185)</f>
        <v>0</v>
      </c>
      <c r="E185" t="s">
        <v>4257</v>
      </c>
      <c r="F185" t="b">
        <f t="shared" si="2"/>
        <v>1</v>
      </c>
    </row>
    <row r="186" spans="1:6" x14ac:dyDescent="0.35">
      <c r="A186" s="321" t="s">
        <v>4258</v>
      </c>
      <c r="B186">
        <f>COUNTIF(Blocos!N:N,A186)</f>
        <v>1</v>
      </c>
      <c r="C186">
        <f>COUNTIF('EFD REGISTROS e Campos (2)'!AA:AA,A186)</f>
        <v>0</v>
      </c>
      <c r="E186" t="s">
        <v>4258</v>
      </c>
      <c r="F186" t="b">
        <f t="shared" si="2"/>
        <v>1</v>
      </c>
    </row>
    <row r="187" spans="1:6" x14ac:dyDescent="0.35">
      <c r="A187" s="321" t="s">
        <v>4259</v>
      </c>
      <c r="B187">
        <f>COUNTIF(Blocos!N:N,A187)</f>
        <v>1</v>
      </c>
      <c r="C187">
        <f>COUNTIF('EFD REGISTROS e Campos (2)'!AA:AA,A187)</f>
        <v>0</v>
      </c>
      <c r="E187" t="s">
        <v>4259</v>
      </c>
      <c r="F187" t="b">
        <f t="shared" si="2"/>
        <v>1</v>
      </c>
    </row>
    <row r="188" spans="1:6" x14ac:dyDescent="0.35">
      <c r="A188" s="321" t="s">
        <v>4260</v>
      </c>
      <c r="B188">
        <f>COUNTIF(Blocos!N:N,A188)</f>
        <v>1</v>
      </c>
      <c r="C188">
        <f>COUNTIF('EFD REGISTROS e Campos (2)'!AA:AA,A188)</f>
        <v>0</v>
      </c>
      <c r="E188" t="s">
        <v>4260</v>
      </c>
      <c r="F188" t="b">
        <f t="shared" si="2"/>
        <v>1</v>
      </c>
    </row>
    <row r="189" spans="1:6" x14ac:dyDescent="0.35">
      <c r="A189" s="321" t="s">
        <v>4261</v>
      </c>
      <c r="B189">
        <f>COUNTIF(Blocos!N:N,A189)</f>
        <v>1</v>
      </c>
      <c r="C189">
        <f>COUNTIF('EFD REGISTROS e Campos (2)'!AA:AA,A189)</f>
        <v>0</v>
      </c>
      <c r="E189" t="s">
        <v>4261</v>
      </c>
      <c r="F189" t="b">
        <f t="shared" si="2"/>
        <v>1</v>
      </c>
    </row>
    <row r="190" spans="1:6" x14ac:dyDescent="0.35">
      <c r="A190" s="321" t="s">
        <v>4262</v>
      </c>
      <c r="B190">
        <f>COUNTIF(Blocos!N:N,A190)</f>
        <v>1</v>
      </c>
      <c r="C190">
        <f>COUNTIF('EFD REGISTROS e Campos (2)'!AA:AA,A190)</f>
        <v>0</v>
      </c>
      <c r="E190" t="s">
        <v>4262</v>
      </c>
      <c r="F190" t="b">
        <f t="shared" si="2"/>
        <v>1</v>
      </c>
    </row>
    <row r="191" spans="1:6" x14ac:dyDescent="0.35">
      <c r="A191" s="321" t="s">
        <v>4263</v>
      </c>
      <c r="B191">
        <f>COUNTIF(Blocos!N:N,A191)</f>
        <v>1</v>
      </c>
      <c r="C191">
        <f>COUNTIF('EFD REGISTROS e Campos (2)'!AA:AA,A191)</f>
        <v>0</v>
      </c>
      <c r="E191" t="s">
        <v>4263</v>
      </c>
      <c r="F191" t="b">
        <f t="shared" si="2"/>
        <v>1</v>
      </c>
    </row>
    <row r="192" spans="1:6" x14ac:dyDescent="0.35">
      <c r="A192" s="321" t="s">
        <v>4264</v>
      </c>
      <c r="B192">
        <f>COUNTIF(Blocos!N:N,A192)</f>
        <v>1</v>
      </c>
      <c r="C192">
        <f>COUNTIF('EFD REGISTROS e Campos (2)'!AA:AA,A192)</f>
        <v>0</v>
      </c>
      <c r="E192" t="s">
        <v>4264</v>
      </c>
      <c r="F192" t="b">
        <f t="shared" si="2"/>
        <v>1</v>
      </c>
    </row>
    <row r="193" spans="1:6" x14ac:dyDescent="0.35">
      <c r="A193" s="321" t="s">
        <v>4265</v>
      </c>
      <c r="B193">
        <f>COUNTIF(Blocos!N:N,A193)</f>
        <v>1</v>
      </c>
      <c r="C193">
        <f>COUNTIF('EFD REGISTROS e Campos (2)'!AA:AA,A193)</f>
        <v>0</v>
      </c>
      <c r="E193" t="s">
        <v>4265</v>
      </c>
      <c r="F193" t="b">
        <f t="shared" si="2"/>
        <v>1</v>
      </c>
    </row>
    <row r="194" spans="1:6" x14ac:dyDescent="0.35">
      <c r="A194" s="321" t="s">
        <v>4266</v>
      </c>
      <c r="B194">
        <f>COUNTIF(Blocos!N:N,A194)</f>
        <v>1</v>
      </c>
      <c r="C194">
        <f>COUNTIF('EFD REGISTROS e Campos (2)'!AA:AA,A194)</f>
        <v>0</v>
      </c>
      <c r="E194" t="s">
        <v>4266</v>
      </c>
      <c r="F194" t="b">
        <f t="shared" si="2"/>
        <v>1</v>
      </c>
    </row>
    <row r="195" spans="1:6" x14ac:dyDescent="0.35">
      <c r="A195" s="321" t="s">
        <v>4267</v>
      </c>
      <c r="B195">
        <f>COUNTIF(Blocos!N:N,A195)</f>
        <v>1</v>
      </c>
      <c r="C195">
        <f>COUNTIF('EFD REGISTROS e Campos (2)'!AA:AA,A195)</f>
        <v>0</v>
      </c>
      <c r="E195" t="s">
        <v>4267</v>
      </c>
      <c r="F195" t="b">
        <f t="shared" ref="F195:F258" si="3">E195=A195</f>
        <v>1</v>
      </c>
    </row>
    <row r="196" spans="1:6" x14ac:dyDescent="0.35">
      <c r="A196" s="321" t="s">
        <v>4268</v>
      </c>
      <c r="B196">
        <f>COUNTIF(Blocos!N:N,A196)</f>
        <v>1</v>
      </c>
      <c r="C196">
        <f>COUNTIF('EFD REGISTROS e Campos (2)'!AA:AA,A196)</f>
        <v>0</v>
      </c>
      <c r="E196" t="s">
        <v>4268</v>
      </c>
      <c r="F196" t="b">
        <f t="shared" si="3"/>
        <v>1</v>
      </c>
    </row>
    <row r="197" spans="1:6" x14ac:dyDescent="0.35">
      <c r="A197" s="321" t="s">
        <v>4269</v>
      </c>
      <c r="B197">
        <f>COUNTIF(Blocos!N:N,A197)</f>
        <v>1</v>
      </c>
      <c r="C197">
        <f>COUNTIF('EFD REGISTROS e Campos (2)'!AA:AA,A197)</f>
        <v>0</v>
      </c>
      <c r="E197" t="s">
        <v>4269</v>
      </c>
      <c r="F197" t="b">
        <f t="shared" si="3"/>
        <v>1</v>
      </c>
    </row>
    <row r="198" spans="1:6" x14ac:dyDescent="0.35">
      <c r="A198" s="321" t="s">
        <v>4270</v>
      </c>
      <c r="B198">
        <f>COUNTIF(Blocos!N:N,A198)</f>
        <v>1</v>
      </c>
      <c r="C198">
        <f>COUNTIF('EFD REGISTROS e Campos (2)'!AA:AA,A198)</f>
        <v>0</v>
      </c>
      <c r="E198" t="s">
        <v>4270</v>
      </c>
      <c r="F198" t="b">
        <f t="shared" si="3"/>
        <v>1</v>
      </c>
    </row>
    <row r="199" spans="1:6" x14ac:dyDescent="0.35">
      <c r="A199" s="321" t="s">
        <v>4271</v>
      </c>
      <c r="B199">
        <f>COUNTIF(Blocos!N:N,A199)</f>
        <v>1</v>
      </c>
      <c r="C199">
        <f>COUNTIF('EFD REGISTROS e Campos (2)'!AA:AA,A199)</f>
        <v>0</v>
      </c>
      <c r="E199" t="s">
        <v>4271</v>
      </c>
      <c r="F199" t="b">
        <f t="shared" si="3"/>
        <v>1</v>
      </c>
    </row>
    <row r="200" spans="1:6" x14ac:dyDescent="0.35">
      <c r="A200" s="321" t="s">
        <v>4272</v>
      </c>
      <c r="B200">
        <f>COUNTIF(Blocos!N:N,A200)</f>
        <v>1</v>
      </c>
      <c r="C200">
        <f>COUNTIF('EFD REGISTROS e Campos (2)'!AA:AA,A200)</f>
        <v>0</v>
      </c>
      <c r="E200" t="s">
        <v>4272</v>
      </c>
      <c r="F200" t="b">
        <f t="shared" si="3"/>
        <v>1</v>
      </c>
    </row>
    <row r="201" spans="1:6" x14ac:dyDescent="0.35">
      <c r="A201" s="321" t="s">
        <v>4273</v>
      </c>
      <c r="B201">
        <f>COUNTIF(Blocos!N:N,A201)</f>
        <v>1</v>
      </c>
      <c r="C201">
        <f>COUNTIF('EFD REGISTROS e Campos (2)'!AA:AA,A201)</f>
        <v>0</v>
      </c>
      <c r="E201" t="s">
        <v>4273</v>
      </c>
      <c r="F201" t="b">
        <f t="shared" si="3"/>
        <v>1</v>
      </c>
    </row>
    <row r="202" spans="1:6" x14ac:dyDescent="0.35">
      <c r="A202" s="321" t="s">
        <v>4274</v>
      </c>
      <c r="B202">
        <f>COUNTIF(Blocos!N:N,A202)</f>
        <v>1</v>
      </c>
      <c r="C202">
        <f>COUNTIF('EFD REGISTROS e Campos (2)'!AA:AA,A202)</f>
        <v>0</v>
      </c>
      <c r="E202" t="s">
        <v>4274</v>
      </c>
      <c r="F202" t="b">
        <f t="shared" si="3"/>
        <v>1</v>
      </c>
    </row>
    <row r="203" spans="1:6" x14ac:dyDescent="0.35">
      <c r="A203" s="321" t="s">
        <v>4275</v>
      </c>
      <c r="B203">
        <f>COUNTIF(Blocos!N:N,A203)</f>
        <v>1</v>
      </c>
      <c r="C203">
        <f>COUNTIF('EFD REGISTROS e Campos (2)'!AA:AA,A203)</f>
        <v>0</v>
      </c>
      <c r="E203" t="s">
        <v>4275</v>
      </c>
      <c r="F203" t="b">
        <f t="shared" si="3"/>
        <v>1</v>
      </c>
    </row>
    <row r="204" spans="1:6" x14ac:dyDescent="0.35">
      <c r="A204" s="321" t="s">
        <v>4276</v>
      </c>
      <c r="B204">
        <f>COUNTIF(Blocos!N:N,A204)</f>
        <v>1</v>
      </c>
      <c r="C204">
        <f>COUNTIF('EFD REGISTROS e Campos (2)'!AA:AA,A204)</f>
        <v>0</v>
      </c>
      <c r="E204" t="s">
        <v>4276</v>
      </c>
      <c r="F204" t="b">
        <f t="shared" si="3"/>
        <v>1</v>
      </c>
    </row>
    <row r="205" spans="1:6" x14ac:dyDescent="0.35">
      <c r="A205" s="321" t="s">
        <v>4277</v>
      </c>
      <c r="B205">
        <f>COUNTIF(Blocos!N:N,A205)</f>
        <v>1</v>
      </c>
      <c r="C205">
        <f>COUNTIF('EFD REGISTROS e Campos (2)'!AA:AA,A205)</f>
        <v>0</v>
      </c>
      <c r="E205" t="s">
        <v>4277</v>
      </c>
      <c r="F205" t="b">
        <f t="shared" si="3"/>
        <v>1</v>
      </c>
    </row>
    <row r="206" spans="1:6" x14ac:dyDescent="0.35">
      <c r="A206" s="321" t="s">
        <v>4278</v>
      </c>
      <c r="B206">
        <f>COUNTIF(Blocos!N:N,A206)</f>
        <v>1</v>
      </c>
      <c r="C206">
        <f>COUNTIF('EFD REGISTROS e Campos (2)'!AA:AA,A206)</f>
        <v>0</v>
      </c>
      <c r="E206" t="s">
        <v>4278</v>
      </c>
      <c r="F206" t="b">
        <f t="shared" si="3"/>
        <v>1</v>
      </c>
    </row>
    <row r="207" spans="1:6" x14ac:dyDescent="0.35">
      <c r="A207" s="321" t="s">
        <v>4279</v>
      </c>
      <c r="B207">
        <f>COUNTIF(Blocos!N:N,A207)</f>
        <v>1</v>
      </c>
      <c r="C207">
        <f>COUNTIF('EFD REGISTROS e Campos (2)'!AA:AA,A207)</f>
        <v>0</v>
      </c>
      <c r="E207" t="s">
        <v>4279</v>
      </c>
      <c r="F207" t="b">
        <f t="shared" si="3"/>
        <v>1</v>
      </c>
    </row>
    <row r="208" spans="1:6" x14ac:dyDescent="0.35">
      <c r="A208" s="321" t="s">
        <v>4280</v>
      </c>
      <c r="B208">
        <f>COUNTIF(Blocos!N:N,A208)</f>
        <v>1</v>
      </c>
      <c r="C208">
        <f>COUNTIF('EFD REGISTROS e Campos (2)'!AA:AA,A208)</f>
        <v>0</v>
      </c>
      <c r="E208" t="s">
        <v>4280</v>
      </c>
      <c r="F208" t="b">
        <f t="shared" si="3"/>
        <v>1</v>
      </c>
    </row>
    <row r="209" spans="1:6" x14ac:dyDescent="0.35">
      <c r="A209" s="321" t="s">
        <v>4281</v>
      </c>
      <c r="B209">
        <f>COUNTIF(Blocos!N:N,A209)</f>
        <v>1</v>
      </c>
      <c r="C209">
        <f>COUNTIF('EFD REGISTROS e Campos (2)'!AA:AA,A209)</f>
        <v>0</v>
      </c>
      <c r="E209" t="s">
        <v>4281</v>
      </c>
      <c r="F209" t="b">
        <f t="shared" si="3"/>
        <v>1</v>
      </c>
    </row>
    <row r="210" spans="1:6" x14ac:dyDescent="0.35">
      <c r="A210" s="321" t="s">
        <v>4282</v>
      </c>
      <c r="B210">
        <f>COUNTIF(Blocos!N:N,A210)</f>
        <v>1</v>
      </c>
      <c r="C210">
        <f>COUNTIF('EFD REGISTROS e Campos (2)'!AA:AA,A210)</f>
        <v>0</v>
      </c>
      <c r="E210" t="s">
        <v>4282</v>
      </c>
      <c r="F210" t="b">
        <f t="shared" si="3"/>
        <v>1</v>
      </c>
    </row>
    <row r="211" spans="1:6" x14ac:dyDescent="0.35">
      <c r="A211" s="321" t="s">
        <v>4283</v>
      </c>
      <c r="B211">
        <f>COUNTIF(Blocos!N:N,A211)</f>
        <v>1</v>
      </c>
      <c r="C211">
        <f>COUNTIF('EFD REGISTROS e Campos (2)'!AA:AA,A211)</f>
        <v>0</v>
      </c>
      <c r="E211" t="s">
        <v>4283</v>
      </c>
      <c r="F211" t="b">
        <f t="shared" si="3"/>
        <v>1</v>
      </c>
    </row>
    <row r="212" spans="1:6" x14ac:dyDescent="0.35">
      <c r="A212" s="321" t="s">
        <v>4284</v>
      </c>
      <c r="B212">
        <f>COUNTIF(Blocos!N:N,A212)</f>
        <v>1</v>
      </c>
      <c r="C212">
        <f>COUNTIF('EFD REGISTROS e Campos (2)'!AA:AA,A212)</f>
        <v>0</v>
      </c>
      <c r="E212" t="s">
        <v>4284</v>
      </c>
      <c r="F212" t="b">
        <f t="shared" si="3"/>
        <v>1</v>
      </c>
    </row>
    <row r="213" spans="1:6" x14ac:dyDescent="0.35">
      <c r="A213" s="321" t="s">
        <v>4285</v>
      </c>
      <c r="B213">
        <f>COUNTIF(Blocos!N:N,A213)</f>
        <v>1</v>
      </c>
      <c r="C213">
        <f>COUNTIF('EFD REGISTROS e Campos (2)'!AA:AA,A213)</f>
        <v>0</v>
      </c>
      <c r="E213" t="s">
        <v>4285</v>
      </c>
      <c r="F213" t="b">
        <f t="shared" si="3"/>
        <v>1</v>
      </c>
    </row>
    <row r="214" spans="1:6" x14ac:dyDescent="0.35">
      <c r="A214" s="321" t="s">
        <v>4286</v>
      </c>
      <c r="B214">
        <f>COUNTIF(Blocos!N:N,A214)</f>
        <v>1</v>
      </c>
      <c r="C214">
        <f>COUNTIF('EFD REGISTROS e Campos (2)'!AA:AA,A214)</f>
        <v>0</v>
      </c>
      <c r="E214" t="s">
        <v>4286</v>
      </c>
      <c r="F214" t="b">
        <f t="shared" si="3"/>
        <v>1</v>
      </c>
    </row>
    <row r="215" spans="1:6" x14ac:dyDescent="0.35">
      <c r="A215" s="321" t="s">
        <v>4287</v>
      </c>
      <c r="B215">
        <f>COUNTIF(Blocos!N:N,A215)</f>
        <v>1</v>
      </c>
      <c r="C215">
        <f>COUNTIF('EFD REGISTROS e Campos (2)'!AA:AA,A215)</f>
        <v>0</v>
      </c>
      <c r="E215" t="s">
        <v>4287</v>
      </c>
      <c r="F215" t="b">
        <f t="shared" si="3"/>
        <v>1</v>
      </c>
    </row>
    <row r="216" spans="1:6" x14ac:dyDescent="0.35">
      <c r="A216" s="321" t="s">
        <v>4288</v>
      </c>
      <c r="B216">
        <f>COUNTIF(Blocos!N:N,A216)</f>
        <v>1</v>
      </c>
      <c r="C216">
        <f>COUNTIF('EFD REGISTROS e Campos (2)'!AA:AA,A216)</f>
        <v>0</v>
      </c>
      <c r="E216" t="s">
        <v>4288</v>
      </c>
      <c r="F216" t="b">
        <f t="shared" si="3"/>
        <v>1</v>
      </c>
    </row>
    <row r="217" spans="1:6" x14ac:dyDescent="0.35">
      <c r="A217" s="321" t="s">
        <v>4289</v>
      </c>
      <c r="B217">
        <f>COUNTIF(Blocos!N:N,A217)</f>
        <v>1</v>
      </c>
      <c r="C217">
        <f>COUNTIF('EFD REGISTROS e Campos (2)'!AA:AA,A217)</f>
        <v>0</v>
      </c>
      <c r="E217" t="s">
        <v>4289</v>
      </c>
      <c r="F217" t="b">
        <f t="shared" si="3"/>
        <v>1</v>
      </c>
    </row>
    <row r="218" spans="1:6" x14ac:dyDescent="0.35">
      <c r="A218" s="321" t="s">
        <v>4290</v>
      </c>
      <c r="B218">
        <f>COUNTIF(Blocos!N:N,A218)</f>
        <v>1</v>
      </c>
      <c r="C218">
        <f>COUNTIF('EFD REGISTROS e Campos (2)'!AA:AA,A218)</f>
        <v>0</v>
      </c>
      <c r="E218" t="s">
        <v>4290</v>
      </c>
      <c r="F218" t="b">
        <f t="shared" si="3"/>
        <v>1</v>
      </c>
    </row>
    <row r="219" spans="1:6" x14ac:dyDescent="0.35">
      <c r="A219" s="321" t="s">
        <v>4291</v>
      </c>
      <c r="B219">
        <f>COUNTIF(Blocos!N:N,A219)</f>
        <v>1</v>
      </c>
      <c r="C219">
        <f>COUNTIF('EFD REGISTROS e Campos (2)'!AA:AA,A219)</f>
        <v>0</v>
      </c>
      <c r="E219" t="s">
        <v>4291</v>
      </c>
      <c r="F219" t="b">
        <f t="shared" si="3"/>
        <v>1</v>
      </c>
    </row>
    <row r="220" spans="1:6" x14ac:dyDescent="0.35">
      <c r="A220" s="321" t="s">
        <v>4292</v>
      </c>
      <c r="B220">
        <f>COUNTIF(Blocos!N:N,A220)</f>
        <v>1</v>
      </c>
      <c r="C220">
        <f>COUNTIF('EFD REGISTROS e Campos (2)'!AA:AA,A220)</f>
        <v>0</v>
      </c>
      <c r="E220" t="s">
        <v>4292</v>
      </c>
      <c r="F220" t="b">
        <f t="shared" si="3"/>
        <v>1</v>
      </c>
    </row>
    <row r="221" spans="1:6" x14ac:dyDescent="0.35">
      <c r="A221" s="321" t="s">
        <v>4293</v>
      </c>
      <c r="B221">
        <f>COUNTIF(Blocos!N:N,A221)</f>
        <v>1</v>
      </c>
      <c r="C221">
        <f>COUNTIF('EFD REGISTROS e Campos (2)'!AA:AA,A221)</f>
        <v>0</v>
      </c>
      <c r="E221" t="s">
        <v>4293</v>
      </c>
      <c r="F221" t="b">
        <f t="shared" si="3"/>
        <v>1</v>
      </c>
    </row>
    <row r="222" spans="1:6" x14ac:dyDescent="0.35">
      <c r="A222" s="321" t="s">
        <v>4294</v>
      </c>
      <c r="B222">
        <f>COUNTIF(Blocos!N:N,A222)</f>
        <v>1</v>
      </c>
      <c r="C222">
        <f>COUNTIF('EFD REGISTROS e Campos (2)'!AA:AA,A222)</f>
        <v>0</v>
      </c>
      <c r="E222" t="s">
        <v>4294</v>
      </c>
      <c r="F222" t="b">
        <f t="shared" si="3"/>
        <v>1</v>
      </c>
    </row>
    <row r="223" spans="1:6" x14ac:dyDescent="0.35">
      <c r="A223" s="321" t="s">
        <v>4295</v>
      </c>
      <c r="B223">
        <f>COUNTIF(Blocos!N:N,A223)</f>
        <v>1</v>
      </c>
      <c r="C223">
        <f>COUNTIF('EFD REGISTROS e Campos (2)'!AA:AA,A223)</f>
        <v>0</v>
      </c>
      <c r="E223" t="s">
        <v>4295</v>
      </c>
      <c r="F223" t="b">
        <f t="shared" si="3"/>
        <v>1</v>
      </c>
    </row>
    <row r="224" spans="1:6" x14ac:dyDescent="0.35">
      <c r="A224" s="321" t="s">
        <v>4296</v>
      </c>
      <c r="B224">
        <f>COUNTIF(Blocos!N:N,A224)</f>
        <v>1</v>
      </c>
      <c r="C224">
        <f>COUNTIF('EFD REGISTROS e Campos (2)'!AA:AA,A224)</f>
        <v>0</v>
      </c>
      <c r="E224" t="s">
        <v>4296</v>
      </c>
      <c r="F224" t="b">
        <f t="shared" si="3"/>
        <v>1</v>
      </c>
    </row>
    <row r="225" spans="1:6" x14ac:dyDescent="0.35">
      <c r="A225" s="321" t="s">
        <v>4297</v>
      </c>
      <c r="B225">
        <f>COUNTIF(Blocos!N:N,A225)</f>
        <v>1</v>
      </c>
      <c r="C225">
        <f>COUNTIF('EFD REGISTROS e Campos (2)'!AA:AA,A225)</f>
        <v>0</v>
      </c>
      <c r="E225" t="s">
        <v>4297</v>
      </c>
      <c r="F225" t="b">
        <f t="shared" si="3"/>
        <v>1</v>
      </c>
    </row>
    <row r="226" spans="1:6" x14ac:dyDescent="0.35">
      <c r="A226" s="321" t="s">
        <v>4298</v>
      </c>
      <c r="B226">
        <f>COUNTIF(Blocos!N:N,A226)</f>
        <v>1</v>
      </c>
      <c r="C226">
        <f>COUNTIF('EFD REGISTROS e Campos (2)'!AA:AA,A226)</f>
        <v>0</v>
      </c>
      <c r="E226" t="s">
        <v>4298</v>
      </c>
      <c r="F226" t="b">
        <f t="shared" si="3"/>
        <v>1</v>
      </c>
    </row>
    <row r="227" spans="1:6" x14ac:dyDescent="0.35">
      <c r="A227" s="321" t="s">
        <v>4299</v>
      </c>
      <c r="B227">
        <f>COUNTIF(Blocos!N:N,A227)</f>
        <v>1</v>
      </c>
      <c r="C227">
        <f>COUNTIF('EFD REGISTROS e Campos (2)'!AA:AA,A227)</f>
        <v>0</v>
      </c>
      <c r="E227" t="s">
        <v>4299</v>
      </c>
      <c r="F227" t="b">
        <f t="shared" si="3"/>
        <v>1</v>
      </c>
    </row>
    <row r="228" spans="1:6" x14ac:dyDescent="0.35">
      <c r="A228" s="321" t="s">
        <v>4300</v>
      </c>
      <c r="B228">
        <f>COUNTIF(Blocos!N:N,A228)</f>
        <v>1</v>
      </c>
      <c r="C228">
        <f>COUNTIF('EFD REGISTROS e Campos (2)'!AA:AA,A228)</f>
        <v>0</v>
      </c>
      <c r="E228" t="s">
        <v>4300</v>
      </c>
      <c r="F228" t="b">
        <f t="shared" si="3"/>
        <v>1</v>
      </c>
    </row>
    <row r="229" spans="1:6" x14ac:dyDescent="0.35">
      <c r="A229" s="321" t="s">
        <v>4055</v>
      </c>
      <c r="B229">
        <f>COUNTIF(Blocos!N:N,A229)</f>
        <v>1</v>
      </c>
      <c r="C229">
        <f>COUNTIF('EFD REGISTROS e Campos (2)'!AA:AA,A229)</f>
        <v>0</v>
      </c>
      <c r="E229" t="s">
        <v>4055</v>
      </c>
      <c r="F229" t="b">
        <f t="shared" si="3"/>
        <v>1</v>
      </c>
    </row>
    <row r="230" spans="1:6" x14ac:dyDescent="0.35">
      <c r="A230" s="321" t="s">
        <v>4056</v>
      </c>
      <c r="B230">
        <f>COUNTIF(Blocos!N:N,A230)</f>
        <v>1</v>
      </c>
      <c r="C230">
        <f>COUNTIF('EFD REGISTROS e Campos (2)'!AA:AA,A230)</f>
        <v>0</v>
      </c>
      <c r="E230" t="s">
        <v>4056</v>
      </c>
      <c r="F230" t="b">
        <f t="shared" si="3"/>
        <v>1</v>
      </c>
    </row>
    <row r="231" spans="1:6" x14ac:dyDescent="0.35">
      <c r="A231" s="321" t="s">
        <v>4057</v>
      </c>
      <c r="B231">
        <f>COUNTIF(Blocos!N:N,A231)</f>
        <v>1</v>
      </c>
      <c r="C231">
        <f>COUNTIF('EFD REGISTROS e Campos (2)'!AA:AA,A231)</f>
        <v>0</v>
      </c>
      <c r="E231" t="s">
        <v>4062</v>
      </c>
      <c r="F231" t="b">
        <f t="shared" si="3"/>
        <v>0</v>
      </c>
    </row>
    <row r="232" spans="1:6" x14ac:dyDescent="0.35">
      <c r="A232" s="321" t="s">
        <v>4058</v>
      </c>
      <c r="B232">
        <f>COUNTIF(Blocos!N:N,A232)</f>
        <v>1</v>
      </c>
      <c r="C232">
        <f>COUNTIF('EFD REGISTROS e Campos (2)'!AA:AA,A232)</f>
        <v>0</v>
      </c>
      <c r="E232" t="s">
        <v>4063</v>
      </c>
      <c r="F232" t="b">
        <f t="shared" si="3"/>
        <v>0</v>
      </c>
    </row>
    <row r="233" spans="1:6" x14ac:dyDescent="0.35">
      <c r="A233" s="321" t="s">
        <v>4059</v>
      </c>
      <c r="B233">
        <f>COUNTIF(Blocos!N:N,A233)</f>
        <v>1</v>
      </c>
      <c r="C233">
        <f>COUNTIF('EFD REGISTROS e Campos (2)'!AA:AA,A233)</f>
        <v>0</v>
      </c>
      <c r="E233" t="s">
        <v>4057</v>
      </c>
      <c r="F233" t="b">
        <f t="shared" si="3"/>
        <v>0</v>
      </c>
    </row>
    <row r="234" spans="1:6" x14ac:dyDescent="0.35">
      <c r="A234" s="321" t="s">
        <v>4060</v>
      </c>
      <c r="B234">
        <f>COUNTIF(Blocos!N:N,A234)</f>
        <v>1</v>
      </c>
      <c r="C234">
        <f>COUNTIF('EFD REGISTROS e Campos (2)'!AA:AA,A234)</f>
        <v>0</v>
      </c>
      <c r="E234" t="s">
        <v>4058</v>
      </c>
      <c r="F234" t="b">
        <f t="shared" si="3"/>
        <v>0</v>
      </c>
    </row>
    <row r="235" spans="1:6" x14ac:dyDescent="0.35">
      <c r="A235" s="321" t="s">
        <v>4061</v>
      </c>
      <c r="B235">
        <f>COUNTIF(Blocos!N:N,A235)</f>
        <v>1</v>
      </c>
      <c r="C235">
        <f>COUNTIF('EFD REGISTROS e Campos (2)'!AA:AA,A235)</f>
        <v>0</v>
      </c>
      <c r="E235" t="s">
        <v>4059</v>
      </c>
      <c r="F235" t="b">
        <f t="shared" si="3"/>
        <v>0</v>
      </c>
    </row>
    <row r="236" spans="1:6" x14ac:dyDescent="0.35">
      <c r="A236" s="321" t="s">
        <v>4062</v>
      </c>
      <c r="B236">
        <f>COUNTIF(Blocos!N:N,A236)</f>
        <v>1</v>
      </c>
      <c r="C236">
        <f>COUNTIF('EFD REGISTROS e Campos (2)'!AA:AA,A236)</f>
        <v>0</v>
      </c>
      <c r="E236" t="s">
        <v>4060</v>
      </c>
      <c r="F236" t="b">
        <f t="shared" si="3"/>
        <v>0</v>
      </c>
    </row>
    <row r="237" spans="1:6" x14ac:dyDescent="0.35">
      <c r="A237" s="321" t="s">
        <v>4063</v>
      </c>
      <c r="B237">
        <f>COUNTIF(Blocos!N:N,A237)</f>
        <v>1</v>
      </c>
      <c r="C237">
        <f>COUNTIF('EFD REGISTROS e Campos (2)'!AA:AA,A237)</f>
        <v>0</v>
      </c>
      <c r="E237" t="s">
        <v>4061</v>
      </c>
      <c r="F237" t="b">
        <f t="shared" si="3"/>
        <v>0</v>
      </c>
    </row>
    <row r="238" spans="1:6" x14ac:dyDescent="0.35">
      <c r="A238" s="321" t="s">
        <v>4064</v>
      </c>
      <c r="B238">
        <f>COUNTIF(Blocos!N:N,A238)</f>
        <v>1</v>
      </c>
      <c r="C238">
        <f>COUNTIF('EFD REGISTROS e Campos (2)'!AA:AA,A238)</f>
        <v>0</v>
      </c>
      <c r="E238" t="s">
        <v>4064</v>
      </c>
      <c r="F238" t="b">
        <f t="shared" si="3"/>
        <v>1</v>
      </c>
    </row>
    <row r="239" spans="1:6" x14ac:dyDescent="0.35">
      <c r="A239" s="321" t="s">
        <v>4065</v>
      </c>
      <c r="B239">
        <f>COUNTIF(Blocos!N:N,A239)</f>
        <v>1</v>
      </c>
      <c r="C239">
        <f>COUNTIF('EFD REGISTROS e Campos (2)'!AA:AA,A239)</f>
        <v>0</v>
      </c>
      <c r="E239" t="s">
        <v>4065</v>
      </c>
      <c r="F239" t="b">
        <f t="shared" si="3"/>
        <v>1</v>
      </c>
    </row>
    <row r="240" spans="1:6" x14ac:dyDescent="0.35">
      <c r="A240" s="321" t="s">
        <v>4066</v>
      </c>
      <c r="B240">
        <f>COUNTIF(Blocos!N:N,A240)</f>
        <v>1</v>
      </c>
      <c r="C240">
        <f>COUNTIF('EFD REGISTROS e Campos (2)'!AA:AA,A240)</f>
        <v>0</v>
      </c>
      <c r="E240" t="s">
        <v>4066</v>
      </c>
      <c r="F240" t="b">
        <f t="shared" si="3"/>
        <v>1</v>
      </c>
    </row>
    <row r="241" spans="1:6" x14ac:dyDescent="0.35">
      <c r="A241" s="321" t="s">
        <v>4067</v>
      </c>
      <c r="B241">
        <f>COUNTIF(Blocos!N:N,A241)</f>
        <v>1</v>
      </c>
      <c r="C241">
        <f>COUNTIF('EFD REGISTROS e Campos (2)'!AA:AA,A241)</f>
        <v>0</v>
      </c>
      <c r="E241" t="s">
        <v>4067</v>
      </c>
      <c r="F241" t="b">
        <f t="shared" si="3"/>
        <v>1</v>
      </c>
    </row>
    <row r="242" spans="1:6" x14ac:dyDescent="0.35">
      <c r="A242" s="321" t="s">
        <v>4068</v>
      </c>
      <c r="B242">
        <f>COUNTIF(Blocos!N:N,A242)</f>
        <v>1</v>
      </c>
      <c r="C242">
        <f>COUNTIF('EFD REGISTROS e Campos (2)'!AA:AA,A242)</f>
        <v>0</v>
      </c>
      <c r="E242" t="s">
        <v>4068</v>
      </c>
      <c r="F242" t="b">
        <f t="shared" si="3"/>
        <v>1</v>
      </c>
    </row>
    <row r="243" spans="1:6" x14ac:dyDescent="0.35">
      <c r="A243" s="321" t="s">
        <v>4069</v>
      </c>
      <c r="B243">
        <f>COUNTIF(Blocos!N:N,A243)</f>
        <v>1</v>
      </c>
      <c r="C243">
        <f>COUNTIF('EFD REGISTROS e Campos (2)'!AA:AA,A243)</f>
        <v>0</v>
      </c>
      <c r="E243" t="s">
        <v>4069</v>
      </c>
      <c r="F243" t="b">
        <f t="shared" si="3"/>
        <v>1</v>
      </c>
    </row>
    <row r="244" spans="1:6" x14ac:dyDescent="0.35">
      <c r="A244" s="321" t="s">
        <v>4070</v>
      </c>
      <c r="B244">
        <f>COUNTIF(Blocos!N:N,A244)</f>
        <v>1</v>
      </c>
      <c r="C244">
        <f>COUNTIF('EFD REGISTROS e Campos (2)'!AA:AA,A244)</f>
        <v>0</v>
      </c>
      <c r="E244" t="s">
        <v>4070</v>
      </c>
      <c r="F244" t="b">
        <f t="shared" si="3"/>
        <v>1</v>
      </c>
    </row>
    <row r="245" spans="1:6" x14ac:dyDescent="0.35">
      <c r="A245" s="321" t="s">
        <v>4071</v>
      </c>
      <c r="B245">
        <f>COUNTIF(Blocos!N:N,A245)</f>
        <v>1</v>
      </c>
      <c r="C245">
        <f>COUNTIF('EFD REGISTROS e Campos (2)'!AA:AA,A245)</f>
        <v>0</v>
      </c>
      <c r="E245" t="s">
        <v>4071</v>
      </c>
      <c r="F245" t="b">
        <f t="shared" si="3"/>
        <v>1</v>
      </c>
    </row>
    <row r="246" spans="1:6" x14ac:dyDescent="0.35">
      <c r="A246" s="321" t="s">
        <v>4072</v>
      </c>
      <c r="B246">
        <f>COUNTIF(Blocos!N:N,A246)</f>
        <v>1</v>
      </c>
      <c r="C246">
        <f>COUNTIF('EFD REGISTROS e Campos (2)'!AA:AA,A246)</f>
        <v>0</v>
      </c>
      <c r="E246" t="s">
        <v>4072</v>
      </c>
      <c r="F246" t="b">
        <f t="shared" si="3"/>
        <v>1</v>
      </c>
    </row>
    <row r="247" spans="1:6" x14ac:dyDescent="0.35">
      <c r="A247" s="321" t="s">
        <v>4073</v>
      </c>
      <c r="B247">
        <f>COUNTIF(Blocos!N:N,A247)</f>
        <v>1</v>
      </c>
      <c r="C247">
        <f>COUNTIF('EFD REGISTROS e Campos (2)'!AA:AA,A247)</f>
        <v>0</v>
      </c>
      <c r="E247" t="s">
        <v>4073</v>
      </c>
      <c r="F247" t="b">
        <f t="shared" si="3"/>
        <v>1</v>
      </c>
    </row>
    <row r="248" spans="1:6" x14ac:dyDescent="0.35">
      <c r="A248" s="321" t="s">
        <v>4074</v>
      </c>
      <c r="B248">
        <f>COUNTIF(Blocos!N:N,A248)</f>
        <v>1</v>
      </c>
      <c r="C248">
        <f>COUNTIF('EFD REGISTROS e Campos (2)'!AA:AA,A248)</f>
        <v>0</v>
      </c>
      <c r="E248" t="s">
        <v>4074</v>
      </c>
      <c r="F248" t="b">
        <f t="shared" si="3"/>
        <v>1</v>
      </c>
    </row>
    <row r="249" spans="1:6" x14ac:dyDescent="0.35">
      <c r="A249" s="321" t="s">
        <v>4075</v>
      </c>
      <c r="B249">
        <f>COUNTIF(Blocos!N:N,A249)</f>
        <v>1</v>
      </c>
      <c r="C249">
        <f>COUNTIF('EFD REGISTROS e Campos (2)'!AA:AA,A249)</f>
        <v>0</v>
      </c>
      <c r="E249" t="s">
        <v>4075</v>
      </c>
      <c r="F249" t="b">
        <f t="shared" si="3"/>
        <v>1</v>
      </c>
    </row>
    <row r="250" spans="1:6" x14ac:dyDescent="0.35">
      <c r="A250" s="321" t="s">
        <v>4076</v>
      </c>
      <c r="B250">
        <f>COUNTIF(Blocos!N:N,A250)</f>
        <v>1</v>
      </c>
      <c r="C250">
        <f>COUNTIF('EFD REGISTROS e Campos (2)'!AA:AA,A250)</f>
        <v>0</v>
      </c>
      <c r="E250" t="s">
        <v>4076</v>
      </c>
      <c r="F250" t="b">
        <f t="shared" si="3"/>
        <v>1</v>
      </c>
    </row>
    <row r="251" spans="1:6" x14ac:dyDescent="0.35">
      <c r="A251" s="321" t="s">
        <v>4077</v>
      </c>
      <c r="B251">
        <f>COUNTIF(Blocos!N:N,A251)</f>
        <v>1</v>
      </c>
      <c r="C251">
        <f>COUNTIF('EFD REGISTROS e Campos (2)'!AA:AA,A251)</f>
        <v>0</v>
      </c>
      <c r="E251" t="s">
        <v>4077</v>
      </c>
      <c r="F251" t="b">
        <f t="shared" si="3"/>
        <v>1</v>
      </c>
    </row>
    <row r="252" spans="1:6" x14ac:dyDescent="0.35">
      <c r="A252" s="321" t="s">
        <v>4078</v>
      </c>
      <c r="B252">
        <f>COUNTIF(Blocos!N:N,A252)</f>
        <v>1</v>
      </c>
      <c r="C252">
        <f>COUNTIF('EFD REGISTROS e Campos (2)'!AA:AA,A252)</f>
        <v>0</v>
      </c>
      <c r="E252" t="s">
        <v>4078</v>
      </c>
      <c r="F252" t="b">
        <f t="shared" si="3"/>
        <v>1</v>
      </c>
    </row>
    <row r="253" spans="1:6" x14ac:dyDescent="0.35">
      <c r="A253" s="321" t="s">
        <v>4079</v>
      </c>
      <c r="B253">
        <f>COUNTIF(Blocos!N:N,A253)</f>
        <v>1</v>
      </c>
      <c r="C253">
        <f>COUNTIF('EFD REGISTROS e Campos (2)'!AA:AA,A253)</f>
        <v>0</v>
      </c>
      <c r="E253" t="s">
        <v>4079</v>
      </c>
      <c r="F253" t="b">
        <f t="shared" si="3"/>
        <v>1</v>
      </c>
    </row>
    <row r="254" spans="1:6" x14ac:dyDescent="0.35">
      <c r="A254" s="321" t="s">
        <v>4080</v>
      </c>
      <c r="B254">
        <f>COUNTIF(Blocos!N:N,A254)</f>
        <v>1</v>
      </c>
      <c r="C254">
        <f>COUNTIF('EFD REGISTROS e Campos (2)'!AA:AA,A254)</f>
        <v>0</v>
      </c>
      <c r="E254" t="s">
        <v>4080</v>
      </c>
      <c r="F254" t="b">
        <f t="shared" si="3"/>
        <v>1</v>
      </c>
    </row>
    <row r="255" spans="1:6" x14ac:dyDescent="0.35">
      <c r="A255" s="321" t="s">
        <v>4081</v>
      </c>
      <c r="B255">
        <f>COUNTIF(Blocos!N:N,A255)</f>
        <v>1</v>
      </c>
      <c r="C255">
        <f>COUNTIF('EFD REGISTROS e Campos (2)'!AA:AA,A255)</f>
        <v>0</v>
      </c>
      <c r="E255" t="s">
        <v>4081</v>
      </c>
      <c r="F255" t="b">
        <f t="shared" si="3"/>
        <v>1</v>
      </c>
    </row>
    <row r="256" spans="1:6" x14ac:dyDescent="0.35">
      <c r="A256" s="321" t="s">
        <v>4082</v>
      </c>
      <c r="B256">
        <f>COUNTIF(Blocos!N:N,A256)</f>
        <v>1</v>
      </c>
      <c r="C256">
        <f>COUNTIF('EFD REGISTROS e Campos (2)'!AA:AA,A256)</f>
        <v>0</v>
      </c>
      <c r="E256" t="s">
        <v>4082</v>
      </c>
      <c r="F256" t="b">
        <f t="shared" si="3"/>
        <v>1</v>
      </c>
    </row>
    <row r="257" spans="1:6" x14ac:dyDescent="0.35">
      <c r="A257" s="321" t="s">
        <v>4083</v>
      </c>
      <c r="B257">
        <f>COUNTIF(Blocos!N:N,A257)</f>
        <v>1</v>
      </c>
      <c r="C257">
        <f>COUNTIF('EFD REGISTROS e Campos (2)'!AA:AA,A257)</f>
        <v>0</v>
      </c>
      <c r="E257" t="s">
        <v>4083</v>
      </c>
      <c r="F257" t="b">
        <f t="shared" si="3"/>
        <v>1</v>
      </c>
    </row>
    <row r="258" spans="1:6" x14ac:dyDescent="0.35">
      <c r="A258" s="321" t="s">
        <v>4084</v>
      </c>
      <c r="B258">
        <f>COUNTIF(Blocos!N:N,A258)</f>
        <v>1</v>
      </c>
      <c r="C258">
        <f>COUNTIF('EFD REGISTROS e Campos (2)'!AA:AA,A258)</f>
        <v>0</v>
      </c>
      <c r="E258" t="s">
        <v>4084</v>
      </c>
      <c r="F258" t="b">
        <f t="shared" si="3"/>
        <v>1</v>
      </c>
    </row>
    <row r="259" spans="1:6" x14ac:dyDescent="0.35">
      <c r="A259" s="321" t="s">
        <v>4085</v>
      </c>
      <c r="B259">
        <f>COUNTIF(Blocos!N:N,A259)</f>
        <v>1</v>
      </c>
      <c r="C259">
        <f>COUNTIF('EFD REGISTROS e Campos (2)'!AA:AA,A259)</f>
        <v>0</v>
      </c>
      <c r="E259" t="s">
        <v>4085</v>
      </c>
      <c r="F259" t="b">
        <f t="shared" ref="F259:F270" si="4">E259=A259</f>
        <v>1</v>
      </c>
    </row>
    <row r="260" spans="1:6" x14ac:dyDescent="0.35">
      <c r="A260" s="321" t="s">
        <v>4086</v>
      </c>
      <c r="B260">
        <f>COUNTIF(Blocos!N:N,A260)</f>
        <v>1</v>
      </c>
      <c r="C260">
        <f>COUNTIF('EFD REGISTROS e Campos (2)'!AA:AA,A260)</f>
        <v>0</v>
      </c>
      <c r="E260" t="s">
        <v>4086</v>
      </c>
      <c r="F260" t="b">
        <f t="shared" si="4"/>
        <v>1</v>
      </c>
    </row>
    <row r="261" spans="1:6" x14ac:dyDescent="0.35">
      <c r="A261" s="321" t="s">
        <v>4087</v>
      </c>
      <c r="B261">
        <f>COUNTIF(Blocos!N:N,A261)</f>
        <v>1</v>
      </c>
      <c r="C261">
        <f>COUNTIF('EFD REGISTROS e Campos (2)'!AA:AA,A261)</f>
        <v>0</v>
      </c>
      <c r="E261" t="s">
        <v>4087</v>
      </c>
      <c r="F261" t="b">
        <f t="shared" si="4"/>
        <v>1</v>
      </c>
    </row>
    <row r="262" spans="1:6" x14ac:dyDescent="0.35">
      <c r="A262" s="321" t="s">
        <v>4088</v>
      </c>
      <c r="B262">
        <f>COUNTIF(Blocos!N:N,A262)</f>
        <v>1</v>
      </c>
      <c r="C262">
        <f>COUNTIF('EFD REGISTROS e Campos (2)'!AA:AA,A262)</f>
        <v>0</v>
      </c>
      <c r="E262" t="s">
        <v>4088</v>
      </c>
      <c r="F262" t="b">
        <f t="shared" si="4"/>
        <v>1</v>
      </c>
    </row>
    <row r="263" spans="1:6" x14ac:dyDescent="0.35">
      <c r="A263" s="321" t="s">
        <v>4089</v>
      </c>
      <c r="B263">
        <f>COUNTIF(Blocos!N:N,A263)</f>
        <v>1</v>
      </c>
      <c r="C263">
        <f>COUNTIF('EFD REGISTROS e Campos (2)'!AA:AA,A263)</f>
        <v>0</v>
      </c>
      <c r="E263" t="s">
        <v>4089</v>
      </c>
      <c r="F263" t="b">
        <f t="shared" si="4"/>
        <v>1</v>
      </c>
    </row>
    <row r="264" spans="1:6" x14ac:dyDescent="0.35">
      <c r="A264" s="321" t="s">
        <v>4090</v>
      </c>
      <c r="B264">
        <f>COUNTIF(Blocos!N:N,A264)</f>
        <v>1</v>
      </c>
      <c r="C264">
        <f>COUNTIF('EFD REGISTROS e Campos (2)'!AA:AA,A264)</f>
        <v>0</v>
      </c>
      <c r="E264" t="s">
        <v>4090</v>
      </c>
      <c r="F264" t="b">
        <f t="shared" si="4"/>
        <v>1</v>
      </c>
    </row>
    <row r="265" spans="1:6" x14ac:dyDescent="0.35">
      <c r="A265" s="321" t="s">
        <v>4091</v>
      </c>
      <c r="B265">
        <f>COUNTIF(Blocos!N:N,A265)</f>
        <v>1</v>
      </c>
      <c r="C265">
        <f>COUNTIF('EFD REGISTROS e Campos (2)'!AA:AA,A265)</f>
        <v>0</v>
      </c>
      <c r="E265" t="s">
        <v>4091</v>
      </c>
      <c r="F265" t="b">
        <f t="shared" si="4"/>
        <v>1</v>
      </c>
    </row>
    <row r="266" spans="1:6" x14ac:dyDescent="0.35">
      <c r="A266" s="321" t="s">
        <v>4092</v>
      </c>
      <c r="B266">
        <f>COUNTIF(Blocos!N:N,A266)</f>
        <v>1</v>
      </c>
      <c r="C266">
        <f>COUNTIF('EFD REGISTROS e Campos (2)'!AA:AA,A266)</f>
        <v>0</v>
      </c>
      <c r="E266" t="s">
        <v>4092</v>
      </c>
      <c r="F266" t="b">
        <f t="shared" si="4"/>
        <v>1</v>
      </c>
    </row>
    <row r="267" spans="1:6" x14ac:dyDescent="0.35">
      <c r="A267" s="321" t="s">
        <v>4093</v>
      </c>
      <c r="B267">
        <f>COUNTIF(Blocos!N:N,A267)</f>
        <v>1</v>
      </c>
      <c r="C267">
        <f>COUNTIF('EFD REGISTROS e Campos (2)'!AA:AA,A267)</f>
        <v>0</v>
      </c>
      <c r="E267" t="s">
        <v>4093</v>
      </c>
      <c r="F267" t="b">
        <f t="shared" si="4"/>
        <v>1</v>
      </c>
    </row>
    <row r="268" spans="1:6" x14ac:dyDescent="0.35">
      <c r="A268" s="321" t="s">
        <v>4094</v>
      </c>
      <c r="B268">
        <f>COUNTIF(Blocos!N:N,A268)</f>
        <v>1</v>
      </c>
      <c r="C268">
        <f>COUNTIF('EFD REGISTROS e Campos (2)'!AA:AA,A268)</f>
        <v>0</v>
      </c>
      <c r="E268" t="s">
        <v>4094</v>
      </c>
      <c r="F268" t="b">
        <f t="shared" si="4"/>
        <v>1</v>
      </c>
    </row>
    <row r="269" spans="1:6" x14ac:dyDescent="0.35">
      <c r="A269" s="321" t="s">
        <v>4095</v>
      </c>
      <c r="B269">
        <f>COUNTIF(Blocos!N:N,A269)</f>
        <v>1</v>
      </c>
      <c r="C269">
        <f>COUNTIF('EFD REGISTROS e Campos (2)'!AA:AA,A269)</f>
        <v>0</v>
      </c>
      <c r="E269" t="s">
        <v>4095</v>
      </c>
      <c r="F269" t="b">
        <f t="shared" si="4"/>
        <v>1</v>
      </c>
    </row>
    <row r="270" spans="1:6" x14ac:dyDescent="0.35">
      <c r="A270" s="321" t="s">
        <v>4096</v>
      </c>
      <c r="E270" t="s">
        <v>4096</v>
      </c>
      <c r="F270" t="b">
        <f t="shared" si="4"/>
        <v>1</v>
      </c>
    </row>
  </sheetData>
  <autoFilter ref="A1:C269"/>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A76A68E705E9B43A627D9D90111DADB" ma:contentTypeVersion="13" ma:contentTypeDescription="Crie um novo documento." ma:contentTypeScope="" ma:versionID="6c43aa7d2f382fd4f161803afd20b683">
  <xsd:schema xmlns:xsd="http://www.w3.org/2001/XMLSchema" xmlns:xs="http://www.w3.org/2001/XMLSchema" xmlns:p="http://schemas.microsoft.com/office/2006/metadata/properties" xmlns:ns3="38f44faa-1f26-4c2f-8f6b-0087d9c77bcf" xmlns:ns4="4db0733a-1c85-4b87-a8e8-d10081927d70" targetNamespace="http://schemas.microsoft.com/office/2006/metadata/properties" ma:root="true" ma:fieldsID="59bcbc4987f73d38f9522b366e14a246" ns3:_="" ns4:_="">
    <xsd:import namespace="38f44faa-1f26-4c2f-8f6b-0087d9c77bcf"/>
    <xsd:import namespace="4db0733a-1c85-4b87-a8e8-d10081927d7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f44faa-1f26-4c2f-8f6b-0087d9c77b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db0733a-1c85-4b87-a8e8-d10081927d70" elementFormDefault="qualified">
    <xsd:import namespace="http://schemas.microsoft.com/office/2006/documentManagement/types"/>
    <xsd:import namespace="http://schemas.microsoft.com/office/infopath/2007/PartnerControls"/>
    <xsd:element name="SharedWithUsers" ma:index="13"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hes de Compartilhado Com" ma:internalName="SharedWithDetails" ma:readOnly="true">
      <xsd:simpleType>
        <xsd:restriction base="dms:Note">
          <xsd:maxLength value="255"/>
        </xsd:restriction>
      </xsd:simpleType>
    </xsd:element>
    <xsd:element name="SharingHintHash" ma:index="15" nillable="true" ma:displayName="Hash de Dica de Compartilhamento"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8D88915-E824-4DBB-879E-7C47D4D9D0EC}">
  <ds:schemaRefs>
    <ds:schemaRef ds:uri="http://schemas.microsoft.com/sharepoint/v3/contenttype/forms"/>
  </ds:schemaRefs>
</ds:datastoreItem>
</file>

<file path=customXml/itemProps2.xml><?xml version="1.0" encoding="utf-8"?>
<ds:datastoreItem xmlns:ds="http://schemas.openxmlformats.org/officeDocument/2006/customXml" ds:itemID="{ECCB661A-CDEF-4A10-A486-2C23F6E9C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f44faa-1f26-4c2f-8f6b-0087d9c77bcf"/>
    <ds:schemaRef ds:uri="4db0733a-1c85-4b87-a8e8-d10081927d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A983CF-486E-43CB-8194-727C89B9EF9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14</vt:i4>
      </vt:variant>
    </vt:vector>
  </HeadingPairs>
  <TitlesOfParts>
    <vt:vector size="19" baseType="lpstr">
      <vt:lpstr>EFD REGISTROS e Campos</vt:lpstr>
      <vt:lpstr>EFD REGISTROS e Campos (2)</vt:lpstr>
      <vt:lpstr>Apoio</vt:lpstr>
      <vt:lpstr>Blocos</vt:lpstr>
      <vt:lpstr>Mysql</vt:lpstr>
      <vt:lpstr>'EFD REGISTROS e Campos'!_5.2___Tabela_de_Informações_Adicionais_da_Apuração___MG___Atualização_2016.03.01_1</vt:lpstr>
      <vt:lpstr>'EFD REGISTROS e Campos (2)'!_5.2___Tabela_de_Informações_Adicionais_da_Apuração___MG___Atualização_2016.03.01_1</vt:lpstr>
      <vt:lpstr>'EFD REGISTROS e Campos'!_5.5___Tipos_de_Utilização_de_Créditos_Fiscais___MG___2017.09</vt:lpstr>
      <vt:lpstr>'EFD REGISTROS e Campos (2)'!_5.5___Tipos_de_Utilização_de_Créditos_Fiscais___MG___2017.09</vt:lpstr>
      <vt:lpstr>'EFD REGISTROS e Campos'!_Hlk43644917</vt:lpstr>
      <vt:lpstr>'EFD REGISTROS e Campos (2)'!_Hlk43644917</vt:lpstr>
      <vt:lpstr>'EFD REGISTROS e Campos'!Area_de_impressao</vt:lpstr>
      <vt:lpstr>'EFD REGISTROS e Campos (2)'!Area_de_impressao</vt:lpstr>
      <vt:lpstr>'EFD REGISTROS e Campos'!OLE_LINK4</vt:lpstr>
      <vt:lpstr>'EFD REGISTROS e Campos (2)'!OLE_LINK4</vt:lpstr>
      <vt:lpstr>'EFD REGISTROS e Campos'!OLE_LINK6</vt:lpstr>
      <vt:lpstr>'EFD REGISTROS e Campos (2)'!OLE_LINK6</vt:lpstr>
      <vt:lpstr>'EFD REGISTROS e Campos'!Titulos_de_impressao</vt:lpstr>
      <vt:lpstr>'EFD REGISTROS e Campos (2)'!Titulos_de_impressao</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Henrique</dc:creator>
  <cp:keywords/>
  <dc:description/>
  <cp:lastModifiedBy>Jefferson Santos Vitoriano de Oliveira</cp:lastModifiedBy>
  <cp:revision/>
  <dcterms:created xsi:type="dcterms:W3CDTF">2012-09-12T06:53:06Z</dcterms:created>
  <dcterms:modified xsi:type="dcterms:W3CDTF">2023-01-29T21:14:48Z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0x010100BA76A68E705E9B43A627D9D90111DADB</vt:lpwstr>
  </property>
</Properties>
</file>